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30" windowWidth="28035" windowHeight="15045" tabRatio="699" activeTab="1"/>
  </bookViews>
  <sheets>
    <sheet name="Spell" sheetId="1" r:id="rId1"/>
    <sheet name="NationalSpell" sheetId="6" r:id="rId2"/>
    <sheet name="Item" sheetId="10" r:id="rId3"/>
    <sheet name="NationalItem" sheetId="12" r:id="rId4"/>
    <sheet name="SpellOutput" sheetId="14" r:id="rId5"/>
    <sheet name="ItemOutput" sheetId="11" r:id="rId6"/>
    <sheet name="Fort" sheetId="9" r:id="rId7"/>
    <sheet name="Bless" sheetId="2" r:id="rId8"/>
    <sheet name="Nation" sheetId="3" r:id="rId9"/>
    <sheet name="Troops" sheetId="4" r:id="rId10"/>
    <sheet name="MagicSkill" sheetId="5" r:id="rId11"/>
    <sheet name="NationalSpellWork" sheetId="7" r:id="rId12"/>
    <sheet name="NationalItemWork" sheetId="13" r:id="rId13"/>
    <sheet name="Defence" sheetId="8" r:id="rId14"/>
    <sheet name="SpellDesc" sheetId="15" r:id="rId15"/>
  </sheets>
  <functionGroups builtInGroupCount="17"/>
  <calcPr calcId="145621"/>
</workbook>
</file>

<file path=xl/calcChain.xml><?xml version="1.0" encoding="utf-8"?>
<calcChain xmlns="http://schemas.openxmlformats.org/spreadsheetml/2006/main">
  <c r="Y3" i="6" l="1"/>
  <c r="Y4" i="6"/>
  <c r="Y5" i="6"/>
  <c r="Y6" i="6"/>
  <c r="Y7" i="6"/>
  <c r="Y8" i="6"/>
  <c r="Y9" i="6"/>
  <c r="Y10" i="6"/>
  <c r="Y11" i="6"/>
  <c r="Y12" i="6"/>
  <c r="Y13" i="6"/>
  <c r="Y14" i="6"/>
  <c r="Y15" i="6"/>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Y46" i="6"/>
  <c r="Y47" i="6"/>
  <c r="Y48" i="6"/>
  <c r="Y49" i="6"/>
  <c r="Y50" i="6"/>
  <c r="Y51" i="6"/>
  <c r="Y52" i="6"/>
  <c r="Y53" i="6"/>
  <c r="Y54" i="6"/>
  <c r="Y55" i="6"/>
  <c r="Y56" i="6"/>
  <c r="Y57" i="6"/>
  <c r="Y58" i="6"/>
  <c r="Y59" i="6"/>
  <c r="Y60" i="6"/>
  <c r="Y61" i="6"/>
  <c r="Y62" i="6"/>
  <c r="Y63" i="6"/>
  <c r="Y64" i="6"/>
  <c r="Y65" i="6"/>
  <c r="Y66" i="6"/>
  <c r="Y67" i="6"/>
  <c r="Y68" i="6"/>
  <c r="Y69" i="6"/>
  <c r="Y70" i="6"/>
  <c r="Y71" i="6"/>
  <c r="Y72" i="6"/>
  <c r="Y73" i="6"/>
  <c r="Y74" i="6"/>
  <c r="Y75" i="6"/>
  <c r="Y76" i="6"/>
  <c r="Y77" i="6"/>
  <c r="Y78" i="6"/>
  <c r="Y79" i="6"/>
  <c r="Y80" i="6"/>
  <c r="Y81" i="6"/>
  <c r="Y82" i="6"/>
  <c r="Y83" i="6"/>
  <c r="Y84" i="6"/>
  <c r="Y85" i="6"/>
  <c r="Y86" i="6"/>
  <c r="Y87" i="6"/>
  <c r="Y88" i="6"/>
  <c r="Y89" i="6"/>
  <c r="Y90" i="6"/>
  <c r="Y91" i="6"/>
  <c r="Y92" i="6"/>
  <c r="Y93" i="6"/>
  <c r="Y94" i="6"/>
  <c r="Y95" i="6"/>
  <c r="Y96" i="6"/>
  <c r="Y97" i="6"/>
  <c r="Y98" i="6"/>
  <c r="Y99" i="6"/>
  <c r="Y100" i="6"/>
  <c r="Y101" i="6"/>
  <c r="Y102" i="6"/>
  <c r="Y103" i="6"/>
  <c r="Y104" i="6"/>
  <c r="Y105" i="6"/>
  <c r="Y106" i="6"/>
  <c r="Y107" i="6"/>
  <c r="Y108" i="6"/>
  <c r="Y109" i="6"/>
  <c r="Y110" i="6"/>
  <c r="Y111" i="6"/>
  <c r="Y112" i="6"/>
  <c r="Y113" i="6"/>
  <c r="Y114" i="6"/>
  <c r="Y115" i="6"/>
  <c r="Y116" i="6"/>
  <c r="Y117" i="6"/>
  <c r="Y118" i="6"/>
  <c r="Y119" i="6"/>
  <c r="Y120" i="6"/>
  <c r="Y121" i="6"/>
  <c r="Y122" i="6"/>
  <c r="Y123" i="6"/>
  <c r="Y124" i="6"/>
  <c r="Y125" i="6"/>
  <c r="Y126" i="6"/>
  <c r="Y127" i="6"/>
  <c r="Y128" i="6"/>
  <c r="Y129" i="6"/>
  <c r="Y130" i="6"/>
  <c r="Y131" i="6"/>
  <c r="Y132" i="6"/>
  <c r="Y133" i="6"/>
  <c r="Y134" i="6"/>
  <c r="Y135" i="6"/>
  <c r="Y136" i="6"/>
  <c r="Y137" i="6"/>
  <c r="Y138" i="6"/>
  <c r="Y139" i="6"/>
  <c r="Y140" i="6"/>
  <c r="Y141" i="6"/>
  <c r="Y142" i="6"/>
  <c r="Y143" i="6"/>
  <c r="Y144" i="6"/>
  <c r="Y145" i="6"/>
  <c r="Y146" i="6"/>
  <c r="Y147" i="6"/>
  <c r="Y148" i="6"/>
  <c r="Y149" i="6"/>
  <c r="Y150" i="6"/>
  <c r="Y151" i="6"/>
  <c r="Y152" i="6"/>
  <c r="Y153" i="6"/>
  <c r="Y154" i="6"/>
  <c r="Y155" i="6"/>
  <c r="Y156" i="6"/>
  <c r="Y157" i="6"/>
  <c r="Y158" i="6"/>
  <c r="Y159" i="6"/>
  <c r="Y160" i="6"/>
  <c r="Y161" i="6"/>
  <c r="Y162" i="6"/>
  <c r="Y163" i="6"/>
  <c r="Y164" i="6"/>
  <c r="Y165" i="6"/>
  <c r="Y166" i="6"/>
  <c r="Y167" i="6"/>
  <c r="Y168" i="6"/>
  <c r="Y169" i="6"/>
  <c r="Y170" i="6"/>
  <c r="Y171" i="6"/>
  <c r="Y172" i="6"/>
  <c r="Y173" i="6"/>
  <c r="Y174" i="6"/>
  <c r="Y175" i="6"/>
  <c r="Y176" i="6"/>
  <c r="Y177" i="6"/>
  <c r="Y178" i="6"/>
  <c r="Y179" i="6"/>
  <c r="Y180" i="6"/>
  <c r="Y181" i="6"/>
  <c r="Y182" i="6"/>
  <c r="Y183" i="6"/>
  <c r="Y184" i="6"/>
  <c r="Y185" i="6"/>
  <c r="Y186" i="6"/>
  <c r="Y187" i="6"/>
  <c r="Y188" i="6"/>
  <c r="Y189" i="6"/>
  <c r="Y190" i="6"/>
  <c r="Y191" i="6"/>
  <c r="Y192" i="6"/>
  <c r="Y193" i="6"/>
  <c r="Y194" i="6"/>
  <c r="Y195" i="6"/>
  <c r="Y196" i="6"/>
  <c r="Y197" i="6"/>
  <c r="Y198" i="6"/>
  <c r="Y199" i="6"/>
  <c r="Y200" i="6"/>
  <c r="Y201" i="6"/>
  <c r="Y202" i="6"/>
  <c r="Y203" i="6"/>
  <c r="Y204" i="6"/>
  <c r="Y205" i="6"/>
  <c r="Y206" i="6"/>
  <c r="Y207" i="6"/>
  <c r="Y208" i="6"/>
  <c r="Y209" i="6"/>
  <c r="Y210" i="6"/>
  <c r="Y211" i="6"/>
  <c r="Y212" i="6"/>
  <c r="Y213" i="6"/>
  <c r="Y214" i="6"/>
  <c r="Y215" i="6"/>
  <c r="Y216" i="6"/>
  <c r="Y217" i="6"/>
  <c r="Y218" i="6"/>
  <c r="Y219" i="6"/>
  <c r="Y220" i="6"/>
  <c r="Y221" i="6"/>
  <c r="Y222" i="6"/>
  <c r="Y223" i="6"/>
  <c r="Y224" i="6"/>
  <c r="Y225" i="6"/>
  <c r="Y226" i="6"/>
  <c r="Y227" i="6"/>
  <c r="Y228" i="6"/>
  <c r="Y229" i="6"/>
  <c r="Y230" i="6"/>
  <c r="Y231" i="6"/>
  <c r="Y232" i="6"/>
  <c r="Y233" i="6"/>
  <c r="Y234" i="6"/>
  <c r="Y235" i="6"/>
  <c r="Y236" i="6"/>
  <c r="Y237" i="6"/>
  <c r="Y238" i="6"/>
  <c r="Y239" i="6"/>
  <c r="Y240" i="6"/>
  <c r="Y241" i="6"/>
  <c r="Y242" i="6"/>
  <c r="Y243" i="6"/>
  <c r="Y244" i="6"/>
  <c r="Y245" i="6"/>
  <c r="Y246" i="6"/>
  <c r="Y247" i="6"/>
  <c r="Y248" i="6"/>
  <c r="Y249" i="6"/>
  <c r="Y250" i="6"/>
  <c r="Y251" i="6"/>
  <c r="Y252" i="6"/>
  <c r="Y253" i="6"/>
  <c r="Y254" i="6"/>
  <c r="Y255" i="6"/>
  <c r="Y256" i="6"/>
  <c r="Y257" i="6"/>
  <c r="Y258" i="6"/>
  <c r="Y259" i="6"/>
  <c r="Y260" i="6"/>
  <c r="Y261" i="6"/>
  <c r="Y262" i="6"/>
  <c r="Y263" i="6"/>
  <c r="Y264" i="6"/>
  <c r="Y265" i="6"/>
  <c r="Y266" i="6"/>
  <c r="Y267" i="6"/>
  <c r="Y268" i="6"/>
  <c r="Y269" i="6"/>
  <c r="Y270" i="6"/>
  <c r="Y271" i="6"/>
  <c r="Y272" i="6"/>
  <c r="Y273" i="6"/>
  <c r="Y274" i="6"/>
  <c r="Y275" i="6"/>
  <c r="Y276" i="6"/>
  <c r="Y277" i="6"/>
  <c r="Y278" i="6"/>
  <c r="Y279" i="6"/>
  <c r="Y280" i="6"/>
  <c r="Y281" i="6"/>
  <c r="Y282" i="6"/>
  <c r="Y283" i="6"/>
  <c r="Y284" i="6"/>
  <c r="Y285" i="6"/>
  <c r="Y286" i="6"/>
  <c r="Y287" i="6"/>
  <c r="Y288" i="6"/>
  <c r="Y289" i="6"/>
  <c r="Y290" i="6"/>
  <c r="Y291" i="6"/>
  <c r="Y292" i="6"/>
  <c r="Y293" i="6"/>
  <c r="Y294" i="6"/>
  <c r="Y295" i="6"/>
  <c r="Y296" i="6"/>
  <c r="Y297" i="6"/>
  <c r="Y298" i="6"/>
  <c r="Y299" i="6"/>
  <c r="Y300" i="6"/>
  <c r="Y301" i="6"/>
  <c r="Y302" i="6"/>
  <c r="Y303" i="6"/>
  <c r="Y304" i="6"/>
  <c r="Y305" i="6"/>
  <c r="Y306" i="6"/>
  <c r="Y307" i="6"/>
  <c r="Y308" i="6"/>
  <c r="Y309" i="6"/>
  <c r="Y310" i="6"/>
  <c r="Y311" i="6"/>
  <c r="Y312" i="6"/>
  <c r="Y313" i="6"/>
  <c r="X3" i="6"/>
  <c r="X4" i="6"/>
  <c r="X5" i="6"/>
  <c r="X6" i="6"/>
  <c r="X7" i="6"/>
  <c r="X8" i="6"/>
  <c r="X9" i="6"/>
  <c r="X10" i="6"/>
  <c r="X11" i="6"/>
  <c r="X12" i="6"/>
  <c r="X13" i="6"/>
  <c r="X14" i="6"/>
  <c r="X15" i="6"/>
  <c r="X16" i="6"/>
  <c r="X17" i="6"/>
  <c r="X18" i="6"/>
  <c r="X19" i="6"/>
  <c r="X20" i="6"/>
  <c r="X21" i="6"/>
  <c r="X22" i="6"/>
  <c r="X23" i="6"/>
  <c r="X24" i="6"/>
  <c r="X25" i="6"/>
  <c r="X26" i="6"/>
  <c r="X27" i="6"/>
  <c r="X28" i="6"/>
  <c r="X29" i="6"/>
  <c r="X30" i="6"/>
  <c r="X31" i="6"/>
  <c r="X32" i="6"/>
  <c r="X33" i="6"/>
  <c r="X34" i="6"/>
  <c r="X35" i="6"/>
  <c r="X36" i="6"/>
  <c r="X37" i="6"/>
  <c r="X38" i="6"/>
  <c r="X39" i="6"/>
  <c r="X40" i="6"/>
  <c r="X41" i="6"/>
  <c r="X42" i="6"/>
  <c r="X43" i="6"/>
  <c r="X44" i="6"/>
  <c r="X45" i="6"/>
  <c r="X46" i="6"/>
  <c r="X47" i="6"/>
  <c r="X48" i="6"/>
  <c r="X49" i="6"/>
  <c r="X50" i="6"/>
  <c r="X51" i="6"/>
  <c r="X52" i="6"/>
  <c r="X53" i="6"/>
  <c r="X54" i="6"/>
  <c r="X55" i="6"/>
  <c r="X56" i="6"/>
  <c r="X57" i="6"/>
  <c r="X58" i="6"/>
  <c r="X59" i="6"/>
  <c r="X60" i="6"/>
  <c r="X61" i="6"/>
  <c r="X62" i="6"/>
  <c r="X63" i="6"/>
  <c r="X64" i="6"/>
  <c r="X65" i="6"/>
  <c r="X66" i="6"/>
  <c r="X67" i="6"/>
  <c r="X68" i="6"/>
  <c r="X69" i="6"/>
  <c r="X70" i="6"/>
  <c r="X71" i="6"/>
  <c r="X72" i="6"/>
  <c r="X73" i="6"/>
  <c r="X74" i="6"/>
  <c r="X75" i="6"/>
  <c r="X76" i="6"/>
  <c r="X77" i="6"/>
  <c r="X78" i="6"/>
  <c r="X79" i="6"/>
  <c r="X80" i="6"/>
  <c r="X81" i="6"/>
  <c r="X82" i="6"/>
  <c r="X83" i="6"/>
  <c r="X84" i="6"/>
  <c r="X85" i="6"/>
  <c r="X86" i="6"/>
  <c r="X87" i="6"/>
  <c r="X88" i="6"/>
  <c r="X89" i="6"/>
  <c r="X90" i="6"/>
  <c r="X91" i="6"/>
  <c r="X92" i="6"/>
  <c r="X93" i="6"/>
  <c r="X94" i="6"/>
  <c r="X95" i="6"/>
  <c r="X96" i="6"/>
  <c r="X97" i="6"/>
  <c r="X98" i="6"/>
  <c r="X99" i="6"/>
  <c r="X100" i="6"/>
  <c r="X101" i="6"/>
  <c r="X102" i="6"/>
  <c r="X103" i="6"/>
  <c r="X104" i="6"/>
  <c r="X105" i="6"/>
  <c r="X106" i="6"/>
  <c r="X107" i="6"/>
  <c r="X108" i="6"/>
  <c r="X109" i="6"/>
  <c r="X110" i="6"/>
  <c r="X111" i="6"/>
  <c r="X112" i="6"/>
  <c r="X113" i="6"/>
  <c r="X114" i="6"/>
  <c r="X115" i="6"/>
  <c r="X116" i="6"/>
  <c r="X117" i="6"/>
  <c r="X118" i="6"/>
  <c r="X119" i="6"/>
  <c r="X120" i="6"/>
  <c r="X121" i="6"/>
  <c r="X122" i="6"/>
  <c r="X123" i="6"/>
  <c r="X124" i="6"/>
  <c r="X125" i="6"/>
  <c r="X126" i="6"/>
  <c r="X127" i="6"/>
  <c r="X128" i="6"/>
  <c r="X129" i="6"/>
  <c r="X130" i="6"/>
  <c r="X131" i="6"/>
  <c r="X132" i="6"/>
  <c r="X133" i="6"/>
  <c r="X134" i="6"/>
  <c r="X135" i="6"/>
  <c r="X136" i="6"/>
  <c r="X137" i="6"/>
  <c r="X138" i="6"/>
  <c r="X139" i="6"/>
  <c r="X140" i="6"/>
  <c r="X141" i="6"/>
  <c r="X142" i="6"/>
  <c r="X143" i="6"/>
  <c r="X144" i="6"/>
  <c r="X145" i="6"/>
  <c r="X146" i="6"/>
  <c r="X147" i="6"/>
  <c r="X148" i="6"/>
  <c r="X149" i="6"/>
  <c r="X150" i="6"/>
  <c r="X151" i="6"/>
  <c r="X152" i="6"/>
  <c r="X153" i="6"/>
  <c r="X154" i="6"/>
  <c r="X155" i="6"/>
  <c r="X156" i="6"/>
  <c r="X157" i="6"/>
  <c r="X158" i="6"/>
  <c r="X159" i="6"/>
  <c r="X160" i="6"/>
  <c r="X161" i="6"/>
  <c r="X162" i="6"/>
  <c r="X163" i="6"/>
  <c r="X164" i="6"/>
  <c r="X165" i="6"/>
  <c r="X166" i="6"/>
  <c r="X167" i="6"/>
  <c r="X168" i="6"/>
  <c r="X169" i="6"/>
  <c r="X170" i="6"/>
  <c r="X171" i="6"/>
  <c r="X172" i="6"/>
  <c r="X173" i="6"/>
  <c r="X174" i="6"/>
  <c r="X175" i="6"/>
  <c r="X176" i="6"/>
  <c r="X177" i="6"/>
  <c r="X178" i="6"/>
  <c r="X179" i="6"/>
  <c r="X180" i="6"/>
  <c r="X181" i="6"/>
  <c r="X182" i="6"/>
  <c r="X183" i="6"/>
  <c r="X184" i="6"/>
  <c r="X185" i="6"/>
  <c r="X186" i="6"/>
  <c r="X187" i="6"/>
  <c r="X188" i="6"/>
  <c r="X189" i="6"/>
  <c r="X190" i="6"/>
  <c r="X191" i="6"/>
  <c r="X192" i="6"/>
  <c r="X193" i="6"/>
  <c r="X194" i="6"/>
  <c r="X195" i="6"/>
  <c r="X196" i="6"/>
  <c r="X197" i="6"/>
  <c r="X198" i="6"/>
  <c r="X199" i="6"/>
  <c r="X200" i="6"/>
  <c r="X201" i="6"/>
  <c r="X202" i="6"/>
  <c r="X203" i="6"/>
  <c r="X204" i="6"/>
  <c r="X205" i="6"/>
  <c r="X206" i="6"/>
  <c r="X207" i="6"/>
  <c r="X208" i="6"/>
  <c r="X209" i="6"/>
  <c r="X210" i="6"/>
  <c r="X211" i="6"/>
  <c r="X212" i="6"/>
  <c r="X213" i="6"/>
  <c r="X214" i="6"/>
  <c r="X215" i="6"/>
  <c r="X216" i="6"/>
  <c r="X217" i="6"/>
  <c r="X218" i="6"/>
  <c r="X219" i="6"/>
  <c r="X220" i="6"/>
  <c r="X221" i="6"/>
  <c r="X222" i="6"/>
  <c r="X223" i="6"/>
  <c r="X224" i="6"/>
  <c r="X225" i="6"/>
  <c r="X226" i="6"/>
  <c r="X227" i="6"/>
  <c r="X228" i="6"/>
  <c r="X229" i="6"/>
  <c r="X230" i="6"/>
  <c r="X231" i="6"/>
  <c r="X232" i="6"/>
  <c r="X233" i="6"/>
  <c r="X234" i="6"/>
  <c r="X235" i="6"/>
  <c r="X236" i="6"/>
  <c r="X237" i="6"/>
  <c r="X238" i="6"/>
  <c r="X239" i="6"/>
  <c r="X240" i="6"/>
  <c r="X241" i="6"/>
  <c r="X242" i="6"/>
  <c r="X243" i="6"/>
  <c r="X244" i="6"/>
  <c r="X245" i="6"/>
  <c r="X246" i="6"/>
  <c r="X247" i="6"/>
  <c r="X248" i="6"/>
  <c r="X249" i="6"/>
  <c r="X250" i="6"/>
  <c r="X251" i="6"/>
  <c r="X252" i="6"/>
  <c r="X253" i="6"/>
  <c r="X254" i="6"/>
  <c r="X255" i="6"/>
  <c r="X256" i="6"/>
  <c r="X257" i="6"/>
  <c r="X258" i="6"/>
  <c r="X259" i="6"/>
  <c r="X260" i="6"/>
  <c r="X261" i="6"/>
  <c r="X262" i="6"/>
  <c r="X263" i="6"/>
  <c r="X264" i="6"/>
  <c r="X265" i="6"/>
  <c r="X266" i="6"/>
  <c r="X267" i="6"/>
  <c r="X268" i="6"/>
  <c r="X269" i="6"/>
  <c r="X270" i="6"/>
  <c r="X271" i="6"/>
  <c r="X272" i="6"/>
  <c r="X273" i="6"/>
  <c r="X274" i="6"/>
  <c r="X275" i="6"/>
  <c r="X276" i="6"/>
  <c r="X277" i="6"/>
  <c r="X278" i="6"/>
  <c r="X279" i="6"/>
  <c r="X280" i="6"/>
  <c r="X281" i="6"/>
  <c r="X282" i="6"/>
  <c r="X283" i="6"/>
  <c r="X284" i="6"/>
  <c r="X285" i="6"/>
  <c r="X286" i="6"/>
  <c r="X287" i="6"/>
  <c r="X288" i="6"/>
  <c r="X289" i="6"/>
  <c r="X290" i="6"/>
  <c r="X291" i="6"/>
  <c r="X292" i="6"/>
  <c r="X293" i="6"/>
  <c r="X294" i="6"/>
  <c r="X295" i="6"/>
  <c r="X296" i="6"/>
  <c r="X297" i="6"/>
  <c r="X298" i="6"/>
  <c r="X299" i="6"/>
  <c r="X300" i="6"/>
  <c r="X301" i="6"/>
  <c r="X302" i="6"/>
  <c r="X303" i="6"/>
  <c r="X304" i="6"/>
  <c r="X305" i="6"/>
  <c r="X306" i="6"/>
  <c r="X307" i="6"/>
  <c r="X308" i="6"/>
  <c r="X309" i="6"/>
  <c r="X310" i="6"/>
  <c r="X311" i="6"/>
  <c r="X312" i="6"/>
  <c r="X313" i="6"/>
  <c r="X2" i="6"/>
  <c r="Y2" i="6"/>
  <c r="Y2" i="1"/>
  <c r="Z3" i="1" l="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2" i="1"/>
  <c r="O3" i="1" l="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2" i="1"/>
  <c r="K31" i="14"/>
  <c r="B34" i="14"/>
  <c r="D23" i="14"/>
  <c r="G34" i="14"/>
  <c r="E24" i="14"/>
  <c r="F39" i="14"/>
  <c r="K21" i="14"/>
  <c r="B18" i="14"/>
  <c r="G35" i="14"/>
  <c r="C24" i="14"/>
  <c r="C35" i="14"/>
  <c r="B38" i="14"/>
  <c r="F19" i="14"/>
  <c r="F35" i="14"/>
  <c r="D25" i="14"/>
  <c r="C22" i="14"/>
  <c r="H40" i="14"/>
  <c r="E20" i="14"/>
  <c r="F36" i="14"/>
  <c r="K25" i="14"/>
  <c r="C38" i="14"/>
  <c r="G18" i="14"/>
  <c r="E40" i="14"/>
  <c r="K19" i="14"/>
  <c r="K33" i="14"/>
  <c r="H34" i="14"/>
  <c r="F24" i="14"/>
  <c r="E31" i="14"/>
  <c r="E22" i="14"/>
  <c r="B25" i="14"/>
  <c r="H35" i="14"/>
  <c r="D24" i="14"/>
  <c r="F32" i="14"/>
  <c r="K22" i="14"/>
  <c r="B19" i="14"/>
  <c r="E38" i="14"/>
  <c r="F25" i="14"/>
  <c r="H21" i="14"/>
  <c r="D40" i="14"/>
  <c r="F20" i="14"/>
  <c r="E18" i="14"/>
  <c r="K39" i="14"/>
  <c r="H37" i="14"/>
  <c r="K17" i="14"/>
  <c r="C31" i="14"/>
  <c r="B35" i="14"/>
  <c r="C26" i="14"/>
  <c r="F31" i="14"/>
  <c r="D21" i="14"/>
  <c r="B17" i="14"/>
  <c r="E37" i="14"/>
  <c r="H25" i="14"/>
  <c r="C34" i="14"/>
  <c r="C25" i="14"/>
  <c r="B21" i="14"/>
  <c r="F38" i="14"/>
  <c r="C19" i="14"/>
  <c r="K38" i="14"/>
  <c r="B40" i="14"/>
  <c r="D22" i="14"/>
  <c r="D38" i="14"/>
  <c r="D17" i="14"/>
  <c r="B22" i="14"/>
  <c r="G21" i="14"/>
  <c r="E39" i="14"/>
  <c r="G19" i="14"/>
  <c r="D39" i="14"/>
  <c r="K20" i="14"/>
  <c r="F26" i="14"/>
  <c r="E34" i="14"/>
  <c r="G22" i="14"/>
  <c r="K35" i="14"/>
  <c r="F37" i="14"/>
  <c r="C18" i="14"/>
  <c r="D34" i="14"/>
  <c r="H23" i="14"/>
  <c r="F23" i="14"/>
  <c r="C40" i="14"/>
  <c r="D19" i="14"/>
  <c r="G37" i="14"/>
  <c r="B31" i="14"/>
  <c r="H39" i="14"/>
  <c r="G31" i="14"/>
  <c r="F18" i="14"/>
  <c r="F40" i="14"/>
  <c r="C21" i="14"/>
  <c r="B24" i="14"/>
  <c r="F34" i="14"/>
  <c r="H22" i="14"/>
  <c r="G33" i="14"/>
  <c r="B37" i="14"/>
  <c r="D18" i="14"/>
  <c r="C37" i="14"/>
  <c r="E25" i="14"/>
  <c r="K37" i="14"/>
  <c r="B32" i="14"/>
  <c r="G20" i="14"/>
  <c r="D35" i="14"/>
  <c r="K24" i="14"/>
  <c r="G24" i="14"/>
  <c r="C32" i="14"/>
  <c r="H18" i="14"/>
  <c r="D32" i="14"/>
  <c r="H31" i="14"/>
  <c r="C20" i="14"/>
  <c r="G40" i="14"/>
  <c r="H19" i="14"/>
  <c r="H24" i="14"/>
  <c r="C36" i="14"/>
  <c r="G25" i="14"/>
  <c r="D31" i="14"/>
  <c r="K26" i="14"/>
  <c r="B26" i="14"/>
  <c r="D37" i="14"/>
  <c r="G17" i="14"/>
  <c r="E36" i="14"/>
  <c r="B39" i="14"/>
  <c r="H20" i="14"/>
  <c r="G36" i="14"/>
  <c r="C17" i="14"/>
  <c r="K32" i="14"/>
  <c r="E33" i="14"/>
  <c r="D20" i="14"/>
  <c r="C33" i="14"/>
  <c r="E21" i="14"/>
  <c r="K34" i="14"/>
  <c r="D36" i="14"/>
  <c r="H26" i="14"/>
  <c r="G32" i="14"/>
  <c r="G23" i="14"/>
  <c r="B23" i="14"/>
  <c r="G38" i="14"/>
  <c r="H17" i="14"/>
  <c r="H33" i="14"/>
  <c r="K23" i="14"/>
  <c r="B20" i="14"/>
  <c r="H36" i="14"/>
  <c r="G26" i="14"/>
  <c r="B33" i="14"/>
  <c r="E23" i="14"/>
  <c r="K40" i="14"/>
  <c r="F33" i="14"/>
  <c r="C23" i="14"/>
  <c r="D33" i="14"/>
  <c r="F21" i="14"/>
  <c r="E32" i="14"/>
  <c r="B36" i="14"/>
  <c r="D26" i="14"/>
  <c r="H32" i="14"/>
  <c r="F22" i="14"/>
  <c r="K36" i="14"/>
  <c r="H38" i="14"/>
  <c r="E19" i="14"/>
  <c r="E35" i="14"/>
  <c r="E26" i="14"/>
  <c r="F17" i="14"/>
  <c r="G39" i="14"/>
  <c r="E17" i="14"/>
  <c r="C39" i="14"/>
  <c r="K18" i="14"/>
  <c r="A1371" i="4" l="1"/>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568" i="7" l="1"/>
  <c r="A569" i="7"/>
  <c r="A570" i="7"/>
  <c r="A571" i="7"/>
  <c r="A572" i="7"/>
  <c r="A573" i="7"/>
  <c r="A574" i="7"/>
  <c r="A575" i="7"/>
  <c r="E569" i="7"/>
  <c r="E570" i="7"/>
  <c r="E571" i="7"/>
  <c r="E420" i="7"/>
  <c r="A418" i="7"/>
  <c r="A419" i="7"/>
  <c r="A420" i="7"/>
  <c r="A421" i="7"/>
  <c r="A422" i="7"/>
  <c r="A423" i="7"/>
  <c r="A424" i="7"/>
  <c r="A425" i="7"/>
  <c r="AM602" i="5"/>
  <c r="AM603" i="5"/>
  <c r="AM604" i="5"/>
  <c r="AM605" i="5"/>
  <c r="AM606" i="5"/>
  <c r="A605" i="5"/>
  <c r="A606" i="5"/>
  <c r="A607" i="5"/>
  <c r="A608" i="5"/>
  <c r="A609" i="5"/>
  <c r="A610" i="5"/>
  <c r="A611" i="5"/>
  <c r="A612" i="5"/>
  <c r="A613" i="5"/>
  <c r="A614" i="5"/>
  <c r="A615" i="5"/>
  <c r="AM601" i="5"/>
  <c r="AM600" i="5"/>
  <c r="A603" i="5"/>
  <c r="A604" i="5"/>
  <c r="A599" i="5"/>
  <c r="A600" i="5"/>
  <c r="A601" i="5"/>
  <c r="A602" i="5"/>
  <c r="A500" i="7"/>
  <c r="A501" i="7"/>
  <c r="A502" i="7"/>
  <c r="A503" i="7"/>
  <c r="A504" i="7"/>
  <c r="E501" i="7"/>
  <c r="E502" i="7"/>
  <c r="E503" i="7"/>
  <c r="A576" i="7"/>
  <c r="A577" i="7"/>
  <c r="A578" i="7"/>
  <c r="A579" i="7"/>
  <c r="A580" i="7"/>
  <c r="A581" i="7"/>
  <c r="A582" i="7"/>
  <c r="A583" i="7"/>
  <c r="A584" i="7"/>
  <c r="E580" i="7"/>
  <c r="E581" i="7"/>
  <c r="E434" i="7"/>
  <c r="A415" i="7"/>
  <c r="A416" i="7"/>
  <c r="A417" i="7"/>
  <c r="A426" i="7"/>
  <c r="A427" i="7"/>
  <c r="A428" i="7"/>
  <c r="A429" i="7"/>
  <c r="A430" i="7"/>
  <c r="A431" i="7"/>
  <c r="A432" i="7"/>
  <c r="A433" i="7"/>
  <c r="A434" i="7"/>
  <c r="A435" i="7"/>
  <c r="A436" i="7"/>
  <c r="A437" i="7"/>
  <c r="A438" i="7"/>
  <c r="A439" i="7"/>
  <c r="A440" i="7"/>
  <c r="A441" i="7"/>
  <c r="A442" i="7"/>
  <c r="A443" i="7"/>
  <c r="E429" i="7"/>
  <c r="E430" i="7"/>
  <c r="E424" i="7"/>
  <c r="E422" i="7"/>
  <c r="N305" i="6"/>
  <c r="N306" i="6"/>
  <c r="N307" i="6"/>
  <c r="N308" i="6"/>
  <c r="N309" i="6"/>
  <c r="N310" i="6"/>
  <c r="N311" i="6"/>
  <c r="N312" i="6"/>
  <c r="N313" i="6"/>
  <c r="N304" i="6"/>
  <c r="E160" i="7"/>
  <c r="A157" i="7"/>
  <c r="A158" i="7"/>
  <c r="A159" i="7"/>
  <c r="A160" i="7"/>
  <c r="A161" i="7"/>
  <c r="A162" i="7"/>
  <c r="A163" i="7"/>
  <c r="A164" i="7"/>
  <c r="A165" i="7"/>
  <c r="AM645" i="5"/>
  <c r="AM646" i="5"/>
  <c r="AM647" i="5"/>
  <c r="AM648" i="5"/>
  <c r="AM649" i="5"/>
  <c r="AM650" i="5"/>
  <c r="AM651" i="5"/>
  <c r="AM652" i="5"/>
  <c r="AM653" i="5"/>
  <c r="AM654" i="5"/>
  <c r="AM655" i="5"/>
  <c r="AM656" i="5"/>
  <c r="AM657" i="5"/>
  <c r="AM658" i="5"/>
  <c r="AM659" i="5"/>
  <c r="AM660" i="5"/>
  <c r="AM661" i="5"/>
  <c r="AM662" i="5"/>
  <c r="AM663" i="5"/>
  <c r="AM447" i="5"/>
  <c r="AM448" i="5"/>
  <c r="AM449" i="5"/>
  <c r="AM450" i="5"/>
  <c r="AM451" i="5"/>
  <c r="AM452" i="5"/>
  <c r="AM453" i="5"/>
  <c r="AM454" i="5"/>
  <c r="AM455" i="5"/>
  <c r="AM456" i="5"/>
  <c r="AM457" i="5"/>
  <c r="AM458" i="5"/>
  <c r="AM459" i="5"/>
  <c r="AM460" i="5"/>
  <c r="AM461" i="5"/>
  <c r="AM462" i="5"/>
  <c r="AM463" i="5"/>
  <c r="A646" i="5"/>
  <c r="A647" i="5"/>
  <c r="A648" i="5"/>
  <c r="A649" i="5"/>
  <c r="A650" i="5"/>
  <c r="A651" i="5"/>
  <c r="A652" i="5"/>
  <c r="A653" i="5"/>
  <c r="A654" i="5"/>
  <c r="A655" i="5"/>
  <c r="A656" i="5"/>
  <c r="A657" i="5"/>
  <c r="A658" i="5"/>
  <c r="A659" i="5"/>
  <c r="A660" i="5"/>
  <c r="A661" i="5"/>
  <c r="A455" i="5"/>
  <c r="A456" i="5"/>
  <c r="A457" i="5"/>
  <c r="A458" i="5"/>
  <c r="A459" i="5"/>
  <c r="A460" i="5"/>
  <c r="A450" i="5"/>
  <c r="A451" i="5"/>
  <c r="A452" i="5"/>
  <c r="A453" i="5"/>
  <c r="A454" i="5"/>
  <c r="AJ725" i="4"/>
  <c r="A724" i="4"/>
  <c r="A725" i="4"/>
  <c r="A726" i="4"/>
  <c r="E699" i="7" l="1"/>
  <c r="E700" i="7"/>
  <c r="E701" i="7"/>
  <c r="E702" i="7"/>
  <c r="E703" i="7"/>
  <c r="E705" i="7"/>
  <c r="E706" i="7"/>
  <c r="E707" i="7"/>
  <c r="E708" i="7"/>
  <c r="E709" i="7"/>
  <c r="E710" i="7"/>
  <c r="E711" i="7"/>
  <c r="E712" i="7"/>
  <c r="E714" i="7"/>
  <c r="E715" i="7"/>
  <c r="E717" i="7"/>
  <c r="E718" i="7"/>
  <c r="E719" i="7"/>
  <c r="E720" i="7"/>
  <c r="E721" i="7"/>
  <c r="E722" i="7"/>
  <c r="E723" i="7"/>
  <c r="E724" i="7"/>
  <c r="E725" i="7"/>
  <c r="E726" i="7"/>
  <c r="E727" i="7"/>
  <c r="E728" i="7"/>
  <c r="E730" i="7"/>
  <c r="E731" i="7"/>
  <c r="E732" i="7"/>
  <c r="E733" i="7"/>
  <c r="E734" i="7"/>
  <c r="E735" i="7"/>
  <c r="E736" i="7"/>
  <c r="E738" i="7"/>
  <c r="E739" i="7"/>
  <c r="E740" i="7"/>
  <c r="E741" i="7"/>
  <c r="E742" i="7"/>
  <c r="E743" i="7"/>
  <c r="E744" i="7"/>
  <c r="E745" i="7"/>
  <c r="E746" i="7"/>
  <c r="E747" i="7"/>
  <c r="E748" i="7"/>
  <c r="E749" i="7"/>
  <c r="E698" i="7"/>
  <c r="E695" i="7"/>
  <c r="E696" i="7"/>
  <c r="E697" i="7"/>
  <c r="A695" i="7"/>
  <c r="A696" i="7"/>
  <c r="A697" i="7"/>
  <c r="A698" i="7"/>
  <c r="A699" i="7"/>
  <c r="A700" i="7"/>
  <c r="A701" i="7"/>
  <c r="A702" i="7"/>
  <c r="A703" i="7"/>
  <c r="A704" i="7"/>
  <c r="A705" i="7"/>
  <c r="A706" i="7"/>
  <c r="A707" i="7"/>
  <c r="A708" i="7"/>
  <c r="A709" i="7"/>
  <c r="A710" i="7"/>
  <c r="A711" i="7"/>
  <c r="A712" i="7"/>
  <c r="A713" i="7"/>
  <c r="A714" i="7"/>
  <c r="A715" i="7"/>
  <c r="A716" i="7"/>
  <c r="A717" i="7"/>
  <c r="A718" i="7"/>
  <c r="A719" i="7"/>
  <c r="A720" i="7"/>
  <c r="A721" i="7"/>
  <c r="A722" i="7"/>
  <c r="A723" i="7"/>
  <c r="A724" i="7"/>
  <c r="A725" i="7"/>
  <c r="A726" i="7"/>
  <c r="A727" i="7"/>
  <c r="A728" i="7"/>
  <c r="A729" i="7"/>
  <c r="A730" i="7"/>
  <c r="A731" i="7"/>
  <c r="A732" i="7"/>
  <c r="A733" i="7"/>
  <c r="A734" i="7"/>
  <c r="A735" i="7"/>
  <c r="A736" i="7"/>
  <c r="A737" i="7"/>
  <c r="A738" i="7"/>
  <c r="A739" i="7"/>
  <c r="A740" i="7"/>
  <c r="A741" i="7"/>
  <c r="A742" i="7"/>
  <c r="A743" i="7"/>
  <c r="A744" i="7"/>
  <c r="A745" i="7"/>
  <c r="A746" i="7"/>
  <c r="A747" i="7"/>
  <c r="A748" i="7"/>
  <c r="A749" i="7"/>
  <c r="ES82" i="10" l="1"/>
  <c r="ET82" i="10"/>
  <c r="EU82" i="10"/>
  <c r="EV82" i="10"/>
  <c r="EW82" i="10"/>
  <c r="EX82" i="10"/>
  <c r="EY82" i="10"/>
  <c r="EZ82" i="10"/>
  <c r="FA82" i="10"/>
  <c r="FB82" i="10"/>
  <c r="FC82" i="10"/>
  <c r="FD82" i="10"/>
  <c r="FG82" i="10"/>
  <c r="ES83" i="10"/>
  <c r="ET83" i="10"/>
  <c r="EU83" i="10"/>
  <c r="EV83" i="10"/>
  <c r="EW83" i="10"/>
  <c r="EX83" i="10"/>
  <c r="EY83" i="10"/>
  <c r="EZ83" i="10"/>
  <c r="FA83" i="10"/>
  <c r="FB83" i="10"/>
  <c r="FC83" i="10"/>
  <c r="FD83" i="10"/>
  <c r="ES84" i="10"/>
  <c r="ET84" i="10"/>
  <c r="EU84" i="10"/>
  <c r="EV84" i="10"/>
  <c r="EW84" i="10"/>
  <c r="EX84" i="10"/>
  <c r="EY84" i="10"/>
  <c r="EZ84" i="10"/>
  <c r="FA84" i="10"/>
  <c r="FB84" i="10"/>
  <c r="FC84" i="10"/>
  <c r="FD84" i="10"/>
  <c r="ES85" i="10"/>
  <c r="ET85" i="10"/>
  <c r="EU85" i="10"/>
  <c r="EV85" i="10"/>
  <c r="EW85" i="10"/>
  <c r="EX85" i="10"/>
  <c r="EY85" i="10"/>
  <c r="EZ85" i="10"/>
  <c r="FD85" i="10" s="1"/>
  <c r="FA85" i="10"/>
  <c r="FB85" i="10"/>
  <c r="FC85" i="10"/>
  <c r="ES86" i="10"/>
  <c r="ET86" i="10"/>
  <c r="EU86" i="10"/>
  <c r="EV86" i="10"/>
  <c r="EW86" i="10"/>
  <c r="EX86" i="10"/>
  <c r="EY86" i="10"/>
  <c r="EZ86" i="10"/>
  <c r="FA86" i="10"/>
  <c r="FB86" i="10"/>
  <c r="FC86" i="10"/>
  <c r="FD86" i="10"/>
  <c r="ES87" i="10"/>
  <c r="ET87" i="10"/>
  <c r="EU87" i="10"/>
  <c r="EV87" i="10"/>
  <c r="EW87" i="10"/>
  <c r="EX87" i="10"/>
  <c r="EY87" i="10"/>
  <c r="EZ87" i="10"/>
  <c r="FA87" i="10"/>
  <c r="FB87" i="10"/>
  <c r="FC87" i="10"/>
  <c r="FD87" i="10"/>
  <c r="ES88" i="10"/>
  <c r="ET88" i="10"/>
  <c r="EU88" i="10"/>
  <c r="EV88" i="10"/>
  <c r="EW88" i="10"/>
  <c r="EX88" i="10"/>
  <c r="EY88" i="10"/>
  <c r="EZ88" i="10"/>
  <c r="FA88" i="10"/>
  <c r="FB88" i="10"/>
  <c r="FC88" i="10"/>
  <c r="FD88" i="10"/>
  <c r="ES89" i="10"/>
  <c r="ET89" i="10"/>
  <c r="EU89" i="10"/>
  <c r="EV89" i="10"/>
  <c r="EW89" i="10"/>
  <c r="EX89" i="10"/>
  <c r="EY89" i="10"/>
  <c r="EZ89" i="10"/>
  <c r="FA89" i="10"/>
  <c r="FB89" i="10"/>
  <c r="FC89" i="10"/>
  <c r="FD89" i="10"/>
  <c r="ES90" i="10"/>
  <c r="ET90" i="10"/>
  <c r="EU90" i="10"/>
  <c r="EV90" i="10"/>
  <c r="EW90" i="10"/>
  <c r="EX90" i="10"/>
  <c r="EY90" i="10"/>
  <c r="EZ90" i="10"/>
  <c r="FA90" i="10"/>
  <c r="FB90" i="10"/>
  <c r="FC90" i="10"/>
  <c r="FD90" i="10"/>
  <c r="ES91" i="10"/>
  <c r="ET91" i="10"/>
  <c r="EU91" i="10"/>
  <c r="EV91" i="10"/>
  <c r="EW91" i="10"/>
  <c r="EX91" i="10"/>
  <c r="EY91" i="10"/>
  <c r="EZ91" i="10"/>
  <c r="FD91" i="10" s="1"/>
  <c r="FA91" i="10"/>
  <c r="FB91" i="10"/>
  <c r="FC91" i="10"/>
  <c r="ES92" i="10"/>
  <c r="ET92" i="10"/>
  <c r="EU92" i="10"/>
  <c r="EV92" i="10"/>
  <c r="EW92" i="10"/>
  <c r="EX92" i="10"/>
  <c r="EY92" i="10"/>
  <c r="EZ92" i="10"/>
  <c r="FA92" i="10"/>
  <c r="FB92" i="10"/>
  <c r="FC92" i="10"/>
  <c r="FD92" i="10"/>
  <c r="ES93" i="10"/>
  <c r="ET93" i="10"/>
  <c r="EU93" i="10"/>
  <c r="EV93" i="10"/>
  <c r="EW93" i="10"/>
  <c r="EX93" i="10"/>
  <c r="EY93" i="10"/>
  <c r="EZ93" i="10"/>
  <c r="FA93" i="10"/>
  <c r="FB93" i="10"/>
  <c r="FC93" i="10"/>
  <c r="FD93" i="10"/>
  <c r="ES94" i="10"/>
  <c r="ET94" i="10"/>
  <c r="EU94" i="10"/>
  <c r="EV94" i="10"/>
  <c r="EW94" i="10"/>
  <c r="EX94" i="10"/>
  <c r="EY94" i="10"/>
  <c r="EZ94" i="10"/>
  <c r="FA94" i="10"/>
  <c r="FD94" i="10" s="1"/>
  <c r="FB94" i="10"/>
  <c r="FC94" i="10"/>
  <c r="ES95" i="10"/>
  <c r="ET95" i="10"/>
  <c r="EU95" i="10"/>
  <c r="EV95" i="10"/>
  <c r="EW95" i="10"/>
  <c r="EX95" i="10"/>
  <c r="EY95" i="10"/>
  <c r="EZ95" i="10"/>
  <c r="FA95" i="10"/>
  <c r="FB95" i="10"/>
  <c r="FC95" i="10"/>
  <c r="FD95" i="10"/>
  <c r="ES96" i="10"/>
  <c r="ET96" i="10"/>
  <c r="EU96" i="10"/>
  <c r="EV96" i="10"/>
  <c r="EW96" i="10"/>
  <c r="EX96" i="10"/>
  <c r="EY96" i="10"/>
  <c r="EZ96" i="10"/>
  <c r="FA96" i="10"/>
  <c r="FB96" i="10"/>
  <c r="FC96" i="10"/>
  <c r="FD96" i="10"/>
  <c r="ES97" i="10"/>
  <c r="ET97" i="10"/>
  <c r="EU97" i="10"/>
  <c r="EV97" i="10"/>
  <c r="EW97" i="10"/>
  <c r="EX97" i="10"/>
  <c r="EY97" i="10"/>
  <c r="EZ97" i="10"/>
  <c r="FA97" i="10"/>
  <c r="FB97" i="10"/>
  <c r="FD97" i="10" s="1"/>
  <c r="FC97" i="10"/>
  <c r="ES98" i="10"/>
  <c r="ET98" i="10"/>
  <c r="EU98" i="10"/>
  <c r="EV98" i="10"/>
  <c r="EW98" i="10"/>
  <c r="EX98" i="10"/>
  <c r="EY98" i="10"/>
  <c r="EZ98" i="10"/>
  <c r="FA98" i="10"/>
  <c r="FB98" i="10"/>
  <c r="FC98" i="10"/>
  <c r="FD98" i="10"/>
  <c r="ES99" i="10"/>
  <c r="ET99" i="10"/>
  <c r="EU99" i="10"/>
  <c r="EV99" i="10"/>
  <c r="EW99" i="10"/>
  <c r="EX99" i="10"/>
  <c r="EY99" i="10"/>
  <c r="EZ99" i="10"/>
  <c r="FA99" i="10"/>
  <c r="FB99" i="10"/>
  <c r="FC99" i="10"/>
  <c r="FD99" i="10"/>
  <c r="ES100" i="10"/>
  <c r="ET100" i="10"/>
  <c r="EU100" i="10"/>
  <c r="EV100" i="10"/>
  <c r="EW100" i="10"/>
  <c r="EX100" i="10"/>
  <c r="EY100" i="10"/>
  <c r="EZ100" i="10"/>
  <c r="FA100" i="10"/>
  <c r="FB100" i="10"/>
  <c r="FD100" i="10" s="1"/>
  <c r="FC100" i="10"/>
  <c r="ES101" i="10"/>
  <c r="ET101" i="10"/>
  <c r="EU101" i="10"/>
  <c r="EV101" i="10"/>
  <c r="EW101" i="10"/>
  <c r="EX101" i="10"/>
  <c r="EY101" i="10"/>
  <c r="EZ101" i="10"/>
  <c r="FD101" i="10" s="1"/>
  <c r="FA101" i="10"/>
  <c r="FB101" i="10"/>
  <c r="FC101" i="10"/>
  <c r="ES102" i="10"/>
  <c r="ET102" i="10"/>
  <c r="EU102" i="10"/>
  <c r="EV102" i="10"/>
  <c r="EW102" i="10"/>
  <c r="EX102" i="10"/>
  <c r="EY102" i="10"/>
  <c r="EZ102" i="10"/>
  <c r="FA102" i="10"/>
  <c r="FB102" i="10"/>
  <c r="FC102" i="10"/>
  <c r="FD102" i="10"/>
  <c r="ES103" i="10"/>
  <c r="ET103" i="10"/>
  <c r="EU103" i="10"/>
  <c r="EV103" i="10"/>
  <c r="EW103" i="10"/>
  <c r="EX103" i="10"/>
  <c r="EY103" i="10"/>
  <c r="EZ103" i="10"/>
  <c r="FA103" i="10"/>
  <c r="FB103" i="10"/>
  <c r="FC103" i="10"/>
  <c r="FD103" i="10"/>
  <c r="ES104" i="10"/>
  <c r="ET104" i="10"/>
  <c r="EU104" i="10"/>
  <c r="EV104" i="10"/>
  <c r="EW104" i="10"/>
  <c r="EX104" i="10"/>
  <c r="EY104" i="10"/>
  <c r="EZ104" i="10"/>
  <c r="FA104" i="10"/>
  <c r="FB104" i="10"/>
  <c r="FC104" i="10"/>
  <c r="FD104" i="10"/>
  <c r="ES105" i="10"/>
  <c r="ET105" i="10"/>
  <c r="EU105" i="10"/>
  <c r="EV105" i="10"/>
  <c r="EW105" i="10"/>
  <c r="EX105" i="10"/>
  <c r="EY105" i="10"/>
  <c r="EZ105" i="10"/>
  <c r="FA105" i="10"/>
  <c r="FB105" i="10"/>
  <c r="FD105" i="10" s="1"/>
  <c r="FC105" i="10"/>
  <c r="ES106" i="10"/>
  <c r="ET106" i="10"/>
  <c r="EU106" i="10"/>
  <c r="EV106" i="10"/>
  <c r="EW106" i="10"/>
  <c r="EX106" i="10"/>
  <c r="EY106" i="10"/>
  <c r="EZ106" i="10"/>
  <c r="FA106" i="10"/>
  <c r="FB106" i="10"/>
  <c r="FC106" i="10"/>
  <c r="FD106" i="10"/>
  <c r="ES107" i="10"/>
  <c r="ET107" i="10"/>
  <c r="EU107" i="10"/>
  <c r="EV107" i="10"/>
  <c r="EW107" i="10"/>
  <c r="EX107" i="10"/>
  <c r="EY107" i="10"/>
  <c r="EZ107" i="10"/>
  <c r="FD107" i="10" s="1"/>
  <c r="FA107" i="10"/>
  <c r="FB107" i="10"/>
  <c r="FC107" i="10"/>
  <c r="ES108" i="10"/>
  <c r="ET108" i="10"/>
  <c r="EU108" i="10"/>
  <c r="EV108" i="10"/>
  <c r="EW108" i="10"/>
  <c r="EX108" i="10"/>
  <c r="EY108" i="10"/>
  <c r="EZ108" i="10"/>
  <c r="FA108" i="10"/>
  <c r="FB108" i="10"/>
  <c r="FC108" i="10"/>
  <c r="FD108" i="10"/>
  <c r="ES109" i="10"/>
  <c r="ET109" i="10"/>
  <c r="EU109" i="10"/>
  <c r="EV109" i="10"/>
  <c r="EW109" i="10"/>
  <c r="EX109" i="10"/>
  <c r="EY109" i="10"/>
  <c r="EZ109" i="10"/>
  <c r="FA109" i="10"/>
  <c r="FB109" i="10"/>
  <c r="FC109" i="10"/>
  <c r="FD109" i="10"/>
  <c r="FG109" i="10"/>
  <c r="ES110" i="10"/>
  <c r="ET110" i="10"/>
  <c r="EU110" i="10"/>
  <c r="EV110" i="10"/>
  <c r="FG110" i="10" s="1"/>
  <c r="EW110" i="10"/>
  <c r="EX110" i="10"/>
  <c r="EY110" i="10"/>
  <c r="EZ110" i="10"/>
  <c r="FD110" i="10" s="1"/>
  <c r="FA110" i="10"/>
  <c r="FB110" i="10"/>
  <c r="FC110" i="10"/>
  <c r="ES111" i="10"/>
  <c r="ET111" i="10"/>
  <c r="EU111" i="10"/>
  <c r="EV111" i="10"/>
  <c r="FG111" i="10" s="1"/>
  <c r="EW111" i="10"/>
  <c r="EX111" i="10"/>
  <c r="EY111" i="10"/>
  <c r="EZ111" i="10"/>
  <c r="FA111" i="10"/>
  <c r="FB111" i="10"/>
  <c r="FD111" i="10" s="1"/>
  <c r="FC111" i="10"/>
  <c r="ES112" i="10"/>
  <c r="ET112" i="10"/>
  <c r="EU112" i="10"/>
  <c r="EV112" i="10"/>
  <c r="FG112" i="10" s="1"/>
  <c r="EW112" i="10"/>
  <c r="EX112" i="10"/>
  <c r="EY112" i="10"/>
  <c r="EZ112" i="10"/>
  <c r="FA112" i="10"/>
  <c r="FB112" i="10"/>
  <c r="FC112" i="10"/>
  <c r="FD112" i="10"/>
  <c r="ES113" i="10"/>
  <c r="ET113" i="10"/>
  <c r="EU113" i="10"/>
  <c r="EV113" i="10"/>
  <c r="EW113" i="10"/>
  <c r="EX113" i="10"/>
  <c r="EY113" i="10"/>
  <c r="EZ113" i="10"/>
  <c r="FD113" i="10" s="1"/>
  <c r="FA113" i="10"/>
  <c r="FB113" i="10"/>
  <c r="FC113" i="10"/>
  <c r="FG113" i="10"/>
  <c r="ES114" i="10"/>
  <c r="ET114" i="10"/>
  <c r="EU114" i="10"/>
  <c r="EV114" i="10"/>
  <c r="FG114" i="10" s="1"/>
  <c r="EW114" i="10"/>
  <c r="EX114" i="10"/>
  <c r="EY114" i="10"/>
  <c r="EZ114" i="10"/>
  <c r="FA114" i="10"/>
  <c r="FB114" i="10"/>
  <c r="FC114" i="10"/>
  <c r="FD114" i="10"/>
  <c r="ES115" i="10"/>
  <c r="ET115" i="10"/>
  <c r="EU115" i="10"/>
  <c r="EV115" i="10"/>
  <c r="FG115" i="10" s="1"/>
  <c r="EW115" i="10"/>
  <c r="EX115" i="10"/>
  <c r="EY115" i="10"/>
  <c r="EZ115" i="10"/>
  <c r="FA115" i="10"/>
  <c r="FB115" i="10"/>
  <c r="FD115" i="10" s="1"/>
  <c r="FC115" i="10"/>
  <c r="ES116" i="10"/>
  <c r="ET116" i="10"/>
  <c r="EU116" i="10"/>
  <c r="EV116" i="10"/>
  <c r="FG116" i="10" s="1"/>
  <c r="EW116" i="10"/>
  <c r="EX116" i="10"/>
  <c r="EY116" i="10"/>
  <c r="EZ116" i="10"/>
  <c r="FA116" i="10"/>
  <c r="FB116" i="10"/>
  <c r="FC116" i="10"/>
  <c r="FD116" i="10"/>
  <c r="ES117" i="10"/>
  <c r="ET117" i="10"/>
  <c r="EU117" i="10"/>
  <c r="EV117" i="10"/>
  <c r="EW117" i="10"/>
  <c r="EX117" i="10"/>
  <c r="EY117" i="10"/>
  <c r="EZ117" i="10"/>
  <c r="FA117" i="10"/>
  <c r="FB117" i="10"/>
  <c r="FC117" i="10"/>
  <c r="FD117" i="10"/>
  <c r="FG117" i="10"/>
  <c r="ES118" i="10"/>
  <c r="ET118" i="10"/>
  <c r="EU118" i="10"/>
  <c r="EV118" i="10"/>
  <c r="FG118" i="10" s="1"/>
  <c r="EW118" i="10"/>
  <c r="EX118" i="10"/>
  <c r="EY118" i="10"/>
  <c r="EZ118" i="10"/>
  <c r="FD118" i="10" s="1"/>
  <c r="FA118" i="10"/>
  <c r="FB118" i="10"/>
  <c r="FC118" i="10"/>
  <c r="ES119" i="10"/>
  <c r="ET119" i="10"/>
  <c r="EU119" i="10"/>
  <c r="EV119" i="10"/>
  <c r="FG119" i="10" s="1"/>
  <c r="EW119" i="10"/>
  <c r="EX119" i="10"/>
  <c r="EY119" i="10"/>
  <c r="EZ119" i="10"/>
  <c r="FA119" i="10"/>
  <c r="FB119" i="10"/>
  <c r="FD119" i="10" s="1"/>
  <c r="FC119" i="10"/>
  <c r="ES120" i="10"/>
  <c r="ET120" i="10"/>
  <c r="EU120" i="10"/>
  <c r="EV120" i="10"/>
  <c r="FG120" i="10" s="1"/>
  <c r="EW120" i="10"/>
  <c r="EX120" i="10"/>
  <c r="EY120" i="10"/>
  <c r="EZ120" i="10"/>
  <c r="FA120" i="10"/>
  <c r="FB120" i="10"/>
  <c r="FC120" i="10"/>
  <c r="FD120" i="10"/>
  <c r="ES121" i="10"/>
  <c r="ET121" i="10"/>
  <c r="EU121" i="10"/>
  <c r="EV121" i="10"/>
  <c r="FG121" i="10" s="1"/>
  <c r="EW121" i="10"/>
  <c r="EX121" i="10"/>
  <c r="EY121" i="10"/>
  <c r="EZ121" i="10"/>
  <c r="FA121" i="10"/>
  <c r="FB121" i="10"/>
  <c r="FC121" i="10"/>
  <c r="FD121" i="10"/>
  <c r="ES122" i="10"/>
  <c r="ET122" i="10"/>
  <c r="EU122" i="10"/>
  <c r="EV122" i="10"/>
  <c r="FG122" i="10" s="1"/>
  <c r="EW122" i="10"/>
  <c r="EX122" i="10"/>
  <c r="EY122" i="10"/>
  <c r="EZ122" i="10"/>
  <c r="FD122" i="10" s="1"/>
  <c r="FA122" i="10"/>
  <c r="FB122" i="10"/>
  <c r="FC122" i="10"/>
  <c r="ES123" i="10"/>
  <c r="ET123" i="10"/>
  <c r="EU123" i="10"/>
  <c r="EV123" i="10"/>
  <c r="FG123" i="10" s="1"/>
  <c r="EW123" i="10"/>
  <c r="EX123" i="10"/>
  <c r="EY123" i="10"/>
  <c r="EZ123" i="10"/>
  <c r="FA123" i="10"/>
  <c r="FB123" i="10"/>
  <c r="FD123" i="10" s="1"/>
  <c r="FC123" i="10"/>
  <c r="ES124" i="10"/>
  <c r="ET124" i="10"/>
  <c r="EU124" i="10"/>
  <c r="EV124" i="10"/>
  <c r="FG124" i="10" s="1"/>
  <c r="EW124" i="10"/>
  <c r="EX124" i="10"/>
  <c r="EY124" i="10"/>
  <c r="EZ124" i="10"/>
  <c r="FA124" i="10"/>
  <c r="FB124" i="10"/>
  <c r="FC124" i="10"/>
  <c r="FD124" i="10"/>
  <c r="ES125" i="10"/>
  <c r="ET125" i="10"/>
  <c r="EU125" i="10"/>
  <c r="EV125" i="10"/>
  <c r="FG125" i="10" s="1"/>
  <c r="EW125" i="10"/>
  <c r="EX125" i="10"/>
  <c r="EY125" i="10"/>
  <c r="EZ125" i="10"/>
  <c r="FA125" i="10"/>
  <c r="FB125" i="10"/>
  <c r="FC125" i="10"/>
  <c r="FD125" i="10"/>
  <c r="ES126" i="10"/>
  <c r="ET126" i="10"/>
  <c r="EU126" i="10"/>
  <c r="EV126" i="10"/>
  <c r="FG126" i="10" s="1"/>
  <c r="EW126" i="10"/>
  <c r="EX126" i="10"/>
  <c r="EY126" i="10"/>
  <c r="EZ126" i="10"/>
  <c r="FD126" i="10" s="1"/>
  <c r="FA126" i="10"/>
  <c r="FB126" i="10"/>
  <c r="FC126" i="10"/>
  <c r="ES127" i="10"/>
  <c r="ET127" i="10"/>
  <c r="EU127" i="10"/>
  <c r="EV127" i="10"/>
  <c r="EW127" i="10"/>
  <c r="EX127" i="10"/>
  <c r="EY127" i="10"/>
  <c r="EZ127" i="10"/>
  <c r="FD127" i="10" s="1"/>
  <c r="FA127" i="10"/>
  <c r="FB127" i="10"/>
  <c r="FC127" i="10"/>
  <c r="ES128" i="10"/>
  <c r="ET128" i="10"/>
  <c r="EU128" i="10"/>
  <c r="EV128" i="10"/>
  <c r="FG128" i="10" s="1"/>
  <c r="EW128" i="10"/>
  <c r="EX128" i="10"/>
  <c r="EY128" i="10"/>
  <c r="FD128" i="10" s="1"/>
  <c r="FF128" i="10" s="1"/>
  <c r="EZ128" i="10"/>
  <c r="FA128" i="10"/>
  <c r="FB128" i="10"/>
  <c r="FC128" i="10"/>
  <c r="ES129" i="10"/>
  <c r="ET129" i="10"/>
  <c r="EU129" i="10"/>
  <c r="EV129" i="10"/>
  <c r="FF129" i="10" s="1"/>
  <c r="EW129" i="10"/>
  <c r="EX129" i="10"/>
  <c r="EY129" i="10"/>
  <c r="EZ129" i="10"/>
  <c r="FA129" i="10"/>
  <c r="FB129" i="10"/>
  <c r="FC129" i="10"/>
  <c r="FD129" i="10"/>
  <c r="ES130" i="10"/>
  <c r="ET130" i="10"/>
  <c r="EU130" i="10"/>
  <c r="EV130" i="10"/>
  <c r="FG130" i="10" s="1"/>
  <c r="EW130" i="10"/>
  <c r="EX130" i="10"/>
  <c r="EY130" i="10"/>
  <c r="EZ130" i="10"/>
  <c r="FA130" i="10"/>
  <c r="FB130" i="10"/>
  <c r="FC130" i="10"/>
  <c r="FD130" i="10"/>
  <c r="FF130" i="10"/>
  <c r="ES131" i="10"/>
  <c r="ET131" i="10"/>
  <c r="EU131" i="10"/>
  <c r="EV131" i="10"/>
  <c r="EW131" i="10"/>
  <c r="EX131" i="10"/>
  <c r="FD131" i="10" s="1"/>
  <c r="EY131" i="10"/>
  <c r="EZ131" i="10"/>
  <c r="FA131" i="10"/>
  <c r="FB131" i="10"/>
  <c r="FC131" i="10"/>
  <c r="FG131" i="10"/>
  <c r="ES132" i="10"/>
  <c r="ET132" i="10"/>
  <c r="EU132" i="10"/>
  <c r="EV132" i="10"/>
  <c r="EW132" i="10"/>
  <c r="EX132" i="10"/>
  <c r="FD132" i="10" s="1"/>
  <c r="FF132" i="10" s="1"/>
  <c r="EY132" i="10"/>
  <c r="EZ132" i="10"/>
  <c r="FA132" i="10"/>
  <c r="FB132" i="10"/>
  <c r="FC132" i="10"/>
  <c r="FG132" i="10"/>
  <c r="ES133" i="10"/>
  <c r="ET133" i="10"/>
  <c r="EU133" i="10"/>
  <c r="EV133" i="10"/>
  <c r="EW133" i="10"/>
  <c r="EX133" i="10"/>
  <c r="FD133" i="10" s="1"/>
  <c r="EY133" i="10"/>
  <c r="EZ133" i="10"/>
  <c r="FA133" i="10"/>
  <c r="FB133" i="10"/>
  <c r="FC133" i="10"/>
  <c r="FG133" i="10"/>
  <c r="ES134" i="10"/>
  <c r="ET134" i="10"/>
  <c r="EU134" i="10"/>
  <c r="EV134" i="10"/>
  <c r="EW134" i="10"/>
  <c r="EX134" i="10"/>
  <c r="EY134" i="10"/>
  <c r="FD134" i="10" s="1"/>
  <c r="FF134" i="10" s="1"/>
  <c r="EZ134" i="10"/>
  <c r="FA134" i="10"/>
  <c r="FB134" i="10"/>
  <c r="FC134" i="10"/>
  <c r="ES135" i="10"/>
  <c r="ET135" i="10"/>
  <c r="EU135" i="10"/>
  <c r="EV135" i="10"/>
  <c r="FF135" i="10" s="1"/>
  <c r="EW135" i="10"/>
  <c r="EX135" i="10"/>
  <c r="EY135" i="10"/>
  <c r="EZ135" i="10"/>
  <c r="FD135" i="10" s="1"/>
  <c r="FA135" i="10"/>
  <c r="FB135" i="10"/>
  <c r="FC135" i="10"/>
  <c r="ES136" i="10"/>
  <c r="ET136" i="10"/>
  <c r="EU136" i="10"/>
  <c r="EV136" i="10"/>
  <c r="FF136" i="10" s="1"/>
  <c r="EW136" i="10"/>
  <c r="EX136" i="10"/>
  <c r="EY136" i="10"/>
  <c r="EZ136" i="10"/>
  <c r="FA136" i="10"/>
  <c r="FD136" i="10" s="1"/>
  <c r="FB136" i="10"/>
  <c r="FC136" i="10"/>
  <c r="ES137" i="10"/>
  <c r="ET137" i="10"/>
  <c r="EU137" i="10"/>
  <c r="EV137" i="10"/>
  <c r="FF137" i="10" s="1"/>
  <c r="EW137" i="10"/>
  <c r="EX137" i="10"/>
  <c r="EY137" i="10"/>
  <c r="EZ137" i="10"/>
  <c r="FA137" i="10"/>
  <c r="FB137" i="10"/>
  <c r="FC137" i="10"/>
  <c r="FD137" i="10"/>
  <c r="ES138" i="10"/>
  <c r="ET138" i="10"/>
  <c r="EU138" i="10"/>
  <c r="EV138" i="10"/>
  <c r="EW138" i="10"/>
  <c r="EX138" i="10"/>
  <c r="FD138" i="10" s="1"/>
  <c r="FF138" i="10" s="1"/>
  <c r="EY138" i="10"/>
  <c r="EZ138" i="10"/>
  <c r="FA138" i="10"/>
  <c r="FB138" i="10"/>
  <c r="FC138" i="10"/>
  <c r="FG138" i="10"/>
  <c r="ES139" i="10"/>
  <c r="ET139" i="10"/>
  <c r="EU139" i="10"/>
  <c r="EV139" i="10"/>
  <c r="EW139" i="10"/>
  <c r="EX139" i="10"/>
  <c r="FD139" i="10" s="1"/>
  <c r="EY139" i="10"/>
  <c r="EZ139" i="10"/>
  <c r="FA139" i="10"/>
  <c r="FB139" i="10"/>
  <c r="FC139" i="10"/>
  <c r="FG139" i="10"/>
  <c r="ES140" i="10"/>
  <c r="ET140" i="10"/>
  <c r="EU140" i="10"/>
  <c r="EV140" i="10"/>
  <c r="EW140" i="10"/>
  <c r="EX140" i="10"/>
  <c r="FD140" i="10" s="1"/>
  <c r="FF140" i="10" s="1"/>
  <c r="EY140" i="10"/>
  <c r="EZ140" i="10"/>
  <c r="FA140" i="10"/>
  <c r="FB140" i="10"/>
  <c r="FC140" i="10"/>
  <c r="FG140" i="10"/>
  <c r="ES141" i="10"/>
  <c r="ET141" i="10"/>
  <c r="EU141" i="10"/>
  <c r="EV141" i="10"/>
  <c r="EW141" i="10"/>
  <c r="EX141" i="10"/>
  <c r="FD141" i="10" s="1"/>
  <c r="EY141" i="10"/>
  <c r="EZ141" i="10"/>
  <c r="FA141" i="10"/>
  <c r="FB141" i="10"/>
  <c r="FC141" i="10"/>
  <c r="FG141" i="10"/>
  <c r="ES142" i="10"/>
  <c r="ET142" i="10"/>
  <c r="EU142" i="10"/>
  <c r="EV142" i="10"/>
  <c r="EW142" i="10"/>
  <c r="EX142" i="10"/>
  <c r="FD142" i="10" s="1"/>
  <c r="FF142" i="10" s="1"/>
  <c r="EY142" i="10"/>
  <c r="EZ142" i="10"/>
  <c r="FA142" i="10"/>
  <c r="FB142" i="10"/>
  <c r="FC142" i="10"/>
  <c r="FG142" i="10"/>
  <c r="ES143" i="10"/>
  <c r="ET143" i="10"/>
  <c r="EU143" i="10"/>
  <c r="EV143" i="10"/>
  <c r="FF143" i="10" s="1"/>
  <c r="EW143" i="10"/>
  <c r="EX143" i="10"/>
  <c r="FD143" i="10" s="1"/>
  <c r="EY143" i="10"/>
  <c r="EZ143" i="10"/>
  <c r="FA143" i="10"/>
  <c r="FB143" i="10"/>
  <c r="FC143" i="10"/>
  <c r="FG143" i="10"/>
  <c r="ES144" i="10"/>
  <c r="ET144" i="10"/>
  <c r="EU144" i="10"/>
  <c r="EV144" i="10"/>
  <c r="FF144" i="10" s="1"/>
  <c r="EW144" i="10"/>
  <c r="EX144" i="10"/>
  <c r="EY144" i="10"/>
  <c r="EZ144" i="10"/>
  <c r="FA144" i="10"/>
  <c r="FB144" i="10"/>
  <c r="FC144" i="10"/>
  <c r="FD144" i="10"/>
  <c r="ES145" i="10"/>
  <c r="ET145" i="10"/>
  <c r="EU145" i="10"/>
  <c r="EV145" i="10"/>
  <c r="FF145" i="10" s="1"/>
  <c r="EW145" i="10"/>
  <c r="EX145" i="10"/>
  <c r="EY145" i="10"/>
  <c r="EZ145" i="10"/>
  <c r="FA145" i="10"/>
  <c r="FB145" i="10"/>
  <c r="FC145" i="10"/>
  <c r="FD145" i="10"/>
  <c r="ES146" i="10"/>
  <c r="ET146" i="10"/>
  <c r="EU146" i="10"/>
  <c r="EV146" i="10"/>
  <c r="EW146" i="10"/>
  <c r="EX146" i="10"/>
  <c r="FD146" i="10" s="1"/>
  <c r="FF146" i="10" s="1"/>
  <c r="EY146" i="10"/>
  <c r="EZ146" i="10"/>
  <c r="FA146" i="10"/>
  <c r="FB146" i="10"/>
  <c r="FC146" i="10"/>
  <c r="FG146" i="10"/>
  <c r="ES147" i="10"/>
  <c r="ET147" i="10"/>
  <c r="EU147" i="10"/>
  <c r="EV147" i="10"/>
  <c r="FF147" i="10" s="1"/>
  <c r="EW147" i="10"/>
  <c r="EX147" i="10"/>
  <c r="FD147" i="10" s="1"/>
  <c r="EY147" i="10"/>
  <c r="EZ147" i="10"/>
  <c r="FA147" i="10"/>
  <c r="FB147" i="10"/>
  <c r="FC147" i="10"/>
  <c r="FG147" i="10"/>
  <c r="ES148" i="10"/>
  <c r="ET148" i="10"/>
  <c r="EU148" i="10"/>
  <c r="EV148" i="10"/>
  <c r="EW148" i="10"/>
  <c r="EX148" i="10"/>
  <c r="FD148" i="10" s="1"/>
  <c r="FF148" i="10" s="1"/>
  <c r="EY148" i="10"/>
  <c r="EZ148" i="10"/>
  <c r="FA148" i="10"/>
  <c r="FB148" i="10"/>
  <c r="FC148" i="10"/>
  <c r="FG148" i="10"/>
  <c r="ES149" i="10"/>
  <c r="ET149" i="10"/>
  <c r="EU149" i="10"/>
  <c r="EV149" i="10"/>
  <c r="EW149" i="10"/>
  <c r="EX149" i="10"/>
  <c r="FD149" i="10" s="1"/>
  <c r="EY149" i="10"/>
  <c r="EZ149" i="10"/>
  <c r="FA149" i="10"/>
  <c r="FB149" i="10"/>
  <c r="FC149" i="10"/>
  <c r="FG149" i="10"/>
  <c r="ES150" i="10"/>
  <c r="ET150" i="10"/>
  <c r="EU150" i="10"/>
  <c r="EV150" i="10"/>
  <c r="EW150" i="10"/>
  <c r="EX150" i="10"/>
  <c r="FD150" i="10" s="1"/>
  <c r="FF150" i="10" s="1"/>
  <c r="EY150" i="10"/>
  <c r="EZ150" i="10"/>
  <c r="FA150" i="10"/>
  <c r="FB150" i="10"/>
  <c r="FC150" i="10"/>
  <c r="FG150" i="10"/>
  <c r="ES151" i="10"/>
  <c r="ET151" i="10"/>
  <c r="EU151" i="10"/>
  <c r="EV151" i="10"/>
  <c r="EW151" i="10"/>
  <c r="EX151" i="10"/>
  <c r="FD151" i="10" s="1"/>
  <c r="EY151" i="10"/>
  <c r="EZ151" i="10"/>
  <c r="FA151" i="10"/>
  <c r="FB151" i="10"/>
  <c r="FC151" i="10"/>
  <c r="FG151" i="10"/>
  <c r="ES152" i="10"/>
  <c r="ET152" i="10"/>
  <c r="EU152" i="10"/>
  <c r="EV152" i="10"/>
  <c r="EW152" i="10"/>
  <c r="EX152" i="10"/>
  <c r="EY152" i="10"/>
  <c r="FD152" i="10" s="1"/>
  <c r="EZ152" i="10"/>
  <c r="FA152" i="10"/>
  <c r="FB152" i="10"/>
  <c r="FC152" i="10"/>
  <c r="ES153" i="10"/>
  <c r="ET153" i="10"/>
  <c r="EU153" i="10"/>
  <c r="EV153" i="10"/>
  <c r="EW153" i="10"/>
  <c r="EX153" i="10"/>
  <c r="EY153" i="10"/>
  <c r="EZ153" i="10"/>
  <c r="FA153" i="10"/>
  <c r="FB153" i="10"/>
  <c r="FC153" i="10"/>
  <c r="FD153" i="10"/>
  <c r="ES154" i="10"/>
  <c r="ET154" i="10"/>
  <c r="EU154" i="10"/>
  <c r="EV154" i="10"/>
  <c r="EW154" i="10"/>
  <c r="EX154" i="10"/>
  <c r="FD154" i="10" s="1"/>
  <c r="FF154" i="10" s="1"/>
  <c r="EY154" i="10"/>
  <c r="EZ154" i="10"/>
  <c r="FA154" i="10"/>
  <c r="FB154" i="10"/>
  <c r="FC154" i="10"/>
  <c r="FG154" i="10"/>
  <c r="ES155" i="10"/>
  <c r="ET155" i="10"/>
  <c r="EU155" i="10"/>
  <c r="EV155" i="10"/>
  <c r="EW155" i="10"/>
  <c r="EX155" i="10"/>
  <c r="FD155" i="10" s="1"/>
  <c r="EY155" i="10"/>
  <c r="EZ155" i="10"/>
  <c r="FA155" i="10"/>
  <c r="FB155" i="10"/>
  <c r="FC155" i="10"/>
  <c r="ES156" i="10"/>
  <c r="ET156" i="10"/>
  <c r="EU156" i="10"/>
  <c r="EV156" i="10"/>
  <c r="EW156" i="10"/>
  <c r="EX156" i="10"/>
  <c r="EY156" i="10"/>
  <c r="EZ156" i="10"/>
  <c r="FA156" i="10"/>
  <c r="FB156" i="10"/>
  <c r="FC156" i="10"/>
  <c r="FG156" i="10"/>
  <c r="ES157" i="10"/>
  <c r="ET157" i="10"/>
  <c r="EU157" i="10"/>
  <c r="EV157" i="10"/>
  <c r="EW157" i="10"/>
  <c r="EX157" i="10"/>
  <c r="EY157" i="10"/>
  <c r="EZ157" i="10"/>
  <c r="FA157" i="10"/>
  <c r="FB157" i="10"/>
  <c r="FC157" i="10"/>
  <c r="FG157" i="10"/>
  <c r="ES158" i="10"/>
  <c r="ET158" i="10"/>
  <c r="EU158" i="10"/>
  <c r="EV158" i="10"/>
  <c r="EW158" i="10"/>
  <c r="EX158" i="10"/>
  <c r="FD158" i="10" s="1"/>
  <c r="FF158" i="10" s="1"/>
  <c r="EY158" i="10"/>
  <c r="EZ158" i="10"/>
  <c r="FA158" i="10"/>
  <c r="FB158" i="10"/>
  <c r="FC158" i="10"/>
  <c r="FG158" i="10"/>
  <c r="ES159" i="10"/>
  <c r="ET159" i="10"/>
  <c r="EU159" i="10"/>
  <c r="EV159" i="10"/>
  <c r="EW159" i="10"/>
  <c r="EX159" i="10"/>
  <c r="EY159" i="10"/>
  <c r="EZ159" i="10"/>
  <c r="FA159" i="10"/>
  <c r="FB159" i="10"/>
  <c r="FC159" i="10"/>
  <c r="FG159" i="10"/>
  <c r="ES160" i="10"/>
  <c r="ET160" i="10"/>
  <c r="EU160" i="10"/>
  <c r="EV160" i="10"/>
  <c r="EW160" i="10"/>
  <c r="EX160" i="10"/>
  <c r="EY160" i="10"/>
  <c r="EZ160" i="10"/>
  <c r="FA160" i="10"/>
  <c r="FD160" i="10" s="1"/>
  <c r="FB160" i="10"/>
  <c r="FC160" i="10"/>
  <c r="ES161" i="10"/>
  <c r="ET161" i="10"/>
  <c r="EU161" i="10"/>
  <c r="EV161" i="10"/>
  <c r="EW161" i="10"/>
  <c r="EX161" i="10"/>
  <c r="EY161" i="10"/>
  <c r="EZ161" i="10"/>
  <c r="FA161" i="10"/>
  <c r="FB161" i="10"/>
  <c r="FC161" i="10"/>
  <c r="FD161" i="10"/>
  <c r="ES162" i="10"/>
  <c r="ET162" i="10"/>
  <c r="EU162" i="10"/>
  <c r="EV162" i="10"/>
  <c r="EW162" i="10"/>
  <c r="EX162" i="10"/>
  <c r="FD162" i="10" s="1"/>
  <c r="FF162" i="10" s="1"/>
  <c r="EY162" i="10"/>
  <c r="EZ162" i="10"/>
  <c r="FA162" i="10"/>
  <c r="FB162" i="10"/>
  <c r="FC162" i="10"/>
  <c r="FG162" i="10"/>
  <c r="ES163" i="10"/>
  <c r="ET163" i="10"/>
  <c r="EU163" i="10"/>
  <c r="EV163" i="10"/>
  <c r="FF163" i="10" s="1"/>
  <c r="EW163" i="10"/>
  <c r="EX163" i="10"/>
  <c r="FD163" i="10" s="1"/>
  <c r="EY163" i="10"/>
  <c r="EZ163" i="10"/>
  <c r="FA163" i="10"/>
  <c r="FB163" i="10"/>
  <c r="FC163" i="10"/>
  <c r="FG163" i="10"/>
  <c r="ES164" i="10"/>
  <c r="ET164" i="10"/>
  <c r="EU164" i="10"/>
  <c r="EV164" i="10"/>
  <c r="EW164" i="10"/>
  <c r="EX164" i="10"/>
  <c r="FD164" i="10" s="1"/>
  <c r="FF164" i="10" s="1"/>
  <c r="EY164" i="10"/>
  <c r="EZ164" i="10"/>
  <c r="FA164" i="10"/>
  <c r="FB164" i="10"/>
  <c r="FC164" i="10"/>
  <c r="FG164" i="10"/>
  <c r="ES165" i="10"/>
  <c r="ET165" i="10"/>
  <c r="EU165" i="10"/>
  <c r="EV165" i="10"/>
  <c r="EW165" i="10"/>
  <c r="EX165" i="10"/>
  <c r="EY165" i="10"/>
  <c r="EZ165" i="10"/>
  <c r="FA165" i="10"/>
  <c r="FB165" i="10"/>
  <c r="FC165" i="10"/>
  <c r="FG165" i="10"/>
  <c r="ES166" i="10"/>
  <c r="ET166" i="10"/>
  <c r="EU166" i="10"/>
  <c r="EV166" i="10"/>
  <c r="EW166" i="10"/>
  <c r="EX166" i="10"/>
  <c r="FD166" i="10" s="1"/>
  <c r="FF166" i="10" s="1"/>
  <c r="EY166" i="10"/>
  <c r="EZ166" i="10"/>
  <c r="FA166" i="10"/>
  <c r="FB166" i="10"/>
  <c r="FC166" i="10"/>
  <c r="FG166" i="10"/>
  <c r="ES167" i="10"/>
  <c r="ET167" i="10"/>
  <c r="EU167" i="10"/>
  <c r="EV167" i="10"/>
  <c r="FF167" i="10" s="1"/>
  <c r="EW167" i="10"/>
  <c r="EX167" i="10"/>
  <c r="EY167" i="10"/>
  <c r="EZ167" i="10"/>
  <c r="FA167" i="10"/>
  <c r="FB167" i="10"/>
  <c r="FC167" i="10"/>
  <c r="FD167" i="10"/>
  <c r="ES168" i="10"/>
  <c r="ET168" i="10"/>
  <c r="EU168" i="10"/>
  <c r="EV168" i="10"/>
  <c r="FF168" i="10" s="1"/>
  <c r="EW168" i="10"/>
  <c r="EX168" i="10"/>
  <c r="EY168" i="10"/>
  <c r="EZ168" i="10"/>
  <c r="FA168" i="10"/>
  <c r="FB168" i="10"/>
  <c r="FC168" i="10"/>
  <c r="FD168" i="10"/>
  <c r="ES169" i="10"/>
  <c r="ET169" i="10"/>
  <c r="EU169" i="10"/>
  <c r="EV169" i="10"/>
  <c r="EW169" i="10"/>
  <c r="EX169" i="10"/>
  <c r="EY169" i="10"/>
  <c r="EZ169" i="10"/>
  <c r="FA169" i="10"/>
  <c r="FB169" i="10"/>
  <c r="FC169" i="10"/>
  <c r="ES170" i="10"/>
  <c r="ET170" i="10"/>
  <c r="EU170" i="10"/>
  <c r="EV170" i="10"/>
  <c r="FG170" i="10" s="1"/>
  <c r="EW170" i="10"/>
  <c r="EX170" i="10"/>
  <c r="EY170" i="10"/>
  <c r="EZ170" i="10"/>
  <c r="FA170" i="10"/>
  <c r="FB170" i="10"/>
  <c r="FC170" i="10"/>
  <c r="ES171" i="10"/>
  <c r="ET171" i="10"/>
  <c r="EU171" i="10"/>
  <c r="EV171" i="10"/>
  <c r="FG171" i="10" s="1"/>
  <c r="EW171" i="10"/>
  <c r="EX171" i="10"/>
  <c r="FD171" i="10" s="1"/>
  <c r="FF171" i="10" s="1"/>
  <c r="EY171" i="10"/>
  <c r="EZ171" i="10"/>
  <c r="FA171" i="10"/>
  <c r="FB171" i="10"/>
  <c r="FC171" i="10"/>
  <c r="ES172" i="10"/>
  <c r="ET172" i="10"/>
  <c r="EU172" i="10"/>
  <c r="EV172" i="10"/>
  <c r="FG172" i="10" s="1"/>
  <c r="EW172" i="10"/>
  <c r="EX172" i="10"/>
  <c r="EY172" i="10"/>
  <c r="EZ172" i="10"/>
  <c r="FA172" i="10"/>
  <c r="FB172" i="10"/>
  <c r="FC172" i="10"/>
  <c r="FF172" i="10"/>
  <c r="ES173" i="10"/>
  <c r="ET173" i="10"/>
  <c r="EU173" i="10"/>
  <c r="EV173" i="10"/>
  <c r="FF173" i="10" s="1"/>
  <c r="EW173" i="10"/>
  <c r="EX173" i="10"/>
  <c r="EY173" i="10"/>
  <c r="EZ173" i="10"/>
  <c r="FA173" i="10"/>
  <c r="FB173" i="10"/>
  <c r="FC173" i="10"/>
  <c r="FD173" i="10"/>
  <c r="ES174" i="10"/>
  <c r="ET174" i="10"/>
  <c r="EU174" i="10"/>
  <c r="EV174" i="10"/>
  <c r="EW174" i="10"/>
  <c r="EX174" i="10"/>
  <c r="EY174" i="10"/>
  <c r="EZ174" i="10"/>
  <c r="FD174" i="10" s="1"/>
  <c r="FA174" i="10"/>
  <c r="FB174" i="10"/>
  <c r="FC174" i="10"/>
  <c r="ES175" i="10"/>
  <c r="ET175" i="10"/>
  <c r="EU175" i="10"/>
  <c r="EV175" i="10"/>
  <c r="EW175" i="10"/>
  <c r="EX175" i="10"/>
  <c r="EY175" i="10"/>
  <c r="EZ175" i="10"/>
  <c r="FA175" i="10"/>
  <c r="FB175" i="10"/>
  <c r="FC175" i="10"/>
  <c r="ES176" i="10"/>
  <c r="ET176" i="10"/>
  <c r="EU176" i="10"/>
  <c r="EV176" i="10"/>
  <c r="EW176" i="10"/>
  <c r="EX176" i="10"/>
  <c r="EY176" i="10"/>
  <c r="EZ176" i="10"/>
  <c r="FD176" i="10" s="1"/>
  <c r="FA176" i="10"/>
  <c r="FB176" i="10"/>
  <c r="FC176" i="10"/>
  <c r="ES177" i="10"/>
  <c r="ET177" i="10"/>
  <c r="EU177" i="10"/>
  <c r="EV177" i="10"/>
  <c r="EW177" i="10"/>
  <c r="EX177" i="10"/>
  <c r="EY177" i="10"/>
  <c r="EZ177" i="10"/>
  <c r="FA177" i="10"/>
  <c r="FB177" i="10"/>
  <c r="FC177" i="10"/>
  <c r="ES178" i="10"/>
  <c r="ET178" i="10"/>
  <c r="EU178" i="10"/>
  <c r="EV178" i="10"/>
  <c r="FG178" i="10" s="1"/>
  <c r="EW178" i="10"/>
  <c r="EX178" i="10"/>
  <c r="EY178" i="10"/>
  <c r="EZ178" i="10"/>
  <c r="FA178" i="10"/>
  <c r="FB178" i="10"/>
  <c r="FC178" i="10"/>
  <c r="ES179" i="10"/>
  <c r="ET179" i="10"/>
  <c r="EU179" i="10"/>
  <c r="EV179" i="10"/>
  <c r="FG179" i="10" s="1"/>
  <c r="EW179" i="10"/>
  <c r="EX179" i="10"/>
  <c r="EY179" i="10"/>
  <c r="EZ179" i="10"/>
  <c r="FA179" i="10"/>
  <c r="FB179" i="10"/>
  <c r="FC179" i="10"/>
  <c r="ES180" i="10"/>
  <c r="ET180" i="10"/>
  <c r="EU180" i="10"/>
  <c r="EV180" i="10"/>
  <c r="FG180" i="10" s="1"/>
  <c r="EW180" i="10"/>
  <c r="EX180" i="10"/>
  <c r="EY180" i="10"/>
  <c r="EZ180" i="10"/>
  <c r="FA180" i="10"/>
  <c r="FB180" i="10"/>
  <c r="FC180" i="10"/>
  <c r="FF180" i="10"/>
  <c r="ES181" i="10"/>
  <c r="ET181" i="10"/>
  <c r="EU181" i="10"/>
  <c r="EV181" i="10"/>
  <c r="FG181" i="10" s="1"/>
  <c r="EW181" i="10"/>
  <c r="EX181" i="10"/>
  <c r="EY181" i="10"/>
  <c r="EZ181" i="10"/>
  <c r="FA181" i="10"/>
  <c r="FB181" i="10"/>
  <c r="FC181" i="10"/>
  <c r="ES182" i="10"/>
  <c r="ET182" i="10"/>
  <c r="EU182" i="10"/>
  <c r="EV182" i="10"/>
  <c r="FG182" i="10" s="1"/>
  <c r="EW182" i="10"/>
  <c r="EX182" i="10"/>
  <c r="EY182" i="10"/>
  <c r="EZ182" i="10"/>
  <c r="FA182" i="10"/>
  <c r="FB182" i="10"/>
  <c r="FC182" i="10"/>
  <c r="ES183" i="10"/>
  <c r="ET183" i="10"/>
  <c r="EU183" i="10"/>
  <c r="EV183" i="10"/>
  <c r="FG183" i="10" s="1"/>
  <c r="EW183" i="10"/>
  <c r="EX183" i="10"/>
  <c r="EY183" i="10"/>
  <c r="EZ183" i="10"/>
  <c r="FA183" i="10"/>
  <c r="FB183" i="10"/>
  <c r="FC183" i="10"/>
  <c r="ES184" i="10"/>
  <c r="ET184" i="10"/>
  <c r="EU184" i="10"/>
  <c r="EV184" i="10"/>
  <c r="EW184" i="10"/>
  <c r="EX184" i="10"/>
  <c r="FD184" i="10" s="1"/>
  <c r="EY184" i="10"/>
  <c r="EZ184" i="10"/>
  <c r="FA184" i="10"/>
  <c r="FB184" i="10"/>
  <c r="FC184" i="10"/>
  <c r="ES185" i="10"/>
  <c r="ET185" i="10"/>
  <c r="EU185" i="10"/>
  <c r="EV185" i="10"/>
  <c r="FG185" i="10" s="1"/>
  <c r="EW185" i="10"/>
  <c r="EX185" i="10"/>
  <c r="EY185" i="10"/>
  <c r="EZ185" i="10"/>
  <c r="FA185" i="10"/>
  <c r="FB185" i="10"/>
  <c r="FC185" i="10"/>
  <c r="ES186" i="10"/>
  <c r="ET186" i="10"/>
  <c r="EU186" i="10"/>
  <c r="EV186" i="10"/>
  <c r="FG186" i="10" s="1"/>
  <c r="EW186" i="10"/>
  <c r="EX186" i="10"/>
  <c r="EY186" i="10"/>
  <c r="EZ186" i="10"/>
  <c r="FA186" i="10"/>
  <c r="FB186" i="10"/>
  <c r="FC186" i="10"/>
  <c r="ES187" i="10"/>
  <c r="ET187" i="10"/>
  <c r="EU187" i="10"/>
  <c r="EV187" i="10"/>
  <c r="EW187" i="10"/>
  <c r="EX187" i="10"/>
  <c r="FD187" i="10" s="1"/>
  <c r="EY187" i="10"/>
  <c r="EZ187" i="10"/>
  <c r="FA187" i="10"/>
  <c r="FB187" i="10"/>
  <c r="FC187" i="10"/>
  <c r="ES188" i="10"/>
  <c r="ET188" i="10"/>
  <c r="EU188" i="10"/>
  <c r="EV188" i="10"/>
  <c r="FG188" i="10" s="1"/>
  <c r="EW188" i="10"/>
  <c r="EX188" i="10"/>
  <c r="EY188" i="10"/>
  <c r="EZ188" i="10"/>
  <c r="FA188" i="10"/>
  <c r="FB188" i="10"/>
  <c r="FC188" i="10"/>
  <c r="ES189" i="10"/>
  <c r="ET189" i="10"/>
  <c r="EU189" i="10"/>
  <c r="EV189" i="10"/>
  <c r="FG189" i="10" s="1"/>
  <c r="EW189" i="10"/>
  <c r="EX189" i="10"/>
  <c r="EY189" i="10"/>
  <c r="EZ189" i="10"/>
  <c r="FA189" i="10"/>
  <c r="FB189" i="10"/>
  <c r="FC189" i="10"/>
  <c r="ES190" i="10"/>
  <c r="ET190" i="10"/>
  <c r="EU190" i="10"/>
  <c r="EV190" i="10"/>
  <c r="EW190" i="10"/>
  <c r="EX190" i="10"/>
  <c r="EY190" i="10"/>
  <c r="EZ190" i="10"/>
  <c r="FA190" i="10"/>
  <c r="FB190" i="10"/>
  <c r="FC190" i="10"/>
  <c r="ES191" i="10"/>
  <c r="ET191" i="10"/>
  <c r="EU191" i="10"/>
  <c r="EV191" i="10"/>
  <c r="EW191" i="10"/>
  <c r="EX191" i="10"/>
  <c r="EY191" i="10"/>
  <c r="EZ191" i="10"/>
  <c r="FA191" i="10"/>
  <c r="FB191" i="10"/>
  <c r="FC191" i="10"/>
  <c r="ES192" i="10"/>
  <c r="ET192" i="10"/>
  <c r="EU192" i="10"/>
  <c r="EV192" i="10"/>
  <c r="EW192" i="10"/>
  <c r="EX192" i="10"/>
  <c r="FD192" i="10" s="1"/>
  <c r="EY192" i="10"/>
  <c r="EZ192" i="10"/>
  <c r="FA192" i="10"/>
  <c r="FB192" i="10"/>
  <c r="FC192" i="10"/>
  <c r="ES193" i="10"/>
  <c r="ET193" i="10"/>
  <c r="EU193" i="10"/>
  <c r="EV193" i="10"/>
  <c r="EW193" i="10"/>
  <c r="EX193" i="10"/>
  <c r="EY193" i="10"/>
  <c r="EZ193" i="10"/>
  <c r="FA193" i="10"/>
  <c r="FB193" i="10"/>
  <c r="FC193" i="10"/>
  <c r="FF193" i="10"/>
  <c r="ES194" i="10"/>
  <c r="ET194" i="10"/>
  <c r="EU194" i="10"/>
  <c r="EV194" i="10"/>
  <c r="EW194" i="10"/>
  <c r="EX194" i="10"/>
  <c r="EY194" i="10"/>
  <c r="EZ194" i="10"/>
  <c r="FA194" i="10"/>
  <c r="FB194" i="10"/>
  <c r="FC194" i="10"/>
  <c r="ES195" i="10"/>
  <c r="ET195" i="10"/>
  <c r="EU195" i="10"/>
  <c r="EV195" i="10"/>
  <c r="EW195" i="10"/>
  <c r="EX195" i="10"/>
  <c r="EY195" i="10"/>
  <c r="EZ195" i="10"/>
  <c r="FA195" i="10"/>
  <c r="FB195" i="10"/>
  <c r="FC195" i="10"/>
  <c r="ES196" i="10"/>
  <c r="ET196" i="10"/>
  <c r="EU196" i="10"/>
  <c r="EV196" i="10"/>
  <c r="EW196" i="10"/>
  <c r="EX196" i="10"/>
  <c r="EY196" i="10"/>
  <c r="EZ196" i="10"/>
  <c r="FA196" i="10"/>
  <c r="FB196" i="10"/>
  <c r="FC196" i="10"/>
  <c r="ES197" i="10"/>
  <c r="ET197" i="10"/>
  <c r="EU197" i="10"/>
  <c r="EV197" i="10"/>
  <c r="EW197" i="10"/>
  <c r="EX197" i="10"/>
  <c r="EY197" i="10"/>
  <c r="EZ197" i="10"/>
  <c r="FA197" i="10"/>
  <c r="FB197" i="10"/>
  <c r="FC197" i="10"/>
  <c r="FG197" i="10"/>
  <c r="ES198" i="10"/>
  <c r="ET198" i="10"/>
  <c r="EU198" i="10"/>
  <c r="EV198" i="10"/>
  <c r="EW198" i="10"/>
  <c r="EX198" i="10"/>
  <c r="EY198" i="10"/>
  <c r="EZ198" i="10"/>
  <c r="FA198" i="10"/>
  <c r="FB198" i="10"/>
  <c r="FC198" i="10"/>
  <c r="ES199" i="10"/>
  <c r="ET199" i="10"/>
  <c r="EU199" i="10"/>
  <c r="EV199" i="10"/>
  <c r="EW199" i="10"/>
  <c r="EX199" i="10"/>
  <c r="EY199" i="10"/>
  <c r="EZ199" i="10"/>
  <c r="FA199" i="10"/>
  <c r="FB199" i="10"/>
  <c r="FC199" i="10"/>
  <c r="FG199" i="10"/>
  <c r="ES200" i="10"/>
  <c r="ET200" i="10"/>
  <c r="EU200" i="10"/>
  <c r="EV200" i="10"/>
  <c r="EW200" i="10"/>
  <c r="EX200" i="10"/>
  <c r="EY200" i="10"/>
  <c r="EZ200" i="10"/>
  <c r="FA200" i="10"/>
  <c r="FB200" i="10"/>
  <c r="FC200" i="10"/>
  <c r="ES201" i="10"/>
  <c r="ET201" i="10"/>
  <c r="EU201" i="10"/>
  <c r="EV201" i="10"/>
  <c r="EW201" i="10"/>
  <c r="EX201" i="10"/>
  <c r="EY201" i="10"/>
  <c r="EZ201" i="10"/>
  <c r="FA201" i="10"/>
  <c r="FB201" i="10"/>
  <c r="FC201" i="10"/>
  <c r="FG201" i="10"/>
  <c r="ES202" i="10"/>
  <c r="ET202" i="10"/>
  <c r="EU202" i="10"/>
  <c r="EV202" i="10"/>
  <c r="EW202" i="10"/>
  <c r="EX202" i="10"/>
  <c r="EY202" i="10"/>
  <c r="EZ202" i="10"/>
  <c r="FA202" i="10"/>
  <c r="FB202" i="10"/>
  <c r="FC202" i="10"/>
  <c r="ES203" i="10"/>
  <c r="ET203" i="10"/>
  <c r="EU203" i="10"/>
  <c r="EV203" i="10"/>
  <c r="EW203" i="10"/>
  <c r="EX203" i="10"/>
  <c r="EY203" i="10"/>
  <c r="EZ203" i="10"/>
  <c r="FA203" i="10"/>
  <c r="FB203" i="10"/>
  <c r="FC203" i="10"/>
  <c r="FG203" i="10"/>
  <c r="ES204" i="10"/>
  <c r="ET204" i="10"/>
  <c r="EU204" i="10"/>
  <c r="EV204" i="10"/>
  <c r="EW204" i="10"/>
  <c r="EX204" i="10"/>
  <c r="FD204" i="10" s="1"/>
  <c r="EY204" i="10"/>
  <c r="EZ204" i="10"/>
  <c r="FA204" i="10"/>
  <c r="FB204" i="10"/>
  <c r="FC204" i="10"/>
  <c r="FG204" i="10"/>
  <c r="ES205" i="10"/>
  <c r="ET205" i="10"/>
  <c r="EU205" i="10"/>
  <c r="EV205" i="10"/>
  <c r="EW205" i="10"/>
  <c r="EX205" i="10"/>
  <c r="FD205" i="10" s="1"/>
  <c r="EY205" i="10"/>
  <c r="EZ205" i="10"/>
  <c r="FA205" i="10"/>
  <c r="FB205" i="10"/>
  <c r="FC205" i="10"/>
  <c r="FF205" i="10"/>
  <c r="FG205" i="10"/>
  <c r="ES206" i="10"/>
  <c r="ET206" i="10"/>
  <c r="EU206" i="10"/>
  <c r="EV206" i="10"/>
  <c r="EW206" i="10"/>
  <c r="EX206" i="10"/>
  <c r="EY206" i="10"/>
  <c r="EZ206" i="10"/>
  <c r="FA206" i="10"/>
  <c r="FB206" i="10"/>
  <c r="FC206" i="10"/>
  <c r="ES207" i="10"/>
  <c r="ET207" i="10"/>
  <c r="EU207" i="10"/>
  <c r="EV207" i="10"/>
  <c r="EW207" i="10"/>
  <c r="EX207" i="10"/>
  <c r="FD207" i="10" s="1"/>
  <c r="EY207" i="10"/>
  <c r="EZ207" i="10"/>
  <c r="FA207" i="10"/>
  <c r="FB207" i="10"/>
  <c r="FC207" i="10"/>
  <c r="FF207" i="10"/>
  <c r="FG207" i="10"/>
  <c r="ES208" i="10"/>
  <c r="ET208" i="10"/>
  <c r="EU208" i="10"/>
  <c r="EV208" i="10"/>
  <c r="EW208" i="10"/>
  <c r="EX208" i="10"/>
  <c r="EY208" i="10"/>
  <c r="EZ208" i="10"/>
  <c r="FA208" i="10"/>
  <c r="FB208" i="10"/>
  <c r="FC208" i="10"/>
  <c r="FG208" i="10"/>
  <c r="ES209" i="10"/>
  <c r="ET209" i="10"/>
  <c r="EU209" i="10"/>
  <c r="EV209" i="10"/>
  <c r="EW209" i="10"/>
  <c r="EX209" i="10"/>
  <c r="EY209" i="10"/>
  <c r="EZ209" i="10"/>
  <c r="FA209" i="10"/>
  <c r="FB209" i="10"/>
  <c r="FC209" i="10"/>
  <c r="FG209" i="10"/>
  <c r="ES210" i="10"/>
  <c r="ET210" i="10"/>
  <c r="EU210" i="10"/>
  <c r="EV210" i="10"/>
  <c r="EW210" i="10"/>
  <c r="EX210" i="10"/>
  <c r="FD210" i="10" s="1"/>
  <c r="EY210" i="10"/>
  <c r="EZ210" i="10"/>
  <c r="FA210" i="10"/>
  <c r="FB210" i="10"/>
  <c r="FC210" i="10"/>
  <c r="ES211" i="10"/>
  <c r="ET211" i="10"/>
  <c r="EU211" i="10"/>
  <c r="EV211" i="10"/>
  <c r="EW211" i="10"/>
  <c r="EX211" i="10"/>
  <c r="EY211" i="10"/>
  <c r="EZ211" i="10"/>
  <c r="FA211" i="10"/>
  <c r="FB211" i="10"/>
  <c r="FC211" i="10"/>
  <c r="FG211" i="10"/>
  <c r="ES212" i="10"/>
  <c r="ET212" i="10"/>
  <c r="EU212" i="10"/>
  <c r="EV212" i="10"/>
  <c r="EW212" i="10"/>
  <c r="EX212" i="10"/>
  <c r="FD212" i="10" s="1"/>
  <c r="EY212" i="10"/>
  <c r="EZ212" i="10"/>
  <c r="FA212" i="10"/>
  <c r="FB212" i="10"/>
  <c r="FC212" i="10"/>
  <c r="FG212" i="10"/>
  <c r="ES213" i="10"/>
  <c r="ET213" i="10"/>
  <c r="EU213" i="10"/>
  <c r="EV213" i="10"/>
  <c r="EW213" i="10"/>
  <c r="EX213" i="10"/>
  <c r="EY213" i="10"/>
  <c r="EZ213" i="10"/>
  <c r="FA213" i="10"/>
  <c r="FB213" i="10"/>
  <c r="FC213" i="10"/>
  <c r="FG213" i="10"/>
  <c r="ES214" i="10"/>
  <c r="ET214" i="10"/>
  <c r="EU214" i="10"/>
  <c r="EV214" i="10"/>
  <c r="EW214" i="10"/>
  <c r="EX214" i="10"/>
  <c r="EY214" i="10"/>
  <c r="EZ214" i="10"/>
  <c r="FA214" i="10"/>
  <c r="FB214" i="10"/>
  <c r="FC214" i="10"/>
  <c r="FG214" i="10"/>
  <c r="ES215" i="10"/>
  <c r="ET215" i="10"/>
  <c r="EU215" i="10"/>
  <c r="EV215" i="10"/>
  <c r="EW215" i="10"/>
  <c r="EX215" i="10"/>
  <c r="EY215" i="10"/>
  <c r="EZ215" i="10"/>
  <c r="FA215" i="10"/>
  <c r="FB215" i="10"/>
  <c r="FC215" i="10"/>
  <c r="FG215" i="10"/>
  <c r="ES216" i="10"/>
  <c r="ET216" i="10"/>
  <c r="EU216" i="10"/>
  <c r="EV216" i="10"/>
  <c r="FE216" i="10" s="1"/>
  <c r="EW216" i="10"/>
  <c r="EX216" i="10"/>
  <c r="FD216" i="10" s="1"/>
  <c r="EY216" i="10"/>
  <c r="EZ216" i="10"/>
  <c r="FA216" i="10"/>
  <c r="FB216" i="10"/>
  <c r="FC216" i="10"/>
  <c r="FF216" i="10"/>
  <c r="FG216" i="10"/>
  <c r="FH216" i="10"/>
  <c r="ES217" i="10"/>
  <c r="ET217" i="10"/>
  <c r="EU217" i="10"/>
  <c r="EV217" i="10"/>
  <c r="EW217" i="10"/>
  <c r="EX217" i="10"/>
  <c r="EY217" i="10"/>
  <c r="EZ217" i="10"/>
  <c r="FA217" i="10"/>
  <c r="FB217" i="10"/>
  <c r="FC217" i="10"/>
  <c r="FG217" i="10"/>
  <c r="ES218" i="10"/>
  <c r="ET218" i="10"/>
  <c r="EU218" i="10"/>
  <c r="EV218" i="10"/>
  <c r="EW218" i="10"/>
  <c r="EX218" i="10"/>
  <c r="EY218" i="10"/>
  <c r="EZ218" i="10"/>
  <c r="FA218" i="10"/>
  <c r="FB218" i="10"/>
  <c r="FC218" i="10"/>
  <c r="FG218" i="10"/>
  <c r="ES219" i="10"/>
  <c r="ET219" i="10"/>
  <c r="EU219" i="10"/>
  <c r="EV219" i="10"/>
  <c r="EW219" i="10"/>
  <c r="EX219" i="10"/>
  <c r="EY219" i="10"/>
  <c r="EZ219" i="10"/>
  <c r="FA219" i="10"/>
  <c r="FB219" i="10"/>
  <c r="FC219" i="10"/>
  <c r="FG219" i="10"/>
  <c r="ES220" i="10"/>
  <c r="ET220" i="10"/>
  <c r="EU220" i="10"/>
  <c r="EV220" i="10"/>
  <c r="FE220" i="10" s="1"/>
  <c r="EW220" i="10"/>
  <c r="EX220" i="10"/>
  <c r="FD220" i="10" s="1"/>
  <c r="EY220" i="10"/>
  <c r="EZ220" i="10"/>
  <c r="FA220" i="10"/>
  <c r="FB220" i="10"/>
  <c r="FC220" i="10"/>
  <c r="FF220" i="10"/>
  <c r="FG220" i="10"/>
  <c r="FH220" i="10"/>
  <c r="ES221" i="10"/>
  <c r="ET221" i="10"/>
  <c r="EU221" i="10"/>
  <c r="EV221" i="10"/>
  <c r="EW221" i="10"/>
  <c r="EX221" i="10"/>
  <c r="EY221" i="10"/>
  <c r="EZ221" i="10"/>
  <c r="FA221" i="10"/>
  <c r="FB221" i="10"/>
  <c r="FC221" i="10"/>
  <c r="FG221" i="10"/>
  <c r="ES222" i="10"/>
  <c r="ET222" i="10"/>
  <c r="EU222" i="10"/>
  <c r="EV222" i="10"/>
  <c r="EW222" i="10"/>
  <c r="EX222" i="10"/>
  <c r="FD222" i="10" s="1"/>
  <c r="EY222" i="10"/>
  <c r="EZ222" i="10"/>
  <c r="FA222" i="10"/>
  <c r="FB222" i="10"/>
  <c r="FC222" i="10"/>
  <c r="FF222" i="10"/>
  <c r="FG222" i="10"/>
  <c r="ES223" i="10"/>
  <c r="ET223" i="10"/>
  <c r="EU223" i="10"/>
  <c r="EV223" i="10"/>
  <c r="EW223" i="10"/>
  <c r="EX223" i="10"/>
  <c r="EY223" i="10"/>
  <c r="EZ223" i="10"/>
  <c r="FA223" i="10"/>
  <c r="FB223" i="10"/>
  <c r="FC223" i="10"/>
  <c r="FG223" i="10"/>
  <c r="ES224" i="10"/>
  <c r="ET224" i="10"/>
  <c r="EU224" i="10"/>
  <c r="EV224" i="10"/>
  <c r="EW224" i="10"/>
  <c r="EX224" i="10"/>
  <c r="EY224" i="10"/>
  <c r="EZ224" i="10"/>
  <c r="FA224" i="10"/>
  <c r="FB224" i="10"/>
  <c r="FC224" i="10"/>
  <c r="FG224" i="10"/>
  <c r="ES225" i="10"/>
  <c r="ET225" i="10"/>
  <c r="EU225" i="10"/>
  <c r="EV225" i="10"/>
  <c r="EW225" i="10"/>
  <c r="EX225" i="10"/>
  <c r="EY225" i="10"/>
  <c r="EZ225" i="10"/>
  <c r="FA225" i="10"/>
  <c r="FB225" i="10"/>
  <c r="FC225" i="10"/>
  <c r="FG225" i="10"/>
  <c r="ES226" i="10"/>
  <c r="ET226" i="10"/>
  <c r="EU226" i="10"/>
  <c r="EV226" i="10"/>
  <c r="EW226" i="10"/>
  <c r="EX226" i="10"/>
  <c r="FD226" i="10" s="1"/>
  <c r="FF226" i="10" s="1"/>
  <c r="EY226" i="10"/>
  <c r="EZ226" i="10"/>
  <c r="FA226" i="10"/>
  <c r="FB226" i="10"/>
  <c r="FC226" i="10"/>
  <c r="FG226" i="10"/>
  <c r="ES227" i="10"/>
  <c r="ET227" i="10"/>
  <c r="EU227" i="10"/>
  <c r="EV227" i="10"/>
  <c r="EW227" i="10"/>
  <c r="EX227" i="10"/>
  <c r="EY227" i="10"/>
  <c r="EZ227" i="10"/>
  <c r="FA227" i="10"/>
  <c r="FB227" i="10"/>
  <c r="FC227" i="10"/>
  <c r="FG227" i="10"/>
  <c r="ES228" i="10"/>
  <c r="ET228" i="10"/>
  <c r="EU228" i="10"/>
  <c r="EV228" i="10"/>
  <c r="EW228" i="10"/>
  <c r="EX228" i="10"/>
  <c r="EY228" i="10"/>
  <c r="EZ228" i="10"/>
  <c r="FA228" i="10"/>
  <c r="FB228" i="10"/>
  <c r="FC228" i="10"/>
  <c r="FG228" i="10"/>
  <c r="ES229" i="10"/>
  <c r="ET229" i="10"/>
  <c r="EU229" i="10"/>
  <c r="EV229" i="10"/>
  <c r="EW229" i="10"/>
  <c r="EX229" i="10"/>
  <c r="FD229" i="10" s="1"/>
  <c r="EY229" i="10"/>
  <c r="EZ229" i="10"/>
  <c r="FA229" i="10"/>
  <c r="FB229" i="10"/>
  <c r="FC229" i="10"/>
  <c r="FG229" i="10"/>
  <c r="ES230" i="10"/>
  <c r="ET230" i="10"/>
  <c r="EU230" i="10"/>
  <c r="EV230" i="10"/>
  <c r="EW230" i="10"/>
  <c r="EX230" i="10"/>
  <c r="EY230" i="10"/>
  <c r="EZ230" i="10"/>
  <c r="FA230" i="10"/>
  <c r="FB230" i="10"/>
  <c r="FC230" i="10"/>
  <c r="FG230" i="10"/>
  <c r="ES231" i="10"/>
  <c r="FH231" i="10" s="1"/>
  <c r="ET231" i="10"/>
  <c r="EU231" i="10"/>
  <c r="EV231" i="10"/>
  <c r="EW231" i="10"/>
  <c r="EX231" i="10"/>
  <c r="FD231" i="10" s="1"/>
  <c r="EY231" i="10"/>
  <c r="EZ231" i="10"/>
  <c r="FA231" i="10"/>
  <c r="FB231" i="10"/>
  <c r="FC231" i="10"/>
  <c r="FF231" i="10"/>
  <c r="FE231" i="10" s="1"/>
  <c r="FG231" i="10"/>
  <c r="ES232" i="10"/>
  <c r="ET232" i="10"/>
  <c r="EU232" i="10"/>
  <c r="EV232" i="10"/>
  <c r="EW232" i="10"/>
  <c r="EX232" i="10"/>
  <c r="FG232" i="10" s="1"/>
  <c r="EY232" i="10"/>
  <c r="EZ232" i="10"/>
  <c r="FA232" i="10"/>
  <c r="FB232" i="10"/>
  <c r="FC232" i="10"/>
  <c r="ES233" i="10"/>
  <c r="ET233" i="10"/>
  <c r="EU233" i="10"/>
  <c r="EV233" i="10"/>
  <c r="EW233" i="10"/>
  <c r="EX233" i="10"/>
  <c r="FD233" i="10" s="1"/>
  <c r="EY233" i="10"/>
  <c r="EZ233" i="10"/>
  <c r="FA233" i="10"/>
  <c r="FB233" i="10"/>
  <c r="FC233" i="10"/>
  <c r="FG233" i="10"/>
  <c r="ES234" i="10"/>
  <c r="ET234" i="10"/>
  <c r="EU234" i="10"/>
  <c r="EV234" i="10"/>
  <c r="EW234" i="10"/>
  <c r="EX234" i="10"/>
  <c r="EY234" i="10"/>
  <c r="EZ234" i="10"/>
  <c r="FA234" i="10"/>
  <c r="FB234" i="10"/>
  <c r="FC234" i="10"/>
  <c r="FG234" i="10"/>
  <c r="ES235" i="10"/>
  <c r="ET235" i="10"/>
  <c r="EU235" i="10"/>
  <c r="EV235" i="10"/>
  <c r="EW235" i="10"/>
  <c r="EX235" i="10"/>
  <c r="EY235" i="10"/>
  <c r="EZ235" i="10"/>
  <c r="FA235" i="10"/>
  <c r="FB235" i="10"/>
  <c r="FC235" i="10"/>
  <c r="FG235" i="10"/>
  <c r="ES236" i="10"/>
  <c r="ET236" i="10"/>
  <c r="EU236" i="10"/>
  <c r="EV236" i="10"/>
  <c r="EW236" i="10"/>
  <c r="EX236" i="10"/>
  <c r="FG236" i="10" s="1"/>
  <c r="EY236" i="10"/>
  <c r="EZ236" i="10"/>
  <c r="FA236" i="10"/>
  <c r="FB236" i="10"/>
  <c r="FC236" i="10"/>
  <c r="ES237" i="10"/>
  <c r="ET237" i="10"/>
  <c r="EU237" i="10"/>
  <c r="EV237" i="10"/>
  <c r="EW237" i="10"/>
  <c r="EX237" i="10"/>
  <c r="FD237" i="10" s="1"/>
  <c r="EY237" i="10"/>
  <c r="EZ237" i="10"/>
  <c r="FA237" i="10"/>
  <c r="FB237" i="10"/>
  <c r="FC237" i="10"/>
  <c r="FG237" i="10"/>
  <c r="ES238" i="10"/>
  <c r="ET238" i="10"/>
  <c r="EU238" i="10"/>
  <c r="EV238" i="10"/>
  <c r="EW238" i="10"/>
  <c r="EX238" i="10"/>
  <c r="EY238" i="10"/>
  <c r="EZ238" i="10"/>
  <c r="FA238" i="10"/>
  <c r="FB238" i="10"/>
  <c r="FC238" i="10"/>
  <c r="FG238" i="10"/>
  <c r="ES239" i="10"/>
  <c r="ET239" i="10"/>
  <c r="EU239" i="10"/>
  <c r="EV239" i="10"/>
  <c r="EW239" i="10"/>
  <c r="EX239" i="10"/>
  <c r="EY239" i="10"/>
  <c r="EZ239" i="10"/>
  <c r="FA239" i="10"/>
  <c r="FB239" i="10"/>
  <c r="FC239" i="10"/>
  <c r="FG239" i="10"/>
  <c r="ES240" i="10"/>
  <c r="ET240" i="10"/>
  <c r="EU240" i="10"/>
  <c r="EV240" i="10"/>
  <c r="EW240" i="10"/>
  <c r="EX240" i="10"/>
  <c r="FG240" i="10" s="1"/>
  <c r="EY240" i="10"/>
  <c r="EZ240" i="10"/>
  <c r="FA240" i="10"/>
  <c r="FB240" i="10"/>
  <c r="FC240" i="10"/>
  <c r="ES241" i="10"/>
  <c r="ET241" i="10"/>
  <c r="EU241" i="10"/>
  <c r="EV241" i="10"/>
  <c r="EW241" i="10"/>
  <c r="EX241" i="10"/>
  <c r="FD241" i="10" s="1"/>
  <c r="EY241" i="10"/>
  <c r="EZ241" i="10"/>
  <c r="FA241" i="10"/>
  <c r="FB241" i="10"/>
  <c r="FC241" i="10"/>
  <c r="FG241" i="10"/>
  <c r="ES242" i="10"/>
  <c r="ET242" i="10"/>
  <c r="EU242" i="10"/>
  <c r="EV242" i="10"/>
  <c r="EW242" i="10"/>
  <c r="EX242" i="10"/>
  <c r="EY242" i="10"/>
  <c r="EZ242" i="10"/>
  <c r="FA242" i="10"/>
  <c r="FB242" i="10"/>
  <c r="FC242" i="10"/>
  <c r="FG242" i="10"/>
  <c r="ES243" i="10"/>
  <c r="ET243" i="10"/>
  <c r="EU243" i="10"/>
  <c r="EV243" i="10"/>
  <c r="EW243" i="10"/>
  <c r="EX243" i="10"/>
  <c r="EY243" i="10"/>
  <c r="EZ243" i="10"/>
  <c r="FA243" i="10"/>
  <c r="FB243" i="10"/>
  <c r="FC243" i="10"/>
  <c r="FG243" i="10"/>
  <c r="ES244" i="10"/>
  <c r="ET244" i="10"/>
  <c r="EU244" i="10"/>
  <c r="EV244" i="10"/>
  <c r="EW244" i="10"/>
  <c r="EX244" i="10"/>
  <c r="EY244" i="10"/>
  <c r="EZ244" i="10"/>
  <c r="FA244" i="10"/>
  <c r="FB244" i="10"/>
  <c r="FC244" i="10"/>
  <c r="FG244" i="10"/>
  <c r="ES245" i="10"/>
  <c r="ET245" i="10"/>
  <c r="EU245" i="10"/>
  <c r="EV245" i="10"/>
  <c r="EW245" i="10"/>
  <c r="FG245" i="10" s="1"/>
  <c r="EX245" i="10"/>
  <c r="EY245" i="10"/>
  <c r="EZ245" i="10"/>
  <c r="FA245" i="10"/>
  <c r="FB245" i="10"/>
  <c r="FC245" i="10"/>
  <c r="ES246" i="10"/>
  <c r="ET246" i="10"/>
  <c r="EU246" i="10"/>
  <c r="EV246" i="10"/>
  <c r="EW246" i="10"/>
  <c r="FG246" i="10" s="1"/>
  <c r="EX246" i="10"/>
  <c r="FD246" i="10" s="1"/>
  <c r="EY246" i="10"/>
  <c r="EZ246" i="10"/>
  <c r="FA246" i="10"/>
  <c r="FB246" i="10"/>
  <c r="FC246" i="10"/>
  <c r="ES247" i="10"/>
  <c r="ET247" i="10"/>
  <c r="EU247" i="10"/>
  <c r="EV247" i="10"/>
  <c r="EW247" i="10"/>
  <c r="EX247" i="10"/>
  <c r="EY247" i="10"/>
  <c r="EZ247" i="10"/>
  <c r="FA247" i="10"/>
  <c r="FB247" i="10"/>
  <c r="FC247" i="10"/>
  <c r="FG247" i="10"/>
  <c r="ES248" i="10"/>
  <c r="ET248" i="10"/>
  <c r="EU248" i="10"/>
  <c r="EV248" i="10"/>
  <c r="EW248" i="10"/>
  <c r="FG248" i="10" s="1"/>
  <c r="EX248" i="10"/>
  <c r="EY248" i="10"/>
  <c r="EZ248" i="10"/>
  <c r="FA248" i="10"/>
  <c r="FB248" i="10"/>
  <c r="FC248" i="10"/>
  <c r="FF248" i="10"/>
  <c r="ES249" i="10"/>
  <c r="ET249" i="10"/>
  <c r="EU249" i="10"/>
  <c r="EV249" i="10"/>
  <c r="EW249" i="10"/>
  <c r="EX249" i="10"/>
  <c r="EY249" i="10"/>
  <c r="EZ249" i="10"/>
  <c r="FA249" i="10"/>
  <c r="FB249" i="10"/>
  <c r="FC249" i="10"/>
  <c r="FG249" i="10"/>
  <c r="ES250" i="10"/>
  <c r="ET250" i="10"/>
  <c r="EU250" i="10"/>
  <c r="EV250" i="10"/>
  <c r="EW250" i="10"/>
  <c r="FG250" i="10" s="1"/>
  <c r="EX250" i="10"/>
  <c r="EY250" i="10"/>
  <c r="EZ250" i="10"/>
  <c r="FA250" i="10"/>
  <c r="FB250" i="10"/>
  <c r="FC250" i="10"/>
  <c r="ES251" i="10"/>
  <c r="ET251" i="10"/>
  <c r="EU251" i="10"/>
  <c r="EV251" i="10"/>
  <c r="EW251" i="10"/>
  <c r="FG251" i="10" s="1"/>
  <c r="EX251" i="10"/>
  <c r="FD251" i="10" s="1"/>
  <c r="EY251" i="10"/>
  <c r="EZ251" i="10"/>
  <c r="FA251" i="10"/>
  <c r="FB251" i="10"/>
  <c r="FC251" i="10"/>
  <c r="FF251" i="10"/>
  <c r="ES252" i="10"/>
  <c r="ET252" i="10"/>
  <c r="EU252" i="10"/>
  <c r="EV252" i="10"/>
  <c r="EW252" i="10"/>
  <c r="EX252" i="10"/>
  <c r="EY252" i="10"/>
  <c r="EZ252" i="10"/>
  <c r="FA252" i="10"/>
  <c r="FB252" i="10"/>
  <c r="FC252" i="10"/>
  <c r="FG252" i="10"/>
  <c r="ES253" i="10"/>
  <c r="ET253" i="10"/>
  <c r="EU253" i="10"/>
  <c r="EV253" i="10"/>
  <c r="EW253" i="10"/>
  <c r="FG253" i="10" s="1"/>
  <c r="EX253" i="10"/>
  <c r="EY253" i="10"/>
  <c r="EZ253" i="10"/>
  <c r="FA253" i="10"/>
  <c r="FB253" i="10"/>
  <c r="FC253" i="10"/>
  <c r="FF253" i="10"/>
  <c r="ES254" i="10"/>
  <c r="ET254" i="10"/>
  <c r="EU254" i="10"/>
  <c r="EV254" i="10"/>
  <c r="EW254" i="10"/>
  <c r="FG254" i="10" s="1"/>
  <c r="EX254" i="10"/>
  <c r="FD254" i="10" s="1"/>
  <c r="EY254" i="10"/>
  <c r="EZ254" i="10"/>
  <c r="FA254" i="10"/>
  <c r="FB254" i="10"/>
  <c r="FC254" i="10"/>
  <c r="FF254" i="10"/>
  <c r="FE254" i="10" s="1"/>
  <c r="ES255" i="10"/>
  <c r="ET255" i="10"/>
  <c r="EU255" i="10"/>
  <c r="EV255" i="10"/>
  <c r="EW255" i="10"/>
  <c r="EX255" i="10"/>
  <c r="EY255" i="10"/>
  <c r="EZ255" i="10"/>
  <c r="FA255" i="10"/>
  <c r="FB255" i="10"/>
  <c r="FC255" i="10"/>
  <c r="FG255" i="10"/>
  <c r="ES256" i="10"/>
  <c r="ET256" i="10"/>
  <c r="EU256" i="10"/>
  <c r="EV256" i="10"/>
  <c r="EW256" i="10"/>
  <c r="FG256" i="10" s="1"/>
  <c r="EX256" i="10"/>
  <c r="EY256" i="10"/>
  <c r="EZ256" i="10"/>
  <c r="FA256" i="10"/>
  <c r="FB256" i="10"/>
  <c r="FC256" i="10"/>
  <c r="FF256" i="10"/>
  <c r="ES257" i="10"/>
  <c r="ET257" i="10"/>
  <c r="EU257" i="10"/>
  <c r="EV257" i="10"/>
  <c r="EW257" i="10"/>
  <c r="EX257" i="10"/>
  <c r="EY257" i="10"/>
  <c r="EZ257" i="10"/>
  <c r="FA257" i="10"/>
  <c r="FB257" i="10"/>
  <c r="FC257" i="10"/>
  <c r="FG257" i="10"/>
  <c r="ES258" i="10"/>
  <c r="ET258" i="10"/>
  <c r="EU258" i="10"/>
  <c r="EV258" i="10"/>
  <c r="EW258" i="10"/>
  <c r="FG258" i="10" s="1"/>
  <c r="EX258" i="10"/>
  <c r="EY258" i="10"/>
  <c r="EZ258" i="10"/>
  <c r="FA258" i="10"/>
  <c r="FB258" i="10"/>
  <c r="FC258" i="10"/>
  <c r="FF258" i="10"/>
  <c r="ES259" i="10"/>
  <c r="ET259" i="10"/>
  <c r="EU259" i="10"/>
  <c r="EV259" i="10"/>
  <c r="EW259" i="10"/>
  <c r="FG259" i="10" s="1"/>
  <c r="EX259" i="10"/>
  <c r="EY259" i="10"/>
  <c r="EZ259" i="10"/>
  <c r="FA259" i="10"/>
  <c r="FB259" i="10"/>
  <c r="FC259" i="10"/>
  <c r="FF259" i="10"/>
  <c r="ES260" i="10"/>
  <c r="ET260" i="10"/>
  <c r="EU260" i="10"/>
  <c r="EV260" i="10"/>
  <c r="EW260" i="10"/>
  <c r="EX260" i="10"/>
  <c r="FF260" i="10" s="1"/>
  <c r="EY260" i="10"/>
  <c r="EZ260" i="10"/>
  <c r="FA260" i="10"/>
  <c r="FB260" i="10"/>
  <c r="FC260" i="10"/>
  <c r="FG260" i="10"/>
  <c r="ES261" i="10"/>
  <c r="ET261" i="10"/>
  <c r="EU261" i="10"/>
  <c r="EV261" i="10"/>
  <c r="EW261" i="10"/>
  <c r="FG261" i="10" s="1"/>
  <c r="EX261" i="10"/>
  <c r="EY261" i="10"/>
  <c r="EZ261" i="10"/>
  <c r="FA261" i="10"/>
  <c r="FB261" i="10"/>
  <c r="FC261" i="10"/>
  <c r="FF261" i="10"/>
  <c r="ES262" i="10"/>
  <c r="ET262" i="10"/>
  <c r="EU262" i="10"/>
  <c r="EV262" i="10"/>
  <c r="EW262" i="10"/>
  <c r="FG262" i="10" s="1"/>
  <c r="EX262" i="10"/>
  <c r="FD262" i="10" s="1"/>
  <c r="EY262" i="10"/>
  <c r="EZ262" i="10"/>
  <c r="FA262" i="10"/>
  <c r="FB262" i="10"/>
  <c r="FC262" i="10"/>
  <c r="FF262" i="10"/>
  <c r="FE262" i="10" s="1"/>
  <c r="ES263" i="10"/>
  <c r="ET263" i="10"/>
  <c r="EU263" i="10"/>
  <c r="EV263" i="10"/>
  <c r="EW263" i="10"/>
  <c r="EX263" i="10"/>
  <c r="EY263" i="10"/>
  <c r="EZ263" i="10"/>
  <c r="FA263" i="10"/>
  <c r="FB263" i="10"/>
  <c r="FC263" i="10"/>
  <c r="FG263" i="10"/>
  <c r="ES264" i="10"/>
  <c r="ET264" i="10"/>
  <c r="EU264" i="10"/>
  <c r="EV264" i="10"/>
  <c r="EW264" i="10"/>
  <c r="FG264" i="10" s="1"/>
  <c r="EX264" i="10"/>
  <c r="EY264" i="10"/>
  <c r="EZ264" i="10"/>
  <c r="FA264" i="10"/>
  <c r="FB264" i="10"/>
  <c r="FC264" i="10"/>
  <c r="FF264" i="10"/>
  <c r="ES265" i="10"/>
  <c r="ET265" i="10"/>
  <c r="EU265" i="10"/>
  <c r="EV265" i="10"/>
  <c r="EW265" i="10"/>
  <c r="EX265" i="10"/>
  <c r="EY265" i="10"/>
  <c r="EZ265" i="10"/>
  <c r="FA265" i="10"/>
  <c r="FB265" i="10"/>
  <c r="FC265" i="10"/>
  <c r="FG265" i="10"/>
  <c r="ES266" i="10"/>
  <c r="ET266" i="10"/>
  <c r="EU266" i="10"/>
  <c r="EV266" i="10"/>
  <c r="EW266" i="10"/>
  <c r="FG266" i="10" s="1"/>
  <c r="EX266" i="10"/>
  <c r="EY266" i="10"/>
  <c r="EZ266" i="10"/>
  <c r="FA266" i="10"/>
  <c r="FB266" i="10"/>
  <c r="FC266" i="10"/>
  <c r="FF266" i="10"/>
  <c r="ES267" i="10"/>
  <c r="ET267" i="10"/>
  <c r="EU267" i="10"/>
  <c r="EV267" i="10"/>
  <c r="EW267" i="10"/>
  <c r="FG267" i="10" s="1"/>
  <c r="EX267" i="10"/>
  <c r="EY267" i="10"/>
  <c r="EZ267" i="10"/>
  <c r="FA267" i="10"/>
  <c r="FB267" i="10"/>
  <c r="FC267" i="10"/>
  <c r="FF267" i="10"/>
  <c r="ES268" i="10"/>
  <c r="ET268" i="10"/>
  <c r="EU268" i="10"/>
  <c r="EV268" i="10"/>
  <c r="EW268" i="10"/>
  <c r="EX268" i="10"/>
  <c r="FF268" i="10" s="1"/>
  <c r="EY268" i="10"/>
  <c r="EZ268" i="10"/>
  <c r="FA268" i="10"/>
  <c r="FB268" i="10"/>
  <c r="FC268" i="10"/>
  <c r="FG268" i="10"/>
  <c r="ES269" i="10"/>
  <c r="ET269" i="10"/>
  <c r="EU269" i="10"/>
  <c r="EV269" i="10"/>
  <c r="EW269" i="10"/>
  <c r="FG269" i="10" s="1"/>
  <c r="EX269" i="10"/>
  <c r="EY269" i="10"/>
  <c r="EZ269" i="10"/>
  <c r="FA269" i="10"/>
  <c r="FB269" i="10"/>
  <c r="FC269" i="10"/>
  <c r="FF269" i="10"/>
  <c r="ES270" i="10"/>
  <c r="ET270" i="10"/>
  <c r="EU270" i="10"/>
  <c r="EV270" i="10"/>
  <c r="EW270" i="10"/>
  <c r="FF270" i="10" s="1"/>
  <c r="FE270" i="10" s="1"/>
  <c r="EX270" i="10"/>
  <c r="FD270" i="10" s="1"/>
  <c r="EY270" i="10"/>
  <c r="EZ270" i="10"/>
  <c r="FA270" i="10"/>
  <c r="FB270" i="10"/>
  <c r="FC270" i="10"/>
  <c r="FG270" i="10"/>
  <c r="ES271" i="10"/>
  <c r="ET271" i="10"/>
  <c r="EU271" i="10"/>
  <c r="EV271" i="10"/>
  <c r="EW271" i="10"/>
  <c r="EX271" i="10"/>
  <c r="EY271" i="10"/>
  <c r="EZ271" i="10"/>
  <c r="FA271" i="10"/>
  <c r="FB271" i="10"/>
  <c r="FC271" i="10"/>
  <c r="ES272" i="10"/>
  <c r="ET272" i="10"/>
  <c r="EU272" i="10"/>
  <c r="EV272" i="10"/>
  <c r="EW272" i="10"/>
  <c r="FG272" i="10" s="1"/>
  <c r="EX272" i="10"/>
  <c r="EY272" i="10"/>
  <c r="EZ272" i="10"/>
  <c r="FA272" i="10"/>
  <c r="FB272" i="10"/>
  <c r="FC272" i="10"/>
  <c r="FF272" i="10"/>
  <c r="ES273" i="10"/>
  <c r="ET273" i="10"/>
  <c r="EU273" i="10"/>
  <c r="EV273" i="10"/>
  <c r="EW273" i="10"/>
  <c r="EX273" i="10"/>
  <c r="EY273" i="10"/>
  <c r="EZ273" i="10"/>
  <c r="FA273" i="10"/>
  <c r="FB273" i="10"/>
  <c r="FC273" i="10"/>
  <c r="FG273" i="10"/>
  <c r="ES274" i="10"/>
  <c r="ET274" i="10"/>
  <c r="EU274" i="10"/>
  <c r="EV274" i="10"/>
  <c r="EW274" i="10"/>
  <c r="FG274" i="10" s="1"/>
  <c r="EX274" i="10"/>
  <c r="EY274" i="10"/>
  <c r="EZ274" i="10"/>
  <c r="FA274" i="10"/>
  <c r="FB274" i="10"/>
  <c r="FC274" i="10"/>
  <c r="FF274" i="10"/>
  <c r="ES275" i="10"/>
  <c r="ET275" i="10"/>
  <c r="EU275" i="10"/>
  <c r="EV275" i="10"/>
  <c r="EW275" i="10"/>
  <c r="FG275" i="10" s="1"/>
  <c r="EX275" i="10"/>
  <c r="EY275" i="10"/>
  <c r="EZ275" i="10"/>
  <c r="FA275" i="10"/>
  <c r="FB275" i="10"/>
  <c r="FC275" i="10"/>
  <c r="ES276" i="10"/>
  <c r="ET276" i="10"/>
  <c r="EU276" i="10"/>
  <c r="EV276" i="10"/>
  <c r="EW276" i="10"/>
  <c r="EX276" i="10"/>
  <c r="FD276" i="10" s="1"/>
  <c r="EY276" i="10"/>
  <c r="EZ276" i="10"/>
  <c r="FA276" i="10"/>
  <c r="FB276" i="10"/>
  <c r="FC276" i="10"/>
  <c r="ES277" i="10"/>
  <c r="ET277" i="10"/>
  <c r="EU277" i="10"/>
  <c r="EV277" i="10"/>
  <c r="FF277" i="10" s="1"/>
  <c r="EW277" i="10"/>
  <c r="EX277" i="10"/>
  <c r="EY277" i="10"/>
  <c r="EZ277" i="10"/>
  <c r="FA277" i="10"/>
  <c r="FB277" i="10"/>
  <c r="FC277" i="10"/>
  <c r="FD277" i="10"/>
  <c r="ES278" i="10"/>
  <c r="ET278" i="10"/>
  <c r="EU278" i="10"/>
  <c r="EV278" i="10"/>
  <c r="EW278" i="10"/>
  <c r="EX278" i="10"/>
  <c r="EY278" i="10"/>
  <c r="EZ278" i="10"/>
  <c r="FA278" i="10"/>
  <c r="FD278" i="10" s="1"/>
  <c r="FB278" i="10"/>
  <c r="FC278" i="10"/>
  <c r="FF278" i="10"/>
  <c r="ES279" i="10"/>
  <c r="ET279" i="10"/>
  <c r="EU279" i="10"/>
  <c r="EV279" i="10"/>
  <c r="FF279" i="10" s="1"/>
  <c r="EW279" i="10"/>
  <c r="EX279" i="10"/>
  <c r="EY279" i="10"/>
  <c r="EZ279" i="10"/>
  <c r="FA279" i="10"/>
  <c r="FB279" i="10"/>
  <c r="FD279" i="10" s="1"/>
  <c r="FC279" i="10"/>
  <c r="ES280" i="10"/>
  <c r="ET280" i="10"/>
  <c r="EU280" i="10"/>
  <c r="EV280" i="10"/>
  <c r="EW280" i="10"/>
  <c r="EX280" i="10"/>
  <c r="EY280" i="10"/>
  <c r="EZ280" i="10"/>
  <c r="FA280" i="10"/>
  <c r="FB280" i="10"/>
  <c r="FC280" i="10"/>
  <c r="FF280" i="10"/>
  <c r="ES281" i="10"/>
  <c r="ET281" i="10"/>
  <c r="EU281" i="10"/>
  <c r="EV281" i="10"/>
  <c r="EW281" i="10"/>
  <c r="EX281" i="10"/>
  <c r="EY281" i="10"/>
  <c r="EZ281" i="10"/>
  <c r="FA281" i="10"/>
  <c r="FB281" i="10"/>
  <c r="FC281" i="10"/>
  <c r="ES282" i="10"/>
  <c r="ET282" i="10"/>
  <c r="EU282" i="10"/>
  <c r="EV282" i="10"/>
  <c r="EW282" i="10"/>
  <c r="EX282" i="10"/>
  <c r="EY282" i="10"/>
  <c r="EZ282" i="10"/>
  <c r="FA282" i="10"/>
  <c r="FB282" i="10"/>
  <c r="FC282" i="10"/>
  <c r="FF282" i="10"/>
  <c r="FG282" i="10"/>
  <c r="ES283" i="10"/>
  <c r="ET283" i="10"/>
  <c r="EU283" i="10"/>
  <c r="EV283" i="10"/>
  <c r="FG283" i="10" s="1"/>
  <c r="EW283" i="10"/>
  <c r="EX283" i="10"/>
  <c r="EY283" i="10"/>
  <c r="FD283" i="10" s="1"/>
  <c r="EZ283" i="10"/>
  <c r="FA283" i="10"/>
  <c r="FB283" i="10"/>
  <c r="FC283" i="10"/>
  <c r="FF283" i="10"/>
  <c r="ES284" i="10"/>
  <c r="ET284" i="10"/>
  <c r="EU284" i="10"/>
  <c r="EV284" i="10"/>
  <c r="FG284" i="10" s="1"/>
  <c r="EW284" i="10"/>
  <c r="EX284" i="10"/>
  <c r="EY284" i="10"/>
  <c r="FD284" i="10" s="1"/>
  <c r="EZ284" i="10"/>
  <c r="FA284" i="10"/>
  <c r="FB284" i="10"/>
  <c r="FC284" i="10"/>
  <c r="FF284" i="10"/>
  <c r="ES285" i="10"/>
  <c r="ET285" i="10"/>
  <c r="EU285" i="10"/>
  <c r="EV285" i="10"/>
  <c r="EW285" i="10"/>
  <c r="EX285" i="10"/>
  <c r="EY285" i="10"/>
  <c r="EZ285" i="10"/>
  <c r="FA285" i="10"/>
  <c r="FB285" i="10"/>
  <c r="FC285" i="10"/>
  <c r="FG285" i="10"/>
  <c r="ES286" i="10"/>
  <c r="ET286" i="10"/>
  <c r="EU286" i="10"/>
  <c r="EV286" i="10"/>
  <c r="EW286" i="10"/>
  <c r="EX286" i="10"/>
  <c r="EY286" i="10"/>
  <c r="EZ286" i="10"/>
  <c r="FA286" i="10"/>
  <c r="FB286" i="10"/>
  <c r="FC286" i="10"/>
  <c r="FF286" i="10"/>
  <c r="FG286" i="10"/>
  <c r="ES287" i="10"/>
  <c r="ET287" i="10"/>
  <c r="EU287" i="10"/>
  <c r="EV287" i="10"/>
  <c r="FG287" i="10" s="1"/>
  <c r="EW287" i="10"/>
  <c r="EX287" i="10"/>
  <c r="EY287" i="10"/>
  <c r="EZ287" i="10"/>
  <c r="FA287" i="10"/>
  <c r="FB287" i="10"/>
  <c r="FC287" i="10"/>
  <c r="FF287" i="10"/>
  <c r="ES288" i="10"/>
  <c r="ET288" i="10"/>
  <c r="EU288" i="10"/>
  <c r="EV288" i="10"/>
  <c r="FG288" i="10" s="1"/>
  <c r="EW288" i="10"/>
  <c r="EX288" i="10"/>
  <c r="EY288" i="10"/>
  <c r="FD288" i="10" s="1"/>
  <c r="EZ288" i="10"/>
  <c r="FA288" i="10"/>
  <c r="FB288" i="10"/>
  <c r="FC288" i="10"/>
  <c r="FF288" i="10"/>
  <c r="ES289" i="10"/>
  <c r="ET289" i="10"/>
  <c r="EU289" i="10"/>
  <c r="EV289" i="10"/>
  <c r="EW289" i="10"/>
  <c r="EX289" i="10"/>
  <c r="FD289" i="10" s="1"/>
  <c r="EY289" i="10"/>
  <c r="EZ289" i="10"/>
  <c r="FA289" i="10"/>
  <c r="FB289" i="10"/>
  <c r="FC289" i="10"/>
  <c r="FG289" i="10"/>
  <c r="ES290" i="10"/>
  <c r="ET290" i="10"/>
  <c r="EU290" i="10"/>
  <c r="EV290" i="10"/>
  <c r="EW290" i="10"/>
  <c r="EX290" i="10"/>
  <c r="FD290" i="10" s="1"/>
  <c r="EY290" i="10"/>
  <c r="EZ290" i="10"/>
  <c r="FA290" i="10"/>
  <c r="FB290" i="10"/>
  <c r="FC290" i="10"/>
  <c r="FF290" i="10"/>
  <c r="FG290" i="10"/>
  <c r="ES291" i="10"/>
  <c r="ET291" i="10"/>
  <c r="EU291" i="10"/>
  <c r="EV291" i="10"/>
  <c r="FG291" i="10" s="1"/>
  <c r="EW291" i="10"/>
  <c r="EX291" i="10"/>
  <c r="EY291" i="10"/>
  <c r="EZ291" i="10"/>
  <c r="FA291" i="10"/>
  <c r="FB291" i="10"/>
  <c r="FC291" i="10"/>
  <c r="FF291" i="10"/>
  <c r="ES292" i="10"/>
  <c r="ET292" i="10"/>
  <c r="EU292" i="10"/>
  <c r="EV292" i="10"/>
  <c r="FG292" i="10" s="1"/>
  <c r="EW292" i="10"/>
  <c r="EX292" i="10"/>
  <c r="EY292" i="10"/>
  <c r="FD292" i="10" s="1"/>
  <c r="EZ292" i="10"/>
  <c r="FA292" i="10"/>
  <c r="FB292" i="10"/>
  <c r="FC292" i="10"/>
  <c r="FF292" i="10"/>
  <c r="ES293" i="10"/>
  <c r="ET293" i="10"/>
  <c r="EU293" i="10"/>
  <c r="EV293" i="10"/>
  <c r="EW293" i="10"/>
  <c r="EX293" i="10"/>
  <c r="EY293" i="10"/>
  <c r="EZ293" i="10"/>
  <c r="FA293" i="10"/>
  <c r="FB293" i="10"/>
  <c r="FC293" i="10"/>
  <c r="FG293" i="10"/>
  <c r="ES294" i="10"/>
  <c r="ET294" i="10"/>
  <c r="EU294" i="10"/>
  <c r="EV294" i="10"/>
  <c r="EW294" i="10"/>
  <c r="EX294" i="10"/>
  <c r="FD294" i="10" s="1"/>
  <c r="EY294" i="10"/>
  <c r="EZ294" i="10"/>
  <c r="FA294" i="10"/>
  <c r="FB294" i="10"/>
  <c r="FC294" i="10"/>
  <c r="FF294" i="10"/>
  <c r="FG294" i="10"/>
  <c r="ES295" i="10"/>
  <c r="ET295" i="10"/>
  <c r="EU295" i="10"/>
  <c r="EV295" i="10"/>
  <c r="FG295" i="10" s="1"/>
  <c r="EW295" i="10"/>
  <c r="EX295" i="10"/>
  <c r="EY295" i="10"/>
  <c r="EZ295" i="10"/>
  <c r="FA295" i="10"/>
  <c r="FB295" i="10"/>
  <c r="FC295" i="10"/>
  <c r="FF295" i="10"/>
  <c r="ES296" i="10"/>
  <c r="ET296" i="10"/>
  <c r="EU296" i="10"/>
  <c r="EV296" i="10"/>
  <c r="FG296" i="10" s="1"/>
  <c r="EW296" i="10"/>
  <c r="EX296" i="10"/>
  <c r="EY296" i="10"/>
  <c r="FD296" i="10" s="1"/>
  <c r="EZ296" i="10"/>
  <c r="FA296" i="10"/>
  <c r="FB296" i="10"/>
  <c r="FC296" i="10"/>
  <c r="FF296" i="10"/>
  <c r="ES297" i="10"/>
  <c r="ET297" i="10"/>
  <c r="EU297" i="10"/>
  <c r="EV297" i="10"/>
  <c r="EW297" i="10"/>
  <c r="EX297" i="10"/>
  <c r="EY297" i="10"/>
  <c r="EZ297" i="10"/>
  <c r="FA297" i="10"/>
  <c r="FB297" i="10"/>
  <c r="FC297" i="10"/>
  <c r="FG297" i="10"/>
  <c r="ES298" i="10"/>
  <c r="ET298" i="10"/>
  <c r="EU298" i="10"/>
  <c r="EV298" i="10"/>
  <c r="EW298" i="10"/>
  <c r="EX298" i="10"/>
  <c r="FD298" i="10" s="1"/>
  <c r="EY298" i="10"/>
  <c r="EZ298" i="10"/>
  <c r="FA298" i="10"/>
  <c r="FB298" i="10"/>
  <c r="FC298" i="10"/>
  <c r="FF298" i="10"/>
  <c r="FG298" i="10"/>
  <c r="ES299" i="10"/>
  <c r="ET299" i="10"/>
  <c r="EU299" i="10"/>
  <c r="EV299" i="10"/>
  <c r="FF299" i="10" s="1"/>
  <c r="EW299" i="10"/>
  <c r="EX299" i="10"/>
  <c r="EY299" i="10"/>
  <c r="EZ299" i="10"/>
  <c r="FD299" i="10" s="1"/>
  <c r="FA299" i="10"/>
  <c r="FB299" i="10"/>
  <c r="FC299" i="10"/>
  <c r="ES300" i="10"/>
  <c r="ET300" i="10"/>
  <c r="EU300" i="10"/>
  <c r="EV300" i="10"/>
  <c r="EW300" i="10"/>
  <c r="EX300" i="10"/>
  <c r="FD300" i="10" s="1"/>
  <c r="EY300" i="10"/>
  <c r="EZ300" i="10"/>
  <c r="FA300" i="10"/>
  <c r="FB300" i="10"/>
  <c r="FC300" i="10"/>
  <c r="FF300" i="10"/>
  <c r="FG300" i="10"/>
  <c r="ES301" i="10"/>
  <c r="ET301" i="10"/>
  <c r="EU301" i="10"/>
  <c r="EV301" i="10"/>
  <c r="EW301" i="10"/>
  <c r="EX301" i="10"/>
  <c r="EY301" i="10"/>
  <c r="EZ301" i="10"/>
  <c r="FA301" i="10"/>
  <c r="FB301" i="10"/>
  <c r="FD301" i="10" s="1"/>
  <c r="FC301" i="10"/>
  <c r="ES302" i="10"/>
  <c r="ET302" i="10"/>
  <c r="EU302" i="10"/>
  <c r="EV302" i="10"/>
  <c r="FG302" i="10" s="1"/>
  <c r="EW302" i="10"/>
  <c r="EX302" i="10"/>
  <c r="EY302" i="10"/>
  <c r="EZ302" i="10"/>
  <c r="FA302" i="10"/>
  <c r="FB302" i="10"/>
  <c r="FC302" i="10"/>
  <c r="FF302" i="10"/>
  <c r="ES303" i="10"/>
  <c r="ET303" i="10"/>
  <c r="EU303" i="10"/>
  <c r="EV303" i="10"/>
  <c r="EW303" i="10"/>
  <c r="EX303" i="10"/>
  <c r="FD303" i="10" s="1"/>
  <c r="EY303" i="10"/>
  <c r="EZ303" i="10"/>
  <c r="FA303" i="10"/>
  <c r="FB303" i="10"/>
  <c r="FC303" i="10"/>
  <c r="ES304" i="10"/>
  <c r="ET304" i="10"/>
  <c r="EU304" i="10"/>
  <c r="EV304" i="10"/>
  <c r="EW304" i="10"/>
  <c r="EX304" i="10"/>
  <c r="EY304" i="10"/>
  <c r="EZ304" i="10"/>
  <c r="FA304" i="10"/>
  <c r="FB304" i="10"/>
  <c r="FC304" i="10"/>
  <c r="FF304" i="10"/>
  <c r="FG304" i="10"/>
  <c r="ES305" i="10"/>
  <c r="ET305" i="10"/>
  <c r="EU305" i="10"/>
  <c r="EV305" i="10"/>
  <c r="EW305" i="10"/>
  <c r="EX305" i="10"/>
  <c r="EY305" i="10"/>
  <c r="EZ305" i="10"/>
  <c r="FA305" i="10"/>
  <c r="FB305" i="10"/>
  <c r="FC305" i="10"/>
  <c r="ES306" i="10"/>
  <c r="ET306" i="10"/>
  <c r="EU306" i="10"/>
  <c r="EV306" i="10"/>
  <c r="EW306" i="10"/>
  <c r="EX306" i="10"/>
  <c r="EY306" i="10"/>
  <c r="EZ306" i="10"/>
  <c r="FA306" i="10"/>
  <c r="FB306" i="10"/>
  <c r="FC306" i="10"/>
  <c r="FF306" i="10"/>
  <c r="FG306" i="10"/>
  <c r="ES307" i="10"/>
  <c r="ET307" i="10"/>
  <c r="EU307" i="10"/>
  <c r="EV307" i="10"/>
  <c r="FF307" i="10" s="1"/>
  <c r="EW307" i="10"/>
  <c r="EX307" i="10"/>
  <c r="EY307" i="10"/>
  <c r="EZ307" i="10"/>
  <c r="FA307" i="10"/>
  <c r="FB307" i="10"/>
  <c r="FC307" i="10"/>
  <c r="ES308" i="10"/>
  <c r="ET308" i="10"/>
  <c r="EU308" i="10"/>
  <c r="EV308" i="10"/>
  <c r="EW308" i="10"/>
  <c r="EX308" i="10"/>
  <c r="EY308" i="10"/>
  <c r="EZ308" i="10"/>
  <c r="FA308" i="10"/>
  <c r="FB308" i="10"/>
  <c r="FC308" i="10"/>
  <c r="FF308" i="10"/>
  <c r="FG308" i="10"/>
  <c r="ES309" i="10"/>
  <c r="ET309" i="10"/>
  <c r="EU309" i="10"/>
  <c r="EV309" i="10"/>
  <c r="EW309" i="10"/>
  <c r="EX309" i="10"/>
  <c r="EY309" i="10"/>
  <c r="EZ309" i="10"/>
  <c r="FA309" i="10"/>
  <c r="FB309" i="10"/>
  <c r="FC309" i="10"/>
  <c r="FD309" i="10"/>
  <c r="ES310" i="10"/>
  <c r="ET310" i="10"/>
  <c r="EU310" i="10"/>
  <c r="EV310" i="10"/>
  <c r="FG310" i="10" s="1"/>
  <c r="EW310" i="10"/>
  <c r="EX310" i="10"/>
  <c r="EY310" i="10"/>
  <c r="FD310" i="10" s="1"/>
  <c r="EZ310" i="10"/>
  <c r="FA310" i="10"/>
  <c r="FB310" i="10"/>
  <c r="FC310" i="10"/>
  <c r="FF310" i="10"/>
  <c r="ES311" i="10"/>
  <c r="ET311" i="10"/>
  <c r="EU311" i="10"/>
  <c r="EV311" i="10"/>
  <c r="EW311" i="10"/>
  <c r="EX311" i="10"/>
  <c r="EY311" i="10"/>
  <c r="EZ311" i="10"/>
  <c r="FA311" i="10"/>
  <c r="FB311" i="10"/>
  <c r="FC311" i="10"/>
  <c r="FD311" i="10"/>
  <c r="ES312" i="10"/>
  <c r="ET312" i="10"/>
  <c r="EU312" i="10"/>
  <c r="EV312" i="10"/>
  <c r="FG312" i="10" s="1"/>
  <c r="EW312" i="10"/>
  <c r="EX312" i="10"/>
  <c r="EY312" i="10"/>
  <c r="EZ312" i="10"/>
  <c r="FA312" i="10"/>
  <c r="FB312" i="10"/>
  <c r="FC312" i="10"/>
  <c r="FD312" i="10"/>
  <c r="FF312" i="10"/>
  <c r="ES313" i="10"/>
  <c r="ET313" i="10"/>
  <c r="EU313" i="10"/>
  <c r="EV313" i="10"/>
  <c r="EW313" i="10"/>
  <c r="EX313" i="10"/>
  <c r="EY313" i="10"/>
  <c r="EZ313" i="10"/>
  <c r="FA313" i="10"/>
  <c r="FB313" i="10"/>
  <c r="FC313" i="10"/>
  <c r="ES314" i="10"/>
  <c r="ET314" i="10"/>
  <c r="EU314" i="10"/>
  <c r="EV314" i="10"/>
  <c r="EW314" i="10"/>
  <c r="EX314" i="10"/>
  <c r="EY314" i="10"/>
  <c r="EZ314" i="10"/>
  <c r="FA314" i="10"/>
  <c r="FB314" i="10"/>
  <c r="FC314" i="10"/>
  <c r="FG314" i="10"/>
  <c r="ES315" i="10"/>
  <c r="ET315" i="10"/>
  <c r="EU315" i="10"/>
  <c r="EV315" i="10"/>
  <c r="FF315" i="10" s="1"/>
  <c r="EW315" i="10"/>
  <c r="EX315" i="10"/>
  <c r="EY315" i="10"/>
  <c r="EZ315" i="10"/>
  <c r="FD315" i="10" s="1"/>
  <c r="FA315" i="10"/>
  <c r="FB315" i="10"/>
  <c r="FC315" i="10"/>
  <c r="ES316" i="10"/>
  <c r="ET316" i="10"/>
  <c r="EU316" i="10"/>
  <c r="EV316" i="10"/>
  <c r="EW316" i="10"/>
  <c r="EX316" i="10"/>
  <c r="EY316" i="10"/>
  <c r="EZ316" i="10"/>
  <c r="FA316" i="10"/>
  <c r="FB316" i="10"/>
  <c r="FC316" i="10"/>
  <c r="FF316" i="10"/>
  <c r="FG316" i="10"/>
  <c r="ES317" i="10"/>
  <c r="ET317" i="10"/>
  <c r="EU317" i="10"/>
  <c r="EV317" i="10"/>
  <c r="EW317" i="10"/>
  <c r="EX317" i="10"/>
  <c r="EY317" i="10"/>
  <c r="EZ317" i="10"/>
  <c r="FA317" i="10"/>
  <c r="FB317" i="10"/>
  <c r="FD317" i="10" s="1"/>
  <c r="FC317" i="10"/>
  <c r="ES318" i="10"/>
  <c r="ET318" i="10"/>
  <c r="EU318" i="10"/>
  <c r="EV318" i="10"/>
  <c r="FG318" i="10" s="1"/>
  <c r="EW318" i="10"/>
  <c r="EX318" i="10"/>
  <c r="EY318" i="10"/>
  <c r="EZ318" i="10"/>
  <c r="FA318" i="10"/>
  <c r="FB318" i="10"/>
  <c r="FC318" i="10"/>
  <c r="FF318" i="10"/>
  <c r="ES319" i="10"/>
  <c r="ET319" i="10"/>
  <c r="EU319" i="10"/>
  <c r="EV319" i="10"/>
  <c r="FG319" i="10" s="1"/>
  <c r="EW319" i="10"/>
  <c r="EX319" i="10"/>
  <c r="FD319" i="10" s="1"/>
  <c r="EY319" i="10"/>
  <c r="EZ319" i="10"/>
  <c r="FA319" i="10"/>
  <c r="FB319" i="10"/>
  <c r="FC319" i="10"/>
  <c r="ES320" i="10"/>
  <c r="ET320" i="10"/>
  <c r="EU320" i="10"/>
  <c r="EV320" i="10"/>
  <c r="FG320" i="10" s="1"/>
  <c r="EW320" i="10"/>
  <c r="EX320" i="10"/>
  <c r="EY320" i="10"/>
  <c r="FD320" i="10" s="1"/>
  <c r="EZ320" i="10"/>
  <c r="FA320" i="10"/>
  <c r="FB320" i="10"/>
  <c r="FC320" i="10"/>
  <c r="FF320" i="10"/>
  <c r="ES321" i="10"/>
  <c r="ET321" i="10"/>
  <c r="EU321" i="10"/>
  <c r="EV321" i="10"/>
  <c r="EW321" i="10"/>
  <c r="EX321" i="10"/>
  <c r="EY321" i="10"/>
  <c r="EZ321" i="10"/>
  <c r="FA321" i="10"/>
  <c r="FB321" i="10"/>
  <c r="FC321" i="10"/>
  <c r="ES322" i="10"/>
  <c r="ET322" i="10"/>
  <c r="EU322" i="10"/>
  <c r="EV322" i="10"/>
  <c r="EW322" i="10"/>
  <c r="EX322" i="10"/>
  <c r="EY322" i="10"/>
  <c r="EZ322" i="10"/>
  <c r="FA322" i="10"/>
  <c r="FB322" i="10"/>
  <c r="FC322" i="10"/>
  <c r="FG322" i="10"/>
  <c r="ES323" i="10"/>
  <c r="ET323" i="10"/>
  <c r="EU323" i="10"/>
  <c r="EV323" i="10"/>
  <c r="FF323" i="10" s="1"/>
  <c r="EW323" i="10"/>
  <c r="EX323" i="10"/>
  <c r="EY323" i="10"/>
  <c r="EZ323" i="10"/>
  <c r="FA323" i="10"/>
  <c r="FB323" i="10"/>
  <c r="FC323" i="10"/>
  <c r="ES324" i="10"/>
  <c r="ET324" i="10"/>
  <c r="EU324" i="10"/>
  <c r="EV324" i="10"/>
  <c r="EW324" i="10"/>
  <c r="EX324" i="10"/>
  <c r="EY324" i="10"/>
  <c r="EZ324" i="10"/>
  <c r="FA324" i="10"/>
  <c r="FB324" i="10"/>
  <c r="FC324" i="10"/>
  <c r="FF324" i="10"/>
  <c r="FG324" i="10"/>
  <c r="ES325" i="10"/>
  <c r="ET325" i="10"/>
  <c r="EU325" i="10"/>
  <c r="EV325" i="10"/>
  <c r="EW325" i="10"/>
  <c r="EX325" i="10"/>
  <c r="EY325" i="10"/>
  <c r="EZ325" i="10"/>
  <c r="FA325" i="10"/>
  <c r="FB325" i="10"/>
  <c r="FC325" i="10"/>
  <c r="FD325" i="10"/>
  <c r="ES326" i="10"/>
  <c r="ET326" i="10"/>
  <c r="EU326" i="10"/>
  <c r="EV326" i="10"/>
  <c r="FG326" i="10" s="1"/>
  <c r="EW326" i="10"/>
  <c r="EX326" i="10"/>
  <c r="EY326" i="10"/>
  <c r="FD326" i="10" s="1"/>
  <c r="EZ326" i="10"/>
  <c r="FA326" i="10"/>
  <c r="FB326" i="10"/>
  <c r="FC326" i="10"/>
  <c r="FF326" i="10"/>
  <c r="ES327" i="10"/>
  <c r="ET327" i="10"/>
  <c r="EU327" i="10"/>
  <c r="EV327" i="10"/>
  <c r="EW327" i="10"/>
  <c r="EX327" i="10"/>
  <c r="EY327" i="10"/>
  <c r="EZ327" i="10"/>
  <c r="FA327" i="10"/>
  <c r="FB327" i="10"/>
  <c r="FC327" i="10"/>
  <c r="FD327" i="10"/>
  <c r="FF327" i="10"/>
  <c r="ES328" i="10"/>
  <c r="ET328" i="10"/>
  <c r="EU328" i="10"/>
  <c r="EV328" i="10"/>
  <c r="EW328" i="10"/>
  <c r="EX328" i="10"/>
  <c r="FD328" i="10" s="1"/>
  <c r="EY328" i="10"/>
  <c r="EZ328" i="10"/>
  <c r="FA328" i="10"/>
  <c r="FB328" i="10"/>
  <c r="FC328" i="10"/>
  <c r="ES329" i="10"/>
  <c r="ET329" i="10"/>
  <c r="EU329" i="10"/>
  <c r="EV329" i="10"/>
  <c r="FF329" i="10" s="1"/>
  <c r="EW329" i="10"/>
  <c r="EX329" i="10"/>
  <c r="EY329" i="10"/>
  <c r="EZ329" i="10"/>
  <c r="FD329" i="10" s="1"/>
  <c r="FA329" i="10"/>
  <c r="FB329" i="10"/>
  <c r="FC329" i="10"/>
  <c r="ES330" i="10"/>
  <c r="ET330" i="10"/>
  <c r="EU330" i="10"/>
  <c r="EV330" i="10"/>
  <c r="EW330" i="10"/>
  <c r="EX330" i="10"/>
  <c r="EY330" i="10"/>
  <c r="EZ330" i="10"/>
  <c r="FA330" i="10"/>
  <c r="FB330" i="10"/>
  <c r="FC330" i="10"/>
  <c r="FD330" i="10"/>
  <c r="ES331" i="10"/>
  <c r="ET331" i="10"/>
  <c r="EU331" i="10"/>
  <c r="EV331" i="10"/>
  <c r="EW331" i="10"/>
  <c r="EX331" i="10"/>
  <c r="FD331" i="10" s="1"/>
  <c r="EY331" i="10"/>
  <c r="EZ331" i="10"/>
  <c r="FA331" i="10"/>
  <c r="FB331" i="10"/>
  <c r="FC331" i="10"/>
  <c r="ES332" i="10"/>
  <c r="ET332" i="10"/>
  <c r="EU332" i="10"/>
  <c r="EV332" i="10"/>
  <c r="FF332" i="10" s="1"/>
  <c r="EW332" i="10"/>
  <c r="EX332" i="10"/>
  <c r="EY332" i="10"/>
  <c r="EZ332" i="10"/>
  <c r="FA332" i="10"/>
  <c r="FB332" i="10"/>
  <c r="FC332" i="10"/>
  <c r="ES333" i="10"/>
  <c r="ET333" i="10"/>
  <c r="EU333" i="10"/>
  <c r="EV333" i="10"/>
  <c r="FF333" i="10" s="1"/>
  <c r="EW333" i="10"/>
  <c r="EX333" i="10"/>
  <c r="EY333" i="10"/>
  <c r="EZ333" i="10"/>
  <c r="FD333" i="10" s="1"/>
  <c r="FA333" i="10"/>
  <c r="FB333" i="10"/>
  <c r="FC333" i="10"/>
  <c r="ES334" i="10"/>
  <c r="ET334" i="10"/>
  <c r="EU334" i="10"/>
  <c r="EV334" i="10"/>
  <c r="EW334" i="10"/>
  <c r="EX334" i="10"/>
  <c r="EY334" i="10"/>
  <c r="EZ334" i="10"/>
  <c r="FA334" i="10"/>
  <c r="FB334" i="10"/>
  <c r="FC334" i="10"/>
  <c r="FD334" i="10"/>
  <c r="ES335" i="10"/>
  <c r="ET335" i="10"/>
  <c r="EU335" i="10"/>
  <c r="EV335" i="10"/>
  <c r="EW335" i="10"/>
  <c r="EX335" i="10"/>
  <c r="FD335" i="10" s="1"/>
  <c r="EY335" i="10"/>
  <c r="EZ335" i="10"/>
  <c r="FA335" i="10"/>
  <c r="FB335" i="10"/>
  <c r="FC335" i="10"/>
  <c r="ES336" i="10"/>
  <c r="ET336" i="10"/>
  <c r="EU336" i="10"/>
  <c r="EV336" i="10"/>
  <c r="FF336" i="10" s="1"/>
  <c r="EW336" i="10"/>
  <c r="EX336" i="10"/>
  <c r="FD336" i="10" s="1"/>
  <c r="EY336" i="10"/>
  <c r="EZ336" i="10"/>
  <c r="FA336" i="10"/>
  <c r="FB336" i="10"/>
  <c r="FC336" i="10"/>
  <c r="ES337" i="10"/>
  <c r="ET337" i="10"/>
  <c r="EU337" i="10"/>
  <c r="EV337" i="10"/>
  <c r="FF337" i="10" s="1"/>
  <c r="EW337" i="10"/>
  <c r="EX337" i="10"/>
  <c r="EY337" i="10"/>
  <c r="EZ337" i="10"/>
  <c r="FA337" i="10"/>
  <c r="FB337" i="10"/>
  <c r="FC337" i="10"/>
  <c r="ES338" i="10"/>
  <c r="ET338" i="10"/>
  <c r="EU338" i="10"/>
  <c r="EV338" i="10"/>
  <c r="EW338" i="10"/>
  <c r="EX338" i="10"/>
  <c r="EY338" i="10"/>
  <c r="EZ338" i="10"/>
  <c r="FA338" i="10"/>
  <c r="FB338" i="10"/>
  <c r="FC338" i="10"/>
  <c r="FD338" i="10"/>
  <c r="ES339" i="10"/>
  <c r="ET339" i="10"/>
  <c r="EU339" i="10"/>
  <c r="EV339" i="10"/>
  <c r="FF339" i="10" s="1"/>
  <c r="EW339" i="10"/>
  <c r="EX339" i="10"/>
  <c r="FD339" i="10" s="1"/>
  <c r="EY339" i="10"/>
  <c r="EZ339" i="10"/>
  <c r="FA339" i="10"/>
  <c r="FB339" i="10"/>
  <c r="FC339" i="10"/>
  <c r="ES340" i="10"/>
  <c r="ET340" i="10"/>
  <c r="EU340" i="10"/>
  <c r="EV340" i="10"/>
  <c r="FF340" i="10" s="1"/>
  <c r="EW340" i="10"/>
  <c r="EX340" i="10"/>
  <c r="FD340" i="10" s="1"/>
  <c r="EY340" i="10"/>
  <c r="EZ340" i="10"/>
  <c r="FA340" i="10"/>
  <c r="FB340" i="10"/>
  <c r="FC340" i="10"/>
  <c r="ES341" i="10"/>
  <c r="ET341" i="10"/>
  <c r="EU341" i="10"/>
  <c r="EV341" i="10"/>
  <c r="FF341" i="10" s="1"/>
  <c r="EW341" i="10"/>
  <c r="EX341" i="10"/>
  <c r="EY341" i="10"/>
  <c r="EZ341" i="10"/>
  <c r="FA341" i="10"/>
  <c r="FB341" i="10"/>
  <c r="FC341" i="10"/>
  <c r="ES342" i="10"/>
  <c r="ET342" i="10"/>
  <c r="EU342" i="10"/>
  <c r="EV342" i="10"/>
  <c r="EW342" i="10"/>
  <c r="EX342" i="10"/>
  <c r="EY342" i="10"/>
  <c r="EZ342" i="10"/>
  <c r="FA342" i="10"/>
  <c r="FB342" i="10"/>
  <c r="FC342" i="10"/>
  <c r="FD342" i="10"/>
  <c r="ES343" i="10"/>
  <c r="ET343" i="10"/>
  <c r="EU343" i="10"/>
  <c r="EV343" i="10"/>
  <c r="FF343" i="10" s="1"/>
  <c r="EW343" i="10"/>
  <c r="EX343" i="10"/>
  <c r="FD343" i="10" s="1"/>
  <c r="EY343" i="10"/>
  <c r="EZ343" i="10"/>
  <c r="FA343" i="10"/>
  <c r="FB343" i="10"/>
  <c r="FC343" i="10"/>
  <c r="ES344" i="10"/>
  <c r="ET344" i="10"/>
  <c r="EU344" i="10"/>
  <c r="EV344" i="10"/>
  <c r="EW344" i="10"/>
  <c r="EX344" i="10"/>
  <c r="EY344" i="10"/>
  <c r="EZ344" i="10"/>
  <c r="FA344" i="10"/>
  <c r="FB344" i="10"/>
  <c r="FC344" i="10"/>
  <c r="ES345" i="10"/>
  <c r="ET345" i="10"/>
  <c r="EU345" i="10"/>
  <c r="EV345" i="10"/>
  <c r="FF345" i="10" s="1"/>
  <c r="EW345" i="10"/>
  <c r="EX345" i="10"/>
  <c r="EY345" i="10"/>
  <c r="EZ345" i="10"/>
  <c r="FD345" i="10" s="1"/>
  <c r="FA345" i="10"/>
  <c r="FB345" i="10"/>
  <c r="FC345" i="10"/>
  <c r="ES346" i="10"/>
  <c r="ET346" i="10"/>
  <c r="EU346" i="10"/>
  <c r="EV346" i="10"/>
  <c r="EW346" i="10"/>
  <c r="EX346" i="10"/>
  <c r="EY346" i="10"/>
  <c r="EZ346" i="10"/>
  <c r="FA346" i="10"/>
  <c r="FB346" i="10"/>
  <c r="FC346" i="10"/>
  <c r="FD346" i="10"/>
  <c r="ES347" i="10"/>
  <c r="ET347" i="10"/>
  <c r="EU347" i="10"/>
  <c r="EV347" i="10"/>
  <c r="EW347" i="10"/>
  <c r="EX347" i="10"/>
  <c r="FD347" i="10" s="1"/>
  <c r="EY347" i="10"/>
  <c r="EZ347" i="10"/>
  <c r="FA347" i="10"/>
  <c r="FB347" i="10"/>
  <c r="FC347" i="10"/>
  <c r="ES348" i="10"/>
  <c r="ET348" i="10"/>
  <c r="EU348" i="10"/>
  <c r="EV348" i="10"/>
  <c r="EW348" i="10"/>
  <c r="EX348" i="10"/>
  <c r="FD348" i="10" s="1"/>
  <c r="EY348" i="10"/>
  <c r="EZ348" i="10"/>
  <c r="FA348" i="10"/>
  <c r="FB348" i="10"/>
  <c r="FC348" i="10"/>
  <c r="ES349" i="10"/>
  <c r="ET349" i="10"/>
  <c r="EU349" i="10"/>
  <c r="EV349" i="10"/>
  <c r="FF349" i="10" s="1"/>
  <c r="EW349" i="10"/>
  <c r="EX349" i="10"/>
  <c r="EY349" i="10"/>
  <c r="EZ349" i="10"/>
  <c r="FD349" i="10" s="1"/>
  <c r="FA349" i="10"/>
  <c r="FB349" i="10"/>
  <c r="FC349" i="10"/>
  <c r="ES350" i="10"/>
  <c r="ET350" i="10"/>
  <c r="EU350" i="10"/>
  <c r="EV350" i="10"/>
  <c r="EW350" i="10"/>
  <c r="EX350" i="10"/>
  <c r="EY350" i="10"/>
  <c r="EZ350" i="10"/>
  <c r="FA350" i="10"/>
  <c r="FB350" i="10"/>
  <c r="FC350" i="10"/>
  <c r="FD350" i="10"/>
  <c r="ES351" i="10"/>
  <c r="ET351" i="10"/>
  <c r="EU351" i="10"/>
  <c r="EV351" i="10"/>
  <c r="FF351" i="10" s="1"/>
  <c r="EW351" i="10"/>
  <c r="EX351" i="10"/>
  <c r="FD351" i="10" s="1"/>
  <c r="EY351" i="10"/>
  <c r="EZ351" i="10"/>
  <c r="FA351" i="10"/>
  <c r="FB351" i="10"/>
  <c r="FC351" i="10"/>
  <c r="ES352" i="10"/>
  <c r="ET352" i="10"/>
  <c r="EU352" i="10"/>
  <c r="EV352" i="10"/>
  <c r="EW352" i="10"/>
  <c r="EX352" i="10"/>
  <c r="EY352" i="10"/>
  <c r="EZ352" i="10"/>
  <c r="FA352" i="10"/>
  <c r="FB352" i="10"/>
  <c r="FC352" i="10"/>
  <c r="FG352" i="10"/>
  <c r="ES353" i="10"/>
  <c r="ET353" i="10"/>
  <c r="EU353" i="10"/>
  <c r="EV353" i="10"/>
  <c r="EW353" i="10"/>
  <c r="EX353" i="10"/>
  <c r="EY353" i="10"/>
  <c r="EZ353" i="10"/>
  <c r="FA353" i="10"/>
  <c r="FB353" i="10"/>
  <c r="FC353" i="10"/>
  <c r="FG353" i="10"/>
  <c r="ES354" i="10"/>
  <c r="ET354" i="10"/>
  <c r="EU354" i="10"/>
  <c r="EV354" i="10"/>
  <c r="FF354" i="10" s="1"/>
  <c r="EW354" i="10"/>
  <c r="EX354" i="10"/>
  <c r="EY354" i="10"/>
  <c r="EZ354" i="10"/>
  <c r="FA354" i="10"/>
  <c r="FB354" i="10"/>
  <c r="FC354" i="10"/>
  <c r="ES355" i="10"/>
  <c r="ET355" i="10"/>
  <c r="EU355" i="10"/>
  <c r="EV355" i="10"/>
  <c r="FG355" i="10" s="1"/>
  <c r="EW355" i="10"/>
  <c r="EX355" i="10"/>
  <c r="EY355" i="10"/>
  <c r="FD355" i="10" s="1"/>
  <c r="EZ355" i="10"/>
  <c r="FA355" i="10"/>
  <c r="FB355" i="10"/>
  <c r="FC355" i="10"/>
  <c r="FF355" i="10"/>
  <c r="ES356" i="10"/>
  <c r="ET356" i="10"/>
  <c r="EU356" i="10"/>
  <c r="EV356" i="10"/>
  <c r="EW356" i="10"/>
  <c r="EX356" i="10"/>
  <c r="EY356" i="10"/>
  <c r="EZ356" i="10"/>
  <c r="FA356" i="10"/>
  <c r="FB356" i="10"/>
  <c r="FC356" i="10"/>
  <c r="FD356" i="10"/>
  <c r="ES357" i="10"/>
  <c r="ET357" i="10"/>
  <c r="EU357" i="10"/>
  <c r="EV357" i="10"/>
  <c r="EW357" i="10"/>
  <c r="EX357" i="10"/>
  <c r="EY357" i="10"/>
  <c r="EZ357" i="10"/>
  <c r="FA357" i="10"/>
  <c r="FB357" i="10"/>
  <c r="FC357" i="10"/>
  <c r="FD357" i="10" s="1"/>
  <c r="FF357" i="10"/>
  <c r="ES358" i="10"/>
  <c r="ET358" i="10"/>
  <c r="EU358" i="10"/>
  <c r="EV358" i="10"/>
  <c r="EW358" i="10"/>
  <c r="EX358" i="10"/>
  <c r="FD358" i="10" s="1"/>
  <c r="EY358" i="10"/>
  <c r="EZ358" i="10"/>
  <c r="FA358" i="10"/>
  <c r="FB358" i="10"/>
  <c r="FC358" i="10"/>
  <c r="ES359" i="10"/>
  <c r="ET359" i="10"/>
  <c r="EU359" i="10"/>
  <c r="EV359" i="10"/>
  <c r="EW359" i="10"/>
  <c r="EX359" i="10"/>
  <c r="EY359" i="10"/>
  <c r="EZ359" i="10"/>
  <c r="FA359" i="10"/>
  <c r="FB359" i="10"/>
  <c r="FC359" i="10"/>
  <c r="FF359" i="10"/>
  <c r="FG359" i="10"/>
  <c r="ES360" i="10"/>
  <c r="ET360" i="10"/>
  <c r="EU360" i="10"/>
  <c r="EV360" i="10"/>
  <c r="EW360" i="10"/>
  <c r="EX360" i="10"/>
  <c r="FD360" i="10" s="1"/>
  <c r="EY360" i="10"/>
  <c r="EZ360" i="10"/>
  <c r="FA360" i="10"/>
  <c r="FB360" i="10"/>
  <c r="FC360" i="10"/>
  <c r="FG360" i="10"/>
  <c r="ES361" i="10"/>
  <c r="ET361" i="10"/>
  <c r="EU361" i="10"/>
  <c r="EV361" i="10"/>
  <c r="EW361" i="10"/>
  <c r="EX361" i="10"/>
  <c r="EY361" i="10"/>
  <c r="EZ361" i="10"/>
  <c r="FA361" i="10"/>
  <c r="FB361" i="10"/>
  <c r="FC361" i="10"/>
  <c r="FG361" i="10"/>
  <c r="ES362" i="10"/>
  <c r="ET362" i="10"/>
  <c r="EU362" i="10"/>
  <c r="EV362" i="10"/>
  <c r="FF362" i="10" s="1"/>
  <c r="EW362" i="10"/>
  <c r="EX362" i="10"/>
  <c r="EY362" i="10"/>
  <c r="FD362" i="10" s="1"/>
  <c r="EZ362" i="10"/>
  <c r="FA362" i="10"/>
  <c r="FB362" i="10"/>
  <c r="FC362" i="10"/>
  <c r="ES363" i="10"/>
  <c r="ET363" i="10"/>
  <c r="EU363" i="10"/>
  <c r="EV363" i="10"/>
  <c r="FG363" i="10" s="1"/>
  <c r="EW363" i="10"/>
  <c r="EX363" i="10"/>
  <c r="EY363" i="10"/>
  <c r="EZ363" i="10"/>
  <c r="FA363" i="10"/>
  <c r="FB363" i="10"/>
  <c r="FC363" i="10"/>
  <c r="FF363" i="10"/>
  <c r="ES364" i="10"/>
  <c r="ET364" i="10"/>
  <c r="EU364" i="10"/>
  <c r="EV364" i="10"/>
  <c r="EW364" i="10"/>
  <c r="EX364" i="10"/>
  <c r="EY364" i="10"/>
  <c r="EZ364" i="10"/>
  <c r="FA364" i="10"/>
  <c r="FB364" i="10"/>
  <c r="FC364" i="10"/>
  <c r="FD364" i="10"/>
  <c r="ES365" i="10"/>
  <c r="ET365" i="10"/>
  <c r="EU365" i="10"/>
  <c r="EV365" i="10"/>
  <c r="EW365" i="10"/>
  <c r="EX365" i="10"/>
  <c r="EY365" i="10"/>
  <c r="EZ365" i="10"/>
  <c r="FA365" i="10"/>
  <c r="FB365" i="10"/>
  <c r="FC365" i="10"/>
  <c r="FD365" i="10" s="1"/>
  <c r="FF365" i="10"/>
  <c r="ES366" i="10"/>
  <c r="ET366" i="10"/>
  <c r="EU366" i="10"/>
  <c r="EV366" i="10"/>
  <c r="FF366" i="10" s="1"/>
  <c r="EW366" i="10"/>
  <c r="EX366" i="10"/>
  <c r="FD366" i="10" s="1"/>
  <c r="EY366" i="10"/>
  <c r="EZ366" i="10"/>
  <c r="FA366" i="10"/>
  <c r="FB366" i="10"/>
  <c r="FC366" i="10"/>
  <c r="FG366" i="10"/>
  <c r="ES367" i="10"/>
  <c r="ET367" i="10"/>
  <c r="EU367" i="10"/>
  <c r="EV367" i="10"/>
  <c r="EW367" i="10"/>
  <c r="EX367" i="10"/>
  <c r="FD367" i="10" s="1"/>
  <c r="EY367" i="10"/>
  <c r="EZ367" i="10"/>
  <c r="FA367" i="10"/>
  <c r="FB367" i="10"/>
  <c r="FC367" i="10"/>
  <c r="FF367" i="10"/>
  <c r="FG367" i="10"/>
  <c r="ES368" i="10"/>
  <c r="ET368" i="10"/>
  <c r="EU368" i="10"/>
  <c r="EV368" i="10"/>
  <c r="EW368" i="10"/>
  <c r="EX368" i="10"/>
  <c r="EY368" i="10"/>
  <c r="EZ368" i="10"/>
  <c r="FA368" i="10"/>
  <c r="FB368" i="10"/>
  <c r="FC368" i="10"/>
  <c r="FG368" i="10"/>
  <c r="ES369" i="10"/>
  <c r="ET369" i="10"/>
  <c r="EU369" i="10"/>
  <c r="EV369" i="10"/>
  <c r="EW369" i="10"/>
  <c r="EX369" i="10"/>
  <c r="EY369" i="10"/>
  <c r="EZ369" i="10"/>
  <c r="FA369" i="10"/>
  <c r="FB369" i="10"/>
  <c r="FC369" i="10"/>
  <c r="FG369" i="10"/>
  <c r="ES370" i="10"/>
  <c r="ET370" i="10"/>
  <c r="EU370" i="10"/>
  <c r="EV370" i="10"/>
  <c r="FF370" i="10" s="1"/>
  <c r="EW370" i="10"/>
  <c r="EX370" i="10"/>
  <c r="EY370" i="10"/>
  <c r="EZ370" i="10"/>
  <c r="FA370" i="10"/>
  <c r="FB370" i="10"/>
  <c r="FC370" i="10"/>
  <c r="ES371" i="10"/>
  <c r="ET371" i="10"/>
  <c r="EU371" i="10"/>
  <c r="EV371" i="10"/>
  <c r="FG371" i="10" s="1"/>
  <c r="EW371" i="10"/>
  <c r="EX371" i="10"/>
  <c r="EY371" i="10"/>
  <c r="FD371" i="10" s="1"/>
  <c r="EZ371" i="10"/>
  <c r="FA371" i="10"/>
  <c r="FB371" i="10"/>
  <c r="FC371" i="10"/>
  <c r="FF371" i="10"/>
  <c r="ES372" i="10"/>
  <c r="ET372" i="10"/>
  <c r="EU372" i="10"/>
  <c r="EV372" i="10"/>
  <c r="EW372" i="10"/>
  <c r="EX372" i="10"/>
  <c r="EY372" i="10"/>
  <c r="EZ372" i="10"/>
  <c r="FA372" i="10"/>
  <c r="FB372" i="10"/>
  <c r="FC372" i="10"/>
  <c r="FD372" i="10"/>
  <c r="ES373" i="10"/>
  <c r="ET373" i="10"/>
  <c r="EU373" i="10"/>
  <c r="EV373" i="10"/>
  <c r="EW373" i="10"/>
  <c r="EX373" i="10"/>
  <c r="EY373" i="10"/>
  <c r="EZ373" i="10"/>
  <c r="FA373" i="10"/>
  <c r="FB373" i="10"/>
  <c r="FD373" i="10" s="1"/>
  <c r="FC373" i="10"/>
  <c r="ES374" i="10"/>
  <c r="ET374" i="10"/>
  <c r="EU374" i="10"/>
  <c r="EV374" i="10"/>
  <c r="EW374" i="10"/>
  <c r="EX374" i="10"/>
  <c r="EY374" i="10"/>
  <c r="EZ374" i="10"/>
  <c r="FA374" i="10"/>
  <c r="FB374" i="10"/>
  <c r="FC374" i="10"/>
  <c r="FD374" i="10"/>
  <c r="ES375" i="10"/>
  <c r="ET375" i="10"/>
  <c r="EU375" i="10"/>
  <c r="EV375" i="10"/>
  <c r="EW375" i="10"/>
  <c r="EX375" i="10"/>
  <c r="EY375" i="10"/>
  <c r="EZ375" i="10"/>
  <c r="FA375" i="10"/>
  <c r="FB375" i="10"/>
  <c r="FD375" i="10" s="1"/>
  <c r="FC375" i="10"/>
  <c r="ES376" i="10"/>
  <c r="ET376" i="10"/>
  <c r="EU376" i="10"/>
  <c r="EV376" i="10"/>
  <c r="EW376" i="10"/>
  <c r="EX376" i="10"/>
  <c r="EY376" i="10"/>
  <c r="EZ376" i="10"/>
  <c r="FA376" i="10"/>
  <c r="FB376" i="10"/>
  <c r="FC376" i="10"/>
  <c r="FD376" i="10"/>
  <c r="ES377" i="10"/>
  <c r="ET377" i="10"/>
  <c r="EU377" i="10"/>
  <c r="EV377" i="10"/>
  <c r="EW377" i="10"/>
  <c r="EX377" i="10"/>
  <c r="EY377" i="10"/>
  <c r="EZ377" i="10"/>
  <c r="FA377" i="10"/>
  <c r="FD377" i="10" s="1"/>
  <c r="FB377" i="10"/>
  <c r="FC377" i="10"/>
  <c r="ES378" i="10"/>
  <c r="ET378" i="10"/>
  <c r="EU378" i="10"/>
  <c r="EV378" i="10"/>
  <c r="EW378" i="10"/>
  <c r="EX378" i="10"/>
  <c r="EY378" i="10"/>
  <c r="EZ378" i="10"/>
  <c r="FA378" i="10"/>
  <c r="FB378" i="10"/>
  <c r="FC378" i="10"/>
  <c r="FD378" i="10"/>
  <c r="ES379" i="10"/>
  <c r="ET379" i="10"/>
  <c r="EU379" i="10"/>
  <c r="EV379" i="10"/>
  <c r="EW379" i="10"/>
  <c r="EX379" i="10"/>
  <c r="EY379" i="10"/>
  <c r="EZ379" i="10"/>
  <c r="FA379" i="10"/>
  <c r="FD379" i="10" s="1"/>
  <c r="FB379" i="10"/>
  <c r="FC379" i="10"/>
  <c r="ES380" i="10"/>
  <c r="ET380" i="10"/>
  <c r="EU380" i="10"/>
  <c r="EV380" i="10"/>
  <c r="EW380" i="10"/>
  <c r="EX380" i="10"/>
  <c r="EY380" i="10"/>
  <c r="EZ380" i="10"/>
  <c r="FA380" i="10"/>
  <c r="FB380" i="10"/>
  <c r="FC380" i="10"/>
  <c r="FD380" i="10"/>
  <c r="ES381" i="10"/>
  <c r="ET381" i="10"/>
  <c r="EU381" i="10"/>
  <c r="EV381" i="10"/>
  <c r="EW381" i="10"/>
  <c r="EX381" i="10"/>
  <c r="EY381" i="10"/>
  <c r="EZ381" i="10"/>
  <c r="FA381" i="10"/>
  <c r="FD381" i="10" s="1"/>
  <c r="FB381" i="10"/>
  <c r="FC381" i="10"/>
  <c r="ES382" i="10"/>
  <c r="ET382" i="10"/>
  <c r="EU382" i="10"/>
  <c r="EV382" i="10"/>
  <c r="EW382" i="10"/>
  <c r="EX382" i="10"/>
  <c r="EY382" i="10"/>
  <c r="EZ382" i="10"/>
  <c r="FA382" i="10"/>
  <c r="FB382" i="10"/>
  <c r="FC382" i="10"/>
  <c r="FD382" i="10"/>
  <c r="ES383" i="10"/>
  <c r="ET383" i="10"/>
  <c r="EU383" i="10"/>
  <c r="EV383" i="10"/>
  <c r="EW383" i="10"/>
  <c r="EX383" i="10"/>
  <c r="EY383" i="10"/>
  <c r="EZ383" i="10"/>
  <c r="FA383" i="10"/>
  <c r="FD383" i="10" s="1"/>
  <c r="FB383" i="10"/>
  <c r="FC383" i="10"/>
  <c r="ES384" i="10"/>
  <c r="ET384" i="10"/>
  <c r="EU384" i="10"/>
  <c r="EV384" i="10"/>
  <c r="EW384" i="10"/>
  <c r="EX384" i="10"/>
  <c r="EY384" i="10"/>
  <c r="EZ384" i="10"/>
  <c r="FA384" i="10"/>
  <c r="FB384" i="10"/>
  <c r="FC384" i="10"/>
  <c r="FD384" i="10"/>
  <c r="ES385" i="10"/>
  <c r="ET385" i="10"/>
  <c r="EU385" i="10"/>
  <c r="EV385" i="10"/>
  <c r="EW385" i="10"/>
  <c r="EX385" i="10"/>
  <c r="EY385" i="10"/>
  <c r="EZ385" i="10"/>
  <c r="FA385" i="10"/>
  <c r="FD385" i="10" s="1"/>
  <c r="FB385" i="10"/>
  <c r="FC385" i="10"/>
  <c r="ES386" i="10"/>
  <c r="ET386" i="10"/>
  <c r="EU386" i="10"/>
  <c r="EV386" i="10"/>
  <c r="EW386" i="10"/>
  <c r="EX386" i="10"/>
  <c r="EY386" i="10"/>
  <c r="EZ386" i="10"/>
  <c r="FA386" i="10"/>
  <c r="FB386" i="10"/>
  <c r="FC386" i="10"/>
  <c r="FD386" i="10"/>
  <c r="ES387" i="10"/>
  <c r="ET387" i="10"/>
  <c r="EU387" i="10"/>
  <c r="EV387" i="10"/>
  <c r="EW387" i="10"/>
  <c r="EX387" i="10"/>
  <c r="EY387" i="10"/>
  <c r="EZ387" i="10"/>
  <c r="FA387" i="10"/>
  <c r="FD387" i="10" s="1"/>
  <c r="FB387" i="10"/>
  <c r="FC387" i="10"/>
  <c r="ES388" i="10"/>
  <c r="ET388" i="10"/>
  <c r="EU388" i="10"/>
  <c r="EV388" i="10"/>
  <c r="EW388" i="10"/>
  <c r="EX388" i="10"/>
  <c r="EY388" i="10"/>
  <c r="EZ388" i="10"/>
  <c r="FA388" i="10"/>
  <c r="FB388" i="10"/>
  <c r="FC388" i="10"/>
  <c r="FD388" i="10"/>
  <c r="ES389" i="10"/>
  <c r="ET389" i="10"/>
  <c r="EU389" i="10"/>
  <c r="EV389" i="10"/>
  <c r="EW389" i="10"/>
  <c r="EX389" i="10"/>
  <c r="EY389" i="10"/>
  <c r="EZ389" i="10"/>
  <c r="FA389" i="10"/>
  <c r="FD389" i="10" s="1"/>
  <c r="FB389" i="10"/>
  <c r="FC389" i="10"/>
  <c r="ES390" i="10"/>
  <c r="ET390" i="10"/>
  <c r="EU390" i="10"/>
  <c r="EV390" i="10"/>
  <c r="EW390" i="10"/>
  <c r="EX390" i="10"/>
  <c r="EY390" i="10"/>
  <c r="EZ390" i="10"/>
  <c r="FA390" i="10"/>
  <c r="FB390" i="10"/>
  <c r="FC390" i="10"/>
  <c r="FD390" i="10"/>
  <c r="ES391" i="10"/>
  <c r="ET391" i="10"/>
  <c r="EU391" i="10"/>
  <c r="EV391" i="10"/>
  <c r="EW391" i="10"/>
  <c r="EX391" i="10"/>
  <c r="EY391" i="10"/>
  <c r="EZ391" i="10"/>
  <c r="FA391" i="10"/>
  <c r="FD391" i="10" s="1"/>
  <c r="FB391" i="10"/>
  <c r="FC391" i="10"/>
  <c r="ES392" i="10"/>
  <c r="ET392" i="10"/>
  <c r="EU392" i="10"/>
  <c r="EV392" i="10"/>
  <c r="EW392" i="10"/>
  <c r="EX392" i="10"/>
  <c r="EY392" i="10"/>
  <c r="EZ392" i="10"/>
  <c r="FA392" i="10"/>
  <c r="FB392" i="10"/>
  <c r="FC392" i="10"/>
  <c r="FD392" i="10"/>
  <c r="ES393" i="10"/>
  <c r="ET393" i="10"/>
  <c r="EU393" i="10"/>
  <c r="EV393" i="10"/>
  <c r="EW393" i="10"/>
  <c r="EX393" i="10"/>
  <c r="EY393" i="10"/>
  <c r="EZ393" i="10"/>
  <c r="FA393" i="10"/>
  <c r="FD393" i="10" s="1"/>
  <c r="FB393" i="10"/>
  <c r="FC393" i="10"/>
  <c r="ES394" i="10"/>
  <c r="ET394" i="10"/>
  <c r="EU394" i="10"/>
  <c r="EV394" i="10"/>
  <c r="EW394" i="10"/>
  <c r="EX394" i="10"/>
  <c r="EY394" i="10"/>
  <c r="EZ394" i="10"/>
  <c r="FA394" i="10"/>
  <c r="FB394" i="10"/>
  <c r="FC394" i="10"/>
  <c r="FD394" i="10"/>
  <c r="ES395" i="10"/>
  <c r="ET395" i="10"/>
  <c r="EU395" i="10"/>
  <c r="EV395" i="10"/>
  <c r="EW395" i="10"/>
  <c r="EX395" i="10"/>
  <c r="EY395" i="10"/>
  <c r="EZ395" i="10"/>
  <c r="FA395" i="10"/>
  <c r="FD395" i="10" s="1"/>
  <c r="FB395" i="10"/>
  <c r="FC395" i="10"/>
  <c r="ES396" i="10"/>
  <c r="ET396" i="10"/>
  <c r="EU396" i="10"/>
  <c r="EV396" i="10"/>
  <c r="EW396" i="10"/>
  <c r="EX396" i="10"/>
  <c r="EY396" i="10"/>
  <c r="EZ396" i="10"/>
  <c r="FA396" i="10"/>
  <c r="FD396" i="10" s="1"/>
  <c r="FB396" i="10"/>
  <c r="FC396" i="10"/>
  <c r="ES397" i="10"/>
  <c r="ET397" i="10"/>
  <c r="EU397" i="10"/>
  <c r="EV397" i="10"/>
  <c r="EW397" i="10"/>
  <c r="EX397" i="10"/>
  <c r="EY397" i="10"/>
  <c r="EZ397" i="10"/>
  <c r="FA397" i="10"/>
  <c r="FB397" i="10"/>
  <c r="FC397" i="10"/>
  <c r="FD397" i="10"/>
  <c r="ES398" i="10"/>
  <c r="ET398" i="10"/>
  <c r="EU398" i="10"/>
  <c r="EV398" i="10"/>
  <c r="EW398" i="10"/>
  <c r="EX398" i="10"/>
  <c r="FD398" i="10" s="1"/>
  <c r="EY398" i="10"/>
  <c r="EZ398" i="10"/>
  <c r="FA398" i="10"/>
  <c r="FB398" i="10"/>
  <c r="FC398" i="10"/>
  <c r="ES399" i="10"/>
  <c r="ET399" i="10"/>
  <c r="EU399" i="10"/>
  <c r="EV399" i="10"/>
  <c r="FF399" i="10" s="1"/>
  <c r="EW399" i="10"/>
  <c r="EX399" i="10"/>
  <c r="EY399" i="10"/>
  <c r="FD399" i="10" s="1"/>
  <c r="EZ399" i="10"/>
  <c r="FA399" i="10"/>
  <c r="FB399" i="10"/>
  <c r="FC399" i="10"/>
  <c r="ES400" i="10"/>
  <c r="ET400" i="10"/>
  <c r="EU400" i="10"/>
  <c r="EV400" i="10"/>
  <c r="FF400" i="10" s="1"/>
  <c r="EW400" i="10"/>
  <c r="EX400" i="10"/>
  <c r="EY400" i="10"/>
  <c r="EZ400" i="10"/>
  <c r="FA400" i="10"/>
  <c r="FD400" i="10" s="1"/>
  <c r="FB400" i="10"/>
  <c r="FC400" i="10"/>
  <c r="ES401" i="10"/>
  <c r="ET401" i="10"/>
  <c r="EU401" i="10"/>
  <c r="EV401" i="10"/>
  <c r="EW401" i="10"/>
  <c r="EX401" i="10"/>
  <c r="FD401" i="10" s="1"/>
  <c r="EY401" i="10"/>
  <c r="EZ401" i="10"/>
  <c r="FA401" i="10"/>
  <c r="FB401" i="10"/>
  <c r="FC401" i="10"/>
  <c r="FF401" i="10"/>
  <c r="FG401" i="10"/>
  <c r="ES402" i="10"/>
  <c r="ET402" i="10"/>
  <c r="EU402" i="10"/>
  <c r="EV402" i="10"/>
  <c r="EW402" i="10"/>
  <c r="EX402" i="10"/>
  <c r="EY402" i="10"/>
  <c r="EZ402" i="10"/>
  <c r="FA402" i="10"/>
  <c r="FB402" i="10"/>
  <c r="FC402" i="10"/>
  <c r="FD402" i="10"/>
  <c r="ES403" i="10"/>
  <c r="ET403" i="10"/>
  <c r="EU403" i="10"/>
  <c r="EV403" i="10"/>
  <c r="EW403" i="10"/>
  <c r="EX403" i="10"/>
  <c r="EY403" i="10"/>
  <c r="EZ403" i="10"/>
  <c r="FA403" i="10"/>
  <c r="FB403" i="10"/>
  <c r="FC403" i="10"/>
  <c r="FD403" i="10"/>
  <c r="FF403" i="10"/>
  <c r="ES404" i="10"/>
  <c r="ET404" i="10"/>
  <c r="EU404" i="10"/>
  <c r="EV404" i="10"/>
  <c r="EW404" i="10"/>
  <c r="EX404" i="10"/>
  <c r="FF404" i="10" s="1"/>
  <c r="EY404" i="10"/>
  <c r="EZ404" i="10"/>
  <c r="FA404" i="10"/>
  <c r="FB404" i="10"/>
  <c r="FC404" i="10"/>
  <c r="ES405" i="10"/>
  <c r="ET405" i="10"/>
  <c r="EU405" i="10"/>
  <c r="EV405" i="10"/>
  <c r="EW405" i="10"/>
  <c r="EX405" i="10"/>
  <c r="FD405" i="10" s="1"/>
  <c r="EY405" i="10"/>
  <c r="EZ405" i="10"/>
  <c r="FA405" i="10"/>
  <c r="FB405" i="10"/>
  <c r="FC405" i="10"/>
  <c r="ES406" i="10"/>
  <c r="ET406" i="10"/>
  <c r="EU406" i="10"/>
  <c r="EV406" i="10"/>
  <c r="EW406" i="10"/>
  <c r="EX406" i="10"/>
  <c r="FD406" i="10" s="1"/>
  <c r="EY406" i="10"/>
  <c r="EZ406" i="10"/>
  <c r="FA406" i="10"/>
  <c r="FB406" i="10"/>
  <c r="FC406" i="10"/>
  <c r="ES407" i="10"/>
  <c r="ET407" i="10"/>
  <c r="EU407" i="10"/>
  <c r="EV407" i="10"/>
  <c r="FF407" i="10" s="1"/>
  <c r="EW407" i="10"/>
  <c r="EX407" i="10"/>
  <c r="EY407" i="10"/>
  <c r="EZ407" i="10"/>
  <c r="FD407" i="10" s="1"/>
  <c r="FA407" i="10"/>
  <c r="FB407" i="10"/>
  <c r="FC407" i="10"/>
  <c r="ES408" i="10"/>
  <c r="ET408" i="10"/>
  <c r="EU408" i="10"/>
  <c r="EV408" i="10"/>
  <c r="EW408" i="10"/>
  <c r="EX408" i="10"/>
  <c r="EY408" i="10"/>
  <c r="EZ408" i="10"/>
  <c r="FA408" i="10"/>
  <c r="FD408" i="10" s="1"/>
  <c r="FB408" i="10"/>
  <c r="FC408" i="10"/>
  <c r="ES409" i="10"/>
  <c r="ET409" i="10"/>
  <c r="EU409" i="10"/>
  <c r="EV409" i="10"/>
  <c r="EW409" i="10"/>
  <c r="EX409" i="10"/>
  <c r="FD409" i="10" s="1"/>
  <c r="EY409" i="10"/>
  <c r="EZ409" i="10"/>
  <c r="FA409" i="10"/>
  <c r="FB409" i="10"/>
  <c r="FC409" i="10"/>
  <c r="FF409" i="10"/>
  <c r="FG409" i="10"/>
  <c r="ES410" i="10"/>
  <c r="ET410" i="10"/>
  <c r="EU410" i="10"/>
  <c r="EV410" i="10"/>
  <c r="EW410" i="10"/>
  <c r="EX410" i="10"/>
  <c r="EY410" i="10"/>
  <c r="EZ410" i="10"/>
  <c r="FA410" i="10"/>
  <c r="FB410" i="10"/>
  <c r="FC410" i="10"/>
  <c r="FD410" i="10"/>
  <c r="ES411" i="10"/>
  <c r="ET411" i="10"/>
  <c r="EU411" i="10"/>
  <c r="EV411" i="10"/>
  <c r="EW411" i="10"/>
  <c r="EX411" i="10"/>
  <c r="EY411" i="10"/>
  <c r="EZ411" i="10"/>
  <c r="FA411" i="10"/>
  <c r="FB411" i="10"/>
  <c r="FC411" i="10"/>
  <c r="FD411" i="10"/>
  <c r="FF411" i="10"/>
  <c r="ES412" i="10"/>
  <c r="ET412" i="10"/>
  <c r="EU412" i="10"/>
  <c r="EV412" i="10"/>
  <c r="EW412" i="10"/>
  <c r="EX412" i="10"/>
  <c r="FD412" i="10" s="1"/>
  <c r="EY412" i="10"/>
  <c r="EZ412" i="10"/>
  <c r="FA412" i="10"/>
  <c r="FB412" i="10"/>
  <c r="FC412" i="10"/>
  <c r="ES413" i="10"/>
  <c r="ET413" i="10"/>
  <c r="EU413" i="10"/>
  <c r="EV413" i="10"/>
  <c r="EW413" i="10"/>
  <c r="EX413" i="10"/>
  <c r="FF413" i="10" s="1"/>
  <c r="EY413" i="10"/>
  <c r="EZ413" i="10"/>
  <c r="FA413" i="10"/>
  <c r="FB413" i="10"/>
  <c r="FC413" i="10"/>
  <c r="ES414" i="10"/>
  <c r="ET414" i="10"/>
  <c r="EU414" i="10"/>
  <c r="EV414" i="10"/>
  <c r="EW414" i="10"/>
  <c r="EX414" i="10"/>
  <c r="FD414" i="10" s="1"/>
  <c r="EY414" i="10"/>
  <c r="EZ414" i="10"/>
  <c r="FA414" i="10"/>
  <c r="FB414" i="10"/>
  <c r="FC414" i="10"/>
  <c r="ES415" i="10"/>
  <c r="ET415" i="10"/>
  <c r="EU415" i="10"/>
  <c r="EV415" i="10"/>
  <c r="FF415" i="10" s="1"/>
  <c r="EW415" i="10"/>
  <c r="EX415" i="10"/>
  <c r="EY415" i="10"/>
  <c r="EZ415" i="10"/>
  <c r="FA415" i="10"/>
  <c r="FD415" i="10" s="1"/>
  <c r="FB415" i="10"/>
  <c r="FC415" i="10"/>
  <c r="ES416" i="10"/>
  <c r="ET416" i="10"/>
  <c r="EU416" i="10"/>
  <c r="EV416" i="10"/>
  <c r="FG416" i="10" s="1"/>
  <c r="EW416" i="10"/>
  <c r="EX416" i="10"/>
  <c r="EY416" i="10"/>
  <c r="EZ416" i="10"/>
  <c r="FA416" i="10"/>
  <c r="FD416" i="10" s="1"/>
  <c r="FB416" i="10"/>
  <c r="FC416" i="10"/>
  <c r="FF416" i="10"/>
  <c r="ES417" i="10"/>
  <c r="ET417" i="10"/>
  <c r="EU417" i="10"/>
  <c r="EV417" i="10"/>
  <c r="EW417" i="10"/>
  <c r="EX417" i="10"/>
  <c r="FD417" i="10" s="1"/>
  <c r="EY417" i="10"/>
  <c r="EZ417" i="10"/>
  <c r="FA417" i="10"/>
  <c r="FB417" i="10"/>
  <c r="FC417" i="10"/>
  <c r="FG417" i="10"/>
  <c r="ES418" i="10"/>
  <c r="ET418" i="10"/>
  <c r="EU418" i="10"/>
  <c r="EV418" i="10"/>
  <c r="EW418" i="10"/>
  <c r="EX418" i="10"/>
  <c r="EY418" i="10"/>
  <c r="EZ418" i="10"/>
  <c r="FA418" i="10"/>
  <c r="FB418" i="10"/>
  <c r="FC418" i="10"/>
  <c r="FD418"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FF408" i="10" l="1"/>
  <c r="FG412" i="10"/>
  <c r="FF394" i="10"/>
  <c r="FE394" i="10" s="1"/>
  <c r="FH394" i="10" s="1"/>
  <c r="FG394" i="10"/>
  <c r="FE392" i="10"/>
  <c r="FF392" i="10"/>
  <c r="FG392" i="10"/>
  <c r="FE390" i="10"/>
  <c r="FF390" i="10"/>
  <c r="FG390" i="10"/>
  <c r="FF388" i="10"/>
  <c r="FE388" i="10" s="1"/>
  <c r="FH388" i="10" s="1"/>
  <c r="FG388" i="10"/>
  <c r="FF386" i="10"/>
  <c r="FE386" i="10" s="1"/>
  <c r="FH386" i="10" s="1"/>
  <c r="FG386" i="10"/>
  <c r="FF384" i="10"/>
  <c r="FE384" i="10" s="1"/>
  <c r="FH384" i="10" s="1"/>
  <c r="FG384" i="10"/>
  <c r="FF382" i="10"/>
  <c r="FE382" i="10" s="1"/>
  <c r="FH382" i="10" s="1"/>
  <c r="FG382" i="10"/>
  <c r="FF380" i="10"/>
  <c r="FE380" i="10" s="1"/>
  <c r="FH380" i="10" s="1"/>
  <c r="FG380" i="10"/>
  <c r="FF378" i="10"/>
  <c r="FE378" i="10" s="1"/>
  <c r="FH378" i="10" s="1"/>
  <c r="FG378" i="10"/>
  <c r="FE376" i="10"/>
  <c r="FF376" i="10"/>
  <c r="FG376" i="10"/>
  <c r="FE374" i="10"/>
  <c r="FF374" i="10"/>
  <c r="FG374" i="10"/>
  <c r="FF372" i="10"/>
  <c r="FE372" i="10" s="1"/>
  <c r="FH372" i="10" s="1"/>
  <c r="FG372" i="10"/>
  <c r="FF311" i="10"/>
  <c r="FE311" i="10" s="1"/>
  <c r="FH311" i="10" s="1"/>
  <c r="FG311" i="10"/>
  <c r="FG309" i="10"/>
  <c r="FE309" i="10" s="1"/>
  <c r="FH309" i="10" s="1"/>
  <c r="FF309" i="10"/>
  <c r="FG404" i="10"/>
  <c r="FF397" i="10"/>
  <c r="FE397" i="10" s="1"/>
  <c r="FH397" i="10" s="1"/>
  <c r="FG397" i="10"/>
  <c r="FD369" i="10"/>
  <c r="FF364" i="10"/>
  <c r="FE364" i="10" s="1"/>
  <c r="FH364" i="10" s="1"/>
  <c r="FG364" i="10"/>
  <c r="FG350" i="10"/>
  <c r="FF350" i="10"/>
  <c r="FE350" i="10" s="1"/>
  <c r="FH350" i="10" s="1"/>
  <c r="FE334" i="10"/>
  <c r="FG334" i="10"/>
  <c r="FF334" i="10"/>
  <c r="FG413" i="10"/>
  <c r="FE413" i="10" s="1"/>
  <c r="FH413" i="10" s="1"/>
  <c r="FG405" i="10"/>
  <c r="FG414" i="10"/>
  <c r="FD363" i="10"/>
  <c r="FD361" i="10"/>
  <c r="FG358" i="10"/>
  <c r="FF358" i="10"/>
  <c r="FF356" i="10"/>
  <c r="FG356" i="10"/>
  <c r="FE356" i="10" s="1"/>
  <c r="FH356" i="10" s="1"/>
  <c r="FD337" i="10"/>
  <c r="FF412" i="10"/>
  <c r="FF405" i="10"/>
  <c r="FD404" i="10"/>
  <c r="FE404" i="10" s="1"/>
  <c r="FH404" i="10" s="1"/>
  <c r="FG398" i="10"/>
  <c r="FF414" i="10"/>
  <c r="FD413" i="10"/>
  <c r="FG407" i="10"/>
  <c r="FG399" i="10"/>
  <c r="FE395" i="10"/>
  <c r="FH395" i="10" s="1"/>
  <c r="FF395" i="10"/>
  <c r="FG395" i="10"/>
  <c r="FH392" i="10"/>
  <c r="FH390" i="10"/>
  <c r="FH376" i="10"/>
  <c r="FH374" i="10"/>
  <c r="FD353" i="10"/>
  <c r="FF347" i="10"/>
  <c r="FD344" i="10"/>
  <c r="FE338" i="10"/>
  <c r="FH338" i="10" s="1"/>
  <c r="FG338" i="10"/>
  <c r="FF338" i="10"/>
  <c r="FH334" i="10"/>
  <c r="FF331" i="10"/>
  <c r="FE412" i="10"/>
  <c r="FH412" i="10" s="1"/>
  <c r="FG406" i="10"/>
  <c r="FE406" i="10" s="1"/>
  <c r="FH406" i="10" s="1"/>
  <c r="FG415" i="10"/>
  <c r="FF406" i="10"/>
  <c r="FE405" i="10"/>
  <c r="FH405" i="10" s="1"/>
  <c r="FF398" i="10"/>
  <c r="FE398" i="10" s="1"/>
  <c r="FH398" i="10" s="1"/>
  <c r="FE414" i="10"/>
  <c r="FH414" i="10" s="1"/>
  <c r="FG408" i="10"/>
  <c r="FE408" i="10" s="1"/>
  <c r="FH408" i="10" s="1"/>
  <c r="FG400" i="10"/>
  <c r="FF393" i="10"/>
  <c r="FE393" i="10" s="1"/>
  <c r="FH393" i="10" s="1"/>
  <c r="FG393" i="10"/>
  <c r="FF391" i="10"/>
  <c r="FE391" i="10" s="1"/>
  <c r="FH391" i="10" s="1"/>
  <c r="FG391" i="10"/>
  <c r="FE389" i="10"/>
  <c r="FH389" i="10" s="1"/>
  <c r="FF389" i="10"/>
  <c r="FG389" i="10"/>
  <c r="FF387" i="10"/>
  <c r="FE387" i="10" s="1"/>
  <c r="FH387" i="10" s="1"/>
  <c r="FG387" i="10"/>
  <c r="FF385" i="10"/>
  <c r="FE385" i="10" s="1"/>
  <c r="FH385" i="10" s="1"/>
  <c r="FG385" i="10"/>
  <c r="FF383" i="10"/>
  <c r="FG383" i="10"/>
  <c r="FE383" i="10" s="1"/>
  <c r="FH383" i="10" s="1"/>
  <c r="FE381" i="10"/>
  <c r="FH381" i="10" s="1"/>
  <c r="FF381" i="10"/>
  <c r="FG381" i="10"/>
  <c r="FF379" i="10"/>
  <c r="FE379" i="10" s="1"/>
  <c r="FH379" i="10" s="1"/>
  <c r="FG379" i="10"/>
  <c r="FF377" i="10"/>
  <c r="FE377" i="10" s="1"/>
  <c r="FH377" i="10" s="1"/>
  <c r="FG377" i="10"/>
  <c r="FF375" i="10"/>
  <c r="FE375" i="10" s="1"/>
  <c r="FH375" i="10" s="1"/>
  <c r="FG375" i="10"/>
  <c r="FE373" i="10"/>
  <c r="FH373" i="10" s="1"/>
  <c r="FF373" i="10"/>
  <c r="FG373" i="10"/>
  <c r="FD370" i="10"/>
  <c r="FD359" i="10"/>
  <c r="FD341" i="10"/>
  <c r="FE407" i="10"/>
  <c r="FH407" i="10" s="1"/>
  <c r="FE399" i="10"/>
  <c r="FH399" i="10" s="1"/>
  <c r="FD368" i="10"/>
  <c r="FG342" i="10"/>
  <c r="FE342" i="10" s="1"/>
  <c r="FH342" i="10" s="1"/>
  <c r="FF342" i="10"/>
  <c r="FF335" i="10"/>
  <c r="FE335" i="10" s="1"/>
  <c r="FH335" i="10" s="1"/>
  <c r="FD332" i="10"/>
  <c r="FE415" i="10"/>
  <c r="FH415" i="10" s="1"/>
  <c r="FF417" i="10"/>
  <c r="FE416" i="10"/>
  <c r="FH416" i="10" s="1"/>
  <c r="FG410" i="10"/>
  <c r="FG402" i="10"/>
  <c r="FE400" i="10"/>
  <c r="FH400" i="10" s="1"/>
  <c r="FE396" i="10"/>
  <c r="FH396" i="10" s="1"/>
  <c r="FF396" i="10"/>
  <c r="FG396" i="10"/>
  <c r="FD354" i="10"/>
  <c r="FD305" i="10"/>
  <c r="FG305" i="10"/>
  <c r="FG418" i="10"/>
  <c r="FF418" i="10"/>
  <c r="FE418" i="10" s="1"/>
  <c r="FH418" i="10" s="1"/>
  <c r="FE417" i="10"/>
  <c r="FH417" i="10" s="1"/>
  <c r="FG411" i="10"/>
  <c r="FE411" i="10" s="1"/>
  <c r="FH411" i="10" s="1"/>
  <c r="FF410" i="10"/>
  <c r="FE410" i="10" s="1"/>
  <c r="FH410" i="10" s="1"/>
  <c r="FE409" i="10"/>
  <c r="FH409" i="10" s="1"/>
  <c r="FG403" i="10"/>
  <c r="FE403" i="10" s="1"/>
  <c r="FH403" i="10" s="1"/>
  <c r="FF402" i="10"/>
  <c r="FE402" i="10" s="1"/>
  <c r="FH402" i="10" s="1"/>
  <c r="FE401" i="10"/>
  <c r="FH401" i="10" s="1"/>
  <c r="FD352" i="10"/>
  <c r="FE346" i="10"/>
  <c r="FH346" i="10" s="1"/>
  <c r="FG346" i="10"/>
  <c r="FF346" i="10"/>
  <c r="FG330" i="10"/>
  <c r="FF330" i="10"/>
  <c r="FE330" i="10" s="1"/>
  <c r="FH330" i="10" s="1"/>
  <c r="FD321" i="10"/>
  <c r="FF321" i="10"/>
  <c r="FG321" i="10"/>
  <c r="FE327" i="10"/>
  <c r="FH327" i="10" s="1"/>
  <c r="FG327" i="10"/>
  <c r="FG325" i="10"/>
  <c r="FE325" i="10" s="1"/>
  <c r="FH325" i="10" s="1"/>
  <c r="FF325" i="10"/>
  <c r="FD285" i="10"/>
  <c r="FD281" i="10"/>
  <c r="FF281" i="10"/>
  <c r="FE366" i="10"/>
  <c r="FH366" i="10" s="1"/>
  <c r="FE358" i="10"/>
  <c r="FH358" i="10" s="1"/>
  <c r="FG351" i="10"/>
  <c r="FE351" i="10" s="1"/>
  <c r="FH351" i="10" s="1"/>
  <c r="FE347" i="10"/>
  <c r="FH347" i="10" s="1"/>
  <c r="FG347" i="10"/>
  <c r="FG343" i="10"/>
  <c r="FE343" i="10" s="1"/>
  <c r="FH343" i="10" s="1"/>
  <c r="FE339" i="10"/>
  <c r="FH339" i="10" s="1"/>
  <c r="FG339" i="10"/>
  <c r="FG335" i="10"/>
  <c r="FE331" i="10"/>
  <c r="FH331" i="10" s="1"/>
  <c r="FG331" i="10"/>
  <c r="FF305" i="10"/>
  <c r="FD280" i="10"/>
  <c r="FF368" i="10"/>
  <c r="FE367" i="10"/>
  <c r="FH367" i="10" s="1"/>
  <c r="FF360" i="10"/>
  <c r="FE360" i="10" s="1"/>
  <c r="FH360" i="10" s="1"/>
  <c r="FE359" i="10"/>
  <c r="FH359" i="10" s="1"/>
  <c r="FF352" i="10"/>
  <c r="FF348" i="10"/>
  <c r="FF344" i="10"/>
  <c r="FE344" i="10" s="1"/>
  <c r="FH344" i="10" s="1"/>
  <c r="FF328" i="10"/>
  <c r="FD313" i="10"/>
  <c r="FF313" i="10"/>
  <c r="FD308" i="10"/>
  <c r="FG370" i="10"/>
  <c r="FF369" i="10"/>
  <c r="FE368" i="10"/>
  <c r="FH368" i="10" s="1"/>
  <c r="FG362" i="10"/>
  <c r="FF361" i="10"/>
  <c r="FG354" i="10"/>
  <c r="FF353" i="10"/>
  <c r="FE352" i="10"/>
  <c r="FH352" i="10" s="1"/>
  <c r="FE348" i="10"/>
  <c r="FH348" i="10" s="1"/>
  <c r="FG348" i="10"/>
  <c r="FG344" i="10"/>
  <c r="FE340" i="10"/>
  <c r="FH340" i="10" s="1"/>
  <c r="FG340" i="10"/>
  <c r="FG336" i="10"/>
  <c r="FE336" i="10" s="1"/>
  <c r="FH336" i="10" s="1"/>
  <c r="FG332" i="10"/>
  <c r="FE332" i="10" s="1"/>
  <c r="FH332" i="10" s="1"/>
  <c r="FE328" i="10"/>
  <c r="FH328" i="10" s="1"/>
  <c r="FG328" i="10"/>
  <c r="FD324" i="10"/>
  <c r="FD322" i="10"/>
  <c r="FH321" i="10"/>
  <c r="FE319" i="10"/>
  <c r="FF319" i="10"/>
  <c r="FG317" i="10"/>
  <c r="FF317" i="10"/>
  <c r="FE317" i="10" s="1"/>
  <c r="FH317" i="10" s="1"/>
  <c r="FD307" i="10"/>
  <c r="FD306" i="10"/>
  <c r="FG303" i="10"/>
  <c r="FE369" i="10"/>
  <c r="FH369" i="10" s="1"/>
  <c r="FE361" i="10"/>
  <c r="FH361" i="10" s="1"/>
  <c r="FE353" i="10"/>
  <c r="FH353" i="10" s="1"/>
  <c r="FD323" i="10"/>
  <c r="FD318" i="10"/>
  <c r="FE318" i="10" s="1"/>
  <c r="FH318" i="10" s="1"/>
  <c r="FG313" i="10"/>
  <c r="FF303" i="10"/>
  <c r="FE303" i="10" s="1"/>
  <c r="FH303" i="10" s="1"/>
  <c r="FG301" i="10"/>
  <c r="FF301" i="10"/>
  <c r="FE301" i="10" s="1"/>
  <c r="FH301" i="10" s="1"/>
  <c r="FD297" i="10"/>
  <c r="FD295" i="10"/>
  <c r="FD286" i="10"/>
  <c r="FD271" i="10"/>
  <c r="FF271" i="10"/>
  <c r="FG271" i="10"/>
  <c r="FE370" i="10"/>
  <c r="FH370" i="10" s="1"/>
  <c r="FE362" i="10"/>
  <c r="FH362" i="10" s="1"/>
  <c r="FE354" i="10"/>
  <c r="FH354" i="10" s="1"/>
  <c r="FE349" i="10"/>
  <c r="FH349" i="10" s="1"/>
  <c r="FG349" i="10"/>
  <c r="FE345" i="10"/>
  <c r="FH345" i="10" s="1"/>
  <c r="FG345" i="10"/>
  <c r="FG341" i="10"/>
  <c r="FE341" i="10" s="1"/>
  <c r="FH341" i="10" s="1"/>
  <c r="FE337" i="10"/>
  <c r="FH337" i="10" s="1"/>
  <c r="FG337" i="10"/>
  <c r="FE333" i="10"/>
  <c r="FH333" i="10" s="1"/>
  <c r="FG333" i="10"/>
  <c r="FE329" i="10"/>
  <c r="FH329" i="10" s="1"/>
  <c r="FG329" i="10"/>
  <c r="FD304" i="10"/>
  <c r="FE304" i="10" s="1"/>
  <c r="FH304" i="10" s="1"/>
  <c r="FD302" i="10"/>
  <c r="FD291" i="10"/>
  <c r="FE291" i="10" s="1"/>
  <c r="FH291" i="10" s="1"/>
  <c r="FD282" i="10"/>
  <c r="FE371" i="10"/>
  <c r="FH371" i="10" s="1"/>
  <c r="FG365" i="10"/>
  <c r="FE365" i="10" s="1"/>
  <c r="FH365" i="10" s="1"/>
  <c r="FE363" i="10"/>
  <c r="FH363" i="10" s="1"/>
  <c r="FG357" i="10"/>
  <c r="FE357" i="10" s="1"/>
  <c r="FH357" i="10" s="1"/>
  <c r="FE355" i="10"/>
  <c r="FH355" i="10" s="1"/>
  <c r="FH319" i="10"/>
  <c r="FD316" i="10"/>
  <c r="FD314" i="10"/>
  <c r="FH313" i="10"/>
  <c r="FF297" i="10"/>
  <c r="FD293" i="10"/>
  <c r="FD287" i="10"/>
  <c r="FE324" i="10"/>
  <c r="FH324" i="10" s="1"/>
  <c r="FE316" i="10"/>
  <c r="FH316" i="10" s="1"/>
  <c r="FE308" i="10"/>
  <c r="FH308" i="10" s="1"/>
  <c r="FE300" i="10"/>
  <c r="FH300" i="10" s="1"/>
  <c r="FE294" i="10"/>
  <c r="FH294" i="10" s="1"/>
  <c r="FE290" i="10"/>
  <c r="FH290" i="10" s="1"/>
  <c r="FE286" i="10"/>
  <c r="FH286" i="10" s="1"/>
  <c r="FE282" i="10"/>
  <c r="FH282" i="10" s="1"/>
  <c r="FH262" i="10"/>
  <c r="FF246" i="10"/>
  <c r="FE246" i="10" s="1"/>
  <c r="FH246" i="10" s="1"/>
  <c r="FG277" i="10"/>
  <c r="FE277" i="10" s="1"/>
  <c r="FH277" i="10" s="1"/>
  <c r="FD255" i="10"/>
  <c r="FF255" i="10"/>
  <c r="FE255" i="10" s="1"/>
  <c r="FH255" i="10" s="1"/>
  <c r="FE326" i="10"/>
  <c r="FH326" i="10" s="1"/>
  <c r="FE310" i="10"/>
  <c r="FH310" i="10" s="1"/>
  <c r="FE302" i="10"/>
  <c r="FH302" i="10" s="1"/>
  <c r="FE295" i="10"/>
  <c r="FE287" i="10"/>
  <c r="FE283" i="10"/>
  <c r="FH283" i="10" s="1"/>
  <c r="FG280" i="10"/>
  <c r="FE280" i="10" s="1"/>
  <c r="FH280" i="10" s="1"/>
  <c r="FF275" i="10"/>
  <c r="FH254" i="10"/>
  <c r="FD247" i="10"/>
  <c r="FF247" i="10" s="1"/>
  <c r="FE247" i="10" s="1"/>
  <c r="FH247" i="10" s="1"/>
  <c r="FE320" i="10"/>
  <c r="FH320" i="10" s="1"/>
  <c r="FE312" i="10"/>
  <c r="FH312" i="10" s="1"/>
  <c r="FE296" i="10"/>
  <c r="FH296" i="10" s="1"/>
  <c r="FE292" i="10"/>
  <c r="FH292" i="10" s="1"/>
  <c r="FE288" i="10"/>
  <c r="FH288" i="10" s="1"/>
  <c r="FE284" i="10"/>
  <c r="FG278" i="10"/>
  <c r="FE278" i="10"/>
  <c r="FE251" i="10"/>
  <c r="FH251" i="10" s="1"/>
  <c r="FG323" i="10"/>
  <c r="FE323" i="10" s="1"/>
  <c r="FH323" i="10" s="1"/>
  <c r="FF322" i="10"/>
  <c r="FE321" i="10"/>
  <c r="FG315" i="10"/>
  <c r="FF314" i="10"/>
  <c r="FE313" i="10"/>
  <c r="FG307" i="10"/>
  <c r="FE307" i="10" s="1"/>
  <c r="FH307" i="10" s="1"/>
  <c r="FE305" i="10"/>
  <c r="FH305" i="10" s="1"/>
  <c r="FG299" i="10"/>
  <c r="FE297" i="10"/>
  <c r="FH297" i="10" s="1"/>
  <c r="FH295" i="10"/>
  <c r="FF293" i="10"/>
  <c r="FE293" i="10" s="1"/>
  <c r="FH293" i="10" s="1"/>
  <c r="FF289" i="10"/>
  <c r="FH287" i="10"/>
  <c r="FF285" i="10"/>
  <c r="FE285" i="10" s="1"/>
  <c r="FH285" i="10" s="1"/>
  <c r="FG281" i="10"/>
  <c r="FE281" i="10" s="1"/>
  <c r="FH281" i="10" s="1"/>
  <c r="FF276" i="10"/>
  <c r="FH270" i="10"/>
  <c r="FE322" i="10"/>
  <c r="FH322" i="10" s="1"/>
  <c r="FE314" i="10"/>
  <c r="FH314" i="10" s="1"/>
  <c r="FE306" i="10"/>
  <c r="FH306" i="10" s="1"/>
  <c r="FE298" i="10"/>
  <c r="FH298" i="10" s="1"/>
  <c r="FE289" i="10"/>
  <c r="FH289" i="10" s="1"/>
  <c r="FG276" i="10"/>
  <c r="FE276" i="10"/>
  <c r="FH276" i="10" s="1"/>
  <c r="FE315" i="10"/>
  <c r="FH315" i="10" s="1"/>
  <c r="FE299" i="10"/>
  <c r="FH299" i="10" s="1"/>
  <c r="FH284" i="10"/>
  <c r="FG279" i="10"/>
  <c r="FE279" i="10"/>
  <c r="FH279" i="10" s="1"/>
  <c r="FH278" i="10"/>
  <c r="FD263" i="10"/>
  <c r="FF263" i="10"/>
  <c r="FH236" i="10"/>
  <c r="FD269" i="10"/>
  <c r="FE269" i="10" s="1"/>
  <c r="FH269" i="10" s="1"/>
  <c r="FD261" i="10"/>
  <c r="FE261" i="10" s="1"/>
  <c r="FH261" i="10" s="1"/>
  <c r="FD253" i="10"/>
  <c r="FE253" i="10" s="1"/>
  <c r="FH253" i="10" s="1"/>
  <c r="FD245" i="10"/>
  <c r="FF245" i="10" s="1"/>
  <c r="FE245" i="10" s="1"/>
  <c r="FH245" i="10" s="1"/>
  <c r="FD223" i="10"/>
  <c r="FF223" i="10" s="1"/>
  <c r="FE222" i="10"/>
  <c r="FH222" i="10" s="1"/>
  <c r="FD217" i="10"/>
  <c r="FF217" i="10" s="1"/>
  <c r="FE217" i="10" s="1"/>
  <c r="FH217" i="10" s="1"/>
  <c r="FD214" i="10"/>
  <c r="FE223" i="10"/>
  <c r="FH223" i="10" s="1"/>
  <c r="FD272" i="10"/>
  <c r="FE272" i="10" s="1"/>
  <c r="FH272" i="10" s="1"/>
  <c r="FD264" i="10"/>
  <c r="FE264" i="10" s="1"/>
  <c r="FH264" i="10" s="1"/>
  <c r="FD256" i="10"/>
  <c r="FE256" i="10" s="1"/>
  <c r="FH256" i="10" s="1"/>
  <c r="FD248" i="10"/>
  <c r="FE248" i="10" s="1"/>
  <c r="FH248" i="10" s="1"/>
  <c r="FD242" i="10"/>
  <c r="FF242" i="10" s="1"/>
  <c r="FE242" i="10" s="1"/>
  <c r="FH242" i="10" s="1"/>
  <c r="FF241" i="10"/>
  <c r="FE241" i="10" s="1"/>
  <c r="FH241" i="10" s="1"/>
  <c r="FD238" i="10"/>
  <c r="FF238" i="10" s="1"/>
  <c r="FE238" i="10" s="1"/>
  <c r="FH238" i="10" s="1"/>
  <c r="FF237" i="10"/>
  <c r="FE237" i="10" s="1"/>
  <c r="FH237" i="10" s="1"/>
  <c r="FD234" i="10"/>
  <c r="FF233" i="10"/>
  <c r="FE233" i="10" s="1"/>
  <c r="FH233" i="10" s="1"/>
  <c r="FD230" i="10"/>
  <c r="FF230" i="10" s="1"/>
  <c r="FE230" i="10" s="1"/>
  <c r="FH230" i="10" s="1"/>
  <c r="FF229" i="10"/>
  <c r="FE229" i="10" s="1"/>
  <c r="FH229" i="10" s="1"/>
  <c r="FE226" i="10"/>
  <c r="FH226" i="10" s="1"/>
  <c r="FD224" i="10"/>
  <c r="FF224" i="10" s="1"/>
  <c r="FD221" i="10"/>
  <c r="FF221" i="10" s="1"/>
  <c r="FE221" i="10" s="1"/>
  <c r="FH221" i="10" s="1"/>
  <c r="FD218" i="10"/>
  <c r="FF218" i="10" s="1"/>
  <c r="FD215" i="10"/>
  <c r="FF215" i="10" s="1"/>
  <c r="FD273" i="10"/>
  <c r="FD265" i="10"/>
  <c r="FD257" i="10"/>
  <c r="FD249" i="10"/>
  <c r="FD227" i="10"/>
  <c r="FF227" i="10" s="1"/>
  <c r="FD274" i="10"/>
  <c r="FE274" i="10" s="1"/>
  <c r="FH274" i="10" s="1"/>
  <c r="FF273" i="10"/>
  <c r="FD266" i="10"/>
  <c r="FE266" i="10" s="1"/>
  <c r="FH266" i="10" s="1"/>
  <c r="FF265" i="10"/>
  <c r="FE265" i="10" s="1"/>
  <c r="FH265" i="10" s="1"/>
  <c r="FD258" i="10"/>
  <c r="FE258" i="10" s="1"/>
  <c r="FH258" i="10" s="1"/>
  <c r="FF257" i="10"/>
  <c r="FD250" i="10"/>
  <c r="FF250" i="10" s="1"/>
  <c r="FE250" i="10" s="1"/>
  <c r="FH250" i="10" s="1"/>
  <c r="FF249" i="10"/>
  <c r="FE249" i="10" s="1"/>
  <c r="FH249" i="10" s="1"/>
  <c r="FD243" i="10"/>
  <c r="FF243" i="10" s="1"/>
  <c r="FE243" i="10" s="1"/>
  <c r="FH243" i="10" s="1"/>
  <c r="FD239" i="10"/>
  <c r="FF239" i="10" s="1"/>
  <c r="FE239" i="10" s="1"/>
  <c r="FH239" i="10" s="1"/>
  <c r="FD235" i="10"/>
  <c r="FF235" i="10" s="1"/>
  <c r="FE235" i="10" s="1"/>
  <c r="FH235" i="10" s="1"/>
  <c r="FF234" i="10"/>
  <c r="FE234" i="10" s="1"/>
  <c r="FH234" i="10" s="1"/>
  <c r="FE224" i="10"/>
  <c r="FH224" i="10" s="1"/>
  <c r="FE218" i="10"/>
  <c r="FH218" i="10" s="1"/>
  <c r="FE215" i="10"/>
  <c r="FH215" i="10" s="1"/>
  <c r="FD275" i="10"/>
  <c r="FD267" i="10"/>
  <c r="FE267" i="10" s="1"/>
  <c r="FH267" i="10" s="1"/>
  <c r="FD259" i="10"/>
  <c r="FE259" i="10" s="1"/>
  <c r="FH259" i="10" s="1"/>
  <c r="FE227" i="10"/>
  <c r="FH227" i="10" s="1"/>
  <c r="FD225" i="10"/>
  <c r="FF225" i="10" s="1"/>
  <c r="FE225" i="10" s="1"/>
  <c r="FH225" i="10" s="1"/>
  <c r="FD219" i="10"/>
  <c r="FF219" i="10" s="1"/>
  <c r="FE219" i="10" s="1"/>
  <c r="FH219" i="10" s="1"/>
  <c r="FD268" i="10"/>
  <c r="FE268" i="10" s="1"/>
  <c r="FH268" i="10" s="1"/>
  <c r="FD260" i="10"/>
  <c r="FE260" i="10" s="1"/>
  <c r="FH260" i="10" s="1"/>
  <c r="FD252" i="10"/>
  <c r="FF252" i="10" s="1"/>
  <c r="FE252" i="10" s="1"/>
  <c r="FH252" i="10" s="1"/>
  <c r="FD244" i="10"/>
  <c r="FF244" i="10" s="1"/>
  <c r="FE244" i="10" s="1"/>
  <c r="FH244" i="10" s="1"/>
  <c r="FD240" i="10"/>
  <c r="FF240" i="10" s="1"/>
  <c r="FE240" i="10" s="1"/>
  <c r="FH240" i="10" s="1"/>
  <c r="FD236" i="10"/>
  <c r="FF236" i="10" s="1"/>
  <c r="FE236" i="10" s="1"/>
  <c r="FD232" i="10"/>
  <c r="FF232" i="10" s="1"/>
  <c r="FE232" i="10" s="1"/>
  <c r="FH232" i="10" s="1"/>
  <c r="FD228" i="10"/>
  <c r="FF228" i="10" s="1"/>
  <c r="FE228" i="10" s="1"/>
  <c r="FH228" i="10" s="1"/>
  <c r="FG200" i="10"/>
  <c r="FG194" i="10"/>
  <c r="FD194" i="10"/>
  <c r="FF194" i="10" s="1"/>
  <c r="FE194" i="10" s="1"/>
  <c r="FH194" i="10" s="1"/>
  <c r="FD186" i="10"/>
  <c r="FF186" i="10" s="1"/>
  <c r="FD179" i="10"/>
  <c r="FF179" i="10" s="1"/>
  <c r="FE179" i="10" s="1"/>
  <c r="FH179" i="10" s="1"/>
  <c r="FD169" i="10"/>
  <c r="FH150" i="10"/>
  <c r="FD213" i="10"/>
  <c r="FF213" i="10" s="1"/>
  <c r="FF212" i="10"/>
  <c r="FE212" i="10" s="1"/>
  <c r="FH212" i="10" s="1"/>
  <c r="FD209" i="10"/>
  <c r="FF209" i="10" s="1"/>
  <c r="FE209" i="10" s="1"/>
  <c r="FH209" i="10" s="1"/>
  <c r="FF204" i="10"/>
  <c r="FE204" i="10"/>
  <c r="FH204" i="10" s="1"/>
  <c r="FD201" i="10"/>
  <c r="FF201" i="10" s="1"/>
  <c r="FD197" i="10"/>
  <c r="FF197" i="10" s="1"/>
  <c r="FE197" i="10" s="1"/>
  <c r="FH197" i="10" s="1"/>
  <c r="FG191" i="10"/>
  <c r="FD189" i="10"/>
  <c r="FF189" i="10" s="1"/>
  <c r="FE189" i="10" s="1"/>
  <c r="FH189" i="10" s="1"/>
  <c r="FF161" i="10"/>
  <c r="FG161" i="10"/>
  <c r="FE161" i="10" s="1"/>
  <c r="FH161" i="10" s="1"/>
  <c r="FG155" i="10"/>
  <c r="FF155" i="10"/>
  <c r="FF151" i="10"/>
  <c r="FF149" i="10"/>
  <c r="FE149" i="10" s="1"/>
  <c r="FH149" i="10" s="1"/>
  <c r="FF141" i="10"/>
  <c r="FF139" i="10"/>
  <c r="FF177" i="10"/>
  <c r="FF153" i="10"/>
  <c r="FE153" i="10" s="1"/>
  <c r="FH153" i="10" s="1"/>
  <c r="FG153" i="10"/>
  <c r="FE213" i="10"/>
  <c r="FH213" i="10" s="1"/>
  <c r="FD206" i="10"/>
  <c r="FE205" i="10"/>
  <c r="FH205" i="10" s="1"/>
  <c r="FD202" i="10"/>
  <c r="FF202" i="10" s="1"/>
  <c r="FE202" i="10" s="1"/>
  <c r="FH202" i="10" s="1"/>
  <c r="FE201" i="10"/>
  <c r="FH201" i="10" s="1"/>
  <c r="FD198" i="10"/>
  <c r="FG195" i="10"/>
  <c r="FD195" i="10"/>
  <c r="FF195" i="10" s="1"/>
  <c r="FE195" i="10" s="1"/>
  <c r="FH195" i="10" s="1"/>
  <c r="FD182" i="10"/>
  <c r="FF182" i="10" s="1"/>
  <c r="FD156" i="10"/>
  <c r="FF156" i="10" s="1"/>
  <c r="FF214" i="10"/>
  <c r="FG210" i="10"/>
  <c r="FG206" i="10"/>
  <c r="FG202" i="10"/>
  <c r="FG198" i="10"/>
  <c r="FF192" i="10"/>
  <c r="FG192" i="10"/>
  <c r="FD190" i="10"/>
  <c r="FF190" i="10" s="1"/>
  <c r="FE190" i="10" s="1"/>
  <c r="FH190" i="10" s="1"/>
  <c r="FF184" i="10"/>
  <c r="FG184" i="10"/>
  <c r="FD180" i="10"/>
  <c r="FD178" i="10"/>
  <c r="FF178" i="10" s="1"/>
  <c r="FF169" i="10"/>
  <c r="FF160" i="10"/>
  <c r="FH151" i="10"/>
  <c r="FE214" i="10"/>
  <c r="FH214" i="10" s="1"/>
  <c r="FD211" i="10"/>
  <c r="FF211" i="10" s="1"/>
  <c r="FF210" i="10"/>
  <c r="FE210" i="10" s="1"/>
  <c r="FH210" i="10" s="1"/>
  <c r="FF206" i="10"/>
  <c r="FE206" i="10"/>
  <c r="FH206" i="10" s="1"/>
  <c r="FD203" i="10"/>
  <c r="FF203" i="10" s="1"/>
  <c r="FD199" i="10"/>
  <c r="FF199" i="10" s="1"/>
  <c r="FF198" i="10"/>
  <c r="FE198" i="10" s="1"/>
  <c r="FH198" i="10" s="1"/>
  <c r="FG193" i="10"/>
  <c r="FD193" i="10"/>
  <c r="FF187" i="10"/>
  <c r="FE187" i="10" s="1"/>
  <c r="FH187" i="10" s="1"/>
  <c r="FG187" i="10"/>
  <c r="FD185" i="10"/>
  <c r="FF185" i="10" s="1"/>
  <c r="FD165" i="10"/>
  <c r="FF152" i="10"/>
  <c r="FE152" i="10" s="1"/>
  <c r="FH152" i="10" s="1"/>
  <c r="FF127" i="10"/>
  <c r="FG196" i="10"/>
  <c r="FD196" i="10"/>
  <c r="FF196" i="10" s="1"/>
  <c r="FE196" i="10" s="1"/>
  <c r="FH196" i="10" s="1"/>
  <c r="FG190" i="10"/>
  <c r="FD188" i="10"/>
  <c r="FF188" i="10" s="1"/>
  <c r="FD177" i="10"/>
  <c r="FF176" i="10"/>
  <c r="FD175" i="10"/>
  <c r="FF175" i="10" s="1"/>
  <c r="FE175" i="10" s="1"/>
  <c r="FH175" i="10" s="1"/>
  <c r="FF174" i="10"/>
  <c r="FD172" i="10"/>
  <c r="FE172" i="10" s="1"/>
  <c r="FH172" i="10" s="1"/>
  <c r="FD170" i="10"/>
  <c r="FF170" i="10" s="1"/>
  <c r="FE170" i="10" s="1"/>
  <c r="FH170" i="10" s="1"/>
  <c r="FD159" i="10"/>
  <c r="FF159" i="10" s="1"/>
  <c r="FE159" i="10" s="1"/>
  <c r="FH159" i="10" s="1"/>
  <c r="FD157" i="10"/>
  <c r="FF157" i="10" s="1"/>
  <c r="FE157" i="10" s="1"/>
  <c r="FH157" i="10" s="1"/>
  <c r="FF133" i="10"/>
  <c r="FF131" i="10"/>
  <c r="FE211" i="10"/>
  <c r="FH211" i="10" s="1"/>
  <c r="FD208" i="10"/>
  <c r="FF208" i="10" s="1"/>
  <c r="FE208" i="10" s="1"/>
  <c r="FH208" i="10" s="1"/>
  <c r="FE207" i="10"/>
  <c r="FH207" i="10" s="1"/>
  <c r="FE203" i="10"/>
  <c r="FH203" i="10" s="1"/>
  <c r="FD200" i="10"/>
  <c r="FF200" i="10" s="1"/>
  <c r="FE200" i="10" s="1"/>
  <c r="FH200" i="10" s="1"/>
  <c r="FE199" i="10"/>
  <c r="FH199" i="10" s="1"/>
  <c r="FE193" i="10"/>
  <c r="FH193" i="10" s="1"/>
  <c r="FD191" i="10"/>
  <c r="FF191" i="10" s="1"/>
  <c r="FE191" i="10" s="1"/>
  <c r="FH191" i="10" s="1"/>
  <c r="FD183" i="10"/>
  <c r="FF183" i="10" s="1"/>
  <c r="FD181" i="10"/>
  <c r="FF181" i="10" s="1"/>
  <c r="FF165" i="10"/>
  <c r="FE165" i="10" s="1"/>
  <c r="FH165" i="10" s="1"/>
  <c r="FE192" i="10"/>
  <c r="FH192" i="10" s="1"/>
  <c r="FE188" i="10"/>
  <c r="FH188" i="10" s="1"/>
  <c r="FE186" i="10"/>
  <c r="FH186" i="10" s="1"/>
  <c r="FE185" i="10"/>
  <c r="FH185" i="10" s="1"/>
  <c r="FE184" i="10"/>
  <c r="FH184" i="10" s="1"/>
  <c r="FE183" i="10"/>
  <c r="FH183" i="10" s="1"/>
  <c r="FE182" i="10"/>
  <c r="FH182" i="10" s="1"/>
  <c r="FE181" i="10"/>
  <c r="FH181" i="10" s="1"/>
  <c r="FE180" i="10"/>
  <c r="FH180" i="10" s="1"/>
  <c r="FE178" i="10"/>
  <c r="FH178" i="10" s="1"/>
  <c r="FE177" i="10"/>
  <c r="FH177" i="10" s="1"/>
  <c r="FE174" i="10"/>
  <c r="FH174" i="10" s="1"/>
  <c r="FE171" i="10"/>
  <c r="FH171" i="10" s="1"/>
  <c r="FE166" i="10"/>
  <c r="FH166" i="10" s="1"/>
  <c r="FG160" i="10"/>
  <c r="FE158" i="10"/>
  <c r="FH158" i="10" s="1"/>
  <c r="FG152" i="10"/>
  <c r="FE150" i="10"/>
  <c r="FG144" i="10"/>
  <c r="FE144" i="10" s="1"/>
  <c r="FH144" i="10" s="1"/>
  <c r="FE142" i="10"/>
  <c r="FH142" i="10" s="1"/>
  <c r="FG136" i="10"/>
  <c r="FF102" i="10"/>
  <c r="FE102" i="10" s="1"/>
  <c r="FH102" i="10" s="1"/>
  <c r="FG102" i="10"/>
  <c r="FF94" i="10"/>
  <c r="FE94" i="10" s="1"/>
  <c r="FH94" i="10" s="1"/>
  <c r="FG94" i="10"/>
  <c r="FE151" i="10"/>
  <c r="FG145" i="10"/>
  <c r="FE143" i="10"/>
  <c r="FH143" i="10" s="1"/>
  <c r="FG137" i="10"/>
  <c r="FG129" i="10"/>
  <c r="FE129" i="10" s="1"/>
  <c r="FH129" i="10" s="1"/>
  <c r="FE123" i="10"/>
  <c r="FH123" i="10" s="1"/>
  <c r="FF123" i="10"/>
  <c r="FE119" i="10"/>
  <c r="FH119" i="10" s="1"/>
  <c r="FF119" i="10"/>
  <c r="FF115" i="10"/>
  <c r="FE115" i="10" s="1"/>
  <c r="FH115" i="10" s="1"/>
  <c r="FF111" i="10"/>
  <c r="FE111" i="10" s="1"/>
  <c r="FH111" i="10" s="1"/>
  <c r="FF105" i="10"/>
  <c r="FG105" i="10"/>
  <c r="FE105" i="10" s="1"/>
  <c r="FH105" i="10" s="1"/>
  <c r="FF97" i="10"/>
  <c r="FG97" i="10"/>
  <c r="FE97" i="10" s="1"/>
  <c r="FH97" i="10" s="1"/>
  <c r="FF89" i="10"/>
  <c r="FE89" i="10" s="1"/>
  <c r="FH89" i="10" s="1"/>
  <c r="FG89" i="10"/>
  <c r="FE160" i="10"/>
  <c r="FH160" i="10" s="1"/>
  <c r="FE136" i="10"/>
  <c r="FH136" i="10" s="1"/>
  <c r="FE128" i="10"/>
  <c r="FH128" i="10" s="1"/>
  <c r="FE108" i="10"/>
  <c r="FH108" i="10" s="1"/>
  <c r="FF108" i="10"/>
  <c r="FG108" i="10"/>
  <c r="FE100" i="10"/>
  <c r="FH100" i="10" s="1"/>
  <c r="FF100" i="10"/>
  <c r="FG100" i="10"/>
  <c r="FF92" i="10"/>
  <c r="FG92" i="10"/>
  <c r="FE92" i="10" s="1"/>
  <c r="FH92" i="10" s="1"/>
  <c r="FE145" i="10"/>
  <c r="FH145" i="10" s="1"/>
  <c r="FE137" i="10"/>
  <c r="FH137" i="10" s="1"/>
  <c r="FF124" i="10"/>
  <c r="FE124" i="10" s="1"/>
  <c r="FH124" i="10" s="1"/>
  <c r="FE120" i="10"/>
  <c r="FH120" i="10" s="1"/>
  <c r="FF120" i="10"/>
  <c r="FE116" i="10"/>
  <c r="FH116" i="10" s="1"/>
  <c r="FF116" i="10"/>
  <c r="FF112" i="10"/>
  <c r="FE112" i="10" s="1"/>
  <c r="FH112" i="10" s="1"/>
  <c r="FF103" i="10"/>
  <c r="FE103" i="10" s="1"/>
  <c r="FH103" i="10" s="1"/>
  <c r="FG103" i="10"/>
  <c r="FF95" i="10"/>
  <c r="FE95" i="10" s="1"/>
  <c r="FH95" i="10" s="1"/>
  <c r="FG95" i="10"/>
  <c r="FF87" i="10"/>
  <c r="FE87" i="10" s="1"/>
  <c r="FH87" i="10" s="1"/>
  <c r="FG87" i="10"/>
  <c r="FE162" i="10"/>
  <c r="FH162" i="10" s="1"/>
  <c r="FE154" i="10"/>
  <c r="FH154" i="10" s="1"/>
  <c r="FE146" i="10"/>
  <c r="FH146" i="10" s="1"/>
  <c r="FE138" i="10"/>
  <c r="FH138" i="10" s="1"/>
  <c r="FE130" i="10"/>
  <c r="FH130" i="10" s="1"/>
  <c r="FF106" i="10"/>
  <c r="FE106" i="10" s="1"/>
  <c r="FH106" i="10" s="1"/>
  <c r="FG106" i="10"/>
  <c r="FF98" i="10"/>
  <c r="FE98" i="10" s="1"/>
  <c r="FH98" i="10" s="1"/>
  <c r="FG98" i="10"/>
  <c r="FE90" i="10"/>
  <c r="FH90" i="10" s="1"/>
  <c r="FF90" i="10"/>
  <c r="FG90" i="10"/>
  <c r="FE163" i="10"/>
  <c r="FH163" i="10" s="1"/>
  <c r="FE155" i="10"/>
  <c r="FH155" i="10" s="1"/>
  <c r="FE147" i="10"/>
  <c r="FH147" i="10" s="1"/>
  <c r="FE139" i="10"/>
  <c r="FH139" i="10" s="1"/>
  <c r="FE131" i="10"/>
  <c r="FH131" i="10" s="1"/>
  <c r="FF125" i="10"/>
  <c r="FE125" i="10" s="1"/>
  <c r="FH125" i="10" s="1"/>
  <c r="FF121" i="10"/>
  <c r="FE121" i="10" s="1"/>
  <c r="FH121" i="10" s="1"/>
  <c r="FE117" i="10"/>
  <c r="FH117" i="10" s="1"/>
  <c r="FF117" i="10"/>
  <c r="FE113" i="10"/>
  <c r="FH113" i="10" s="1"/>
  <c r="FF113" i="10"/>
  <c r="FF109" i="10"/>
  <c r="FE109" i="10" s="1"/>
  <c r="FH109" i="10" s="1"/>
  <c r="FF101" i="10"/>
  <c r="FE101" i="10" s="1"/>
  <c r="FH101" i="10" s="1"/>
  <c r="FG101" i="10"/>
  <c r="FF93" i="10"/>
  <c r="FE93" i="10" s="1"/>
  <c r="FH93" i="10" s="1"/>
  <c r="FG93" i="10"/>
  <c r="FG177" i="10"/>
  <c r="FG176" i="10"/>
  <c r="FE176" i="10" s="1"/>
  <c r="FH176" i="10" s="1"/>
  <c r="FG175" i="10"/>
  <c r="FG174" i="10"/>
  <c r="FG173" i="10"/>
  <c r="FE173" i="10" s="1"/>
  <c r="FH173" i="10" s="1"/>
  <c r="FG169" i="10"/>
  <c r="FE169" i="10" s="1"/>
  <c r="FH169" i="10" s="1"/>
  <c r="FG168" i="10"/>
  <c r="FE168" i="10" s="1"/>
  <c r="FH168" i="10" s="1"/>
  <c r="FG167" i="10"/>
  <c r="FE167" i="10" s="1"/>
  <c r="FH167" i="10" s="1"/>
  <c r="FE164" i="10"/>
  <c r="FH164" i="10" s="1"/>
  <c r="FE156" i="10"/>
  <c r="FH156" i="10" s="1"/>
  <c r="FE148" i="10"/>
  <c r="FH148" i="10" s="1"/>
  <c r="FE140" i="10"/>
  <c r="FH140" i="10" s="1"/>
  <c r="FG134" i="10"/>
  <c r="FE134" i="10" s="1"/>
  <c r="FH134" i="10" s="1"/>
  <c r="FE132" i="10"/>
  <c r="FH132" i="10" s="1"/>
  <c r="FE104" i="10"/>
  <c r="FH104" i="10" s="1"/>
  <c r="FF104" i="10"/>
  <c r="FG104" i="10"/>
  <c r="FE96" i="10"/>
  <c r="FH96" i="10" s="1"/>
  <c r="FF96" i="10"/>
  <c r="FG96" i="10"/>
  <c r="FF88" i="10"/>
  <c r="FE88" i="10" s="1"/>
  <c r="FH88" i="10" s="1"/>
  <c r="FG88" i="10"/>
  <c r="FE141" i="10"/>
  <c r="FH141" i="10" s="1"/>
  <c r="FG135" i="10"/>
  <c r="FE135" i="10" s="1"/>
  <c r="FH135" i="10" s="1"/>
  <c r="FE133" i="10"/>
  <c r="FH133" i="10" s="1"/>
  <c r="FG127" i="10"/>
  <c r="FE127" i="10" s="1"/>
  <c r="FH127" i="10" s="1"/>
  <c r="FE126" i="10"/>
  <c r="FH126" i="10" s="1"/>
  <c r="FF126" i="10"/>
  <c r="FE122" i="10"/>
  <c r="FH122" i="10" s="1"/>
  <c r="FF122" i="10"/>
  <c r="FF118" i="10"/>
  <c r="FE118" i="10" s="1"/>
  <c r="FH118" i="10" s="1"/>
  <c r="FF114" i="10"/>
  <c r="FE114" i="10" s="1"/>
  <c r="FH114" i="10" s="1"/>
  <c r="FE110" i="10"/>
  <c r="FH110" i="10" s="1"/>
  <c r="FF110" i="10"/>
  <c r="FE107" i="10"/>
  <c r="FH107" i="10" s="1"/>
  <c r="FF107" i="10"/>
  <c r="FG107" i="10"/>
  <c r="FF99" i="10"/>
  <c r="FE99" i="10" s="1"/>
  <c r="FH99" i="10" s="1"/>
  <c r="FG99" i="10"/>
  <c r="FE91" i="10"/>
  <c r="FH91" i="10" s="1"/>
  <c r="FF91" i="10"/>
  <c r="FG91" i="10"/>
  <c r="FG86" i="10"/>
  <c r="FG85" i="10"/>
  <c r="FG84" i="10"/>
  <c r="FG83" i="10"/>
  <c r="FE83" i="10" s="1"/>
  <c r="FH83" i="10" s="1"/>
  <c r="FF86" i="10"/>
  <c r="FE86" i="10" s="1"/>
  <c r="FH86" i="10" s="1"/>
  <c r="FF85" i="10"/>
  <c r="FE85" i="10" s="1"/>
  <c r="FH85" i="10" s="1"/>
  <c r="FF84" i="10"/>
  <c r="FE84" i="10" s="1"/>
  <c r="FH84" i="10" s="1"/>
  <c r="FF83" i="10"/>
  <c r="FF82" i="10"/>
  <c r="FE82" i="10" s="1"/>
  <c r="FH82" i="10" s="1"/>
  <c r="H3" i="15"/>
  <c r="H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88" i="15"/>
  <c r="H89" i="15"/>
  <c r="H90" i="15"/>
  <c r="H91" i="15"/>
  <c r="H92" i="15"/>
  <c r="H93" i="15"/>
  <c r="H94" i="15"/>
  <c r="H95" i="15"/>
  <c r="H96" i="15"/>
  <c r="H97" i="15"/>
  <c r="H98" i="15"/>
  <c r="H99" i="15"/>
  <c r="H100" i="15"/>
  <c r="H101" i="15"/>
  <c r="H102" i="15"/>
  <c r="H103" i="15"/>
  <c r="H104" i="15"/>
  <c r="H105" i="15"/>
  <c r="H106" i="15"/>
  <c r="H107" i="15"/>
  <c r="H108" i="15"/>
  <c r="H109" i="15"/>
  <c r="H110" i="15"/>
  <c r="H111" i="15"/>
  <c r="H112" i="15"/>
  <c r="H113" i="15"/>
  <c r="H114" i="15"/>
  <c r="H115" i="15"/>
  <c r="H116" i="15"/>
  <c r="H117" i="15"/>
  <c r="H118" i="15"/>
  <c r="H119" i="15"/>
  <c r="H120" i="15"/>
  <c r="H121" i="15"/>
  <c r="H122" i="15"/>
  <c r="H123" i="15"/>
  <c r="H124" i="15"/>
  <c r="H125" i="15"/>
  <c r="H126" i="15"/>
  <c r="H127" i="15"/>
  <c r="H128" i="15"/>
  <c r="H129" i="15"/>
  <c r="H130" i="15"/>
  <c r="H131" i="15"/>
  <c r="H132" i="15"/>
  <c r="H133" i="15"/>
  <c r="H134" i="15"/>
  <c r="H135" i="15"/>
  <c r="H136" i="15"/>
  <c r="H137" i="15"/>
  <c r="H138" i="15"/>
  <c r="H139" i="15"/>
  <c r="H140" i="15"/>
  <c r="H141" i="15"/>
  <c r="H142" i="15"/>
  <c r="H143" i="15"/>
  <c r="H144" i="15"/>
  <c r="H145" i="15"/>
  <c r="H146" i="15"/>
  <c r="H147" i="15"/>
  <c r="H148" i="15"/>
  <c r="H149" i="15"/>
  <c r="H150" i="15"/>
  <c r="H151" i="15"/>
  <c r="H152" i="15"/>
  <c r="H153" i="15"/>
  <c r="H154" i="15"/>
  <c r="H155" i="15"/>
  <c r="H156" i="15"/>
  <c r="H157" i="15"/>
  <c r="H158" i="15"/>
  <c r="H159" i="15"/>
  <c r="H160" i="15"/>
  <c r="H161" i="15"/>
  <c r="H162" i="15"/>
  <c r="H163" i="15"/>
  <c r="H164" i="15"/>
  <c r="H165" i="15"/>
  <c r="H166" i="15"/>
  <c r="H167" i="15"/>
  <c r="H168" i="15"/>
  <c r="H169" i="15"/>
  <c r="H170" i="15"/>
  <c r="H171" i="15"/>
  <c r="H172" i="15"/>
  <c r="H173" i="15"/>
  <c r="H174" i="15"/>
  <c r="H175" i="15"/>
  <c r="H176" i="15"/>
  <c r="H177" i="15"/>
  <c r="H178" i="15"/>
  <c r="H179" i="15"/>
  <c r="H180" i="15"/>
  <c r="H181" i="15"/>
  <c r="H182" i="15"/>
  <c r="H183" i="15"/>
  <c r="H184" i="15"/>
  <c r="H185" i="15"/>
  <c r="H186" i="15"/>
  <c r="H187" i="15"/>
  <c r="H188" i="15"/>
  <c r="H189" i="15"/>
  <c r="H190" i="15"/>
  <c r="H191" i="15"/>
  <c r="H192" i="15"/>
  <c r="H193" i="15"/>
  <c r="H194" i="15"/>
  <c r="H195" i="15"/>
  <c r="H196" i="15"/>
  <c r="H197" i="15"/>
  <c r="H198" i="15"/>
  <c r="H199" i="15"/>
  <c r="H200" i="15"/>
  <c r="H201" i="15"/>
  <c r="H202" i="15"/>
  <c r="H203" i="15"/>
  <c r="H204" i="15"/>
  <c r="H205" i="15"/>
  <c r="H206" i="15"/>
  <c r="H207" i="15"/>
  <c r="H208" i="15"/>
  <c r="H209" i="15"/>
  <c r="H210" i="15"/>
  <c r="H211" i="15"/>
  <c r="H212" i="15"/>
  <c r="H213" i="15"/>
  <c r="H214" i="15"/>
  <c r="H215" i="15"/>
  <c r="H216" i="15"/>
  <c r="H217" i="15"/>
  <c r="H218" i="15"/>
  <c r="H219" i="15"/>
  <c r="H220" i="15"/>
  <c r="H221" i="15"/>
  <c r="H222" i="15"/>
  <c r="H223" i="15"/>
  <c r="H224" i="15"/>
  <c r="H225" i="15"/>
  <c r="H226" i="15"/>
  <c r="H227" i="15"/>
  <c r="H228" i="15"/>
  <c r="H229" i="15"/>
  <c r="H230" i="15"/>
  <c r="H231" i="15"/>
  <c r="H232" i="15"/>
  <c r="H233" i="15"/>
  <c r="H234" i="15"/>
  <c r="H235" i="15"/>
  <c r="H236" i="15"/>
  <c r="H237" i="15"/>
  <c r="H238" i="15"/>
  <c r="H239" i="15"/>
  <c r="H240" i="15"/>
  <c r="H241" i="15"/>
  <c r="H242" i="15"/>
  <c r="H243" i="15"/>
  <c r="H244" i="15"/>
  <c r="H245" i="15"/>
  <c r="H246" i="15"/>
  <c r="H247" i="15"/>
  <c r="H248" i="15"/>
  <c r="H249" i="15"/>
  <c r="H250" i="15"/>
  <c r="H251" i="15"/>
  <c r="H252" i="15"/>
  <c r="H253" i="15"/>
  <c r="H254" i="15"/>
  <c r="H255" i="15"/>
  <c r="H256" i="15"/>
  <c r="H257" i="15"/>
  <c r="H258" i="15"/>
  <c r="H259" i="15"/>
  <c r="H260" i="15"/>
  <c r="H261" i="15"/>
  <c r="H262" i="15"/>
  <c r="H263" i="15"/>
  <c r="H264" i="15"/>
  <c r="H265" i="15"/>
  <c r="H266" i="15"/>
  <c r="H267" i="15"/>
  <c r="H268" i="15"/>
  <c r="H269" i="15"/>
  <c r="H270" i="15"/>
  <c r="H271" i="15"/>
  <c r="H272" i="15"/>
  <c r="H273" i="15"/>
  <c r="H274" i="15"/>
  <c r="H275" i="15"/>
  <c r="H276" i="15"/>
  <c r="H277" i="15"/>
  <c r="H278" i="15"/>
  <c r="H279" i="15"/>
  <c r="H280" i="15"/>
  <c r="H281" i="15"/>
  <c r="H282" i="15"/>
  <c r="H283" i="15"/>
  <c r="H284" i="15"/>
  <c r="H285" i="15"/>
  <c r="H286" i="15"/>
  <c r="H287" i="15"/>
  <c r="H288" i="15"/>
  <c r="H289" i="15"/>
  <c r="H290" i="15"/>
  <c r="H291" i="15"/>
  <c r="H292" i="15"/>
  <c r="H293" i="15"/>
  <c r="H294" i="15"/>
  <c r="H295" i="15"/>
  <c r="H296" i="15"/>
  <c r="H297" i="15"/>
  <c r="H298" i="15"/>
  <c r="H299" i="15"/>
  <c r="H300" i="15"/>
  <c r="H301" i="15"/>
  <c r="H302" i="15"/>
  <c r="H303" i="15"/>
  <c r="H304" i="15"/>
  <c r="H305" i="15"/>
  <c r="H306" i="15"/>
  <c r="H307" i="15"/>
  <c r="H308" i="15"/>
  <c r="H309" i="15"/>
  <c r="H310" i="15"/>
  <c r="H311" i="15"/>
  <c r="H312" i="15"/>
  <c r="H313" i="15"/>
  <c r="H314" i="15"/>
  <c r="H315" i="15"/>
  <c r="H316" i="15"/>
  <c r="H317" i="15"/>
  <c r="H318" i="15"/>
  <c r="H319" i="15"/>
  <c r="H320" i="15"/>
  <c r="H321" i="15"/>
  <c r="H322" i="15"/>
  <c r="H323" i="15"/>
  <c r="H324" i="15"/>
  <c r="H325" i="15"/>
  <c r="H326" i="15"/>
  <c r="H327" i="15"/>
  <c r="H328" i="15"/>
  <c r="H329" i="15"/>
  <c r="H330" i="15"/>
  <c r="H331" i="15"/>
  <c r="H332" i="15"/>
  <c r="H333" i="15"/>
  <c r="H334" i="15"/>
  <c r="H335" i="15"/>
  <c r="H336" i="15"/>
  <c r="H337" i="15"/>
  <c r="H338" i="15"/>
  <c r="H339" i="15"/>
  <c r="H340" i="15"/>
  <c r="H341" i="15"/>
  <c r="H342" i="15"/>
  <c r="H343" i="15"/>
  <c r="H344" i="15"/>
  <c r="H345" i="15"/>
  <c r="H346" i="15"/>
  <c r="H347" i="15"/>
  <c r="H348" i="15"/>
  <c r="H349" i="15"/>
  <c r="H350" i="15"/>
  <c r="H351" i="15"/>
  <c r="H352" i="15"/>
  <c r="H353" i="15"/>
  <c r="H354" i="15"/>
  <c r="H355" i="15"/>
  <c r="H356" i="15"/>
  <c r="H357" i="15"/>
  <c r="H358" i="15"/>
  <c r="H359" i="15"/>
  <c r="H360" i="15"/>
  <c r="H361" i="15"/>
  <c r="H362" i="15"/>
  <c r="H363" i="15"/>
  <c r="H364" i="15"/>
  <c r="H365" i="15"/>
  <c r="H366" i="15"/>
  <c r="H367" i="15"/>
  <c r="H368" i="15"/>
  <c r="H369" i="15"/>
  <c r="H370" i="15"/>
  <c r="H371" i="15"/>
  <c r="H372" i="15"/>
  <c r="H373" i="15"/>
  <c r="H374" i="15"/>
  <c r="H375" i="15"/>
  <c r="H376" i="15"/>
  <c r="H377" i="15"/>
  <c r="H378" i="15"/>
  <c r="H379" i="15"/>
  <c r="H380" i="15"/>
  <c r="H381" i="15"/>
  <c r="H382" i="15"/>
  <c r="H383" i="15"/>
  <c r="H384" i="15"/>
  <c r="H385" i="15"/>
  <c r="H386" i="15"/>
  <c r="H387" i="15"/>
  <c r="H388" i="15"/>
  <c r="H389" i="15"/>
  <c r="H390" i="15"/>
  <c r="H391" i="15"/>
  <c r="H392" i="15"/>
  <c r="H393" i="15"/>
  <c r="H394" i="15"/>
  <c r="H395" i="15"/>
  <c r="H396" i="15"/>
  <c r="H397" i="15"/>
  <c r="H398" i="15"/>
  <c r="H399" i="15"/>
  <c r="H400" i="15"/>
  <c r="H401" i="15"/>
  <c r="H402" i="15"/>
  <c r="H403" i="15"/>
  <c r="H404" i="15"/>
  <c r="H405" i="15"/>
  <c r="H406" i="15"/>
  <c r="H407" i="15"/>
  <c r="H408" i="15"/>
  <c r="H409" i="15"/>
  <c r="H410" i="15"/>
  <c r="H411" i="15"/>
  <c r="H412" i="15"/>
  <c r="H413" i="15"/>
  <c r="H414" i="15"/>
  <c r="H415" i="15"/>
  <c r="H416" i="15"/>
  <c r="H417" i="15"/>
  <c r="H418" i="15"/>
  <c r="H419" i="15"/>
  <c r="H420" i="15"/>
  <c r="H421" i="15"/>
  <c r="H422" i="15"/>
  <c r="H423" i="15"/>
  <c r="H424" i="15"/>
  <c r="H425" i="15"/>
  <c r="H426" i="15"/>
  <c r="H427" i="15"/>
  <c r="H428" i="15"/>
  <c r="H429" i="15"/>
  <c r="H430" i="15"/>
  <c r="H431" i="15"/>
  <c r="H432" i="15"/>
  <c r="H433" i="15"/>
  <c r="H434" i="15"/>
  <c r="H435" i="15"/>
  <c r="H436" i="15"/>
  <c r="H437" i="15"/>
  <c r="H438" i="15"/>
  <c r="H439" i="15"/>
  <c r="H440" i="15"/>
  <c r="H441" i="15"/>
  <c r="H442" i="15"/>
  <c r="H443" i="15"/>
  <c r="H444" i="15"/>
  <c r="H445" i="15"/>
  <c r="H446" i="15"/>
  <c r="H447" i="15"/>
  <c r="H448" i="15"/>
  <c r="H449" i="15"/>
  <c r="H450" i="15"/>
  <c r="H451" i="15"/>
  <c r="H452" i="15"/>
  <c r="H453" i="15"/>
  <c r="H454" i="15"/>
  <c r="H455" i="15"/>
  <c r="H456" i="15"/>
  <c r="H457" i="15"/>
  <c r="H458" i="15"/>
  <c r="H459" i="15"/>
  <c r="H460" i="15"/>
  <c r="H461" i="15"/>
  <c r="H462" i="15"/>
  <c r="H463" i="15"/>
  <c r="H464" i="15"/>
  <c r="H465" i="15"/>
  <c r="H466" i="15"/>
  <c r="H467" i="15"/>
  <c r="H468" i="15"/>
  <c r="H469" i="15"/>
  <c r="H470" i="15"/>
  <c r="H471" i="15"/>
  <c r="H472" i="15"/>
  <c r="H473" i="15"/>
  <c r="H474" i="15"/>
  <c r="H475" i="15"/>
  <c r="H476" i="15"/>
  <c r="H477" i="15"/>
  <c r="H478" i="15"/>
  <c r="H479" i="15"/>
  <c r="H480" i="15"/>
  <c r="H481" i="15"/>
  <c r="H482" i="15"/>
  <c r="H483" i="15"/>
  <c r="H484" i="15"/>
  <c r="H485" i="15"/>
  <c r="H486" i="15"/>
  <c r="H487" i="15"/>
  <c r="H488" i="15"/>
  <c r="H489" i="15"/>
  <c r="H490" i="15"/>
  <c r="H491" i="15"/>
  <c r="H492" i="15"/>
  <c r="H493" i="15"/>
  <c r="H494" i="15"/>
  <c r="H495" i="15"/>
  <c r="H496" i="15"/>
  <c r="H497" i="15"/>
  <c r="H498" i="15"/>
  <c r="H499" i="15"/>
  <c r="H500" i="15"/>
  <c r="H501" i="15"/>
  <c r="H502" i="15"/>
  <c r="H503" i="15"/>
  <c r="H504" i="15"/>
  <c r="H505" i="15"/>
  <c r="H506" i="15"/>
  <c r="H507" i="15"/>
  <c r="H508" i="15"/>
  <c r="H509" i="15"/>
  <c r="H510" i="15"/>
  <c r="H511" i="15"/>
  <c r="H512" i="15"/>
  <c r="H513" i="15"/>
  <c r="H514" i="15"/>
  <c r="H515" i="15"/>
  <c r="H516" i="15"/>
  <c r="H517" i="15"/>
  <c r="H518" i="15"/>
  <c r="H519" i="15"/>
  <c r="H520" i="15"/>
  <c r="H521" i="15"/>
  <c r="H522" i="15"/>
  <c r="H523" i="15"/>
  <c r="H524" i="15"/>
  <c r="H525" i="15"/>
  <c r="H526" i="15"/>
  <c r="H527" i="15"/>
  <c r="H528" i="15"/>
  <c r="H529" i="15"/>
  <c r="H530" i="15"/>
  <c r="H531" i="15"/>
  <c r="H532" i="15"/>
  <c r="H533" i="15"/>
  <c r="H534" i="15"/>
  <c r="H535" i="15"/>
  <c r="H536" i="15"/>
  <c r="H537" i="15"/>
  <c r="H538" i="15"/>
  <c r="H539" i="15"/>
  <c r="H540" i="15"/>
  <c r="H541" i="15"/>
  <c r="H542" i="15"/>
  <c r="H543" i="15"/>
  <c r="H544" i="15"/>
  <c r="H545" i="15"/>
  <c r="H546" i="15"/>
  <c r="H547" i="15"/>
  <c r="H548" i="15"/>
  <c r="H549" i="15"/>
  <c r="H550" i="15"/>
  <c r="H551" i="15"/>
  <c r="H552" i="15"/>
  <c r="H553" i="15"/>
  <c r="H554" i="15"/>
  <c r="H555" i="15"/>
  <c r="H556" i="15"/>
  <c r="H557" i="15"/>
  <c r="H558" i="15"/>
  <c r="H559" i="15"/>
  <c r="H560" i="15"/>
  <c r="H561" i="15"/>
  <c r="H562" i="15"/>
  <c r="H563" i="15"/>
  <c r="H564" i="15"/>
  <c r="H565" i="15"/>
  <c r="H566" i="15"/>
  <c r="H567" i="15"/>
  <c r="H568" i="15"/>
  <c r="H569" i="15"/>
  <c r="H570" i="15"/>
  <c r="H571" i="15"/>
  <c r="H572" i="15"/>
  <c r="H573" i="15"/>
  <c r="H574" i="15"/>
  <c r="H575" i="15"/>
  <c r="H576" i="15"/>
  <c r="H577" i="15"/>
  <c r="H578" i="15"/>
  <c r="H579" i="15"/>
  <c r="H580" i="15"/>
  <c r="H581" i="15"/>
  <c r="H582" i="15"/>
  <c r="H583" i="15"/>
  <c r="H584" i="15"/>
  <c r="H585" i="15"/>
  <c r="H586" i="15"/>
  <c r="H587" i="15"/>
  <c r="H588" i="15"/>
  <c r="H589" i="15"/>
  <c r="H590" i="15"/>
  <c r="H591" i="15"/>
  <c r="H592" i="15"/>
  <c r="H593" i="15"/>
  <c r="H594" i="15"/>
  <c r="H595" i="15"/>
  <c r="H596" i="15"/>
  <c r="H597" i="15"/>
  <c r="H598" i="15"/>
  <c r="H599" i="15"/>
  <c r="H600" i="15"/>
  <c r="H601" i="15"/>
  <c r="H602" i="15"/>
  <c r="H603" i="15"/>
  <c r="H604" i="15"/>
  <c r="H605" i="15"/>
  <c r="H606" i="15"/>
  <c r="H607" i="15"/>
  <c r="H608" i="15"/>
  <c r="H609" i="15"/>
  <c r="H610" i="15"/>
  <c r="H611" i="15"/>
  <c r="H612" i="15"/>
  <c r="H613" i="15"/>
  <c r="H614" i="15"/>
  <c r="H615" i="15"/>
  <c r="H616" i="15"/>
  <c r="H617" i="15"/>
  <c r="H618" i="15"/>
  <c r="H619" i="15"/>
  <c r="H620" i="15"/>
  <c r="H621" i="15"/>
  <c r="H622" i="15"/>
  <c r="H623" i="15"/>
  <c r="H624" i="15"/>
  <c r="H625" i="15"/>
  <c r="H626" i="15"/>
  <c r="H627" i="15"/>
  <c r="H628" i="15"/>
  <c r="H629" i="15"/>
  <c r="H630" i="15"/>
  <c r="H631" i="15"/>
  <c r="H632" i="15"/>
  <c r="H633" i="15"/>
  <c r="H634" i="15"/>
  <c r="H635" i="15"/>
  <c r="H636" i="15"/>
  <c r="H637" i="15"/>
  <c r="H638" i="15"/>
  <c r="H639" i="15"/>
  <c r="H640" i="15"/>
  <c r="H641" i="15"/>
  <c r="H642" i="15"/>
  <c r="H643" i="15"/>
  <c r="H644" i="15"/>
  <c r="H645" i="15"/>
  <c r="H646" i="15"/>
  <c r="H647" i="15"/>
  <c r="H648" i="15"/>
  <c r="H649" i="15"/>
  <c r="H650" i="15"/>
  <c r="H651" i="15"/>
  <c r="H652" i="15"/>
  <c r="H653" i="15"/>
  <c r="H654" i="15"/>
  <c r="H655" i="15"/>
  <c r="H656" i="15"/>
  <c r="H657" i="15"/>
  <c r="H658" i="15"/>
  <c r="H659" i="15"/>
  <c r="H660" i="15"/>
  <c r="H661" i="15"/>
  <c r="H662" i="15"/>
  <c r="H663" i="15"/>
  <c r="H664" i="15"/>
  <c r="H665" i="15"/>
  <c r="H666" i="15"/>
  <c r="H667" i="15"/>
  <c r="H668" i="15"/>
  <c r="H669" i="15"/>
  <c r="H670" i="15"/>
  <c r="H671" i="15"/>
  <c r="H672" i="15"/>
  <c r="H673" i="15"/>
  <c r="H674" i="15"/>
  <c r="H675" i="15"/>
  <c r="H676" i="15"/>
  <c r="H677" i="15"/>
  <c r="H678" i="15"/>
  <c r="H679" i="15"/>
  <c r="H680" i="15"/>
  <c r="H681" i="15"/>
  <c r="H682" i="15"/>
  <c r="H683" i="15"/>
  <c r="H684" i="15"/>
  <c r="H685" i="15"/>
  <c r="H686" i="15"/>
  <c r="H687" i="15"/>
  <c r="H688" i="15"/>
  <c r="H689" i="15"/>
  <c r="H690" i="15"/>
  <c r="H691" i="15"/>
  <c r="H692" i="15"/>
  <c r="H693" i="15"/>
  <c r="H694" i="15"/>
  <c r="H695" i="15"/>
  <c r="H696" i="15"/>
  <c r="H697" i="15"/>
  <c r="H698" i="15"/>
  <c r="H699" i="15"/>
  <c r="H700" i="15"/>
  <c r="H701" i="15"/>
  <c r="H702" i="15"/>
  <c r="H703" i="15"/>
  <c r="H704" i="15"/>
  <c r="H705" i="15"/>
  <c r="H706" i="15"/>
  <c r="H707" i="15"/>
  <c r="H708" i="15"/>
  <c r="H709" i="15"/>
  <c r="H710" i="15"/>
  <c r="H711" i="15"/>
  <c r="H712" i="15"/>
  <c r="H713" i="15"/>
  <c r="H714" i="15"/>
  <c r="H715" i="15"/>
  <c r="H716" i="15"/>
  <c r="H717" i="15"/>
  <c r="H718" i="15"/>
  <c r="H719" i="15"/>
  <c r="H720" i="15"/>
  <c r="H721" i="15"/>
  <c r="H722" i="15"/>
  <c r="H723" i="15"/>
  <c r="H724" i="15"/>
  <c r="H725" i="15"/>
  <c r="H726" i="15"/>
  <c r="H727" i="15"/>
  <c r="H728" i="15"/>
  <c r="H729" i="15"/>
  <c r="H730" i="15"/>
  <c r="H731" i="15"/>
  <c r="H732" i="15"/>
  <c r="H733" i="15"/>
  <c r="H734" i="15"/>
  <c r="H735" i="15"/>
  <c r="H736" i="15"/>
  <c r="H737" i="15"/>
  <c r="H738" i="15"/>
  <c r="H739" i="15"/>
  <c r="H740" i="15"/>
  <c r="H741" i="15"/>
  <c r="H742" i="15"/>
  <c r="H743" i="15"/>
  <c r="H744" i="15"/>
  <c r="H745" i="15"/>
  <c r="H746" i="15"/>
  <c r="H747" i="15"/>
  <c r="H748" i="15"/>
  <c r="H749" i="15"/>
  <c r="H750" i="15"/>
  <c r="H751" i="15"/>
  <c r="H752" i="15"/>
  <c r="H753" i="15"/>
  <c r="H754" i="15"/>
  <c r="H755" i="15"/>
  <c r="H756" i="15"/>
  <c r="H757" i="15"/>
  <c r="H758" i="15"/>
  <c r="H759" i="15"/>
  <c r="H760" i="15"/>
  <c r="H761" i="15"/>
  <c r="H762" i="15"/>
  <c r="H763" i="15"/>
  <c r="H764" i="15"/>
  <c r="H765" i="15"/>
  <c r="H766" i="15"/>
  <c r="H767" i="15"/>
  <c r="H768" i="15"/>
  <c r="H769" i="15"/>
  <c r="H770" i="15"/>
  <c r="H771" i="15"/>
  <c r="H772" i="15"/>
  <c r="H773" i="15"/>
  <c r="H774" i="15"/>
  <c r="H775" i="15"/>
  <c r="H776" i="15"/>
  <c r="H777" i="15"/>
  <c r="H778" i="15"/>
  <c r="H779" i="15"/>
  <c r="H780" i="15"/>
  <c r="H781" i="15"/>
  <c r="H782" i="15"/>
  <c r="H783" i="15"/>
  <c r="H784" i="15"/>
  <c r="H785" i="15"/>
  <c r="H786" i="15"/>
  <c r="H787" i="15"/>
  <c r="H788" i="15"/>
  <c r="H789" i="15"/>
  <c r="H790" i="15"/>
  <c r="H791" i="15"/>
  <c r="H792" i="15"/>
  <c r="H793" i="15"/>
  <c r="H794" i="15"/>
  <c r="H795" i="15"/>
  <c r="H796" i="15"/>
  <c r="H797" i="15"/>
  <c r="H798" i="15"/>
  <c r="H799" i="15"/>
  <c r="H800" i="15"/>
  <c r="H801" i="15"/>
  <c r="H802" i="15"/>
  <c r="H803" i="15"/>
  <c r="H804" i="15"/>
  <c r="H805" i="15"/>
  <c r="H806" i="15"/>
  <c r="H807" i="15"/>
  <c r="H808" i="15"/>
  <c r="H809" i="15"/>
  <c r="H810" i="15"/>
  <c r="H811" i="15"/>
  <c r="H812" i="15"/>
  <c r="H813" i="15"/>
  <c r="H814" i="15"/>
  <c r="H815" i="15"/>
  <c r="H816" i="15"/>
  <c r="H817" i="15"/>
  <c r="H818" i="15"/>
  <c r="H819" i="15"/>
  <c r="H820" i="15"/>
  <c r="H821" i="15"/>
  <c r="H822" i="15"/>
  <c r="H823" i="15"/>
  <c r="H824" i="15"/>
  <c r="H825" i="15"/>
  <c r="H826" i="15"/>
  <c r="H827" i="15"/>
  <c r="H828" i="15"/>
  <c r="H829" i="15"/>
  <c r="H830" i="15"/>
  <c r="H831" i="15"/>
  <c r="H832" i="15"/>
  <c r="H833" i="15"/>
  <c r="H834" i="15"/>
  <c r="H835" i="15"/>
  <c r="H836" i="15"/>
  <c r="H837" i="15"/>
  <c r="H838" i="15"/>
  <c r="H839" i="15"/>
  <c r="H840" i="15"/>
  <c r="H841" i="15"/>
  <c r="H842" i="15"/>
  <c r="H843" i="15"/>
  <c r="H844" i="15"/>
  <c r="H845" i="15"/>
  <c r="H846" i="15"/>
  <c r="H847" i="15"/>
  <c r="H848" i="15"/>
  <c r="H849" i="15"/>
  <c r="H850" i="15"/>
  <c r="H851" i="15"/>
  <c r="H852" i="15"/>
  <c r="H853" i="15"/>
  <c r="H854" i="15"/>
  <c r="H855" i="15"/>
  <c r="H856" i="15"/>
  <c r="H857" i="15"/>
  <c r="H858" i="15"/>
  <c r="H859" i="15"/>
  <c r="H860" i="15"/>
  <c r="H861" i="15"/>
  <c r="H862" i="15"/>
  <c r="H863" i="15"/>
  <c r="H864" i="15"/>
  <c r="H865" i="15"/>
  <c r="H866" i="15"/>
  <c r="H867" i="15"/>
  <c r="H868" i="15"/>
  <c r="H869" i="15"/>
  <c r="H870" i="15"/>
  <c r="H871" i="15"/>
  <c r="H872" i="15"/>
  <c r="H873" i="15"/>
  <c r="H874" i="15"/>
  <c r="H875" i="15"/>
  <c r="H876" i="15"/>
  <c r="H877" i="15"/>
  <c r="H878" i="15"/>
  <c r="H879" i="15"/>
  <c r="H880" i="15"/>
  <c r="H881" i="15"/>
  <c r="H882" i="15"/>
  <c r="H883" i="15"/>
  <c r="H884" i="15"/>
  <c r="H885" i="15"/>
  <c r="H886" i="15"/>
  <c r="H887" i="15"/>
  <c r="H888" i="15"/>
  <c r="H889" i="15"/>
  <c r="H890" i="15"/>
  <c r="H891" i="15"/>
  <c r="H892" i="15"/>
  <c r="H893" i="15"/>
  <c r="H894" i="15"/>
  <c r="H895" i="15"/>
  <c r="H896" i="15"/>
  <c r="H897" i="15"/>
  <c r="H898" i="15"/>
  <c r="H899" i="15"/>
  <c r="H900" i="15"/>
  <c r="H901" i="15"/>
  <c r="H902" i="15"/>
  <c r="H903" i="15"/>
  <c r="H904" i="15"/>
  <c r="H905" i="15"/>
  <c r="H906" i="15"/>
  <c r="H907" i="15"/>
  <c r="H908" i="15"/>
  <c r="H909" i="15"/>
  <c r="H910" i="15"/>
  <c r="H911" i="15"/>
  <c r="H912" i="15"/>
  <c r="H913" i="15"/>
  <c r="H914" i="15"/>
  <c r="H915" i="15"/>
  <c r="H916" i="15"/>
  <c r="H917" i="15"/>
  <c r="H918" i="15"/>
  <c r="H919" i="15"/>
  <c r="H920" i="15"/>
  <c r="H921" i="15"/>
  <c r="H922" i="15"/>
  <c r="H923" i="15"/>
  <c r="H924" i="15"/>
  <c r="H925" i="15"/>
  <c r="H926" i="15"/>
  <c r="H927" i="15"/>
  <c r="H928" i="15"/>
  <c r="H929" i="15"/>
  <c r="H930" i="15"/>
  <c r="H931" i="15"/>
  <c r="H932" i="15"/>
  <c r="H933" i="15"/>
  <c r="H934" i="15"/>
  <c r="H935" i="15"/>
  <c r="H936" i="15"/>
  <c r="H937" i="15"/>
  <c r="H938" i="15"/>
  <c r="H939" i="15"/>
  <c r="H940" i="15"/>
  <c r="H941" i="15"/>
  <c r="H942" i="15"/>
  <c r="H943" i="15"/>
  <c r="H944" i="15"/>
  <c r="H945" i="15"/>
  <c r="H946" i="15"/>
  <c r="H947" i="15"/>
  <c r="H948" i="15"/>
  <c r="H949" i="15"/>
  <c r="H950" i="15"/>
  <c r="H951" i="15"/>
  <c r="H952" i="15"/>
  <c r="H953" i="15"/>
  <c r="H954" i="15"/>
  <c r="H955" i="15"/>
  <c r="H956" i="15"/>
  <c r="H957" i="15"/>
  <c r="H958" i="15"/>
  <c r="H959" i="15"/>
  <c r="H960" i="15"/>
  <c r="H961" i="15"/>
  <c r="H962" i="15"/>
  <c r="H963" i="15"/>
  <c r="H964" i="15"/>
  <c r="H965" i="15"/>
  <c r="H966" i="15"/>
  <c r="H967" i="15"/>
  <c r="H968" i="15"/>
  <c r="H969" i="15"/>
  <c r="H970" i="15"/>
  <c r="H971" i="15"/>
  <c r="H972" i="15"/>
  <c r="H973" i="15"/>
  <c r="H974" i="15"/>
  <c r="H975" i="15"/>
  <c r="H976" i="15"/>
  <c r="H977" i="15"/>
  <c r="H978" i="15"/>
  <c r="H979" i="15"/>
  <c r="H980" i="15"/>
  <c r="H981" i="15"/>
  <c r="H982" i="15"/>
  <c r="H983" i="15"/>
  <c r="H984" i="15"/>
  <c r="H985" i="15"/>
  <c r="H986" i="15"/>
  <c r="H987" i="15"/>
  <c r="H988" i="15"/>
  <c r="H989" i="15"/>
  <c r="H990" i="15"/>
  <c r="H991" i="15"/>
  <c r="H992" i="15"/>
  <c r="H993" i="15"/>
  <c r="H994" i="15"/>
  <c r="H995" i="15"/>
  <c r="H996" i="15"/>
  <c r="H997" i="15"/>
  <c r="H998" i="15"/>
  <c r="H999" i="15"/>
  <c r="H1000" i="15"/>
  <c r="H1001" i="15"/>
  <c r="H1002" i="15"/>
  <c r="H1003" i="15"/>
  <c r="H1004" i="15"/>
  <c r="H1005" i="15"/>
  <c r="H1006" i="15"/>
  <c r="H1007" i="15"/>
  <c r="H1008" i="15"/>
  <c r="H1009" i="15"/>
  <c r="H1010" i="15"/>
  <c r="H1011" i="15"/>
  <c r="H1012" i="15"/>
  <c r="H1013" i="15"/>
  <c r="H1014" i="15"/>
  <c r="H1015" i="15"/>
  <c r="H1016" i="15"/>
  <c r="H1017" i="15"/>
  <c r="H1018" i="15"/>
  <c r="H1019" i="15"/>
  <c r="H1020" i="15"/>
  <c r="H1021" i="15"/>
  <c r="H1022" i="15"/>
  <c r="H1023" i="15"/>
  <c r="H1024" i="15"/>
  <c r="H1025" i="15"/>
  <c r="H1026" i="15"/>
  <c r="H1027" i="15"/>
  <c r="H1028" i="15"/>
  <c r="H1029" i="15"/>
  <c r="H1030" i="15"/>
  <c r="H1031" i="15"/>
  <c r="H1032" i="15"/>
  <c r="H1033" i="15"/>
  <c r="H1034" i="15"/>
  <c r="H1035" i="15"/>
  <c r="H1036" i="15"/>
  <c r="H1037" i="15"/>
  <c r="H1038" i="15"/>
  <c r="H1039" i="15"/>
  <c r="H1040" i="15"/>
  <c r="H1041" i="15"/>
  <c r="H1042" i="15"/>
  <c r="H1043" i="15"/>
  <c r="H1044" i="15"/>
  <c r="H1045" i="15"/>
  <c r="H1046" i="15"/>
  <c r="H1047" i="15"/>
  <c r="H1048" i="15"/>
  <c r="H1049" i="15"/>
  <c r="H1050" i="15"/>
  <c r="H1051" i="15"/>
  <c r="H1052" i="15"/>
  <c r="H1053" i="15"/>
  <c r="H1054" i="15"/>
  <c r="H1055" i="15"/>
  <c r="H1056" i="15"/>
  <c r="H1057" i="15"/>
  <c r="H1058" i="15"/>
  <c r="H1059" i="15"/>
  <c r="H1060" i="15"/>
  <c r="H1061" i="15"/>
  <c r="H1062" i="15"/>
  <c r="H1063" i="15"/>
  <c r="H1064" i="15"/>
  <c r="H1065" i="15"/>
  <c r="H1066" i="15"/>
  <c r="H1067" i="15"/>
  <c r="H1068" i="15"/>
  <c r="H1069" i="15"/>
  <c r="H1070" i="15"/>
  <c r="H1071" i="15"/>
  <c r="H1072" i="15"/>
  <c r="H1073" i="15"/>
  <c r="H1074" i="15"/>
  <c r="H1075" i="15"/>
  <c r="H1076" i="15"/>
  <c r="H1077" i="15"/>
  <c r="H1078" i="15"/>
  <c r="H1079" i="15"/>
  <c r="H1080" i="15"/>
  <c r="H1081" i="15"/>
  <c r="H1082" i="15"/>
  <c r="H1083" i="15"/>
  <c r="H1084" i="15"/>
  <c r="H1085" i="15"/>
  <c r="H1086" i="15"/>
  <c r="H1087" i="15"/>
  <c r="H1088" i="15"/>
  <c r="H1089" i="15"/>
  <c r="H1090" i="15"/>
  <c r="H1091" i="15"/>
  <c r="H1092" i="15"/>
  <c r="H1093" i="15"/>
  <c r="H1094" i="15"/>
  <c r="H1095" i="15"/>
  <c r="H1096" i="15"/>
  <c r="H1097" i="15"/>
  <c r="H1098" i="15"/>
  <c r="H1099" i="15"/>
  <c r="H1100" i="15"/>
  <c r="H1101" i="15"/>
  <c r="H1102" i="15"/>
  <c r="H2" i="15"/>
  <c r="FE275" i="10" l="1"/>
  <c r="FH275" i="10" s="1"/>
  <c r="FE263" i="10"/>
  <c r="FH263" i="10" s="1"/>
  <c r="FE257" i="10"/>
  <c r="FH257" i="10" s="1"/>
  <c r="FE273" i="10"/>
  <c r="FH273" i="10" s="1"/>
  <c r="FE271" i="10"/>
  <c r="FH271" i="10" s="1"/>
  <c r="E360" i="7"/>
  <c r="E361" i="7"/>
  <c r="E362" i="7"/>
  <c r="E363" i="7"/>
  <c r="E364" i="7"/>
  <c r="A357" i="7"/>
  <c r="A358" i="7"/>
  <c r="A359" i="7"/>
  <c r="A360" i="7"/>
  <c r="A361" i="7"/>
  <c r="A362" i="7"/>
  <c r="A363" i="7"/>
  <c r="A364" i="7"/>
  <c r="A365" i="7"/>
  <c r="A366" i="7"/>
  <c r="A367" i="7"/>
  <c r="A368" i="7"/>
  <c r="A369" i="7"/>
  <c r="A370" i="7"/>
  <c r="A371" i="7"/>
  <c r="A372" i="7"/>
  <c r="A373" i="7"/>
  <c r="A374" i="7"/>
  <c r="A375" i="7"/>
  <c r="A376" i="7"/>
  <c r="A377" i="7"/>
  <c r="A378" i="7"/>
  <c r="A379" i="7"/>
  <c r="A380" i="7"/>
  <c r="A381" i="7"/>
  <c r="A382" i="7"/>
  <c r="A383" i="7"/>
  <c r="A384" i="7"/>
  <c r="A385" i="7"/>
  <c r="A386" i="7"/>
  <c r="A387" i="7"/>
  <c r="A388" i="7"/>
  <c r="A355" i="7"/>
  <c r="A356" i="7"/>
  <c r="N303" i="6"/>
  <c r="E357" i="7"/>
  <c r="E358" i="7"/>
  <c r="E359" i="7"/>
  <c r="E365" i="7"/>
  <c r="E366" i="7"/>
  <c r="E367" i="7"/>
  <c r="E368" i="7"/>
  <c r="A353" i="7"/>
  <c r="A354" i="7"/>
  <c r="AM404" i="5"/>
  <c r="AM405" i="5"/>
  <c r="AM406" i="5"/>
  <c r="AM407" i="5"/>
  <c r="AM408" i="5"/>
  <c r="AM409" i="5"/>
  <c r="AM410" i="5"/>
  <c r="AM411" i="5"/>
  <c r="AM412" i="5"/>
  <c r="AM413" i="5"/>
  <c r="AM414" i="5"/>
  <c r="AM415" i="5"/>
  <c r="AM416" i="5"/>
  <c r="AM417" i="5"/>
  <c r="AM418" i="5"/>
  <c r="AM419" i="5"/>
  <c r="AM420" i="5"/>
  <c r="AM421" i="5"/>
  <c r="AM422" i="5"/>
  <c r="AM423" i="5"/>
  <c r="AM424" i="5"/>
  <c r="AM425" i="5"/>
  <c r="AM426" i="5"/>
  <c r="AM427" i="5"/>
  <c r="AM428" i="5"/>
  <c r="AM429" i="5"/>
  <c r="AM430" i="5"/>
  <c r="AM431"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H1" i="15" l="1"/>
  <c r="E38" i="13"/>
  <c r="E39" i="13"/>
  <c r="E40" i="13"/>
  <c r="E41" i="13"/>
  <c r="E42" i="13"/>
  <c r="E43" i="13"/>
  <c r="E44" i="13"/>
  <c r="E45" i="13"/>
  <c r="A36" i="13"/>
  <c r="A37" i="13"/>
  <c r="A38" i="13"/>
  <c r="A39" i="13"/>
  <c r="A40" i="13"/>
  <c r="A41" i="13"/>
  <c r="A42" i="13"/>
  <c r="A43" i="13"/>
  <c r="A44" i="13"/>
  <c r="A45" i="13"/>
  <c r="A46" i="13"/>
  <c r="A317" i="8" l="1"/>
  <c r="A318" i="8"/>
  <c r="A319" i="8"/>
  <c r="A320" i="8"/>
  <c r="A321" i="8"/>
  <c r="H321" i="8"/>
  <c r="H320" i="8"/>
  <c r="H319" i="8"/>
  <c r="H318" i="8"/>
  <c r="H317" i="8"/>
  <c r="E46" i="13"/>
  <c r="AM851" i="5"/>
  <c r="AM852" i="5"/>
  <c r="AM853" i="5"/>
  <c r="AM854" i="5"/>
  <c r="AM855" i="5"/>
  <c r="AM856" i="5"/>
  <c r="AM857" i="5"/>
  <c r="AM858" i="5"/>
  <c r="AM859" i="5"/>
  <c r="AM860" i="5"/>
  <c r="AM861" i="5"/>
  <c r="A851" i="5"/>
  <c r="A852" i="5"/>
  <c r="A853" i="5"/>
  <c r="A854" i="5"/>
  <c r="A855" i="5"/>
  <c r="A856" i="5"/>
  <c r="A857" i="5"/>
  <c r="A858" i="5"/>
  <c r="A859" i="5"/>
  <c r="A860" i="5"/>
  <c r="A861" i="5"/>
  <c r="AJ1892" i="4"/>
  <c r="AJ1893" i="4"/>
  <c r="AJ1894" i="4"/>
  <c r="AJ1895" i="4"/>
  <c r="AJ1896" i="4"/>
  <c r="AJ1897" i="4"/>
  <c r="AJ1898" i="4"/>
  <c r="AJ1899" i="4"/>
  <c r="AJ1900" i="4"/>
  <c r="AJ1901" i="4"/>
  <c r="AJ1902" i="4"/>
  <c r="AJ1903" i="4"/>
  <c r="AJ1904" i="4"/>
  <c r="AJ1905" i="4"/>
  <c r="AJ1906" i="4"/>
  <c r="AJ1907" i="4"/>
  <c r="AJ1908" i="4"/>
  <c r="AJ1909" i="4"/>
  <c r="AJ1910" i="4"/>
  <c r="AJ1911" i="4"/>
  <c r="AJ1912" i="4"/>
  <c r="AJ1913" i="4"/>
  <c r="A1892" i="4"/>
  <c r="A1893" i="4"/>
  <c r="A1894" i="4"/>
  <c r="A1895" i="4"/>
  <c r="A1896" i="4"/>
  <c r="A1897" i="4"/>
  <c r="A1898" i="4"/>
  <c r="A1899" i="4"/>
  <c r="A1900" i="4"/>
  <c r="A1901" i="4"/>
  <c r="A1902" i="4"/>
  <c r="A1903" i="4"/>
  <c r="A1904" i="4"/>
  <c r="A1905" i="4"/>
  <c r="A1906" i="4"/>
  <c r="A1907" i="4"/>
  <c r="A1908" i="4"/>
  <c r="A1909" i="4"/>
  <c r="A1910" i="4"/>
  <c r="A1911" i="4"/>
  <c r="A1912" i="4"/>
  <c r="A1913"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A1359" i="4"/>
  <c r="A1360" i="4"/>
  <c r="A1361" i="4"/>
  <c r="A1362" i="4"/>
  <c r="A1363" i="4"/>
  <c r="A1364" i="4"/>
  <c r="A1365" i="4"/>
  <c r="A1366" i="4"/>
  <c r="A1367" i="4"/>
  <c r="A1368" i="4"/>
  <c r="A1369" i="4"/>
  <c r="A1370" i="4"/>
  <c r="A1402" i="4"/>
  <c r="A1403" i="4"/>
  <c r="A1404" i="4"/>
  <c r="A1405" i="4"/>
  <c r="A1406" i="4"/>
  <c r="A1407" i="4"/>
  <c r="A1408" i="4"/>
  <c r="A1409" i="4"/>
  <c r="A1410" i="4"/>
  <c r="A1411" i="4"/>
  <c r="A1412" i="4"/>
  <c r="A1413" i="4"/>
  <c r="A1414" i="4"/>
  <c r="A1415" i="4"/>
  <c r="A1416" i="4"/>
  <c r="A1417" i="4"/>
  <c r="A1418" i="4"/>
  <c r="A1419" i="4"/>
  <c r="A1420" i="4"/>
  <c r="A1421" i="4"/>
  <c r="A1422" i="4"/>
  <c r="A1423" i="4"/>
  <c r="A1424" i="4"/>
  <c r="A1425" i="4"/>
  <c r="A1426" i="4"/>
  <c r="A1427" i="4"/>
  <c r="A1428" i="4"/>
  <c r="A1429" i="4"/>
  <c r="A1430" i="4"/>
  <c r="A1431" i="4"/>
  <c r="A1432" i="4"/>
  <c r="A1433" i="4"/>
  <c r="A1434" i="4"/>
  <c r="A1435" i="4"/>
  <c r="A1436" i="4"/>
  <c r="A1437" i="4"/>
  <c r="A1438" i="4"/>
  <c r="A1439" i="4"/>
  <c r="A1440" i="4"/>
  <c r="A1441" i="4"/>
  <c r="A1442" i="4"/>
  <c r="A1443" i="4"/>
  <c r="A1444" i="4"/>
  <c r="A1445" i="4"/>
  <c r="A1446" i="4"/>
  <c r="A1447" i="4"/>
  <c r="A1448" i="4"/>
  <c r="A1449" i="4"/>
  <c r="A1450" i="4"/>
  <c r="A1451" i="4"/>
  <c r="A1452" i="4"/>
  <c r="A1453" i="4"/>
  <c r="A1454" i="4"/>
  <c r="A1455" i="4"/>
  <c r="A1456" i="4"/>
  <c r="A1457" i="4"/>
  <c r="A1458" i="4"/>
  <c r="A1459" i="4"/>
  <c r="A1460" i="4"/>
  <c r="A1461" i="4"/>
  <c r="A1462" i="4"/>
  <c r="A1463" i="4"/>
  <c r="A1464" i="4"/>
  <c r="A1465" i="4"/>
  <c r="A1466" i="4"/>
  <c r="A1467" i="4"/>
  <c r="A1468" i="4"/>
  <c r="A1469" i="4"/>
  <c r="A1470" i="4"/>
  <c r="A1471" i="4"/>
  <c r="A1472" i="4"/>
  <c r="A1473" i="4"/>
  <c r="A1474" i="4"/>
  <c r="A1475" i="4"/>
  <c r="A1476" i="4"/>
  <c r="A1477" i="4"/>
  <c r="A1478" i="4"/>
  <c r="A1479" i="4"/>
  <c r="A1480" i="4"/>
  <c r="A1481" i="4"/>
  <c r="A1482" i="4"/>
  <c r="A1483" i="4"/>
  <c r="A1484" i="4"/>
  <c r="A1485" i="4"/>
  <c r="A1486" i="4"/>
  <c r="A1487" i="4"/>
  <c r="A1488" i="4"/>
  <c r="A1489" i="4"/>
  <c r="A1490" i="4"/>
  <c r="A1491" i="4"/>
  <c r="A1492" i="4"/>
  <c r="A1493" i="4"/>
  <c r="A1494" i="4"/>
  <c r="A1495" i="4"/>
  <c r="A1496" i="4"/>
  <c r="A1497" i="4"/>
  <c r="A1498" i="4"/>
  <c r="A1499" i="4"/>
  <c r="A1500" i="4"/>
  <c r="A1501" i="4"/>
  <c r="A1502" i="4"/>
  <c r="A1503" i="4"/>
  <c r="A1504" i="4"/>
  <c r="A1505" i="4"/>
  <c r="A1506" i="4"/>
  <c r="A1507" i="4"/>
  <c r="A1508" i="4"/>
  <c r="A1509" i="4"/>
  <c r="A1510" i="4"/>
  <c r="A1511" i="4"/>
  <c r="A1512" i="4"/>
  <c r="A1513" i="4"/>
  <c r="A1514" i="4"/>
  <c r="A1515" i="4"/>
  <c r="A1516" i="4"/>
  <c r="A1517" i="4"/>
  <c r="A1518" i="4"/>
  <c r="A1519" i="4"/>
  <c r="A1520" i="4"/>
  <c r="A1521" i="4"/>
  <c r="A1522" i="4"/>
  <c r="A1523" i="4"/>
  <c r="A1524" i="4"/>
  <c r="A1525" i="4"/>
  <c r="A1526" i="4"/>
  <c r="A1527" i="4"/>
  <c r="A1528" i="4"/>
  <c r="A1529" i="4"/>
  <c r="A1530" i="4"/>
  <c r="A1531" i="4"/>
  <c r="A1532" i="4"/>
  <c r="A1533" i="4"/>
  <c r="A1534" i="4"/>
  <c r="A1535" i="4"/>
  <c r="A1536" i="4"/>
  <c r="A1537" i="4"/>
  <c r="A1538" i="4"/>
  <c r="A1539" i="4"/>
  <c r="A1540" i="4"/>
  <c r="A1541" i="4"/>
  <c r="A1542" i="4"/>
  <c r="A1543" i="4"/>
  <c r="A1544" i="4"/>
  <c r="A1545" i="4"/>
  <c r="A1546" i="4"/>
  <c r="A1547" i="4"/>
  <c r="A1548" i="4"/>
  <c r="A1549" i="4"/>
  <c r="A1550" i="4"/>
  <c r="A1551" i="4"/>
  <c r="A1552" i="4"/>
  <c r="A1553" i="4"/>
  <c r="A1554" i="4"/>
  <c r="A1555" i="4"/>
  <c r="A1556" i="4"/>
  <c r="A1557" i="4"/>
  <c r="A1558" i="4"/>
  <c r="A1559" i="4"/>
  <c r="A1560" i="4"/>
  <c r="A1561" i="4"/>
  <c r="A1562" i="4"/>
  <c r="A1563" i="4"/>
  <c r="A1564" i="4"/>
  <c r="A1565" i="4"/>
  <c r="A1566" i="4"/>
  <c r="A1567" i="4"/>
  <c r="A1568" i="4"/>
  <c r="A1569" i="4"/>
  <c r="A1570" i="4"/>
  <c r="A1571" i="4"/>
  <c r="A1572" i="4"/>
  <c r="A1573" i="4"/>
  <c r="A1574" i="4"/>
  <c r="A1575" i="4"/>
  <c r="A1576" i="4"/>
  <c r="A1577" i="4"/>
  <c r="A1578" i="4"/>
  <c r="A1579" i="4"/>
  <c r="A1580" i="4"/>
  <c r="A1581" i="4"/>
  <c r="A1582" i="4"/>
  <c r="A1583" i="4"/>
  <c r="A1584" i="4"/>
  <c r="A1585" i="4"/>
  <c r="A1586" i="4"/>
  <c r="A1587" i="4"/>
  <c r="A1588" i="4"/>
  <c r="A1589" i="4"/>
  <c r="A1590" i="4"/>
  <c r="A1591" i="4"/>
  <c r="A1592" i="4"/>
  <c r="A1593" i="4"/>
  <c r="A1594" i="4"/>
  <c r="A1595" i="4"/>
  <c r="A1596" i="4"/>
  <c r="A1597" i="4"/>
  <c r="A1598" i="4"/>
  <c r="A1599" i="4"/>
  <c r="A1600" i="4"/>
  <c r="A1601" i="4"/>
  <c r="A1602" i="4"/>
  <c r="A1603" i="4"/>
  <c r="A1604" i="4"/>
  <c r="A1605" i="4"/>
  <c r="A1606" i="4"/>
  <c r="A1607" i="4"/>
  <c r="A1608" i="4"/>
  <c r="A1609" i="4"/>
  <c r="A1610" i="4"/>
  <c r="A1611" i="4"/>
  <c r="A1612" i="4"/>
  <c r="A1613" i="4"/>
  <c r="A1614" i="4"/>
  <c r="A1615" i="4"/>
  <c r="A1616" i="4"/>
  <c r="A1617" i="4"/>
  <c r="A1618" i="4"/>
  <c r="A1619" i="4"/>
  <c r="A1620" i="4"/>
  <c r="A1621" i="4"/>
  <c r="A1622" i="4"/>
  <c r="A1623" i="4"/>
  <c r="A1624" i="4"/>
  <c r="A1625" i="4"/>
  <c r="A1626" i="4"/>
  <c r="A1627" i="4"/>
  <c r="A1628" i="4"/>
  <c r="A1629" i="4"/>
  <c r="A1630" i="4"/>
  <c r="A1631" i="4"/>
  <c r="A1632" i="4"/>
  <c r="A1633" i="4"/>
  <c r="A1634" i="4"/>
  <c r="A1635" i="4"/>
  <c r="A1636" i="4"/>
  <c r="A1637" i="4"/>
  <c r="A1638" i="4"/>
  <c r="A1639" i="4"/>
  <c r="A1640" i="4"/>
  <c r="A1641" i="4"/>
  <c r="A1642" i="4"/>
  <c r="A1643" i="4"/>
  <c r="A1644" i="4"/>
  <c r="A1645" i="4"/>
  <c r="A1646" i="4"/>
  <c r="A1647" i="4"/>
  <c r="A1648" i="4"/>
  <c r="A1649" i="4"/>
  <c r="A1650" i="4"/>
  <c r="A1651" i="4"/>
  <c r="A1652" i="4"/>
  <c r="A1653" i="4"/>
  <c r="A1654" i="4"/>
  <c r="A1655" i="4"/>
  <c r="A1656" i="4"/>
  <c r="A1657" i="4"/>
  <c r="A1658" i="4"/>
  <c r="A1659" i="4"/>
  <c r="A1660" i="4"/>
  <c r="A1661" i="4"/>
  <c r="A1662" i="4"/>
  <c r="A1663" i="4"/>
  <c r="A1664" i="4"/>
  <c r="A1665" i="4"/>
  <c r="A1666" i="4"/>
  <c r="A1667" i="4"/>
  <c r="A1668" i="4"/>
  <c r="A1669" i="4"/>
  <c r="A1670" i="4"/>
  <c r="A1671" i="4"/>
  <c r="A1672" i="4"/>
  <c r="A1673" i="4"/>
  <c r="A1674" i="4"/>
  <c r="A1675" i="4"/>
  <c r="A1676" i="4"/>
  <c r="A1677" i="4"/>
  <c r="A1678" i="4"/>
  <c r="A1679" i="4"/>
  <c r="A1680" i="4"/>
  <c r="A1681" i="4"/>
  <c r="A1682" i="4"/>
  <c r="A1683" i="4"/>
  <c r="A1684" i="4"/>
  <c r="A1685" i="4"/>
  <c r="A1686" i="4"/>
  <c r="A1687" i="4"/>
  <c r="A1688" i="4"/>
  <c r="A1689" i="4"/>
  <c r="A1690" i="4"/>
  <c r="A1691" i="4"/>
  <c r="A1692" i="4"/>
  <c r="A1693" i="4"/>
  <c r="A1694" i="4"/>
  <c r="A1695" i="4"/>
  <c r="A1696" i="4"/>
  <c r="A1697" i="4"/>
  <c r="A1698" i="4"/>
  <c r="A1699" i="4"/>
  <c r="A1700" i="4"/>
  <c r="A1701" i="4"/>
  <c r="A1702" i="4"/>
  <c r="A1703" i="4"/>
  <c r="A1704" i="4"/>
  <c r="A1705" i="4"/>
  <c r="A1706" i="4"/>
  <c r="A1707" i="4"/>
  <c r="A1708" i="4"/>
  <c r="A1709" i="4"/>
  <c r="A1710" i="4"/>
  <c r="A1711" i="4"/>
  <c r="A1712" i="4"/>
  <c r="A1713" i="4"/>
  <c r="A1714" i="4"/>
  <c r="A1715" i="4"/>
  <c r="A1716" i="4"/>
  <c r="A1717" i="4"/>
  <c r="A1718" i="4"/>
  <c r="A1719" i="4"/>
  <c r="A1720" i="4"/>
  <c r="A1721" i="4"/>
  <c r="A1722" i="4"/>
  <c r="A1723" i="4"/>
  <c r="A1724" i="4"/>
  <c r="A1725" i="4"/>
  <c r="A1726" i="4"/>
  <c r="A1727" i="4"/>
  <c r="A1728" i="4"/>
  <c r="A1729" i="4"/>
  <c r="A1730" i="4"/>
  <c r="A1731" i="4"/>
  <c r="A1732" i="4"/>
  <c r="A1733" i="4"/>
  <c r="A1734" i="4"/>
  <c r="A1735" i="4"/>
  <c r="A1736" i="4"/>
  <c r="A1737" i="4"/>
  <c r="A1738" i="4"/>
  <c r="A1739" i="4"/>
  <c r="A1740" i="4"/>
  <c r="A1741" i="4"/>
  <c r="A1742" i="4"/>
  <c r="A1743" i="4"/>
  <c r="A1744" i="4"/>
  <c r="A1745" i="4"/>
  <c r="A1746" i="4"/>
  <c r="A1747" i="4"/>
  <c r="A1748" i="4"/>
  <c r="A1749" i="4"/>
  <c r="A1750" i="4"/>
  <c r="A1751" i="4"/>
  <c r="A1752" i="4"/>
  <c r="A1753" i="4"/>
  <c r="A1754" i="4"/>
  <c r="A1755" i="4"/>
  <c r="A1756" i="4"/>
  <c r="A1757" i="4"/>
  <c r="A1758" i="4"/>
  <c r="A1759" i="4"/>
  <c r="A1760" i="4"/>
  <c r="A1761" i="4"/>
  <c r="A1762" i="4"/>
  <c r="A1763" i="4"/>
  <c r="A1764" i="4"/>
  <c r="A1765" i="4"/>
  <c r="A1766" i="4"/>
  <c r="A1767" i="4"/>
  <c r="A1768" i="4"/>
  <c r="A1769" i="4"/>
  <c r="A1770" i="4"/>
  <c r="A1771" i="4"/>
  <c r="A1772" i="4"/>
  <c r="A1773" i="4"/>
  <c r="A1774" i="4"/>
  <c r="A1775" i="4"/>
  <c r="A1776" i="4"/>
  <c r="A1777" i="4"/>
  <c r="A1778" i="4"/>
  <c r="A1779" i="4"/>
  <c r="A1780" i="4"/>
  <c r="A1781" i="4"/>
  <c r="A1782" i="4"/>
  <c r="A1783" i="4"/>
  <c r="A1784" i="4"/>
  <c r="A1785" i="4"/>
  <c r="A1786" i="4"/>
  <c r="A1787" i="4"/>
  <c r="A1788" i="4"/>
  <c r="A1789" i="4"/>
  <c r="A1790" i="4"/>
  <c r="A1791" i="4"/>
  <c r="A1792" i="4"/>
  <c r="A1793" i="4"/>
  <c r="A1794" i="4"/>
  <c r="A1795" i="4"/>
  <c r="A1796" i="4"/>
  <c r="A1797" i="4"/>
  <c r="A1798" i="4"/>
  <c r="A1799" i="4"/>
  <c r="A1800" i="4"/>
  <c r="A1801" i="4"/>
  <c r="A1802" i="4"/>
  <c r="A1803" i="4"/>
  <c r="A1804" i="4"/>
  <c r="A1805" i="4"/>
  <c r="A1806" i="4"/>
  <c r="A1807" i="4"/>
  <c r="A1808" i="4"/>
  <c r="A1809" i="4"/>
  <c r="A1810" i="4"/>
  <c r="A1811" i="4"/>
  <c r="A1812" i="4"/>
  <c r="A1813" i="4"/>
  <c r="A1814" i="4"/>
  <c r="A1815" i="4"/>
  <c r="A1816" i="4"/>
  <c r="A1817" i="4"/>
  <c r="A1818" i="4"/>
  <c r="A1819" i="4"/>
  <c r="A1820" i="4"/>
  <c r="A1821" i="4"/>
  <c r="A1822" i="4"/>
  <c r="A1823" i="4"/>
  <c r="A1824" i="4"/>
  <c r="A1825" i="4"/>
  <c r="A1826" i="4"/>
  <c r="A1827" i="4"/>
  <c r="A1828" i="4"/>
  <c r="A1829" i="4"/>
  <c r="A1830" i="4"/>
  <c r="A1831" i="4"/>
  <c r="A1832" i="4"/>
  <c r="A1833" i="4"/>
  <c r="A1834" i="4"/>
  <c r="A1835" i="4"/>
  <c r="A1836" i="4"/>
  <c r="A1837" i="4"/>
  <c r="A1838" i="4"/>
  <c r="A1839" i="4"/>
  <c r="A1840" i="4"/>
  <c r="A1841" i="4"/>
  <c r="A1842" i="4"/>
  <c r="A1843" i="4"/>
  <c r="A1844" i="4"/>
  <c r="A1845" i="4"/>
  <c r="A1846" i="4"/>
  <c r="A1847" i="4"/>
  <c r="A1848" i="4"/>
  <c r="A1849" i="4"/>
  <c r="A1850" i="4"/>
  <c r="A1851" i="4"/>
  <c r="A1852" i="4"/>
  <c r="A1853" i="4"/>
  <c r="A1854" i="4"/>
  <c r="A1855" i="4"/>
  <c r="A1856" i="4"/>
  <c r="A1857" i="4"/>
  <c r="A1858" i="4"/>
  <c r="A1859" i="4"/>
  <c r="A1860" i="4"/>
  <c r="A1861" i="4"/>
  <c r="A1862" i="4"/>
  <c r="A1863" i="4"/>
  <c r="A1864" i="4"/>
  <c r="A1865" i="4"/>
  <c r="A1866" i="4"/>
  <c r="A1867" i="4"/>
  <c r="A1868" i="4"/>
  <c r="A1869" i="4"/>
  <c r="A1870" i="4"/>
  <c r="A1871" i="4"/>
  <c r="A1872" i="4"/>
  <c r="A1873" i="4"/>
  <c r="A1874" i="4"/>
  <c r="A1875" i="4"/>
  <c r="A1876" i="4"/>
  <c r="A1877" i="4"/>
  <c r="A1878" i="4"/>
  <c r="A1879" i="4"/>
  <c r="A1880" i="4"/>
  <c r="A1881" i="4"/>
  <c r="A1882" i="4"/>
  <c r="A1883" i="4"/>
  <c r="A1884" i="4"/>
  <c r="A1885" i="4"/>
  <c r="A1886" i="4"/>
  <c r="A1887" i="4"/>
  <c r="A1888" i="4"/>
  <c r="A1889" i="4"/>
  <c r="A1890" i="4"/>
  <c r="A1891" i="4"/>
  <c r="AJ1268" i="4"/>
  <c r="AJ1269" i="4"/>
  <c r="AJ1270" i="4"/>
  <c r="AJ1271" i="4"/>
  <c r="AJ1272" i="4"/>
  <c r="AJ1273" i="4"/>
  <c r="AJ1274" i="4"/>
  <c r="AJ1275" i="4"/>
  <c r="AJ1276" i="4"/>
  <c r="AJ1277" i="4"/>
  <c r="AJ1278" i="4"/>
  <c r="AJ1279" i="4"/>
  <c r="AJ1280" i="4"/>
  <c r="AJ1281" i="4"/>
  <c r="AJ1282" i="4"/>
  <c r="AJ1283" i="4"/>
  <c r="AJ1284" i="4"/>
  <c r="AJ1285" i="4"/>
  <c r="AJ1286" i="4"/>
  <c r="AJ1287" i="4"/>
  <c r="AJ1288" i="4"/>
  <c r="AJ1289" i="4"/>
  <c r="AJ1290" i="4"/>
  <c r="AJ1291" i="4"/>
  <c r="AJ1292" i="4"/>
  <c r="AJ1293" i="4"/>
  <c r="AJ1294" i="4"/>
  <c r="AJ1295" i="4"/>
  <c r="AJ1296" i="4"/>
  <c r="AJ1297" i="4"/>
  <c r="AJ1298" i="4"/>
  <c r="AJ1299" i="4"/>
  <c r="AJ1300" i="4"/>
  <c r="AJ1301" i="4"/>
  <c r="AJ1302" i="4"/>
  <c r="AJ1303" i="4"/>
  <c r="AJ1304" i="4"/>
  <c r="AJ1305" i="4"/>
  <c r="AJ1306" i="4"/>
  <c r="AJ1307" i="4"/>
  <c r="AJ1308" i="4"/>
  <c r="AJ1309" i="4"/>
  <c r="AJ1310" i="4"/>
  <c r="AJ1311" i="4"/>
  <c r="AJ1312" i="4"/>
  <c r="AJ1313" i="4"/>
  <c r="AJ1314" i="4"/>
  <c r="AJ1315" i="4"/>
  <c r="AJ1316" i="4"/>
  <c r="AJ1317" i="4"/>
  <c r="AJ1318" i="4"/>
  <c r="AJ1319" i="4"/>
  <c r="AJ1320" i="4"/>
  <c r="AJ1321" i="4"/>
  <c r="AJ1322" i="4"/>
  <c r="AJ1323" i="4"/>
  <c r="AJ1324" i="4"/>
  <c r="AJ1325" i="4"/>
  <c r="AJ1326" i="4"/>
  <c r="AJ1327" i="4"/>
  <c r="AJ1328" i="4"/>
  <c r="AJ1329" i="4"/>
  <c r="AJ1330" i="4"/>
  <c r="AJ1331" i="4"/>
  <c r="AJ1332" i="4"/>
  <c r="AJ1333" i="4"/>
  <c r="AJ1334" i="4"/>
  <c r="AJ1335" i="4"/>
  <c r="AJ1336" i="4"/>
  <c r="AJ1337" i="4"/>
  <c r="AJ1338" i="4"/>
  <c r="AJ1339" i="4"/>
  <c r="AJ1340" i="4"/>
  <c r="AJ1341" i="4"/>
  <c r="AJ1342" i="4"/>
  <c r="AJ1343" i="4"/>
  <c r="AJ1344" i="4"/>
  <c r="AJ1345" i="4"/>
  <c r="AJ1346" i="4"/>
  <c r="AJ1347" i="4"/>
  <c r="AJ1348" i="4"/>
  <c r="AJ1349" i="4"/>
  <c r="AJ1350" i="4"/>
  <c r="AJ1351" i="4"/>
  <c r="AJ1352" i="4"/>
  <c r="AJ1353" i="4"/>
  <c r="AJ1354" i="4"/>
  <c r="AJ1355" i="4"/>
  <c r="AJ1356" i="4"/>
  <c r="AJ1357" i="4"/>
  <c r="AJ1358" i="4"/>
  <c r="AJ1359" i="4"/>
  <c r="AJ1360" i="4"/>
  <c r="AJ1361" i="4"/>
  <c r="AJ1362" i="4"/>
  <c r="AJ1363" i="4"/>
  <c r="AJ1364" i="4"/>
  <c r="AJ1365" i="4"/>
  <c r="AJ1366" i="4"/>
  <c r="AJ1367" i="4"/>
  <c r="AJ1368" i="4"/>
  <c r="AJ1369" i="4"/>
  <c r="AJ1370" i="4"/>
  <c r="AJ1371" i="4"/>
  <c r="AJ1372" i="4"/>
  <c r="AJ1373" i="4"/>
  <c r="AJ1374" i="4"/>
  <c r="AJ1375" i="4"/>
  <c r="AJ1376" i="4"/>
  <c r="AJ1377" i="4"/>
  <c r="AJ1378" i="4"/>
  <c r="AJ1380" i="4"/>
  <c r="AJ1381" i="4"/>
  <c r="AJ1379" i="4"/>
  <c r="AJ1382" i="4"/>
  <c r="AJ1383" i="4"/>
  <c r="AJ1384" i="4"/>
  <c r="AJ1385" i="4"/>
  <c r="AJ1386" i="4"/>
  <c r="AJ1387" i="4"/>
  <c r="AJ1388" i="4"/>
  <c r="AJ1389" i="4"/>
  <c r="AJ1390" i="4"/>
  <c r="AJ1391" i="4"/>
  <c r="AJ1392" i="4"/>
  <c r="AJ1393" i="4"/>
  <c r="AJ1394" i="4"/>
  <c r="AJ1395" i="4"/>
  <c r="AJ1396" i="4"/>
  <c r="AJ1397" i="4"/>
  <c r="AJ1398" i="4"/>
  <c r="AJ1399" i="4"/>
  <c r="AJ1400" i="4"/>
  <c r="AJ1401" i="4"/>
  <c r="AJ1402" i="4"/>
  <c r="AJ1403" i="4"/>
  <c r="AJ1404" i="4"/>
  <c r="AJ1405" i="4"/>
  <c r="AJ1406" i="4"/>
  <c r="AJ1407" i="4"/>
  <c r="AJ1408" i="4"/>
  <c r="AJ1409" i="4"/>
  <c r="AJ1410" i="4"/>
  <c r="AJ1411" i="4"/>
  <c r="AJ1412" i="4"/>
  <c r="AJ1413" i="4"/>
  <c r="AJ1414" i="4"/>
  <c r="AJ1415" i="4"/>
  <c r="AJ1416" i="4"/>
  <c r="AJ1417" i="4"/>
  <c r="AJ1418" i="4"/>
  <c r="AJ1419" i="4"/>
  <c r="AJ1420" i="4"/>
  <c r="AJ1421" i="4"/>
  <c r="AJ1422" i="4"/>
  <c r="AJ1423" i="4"/>
  <c r="AJ1424" i="4"/>
  <c r="AJ1425" i="4"/>
  <c r="AJ1426" i="4"/>
  <c r="AJ1427" i="4"/>
  <c r="AJ1428" i="4"/>
  <c r="AJ1429" i="4"/>
  <c r="AJ1430" i="4"/>
  <c r="AJ1431" i="4"/>
  <c r="AJ1432" i="4"/>
  <c r="AJ1433" i="4"/>
  <c r="AJ1434" i="4"/>
  <c r="AJ1435" i="4"/>
  <c r="AJ1436" i="4"/>
  <c r="AJ1437" i="4"/>
  <c r="AJ1438" i="4"/>
  <c r="AJ1439" i="4"/>
  <c r="AJ1440" i="4"/>
  <c r="AJ1441" i="4"/>
  <c r="AJ1442" i="4"/>
  <c r="AJ1443" i="4"/>
  <c r="AJ1444" i="4"/>
  <c r="AJ1445" i="4"/>
  <c r="AJ1446" i="4"/>
  <c r="AJ1447" i="4"/>
  <c r="AJ1448" i="4"/>
  <c r="AJ1449" i="4"/>
  <c r="AJ1450" i="4"/>
  <c r="AJ1451" i="4"/>
  <c r="AJ1452" i="4"/>
  <c r="AJ1453" i="4"/>
  <c r="AJ1454" i="4"/>
  <c r="AJ1455" i="4"/>
  <c r="AJ1456" i="4"/>
  <c r="AJ1457" i="4"/>
  <c r="AJ1458" i="4"/>
  <c r="AJ1459" i="4"/>
  <c r="AJ1460" i="4"/>
  <c r="AJ1461" i="4"/>
  <c r="AJ1462" i="4"/>
  <c r="AJ1463" i="4"/>
  <c r="AJ1464" i="4"/>
  <c r="AJ1465" i="4"/>
  <c r="AJ1466" i="4"/>
  <c r="AJ1467" i="4"/>
  <c r="AJ1468" i="4"/>
  <c r="AJ1469" i="4"/>
  <c r="AJ1470" i="4"/>
  <c r="AJ1471" i="4"/>
  <c r="AJ1472" i="4"/>
  <c r="AJ1473" i="4"/>
  <c r="AJ1474" i="4"/>
  <c r="AJ1475" i="4"/>
  <c r="AJ1476" i="4"/>
  <c r="AJ1477" i="4"/>
  <c r="AJ1478" i="4"/>
  <c r="AJ1479" i="4"/>
  <c r="AJ1480" i="4"/>
  <c r="AJ1481" i="4"/>
  <c r="AJ1482" i="4"/>
  <c r="AJ1483" i="4"/>
  <c r="AJ1484" i="4"/>
  <c r="AJ1485" i="4"/>
  <c r="AJ1486" i="4"/>
  <c r="AJ1487" i="4"/>
  <c r="AJ1488" i="4"/>
  <c r="AJ1489" i="4"/>
  <c r="AJ1490" i="4"/>
  <c r="AJ1491" i="4"/>
  <c r="AJ1492" i="4"/>
  <c r="AJ1493" i="4"/>
  <c r="AJ1494" i="4"/>
  <c r="AJ1495" i="4"/>
  <c r="AJ1496" i="4"/>
  <c r="AJ1497" i="4"/>
  <c r="AJ1498" i="4"/>
  <c r="AJ1499" i="4"/>
  <c r="AJ1500" i="4"/>
  <c r="AJ1501" i="4"/>
  <c r="AJ1502" i="4"/>
  <c r="AJ1503" i="4"/>
  <c r="AJ1504" i="4"/>
  <c r="AJ1505" i="4"/>
  <c r="AJ1506" i="4"/>
  <c r="AJ1507" i="4"/>
  <c r="AJ1508" i="4"/>
  <c r="AJ1509" i="4"/>
  <c r="AJ1510" i="4"/>
  <c r="AJ1511" i="4"/>
  <c r="AJ1512" i="4"/>
  <c r="AJ1513" i="4"/>
  <c r="AJ1514" i="4"/>
  <c r="AJ1515" i="4"/>
  <c r="AJ1516" i="4"/>
  <c r="AJ1517" i="4"/>
  <c r="AJ1518" i="4"/>
  <c r="AJ1519" i="4"/>
  <c r="AJ1520" i="4"/>
  <c r="AJ1521" i="4"/>
  <c r="AJ1522" i="4"/>
  <c r="AJ1523" i="4"/>
  <c r="AJ1524" i="4"/>
  <c r="AJ1525" i="4"/>
  <c r="AJ1526" i="4"/>
  <c r="AJ1527" i="4"/>
  <c r="AJ1528" i="4"/>
  <c r="AJ1529" i="4"/>
  <c r="AJ1530" i="4"/>
  <c r="AJ1531" i="4"/>
  <c r="AJ1532" i="4"/>
  <c r="AJ1533" i="4"/>
  <c r="AJ1534" i="4"/>
  <c r="AJ1535" i="4"/>
  <c r="AJ1536" i="4"/>
  <c r="AJ1537" i="4"/>
  <c r="AJ1538" i="4"/>
  <c r="AJ1539" i="4"/>
  <c r="AJ1540" i="4"/>
  <c r="AJ1541" i="4"/>
  <c r="AJ1542" i="4"/>
  <c r="AJ1543" i="4"/>
  <c r="AJ1544" i="4"/>
  <c r="AJ1545" i="4"/>
  <c r="AJ1546" i="4"/>
  <c r="AJ1547" i="4"/>
  <c r="AJ1548" i="4"/>
  <c r="AJ1549" i="4"/>
  <c r="AJ1550" i="4"/>
  <c r="AJ1551" i="4"/>
  <c r="AJ1552" i="4"/>
  <c r="AJ1553" i="4"/>
  <c r="AJ1554" i="4"/>
  <c r="AJ1555" i="4"/>
  <c r="AJ1556" i="4"/>
  <c r="AJ1557" i="4"/>
  <c r="AJ1558" i="4"/>
  <c r="AJ1559" i="4"/>
  <c r="AJ1560" i="4"/>
  <c r="AJ1561" i="4"/>
  <c r="AJ1562" i="4"/>
  <c r="AJ1563" i="4"/>
  <c r="AJ1564" i="4"/>
  <c r="AJ1565" i="4"/>
  <c r="AJ1566" i="4"/>
  <c r="AJ1567" i="4"/>
  <c r="AJ1568" i="4"/>
  <c r="AJ1569" i="4"/>
  <c r="AJ1570" i="4"/>
  <c r="AJ1571" i="4"/>
  <c r="AJ1572" i="4"/>
  <c r="AJ1573" i="4"/>
  <c r="AJ1574" i="4"/>
  <c r="AJ1575" i="4"/>
  <c r="AJ1576" i="4"/>
  <c r="AJ1577" i="4"/>
  <c r="AJ1578" i="4"/>
  <c r="AJ1579" i="4"/>
  <c r="AJ1580" i="4"/>
  <c r="AJ1581" i="4"/>
  <c r="AJ1582" i="4"/>
  <c r="AJ1583" i="4"/>
  <c r="AJ1584" i="4"/>
  <c r="AJ1585" i="4"/>
  <c r="AJ1586" i="4"/>
  <c r="AJ1587" i="4"/>
  <c r="AJ1588" i="4"/>
  <c r="AJ1589" i="4"/>
  <c r="AJ1590" i="4"/>
  <c r="AJ1591" i="4"/>
  <c r="AJ1592" i="4"/>
  <c r="AJ1593" i="4"/>
  <c r="AJ1594" i="4"/>
  <c r="AJ1595" i="4"/>
  <c r="AJ1596" i="4"/>
  <c r="AJ1597" i="4"/>
  <c r="AJ1598" i="4"/>
  <c r="AJ1599" i="4"/>
  <c r="AJ1600" i="4"/>
  <c r="AJ1601" i="4"/>
  <c r="AJ1602" i="4"/>
  <c r="AJ1603" i="4"/>
  <c r="AJ1604" i="4"/>
  <c r="AJ1605" i="4"/>
  <c r="AJ1606" i="4"/>
  <c r="AJ1607" i="4"/>
  <c r="AJ1608" i="4"/>
  <c r="AJ1609" i="4"/>
  <c r="AJ1610" i="4"/>
  <c r="AJ1611" i="4"/>
  <c r="AJ1612" i="4"/>
  <c r="AJ1613" i="4"/>
  <c r="AJ1614" i="4"/>
  <c r="AJ1615" i="4"/>
  <c r="AJ1616" i="4"/>
  <c r="AJ1617" i="4"/>
  <c r="AJ1618" i="4"/>
  <c r="AJ1619" i="4"/>
  <c r="AJ1620" i="4"/>
  <c r="AJ1621" i="4"/>
  <c r="AJ1622" i="4"/>
  <c r="AJ1623" i="4"/>
  <c r="AJ1624" i="4"/>
  <c r="AJ1625" i="4"/>
  <c r="AJ1626" i="4"/>
  <c r="AJ1627" i="4"/>
  <c r="AJ1628" i="4"/>
  <c r="AJ1629" i="4"/>
  <c r="AJ1630" i="4"/>
  <c r="AJ1631" i="4"/>
  <c r="AJ1632" i="4"/>
  <c r="AJ1633" i="4"/>
  <c r="AJ1634" i="4"/>
  <c r="AJ1635" i="4"/>
  <c r="AJ1636" i="4"/>
  <c r="AJ1637" i="4"/>
  <c r="AJ1638" i="4"/>
  <c r="AJ1639" i="4"/>
  <c r="AJ1640" i="4"/>
  <c r="AJ1641" i="4"/>
  <c r="AJ1642" i="4"/>
  <c r="AJ1643" i="4"/>
  <c r="AJ1644" i="4"/>
  <c r="AJ1645" i="4"/>
  <c r="AJ1646" i="4"/>
  <c r="AJ1647" i="4"/>
  <c r="AJ1648" i="4"/>
  <c r="AJ1649" i="4"/>
  <c r="AJ1650" i="4"/>
  <c r="AJ1651" i="4"/>
  <c r="AJ1652" i="4"/>
  <c r="AJ1653" i="4"/>
  <c r="AJ1654" i="4"/>
  <c r="AJ1655" i="4"/>
  <c r="AJ1656" i="4"/>
  <c r="AJ1657" i="4"/>
  <c r="AJ1658" i="4"/>
  <c r="AJ1659" i="4"/>
  <c r="AJ1660" i="4"/>
  <c r="AJ1661" i="4"/>
  <c r="AJ1662" i="4"/>
  <c r="AJ1663" i="4"/>
  <c r="AJ1664" i="4"/>
  <c r="AJ1665" i="4"/>
  <c r="AJ1666" i="4"/>
  <c r="AJ1667" i="4"/>
  <c r="AJ1668" i="4"/>
  <c r="AJ1669" i="4"/>
  <c r="AJ1670" i="4"/>
  <c r="AJ1671" i="4"/>
  <c r="AJ1672" i="4"/>
  <c r="AJ1673" i="4"/>
  <c r="AJ1674" i="4"/>
  <c r="AJ1675" i="4"/>
  <c r="AJ1676" i="4"/>
  <c r="AJ1677" i="4"/>
  <c r="AJ1678" i="4"/>
  <c r="AJ1679" i="4"/>
  <c r="AJ1680" i="4"/>
  <c r="AJ1681" i="4"/>
  <c r="AJ1682" i="4"/>
  <c r="AJ1683" i="4"/>
  <c r="AJ1684" i="4"/>
  <c r="AJ1685" i="4"/>
  <c r="AJ1686" i="4"/>
  <c r="AJ1687" i="4"/>
  <c r="AJ1688" i="4"/>
  <c r="AJ1689" i="4"/>
  <c r="AJ1690" i="4"/>
  <c r="AJ1691" i="4"/>
  <c r="AJ1692" i="4"/>
  <c r="AJ1693" i="4"/>
  <c r="AJ1694" i="4"/>
  <c r="AJ1695" i="4"/>
  <c r="AJ1696" i="4"/>
  <c r="AJ1697" i="4"/>
  <c r="AJ1698" i="4"/>
  <c r="AJ1699" i="4"/>
  <c r="AJ1700" i="4"/>
  <c r="AJ1701" i="4"/>
  <c r="AJ1702" i="4"/>
  <c r="AJ1703" i="4"/>
  <c r="AJ1704" i="4"/>
  <c r="AJ1705" i="4"/>
  <c r="AJ1706" i="4"/>
  <c r="AJ1707" i="4"/>
  <c r="AJ1708" i="4"/>
  <c r="AJ1709" i="4"/>
  <c r="AJ1710" i="4"/>
  <c r="AJ1711" i="4"/>
  <c r="AJ1712" i="4"/>
  <c r="AJ1713" i="4"/>
  <c r="AJ1714" i="4"/>
  <c r="AJ1715" i="4"/>
  <c r="AJ1716" i="4"/>
  <c r="AJ1717" i="4"/>
  <c r="AJ1718" i="4"/>
  <c r="AJ1719" i="4"/>
  <c r="AJ1720" i="4"/>
  <c r="AJ1721" i="4"/>
  <c r="AJ1722" i="4"/>
  <c r="AJ1723" i="4"/>
  <c r="AJ1724" i="4"/>
  <c r="AJ1725" i="4"/>
  <c r="AJ1726" i="4"/>
  <c r="AJ1727" i="4"/>
  <c r="AJ1728" i="4"/>
  <c r="AJ1729" i="4"/>
  <c r="AJ1730" i="4"/>
  <c r="AJ1731" i="4"/>
  <c r="AJ1732" i="4"/>
  <c r="AJ1733" i="4"/>
  <c r="AJ1734" i="4"/>
  <c r="AJ1735" i="4"/>
  <c r="AJ1736" i="4"/>
  <c r="AJ1737" i="4"/>
  <c r="AJ1738" i="4"/>
  <c r="AJ1739" i="4"/>
  <c r="AJ1740" i="4"/>
  <c r="AJ1741" i="4"/>
  <c r="AJ1742" i="4"/>
  <c r="AJ1743" i="4"/>
  <c r="AJ1744" i="4"/>
  <c r="AJ1745" i="4"/>
  <c r="AJ1746" i="4"/>
  <c r="AJ1747" i="4"/>
  <c r="AJ1748" i="4"/>
  <c r="AJ1749" i="4"/>
  <c r="AJ1750" i="4"/>
  <c r="AJ1751" i="4"/>
  <c r="AJ1752" i="4"/>
  <c r="AJ1753" i="4"/>
  <c r="AJ1754" i="4"/>
  <c r="AJ1755" i="4"/>
  <c r="AJ1756" i="4"/>
  <c r="AJ1757" i="4"/>
  <c r="AJ1758" i="4"/>
  <c r="AJ1759" i="4"/>
  <c r="AJ1760" i="4"/>
  <c r="AJ1761" i="4"/>
  <c r="AJ1762" i="4"/>
  <c r="AJ1763" i="4"/>
  <c r="AJ1764" i="4"/>
  <c r="AJ1765" i="4"/>
  <c r="AJ1766" i="4"/>
  <c r="AJ1767" i="4"/>
  <c r="AJ1768" i="4"/>
  <c r="AJ1769" i="4"/>
  <c r="AJ1770" i="4"/>
  <c r="AJ1771" i="4"/>
  <c r="AJ1772" i="4"/>
  <c r="AJ1773" i="4"/>
  <c r="AJ1774" i="4"/>
  <c r="AJ1775" i="4"/>
  <c r="AJ1776" i="4"/>
  <c r="AJ1777" i="4"/>
  <c r="AJ1778" i="4"/>
  <c r="AJ1779" i="4"/>
  <c r="AJ1780" i="4"/>
  <c r="AJ1781" i="4"/>
  <c r="AJ1782" i="4"/>
  <c r="AJ1783" i="4"/>
  <c r="AJ1784" i="4"/>
  <c r="AJ1785" i="4"/>
  <c r="AJ1786" i="4"/>
  <c r="AJ1787" i="4"/>
  <c r="AJ1788" i="4"/>
  <c r="AJ1789" i="4"/>
  <c r="AJ1790" i="4"/>
  <c r="AJ1791" i="4"/>
  <c r="AJ1792" i="4"/>
  <c r="AJ1793" i="4"/>
  <c r="AJ1794" i="4"/>
  <c r="AJ1795" i="4"/>
  <c r="AJ1796" i="4"/>
  <c r="AJ1797" i="4"/>
  <c r="AJ1798" i="4"/>
  <c r="AJ1799" i="4"/>
  <c r="AJ1800" i="4"/>
  <c r="AJ1801" i="4"/>
  <c r="AJ1802" i="4"/>
  <c r="AJ1803" i="4"/>
  <c r="AJ1804" i="4"/>
  <c r="AJ1805" i="4"/>
  <c r="AJ1806" i="4"/>
  <c r="AJ1807" i="4"/>
  <c r="AJ1808" i="4"/>
  <c r="AJ1809" i="4"/>
  <c r="AJ1810" i="4"/>
  <c r="AJ1811" i="4"/>
  <c r="AJ1812" i="4"/>
  <c r="AJ1813" i="4"/>
  <c r="AJ1814" i="4"/>
  <c r="AJ1815" i="4"/>
  <c r="AJ1816" i="4"/>
  <c r="AJ1817" i="4"/>
  <c r="AJ1818" i="4"/>
  <c r="AJ1819" i="4"/>
  <c r="AJ1820" i="4"/>
  <c r="AJ1821" i="4"/>
  <c r="AJ1822" i="4"/>
  <c r="AJ1823" i="4"/>
  <c r="AJ1824" i="4"/>
  <c r="AJ1825" i="4"/>
  <c r="AJ1826" i="4"/>
  <c r="AJ1827" i="4"/>
  <c r="AJ1828" i="4"/>
  <c r="AJ1829" i="4"/>
  <c r="AJ1830" i="4"/>
  <c r="AJ1831" i="4"/>
  <c r="AJ1832" i="4"/>
  <c r="AJ1833" i="4"/>
  <c r="AJ1834" i="4"/>
  <c r="AJ1835" i="4"/>
  <c r="AJ1836" i="4"/>
  <c r="AJ1837" i="4"/>
  <c r="AJ1838" i="4"/>
  <c r="AJ1839" i="4"/>
  <c r="AJ1840" i="4"/>
  <c r="AJ1841" i="4"/>
  <c r="AJ1842" i="4"/>
  <c r="AJ1843" i="4"/>
  <c r="AJ1844" i="4"/>
  <c r="AJ1845" i="4"/>
  <c r="AJ1846" i="4"/>
  <c r="AJ1847" i="4"/>
  <c r="AJ1848" i="4"/>
  <c r="AJ1849" i="4"/>
  <c r="AJ1850" i="4"/>
  <c r="AJ1851" i="4"/>
  <c r="AJ1852" i="4"/>
  <c r="AJ1853" i="4"/>
  <c r="AJ1854" i="4"/>
  <c r="AJ1855" i="4"/>
  <c r="AJ1856" i="4"/>
  <c r="AJ1857" i="4"/>
  <c r="AJ1858" i="4"/>
  <c r="AJ1859" i="4"/>
  <c r="AJ1860" i="4"/>
  <c r="AJ1861" i="4"/>
  <c r="AJ1862" i="4"/>
  <c r="AJ1863" i="4"/>
  <c r="AJ1864" i="4"/>
  <c r="AJ1865" i="4"/>
  <c r="AJ1866" i="4"/>
  <c r="AJ1867" i="4"/>
  <c r="AJ1868" i="4"/>
  <c r="AJ1869" i="4"/>
  <c r="AJ1870" i="4"/>
  <c r="AJ1871" i="4"/>
  <c r="AJ1872" i="4"/>
  <c r="AJ1873" i="4"/>
  <c r="AJ1874" i="4"/>
  <c r="AJ1875" i="4"/>
  <c r="AJ1876" i="4"/>
  <c r="AJ1877" i="4"/>
  <c r="AJ1878" i="4"/>
  <c r="AJ1879" i="4"/>
  <c r="AJ1880" i="4"/>
  <c r="AJ1881" i="4"/>
  <c r="AJ1882" i="4"/>
  <c r="AJ1883" i="4"/>
  <c r="AJ1884" i="4"/>
  <c r="AJ1885" i="4"/>
  <c r="AJ1886" i="4"/>
  <c r="AJ1887" i="4"/>
  <c r="AJ1888" i="4"/>
  <c r="AJ1889" i="4"/>
  <c r="AJ1890" i="4"/>
  <c r="AJ1891" i="4"/>
  <c r="A1268" i="4"/>
  <c r="A1269" i="4"/>
  <c r="A1270" i="4"/>
  <c r="A1271" i="4"/>
  <c r="A1272" i="4"/>
  <c r="A313" i="8"/>
  <c r="A314" i="8"/>
  <c r="A315" i="8"/>
  <c r="A316" i="8"/>
  <c r="H314" i="8"/>
  <c r="H315" i="8"/>
  <c r="H316" i="8"/>
  <c r="H313" i="8"/>
  <c r="N301" i="6"/>
  <c r="N302" i="6"/>
  <c r="AM841" i="5"/>
  <c r="AM842" i="5"/>
  <c r="AM843" i="5"/>
  <c r="AM844" i="5"/>
  <c r="AM845" i="5"/>
  <c r="AM846" i="5"/>
  <c r="AM847" i="5"/>
  <c r="AM848" i="5"/>
  <c r="AM849" i="5"/>
  <c r="AM850" i="5"/>
  <c r="A840" i="5"/>
  <c r="A841" i="5"/>
  <c r="A842" i="5"/>
  <c r="A843" i="5"/>
  <c r="A844" i="5"/>
  <c r="A845" i="5"/>
  <c r="A846" i="5"/>
  <c r="A847" i="5"/>
  <c r="A848" i="5"/>
  <c r="A849" i="5"/>
  <c r="A850" i="5"/>
  <c r="AM840" i="5"/>
  <c r="AM3" i="5"/>
  <c r="AM4" i="5"/>
  <c r="AM5" i="5"/>
  <c r="AM6" i="5"/>
  <c r="AM7" i="5"/>
  <c r="AM8" i="5"/>
  <c r="AM9" i="5"/>
  <c r="AM10" i="5"/>
  <c r="AM11" i="5"/>
  <c r="AM12" i="5"/>
  <c r="AM13" i="5"/>
  <c r="AM14" i="5"/>
  <c r="AM15" i="5"/>
  <c r="AM16" i="5"/>
  <c r="AM17" i="5"/>
  <c r="AM18" i="5"/>
  <c r="AM19" i="5"/>
  <c r="AM20" i="5"/>
  <c r="AM21" i="5"/>
  <c r="AM22" i="5"/>
  <c r="AM23" i="5"/>
  <c r="AM24" i="5"/>
  <c r="AM25" i="5"/>
  <c r="AM26" i="5"/>
  <c r="AM27" i="5"/>
  <c r="AM28" i="5"/>
  <c r="AM29" i="5"/>
  <c r="AM30" i="5"/>
  <c r="AM31" i="5"/>
  <c r="AM32" i="5"/>
  <c r="AM33" i="5"/>
  <c r="AM34" i="5"/>
  <c r="AM35" i="5"/>
  <c r="AM36" i="5"/>
  <c r="AM37" i="5"/>
  <c r="AM38" i="5"/>
  <c r="AM39" i="5"/>
  <c r="AM40" i="5"/>
  <c r="AM41" i="5"/>
  <c r="AM42" i="5"/>
  <c r="AM43" i="5"/>
  <c r="AM44" i="5"/>
  <c r="AM45" i="5"/>
  <c r="AM46" i="5"/>
  <c r="AM47" i="5"/>
  <c r="AM48" i="5"/>
  <c r="AM49" i="5"/>
  <c r="AM50" i="5"/>
  <c r="AM51" i="5"/>
  <c r="AM52" i="5"/>
  <c r="AM53" i="5"/>
  <c r="AM54" i="5"/>
  <c r="AM55" i="5"/>
  <c r="AM56" i="5"/>
  <c r="AM57" i="5"/>
  <c r="AM58" i="5"/>
  <c r="AM59" i="5"/>
  <c r="AM60" i="5"/>
  <c r="AM61" i="5"/>
  <c r="AM62" i="5"/>
  <c r="AM63" i="5"/>
  <c r="AM64" i="5"/>
  <c r="AM65" i="5"/>
  <c r="AM66" i="5"/>
  <c r="AM67" i="5"/>
  <c r="AM68" i="5"/>
  <c r="AM69" i="5"/>
  <c r="AM70" i="5"/>
  <c r="AM71" i="5"/>
  <c r="AM72" i="5"/>
  <c r="AM73" i="5"/>
  <c r="AM74" i="5"/>
  <c r="AM75" i="5"/>
  <c r="AM76" i="5"/>
  <c r="AM77" i="5"/>
  <c r="AM78" i="5"/>
  <c r="AM79" i="5"/>
  <c r="AM80" i="5"/>
  <c r="AM81" i="5"/>
  <c r="AM82" i="5"/>
  <c r="AM83" i="5"/>
  <c r="AM84" i="5"/>
  <c r="AM85" i="5"/>
  <c r="AM86" i="5"/>
  <c r="AM87" i="5"/>
  <c r="AM88" i="5"/>
  <c r="AM89" i="5"/>
  <c r="AM90" i="5"/>
  <c r="AM91" i="5"/>
  <c r="AM92" i="5"/>
  <c r="AM93" i="5"/>
  <c r="AM94" i="5"/>
  <c r="AM95" i="5"/>
  <c r="AM96" i="5"/>
  <c r="AM97" i="5"/>
  <c r="AM98" i="5"/>
  <c r="AM99" i="5"/>
  <c r="AM100" i="5"/>
  <c r="AM101" i="5"/>
  <c r="AM102" i="5"/>
  <c r="AM103" i="5"/>
  <c r="AM104" i="5"/>
  <c r="AM105" i="5"/>
  <c r="AM106" i="5"/>
  <c r="AM107" i="5"/>
  <c r="AM108" i="5"/>
  <c r="AM109" i="5"/>
  <c r="AM110" i="5"/>
  <c r="AM111" i="5"/>
  <c r="AM112" i="5"/>
  <c r="AM113" i="5"/>
  <c r="AM114" i="5"/>
  <c r="AM115" i="5"/>
  <c r="AM116" i="5"/>
  <c r="AM117" i="5"/>
  <c r="AM118" i="5"/>
  <c r="AM119" i="5"/>
  <c r="AM120" i="5"/>
  <c r="AM121" i="5"/>
  <c r="AM122" i="5"/>
  <c r="AM123" i="5"/>
  <c r="AM124" i="5"/>
  <c r="AM125" i="5"/>
  <c r="AM126" i="5"/>
  <c r="AM127" i="5"/>
  <c r="AM128" i="5"/>
  <c r="AM129" i="5"/>
  <c r="AM130" i="5"/>
  <c r="AM131" i="5"/>
  <c r="AM132" i="5"/>
  <c r="AM133" i="5"/>
  <c r="AM134" i="5"/>
  <c r="AM135" i="5"/>
  <c r="AM136" i="5"/>
  <c r="AM137" i="5"/>
  <c r="AM138" i="5"/>
  <c r="AM139" i="5"/>
  <c r="AM140" i="5"/>
  <c r="AM141" i="5"/>
  <c r="AM142" i="5"/>
  <c r="AM143" i="5"/>
  <c r="AM144" i="5"/>
  <c r="AM145" i="5"/>
  <c r="AM146" i="5"/>
  <c r="AM147" i="5"/>
  <c r="AM148" i="5"/>
  <c r="AM149" i="5"/>
  <c r="AM150" i="5"/>
  <c r="AM151" i="5"/>
  <c r="AM152" i="5"/>
  <c r="AM153" i="5"/>
  <c r="AM154" i="5"/>
  <c r="AM155" i="5"/>
  <c r="AM156" i="5"/>
  <c r="AM157" i="5"/>
  <c r="AM158" i="5"/>
  <c r="AM159" i="5"/>
  <c r="AM160" i="5"/>
  <c r="AM161" i="5"/>
  <c r="AM162" i="5"/>
  <c r="AM163" i="5"/>
  <c r="AM164" i="5"/>
  <c r="AM165" i="5"/>
  <c r="AM166" i="5"/>
  <c r="AM167" i="5"/>
  <c r="AM168" i="5"/>
  <c r="AM169" i="5"/>
  <c r="AM170" i="5"/>
  <c r="AM171" i="5"/>
  <c r="AM172" i="5"/>
  <c r="AM173" i="5"/>
  <c r="AM174" i="5"/>
  <c r="AM175" i="5"/>
  <c r="AM176" i="5"/>
  <c r="AM177" i="5"/>
  <c r="AM178" i="5"/>
  <c r="AM179" i="5"/>
  <c r="AM180" i="5"/>
  <c r="AM181" i="5"/>
  <c r="AM182" i="5"/>
  <c r="AM183" i="5"/>
  <c r="AM184" i="5"/>
  <c r="AM185" i="5"/>
  <c r="AM186" i="5"/>
  <c r="AM187" i="5"/>
  <c r="AM188" i="5"/>
  <c r="AM189" i="5"/>
  <c r="AM190" i="5"/>
  <c r="AM191" i="5"/>
  <c r="AM192" i="5"/>
  <c r="AM193" i="5"/>
  <c r="AM194" i="5"/>
  <c r="AM195" i="5"/>
  <c r="AM196" i="5"/>
  <c r="AM197" i="5"/>
  <c r="AM198" i="5"/>
  <c r="AM199" i="5"/>
  <c r="AM200" i="5"/>
  <c r="AM201" i="5"/>
  <c r="AM202" i="5"/>
  <c r="AM203" i="5"/>
  <c r="AM204" i="5"/>
  <c r="AM205" i="5"/>
  <c r="AM206" i="5"/>
  <c r="AM207" i="5"/>
  <c r="AM208" i="5"/>
  <c r="AM209" i="5"/>
  <c r="AM210" i="5"/>
  <c r="AM211" i="5"/>
  <c r="AM212" i="5"/>
  <c r="AM213" i="5"/>
  <c r="AM214" i="5"/>
  <c r="AM215" i="5"/>
  <c r="AM216" i="5"/>
  <c r="AM217" i="5"/>
  <c r="AM218" i="5"/>
  <c r="AM219" i="5"/>
  <c r="AM220" i="5"/>
  <c r="AM221" i="5"/>
  <c r="AM222" i="5"/>
  <c r="AM223" i="5"/>
  <c r="AM224" i="5"/>
  <c r="AM225" i="5"/>
  <c r="AM226" i="5"/>
  <c r="AM227" i="5"/>
  <c r="AM228" i="5"/>
  <c r="AM229" i="5"/>
  <c r="AM230" i="5"/>
  <c r="AM231" i="5"/>
  <c r="AM232" i="5"/>
  <c r="AM233" i="5"/>
  <c r="AM234" i="5"/>
  <c r="AM235" i="5"/>
  <c r="AM236" i="5"/>
  <c r="AM237" i="5"/>
  <c r="AM238" i="5"/>
  <c r="AM239" i="5"/>
  <c r="AM240" i="5"/>
  <c r="AM241" i="5"/>
  <c r="AM242" i="5"/>
  <c r="AM243" i="5"/>
  <c r="AM244" i="5"/>
  <c r="AM245" i="5"/>
  <c r="AM246" i="5"/>
  <c r="AM247" i="5"/>
  <c r="AM248" i="5"/>
  <c r="AM249" i="5"/>
  <c r="AM250" i="5"/>
  <c r="AM251" i="5"/>
  <c r="AM252" i="5"/>
  <c r="AM253" i="5"/>
  <c r="AM254" i="5"/>
  <c r="AM255" i="5"/>
  <c r="AM256" i="5"/>
  <c r="AM257" i="5"/>
  <c r="AM258" i="5"/>
  <c r="AM259" i="5"/>
  <c r="AM260" i="5"/>
  <c r="AM261" i="5"/>
  <c r="AM262" i="5"/>
  <c r="AM263" i="5"/>
  <c r="AM264" i="5"/>
  <c r="AM265" i="5"/>
  <c r="AM266" i="5"/>
  <c r="AM267" i="5"/>
  <c r="AM268" i="5"/>
  <c r="AM269" i="5"/>
  <c r="AM270" i="5"/>
  <c r="AM271" i="5"/>
  <c r="AM272" i="5"/>
  <c r="AM273" i="5"/>
  <c r="AM274" i="5"/>
  <c r="AM275" i="5"/>
  <c r="AM276" i="5"/>
  <c r="AM277" i="5"/>
  <c r="AM278" i="5"/>
  <c r="AM279" i="5"/>
  <c r="AM280" i="5"/>
  <c r="AM281" i="5"/>
  <c r="AM282" i="5"/>
  <c r="AM283" i="5"/>
  <c r="AM284" i="5"/>
  <c r="AM285" i="5"/>
  <c r="AM286" i="5"/>
  <c r="AM287" i="5"/>
  <c r="AM288" i="5"/>
  <c r="AM289" i="5"/>
  <c r="AM290" i="5"/>
  <c r="AM291" i="5"/>
  <c r="AM292" i="5"/>
  <c r="AM293" i="5"/>
  <c r="AM294" i="5"/>
  <c r="AM295" i="5"/>
  <c r="AM296" i="5"/>
  <c r="AM297" i="5"/>
  <c r="AM298" i="5"/>
  <c r="AM299" i="5"/>
  <c r="AM300" i="5"/>
  <c r="AM301" i="5"/>
  <c r="AM302" i="5"/>
  <c r="AM303" i="5"/>
  <c r="AM304" i="5"/>
  <c r="AM305" i="5"/>
  <c r="AM306" i="5"/>
  <c r="AM307" i="5"/>
  <c r="AM308" i="5"/>
  <c r="AM309" i="5"/>
  <c r="AM310" i="5"/>
  <c r="AM311" i="5"/>
  <c r="AM312" i="5"/>
  <c r="AM313" i="5"/>
  <c r="AM314" i="5"/>
  <c r="AM315" i="5"/>
  <c r="AM316" i="5"/>
  <c r="AM317" i="5"/>
  <c r="AM318" i="5"/>
  <c r="AM319" i="5"/>
  <c r="AM320" i="5"/>
  <c r="AM321" i="5"/>
  <c r="AM322" i="5"/>
  <c r="AM323" i="5"/>
  <c r="AM324" i="5"/>
  <c r="AM325" i="5"/>
  <c r="AM326" i="5"/>
  <c r="AM327" i="5"/>
  <c r="AM328" i="5"/>
  <c r="AM329" i="5"/>
  <c r="AM330" i="5"/>
  <c r="AM331" i="5"/>
  <c r="AM332" i="5"/>
  <c r="AM333" i="5"/>
  <c r="AM334" i="5"/>
  <c r="AM335" i="5"/>
  <c r="AM336" i="5"/>
  <c r="AM337" i="5"/>
  <c r="AM338" i="5"/>
  <c r="AM339" i="5"/>
  <c r="AM340" i="5"/>
  <c r="AM341" i="5"/>
  <c r="AM342" i="5"/>
  <c r="AM343" i="5"/>
  <c r="AM344" i="5"/>
  <c r="AM345" i="5"/>
  <c r="AM346" i="5"/>
  <c r="AM347" i="5"/>
  <c r="AM348" i="5"/>
  <c r="AM349" i="5"/>
  <c r="AM350" i="5"/>
  <c r="AM351" i="5"/>
  <c r="AM352" i="5"/>
  <c r="AM353" i="5"/>
  <c r="AM354" i="5"/>
  <c r="AM355" i="5"/>
  <c r="AM356" i="5"/>
  <c r="AM357" i="5"/>
  <c r="AM358" i="5"/>
  <c r="AM359" i="5"/>
  <c r="AM360" i="5"/>
  <c r="AM361" i="5"/>
  <c r="AM362" i="5"/>
  <c r="AM363" i="5"/>
  <c r="AM364" i="5"/>
  <c r="AM365" i="5"/>
  <c r="AM366" i="5"/>
  <c r="AM367" i="5"/>
  <c r="AM368" i="5"/>
  <c r="AM369" i="5"/>
  <c r="AM370" i="5"/>
  <c r="AM371" i="5"/>
  <c r="AM372" i="5"/>
  <c r="AM373" i="5"/>
  <c r="AM374" i="5"/>
  <c r="AM375" i="5"/>
  <c r="AM376" i="5"/>
  <c r="AM377" i="5"/>
  <c r="AM378" i="5"/>
  <c r="AM379" i="5"/>
  <c r="AM380" i="5"/>
  <c r="AM381" i="5"/>
  <c r="AM382" i="5"/>
  <c r="AM383" i="5"/>
  <c r="AM384" i="5"/>
  <c r="AM385" i="5"/>
  <c r="AM386" i="5"/>
  <c r="AM387" i="5"/>
  <c r="AM388" i="5"/>
  <c r="AM389" i="5"/>
  <c r="AM390" i="5"/>
  <c r="AM391" i="5"/>
  <c r="AM392" i="5"/>
  <c r="AM393" i="5"/>
  <c r="AM394" i="5"/>
  <c r="AM395" i="5"/>
  <c r="AM396" i="5"/>
  <c r="AM397" i="5"/>
  <c r="AM398" i="5"/>
  <c r="AM399" i="5"/>
  <c r="AM400" i="5"/>
  <c r="AM401" i="5"/>
  <c r="AM402" i="5"/>
  <c r="AM403" i="5"/>
  <c r="AM432" i="5"/>
  <c r="AM433" i="5"/>
  <c r="AM434" i="5"/>
  <c r="AM435" i="5"/>
  <c r="AM436" i="5"/>
  <c r="AM437" i="5"/>
  <c r="AM438" i="5"/>
  <c r="AM439" i="5"/>
  <c r="AM440" i="5"/>
  <c r="AM441" i="5"/>
  <c r="AM442" i="5"/>
  <c r="AM443" i="5"/>
  <c r="AM444" i="5"/>
  <c r="AM445" i="5"/>
  <c r="AM446" i="5"/>
  <c r="AM464" i="5"/>
  <c r="AM465" i="5"/>
  <c r="AM466" i="5"/>
  <c r="AM467" i="5"/>
  <c r="AM468" i="5"/>
  <c r="AM469" i="5"/>
  <c r="AM470" i="5"/>
  <c r="AM471" i="5"/>
  <c r="AM472" i="5"/>
  <c r="AM473" i="5"/>
  <c r="AM474" i="5"/>
  <c r="AM475" i="5"/>
  <c r="AM476" i="5"/>
  <c r="AM477" i="5"/>
  <c r="AM478" i="5"/>
  <c r="AM479" i="5"/>
  <c r="AM480" i="5"/>
  <c r="AM481" i="5"/>
  <c r="AM482" i="5"/>
  <c r="AM483" i="5"/>
  <c r="AM484" i="5"/>
  <c r="AM485" i="5"/>
  <c r="AM486" i="5"/>
  <c r="AM487" i="5"/>
  <c r="AM488" i="5"/>
  <c r="AM489" i="5"/>
  <c r="AM490" i="5"/>
  <c r="AM491" i="5"/>
  <c r="AM492" i="5"/>
  <c r="AM493" i="5"/>
  <c r="AM494" i="5"/>
  <c r="AM495" i="5"/>
  <c r="AM496" i="5"/>
  <c r="AM497" i="5"/>
  <c r="AM498" i="5"/>
  <c r="AM499" i="5"/>
  <c r="AM500" i="5"/>
  <c r="AM501" i="5"/>
  <c r="AM502" i="5"/>
  <c r="AM503" i="5"/>
  <c r="AM504" i="5"/>
  <c r="AM505" i="5"/>
  <c r="AM506" i="5"/>
  <c r="AM507" i="5"/>
  <c r="AM508" i="5"/>
  <c r="AM509" i="5"/>
  <c r="AM510" i="5"/>
  <c r="AM511" i="5"/>
  <c r="AM512" i="5"/>
  <c r="AM513" i="5"/>
  <c r="AM514" i="5"/>
  <c r="AM515" i="5"/>
  <c r="AM516" i="5"/>
  <c r="AM517" i="5"/>
  <c r="AM518" i="5"/>
  <c r="AM519" i="5"/>
  <c r="AM520" i="5"/>
  <c r="AM521" i="5"/>
  <c r="AM522" i="5"/>
  <c r="AM523" i="5"/>
  <c r="AM524" i="5"/>
  <c r="AM525" i="5"/>
  <c r="AM526" i="5"/>
  <c r="AM527" i="5"/>
  <c r="AM528" i="5"/>
  <c r="AM529" i="5"/>
  <c r="AM530" i="5"/>
  <c r="AM531" i="5"/>
  <c r="AM532" i="5"/>
  <c r="AM533" i="5"/>
  <c r="AM534" i="5"/>
  <c r="AM535" i="5"/>
  <c r="AM536" i="5"/>
  <c r="AM537" i="5"/>
  <c r="AM538" i="5"/>
  <c r="AM539" i="5"/>
  <c r="AM540" i="5"/>
  <c r="AM541" i="5"/>
  <c r="AM542" i="5"/>
  <c r="AM543" i="5"/>
  <c r="AM544" i="5"/>
  <c r="AM545" i="5"/>
  <c r="AM546" i="5"/>
  <c r="AM547" i="5"/>
  <c r="AM548" i="5"/>
  <c r="AM549" i="5"/>
  <c r="AM550" i="5"/>
  <c r="AM551" i="5"/>
  <c r="AM552" i="5"/>
  <c r="AM553" i="5"/>
  <c r="AM554" i="5"/>
  <c r="AM555" i="5"/>
  <c r="AM556" i="5"/>
  <c r="AM557" i="5"/>
  <c r="AM558" i="5"/>
  <c r="AM559" i="5"/>
  <c r="AM560" i="5"/>
  <c r="AM561" i="5"/>
  <c r="AM562" i="5"/>
  <c r="AM563" i="5"/>
  <c r="AM564" i="5"/>
  <c r="AM565" i="5"/>
  <c r="AM566" i="5"/>
  <c r="AM567" i="5"/>
  <c r="AM568" i="5"/>
  <c r="AM569" i="5"/>
  <c r="AM570" i="5"/>
  <c r="AM571" i="5"/>
  <c r="AM572" i="5"/>
  <c r="AM573" i="5"/>
  <c r="AM574" i="5"/>
  <c r="AM575" i="5"/>
  <c r="AM576" i="5"/>
  <c r="AM577" i="5"/>
  <c r="AM578" i="5"/>
  <c r="AM579" i="5"/>
  <c r="AM580" i="5"/>
  <c r="AM581" i="5"/>
  <c r="AM582" i="5"/>
  <c r="AM583" i="5"/>
  <c r="AM584" i="5"/>
  <c r="AM585" i="5"/>
  <c r="AM586" i="5"/>
  <c r="AM587" i="5"/>
  <c r="AM588" i="5"/>
  <c r="AM589" i="5"/>
  <c r="AM590" i="5"/>
  <c r="AM591" i="5"/>
  <c r="AM592" i="5"/>
  <c r="AM593" i="5"/>
  <c r="AM594" i="5"/>
  <c r="AM595" i="5"/>
  <c r="AM596" i="5"/>
  <c r="AM597" i="5"/>
  <c r="AM598" i="5"/>
  <c r="AM599" i="5"/>
  <c r="AM607" i="5"/>
  <c r="AM608" i="5"/>
  <c r="AM609" i="5"/>
  <c r="AM610" i="5"/>
  <c r="AM611" i="5"/>
  <c r="AM612" i="5"/>
  <c r="AM613" i="5"/>
  <c r="AM614" i="5"/>
  <c r="AM615" i="5"/>
  <c r="AM616" i="5"/>
  <c r="AM617" i="5"/>
  <c r="AM618" i="5"/>
  <c r="AM619" i="5"/>
  <c r="AM620" i="5"/>
  <c r="AM621" i="5"/>
  <c r="AM622" i="5"/>
  <c r="AM623" i="5"/>
  <c r="AM624" i="5"/>
  <c r="AM625" i="5"/>
  <c r="AM626" i="5"/>
  <c r="AM627" i="5"/>
  <c r="AM628" i="5"/>
  <c r="AM629" i="5"/>
  <c r="AM630" i="5"/>
  <c r="AM631" i="5"/>
  <c r="AM632" i="5"/>
  <c r="AM633" i="5"/>
  <c r="AM634" i="5"/>
  <c r="AM635" i="5"/>
  <c r="AM636" i="5"/>
  <c r="AM637" i="5"/>
  <c r="AM638" i="5"/>
  <c r="AM639" i="5"/>
  <c r="AM640" i="5"/>
  <c r="AM641" i="5"/>
  <c r="AM642" i="5"/>
  <c r="AM643" i="5"/>
  <c r="AM644" i="5"/>
  <c r="AM664" i="5"/>
  <c r="AM665" i="5"/>
  <c r="AM666" i="5"/>
  <c r="AM667" i="5"/>
  <c r="AM668" i="5"/>
  <c r="AM669" i="5"/>
  <c r="AM670" i="5"/>
  <c r="AM671" i="5"/>
  <c r="AM672" i="5"/>
  <c r="AM673" i="5"/>
  <c r="AM674" i="5"/>
  <c r="AM675" i="5"/>
  <c r="AM676" i="5"/>
  <c r="AM677" i="5"/>
  <c r="AM678" i="5"/>
  <c r="AM679" i="5"/>
  <c r="AM680" i="5"/>
  <c r="AM681" i="5"/>
  <c r="AM682" i="5"/>
  <c r="AM683" i="5"/>
  <c r="AM684" i="5"/>
  <c r="AM685" i="5"/>
  <c r="AM686" i="5"/>
  <c r="AM687" i="5"/>
  <c r="AM688" i="5"/>
  <c r="AM689" i="5"/>
  <c r="AM690" i="5"/>
  <c r="AM691" i="5"/>
  <c r="AM692" i="5"/>
  <c r="AM693" i="5"/>
  <c r="AM694" i="5"/>
  <c r="AM695" i="5"/>
  <c r="AM696" i="5"/>
  <c r="AM697" i="5"/>
  <c r="AM698" i="5"/>
  <c r="AM699" i="5"/>
  <c r="AM700" i="5"/>
  <c r="AM701" i="5"/>
  <c r="AM702" i="5"/>
  <c r="AM703" i="5"/>
  <c r="AM704" i="5"/>
  <c r="AM705" i="5"/>
  <c r="AM706" i="5"/>
  <c r="AM707" i="5"/>
  <c r="AM708" i="5"/>
  <c r="AM709" i="5"/>
  <c r="AM710" i="5"/>
  <c r="AM711" i="5"/>
  <c r="AM712" i="5"/>
  <c r="AM713" i="5"/>
  <c r="AM714" i="5"/>
  <c r="AM715" i="5"/>
  <c r="AM716" i="5"/>
  <c r="AM717" i="5"/>
  <c r="AM718" i="5"/>
  <c r="AM719" i="5"/>
  <c r="AM720" i="5"/>
  <c r="AM721" i="5"/>
  <c r="AM722" i="5"/>
  <c r="AM723" i="5"/>
  <c r="AM724" i="5"/>
  <c r="AM725" i="5"/>
  <c r="AM726" i="5"/>
  <c r="AM727" i="5"/>
  <c r="AM728" i="5"/>
  <c r="AM729" i="5"/>
  <c r="AM730" i="5"/>
  <c r="AM731" i="5"/>
  <c r="AM732" i="5"/>
  <c r="AM733" i="5"/>
  <c r="AM734" i="5"/>
  <c r="AM735" i="5"/>
  <c r="AM736" i="5"/>
  <c r="AM737" i="5"/>
  <c r="AM738" i="5"/>
  <c r="AM739" i="5"/>
  <c r="AM740" i="5"/>
  <c r="AM741" i="5"/>
  <c r="AM742" i="5"/>
  <c r="AM743" i="5"/>
  <c r="AM744" i="5"/>
  <c r="AM745" i="5"/>
  <c r="AM746" i="5"/>
  <c r="AM747" i="5"/>
  <c r="AM748" i="5"/>
  <c r="AM749" i="5"/>
  <c r="AM750" i="5"/>
  <c r="AM751" i="5"/>
  <c r="AM752" i="5"/>
  <c r="AM753" i="5"/>
  <c r="AM754" i="5"/>
  <c r="AM755" i="5"/>
  <c r="AM756" i="5"/>
  <c r="AM757" i="5"/>
  <c r="AM758" i="5"/>
  <c r="AM759" i="5"/>
  <c r="AM760" i="5"/>
  <c r="AM761" i="5"/>
  <c r="AM762" i="5"/>
  <c r="AM763" i="5"/>
  <c r="AM764" i="5"/>
  <c r="AM765" i="5"/>
  <c r="AM766" i="5"/>
  <c r="AM767" i="5"/>
  <c r="AM768" i="5"/>
  <c r="AM769" i="5"/>
  <c r="AM770" i="5"/>
  <c r="AM771" i="5"/>
  <c r="AM772" i="5"/>
  <c r="AM773" i="5"/>
  <c r="AM774" i="5"/>
  <c r="AM775" i="5"/>
  <c r="AM776" i="5"/>
  <c r="AM777" i="5"/>
  <c r="AM778" i="5"/>
  <c r="AM779" i="5"/>
  <c r="AM780" i="5"/>
  <c r="AM781" i="5"/>
  <c r="AM782" i="5"/>
  <c r="AM783" i="5"/>
  <c r="AM784" i="5"/>
  <c r="AM785" i="5"/>
  <c r="AM786" i="5"/>
  <c r="AM787" i="5"/>
  <c r="AM788" i="5"/>
  <c r="AM789" i="5"/>
  <c r="AM790" i="5"/>
  <c r="AM791" i="5"/>
  <c r="AM792" i="5"/>
  <c r="AM793" i="5"/>
  <c r="AM794" i="5"/>
  <c r="AM795" i="5"/>
  <c r="AM796" i="5"/>
  <c r="AM797" i="5"/>
  <c r="AM798" i="5"/>
  <c r="AM799" i="5"/>
  <c r="AM800" i="5"/>
  <c r="AM801" i="5"/>
  <c r="AM802" i="5"/>
  <c r="AM803" i="5"/>
  <c r="AM804" i="5"/>
  <c r="AM805" i="5"/>
  <c r="AM806" i="5"/>
  <c r="AM807" i="5"/>
  <c r="AM808" i="5"/>
  <c r="AM809" i="5"/>
  <c r="AM810" i="5"/>
  <c r="AM811" i="5"/>
  <c r="AM812" i="5"/>
  <c r="AM813" i="5"/>
  <c r="AM814" i="5"/>
  <c r="AM815" i="5"/>
  <c r="AM816" i="5"/>
  <c r="AM817" i="5"/>
  <c r="AM818" i="5"/>
  <c r="AM819" i="5"/>
  <c r="AM820" i="5"/>
  <c r="AM821" i="5"/>
  <c r="AM822" i="5"/>
  <c r="AM823" i="5"/>
  <c r="AM824" i="5"/>
  <c r="AM825" i="5"/>
  <c r="AM826" i="5"/>
  <c r="AM827" i="5"/>
  <c r="AM828" i="5"/>
  <c r="AM829" i="5"/>
  <c r="AM830" i="5"/>
  <c r="AM831" i="5"/>
  <c r="AM832" i="5"/>
  <c r="AM833" i="5"/>
  <c r="AM834" i="5"/>
  <c r="AM835" i="5"/>
  <c r="AM836" i="5"/>
  <c r="AM837" i="5"/>
  <c r="AM838" i="5"/>
  <c r="AM839" i="5"/>
  <c r="AM2" i="5"/>
  <c r="AJ3" i="4"/>
  <c r="AJ4" i="4"/>
  <c r="AJ5" i="4"/>
  <c r="AJ6" i="4"/>
  <c r="AJ7" i="4"/>
  <c r="AJ8" i="4"/>
  <c r="AJ9" i="4"/>
  <c r="AJ10" i="4"/>
  <c r="AJ11" i="4"/>
  <c r="AJ12" i="4"/>
  <c r="AJ13" i="4"/>
  <c r="AJ14" i="4"/>
  <c r="AJ15" i="4"/>
  <c r="AJ16" i="4"/>
  <c r="AJ17" i="4"/>
  <c r="AJ18" i="4"/>
  <c r="AJ19" i="4"/>
  <c r="AJ20" i="4"/>
  <c r="AJ21" i="4"/>
  <c r="AJ22" i="4"/>
  <c r="AJ23" i="4"/>
  <c r="AJ24" i="4"/>
  <c r="AJ25" i="4"/>
  <c r="AJ26" i="4"/>
  <c r="AJ27" i="4"/>
  <c r="AJ28" i="4"/>
  <c r="AJ29" i="4"/>
  <c r="AJ30" i="4"/>
  <c r="AJ31" i="4"/>
  <c r="AJ32" i="4"/>
  <c r="AJ33" i="4"/>
  <c r="AJ34" i="4"/>
  <c r="AJ35" i="4"/>
  <c r="AJ36" i="4"/>
  <c r="AJ37" i="4"/>
  <c r="AJ38" i="4"/>
  <c r="AJ39" i="4"/>
  <c r="AJ40" i="4"/>
  <c r="AJ41" i="4"/>
  <c r="AJ42" i="4"/>
  <c r="AJ43" i="4"/>
  <c r="AJ44" i="4"/>
  <c r="AJ45" i="4"/>
  <c r="AJ46" i="4"/>
  <c r="AJ47" i="4"/>
  <c r="AJ48" i="4"/>
  <c r="AJ49" i="4"/>
  <c r="AJ50" i="4"/>
  <c r="AJ51" i="4"/>
  <c r="AJ52" i="4"/>
  <c r="AJ53" i="4"/>
  <c r="AJ54" i="4"/>
  <c r="AJ55" i="4"/>
  <c r="AJ56" i="4"/>
  <c r="AJ57" i="4"/>
  <c r="AJ58" i="4"/>
  <c r="AJ59" i="4"/>
  <c r="AJ60" i="4"/>
  <c r="AJ61" i="4"/>
  <c r="AJ62" i="4"/>
  <c r="AJ63" i="4"/>
  <c r="AJ64" i="4"/>
  <c r="AJ65" i="4"/>
  <c r="AJ66" i="4"/>
  <c r="AJ67" i="4"/>
  <c r="AJ68" i="4"/>
  <c r="AJ69" i="4"/>
  <c r="AJ70" i="4"/>
  <c r="AJ71" i="4"/>
  <c r="AJ72" i="4"/>
  <c r="AJ73" i="4"/>
  <c r="AJ74" i="4"/>
  <c r="AJ75" i="4"/>
  <c r="AJ76" i="4"/>
  <c r="AJ77" i="4"/>
  <c r="AJ78" i="4"/>
  <c r="AJ79" i="4"/>
  <c r="AJ80" i="4"/>
  <c r="AJ81" i="4"/>
  <c r="AJ82" i="4"/>
  <c r="AJ83" i="4"/>
  <c r="AJ84" i="4"/>
  <c r="AJ85" i="4"/>
  <c r="AJ86" i="4"/>
  <c r="AJ87" i="4"/>
  <c r="AJ88" i="4"/>
  <c r="AJ89" i="4"/>
  <c r="AJ90" i="4"/>
  <c r="AJ91" i="4"/>
  <c r="AJ92" i="4"/>
  <c r="AJ93" i="4"/>
  <c r="AJ94" i="4"/>
  <c r="AJ95" i="4"/>
  <c r="AJ96" i="4"/>
  <c r="AJ97" i="4"/>
  <c r="AJ98" i="4"/>
  <c r="AJ99" i="4"/>
  <c r="AJ100" i="4"/>
  <c r="AJ101" i="4"/>
  <c r="AJ102" i="4"/>
  <c r="AJ103" i="4"/>
  <c r="AJ104" i="4"/>
  <c r="AJ105" i="4"/>
  <c r="AJ106" i="4"/>
  <c r="AJ107" i="4"/>
  <c r="AJ108" i="4"/>
  <c r="AJ109" i="4"/>
  <c r="AJ110" i="4"/>
  <c r="AJ111" i="4"/>
  <c r="AJ112" i="4"/>
  <c r="AJ113" i="4"/>
  <c r="AJ114" i="4"/>
  <c r="AJ115" i="4"/>
  <c r="AJ116" i="4"/>
  <c r="AJ117" i="4"/>
  <c r="AJ118" i="4"/>
  <c r="AJ119" i="4"/>
  <c r="AJ120" i="4"/>
  <c r="AJ121" i="4"/>
  <c r="AJ122" i="4"/>
  <c r="AJ123" i="4"/>
  <c r="AJ124" i="4"/>
  <c r="AJ125" i="4"/>
  <c r="AJ126" i="4"/>
  <c r="AJ127" i="4"/>
  <c r="AJ128" i="4"/>
  <c r="AJ129" i="4"/>
  <c r="AJ130" i="4"/>
  <c r="AJ131" i="4"/>
  <c r="AJ132" i="4"/>
  <c r="AJ133" i="4"/>
  <c r="AJ134" i="4"/>
  <c r="AJ135" i="4"/>
  <c r="AJ136" i="4"/>
  <c r="AJ137" i="4"/>
  <c r="AJ138" i="4"/>
  <c r="AJ139" i="4"/>
  <c r="AJ140" i="4"/>
  <c r="AJ141" i="4"/>
  <c r="AJ142" i="4"/>
  <c r="AJ143" i="4"/>
  <c r="AJ144" i="4"/>
  <c r="AJ145" i="4"/>
  <c r="AJ146" i="4"/>
  <c r="AJ147" i="4"/>
  <c r="AJ148" i="4"/>
  <c r="AJ149" i="4"/>
  <c r="AJ150" i="4"/>
  <c r="AJ151" i="4"/>
  <c r="AJ152" i="4"/>
  <c r="AJ153" i="4"/>
  <c r="AJ154" i="4"/>
  <c r="AJ155" i="4"/>
  <c r="AJ156" i="4"/>
  <c r="AJ157" i="4"/>
  <c r="AJ158" i="4"/>
  <c r="AJ159" i="4"/>
  <c r="AJ160" i="4"/>
  <c r="AJ161" i="4"/>
  <c r="AJ162" i="4"/>
  <c r="AJ163" i="4"/>
  <c r="AJ164" i="4"/>
  <c r="AJ165" i="4"/>
  <c r="AJ166" i="4"/>
  <c r="AJ167" i="4"/>
  <c r="AJ168" i="4"/>
  <c r="AJ169" i="4"/>
  <c r="AJ170" i="4"/>
  <c r="AJ171" i="4"/>
  <c r="AJ172" i="4"/>
  <c r="AJ173" i="4"/>
  <c r="AJ174" i="4"/>
  <c r="AJ175" i="4"/>
  <c r="AJ176" i="4"/>
  <c r="AJ177" i="4"/>
  <c r="AJ178" i="4"/>
  <c r="AJ179" i="4"/>
  <c r="AJ180" i="4"/>
  <c r="AJ181" i="4"/>
  <c r="AJ182" i="4"/>
  <c r="AJ183" i="4"/>
  <c r="AJ184" i="4"/>
  <c r="AJ185" i="4"/>
  <c r="AJ186" i="4"/>
  <c r="AJ187" i="4"/>
  <c r="AJ188" i="4"/>
  <c r="AJ189" i="4"/>
  <c r="AJ190" i="4"/>
  <c r="AJ191" i="4"/>
  <c r="AJ192" i="4"/>
  <c r="AJ193" i="4"/>
  <c r="AJ194" i="4"/>
  <c r="AJ195" i="4"/>
  <c r="AJ196" i="4"/>
  <c r="AJ197" i="4"/>
  <c r="AJ198" i="4"/>
  <c r="AJ199" i="4"/>
  <c r="AJ200" i="4"/>
  <c r="AJ201" i="4"/>
  <c r="AJ202" i="4"/>
  <c r="AJ203" i="4"/>
  <c r="AJ204" i="4"/>
  <c r="AJ205" i="4"/>
  <c r="AJ206" i="4"/>
  <c r="AJ207" i="4"/>
  <c r="AJ208" i="4"/>
  <c r="AJ209" i="4"/>
  <c r="AJ210" i="4"/>
  <c r="AJ211" i="4"/>
  <c r="AJ212" i="4"/>
  <c r="AJ213" i="4"/>
  <c r="AJ214" i="4"/>
  <c r="AJ215" i="4"/>
  <c r="AJ216" i="4"/>
  <c r="AJ217" i="4"/>
  <c r="AJ218" i="4"/>
  <c r="AJ219" i="4"/>
  <c r="AJ220" i="4"/>
  <c r="AJ221" i="4"/>
  <c r="AJ222" i="4"/>
  <c r="AJ223" i="4"/>
  <c r="AJ224" i="4"/>
  <c r="AJ225" i="4"/>
  <c r="AJ226" i="4"/>
  <c r="AJ227" i="4"/>
  <c r="AJ228" i="4"/>
  <c r="AJ229" i="4"/>
  <c r="AJ230" i="4"/>
  <c r="AJ231" i="4"/>
  <c r="AJ232" i="4"/>
  <c r="AJ233" i="4"/>
  <c r="AJ234" i="4"/>
  <c r="AJ235" i="4"/>
  <c r="AJ236" i="4"/>
  <c r="AJ237" i="4"/>
  <c r="AJ238" i="4"/>
  <c r="AJ239" i="4"/>
  <c r="AJ240" i="4"/>
  <c r="AJ241" i="4"/>
  <c r="AJ242" i="4"/>
  <c r="AJ243" i="4"/>
  <c r="AJ244" i="4"/>
  <c r="AJ245" i="4"/>
  <c r="AJ246" i="4"/>
  <c r="AJ247" i="4"/>
  <c r="AJ248" i="4"/>
  <c r="AJ249" i="4"/>
  <c r="AJ250" i="4"/>
  <c r="AJ251" i="4"/>
  <c r="AJ252" i="4"/>
  <c r="AJ253" i="4"/>
  <c r="AJ254" i="4"/>
  <c r="AJ255" i="4"/>
  <c r="AJ256" i="4"/>
  <c r="AJ257" i="4"/>
  <c r="AJ258" i="4"/>
  <c r="AJ259" i="4"/>
  <c r="AJ260" i="4"/>
  <c r="AJ261" i="4"/>
  <c r="AJ262" i="4"/>
  <c r="AJ263" i="4"/>
  <c r="AJ264" i="4"/>
  <c r="AJ265" i="4"/>
  <c r="AJ266" i="4"/>
  <c r="AJ267" i="4"/>
  <c r="AJ268" i="4"/>
  <c r="AJ269" i="4"/>
  <c r="AJ270" i="4"/>
  <c r="AJ271" i="4"/>
  <c r="AJ272" i="4"/>
  <c r="AJ273" i="4"/>
  <c r="AJ274" i="4"/>
  <c r="AJ275" i="4"/>
  <c r="AJ276" i="4"/>
  <c r="AJ277" i="4"/>
  <c r="AJ278" i="4"/>
  <c r="AJ279" i="4"/>
  <c r="AJ280" i="4"/>
  <c r="AJ281" i="4"/>
  <c r="AJ282" i="4"/>
  <c r="AJ283" i="4"/>
  <c r="AJ284" i="4"/>
  <c r="AJ285" i="4"/>
  <c r="AJ286" i="4"/>
  <c r="AJ287" i="4"/>
  <c r="AJ288" i="4"/>
  <c r="AJ289" i="4"/>
  <c r="AJ290" i="4"/>
  <c r="AJ291" i="4"/>
  <c r="AJ292" i="4"/>
  <c r="AJ293" i="4"/>
  <c r="AJ294" i="4"/>
  <c r="AJ295" i="4"/>
  <c r="AJ296" i="4"/>
  <c r="AJ297" i="4"/>
  <c r="AJ298" i="4"/>
  <c r="AJ299" i="4"/>
  <c r="AJ300" i="4"/>
  <c r="AJ301" i="4"/>
  <c r="AJ302" i="4"/>
  <c r="AJ303" i="4"/>
  <c r="AJ304" i="4"/>
  <c r="AJ305" i="4"/>
  <c r="AJ306" i="4"/>
  <c r="AJ307" i="4"/>
  <c r="AJ308" i="4"/>
  <c r="AJ309" i="4"/>
  <c r="AJ310" i="4"/>
  <c r="AJ311" i="4"/>
  <c r="AJ312" i="4"/>
  <c r="AJ313" i="4"/>
  <c r="AJ314" i="4"/>
  <c r="AJ315" i="4"/>
  <c r="AJ316" i="4"/>
  <c r="AJ317" i="4"/>
  <c r="AJ318" i="4"/>
  <c r="AJ319" i="4"/>
  <c r="AJ320" i="4"/>
  <c r="AJ321" i="4"/>
  <c r="AJ322" i="4"/>
  <c r="AJ323" i="4"/>
  <c r="AJ324" i="4"/>
  <c r="AJ325" i="4"/>
  <c r="AJ326" i="4"/>
  <c r="AJ327" i="4"/>
  <c r="AJ328" i="4"/>
  <c r="AJ329" i="4"/>
  <c r="AJ330" i="4"/>
  <c r="AJ331" i="4"/>
  <c r="AJ332" i="4"/>
  <c r="AJ333" i="4"/>
  <c r="AJ334" i="4"/>
  <c r="AJ335" i="4"/>
  <c r="AJ336" i="4"/>
  <c r="AJ337" i="4"/>
  <c r="AJ338" i="4"/>
  <c r="AJ339" i="4"/>
  <c r="AJ340" i="4"/>
  <c r="AJ341" i="4"/>
  <c r="AJ342" i="4"/>
  <c r="AJ343" i="4"/>
  <c r="AJ344" i="4"/>
  <c r="AJ345" i="4"/>
  <c r="AJ346" i="4"/>
  <c r="AJ347" i="4"/>
  <c r="AJ348" i="4"/>
  <c r="AJ349" i="4"/>
  <c r="AJ350" i="4"/>
  <c r="AJ351" i="4"/>
  <c r="AJ352" i="4"/>
  <c r="AJ353" i="4"/>
  <c r="AJ354" i="4"/>
  <c r="AJ355" i="4"/>
  <c r="AJ356" i="4"/>
  <c r="AJ357" i="4"/>
  <c r="AJ358" i="4"/>
  <c r="AJ359" i="4"/>
  <c r="AJ360" i="4"/>
  <c r="AJ361" i="4"/>
  <c r="AJ362" i="4"/>
  <c r="AJ363" i="4"/>
  <c r="AJ364" i="4"/>
  <c r="AJ365" i="4"/>
  <c r="AJ366" i="4"/>
  <c r="AJ367" i="4"/>
  <c r="AJ368" i="4"/>
  <c r="AJ369" i="4"/>
  <c r="AJ370" i="4"/>
  <c r="AJ371" i="4"/>
  <c r="AJ372" i="4"/>
  <c r="AJ373" i="4"/>
  <c r="AJ374" i="4"/>
  <c r="AJ375" i="4"/>
  <c r="AJ376" i="4"/>
  <c r="AJ377" i="4"/>
  <c r="AJ378" i="4"/>
  <c r="AJ379" i="4"/>
  <c r="AJ380" i="4"/>
  <c r="AJ381" i="4"/>
  <c r="AJ382" i="4"/>
  <c r="AJ383" i="4"/>
  <c r="AJ384" i="4"/>
  <c r="AJ385" i="4"/>
  <c r="AJ386" i="4"/>
  <c r="AJ387" i="4"/>
  <c r="AJ388" i="4"/>
  <c r="AJ389" i="4"/>
  <c r="AJ390" i="4"/>
  <c r="AJ391" i="4"/>
  <c r="AJ392" i="4"/>
  <c r="AJ393" i="4"/>
  <c r="AJ394" i="4"/>
  <c r="AJ395" i="4"/>
  <c r="AJ396" i="4"/>
  <c r="AJ397" i="4"/>
  <c r="AJ398" i="4"/>
  <c r="AJ399" i="4"/>
  <c r="AJ400" i="4"/>
  <c r="AJ401" i="4"/>
  <c r="AJ402" i="4"/>
  <c r="AJ403" i="4"/>
  <c r="AJ404" i="4"/>
  <c r="AJ405" i="4"/>
  <c r="AJ406" i="4"/>
  <c r="AJ407" i="4"/>
  <c r="AJ408" i="4"/>
  <c r="AJ409" i="4"/>
  <c r="AJ410" i="4"/>
  <c r="AJ411" i="4"/>
  <c r="AJ412" i="4"/>
  <c r="AJ413" i="4"/>
  <c r="AJ414" i="4"/>
  <c r="AJ415" i="4"/>
  <c r="AJ416" i="4"/>
  <c r="AJ417" i="4"/>
  <c r="AJ418" i="4"/>
  <c r="AJ419" i="4"/>
  <c r="AJ420" i="4"/>
  <c r="AJ421" i="4"/>
  <c r="AJ422" i="4"/>
  <c r="AJ423" i="4"/>
  <c r="AJ424" i="4"/>
  <c r="AJ425" i="4"/>
  <c r="AJ426" i="4"/>
  <c r="AJ427" i="4"/>
  <c r="AJ428" i="4"/>
  <c r="AJ429" i="4"/>
  <c r="AJ430" i="4"/>
  <c r="AJ431" i="4"/>
  <c r="AJ432" i="4"/>
  <c r="AJ433" i="4"/>
  <c r="AJ434" i="4"/>
  <c r="AJ435" i="4"/>
  <c r="AJ436" i="4"/>
  <c r="AJ437" i="4"/>
  <c r="AJ438" i="4"/>
  <c r="AJ439" i="4"/>
  <c r="AJ440" i="4"/>
  <c r="AJ441" i="4"/>
  <c r="AJ442" i="4"/>
  <c r="AJ443" i="4"/>
  <c r="AJ444" i="4"/>
  <c r="AJ445" i="4"/>
  <c r="AJ446" i="4"/>
  <c r="AJ447" i="4"/>
  <c r="AJ448" i="4"/>
  <c r="AJ449" i="4"/>
  <c r="AJ450" i="4"/>
  <c r="AJ451" i="4"/>
  <c r="AJ452" i="4"/>
  <c r="AJ453" i="4"/>
  <c r="AJ454" i="4"/>
  <c r="AJ455" i="4"/>
  <c r="AJ456" i="4"/>
  <c r="AJ457" i="4"/>
  <c r="AJ458" i="4"/>
  <c r="AJ459" i="4"/>
  <c r="AJ460" i="4"/>
  <c r="AJ461" i="4"/>
  <c r="AJ462" i="4"/>
  <c r="AJ463" i="4"/>
  <c r="AJ464" i="4"/>
  <c r="AJ465" i="4"/>
  <c r="AJ466" i="4"/>
  <c r="AJ467" i="4"/>
  <c r="AJ468" i="4"/>
  <c r="AJ469" i="4"/>
  <c r="AJ470" i="4"/>
  <c r="AJ471" i="4"/>
  <c r="AJ472" i="4"/>
  <c r="AJ473" i="4"/>
  <c r="AJ474" i="4"/>
  <c r="AJ475" i="4"/>
  <c r="AJ476" i="4"/>
  <c r="AJ477" i="4"/>
  <c r="AJ478" i="4"/>
  <c r="AJ479" i="4"/>
  <c r="AJ480" i="4"/>
  <c r="AJ481" i="4"/>
  <c r="AJ482" i="4"/>
  <c r="AJ483" i="4"/>
  <c r="AJ484" i="4"/>
  <c r="AJ485" i="4"/>
  <c r="AJ486" i="4"/>
  <c r="AJ487" i="4"/>
  <c r="AJ488" i="4"/>
  <c r="AJ489" i="4"/>
  <c r="AJ490" i="4"/>
  <c r="AJ491" i="4"/>
  <c r="AJ492" i="4"/>
  <c r="AJ493" i="4"/>
  <c r="AJ494" i="4"/>
  <c r="AJ495" i="4"/>
  <c r="AJ496" i="4"/>
  <c r="AJ497" i="4"/>
  <c r="AJ498" i="4"/>
  <c r="AJ499" i="4"/>
  <c r="AJ500" i="4"/>
  <c r="AJ501" i="4"/>
  <c r="AJ502" i="4"/>
  <c r="AJ503" i="4"/>
  <c r="AJ504" i="4"/>
  <c r="AJ505" i="4"/>
  <c r="AJ506" i="4"/>
  <c r="AJ507" i="4"/>
  <c r="AJ508" i="4"/>
  <c r="AJ509" i="4"/>
  <c r="AJ510" i="4"/>
  <c r="AJ511" i="4"/>
  <c r="AJ512" i="4"/>
  <c r="AJ513" i="4"/>
  <c r="AJ514" i="4"/>
  <c r="AJ515" i="4"/>
  <c r="AJ516" i="4"/>
  <c r="AJ517" i="4"/>
  <c r="AJ518" i="4"/>
  <c r="AJ519" i="4"/>
  <c r="AJ520" i="4"/>
  <c r="AJ521" i="4"/>
  <c r="AJ522" i="4"/>
  <c r="AJ523" i="4"/>
  <c r="AJ524" i="4"/>
  <c r="AJ525" i="4"/>
  <c r="AJ526" i="4"/>
  <c r="AJ527" i="4"/>
  <c r="AJ528" i="4"/>
  <c r="AJ529" i="4"/>
  <c r="AJ530" i="4"/>
  <c r="AJ531" i="4"/>
  <c r="AJ532" i="4"/>
  <c r="AJ533" i="4"/>
  <c r="AJ534" i="4"/>
  <c r="AJ535" i="4"/>
  <c r="AJ536" i="4"/>
  <c r="AJ537" i="4"/>
  <c r="AJ538" i="4"/>
  <c r="AJ539" i="4"/>
  <c r="AJ540" i="4"/>
  <c r="AJ541" i="4"/>
  <c r="AJ542" i="4"/>
  <c r="AJ543" i="4"/>
  <c r="AJ544" i="4"/>
  <c r="AJ545" i="4"/>
  <c r="AJ546" i="4"/>
  <c r="AJ547" i="4"/>
  <c r="AJ548" i="4"/>
  <c r="AJ549" i="4"/>
  <c r="AJ550" i="4"/>
  <c r="AJ551" i="4"/>
  <c r="AJ552" i="4"/>
  <c r="AJ553" i="4"/>
  <c r="AJ554" i="4"/>
  <c r="AJ555" i="4"/>
  <c r="AJ556" i="4"/>
  <c r="AJ557" i="4"/>
  <c r="AJ558" i="4"/>
  <c r="AJ559" i="4"/>
  <c r="AJ560" i="4"/>
  <c r="AJ561" i="4"/>
  <c r="AJ562" i="4"/>
  <c r="AJ563" i="4"/>
  <c r="AJ564" i="4"/>
  <c r="AJ565" i="4"/>
  <c r="AJ566" i="4"/>
  <c r="AJ567" i="4"/>
  <c r="AJ568" i="4"/>
  <c r="AJ569" i="4"/>
  <c r="AJ570" i="4"/>
  <c r="AJ571" i="4"/>
  <c r="AJ572" i="4"/>
  <c r="AJ573" i="4"/>
  <c r="AJ574" i="4"/>
  <c r="AJ575" i="4"/>
  <c r="AJ576" i="4"/>
  <c r="AJ577" i="4"/>
  <c r="AJ578" i="4"/>
  <c r="AJ579" i="4"/>
  <c r="AJ580" i="4"/>
  <c r="AJ581" i="4"/>
  <c r="AJ582" i="4"/>
  <c r="AJ583" i="4"/>
  <c r="AJ584" i="4"/>
  <c r="AJ585" i="4"/>
  <c r="AJ586" i="4"/>
  <c r="AJ587" i="4"/>
  <c r="AJ588" i="4"/>
  <c r="AJ589" i="4"/>
  <c r="AJ590" i="4"/>
  <c r="AJ591" i="4"/>
  <c r="AJ592" i="4"/>
  <c r="AJ593" i="4"/>
  <c r="AJ594" i="4"/>
  <c r="AJ595" i="4"/>
  <c r="AJ596" i="4"/>
  <c r="AJ597" i="4"/>
  <c r="AJ598" i="4"/>
  <c r="AJ599" i="4"/>
  <c r="AJ600" i="4"/>
  <c r="AJ601" i="4"/>
  <c r="AJ602" i="4"/>
  <c r="AJ603" i="4"/>
  <c r="AJ604" i="4"/>
  <c r="AJ605" i="4"/>
  <c r="AJ606" i="4"/>
  <c r="AJ607" i="4"/>
  <c r="AJ608" i="4"/>
  <c r="AJ609" i="4"/>
  <c r="AJ610" i="4"/>
  <c r="AJ611" i="4"/>
  <c r="AJ612" i="4"/>
  <c r="AJ613" i="4"/>
  <c r="AJ614" i="4"/>
  <c r="AJ615" i="4"/>
  <c r="AJ616" i="4"/>
  <c r="AJ617" i="4"/>
  <c r="AJ618" i="4"/>
  <c r="AJ619" i="4"/>
  <c r="AJ620" i="4"/>
  <c r="AJ621" i="4"/>
  <c r="AJ622" i="4"/>
  <c r="AJ623" i="4"/>
  <c r="AJ624" i="4"/>
  <c r="AJ625" i="4"/>
  <c r="AJ626" i="4"/>
  <c r="AJ627" i="4"/>
  <c r="AJ628" i="4"/>
  <c r="AJ629" i="4"/>
  <c r="AJ630" i="4"/>
  <c r="AJ631" i="4"/>
  <c r="AJ632" i="4"/>
  <c r="AJ633" i="4"/>
  <c r="AJ634" i="4"/>
  <c r="AJ635" i="4"/>
  <c r="AJ636" i="4"/>
  <c r="AJ637" i="4"/>
  <c r="AJ638" i="4"/>
  <c r="AJ639" i="4"/>
  <c r="AJ640" i="4"/>
  <c r="AJ641" i="4"/>
  <c r="AJ642" i="4"/>
  <c r="AJ643" i="4"/>
  <c r="AJ644" i="4"/>
  <c r="AJ645" i="4"/>
  <c r="AJ646" i="4"/>
  <c r="AJ647" i="4"/>
  <c r="AJ648" i="4"/>
  <c r="AJ649" i="4"/>
  <c r="AJ650" i="4"/>
  <c r="AJ651" i="4"/>
  <c r="AJ652" i="4"/>
  <c r="AJ653" i="4"/>
  <c r="AJ654" i="4"/>
  <c r="AJ655" i="4"/>
  <c r="AJ656" i="4"/>
  <c r="AJ657" i="4"/>
  <c r="AJ658" i="4"/>
  <c r="AJ659" i="4"/>
  <c r="AJ660" i="4"/>
  <c r="AJ661" i="4"/>
  <c r="AJ662" i="4"/>
  <c r="AJ663" i="4"/>
  <c r="AJ664" i="4"/>
  <c r="AJ665" i="4"/>
  <c r="AJ666" i="4"/>
  <c r="AJ667" i="4"/>
  <c r="AJ668" i="4"/>
  <c r="AJ669" i="4"/>
  <c r="AJ670" i="4"/>
  <c r="AJ671" i="4"/>
  <c r="AJ672" i="4"/>
  <c r="AJ673" i="4"/>
  <c r="AJ674" i="4"/>
  <c r="AJ675" i="4"/>
  <c r="AJ676" i="4"/>
  <c r="AJ677" i="4"/>
  <c r="AJ678" i="4"/>
  <c r="AJ679" i="4"/>
  <c r="AJ680" i="4"/>
  <c r="AJ681" i="4"/>
  <c r="AJ682" i="4"/>
  <c r="AJ683" i="4"/>
  <c r="AJ684" i="4"/>
  <c r="AJ685" i="4"/>
  <c r="AJ686" i="4"/>
  <c r="AJ687" i="4"/>
  <c r="AJ688" i="4"/>
  <c r="AJ689" i="4"/>
  <c r="AJ690" i="4"/>
  <c r="AJ691" i="4"/>
  <c r="AJ692" i="4"/>
  <c r="AJ693" i="4"/>
  <c r="AJ694" i="4"/>
  <c r="AJ695" i="4"/>
  <c r="AJ696" i="4"/>
  <c r="AJ697" i="4"/>
  <c r="AJ698" i="4"/>
  <c r="AJ699" i="4"/>
  <c r="AJ700" i="4"/>
  <c r="AJ701" i="4"/>
  <c r="AJ702" i="4"/>
  <c r="AJ703" i="4"/>
  <c r="AJ704" i="4"/>
  <c r="AJ705" i="4"/>
  <c r="AJ706" i="4"/>
  <c r="AJ707" i="4"/>
  <c r="AJ708" i="4"/>
  <c r="AJ709" i="4"/>
  <c r="AJ710" i="4"/>
  <c r="AJ711" i="4"/>
  <c r="AJ712" i="4"/>
  <c r="AJ713" i="4"/>
  <c r="AJ714" i="4"/>
  <c r="AJ715" i="4"/>
  <c r="AJ716" i="4"/>
  <c r="AJ717" i="4"/>
  <c r="AJ718" i="4"/>
  <c r="AJ719" i="4"/>
  <c r="AJ720" i="4"/>
  <c r="AJ721" i="4"/>
  <c r="AJ722" i="4"/>
  <c r="AJ723" i="4"/>
  <c r="AJ724" i="4"/>
  <c r="AJ726" i="4"/>
  <c r="AJ727" i="4"/>
  <c r="AJ728" i="4"/>
  <c r="AJ729" i="4"/>
  <c r="AJ730" i="4"/>
  <c r="AJ731" i="4"/>
  <c r="AJ732" i="4"/>
  <c r="AJ733" i="4"/>
  <c r="AJ734" i="4"/>
  <c r="AJ735" i="4"/>
  <c r="AJ736" i="4"/>
  <c r="AJ737" i="4"/>
  <c r="AJ738" i="4"/>
  <c r="AJ739" i="4"/>
  <c r="AJ740" i="4"/>
  <c r="AJ741" i="4"/>
  <c r="AJ742" i="4"/>
  <c r="AJ743" i="4"/>
  <c r="AJ744" i="4"/>
  <c r="AJ745" i="4"/>
  <c r="AJ746" i="4"/>
  <c r="AJ747" i="4"/>
  <c r="AJ748" i="4"/>
  <c r="AJ749" i="4"/>
  <c r="AJ750" i="4"/>
  <c r="AJ751" i="4"/>
  <c r="AJ752" i="4"/>
  <c r="AJ753" i="4"/>
  <c r="AJ754" i="4"/>
  <c r="AJ755" i="4"/>
  <c r="AJ756" i="4"/>
  <c r="AJ757" i="4"/>
  <c r="AJ758" i="4"/>
  <c r="AJ759" i="4"/>
  <c r="AJ760" i="4"/>
  <c r="AJ761" i="4"/>
  <c r="AJ762" i="4"/>
  <c r="AJ763" i="4"/>
  <c r="AJ764" i="4"/>
  <c r="AJ765" i="4"/>
  <c r="AJ766" i="4"/>
  <c r="AJ767" i="4"/>
  <c r="AJ768" i="4"/>
  <c r="AJ769" i="4"/>
  <c r="AJ770" i="4"/>
  <c r="AJ771" i="4"/>
  <c r="AJ772" i="4"/>
  <c r="AJ773" i="4"/>
  <c r="AJ774" i="4"/>
  <c r="AJ775" i="4"/>
  <c r="AJ776" i="4"/>
  <c r="AJ777" i="4"/>
  <c r="AJ778" i="4"/>
  <c r="AJ779" i="4"/>
  <c r="AJ780" i="4"/>
  <c r="AJ781" i="4"/>
  <c r="AJ782" i="4"/>
  <c r="AJ783" i="4"/>
  <c r="AJ784" i="4"/>
  <c r="AJ785" i="4"/>
  <c r="AJ786" i="4"/>
  <c r="AJ787" i="4"/>
  <c r="AJ788" i="4"/>
  <c r="AJ789" i="4"/>
  <c r="AJ790" i="4"/>
  <c r="AJ791" i="4"/>
  <c r="AJ792" i="4"/>
  <c r="AJ793" i="4"/>
  <c r="AJ794" i="4"/>
  <c r="AJ795" i="4"/>
  <c r="AJ796" i="4"/>
  <c r="AJ797" i="4"/>
  <c r="AJ798" i="4"/>
  <c r="AJ799" i="4"/>
  <c r="AJ800" i="4"/>
  <c r="AJ801" i="4"/>
  <c r="AJ802" i="4"/>
  <c r="AJ803" i="4"/>
  <c r="AJ804" i="4"/>
  <c r="AJ805" i="4"/>
  <c r="AJ806" i="4"/>
  <c r="AJ807" i="4"/>
  <c r="AJ808"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J1001" i="4"/>
  <c r="AJ1002" i="4"/>
  <c r="AJ1003" i="4"/>
  <c r="AJ1004" i="4"/>
  <c r="AJ1005" i="4"/>
  <c r="AJ1006" i="4"/>
  <c r="AJ1007" i="4"/>
  <c r="AJ1008" i="4"/>
  <c r="AJ1009" i="4"/>
  <c r="AJ1010" i="4"/>
  <c r="AJ1011" i="4"/>
  <c r="AJ1012" i="4"/>
  <c r="AJ1013" i="4"/>
  <c r="AJ1014" i="4"/>
  <c r="AJ1015" i="4"/>
  <c r="AJ1016" i="4"/>
  <c r="AJ1017" i="4"/>
  <c r="AJ1018" i="4"/>
  <c r="AJ1019" i="4"/>
  <c r="AJ1020" i="4"/>
  <c r="AJ1021" i="4"/>
  <c r="AJ1022" i="4"/>
  <c r="AJ1023" i="4"/>
  <c r="AJ1024" i="4"/>
  <c r="AJ1025" i="4"/>
  <c r="AJ1026" i="4"/>
  <c r="AJ1027" i="4"/>
  <c r="AJ1028" i="4"/>
  <c r="AJ1029" i="4"/>
  <c r="AJ1030" i="4"/>
  <c r="AJ1031" i="4"/>
  <c r="AJ1032" i="4"/>
  <c r="AJ1033" i="4"/>
  <c r="AJ1034" i="4"/>
  <c r="AJ1035" i="4"/>
  <c r="AJ1036" i="4"/>
  <c r="AJ1037" i="4"/>
  <c r="AJ1038" i="4"/>
  <c r="AJ1039" i="4"/>
  <c r="AJ1040" i="4"/>
  <c r="AJ1041" i="4"/>
  <c r="AJ1042" i="4"/>
  <c r="AJ1043" i="4"/>
  <c r="AJ1044" i="4"/>
  <c r="AJ1045" i="4"/>
  <c r="AJ1046" i="4"/>
  <c r="AJ1047" i="4"/>
  <c r="AJ1048" i="4"/>
  <c r="AJ1049" i="4"/>
  <c r="AJ1050" i="4"/>
  <c r="AJ1051" i="4"/>
  <c r="AJ1052" i="4"/>
  <c r="AJ1053" i="4"/>
  <c r="AJ1054" i="4"/>
  <c r="AJ1055" i="4"/>
  <c r="AJ1056" i="4"/>
  <c r="AJ1057" i="4"/>
  <c r="AJ1058" i="4"/>
  <c r="AJ1059" i="4"/>
  <c r="AJ1060" i="4"/>
  <c r="AJ1061" i="4"/>
  <c r="AJ1062" i="4"/>
  <c r="AJ1063" i="4"/>
  <c r="AJ1064" i="4"/>
  <c r="AJ1065" i="4"/>
  <c r="AJ1066" i="4"/>
  <c r="AJ1067" i="4"/>
  <c r="AJ1068" i="4"/>
  <c r="AJ1069" i="4"/>
  <c r="AJ1070" i="4"/>
  <c r="AJ1071" i="4"/>
  <c r="AJ1072" i="4"/>
  <c r="AJ1073" i="4"/>
  <c r="AJ1074" i="4"/>
  <c r="AJ1075" i="4"/>
  <c r="AJ1076" i="4"/>
  <c r="AJ1077" i="4"/>
  <c r="AJ1078" i="4"/>
  <c r="AJ1079" i="4"/>
  <c r="AJ1080" i="4"/>
  <c r="AJ1081" i="4"/>
  <c r="AJ1082" i="4"/>
  <c r="AJ1083" i="4"/>
  <c r="AJ1084" i="4"/>
  <c r="AJ1085" i="4"/>
  <c r="AJ1086" i="4"/>
  <c r="AJ1087" i="4"/>
  <c r="AJ1088" i="4"/>
  <c r="AJ1089" i="4"/>
  <c r="AJ1090" i="4"/>
  <c r="AJ1091" i="4"/>
  <c r="AJ1092" i="4"/>
  <c r="AJ1093" i="4"/>
  <c r="AJ1094" i="4"/>
  <c r="AJ1095" i="4"/>
  <c r="AJ1096" i="4"/>
  <c r="AJ1097" i="4"/>
  <c r="AJ1098" i="4"/>
  <c r="AJ1099" i="4"/>
  <c r="AJ1100" i="4"/>
  <c r="AJ1101" i="4"/>
  <c r="AJ1102" i="4"/>
  <c r="AJ1103" i="4"/>
  <c r="AJ1104" i="4"/>
  <c r="AJ1105" i="4"/>
  <c r="AJ1106" i="4"/>
  <c r="AJ1107" i="4"/>
  <c r="AJ1108" i="4"/>
  <c r="AJ1109" i="4"/>
  <c r="AJ1110" i="4"/>
  <c r="AJ1111" i="4"/>
  <c r="AJ1112" i="4"/>
  <c r="AJ1113" i="4"/>
  <c r="AJ1114" i="4"/>
  <c r="AJ1115" i="4"/>
  <c r="AJ1116" i="4"/>
  <c r="AJ1117" i="4"/>
  <c r="AJ1118" i="4"/>
  <c r="AJ1119" i="4"/>
  <c r="AJ1120" i="4"/>
  <c r="AJ1121" i="4"/>
  <c r="AJ1122" i="4"/>
  <c r="AJ1123" i="4"/>
  <c r="AJ1124" i="4"/>
  <c r="AJ1125" i="4"/>
  <c r="AJ1126" i="4"/>
  <c r="AJ1127" i="4"/>
  <c r="AJ1128" i="4"/>
  <c r="AJ1129" i="4"/>
  <c r="AJ1130" i="4"/>
  <c r="AJ1131" i="4"/>
  <c r="AJ1132" i="4"/>
  <c r="AJ1133" i="4"/>
  <c r="AJ1134" i="4"/>
  <c r="AJ1135" i="4"/>
  <c r="AJ1136" i="4"/>
  <c r="AJ1137" i="4"/>
  <c r="AJ1138" i="4"/>
  <c r="AJ1139" i="4"/>
  <c r="AJ1140" i="4"/>
  <c r="AJ1141" i="4"/>
  <c r="AJ1142" i="4"/>
  <c r="AJ1143" i="4"/>
  <c r="AJ1144" i="4"/>
  <c r="AJ1145" i="4"/>
  <c r="AJ1146" i="4"/>
  <c r="AJ1147" i="4"/>
  <c r="AJ1148" i="4"/>
  <c r="AJ1149" i="4"/>
  <c r="AJ1150" i="4"/>
  <c r="AJ1151" i="4"/>
  <c r="AJ1152" i="4"/>
  <c r="AJ1153" i="4"/>
  <c r="AJ1154" i="4"/>
  <c r="AJ1155" i="4"/>
  <c r="AJ1156" i="4"/>
  <c r="AJ1157" i="4"/>
  <c r="AJ1158" i="4"/>
  <c r="AJ1159" i="4"/>
  <c r="AJ1160" i="4"/>
  <c r="AJ1161" i="4"/>
  <c r="AJ1162" i="4"/>
  <c r="AJ1163" i="4"/>
  <c r="AJ1164" i="4"/>
  <c r="AJ1165" i="4"/>
  <c r="AJ1166" i="4"/>
  <c r="AJ1167" i="4"/>
  <c r="AJ1168" i="4"/>
  <c r="AJ1169" i="4"/>
  <c r="AJ1170" i="4"/>
  <c r="AJ1171" i="4"/>
  <c r="AJ1172" i="4"/>
  <c r="AJ1173" i="4"/>
  <c r="AJ1174" i="4"/>
  <c r="AJ1175" i="4"/>
  <c r="AJ1176" i="4"/>
  <c r="AJ1177" i="4"/>
  <c r="AJ1178" i="4"/>
  <c r="AJ1179" i="4"/>
  <c r="AJ1180" i="4"/>
  <c r="AJ1181" i="4"/>
  <c r="AJ1182" i="4"/>
  <c r="AJ1183" i="4"/>
  <c r="AJ1184" i="4"/>
  <c r="AJ1185" i="4"/>
  <c r="AJ1186" i="4"/>
  <c r="AJ1187" i="4"/>
  <c r="AJ1188" i="4"/>
  <c r="AJ1189" i="4"/>
  <c r="AJ1190" i="4"/>
  <c r="AJ1191" i="4"/>
  <c r="AJ1192" i="4"/>
  <c r="AJ1193" i="4"/>
  <c r="AJ1194" i="4"/>
  <c r="AJ1195" i="4"/>
  <c r="AJ1196" i="4"/>
  <c r="AJ1197" i="4"/>
  <c r="AJ1198" i="4"/>
  <c r="AJ1199" i="4"/>
  <c r="AJ1200" i="4"/>
  <c r="AJ1201" i="4"/>
  <c r="AJ1202" i="4"/>
  <c r="AJ1203" i="4"/>
  <c r="AJ1204" i="4"/>
  <c r="AJ1205" i="4"/>
  <c r="AJ1206" i="4"/>
  <c r="AJ1207" i="4"/>
  <c r="AJ1208" i="4"/>
  <c r="AJ1209" i="4"/>
  <c r="AJ1210" i="4"/>
  <c r="AJ1211" i="4"/>
  <c r="AJ1212" i="4"/>
  <c r="AJ1213" i="4"/>
  <c r="AJ1214" i="4"/>
  <c r="AJ1215" i="4"/>
  <c r="AJ1216" i="4"/>
  <c r="AJ1217" i="4"/>
  <c r="AJ1218" i="4"/>
  <c r="AJ1219" i="4"/>
  <c r="AJ1220" i="4"/>
  <c r="AJ1221" i="4"/>
  <c r="AJ1222" i="4"/>
  <c r="AJ1223" i="4"/>
  <c r="AJ1224" i="4"/>
  <c r="AJ1225" i="4"/>
  <c r="AJ1226" i="4"/>
  <c r="AJ1227" i="4"/>
  <c r="AJ1228" i="4"/>
  <c r="AJ1229" i="4"/>
  <c r="AJ1230" i="4"/>
  <c r="AJ1231" i="4"/>
  <c r="AJ1232" i="4"/>
  <c r="AJ1233" i="4"/>
  <c r="AJ1234" i="4"/>
  <c r="AJ1235" i="4"/>
  <c r="AJ1236" i="4"/>
  <c r="AJ1237" i="4"/>
  <c r="AJ1238" i="4"/>
  <c r="AJ1239" i="4"/>
  <c r="AJ1240" i="4"/>
  <c r="AJ1241" i="4"/>
  <c r="AJ1242" i="4"/>
  <c r="AJ1243" i="4"/>
  <c r="AJ1244" i="4"/>
  <c r="AJ1245" i="4"/>
  <c r="AJ1246" i="4"/>
  <c r="AJ1247" i="4"/>
  <c r="AJ1248" i="4"/>
  <c r="AJ1249" i="4"/>
  <c r="AJ1250" i="4"/>
  <c r="AJ1251" i="4"/>
  <c r="AJ1252" i="4"/>
  <c r="AJ1253" i="4"/>
  <c r="AJ1254" i="4"/>
  <c r="AJ1255" i="4"/>
  <c r="AJ1256" i="4"/>
  <c r="AJ1257" i="4"/>
  <c r="AJ1258" i="4"/>
  <c r="AJ1259" i="4"/>
  <c r="AJ1260" i="4"/>
  <c r="AJ1261" i="4"/>
  <c r="AJ1262" i="4"/>
  <c r="AJ1263" i="4"/>
  <c r="AJ1264" i="4"/>
  <c r="AJ1265" i="4"/>
  <c r="AJ1266" i="4"/>
  <c r="AJ1267" i="4"/>
  <c r="AJ2" i="4"/>
  <c r="A307" i="8" l="1"/>
  <c r="A308" i="8"/>
  <c r="A309" i="8"/>
  <c r="A310" i="8"/>
  <c r="A311" i="8"/>
  <c r="A312" i="8"/>
  <c r="H308" i="8"/>
  <c r="H309" i="8"/>
  <c r="H310" i="8"/>
  <c r="H311" i="8"/>
  <c r="H312" i="8"/>
  <c r="H307" i="8"/>
  <c r="N300" i="6"/>
  <c r="A835" i="5"/>
  <c r="A836" i="5"/>
  <c r="A837" i="5"/>
  <c r="A838" i="5"/>
  <c r="A839" i="5"/>
  <c r="A304" i="8" l="1"/>
  <c r="A305" i="8"/>
  <c r="A306" i="8"/>
  <c r="H306" i="8"/>
  <c r="H305" i="8"/>
  <c r="H304" i="8"/>
  <c r="A828" i="5"/>
  <c r="A829" i="5"/>
  <c r="A830" i="5"/>
  <c r="A831" i="5"/>
  <c r="A832" i="5"/>
  <c r="A833" i="5"/>
  <c r="A834" i="5"/>
  <c r="A298" i="8"/>
  <c r="A299" i="8"/>
  <c r="A300" i="8"/>
  <c r="A301" i="8"/>
  <c r="A302" i="8"/>
  <c r="A303" i="8"/>
  <c r="H299" i="8"/>
  <c r="H300" i="8"/>
  <c r="H301" i="8"/>
  <c r="H302" i="8"/>
  <c r="H303" i="8"/>
  <c r="H298" i="8"/>
  <c r="A813" i="5"/>
  <c r="A814" i="5"/>
  <c r="A815" i="5"/>
  <c r="A816" i="5"/>
  <c r="A817" i="5"/>
  <c r="A818" i="5"/>
  <c r="A819" i="5"/>
  <c r="A820" i="5"/>
  <c r="A821" i="5"/>
  <c r="A822" i="5"/>
  <c r="A823" i="5"/>
  <c r="A824" i="5"/>
  <c r="A825" i="5"/>
  <c r="A826" i="5"/>
  <c r="A827" i="5"/>
  <c r="I38" i="9"/>
  <c r="A295" i="8" l="1"/>
  <c r="A296" i="8"/>
  <c r="A297" i="8"/>
  <c r="H297" i="8"/>
  <c r="H296" i="8"/>
  <c r="H295" i="8"/>
  <c r="FG24" i="12"/>
  <c r="ER24" i="12"/>
  <c r="ES24" i="12"/>
  <c r="ET24" i="12"/>
  <c r="EU24" i="12"/>
  <c r="EV24" i="12"/>
  <c r="EW24" i="12"/>
  <c r="EX24" i="12"/>
  <c r="EY24" i="12"/>
  <c r="EZ24" i="12"/>
  <c r="FA24" i="12"/>
  <c r="FB24" i="12"/>
  <c r="FF24" i="12"/>
  <c r="A781" i="5"/>
  <c r="A782" i="5"/>
  <c r="A783" i="5"/>
  <c r="A784" i="5"/>
  <c r="A785" i="5"/>
  <c r="A786" i="5"/>
  <c r="A787" i="5"/>
  <c r="A788" i="5"/>
  <c r="A789" i="5"/>
  <c r="A790" i="5"/>
  <c r="A791" i="5"/>
  <c r="A792" i="5"/>
  <c r="A793" i="5"/>
  <c r="A794" i="5"/>
  <c r="A795" i="5"/>
  <c r="A796" i="5"/>
  <c r="A797" i="5"/>
  <c r="A798" i="5"/>
  <c r="A799" i="5"/>
  <c r="A800" i="5"/>
  <c r="A801" i="5"/>
  <c r="A802" i="5"/>
  <c r="A803" i="5"/>
  <c r="A804" i="5"/>
  <c r="A805" i="5"/>
  <c r="A806" i="5"/>
  <c r="A807" i="5"/>
  <c r="A808" i="5"/>
  <c r="A809" i="5"/>
  <c r="A810" i="5"/>
  <c r="A811" i="5"/>
  <c r="A812" i="5"/>
  <c r="FC24" i="12" l="1"/>
  <c r="FE24" i="12" s="1"/>
  <c r="FD24" i="12" s="1"/>
  <c r="A292" i="8"/>
  <c r="A293" i="8"/>
  <c r="A294" i="8"/>
  <c r="H294" i="8"/>
  <c r="H293" i="8"/>
  <c r="H292" i="8"/>
  <c r="A690" i="7"/>
  <c r="A691" i="7"/>
  <c r="A692" i="7"/>
  <c r="A693" i="7"/>
  <c r="A694" i="7"/>
  <c r="E690" i="7"/>
  <c r="E691" i="7"/>
  <c r="E692" i="7"/>
  <c r="E693" i="7"/>
  <c r="E694" i="7"/>
  <c r="A776" i="5"/>
  <c r="A777" i="5"/>
  <c r="A778" i="5"/>
  <c r="A779" i="5"/>
  <c r="A780" i="5"/>
  <c r="A768" i="5"/>
  <c r="A769" i="5"/>
  <c r="A770" i="5"/>
  <c r="A771" i="5"/>
  <c r="A772" i="5"/>
  <c r="A773" i="5"/>
  <c r="A774" i="5"/>
  <c r="A775" i="5"/>
  <c r="A289" i="8" l="1"/>
  <c r="A290" i="8"/>
  <c r="A291" i="8"/>
  <c r="H291" i="8"/>
  <c r="H290" i="8"/>
  <c r="H289" i="8"/>
  <c r="E8" i="13"/>
  <c r="A4" i="13"/>
  <c r="A5" i="13"/>
  <c r="A6" i="13"/>
  <c r="A7" i="13"/>
  <c r="A8" i="13"/>
  <c r="A9" i="13"/>
  <c r="A10" i="13"/>
  <c r="A11" i="13"/>
  <c r="A12" i="13"/>
  <c r="A13" i="13"/>
  <c r="A14" i="13"/>
  <c r="A15" i="13"/>
  <c r="A16" i="13"/>
  <c r="A17" i="13"/>
  <c r="E23" i="13"/>
  <c r="A22" i="13"/>
  <c r="A23" i="13"/>
  <c r="A24" i="13"/>
  <c r="A25" i="13"/>
  <c r="A26" i="13"/>
  <c r="A667" i="7"/>
  <c r="A668" i="7"/>
  <c r="A669" i="7"/>
  <c r="A670" i="7"/>
  <c r="A671" i="7"/>
  <c r="A672" i="7"/>
  <c r="A673" i="7"/>
  <c r="A674" i="7"/>
  <c r="A675" i="7"/>
  <c r="A676" i="7"/>
  <c r="A677" i="7"/>
  <c r="A678" i="7"/>
  <c r="A679" i="7"/>
  <c r="A680" i="7"/>
  <c r="A681" i="7"/>
  <c r="A682" i="7"/>
  <c r="A683" i="7"/>
  <c r="A684" i="7"/>
  <c r="A685" i="7"/>
  <c r="A686" i="7"/>
  <c r="A687" i="7"/>
  <c r="A688" i="7"/>
  <c r="A689" i="7"/>
  <c r="E667" i="7"/>
  <c r="E669" i="7"/>
  <c r="E670" i="7"/>
  <c r="E671" i="7"/>
  <c r="E672" i="7"/>
  <c r="E673" i="7"/>
  <c r="E674" i="7"/>
  <c r="E675" i="7"/>
  <c r="E676" i="7"/>
  <c r="E677" i="7"/>
  <c r="E678" i="7"/>
  <c r="E679" i="7"/>
  <c r="E680" i="7"/>
  <c r="E681" i="7"/>
  <c r="E682" i="7"/>
  <c r="E683" i="7"/>
  <c r="E684" i="7"/>
  <c r="E685" i="7"/>
  <c r="E686" i="7"/>
  <c r="E687" i="7"/>
  <c r="E688" i="7"/>
  <c r="E689" i="7"/>
  <c r="A753" i="5"/>
  <c r="A754" i="5"/>
  <c r="A755" i="5"/>
  <c r="A756" i="5"/>
  <c r="A757" i="5"/>
  <c r="A758" i="5"/>
  <c r="A759" i="5"/>
  <c r="A760" i="5"/>
  <c r="A761" i="5"/>
  <c r="A762" i="5"/>
  <c r="A763" i="5"/>
  <c r="A764" i="5"/>
  <c r="A765" i="5"/>
  <c r="A766" i="5"/>
  <c r="A767" i="5"/>
  <c r="A286" i="8" l="1"/>
  <c r="A287" i="8"/>
  <c r="A288" i="8"/>
  <c r="H288" i="8"/>
  <c r="H287" i="8"/>
  <c r="H286" i="8"/>
  <c r="A651" i="7"/>
  <c r="A652" i="7"/>
  <c r="A653" i="7"/>
  <c r="A654" i="7"/>
  <c r="A655" i="7"/>
  <c r="A656" i="7"/>
  <c r="A657" i="7"/>
  <c r="A658" i="7"/>
  <c r="A659" i="7"/>
  <c r="A660" i="7"/>
  <c r="A661" i="7"/>
  <c r="A662" i="7"/>
  <c r="A663" i="7"/>
  <c r="A664" i="7"/>
  <c r="A665" i="7"/>
  <c r="A666" i="7"/>
  <c r="E651" i="7"/>
  <c r="E652" i="7"/>
  <c r="E653" i="7"/>
  <c r="E654" i="7"/>
  <c r="E655" i="7"/>
  <c r="E656" i="7"/>
  <c r="E657" i="7"/>
  <c r="E658" i="7"/>
  <c r="E660" i="7"/>
  <c r="E661" i="7"/>
  <c r="E662" i="7"/>
  <c r="E663" i="7"/>
  <c r="E664" i="7"/>
  <c r="E665" i="7"/>
  <c r="E666" i="7"/>
  <c r="A735" i="5"/>
  <c r="A736" i="5"/>
  <c r="A737" i="5"/>
  <c r="A738" i="5"/>
  <c r="A739" i="5"/>
  <c r="A740" i="5"/>
  <c r="A741" i="5"/>
  <c r="A742" i="5"/>
  <c r="A743" i="5"/>
  <c r="A744" i="5"/>
  <c r="A745" i="5"/>
  <c r="A746" i="5"/>
  <c r="A747" i="5"/>
  <c r="A748" i="5"/>
  <c r="A749" i="5"/>
  <c r="A750" i="5"/>
  <c r="A751" i="5"/>
  <c r="A752" i="5"/>
  <c r="A283" i="8"/>
  <c r="A284" i="8"/>
  <c r="A285" i="8"/>
  <c r="H285" i="8"/>
  <c r="H284" i="8"/>
  <c r="H283" i="8"/>
  <c r="A645" i="7"/>
  <c r="A646" i="7"/>
  <c r="A647" i="7"/>
  <c r="A648" i="7"/>
  <c r="A649" i="7"/>
  <c r="A650" i="7"/>
  <c r="E645" i="7"/>
  <c r="E646" i="7"/>
  <c r="E647" i="7"/>
  <c r="E648" i="7"/>
  <c r="E649" i="7"/>
  <c r="E650" i="7"/>
  <c r="A729" i="5"/>
  <c r="A730" i="5"/>
  <c r="A731" i="5"/>
  <c r="A732" i="5"/>
  <c r="A733" i="5"/>
  <c r="A734" i="5"/>
  <c r="E13" i="13" l="1"/>
  <c r="E11" i="13"/>
  <c r="E12" i="13"/>
  <c r="E30" i="13"/>
  <c r="E31" i="13"/>
  <c r="E32" i="13"/>
  <c r="E33" i="13"/>
  <c r="E34" i="13"/>
  <c r="E35" i="13"/>
  <c r="E36" i="13"/>
  <c r="A29" i="13"/>
  <c r="A30" i="13"/>
  <c r="A31" i="13"/>
  <c r="A32" i="13"/>
  <c r="A33" i="13"/>
  <c r="A34" i="13"/>
  <c r="A35" i="13"/>
  <c r="ER23" i="12"/>
  <c r="ES23" i="12"/>
  <c r="ET23" i="12"/>
  <c r="EU23" i="12"/>
  <c r="EV23" i="12"/>
  <c r="EW23" i="12"/>
  <c r="FC23" i="12" s="1"/>
  <c r="FE23" i="12" s="1"/>
  <c r="FD23" i="12" s="1"/>
  <c r="EX23" i="12"/>
  <c r="EY23" i="12"/>
  <c r="EZ23" i="12"/>
  <c r="FA23" i="12"/>
  <c r="FB23" i="12"/>
  <c r="FF23" i="12"/>
  <c r="FG22" i="12"/>
  <c r="ER22" i="12"/>
  <c r="ES22" i="12"/>
  <c r="ET22" i="12"/>
  <c r="EU22" i="12"/>
  <c r="EV22" i="12"/>
  <c r="EW22" i="12"/>
  <c r="EX22" i="12"/>
  <c r="EY22" i="12"/>
  <c r="EZ22" i="12"/>
  <c r="FA22" i="12"/>
  <c r="FB22" i="12"/>
  <c r="FC22" i="12"/>
  <c r="FG23" i="12" l="1"/>
  <c r="FF22" i="12"/>
  <c r="FE22" i="12"/>
  <c r="FD22" i="12" s="1"/>
  <c r="A280" i="8"/>
  <c r="A281" i="8"/>
  <c r="A282" i="8"/>
  <c r="H282" i="8"/>
  <c r="H281" i="8"/>
  <c r="H280" i="8"/>
  <c r="A642" i="7"/>
  <c r="A643" i="7"/>
  <c r="A644" i="7"/>
  <c r="E642" i="7"/>
  <c r="E643" i="7"/>
  <c r="E644" i="7"/>
  <c r="A724" i="5"/>
  <c r="A725" i="5"/>
  <c r="A726" i="5"/>
  <c r="A727" i="5"/>
  <c r="A728" i="5"/>
  <c r="A277" i="8"/>
  <c r="A278" i="8"/>
  <c r="A279" i="8"/>
  <c r="H279" i="8"/>
  <c r="H278" i="8"/>
  <c r="H277" i="8"/>
  <c r="A636" i="7"/>
  <c r="A637" i="7"/>
  <c r="A638" i="7"/>
  <c r="A639" i="7"/>
  <c r="A640" i="7"/>
  <c r="A641" i="7"/>
  <c r="E636" i="7"/>
  <c r="E637" i="7"/>
  <c r="E638" i="7"/>
  <c r="E639" i="7"/>
  <c r="E640" i="7"/>
  <c r="E641" i="7"/>
  <c r="A719" i="5"/>
  <c r="A720" i="5"/>
  <c r="A721" i="5"/>
  <c r="A722" i="5"/>
  <c r="A723" i="5"/>
  <c r="A274" i="8" l="1"/>
  <c r="A275" i="8"/>
  <c r="A276" i="8"/>
  <c r="H276" i="8"/>
  <c r="H275" i="8"/>
  <c r="H274" i="8"/>
  <c r="A708" i="5"/>
  <c r="A709" i="5"/>
  <c r="A710" i="5"/>
  <c r="A711" i="5"/>
  <c r="A712" i="5"/>
  <c r="A713" i="5"/>
  <c r="A714" i="5"/>
  <c r="A715" i="5"/>
  <c r="A716" i="5"/>
  <c r="A717" i="5"/>
  <c r="A718" i="5"/>
  <c r="A393" i="5"/>
  <c r="A394" i="5"/>
  <c r="A395" i="5"/>
  <c r="A396" i="5"/>
  <c r="A397" i="5"/>
  <c r="A398" i="5"/>
  <c r="N297" i="6"/>
  <c r="N298" i="6"/>
  <c r="N299" i="6"/>
  <c r="A629" i="7"/>
  <c r="A630" i="7"/>
  <c r="A631" i="7"/>
  <c r="A632" i="7"/>
  <c r="A633" i="7"/>
  <c r="A634" i="7"/>
  <c r="A635" i="7"/>
  <c r="E631" i="7"/>
  <c r="E632" i="7"/>
  <c r="E633" i="7"/>
  <c r="E634" i="7"/>
  <c r="E635" i="7"/>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B88" i="3"/>
  <c r="AC88" i="3"/>
  <c r="AB89" i="3"/>
  <c r="AC89" i="3"/>
  <c r="AB90" i="3"/>
  <c r="AC90" i="3"/>
  <c r="AB91" i="3"/>
  <c r="AB92" i="3"/>
  <c r="AC92" i="3"/>
  <c r="AB93" i="3"/>
  <c r="AC93" i="3"/>
  <c r="AB94" i="3"/>
  <c r="AC94" i="3"/>
  <c r="AB95" i="3"/>
  <c r="AC95" i="3"/>
  <c r="AB96" i="3"/>
  <c r="A271" i="8"/>
  <c r="A272" i="8"/>
  <c r="A273" i="8"/>
  <c r="H273" i="8"/>
  <c r="H272" i="8"/>
  <c r="H271" i="8"/>
  <c r="A615" i="7"/>
  <c r="A616" i="7"/>
  <c r="A617" i="7"/>
  <c r="A618" i="7"/>
  <c r="A619" i="7"/>
  <c r="A620" i="7"/>
  <c r="A621" i="7"/>
  <c r="A622" i="7"/>
  <c r="A623" i="7"/>
  <c r="A624" i="7"/>
  <c r="A625" i="7"/>
  <c r="A626" i="7"/>
  <c r="A627" i="7"/>
  <c r="A628" i="7"/>
  <c r="E615" i="7"/>
  <c r="E616" i="7"/>
  <c r="E617" i="7"/>
  <c r="E618" i="7"/>
  <c r="E619" i="7"/>
  <c r="E621" i="7"/>
  <c r="E622" i="7"/>
  <c r="E623" i="7"/>
  <c r="E624" i="7"/>
  <c r="E625" i="7"/>
  <c r="E626" i="7"/>
  <c r="E627" i="7"/>
  <c r="E628" i="7"/>
  <c r="A679" i="5"/>
  <c r="A680" i="5"/>
  <c r="A681" i="5"/>
  <c r="A682" i="5"/>
  <c r="A683" i="5"/>
  <c r="A684" i="5"/>
  <c r="A685" i="5"/>
  <c r="A686" i="5"/>
  <c r="A687" i="5"/>
  <c r="A688" i="5"/>
  <c r="A689" i="5"/>
  <c r="A690" i="5"/>
  <c r="A691" i="5"/>
  <c r="A692" i="5"/>
  <c r="A693" i="5"/>
  <c r="A694" i="5"/>
  <c r="A695" i="5"/>
  <c r="A696" i="5"/>
  <c r="A697" i="5"/>
  <c r="A698" i="5"/>
  <c r="A699" i="5"/>
  <c r="A700" i="5"/>
  <c r="A701" i="5"/>
  <c r="A702" i="5"/>
  <c r="A703" i="5"/>
  <c r="A704" i="5"/>
  <c r="A705" i="5"/>
  <c r="A706" i="5"/>
  <c r="A707"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427" i="5"/>
  <c r="A428" i="5"/>
  <c r="A429" i="5"/>
  <c r="A430" i="5"/>
  <c r="A431" i="5"/>
  <c r="A432" i="5"/>
  <c r="A433" i="5"/>
  <c r="A434" i="5"/>
  <c r="A435" i="5"/>
  <c r="A436" i="5"/>
  <c r="A437" i="5"/>
  <c r="A438" i="5"/>
  <c r="A439" i="5"/>
  <c r="A440" i="5"/>
  <c r="A441" i="5"/>
  <c r="A442" i="5"/>
  <c r="A443" i="5"/>
  <c r="A444" i="5"/>
  <c r="A445" i="5"/>
  <c r="A446" i="5"/>
  <c r="A447" i="5"/>
  <c r="A448" i="5"/>
  <c r="A449" i="5"/>
  <c r="A461" i="5"/>
  <c r="A462" i="5"/>
  <c r="A463" i="5"/>
  <c r="A464" i="5"/>
  <c r="A465" i="5"/>
  <c r="A466" i="5"/>
  <c r="A467" i="5"/>
  <c r="A468" i="5"/>
  <c r="A469" i="5"/>
  <c r="A470" i="5"/>
  <c r="A471" i="5"/>
  <c r="A472" i="5"/>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500" i="5"/>
  <c r="A501" i="5"/>
  <c r="A502" i="5"/>
  <c r="A503" i="5"/>
  <c r="A504" i="5"/>
  <c r="A505" i="5"/>
  <c r="A506" i="5"/>
  <c r="A507" i="5"/>
  <c r="A508" i="5"/>
  <c r="A509" i="5"/>
  <c r="A510" i="5"/>
  <c r="A511" i="5"/>
  <c r="A512" i="5"/>
  <c r="A513" i="5"/>
  <c r="A514"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8" i="5"/>
  <c r="A589" i="5"/>
  <c r="A590" i="5"/>
  <c r="A591" i="5"/>
  <c r="A592" i="5"/>
  <c r="A593" i="5"/>
  <c r="A594" i="5"/>
  <c r="A595" i="5"/>
  <c r="A596" i="5"/>
  <c r="A597" i="5"/>
  <c r="A598" i="5"/>
  <c r="A616" i="5"/>
  <c r="A617" i="5"/>
  <c r="A618" i="5"/>
  <c r="A619" i="5"/>
  <c r="A620" i="5"/>
  <c r="A621" i="5"/>
  <c r="A622" i="5"/>
  <c r="A623" i="5"/>
  <c r="A624" i="5"/>
  <c r="A625" i="5"/>
  <c r="A626" i="5"/>
  <c r="A627" i="5"/>
  <c r="A628" i="5"/>
  <c r="A629" i="5"/>
  <c r="A630" i="5"/>
  <c r="A631" i="5"/>
  <c r="A632" i="5"/>
  <c r="A633" i="5"/>
  <c r="A634" i="5"/>
  <c r="A635" i="5"/>
  <c r="A636" i="5"/>
  <c r="A637" i="5"/>
  <c r="A638" i="5"/>
  <c r="A639" i="5"/>
  <c r="A640" i="5"/>
  <c r="A641" i="5"/>
  <c r="A642" i="5"/>
  <c r="A643" i="5"/>
  <c r="A644" i="5"/>
  <c r="A645" i="5"/>
  <c r="A662" i="5"/>
  <c r="A663" i="5"/>
  <c r="A664" i="5"/>
  <c r="A665" i="5"/>
  <c r="A666" i="5"/>
  <c r="A667" i="5"/>
  <c r="A668" i="5"/>
  <c r="A669" i="5"/>
  <c r="A670" i="5"/>
  <c r="A671" i="5"/>
  <c r="A672" i="5"/>
  <c r="A673" i="5"/>
  <c r="A674" i="5"/>
  <c r="A675" i="5"/>
  <c r="A676" i="5"/>
  <c r="A677" i="5"/>
  <c r="A678" i="5"/>
  <c r="A361" i="5"/>
  <c r="A362" i="5"/>
  <c r="AC96" i="3"/>
  <c r="AC91" i="3"/>
  <c r="A268" i="8" l="1"/>
  <c r="A269" i="8"/>
  <c r="A270" i="8"/>
  <c r="H269" i="8"/>
  <c r="H270" i="8"/>
  <c r="H268" i="8"/>
  <c r="N296" i="6"/>
  <c r="N295" i="6"/>
  <c r="A607" i="7"/>
  <c r="A608" i="7"/>
  <c r="A609" i="7"/>
  <c r="A610" i="7"/>
  <c r="A611" i="7"/>
  <c r="A612" i="7"/>
  <c r="A613" i="7"/>
  <c r="A614" i="7"/>
  <c r="E607" i="7"/>
  <c r="E609" i="7"/>
  <c r="E610" i="7"/>
  <c r="E611" i="7"/>
  <c r="E612" i="7"/>
  <c r="E613" i="7"/>
  <c r="E614" i="7"/>
  <c r="H265" i="8" l="1"/>
  <c r="H266" i="8"/>
  <c r="H267" i="8"/>
  <c r="A264" i="8"/>
  <c r="A265" i="8"/>
  <c r="A266" i="8"/>
  <c r="A267" i="8"/>
  <c r="H264" i="8"/>
  <c r="FG21" i="12" l="1"/>
  <c r="ER21" i="12"/>
  <c r="ES21" i="12"/>
  <c r="ET21" i="12"/>
  <c r="EU21" i="12"/>
  <c r="EV21" i="12"/>
  <c r="EW21" i="12"/>
  <c r="EX21" i="12"/>
  <c r="EY21" i="12"/>
  <c r="EZ21" i="12"/>
  <c r="FA21" i="12"/>
  <c r="FB21" i="12"/>
  <c r="FC21" i="12"/>
  <c r="FG20" i="12"/>
  <c r="ER20" i="12"/>
  <c r="ES20" i="12"/>
  <c r="ET20" i="12"/>
  <c r="EU20" i="12"/>
  <c r="EV20" i="12"/>
  <c r="EW20" i="12"/>
  <c r="FC20" i="12" s="1"/>
  <c r="EX20" i="12"/>
  <c r="EY20" i="12"/>
  <c r="EZ20" i="12"/>
  <c r="FA20" i="12"/>
  <c r="FB20" i="12"/>
  <c r="FE20" i="12"/>
  <c r="FF20" i="12"/>
  <c r="A595" i="7"/>
  <c r="A596" i="7"/>
  <c r="A597" i="7"/>
  <c r="A598" i="7"/>
  <c r="A599" i="7"/>
  <c r="A600" i="7"/>
  <c r="A601" i="7"/>
  <c r="A602" i="7"/>
  <c r="A603" i="7"/>
  <c r="A604" i="7"/>
  <c r="A605" i="7"/>
  <c r="A606" i="7"/>
  <c r="N286" i="6"/>
  <c r="N287" i="6"/>
  <c r="N288" i="6"/>
  <c r="N289" i="6"/>
  <c r="N290" i="6"/>
  <c r="N291" i="6"/>
  <c r="N292" i="6"/>
  <c r="E604" i="7" s="1"/>
  <c r="N293" i="6"/>
  <c r="N294" i="6"/>
  <c r="E595" i="7"/>
  <c r="E596" i="7"/>
  <c r="E597" i="7"/>
  <c r="E598" i="7"/>
  <c r="E599" i="7"/>
  <c r="E600" i="7"/>
  <c r="E601" i="7"/>
  <c r="E602" i="7"/>
  <c r="E603" i="7"/>
  <c r="E605" i="7"/>
  <c r="E606" i="7"/>
  <c r="FF21" i="12" l="1"/>
  <c r="FE21" i="12"/>
  <c r="FD21" i="12" s="1"/>
  <c r="FD20" i="12"/>
  <c r="A563" i="7" l="1"/>
  <c r="A564" i="7"/>
  <c r="A565" i="7"/>
  <c r="A566" i="7"/>
  <c r="A567" i="7"/>
  <c r="A585" i="7"/>
  <c r="A586" i="7"/>
  <c r="A587" i="7"/>
  <c r="A588" i="7"/>
  <c r="A589" i="7"/>
  <c r="A590" i="7"/>
  <c r="A591" i="7"/>
  <c r="A592" i="7"/>
  <c r="A593" i="7"/>
  <c r="A594" i="7"/>
  <c r="N274" i="6"/>
  <c r="N275" i="6"/>
  <c r="N276" i="6"/>
  <c r="N277" i="6"/>
  <c r="N278" i="6"/>
  <c r="N279" i="6"/>
  <c r="N280" i="6"/>
  <c r="N281" i="6"/>
  <c r="N282" i="6"/>
  <c r="N283" i="6"/>
  <c r="N284" i="6"/>
  <c r="N285" i="6"/>
  <c r="E563" i="7"/>
  <c r="E564" i="7"/>
  <c r="E565" i="7"/>
  <c r="E566" i="7"/>
  <c r="E568" i="7"/>
  <c r="E572" i="7"/>
  <c r="E573" i="7"/>
  <c r="E574" i="7"/>
  <c r="E575" i="7"/>
  <c r="E576" i="7"/>
  <c r="E577" i="7"/>
  <c r="E578" i="7"/>
  <c r="E579" i="7"/>
  <c r="E582" i="7"/>
  <c r="E583" i="7"/>
  <c r="E584" i="7"/>
  <c r="E585" i="7"/>
  <c r="E586" i="7"/>
  <c r="E587" i="7"/>
  <c r="E588" i="7"/>
  <c r="E589" i="7"/>
  <c r="E590" i="7"/>
  <c r="E591" i="7"/>
  <c r="E592" i="7"/>
  <c r="E593" i="7"/>
  <c r="E594" i="7"/>
  <c r="A258" i="8" l="1"/>
  <c r="A259" i="8"/>
  <c r="A260" i="8"/>
  <c r="A261" i="8"/>
  <c r="A262" i="8"/>
  <c r="A263" i="8"/>
  <c r="H260" i="8"/>
  <c r="H261" i="8"/>
  <c r="H262" i="8"/>
  <c r="H263" i="8"/>
  <c r="H259" i="8"/>
  <c r="H258" i="8"/>
  <c r="A255" i="8" l="1"/>
  <c r="A256" i="8"/>
  <c r="A257" i="8"/>
  <c r="H256" i="8"/>
  <c r="H257" i="8"/>
  <c r="H255" i="8"/>
  <c r="E37" i="13"/>
  <c r="A555" i="7"/>
  <c r="A556" i="7"/>
  <c r="A557" i="7"/>
  <c r="A558" i="7"/>
  <c r="A559" i="7"/>
  <c r="A560" i="7"/>
  <c r="A561" i="7"/>
  <c r="A562" i="7"/>
  <c r="E556" i="7"/>
  <c r="E557" i="7"/>
  <c r="E559" i="7"/>
  <c r="E560" i="7"/>
  <c r="E561" i="7"/>
  <c r="E562" i="7"/>
  <c r="A249" i="8" l="1"/>
  <c r="A250" i="8"/>
  <c r="A251" i="8"/>
  <c r="A252" i="8"/>
  <c r="A253" i="8"/>
  <c r="A254" i="8"/>
  <c r="H250" i="8"/>
  <c r="H251" i="8"/>
  <c r="H252" i="8"/>
  <c r="H253" i="8"/>
  <c r="H254" i="8"/>
  <c r="H249" i="8"/>
  <c r="A542" i="7"/>
  <c r="A543" i="7"/>
  <c r="A544" i="7"/>
  <c r="A545" i="7"/>
  <c r="A546" i="7"/>
  <c r="A547" i="7"/>
  <c r="A548" i="7"/>
  <c r="A549" i="7"/>
  <c r="A550" i="7"/>
  <c r="A551" i="7"/>
  <c r="A552" i="7"/>
  <c r="A553" i="7"/>
  <c r="A554" i="7"/>
  <c r="E543" i="7"/>
  <c r="E545" i="7"/>
  <c r="E546" i="7"/>
  <c r="E547" i="7"/>
  <c r="E548" i="7"/>
  <c r="E550" i="7"/>
  <c r="E551" i="7"/>
  <c r="E552" i="7"/>
  <c r="E553" i="7"/>
  <c r="E554" i="7"/>
  <c r="A246" i="8" l="1"/>
  <c r="A247" i="8"/>
  <c r="A248" i="8"/>
  <c r="H248" i="8"/>
  <c r="H247" i="8"/>
  <c r="H246" i="8"/>
  <c r="A535" i="7"/>
  <c r="A536" i="7"/>
  <c r="A537" i="7"/>
  <c r="A538" i="7"/>
  <c r="A539" i="7"/>
  <c r="A540" i="7"/>
  <c r="A541" i="7"/>
  <c r="N272" i="6"/>
  <c r="N273" i="6"/>
  <c r="E535" i="7"/>
  <c r="E536" i="7"/>
  <c r="E537" i="7"/>
  <c r="E538" i="7"/>
  <c r="E539" i="7"/>
  <c r="E540" i="7"/>
  <c r="E541" i="7"/>
  <c r="A243" i="8"/>
  <c r="A244" i="8"/>
  <c r="A245" i="8"/>
  <c r="H245" i="8"/>
  <c r="H244" i="8"/>
  <c r="H243" i="8"/>
  <c r="A529" i="7"/>
  <c r="A530" i="7"/>
  <c r="A531" i="7"/>
  <c r="A532" i="7"/>
  <c r="A533" i="7"/>
  <c r="A534" i="7"/>
  <c r="N270" i="6"/>
  <c r="N271" i="6"/>
  <c r="E529" i="7"/>
  <c r="E530" i="7"/>
  <c r="E531" i="7"/>
  <c r="E532" i="7"/>
  <c r="E533" i="7"/>
  <c r="E534" i="7"/>
  <c r="A240" i="8" l="1"/>
  <c r="A241" i="8"/>
  <c r="A242" i="8"/>
  <c r="H242" i="8"/>
  <c r="H241" i="8"/>
  <c r="H240" i="8"/>
  <c r="A525" i="7"/>
  <c r="A526" i="7"/>
  <c r="A527" i="7"/>
  <c r="A528" i="7"/>
  <c r="N269" i="6"/>
  <c r="E525" i="7"/>
  <c r="E528" i="7"/>
  <c r="N256" i="6" l="1"/>
  <c r="N257" i="6"/>
  <c r="N258" i="6"/>
  <c r="N259" i="6"/>
  <c r="N260" i="6"/>
  <c r="E523" i="7" s="1"/>
  <c r="N261" i="6"/>
  <c r="E524" i="7" s="1"/>
  <c r="N262" i="6"/>
  <c r="N263" i="6"/>
  <c r="N264" i="6"/>
  <c r="N265" i="6"/>
  <c r="N266" i="6"/>
  <c r="N267" i="6"/>
  <c r="N268" i="6"/>
  <c r="E499" i="7"/>
  <c r="E500" i="7"/>
  <c r="E504" i="7"/>
  <c r="E505" i="7"/>
  <c r="E506" i="7"/>
  <c r="E507" i="7"/>
  <c r="E508" i="7"/>
  <c r="E509" i="7"/>
  <c r="E510" i="7"/>
  <c r="E511" i="7"/>
  <c r="E512" i="7"/>
  <c r="E513" i="7"/>
  <c r="E514" i="7"/>
  <c r="E515" i="7"/>
  <c r="E516" i="7"/>
  <c r="E517" i="7"/>
  <c r="E518" i="7"/>
  <c r="E519" i="7"/>
  <c r="E520" i="7"/>
  <c r="E521" i="7"/>
  <c r="E522" i="7"/>
  <c r="A505" i="7"/>
  <c r="A506" i="7"/>
  <c r="A507" i="7"/>
  <c r="A508" i="7"/>
  <c r="A509" i="7"/>
  <c r="A510" i="7"/>
  <c r="A511" i="7"/>
  <c r="A512" i="7"/>
  <c r="A513" i="7"/>
  <c r="A514" i="7"/>
  <c r="A515" i="7"/>
  <c r="A516" i="7"/>
  <c r="A517" i="7"/>
  <c r="A518" i="7"/>
  <c r="A519" i="7"/>
  <c r="A520" i="7"/>
  <c r="A521" i="7"/>
  <c r="A522" i="7"/>
  <c r="A523" i="7"/>
  <c r="A524"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A294" i="7"/>
  <c r="A295" i="7"/>
  <c r="A296" i="7"/>
  <c r="A297" i="7"/>
  <c r="A298" i="7"/>
  <c r="A299" i="7"/>
  <c r="A300" i="7"/>
  <c r="A301" i="7"/>
  <c r="A302" i="7"/>
  <c r="A303" i="7"/>
  <c r="A304" i="7"/>
  <c r="A305" i="7"/>
  <c r="A306" i="7"/>
  <c r="A307" i="7"/>
  <c r="A308" i="7"/>
  <c r="A309" i="7"/>
  <c r="A310" i="7"/>
  <c r="A311" i="7"/>
  <c r="A312" i="7"/>
  <c r="A313" i="7"/>
  <c r="A314" i="7"/>
  <c r="A315" i="7"/>
  <c r="A316" i="7"/>
  <c r="A317" i="7"/>
  <c r="A318" i="7"/>
  <c r="A319" i="7"/>
  <c r="A320" i="7"/>
  <c r="A321" i="7"/>
  <c r="A322" i="7"/>
  <c r="A323" i="7"/>
  <c r="A324" i="7"/>
  <c r="A325" i="7"/>
  <c r="A326" i="7"/>
  <c r="A327" i="7"/>
  <c r="A328" i="7"/>
  <c r="A329" i="7"/>
  <c r="A330" i="7"/>
  <c r="A331" i="7"/>
  <c r="A332" i="7"/>
  <c r="A333" i="7"/>
  <c r="A334" i="7"/>
  <c r="A335" i="7"/>
  <c r="A336" i="7"/>
  <c r="A337" i="7"/>
  <c r="A338" i="7"/>
  <c r="A339" i="7"/>
  <c r="A340" i="7"/>
  <c r="A341" i="7"/>
  <c r="A342" i="7"/>
  <c r="A343" i="7"/>
  <c r="A344" i="7"/>
  <c r="A345" i="7"/>
  <c r="A346" i="7"/>
  <c r="A347" i="7"/>
  <c r="A348" i="7"/>
  <c r="A349" i="7"/>
  <c r="A350" i="7"/>
  <c r="A351" i="7"/>
  <c r="A352" i="7"/>
  <c r="A389" i="7"/>
  <c r="A390" i="7"/>
  <c r="A391" i="7"/>
  <c r="A392" i="7"/>
  <c r="A393" i="7"/>
  <c r="A394" i="7"/>
  <c r="A395" i="7"/>
  <c r="A396" i="7"/>
  <c r="A397" i="7"/>
  <c r="A398" i="7"/>
  <c r="A399" i="7"/>
  <c r="A400" i="7"/>
  <c r="A401" i="7"/>
  <c r="A402" i="7"/>
  <c r="A403" i="7"/>
  <c r="A404" i="7"/>
  <c r="A405" i="7"/>
  <c r="A406" i="7"/>
  <c r="A407" i="7"/>
  <c r="A408" i="7"/>
  <c r="A409" i="7"/>
  <c r="A410" i="7"/>
  <c r="A411" i="7"/>
  <c r="A412" i="7"/>
  <c r="A413" i="7"/>
  <c r="A414" i="7"/>
  <c r="A444" i="7"/>
  <c r="A445" i="7"/>
  <c r="A446" i="7"/>
  <c r="A447" i="7"/>
  <c r="A448" i="7"/>
  <c r="A449" i="7"/>
  <c r="A450" i="7"/>
  <c r="A451" i="7"/>
  <c r="A452" i="7"/>
  <c r="A453" i="7"/>
  <c r="A454" i="7"/>
  <c r="A455" i="7"/>
  <c r="A456" i="7"/>
  <c r="A457" i="7"/>
  <c r="A458" i="7"/>
  <c r="A459" i="7"/>
  <c r="A460" i="7"/>
  <c r="A461" i="7"/>
  <c r="A462" i="7"/>
  <c r="A463" i="7"/>
  <c r="A464" i="7"/>
  <c r="A465" i="7"/>
  <c r="A466" i="7"/>
  <c r="A467" i="7"/>
  <c r="A468" i="7"/>
  <c r="A469" i="7"/>
  <c r="A470" i="7"/>
  <c r="A471" i="7"/>
  <c r="A472" i="7"/>
  <c r="A473" i="7"/>
  <c r="A474" i="7"/>
  <c r="A475" i="7"/>
  <c r="A476" i="7"/>
  <c r="A477" i="7"/>
  <c r="A478" i="7"/>
  <c r="A479" i="7"/>
  <c r="A480" i="7"/>
  <c r="A481" i="7"/>
  <c r="A482" i="7"/>
  <c r="A483" i="7"/>
  <c r="A484" i="7"/>
  <c r="A485" i="7"/>
  <c r="A486" i="7"/>
  <c r="A487" i="7"/>
  <c r="A488" i="7"/>
  <c r="A489" i="7"/>
  <c r="A490" i="7"/>
  <c r="A491" i="7"/>
  <c r="A492" i="7"/>
  <c r="A493" i="7"/>
  <c r="A494" i="7"/>
  <c r="A495" i="7"/>
  <c r="A496" i="7"/>
  <c r="A497" i="7"/>
  <c r="A498" i="7"/>
  <c r="A499" i="7"/>
  <c r="A244" i="7"/>
  <c r="A245" i="7"/>
  <c r="A246" i="7"/>
  <c r="E259" i="7"/>
  <c r="E258" i="7"/>
  <c r="E257" i="7"/>
  <c r="E256" i="7"/>
  <c r="E255" i="7"/>
  <c r="E254" i="7"/>
  <c r="E253" i="7"/>
  <c r="E252" i="7"/>
  <c r="E251" i="7"/>
  <c r="E250" i="7"/>
  <c r="E249" i="7"/>
  <c r="E261" i="7"/>
  <c r="E262" i="7"/>
  <c r="E263" i="7"/>
  <c r="E264" i="7"/>
  <c r="E265" i="7"/>
  <c r="E266" i="7"/>
  <c r="E267" i="7"/>
  <c r="E270" i="7"/>
  <c r="E271" i="7"/>
  <c r="A237" i="8"/>
  <c r="A238" i="8"/>
  <c r="A239" i="8"/>
  <c r="H239" i="8"/>
  <c r="H238" i="8"/>
  <c r="H237" i="8"/>
  <c r="N255" i="6" l="1"/>
  <c r="E498" i="7"/>
  <c r="A234" i="8"/>
  <c r="A235" i="8"/>
  <c r="A236" i="8"/>
  <c r="H236" i="8"/>
  <c r="H235" i="8"/>
  <c r="H234" i="8"/>
  <c r="A231" i="8" l="1"/>
  <c r="A232" i="8"/>
  <c r="A233" i="8"/>
  <c r="H233" i="8"/>
  <c r="H232" i="8"/>
  <c r="H231" i="8"/>
  <c r="N251" i="6"/>
  <c r="N252" i="6"/>
  <c r="N253" i="6"/>
  <c r="N254" i="6"/>
  <c r="E485" i="7"/>
  <c r="E486" i="7"/>
  <c r="E488" i="7"/>
  <c r="E490" i="7"/>
  <c r="E491" i="7"/>
  <c r="E492" i="7"/>
  <c r="E493" i="7"/>
  <c r="E494" i="7"/>
  <c r="E495" i="7"/>
  <c r="E496" i="7"/>
  <c r="A225" i="8" l="1"/>
  <c r="A226" i="8"/>
  <c r="A227" i="8"/>
  <c r="A228" i="8"/>
  <c r="A229" i="8"/>
  <c r="A230" i="8"/>
  <c r="H230" i="8"/>
  <c r="H229" i="8"/>
  <c r="H228" i="8"/>
  <c r="H227" i="8"/>
  <c r="H226" i="8"/>
  <c r="H225" i="8"/>
  <c r="E484" i="7" l="1"/>
  <c r="A221" i="8"/>
  <c r="A222" i="8"/>
  <c r="A223" i="8"/>
  <c r="A224" i="8"/>
  <c r="H222" i="8"/>
  <c r="H223" i="8"/>
  <c r="H224" i="8"/>
  <c r="H221" i="8"/>
  <c r="A215" i="8" l="1"/>
  <c r="A216" i="8"/>
  <c r="A217" i="8"/>
  <c r="A218" i="8"/>
  <c r="A219" i="8"/>
  <c r="A220" i="8"/>
  <c r="H216" i="8"/>
  <c r="H217" i="8"/>
  <c r="H218" i="8"/>
  <c r="H219" i="8"/>
  <c r="H220" i="8"/>
  <c r="H215" i="8"/>
  <c r="N249" i="6"/>
  <c r="N250" i="6"/>
  <c r="E482" i="7"/>
  <c r="E483" i="7"/>
  <c r="A211" i="8" l="1"/>
  <c r="A212" i="8"/>
  <c r="A213" i="8"/>
  <c r="A214" i="8"/>
  <c r="H212" i="8"/>
  <c r="H213" i="8"/>
  <c r="H214" i="8"/>
  <c r="H211" i="8"/>
  <c r="A207" i="8"/>
  <c r="A208" i="8"/>
  <c r="A209" i="8"/>
  <c r="A210" i="8"/>
  <c r="H210" i="8"/>
  <c r="H209" i="8"/>
  <c r="H208" i="8"/>
  <c r="H207" i="8"/>
  <c r="FG19" i="12"/>
  <c r="ER19" i="12"/>
  <c r="ES19" i="12"/>
  <c r="ET19" i="12"/>
  <c r="EU19" i="12"/>
  <c r="EV19" i="12"/>
  <c r="FE19" i="12" s="1"/>
  <c r="EW19" i="12"/>
  <c r="FC19" i="12" s="1"/>
  <c r="EX19" i="12"/>
  <c r="EY19" i="12"/>
  <c r="EZ19" i="12"/>
  <c r="FA19" i="12"/>
  <c r="FB19" i="12"/>
  <c r="FG16" i="12"/>
  <c r="FG17" i="12"/>
  <c r="FG18" i="12"/>
  <c r="ER16" i="12"/>
  <c r="ES16" i="12"/>
  <c r="ET16" i="12"/>
  <c r="EU16" i="12"/>
  <c r="EV16" i="12"/>
  <c r="EW16" i="12"/>
  <c r="FC16" i="12" s="1"/>
  <c r="FE16" i="12" s="1"/>
  <c r="FD16" i="12" s="1"/>
  <c r="EX16" i="12"/>
  <c r="EY16" i="12"/>
  <c r="EZ16" i="12"/>
  <c r="FA16" i="12"/>
  <c r="FB16" i="12"/>
  <c r="FF16" i="12"/>
  <c r="ER17" i="12"/>
  <c r="ES17" i="12"/>
  <c r="ET17" i="12"/>
  <c r="EU17" i="12"/>
  <c r="EV17" i="12"/>
  <c r="EW17" i="12"/>
  <c r="EX17" i="12"/>
  <c r="FC17" i="12" s="1"/>
  <c r="EY17" i="12"/>
  <c r="EZ17" i="12"/>
  <c r="FA17" i="12"/>
  <c r="FB17" i="12"/>
  <c r="FF17" i="12"/>
  <c r="ER18" i="12"/>
  <c r="ES18" i="12"/>
  <c r="ET18" i="12"/>
  <c r="EU18" i="12"/>
  <c r="EV18" i="12"/>
  <c r="EW18" i="12"/>
  <c r="EX18" i="12"/>
  <c r="EY18" i="12"/>
  <c r="EZ18" i="12"/>
  <c r="FA18" i="12"/>
  <c r="FB18" i="12"/>
  <c r="FC18" i="12"/>
  <c r="E29" i="13"/>
  <c r="N247" i="6"/>
  <c r="N248" i="6"/>
  <c r="N246" i="6"/>
  <c r="E476" i="7" s="1"/>
  <c r="E475" i="7"/>
  <c r="E477" i="7"/>
  <c r="E478" i="7"/>
  <c r="E479" i="7"/>
  <c r="E480" i="7"/>
  <c r="A204" i="8"/>
  <c r="A205" i="8"/>
  <c r="A206" i="8"/>
  <c r="H206" i="8"/>
  <c r="H205" i="8"/>
  <c r="H204" i="8"/>
  <c r="FF19" i="12" l="1"/>
  <c r="FD19" i="12" s="1"/>
  <c r="FD18" i="12"/>
  <c r="FF18" i="12"/>
  <c r="FE17" i="12"/>
  <c r="FD17" i="12" s="1"/>
  <c r="FE18" i="12"/>
  <c r="A201" i="8"/>
  <c r="A202" i="8"/>
  <c r="A203" i="8"/>
  <c r="H203" i="8"/>
  <c r="H202" i="8"/>
  <c r="H201" i="8"/>
  <c r="FG15" i="12"/>
  <c r="E28" i="13" s="1"/>
  <c r="ER15" i="12"/>
  <c r="ES15" i="12"/>
  <c r="ET15" i="12"/>
  <c r="EU15" i="12"/>
  <c r="EV15" i="12"/>
  <c r="EW15" i="12"/>
  <c r="FC15" i="12" s="1"/>
  <c r="EX15" i="12"/>
  <c r="EY15" i="12"/>
  <c r="EZ15" i="12"/>
  <c r="FA15" i="12"/>
  <c r="FB15" i="12"/>
  <c r="E27" i="13"/>
  <c r="A27" i="13"/>
  <c r="A28" i="13"/>
  <c r="E469" i="7"/>
  <c r="E472" i="7"/>
  <c r="E473" i="7"/>
  <c r="A195" i="8"/>
  <c r="A196" i="8"/>
  <c r="A197" i="8"/>
  <c r="A198" i="8"/>
  <c r="A199" i="8"/>
  <c r="A200" i="8"/>
  <c r="H197" i="8"/>
  <c r="H198" i="8"/>
  <c r="H199" i="8"/>
  <c r="H200" i="8"/>
  <c r="H196" i="8"/>
  <c r="H195" i="8"/>
  <c r="E458" i="7"/>
  <c r="E459" i="7"/>
  <c r="E460" i="7"/>
  <c r="E461" i="7"/>
  <c r="E462" i="7"/>
  <c r="E463" i="7"/>
  <c r="E464" i="7"/>
  <c r="E465" i="7"/>
  <c r="E466" i="7"/>
  <c r="E467" i="7"/>
  <c r="E468" i="7"/>
  <c r="H179" i="8"/>
  <c r="H180" i="8"/>
  <c r="H181" i="8"/>
  <c r="H182" i="8"/>
  <c r="H183" i="8"/>
  <c r="H184" i="8"/>
  <c r="H185" i="8"/>
  <c r="H186" i="8"/>
  <c r="H187" i="8"/>
  <c r="H188" i="8"/>
  <c r="H189" i="8"/>
  <c r="H190" i="8"/>
  <c r="H191" i="8"/>
  <c r="H192" i="8"/>
  <c r="H193" i="8"/>
  <c r="H194" i="8"/>
  <c r="A184" i="8"/>
  <c r="A185" i="8"/>
  <c r="A186" i="8"/>
  <c r="A187" i="8"/>
  <c r="A188" i="8"/>
  <c r="A189" i="8"/>
  <c r="A190" i="8"/>
  <c r="A191" i="8"/>
  <c r="A192" i="8"/>
  <c r="A193" i="8"/>
  <c r="A194" i="8"/>
  <c r="E25" i="13"/>
  <c r="A20" i="13"/>
  <c r="A21" i="13"/>
  <c r="E439" i="7"/>
  <c r="E440" i="7"/>
  <c r="E441" i="7"/>
  <c r="E442" i="7"/>
  <c r="E443" i="7"/>
  <c r="E444" i="7"/>
  <c r="E445" i="7"/>
  <c r="E446" i="7"/>
  <c r="E447" i="7"/>
  <c r="E448" i="7"/>
  <c r="E450" i="7"/>
  <c r="E451" i="7"/>
  <c r="E452" i="7"/>
  <c r="E453" i="7"/>
  <c r="E454" i="7"/>
  <c r="E455" i="7"/>
  <c r="ER14" i="12"/>
  <c r="FG14" i="12" s="1"/>
  <c r="E26" i="13" s="1"/>
  <c r="ES14" i="12"/>
  <c r="ET14" i="12"/>
  <c r="EU14" i="12"/>
  <c r="EV14" i="12"/>
  <c r="EW14" i="12"/>
  <c r="FC14" i="12" s="1"/>
  <c r="EX14" i="12"/>
  <c r="EY14" i="12"/>
  <c r="EZ14" i="12"/>
  <c r="FA14" i="12"/>
  <c r="FB14" i="12"/>
  <c r="N241" i="6"/>
  <c r="N242" i="6"/>
  <c r="N243" i="6"/>
  <c r="N244" i="6"/>
  <c r="N245" i="6"/>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FF15" i="12" l="1"/>
  <c r="FE15" i="12"/>
  <c r="FD15" i="12" s="1"/>
  <c r="FE14" i="12"/>
  <c r="FD14" i="12" s="1"/>
  <c r="FF14" i="12"/>
  <c r="N233" i="6"/>
  <c r="N234" i="6"/>
  <c r="N235" i="6"/>
  <c r="N236" i="6"/>
  <c r="N237" i="6"/>
  <c r="N238" i="6"/>
  <c r="N239" i="6"/>
  <c r="N240" i="6"/>
  <c r="E437" i="7"/>
  <c r="E438" i="7"/>
  <c r="E436" i="7"/>
  <c r="A183" i="8" l="1"/>
  <c r="N225" i="6" l="1"/>
  <c r="N226" i="6"/>
  <c r="N227" i="6"/>
  <c r="E567" i="7" s="1"/>
  <c r="N228" i="6"/>
  <c r="N229" i="6"/>
  <c r="N230" i="6"/>
  <c r="N231" i="6"/>
  <c r="N232" i="6"/>
  <c r="E415" i="7"/>
  <c r="E416" i="7"/>
  <c r="E417" i="7"/>
  <c r="E418" i="7"/>
  <c r="E419" i="7"/>
  <c r="E421" i="7"/>
  <c r="E423" i="7"/>
  <c r="E425" i="7"/>
  <c r="E426" i="7"/>
  <c r="E427" i="7"/>
  <c r="E428" i="7"/>
  <c r="E431" i="7"/>
  <c r="E432" i="7"/>
  <c r="E433" i="7"/>
  <c r="E435" i="7"/>
  <c r="A179" i="8" l="1"/>
  <c r="A180" i="8"/>
  <c r="A181" i="8"/>
  <c r="A182" i="8"/>
  <c r="E24" i="13" l="1"/>
  <c r="N221" i="6"/>
  <c r="N222" i="6"/>
  <c r="N223" i="6"/>
  <c r="N224" i="6"/>
  <c r="E387" i="7"/>
  <c r="E388"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A176" i="8"/>
  <c r="A177" i="8"/>
  <c r="A178" i="8"/>
  <c r="H178" i="8"/>
  <c r="H177" i="8"/>
  <c r="H176" i="8"/>
  <c r="A302" i="5" l="1"/>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H174" i="8" l="1"/>
  <c r="H175" i="8"/>
  <c r="A173" i="8"/>
  <c r="A174" i="8"/>
  <c r="A175" i="8"/>
  <c r="H173" i="8"/>
  <c r="E370" i="7"/>
  <c r="E371" i="7"/>
  <c r="E372" i="7"/>
  <c r="E373" i="7"/>
  <c r="E374" i="7"/>
  <c r="E375" i="7"/>
  <c r="E376" i="7"/>
  <c r="E377" i="7"/>
  <c r="E378" i="7"/>
  <c r="E380" i="7"/>
  <c r="E381" i="7"/>
  <c r="E382" i="7"/>
  <c r="E383" i="7"/>
  <c r="E384" i="7"/>
  <c r="E385" i="7"/>
  <c r="E386" i="7"/>
  <c r="N220" i="6" l="1"/>
  <c r="E369" i="7"/>
  <c r="A170" i="8"/>
  <c r="A171" i="8"/>
  <c r="A172" i="8"/>
  <c r="H172" i="8"/>
  <c r="H171" i="8"/>
  <c r="H170" i="8"/>
  <c r="A167" i="8"/>
  <c r="A168" i="8"/>
  <c r="A169" i="8"/>
  <c r="H168" i="8"/>
  <c r="H169" i="8"/>
  <c r="H167" i="8"/>
  <c r="A164" i="8" l="1"/>
  <c r="A165" i="8"/>
  <c r="A166" i="8"/>
  <c r="H166" i="8"/>
  <c r="H165" i="8"/>
  <c r="H164" i="8"/>
  <c r="E351" i="7"/>
  <c r="E352" i="7"/>
  <c r="E353" i="7"/>
  <c r="E354" i="7"/>
  <c r="E355" i="7"/>
  <c r="E356" i="7"/>
  <c r="N212" i="6"/>
  <c r="N213" i="6"/>
  <c r="N214" i="6"/>
  <c r="N215" i="6"/>
  <c r="N216" i="6"/>
  <c r="N217" i="6"/>
  <c r="N218" i="6"/>
  <c r="N219" i="6"/>
  <c r="A161" i="8" l="1"/>
  <c r="A162" i="8"/>
  <c r="A163" i="8"/>
  <c r="H162" i="8"/>
  <c r="H163" i="8"/>
  <c r="H161" i="8"/>
  <c r="N211" i="6"/>
  <c r="E345" i="7"/>
  <c r="E346" i="7"/>
  <c r="E347" i="7"/>
  <c r="E348" i="7"/>
  <c r="E349" i="7"/>
  <c r="E350" i="7"/>
  <c r="A418" i="10" l="1"/>
  <c r="A217" i="7" l="1"/>
  <c r="A218" i="7"/>
  <c r="A219" i="7"/>
  <c r="A220" i="7"/>
  <c r="A221" i="7"/>
  <c r="A211" i="7"/>
  <c r="A212" i="7"/>
  <c r="A213" i="7"/>
  <c r="A214" i="7"/>
  <c r="A198" i="7"/>
  <c r="A199" i="7"/>
  <c r="A200" i="7"/>
  <c r="A201" i="7"/>
  <c r="A2" i="7"/>
  <c r="A3" i="7"/>
  <c r="A4" i="7"/>
  <c r="A5" i="7"/>
  <c r="A6" i="7"/>
  <c r="A7" i="7"/>
  <c r="N210" i="6"/>
  <c r="E3" i="7" s="1"/>
  <c r="E487" i="7" l="1"/>
  <c r="E470" i="7"/>
  <c r="E212" i="7"/>
  <c r="E199" i="7"/>
  <c r="E218" i="7"/>
  <c r="A271" i="5"/>
  <c r="A272" i="5"/>
  <c r="A273" i="5"/>
  <c r="A274" i="5"/>
  <c r="A275" i="5"/>
  <c r="A276" i="5"/>
  <c r="A633" i="4"/>
  <c r="A634" i="4"/>
  <c r="A635" i="4"/>
  <c r="A636" i="4"/>
  <c r="A637" i="4"/>
  <c r="A638" i="4"/>
  <c r="A3" i="4"/>
  <c r="A4" i="4"/>
  <c r="A5" i="4"/>
  <c r="A6" i="4"/>
  <c r="A7" i="4"/>
  <c r="A8" i="4"/>
  <c r="A9" i="4"/>
  <c r="A10" i="4"/>
  <c r="A11" i="4"/>
  <c r="A12" i="4"/>
  <c r="D10" i="14"/>
  <c r="E6" i="14"/>
  <c r="G4" i="14"/>
  <c r="B11" i="14"/>
  <c r="G11" i="14"/>
  <c r="D7" i="14"/>
  <c r="D11" i="14"/>
  <c r="E2" i="14"/>
  <c r="K3" i="14"/>
  <c r="F5" i="14"/>
  <c r="C7" i="14"/>
  <c r="G3" i="14"/>
  <c r="E4" i="14"/>
  <c r="D4" i="14"/>
  <c r="B10" i="14"/>
  <c r="G2" i="14"/>
  <c r="G5" i="14"/>
  <c r="E11" i="14"/>
  <c r="K4" i="14"/>
  <c r="H10" i="14"/>
  <c r="F11" i="14"/>
  <c r="H2" i="14"/>
  <c r="C6" i="14"/>
  <c r="K8" i="14"/>
  <c r="E8" i="14"/>
  <c r="C4" i="14"/>
  <c r="G9" i="14"/>
  <c r="K7" i="14"/>
  <c r="D3" i="14"/>
  <c r="E10" i="14"/>
  <c r="D2" i="14"/>
  <c r="G6" i="14"/>
  <c r="F10" i="14"/>
  <c r="E3" i="14"/>
  <c r="K5" i="14"/>
  <c r="G7" i="14"/>
  <c r="F2" i="14"/>
  <c r="C2" i="14"/>
  <c r="K11" i="14"/>
  <c r="C10" i="14"/>
  <c r="D5" i="14"/>
  <c r="G8" i="14"/>
  <c r="D6" i="14"/>
  <c r="E9" i="14"/>
  <c r="K9" i="14"/>
  <c r="K2" i="14"/>
  <c r="F3" i="14"/>
  <c r="C11" i="14"/>
  <c r="C5" i="14"/>
  <c r="C3" i="14"/>
  <c r="B2" i="14"/>
  <c r="K10" i="14"/>
  <c r="K6" i="14"/>
  <c r="E22" i="13" l="1"/>
  <c r="E342" i="7"/>
  <c r="E343" i="7"/>
  <c r="E344" i="7"/>
  <c r="A158" i="8"/>
  <c r="A159" i="8"/>
  <c r="A160" i="8"/>
  <c r="H160" i="8"/>
  <c r="H159" i="8"/>
  <c r="H158" i="8"/>
  <c r="E326" i="7" l="1"/>
  <c r="E327" i="7"/>
  <c r="E328" i="7"/>
  <c r="E329" i="7"/>
  <c r="E330" i="7"/>
  <c r="E332" i="7"/>
  <c r="E333" i="7"/>
  <c r="E334" i="7"/>
  <c r="E335" i="7"/>
  <c r="E336" i="7"/>
  <c r="E337" i="7"/>
  <c r="E338" i="7"/>
  <c r="E339" i="7"/>
  <c r="A155" i="8"/>
  <c r="A156" i="8"/>
  <c r="A157" i="8"/>
  <c r="H157" i="8"/>
  <c r="H156" i="8"/>
  <c r="H155" i="8"/>
  <c r="E319" i="7" l="1"/>
  <c r="E321" i="7"/>
  <c r="E322" i="7"/>
  <c r="E323" i="7"/>
  <c r="E324" i="7"/>
  <c r="E325" i="7"/>
  <c r="A152" i="8"/>
  <c r="A153" i="8"/>
  <c r="A154" i="8"/>
  <c r="H154" i="8"/>
  <c r="H153" i="8"/>
  <c r="H152" i="8"/>
  <c r="A146" i="8" l="1"/>
  <c r="A147" i="8"/>
  <c r="A148" i="8"/>
  <c r="A149" i="8"/>
  <c r="A150" i="8"/>
  <c r="A151" i="8"/>
  <c r="H151" i="8"/>
  <c r="H150" i="8"/>
  <c r="H149" i="8"/>
  <c r="H148" i="8"/>
  <c r="H147" i="8"/>
  <c r="H146" i="8"/>
  <c r="E307" i="7"/>
  <c r="E308" i="7"/>
  <c r="E309" i="7"/>
  <c r="E310" i="7"/>
  <c r="E311" i="7"/>
  <c r="E312" i="7"/>
  <c r="E313" i="7"/>
  <c r="E314" i="7"/>
  <c r="E316" i="7"/>
  <c r="E317" i="7"/>
  <c r="E318" i="7"/>
  <c r="N201" i="6"/>
  <c r="N202" i="6"/>
  <c r="N203" i="6"/>
  <c r="N204" i="6"/>
  <c r="N205" i="6"/>
  <c r="N206" i="6"/>
  <c r="N207" i="6"/>
  <c r="N208" i="6"/>
  <c r="N209" i="6"/>
  <c r="A143" i="8" l="1"/>
  <c r="A144" i="8"/>
  <c r="A145" i="8"/>
  <c r="H144" i="8"/>
  <c r="H145" i="8"/>
  <c r="H143" i="8"/>
  <c r="E305" i="7"/>
  <c r="N200" i="6" l="1"/>
  <c r="N199" i="6" l="1"/>
  <c r="E296" i="7"/>
  <c r="E297" i="7"/>
  <c r="E299" i="7"/>
  <c r="E300" i="7"/>
  <c r="E301" i="7"/>
  <c r="E302" i="7"/>
  <c r="E303" i="7"/>
  <c r="E20" i="13"/>
  <c r="E21" i="13"/>
  <c r="E284" i="7" l="1"/>
  <c r="E286" i="7"/>
  <c r="E287" i="7"/>
  <c r="E288" i="7"/>
  <c r="E289" i="7"/>
  <c r="E291" i="7"/>
  <c r="E292" i="7"/>
  <c r="E293" i="7"/>
  <c r="E294" i="7"/>
  <c r="A19" i="13"/>
  <c r="E19" i="13"/>
  <c r="A139" i="8"/>
  <c r="A140" i="8"/>
  <c r="A141" i="8"/>
  <c r="A142" i="8"/>
  <c r="H139" i="8"/>
  <c r="H140" i="8"/>
  <c r="H141" i="8"/>
  <c r="H142" i="8"/>
  <c r="A136" i="8"/>
  <c r="A137" i="8"/>
  <c r="A138" i="8"/>
  <c r="H137" i="8"/>
  <c r="H138" i="8"/>
  <c r="H136" i="8"/>
  <c r="A805" i="4"/>
  <c r="A806" i="4"/>
  <c r="A807" i="4"/>
  <c r="A808" i="4"/>
  <c r="A794" i="4"/>
  <c r="A795" i="4"/>
  <c r="A796" i="4"/>
  <c r="A797" i="4"/>
  <c r="A798" i="4"/>
  <c r="A799" i="4"/>
  <c r="A800" i="4"/>
  <c r="A801" i="4"/>
  <c r="A802" i="4"/>
  <c r="A803" i="4"/>
  <c r="A804" i="4"/>
  <c r="E278" i="7"/>
  <c r="E279" i="7"/>
  <c r="E280" i="7"/>
  <c r="E281" i="7"/>
  <c r="E282" i="7"/>
  <c r="A18" i="13"/>
  <c r="E17" i="13"/>
  <c r="E18" i="13"/>
  <c r="FG12" i="12"/>
  <c r="FG13" i="12"/>
  <c r="ER12" i="12"/>
  <c r="ES12" i="12"/>
  <c r="ET12" i="12"/>
  <c r="EU12" i="12"/>
  <c r="FF12" i="12" s="1"/>
  <c r="EV12" i="12"/>
  <c r="EW12" i="12"/>
  <c r="FC12" i="12" s="1"/>
  <c r="EX12" i="12"/>
  <c r="EY12" i="12"/>
  <c r="EZ12" i="12"/>
  <c r="FA12" i="12"/>
  <c r="FB12" i="12"/>
  <c r="ER13" i="12"/>
  <c r="ES13" i="12"/>
  <c r="ET13" i="12"/>
  <c r="EU13" i="12"/>
  <c r="EV13" i="12"/>
  <c r="EW13" i="12"/>
  <c r="EX13" i="12"/>
  <c r="FC13" i="12" s="1"/>
  <c r="EY13" i="12"/>
  <c r="EZ13" i="12"/>
  <c r="FA13" i="12"/>
  <c r="FB13" i="12"/>
  <c r="N198" i="6"/>
  <c r="A133" i="8"/>
  <c r="A134" i="8"/>
  <c r="A135" i="8"/>
  <c r="H135" i="8"/>
  <c r="H134" i="8"/>
  <c r="H133" i="8"/>
  <c r="FF13" i="12" l="1"/>
  <c r="FE12" i="12"/>
  <c r="FD12" i="12" s="1"/>
  <c r="FE13" i="12"/>
  <c r="FD13" i="12" s="1"/>
  <c r="A786" i="4"/>
  <c r="A787" i="4"/>
  <c r="A788" i="4"/>
  <c r="A789" i="4"/>
  <c r="A790" i="4"/>
  <c r="A791" i="4"/>
  <c r="A792" i="4"/>
  <c r="A793" i="4"/>
  <c r="A775" i="4" l="1"/>
  <c r="A776" i="4"/>
  <c r="A777" i="4"/>
  <c r="A778" i="4"/>
  <c r="A779" i="4"/>
  <c r="A780" i="4"/>
  <c r="A781" i="4"/>
  <c r="A782" i="4"/>
  <c r="A783" i="4"/>
  <c r="A784" i="4"/>
  <c r="A785" i="4"/>
  <c r="E16" i="13" l="1"/>
  <c r="FG11" i="12"/>
  <c r="ER11" i="12"/>
  <c r="ES11" i="12"/>
  <c r="ET11" i="12"/>
  <c r="EU11" i="12"/>
  <c r="EV11" i="12"/>
  <c r="EW11" i="12"/>
  <c r="EX11" i="12"/>
  <c r="EY11" i="12"/>
  <c r="EZ11" i="12"/>
  <c r="FA11" i="12"/>
  <c r="FB11" i="12"/>
  <c r="FC11" i="12"/>
  <c r="A130" i="8"/>
  <c r="A131" i="8"/>
  <c r="A132" i="8"/>
  <c r="H131" i="8"/>
  <c r="H132" i="8"/>
  <c r="H130" i="8"/>
  <c r="E273" i="7"/>
  <c r="E274" i="7"/>
  <c r="E275" i="7"/>
  <c r="E276" i="7"/>
  <c r="E277" i="7"/>
  <c r="N194" i="6"/>
  <c r="N195" i="6"/>
  <c r="N196" i="6"/>
  <c r="N197" i="6"/>
  <c r="FF11" i="12" l="1"/>
  <c r="FE11" i="12"/>
  <c r="FD11" i="12" s="1"/>
  <c r="A758" i="4"/>
  <c r="A759" i="4"/>
  <c r="A760" i="4"/>
  <c r="A761" i="4"/>
  <c r="A762" i="4"/>
  <c r="A763" i="4"/>
  <c r="A764" i="4"/>
  <c r="A765" i="4"/>
  <c r="A766" i="4"/>
  <c r="A767" i="4"/>
  <c r="A768" i="4"/>
  <c r="A769" i="4"/>
  <c r="A770" i="4"/>
  <c r="A771" i="4"/>
  <c r="A772" i="4"/>
  <c r="A773" i="4"/>
  <c r="A774" i="4"/>
  <c r="A746" i="4"/>
  <c r="A747" i="4"/>
  <c r="A748" i="4"/>
  <c r="A749" i="4"/>
  <c r="A750" i="4"/>
  <c r="A751" i="4"/>
  <c r="A752" i="4"/>
  <c r="A753" i="4"/>
  <c r="A754" i="4"/>
  <c r="A755" i="4"/>
  <c r="A756" i="4"/>
  <c r="A757" i="4"/>
  <c r="E15" i="13" l="1"/>
  <c r="E6" i="13"/>
  <c r="H129" i="8"/>
  <c r="H128" i="8"/>
  <c r="H127" i="8"/>
  <c r="A127" i="8"/>
  <c r="A128" i="8"/>
  <c r="A129" i="8"/>
  <c r="A297" i="5"/>
  <c r="A298" i="5"/>
  <c r="A299" i="5"/>
  <c r="A300" i="5"/>
  <c r="A301" i="5"/>
  <c r="A738" i="4"/>
  <c r="A739" i="4"/>
  <c r="A740" i="4"/>
  <c r="A741" i="4"/>
  <c r="A742" i="4"/>
  <c r="A743" i="4"/>
  <c r="A744" i="4"/>
  <c r="A745" i="4"/>
  <c r="A729" i="4"/>
  <c r="A730" i="4"/>
  <c r="A731" i="4"/>
  <c r="A732" i="4"/>
  <c r="A733" i="4"/>
  <c r="A734" i="4"/>
  <c r="A735" i="4"/>
  <c r="A736" i="4"/>
  <c r="A737" i="4"/>
  <c r="FG10" i="12"/>
  <c r="ER10" i="12"/>
  <c r="ES10" i="12"/>
  <c r="ET10" i="12"/>
  <c r="EU10" i="12"/>
  <c r="EV10" i="12"/>
  <c r="EW10" i="12"/>
  <c r="FC10" i="12" s="1"/>
  <c r="FE10" i="12" s="1"/>
  <c r="EX10" i="12"/>
  <c r="EY10" i="12"/>
  <c r="EZ10" i="12"/>
  <c r="FA10" i="12"/>
  <c r="FB10" i="12"/>
  <c r="FF10" i="12" l="1"/>
  <c r="FD10" i="12" s="1"/>
  <c r="A124" i="8"/>
  <c r="A125" i="8"/>
  <c r="A126" i="8"/>
  <c r="H126" i="8"/>
  <c r="H125" i="8"/>
  <c r="H124" i="8"/>
  <c r="N193" i="6"/>
  <c r="N191" i="6"/>
  <c r="N192" i="6"/>
  <c r="A291" i="5"/>
  <c r="A292" i="5"/>
  <c r="A293" i="5"/>
  <c r="A294" i="5"/>
  <c r="A295" i="5"/>
  <c r="A296" i="5"/>
  <c r="A707" i="4"/>
  <c r="A708" i="4"/>
  <c r="A709" i="4"/>
  <c r="A710" i="4"/>
  <c r="A711" i="4"/>
  <c r="A712" i="4"/>
  <c r="A713" i="4"/>
  <c r="A714" i="4"/>
  <c r="A715" i="4"/>
  <c r="A716" i="4"/>
  <c r="A717" i="4"/>
  <c r="A718" i="4"/>
  <c r="A719" i="4"/>
  <c r="A720" i="4"/>
  <c r="A721" i="4"/>
  <c r="A722" i="4"/>
  <c r="A723" i="4"/>
  <c r="A727" i="4"/>
  <c r="A728" i="4"/>
  <c r="E526" i="7" l="1"/>
  <c r="E268" i="7"/>
  <c r="N187" i="6"/>
  <c r="N188" i="6"/>
  <c r="N189" i="6"/>
  <c r="N190" i="6"/>
  <c r="A284" i="5"/>
  <c r="A285" i="5"/>
  <c r="A286" i="5"/>
  <c r="A287" i="5"/>
  <c r="A288" i="5"/>
  <c r="A289" i="5"/>
  <c r="A290" i="5"/>
  <c r="A121" i="8"/>
  <c r="A122" i="8"/>
  <c r="A123" i="8"/>
  <c r="H123" i="8"/>
  <c r="H122" i="8"/>
  <c r="H121" i="8"/>
  <c r="A692" i="4"/>
  <c r="A693" i="4"/>
  <c r="A694" i="4"/>
  <c r="A695" i="4"/>
  <c r="A696" i="4"/>
  <c r="A697" i="4"/>
  <c r="A698" i="4"/>
  <c r="A699" i="4"/>
  <c r="A700" i="4"/>
  <c r="A701" i="4"/>
  <c r="A702" i="4"/>
  <c r="A703" i="4"/>
  <c r="A704" i="4"/>
  <c r="A705" i="4"/>
  <c r="A706" i="4"/>
  <c r="A681" i="4"/>
  <c r="A682" i="4"/>
  <c r="A683" i="4"/>
  <c r="A684" i="4"/>
  <c r="A685" i="4"/>
  <c r="A686" i="4"/>
  <c r="A687" i="4"/>
  <c r="A688" i="4"/>
  <c r="A689" i="4"/>
  <c r="A690" i="4"/>
  <c r="A691" i="4"/>
  <c r="A281" i="5"/>
  <c r="A282" i="5"/>
  <c r="A283" i="5"/>
  <c r="H118" i="8"/>
  <c r="H119" i="8"/>
  <c r="H120" i="8"/>
  <c r="A118" i="8"/>
  <c r="A119" i="8"/>
  <c r="A120" i="8"/>
  <c r="A669" i="4"/>
  <c r="A670" i="4"/>
  <c r="A671" i="4"/>
  <c r="A672" i="4"/>
  <c r="A673" i="4"/>
  <c r="A674" i="4"/>
  <c r="A675" i="4"/>
  <c r="A676" i="4"/>
  <c r="A677" i="4"/>
  <c r="A678" i="4"/>
  <c r="A679" i="4"/>
  <c r="A680" i="4"/>
  <c r="A661" i="4"/>
  <c r="A662" i="4"/>
  <c r="A663" i="4"/>
  <c r="A664" i="4"/>
  <c r="A665" i="4"/>
  <c r="A666" i="4"/>
  <c r="A667" i="4"/>
  <c r="A668" i="4"/>
  <c r="A115" i="8"/>
  <c r="A116" i="8"/>
  <c r="A117" i="8"/>
  <c r="H117" i="8"/>
  <c r="H116" i="8"/>
  <c r="H115" i="8"/>
  <c r="A225" i="7"/>
  <c r="A226" i="7"/>
  <c r="A227" i="7"/>
  <c r="A228" i="7"/>
  <c r="A229" i="7"/>
  <c r="A230" i="7"/>
  <c r="A231" i="7"/>
  <c r="A232" i="7"/>
  <c r="A233" i="7"/>
  <c r="A234" i="7"/>
  <c r="A235" i="7"/>
  <c r="A236" i="7"/>
  <c r="A237" i="7"/>
  <c r="A238" i="7"/>
  <c r="A239" i="7"/>
  <c r="A240" i="7"/>
  <c r="A241" i="7"/>
  <c r="A242" i="7"/>
  <c r="A243" i="7"/>
  <c r="E225" i="7"/>
  <c r="E226" i="7"/>
  <c r="E227" i="7"/>
  <c r="E228" i="7"/>
  <c r="E229" i="7"/>
  <c r="E230" i="7"/>
  <c r="E231" i="7"/>
  <c r="E233" i="7"/>
  <c r="E237" i="7"/>
  <c r="E238" i="7"/>
  <c r="E239" i="7"/>
  <c r="E240" i="7"/>
  <c r="E241" i="7"/>
  <c r="E242" i="7"/>
  <c r="E243" i="7"/>
  <c r="E244" i="7"/>
  <c r="E245" i="7"/>
  <c r="E246" i="7"/>
  <c r="E247" i="7"/>
  <c r="E248" i="7"/>
  <c r="N165" i="6"/>
  <c r="N166" i="6"/>
  <c r="N167" i="6"/>
  <c r="N168" i="6"/>
  <c r="N169" i="6"/>
  <c r="N170" i="6"/>
  <c r="N171" i="6"/>
  <c r="E232" i="7" s="1"/>
  <c r="N172" i="6"/>
  <c r="N173" i="6"/>
  <c r="E235" i="7" s="1"/>
  <c r="N174" i="6"/>
  <c r="E236" i="7" s="1"/>
  <c r="N175" i="6"/>
  <c r="N176" i="6"/>
  <c r="N177" i="6"/>
  <c r="N178" i="6"/>
  <c r="N179" i="6"/>
  <c r="N180" i="6"/>
  <c r="N181" i="6"/>
  <c r="N182" i="6"/>
  <c r="N183" i="6"/>
  <c r="N184" i="6"/>
  <c r="N185" i="6"/>
  <c r="N186" i="6"/>
  <c r="E14" i="13"/>
  <c r="N164" i="6"/>
  <c r="FG9" i="12"/>
  <c r="ER9" i="12"/>
  <c r="ES9" i="12"/>
  <c r="ET9" i="12"/>
  <c r="EU9" i="12"/>
  <c r="EV9" i="12"/>
  <c r="EW9" i="12"/>
  <c r="FC9" i="12" s="1"/>
  <c r="EX9" i="12"/>
  <c r="EY9" i="12"/>
  <c r="EZ9" i="12"/>
  <c r="FA9" i="12"/>
  <c r="FB9" i="12"/>
  <c r="FE9" i="12"/>
  <c r="FF9" i="12"/>
  <c r="A277" i="5"/>
  <c r="A278" i="5"/>
  <c r="A279" i="5"/>
  <c r="A280" i="5"/>
  <c r="FD9" i="12" l="1"/>
  <c r="A639" i="4"/>
  <c r="A640" i="4"/>
  <c r="A641" i="4"/>
  <c r="A642" i="4"/>
  <c r="A643" i="4"/>
  <c r="A644" i="4"/>
  <c r="A645" i="4"/>
  <c r="A646" i="4"/>
  <c r="A647" i="4"/>
  <c r="A648" i="4"/>
  <c r="A649" i="4"/>
  <c r="A650" i="4"/>
  <c r="A651" i="4"/>
  <c r="A652" i="4"/>
  <c r="A653" i="4"/>
  <c r="A654" i="4"/>
  <c r="A655" i="4"/>
  <c r="A656" i="4"/>
  <c r="A657" i="4"/>
  <c r="A658" i="4"/>
  <c r="A659" i="4"/>
  <c r="A660" i="4"/>
  <c r="A222" i="7" l="1"/>
  <c r="A223" i="7"/>
  <c r="A224" i="7"/>
  <c r="E217" i="7"/>
  <c r="E219" i="7"/>
  <c r="E221" i="7"/>
  <c r="E222" i="7"/>
  <c r="E223" i="7"/>
  <c r="E224" i="7"/>
  <c r="A112" i="8" l="1"/>
  <c r="A113" i="8"/>
  <c r="A114" i="8"/>
  <c r="H114" i="8"/>
  <c r="H113" i="8"/>
  <c r="H112" i="8"/>
  <c r="A628" i="4"/>
  <c r="A629" i="4"/>
  <c r="A630" i="4"/>
  <c r="A631" i="4"/>
  <c r="A632" i="4"/>
  <c r="A209" i="7" l="1"/>
  <c r="A210" i="7"/>
  <c r="A215" i="7"/>
  <c r="A216" i="7"/>
  <c r="E209" i="7"/>
  <c r="E210" i="7"/>
  <c r="E211" i="7"/>
  <c r="E214" i="7"/>
  <c r="E215" i="7"/>
  <c r="E216" i="7"/>
  <c r="N162" i="6"/>
  <c r="N163" i="6"/>
  <c r="A270" i="5"/>
  <c r="A92" i="8"/>
  <c r="A93" i="8"/>
  <c r="A94" i="8"/>
  <c r="A95" i="8"/>
  <c r="A96" i="8"/>
  <c r="A97" i="8"/>
  <c r="A98" i="8"/>
  <c r="A99" i="8"/>
  <c r="A100" i="8"/>
  <c r="A101" i="8"/>
  <c r="A102" i="8"/>
  <c r="A103" i="8"/>
  <c r="A104" i="8"/>
  <c r="A105" i="8"/>
  <c r="A106" i="8"/>
  <c r="A107" i="8"/>
  <c r="A108" i="8"/>
  <c r="A109" i="8"/>
  <c r="A110" i="8"/>
  <c r="A111" i="8"/>
  <c r="H110" i="8"/>
  <c r="H109" i="8"/>
  <c r="H111" i="8"/>
  <c r="H108" i="8"/>
  <c r="H107" i="8"/>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619" i="4" l="1"/>
  <c r="A620" i="4"/>
  <c r="A621" i="4"/>
  <c r="A622" i="4"/>
  <c r="A623" i="4"/>
  <c r="A624" i="4"/>
  <c r="A625" i="4"/>
  <c r="A626" i="4"/>
  <c r="A627" i="4"/>
  <c r="A610" i="4"/>
  <c r="A611" i="4"/>
  <c r="A612" i="4"/>
  <c r="A613" i="4"/>
  <c r="A614" i="4"/>
  <c r="A615" i="4"/>
  <c r="A616" i="4"/>
  <c r="A617" i="4"/>
  <c r="A618" i="4"/>
  <c r="A208" i="7" l="1"/>
  <c r="E208" i="7"/>
  <c r="H104" i="8"/>
  <c r="H105" i="8"/>
  <c r="H106" i="8"/>
  <c r="H103" i="8"/>
  <c r="A604" i="4"/>
  <c r="A605" i="4"/>
  <c r="A606" i="4"/>
  <c r="A607" i="4"/>
  <c r="A608" i="4"/>
  <c r="A609" i="4"/>
  <c r="A596" i="4"/>
  <c r="A597" i="4"/>
  <c r="A598" i="4"/>
  <c r="A599" i="4"/>
  <c r="A600" i="4"/>
  <c r="A601" i="4"/>
  <c r="A602" i="4"/>
  <c r="A603" i="4"/>
  <c r="A595" i="4"/>
  <c r="H98" i="8"/>
  <c r="H101" i="8"/>
  <c r="H99" i="8"/>
  <c r="H100" i="8"/>
  <c r="H102" i="8"/>
  <c r="H97" i="8"/>
  <c r="A583" i="4"/>
  <c r="A584" i="4"/>
  <c r="A585" i="4"/>
  <c r="A586" i="4"/>
  <c r="A587" i="4"/>
  <c r="A588" i="4"/>
  <c r="A589" i="4"/>
  <c r="A590" i="4"/>
  <c r="A591" i="4"/>
  <c r="A592" i="4"/>
  <c r="A593" i="4"/>
  <c r="A594" i="4"/>
  <c r="A581" i="4"/>
  <c r="A582" i="4"/>
  <c r="A572" i="4"/>
  <c r="A573" i="4"/>
  <c r="A574" i="4"/>
  <c r="A575" i="4"/>
  <c r="A576" i="4"/>
  <c r="A577" i="4"/>
  <c r="A578" i="4"/>
  <c r="A579" i="4"/>
  <c r="A580" i="4"/>
  <c r="A206" i="7"/>
  <c r="A207" i="7"/>
  <c r="E206" i="7"/>
  <c r="E207" i="7"/>
  <c r="H94" i="8"/>
  <c r="H95" i="8"/>
  <c r="H96" i="8"/>
  <c r="H93" i="8"/>
  <c r="N161" i="6"/>
  <c r="N160" i="6"/>
  <c r="A571" i="4"/>
  <c r="A570" i="4"/>
  <c r="A550" i="4"/>
  <c r="A551" i="4"/>
  <c r="A552" i="4"/>
  <c r="A553" i="4"/>
  <c r="A554" i="4"/>
  <c r="A555" i="4"/>
  <c r="A556" i="4"/>
  <c r="A557" i="4"/>
  <c r="A558" i="4"/>
  <c r="A559" i="4"/>
  <c r="A560" i="4"/>
  <c r="A561" i="4"/>
  <c r="A562" i="4"/>
  <c r="A563" i="4"/>
  <c r="A564" i="4"/>
  <c r="A565" i="4"/>
  <c r="A566" i="4"/>
  <c r="A567" i="4"/>
  <c r="A568" i="4"/>
  <c r="A569" i="4"/>
  <c r="A549" i="4"/>
  <c r="A205" i="7"/>
  <c r="E205" i="7"/>
  <c r="N159" i="6"/>
  <c r="A89" i="8"/>
  <c r="A90" i="8"/>
  <c r="A91" i="8"/>
  <c r="H92" i="8"/>
  <c r="H91" i="8"/>
  <c r="H90" i="8"/>
  <c r="H89" i="8"/>
  <c r="A539" i="4"/>
  <c r="A540" i="4"/>
  <c r="A541" i="4"/>
  <c r="A542" i="4"/>
  <c r="A543" i="4"/>
  <c r="A544" i="4"/>
  <c r="A545" i="4"/>
  <c r="A546" i="4"/>
  <c r="A547" i="4"/>
  <c r="A548" i="4"/>
  <c r="A531" i="4"/>
  <c r="A532" i="4"/>
  <c r="A533" i="4"/>
  <c r="A534" i="4"/>
  <c r="A535" i="4"/>
  <c r="A536" i="4"/>
  <c r="A537" i="4"/>
  <c r="A538" i="4"/>
  <c r="A202" i="7"/>
  <c r="A203" i="7"/>
  <c r="A204" i="7"/>
  <c r="E198" i="7"/>
  <c r="E201" i="7"/>
  <c r="E202" i="7"/>
  <c r="E203" i="7"/>
  <c r="E204" i="7"/>
  <c r="ER8" i="12"/>
  <c r="ES8" i="12"/>
  <c r="ET8" i="12"/>
  <c r="EU8" i="12"/>
  <c r="EV8" i="12"/>
  <c r="EW8" i="12"/>
  <c r="FF8" i="12" s="1"/>
  <c r="EX8" i="12"/>
  <c r="EY8" i="12"/>
  <c r="EZ8" i="12"/>
  <c r="FA8" i="12"/>
  <c r="FB8" i="12"/>
  <c r="FE8" i="12"/>
  <c r="N157" i="6"/>
  <c r="N158" i="6"/>
  <c r="A86" i="8"/>
  <c r="A87" i="8"/>
  <c r="A88" i="8"/>
  <c r="H88" i="8"/>
  <c r="H87" i="8"/>
  <c r="H86" i="8"/>
  <c r="A528" i="4"/>
  <c r="A529" i="4"/>
  <c r="A530" i="4"/>
  <c r="E737" i="7" l="1"/>
  <c r="E481" i="7"/>
  <c r="FD8" i="12"/>
  <c r="FG8" i="12" s="1"/>
  <c r="FC8" i="12"/>
  <c r="A521" i="4"/>
  <c r="A522" i="4"/>
  <c r="A523" i="4"/>
  <c r="A524" i="4"/>
  <c r="A525" i="4"/>
  <c r="A526" i="4"/>
  <c r="A527" i="4"/>
  <c r="A520" i="4"/>
  <c r="A512" i="4"/>
  <c r="A513" i="4"/>
  <c r="A514" i="4"/>
  <c r="A515" i="4"/>
  <c r="A516" i="4"/>
  <c r="A517" i="4"/>
  <c r="A518" i="4"/>
  <c r="A519" i="4"/>
  <c r="A181" i="7"/>
  <c r="A182" i="7"/>
  <c r="A183" i="7"/>
  <c r="A184" i="7"/>
  <c r="A185" i="7"/>
  <c r="A186" i="7"/>
  <c r="A187" i="7"/>
  <c r="A188" i="7"/>
  <c r="A189" i="7"/>
  <c r="A190" i="7"/>
  <c r="A191" i="7"/>
  <c r="A192" i="7"/>
  <c r="A193" i="7"/>
  <c r="A194" i="7"/>
  <c r="A195" i="7"/>
  <c r="A196" i="7"/>
  <c r="A197" i="7"/>
  <c r="E181" i="7"/>
  <c r="E182" i="7"/>
  <c r="E183" i="7"/>
  <c r="E184" i="7"/>
  <c r="E185" i="7"/>
  <c r="E186" i="7"/>
  <c r="E187" i="7"/>
  <c r="E188" i="7"/>
  <c r="E189" i="7"/>
  <c r="E190" i="7"/>
  <c r="E191" i="7"/>
  <c r="E193" i="7"/>
  <c r="E194" i="7"/>
  <c r="E196" i="7"/>
  <c r="E197" i="7"/>
  <c r="A511" i="4"/>
  <c r="A224" i="5"/>
  <c r="A225" i="5"/>
  <c r="A226" i="5"/>
  <c r="A227" i="5"/>
  <c r="A228" i="5"/>
  <c r="A229" i="5"/>
  <c r="A230" i="5"/>
  <c r="N146" i="6"/>
  <c r="N147" i="6"/>
  <c r="N148" i="6"/>
  <c r="N149" i="6"/>
  <c r="N150" i="6"/>
  <c r="N151" i="6"/>
  <c r="N152" i="6"/>
  <c r="N153" i="6"/>
  <c r="N154" i="6"/>
  <c r="N155" i="6"/>
  <c r="N156" i="6"/>
  <c r="N145" i="6" l="1"/>
  <c r="A83" i="8"/>
  <c r="A84" i="8"/>
  <c r="A85" i="8"/>
  <c r="H84" i="8"/>
  <c r="H85" i="8"/>
  <c r="H83" i="8"/>
  <c r="A215" i="5"/>
  <c r="A216" i="5"/>
  <c r="A217" i="5"/>
  <c r="A218" i="5"/>
  <c r="A219" i="5"/>
  <c r="A220" i="5"/>
  <c r="A221" i="5"/>
  <c r="A222" i="5"/>
  <c r="A223" i="5"/>
  <c r="A503" i="4" l="1"/>
  <c r="A504" i="4"/>
  <c r="A505" i="4"/>
  <c r="A506" i="4"/>
  <c r="A507" i="4"/>
  <c r="A508" i="4"/>
  <c r="A509" i="4"/>
  <c r="A510" i="4"/>
  <c r="A492" i="4" l="1"/>
  <c r="A493" i="4"/>
  <c r="A494" i="4"/>
  <c r="A495" i="4"/>
  <c r="A496" i="4"/>
  <c r="A497" i="4"/>
  <c r="A498" i="4"/>
  <c r="A499" i="4"/>
  <c r="A500" i="4"/>
  <c r="A501" i="4"/>
  <c r="A502" i="4"/>
  <c r="A173" i="7" l="1"/>
  <c r="A174" i="7"/>
  <c r="A175" i="7"/>
  <c r="A176" i="7"/>
  <c r="A177" i="7"/>
  <c r="A178" i="7"/>
  <c r="A179" i="7"/>
  <c r="A180" i="7"/>
  <c r="E173" i="7"/>
  <c r="E174" i="7"/>
  <c r="E176" i="7"/>
  <c r="E177" i="7"/>
  <c r="E178" i="7"/>
  <c r="E180" i="7"/>
  <c r="N142" i="6"/>
  <c r="N143" i="6"/>
  <c r="N144" i="6"/>
  <c r="H82" i="8"/>
  <c r="H81" i="8"/>
  <c r="H80" i="8"/>
  <c r="A80" i="8"/>
  <c r="A81" i="8"/>
  <c r="A82" i="8"/>
  <c r="A207" i="5"/>
  <c r="A208" i="5"/>
  <c r="A209" i="5"/>
  <c r="A210" i="5"/>
  <c r="A211" i="5"/>
  <c r="A212" i="5"/>
  <c r="A213" i="5"/>
  <c r="A214" i="5"/>
  <c r="A483" i="4"/>
  <c r="A484" i="4"/>
  <c r="A485" i="4"/>
  <c r="A486" i="4"/>
  <c r="A487" i="4"/>
  <c r="A488" i="4"/>
  <c r="A489" i="4"/>
  <c r="A490" i="4"/>
  <c r="A491" i="4"/>
  <c r="A476" i="4"/>
  <c r="A477" i="4"/>
  <c r="A478" i="4"/>
  <c r="A479" i="4"/>
  <c r="A480" i="4"/>
  <c r="A481" i="4"/>
  <c r="A482" i="4"/>
  <c r="E168" i="7"/>
  <c r="E169" i="7"/>
  <c r="E170" i="7"/>
  <c r="E171" i="7"/>
  <c r="E172" i="7"/>
  <c r="A168" i="7"/>
  <c r="A169" i="7"/>
  <c r="A170" i="7"/>
  <c r="A171" i="7"/>
  <c r="A172" i="7"/>
  <c r="N139" i="6"/>
  <c r="N140" i="6"/>
  <c r="E449" i="7" s="1"/>
  <c r="N141" i="6"/>
  <c r="N138" i="6"/>
  <c r="A205" i="5"/>
  <c r="A206" i="5"/>
  <c r="A194" i="5"/>
  <c r="A195" i="5"/>
  <c r="A196" i="5"/>
  <c r="A197" i="5"/>
  <c r="A198" i="5"/>
  <c r="A199" i="5"/>
  <c r="A200" i="5"/>
  <c r="A201" i="5"/>
  <c r="A202" i="5"/>
  <c r="A203" i="5"/>
  <c r="A204" i="5"/>
  <c r="A74" i="8"/>
  <c r="A75" i="8"/>
  <c r="A76" i="8"/>
  <c r="A77" i="8"/>
  <c r="A78" i="8"/>
  <c r="A79" i="8"/>
  <c r="H78" i="8"/>
  <c r="H79" i="8"/>
  <c r="H77" i="8"/>
  <c r="H76" i="8"/>
  <c r="H75" i="8"/>
  <c r="H74" i="8"/>
  <c r="A474" i="4"/>
  <c r="A475" i="4"/>
  <c r="A458" i="4"/>
  <c r="A459" i="4"/>
  <c r="A460" i="4"/>
  <c r="A461" i="4"/>
  <c r="A455" i="4"/>
  <c r="A456" i="4"/>
  <c r="A457" i="4"/>
  <c r="A462" i="4"/>
  <c r="A463" i="4"/>
  <c r="A464" i="4"/>
  <c r="A465" i="4"/>
  <c r="A466" i="4"/>
  <c r="A467" i="4"/>
  <c r="A468" i="4"/>
  <c r="A469" i="4"/>
  <c r="A470" i="4"/>
  <c r="A471" i="4"/>
  <c r="A472" i="4"/>
  <c r="A473" i="4"/>
  <c r="A444" i="4"/>
  <c r="A445" i="4"/>
  <c r="A446" i="4"/>
  <c r="A447" i="4"/>
  <c r="A448" i="4"/>
  <c r="A449" i="4"/>
  <c r="A450" i="4"/>
  <c r="A451" i="4"/>
  <c r="A452" i="4"/>
  <c r="A453" i="4"/>
  <c r="A454" i="4"/>
  <c r="A166" i="7" l="1"/>
  <c r="A167" i="7"/>
  <c r="E163" i="7"/>
  <c r="E164" i="7"/>
  <c r="E165" i="7"/>
  <c r="E166" i="7"/>
  <c r="E167" i="7"/>
  <c r="N133" i="6"/>
  <c r="N134" i="6"/>
  <c r="N135" i="6"/>
  <c r="N136" i="6"/>
  <c r="E179" i="7" s="1"/>
  <c r="N137" i="6"/>
  <c r="A188" i="5"/>
  <c r="A189" i="5"/>
  <c r="A190" i="5"/>
  <c r="A191" i="5"/>
  <c r="A192" i="5"/>
  <c r="A193" i="5"/>
  <c r="A180" i="5"/>
  <c r="A181" i="5"/>
  <c r="A182" i="5"/>
  <c r="A183" i="5"/>
  <c r="A184" i="5"/>
  <c r="A185" i="5"/>
  <c r="A186" i="5"/>
  <c r="A187" i="5"/>
  <c r="A71" i="8"/>
  <c r="A72" i="8"/>
  <c r="A73" i="8"/>
  <c r="H73" i="8"/>
  <c r="H72" i="8"/>
  <c r="H71" i="8"/>
  <c r="A432" i="4"/>
  <c r="A433" i="4"/>
  <c r="A434" i="4"/>
  <c r="A435" i="4"/>
  <c r="A436" i="4"/>
  <c r="A437" i="4"/>
  <c r="A438" i="4"/>
  <c r="A439" i="4"/>
  <c r="A440" i="4"/>
  <c r="A441" i="4"/>
  <c r="A442" i="4"/>
  <c r="A443" i="4"/>
  <c r="A422" i="4"/>
  <c r="A423" i="4"/>
  <c r="A424" i="4"/>
  <c r="A425" i="4"/>
  <c r="A426" i="4"/>
  <c r="A427" i="4"/>
  <c r="A428" i="4"/>
  <c r="A429" i="4"/>
  <c r="A430" i="4"/>
  <c r="A431" i="4"/>
  <c r="E6" i="7" l="1"/>
  <c r="E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N130" i="6"/>
  <c r="E2" i="7" s="1"/>
  <c r="N131" i="6"/>
  <c r="N132" i="6"/>
  <c r="N125" i="6"/>
  <c r="N126" i="6"/>
  <c r="E149" i="7"/>
  <c r="E150" i="7"/>
  <c r="E151" i="7"/>
  <c r="E152" i="7"/>
  <c r="E153" i="7"/>
  <c r="E154" i="7"/>
  <c r="E155" i="7"/>
  <c r="E156" i="7"/>
  <c r="E157" i="7"/>
  <c r="E158" i="7"/>
  <c r="E161" i="7"/>
  <c r="E162" i="7"/>
  <c r="N129" i="6"/>
  <c r="N128" i="6"/>
  <c r="N120" i="6"/>
  <c r="N121" i="6"/>
  <c r="N122" i="6"/>
  <c r="N123" i="6"/>
  <c r="N124" i="6"/>
  <c r="N127" i="6"/>
  <c r="E159" i="7" s="1"/>
  <c r="N119" i="6"/>
  <c r="N118" i="6"/>
  <c r="A410" i="4"/>
  <c r="A411" i="4"/>
  <c r="A412" i="4"/>
  <c r="A413" i="4"/>
  <c r="A414" i="4"/>
  <c r="A415" i="4"/>
  <c r="A416" i="4"/>
  <c r="A417" i="4"/>
  <c r="A418" i="4"/>
  <c r="A419" i="4"/>
  <c r="A420" i="4"/>
  <c r="A421" i="4"/>
  <c r="AC65" i="3"/>
  <c r="AC67" i="3"/>
  <c r="AC68" i="3"/>
  <c r="AC69" i="3"/>
  <c r="AC70" i="3"/>
  <c r="AC72" i="3"/>
  <c r="AD72" i="3" s="1"/>
  <c r="AC73" i="3"/>
  <c r="AC74" i="3"/>
  <c r="AC75" i="3"/>
  <c r="AC77" i="3"/>
  <c r="AC78" i="3"/>
  <c r="AC79" i="3"/>
  <c r="AC80" i="3"/>
  <c r="AC82" i="3"/>
  <c r="AC83" i="3"/>
  <c r="AC84" i="3"/>
  <c r="AC85" i="3"/>
  <c r="AC87" i="3"/>
  <c r="AC60" i="3"/>
  <c r="AC62" i="3"/>
  <c r="AC63" i="3"/>
  <c r="AC64"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164" i="5"/>
  <c r="A165" i="5"/>
  <c r="A166" i="5"/>
  <c r="A167" i="5"/>
  <c r="A168" i="5"/>
  <c r="A169" i="5"/>
  <c r="A170" i="5"/>
  <c r="A171" i="5"/>
  <c r="A172" i="5"/>
  <c r="A173" i="5"/>
  <c r="A174" i="5"/>
  <c r="A175" i="5"/>
  <c r="A176" i="5"/>
  <c r="A177" i="5"/>
  <c r="A178" i="5"/>
  <c r="A179" i="5"/>
  <c r="A68" i="8"/>
  <c r="A69" i="8"/>
  <c r="A70" i="8"/>
  <c r="H69" i="8"/>
  <c r="H70" i="8"/>
  <c r="H68" i="8"/>
  <c r="A403" i="4"/>
  <c r="A404" i="4"/>
  <c r="A405" i="4"/>
  <c r="A406" i="4"/>
  <c r="A407" i="4"/>
  <c r="A408" i="4"/>
  <c r="A409"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C66" i="3"/>
  <c r="AD73" i="3" l="1"/>
  <c r="AD74" i="3" s="1"/>
  <c r="AD75" i="3" s="1"/>
  <c r="A65" i="8"/>
  <c r="A66" i="8"/>
  <c r="A67" i="8"/>
  <c r="H67" i="8"/>
  <c r="H66" i="8"/>
  <c r="H65" i="8"/>
  <c r="N108" i="6"/>
  <c r="N109" i="6"/>
  <c r="N110" i="6"/>
  <c r="N111" i="6"/>
  <c r="N112" i="6"/>
  <c r="N113" i="6"/>
  <c r="N114" i="6"/>
  <c r="N115" i="6"/>
  <c r="N116" i="6"/>
  <c r="N117" i="6"/>
  <c r="E135" i="7"/>
  <c r="E136" i="7"/>
  <c r="E137" i="7"/>
  <c r="E138" i="7"/>
  <c r="E139" i="7"/>
  <c r="E140" i="7"/>
  <c r="E141" i="7"/>
  <c r="E142" i="7"/>
  <c r="E143" i="7"/>
  <c r="E144" i="7"/>
  <c r="E145" i="7"/>
  <c r="E146" i="7"/>
  <c r="E147" i="7"/>
  <c r="E148" i="7"/>
  <c r="E10" i="13"/>
  <c r="AC76" i="3"/>
  <c r="AC86" i="3"/>
  <c r="AC71" i="3"/>
  <c r="AC81" i="3"/>
  <c r="AD76" i="3" l="1"/>
  <c r="AD77" i="3" s="1"/>
  <c r="AD78" i="3" s="1"/>
  <c r="AD79" i="3" s="1"/>
  <c r="AD80" i="3" s="1"/>
  <c r="AD81" i="3" s="1"/>
  <c r="AD82" i="3" s="1"/>
  <c r="AD83" i="3" s="1"/>
  <c r="AD84" i="3" s="1"/>
  <c r="AD85" i="3" s="1"/>
  <c r="AD86" i="3" s="1"/>
  <c r="AD87" i="3" s="1"/>
  <c r="AD88" i="3" s="1"/>
  <c r="AD89" i="3" s="1"/>
  <c r="AD90" i="3" s="1"/>
  <c r="AD91" i="3" s="1"/>
  <c r="AD92" i="3" s="1"/>
  <c r="AD93" i="3" s="1"/>
  <c r="AD94" i="3" s="1"/>
  <c r="AD95" i="3" s="1"/>
  <c r="AD96" i="3" s="1"/>
  <c r="N107" i="6"/>
  <c r="A163" i="5"/>
  <c r="E134" i="7" l="1"/>
  <c r="A62" i="8"/>
  <c r="A63" i="8"/>
  <c r="A64" i="8"/>
  <c r="H64" i="8"/>
  <c r="H63" i="8"/>
  <c r="H62" i="8"/>
  <c r="ER7" i="12"/>
  <c r="ES7" i="12"/>
  <c r="ET7" i="12"/>
  <c r="EU7" i="12"/>
  <c r="EV7" i="12"/>
  <c r="EW7" i="12"/>
  <c r="FC7" i="12" s="1"/>
  <c r="FE7" i="12" s="1"/>
  <c r="EX7" i="12"/>
  <c r="EY7" i="12"/>
  <c r="EZ7" i="12"/>
  <c r="FA7" i="12"/>
  <c r="FB7" i="12"/>
  <c r="E123" i="7"/>
  <c r="E124" i="7"/>
  <c r="E125" i="7"/>
  <c r="E126" i="7"/>
  <c r="E127" i="7"/>
  <c r="E128" i="7"/>
  <c r="E129" i="7"/>
  <c r="E130" i="7"/>
  <c r="E131" i="7"/>
  <c r="E132" i="7"/>
  <c r="E133" i="7"/>
  <c r="N106" i="6"/>
  <c r="N97" i="6"/>
  <c r="N98" i="6"/>
  <c r="N99" i="6"/>
  <c r="N100" i="6"/>
  <c r="N101" i="6"/>
  <c r="N102" i="6"/>
  <c r="N103" i="6"/>
  <c r="N104" i="6"/>
  <c r="N105" i="6"/>
  <c r="A153" i="5"/>
  <c r="A154" i="5"/>
  <c r="A155" i="5"/>
  <c r="A156" i="5"/>
  <c r="A157" i="5"/>
  <c r="A158" i="5"/>
  <c r="A159" i="5"/>
  <c r="A160" i="5"/>
  <c r="A161" i="5"/>
  <c r="A162" i="5"/>
  <c r="E668" i="7" l="1"/>
  <c r="E389" i="7"/>
  <c r="E122" i="7"/>
  <c r="FF7" i="12"/>
  <c r="FD7" i="12"/>
  <c r="FG7" i="12" s="1"/>
  <c r="E9" i="13" s="1"/>
  <c r="A145" i="5" l="1"/>
  <c r="A146" i="5"/>
  <c r="A147" i="5"/>
  <c r="A148" i="5"/>
  <c r="A149" i="5"/>
  <c r="A150" i="5"/>
  <c r="A151" i="5"/>
  <c r="A152" i="5"/>
  <c r="E106" i="7" l="1"/>
  <c r="E107" i="7"/>
  <c r="E108" i="7"/>
  <c r="E110" i="7"/>
  <c r="E111" i="7"/>
  <c r="E112" i="7"/>
  <c r="E113" i="7"/>
  <c r="E115" i="7"/>
  <c r="E116" i="7"/>
  <c r="E117" i="7"/>
  <c r="E118" i="7"/>
  <c r="E119" i="7"/>
  <c r="E120" i="7"/>
  <c r="E121" i="7"/>
  <c r="N81" i="6"/>
  <c r="N82" i="6"/>
  <c r="N83" i="6"/>
  <c r="N84" i="6"/>
  <c r="E109" i="7" s="1"/>
  <c r="N85" i="6"/>
  <c r="N86" i="6"/>
  <c r="N87" i="6"/>
  <c r="N88" i="6"/>
  <c r="N89" i="6"/>
  <c r="N90" i="6"/>
  <c r="N91" i="6"/>
  <c r="N92" i="6"/>
  <c r="N93" i="6"/>
  <c r="N94" i="6"/>
  <c r="N95" i="6"/>
  <c r="N96" i="6"/>
  <c r="A59" i="8"/>
  <c r="A60" i="8"/>
  <c r="A61" i="8"/>
  <c r="H60" i="8"/>
  <c r="H61" i="8"/>
  <c r="H59" i="8"/>
  <c r="A139" i="5"/>
  <c r="A140" i="5"/>
  <c r="A141" i="5"/>
  <c r="A142" i="5"/>
  <c r="A143" i="5"/>
  <c r="A144" i="5"/>
  <c r="A348" i="4"/>
  <c r="A349" i="4"/>
  <c r="A350" i="4"/>
  <c r="A351" i="4"/>
  <c r="A352" i="4"/>
  <c r="A353" i="4"/>
  <c r="A56" i="8"/>
  <c r="A57" i="8"/>
  <c r="A58" i="8"/>
  <c r="H58" i="8"/>
  <c r="H57" i="8"/>
  <c r="H56" i="8"/>
  <c r="N80" i="6"/>
  <c r="E105" i="7" s="1"/>
  <c r="E101" i="7"/>
  <c r="E102" i="7"/>
  <c r="E103" i="7"/>
  <c r="N79" i="6"/>
  <c r="A134" i="5"/>
  <c r="A135" i="5"/>
  <c r="A136" i="5"/>
  <c r="A137" i="5"/>
  <c r="A138" i="5"/>
  <c r="A332" i="4"/>
  <c r="A333" i="4"/>
  <c r="A334" i="4"/>
  <c r="A335" i="4"/>
  <c r="A336" i="4"/>
  <c r="A337" i="4"/>
  <c r="A338" i="4"/>
  <c r="A339" i="4"/>
  <c r="A340" i="4"/>
  <c r="A341" i="4"/>
  <c r="A342" i="4"/>
  <c r="A343" i="4"/>
  <c r="A344" i="4"/>
  <c r="A345" i="4"/>
  <c r="A346" i="4"/>
  <c r="A347" i="4"/>
  <c r="E97" i="7"/>
  <c r="E98" i="7"/>
  <c r="E99" i="7"/>
  <c r="E100" i="7"/>
  <c r="N78" i="6"/>
  <c r="H55" i="8"/>
  <c r="H54" i="8"/>
  <c r="H53" i="8"/>
  <c r="A53" i="8"/>
  <c r="A54" i="8"/>
  <c r="A55" i="8"/>
  <c r="E659" i="7" l="1"/>
  <c r="E379" i="7"/>
  <c r="E114" i="7"/>
  <c r="E104" i="7"/>
  <c r="A128" i="5"/>
  <c r="A129" i="5"/>
  <c r="A130" i="5"/>
  <c r="A131" i="5"/>
  <c r="A132" i="5"/>
  <c r="A133" i="5"/>
  <c r="A325" i="4" l="1"/>
  <c r="A326" i="4"/>
  <c r="A327" i="4"/>
  <c r="A328" i="4"/>
  <c r="A329" i="4"/>
  <c r="A330" i="4"/>
  <c r="A331" i="4"/>
  <c r="A318" i="4"/>
  <c r="A319" i="4"/>
  <c r="A320" i="4"/>
  <c r="A321" i="4"/>
  <c r="A322" i="4"/>
  <c r="A323" i="4"/>
  <c r="A324" i="4"/>
  <c r="E94" i="7" l="1"/>
  <c r="E95" i="7"/>
  <c r="E96" i="7"/>
  <c r="N77" i="6"/>
  <c r="N76" i="6"/>
  <c r="H52" i="8"/>
  <c r="A50" i="8"/>
  <c r="A51" i="8"/>
  <c r="A52" i="8"/>
  <c r="H51" i="8"/>
  <c r="H50" i="8"/>
  <c r="A317" i="4"/>
  <c r="A124" i="5"/>
  <c r="A125" i="5"/>
  <c r="A126" i="5"/>
  <c r="A127" i="5"/>
  <c r="A311" i="4"/>
  <c r="A312" i="4"/>
  <c r="A313" i="4"/>
  <c r="A314" i="4"/>
  <c r="A315" i="4"/>
  <c r="A316" i="4"/>
  <c r="A306" i="4"/>
  <c r="A307" i="4"/>
  <c r="A308" i="4"/>
  <c r="A309" i="4"/>
  <c r="A310" i="4"/>
  <c r="H49" i="8"/>
  <c r="A47" i="8"/>
  <c r="A48" i="8"/>
  <c r="A49" i="8"/>
  <c r="H48" i="8"/>
  <c r="H47" i="8"/>
  <c r="E7" i="13"/>
  <c r="E90" i="7"/>
  <c r="FG6" i="12"/>
  <c r="ER6" i="12"/>
  <c r="ES6" i="12"/>
  <c r="ET6" i="12"/>
  <c r="EU6" i="12"/>
  <c r="FE6" i="12" s="1"/>
  <c r="EV6" i="12"/>
  <c r="EW6" i="12"/>
  <c r="EX6" i="12"/>
  <c r="EY6" i="12"/>
  <c r="EZ6" i="12"/>
  <c r="FA6" i="12"/>
  <c r="FB6" i="12"/>
  <c r="FC6" i="12"/>
  <c r="N75" i="6"/>
  <c r="E93" i="7" s="1"/>
  <c r="N74" i="6"/>
  <c r="E92" i="7" s="1"/>
  <c r="N73" i="6"/>
  <c r="N72" i="6"/>
  <c r="A118" i="5"/>
  <c r="A119" i="5"/>
  <c r="A120" i="5"/>
  <c r="A121" i="5"/>
  <c r="A122" i="5"/>
  <c r="A123" i="5"/>
  <c r="A296" i="4"/>
  <c r="A297" i="4"/>
  <c r="A298" i="4"/>
  <c r="A299" i="4"/>
  <c r="A300" i="4"/>
  <c r="A301" i="4"/>
  <c r="A302" i="4"/>
  <c r="A303" i="4"/>
  <c r="A304" i="4"/>
  <c r="A305" i="4"/>
  <c r="A286" i="4"/>
  <c r="A287" i="4"/>
  <c r="A288" i="4"/>
  <c r="A289" i="4"/>
  <c r="A290" i="4"/>
  <c r="A291" i="4"/>
  <c r="A292" i="4"/>
  <c r="A293" i="4"/>
  <c r="A294" i="4"/>
  <c r="A295" i="4"/>
  <c r="E527" i="7" l="1"/>
  <c r="E269" i="7"/>
  <c r="E91" i="7"/>
  <c r="FF6" i="12"/>
  <c r="FD6" i="12" s="1"/>
  <c r="N71" i="6"/>
  <c r="E272" i="7" s="1"/>
  <c r="H45" i="8"/>
  <c r="H46" i="8"/>
  <c r="A44" i="8"/>
  <c r="A45" i="8"/>
  <c r="A46" i="8"/>
  <c r="H44" i="8"/>
  <c r="A111" i="5"/>
  <c r="A112" i="5"/>
  <c r="A113" i="5"/>
  <c r="A114" i="5"/>
  <c r="A115" i="5"/>
  <c r="A116" i="5"/>
  <c r="A117" i="5"/>
  <c r="A280" i="4"/>
  <c r="A281" i="4"/>
  <c r="A282" i="4"/>
  <c r="A283" i="4"/>
  <c r="A284" i="4"/>
  <c r="A285" i="4"/>
  <c r="A271" i="4"/>
  <c r="A272" i="4"/>
  <c r="A273" i="4"/>
  <c r="A274" i="4"/>
  <c r="A275" i="4"/>
  <c r="A276" i="4"/>
  <c r="A277" i="4"/>
  <c r="A278" i="4"/>
  <c r="A279" i="4"/>
  <c r="O3" i="9"/>
  <c r="O4" i="9"/>
  <c r="O5" i="9"/>
  <c r="O6" i="9"/>
  <c r="O7" i="9"/>
  <c r="O8" i="9"/>
  <c r="O9" i="9"/>
  <c r="O10" i="9"/>
  <c r="O11" i="9"/>
  <c r="O12" i="9"/>
  <c r="O13" i="9"/>
  <c r="O14" i="9"/>
  <c r="O15" i="9"/>
  <c r="O16" i="9"/>
  <c r="O17" i="9"/>
  <c r="O18" i="9"/>
  <c r="O19" i="9"/>
  <c r="O20" i="9"/>
  <c r="O21" i="9"/>
  <c r="O22" i="9"/>
  <c r="O23" i="9"/>
  <c r="O24" i="9"/>
  <c r="O25" i="9"/>
  <c r="O26" i="9"/>
  <c r="O2" i="9"/>
  <c r="N3" i="9"/>
  <c r="N4" i="9"/>
  <c r="N5" i="9"/>
  <c r="N6" i="9"/>
  <c r="N7" i="9"/>
  <c r="N8" i="9"/>
  <c r="N9" i="9"/>
  <c r="N10" i="9"/>
  <c r="N11" i="9"/>
  <c r="N12" i="9"/>
  <c r="N13" i="9"/>
  <c r="N14" i="9"/>
  <c r="N15" i="9"/>
  <c r="N16" i="9"/>
  <c r="N17" i="9"/>
  <c r="N18" i="9"/>
  <c r="N19" i="9"/>
  <c r="N20" i="9"/>
  <c r="N21" i="9"/>
  <c r="N22" i="9"/>
  <c r="N23" i="9"/>
  <c r="N24" i="9"/>
  <c r="N25" i="9"/>
  <c r="N26" i="9"/>
  <c r="M3" i="9"/>
  <c r="M4" i="9"/>
  <c r="M5" i="9"/>
  <c r="M6" i="9"/>
  <c r="M7" i="9"/>
  <c r="M8" i="9"/>
  <c r="M9" i="9"/>
  <c r="M10" i="9"/>
  <c r="M11" i="9"/>
  <c r="M12" i="9"/>
  <c r="M13" i="9"/>
  <c r="M14" i="9"/>
  <c r="M15" i="9"/>
  <c r="M16" i="9"/>
  <c r="M17" i="9"/>
  <c r="M18" i="9"/>
  <c r="M19" i="9"/>
  <c r="M20" i="9"/>
  <c r="M21" i="9"/>
  <c r="M22" i="9"/>
  <c r="M23" i="9"/>
  <c r="M24" i="9"/>
  <c r="M25" i="9"/>
  <c r="M26" i="9"/>
  <c r="N2" i="9"/>
  <c r="M2" i="9"/>
  <c r="E89" i="7" l="1"/>
  <c r="E80" i="7"/>
  <c r="E81" i="7"/>
  <c r="E82" i="7"/>
  <c r="E83" i="7"/>
  <c r="E84" i="7"/>
  <c r="E85" i="7"/>
  <c r="E86" i="7"/>
  <c r="E88" i="7"/>
  <c r="N63" i="6"/>
  <c r="N64" i="6"/>
  <c r="N65" i="6"/>
  <c r="N66" i="6"/>
  <c r="N67" i="6"/>
  <c r="N68" i="6"/>
  <c r="N69" i="6"/>
  <c r="E87" i="7" s="1"/>
  <c r="N70" i="6"/>
  <c r="H39" i="8"/>
  <c r="H40" i="8"/>
  <c r="H41" i="8"/>
  <c r="H42" i="8"/>
  <c r="H43" i="8"/>
  <c r="A38" i="8"/>
  <c r="A39" i="8"/>
  <c r="A40" i="8"/>
  <c r="A41" i="8"/>
  <c r="A42" i="8"/>
  <c r="A43" i="8"/>
  <c r="H38" i="8"/>
  <c r="A105" i="5"/>
  <c r="A106" i="5"/>
  <c r="A107" i="5"/>
  <c r="A108" i="5"/>
  <c r="A109" i="5"/>
  <c r="A110" i="5"/>
  <c r="A268" i="4"/>
  <c r="A269" i="4"/>
  <c r="A270" i="4"/>
  <c r="A257" i="4"/>
  <c r="A258" i="4"/>
  <c r="A259" i="4"/>
  <c r="A260" i="4"/>
  <c r="A261" i="4"/>
  <c r="A262" i="4"/>
  <c r="A263" i="4"/>
  <c r="A264" i="4"/>
  <c r="A265" i="4"/>
  <c r="A266" i="4"/>
  <c r="A267" i="4"/>
  <c r="A256" i="4"/>
  <c r="A255" i="4"/>
  <c r="A246" i="4"/>
  <c r="A247" i="4"/>
  <c r="A248" i="4"/>
  <c r="A249" i="4"/>
  <c r="A250" i="4"/>
  <c r="A251" i="4"/>
  <c r="A252" i="4"/>
  <c r="A253" i="4"/>
  <c r="A254" i="4"/>
  <c r="A245" i="4"/>
  <c r="A223" i="4"/>
  <c r="A224" i="4"/>
  <c r="A225" i="4"/>
  <c r="A226" i="4"/>
  <c r="A165" i="4"/>
  <c r="A166" i="4"/>
  <c r="A167" i="4"/>
  <c r="A160" i="4"/>
  <c r="A161" i="4"/>
  <c r="A162" i="4"/>
  <c r="A163" i="4"/>
  <c r="A164" i="4"/>
  <c r="E315" i="7" l="1"/>
  <c r="E304" i="7"/>
  <c r="A417" i="10"/>
  <c r="A412" i="10"/>
  <c r="A413" i="10"/>
  <c r="A414" i="10"/>
  <c r="A415" i="10"/>
  <c r="A416"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A301" i="10"/>
  <c r="A302" i="10"/>
  <c r="A303" i="10"/>
  <c r="A304" i="10"/>
  <c r="A305" i="10"/>
  <c r="A306" i="10"/>
  <c r="A307" i="10"/>
  <c r="A308" i="10"/>
  <c r="A309" i="10"/>
  <c r="A310" i="10"/>
  <c r="A311" i="10"/>
  <c r="A312" i="10"/>
  <c r="A313" i="10"/>
  <c r="A314" i="10"/>
  <c r="A315" i="10"/>
  <c r="A316" i="10"/>
  <c r="A317" i="10"/>
  <c r="A318" i="10"/>
  <c r="A319" i="10"/>
  <c r="A320" i="10"/>
  <c r="A321" i="10"/>
  <c r="A322" i="10"/>
  <c r="A323" i="10"/>
  <c r="A324" i="10"/>
  <c r="A325" i="10"/>
  <c r="A326" i="10"/>
  <c r="A327" i="10"/>
  <c r="A328" i="10"/>
  <c r="A329" i="10"/>
  <c r="A330" i="10"/>
  <c r="A331" i="10"/>
  <c r="A332" i="10"/>
  <c r="A333" i="10"/>
  <c r="A334" i="10"/>
  <c r="A335" i="10"/>
  <c r="A336" i="10"/>
  <c r="A337" i="10"/>
  <c r="A338" i="10"/>
  <c r="A339" i="10"/>
  <c r="A340" i="10"/>
  <c r="A341" i="10"/>
  <c r="A342" i="10"/>
  <c r="A343" i="10"/>
  <c r="A344" i="10"/>
  <c r="A345" i="10"/>
  <c r="A346" i="10"/>
  <c r="A347" i="10"/>
  <c r="A348" i="10"/>
  <c r="A349" i="10"/>
  <c r="A350" i="10"/>
  <c r="A351" i="10"/>
  <c r="A352" i="10"/>
  <c r="A353" i="10"/>
  <c r="A354" i="10"/>
  <c r="A355" i="10"/>
  <c r="A356" i="10"/>
  <c r="A357" i="10"/>
  <c r="A358" i="10"/>
  <c r="A359" i="10"/>
  <c r="A360" i="10"/>
  <c r="A361" i="10"/>
  <c r="A362" i="10"/>
  <c r="A363" i="10"/>
  <c r="A364" i="10"/>
  <c r="A365" i="10"/>
  <c r="A366" i="10"/>
  <c r="A367" i="10"/>
  <c r="A368" i="10"/>
  <c r="A369" i="10"/>
  <c r="A370" i="10"/>
  <c r="A371" i="10"/>
  <c r="A372" i="10"/>
  <c r="A373" i="10"/>
  <c r="A374" i="10"/>
  <c r="A375" i="10"/>
  <c r="A376" i="10"/>
  <c r="A377" i="10"/>
  <c r="A378" i="10"/>
  <c r="A379" i="10"/>
  <c r="A380" i="10"/>
  <c r="A381" i="10"/>
  <c r="A382" i="10"/>
  <c r="A383" i="10"/>
  <c r="A384" i="10"/>
  <c r="A385" i="10"/>
  <c r="A386" i="10"/>
  <c r="A387" i="10"/>
  <c r="A388" i="10"/>
  <c r="A389" i="10"/>
  <c r="A390" i="10"/>
  <c r="A391" i="10"/>
  <c r="A392" i="10"/>
  <c r="A393" i="10"/>
  <c r="A394" i="10"/>
  <c r="A395" i="10"/>
  <c r="A396" i="10"/>
  <c r="A397" i="10"/>
  <c r="A398" i="10"/>
  <c r="A399" i="10"/>
  <c r="A400" i="10"/>
  <c r="A401" i="10"/>
  <c r="A402" i="10"/>
  <c r="A403" i="10"/>
  <c r="A404" i="10"/>
  <c r="A405" i="10"/>
  <c r="A406" i="10"/>
  <c r="A407" i="10"/>
  <c r="A408" i="10"/>
  <c r="A409" i="10"/>
  <c r="A410" i="10"/>
  <c r="A411" i="10"/>
  <c r="A196" i="10"/>
  <c r="A197" i="10"/>
  <c r="A198" i="10"/>
  <c r="A195" i="10"/>
  <c r="N62" i="6" l="1"/>
  <c r="E489" i="7" l="1"/>
  <c r="E471" i="7"/>
  <c r="E220" i="7"/>
  <c r="E213" i="7"/>
  <c r="E200" i="7"/>
  <c r="E5" i="7"/>
  <c r="E74" i="7"/>
  <c r="E76" i="7"/>
  <c r="E77" i="7"/>
  <c r="E78" i="7"/>
  <c r="E79" i="7"/>
  <c r="N61" i="6"/>
  <c r="N60" i="6"/>
  <c r="N59" i="6"/>
  <c r="N58" i="6"/>
  <c r="E75" i="7" s="1"/>
  <c r="A35" i="8"/>
  <c r="A36" i="8"/>
  <c r="A37" i="8"/>
  <c r="H37" i="8"/>
  <c r="H36" i="8"/>
  <c r="H35" i="8"/>
  <c r="A104" i="5"/>
  <c r="A99" i="5"/>
  <c r="A100" i="5"/>
  <c r="A101" i="5"/>
  <c r="A102" i="5"/>
  <c r="A103" i="5"/>
  <c r="A227" i="4"/>
  <c r="A228" i="4"/>
  <c r="A229" i="4"/>
  <c r="A230" i="4"/>
  <c r="A231" i="4"/>
  <c r="A232" i="4"/>
  <c r="A233" i="4"/>
  <c r="A234" i="4"/>
  <c r="A235" i="4"/>
  <c r="A236" i="4"/>
  <c r="A237" i="4"/>
  <c r="A238" i="4"/>
  <c r="A239" i="4"/>
  <c r="A240" i="4"/>
  <c r="A241" i="4"/>
  <c r="A242" i="4"/>
  <c r="A243" i="4"/>
  <c r="A244" i="4"/>
  <c r="N57" i="6"/>
  <c r="E54" i="7" s="1"/>
  <c r="FG3" i="12"/>
  <c r="FG4" i="12"/>
  <c r="FG5" i="12"/>
  <c r="E5" i="13" s="1"/>
  <c r="FG2" i="12"/>
  <c r="ER5" i="12"/>
  <c r="ES5" i="12"/>
  <c r="ET5" i="12"/>
  <c r="EU5" i="12"/>
  <c r="EV5" i="12"/>
  <c r="EW5" i="12"/>
  <c r="FC5" i="12" s="1"/>
  <c r="FE5" i="12" s="1"/>
  <c r="FD5" i="12" s="1"/>
  <c r="EX5" i="12"/>
  <c r="EY5" i="12"/>
  <c r="EZ5" i="12"/>
  <c r="FA5" i="12"/>
  <c r="FB5" i="12"/>
  <c r="FF5" i="12"/>
  <c r="E8" i="7"/>
  <c r="E10" i="7"/>
  <c r="E11" i="7"/>
  <c r="E12" i="7"/>
  <c r="E13" i="7"/>
  <c r="E14" i="7"/>
  <c r="E15" i="7"/>
  <c r="E16" i="7"/>
  <c r="E17" i="7"/>
  <c r="E18" i="7"/>
  <c r="E19" i="7"/>
  <c r="E20" i="7"/>
  <c r="E22" i="7"/>
  <c r="E23" i="7"/>
  <c r="E24" i="7"/>
  <c r="E25" i="7"/>
  <c r="E28" i="7"/>
  <c r="E29" i="7"/>
  <c r="E30" i="7"/>
  <c r="E31" i="7"/>
  <c r="E32" i="7"/>
  <c r="E33" i="7"/>
  <c r="E36" i="7"/>
  <c r="E38" i="7"/>
  <c r="E39" i="7"/>
  <c r="E40" i="7"/>
  <c r="E43" i="7"/>
  <c r="E44" i="7"/>
  <c r="E45" i="7"/>
  <c r="E46" i="7"/>
  <c r="E47" i="7"/>
  <c r="E48" i="7"/>
  <c r="E50" i="7"/>
  <c r="E51" i="7"/>
  <c r="E52" i="7"/>
  <c r="E53" i="7"/>
  <c r="E55" i="7"/>
  <c r="E56" i="7"/>
  <c r="E57" i="7"/>
  <c r="E67" i="7"/>
  <c r="E71" i="7"/>
  <c r="E73" i="7"/>
  <c r="E4" i="7"/>
  <c r="N56" i="6"/>
  <c r="E72" i="7" s="1"/>
  <c r="N55" i="6"/>
  <c r="N54" i="6"/>
  <c r="A32" i="8"/>
  <c r="A33" i="8"/>
  <c r="A34" i="8"/>
  <c r="H34" i="8"/>
  <c r="H33" i="8"/>
  <c r="H32" i="8"/>
  <c r="A98" i="5"/>
  <c r="A91" i="5"/>
  <c r="A92" i="5"/>
  <c r="A93" i="5"/>
  <c r="A94" i="5"/>
  <c r="A95" i="5"/>
  <c r="A96" i="5"/>
  <c r="A97" i="5"/>
  <c r="A214" i="4"/>
  <c r="A215" i="4"/>
  <c r="A216" i="4"/>
  <c r="A217" i="4"/>
  <c r="A218" i="4"/>
  <c r="A219" i="4"/>
  <c r="A220" i="4"/>
  <c r="A221" i="4"/>
  <c r="A222" i="4"/>
  <c r="A204" i="4"/>
  <c r="A205" i="4"/>
  <c r="A206" i="4"/>
  <c r="A207" i="4"/>
  <c r="A208" i="4"/>
  <c r="A209" i="4"/>
  <c r="A210" i="4"/>
  <c r="A211" i="4"/>
  <c r="A212" i="4"/>
  <c r="A213" i="4"/>
  <c r="E70" i="7" l="1"/>
  <c r="E630" i="7"/>
  <c r="E341" i="7"/>
  <c r="N3" i="6"/>
  <c r="N4" i="6"/>
  <c r="E9" i="7" s="1"/>
  <c r="N5" i="6"/>
  <c r="N6" i="6"/>
  <c r="N7" i="6"/>
  <c r="N8" i="6"/>
  <c r="N9" i="6"/>
  <c r="N10" i="6"/>
  <c r="N11" i="6"/>
  <c r="N12" i="6"/>
  <c r="N13" i="6"/>
  <c r="N14" i="6"/>
  <c r="N15" i="6"/>
  <c r="N16" i="6"/>
  <c r="N17" i="6"/>
  <c r="N18" i="6"/>
  <c r="E27" i="7" s="1"/>
  <c r="N19" i="6"/>
  <c r="N20" i="6"/>
  <c r="N21" i="6"/>
  <c r="N22" i="6"/>
  <c r="N23" i="6"/>
  <c r="N24" i="6"/>
  <c r="N25" i="6"/>
  <c r="N26" i="6"/>
  <c r="N27" i="6"/>
  <c r="N28" i="6"/>
  <c r="N29" i="6"/>
  <c r="N30" i="6"/>
  <c r="N31" i="6"/>
  <c r="N32" i="6"/>
  <c r="N33" i="6"/>
  <c r="N34" i="6"/>
  <c r="N35" i="6"/>
  <c r="N36" i="6"/>
  <c r="N37" i="6"/>
  <c r="N38" i="6"/>
  <c r="N39" i="6"/>
  <c r="N40" i="6"/>
  <c r="N41" i="6"/>
  <c r="N42" i="6"/>
  <c r="N43" i="6"/>
  <c r="E58" i="7" s="1"/>
  <c r="N44" i="6"/>
  <c r="E59" i="7" s="1"/>
  <c r="N45" i="6"/>
  <c r="N46" i="6"/>
  <c r="E61" i="7" s="1"/>
  <c r="N47" i="6"/>
  <c r="E62" i="7" s="1"/>
  <c r="N48" i="6"/>
  <c r="E63" i="7" s="1"/>
  <c r="N49" i="6"/>
  <c r="E64" i="7" s="1"/>
  <c r="N50" i="6"/>
  <c r="E65" i="7" s="1"/>
  <c r="N51" i="6"/>
  <c r="E66" i="7" s="1"/>
  <c r="N52" i="6"/>
  <c r="N53" i="6"/>
  <c r="E68" i="7" s="1"/>
  <c r="N2" i="6"/>
  <c r="A67" i="5"/>
  <c r="A68" i="5"/>
  <c r="A69" i="5"/>
  <c r="A70" i="5"/>
  <c r="A71" i="5"/>
  <c r="A72" i="5"/>
  <c r="A73" i="5"/>
  <c r="A74" i="5"/>
  <c r="A75" i="5"/>
  <c r="A76" i="5"/>
  <c r="A77" i="5"/>
  <c r="A78" i="5"/>
  <c r="A79" i="5"/>
  <c r="A80" i="5"/>
  <c r="A81" i="5"/>
  <c r="A82" i="5"/>
  <c r="A83" i="5"/>
  <c r="A84" i="5"/>
  <c r="A85" i="5"/>
  <c r="A86" i="5"/>
  <c r="A87" i="5"/>
  <c r="A88" i="5"/>
  <c r="A89" i="5"/>
  <c r="A90" i="5"/>
  <c r="A29" i="8"/>
  <c r="A30" i="8"/>
  <c r="A31" i="8"/>
  <c r="H31" i="8"/>
  <c r="H30" i="8"/>
  <c r="H29" i="8"/>
  <c r="A62" i="5"/>
  <c r="A63" i="5"/>
  <c r="A64" i="5"/>
  <c r="A65" i="5"/>
  <c r="A66" i="5"/>
  <c r="A182" i="4"/>
  <c r="A183" i="4"/>
  <c r="A184" i="4"/>
  <c r="A185" i="4"/>
  <c r="A186" i="4"/>
  <c r="A187" i="4"/>
  <c r="A188" i="4"/>
  <c r="A189" i="4"/>
  <c r="A190" i="4"/>
  <c r="A191" i="4"/>
  <c r="A192" i="4"/>
  <c r="A193" i="4"/>
  <c r="A194" i="4"/>
  <c r="A195" i="4"/>
  <c r="A196" i="4"/>
  <c r="A197" i="4"/>
  <c r="A198" i="4"/>
  <c r="A199" i="4"/>
  <c r="A200" i="4"/>
  <c r="A201" i="4"/>
  <c r="A202" i="4"/>
  <c r="A203" i="4"/>
  <c r="E558" i="7" l="1"/>
  <c r="E298" i="7"/>
  <c r="E26" i="7"/>
  <c r="E555" i="7"/>
  <c r="E295" i="7"/>
  <c r="E21" i="7"/>
  <c r="E729" i="7"/>
  <c r="E549" i="7"/>
  <c r="E290" i="7"/>
  <c r="E195" i="7"/>
  <c r="E42" i="7"/>
  <c r="E716" i="7"/>
  <c r="E544" i="7"/>
  <c r="E457" i="7"/>
  <c r="E285" i="7"/>
  <c r="E37" i="7"/>
  <c r="E713" i="7"/>
  <c r="E542" i="7"/>
  <c r="E456" i="7"/>
  <c r="E283" i="7"/>
  <c r="E35" i="7"/>
  <c r="E60" i="7"/>
  <c r="E704" i="7"/>
  <c r="E620" i="7"/>
  <c r="E331" i="7"/>
  <c r="E629" i="7"/>
  <c r="E608" i="7"/>
  <c r="E260" i="7"/>
  <c r="E497" i="7"/>
  <c r="E474" i="7"/>
  <c r="E340" i="7"/>
  <c r="E320" i="7"/>
  <c r="E306" i="7"/>
  <c r="E234" i="7"/>
  <c r="E175" i="7"/>
  <c r="E34" i="7"/>
  <c r="E69" i="7"/>
  <c r="E49" i="7"/>
  <c r="E192" i="7"/>
  <c r="E41" i="7"/>
  <c r="H3" i="8"/>
  <c r="H4" i="8"/>
  <c r="H5" i="8"/>
  <c r="H6" i="8"/>
  <c r="H7" i="8"/>
  <c r="H8" i="8"/>
  <c r="H9" i="8"/>
  <c r="H10" i="8"/>
  <c r="H11" i="8"/>
  <c r="H12" i="8"/>
  <c r="H13" i="8"/>
  <c r="H14" i="8"/>
  <c r="H15" i="8"/>
  <c r="H16" i="8"/>
  <c r="H17" i="8"/>
  <c r="H18" i="8"/>
  <c r="H19" i="8"/>
  <c r="H20" i="8"/>
  <c r="H21" i="8"/>
  <c r="H22" i="8"/>
  <c r="H23" i="8"/>
  <c r="H24" i="8"/>
  <c r="H25" i="8"/>
  <c r="H26" i="8"/>
  <c r="H27" i="8"/>
  <c r="H28" i="8"/>
  <c r="H2" i="8"/>
  <c r="A3" i="8"/>
  <c r="A4" i="8"/>
  <c r="A5" i="8"/>
  <c r="A6" i="8"/>
  <c r="A7" i="8"/>
  <c r="A8" i="8"/>
  <c r="A9" i="8"/>
  <c r="A10" i="8"/>
  <c r="A11" i="8"/>
  <c r="A12" i="8"/>
  <c r="A13" i="8"/>
  <c r="A14" i="8"/>
  <c r="A15" i="8"/>
  <c r="A16" i="8"/>
  <c r="A17" i="8"/>
  <c r="A18" i="8"/>
  <c r="A19" i="8"/>
  <c r="A20" i="8"/>
  <c r="A21" i="8"/>
  <c r="A22" i="8"/>
  <c r="A23" i="8"/>
  <c r="A24" i="8"/>
  <c r="A25" i="8"/>
  <c r="A26" i="8"/>
  <c r="A27" i="8"/>
  <c r="A28" i="8"/>
  <c r="A2" i="8"/>
  <c r="E3" i="13"/>
  <c r="E4" i="13"/>
  <c r="E2" i="13"/>
  <c r="A3" i="13"/>
  <c r="A2" i="13"/>
  <c r="A3" i="5"/>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2" i="5"/>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8" i="4"/>
  <c r="A169" i="4"/>
  <c r="A170" i="4"/>
  <c r="A171" i="4"/>
  <c r="A172" i="4"/>
  <c r="A173" i="4"/>
  <c r="A174" i="4"/>
  <c r="A175" i="4"/>
  <c r="A176" i="4"/>
  <c r="A177" i="4"/>
  <c r="A178" i="4"/>
  <c r="A179" i="4"/>
  <c r="A180" i="4"/>
  <c r="A181" i="4"/>
  <c r="A2" i="4"/>
  <c r="AE37" i="3"/>
  <c r="AE47" i="3"/>
  <c r="AE2" i="3"/>
  <c r="AE69" i="3"/>
  <c r="AE62" i="3"/>
  <c r="AE85" i="3"/>
  <c r="AE19" i="3"/>
  <c r="AE67" i="3"/>
  <c r="AE93" i="3"/>
  <c r="AE53" i="3"/>
  <c r="AE71" i="3"/>
  <c r="AE95" i="3"/>
  <c r="AE32" i="3"/>
  <c r="AE83" i="3"/>
  <c r="AE4" i="3"/>
  <c r="AE39" i="3"/>
  <c r="AE59" i="3"/>
  <c r="AE24" i="3"/>
  <c r="AE92" i="3"/>
  <c r="AE38" i="3"/>
  <c r="AE86" i="3"/>
  <c r="AE49" i="3"/>
  <c r="AE87" i="3"/>
  <c r="AE35" i="3"/>
  <c r="AE65" i="3"/>
  <c r="AE31" i="3"/>
  <c r="AE51" i="3"/>
  <c r="AE58" i="3"/>
  <c r="AE27" i="3"/>
  <c r="AE25" i="3"/>
  <c r="AE13" i="3"/>
  <c r="AE60" i="3"/>
  <c r="AE8" i="3"/>
  <c r="AE96" i="3"/>
  <c r="AE29" i="3"/>
  <c r="AE28" i="3"/>
  <c r="AE44" i="3"/>
  <c r="AE16" i="3"/>
  <c r="AE3" i="3"/>
  <c r="AE78" i="3"/>
  <c r="AE81" i="3"/>
  <c r="AE18" i="3"/>
  <c r="AE79" i="3"/>
  <c r="AE56" i="3"/>
  <c r="AE7" i="3"/>
  <c r="AE55" i="3"/>
  <c r="AE52" i="3"/>
  <c r="AE90" i="3"/>
  <c r="AE46" i="3"/>
  <c r="AE22" i="3"/>
  <c r="AE5" i="3"/>
  <c r="AE64" i="3"/>
  <c r="AE74" i="3"/>
  <c r="AE82" i="3"/>
  <c r="AE42" i="3"/>
  <c r="AE75" i="3"/>
  <c r="AE9" i="3"/>
  <c r="AE70" i="3"/>
  <c r="AE61" i="3"/>
  <c r="AE12" i="3"/>
  <c r="AE48" i="3"/>
  <c r="AE40" i="3"/>
  <c r="AE20" i="3"/>
  <c r="AE94" i="3"/>
  <c r="AE26" i="3"/>
  <c r="AE21" i="3"/>
  <c r="AE23" i="3"/>
  <c r="AE30" i="3"/>
  <c r="AE88" i="3"/>
  <c r="AE57" i="3"/>
  <c r="AE41" i="3"/>
  <c r="AE36" i="3"/>
  <c r="AE14" i="3"/>
  <c r="AE17" i="3"/>
  <c r="AE34" i="3"/>
  <c r="AE63" i="3"/>
  <c r="AE45" i="3"/>
  <c r="AE89" i="3"/>
  <c r="AE91" i="3"/>
  <c r="AE73" i="3"/>
  <c r="AE11" i="3"/>
  <c r="AE80" i="3"/>
  <c r="AE84" i="3"/>
  <c r="AE68" i="3"/>
  <c r="AE54" i="3"/>
  <c r="AE43" i="3"/>
  <c r="AE50" i="3"/>
  <c r="AE6" i="3"/>
  <c r="AE10" i="3"/>
  <c r="AE15" i="3"/>
  <c r="AE72" i="3"/>
  <c r="AE66" i="3"/>
  <c r="AE77" i="3"/>
  <c r="AE33" i="3"/>
  <c r="AE76" i="3"/>
  <c r="A3" i="1" l="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2" i="1"/>
  <c r="A3" i="10"/>
  <c r="A4"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2" i="10"/>
  <c r="B3" i="14"/>
  <c r="D9" i="14"/>
  <c r="H11" i="14"/>
  <c r="E7" i="14"/>
  <c r="F4" i="14"/>
  <c r="B7" i="14"/>
  <c r="H5" i="14"/>
  <c r="C8" i="14"/>
  <c r="G10" i="14"/>
  <c r="E5" i="14"/>
  <c r="D8" i="14"/>
  <c r="F9" i="14"/>
  <c r="H9" i="14"/>
  <c r="C9" i="14"/>
  <c r="B6" i="14"/>
  <c r="F8" i="14"/>
  <c r="H8" i="14"/>
  <c r="B8" i="14"/>
  <c r="B5" i="14"/>
  <c r="F6" i="14"/>
  <c r="H6" i="14"/>
  <c r="H4" i="14"/>
  <c r="H7" i="14"/>
  <c r="B9" i="14"/>
  <c r="H3" i="14"/>
  <c r="B4" i="14"/>
  <c r="F7" i="14"/>
  <c r="ER4" i="12" l="1"/>
  <c r="ES4" i="12"/>
  <c r="ET4" i="12"/>
  <c r="EU4" i="12"/>
  <c r="EV4" i="12"/>
  <c r="EW4" i="12"/>
  <c r="EX4" i="12"/>
  <c r="EY4" i="12"/>
  <c r="EZ4" i="12"/>
  <c r="FA4" i="12"/>
  <c r="FB4" i="12"/>
  <c r="EX3" i="12"/>
  <c r="EX2" i="12"/>
  <c r="EY3" i="10"/>
  <c r="EY4" i="10"/>
  <c r="EY5" i="10"/>
  <c r="EY6" i="10"/>
  <c r="EY7" i="10"/>
  <c r="EY8" i="10"/>
  <c r="EY9" i="10"/>
  <c r="EY10" i="10"/>
  <c r="EY11" i="10"/>
  <c r="EY12" i="10"/>
  <c r="EY13" i="10"/>
  <c r="EY14" i="10"/>
  <c r="EY15" i="10"/>
  <c r="EY16" i="10"/>
  <c r="EY17" i="10"/>
  <c r="EY18" i="10"/>
  <c r="EY19" i="10"/>
  <c r="EY20" i="10"/>
  <c r="EY21" i="10"/>
  <c r="EY22" i="10"/>
  <c r="EY23" i="10"/>
  <c r="EY24" i="10"/>
  <c r="EY25" i="10"/>
  <c r="EY26" i="10"/>
  <c r="EY27" i="10"/>
  <c r="EY28" i="10"/>
  <c r="EY29" i="10"/>
  <c r="EY30" i="10"/>
  <c r="EY31" i="10"/>
  <c r="EY32" i="10"/>
  <c r="EY33" i="10"/>
  <c r="EY34" i="10"/>
  <c r="EY35" i="10"/>
  <c r="EY36" i="10"/>
  <c r="EY37" i="10"/>
  <c r="EY38" i="10"/>
  <c r="EY39" i="10"/>
  <c r="EY40" i="10"/>
  <c r="EY41" i="10"/>
  <c r="EY42" i="10"/>
  <c r="EY43" i="10"/>
  <c r="EY44" i="10"/>
  <c r="EY45" i="10"/>
  <c r="EY46" i="10"/>
  <c r="EY47" i="10"/>
  <c r="EY48" i="10"/>
  <c r="EY49" i="10"/>
  <c r="EY50" i="10"/>
  <c r="EY51" i="10"/>
  <c r="EY52" i="10"/>
  <c r="EY53" i="10"/>
  <c r="EY54" i="10"/>
  <c r="EY55" i="10"/>
  <c r="EY56" i="10"/>
  <c r="EY57" i="10"/>
  <c r="EY58" i="10"/>
  <c r="EY59" i="10"/>
  <c r="EY60" i="10"/>
  <c r="EY61" i="10"/>
  <c r="EY62" i="10"/>
  <c r="EY63" i="10"/>
  <c r="EY64" i="10"/>
  <c r="EY65" i="10"/>
  <c r="EY66" i="10"/>
  <c r="EY67" i="10"/>
  <c r="EY68" i="10"/>
  <c r="EY69" i="10"/>
  <c r="EY70" i="10"/>
  <c r="EY71" i="10"/>
  <c r="EY72" i="10"/>
  <c r="EY73" i="10"/>
  <c r="EY74" i="10"/>
  <c r="EY75" i="10"/>
  <c r="EY76" i="10"/>
  <c r="EY77" i="10"/>
  <c r="EY78" i="10"/>
  <c r="EY79" i="10"/>
  <c r="EY80" i="10"/>
  <c r="EY81" i="10"/>
  <c r="EY2" i="10"/>
  <c r="FC4" i="12" l="1"/>
  <c r="FF4" i="12"/>
  <c r="FD4" i="12" s="1"/>
  <c r="FE4" i="12"/>
  <c r="EZ2" i="10"/>
  <c r="EZ4" i="10"/>
  <c r="EZ5" i="10"/>
  <c r="EZ6" i="10"/>
  <c r="EZ7" i="10"/>
  <c r="EZ8" i="10"/>
  <c r="EZ9" i="10"/>
  <c r="EZ10" i="10"/>
  <c r="EZ11" i="10"/>
  <c r="EZ12" i="10"/>
  <c r="EZ13" i="10"/>
  <c r="EZ14" i="10"/>
  <c r="EZ15" i="10"/>
  <c r="EZ16" i="10"/>
  <c r="EZ17" i="10"/>
  <c r="EZ18" i="10"/>
  <c r="EZ19" i="10"/>
  <c r="EZ20" i="10"/>
  <c r="EZ21" i="10"/>
  <c r="EZ22" i="10"/>
  <c r="EZ23" i="10"/>
  <c r="EZ24" i="10"/>
  <c r="EZ25" i="10"/>
  <c r="EZ26" i="10"/>
  <c r="EZ27" i="10"/>
  <c r="EZ28" i="10"/>
  <c r="EZ29" i="10"/>
  <c r="EZ30" i="10"/>
  <c r="EZ31" i="10"/>
  <c r="EZ32" i="10"/>
  <c r="EZ33" i="10"/>
  <c r="EZ34" i="10"/>
  <c r="EZ35" i="10"/>
  <c r="EZ36" i="10"/>
  <c r="EZ37" i="10"/>
  <c r="EZ38" i="10"/>
  <c r="EZ39" i="10"/>
  <c r="EZ40" i="10"/>
  <c r="EZ41" i="10"/>
  <c r="EZ42" i="10"/>
  <c r="EZ43" i="10"/>
  <c r="EZ44" i="10"/>
  <c r="EZ45" i="10"/>
  <c r="EZ46" i="10"/>
  <c r="EZ47" i="10"/>
  <c r="EZ48" i="10"/>
  <c r="EZ49" i="10"/>
  <c r="EZ50" i="10"/>
  <c r="EZ51" i="10"/>
  <c r="EZ52" i="10"/>
  <c r="EZ53" i="10"/>
  <c r="EZ54" i="10"/>
  <c r="EZ55" i="10"/>
  <c r="EZ56" i="10"/>
  <c r="EZ57" i="10"/>
  <c r="EZ58" i="10"/>
  <c r="EZ59" i="10"/>
  <c r="EZ60" i="10"/>
  <c r="EZ61" i="10"/>
  <c r="EZ62" i="10"/>
  <c r="EZ63" i="10"/>
  <c r="EZ64" i="10"/>
  <c r="EZ65" i="10"/>
  <c r="EZ66" i="10"/>
  <c r="EZ67" i="10"/>
  <c r="EZ68" i="10"/>
  <c r="EZ69" i="10"/>
  <c r="EZ70" i="10"/>
  <c r="EZ71" i="10"/>
  <c r="EZ72" i="10"/>
  <c r="EZ73" i="10"/>
  <c r="EZ74" i="10"/>
  <c r="EZ75" i="10"/>
  <c r="EZ76" i="10"/>
  <c r="EZ77" i="10"/>
  <c r="EZ78" i="10"/>
  <c r="EZ79" i="10"/>
  <c r="EZ80" i="10"/>
  <c r="EZ81" i="10"/>
  <c r="EZ3" i="10"/>
  <c r="ER3" i="12" l="1"/>
  <c r="ES3" i="12"/>
  <c r="ET3" i="12"/>
  <c r="EU3" i="12"/>
  <c r="EV3" i="12"/>
  <c r="EW3" i="12"/>
  <c r="EY3" i="12"/>
  <c r="EZ3" i="12"/>
  <c r="FA3" i="12"/>
  <c r="FB3" i="12"/>
  <c r="FC3" i="12"/>
  <c r="FE3" i="12" l="1"/>
  <c r="FD3" i="12" s="1"/>
  <c r="FF3" i="12"/>
  <c r="ER2" i="12" l="1"/>
  <c r="ES2" i="12"/>
  <c r="ET2" i="12"/>
  <c r="EU2" i="12"/>
  <c r="EV2" i="12"/>
  <c r="EW2" i="12"/>
  <c r="EY2" i="12"/>
  <c r="EZ2" i="12"/>
  <c r="FA2" i="12"/>
  <c r="FB2" i="12"/>
  <c r="FC2" i="12" l="1"/>
  <c r="FE2" i="12" s="1"/>
  <c r="FF2" i="12"/>
  <c r="FA3" i="10"/>
  <c r="FA4" i="10"/>
  <c r="FA5" i="10"/>
  <c r="FA6" i="10"/>
  <c r="FA7" i="10"/>
  <c r="FA8" i="10"/>
  <c r="FA9" i="10"/>
  <c r="FA10" i="10"/>
  <c r="FA11" i="10"/>
  <c r="FA12" i="10"/>
  <c r="FA13" i="10"/>
  <c r="FA14" i="10"/>
  <c r="FA15" i="10"/>
  <c r="FA16" i="10"/>
  <c r="FA17" i="10"/>
  <c r="FA18" i="10"/>
  <c r="FA19" i="10"/>
  <c r="FA20" i="10"/>
  <c r="FA21" i="10"/>
  <c r="FA22" i="10"/>
  <c r="FA23" i="10"/>
  <c r="FA24" i="10"/>
  <c r="FA25" i="10"/>
  <c r="FA26" i="10"/>
  <c r="FA27" i="10"/>
  <c r="FA28" i="10"/>
  <c r="FA29" i="10"/>
  <c r="FA30" i="10"/>
  <c r="FA31" i="10"/>
  <c r="FA32" i="10"/>
  <c r="FA33" i="10"/>
  <c r="FA34" i="10"/>
  <c r="FA35" i="10"/>
  <c r="FA36" i="10"/>
  <c r="FA37" i="10"/>
  <c r="FA38" i="10"/>
  <c r="FA39" i="10"/>
  <c r="FA40" i="10"/>
  <c r="FA41" i="10"/>
  <c r="FA42" i="10"/>
  <c r="FA43" i="10"/>
  <c r="FA44" i="10"/>
  <c r="FA45" i="10"/>
  <c r="FA46" i="10"/>
  <c r="FA47" i="10"/>
  <c r="FA48" i="10"/>
  <c r="FA49" i="10"/>
  <c r="FA50" i="10"/>
  <c r="FA51" i="10"/>
  <c r="FA52" i="10"/>
  <c r="FA53" i="10"/>
  <c r="FA54" i="10"/>
  <c r="FA55" i="10"/>
  <c r="FA56" i="10"/>
  <c r="FA57" i="10"/>
  <c r="FA58" i="10"/>
  <c r="FA59" i="10"/>
  <c r="FA60" i="10"/>
  <c r="FA61" i="10"/>
  <c r="FA62" i="10"/>
  <c r="FA63" i="10"/>
  <c r="FA64" i="10"/>
  <c r="FA65" i="10"/>
  <c r="FA66" i="10"/>
  <c r="FA67" i="10"/>
  <c r="FA68" i="10"/>
  <c r="FA69" i="10"/>
  <c r="FA70" i="10"/>
  <c r="FA71" i="10"/>
  <c r="FA72" i="10"/>
  <c r="FA73" i="10"/>
  <c r="FA74" i="10"/>
  <c r="FA75" i="10"/>
  <c r="FA76" i="10"/>
  <c r="FA77" i="10"/>
  <c r="FA78" i="10"/>
  <c r="FA79" i="10"/>
  <c r="FA80" i="10"/>
  <c r="FA81" i="10"/>
  <c r="FA2" i="10"/>
  <c r="FD2" i="12" l="1"/>
  <c r="ES3" i="10"/>
  <c r="ES4" i="10"/>
  <c r="ES5" i="10"/>
  <c r="ES6" i="10"/>
  <c r="ES7" i="10"/>
  <c r="ES8" i="10"/>
  <c r="ES9" i="10"/>
  <c r="ES10" i="10"/>
  <c r="ES11" i="10"/>
  <c r="ES12" i="10"/>
  <c r="ES13" i="10"/>
  <c r="ES14" i="10"/>
  <c r="ES15" i="10"/>
  <c r="ES16" i="10"/>
  <c r="ES17" i="10"/>
  <c r="ES18" i="10"/>
  <c r="ES19" i="10"/>
  <c r="ES20" i="10"/>
  <c r="ES21" i="10"/>
  <c r="ES22" i="10"/>
  <c r="ES23" i="10"/>
  <c r="ES24" i="10"/>
  <c r="ES25" i="10"/>
  <c r="ES26" i="10"/>
  <c r="ES27" i="10"/>
  <c r="ES28" i="10"/>
  <c r="ES29" i="10"/>
  <c r="ES30" i="10"/>
  <c r="ES31" i="10"/>
  <c r="ES32" i="10"/>
  <c r="ES33" i="10"/>
  <c r="ES34" i="10"/>
  <c r="ES35" i="10"/>
  <c r="ES36" i="10"/>
  <c r="ES37" i="10"/>
  <c r="ES38" i="10"/>
  <c r="ES39" i="10"/>
  <c r="ES40" i="10"/>
  <c r="ES41" i="10"/>
  <c r="ES42" i="10"/>
  <c r="ES43" i="10"/>
  <c r="ES44" i="10"/>
  <c r="ES45" i="10"/>
  <c r="ES46" i="10"/>
  <c r="ES47" i="10"/>
  <c r="ES48" i="10"/>
  <c r="ES49" i="10"/>
  <c r="ES50" i="10"/>
  <c r="ES51" i="10"/>
  <c r="ES52" i="10"/>
  <c r="ES53" i="10"/>
  <c r="ES54" i="10"/>
  <c r="ES55" i="10"/>
  <c r="ES56" i="10"/>
  <c r="ES57" i="10"/>
  <c r="ES58" i="10"/>
  <c r="ES59" i="10"/>
  <c r="ES60" i="10"/>
  <c r="ES61" i="10"/>
  <c r="ES62" i="10"/>
  <c r="ES63" i="10"/>
  <c r="ES64" i="10"/>
  <c r="ES65" i="10"/>
  <c r="ES66" i="10"/>
  <c r="ES67" i="10"/>
  <c r="ES68" i="10"/>
  <c r="ES69" i="10"/>
  <c r="ES70" i="10"/>
  <c r="ES71" i="10"/>
  <c r="ES72" i="10"/>
  <c r="ES73" i="10"/>
  <c r="ES74" i="10"/>
  <c r="ES75" i="10"/>
  <c r="ES76" i="10"/>
  <c r="ES77" i="10"/>
  <c r="ES78" i="10"/>
  <c r="ES79" i="10"/>
  <c r="ES80" i="10"/>
  <c r="ES81" i="10"/>
  <c r="ES2" i="10"/>
  <c r="AB3" i="3" l="1"/>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C3" i="3"/>
  <c r="AC4" i="3"/>
  <c r="AC5" i="3"/>
  <c r="AC7" i="3"/>
  <c r="AC8" i="3"/>
  <c r="AC9" i="3"/>
  <c r="AC10" i="3"/>
  <c r="AC12" i="3"/>
  <c r="AC13" i="3"/>
  <c r="AC14" i="3"/>
  <c r="AC15" i="3"/>
  <c r="AC17" i="3"/>
  <c r="AC18" i="3"/>
  <c r="AC19" i="3"/>
  <c r="AC20" i="3"/>
  <c r="AC22" i="3"/>
  <c r="AC23" i="3"/>
  <c r="AC24" i="3"/>
  <c r="AC25" i="3"/>
  <c r="AC27" i="3"/>
  <c r="AC28" i="3"/>
  <c r="AC29" i="3"/>
  <c r="AC30" i="3"/>
  <c r="AC32" i="3"/>
  <c r="AC33" i="3"/>
  <c r="AC34" i="3"/>
  <c r="AC35" i="3"/>
  <c r="AC37" i="3"/>
  <c r="AD37" i="3" s="1"/>
  <c r="AC38" i="3"/>
  <c r="AC39" i="3"/>
  <c r="AC40" i="3"/>
  <c r="AC42" i="3"/>
  <c r="AC43" i="3"/>
  <c r="AC44" i="3"/>
  <c r="AC45" i="3"/>
  <c r="AC47" i="3"/>
  <c r="AC48" i="3"/>
  <c r="AC49" i="3"/>
  <c r="AC50" i="3"/>
  <c r="AC52" i="3"/>
  <c r="AC53" i="3"/>
  <c r="AC54" i="3"/>
  <c r="AC55" i="3"/>
  <c r="AC57" i="3"/>
  <c r="AC58" i="3"/>
  <c r="AC59" i="3"/>
  <c r="AC36" i="3"/>
  <c r="AC56" i="3"/>
  <c r="AC46" i="3"/>
  <c r="AC61" i="3"/>
  <c r="AC51" i="3"/>
  <c r="AC16" i="3"/>
  <c r="AC11" i="3"/>
  <c r="AC31" i="3"/>
  <c r="AC26" i="3"/>
  <c r="AC41" i="3"/>
  <c r="AC21" i="3"/>
  <c r="AD38" i="3" l="1"/>
  <c r="AD39" i="3" s="1"/>
  <c r="AD40" i="3" s="1"/>
  <c r="AD41" i="3" s="1"/>
  <c r="AD42" i="3" s="1"/>
  <c r="AD43" i="3" s="1"/>
  <c r="AD44" i="3" s="1"/>
  <c r="AD45" i="3" s="1"/>
  <c r="AD46" i="3" s="1"/>
  <c r="AD47" i="3" s="1"/>
  <c r="AD48" i="3" s="1"/>
  <c r="AD49" i="3" s="1"/>
  <c r="AD50" i="3" s="1"/>
  <c r="AD51" i="3" s="1"/>
  <c r="AD52" i="3" s="1"/>
  <c r="AD53" i="3" s="1"/>
  <c r="AD54" i="3" s="1"/>
  <c r="AD55" i="3" s="1"/>
  <c r="AD56" i="3" s="1"/>
  <c r="AD57" i="3" s="1"/>
  <c r="AD58" i="3" s="1"/>
  <c r="AD59" i="3" s="1"/>
  <c r="AD60" i="3" s="1"/>
  <c r="AD61" i="3" s="1"/>
  <c r="AD62" i="3" s="1"/>
  <c r="AD63" i="3" s="1"/>
  <c r="AD64" i="3" s="1"/>
  <c r="AD65" i="3" s="1"/>
  <c r="AD66" i="3" s="1"/>
  <c r="AD67" i="3" s="1"/>
  <c r="AD68" i="3" s="1"/>
  <c r="AD69" i="3" s="1"/>
  <c r="AD70" i="3" s="1"/>
  <c r="AD71" i="3" s="1"/>
  <c r="EV3" i="10"/>
  <c r="EV4" i="10"/>
  <c r="EV5" i="10"/>
  <c r="EV6" i="10"/>
  <c r="EV7" i="10"/>
  <c r="EV8" i="10"/>
  <c r="EV9" i="10"/>
  <c r="EV10" i="10"/>
  <c r="EV11" i="10"/>
  <c r="EV12" i="10"/>
  <c r="EV13" i="10"/>
  <c r="EV14" i="10"/>
  <c r="EV15" i="10"/>
  <c r="EV16" i="10"/>
  <c r="EV17" i="10"/>
  <c r="EV18" i="10"/>
  <c r="EV19" i="10"/>
  <c r="EV20" i="10"/>
  <c r="EV21" i="10"/>
  <c r="EV22" i="10"/>
  <c r="EV23" i="10"/>
  <c r="EV24" i="10"/>
  <c r="EV25" i="10"/>
  <c r="EV26" i="10"/>
  <c r="EV27" i="10"/>
  <c r="EV28" i="10"/>
  <c r="EV29" i="10"/>
  <c r="EV30" i="10"/>
  <c r="EV31" i="10"/>
  <c r="EV32" i="10"/>
  <c r="EV33" i="10"/>
  <c r="EV34" i="10"/>
  <c r="EV35" i="10"/>
  <c r="EV36" i="10"/>
  <c r="EV37" i="10"/>
  <c r="EV38" i="10"/>
  <c r="EV39" i="10"/>
  <c r="EV40" i="10"/>
  <c r="EV41" i="10"/>
  <c r="EV42" i="10"/>
  <c r="EV43" i="10"/>
  <c r="EV44" i="10"/>
  <c r="EV45" i="10"/>
  <c r="EV46" i="10"/>
  <c r="EV47" i="10"/>
  <c r="EV48" i="10"/>
  <c r="EV49" i="10"/>
  <c r="EV50" i="10"/>
  <c r="EV51" i="10"/>
  <c r="EV52" i="10"/>
  <c r="EV53" i="10"/>
  <c r="EV54" i="10"/>
  <c r="EV55" i="10"/>
  <c r="EV56" i="10"/>
  <c r="EV57" i="10"/>
  <c r="EV58" i="10"/>
  <c r="EV59" i="10"/>
  <c r="EV60" i="10"/>
  <c r="EV61" i="10"/>
  <c r="EV62" i="10"/>
  <c r="EV63" i="10"/>
  <c r="EV64" i="10"/>
  <c r="EV65" i="10"/>
  <c r="EV66" i="10"/>
  <c r="EV67" i="10"/>
  <c r="EV68" i="10"/>
  <c r="EV69" i="10"/>
  <c r="EV70" i="10"/>
  <c r="EV71" i="10"/>
  <c r="EV72" i="10"/>
  <c r="EV73" i="10"/>
  <c r="EV74" i="10"/>
  <c r="EV75" i="10"/>
  <c r="EV76" i="10"/>
  <c r="EV77" i="10"/>
  <c r="EV78" i="10"/>
  <c r="EV79" i="10"/>
  <c r="EV80" i="10"/>
  <c r="EV81" i="10"/>
  <c r="EV2" i="10"/>
  <c r="EU3" i="10" l="1"/>
  <c r="EU4" i="10"/>
  <c r="EU5" i="10"/>
  <c r="EU6" i="10"/>
  <c r="EU7" i="10"/>
  <c r="EU8" i="10"/>
  <c r="EU9" i="10"/>
  <c r="EU10" i="10"/>
  <c r="EU11" i="10"/>
  <c r="EU12" i="10"/>
  <c r="EU13" i="10"/>
  <c r="EU14" i="10"/>
  <c r="EU15" i="10"/>
  <c r="EU16" i="10"/>
  <c r="EU17" i="10"/>
  <c r="EU18" i="10"/>
  <c r="EU19" i="10"/>
  <c r="EU20" i="10"/>
  <c r="EU21" i="10"/>
  <c r="EU22" i="10"/>
  <c r="EU23" i="10"/>
  <c r="EU24" i="10"/>
  <c r="EU25" i="10"/>
  <c r="EU26" i="10"/>
  <c r="EU27" i="10"/>
  <c r="EU28" i="10"/>
  <c r="EU29" i="10"/>
  <c r="EU30" i="10"/>
  <c r="EU31" i="10"/>
  <c r="EU32" i="10"/>
  <c r="EU33" i="10"/>
  <c r="EU34" i="10"/>
  <c r="EU35" i="10"/>
  <c r="EU36" i="10"/>
  <c r="EU37" i="10"/>
  <c r="EU38" i="10"/>
  <c r="EU39" i="10"/>
  <c r="EU40" i="10"/>
  <c r="EU41" i="10"/>
  <c r="EU42" i="10"/>
  <c r="EU43" i="10"/>
  <c r="EU44" i="10"/>
  <c r="EU45" i="10"/>
  <c r="EU46" i="10"/>
  <c r="EU47" i="10"/>
  <c r="EU48" i="10"/>
  <c r="EU49" i="10"/>
  <c r="EU50" i="10"/>
  <c r="EU51" i="10"/>
  <c r="EU52" i="10"/>
  <c r="EU53" i="10"/>
  <c r="EU54" i="10"/>
  <c r="EU55" i="10"/>
  <c r="EU56" i="10"/>
  <c r="EU57" i="10"/>
  <c r="EU58" i="10"/>
  <c r="EU59" i="10"/>
  <c r="EU60" i="10"/>
  <c r="EU61" i="10"/>
  <c r="EU62" i="10"/>
  <c r="EU63" i="10"/>
  <c r="EU64" i="10"/>
  <c r="EU65" i="10"/>
  <c r="EU66" i="10"/>
  <c r="EU67" i="10"/>
  <c r="EU68" i="10"/>
  <c r="EU69" i="10"/>
  <c r="EU70" i="10"/>
  <c r="EU71" i="10"/>
  <c r="EU72" i="10"/>
  <c r="EU73" i="10"/>
  <c r="EU74" i="10"/>
  <c r="EU75" i="10"/>
  <c r="EU76" i="10"/>
  <c r="EU77" i="10"/>
  <c r="EU78" i="10"/>
  <c r="EU79" i="10"/>
  <c r="EU80" i="10"/>
  <c r="EU81" i="10"/>
  <c r="EU2" i="10"/>
  <c r="ET3" i="10"/>
  <c r="ET4" i="10"/>
  <c r="ET5" i="10"/>
  <c r="ET6" i="10"/>
  <c r="ET7" i="10"/>
  <c r="ET8" i="10"/>
  <c r="ET9" i="10"/>
  <c r="ET10" i="10"/>
  <c r="ET11" i="10"/>
  <c r="ET12" i="10"/>
  <c r="ET13" i="10"/>
  <c r="ET14" i="10"/>
  <c r="ET15" i="10"/>
  <c r="ET16" i="10"/>
  <c r="ET17" i="10"/>
  <c r="ET18" i="10"/>
  <c r="ET19" i="10"/>
  <c r="ET20" i="10"/>
  <c r="ET21" i="10"/>
  <c r="ET22" i="10"/>
  <c r="ET23" i="10"/>
  <c r="ET24" i="10"/>
  <c r="ET25" i="10"/>
  <c r="ET26" i="10"/>
  <c r="ET27" i="10"/>
  <c r="ET28" i="10"/>
  <c r="ET29" i="10"/>
  <c r="ET30" i="10"/>
  <c r="ET31" i="10"/>
  <c r="ET32" i="10"/>
  <c r="ET33" i="10"/>
  <c r="ET34" i="10"/>
  <c r="ET35" i="10"/>
  <c r="ET36" i="10"/>
  <c r="ET37" i="10"/>
  <c r="ET38" i="10"/>
  <c r="ET39" i="10"/>
  <c r="ET40" i="10"/>
  <c r="ET41" i="10"/>
  <c r="ET42" i="10"/>
  <c r="ET43" i="10"/>
  <c r="ET44" i="10"/>
  <c r="ET45" i="10"/>
  <c r="ET46" i="10"/>
  <c r="ET47" i="10"/>
  <c r="ET48" i="10"/>
  <c r="ET49" i="10"/>
  <c r="ET50" i="10"/>
  <c r="ET51" i="10"/>
  <c r="ET52" i="10"/>
  <c r="ET53" i="10"/>
  <c r="ET54" i="10"/>
  <c r="ET55" i="10"/>
  <c r="ET56" i="10"/>
  <c r="ET57" i="10"/>
  <c r="ET58" i="10"/>
  <c r="ET59" i="10"/>
  <c r="ET60" i="10"/>
  <c r="ET61" i="10"/>
  <c r="ET62" i="10"/>
  <c r="ET63" i="10"/>
  <c r="ET64" i="10"/>
  <c r="ET65" i="10"/>
  <c r="ET66" i="10"/>
  <c r="ET67" i="10"/>
  <c r="ET68" i="10"/>
  <c r="ET69" i="10"/>
  <c r="ET70" i="10"/>
  <c r="ET71" i="10"/>
  <c r="ET72" i="10"/>
  <c r="ET73" i="10"/>
  <c r="ET74" i="10"/>
  <c r="ET75" i="10"/>
  <c r="ET76" i="10"/>
  <c r="ET77" i="10"/>
  <c r="ET78" i="10"/>
  <c r="ET79" i="10"/>
  <c r="ET80" i="10"/>
  <c r="ET81" i="10"/>
  <c r="ET2" i="10"/>
  <c r="FB3" i="10"/>
  <c r="FB4" i="10"/>
  <c r="FB5" i="10"/>
  <c r="FB6" i="10"/>
  <c r="FB7" i="10"/>
  <c r="FB8" i="10"/>
  <c r="FB9" i="10"/>
  <c r="FB10" i="10"/>
  <c r="FB11" i="10"/>
  <c r="FB12" i="10"/>
  <c r="FB13" i="10"/>
  <c r="FB14" i="10"/>
  <c r="FB15" i="10"/>
  <c r="FB16" i="10"/>
  <c r="FB17" i="10"/>
  <c r="FB18" i="10"/>
  <c r="FB19" i="10"/>
  <c r="FB20" i="10"/>
  <c r="FB21" i="10"/>
  <c r="FB22" i="10"/>
  <c r="FB23" i="10"/>
  <c r="FB24" i="10"/>
  <c r="FB25" i="10"/>
  <c r="FB26" i="10"/>
  <c r="FB27" i="10"/>
  <c r="FB28" i="10"/>
  <c r="FB29" i="10"/>
  <c r="FB30" i="10"/>
  <c r="FB31" i="10"/>
  <c r="FB32" i="10"/>
  <c r="FB33" i="10"/>
  <c r="FB34" i="10"/>
  <c r="FB35" i="10"/>
  <c r="FB36" i="10"/>
  <c r="FB37" i="10"/>
  <c r="FB38" i="10"/>
  <c r="FB39" i="10"/>
  <c r="FB40" i="10"/>
  <c r="FB41" i="10"/>
  <c r="FB42" i="10"/>
  <c r="FB43" i="10"/>
  <c r="FB44" i="10"/>
  <c r="FB45" i="10"/>
  <c r="FB46" i="10"/>
  <c r="FB47" i="10"/>
  <c r="FB48" i="10"/>
  <c r="FB49" i="10"/>
  <c r="FB50" i="10"/>
  <c r="FB51" i="10"/>
  <c r="FB52" i="10"/>
  <c r="FB53" i="10"/>
  <c r="FB54" i="10"/>
  <c r="FB55" i="10"/>
  <c r="FB56" i="10"/>
  <c r="FB57" i="10"/>
  <c r="FB58" i="10"/>
  <c r="FB59" i="10"/>
  <c r="FB60" i="10"/>
  <c r="FB61" i="10"/>
  <c r="FB62" i="10"/>
  <c r="FB63" i="10"/>
  <c r="FB64" i="10"/>
  <c r="FB65" i="10"/>
  <c r="FB66" i="10"/>
  <c r="FB67" i="10"/>
  <c r="FB68" i="10"/>
  <c r="FB69" i="10"/>
  <c r="FB70" i="10"/>
  <c r="FB71" i="10"/>
  <c r="FB72" i="10"/>
  <c r="FB73" i="10"/>
  <c r="FB74" i="10"/>
  <c r="FB75" i="10"/>
  <c r="FB76" i="10"/>
  <c r="FB77" i="10"/>
  <c r="FB78" i="10"/>
  <c r="FB79" i="10"/>
  <c r="FB80" i="10"/>
  <c r="FB81" i="10"/>
  <c r="FB2" i="10"/>
  <c r="EX3" i="10"/>
  <c r="FD3" i="10" s="1"/>
  <c r="EX4" i="10"/>
  <c r="FD4" i="10" s="1"/>
  <c r="EX5" i="10"/>
  <c r="FD5" i="10" s="1"/>
  <c r="EX6" i="10"/>
  <c r="FD6" i="10" s="1"/>
  <c r="EX7" i="10"/>
  <c r="FD7" i="10" s="1"/>
  <c r="EX8" i="10"/>
  <c r="EX9" i="10"/>
  <c r="FD9" i="10" s="1"/>
  <c r="EX10" i="10"/>
  <c r="FD10" i="10" s="1"/>
  <c r="EX11" i="10"/>
  <c r="FD11" i="10" s="1"/>
  <c r="EX12" i="10"/>
  <c r="EX13" i="10"/>
  <c r="EX14" i="10"/>
  <c r="FD14" i="10" s="1"/>
  <c r="EX15" i="10"/>
  <c r="FD15" i="10" s="1"/>
  <c r="EX16" i="10"/>
  <c r="FD16" i="10" s="1"/>
  <c r="EX17" i="10"/>
  <c r="FD17" i="10" s="1"/>
  <c r="EX18" i="10"/>
  <c r="FD18" i="10" s="1"/>
  <c r="EX19" i="10"/>
  <c r="FD19" i="10" s="1"/>
  <c r="EX20" i="10"/>
  <c r="EX21" i="10"/>
  <c r="FD21" i="10" s="1"/>
  <c r="EX22" i="10"/>
  <c r="EX23" i="10"/>
  <c r="FD23" i="10" s="1"/>
  <c r="EX24" i="10"/>
  <c r="FD24" i="10" s="1"/>
  <c r="EX25" i="10"/>
  <c r="FD25" i="10" s="1"/>
  <c r="EX26" i="10"/>
  <c r="FD26" i="10" s="1"/>
  <c r="EX27" i="10"/>
  <c r="EX28" i="10"/>
  <c r="EX29" i="10"/>
  <c r="EX30" i="10"/>
  <c r="EX31" i="10"/>
  <c r="FD31" i="10" s="1"/>
  <c r="EX32" i="10"/>
  <c r="EX33" i="10"/>
  <c r="FD33" i="10" s="1"/>
  <c r="EX34" i="10"/>
  <c r="FD34" i="10" s="1"/>
  <c r="EX35" i="10"/>
  <c r="EX36" i="10"/>
  <c r="EX37" i="10"/>
  <c r="FD37" i="10" s="1"/>
  <c r="EX38" i="10"/>
  <c r="EX39" i="10"/>
  <c r="EX40" i="10"/>
  <c r="EX41" i="10"/>
  <c r="EX42" i="10"/>
  <c r="FD42" i="10" s="1"/>
  <c r="EX43" i="10"/>
  <c r="EX44" i="10"/>
  <c r="EX45" i="10"/>
  <c r="EX46" i="10"/>
  <c r="EX47" i="10"/>
  <c r="EX48" i="10"/>
  <c r="FD48" i="10" s="1"/>
  <c r="EX49" i="10"/>
  <c r="EX50" i="10"/>
  <c r="EX51" i="10"/>
  <c r="EX52" i="10"/>
  <c r="EX53" i="10"/>
  <c r="FD53" i="10" s="1"/>
  <c r="EX54" i="10"/>
  <c r="FD54" i="10" s="1"/>
  <c r="EX55" i="10"/>
  <c r="FD55" i="10" s="1"/>
  <c r="EX56" i="10"/>
  <c r="EX57" i="10"/>
  <c r="FD57" i="10" s="1"/>
  <c r="EX58" i="10"/>
  <c r="EX59" i="10"/>
  <c r="EX60" i="10"/>
  <c r="EX61" i="10"/>
  <c r="EX62" i="10"/>
  <c r="EX63" i="10"/>
  <c r="FD63" i="10" s="1"/>
  <c r="EX64" i="10"/>
  <c r="EX65" i="10"/>
  <c r="EX66" i="10"/>
  <c r="EX67" i="10"/>
  <c r="EX68" i="10"/>
  <c r="EX69" i="10"/>
  <c r="EX70" i="10"/>
  <c r="EX71" i="10"/>
  <c r="EX72" i="10"/>
  <c r="EX73" i="10"/>
  <c r="EX74" i="10"/>
  <c r="EX75" i="10"/>
  <c r="EX76" i="10"/>
  <c r="EX77" i="10"/>
  <c r="EX78" i="10"/>
  <c r="EX79" i="10"/>
  <c r="EX80" i="10"/>
  <c r="EX81" i="10"/>
  <c r="EX2" i="10"/>
  <c r="EW3" i="10"/>
  <c r="EW4" i="10"/>
  <c r="EW5" i="10"/>
  <c r="EW6" i="10"/>
  <c r="EW7" i="10"/>
  <c r="EW8" i="10"/>
  <c r="EW9" i="10"/>
  <c r="EW10" i="10"/>
  <c r="EW11" i="10"/>
  <c r="EW12" i="10"/>
  <c r="EW13" i="10"/>
  <c r="EW14" i="10"/>
  <c r="EW15" i="10"/>
  <c r="EW16" i="10"/>
  <c r="EW17" i="10"/>
  <c r="EW18" i="10"/>
  <c r="EW19" i="10"/>
  <c r="EW20" i="10"/>
  <c r="EW21" i="10"/>
  <c r="EW22" i="10"/>
  <c r="EW23" i="10"/>
  <c r="EW24" i="10"/>
  <c r="EW25" i="10"/>
  <c r="EW26" i="10"/>
  <c r="EW27" i="10"/>
  <c r="EW28" i="10"/>
  <c r="EW29" i="10"/>
  <c r="EW30" i="10"/>
  <c r="EW31" i="10"/>
  <c r="EW32" i="10"/>
  <c r="EW33" i="10"/>
  <c r="EW34" i="10"/>
  <c r="EW35" i="10"/>
  <c r="EW36" i="10"/>
  <c r="EW37" i="10"/>
  <c r="EW38" i="10"/>
  <c r="EW39" i="10"/>
  <c r="EW40" i="10"/>
  <c r="EW41" i="10"/>
  <c r="EW42" i="10"/>
  <c r="EW43" i="10"/>
  <c r="EW44" i="10"/>
  <c r="EW45" i="10"/>
  <c r="EW46" i="10"/>
  <c r="EW47" i="10"/>
  <c r="EW48" i="10"/>
  <c r="EW49" i="10"/>
  <c r="EW50" i="10"/>
  <c r="EW51" i="10"/>
  <c r="EW52" i="10"/>
  <c r="EW53" i="10"/>
  <c r="EW54" i="10"/>
  <c r="EW55" i="10"/>
  <c r="EW56" i="10"/>
  <c r="EW57" i="10"/>
  <c r="EW58" i="10"/>
  <c r="EW59" i="10"/>
  <c r="EW60" i="10"/>
  <c r="EW61" i="10"/>
  <c r="EW62" i="10"/>
  <c r="EW63" i="10"/>
  <c r="EW64" i="10"/>
  <c r="EW65" i="10"/>
  <c r="EW66" i="10"/>
  <c r="EW67" i="10"/>
  <c r="EW68" i="10"/>
  <c r="EW69" i="10"/>
  <c r="EW70" i="10"/>
  <c r="EW71" i="10"/>
  <c r="EW72" i="10"/>
  <c r="EW73" i="10"/>
  <c r="EW74" i="10"/>
  <c r="EW75" i="10"/>
  <c r="EW76" i="10"/>
  <c r="EW77" i="10"/>
  <c r="EW78" i="10"/>
  <c r="EW79" i="10"/>
  <c r="EW80" i="10"/>
  <c r="EW81" i="10"/>
  <c r="EW2" i="10"/>
  <c r="FF2" i="10" l="1"/>
  <c r="FD2" i="10"/>
  <c r="FG2" i="10"/>
  <c r="FF10" i="10"/>
  <c r="FG10" i="10"/>
  <c r="FG68" i="10"/>
  <c r="FG52" i="10"/>
  <c r="FG36" i="10"/>
  <c r="FG20" i="10"/>
  <c r="FF4" i="10"/>
  <c r="FG4" i="10"/>
  <c r="FG75" i="10"/>
  <c r="FG67" i="10"/>
  <c r="FG59" i="10"/>
  <c r="FG51" i="10"/>
  <c r="FG43" i="10"/>
  <c r="FG35" i="10"/>
  <c r="FG27" i="10"/>
  <c r="FF19" i="10"/>
  <c r="FG19" i="10"/>
  <c r="FF11" i="10"/>
  <c r="FG11" i="10"/>
  <c r="FF3" i="10"/>
  <c r="FG3" i="10"/>
  <c r="FG74" i="10"/>
  <c r="FF42" i="10"/>
  <c r="FG42" i="10"/>
  <c r="FG81" i="10"/>
  <c r="FF57" i="10"/>
  <c r="FG57" i="10"/>
  <c r="FG49" i="10"/>
  <c r="FG41" i="10"/>
  <c r="FF33" i="10"/>
  <c r="FG33" i="10"/>
  <c r="FF25" i="10"/>
  <c r="FG25" i="10"/>
  <c r="FF17" i="10"/>
  <c r="FG17" i="10"/>
  <c r="FF9" i="10"/>
  <c r="FG9" i="10"/>
  <c r="FF26" i="10"/>
  <c r="FG26" i="10"/>
  <c r="FG65" i="10"/>
  <c r="FG80" i="10"/>
  <c r="FG72" i="10"/>
  <c r="FG64" i="10"/>
  <c r="FG56" i="10"/>
  <c r="FG48" i="10"/>
  <c r="FF48" i="10"/>
  <c r="FG40" i="10"/>
  <c r="FG32" i="10"/>
  <c r="FG24" i="10"/>
  <c r="FF24" i="10"/>
  <c r="FG16" i="10"/>
  <c r="FF16" i="10"/>
  <c r="FG50" i="10"/>
  <c r="FG73" i="10"/>
  <c r="FG79" i="10"/>
  <c r="FG71" i="10"/>
  <c r="FG63" i="10"/>
  <c r="FF63" i="10"/>
  <c r="FF55" i="10"/>
  <c r="FG55" i="10"/>
  <c r="FG47" i="10"/>
  <c r="FG39" i="10"/>
  <c r="FG31" i="10"/>
  <c r="FF31" i="10"/>
  <c r="FF23" i="10"/>
  <c r="FG23" i="10"/>
  <c r="FG15" i="10"/>
  <c r="FF15" i="10"/>
  <c r="FF7" i="10"/>
  <c r="FG58" i="10"/>
  <c r="FG78" i="10"/>
  <c r="FG70" i="10"/>
  <c r="FG62" i="10"/>
  <c r="FF54" i="10"/>
  <c r="FG54" i="10"/>
  <c r="FG46" i="10"/>
  <c r="FG38" i="10"/>
  <c r="FG30" i="10"/>
  <c r="FG22" i="10"/>
  <c r="FG14" i="10"/>
  <c r="FF14" i="10"/>
  <c r="FG6" i="10"/>
  <c r="FF6" i="10"/>
  <c r="FF34" i="10"/>
  <c r="FG34" i="10"/>
  <c r="FG77" i="10"/>
  <c r="FG69" i="10"/>
  <c r="FG61" i="10"/>
  <c r="FG53" i="10"/>
  <c r="FF53" i="10"/>
  <c r="FG45" i="10"/>
  <c r="FG37" i="10"/>
  <c r="FF37" i="10"/>
  <c r="FG29" i="10"/>
  <c r="FF21" i="10"/>
  <c r="FG21" i="10"/>
  <c r="FG13" i="10"/>
  <c r="FF5" i="10"/>
  <c r="FG5" i="10"/>
  <c r="FG66" i="10"/>
  <c r="FF18" i="10"/>
  <c r="FG18" i="10"/>
  <c r="FG76" i="10"/>
  <c r="FG60" i="10"/>
  <c r="FG44" i="10"/>
  <c r="FG28" i="10"/>
  <c r="FG12" i="10"/>
  <c r="FG8" i="10"/>
  <c r="FG7" i="10"/>
  <c r="FE48" i="10" l="1"/>
  <c r="FH48" i="10" s="1"/>
  <c r="FE10" i="10"/>
  <c r="FH10" i="10" s="1"/>
  <c r="FE63" i="10"/>
  <c r="FH63" i="10" s="1"/>
  <c r="FE11" i="10"/>
  <c r="FH11" i="10" s="1"/>
  <c r="FE4" i="10"/>
  <c r="FH4" i="10" s="1"/>
  <c r="FE2" i="10"/>
  <c r="FH2" i="10" s="1"/>
  <c r="FE18" i="10"/>
  <c r="FH18" i="10" s="1"/>
  <c r="FE53" i="10"/>
  <c r="FH53" i="10" s="1"/>
  <c r="FE7" i="10"/>
  <c r="FH7" i="10" s="1"/>
  <c r="FE33" i="10"/>
  <c r="FH33" i="10" s="1"/>
  <c r="FE19" i="10"/>
  <c r="FH19" i="10" s="1"/>
  <c r="FE54" i="10"/>
  <c r="FH54" i="10" s="1"/>
  <c r="FE3" i="10"/>
  <c r="FH3" i="10" s="1"/>
  <c r="FE34" i="10"/>
  <c r="FH34" i="10" s="1"/>
  <c r="FE16" i="10"/>
  <c r="FH16" i="10" s="1"/>
  <c r="FE15" i="10"/>
  <c r="FH15" i="10" s="1"/>
  <c r="FE9" i="10"/>
  <c r="FH9" i="10" s="1"/>
  <c r="FE17" i="10"/>
  <c r="FH17" i="10" s="1"/>
  <c r="FE42" i="10"/>
  <c r="FH42" i="10" s="1"/>
  <c r="FE57" i="10"/>
  <c r="FH57" i="10" s="1"/>
  <c r="FE5" i="10"/>
  <c r="FH5" i="10" s="1"/>
  <c r="FE26" i="10"/>
  <c r="FH26" i="10" s="1"/>
  <c r="FE6" i="10"/>
  <c r="FH6" i="10" s="1"/>
  <c r="FE24" i="10"/>
  <c r="FH24" i="10" s="1"/>
  <c r="FE14" i="10"/>
  <c r="FH14" i="10" s="1"/>
  <c r="FE23" i="10"/>
  <c r="FH23" i="10" s="1"/>
  <c r="FE37" i="10"/>
  <c r="FH37" i="10" s="1"/>
  <c r="FE25" i="10"/>
  <c r="FH25" i="10" s="1"/>
  <c r="FE31" i="10"/>
  <c r="FH31" i="10" s="1"/>
  <c r="FE21" i="10"/>
  <c r="FH21" i="10" s="1"/>
  <c r="FE55" i="10"/>
  <c r="FH55" i="10" s="1"/>
  <c r="FC3" i="10"/>
  <c r="FC4" i="10"/>
  <c r="FC5" i="10"/>
  <c r="FC6" i="10"/>
  <c r="FC7" i="10"/>
  <c r="FC8" i="10"/>
  <c r="FC9" i="10"/>
  <c r="FC10" i="10"/>
  <c r="FC11" i="10"/>
  <c r="FC12" i="10"/>
  <c r="FC13" i="10"/>
  <c r="FC14" i="10"/>
  <c r="FC15" i="10"/>
  <c r="FC16" i="10"/>
  <c r="FC17" i="10"/>
  <c r="FC18" i="10"/>
  <c r="FC19" i="10"/>
  <c r="FC20" i="10"/>
  <c r="FC21" i="10"/>
  <c r="FC22" i="10"/>
  <c r="FC23" i="10"/>
  <c r="FC24" i="10"/>
  <c r="FC25" i="10"/>
  <c r="FC26" i="10"/>
  <c r="FC27" i="10"/>
  <c r="FC28" i="10"/>
  <c r="FC29" i="10"/>
  <c r="FC30" i="10"/>
  <c r="FC31" i="10"/>
  <c r="FC32" i="10"/>
  <c r="FC33" i="10"/>
  <c r="FC34" i="10"/>
  <c r="FC35" i="10"/>
  <c r="FC36" i="10"/>
  <c r="FC37" i="10"/>
  <c r="FC38" i="10"/>
  <c r="FC39" i="10"/>
  <c r="FC40" i="10"/>
  <c r="FC41" i="10"/>
  <c r="FC42" i="10"/>
  <c r="FC43" i="10"/>
  <c r="FC44" i="10"/>
  <c r="FC45" i="10"/>
  <c r="FC46" i="10"/>
  <c r="FC47" i="10"/>
  <c r="FC48" i="10"/>
  <c r="FC49" i="10"/>
  <c r="FC50" i="10"/>
  <c r="FD50" i="10" s="1"/>
  <c r="FF50" i="10" s="1"/>
  <c r="FE50" i="10" s="1"/>
  <c r="FH50" i="10" s="1"/>
  <c r="FC51" i="10"/>
  <c r="FC52" i="10"/>
  <c r="FC53" i="10"/>
  <c r="FC54" i="10"/>
  <c r="FC55" i="10"/>
  <c r="FC56" i="10"/>
  <c r="FC57" i="10"/>
  <c r="FC58" i="10"/>
  <c r="FC59" i="10"/>
  <c r="FC60" i="10"/>
  <c r="FC61" i="10"/>
  <c r="FC62" i="10"/>
  <c r="FC63" i="10"/>
  <c r="FC64" i="10"/>
  <c r="FC65" i="10"/>
  <c r="FC66" i="10"/>
  <c r="FD66" i="10" s="1"/>
  <c r="FF66" i="10" s="1"/>
  <c r="FE66" i="10" s="1"/>
  <c r="FH66" i="10" s="1"/>
  <c r="FC67" i="10"/>
  <c r="FC68" i="10"/>
  <c r="FC69" i="10"/>
  <c r="FC70" i="10"/>
  <c r="FC71" i="10"/>
  <c r="FC72" i="10"/>
  <c r="FC73" i="10"/>
  <c r="FC74" i="10"/>
  <c r="FD74" i="10" s="1"/>
  <c r="FF74" i="10" s="1"/>
  <c r="FE74" i="10" s="1"/>
  <c r="FH74" i="10" s="1"/>
  <c r="FC75" i="10"/>
  <c r="FC76" i="10"/>
  <c r="FC77" i="10"/>
  <c r="FC78" i="10"/>
  <c r="FC79" i="10"/>
  <c r="FC80" i="10"/>
  <c r="FC81" i="10"/>
  <c r="FC2" i="10"/>
  <c r="FD8" i="10"/>
  <c r="FF8" i="10" s="1"/>
  <c r="FE8" i="10" s="1"/>
  <c r="FH8" i="10" s="1"/>
  <c r="FD12" i="10"/>
  <c r="FF12" i="10" s="1"/>
  <c r="FE12" i="10" s="1"/>
  <c r="FH12" i="10" s="1"/>
  <c r="FD13" i="10"/>
  <c r="FF13" i="10" s="1"/>
  <c r="FE13" i="10" s="1"/>
  <c r="FH13" i="10" s="1"/>
  <c r="FD20" i="10"/>
  <c r="FF20" i="10" s="1"/>
  <c r="FE20" i="10" s="1"/>
  <c r="FH20" i="10" s="1"/>
  <c r="FD22" i="10"/>
  <c r="FF22" i="10" s="1"/>
  <c r="FE22" i="10" s="1"/>
  <c r="FH22" i="10" s="1"/>
  <c r="FD27" i="10"/>
  <c r="FF27" i="10" s="1"/>
  <c r="FE27" i="10" s="1"/>
  <c r="FH27" i="10" s="1"/>
  <c r="FD28" i="10"/>
  <c r="FF28" i="10" s="1"/>
  <c r="FE28" i="10" s="1"/>
  <c r="FH28" i="10" s="1"/>
  <c r="FD29" i="10"/>
  <c r="FF29" i="10" s="1"/>
  <c r="FE29" i="10" s="1"/>
  <c r="FH29" i="10" s="1"/>
  <c r="FD30" i="10"/>
  <c r="FF30" i="10" s="1"/>
  <c r="FE30" i="10" s="1"/>
  <c r="FH30" i="10" s="1"/>
  <c r="FD32" i="10"/>
  <c r="FF32" i="10" s="1"/>
  <c r="FE32" i="10" s="1"/>
  <c r="FH32" i="10" s="1"/>
  <c r="FD35" i="10"/>
  <c r="FF35" i="10" s="1"/>
  <c r="FE35" i="10" s="1"/>
  <c r="FH35" i="10" s="1"/>
  <c r="FD36" i="10"/>
  <c r="FF36" i="10" s="1"/>
  <c r="FE36" i="10" s="1"/>
  <c r="FH36" i="10" s="1"/>
  <c r="FD38" i="10"/>
  <c r="FF38" i="10" s="1"/>
  <c r="FE38" i="10" s="1"/>
  <c r="FH38" i="10" s="1"/>
  <c r="FD39" i="10"/>
  <c r="FF39" i="10" s="1"/>
  <c r="FE39" i="10" s="1"/>
  <c r="FH39" i="10" s="1"/>
  <c r="FD40" i="10"/>
  <c r="FF40" i="10" s="1"/>
  <c r="FE40" i="10" s="1"/>
  <c r="FH40" i="10" s="1"/>
  <c r="FD41" i="10"/>
  <c r="FF41" i="10" s="1"/>
  <c r="FE41" i="10" s="1"/>
  <c r="FH41" i="10" s="1"/>
  <c r="FD43" i="10"/>
  <c r="FF43" i="10" s="1"/>
  <c r="FE43" i="10" s="1"/>
  <c r="FH43" i="10" s="1"/>
  <c r="FD44" i="10"/>
  <c r="FF44" i="10" s="1"/>
  <c r="FE44" i="10" s="1"/>
  <c r="FH44" i="10" s="1"/>
  <c r="FD45" i="10"/>
  <c r="FF45" i="10" s="1"/>
  <c r="FE45" i="10" s="1"/>
  <c r="FH45" i="10" s="1"/>
  <c r="FD46" i="10"/>
  <c r="FF46" i="10" s="1"/>
  <c r="FE46" i="10" s="1"/>
  <c r="FH46" i="10" s="1"/>
  <c r="FD47" i="10"/>
  <c r="FF47" i="10" s="1"/>
  <c r="FE47" i="10" s="1"/>
  <c r="FH47" i="10" s="1"/>
  <c r="FD49" i="10"/>
  <c r="FF49" i="10" s="1"/>
  <c r="FE49" i="10" s="1"/>
  <c r="FH49" i="10" s="1"/>
  <c r="FD51" i="10"/>
  <c r="FF51" i="10" s="1"/>
  <c r="FE51" i="10" s="1"/>
  <c r="FH51" i="10" s="1"/>
  <c r="FD52" i="10"/>
  <c r="FF52" i="10" s="1"/>
  <c r="FE52" i="10" s="1"/>
  <c r="FH52" i="10" s="1"/>
  <c r="FD56" i="10"/>
  <c r="FF56" i="10" s="1"/>
  <c r="FE56" i="10" s="1"/>
  <c r="FH56" i="10" s="1"/>
  <c r="FD58" i="10"/>
  <c r="FF58" i="10" s="1"/>
  <c r="FE58" i="10" s="1"/>
  <c r="FH58" i="10" s="1"/>
  <c r="FD59" i="10"/>
  <c r="FF59" i="10" s="1"/>
  <c r="FE59" i="10" s="1"/>
  <c r="FH59" i="10" s="1"/>
  <c r="FD60" i="10"/>
  <c r="FF60" i="10" s="1"/>
  <c r="FE60" i="10" s="1"/>
  <c r="FH60" i="10" s="1"/>
  <c r="FD61" i="10"/>
  <c r="FF61" i="10" s="1"/>
  <c r="FE61" i="10" s="1"/>
  <c r="FH61" i="10" s="1"/>
  <c r="FD62" i="10"/>
  <c r="FF62" i="10" s="1"/>
  <c r="FE62" i="10" s="1"/>
  <c r="FH62" i="10" s="1"/>
  <c r="FD64" i="10"/>
  <c r="FF64" i="10" s="1"/>
  <c r="FE64" i="10" s="1"/>
  <c r="FH64" i="10" s="1"/>
  <c r="FD65" i="10"/>
  <c r="FF65" i="10" s="1"/>
  <c r="FE65" i="10" s="1"/>
  <c r="FH65" i="10" s="1"/>
  <c r="FD67" i="10"/>
  <c r="FF67" i="10" s="1"/>
  <c r="FE67" i="10" s="1"/>
  <c r="FH67" i="10" s="1"/>
  <c r="FD68" i="10"/>
  <c r="FF68" i="10" s="1"/>
  <c r="FE68" i="10" s="1"/>
  <c r="FH68" i="10" s="1"/>
  <c r="FD69" i="10"/>
  <c r="FF69" i="10" s="1"/>
  <c r="FE69" i="10" s="1"/>
  <c r="FH69" i="10" s="1"/>
  <c r="FD70" i="10"/>
  <c r="FF70" i="10" s="1"/>
  <c r="FE70" i="10" s="1"/>
  <c r="FH70" i="10" s="1"/>
  <c r="FD71" i="10"/>
  <c r="FF71" i="10" s="1"/>
  <c r="FE71" i="10" s="1"/>
  <c r="FH71" i="10" s="1"/>
  <c r="FD72" i="10"/>
  <c r="FF72" i="10" s="1"/>
  <c r="FE72" i="10" s="1"/>
  <c r="FH72" i="10" s="1"/>
  <c r="FD73" i="10"/>
  <c r="FF73" i="10" s="1"/>
  <c r="FE73" i="10" s="1"/>
  <c r="FH73" i="10" s="1"/>
  <c r="FD75" i="10"/>
  <c r="FF75" i="10" s="1"/>
  <c r="FE75" i="10" s="1"/>
  <c r="FH75" i="10" s="1"/>
  <c r="FD76" i="10"/>
  <c r="FF76" i="10" s="1"/>
  <c r="FE76" i="10" s="1"/>
  <c r="FH76" i="10" s="1"/>
  <c r="FD77" i="10"/>
  <c r="FF77" i="10" s="1"/>
  <c r="FE77" i="10" s="1"/>
  <c r="FH77" i="10" s="1"/>
  <c r="FD78" i="10"/>
  <c r="FF78" i="10" s="1"/>
  <c r="FE78" i="10" s="1"/>
  <c r="FH78" i="10" s="1"/>
  <c r="FD79" i="10"/>
  <c r="FF79" i="10" s="1"/>
  <c r="FE79" i="10" s="1"/>
  <c r="FH79" i="10" s="1"/>
  <c r="FD80" i="10"/>
  <c r="FF80" i="10" s="1"/>
  <c r="FE80" i="10" s="1"/>
  <c r="FH80" i="10" s="1"/>
  <c r="FD81" i="10"/>
  <c r="FF81" i="10" s="1"/>
  <c r="FE81" i="10" s="1"/>
  <c r="FH81" i="10" s="1"/>
  <c r="D5" i="11"/>
  <c r="G3" i="11"/>
  <c r="D7" i="11"/>
  <c r="F3" i="11"/>
  <c r="B4" i="11"/>
  <c r="F6" i="11"/>
  <c r="H4" i="11"/>
  <c r="F7" i="11"/>
  <c r="D3" i="11"/>
  <c r="H2" i="11"/>
  <c r="E5" i="11"/>
  <c r="G4" i="11"/>
  <c r="G2" i="11"/>
  <c r="F5" i="11"/>
  <c r="G5" i="11"/>
  <c r="E7" i="11"/>
  <c r="H5" i="11"/>
  <c r="D6" i="11"/>
  <c r="B3" i="11"/>
  <c r="H7" i="11"/>
  <c r="B5" i="11"/>
  <c r="C7" i="11"/>
  <c r="B7" i="11"/>
  <c r="H3" i="11"/>
  <c r="D2" i="11"/>
  <c r="H6" i="11"/>
  <c r="F4" i="11"/>
  <c r="B2" i="11"/>
  <c r="C4" i="11"/>
  <c r="C2" i="11"/>
  <c r="B6" i="11"/>
  <c r="E3" i="11"/>
  <c r="C3" i="11"/>
  <c r="E6" i="11"/>
  <c r="E4" i="11"/>
  <c r="G7" i="11"/>
  <c r="F2" i="11"/>
  <c r="D4" i="11"/>
  <c r="E2" i="11"/>
  <c r="C5" i="11"/>
  <c r="C6" i="11"/>
  <c r="G6" i="11"/>
  <c r="A26" i="9" l="1"/>
  <c r="A25" i="9"/>
  <c r="A24" i="9"/>
  <c r="A3" i="9"/>
  <c r="A4" i="9"/>
  <c r="A5" i="9"/>
  <c r="A6" i="9"/>
  <c r="A7" i="9"/>
  <c r="A8" i="9"/>
  <c r="A9" i="9"/>
  <c r="A10" i="9"/>
  <c r="A11" i="9"/>
  <c r="A12" i="9"/>
  <c r="A13" i="9"/>
  <c r="A14" i="9"/>
  <c r="A15" i="9"/>
  <c r="A16" i="9"/>
  <c r="A17" i="9"/>
  <c r="A18" i="9"/>
  <c r="A19" i="9"/>
  <c r="A20" i="9"/>
  <c r="A21" i="9"/>
  <c r="A22" i="9"/>
  <c r="A23" i="9"/>
  <c r="A2" i="9"/>
  <c r="AC2" i="3"/>
  <c r="AD2" i="3" l="1"/>
  <c r="AD3" i="3" s="1"/>
  <c r="AD4" i="3" s="1"/>
  <c r="AD5" i="3" s="1"/>
  <c r="AB2" i="3"/>
  <c r="AC6" i="3"/>
  <c r="AD6" i="3" l="1"/>
  <c r="AD7" i="3" s="1"/>
  <c r="AD8" i="3" s="1"/>
  <c r="AD9" i="3" s="1"/>
  <c r="AD10" i="3" s="1"/>
  <c r="AD11" i="3" s="1"/>
  <c r="AD12" i="3" s="1"/>
  <c r="AD13" i="3" s="1"/>
  <c r="AD14" i="3" s="1"/>
  <c r="AD15" i="3" s="1"/>
  <c r="AD16" i="3" s="1"/>
  <c r="AD17" i="3" s="1"/>
  <c r="AD18" i="3" s="1"/>
  <c r="AD19" i="3" s="1"/>
  <c r="AD20" i="3" s="1"/>
  <c r="AD21" i="3" s="1"/>
  <c r="AD22" i="3" s="1"/>
  <c r="AD23" i="3" s="1"/>
  <c r="AD24" i="3" s="1"/>
  <c r="AD25" i="3" s="1"/>
  <c r="AD26" i="3" s="1"/>
  <c r="AD27" i="3" s="1"/>
  <c r="AD28" i="3" s="1"/>
  <c r="AD29" i="3" s="1"/>
  <c r="AD30" i="3" s="1"/>
  <c r="AD31" i="3" s="1"/>
  <c r="AD32" i="3" s="1"/>
  <c r="AD33" i="3" s="1"/>
  <c r="AD34" i="3" s="1"/>
  <c r="AD35" i="3" s="1"/>
  <c r="AD36" i="3" s="1"/>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1" i="2"/>
</calcChain>
</file>

<file path=xl/sharedStrings.xml><?xml version="1.0" encoding="utf-8"?>
<sst xmlns="http://schemas.openxmlformats.org/spreadsheetml/2006/main" count="45837" uniqueCount="20213">
  <si>
    <t>ID</t>
    <phoneticPr fontId="1"/>
  </si>
  <si>
    <t>Name</t>
    <phoneticPr fontId="1"/>
  </si>
  <si>
    <t>Pname</t>
    <phoneticPr fontId="1"/>
  </si>
  <si>
    <t>Main</t>
    <phoneticPr fontId="1"/>
  </si>
  <si>
    <t>Sub</t>
    <phoneticPr fontId="1"/>
  </si>
  <si>
    <t>Cost</t>
    <phoneticPr fontId="1"/>
  </si>
  <si>
    <t>Summon Cave Grubs</t>
    <phoneticPr fontId="1"/>
  </si>
  <si>
    <t>Spirit Curse</t>
    <phoneticPr fontId="1"/>
  </si>
  <si>
    <t>Black Servant</t>
    <phoneticPr fontId="1"/>
  </si>
  <si>
    <t>Tangle Vines</t>
    <phoneticPr fontId="1"/>
  </si>
  <si>
    <t>Summon Sea Dogs</t>
    <phoneticPr fontId="1"/>
  </si>
  <si>
    <t>Summon Crocodiles</t>
    <phoneticPr fontId="1"/>
  </si>
  <si>
    <t>Summon Animals</t>
    <phoneticPr fontId="1"/>
  </si>
  <si>
    <t>Summon Fire Ants</t>
    <phoneticPr fontId="1"/>
  </si>
  <si>
    <t>Summon Storm Power</t>
    <phoneticPr fontId="1"/>
  </si>
  <si>
    <t>Summon Water Power</t>
    <phoneticPr fontId="1"/>
  </si>
  <si>
    <t>School</t>
    <phoneticPr fontId="1"/>
  </si>
  <si>
    <t>Conjuration</t>
    <phoneticPr fontId="1"/>
  </si>
  <si>
    <t>Summon Ogres</t>
    <phoneticPr fontId="1"/>
  </si>
  <si>
    <t>Summon Shades</t>
    <phoneticPr fontId="1"/>
  </si>
  <si>
    <t>Pack of Wolves</t>
    <phoneticPr fontId="1"/>
  </si>
  <si>
    <t>Summon Horned Serpents</t>
    <phoneticPr fontId="1"/>
  </si>
  <si>
    <t>Summon Killer Mantis</t>
    <phoneticPr fontId="1"/>
  </si>
  <si>
    <t>Summon Lesser Fire Elemental</t>
    <phoneticPr fontId="1"/>
  </si>
  <si>
    <t>Bind Scorpion Beast</t>
    <phoneticPr fontId="1"/>
  </si>
  <si>
    <t>Phoenix Power</t>
    <phoneticPr fontId="1"/>
  </si>
  <si>
    <t>Summon Lesser Air Elemental</t>
    <phoneticPr fontId="1"/>
  </si>
  <si>
    <t>Summon Yetis</t>
    <phoneticPr fontId="1"/>
  </si>
  <si>
    <t>Summon Cave Cows</t>
    <phoneticPr fontId="1"/>
  </si>
  <si>
    <t>Call Kraken</t>
    <phoneticPr fontId="1"/>
  </si>
  <si>
    <t>Summon Lesser Earth Elemental</t>
    <phoneticPr fontId="1"/>
  </si>
  <si>
    <t>Summon Cave Crab</t>
    <phoneticPr fontId="1"/>
  </si>
  <si>
    <t>Summon Earthpower</t>
    <phoneticPr fontId="1"/>
  </si>
  <si>
    <t>Power of the Spheres</t>
    <phoneticPr fontId="1"/>
  </si>
  <si>
    <t>Dark Knowledge</t>
    <phoneticPr fontId="1"/>
  </si>
  <si>
    <t>Revive Wights</t>
    <phoneticPr fontId="1"/>
  </si>
  <si>
    <t>Revive Bane</t>
    <phoneticPr fontId="1"/>
  </si>
  <si>
    <t>Awaken Vine Men</t>
    <phoneticPr fontId="1"/>
  </si>
  <si>
    <t>Awaken Algae Men</t>
    <phoneticPr fontId="1"/>
  </si>
  <si>
    <t>Summon Sea Lions</t>
    <phoneticPr fontId="1"/>
  </si>
  <si>
    <t>Summon Bog Beasts</t>
    <phoneticPr fontId="1"/>
  </si>
  <si>
    <t>Call of the Wild</t>
    <phoneticPr fontId="1"/>
  </si>
  <si>
    <t>Summon Fire Drake</t>
    <phoneticPr fontId="1"/>
  </si>
  <si>
    <t>Summon Flame Jelly</t>
    <phoneticPr fontId="1"/>
  </si>
  <si>
    <t>Summon Wyverns</t>
    <phoneticPr fontId="1"/>
  </si>
  <si>
    <t>Summon Gryphons</t>
    <phoneticPr fontId="1"/>
  </si>
  <si>
    <t>School of Sharks</t>
    <phoneticPr fontId="1"/>
  </si>
  <si>
    <t>Voice of Apsu</t>
    <phoneticPr fontId="1"/>
  </si>
  <si>
    <t>Summon Ice Drake</t>
    <phoneticPr fontId="1"/>
  </si>
  <si>
    <t>Summon Sea Serpent</t>
    <phoneticPr fontId="1"/>
  </si>
  <si>
    <t>Summon Cave Drake</t>
    <phoneticPr fontId="1"/>
  </si>
  <si>
    <t>Light of the Northern Star</t>
    <phoneticPr fontId="1"/>
  </si>
  <si>
    <t>Summon Lammashtas</t>
    <phoneticPr fontId="1"/>
  </si>
  <si>
    <t>Summon Shade Beasts</t>
    <phoneticPr fontId="1"/>
  </si>
  <si>
    <t>Maggots</t>
    <phoneticPr fontId="1"/>
  </si>
  <si>
    <t>Summon Leogryphs</t>
    <phoneticPr fontId="1"/>
  </si>
  <si>
    <t>Summon Swamp Drake</t>
    <phoneticPr fontId="1"/>
  </si>
  <si>
    <t>Awaken Vine Ogres</t>
    <phoneticPr fontId="1"/>
  </si>
  <si>
    <t>Summon Kithaironic Lion</t>
    <phoneticPr fontId="1"/>
  </si>
  <si>
    <t>Strength of Gaia</t>
    <phoneticPr fontId="1"/>
  </si>
  <si>
    <t>Lv</t>
    <phoneticPr fontId="1"/>
  </si>
  <si>
    <t>Will o' the Wisp</t>
    <phoneticPr fontId="1"/>
  </si>
  <si>
    <t>Summon Fire Elemental</t>
    <phoneticPr fontId="1"/>
  </si>
  <si>
    <t>Summon Summer Lions</t>
    <phoneticPr fontId="1"/>
  </si>
  <si>
    <t>Summon Air Elemental</t>
    <phoneticPr fontId="1"/>
  </si>
  <si>
    <t>Summon Spring Hawks</t>
    <phoneticPr fontId="1"/>
  </si>
  <si>
    <t>Contact Draconians</t>
    <phoneticPr fontId="1"/>
  </si>
  <si>
    <t>Raven Feast</t>
    <phoneticPr fontId="1"/>
  </si>
  <si>
    <t>Voice of Tiamat</t>
    <phoneticPr fontId="1"/>
  </si>
  <si>
    <t>Summon Water Elemental</t>
    <phoneticPr fontId="1"/>
  </si>
  <si>
    <t>Contact Sea Trolls</t>
    <phoneticPr fontId="1"/>
  </si>
  <si>
    <t>Summon Winter Wolves</t>
    <phoneticPr fontId="1"/>
  </si>
  <si>
    <t>Contact Naiad</t>
    <phoneticPr fontId="1"/>
  </si>
  <si>
    <t>Naiad Warriors</t>
    <phoneticPr fontId="1"/>
  </si>
  <si>
    <t>Summon Earth Elemental</t>
    <phoneticPr fontId="1"/>
  </si>
  <si>
    <t>Summon Fall Bears</t>
    <phoneticPr fontId="1"/>
  </si>
  <si>
    <t>Contact Trolls</t>
    <phoneticPr fontId="1"/>
  </si>
  <si>
    <t>Acashic Record</t>
    <phoneticPr fontId="1"/>
  </si>
  <si>
    <t>Spirit Mastery</t>
    <phoneticPr fontId="1"/>
  </si>
  <si>
    <t>Ghost Grip</t>
    <phoneticPr fontId="1"/>
  </si>
  <si>
    <t>Corpse Candle</t>
    <phoneticPr fontId="1"/>
  </si>
  <si>
    <t>Revive Bane Lord</t>
    <phoneticPr fontId="1"/>
  </si>
  <si>
    <t>Summon Manticore</t>
    <phoneticPr fontId="1"/>
  </si>
  <si>
    <t>Howl</t>
    <phoneticPr fontId="1"/>
  </si>
  <si>
    <t>Spirits of the Wood</t>
    <phoneticPr fontId="1"/>
  </si>
  <si>
    <t>Contact Forest Trolls</t>
    <phoneticPr fontId="1"/>
  </si>
  <si>
    <t>Winged Monkeys</t>
    <phoneticPr fontId="1"/>
  </si>
  <si>
    <t>Awaken Sleeper</t>
    <phoneticPr fontId="1"/>
  </si>
  <si>
    <t>Vermin Feast</t>
    <phoneticPr fontId="1"/>
  </si>
  <si>
    <t>Summon Fire Snakes</t>
    <phoneticPr fontId="1"/>
  </si>
  <si>
    <t>Summon Flame Spirit</t>
    <phoneticPr fontId="1"/>
  </si>
  <si>
    <t>Summon Great Eagles</t>
    <phoneticPr fontId="1"/>
  </si>
  <si>
    <t>Summon Bishop Fish</t>
    <phoneticPr fontId="1"/>
  </si>
  <si>
    <t>Shark Attack</t>
    <phoneticPr fontId="1"/>
  </si>
  <si>
    <t>Sea King's Court</t>
    <phoneticPr fontId="1"/>
  </si>
  <si>
    <t>Streams from Hades</t>
    <phoneticPr fontId="1"/>
  </si>
  <si>
    <t>Contact Hill Giant</t>
    <phoneticPr fontId="1"/>
  </si>
  <si>
    <t>Troll King's Court</t>
    <phoneticPr fontId="1"/>
  </si>
  <si>
    <t>Acashic Knowledge</t>
    <phoneticPr fontId="1"/>
  </si>
  <si>
    <t>Ether Gate</t>
    <phoneticPr fontId="1"/>
  </si>
  <si>
    <t>Summon Ghosts</t>
    <phoneticPr fontId="1"/>
  </si>
  <si>
    <t>Summon Spectre</t>
    <phoneticPr fontId="1"/>
  </si>
  <si>
    <t>Summon Sprites</t>
    <phoneticPr fontId="1"/>
  </si>
  <si>
    <t>Forest Troll Tribe</t>
    <phoneticPr fontId="1"/>
  </si>
  <si>
    <t>Contact Forest Giant</t>
    <phoneticPr fontId="1"/>
  </si>
  <si>
    <t>Contact Lamias</t>
    <phoneticPr fontId="1"/>
  </si>
  <si>
    <t>Locust Swarms</t>
    <phoneticPr fontId="1"/>
  </si>
  <si>
    <t>Contact Lamia Queen</t>
    <phoneticPr fontId="1"/>
  </si>
  <si>
    <t>Living Fire</t>
    <phoneticPr fontId="1"/>
  </si>
  <si>
    <t>Living Clouds</t>
    <phoneticPr fontId="1"/>
  </si>
  <si>
    <t>Summon Asp Turtle</t>
    <phoneticPr fontId="1"/>
  </si>
  <si>
    <t>Summon Catoblepas</t>
    <phoneticPr fontId="1"/>
  </si>
  <si>
    <t>Living Water</t>
    <phoneticPr fontId="1"/>
  </si>
  <si>
    <t>Living Earth</t>
    <phoneticPr fontId="1"/>
  </si>
  <si>
    <t>Summon Mound Fiend</t>
    <phoneticPr fontId="1"/>
  </si>
  <si>
    <t>Harvester of Sorrows</t>
    <phoneticPr fontId="1"/>
  </si>
  <si>
    <t>Call Wraith Lord</t>
    <phoneticPr fontId="1"/>
  </si>
  <si>
    <t>Animal Horde</t>
    <phoneticPr fontId="1"/>
  </si>
  <si>
    <t>Awaken Ivy King</t>
    <phoneticPr fontId="1"/>
  </si>
  <si>
    <t>Living Castle</t>
    <phoneticPr fontId="1"/>
  </si>
  <si>
    <t>Wild Hunt</t>
    <phoneticPr fontId="1"/>
  </si>
  <si>
    <t>King of Elemental Fire</t>
    <phoneticPr fontId="1"/>
  </si>
  <si>
    <t>The Kindly Ones</t>
    <phoneticPr fontId="1"/>
  </si>
  <si>
    <t>Queen of Elemental Air</t>
    <phoneticPr fontId="1"/>
  </si>
  <si>
    <t>Queen of Elemental Water</t>
    <phoneticPr fontId="1"/>
  </si>
  <si>
    <t>Guardians of the Deep</t>
    <phoneticPr fontId="1"/>
  </si>
  <si>
    <t>Earth Attack</t>
    <phoneticPr fontId="1"/>
  </si>
  <si>
    <t>King of Elemental Earth</t>
    <phoneticPr fontId="1"/>
  </si>
  <si>
    <t>Call the Eater of the Dead</t>
    <phoneticPr fontId="1"/>
  </si>
  <si>
    <t>King of Banefires</t>
    <phoneticPr fontId="1"/>
  </si>
  <si>
    <t>Manifestation</t>
    <phoneticPr fontId="1"/>
  </si>
  <si>
    <t>Well of Misery</t>
    <phoneticPr fontId="1"/>
  </si>
  <si>
    <t>Wild Growth</t>
    <phoneticPr fontId="1"/>
  </si>
  <si>
    <t>Faerie Court</t>
    <phoneticPr fontId="1"/>
  </si>
  <si>
    <t>Call Ancient Presence</t>
    <phoneticPr fontId="1"/>
  </si>
  <si>
    <t>Call Abomination</t>
    <phoneticPr fontId="1"/>
  </si>
  <si>
    <t>Ghost Riders</t>
    <phoneticPr fontId="1"/>
  </si>
  <si>
    <t>Legion of Wights</t>
    <phoneticPr fontId="1"/>
  </si>
  <si>
    <t>Tartarian Gate</t>
    <phoneticPr fontId="1"/>
  </si>
  <si>
    <t>Awaken Tarrasque</t>
    <phoneticPr fontId="1"/>
  </si>
  <si>
    <t>Enchanted Forests</t>
    <phoneticPr fontId="1"/>
  </si>
  <si>
    <t>Alteration</t>
    <phoneticPr fontId="1"/>
  </si>
  <si>
    <t>Air Shield</t>
    <phoneticPr fontId="1"/>
  </si>
  <si>
    <t>Twist Fate</t>
    <phoneticPr fontId="1"/>
  </si>
  <si>
    <t>Hand of Dust</t>
    <phoneticPr fontId="1"/>
  </si>
  <si>
    <t>Distill Gold</t>
    <phoneticPr fontId="1"/>
  </si>
  <si>
    <t>Charge Body</t>
    <phoneticPr fontId="1"/>
  </si>
  <si>
    <t>Aim</t>
    <phoneticPr fontId="1"/>
  </si>
  <si>
    <t>False Fetters</t>
    <phoneticPr fontId="1"/>
  </si>
  <si>
    <t>Fists of Iron</t>
    <phoneticPr fontId="1"/>
  </si>
  <si>
    <t>Earth Grip</t>
    <phoneticPr fontId="1"/>
  </si>
  <si>
    <t>Earth Might</t>
    <phoneticPr fontId="1"/>
  </si>
  <si>
    <t>Personal Luck</t>
    <phoneticPr fontId="1"/>
  </si>
  <si>
    <t>Skeletal Body</t>
    <phoneticPr fontId="1"/>
  </si>
  <si>
    <t>Hand of Death</t>
    <phoneticPr fontId="1"/>
  </si>
  <si>
    <t>Eagle Eyes</t>
    <phoneticPr fontId="1"/>
  </si>
  <si>
    <t>Poison Touch</t>
    <phoneticPr fontId="1"/>
  </si>
  <si>
    <t>Resist Poison</t>
    <phoneticPr fontId="1"/>
  </si>
  <si>
    <t>Barkskin</t>
    <phoneticPr fontId="1"/>
  </si>
  <si>
    <t>Combustion</t>
    <phoneticPr fontId="1"/>
  </si>
  <si>
    <t>Resist Cold</t>
    <phoneticPr fontId="1"/>
  </si>
  <si>
    <t>Phantasmal Warrior</t>
    <phoneticPr fontId="1"/>
  </si>
  <si>
    <t>Mirror Image</t>
    <phoneticPr fontId="1"/>
  </si>
  <si>
    <t>Resist Fire</t>
    <phoneticPr fontId="1"/>
  </si>
  <si>
    <t>Quicken Self</t>
    <phoneticPr fontId="1"/>
  </si>
  <si>
    <t>Ice Shield</t>
    <phoneticPr fontId="1"/>
  </si>
  <si>
    <t>Resist Lightning</t>
    <phoneticPr fontId="1"/>
  </si>
  <si>
    <t>Alchemical Transmutation</t>
    <phoneticPr fontId="1"/>
  </si>
  <si>
    <t>Stoneskin</t>
    <phoneticPr fontId="1"/>
  </si>
  <si>
    <t>Armor of Achilles</t>
    <phoneticPr fontId="1"/>
  </si>
  <si>
    <t>Earth Meld</t>
    <phoneticPr fontId="1"/>
  </si>
  <si>
    <t>Cheat Fate</t>
    <phoneticPr fontId="1"/>
  </si>
  <si>
    <t>Weakness</t>
    <phoneticPr fontId="1"/>
  </si>
  <si>
    <t>Enlarge</t>
    <phoneticPr fontId="1"/>
  </si>
  <si>
    <t>Inner Sun</t>
    <phoneticPr fontId="1"/>
  </si>
  <si>
    <t>Immolation</t>
    <phoneticPr fontId="1"/>
  </si>
  <si>
    <t>Mistform</t>
    <phoneticPr fontId="1"/>
  </si>
  <si>
    <t>Ghost Wolves</t>
    <phoneticPr fontId="1"/>
  </si>
  <si>
    <t>Numbness</t>
    <phoneticPr fontId="1"/>
  </si>
  <si>
    <t>Ironskin</t>
    <phoneticPr fontId="1"/>
  </si>
  <si>
    <t>Luck</t>
    <phoneticPr fontId="1"/>
  </si>
  <si>
    <t>Protection</t>
    <phoneticPr fontId="1"/>
  </si>
  <si>
    <t>Mossbody</t>
    <phoneticPr fontId="1"/>
  </si>
  <si>
    <t>Wind Guide</t>
    <phoneticPr fontId="1"/>
  </si>
  <si>
    <t>Liquid Body</t>
    <phoneticPr fontId="1"/>
  </si>
  <si>
    <t>Quickness</t>
    <phoneticPr fontId="1"/>
  </si>
  <si>
    <t>Slow</t>
    <phoneticPr fontId="1"/>
  </si>
  <si>
    <t>Encase in Ice</t>
    <phoneticPr fontId="1"/>
  </si>
  <si>
    <t>Wolven Winter</t>
    <phoneticPr fontId="1"/>
  </si>
  <si>
    <t>Temper Flesh</t>
    <phoneticPr fontId="1"/>
  </si>
  <si>
    <t>Blight</t>
    <phoneticPr fontId="1"/>
  </si>
  <si>
    <t>Destruction</t>
    <phoneticPr fontId="1"/>
  </si>
  <si>
    <t>Curse of Stones</t>
    <phoneticPr fontId="1"/>
  </si>
  <si>
    <t>Body Ethereal</t>
    <phoneticPr fontId="1"/>
  </si>
  <si>
    <t>Stygian Skin</t>
    <phoneticPr fontId="1"/>
  </si>
  <si>
    <t>Arouse Hunger</t>
    <phoneticPr fontId="1"/>
  </si>
  <si>
    <t>Elemental Fortitude</t>
    <phoneticPr fontId="1"/>
  </si>
  <si>
    <t>Swarm</t>
    <phoneticPr fontId="1"/>
  </si>
  <si>
    <t>Shrink</t>
    <phoneticPr fontId="1"/>
  </si>
  <si>
    <t>Transmute Fire</t>
    <phoneticPr fontId="1"/>
  </si>
  <si>
    <t>Cold Resistance</t>
    <phoneticPr fontId="1"/>
  </si>
  <si>
    <t>Incinerate</t>
    <phoneticPr fontId="1"/>
  </si>
  <si>
    <t>Solar Eclipse</t>
    <phoneticPr fontId="1"/>
  </si>
  <si>
    <t>Phantasmal Army</t>
    <phoneticPr fontId="1"/>
  </si>
  <si>
    <t>Fire Resistance</t>
    <phoneticPr fontId="1"/>
  </si>
  <si>
    <t>Bone Melter</t>
    <phoneticPr fontId="1"/>
  </si>
  <si>
    <t>Iron Warriors</t>
    <phoneticPr fontId="1"/>
  </si>
  <si>
    <t>Lightning Resistance</t>
    <phoneticPr fontId="1"/>
  </si>
  <si>
    <t>Maws of the Earth</t>
    <phoneticPr fontId="1"/>
  </si>
  <si>
    <t>Shatter</t>
    <phoneticPr fontId="1"/>
  </si>
  <si>
    <t>Baleful Star</t>
    <phoneticPr fontId="1"/>
  </si>
  <si>
    <t>Enfeeble</t>
    <phoneticPr fontId="1"/>
  </si>
  <si>
    <t>Invulnerability</t>
    <phoneticPr fontId="1"/>
  </si>
  <si>
    <t>Drain Life</t>
    <phoneticPr fontId="1"/>
  </si>
  <si>
    <t>Wooden Warriors</t>
    <phoneticPr fontId="1"/>
  </si>
  <si>
    <t>Mother Oak</t>
    <phoneticPr fontId="1"/>
  </si>
  <si>
    <t>Blindness</t>
    <phoneticPr fontId="1"/>
  </si>
  <si>
    <t>Boil</t>
    <phoneticPr fontId="1"/>
  </si>
  <si>
    <t>False Horror</t>
    <phoneticPr fontId="1"/>
  </si>
  <si>
    <t>Frozen Heart</t>
    <phoneticPr fontId="1"/>
  </si>
  <si>
    <t>Manifest Vitriol</t>
    <phoneticPr fontId="1"/>
  </si>
  <si>
    <t>Wave Warriors</t>
    <phoneticPr fontId="1"/>
  </si>
  <si>
    <t>Earth Gem Alchemy</t>
    <phoneticPr fontId="1"/>
  </si>
  <si>
    <t>Iron Bane</t>
    <phoneticPr fontId="1"/>
  </si>
  <si>
    <t>Iron Pigs</t>
    <phoneticPr fontId="1"/>
  </si>
  <si>
    <t>Petrify</t>
    <phoneticPr fontId="1"/>
  </si>
  <si>
    <t>Crumble</t>
    <phoneticPr fontId="1"/>
  </si>
  <si>
    <t>Control</t>
    <phoneticPr fontId="1"/>
  </si>
  <si>
    <t>Battle Fortune</t>
    <phoneticPr fontId="1"/>
  </si>
  <si>
    <t>Soul Vortex</t>
    <phoneticPr fontId="1"/>
  </si>
  <si>
    <t>Skeletal Legion</t>
    <phoneticPr fontId="1"/>
  </si>
  <si>
    <t>Darkness</t>
    <phoneticPr fontId="1"/>
  </si>
  <si>
    <t>Army of Giants</t>
    <phoneticPr fontId="1"/>
  </si>
  <si>
    <t>Phoenix Pyre</t>
    <phoneticPr fontId="1"/>
  </si>
  <si>
    <t>Phantasmal Attack</t>
    <phoneticPr fontId="1"/>
  </si>
  <si>
    <t>Fog Warriors</t>
    <phoneticPr fontId="1"/>
  </si>
  <si>
    <t>Prison of Sedna</t>
    <phoneticPr fontId="1"/>
  </si>
  <si>
    <t>Sea of Ice</t>
    <phoneticPr fontId="1"/>
  </si>
  <si>
    <t>Marble Warriors</t>
    <phoneticPr fontId="1"/>
  </si>
  <si>
    <t>Iron Walls</t>
    <phoneticPr fontId="1"/>
  </si>
  <si>
    <t>Doom</t>
    <phoneticPr fontId="1"/>
  </si>
  <si>
    <t>Bone Grinding</t>
    <phoneticPr fontId="1"/>
  </si>
  <si>
    <t>Curse of the Frog Prince</t>
    <phoneticPr fontId="1"/>
  </si>
  <si>
    <t>Creeping Doom</t>
    <phoneticPr fontId="1"/>
  </si>
  <si>
    <t>Mass Protection</t>
    <phoneticPr fontId="1"/>
  </si>
  <si>
    <t>Conflagration</t>
    <phoneticPr fontId="1"/>
  </si>
  <si>
    <t>Warriors of Muspelheim</t>
    <phoneticPr fontId="1"/>
  </si>
  <si>
    <t>Fata Morgana</t>
    <phoneticPr fontId="1"/>
  </si>
  <si>
    <t>Quickening</t>
    <phoneticPr fontId="1"/>
  </si>
  <si>
    <t>Liquify</t>
    <phoneticPr fontId="1"/>
  </si>
  <si>
    <t>Warriors of Niefelheim</t>
    <phoneticPr fontId="1"/>
  </si>
  <si>
    <t>Wizard's Tower</t>
    <phoneticPr fontId="1"/>
  </si>
  <si>
    <t>Ground Army</t>
    <phoneticPr fontId="1"/>
  </si>
  <si>
    <t>Will of the Fates</t>
    <phoneticPr fontId="1"/>
  </si>
  <si>
    <t>Time Stop</t>
    <phoneticPr fontId="1"/>
  </si>
  <si>
    <t>Disintegrate</t>
    <phoneticPr fontId="1"/>
  </si>
  <si>
    <t>Polymorph</t>
    <phoneticPr fontId="1"/>
  </si>
  <si>
    <t>Army of Gold</t>
    <phoneticPr fontId="1"/>
  </si>
  <si>
    <t>Army of Lead</t>
    <phoneticPr fontId="1"/>
  </si>
  <si>
    <t>Arcane Domination</t>
    <phoneticPr fontId="1"/>
  </si>
  <si>
    <t>Wish</t>
    <phoneticPr fontId="1"/>
  </si>
  <si>
    <t>Utterdark</t>
    <phoneticPr fontId="1"/>
  </si>
  <si>
    <t>Army of Rats</t>
    <phoneticPr fontId="1"/>
  </si>
  <si>
    <t>Evocation</t>
    <phoneticPr fontId="1"/>
  </si>
  <si>
    <t>Fire Flies</t>
    <phoneticPr fontId="1"/>
  </si>
  <si>
    <t>Freezing Touch</t>
    <phoneticPr fontId="1"/>
  </si>
  <si>
    <t>Flying Shards</t>
    <phoneticPr fontId="1"/>
  </si>
  <si>
    <t>Burning Hands</t>
    <phoneticPr fontId="1"/>
  </si>
  <si>
    <t>Fire Darts</t>
    <phoneticPr fontId="1"/>
  </si>
  <si>
    <t>Flame Bolt</t>
    <phoneticPr fontId="1"/>
  </si>
  <si>
    <t>Shocking Grasp</t>
    <phoneticPr fontId="1"/>
  </si>
  <si>
    <t>Slime</t>
    <phoneticPr fontId="1"/>
  </si>
  <si>
    <t>Geyser</t>
    <phoneticPr fontId="1"/>
  </si>
  <si>
    <t>Water Strike</t>
    <phoneticPr fontId="1"/>
  </si>
  <si>
    <t>Cold Bolt</t>
    <phoneticPr fontId="1"/>
  </si>
  <si>
    <t>Acid Spray</t>
    <phoneticPr fontId="1"/>
  </si>
  <si>
    <t>Astral Projection</t>
    <phoneticPr fontId="1"/>
  </si>
  <si>
    <t>Star Fires</t>
    <phoneticPr fontId="1"/>
  </si>
  <si>
    <t>Arcane Bolt</t>
    <phoneticPr fontId="1"/>
  </si>
  <si>
    <t>Vine Arrow</t>
    <phoneticPr fontId="1"/>
  </si>
  <si>
    <t>Fire Blast</t>
    <phoneticPr fontId="1"/>
  </si>
  <si>
    <t>Flare</t>
    <phoneticPr fontId="1"/>
  </si>
  <si>
    <t>Lightning Bolt</t>
    <phoneticPr fontId="1"/>
  </si>
  <si>
    <t>Shock Wave</t>
    <phoneticPr fontId="1"/>
  </si>
  <si>
    <t>Cold Blast</t>
    <phoneticPr fontId="1"/>
  </si>
  <si>
    <t>Rain</t>
    <phoneticPr fontId="1"/>
  </si>
  <si>
    <t>Rust Mist</t>
    <phoneticPr fontId="1"/>
  </si>
  <si>
    <t>Solar Rays</t>
    <phoneticPr fontId="1"/>
  </si>
  <si>
    <t>Web</t>
    <phoneticPr fontId="1"/>
  </si>
  <si>
    <t>Sulphur Haze</t>
    <phoneticPr fontId="1"/>
  </si>
  <si>
    <t>Fireball</t>
    <phoneticPr fontId="1"/>
  </si>
  <si>
    <t>Fires from Afar</t>
    <phoneticPr fontId="1"/>
  </si>
  <si>
    <t>Mistform</t>
    <phoneticPr fontId="1"/>
  </si>
  <si>
    <t>Acid Bolt</t>
    <phoneticPr fontId="1"/>
  </si>
  <si>
    <t>Freezing Mist</t>
    <phoneticPr fontId="1"/>
  </si>
  <si>
    <t>Magma Bolts</t>
    <phoneticPr fontId="1"/>
  </si>
  <si>
    <t>Arcane Probing</t>
    <phoneticPr fontId="1"/>
  </si>
  <si>
    <t>Magic Duel</t>
    <phoneticPr fontId="1"/>
  </si>
  <si>
    <t>Healing Light</t>
    <phoneticPr fontId="1"/>
  </si>
  <si>
    <t>Shadow Bolt</t>
    <phoneticPr fontId="1"/>
  </si>
  <si>
    <t>Sleep Cloud</t>
    <phoneticPr fontId="1"/>
  </si>
  <si>
    <t>Fire Cloud</t>
    <phoneticPr fontId="1"/>
  </si>
  <si>
    <t>Breath of the Desert</t>
    <phoneticPr fontId="1"/>
  </si>
  <si>
    <t>Fate of Oedipus</t>
    <phoneticPr fontId="1"/>
  </si>
  <si>
    <t>Thunder Strike</t>
    <phoneticPr fontId="1"/>
  </si>
  <si>
    <t>Hurricane</t>
    <phoneticPr fontId="1"/>
  </si>
  <si>
    <t>Acid Rain</t>
    <phoneticPr fontId="1"/>
  </si>
  <si>
    <t>Blade Wind</t>
    <phoneticPr fontId="1"/>
  </si>
  <si>
    <t>Nether Bolt</t>
    <phoneticPr fontId="1"/>
  </si>
  <si>
    <t>Bane Fire Dart</t>
    <phoneticPr fontId="1"/>
  </si>
  <si>
    <t>Bolt of Unlife</t>
    <phoneticPr fontId="1"/>
  </si>
  <si>
    <t>Breath of the Dragon</t>
    <phoneticPr fontId="1"/>
  </si>
  <si>
    <t>Falling Fires</t>
    <phoneticPr fontId="1"/>
  </si>
  <si>
    <t>Orb Lightning</t>
    <phoneticPr fontId="1"/>
  </si>
  <si>
    <t>Storm</t>
    <phoneticPr fontId="1"/>
  </si>
  <si>
    <t>Falling Frost</t>
    <phoneticPr fontId="1"/>
  </si>
  <si>
    <t>Gifts from Heaven</t>
    <phoneticPr fontId="1"/>
  </si>
  <si>
    <t>Earthquake</t>
    <phoneticPr fontId="1"/>
  </si>
  <si>
    <t>Stellar Cascades</t>
    <phoneticPr fontId="1"/>
  </si>
  <si>
    <t>Astral Geyser</t>
    <phoneticPr fontId="1"/>
  </si>
  <si>
    <t>Shadow Blast</t>
    <phoneticPr fontId="1"/>
  </si>
  <si>
    <t>Poison Cloud</t>
    <phoneticPr fontId="1"/>
  </si>
  <si>
    <t>Healing Mists</t>
    <phoneticPr fontId="1"/>
  </si>
  <si>
    <t>Flame Eruption</t>
    <phoneticPr fontId="1"/>
  </si>
  <si>
    <t>Wrathful Skies</t>
    <phoneticPr fontId="1"/>
  </si>
  <si>
    <t>Perpetual Storm</t>
    <phoneticPr fontId="1"/>
  </si>
  <si>
    <t>Cleansing Water</t>
    <phoneticPr fontId="1"/>
  </si>
  <si>
    <t>Magma Eruption</t>
    <phoneticPr fontId="1"/>
  </si>
  <si>
    <t>Astral Fires</t>
    <phoneticPr fontId="1"/>
  </si>
  <si>
    <t>Mind Hunt</t>
    <phoneticPr fontId="1"/>
  </si>
  <si>
    <t>The Wrath of God</t>
    <phoneticPr fontId="1"/>
  </si>
  <si>
    <t>Blast of Unlife</t>
    <phoneticPr fontId="1"/>
  </si>
  <si>
    <t>Bane Fire</t>
    <phoneticPr fontId="1"/>
  </si>
  <si>
    <t>Wailing Winds</t>
    <phoneticPr fontId="1"/>
  </si>
  <si>
    <t>Stream of Life</t>
    <phoneticPr fontId="1"/>
  </si>
  <si>
    <t>Fire Storm</t>
    <phoneticPr fontId="1"/>
  </si>
  <si>
    <t>Shimmering Fields</t>
    <phoneticPr fontId="1"/>
  </si>
  <si>
    <t>Ice Strike</t>
    <phoneticPr fontId="1"/>
  </si>
  <si>
    <t>Acid Storm</t>
    <phoneticPr fontId="1"/>
  </si>
  <si>
    <t>Murdering Winter</t>
    <phoneticPr fontId="1"/>
  </si>
  <si>
    <t>Rain of Stones</t>
    <phoneticPr fontId="1"/>
  </si>
  <si>
    <t>Nether Darts</t>
    <phoneticPr fontId="1"/>
  </si>
  <si>
    <t>Stygian Rains</t>
    <phoneticPr fontId="1"/>
  </si>
  <si>
    <t>Cloud of Death</t>
    <phoneticPr fontId="1"/>
  </si>
  <si>
    <t>Wind of Death</t>
    <phoneticPr fontId="1"/>
  </si>
  <si>
    <t>Storm of Thorns</t>
    <phoneticPr fontId="1"/>
  </si>
  <si>
    <t>Pillar of Fire</t>
    <phoneticPr fontId="1"/>
  </si>
  <si>
    <t>Second Sun</t>
    <phoneticPr fontId="1"/>
  </si>
  <si>
    <t>Astral Tempest</t>
    <phoneticPr fontId="1"/>
  </si>
  <si>
    <t>Vortex of Unlife</t>
    <phoneticPr fontId="1"/>
  </si>
  <si>
    <t>Volcanic Eruption</t>
    <phoneticPr fontId="1"/>
  </si>
  <si>
    <t>Flames from the Sky</t>
    <phoneticPr fontId="1"/>
  </si>
  <si>
    <t>Flame Storm</t>
    <phoneticPr fontId="1"/>
  </si>
  <si>
    <t>Chain Lightning</t>
    <phoneticPr fontId="1"/>
  </si>
  <si>
    <t>Niefel Flames</t>
    <phoneticPr fontId="1"/>
  </si>
  <si>
    <t>Tidal Wave</t>
    <phoneticPr fontId="1"/>
  </si>
  <si>
    <t>Celestial Rainbow</t>
    <phoneticPr fontId="1"/>
  </si>
  <si>
    <t>Meteor Shower</t>
    <phoneticPr fontId="1"/>
  </si>
  <si>
    <t>Strands of Arcane Power</t>
    <phoneticPr fontId="1"/>
  </si>
  <si>
    <t>Construction</t>
    <phoneticPr fontId="1"/>
  </si>
  <si>
    <t>Corpse Man Construction</t>
    <phoneticPr fontId="1"/>
  </si>
  <si>
    <t>Clockwork Soldiers</t>
    <phoneticPr fontId="1"/>
  </si>
  <si>
    <t>Legions of Steel</t>
    <phoneticPr fontId="1"/>
  </si>
  <si>
    <t>Construct Manikin</t>
    <phoneticPr fontId="1"/>
  </si>
  <si>
    <t>Clockwork Horrors</t>
    <phoneticPr fontId="1"/>
  </si>
  <si>
    <t>Crusher Construction</t>
    <phoneticPr fontId="1"/>
  </si>
  <si>
    <t>Construct Mandragora</t>
    <phoneticPr fontId="1"/>
  </si>
  <si>
    <t>Wooden Construction</t>
    <phoneticPr fontId="1"/>
  </si>
  <si>
    <t>Mechanical Men</t>
    <phoneticPr fontId="1"/>
  </si>
  <si>
    <t>Weapons of Sharpness</t>
    <phoneticPr fontId="1"/>
  </si>
  <si>
    <t>Forge of the Ancients</t>
    <phoneticPr fontId="1"/>
  </si>
  <si>
    <t>Golem Construction</t>
    <phoneticPr fontId="1"/>
  </si>
  <si>
    <t>Siege Golem</t>
    <phoneticPr fontId="1"/>
  </si>
  <si>
    <t>Iron Dragon</t>
    <phoneticPr fontId="1"/>
  </si>
  <si>
    <t>Mechanical Militia</t>
    <phoneticPr fontId="1"/>
  </si>
  <si>
    <t>Juggernaut Construction</t>
    <phoneticPr fontId="1"/>
  </si>
  <si>
    <t>Poison Golem</t>
    <phoneticPr fontId="1"/>
  </si>
  <si>
    <t>Transformation</t>
  </si>
  <si>
    <t>Maelstrom</t>
  </si>
  <si>
    <t>Enchantment</t>
    <phoneticPr fontId="1"/>
  </si>
  <si>
    <t>Protection from Fire</t>
    <phoneticPr fontId="1"/>
  </si>
  <si>
    <t>Windrunner</t>
    <phoneticPr fontId="1"/>
  </si>
  <si>
    <t>Protection from Lightning</t>
    <phoneticPr fontId="1"/>
  </si>
  <si>
    <t>Protection from Cold</t>
    <phoneticPr fontId="1"/>
  </si>
  <si>
    <t>Resist Magic</t>
    <phoneticPr fontId="1"/>
  </si>
  <si>
    <t>Animate Skeleton</t>
    <phoneticPr fontId="1"/>
  </si>
  <si>
    <t>Animate Dead</t>
    <phoneticPr fontId="1"/>
  </si>
  <si>
    <t>Reanimation</t>
    <phoneticPr fontId="1"/>
  </si>
  <si>
    <t>Poison Resistance</t>
    <phoneticPr fontId="1"/>
  </si>
  <si>
    <t>Healing Touch</t>
    <phoneticPr fontId="1"/>
  </si>
  <si>
    <t>Flight</t>
    <phoneticPr fontId="1"/>
  </si>
  <si>
    <t>Water Shield</t>
    <phoneticPr fontId="1"/>
  </si>
  <si>
    <t>Breath of Winter</t>
    <phoneticPr fontId="1"/>
  </si>
  <si>
    <t>Flying Shield</t>
    <phoneticPr fontId="1"/>
  </si>
  <si>
    <t>Revive King</t>
    <phoneticPr fontId="1"/>
  </si>
  <si>
    <t>Gift of the Hare</t>
    <phoneticPr fontId="1"/>
  </si>
  <si>
    <t>Personal Regeneraion</t>
    <phoneticPr fontId="1"/>
  </si>
  <si>
    <t>Fire Shield</t>
    <phoneticPr fontId="1"/>
  </si>
  <si>
    <t>Gift of Flight</t>
    <phoneticPr fontId="1"/>
  </si>
  <si>
    <t>Seeking Arrow</t>
    <phoneticPr fontId="1"/>
  </si>
  <si>
    <t>Claymen</t>
    <phoneticPr fontId="1"/>
  </si>
  <si>
    <t>Strength of Giants</t>
    <phoneticPr fontId="1"/>
  </si>
  <si>
    <t>Astral Shield</t>
    <phoneticPr fontId="1"/>
  </si>
  <si>
    <t>Raise Skeletons</t>
    <phoneticPr fontId="1"/>
  </si>
  <si>
    <t>Create Revenant</t>
    <phoneticPr fontId="1"/>
  </si>
  <si>
    <t>Heal</t>
    <phoneticPr fontId="1"/>
  </si>
  <si>
    <t>Regeneration</t>
    <phoneticPr fontId="1"/>
  </si>
  <si>
    <t>Terracotta Army</t>
    <phoneticPr fontId="1"/>
  </si>
  <si>
    <t>Flaming Arrows</t>
    <phoneticPr fontId="1"/>
  </si>
  <si>
    <t>Cloud Trapeze</t>
    <phoneticPr fontId="1"/>
  </si>
  <si>
    <t>Vile Water</t>
    <phoneticPr fontId="1"/>
  </si>
  <si>
    <t>Astral Healing</t>
    <phoneticPr fontId="1"/>
  </si>
  <si>
    <t>Antimagic</t>
    <phoneticPr fontId="1"/>
  </si>
  <si>
    <t>Raise Dead</t>
    <phoneticPr fontId="1"/>
  </si>
  <si>
    <t>Twiceborn</t>
    <phoneticPr fontId="1"/>
  </si>
  <si>
    <t>Behemoth</t>
    <phoneticPr fontId="1"/>
  </si>
  <si>
    <t>Poison Ward</t>
    <phoneticPr fontId="1"/>
  </si>
  <si>
    <t>Haste</t>
    <phoneticPr fontId="1"/>
  </si>
  <si>
    <t>Flame Ward</t>
    <phoneticPr fontId="1"/>
  </si>
  <si>
    <t>Thunder Ward</t>
    <phoneticPr fontId="1"/>
  </si>
  <si>
    <t>Watcher</t>
    <phoneticPr fontId="1"/>
  </si>
  <si>
    <t>Trade Wind</t>
    <phoneticPr fontId="1"/>
  </si>
  <si>
    <t>Winter Ward</t>
    <phoneticPr fontId="1"/>
  </si>
  <si>
    <t>Friendly Currents</t>
    <phoneticPr fontId="1"/>
  </si>
  <si>
    <t>Quagmire</t>
    <phoneticPr fontId="1"/>
  </si>
  <si>
    <t>Enliven Gargoyles</t>
    <phoneticPr fontId="1"/>
  </si>
  <si>
    <t>Ritual of Returning</t>
    <phoneticPr fontId="1"/>
  </si>
  <si>
    <t>Dispel</t>
    <phoneticPr fontId="1"/>
  </si>
  <si>
    <t>The Eyes of God</t>
    <phoneticPr fontId="1"/>
  </si>
  <si>
    <t>Horde of Skeletons</t>
    <phoneticPr fontId="1"/>
  </si>
  <si>
    <t>Pale Riders</t>
    <phoneticPr fontId="1"/>
  </si>
  <si>
    <t>Foul Vapors</t>
    <phoneticPr fontId="1"/>
  </si>
  <si>
    <t>Faery Trod</t>
    <phoneticPr fontId="1"/>
  </si>
  <si>
    <t>Heat form Hell</t>
    <phoneticPr fontId="1"/>
  </si>
  <si>
    <t>Vafur Flames</t>
    <phoneticPr fontId="1"/>
  </si>
  <si>
    <t>Eternal Pyre</t>
    <phoneticPr fontId="1"/>
  </si>
  <si>
    <t>Arrow Fend</t>
    <phoneticPr fontId="1"/>
  </si>
  <si>
    <t>Dome of Solid Air</t>
    <phoneticPr fontId="1"/>
  </si>
  <si>
    <t>Water Ward</t>
    <phoneticPr fontId="1"/>
  </si>
  <si>
    <t>Hidden in Snow</t>
    <phoneticPr fontId="1"/>
  </si>
  <si>
    <t>Grip of Winter</t>
    <phoneticPr fontId="1"/>
  </si>
  <si>
    <t>Frost Dome</t>
    <phoneticPr fontId="1"/>
  </si>
  <si>
    <t>Enliven Statues</t>
    <phoneticPr fontId="1"/>
  </si>
  <si>
    <t>Hidden in Sand</t>
    <phoneticPr fontId="1"/>
  </si>
  <si>
    <t>Hidden Underneath</t>
    <phoneticPr fontId="1"/>
  </si>
  <si>
    <t>Riches from Beneath</t>
    <phoneticPr fontId="1"/>
  </si>
  <si>
    <t>Opposition</t>
    <phoneticPr fontId="1"/>
  </si>
  <si>
    <t>Dome of Arcane Warding</t>
    <phoneticPr fontId="1"/>
  </si>
  <si>
    <t>Reanimate Archers</t>
    <phoneticPr fontId="1"/>
  </si>
  <si>
    <t>Ziz</t>
    <phoneticPr fontId="1"/>
  </si>
  <si>
    <t>Rigor Mortis</t>
    <phoneticPr fontId="1"/>
  </si>
  <si>
    <t>Relief</t>
    <phoneticPr fontId="1"/>
  </si>
  <si>
    <t>Forest Dome</t>
    <phoneticPr fontId="1"/>
  </si>
  <si>
    <t>Dome of Flaming Death</t>
    <phoneticPr fontId="1"/>
  </si>
  <si>
    <t>Mass Flight</t>
    <phoneticPr fontId="1"/>
  </si>
  <si>
    <t>Ghost Ship Armada</t>
    <phoneticPr fontId="1"/>
  </si>
  <si>
    <t>Thetis' Blessing</t>
    <phoneticPr fontId="1"/>
  </si>
  <si>
    <t>Lion Sentinels</t>
    <phoneticPr fontId="1"/>
  </si>
  <si>
    <t>Earth Blood Deep Well</t>
    <phoneticPr fontId="1"/>
  </si>
  <si>
    <t>Solar Brilliance</t>
    <phoneticPr fontId="1"/>
  </si>
  <si>
    <t>Stellar Focus</t>
    <phoneticPr fontId="1"/>
  </si>
  <si>
    <t>Carrion Reanimation</t>
    <phoneticPr fontId="1"/>
  </si>
  <si>
    <t>Leviathan</t>
    <phoneticPr fontId="1"/>
  </si>
  <si>
    <t>Life after Death</t>
    <phoneticPr fontId="1"/>
  </si>
  <si>
    <t>Ritual of Rebirth</t>
    <phoneticPr fontId="1"/>
  </si>
  <si>
    <t>Serpent's Blessing</t>
    <phoneticPr fontId="1"/>
  </si>
  <si>
    <t>Awaken Treelord</t>
    <phoneticPr fontId="1"/>
  </si>
  <si>
    <t>Gift of Health</t>
    <phoneticPr fontId="1"/>
  </si>
  <si>
    <t>Fire Fend</t>
    <phoneticPr fontId="1"/>
  </si>
  <si>
    <t>Thunder Fend</t>
    <phoneticPr fontId="1"/>
  </si>
  <si>
    <t>Mists of Deception</t>
    <phoneticPr fontId="1"/>
  </si>
  <si>
    <t>Frost Fend</t>
    <phoneticPr fontId="1"/>
  </si>
  <si>
    <t>Wrath of the Sea</t>
    <phoneticPr fontId="1"/>
  </si>
  <si>
    <t>Unraveling</t>
    <phoneticPr fontId="1"/>
  </si>
  <si>
    <t>Lichcraft</t>
    <phoneticPr fontId="1"/>
  </si>
  <si>
    <t>Dragon Master</t>
    <phoneticPr fontId="1"/>
  </si>
  <si>
    <t>Mass Regeneration</t>
    <phoneticPr fontId="1"/>
  </si>
  <si>
    <t>Haunted Forest</t>
    <phoneticPr fontId="1"/>
  </si>
  <si>
    <t>Demon Cleansing</t>
    <phoneticPr fontId="1"/>
  </si>
  <si>
    <t>Arcane Nexus</t>
    <phoneticPr fontId="1"/>
  </si>
  <si>
    <t>Fields of the Dead</t>
    <phoneticPr fontId="1"/>
  </si>
  <si>
    <t>Army of the Dead</t>
    <phoneticPr fontId="1"/>
  </si>
  <si>
    <t>Gaia's Blessing</t>
    <phoneticPr fontId="1"/>
  </si>
  <si>
    <t>Gift of Nature's Bounty</t>
    <phoneticPr fontId="1"/>
  </si>
  <si>
    <t>Thaumaturgy</t>
    <phoneticPr fontId="1"/>
  </si>
  <si>
    <t>Sleep Ray</t>
    <phoneticPr fontId="1"/>
  </si>
  <si>
    <t>Desiccation</t>
    <phoneticPr fontId="1"/>
  </si>
  <si>
    <t>Farstrike</t>
    <phoneticPr fontId="1"/>
  </si>
  <si>
    <t>Blink</t>
    <phoneticPr fontId="1"/>
  </si>
  <si>
    <t>Communion Master</t>
    <phoneticPr fontId="1"/>
  </si>
  <si>
    <t>Communion Slave</t>
    <phoneticPr fontId="1"/>
  </si>
  <si>
    <t>Horror Mark</t>
    <phoneticPr fontId="1"/>
  </si>
  <si>
    <t>Dust to Dust</t>
    <phoneticPr fontId="1"/>
  </si>
  <si>
    <t>Decay</t>
    <phoneticPr fontId="1"/>
  </si>
  <si>
    <t>Frighten</t>
    <phoneticPr fontId="1"/>
  </si>
  <si>
    <t>Fascination</t>
    <phoneticPr fontId="1"/>
  </si>
  <si>
    <t>Seven Year Faver</t>
    <phoneticPr fontId="1"/>
  </si>
  <si>
    <t>Curse</t>
    <phoneticPr fontId="1"/>
  </si>
  <si>
    <t>Bonds of Fire</t>
    <phoneticPr fontId="1"/>
  </si>
  <si>
    <t>Steal Breath</t>
    <phoneticPr fontId="1"/>
  </si>
  <si>
    <t>Scrying Pool</t>
    <phoneticPr fontId="1"/>
  </si>
  <si>
    <t>Returning</t>
    <phoneticPr fontId="1"/>
  </si>
  <si>
    <t>Mind Burn</t>
    <phoneticPr fontId="1"/>
  </si>
  <si>
    <t>Sleep</t>
    <phoneticPr fontId="1"/>
  </si>
  <si>
    <t>Rage</t>
    <phoneticPr fontId="1"/>
  </si>
  <si>
    <t>Augury</t>
    <phoneticPr fontId="1"/>
  </si>
  <si>
    <t>Sailors' Death</t>
    <phoneticPr fontId="1"/>
  </si>
  <si>
    <t>Iron Will</t>
    <phoneticPr fontId="1"/>
  </si>
  <si>
    <t>Astral Window</t>
    <phoneticPr fontId="1"/>
  </si>
  <si>
    <t>Teleport</t>
    <phoneticPr fontId="1"/>
  </si>
  <si>
    <t>Haruspex</t>
    <phoneticPr fontId="1"/>
  </si>
  <si>
    <t>Panic</t>
    <phoneticPr fontId="1"/>
  </si>
  <si>
    <t>Prison of Fire</t>
    <phoneticPr fontId="1"/>
  </si>
  <si>
    <t>Auspex</t>
    <phoneticPr fontId="1"/>
  </si>
  <si>
    <t>Curse of the Desert</t>
    <phoneticPr fontId="1"/>
  </si>
  <si>
    <t>Gnome Lore</t>
    <phoneticPr fontId="1"/>
  </si>
  <si>
    <t>Paralyze</t>
    <phoneticPr fontId="1"/>
  </si>
  <si>
    <t>Vengeance of the Dead</t>
    <phoneticPr fontId="1"/>
  </si>
  <si>
    <t>terror</t>
    <phoneticPr fontId="1"/>
  </si>
  <si>
    <t>Touch of Madness</t>
    <phoneticPr fontId="1"/>
  </si>
  <si>
    <t>Rage of the Cornered Rat</t>
    <phoneticPr fontId="1"/>
  </si>
  <si>
    <t>Wildness</t>
    <phoneticPr fontId="1"/>
  </si>
  <si>
    <t>Cure Disease</t>
    <phoneticPr fontId="1"/>
  </si>
  <si>
    <t>Pyre of Catharsis</t>
    <phoneticPr fontId="1"/>
  </si>
  <si>
    <t>Raging Hearts</t>
    <phoneticPr fontId="1"/>
  </si>
  <si>
    <t>Confusion</t>
    <phoneticPr fontId="1"/>
  </si>
  <si>
    <t>Soul Slay</t>
    <phoneticPr fontId="1"/>
  </si>
  <si>
    <t>Telestic Animation</t>
    <phoneticPr fontId="1"/>
  </si>
  <si>
    <t>Gateway</t>
    <phoneticPr fontId="1"/>
  </si>
  <si>
    <t>Control the Dead</t>
    <phoneticPr fontId="1"/>
  </si>
  <si>
    <t>Leeching Darkness</t>
    <phoneticPr fontId="1"/>
  </si>
  <si>
    <t>Burden of Time</t>
    <phoneticPr fontId="1"/>
  </si>
  <si>
    <t>Charm Animal</t>
    <phoneticPr fontId="1"/>
  </si>
  <si>
    <t>The Ravenous Swarm</t>
    <phoneticPr fontId="1"/>
  </si>
  <si>
    <t>Growing Fury</t>
    <phoneticPr fontId="1"/>
  </si>
  <si>
    <t>Gift of Reason</t>
    <phoneticPr fontId="1"/>
  </si>
  <si>
    <t>Melancholia</t>
    <phoneticPr fontId="1"/>
  </si>
  <si>
    <t>Enslave Mind</t>
    <phoneticPr fontId="1"/>
  </si>
  <si>
    <t>Impring Souls</t>
    <phoneticPr fontId="1"/>
  </si>
  <si>
    <t>Wither Bones</t>
    <phoneticPr fontId="1"/>
  </si>
  <si>
    <t>Leprosy</t>
    <phoneticPr fontId="1"/>
  </si>
  <si>
    <t>Foul Air</t>
    <phoneticPr fontId="1"/>
  </si>
  <si>
    <t>Syllable of Sleep</t>
    <phoneticPr fontId="1"/>
  </si>
  <si>
    <t>Beckoning</t>
    <phoneticPr fontId="1"/>
  </si>
  <si>
    <t>Purgatory</t>
    <phoneticPr fontId="1"/>
  </si>
  <si>
    <t>Dark Skies</t>
    <phoneticPr fontId="1"/>
  </si>
  <si>
    <t>Vengeful Water</t>
    <phoneticPr fontId="1"/>
  </si>
  <si>
    <t>Vortex of Returning</t>
    <phoneticPr fontId="1"/>
  </si>
  <si>
    <t>Divine Name</t>
    <phoneticPr fontId="1"/>
  </si>
  <si>
    <t>Plague</t>
    <phoneticPr fontId="1"/>
  </si>
  <si>
    <t>Charm</t>
    <phoneticPr fontId="1"/>
  </si>
  <si>
    <t>Hydrophobia</t>
    <phoneticPr fontId="1"/>
  </si>
  <si>
    <t>Gale Gate</t>
    <phoneticPr fontId="1"/>
  </si>
  <si>
    <t>Lure of the Deep</t>
    <phoneticPr fontId="1"/>
  </si>
  <si>
    <t>Soul Drain</t>
    <phoneticPr fontId="1"/>
  </si>
  <si>
    <t>Stygian Paths</t>
    <phoneticPr fontId="1"/>
  </si>
  <si>
    <t>Black Death</t>
    <phoneticPr fontId="1"/>
  </si>
  <si>
    <t>Call the Worm That Walks</t>
    <phoneticPr fontId="1"/>
  </si>
  <si>
    <t>Beast Mastery</t>
    <phoneticPr fontId="1"/>
  </si>
  <si>
    <t>Astral Travel</t>
    <phoneticPr fontId="1"/>
  </si>
  <si>
    <t>Master Enslave</t>
    <phoneticPr fontId="1"/>
  </si>
  <si>
    <t>Undead Mastery</t>
    <phoneticPr fontId="1"/>
  </si>
  <si>
    <t>Blood Magic</t>
    <phoneticPr fontId="1"/>
  </si>
  <si>
    <t>Bleed</t>
    <phoneticPr fontId="1"/>
  </si>
  <si>
    <t>Blood Burst</t>
    <phoneticPr fontId="1"/>
  </si>
  <si>
    <t>Blood Heal</t>
    <phoneticPr fontId="1"/>
  </si>
  <si>
    <t>Sabbath Master</t>
    <phoneticPr fontId="1"/>
  </si>
  <si>
    <t>Sabbath Slave</t>
    <phoneticPr fontId="1"/>
  </si>
  <si>
    <t>Reinvigoration</t>
    <phoneticPr fontId="1"/>
  </si>
  <si>
    <t>Bind Shadow Imp</t>
    <phoneticPr fontId="1"/>
  </si>
  <si>
    <t>Summon Imps</t>
    <phoneticPr fontId="1"/>
  </si>
  <si>
    <t>Bind Fiery Imps</t>
    <phoneticPr fontId="1"/>
  </si>
  <si>
    <t>Blood Boil</t>
    <phoneticPr fontId="1"/>
  </si>
  <si>
    <t>Bowl of Blood</t>
    <phoneticPr fontId="1"/>
  </si>
  <si>
    <t>Banish Demon</t>
    <phoneticPr fontId="1"/>
  </si>
  <si>
    <t>Bind Bone Fiends</t>
    <phoneticPr fontId="1"/>
  </si>
  <si>
    <t>Agony</t>
    <phoneticPr fontId="1"/>
  </si>
  <si>
    <t>Bind Spine Devil</t>
    <phoneticPr fontId="1"/>
  </si>
  <si>
    <t>Bind Fiend</t>
    <phoneticPr fontId="1"/>
  </si>
  <si>
    <t>Hell Power</t>
    <phoneticPr fontId="1"/>
  </si>
  <si>
    <t>Leeching Touch</t>
    <phoneticPr fontId="1"/>
  </si>
  <si>
    <t>Cross Breeding</t>
    <phoneticPr fontId="1"/>
  </si>
  <si>
    <t>Pain Transfer</t>
    <phoneticPr fontId="1"/>
  </si>
  <si>
    <t>Bind Devil</t>
    <phoneticPr fontId="1"/>
  </si>
  <si>
    <t>Bind Frost Fiend</t>
    <phoneticPr fontId="1"/>
  </si>
  <si>
    <t>Blood Feast</t>
    <phoneticPr fontId="1"/>
  </si>
  <si>
    <t>Infernal Circle</t>
    <phoneticPr fontId="1"/>
  </si>
  <si>
    <t>Bind Serpent Fiend</t>
    <phoneticPr fontId="1"/>
  </si>
  <si>
    <t>Hellfire</t>
    <phoneticPr fontId="1"/>
  </si>
  <si>
    <t>Blood Lust</t>
    <phoneticPr fontId="1"/>
  </si>
  <si>
    <t>Bind Storm Demon</t>
    <phoneticPr fontId="1"/>
  </si>
  <si>
    <t>Call Lesser Horror</t>
    <phoneticPr fontId="1"/>
  </si>
  <si>
    <t>Blood Fecundity</t>
    <phoneticPr fontId="1"/>
  </si>
  <si>
    <t>Wrath of Pazuzu</t>
    <phoneticPr fontId="1"/>
  </si>
  <si>
    <t>Awaken Dark Vines</t>
    <phoneticPr fontId="1"/>
  </si>
  <si>
    <t>Hellbind Heart</t>
    <phoneticPr fontId="1"/>
  </si>
  <si>
    <t>Bind Demon Knight</t>
    <phoneticPr fontId="1"/>
  </si>
  <si>
    <t>Send Lesser Horror</t>
    <phoneticPr fontId="1"/>
  </si>
  <si>
    <t>Summon Illearth</t>
    <phoneticPr fontId="1"/>
  </si>
  <si>
    <t>Rain of Toads</t>
    <phoneticPr fontId="1"/>
  </si>
  <si>
    <t>Horde from Hell</t>
    <phoneticPr fontId="1"/>
  </si>
  <si>
    <t>Bloodletting</t>
    <phoneticPr fontId="1"/>
  </si>
  <si>
    <t>Bind Succubus</t>
    <phoneticPr fontId="1"/>
  </si>
  <si>
    <t>Rejuvenate</t>
    <phoneticPr fontId="1"/>
  </si>
  <si>
    <t>Harm</t>
    <phoneticPr fontId="1"/>
  </si>
  <si>
    <t>Bind Ice Devil</t>
    <phoneticPr fontId="1"/>
  </si>
  <si>
    <t>Call Horror</t>
    <phoneticPr fontId="1"/>
  </si>
  <si>
    <t>Infernal Disease</t>
    <phoneticPr fontId="1"/>
  </si>
  <si>
    <t>Ritual of Five Gates</t>
    <phoneticPr fontId="1"/>
  </si>
  <si>
    <t>Leech</t>
    <phoneticPr fontId="1"/>
  </si>
  <si>
    <t>Blood Rite</t>
    <phoneticPr fontId="1"/>
  </si>
  <si>
    <t>Blood Rain</t>
    <phoneticPr fontId="1"/>
  </si>
  <si>
    <t>Father Illearth</t>
    <phoneticPr fontId="1"/>
  </si>
  <si>
    <t>Send Dream Horror</t>
    <phoneticPr fontId="1"/>
  </si>
  <si>
    <t>Curse of Blood</t>
    <phoneticPr fontId="1"/>
  </si>
  <si>
    <t>Bind Arch Devil</t>
    <phoneticPr fontId="1"/>
  </si>
  <si>
    <t>Dome of Corruption</t>
    <phoneticPr fontId="1"/>
  </si>
  <si>
    <t>Purify Blood</t>
    <phoneticPr fontId="1"/>
  </si>
  <si>
    <t>Plague of Locusts</t>
    <phoneticPr fontId="1"/>
  </si>
  <si>
    <t>Astral Corrupiton</t>
    <phoneticPr fontId="1"/>
  </si>
  <si>
    <t>Improved Cross Breeding</t>
    <phoneticPr fontId="1"/>
  </si>
  <si>
    <t>Rush of Strength</t>
    <phoneticPr fontId="1"/>
  </si>
  <si>
    <t>Life for a Life</t>
    <phoneticPr fontId="1"/>
  </si>
  <si>
    <t>Horror Seed</t>
    <phoneticPr fontId="1"/>
  </si>
  <si>
    <t>Bind Heliophagus</t>
    <phoneticPr fontId="1"/>
  </si>
  <si>
    <t>Three Red Seconds</t>
    <phoneticPr fontId="1"/>
  </si>
  <si>
    <t>Blood Vortex</t>
    <phoneticPr fontId="1"/>
  </si>
  <si>
    <t>Damage Reversal</t>
    <phoneticPr fontId="1"/>
  </si>
  <si>
    <t>Infernal Prison</t>
    <phoneticPr fontId="1"/>
  </si>
  <si>
    <t>Claws of Kokytos</t>
    <phoneticPr fontId="1"/>
  </si>
  <si>
    <t>Send Horror</t>
    <phoneticPr fontId="1"/>
  </si>
  <si>
    <t>Infernal Forces</t>
    <phoneticPr fontId="1"/>
  </si>
  <si>
    <t>Infernal Tempest</t>
    <phoneticPr fontId="1"/>
  </si>
  <si>
    <t>Forces of Ice</t>
    <phoneticPr fontId="1"/>
  </si>
  <si>
    <t>Infernal Crusade</t>
    <phoneticPr fontId="1"/>
  </si>
  <si>
    <t>Forces of Darkness</t>
    <phoneticPr fontId="1"/>
  </si>
  <si>
    <t>The Looming Hell</t>
    <phoneticPr fontId="1"/>
  </si>
  <si>
    <t>Bind Demon Lord</t>
    <phoneticPr fontId="1"/>
  </si>
  <si>
    <t>地1</t>
    <rPh sb="0" eb="1">
      <t>チ</t>
    </rPh>
    <phoneticPr fontId="1"/>
  </si>
  <si>
    <t>死1</t>
    <rPh sb="0" eb="1">
      <t>シ</t>
    </rPh>
    <phoneticPr fontId="1"/>
  </si>
  <si>
    <t>死2</t>
    <rPh sb="0" eb="1">
      <t>シ</t>
    </rPh>
    <phoneticPr fontId="1"/>
  </si>
  <si>
    <t>緑1</t>
    <rPh sb="0" eb="1">
      <t>ミドリ</t>
    </rPh>
    <phoneticPr fontId="1"/>
  </si>
  <si>
    <t>水1</t>
    <rPh sb="0" eb="1">
      <t>ミズ</t>
    </rPh>
    <phoneticPr fontId="1"/>
  </si>
  <si>
    <t>緑2</t>
    <rPh sb="0" eb="1">
      <t>ミドリ</t>
    </rPh>
    <phoneticPr fontId="1"/>
  </si>
  <si>
    <t>儀式</t>
    <rPh sb="0" eb="2">
      <t>ギシキ</t>
    </rPh>
    <phoneticPr fontId="1"/>
  </si>
  <si>
    <t>戦闘</t>
    <rPh sb="0" eb="2">
      <t>セントウ</t>
    </rPh>
    <phoneticPr fontId="1"/>
  </si>
  <si>
    <t>火2</t>
    <rPh sb="0" eb="1">
      <t>ヒ</t>
    </rPh>
    <phoneticPr fontId="1"/>
  </si>
  <si>
    <t>風1</t>
    <rPh sb="0" eb="1">
      <t>カゼ</t>
    </rPh>
    <phoneticPr fontId="1"/>
  </si>
  <si>
    <t>火1</t>
    <rPh sb="0" eb="1">
      <t>ヒ</t>
    </rPh>
    <phoneticPr fontId="1"/>
  </si>
  <si>
    <t>風2</t>
    <rPh sb="0" eb="1">
      <t>カゼ</t>
    </rPh>
    <phoneticPr fontId="1"/>
  </si>
  <si>
    <t>水2</t>
    <rPh sb="0" eb="1">
      <t>ミズ</t>
    </rPh>
    <phoneticPr fontId="1"/>
  </si>
  <si>
    <t>地2</t>
    <rPh sb="0" eb="1">
      <t>チ</t>
    </rPh>
    <phoneticPr fontId="1"/>
  </si>
  <si>
    <t>水3</t>
    <rPh sb="0" eb="1">
      <t>ミズ</t>
    </rPh>
    <phoneticPr fontId="1"/>
  </si>
  <si>
    <t>星1</t>
    <rPh sb="0" eb="1">
      <t>ホシ</t>
    </rPh>
    <phoneticPr fontId="1"/>
  </si>
  <si>
    <t>Call of the Winds</t>
    <phoneticPr fontId="1"/>
  </si>
  <si>
    <t>Summon Amphiptere</t>
    <phoneticPr fontId="1"/>
  </si>
  <si>
    <t>Summon Lesser Water Elemental</t>
    <phoneticPr fontId="1"/>
  </si>
  <si>
    <t>緑4</t>
    <rPh sb="0" eb="1">
      <t>ミドリ</t>
    </rPh>
    <phoneticPr fontId="1"/>
  </si>
  <si>
    <t>星3</t>
    <rPh sb="0" eb="1">
      <t>ホシ</t>
    </rPh>
    <phoneticPr fontId="1"/>
  </si>
  <si>
    <t>死3</t>
    <rPh sb="0" eb="1">
      <t>シ</t>
    </rPh>
    <phoneticPr fontId="1"/>
  </si>
  <si>
    <t>緑3</t>
    <rPh sb="0" eb="1">
      <t>ミドリ</t>
    </rPh>
    <phoneticPr fontId="1"/>
  </si>
  <si>
    <t>火3</t>
    <rPh sb="0" eb="1">
      <t>ヒ</t>
    </rPh>
    <phoneticPr fontId="1"/>
  </si>
  <si>
    <t>風3</t>
    <rPh sb="0" eb="1">
      <t>カゼ</t>
    </rPh>
    <phoneticPr fontId="1"/>
  </si>
  <si>
    <t>風4</t>
    <rPh sb="0" eb="1">
      <t>カゼ</t>
    </rPh>
    <phoneticPr fontId="1"/>
  </si>
  <si>
    <t>風5</t>
    <rPh sb="0" eb="1">
      <t>カゼ</t>
    </rPh>
    <phoneticPr fontId="1"/>
  </si>
  <si>
    <t>Wind Ride</t>
    <phoneticPr fontId="1"/>
  </si>
  <si>
    <t>地3</t>
    <rPh sb="0" eb="1">
      <t>チ</t>
    </rPh>
    <phoneticPr fontId="1"/>
  </si>
  <si>
    <t>星2</t>
    <rPh sb="0" eb="1">
      <t>ホシ</t>
    </rPh>
    <phoneticPr fontId="1"/>
  </si>
  <si>
    <t>死4</t>
    <rPh sb="0" eb="1">
      <t>シ</t>
    </rPh>
    <phoneticPr fontId="1"/>
  </si>
  <si>
    <t>水4</t>
    <rPh sb="0" eb="1">
      <t>ミズ</t>
    </rPh>
    <phoneticPr fontId="1"/>
  </si>
  <si>
    <t>星4</t>
    <rPh sb="0" eb="1">
      <t>ホシ</t>
    </rPh>
    <phoneticPr fontId="1"/>
  </si>
  <si>
    <t>緑5</t>
    <rPh sb="0" eb="1">
      <t>ミドリ</t>
    </rPh>
    <phoneticPr fontId="1"/>
  </si>
  <si>
    <t>火4</t>
    <rPh sb="0" eb="1">
      <t>ヒ</t>
    </rPh>
    <phoneticPr fontId="1"/>
  </si>
  <si>
    <t>地4</t>
    <rPh sb="0" eb="1">
      <t>チ</t>
    </rPh>
    <phoneticPr fontId="1"/>
  </si>
  <si>
    <t>死5</t>
    <rPh sb="0" eb="1">
      <t>シ</t>
    </rPh>
    <phoneticPr fontId="1"/>
  </si>
  <si>
    <t>緑6</t>
    <rPh sb="0" eb="1">
      <t>ミドリ</t>
    </rPh>
    <phoneticPr fontId="1"/>
  </si>
  <si>
    <t>火5</t>
    <rPh sb="0" eb="1">
      <t>ヒ</t>
    </rPh>
    <phoneticPr fontId="1"/>
  </si>
  <si>
    <t>火6</t>
    <rPh sb="0" eb="1">
      <t>ヒ</t>
    </rPh>
    <phoneticPr fontId="1"/>
  </si>
  <si>
    <t>水5</t>
    <rPh sb="0" eb="1">
      <t>ミズ</t>
    </rPh>
    <phoneticPr fontId="1"/>
  </si>
  <si>
    <t>水6</t>
    <rPh sb="0" eb="1">
      <t>ミズ</t>
    </rPh>
    <phoneticPr fontId="1"/>
  </si>
  <si>
    <t>地5</t>
    <rPh sb="0" eb="1">
      <t>チ</t>
    </rPh>
    <phoneticPr fontId="1"/>
  </si>
  <si>
    <t>死6</t>
    <rPh sb="0" eb="1">
      <t>シ</t>
    </rPh>
    <phoneticPr fontId="1"/>
  </si>
  <si>
    <t>星5</t>
    <rPh sb="0" eb="1">
      <t>ホシ</t>
    </rPh>
    <phoneticPr fontId="1"/>
  </si>
  <si>
    <t>死7</t>
    <rPh sb="0" eb="1">
      <t>シ</t>
    </rPh>
    <phoneticPr fontId="1"/>
  </si>
  <si>
    <t>緑7</t>
    <rPh sb="0" eb="1">
      <t>ミドリ</t>
    </rPh>
    <phoneticPr fontId="1"/>
  </si>
  <si>
    <t>Damage</t>
    <phoneticPr fontId="1"/>
  </si>
  <si>
    <t>Range</t>
    <phoneticPr fontId="1"/>
  </si>
  <si>
    <t>AoE</t>
    <phoneticPr fontId="1"/>
  </si>
  <si>
    <t>Number</t>
    <phoneticPr fontId="1"/>
  </si>
  <si>
    <t>Prec</t>
    <phoneticPr fontId="1"/>
  </si>
  <si>
    <t>Fatigue</t>
    <phoneticPr fontId="1"/>
  </si>
  <si>
    <t>Spec</t>
    <phoneticPr fontId="1"/>
  </si>
  <si>
    <t>ShortDesc</t>
    <phoneticPr fontId="1"/>
  </si>
  <si>
    <t>Time</t>
    <phoneticPr fontId="1"/>
  </si>
  <si>
    <t>Entangle</t>
    <phoneticPr fontId="1"/>
  </si>
  <si>
    <t>4+1</t>
    <phoneticPr fontId="1"/>
  </si>
  <si>
    <t>Storm Power</t>
    <phoneticPr fontId="1"/>
  </si>
  <si>
    <t>Water Power</t>
    <phoneticPr fontId="1"/>
  </si>
  <si>
    <t>15+2</t>
    <phoneticPr fontId="1"/>
  </si>
  <si>
    <t>10+2</t>
    <phoneticPr fontId="1"/>
  </si>
  <si>
    <t>Next</t>
    <phoneticPr fontId="1"/>
  </si>
  <si>
    <t>Fire Power</t>
    <phoneticPr fontId="1"/>
  </si>
  <si>
    <t>Fire Resistance</t>
    <phoneticPr fontId="1"/>
  </si>
  <si>
    <t>遠隔儀式\n海域の通過不可\n海域の指定不可</t>
    <rPh sb="0" eb="2">
      <t>エンカク</t>
    </rPh>
    <rPh sb="2" eb="4">
      <t>ギシキ</t>
    </rPh>
    <rPh sb="6" eb="8">
      <t>カイイキ</t>
    </rPh>
    <rPh sb="9" eb="11">
      <t>ツウカ</t>
    </rPh>
    <rPh sb="11" eb="13">
      <t>フカ</t>
    </rPh>
    <rPh sb="15" eb="17">
      <t>カイイキ</t>
    </rPh>
    <rPh sb="18" eb="20">
      <t>シテイ</t>
    </rPh>
    <rPh sb="20" eb="22">
      <t>フカ</t>
    </rPh>
    <phoneticPr fontId="1"/>
  </si>
  <si>
    <t>Cave Grub</t>
    <phoneticPr fontId="1"/>
  </si>
  <si>
    <t>Black Servant</t>
    <phoneticPr fontId="1"/>
  </si>
  <si>
    <t>Sea Dog</t>
    <phoneticPr fontId="1"/>
  </si>
  <si>
    <t>Crocodile</t>
    <phoneticPr fontId="1"/>
  </si>
  <si>
    <t>Random Animal</t>
    <phoneticPr fontId="1"/>
  </si>
  <si>
    <t>Fire Ant</t>
    <phoneticPr fontId="1"/>
  </si>
  <si>
    <t>Ogre</t>
    <phoneticPr fontId="1"/>
  </si>
  <si>
    <t>Shade</t>
    <phoneticPr fontId="1"/>
  </si>
  <si>
    <t>Wolf</t>
    <phoneticPr fontId="1"/>
  </si>
  <si>
    <t>Horned Serpent</t>
    <phoneticPr fontId="1"/>
  </si>
  <si>
    <t>Killer Mantis</t>
    <phoneticPr fontId="1"/>
  </si>
  <si>
    <t>Fire Elemental</t>
    <phoneticPr fontId="1"/>
  </si>
  <si>
    <t>Scorpion Beast</t>
    <phoneticPr fontId="1"/>
  </si>
  <si>
    <t>Air Elemental</t>
    <phoneticPr fontId="1"/>
  </si>
  <si>
    <t>Black Hawk</t>
    <phoneticPr fontId="1"/>
  </si>
  <si>
    <t>Amphiptere</t>
    <phoneticPr fontId="1"/>
  </si>
  <si>
    <t>Water Elemental</t>
    <phoneticPr fontId="1"/>
  </si>
  <si>
    <t>Yeti</t>
    <phoneticPr fontId="1"/>
  </si>
  <si>
    <t>Cave Cow</t>
    <phoneticPr fontId="1"/>
  </si>
  <si>
    <t>Kraken</t>
    <phoneticPr fontId="1"/>
  </si>
  <si>
    <t>Earth Elemental</t>
    <phoneticPr fontId="1"/>
  </si>
  <si>
    <t>Cave Crab</t>
    <phoneticPr fontId="1"/>
  </si>
  <si>
    <t>Earth Power</t>
    <phoneticPr fontId="1"/>
  </si>
  <si>
    <t>All Power</t>
    <phoneticPr fontId="1"/>
  </si>
  <si>
    <t>Wight</t>
    <phoneticPr fontId="1"/>
  </si>
  <si>
    <t>Bane</t>
    <phoneticPr fontId="1"/>
  </si>
  <si>
    <t>Vine Man</t>
    <phoneticPr fontId="1"/>
  </si>
  <si>
    <t>Ivy Lord対応</t>
    <rPh sb="8" eb="10">
      <t>タイオウ</t>
    </rPh>
    <phoneticPr fontId="1"/>
  </si>
  <si>
    <t>Algae Man</t>
    <phoneticPr fontId="1"/>
  </si>
  <si>
    <t>Leocampus</t>
    <phoneticPr fontId="1"/>
  </si>
  <si>
    <t>Bog Beast</t>
    <phoneticPr fontId="1"/>
  </si>
  <si>
    <t>Wolf</t>
    <phoneticPr fontId="1"/>
  </si>
  <si>
    <t>指揮官付属：Great Hawk\n遠隔儀式\n海域の通過不可\n海域の指定不可</t>
    <rPh sb="0" eb="3">
      <t>シキカン</t>
    </rPh>
    <rPh sb="3" eb="5">
      <t>フゾク</t>
    </rPh>
    <rPh sb="18" eb="20">
      <t>エンカク</t>
    </rPh>
    <rPh sb="20" eb="22">
      <t>ギシキ</t>
    </rPh>
    <rPh sb="24" eb="26">
      <t>カイイキ</t>
    </rPh>
    <rPh sb="27" eb="29">
      <t>ツウカ</t>
    </rPh>
    <rPh sb="29" eb="31">
      <t>フカ</t>
    </rPh>
    <rPh sb="33" eb="35">
      <t>カイイキ</t>
    </rPh>
    <rPh sb="36" eb="38">
      <t>シテイ</t>
    </rPh>
    <rPh sb="38" eb="40">
      <t>フカ</t>
    </rPh>
    <phoneticPr fontId="1"/>
  </si>
  <si>
    <t>指揮官付属：Werewolf\n遠隔儀式\n海域の通過不可\n海域の指定不可</t>
    <phoneticPr fontId="1"/>
  </si>
  <si>
    <t>指揮官として召喚</t>
    <rPh sb="0" eb="3">
      <t>シキカン</t>
    </rPh>
    <rPh sb="6" eb="8">
      <t>ショウカン</t>
    </rPh>
    <phoneticPr fontId="1"/>
  </si>
  <si>
    <t>Fire Drake</t>
    <phoneticPr fontId="1"/>
  </si>
  <si>
    <t>Dragon Master対応</t>
    <rPh sb="13" eb="15">
      <t>タイオウ</t>
    </rPh>
    <phoneticPr fontId="1"/>
  </si>
  <si>
    <t>Flame Jelly</t>
    <phoneticPr fontId="1"/>
  </si>
  <si>
    <t>Wyvern</t>
    <phoneticPr fontId="1"/>
  </si>
  <si>
    <t>Gryphon</t>
    <phoneticPr fontId="1"/>
  </si>
  <si>
    <t>Small Shark</t>
    <phoneticPr fontId="1"/>
  </si>
  <si>
    <t>戦場の端から召喚</t>
    <rPh sb="0" eb="2">
      <t>センジョウ</t>
    </rPh>
    <rPh sb="3" eb="4">
      <t>ハシ</t>
    </rPh>
    <rPh sb="6" eb="8">
      <t>ショウカン</t>
    </rPh>
    <phoneticPr fontId="1"/>
  </si>
  <si>
    <t>遠隔儀式\n海域の指定不可</t>
    <rPh sb="0" eb="2">
      <t>エンカク</t>
    </rPh>
    <rPh sb="2" eb="4">
      <t>ギシキ</t>
    </rPh>
    <rPh sb="6" eb="8">
      <t>カイイキ</t>
    </rPh>
    <rPh sb="9" eb="11">
      <t>シテイ</t>
    </rPh>
    <rPh sb="11" eb="13">
      <t>フカ</t>
    </rPh>
    <phoneticPr fontId="1"/>
  </si>
  <si>
    <t>Ice Drake</t>
    <phoneticPr fontId="1"/>
  </si>
  <si>
    <t>Sea Serpent</t>
    <phoneticPr fontId="1"/>
  </si>
  <si>
    <t>Cave Drake</t>
    <phoneticPr fontId="1"/>
  </si>
  <si>
    <t>戦闘呪附</t>
    <rPh sb="0" eb="2">
      <t>セントウ</t>
    </rPh>
    <rPh sb="2" eb="3">
      <t>ジュ</t>
    </rPh>
    <rPh sb="3" eb="4">
      <t>フ</t>
    </rPh>
    <phoneticPr fontId="1"/>
  </si>
  <si>
    <t>Light of the Northern Star</t>
    <phoneticPr fontId="1"/>
  </si>
  <si>
    <t>Lammashta</t>
    <phoneticPr fontId="1"/>
  </si>
  <si>
    <t>中立勢力召喚\n戦場の端から召喚</t>
    <rPh sb="0" eb="2">
      <t>チュウリツ</t>
    </rPh>
    <rPh sb="2" eb="4">
      <t>セイリョク</t>
    </rPh>
    <rPh sb="4" eb="6">
      <t>ショウカン</t>
    </rPh>
    <rPh sb="8" eb="10">
      <t>センジョウ</t>
    </rPh>
    <rPh sb="11" eb="12">
      <t>ハシ</t>
    </rPh>
    <rPh sb="14" eb="16">
      <t>ショウカン</t>
    </rPh>
    <phoneticPr fontId="1"/>
  </si>
  <si>
    <t>Shade Beast</t>
    <phoneticPr fontId="1"/>
  </si>
  <si>
    <t>Leogryph</t>
    <phoneticPr fontId="1"/>
  </si>
  <si>
    <t>Swamp Drake</t>
    <phoneticPr fontId="1"/>
  </si>
  <si>
    <t>Vine Ogre</t>
    <phoneticPr fontId="1"/>
  </si>
  <si>
    <t>Kithaironic Lion</t>
    <phoneticPr fontId="1"/>
  </si>
  <si>
    <t>Nature Power</t>
    <phoneticPr fontId="1"/>
  </si>
  <si>
    <t>Strength, Barkskin and Regeneration</t>
    <phoneticPr fontId="1"/>
  </si>
  <si>
    <t>Will o' the Wisp</t>
    <phoneticPr fontId="1"/>
  </si>
  <si>
    <t>Fire Elemental</t>
    <phoneticPr fontId="1"/>
  </si>
  <si>
    <t>Cold天秤ではIce Elemental召喚</t>
    <rPh sb="4" eb="6">
      <t>テンビン</t>
    </rPh>
    <rPh sb="21" eb="23">
      <t>ショウカン</t>
    </rPh>
    <phoneticPr fontId="1"/>
  </si>
  <si>
    <t>Summer Lion</t>
    <phoneticPr fontId="1"/>
  </si>
  <si>
    <t>Air Elemental</t>
    <phoneticPr fontId="1"/>
  </si>
  <si>
    <t>Spring Hawk</t>
    <phoneticPr fontId="1"/>
  </si>
  <si>
    <t>Draconian Chief</t>
    <phoneticPr fontId="1"/>
  </si>
  <si>
    <t>15 Draconians</t>
    <phoneticPr fontId="1"/>
  </si>
  <si>
    <t>遠隔儀式\n陸上の指定不可\n敵国領内の指定不可</t>
    <rPh sb="0" eb="2">
      <t>エンカク</t>
    </rPh>
    <rPh sb="2" eb="4">
      <t>ギシキ</t>
    </rPh>
    <rPh sb="6" eb="8">
      <t>リクジョウ</t>
    </rPh>
    <rPh sb="9" eb="11">
      <t>シテイ</t>
    </rPh>
    <rPh sb="11" eb="13">
      <t>フカ</t>
    </rPh>
    <rPh sb="15" eb="17">
      <t>テキコク</t>
    </rPh>
    <rPh sb="17" eb="19">
      <t>リョウナイ</t>
    </rPh>
    <rPh sb="20" eb="22">
      <t>シテイ</t>
    </rPh>
    <rPh sb="22" eb="24">
      <t>フカ</t>
    </rPh>
    <phoneticPr fontId="1"/>
  </si>
  <si>
    <t>遠隔儀式\n敵国領内の指定不可</t>
    <rPh sb="0" eb="2">
      <t>エンカク</t>
    </rPh>
    <rPh sb="2" eb="4">
      <t>ギシキ</t>
    </rPh>
    <rPh sb="6" eb="8">
      <t>テキコク</t>
    </rPh>
    <rPh sb="8" eb="10">
      <t>リョウナイ</t>
    </rPh>
    <rPh sb="11" eb="13">
      <t>シテイ</t>
    </rPh>
    <rPh sb="13" eb="15">
      <t>フカ</t>
    </rPh>
    <phoneticPr fontId="1"/>
  </si>
  <si>
    <t>Water Elemental</t>
    <phoneticPr fontId="1"/>
  </si>
  <si>
    <t>Sea Troll</t>
    <phoneticPr fontId="1"/>
  </si>
  <si>
    <t>Winter Wolf</t>
    <phoneticPr fontId="1"/>
  </si>
  <si>
    <t>Naiad</t>
    <phoneticPr fontId="1"/>
  </si>
  <si>
    <t>Kydnid</t>
    <phoneticPr fontId="1"/>
  </si>
  <si>
    <t>Earth Elemental</t>
    <phoneticPr fontId="1"/>
  </si>
  <si>
    <t>Fall Bear</t>
    <phoneticPr fontId="1"/>
  </si>
  <si>
    <t>Troll</t>
    <phoneticPr fontId="1"/>
  </si>
  <si>
    <t>遠隔儀式</t>
    <rPh sb="0" eb="2">
      <t>エンカク</t>
    </rPh>
    <rPh sb="2" eb="4">
      <t>ギシキ</t>
    </rPh>
    <phoneticPr fontId="1"/>
  </si>
  <si>
    <t>Dispossessed Spirit</t>
    <phoneticPr fontId="1"/>
  </si>
  <si>
    <t>15+1</t>
    <phoneticPr fontId="1"/>
  </si>
  <si>
    <t>25+2</t>
    <phoneticPr fontId="1"/>
  </si>
  <si>
    <t>防御貫通\n疲労ダメージ</t>
    <rPh sb="0" eb="2">
      <t>ボウギョ</t>
    </rPh>
    <rPh sb="2" eb="4">
      <t>カンツウ</t>
    </rPh>
    <rPh sb="6" eb="8">
      <t>ヒロウ</t>
    </rPh>
    <phoneticPr fontId="1"/>
  </si>
  <si>
    <t>Corpse Candle</t>
    <phoneticPr fontId="1"/>
  </si>
  <si>
    <t>Bane Lord</t>
    <phoneticPr fontId="1"/>
  </si>
  <si>
    <t>Manticore</t>
    <phoneticPr fontId="1"/>
  </si>
  <si>
    <t>Howl</t>
    <phoneticPr fontId="1"/>
  </si>
  <si>
    <t>Woodland Spirit</t>
    <phoneticPr fontId="1"/>
  </si>
  <si>
    <t>10+2</t>
    <phoneticPr fontId="1"/>
  </si>
  <si>
    <t>Forest Troll</t>
    <phoneticPr fontId="1"/>
  </si>
  <si>
    <t>Sleeper</t>
    <phoneticPr fontId="1"/>
  </si>
  <si>
    <t>Fire Snake</t>
    <phoneticPr fontId="1"/>
  </si>
  <si>
    <t>Flame Spirit</t>
    <phoneticPr fontId="1"/>
  </si>
  <si>
    <t>Great Eagle</t>
    <phoneticPr fontId="1"/>
  </si>
  <si>
    <t>Bishop Fish</t>
    <phoneticPr fontId="1"/>
  </si>
  <si>
    <t>Shark Attack</t>
    <phoneticPr fontId="1"/>
  </si>
  <si>
    <t>Sea King</t>
    <phoneticPr fontId="1"/>
  </si>
  <si>
    <t>10 Sea Trolls</t>
    <phoneticPr fontId="1"/>
  </si>
  <si>
    <t>Kokythiad</t>
    <phoneticPr fontId="1"/>
  </si>
  <si>
    <t>Hill Giant</t>
    <phoneticPr fontId="1"/>
  </si>
  <si>
    <t>Troll King</t>
    <phoneticPr fontId="1"/>
  </si>
  <si>
    <t>10 Trolls</t>
    <phoneticPr fontId="1"/>
  </si>
  <si>
    <t>Ether Lord</t>
    <phoneticPr fontId="1"/>
  </si>
  <si>
    <t>Ghost</t>
    <phoneticPr fontId="1"/>
  </si>
  <si>
    <t>Spectral Mage</t>
    <phoneticPr fontId="1"/>
  </si>
  <si>
    <t>Sprite</t>
    <phoneticPr fontId="1"/>
  </si>
  <si>
    <t>Troll Shaman</t>
    <phoneticPr fontId="1"/>
  </si>
  <si>
    <t>15 Forest Trolls</t>
    <phoneticPr fontId="1"/>
  </si>
  <si>
    <t>Forest Giant</t>
    <phoneticPr fontId="1"/>
  </si>
  <si>
    <t>Lamia</t>
    <phoneticPr fontId="1"/>
  </si>
  <si>
    <t>Lamia Lord対応</t>
    <rPh sb="10" eb="12">
      <t>タイオウ</t>
    </rPh>
    <phoneticPr fontId="1"/>
  </si>
  <si>
    <t>Lamia Queen</t>
    <phoneticPr fontId="1"/>
  </si>
  <si>
    <t>Fire Elemental</t>
    <phoneticPr fontId="1"/>
  </si>
  <si>
    <t>Asp Turtle</t>
    <phoneticPr fontId="1"/>
  </si>
  <si>
    <t>Catoblepas</t>
    <phoneticPr fontId="1"/>
  </si>
  <si>
    <t>Mound Fiend</t>
    <phoneticPr fontId="1"/>
  </si>
  <si>
    <t>Harvester of Sorrows</t>
    <phoneticPr fontId="1"/>
  </si>
  <si>
    <t>Wraith Lord</t>
    <phoneticPr fontId="1"/>
  </si>
  <si>
    <t>Random Animal</t>
    <phoneticPr fontId="1"/>
  </si>
  <si>
    <t>Ivy King</t>
    <phoneticPr fontId="1"/>
  </si>
  <si>
    <t>Wild Hunt</t>
    <phoneticPr fontId="1"/>
  </si>
  <si>
    <t>世界呪附</t>
    <rPh sb="0" eb="2">
      <t>セカイ</t>
    </rPh>
    <rPh sb="2" eb="3">
      <t>ジュ</t>
    </rPh>
    <rPh sb="3" eb="4">
      <t>フ</t>
    </rPh>
    <phoneticPr fontId="1"/>
  </si>
  <si>
    <t>Random King of Elemental Fire</t>
    <phoneticPr fontId="1"/>
  </si>
  <si>
    <t>ユニーク召喚（候補2種）\n指揮官として召喚</t>
    <rPh sb="4" eb="6">
      <t>ショウカン</t>
    </rPh>
    <rPh sb="7" eb="9">
      <t>コウホ</t>
    </rPh>
    <rPh sb="10" eb="11">
      <t>シュ</t>
    </rPh>
    <rPh sb="14" eb="17">
      <t>シキカン</t>
    </rPh>
    <rPh sb="20" eb="22">
      <t>ショウカン</t>
    </rPh>
    <phoneticPr fontId="1"/>
  </si>
  <si>
    <t>The Kindly Ones</t>
    <phoneticPr fontId="1"/>
  </si>
  <si>
    <t>Random Queen of Elemental Air</t>
    <phoneticPr fontId="1"/>
  </si>
  <si>
    <t>ユニーク召喚（候補3種）\n指揮官として召喚</t>
    <rPh sb="4" eb="6">
      <t>ショウカン</t>
    </rPh>
    <rPh sb="7" eb="9">
      <t>コウホ</t>
    </rPh>
    <rPh sb="10" eb="11">
      <t>シュ</t>
    </rPh>
    <rPh sb="14" eb="17">
      <t>シキカン</t>
    </rPh>
    <rPh sb="20" eb="22">
      <t>ショウカン</t>
    </rPh>
    <phoneticPr fontId="1"/>
  </si>
  <si>
    <t>Random Queen of Elemental Water</t>
    <phoneticPr fontId="1"/>
  </si>
  <si>
    <t>Guardians of the Deep</t>
    <phoneticPr fontId="1"/>
  </si>
  <si>
    <t>暗殺者派遣\n遠隔儀式</t>
    <rPh sb="0" eb="3">
      <t>アンサツシャ</t>
    </rPh>
    <rPh sb="3" eb="5">
      <t>ハケン</t>
    </rPh>
    <rPh sb="7" eb="9">
      <t>エンカク</t>
    </rPh>
    <rPh sb="9" eb="11">
      <t>ギシキ</t>
    </rPh>
    <phoneticPr fontId="1"/>
  </si>
  <si>
    <t>Random King of Elemental Earth</t>
    <phoneticPr fontId="1"/>
  </si>
  <si>
    <t>Eater of the Dead</t>
    <phoneticPr fontId="1"/>
  </si>
  <si>
    <t>ユニーク召喚（候補1種）</t>
    <rPh sb="4" eb="6">
      <t>ショウカン</t>
    </rPh>
    <rPh sb="7" eb="9">
      <t>コウホ</t>
    </rPh>
    <rPh sb="10" eb="11">
      <t>シュ</t>
    </rPh>
    <phoneticPr fontId="1"/>
  </si>
  <si>
    <t>King of Banefires</t>
    <phoneticPr fontId="1"/>
  </si>
  <si>
    <t>ユニーク召喚（候補1種）\n指揮官として召喚</t>
    <rPh sb="4" eb="6">
      <t>ショウカン</t>
    </rPh>
    <rPh sb="7" eb="9">
      <t>コウホ</t>
    </rPh>
    <rPh sb="10" eb="11">
      <t>シュ</t>
    </rPh>
    <rPh sb="14" eb="17">
      <t>シキカン</t>
    </rPh>
    <rPh sb="20" eb="22">
      <t>ショウカン</t>
    </rPh>
    <phoneticPr fontId="1"/>
  </si>
  <si>
    <t>Ashen Angel</t>
    <phoneticPr fontId="1"/>
  </si>
  <si>
    <t>暗殺者派遣\n遠隔儀式\n海域の指定不可</t>
    <rPh sb="0" eb="3">
      <t>アンサツシャ</t>
    </rPh>
    <rPh sb="3" eb="5">
      <t>ハケン</t>
    </rPh>
    <rPh sb="7" eb="9">
      <t>エンカク</t>
    </rPh>
    <rPh sb="9" eb="11">
      <t>ギシキ</t>
    </rPh>
    <rPh sb="13" eb="15">
      <t>カイイキ</t>
    </rPh>
    <rPh sb="16" eb="18">
      <t>シテイ</t>
    </rPh>
    <rPh sb="18" eb="20">
      <t>フカ</t>
    </rPh>
    <phoneticPr fontId="1"/>
  </si>
  <si>
    <t>Well of Misery</t>
    <phoneticPr fontId="1"/>
  </si>
  <si>
    <t>Entangle</t>
    <phoneticPr fontId="1"/>
  </si>
  <si>
    <t>敵にのみ作用</t>
    <rPh sb="0" eb="1">
      <t>テキ</t>
    </rPh>
    <rPh sb="4" eb="6">
      <t>サヨウ</t>
    </rPh>
    <phoneticPr fontId="1"/>
  </si>
  <si>
    <t>Faery Queen</t>
    <phoneticPr fontId="1"/>
  </si>
  <si>
    <t>Court of Sprites</t>
    <phoneticPr fontId="1"/>
  </si>
  <si>
    <t>Ancient Presence</t>
    <phoneticPr fontId="1"/>
  </si>
  <si>
    <t>Abomination</t>
    <phoneticPr fontId="1"/>
  </si>
  <si>
    <t>Longdead Horseman</t>
    <phoneticPr fontId="1"/>
  </si>
  <si>
    <t>中立勢力派遣\n指揮官付属：Wraith Lord</t>
    <rPh sb="0" eb="2">
      <t>チュウリツ</t>
    </rPh>
    <rPh sb="2" eb="4">
      <t>セイリョク</t>
    </rPh>
    <rPh sb="4" eb="6">
      <t>ハケン</t>
    </rPh>
    <rPh sb="8" eb="11">
      <t>シキカン</t>
    </rPh>
    <rPh sb="11" eb="13">
      <t>フゾク</t>
    </rPh>
    <phoneticPr fontId="1"/>
  </si>
  <si>
    <t>Wight</t>
    <phoneticPr fontId="1"/>
  </si>
  <si>
    <t>20+3</t>
    <phoneticPr fontId="1"/>
  </si>
  <si>
    <t>Random Tartarian</t>
    <phoneticPr fontId="1"/>
  </si>
  <si>
    <t>ランダム召喚（候補8種）\n低確率で指揮官として召喚</t>
    <rPh sb="4" eb="6">
      <t>ショウカン</t>
    </rPh>
    <rPh sb="7" eb="9">
      <t>コウホ</t>
    </rPh>
    <rPh sb="10" eb="11">
      <t>シュ</t>
    </rPh>
    <rPh sb="14" eb="17">
      <t>テイカクリツ</t>
    </rPh>
    <rPh sb="18" eb="21">
      <t>シキカン</t>
    </rPh>
    <rPh sb="24" eb="26">
      <t>ショウカン</t>
    </rPh>
    <phoneticPr fontId="1"/>
  </si>
  <si>
    <t>Tarrasque</t>
    <phoneticPr fontId="1"/>
  </si>
  <si>
    <t>Enchanted Forest</t>
    <phoneticPr fontId="1"/>
  </si>
  <si>
    <t>Use</t>
    <phoneticPr fontId="1"/>
  </si>
  <si>
    <t>Type</t>
    <phoneticPr fontId="1"/>
  </si>
  <si>
    <t>兵士召喚</t>
    <rPh sb="0" eb="2">
      <t>ヘイシ</t>
    </rPh>
    <rPh sb="2" eb="4">
      <t>ショウカン</t>
    </rPh>
    <phoneticPr fontId="1"/>
  </si>
  <si>
    <t>指揮官召喚</t>
    <rPh sb="0" eb="3">
      <t>シキカン</t>
    </rPh>
    <rPh sb="3" eb="5">
      <t>ショウカン</t>
    </rPh>
    <phoneticPr fontId="1"/>
  </si>
  <si>
    <t>偵察に役立つBlack Servantを召喚します</t>
    <rPh sb="0" eb="2">
      <t>テイサツ</t>
    </rPh>
    <rPh sb="3" eb="5">
      <t>ヤクダ</t>
    </rPh>
    <rPh sb="20" eb="22">
      <t>ショウカン</t>
    </rPh>
    <phoneticPr fontId="1"/>
  </si>
  <si>
    <t>小範囲の敵を蔓で捕縛し動きを封じます</t>
    <rPh sb="0" eb="3">
      <t>ショウハンイ</t>
    </rPh>
    <rPh sb="4" eb="5">
      <t>テキ</t>
    </rPh>
    <rPh sb="6" eb="7">
      <t>ツル</t>
    </rPh>
    <rPh sb="8" eb="10">
      <t>ホバク</t>
    </rPh>
    <rPh sb="11" eb="12">
      <t>ウゴ</t>
    </rPh>
    <rPh sb="14" eb="15">
      <t>フウ</t>
    </rPh>
    <phoneticPr fontId="1"/>
  </si>
  <si>
    <t>敵1体を呪い傷からの後遺症を受けやすくします</t>
    <rPh sb="0" eb="1">
      <t>テキ</t>
    </rPh>
    <rPh sb="2" eb="3">
      <t>タイ</t>
    </rPh>
    <rPh sb="4" eb="5">
      <t>ノロ</t>
    </rPh>
    <rPh sb="6" eb="7">
      <t>キズ</t>
    </rPh>
    <rPh sb="10" eb="13">
      <t>コウイショウ</t>
    </rPh>
    <rPh sb="14" eb="15">
      <t>ウ</t>
    </rPh>
    <phoneticPr fontId="1"/>
  </si>
  <si>
    <t>鉄を腐食させる地虫Cave Grubを5+体召喚します</t>
    <rPh sb="0" eb="1">
      <t>テツ</t>
    </rPh>
    <rPh sb="2" eb="4">
      <t>フショク</t>
    </rPh>
    <rPh sb="7" eb="9">
      <t>ジムシ</t>
    </rPh>
    <rPh sb="22" eb="24">
      <t>ショウカン</t>
    </rPh>
    <phoneticPr fontId="1"/>
  </si>
  <si>
    <t>水陸両棲の犬Sea Dogを5+体召喚します</t>
    <rPh sb="0" eb="2">
      <t>スイリク</t>
    </rPh>
    <rPh sb="2" eb="4">
      <t>リョウセイ</t>
    </rPh>
    <rPh sb="5" eb="6">
      <t>イヌ</t>
    </rPh>
    <rPh sb="16" eb="17">
      <t>タイ</t>
    </rPh>
    <rPh sb="17" eb="19">
      <t>ショウカン</t>
    </rPh>
    <phoneticPr fontId="1"/>
  </si>
  <si>
    <t>強靭な鰐Crocodileを5+体召喚します</t>
    <rPh sb="0" eb="2">
      <t>キョウジン</t>
    </rPh>
    <rPh sb="3" eb="4">
      <t>ワニ</t>
    </rPh>
    <rPh sb="16" eb="17">
      <t>タイ</t>
    </rPh>
    <rPh sb="17" eb="19">
      <t>ショウカン</t>
    </rPh>
    <phoneticPr fontId="1"/>
  </si>
  <si>
    <t>地形に応じた様々な動物を15+体召喚します</t>
    <rPh sb="0" eb="2">
      <t>チケイ</t>
    </rPh>
    <rPh sb="3" eb="4">
      <t>オウ</t>
    </rPh>
    <rPh sb="6" eb="8">
      <t>サマザマ</t>
    </rPh>
    <rPh sb="9" eb="11">
      <t>ドウブツ</t>
    </rPh>
    <rPh sb="15" eb="16">
      <t>タイ</t>
    </rPh>
    <rPh sb="16" eb="18">
      <t>ショウカン</t>
    </rPh>
    <phoneticPr fontId="1"/>
  </si>
  <si>
    <t>毒を持つ巨大蟻Fire Antを10+体召喚します</t>
    <rPh sb="0" eb="1">
      <t>ドク</t>
    </rPh>
    <rPh sb="2" eb="3">
      <t>モ</t>
    </rPh>
    <rPh sb="4" eb="6">
      <t>キョダイ</t>
    </rPh>
    <rPh sb="6" eb="7">
      <t>アリ</t>
    </rPh>
    <rPh sb="19" eb="20">
      <t>タイ</t>
    </rPh>
    <rPh sb="20" eb="22">
      <t>ショウカン</t>
    </rPh>
    <phoneticPr fontId="1"/>
  </si>
  <si>
    <t>嵐から力を得て風魔法の技能を向上させます</t>
    <rPh sb="0" eb="1">
      <t>アラシ</t>
    </rPh>
    <rPh sb="3" eb="4">
      <t>チカラ</t>
    </rPh>
    <rPh sb="5" eb="6">
      <t>エ</t>
    </rPh>
    <rPh sb="7" eb="8">
      <t>カゼ</t>
    </rPh>
    <rPh sb="8" eb="10">
      <t>マホウ</t>
    </rPh>
    <rPh sb="11" eb="13">
      <t>ギノウ</t>
    </rPh>
    <rPh sb="14" eb="16">
      <t>コウジョウ</t>
    </rPh>
    <phoneticPr fontId="1"/>
  </si>
  <si>
    <t>自己強化</t>
    <rPh sb="0" eb="2">
      <t>ジコ</t>
    </rPh>
    <rPh sb="2" eb="4">
      <t>キョウカ</t>
    </rPh>
    <phoneticPr fontId="1"/>
  </si>
  <si>
    <t>海から力を得て水魔法の技能を向上させます</t>
    <rPh sb="0" eb="1">
      <t>ウミ</t>
    </rPh>
    <rPh sb="3" eb="4">
      <t>チカラ</t>
    </rPh>
    <rPh sb="5" eb="6">
      <t>エ</t>
    </rPh>
    <rPh sb="7" eb="8">
      <t>ミズ</t>
    </rPh>
    <rPh sb="8" eb="10">
      <t>マホウ</t>
    </rPh>
    <rPh sb="11" eb="13">
      <t>ギノウ</t>
    </rPh>
    <rPh sb="14" eb="16">
      <t>コウジョウ</t>
    </rPh>
    <phoneticPr fontId="1"/>
  </si>
  <si>
    <t>弱体化</t>
    <rPh sb="0" eb="3">
      <t>ジャクタイカ</t>
    </rPh>
    <phoneticPr fontId="1"/>
  </si>
  <si>
    <t>捕縛</t>
    <rPh sb="0" eb="2">
      <t>ホバク</t>
    </rPh>
    <phoneticPr fontId="1"/>
  </si>
  <si>
    <t>強靭な亜人Ogreを5+体召喚します</t>
    <rPh sb="0" eb="2">
      <t>キョウジン</t>
    </rPh>
    <rPh sb="3" eb="5">
      <t>アジン</t>
    </rPh>
    <rPh sb="12" eb="13">
      <t>タイ</t>
    </rPh>
    <rPh sb="13" eb="15">
      <t>ショウカン</t>
    </rPh>
    <phoneticPr fontId="1"/>
  </si>
  <si>
    <t>筋力を奪う影の世界の住民Shadeを5+体召喚します</t>
    <rPh sb="0" eb="2">
      <t>キンリョク</t>
    </rPh>
    <rPh sb="3" eb="4">
      <t>ウバ</t>
    </rPh>
    <rPh sb="5" eb="6">
      <t>カゲ</t>
    </rPh>
    <rPh sb="7" eb="9">
      <t>セカイ</t>
    </rPh>
    <rPh sb="10" eb="12">
      <t>ジュウミン</t>
    </rPh>
    <rPh sb="20" eb="21">
      <t>タイ</t>
    </rPh>
    <rPh sb="21" eb="23">
      <t>ショウカン</t>
    </rPh>
    <phoneticPr fontId="1"/>
  </si>
  <si>
    <t>敏捷な狼Wolfを10+体召喚します</t>
    <rPh sb="0" eb="2">
      <t>ビンショウ</t>
    </rPh>
    <rPh sb="3" eb="4">
      <t>オオカミ</t>
    </rPh>
    <rPh sb="12" eb="13">
      <t>タイ</t>
    </rPh>
    <rPh sb="13" eb="15">
      <t>ショウカン</t>
    </rPh>
    <phoneticPr fontId="1"/>
  </si>
  <si>
    <t>猛毒を持つ大蛇Horned Serpentを5+体召喚します</t>
    <rPh sb="0" eb="2">
      <t>モウドク</t>
    </rPh>
    <rPh sb="3" eb="4">
      <t>モ</t>
    </rPh>
    <rPh sb="5" eb="7">
      <t>ダイジャ</t>
    </rPh>
    <rPh sb="24" eb="25">
      <t>タイ</t>
    </rPh>
    <rPh sb="25" eb="27">
      <t>ショウカン</t>
    </rPh>
    <phoneticPr fontId="1"/>
  </si>
  <si>
    <t>鋭い鎌を持つ蟷螂Killer Mantisを5+体召喚します</t>
    <rPh sb="0" eb="1">
      <t>スルド</t>
    </rPh>
    <rPh sb="2" eb="3">
      <t>カマ</t>
    </rPh>
    <rPh sb="4" eb="5">
      <t>モ</t>
    </rPh>
    <rPh sb="6" eb="8">
      <t>カマキリ</t>
    </rPh>
    <rPh sb="24" eb="25">
      <t>タイ</t>
    </rPh>
    <rPh sb="25" eb="27">
      <t>ショウカン</t>
    </rPh>
    <phoneticPr fontId="1"/>
  </si>
  <si>
    <t>一時的召喚</t>
    <rPh sb="0" eb="3">
      <t>イチジテキ</t>
    </rPh>
    <rPh sb="3" eb="5">
      <t>ショウカン</t>
    </rPh>
    <phoneticPr fontId="1"/>
  </si>
  <si>
    <t>致命的な毒を持つ大蠍Scorpion Beastを1体召喚します</t>
    <rPh sb="0" eb="3">
      <t>チメイテキ</t>
    </rPh>
    <rPh sb="4" eb="5">
      <t>ドク</t>
    </rPh>
    <rPh sb="6" eb="7">
      <t>モ</t>
    </rPh>
    <rPh sb="8" eb="9">
      <t>オオ</t>
    </rPh>
    <rPh sb="9" eb="10">
      <t>サソリ</t>
    </rPh>
    <rPh sb="26" eb="27">
      <t>タイ</t>
    </rPh>
    <rPh sb="27" eb="29">
      <t>ショウカン</t>
    </rPh>
    <phoneticPr fontId="1"/>
  </si>
  <si>
    <t>火炎耐性を得つつ火魔法の技能を向上させます</t>
    <rPh sb="0" eb="2">
      <t>カエン</t>
    </rPh>
    <rPh sb="2" eb="4">
      <t>タイセイ</t>
    </rPh>
    <rPh sb="5" eb="6">
      <t>エ</t>
    </rPh>
    <rPh sb="8" eb="9">
      <t>ヒ</t>
    </rPh>
    <rPh sb="9" eb="11">
      <t>マホウ</t>
    </rPh>
    <rPh sb="12" eb="14">
      <t>ギノウ</t>
    </rPh>
    <rPh sb="15" eb="17">
      <t>コウジョウ</t>
    </rPh>
    <phoneticPr fontId="1"/>
  </si>
  <si>
    <t>炎による範囲攻撃を行う小型精霊Fire Elementalを1体召喚します</t>
    <rPh sb="0" eb="1">
      <t>ホノオ</t>
    </rPh>
    <rPh sb="4" eb="6">
      <t>ハンイ</t>
    </rPh>
    <rPh sb="6" eb="8">
      <t>コウゲキ</t>
    </rPh>
    <rPh sb="9" eb="10">
      <t>オコナ</t>
    </rPh>
    <rPh sb="11" eb="13">
      <t>コガタ</t>
    </rPh>
    <rPh sb="13" eb="15">
      <t>セイレイ</t>
    </rPh>
    <rPh sb="31" eb="32">
      <t>タイ</t>
    </rPh>
    <rPh sb="32" eb="34">
      <t>ショウカン</t>
    </rPh>
    <phoneticPr fontId="1"/>
  </si>
  <si>
    <t>電撃と蹂躙で敵を薙ぎ倒す小型精霊Air Elementalを1体召喚します</t>
    <rPh sb="0" eb="2">
      <t>デンゲキ</t>
    </rPh>
    <rPh sb="3" eb="5">
      <t>ジュウリン</t>
    </rPh>
    <rPh sb="6" eb="7">
      <t>テキ</t>
    </rPh>
    <rPh sb="8" eb="9">
      <t>ナ</t>
    </rPh>
    <rPh sb="10" eb="11">
      <t>タオ</t>
    </rPh>
    <rPh sb="12" eb="14">
      <t>コガタ</t>
    </rPh>
    <rPh sb="14" eb="16">
      <t>セイレイ</t>
    </rPh>
    <rPh sb="31" eb="32">
      <t>タイ</t>
    </rPh>
    <rPh sb="32" eb="34">
      <t>ショウカン</t>
    </rPh>
    <phoneticPr fontId="1"/>
  </si>
  <si>
    <t>遠隔召喚</t>
    <rPh sb="0" eb="2">
      <t>エンカク</t>
    </rPh>
    <rPh sb="2" eb="4">
      <t>ショウカン</t>
    </rPh>
    <phoneticPr fontId="1"/>
  </si>
  <si>
    <t>指定した州に40体のBlack Hawkとその指揮官Great Hawkを召喚します</t>
    <rPh sb="0" eb="2">
      <t>シテイ</t>
    </rPh>
    <rPh sb="4" eb="5">
      <t>シュウ</t>
    </rPh>
    <rPh sb="8" eb="9">
      <t>タイ</t>
    </rPh>
    <rPh sb="23" eb="26">
      <t>シキカン</t>
    </rPh>
    <rPh sb="37" eb="39">
      <t>ショウカン</t>
    </rPh>
    <phoneticPr fontId="1"/>
  </si>
  <si>
    <t>冷気に包まれた亜人Yetiを5+体召喚します</t>
    <rPh sb="0" eb="2">
      <t>レイキ</t>
    </rPh>
    <rPh sb="3" eb="4">
      <t>ツツ</t>
    </rPh>
    <rPh sb="7" eb="9">
      <t>アジン</t>
    </rPh>
    <rPh sb="16" eb="17">
      <t>タイ</t>
    </rPh>
    <rPh sb="17" eb="19">
      <t>ショウカン</t>
    </rPh>
    <phoneticPr fontId="1"/>
  </si>
  <si>
    <t>強酸を吐く地底の牛Cave Cowを5+体召喚します</t>
    <rPh sb="0" eb="2">
      <t>キョウサン</t>
    </rPh>
    <rPh sb="3" eb="4">
      <t>ハ</t>
    </rPh>
    <rPh sb="5" eb="7">
      <t>チテイ</t>
    </rPh>
    <rPh sb="8" eb="9">
      <t>ウシ</t>
    </rPh>
    <rPh sb="20" eb="21">
      <t>タイ</t>
    </rPh>
    <rPh sb="21" eb="23">
      <t>ショウカン</t>
    </rPh>
    <phoneticPr fontId="1"/>
  </si>
  <si>
    <t>多数の触手を持つ大蛸Krakenを1体召喚します</t>
    <rPh sb="0" eb="2">
      <t>タスウ</t>
    </rPh>
    <rPh sb="3" eb="5">
      <t>ショクシュ</t>
    </rPh>
    <rPh sb="6" eb="7">
      <t>モ</t>
    </rPh>
    <rPh sb="8" eb="9">
      <t>オオ</t>
    </rPh>
    <rPh sb="9" eb="10">
      <t>タコ</t>
    </rPh>
    <rPh sb="18" eb="19">
      <t>タイ</t>
    </rPh>
    <rPh sb="19" eb="21">
      <t>ショウカン</t>
    </rPh>
    <phoneticPr fontId="1"/>
  </si>
  <si>
    <t>再生しつつ敵を蹂躙する小型精霊Earth Elementalを1体召喚します</t>
    <rPh sb="0" eb="2">
      <t>サイセイ</t>
    </rPh>
    <rPh sb="5" eb="6">
      <t>テキ</t>
    </rPh>
    <rPh sb="7" eb="9">
      <t>ジュウリン</t>
    </rPh>
    <rPh sb="11" eb="13">
      <t>コガタ</t>
    </rPh>
    <rPh sb="13" eb="15">
      <t>セイレイ</t>
    </rPh>
    <rPh sb="32" eb="33">
      <t>タイ</t>
    </rPh>
    <rPh sb="33" eb="35">
      <t>ショウカン</t>
    </rPh>
    <phoneticPr fontId="1"/>
  </si>
  <si>
    <t>非常に強い鋏を持つ大蟹Cave Crabを1体召喚します</t>
    <rPh sb="0" eb="2">
      <t>ヒジョウ</t>
    </rPh>
    <rPh sb="3" eb="4">
      <t>ツヨ</t>
    </rPh>
    <rPh sb="5" eb="6">
      <t>ハサミ</t>
    </rPh>
    <rPh sb="7" eb="8">
      <t>モ</t>
    </rPh>
    <rPh sb="9" eb="10">
      <t>オオ</t>
    </rPh>
    <rPh sb="10" eb="11">
      <t>カニ</t>
    </rPh>
    <rPh sb="22" eb="23">
      <t>タイ</t>
    </rPh>
    <rPh sb="23" eb="25">
      <t>ショウカン</t>
    </rPh>
    <phoneticPr fontId="1"/>
  </si>
  <si>
    <t>疲労回復を得つつ地魔法の技能を向上させます</t>
    <rPh sb="0" eb="2">
      <t>ヒロウ</t>
    </rPh>
    <rPh sb="2" eb="4">
      <t>カイフク</t>
    </rPh>
    <rPh sb="5" eb="6">
      <t>エ</t>
    </rPh>
    <rPh sb="8" eb="9">
      <t>チ</t>
    </rPh>
    <rPh sb="9" eb="11">
      <t>マホウ</t>
    </rPh>
    <rPh sb="12" eb="14">
      <t>ギノウ</t>
    </rPh>
    <rPh sb="15" eb="17">
      <t>コウジョウ</t>
    </rPh>
    <phoneticPr fontId="1"/>
  </si>
  <si>
    <t>習得している全ての系統の魔法の技能を向上させます</t>
    <rPh sb="0" eb="2">
      <t>シュウトク</t>
    </rPh>
    <rPh sb="6" eb="7">
      <t>スベ</t>
    </rPh>
    <rPh sb="9" eb="11">
      <t>ケイトウ</t>
    </rPh>
    <rPh sb="12" eb="14">
      <t>マホウ</t>
    </rPh>
    <rPh sb="15" eb="17">
      <t>ギノウ</t>
    </rPh>
    <rPh sb="18" eb="20">
      <t>コウジョウ</t>
    </rPh>
    <phoneticPr fontId="1"/>
  </si>
  <si>
    <t>土地探索</t>
    <rPh sb="0" eb="2">
      <t>トチ</t>
    </rPh>
    <rPh sb="2" eb="4">
      <t>タンサク</t>
    </rPh>
    <phoneticPr fontId="1"/>
  </si>
  <si>
    <t>指定した州の死魔法に関連する魔法の地を全て明かします</t>
    <rPh sb="0" eb="2">
      <t>シテイ</t>
    </rPh>
    <rPh sb="4" eb="5">
      <t>シュウ</t>
    </rPh>
    <rPh sb="6" eb="7">
      <t>シ</t>
    </rPh>
    <rPh sb="7" eb="9">
      <t>マホウ</t>
    </rPh>
    <rPh sb="10" eb="12">
      <t>カンレン</t>
    </rPh>
    <rPh sb="14" eb="16">
      <t>マホウ</t>
    </rPh>
    <rPh sb="17" eb="18">
      <t>チ</t>
    </rPh>
    <rPh sb="19" eb="20">
      <t>スベ</t>
    </rPh>
    <rPh sb="21" eb="22">
      <t>ア</t>
    </rPh>
    <phoneticPr fontId="1"/>
  </si>
  <si>
    <t>破滅の剣を持つ冥界の戦士Wightを5体召喚します</t>
    <rPh sb="0" eb="2">
      <t>ハメツ</t>
    </rPh>
    <rPh sb="3" eb="4">
      <t>ツルギ</t>
    </rPh>
    <rPh sb="5" eb="6">
      <t>モ</t>
    </rPh>
    <rPh sb="7" eb="9">
      <t>メイカイ</t>
    </rPh>
    <rPh sb="10" eb="12">
      <t>センシ</t>
    </rPh>
    <rPh sb="19" eb="20">
      <t>タイ</t>
    </rPh>
    <rPh sb="20" eb="22">
      <t>ショウカン</t>
    </rPh>
    <phoneticPr fontId="1"/>
  </si>
  <si>
    <t>破滅の剣を持つ冥界の将軍Baneを1体召喚します</t>
    <rPh sb="0" eb="2">
      <t>ハメツ</t>
    </rPh>
    <rPh sb="3" eb="4">
      <t>ツルギ</t>
    </rPh>
    <rPh sb="5" eb="6">
      <t>モ</t>
    </rPh>
    <rPh sb="7" eb="9">
      <t>メイカイ</t>
    </rPh>
    <rPh sb="10" eb="12">
      <t>ショウグン</t>
    </rPh>
    <rPh sb="18" eb="19">
      <t>タイ</t>
    </rPh>
    <rPh sb="19" eb="21">
      <t>ショウカン</t>
    </rPh>
    <phoneticPr fontId="1"/>
  </si>
  <si>
    <t>強靭な人型植物Vine Manを3体召喚します</t>
    <rPh sb="0" eb="2">
      <t>キョウジン</t>
    </rPh>
    <rPh sb="3" eb="5">
      <t>ヒトガタ</t>
    </rPh>
    <rPh sb="5" eb="7">
      <t>ショクブツ</t>
    </rPh>
    <rPh sb="17" eb="18">
      <t>タイ</t>
    </rPh>
    <rPh sb="18" eb="20">
      <t>ショウカン</t>
    </rPh>
    <phoneticPr fontId="1"/>
  </si>
  <si>
    <t>頑強な人型植物Algae Manを3体召喚します</t>
    <rPh sb="0" eb="2">
      <t>ガンキョウ</t>
    </rPh>
    <rPh sb="3" eb="5">
      <t>ヒトガタ</t>
    </rPh>
    <rPh sb="5" eb="7">
      <t>ショクブツ</t>
    </rPh>
    <rPh sb="18" eb="19">
      <t>タイ</t>
    </rPh>
    <rPh sb="19" eb="21">
      <t>ショウカン</t>
    </rPh>
    <phoneticPr fontId="1"/>
  </si>
  <si>
    <t>敏捷な水棲の獅子Leocampusを10+体召喚します</t>
    <rPh sb="0" eb="2">
      <t>ビンショウ</t>
    </rPh>
    <rPh sb="3" eb="5">
      <t>スイセイ</t>
    </rPh>
    <rPh sb="6" eb="8">
      <t>シシ</t>
    </rPh>
    <rPh sb="21" eb="22">
      <t>タイ</t>
    </rPh>
    <rPh sb="22" eb="24">
      <t>ショウカン</t>
    </rPh>
    <phoneticPr fontId="1"/>
  </si>
  <si>
    <t>毒を吐く沼地の生物Bog Beastを5+体召喚します</t>
    <rPh sb="0" eb="1">
      <t>ドク</t>
    </rPh>
    <rPh sb="2" eb="3">
      <t>ハ</t>
    </rPh>
    <rPh sb="4" eb="6">
      <t>ヌマチ</t>
    </rPh>
    <rPh sb="7" eb="9">
      <t>セイブツ</t>
    </rPh>
    <rPh sb="21" eb="22">
      <t>タイ</t>
    </rPh>
    <rPh sb="22" eb="24">
      <t>ショウカン</t>
    </rPh>
    <phoneticPr fontId="1"/>
  </si>
  <si>
    <t>指定した州に14体のWolfとその指揮官Werewolfを召喚します</t>
    <rPh sb="0" eb="2">
      <t>シテイ</t>
    </rPh>
    <rPh sb="4" eb="5">
      <t>シュウ</t>
    </rPh>
    <rPh sb="8" eb="9">
      <t>タイ</t>
    </rPh>
    <rPh sb="17" eb="20">
      <t>シキカン</t>
    </rPh>
    <rPh sb="29" eb="31">
      <t>ショウカン</t>
    </rPh>
    <phoneticPr fontId="1"/>
  </si>
  <si>
    <t>炎を吐く下等な竜Fire Drakeを1体召喚します</t>
    <rPh sb="0" eb="1">
      <t>ホノオ</t>
    </rPh>
    <rPh sb="2" eb="3">
      <t>ハ</t>
    </rPh>
    <rPh sb="4" eb="6">
      <t>カトウ</t>
    </rPh>
    <rPh sb="7" eb="8">
      <t>リュウ</t>
    </rPh>
    <rPh sb="20" eb="21">
      <t>タイ</t>
    </rPh>
    <rPh sb="21" eb="23">
      <t>ショウカン</t>
    </rPh>
    <phoneticPr fontId="1"/>
  </si>
  <si>
    <t>有毒な触手を持つ海月Flame Jellyを10+体召喚します</t>
    <rPh sb="0" eb="2">
      <t>ユウドク</t>
    </rPh>
    <rPh sb="3" eb="5">
      <t>ショクシュ</t>
    </rPh>
    <rPh sb="6" eb="7">
      <t>モ</t>
    </rPh>
    <rPh sb="8" eb="10">
      <t>クラゲ</t>
    </rPh>
    <rPh sb="25" eb="26">
      <t>タイ</t>
    </rPh>
    <rPh sb="26" eb="28">
      <t>ショウカン</t>
    </rPh>
    <phoneticPr fontId="1"/>
  </si>
  <si>
    <t>飛行する下等な竜Wyvernを2体召喚します</t>
    <rPh sb="0" eb="2">
      <t>ヒコウ</t>
    </rPh>
    <rPh sb="4" eb="6">
      <t>カトウ</t>
    </rPh>
    <rPh sb="7" eb="8">
      <t>リュウ</t>
    </rPh>
    <rPh sb="16" eb="17">
      <t>タイ</t>
    </rPh>
    <rPh sb="17" eb="19">
      <t>ショウカン</t>
    </rPh>
    <phoneticPr fontId="1"/>
  </si>
  <si>
    <t>飛行する神話的生物Gryphonを5+体召喚します</t>
    <rPh sb="0" eb="2">
      <t>ヒコウ</t>
    </rPh>
    <rPh sb="4" eb="7">
      <t>シンワテキ</t>
    </rPh>
    <rPh sb="7" eb="9">
      <t>セイブツ</t>
    </rPh>
    <rPh sb="19" eb="20">
      <t>タイ</t>
    </rPh>
    <rPh sb="20" eb="22">
      <t>ショウカン</t>
    </rPh>
    <phoneticPr fontId="1"/>
  </si>
  <si>
    <t>戦場の端から小さな鮫Small Sharkを10+体召喚します</t>
    <rPh sb="0" eb="2">
      <t>センジョウ</t>
    </rPh>
    <rPh sb="3" eb="4">
      <t>ハシ</t>
    </rPh>
    <rPh sb="6" eb="7">
      <t>チイ</t>
    </rPh>
    <rPh sb="9" eb="10">
      <t>サメ</t>
    </rPh>
    <rPh sb="25" eb="26">
      <t>タイ</t>
    </rPh>
    <rPh sb="26" eb="28">
      <t>ショウカン</t>
    </rPh>
    <phoneticPr fontId="1"/>
  </si>
  <si>
    <t>指定した陸上の州の水魔法に関連する魔法の地を全て明かします</t>
    <rPh sb="0" eb="2">
      <t>シテイ</t>
    </rPh>
    <rPh sb="4" eb="6">
      <t>リクジョウ</t>
    </rPh>
    <rPh sb="7" eb="8">
      <t>シュウ</t>
    </rPh>
    <rPh sb="9" eb="10">
      <t>ミズ</t>
    </rPh>
    <rPh sb="10" eb="12">
      <t>マホウ</t>
    </rPh>
    <rPh sb="13" eb="15">
      <t>カンレン</t>
    </rPh>
    <rPh sb="17" eb="19">
      <t>マホウ</t>
    </rPh>
    <rPh sb="20" eb="21">
      <t>チ</t>
    </rPh>
    <rPh sb="22" eb="23">
      <t>スベ</t>
    </rPh>
    <rPh sb="24" eb="25">
      <t>ア</t>
    </rPh>
    <phoneticPr fontId="1"/>
  </si>
  <si>
    <t>冷気を吐く下等な竜Ice Drakeを1体召喚します</t>
    <rPh sb="0" eb="2">
      <t>レイキ</t>
    </rPh>
    <rPh sb="3" eb="4">
      <t>ハ</t>
    </rPh>
    <rPh sb="5" eb="7">
      <t>カトウ</t>
    </rPh>
    <rPh sb="8" eb="9">
      <t>リュウ</t>
    </rPh>
    <rPh sb="20" eb="21">
      <t>タイ</t>
    </rPh>
    <rPh sb="21" eb="23">
      <t>ショウカン</t>
    </rPh>
    <phoneticPr fontId="1"/>
  </si>
  <si>
    <t>致命的な毒を持つ水棲の大蛇Sea Serpentを1体召喚します</t>
    <rPh sb="0" eb="3">
      <t>チメイテキ</t>
    </rPh>
    <rPh sb="4" eb="5">
      <t>ドク</t>
    </rPh>
    <rPh sb="6" eb="7">
      <t>モ</t>
    </rPh>
    <rPh sb="8" eb="10">
      <t>スイセイ</t>
    </rPh>
    <rPh sb="11" eb="13">
      <t>ダイジャ</t>
    </rPh>
    <rPh sb="26" eb="27">
      <t>タイ</t>
    </rPh>
    <rPh sb="27" eb="29">
      <t>ショウカン</t>
    </rPh>
    <phoneticPr fontId="1"/>
  </si>
  <si>
    <t>非常に分厚い鱗を持つ下等な竜Cave Drakeを1体召喚します</t>
    <rPh sb="0" eb="2">
      <t>ヒジョウ</t>
    </rPh>
    <rPh sb="3" eb="5">
      <t>ブアツ</t>
    </rPh>
    <rPh sb="6" eb="7">
      <t>ウロコ</t>
    </rPh>
    <rPh sb="8" eb="9">
      <t>モ</t>
    </rPh>
    <rPh sb="10" eb="12">
      <t>カトウ</t>
    </rPh>
    <rPh sb="13" eb="14">
      <t>リュウ</t>
    </rPh>
    <rPh sb="26" eb="27">
      <t>タイ</t>
    </rPh>
    <rPh sb="27" eb="29">
      <t>ショウカン</t>
    </rPh>
    <phoneticPr fontId="1"/>
  </si>
  <si>
    <t>戦場に居る星の魔術師全員の星魔法の技能を向上させます</t>
    <rPh sb="0" eb="2">
      <t>センジョウ</t>
    </rPh>
    <rPh sb="3" eb="4">
      <t>イ</t>
    </rPh>
    <rPh sb="5" eb="6">
      <t>ホシ</t>
    </rPh>
    <rPh sb="7" eb="10">
      <t>マジュツシ</t>
    </rPh>
    <rPh sb="10" eb="12">
      <t>ゼンイン</t>
    </rPh>
    <rPh sb="13" eb="14">
      <t>ホシ</t>
    </rPh>
    <rPh sb="14" eb="16">
      <t>マホウ</t>
    </rPh>
    <rPh sb="17" eb="19">
      <t>ギノウ</t>
    </rPh>
    <rPh sb="20" eb="22">
      <t>コウジョウ</t>
    </rPh>
    <phoneticPr fontId="1"/>
  </si>
  <si>
    <t>中立的召喚</t>
    <rPh sb="0" eb="3">
      <t>チュウリツテキ</t>
    </rPh>
    <rPh sb="3" eb="5">
      <t>ショウカン</t>
    </rPh>
    <phoneticPr fontId="1"/>
  </si>
  <si>
    <t>全てに敵対する冥界の天使Lammashtaを2体召喚します</t>
    <rPh sb="0" eb="1">
      <t>スベ</t>
    </rPh>
    <rPh sb="3" eb="5">
      <t>テキタイ</t>
    </rPh>
    <rPh sb="7" eb="9">
      <t>メイカイ</t>
    </rPh>
    <rPh sb="10" eb="12">
      <t>テンシ</t>
    </rPh>
    <rPh sb="23" eb="24">
      <t>タイ</t>
    </rPh>
    <rPh sb="24" eb="26">
      <t>ショウカン</t>
    </rPh>
    <phoneticPr fontId="1"/>
  </si>
  <si>
    <t>殺した敵をゾンビ化する影の世界の犬Shade Beastを15+体召喚します</t>
    <rPh sb="0" eb="1">
      <t>コロ</t>
    </rPh>
    <rPh sb="3" eb="4">
      <t>テキ</t>
    </rPh>
    <rPh sb="8" eb="9">
      <t>カ</t>
    </rPh>
    <rPh sb="11" eb="12">
      <t>カゲ</t>
    </rPh>
    <rPh sb="13" eb="15">
      <t>セカイ</t>
    </rPh>
    <rPh sb="16" eb="17">
      <t>イヌ</t>
    </rPh>
    <rPh sb="32" eb="33">
      <t>タイ</t>
    </rPh>
    <rPh sb="33" eb="35">
      <t>ショウカン</t>
    </rPh>
    <phoneticPr fontId="1"/>
  </si>
  <si>
    <t>攻撃</t>
    <rPh sb="0" eb="2">
      <t>コウゲキ</t>
    </rPh>
    <phoneticPr fontId="1"/>
  </si>
  <si>
    <t>蛆に実体を持つアンデッド1体を徐々に喰らわせます</t>
    <rPh sb="0" eb="1">
      <t>ウジ</t>
    </rPh>
    <rPh sb="2" eb="4">
      <t>ジッタイ</t>
    </rPh>
    <rPh sb="5" eb="6">
      <t>モ</t>
    </rPh>
    <rPh sb="13" eb="14">
      <t>タイ</t>
    </rPh>
    <rPh sb="15" eb="17">
      <t>ジョジョ</t>
    </rPh>
    <rPh sb="18" eb="19">
      <t>ク</t>
    </rPh>
    <phoneticPr fontId="1"/>
  </si>
  <si>
    <t>敏捷な神話的生物Leogryphを10+体召喚します</t>
    <rPh sb="0" eb="2">
      <t>ビンショウ</t>
    </rPh>
    <rPh sb="3" eb="6">
      <t>シンワテキ</t>
    </rPh>
    <rPh sb="6" eb="8">
      <t>セイブツ</t>
    </rPh>
    <rPh sb="20" eb="21">
      <t>タイ</t>
    </rPh>
    <rPh sb="21" eb="23">
      <t>ショウカン</t>
    </rPh>
    <phoneticPr fontId="1"/>
  </si>
  <si>
    <t>毒を吐く下等な竜Swamp Drakeを1体召喚します</t>
    <rPh sb="0" eb="1">
      <t>ドク</t>
    </rPh>
    <rPh sb="2" eb="3">
      <t>ハ</t>
    </rPh>
    <rPh sb="4" eb="6">
      <t>カトウ</t>
    </rPh>
    <rPh sb="7" eb="8">
      <t>リュウ</t>
    </rPh>
    <rPh sb="21" eb="22">
      <t>タイ</t>
    </rPh>
    <rPh sb="22" eb="24">
      <t>ショウカン</t>
    </rPh>
    <phoneticPr fontId="1"/>
  </si>
  <si>
    <t>強靭で大柄な人型植物Vine Ogreを2体召喚します</t>
    <rPh sb="0" eb="2">
      <t>キョウジン</t>
    </rPh>
    <rPh sb="3" eb="5">
      <t>オオガラ</t>
    </rPh>
    <rPh sb="6" eb="8">
      <t>ヒトガタ</t>
    </rPh>
    <rPh sb="8" eb="10">
      <t>ショクブツ</t>
    </rPh>
    <rPh sb="21" eb="22">
      <t>タイ</t>
    </rPh>
    <rPh sb="22" eb="24">
      <t>ショウカン</t>
    </rPh>
    <phoneticPr fontId="1"/>
  </si>
  <si>
    <t>極めて厚い皮膚を持つ神話的獅子Kithaironic Lionを1体召喚します</t>
    <rPh sb="0" eb="1">
      <t>キワ</t>
    </rPh>
    <rPh sb="3" eb="4">
      <t>アツ</t>
    </rPh>
    <rPh sb="5" eb="7">
      <t>ヒフ</t>
    </rPh>
    <rPh sb="8" eb="9">
      <t>モ</t>
    </rPh>
    <rPh sb="10" eb="13">
      <t>シンワテキ</t>
    </rPh>
    <rPh sb="13" eb="15">
      <t>シシ</t>
    </rPh>
    <rPh sb="33" eb="34">
      <t>タイ</t>
    </rPh>
    <rPh sb="34" eb="36">
      <t>ショウカン</t>
    </rPh>
    <phoneticPr fontId="1"/>
  </si>
  <si>
    <t>様々な恩恵を得つつ緑魔法の技能を向上させます</t>
    <rPh sb="0" eb="2">
      <t>サマザマ</t>
    </rPh>
    <rPh sb="3" eb="5">
      <t>オンケイ</t>
    </rPh>
    <rPh sb="6" eb="7">
      <t>エ</t>
    </rPh>
    <rPh sb="9" eb="10">
      <t>ミドリ</t>
    </rPh>
    <rPh sb="10" eb="12">
      <t>マホウ</t>
    </rPh>
    <rPh sb="13" eb="15">
      <t>ギノウ</t>
    </rPh>
    <rPh sb="16" eb="18">
      <t>コウジョウ</t>
    </rPh>
    <phoneticPr fontId="1"/>
  </si>
  <si>
    <t>戦場の端から火の玉Will o' the Wispを2体召喚します</t>
    <rPh sb="0" eb="2">
      <t>センジョウ</t>
    </rPh>
    <rPh sb="3" eb="4">
      <t>ハシ</t>
    </rPh>
    <rPh sb="6" eb="7">
      <t>ヒ</t>
    </rPh>
    <rPh sb="8" eb="9">
      <t>タマ</t>
    </rPh>
    <rPh sb="27" eb="28">
      <t>タイ</t>
    </rPh>
    <rPh sb="28" eb="30">
      <t>ショウカン</t>
    </rPh>
    <phoneticPr fontId="1"/>
  </si>
  <si>
    <t>夏に力を増す季節の精霊Summer Lionを5+体召喚します</t>
    <rPh sb="0" eb="1">
      <t>ナツ</t>
    </rPh>
    <rPh sb="2" eb="3">
      <t>チカラ</t>
    </rPh>
    <rPh sb="4" eb="5">
      <t>マ</t>
    </rPh>
    <rPh sb="6" eb="8">
      <t>キセツ</t>
    </rPh>
    <rPh sb="9" eb="11">
      <t>セイレイ</t>
    </rPh>
    <rPh sb="25" eb="26">
      <t>タイ</t>
    </rPh>
    <rPh sb="26" eb="28">
      <t>ショウカン</t>
    </rPh>
    <phoneticPr fontId="1"/>
  </si>
  <si>
    <t>電撃と蹂躙で敵を薙ぎ倒す大型精霊Air Elementalを1体召喚します</t>
    <rPh sb="0" eb="2">
      <t>デンゲキ</t>
    </rPh>
    <rPh sb="3" eb="5">
      <t>ジュウリン</t>
    </rPh>
    <rPh sb="6" eb="7">
      <t>テキ</t>
    </rPh>
    <rPh sb="8" eb="9">
      <t>ナ</t>
    </rPh>
    <rPh sb="10" eb="11">
      <t>タオ</t>
    </rPh>
    <rPh sb="12" eb="14">
      <t>オオガタ</t>
    </rPh>
    <rPh sb="14" eb="16">
      <t>セイレイ</t>
    </rPh>
    <rPh sb="31" eb="32">
      <t>タイ</t>
    </rPh>
    <rPh sb="32" eb="34">
      <t>ショウカン</t>
    </rPh>
    <phoneticPr fontId="1"/>
  </si>
  <si>
    <t>炎による範囲攻撃を行う大型精霊Fire Elementalを1体召喚します</t>
    <rPh sb="0" eb="1">
      <t>ホノオ</t>
    </rPh>
    <rPh sb="4" eb="6">
      <t>ハンイ</t>
    </rPh>
    <rPh sb="6" eb="8">
      <t>コウゲキ</t>
    </rPh>
    <rPh sb="9" eb="10">
      <t>オコナ</t>
    </rPh>
    <rPh sb="11" eb="13">
      <t>オオガタ</t>
    </rPh>
    <rPh sb="13" eb="15">
      <t>セイレイ</t>
    </rPh>
    <rPh sb="31" eb="32">
      <t>タイ</t>
    </rPh>
    <rPh sb="32" eb="34">
      <t>ショウカン</t>
    </rPh>
    <phoneticPr fontId="1"/>
  </si>
  <si>
    <t>春に力を増す季節の精霊Spring Hawkを5+体召喚します</t>
    <rPh sb="0" eb="1">
      <t>ハル</t>
    </rPh>
    <rPh sb="2" eb="3">
      <t>チカラ</t>
    </rPh>
    <rPh sb="4" eb="5">
      <t>マ</t>
    </rPh>
    <rPh sb="6" eb="8">
      <t>キセツ</t>
    </rPh>
    <rPh sb="9" eb="11">
      <t>セイレイ</t>
    </rPh>
    <rPh sb="25" eb="26">
      <t>タイ</t>
    </rPh>
    <rPh sb="26" eb="28">
      <t>ショウカン</t>
    </rPh>
    <phoneticPr fontId="1"/>
  </si>
  <si>
    <t>軍団召喚</t>
    <rPh sb="0" eb="2">
      <t>グンダン</t>
    </rPh>
    <rPh sb="2" eb="4">
      <t>ショウカン</t>
    </rPh>
    <phoneticPr fontId="1"/>
  </si>
  <si>
    <t>飛行する竜人Draconianを15体とその指揮官Dragonian Chiefを召喚します</t>
    <rPh sb="0" eb="2">
      <t>ヒコウ</t>
    </rPh>
    <rPh sb="4" eb="6">
      <t>リュウジン</t>
    </rPh>
    <rPh sb="18" eb="19">
      <t>タイ</t>
    </rPh>
    <rPh sb="22" eb="25">
      <t>シキカン</t>
    </rPh>
    <rPh sb="41" eb="43">
      <t>ショウカン</t>
    </rPh>
    <phoneticPr fontId="1"/>
  </si>
  <si>
    <t>特殊</t>
    <rPh sb="0" eb="2">
      <t>トクシュ</t>
    </rPh>
    <phoneticPr fontId="1"/>
  </si>
  <si>
    <t>指定した州の埋葬されていない死体を消費し死の宝石を生産します</t>
    <rPh sb="0" eb="2">
      <t>シテイ</t>
    </rPh>
    <rPh sb="4" eb="5">
      <t>シュウ</t>
    </rPh>
    <rPh sb="6" eb="8">
      <t>マイソウ</t>
    </rPh>
    <rPh sb="14" eb="16">
      <t>シタイ</t>
    </rPh>
    <rPh sb="17" eb="19">
      <t>ショウヒ</t>
    </rPh>
    <rPh sb="20" eb="21">
      <t>シ</t>
    </rPh>
    <rPh sb="22" eb="24">
      <t>ホウセキ</t>
    </rPh>
    <rPh sb="25" eb="27">
      <t>セイサン</t>
    </rPh>
    <phoneticPr fontId="1"/>
  </si>
  <si>
    <t>誘拐</t>
    <rPh sb="0" eb="2">
      <t>ユウカイ</t>
    </rPh>
    <phoneticPr fontId="1"/>
  </si>
  <si>
    <t>指定した州の敵指揮官一人をWinged Monkeyの群れが誘拐しようと試みます</t>
    <rPh sb="0" eb="2">
      <t>シテイ</t>
    </rPh>
    <rPh sb="4" eb="5">
      <t>シュウ</t>
    </rPh>
    <rPh sb="6" eb="7">
      <t>テキ</t>
    </rPh>
    <rPh sb="7" eb="10">
      <t>シキカン</t>
    </rPh>
    <rPh sb="10" eb="12">
      <t>ヒトリ</t>
    </rPh>
    <rPh sb="27" eb="28">
      <t>ム</t>
    </rPh>
    <rPh sb="30" eb="32">
      <t>ユウカイ</t>
    </rPh>
    <rPh sb="36" eb="37">
      <t>ココロ</t>
    </rPh>
    <phoneticPr fontId="1"/>
  </si>
  <si>
    <t>指定した海中の州の元素魔法に関連する魔法の地を全て明かします</t>
    <rPh sb="0" eb="2">
      <t>シテイ</t>
    </rPh>
    <rPh sb="4" eb="6">
      <t>カイチュウ</t>
    </rPh>
    <rPh sb="7" eb="8">
      <t>シュウ</t>
    </rPh>
    <rPh sb="9" eb="11">
      <t>ゲンソ</t>
    </rPh>
    <rPh sb="11" eb="13">
      <t>マホウ</t>
    </rPh>
    <rPh sb="14" eb="16">
      <t>カンレン</t>
    </rPh>
    <rPh sb="18" eb="20">
      <t>マホウ</t>
    </rPh>
    <rPh sb="21" eb="22">
      <t>チ</t>
    </rPh>
    <rPh sb="23" eb="24">
      <t>スベ</t>
    </rPh>
    <rPh sb="25" eb="26">
      <t>ア</t>
    </rPh>
    <phoneticPr fontId="1"/>
  </si>
  <si>
    <t>再生しつつ敵を蹂躙する大型精霊Earth Elementalを1体召喚します</t>
    <rPh sb="0" eb="2">
      <t>サイセイ</t>
    </rPh>
    <rPh sb="5" eb="6">
      <t>テキ</t>
    </rPh>
    <rPh sb="7" eb="9">
      <t>ジュウリン</t>
    </rPh>
    <rPh sb="11" eb="13">
      <t>オオガタ</t>
    </rPh>
    <rPh sb="13" eb="15">
      <t>セイレイ</t>
    </rPh>
    <rPh sb="32" eb="33">
      <t>タイ</t>
    </rPh>
    <rPh sb="33" eb="35">
      <t>ショウカン</t>
    </rPh>
    <phoneticPr fontId="1"/>
  </si>
  <si>
    <t>水中で非常に素早く再生する亜人Sea Trollを5+体召喚します</t>
    <rPh sb="0" eb="2">
      <t>スイチュウ</t>
    </rPh>
    <rPh sb="3" eb="5">
      <t>ヒジョウ</t>
    </rPh>
    <rPh sb="6" eb="8">
      <t>スバヤ</t>
    </rPh>
    <rPh sb="9" eb="11">
      <t>サイセイ</t>
    </rPh>
    <rPh sb="13" eb="15">
      <t>アジン</t>
    </rPh>
    <rPh sb="27" eb="28">
      <t>タイ</t>
    </rPh>
    <rPh sb="28" eb="30">
      <t>ショウカン</t>
    </rPh>
    <phoneticPr fontId="1"/>
  </si>
  <si>
    <t>冬に力を増す季節の精霊Winter Wolfを5+体召喚します</t>
    <rPh sb="0" eb="1">
      <t>フユ</t>
    </rPh>
    <rPh sb="2" eb="3">
      <t>チカラ</t>
    </rPh>
    <rPh sb="4" eb="5">
      <t>マ</t>
    </rPh>
    <rPh sb="6" eb="8">
      <t>キセツ</t>
    </rPh>
    <rPh sb="9" eb="11">
      <t>セイレイ</t>
    </rPh>
    <rPh sb="25" eb="26">
      <t>タイ</t>
    </rPh>
    <rPh sb="26" eb="28">
      <t>ショウカン</t>
    </rPh>
    <phoneticPr fontId="1"/>
  </si>
  <si>
    <t>優れた魔力を持つが州を離れられない川の精霊Naiadを召喚します</t>
    <rPh sb="0" eb="1">
      <t>スグ</t>
    </rPh>
    <rPh sb="3" eb="5">
      <t>マリョク</t>
    </rPh>
    <rPh sb="6" eb="7">
      <t>モ</t>
    </rPh>
    <rPh sb="9" eb="10">
      <t>シュウ</t>
    </rPh>
    <rPh sb="11" eb="12">
      <t>ハナ</t>
    </rPh>
    <rPh sb="17" eb="18">
      <t>カワ</t>
    </rPh>
    <rPh sb="19" eb="21">
      <t>セイレイ</t>
    </rPh>
    <rPh sb="27" eb="29">
      <t>ショウカン</t>
    </rPh>
    <phoneticPr fontId="1"/>
  </si>
  <si>
    <t>水陸両棲の美しき精霊の戦士Kydnidを15体召喚します</t>
    <rPh sb="0" eb="2">
      <t>スイリク</t>
    </rPh>
    <rPh sb="2" eb="4">
      <t>リョウセイ</t>
    </rPh>
    <rPh sb="5" eb="6">
      <t>ウツク</t>
    </rPh>
    <rPh sb="8" eb="10">
      <t>セイレイ</t>
    </rPh>
    <rPh sb="11" eb="13">
      <t>センシ</t>
    </rPh>
    <rPh sb="22" eb="23">
      <t>タイ</t>
    </rPh>
    <rPh sb="23" eb="25">
      <t>ショウカン</t>
    </rPh>
    <phoneticPr fontId="1"/>
  </si>
  <si>
    <t>秋に力を増す季節の精霊Fall Bearを5+体召喚します</t>
    <rPh sb="0" eb="1">
      <t>アキ</t>
    </rPh>
    <rPh sb="2" eb="3">
      <t>チカラ</t>
    </rPh>
    <rPh sb="4" eb="5">
      <t>マ</t>
    </rPh>
    <rPh sb="6" eb="8">
      <t>キセツ</t>
    </rPh>
    <rPh sb="9" eb="11">
      <t>セイレイ</t>
    </rPh>
    <rPh sb="23" eb="24">
      <t>タイ</t>
    </rPh>
    <rPh sb="24" eb="26">
      <t>ショウカン</t>
    </rPh>
    <phoneticPr fontId="1"/>
  </si>
  <si>
    <t>強靭な皮膚と再生能力を持つ亜人Trollを5+体召喚します</t>
    <rPh sb="0" eb="2">
      <t>キョウジン</t>
    </rPh>
    <rPh sb="3" eb="5">
      <t>ヒフ</t>
    </rPh>
    <rPh sb="6" eb="8">
      <t>サイセイ</t>
    </rPh>
    <rPh sb="8" eb="10">
      <t>ノウリョク</t>
    </rPh>
    <rPh sb="11" eb="12">
      <t>モ</t>
    </rPh>
    <rPh sb="13" eb="15">
      <t>アジン</t>
    </rPh>
    <rPh sb="23" eb="24">
      <t>タイ</t>
    </rPh>
    <rPh sb="24" eb="26">
      <t>ショウカン</t>
    </rPh>
    <phoneticPr fontId="1"/>
  </si>
  <si>
    <t>指定した敵国の首都から情報を引き出しその時点までのグラフを開示します</t>
    <rPh sb="0" eb="2">
      <t>シテイ</t>
    </rPh>
    <rPh sb="4" eb="6">
      <t>テキコク</t>
    </rPh>
    <rPh sb="7" eb="9">
      <t>シュト</t>
    </rPh>
    <rPh sb="11" eb="13">
      <t>ジョウホウ</t>
    </rPh>
    <rPh sb="14" eb="15">
      <t>ヒ</t>
    </rPh>
    <rPh sb="16" eb="17">
      <t>ダ</t>
    </rPh>
    <rPh sb="20" eb="22">
      <t>ジテン</t>
    </rPh>
    <rPh sb="29" eb="31">
      <t>カイジ</t>
    </rPh>
    <phoneticPr fontId="1"/>
  </si>
  <si>
    <t>現世を離れ損ねた弱い霊Dispossessed Spiritを15+体召喚します</t>
    <rPh sb="0" eb="2">
      <t>ゲンセイ</t>
    </rPh>
    <rPh sb="3" eb="4">
      <t>ハナ</t>
    </rPh>
    <rPh sb="5" eb="6">
      <t>ソコ</t>
    </rPh>
    <rPh sb="8" eb="9">
      <t>ヨワ</t>
    </rPh>
    <rPh sb="10" eb="11">
      <t>レイ</t>
    </rPh>
    <rPh sb="34" eb="35">
      <t>タイ</t>
    </rPh>
    <rPh sb="35" eb="37">
      <t>ショウカン</t>
    </rPh>
    <phoneticPr fontId="1"/>
  </si>
  <si>
    <t>冥界の力により数体の敵を疲労させます</t>
    <rPh sb="0" eb="2">
      <t>メイカイ</t>
    </rPh>
    <rPh sb="3" eb="4">
      <t>チカラ</t>
    </rPh>
    <rPh sb="7" eb="9">
      <t>スウタイ</t>
    </rPh>
    <rPh sb="10" eb="11">
      <t>テキ</t>
    </rPh>
    <rPh sb="12" eb="14">
      <t>ヒロウ</t>
    </rPh>
    <phoneticPr fontId="1"/>
  </si>
  <si>
    <t>戦場の端から破滅の炎の玉Corpse Candleを3体召喚します</t>
    <rPh sb="0" eb="2">
      <t>センジョウ</t>
    </rPh>
    <rPh sb="3" eb="4">
      <t>ハシ</t>
    </rPh>
    <rPh sb="6" eb="8">
      <t>ハメツ</t>
    </rPh>
    <rPh sb="9" eb="10">
      <t>ホノオ</t>
    </rPh>
    <rPh sb="11" eb="12">
      <t>タマ</t>
    </rPh>
    <rPh sb="27" eb="28">
      <t>タイ</t>
    </rPh>
    <rPh sb="28" eb="30">
      <t>ショウカン</t>
    </rPh>
    <phoneticPr fontId="1"/>
  </si>
  <si>
    <t>破滅の剣を持つ大柄な冥界の将軍Bane Lordを召喚します</t>
    <rPh sb="0" eb="2">
      <t>ハメツ</t>
    </rPh>
    <rPh sb="3" eb="4">
      <t>ツルギ</t>
    </rPh>
    <rPh sb="5" eb="6">
      <t>モ</t>
    </rPh>
    <rPh sb="7" eb="9">
      <t>オオガラ</t>
    </rPh>
    <rPh sb="10" eb="12">
      <t>メイカイ</t>
    </rPh>
    <rPh sb="13" eb="15">
      <t>ショウグン</t>
    </rPh>
    <rPh sb="25" eb="27">
      <t>ショウカン</t>
    </rPh>
    <phoneticPr fontId="1"/>
  </si>
  <si>
    <t>強力な毒針を持つ飛行する神話的生物Manticoreを1体召喚します</t>
    <rPh sb="0" eb="2">
      <t>キョウリョク</t>
    </rPh>
    <rPh sb="3" eb="5">
      <t>ドクバリ</t>
    </rPh>
    <rPh sb="6" eb="7">
      <t>モ</t>
    </rPh>
    <rPh sb="8" eb="10">
      <t>ヒコウ</t>
    </rPh>
    <rPh sb="12" eb="15">
      <t>シンワテキ</t>
    </rPh>
    <rPh sb="15" eb="17">
      <t>セイブツ</t>
    </rPh>
    <rPh sb="28" eb="29">
      <t>タイ</t>
    </rPh>
    <rPh sb="29" eb="31">
      <t>ショウカン</t>
    </rPh>
    <phoneticPr fontId="1"/>
  </si>
  <si>
    <t>戦場の端から断続的にWolfの大群を呼び寄せます</t>
    <rPh sb="0" eb="2">
      <t>センジョウ</t>
    </rPh>
    <rPh sb="3" eb="4">
      <t>ハシ</t>
    </rPh>
    <rPh sb="6" eb="9">
      <t>ダンゾクテキ</t>
    </rPh>
    <rPh sb="15" eb="17">
      <t>タイグン</t>
    </rPh>
    <rPh sb="18" eb="19">
      <t>ヨ</t>
    </rPh>
    <rPh sb="20" eb="21">
      <t>ヨ</t>
    </rPh>
    <phoneticPr fontId="1"/>
  </si>
  <si>
    <t>州を離れられない美しき森の精霊Woodland Spiritを10+体召喚します</t>
    <rPh sb="0" eb="1">
      <t>シュウ</t>
    </rPh>
    <rPh sb="2" eb="3">
      <t>ハナ</t>
    </rPh>
    <rPh sb="8" eb="9">
      <t>ウツク</t>
    </rPh>
    <rPh sb="11" eb="12">
      <t>モリ</t>
    </rPh>
    <rPh sb="13" eb="15">
      <t>セイレイ</t>
    </rPh>
    <rPh sb="34" eb="35">
      <t>タイ</t>
    </rPh>
    <rPh sb="35" eb="37">
      <t>ショウカン</t>
    </rPh>
    <phoneticPr fontId="1"/>
  </si>
  <si>
    <t>再生能力を備える亜人Forest Trollを5+体召喚します</t>
    <rPh sb="0" eb="2">
      <t>サイセイ</t>
    </rPh>
    <rPh sb="2" eb="4">
      <t>ノウリョク</t>
    </rPh>
    <rPh sb="5" eb="6">
      <t>ソナ</t>
    </rPh>
    <rPh sb="8" eb="10">
      <t>アジン</t>
    </rPh>
    <rPh sb="25" eb="26">
      <t>タイ</t>
    </rPh>
    <rPh sb="26" eb="28">
      <t>ショウカン</t>
    </rPh>
    <phoneticPr fontId="1"/>
  </si>
  <si>
    <t>指定した州の指揮官1体を竜巻が誘拐しようと試みます</t>
    <rPh sb="0" eb="2">
      <t>シテイ</t>
    </rPh>
    <rPh sb="4" eb="5">
      <t>シュウ</t>
    </rPh>
    <rPh sb="6" eb="9">
      <t>シキカン</t>
    </rPh>
    <rPh sb="10" eb="11">
      <t>タイ</t>
    </rPh>
    <rPh sb="12" eb="14">
      <t>タツマキ</t>
    </rPh>
    <rPh sb="15" eb="17">
      <t>ユウカイ</t>
    </rPh>
    <rPh sb="21" eb="22">
      <t>ココロ</t>
    </rPh>
    <phoneticPr fontId="1"/>
  </si>
  <si>
    <t>非常に優れた指揮能力を持つ英雄Sleeperを召喚します</t>
    <rPh sb="0" eb="2">
      <t>ヒジョウ</t>
    </rPh>
    <rPh sb="3" eb="4">
      <t>スグ</t>
    </rPh>
    <rPh sb="6" eb="8">
      <t>シキ</t>
    </rPh>
    <rPh sb="8" eb="10">
      <t>ノウリョク</t>
    </rPh>
    <rPh sb="11" eb="12">
      <t>モ</t>
    </rPh>
    <rPh sb="13" eb="15">
      <t>エイユウ</t>
    </rPh>
    <rPh sb="23" eb="25">
      <t>ショウカン</t>
    </rPh>
    <phoneticPr fontId="1"/>
  </si>
  <si>
    <t>地方呪附</t>
    <rPh sb="0" eb="2">
      <t>チホウ</t>
    </rPh>
    <rPh sb="2" eb="3">
      <t>ジュ</t>
    </rPh>
    <rPh sb="3" eb="4">
      <t>フ</t>
    </rPh>
    <phoneticPr fontId="1"/>
  </si>
  <si>
    <t>指定した州にある包囲された要塞の食糧を急激に減少させます</t>
    <rPh sb="0" eb="2">
      <t>シテイ</t>
    </rPh>
    <rPh sb="4" eb="5">
      <t>シュウ</t>
    </rPh>
    <rPh sb="8" eb="10">
      <t>ホウイ</t>
    </rPh>
    <rPh sb="13" eb="15">
      <t>ヨウサイ</t>
    </rPh>
    <rPh sb="16" eb="18">
      <t>ショクリョウ</t>
    </rPh>
    <rPh sb="19" eb="21">
      <t>キュウゲキ</t>
    </rPh>
    <rPh sb="22" eb="24">
      <t>ゲンショウ</t>
    </rPh>
    <phoneticPr fontId="1"/>
  </si>
  <si>
    <t>地方呪附\n遠隔儀式</t>
    <rPh sb="0" eb="2">
      <t>チホウ</t>
    </rPh>
    <rPh sb="2" eb="3">
      <t>ジュ</t>
    </rPh>
    <rPh sb="3" eb="4">
      <t>フ</t>
    </rPh>
    <rPh sb="6" eb="8">
      <t>エンカク</t>
    </rPh>
    <rPh sb="8" eb="10">
      <t>ギシキ</t>
    </rPh>
    <phoneticPr fontId="1"/>
  </si>
  <si>
    <t>火球で近くの敵を焼く蛇Fire Snakeを5+体召喚します</t>
    <rPh sb="0" eb="2">
      <t>カキュウ</t>
    </rPh>
    <rPh sb="3" eb="4">
      <t>チカ</t>
    </rPh>
    <rPh sb="6" eb="7">
      <t>テキ</t>
    </rPh>
    <rPh sb="8" eb="9">
      <t>ヤ</t>
    </rPh>
    <rPh sb="10" eb="11">
      <t>ヘビ</t>
    </rPh>
    <rPh sb="24" eb="25">
      <t>タイ</t>
    </rPh>
    <rPh sb="25" eb="27">
      <t>ショウカン</t>
    </rPh>
    <phoneticPr fontId="1"/>
  </si>
  <si>
    <t>火の魔法に長ける精霊Fire Spiritを召喚します</t>
    <rPh sb="0" eb="1">
      <t>ヒ</t>
    </rPh>
    <rPh sb="2" eb="4">
      <t>マホウ</t>
    </rPh>
    <rPh sb="5" eb="6">
      <t>タ</t>
    </rPh>
    <rPh sb="8" eb="10">
      <t>セイレイ</t>
    </rPh>
    <rPh sb="22" eb="24">
      <t>ショウカン</t>
    </rPh>
    <phoneticPr fontId="1"/>
  </si>
  <si>
    <t>巨大な鷲Great Eagleを5+体召喚します</t>
    <rPh sb="0" eb="2">
      <t>キョダイ</t>
    </rPh>
    <rPh sb="3" eb="4">
      <t>ワシ</t>
    </rPh>
    <rPh sb="18" eb="19">
      <t>タイ</t>
    </rPh>
    <rPh sb="19" eb="21">
      <t>ショウカン</t>
    </rPh>
    <phoneticPr fontId="1"/>
  </si>
  <si>
    <t>強大な水棲の聖職者Bishop Fishを召喚します</t>
    <rPh sb="0" eb="2">
      <t>キョウダイ</t>
    </rPh>
    <rPh sb="3" eb="5">
      <t>スイセイ</t>
    </rPh>
    <rPh sb="6" eb="9">
      <t>セイショクシャ</t>
    </rPh>
    <rPh sb="21" eb="23">
      <t>ショウカン</t>
    </rPh>
    <phoneticPr fontId="1"/>
  </si>
  <si>
    <t>血の匂いを利用しSharkやSmall Sharkの群れを断続的に呼び寄せます</t>
    <rPh sb="0" eb="1">
      <t>ケツ</t>
    </rPh>
    <rPh sb="2" eb="3">
      <t>ニオ</t>
    </rPh>
    <rPh sb="5" eb="7">
      <t>リヨウ</t>
    </rPh>
    <rPh sb="26" eb="27">
      <t>ム</t>
    </rPh>
    <rPh sb="29" eb="32">
      <t>ダンゾクテキ</t>
    </rPh>
    <rPh sb="33" eb="34">
      <t>ヨ</t>
    </rPh>
    <rPh sb="35" eb="36">
      <t>ヨ</t>
    </rPh>
    <phoneticPr fontId="1"/>
  </si>
  <si>
    <t>Sea Troll10体、Troll Guard5体とその指揮官Sea Kingを召喚します</t>
    <rPh sb="11" eb="12">
      <t>タイ</t>
    </rPh>
    <rPh sb="25" eb="26">
      <t>タイ</t>
    </rPh>
    <rPh sb="29" eb="32">
      <t>シキカン</t>
    </rPh>
    <rPh sb="41" eb="43">
      <t>ショウカン</t>
    </rPh>
    <phoneticPr fontId="1"/>
  </si>
  <si>
    <t>強大な魔力を持つ冥界の川の精霊Kokythiadを召喚します</t>
    <rPh sb="0" eb="2">
      <t>キョウダイ</t>
    </rPh>
    <rPh sb="3" eb="5">
      <t>マリョク</t>
    </rPh>
    <rPh sb="6" eb="7">
      <t>モ</t>
    </rPh>
    <rPh sb="8" eb="10">
      <t>メイカイ</t>
    </rPh>
    <rPh sb="11" eb="12">
      <t>カワ</t>
    </rPh>
    <rPh sb="13" eb="15">
      <t>セイレイ</t>
    </rPh>
    <rPh sb="25" eb="27">
      <t>ショウカン</t>
    </rPh>
    <phoneticPr fontId="1"/>
  </si>
  <si>
    <t>野蛮で強大な巨人Hill Giantを1体召喚します</t>
    <rPh sb="0" eb="2">
      <t>ヤバン</t>
    </rPh>
    <rPh sb="3" eb="5">
      <t>キョウダイ</t>
    </rPh>
    <rPh sb="6" eb="8">
      <t>キョジン</t>
    </rPh>
    <rPh sb="20" eb="21">
      <t>タイ</t>
    </rPh>
    <rPh sb="21" eb="23">
      <t>ショウカン</t>
    </rPh>
    <phoneticPr fontId="1"/>
  </si>
  <si>
    <t>Trollを10体、War Trollを5体、Troll Moose Knightを2体とその指揮官Troll Kingを召喚します</t>
    <rPh sb="8" eb="9">
      <t>タイ</t>
    </rPh>
    <rPh sb="21" eb="22">
      <t>タイ</t>
    </rPh>
    <rPh sb="43" eb="44">
      <t>タイ</t>
    </rPh>
    <rPh sb="47" eb="50">
      <t>シキカン</t>
    </rPh>
    <rPh sb="61" eb="63">
      <t>ショウカン</t>
    </rPh>
    <phoneticPr fontId="1"/>
  </si>
  <si>
    <t>指定した州の全ての魔法の地を明かします</t>
    <rPh sb="0" eb="2">
      <t>シテイ</t>
    </rPh>
    <rPh sb="4" eb="5">
      <t>シュウ</t>
    </rPh>
    <rPh sb="6" eb="7">
      <t>スベ</t>
    </rPh>
    <rPh sb="9" eb="11">
      <t>マホウ</t>
    </rPh>
    <rPh sb="12" eb="13">
      <t>チ</t>
    </rPh>
    <rPh sb="14" eb="15">
      <t>ア</t>
    </rPh>
    <phoneticPr fontId="1"/>
  </si>
  <si>
    <t>魔法の剣を持つEther Warriorを15体とその指揮官Ether Lordを召喚します</t>
    <rPh sb="0" eb="2">
      <t>マホウ</t>
    </rPh>
    <rPh sb="3" eb="4">
      <t>ケン</t>
    </rPh>
    <rPh sb="5" eb="6">
      <t>モ</t>
    </rPh>
    <rPh sb="23" eb="24">
      <t>タイ</t>
    </rPh>
    <rPh sb="27" eb="30">
      <t>シキカン</t>
    </rPh>
    <rPh sb="41" eb="43">
      <t>ショウカン</t>
    </rPh>
    <phoneticPr fontId="1"/>
  </si>
  <si>
    <t>生命力を吸い取る霊Ghostを5+体召喚します</t>
    <rPh sb="0" eb="3">
      <t>セイメイリョク</t>
    </rPh>
    <rPh sb="4" eb="5">
      <t>ス</t>
    </rPh>
    <rPh sb="6" eb="7">
      <t>ト</t>
    </rPh>
    <rPh sb="8" eb="9">
      <t>レイ</t>
    </rPh>
    <rPh sb="17" eb="18">
      <t>タイ</t>
    </rPh>
    <rPh sb="18" eb="20">
      <t>ショウカン</t>
    </rPh>
    <phoneticPr fontId="1"/>
  </si>
  <si>
    <t>多様な魔力を持つ霊Spectral Mageを召喚します</t>
    <rPh sb="0" eb="2">
      <t>タヨウ</t>
    </rPh>
    <rPh sb="3" eb="5">
      <t>マリョク</t>
    </rPh>
    <rPh sb="6" eb="7">
      <t>モ</t>
    </rPh>
    <rPh sb="8" eb="9">
      <t>レイ</t>
    </rPh>
    <rPh sb="23" eb="25">
      <t>ショウカン</t>
    </rPh>
    <phoneticPr fontId="1"/>
  </si>
  <si>
    <t>敵を昏睡させる矢を放つ小妖精Spriteを6体召喚します</t>
    <rPh sb="0" eb="1">
      <t>テキ</t>
    </rPh>
    <rPh sb="2" eb="4">
      <t>コンスイ</t>
    </rPh>
    <rPh sb="7" eb="8">
      <t>ヤ</t>
    </rPh>
    <rPh sb="9" eb="10">
      <t>ハナ</t>
    </rPh>
    <rPh sb="11" eb="14">
      <t>ショウヨウセイ</t>
    </rPh>
    <rPh sb="22" eb="23">
      <t>タイ</t>
    </rPh>
    <rPh sb="23" eb="25">
      <t>ショウカン</t>
    </rPh>
    <phoneticPr fontId="1"/>
  </si>
  <si>
    <t>Forest Trollを15体とその指揮官Troll Shamanを召喚します</t>
    <rPh sb="15" eb="16">
      <t>タイ</t>
    </rPh>
    <rPh sb="19" eb="22">
      <t>シキカン</t>
    </rPh>
    <rPh sb="35" eb="37">
      <t>ショウカン</t>
    </rPh>
    <phoneticPr fontId="1"/>
  </si>
  <si>
    <t>野蛮で強力な巨人Forest Giantを召喚します</t>
    <rPh sb="0" eb="2">
      <t>ヤバン</t>
    </rPh>
    <rPh sb="3" eb="5">
      <t>キョウリョク</t>
    </rPh>
    <rPh sb="6" eb="8">
      <t>キョジン</t>
    </rPh>
    <rPh sb="21" eb="23">
      <t>ショウカン</t>
    </rPh>
    <phoneticPr fontId="1"/>
  </si>
  <si>
    <t>高い再生能力を備える蛇女Lamiaを5+体召喚します</t>
    <rPh sb="0" eb="1">
      <t>タカ</t>
    </rPh>
    <rPh sb="2" eb="4">
      <t>サイセイ</t>
    </rPh>
    <rPh sb="4" eb="6">
      <t>ノウリョク</t>
    </rPh>
    <rPh sb="7" eb="8">
      <t>ソナ</t>
    </rPh>
    <rPh sb="10" eb="11">
      <t>ヘビ</t>
    </rPh>
    <rPh sb="11" eb="12">
      <t>オンナ</t>
    </rPh>
    <rPh sb="20" eb="21">
      <t>タイ</t>
    </rPh>
    <rPh sb="21" eb="23">
      <t>ショウカン</t>
    </rPh>
    <phoneticPr fontId="1"/>
  </si>
  <si>
    <t>災害誘発</t>
    <rPh sb="0" eb="2">
      <t>サイガイ</t>
    </rPh>
    <rPh sb="2" eb="4">
      <t>ユウハツ</t>
    </rPh>
    <phoneticPr fontId="1"/>
  </si>
  <si>
    <t>指定した州に蝗の大群を放ち税収に被害を与えます</t>
    <rPh sb="0" eb="2">
      <t>シテイ</t>
    </rPh>
    <rPh sb="4" eb="5">
      <t>シュウ</t>
    </rPh>
    <rPh sb="6" eb="7">
      <t>イナゴ</t>
    </rPh>
    <rPh sb="8" eb="10">
      <t>タイグン</t>
    </rPh>
    <rPh sb="11" eb="12">
      <t>ハナ</t>
    </rPh>
    <rPh sb="13" eb="15">
      <t>ゼイシュウ</t>
    </rPh>
    <rPh sb="16" eb="18">
      <t>ヒガイ</t>
    </rPh>
    <rPh sb="19" eb="20">
      <t>アタ</t>
    </rPh>
    <phoneticPr fontId="1"/>
  </si>
  <si>
    <t>強力な魔力と再生力を持つ蛇女Lamia Queenを召喚します</t>
    <rPh sb="0" eb="2">
      <t>キョウリョク</t>
    </rPh>
    <rPh sb="3" eb="5">
      <t>マリョク</t>
    </rPh>
    <rPh sb="6" eb="8">
      <t>サイセイ</t>
    </rPh>
    <rPh sb="8" eb="9">
      <t>リョク</t>
    </rPh>
    <rPh sb="10" eb="11">
      <t>モ</t>
    </rPh>
    <rPh sb="12" eb="13">
      <t>ヘビ</t>
    </rPh>
    <rPh sb="13" eb="14">
      <t>オンナ</t>
    </rPh>
    <rPh sb="26" eb="28">
      <t>ショウカン</t>
    </rPh>
    <phoneticPr fontId="1"/>
  </si>
  <si>
    <t>炎による範囲攻撃を行う中型精霊Fire Elementalを4+体召喚します</t>
    <rPh sb="0" eb="1">
      <t>ホノオ</t>
    </rPh>
    <rPh sb="4" eb="6">
      <t>ハンイ</t>
    </rPh>
    <rPh sb="6" eb="8">
      <t>コウゲキ</t>
    </rPh>
    <rPh sb="9" eb="10">
      <t>オコナ</t>
    </rPh>
    <rPh sb="11" eb="13">
      <t>チュウガタ</t>
    </rPh>
    <rPh sb="13" eb="15">
      <t>セイレイ</t>
    </rPh>
    <rPh sb="32" eb="33">
      <t>タイ</t>
    </rPh>
    <rPh sb="33" eb="35">
      <t>ショウカン</t>
    </rPh>
    <phoneticPr fontId="1"/>
  </si>
  <si>
    <t>電撃と蹂躙で敵を薙ぎ倒す中型精霊Air Elementalを4+体召喚します</t>
    <rPh sb="0" eb="2">
      <t>デンゲキ</t>
    </rPh>
    <rPh sb="3" eb="5">
      <t>ジュウリン</t>
    </rPh>
    <rPh sb="6" eb="7">
      <t>テキ</t>
    </rPh>
    <rPh sb="8" eb="9">
      <t>ナ</t>
    </rPh>
    <rPh sb="10" eb="11">
      <t>タオ</t>
    </rPh>
    <rPh sb="12" eb="14">
      <t>チュウガタ</t>
    </rPh>
    <rPh sb="14" eb="16">
      <t>セイレイ</t>
    </rPh>
    <rPh sb="32" eb="33">
      <t>タイ</t>
    </rPh>
    <rPh sb="33" eb="35">
      <t>ショウカン</t>
    </rPh>
    <phoneticPr fontId="1"/>
  </si>
  <si>
    <t>気候に応じ小型精霊Water ElementalかIce Elementalを1体召喚します</t>
    <rPh sb="0" eb="2">
      <t>キコウ</t>
    </rPh>
    <rPh sb="3" eb="4">
      <t>オウ</t>
    </rPh>
    <rPh sb="5" eb="7">
      <t>コガタ</t>
    </rPh>
    <rPh sb="7" eb="9">
      <t>セイレイ</t>
    </rPh>
    <rPh sb="40" eb="41">
      <t>タイ</t>
    </rPh>
    <rPh sb="41" eb="43">
      <t>ショウカン</t>
    </rPh>
    <phoneticPr fontId="1"/>
  </si>
  <si>
    <t>気候に応じ大型精霊Water ElementalかIce Elementalを1体召喚します</t>
    <rPh sb="0" eb="2">
      <t>キコウ</t>
    </rPh>
    <rPh sb="3" eb="4">
      <t>オウ</t>
    </rPh>
    <rPh sb="5" eb="7">
      <t>オオガタ</t>
    </rPh>
    <rPh sb="7" eb="9">
      <t>セイレイ</t>
    </rPh>
    <rPh sb="40" eb="41">
      <t>タイ</t>
    </rPh>
    <rPh sb="41" eb="43">
      <t>ショウカン</t>
    </rPh>
    <phoneticPr fontId="1"/>
  </si>
  <si>
    <t>気候に応じ中型精霊Water ElementalかIce Elementalを4+体召喚します</t>
    <rPh sb="0" eb="2">
      <t>キコウ</t>
    </rPh>
    <rPh sb="3" eb="4">
      <t>オウ</t>
    </rPh>
    <rPh sb="5" eb="7">
      <t>チュウガタ</t>
    </rPh>
    <rPh sb="7" eb="9">
      <t>セイレイ</t>
    </rPh>
    <rPh sb="41" eb="42">
      <t>タイ</t>
    </rPh>
    <rPh sb="42" eb="44">
      <t>ショウカン</t>
    </rPh>
    <phoneticPr fontId="1"/>
  </si>
  <si>
    <t>再生しつつ敵を蹂躙する中型精霊Earth Elementalを4+体召喚します</t>
    <rPh sb="0" eb="2">
      <t>サイセイ</t>
    </rPh>
    <rPh sb="5" eb="6">
      <t>テキ</t>
    </rPh>
    <rPh sb="7" eb="9">
      <t>ジュウリン</t>
    </rPh>
    <rPh sb="11" eb="13">
      <t>チュウガタ</t>
    </rPh>
    <rPh sb="13" eb="15">
      <t>セイレイ</t>
    </rPh>
    <rPh sb="33" eb="34">
      <t>タイ</t>
    </rPh>
    <rPh sb="34" eb="36">
      <t>ショウカン</t>
    </rPh>
    <phoneticPr fontId="1"/>
  </si>
  <si>
    <t>硬い甲羅を持ち敵を蹂躙する水棲の大亀Asp Turtleを召喚します</t>
    <rPh sb="0" eb="1">
      <t>カタ</t>
    </rPh>
    <rPh sb="2" eb="4">
      <t>コウラ</t>
    </rPh>
    <rPh sb="5" eb="6">
      <t>モ</t>
    </rPh>
    <rPh sb="7" eb="8">
      <t>テキ</t>
    </rPh>
    <rPh sb="9" eb="11">
      <t>ジュウリン</t>
    </rPh>
    <rPh sb="13" eb="15">
      <t>スイセイ</t>
    </rPh>
    <rPh sb="16" eb="18">
      <t>オオカメ</t>
    </rPh>
    <rPh sb="29" eb="31">
      <t>ショウカン</t>
    </rPh>
    <phoneticPr fontId="1"/>
  </si>
  <si>
    <t>致命的な眼光を持つ毒に包まれた大牛Catoblepasを1体召喚します</t>
    <rPh sb="0" eb="3">
      <t>チメイテキ</t>
    </rPh>
    <rPh sb="4" eb="6">
      <t>ガンコウ</t>
    </rPh>
    <rPh sb="7" eb="8">
      <t>モ</t>
    </rPh>
    <rPh sb="9" eb="10">
      <t>ドク</t>
    </rPh>
    <rPh sb="11" eb="12">
      <t>ツツ</t>
    </rPh>
    <rPh sb="15" eb="17">
      <t>オオウシ</t>
    </rPh>
    <rPh sb="29" eb="30">
      <t>タイ</t>
    </rPh>
    <rPh sb="30" eb="32">
      <t>ショウカン</t>
    </rPh>
    <phoneticPr fontId="1"/>
  </si>
  <si>
    <t>下等な死者を呼び起こす能力を持つアンデッドの聖職者Mound Fiendを召喚します</t>
    <rPh sb="0" eb="2">
      <t>カトウ</t>
    </rPh>
    <rPh sb="3" eb="5">
      <t>シシャ</t>
    </rPh>
    <rPh sb="6" eb="7">
      <t>ヨ</t>
    </rPh>
    <rPh sb="8" eb="9">
      <t>オ</t>
    </rPh>
    <rPh sb="11" eb="13">
      <t>ノウリョク</t>
    </rPh>
    <rPh sb="14" eb="15">
      <t>モ</t>
    </rPh>
    <rPh sb="22" eb="25">
      <t>セイショクシャ</t>
    </rPh>
    <rPh sb="37" eb="39">
      <t>ショウカン</t>
    </rPh>
    <phoneticPr fontId="1"/>
  </si>
  <si>
    <t>優れた魔力と身体能力を持つ太古の王の霊Wraith Lordを召喚します</t>
    <rPh sb="0" eb="1">
      <t>スグ</t>
    </rPh>
    <rPh sb="3" eb="5">
      <t>マリョク</t>
    </rPh>
    <rPh sb="6" eb="8">
      <t>シンタイ</t>
    </rPh>
    <rPh sb="8" eb="10">
      <t>ノウリョク</t>
    </rPh>
    <rPh sb="11" eb="12">
      <t>モ</t>
    </rPh>
    <rPh sb="13" eb="15">
      <t>タイコ</t>
    </rPh>
    <rPh sb="16" eb="17">
      <t>オウ</t>
    </rPh>
    <rPh sb="18" eb="19">
      <t>レイ</t>
    </rPh>
    <rPh sb="31" eb="33">
      <t>ショウカン</t>
    </rPh>
    <phoneticPr fontId="1"/>
  </si>
  <si>
    <t>地形に応じた様々な動物を100体召喚します</t>
    <phoneticPr fontId="1"/>
  </si>
  <si>
    <t>優れた魔力を持つ植物人の王Ivy Kingを召喚します</t>
    <rPh sb="0" eb="1">
      <t>スグ</t>
    </rPh>
    <rPh sb="3" eb="5">
      <t>マリョク</t>
    </rPh>
    <rPh sb="6" eb="7">
      <t>モ</t>
    </rPh>
    <rPh sb="8" eb="10">
      <t>ショクブツ</t>
    </rPh>
    <rPh sb="10" eb="11">
      <t>ジン</t>
    </rPh>
    <rPh sb="12" eb="13">
      <t>オウ</t>
    </rPh>
    <rPh sb="22" eb="24">
      <t>ショウカン</t>
    </rPh>
    <phoneticPr fontId="1"/>
  </si>
  <si>
    <t>要塞建設</t>
    <rPh sb="0" eb="2">
      <t>ヨウサイ</t>
    </rPh>
    <rPh sb="2" eb="4">
      <t>ケンセツ</t>
    </rPh>
    <phoneticPr fontId="1"/>
  </si>
  <si>
    <t>指定した海中の州にKelp Fortを即座に建造します</t>
    <rPh sb="0" eb="2">
      <t>シテイ</t>
    </rPh>
    <rPh sb="4" eb="6">
      <t>カイチュウ</t>
    </rPh>
    <rPh sb="7" eb="8">
      <t>シュウ</t>
    </rPh>
    <rPh sb="19" eb="21">
      <t>ソクザ</t>
    </rPh>
    <rPh sb="22" eb="24">
      <t>ケンゾウ</t>
    </rPh>
    <phoneticPr fontId="1"/>
  </si>
  <si>
    <t>世界中の森林で他国の指揮官を森の生物が暗殺します</t>
    <rPh sb="0" eb="2">
      <t>セカイ</t>
    </rPh>
    <rPh sb="2" eb="3">
      <t>ジュウ</t>
    </rPh>
    <rPh sb="4" eb="6">
      <t>シンリン</t>
    </rPh>
    <rPh sb="7" eb="9">
      <t>タコク</t>
    </rPh>
    <rPh sb="10" eb="13">
      <t>シキカン</t>
    </rPh>
    <rPh sb="14" eb="15">
      <t>モリ</t>
    </rPh>
    <rPh sb="16" eb="18">
      <t>セイブツ</t>
    </rPh>
    <rPh sb="19" eb="21">
      <t>アンサツ</t>
    </rPh>
    <phoneticPr fontId="1"/>
  </si>
  <si>
    <t>世界中の血の魔術師や大量殺人者を3体のErinyaが暗殺します</t>
    <rPh sb="0" eb="2">
      <t>セカイ</t>
    </rPh>
    <rPh sb="2" eb="3">
      <t>ジュウ</t>
    </rPh>
    <rPh sb="4" eb="5">
      <t>ケツ</t>
    </rPh>
    <rPh sb="6" eb="9">
      <t>マジュツシ</t>
    </rPh>
    <rPh sb="10" eb="12">
      <t>タイリョウ</t>
    </rPh>
    <rPh sb="12" eb="14">
      <t>サツジン</t>
    </rPh>
    <rPh sb="14" eb="15">
      <t>シャ</t>
    </rPh>
    <rPh sb="17" eb="18">
      <t>タイ</t>
    </rPh>
    <rPh sb="26" eb="28">
      <t>アンサツ</t>
    </rPh>
    <phoneticPr fontId="1"/>
  </si>
  <si>
    <t>2体の火の精霊王のうちの1体を召喚します</t>
    <rPh sb="1" eb="2">
      <t>タイ</t>
    </rPh>
    <rPh sb="3" eb="4">
      <t>ヒ</t>
    </rPh>
    <rPh sb="5" eb="7">
      <t>セイレイ</t>
    </rPh>
    <rPh sb="7" eb="8">
      <t>オウ</t>
    </rPh>
    <rPh sb="13" eb="14">
      <t>タイ</t>
    </rPh>
    <rPh sb="15" eb="17">
      <t>ショウカン</t>
    </rPh>
    <phoneticPr fontId="1"/>
  </si>
  <si>
    <t>3体の風の精霊女王のうちの1体を召喚します</t>
    <rPh sb="1" eb="2">
      <t>タイ</t>
    </rPh>
    <rPh sb="3" eb="4">
      <t>カゼ</t>
    </rPh>
    <rPh sb="5" eb="7">
      <t>セイレイ</t>
    </rPh>
    <rPh sb="7" eb="9">
      <t>ジョオウ</t>
    </rPh>
    <rPh sb="14" eb="15">
      <t>タイ</t>
    </rPh>
    <rPh sb="16" eb="18">
      <t>ショウカン</t>
    </rPh>
    <phoneticPr fontId="1"/>
  </si>
  <si>
    <t>3体の水の精霊女王のうちの1体を召喚します</t>
    <rPh sb="1" eb="2">
      <t>タイ</t>
    </rPh>
    <rPh sb="3" eb="4">
      <t>ミズ</t>
    </rPh>
    <rPh sb="5" eb="7">
      <t>セイレイ</t>
    </rPh>
    <rPh sb="7" eb="9">
      <t>ジョオウ</t>
    </rPh>
    <rPh sb="14" eb="15">
      <t>タイ</t>
    </rPh>
    <rPh sb="16" eb="18">
      <t>ショウカン</t>
    </rPh>
    <phoneticPr fontId="1"/>
  </si>
  <si>
    <t>自国の海中の州の守備隊を海の生物が支援します</t>
    <rPh sb="0" eb="2">
      <t>ジコク</t>
    </rPh>
    <rPh sb="3" eb="5">
      <t>カイチュウ</t>
    </rPh>
    <rPh sb="6" eb="7">
      <t>シュウ</t>
    </rPh>
    <rPh sb="8" eb="11">
      <t>シュビタイ</t>
    </rPh>
    <rPh sb="12" eb="13">
      <t>ウミ</t>
    </rPh>
    <rPh sb="14" eb="16">
      <t>セイブツ</t>
    </rPh>
    <rPh sb="17" eb="19">
      <t>シエン</t>
    </rPh>
    <phoneticPr fontId="1"/>
  </si>
  <si>
    <t>暗殺派遣</t>
    <rPh sb="0" eb="2">
      <t>アンサツ</t>
    </rPh>
    <rPh sb="2" eb="4">
      <t>ハケン</t>
    </rPh>
    <phoneticPr fontId="1"/>
  </si>
  <si>
    <t>指定した州の敵指揮官の1体を大型のEarth Elementalが暗殺します</t>
    <rPh sb="0" eb="2">
      <t>シテイ</t>
    </rPh>
    <rPh sb="4" eb="5">
      <t>シュウ</t>
    </rPh>
    <rPh sb="6" eb="7">
      <t>テキ</t>
    </rPh>
    <rPh sb="7" eb="10">
      <t>シキカン</t>
    </rPh>
    <rPh sb="12" eb="13">
      <t>タイ</t>
    </rPh>
    <rPh sb="14" eb="16">
      <t>オオガタ</t>
    </rPh>
    <rPh sb="33" eb="35">
      <t>アンサツ</t>
    </rPh>
    <phoneticPr fontId="1"/>
  </si>
  <si>
    <t>2体の地の精霊王のうちの1体を召喚します</t>
    <rPh sb="1" eb="2">
      <t>タイ</t>
    </rPh>
    <rPh sb="3" eb="4">
      <t>チ</t>
    </rPh>
    <rPh sb="5" eb="7">
      <t>セイレイ</t>
    </rPh>
    <rPh sb="7" eb="8">
      <t>オウ</t>
    </rPh>
    <rPh sb="13" eb="14">
      <t>タイ</t>
    </rPh>
    <rPh sb="15" eb="17">
      <t>ショウカン</t>
    </rPh>
    <phoneticPr fontId="1"/>
  </si>
  <si>
    <t>1体のみ存在する忌まわしき存在Eater of the Deadを召喚します</t>
    <rPh sb="1" eb="2">
      <t>タイ</t>
    </rPh>
    <rPh sb="4" eb="6">
      <t>ソンザイ</t>
    </rPh>
    <rPh sb="8" eb="9">
      <t>イ</t>
    </rPh>
    <rPh sb="13" eb="15">
      <t>ソンザイ</t>
    </rPh>
    <rPh sb="33" eb="35">
      <t>ショウカン</t>
    </rPh>
    <phoneticPr fontId="1"/>
  </si>
  <si>
    <t>1体のみ存在する破滅の炎の精霊王King of Banefiresを召喚します</t>
    <rPh sb="1" eb="2">
      <t>タイ</t>
    </rPh>
    <rPh sb="4" eb="6">
      <t>ソンザイ</t>
    </rPh>
    <rPh sb="8" eb="10">
      <t>ハメツ</t>
    </rPh>
    <rPh sb="11" eb="12">
      <t>ホノオ</t>
    </rPh>
    <rPh sb="13" eb="15">
      <t>セイレイ</t>
    </rPh>
    <rPh sb="15" eb="16">
      <t>オウ</t>
    </rPh>
    <rPh sb="34" eb="36">
      <t>ショウカン</t>
    </rPh>
    <phoneticPr fontId="1"/>
  </si>
  <si>
    <t>指定した州の敵指揮官の1体をAshen Angelが暗殺します</t>
    <rPh sb="0" eb="2">
      <t>シテイ</t>
    </rPh>
    <rPh sb="4" eb="5">
      <t>シュウ</t>
    </rPh>
    <rPh sb="6" eb="7">
      <t>テキ</t>
    </rPh>
    <rPh sb="7" eb="10">
      <t>シキカン</t>
    </rPh>
    <rPh sb="12" eb="13">
      <t>タイ</t>
    </rPh>
    <rPh sb="26" eb="28">
      <t>アンサツ</t>
    </rPh>
    <phoneticPr fontId="1"/>
  </si>
  <si>
    <t>世界中の州の税収を増加させ、術者の国に大量の死の宝石を与えます</t>
    <rPh sb="0" eb="2">
      <t>セカイ</t>
    </rPh>
    <rPh sb="2" eb="3">
      <t>ジュウ</t>
    </rPh>
    <rPh sb="4" eb="5">
      <t>シュウ</t>
    </rPh>
    <rPh sb="6" eb="8">
      <t>ゼイシュウ</t>
    </rPh>
    <rPh sb="9" eb="11">
      <t>ゾウカ</t>
    </rPh>
    <rPh sb="14" eb="15">
      <t>ジュツ</t>
    </rPh>
    <rPh sb="15" eb="16">
      <t>シャ</t>
    </rPh>
    <rPh sb="17" eb="18">
      <t>クニ</t>
    </rPh>
    <rPh sb="19" eb="21">
      <t>タイリョウ</t>
    </rPh>
    <rPh sb="22" eb="23">
      <t>シ</t>
    </rPh>
    <rPh sb="24" eb="26">
      <t>ホウセキ</t>
    </rPh>
    <rPh sb="27" eb="28">
      <t>アタ</t>
    </rPh>
    <phoneticPr fontId="1"/>
  </si>
  <si>
    <t>広範囲の敵を蔓で捕縛し動きを封じます</t>
    <rPh sb="0" eb="3">
      <t>コウハンイ</t>
    </rPh>
    <phoneticPr fontId="1"/>
  </si>
  <si>
    <t>15体のSpriteとその指揮官Faery Queenを召喚します</t>
    <rPh sb="2" eb="3">
      <t>タイ</t>
    </rPh>
    <rPh sb="13" eb="16">
      <t>シキカン</t>
    </rPh>
    <rPh sb="28" eb="30">
      <t>ショウカン</t>
    </rPh>
    <phoneticPr fontId="1"/>
  </si>
  <si>
    <t>近付くもの全てを取り込む巨大な存在Ancient Presenceを1体召喚します</t>
    <rPh sb="0" eb="2">
      <t>チカヅ</t>
    </rPh>
    <rPh sb="5" eb="6">
      <t>スベ</t>
    </rPh>
    <rPh sb="8" eb="9">
      <t>ト</t>
    </rPh>
    <rPh sb="10" eb="11">
      <t>コ</t>
    </rPh>
    <rPh sb="12" eb="14">
      <t>キョダイ</t>
    </rPh>
    <rPh sb="15" eb="17">
      <t>ソンザイ</t>
    </rPh>
    <rPh sb="35" eb="36">
      <t>タイ</t>
    </rPh>
    <rPh sb="36" eb="38">
      <t>ショウカン</t>
    </rPh>
    <phoneticPr fontId="1"/>
  </si>
  <si>
    <t>致命的な眼光と多数の触手を持つ謎の生物Abominationを1体召喚します</t>
    <rPh sb="0" eb="3">
      <t>チメイテキ</t>
    </rPh>
    <rPh sb="4" eb="6">
      <t>ガンコウ</t>
    </rPh>
    <rPh sb="7" eb="9">
      <t>タスウ</t>
    </rPh>
    <rPh sb="10" eb="12">
      <t>ショクシュ</t>
    </rPh>
    <rPh sb="13" eb="14">
      <t>モ</t>
    </rPh>
    <rPh sb="15" eb="16">
      <t>ナゾ</t>
    </rPh>
    <rPh sb="17" eb="19">
      <t>セイブツ</t>
    </rPh>
    <rPh sb="32" eb="33">
      <t>タイ</t>
    </rPh>
    <rPh sb="33" eb="35">
      <t>ショウカン</t>
    </rPh>
    <phoneticPr fontId="1"/>
  </si>
  <si>
    <t>襲撃派遣</t>
    <rPh sb="0" eb="2">
      <t>シュウゲキ</t>
    </rPh>
    <rPh sb="2" eb="4">
      <t>ハケン</t>
    </rPh>
    <phoneticPr fontId="1"/>
  </si>
  <si>
    <t>指定した州をWraith Lord率いる33体のLongdead Horsemanが襲撃します</t>
    <rPh sb="0" eb="2">
      <t>シテイ</t>
    </rPh>
    <rPh sb="4" eb="5">
      <t>シュウ</t>
    </rPh>
    <rPh sb="17" eb="18">
      <t>ヒキ</t>
    </rPh>
    <rPh sb="22" eb="23">
      <t>タイ</t>
    </rPh>
    <rPh sb="42" eb="44">
      <t>シュウゲキ</t>
    </rPh>
    <phoneticPr fontId="1"/>
  </si>
  <si>
    <t>破滅の剣を持つ冥界の戦士Wightを20+体召喚します</t>
    <rPh sb="0" eb="2">
      <t>ハメツ</t>
    </rPh>
    <rPh sb="3" eb="4">
      <t>ツルギ</t>
    </rPh>
    <rPh sb="5" eb="6">
      <t>モ</t>
    </rPh>
    <rPh sb="7" eb="9">
      <t>メイカイ</t>
    </rPh>
    <rPh sb="10" eb="12">
      <t>センシ</t>
    </rPh>
    <rPh sb="21" eb="22">
      <t>タイ</t>
    </rPh>
    <rPh sb="22" eb="24">
      <t>ショウカン</t>
    </rPh>
    <phoneticPr fontId="1"/>
  </si>
  <si>
    <t>特殊召喚</t>
    <rPh sb="0" eb="2">
      <t>トクシュ</t>
    </rPh>
    <rPh sb="2" eb="4">
      <t>ショウカン</t>
    </rPh>
    <phoneticPr fontId="1"/>
  </si>
  <si>
    <t>幽閉された死せる神の1体を兵士や指揮官として召喚します</t>
    <rPh sb="0" eb="2">
      <t>ユウヘイ</t>
    </rPh>
    <rPh sb="5" eb="6">
      <t>シ</t>
    </rPh>
    <rPh sb="8" eb="9">
      <t>カミ</t>
    </rPh>
    <rPh sb="11" eb="12">
      <t>タイ</t>
    </rPh>
    <rPh sb="13" eb="15">
      <t>ヘイシ</t>
    </rPh>
    <rPh sb="16" eb="19">
      <t>シキカン</t>
    </rPh>
    <rPh sb="22" eb="24">
      <t>ショウカン</t>
    </rPh>
    <phoneticPr fontId="1"/>
  </si>
  <si>
    <t>強靭だが翼を持たない毒を吐く竜Tarrasqueを1体召喚します</t>
    <rPh sb="0" eb="2">
      <t>キョウジン</t>
    </rPh>
    <rPh sb="4" eb="5">
      <t>ツバサ</t>
    </rPh>
    <rPh sb="6" eb="7">
      <t>モ</t>
    </rPh>
    <rPh sb="10" eb="11">
      <t>ドク</t>
    </rPh>
    <rPh sb="12" eb="13">
      <t>ハ</t>
    </rPh>
    <rPh sb="14" eb="15">
      <t>リュウ</t>
    </rPh>
    <rPh sb="26" eb="27">
      <t>タイ</t>
    </rPh>
    <rPh sb="27" eb="29">
      <t>ショウカン</t>
    </rPh>
    <phoneticPr fontId="1"/>
  </si>
  <si>
    <t>世界中の森で支配力が広がり周囲を森の生物が襲撃します</t>
    <rPh sb="0" eb="2">
      <t>セカイ</t>
    </rPh>
    <rPh sb="2" eb="3">
      <t>ジュウ</t>
    </rPh>
    <rPh sb="4" eb="5">
      <t>モリ</t>
    </rPh>
    <rPh sb="6" eb="9">
      <t>シハイリョク</t>
    </rPh>
    <rPh sb="10" eb="11">
      <t>ヒロ</t>
    </rPh>
    <rPh sb="13" eb="15">
      <t>シュウイ</t>
    </rPh>
    <rPh sb="16" eb="17">
      <t>モリ</t>
    </rPh>
    <rPh sb="18" eb="20">
      <t>セイブツ</t>
    </rPh>
    <rPh sb="21" eb="23">
      <t>シュウゲキ</t>
    </rPh>
    <phoneticPr fontId="1"/>
  </si>
  <si>
    <t>List</t>
    <phoneticPr fontId="1"/>
  </si>
  <si>
    <t>Superior Morale</t>
    <phoneticPr fontId="1"/>
  </si>
  <si>
    <t>Minor Fire Resistance</t>
    <phoneticPr fontId="1"/>
  </si>
  <si>
    <t>Major Fire Resistance</t>
    <phoneticPr fontId="1"/>
  </si>
  <si>
    <t>Wasteland Survival</t>
    <phoneticPr fontId="1"/>
  </si>
  <si>
    <t>Attack Skill</t>
    <phoneticPr fontId="1"/>
  </si>
  <si>
    <t>Inspirational Presence</t>
    <phoneticPr fontId="1"/>
  </si>
  <si>
    <t>Death Explosion</t>
    <phoneticPr fontId="1"/>
  </si>
  <si>
    <t>Yes</t>
    <phoneticPr fontId="1"/>
  </si>
  <si>
    <t>Heat Aura</t>
    <phoneticPr fontId="1"/>
  </si>
  <si>
    <t>Flaming Weapons</t>
    <phoneticPr fontId="1"/>
  </si>
  <si>
    <t>火7</t>
    <rPh sb="0" eb="1">
      <t>ヒ</t>
    </rPh>
    <phoneticPr fontId="1"/>
  </si>
  <si>
    <t>Awe</t>
    <phoneticPr fontId="1"/>
  </si>
  <si>
    <t>Minor Shock Resistance</t>
    <phoneticPr fontId="1"/>
  </si>
  <si>
    <t>Precision</t>
    <phoneticPr fontId="1"/>
  </si>
  <si>
    <t>Farshot</t>
    <phoneticPr fontId="1"/>
  </si>
  <si>
    <t>Swiftness</t>
    <phoneticPr fontId="1"/>
  </si>
  <si>
    <t>Major Shock Resistance</t>
    <phoneticPr fontId="1"/>
  </si>
  <si>
    <t>Charged Bodies</t>
    <phoneticPr fontId="1"/>
  </si>
  <si>
    <t>Wind Walker</t>
    <phoneticPr fontId="1"/>
  </si>
  <si>
    <t>風6</t>
    <rPh sb="0" eb="1">
      <t>カゼ</t>
    </rPh>
    <phoneticPr fontId="1"/>
  </si>
  <si>
    <t>風7</t>
    <rPh sb="0" eb="1">
      <t>カゼ</t>
    </rPh>
    <phoneticPr fontId="1"/>
  </si>
  <si>
    <t>Thunder Weapons</t>
    <phoneticPr fontId="1"/>
  </si>
  <si>
    <t>Minor Cold Resistance</t>
    <phoneticPr fontId="1"/>
  </si>
  <si>
    <t>Winter's Gift</t>
    <phoneticPr fontId="1"/>
  </si>
  <si>
    <t>Swamp Survival</t>
    <phoneticPr fontId="1"/>
  </si>
  <si>
    <t>Water Walking</t>
    <phoneticPr fontId="1"/>
  </si>
  <si>
    <t>Major Cold Resistance</t>
    <phoneticPr fontId="1"/>
  </si>
  <si>
    <t>Frost Weapons</t>
    <phoneticPr fontId="1"/>
  </si>
  <si>
    <t>Chill Aura</t>
    <phoneticPr fontId="1"/>
  </si>
  <si>
    <t>水7</t>
    <rPh sb="0" eb="1">
      <t>ミズ</t>
    </rPh>
    <phoneticPr fontId="1"/>
  </si>
  <si>
    <t>Water Breathing</t>
    <phoneticPr fontId="1"/>
  </si>
  <si>
    <t>水10</t>
    <rPh sb="0" eb="1">
      <t>ミズ</t>
    </rPh>
    <phoneticPr fontId="1"/>
  </si>
  <si>
    <t>Mountain Survival</t>
    <phoneticPr fontId="1"/>
  </si>
  <si>
    <t>Reconstruction</t>
    <phoneticPr fontId="1"/>
  </si>
  <si>
    <t>Strength of the Earth</t>
    <phoneticPr fontId="1"/>
  </si>
  <si>
    <t>Unbreakable</t>
    <phoneticPr fontId="1"/>
  </si>
  <si>
    <t>Fire &amp; Shock Resistance</t>
    <phoneticPr fontId="1"/>
  </si>
  <si>
    <t>Larger</t>
    <phoneticPr fontId="1"/>
  </si>
  <si>
    <t>地6</t>
    <rPh sb="0" eb="1">
      <t>チ</t>
    </rPh>
    <phoneticPr fontId="1"/>
  </si>
  <si>
    <t>Hard Skin</t>
    <phoneticPr fontId="1"/>
  </si>
  <si>
    <t>地7</t>
    <rPh sb="0" eb="1">
      <t>チ</t>
    </rPh>
    <phoneticPr fontId="1"/>
  </si>
  <si>
    <t>Fortitude</t>
    <phoneticPr fontId="1"/>
  </si>
  <si>
    <t>Minor Magic Resistance</t>
    <phoneticPr fontId="1"/>
  </si>
  <si>
    <t>Spirit Sight</t>
    <phoneticPr fontId="1"/>
  </si>
  <si>
    <t>Arcane Command</t>
    <phoneticPr fontId="1"/>
  </si>
  <si>
    <t>Magic Weapons</t>
    <phoneticPr fontId="1"/>
  </si>
  <si>
    <t>Major Magic Resistance</t>
    <phoneticPr fontId="1"/>
  </si>
  <si>
    <t>Solar Weapons</t>
    <phoneticPr fontId="1"/>
  </si>
  <si>
    <t>Far Caster</t>
    <phoneticPr fontId="1"/>
  </si>
  <si>
    <t>Arcane Finesse</t>
    <phoneticPr fontId="1"/>
  </si>
  <si>
    <t>星6</t>
    <rPh sb="0" eb="1">
      <t>ホシ</t>
    </rPh>
    <phoneticPr fontId="1"/>
  </si>
  <si>
    <t>星7</t>
    <rPh sb="0" eb="1">
      <t>ホシ</t>
    </rPh>
    <phoneticPr fontId="1"/>
  </si>
  <si>
    <t>不運1</t>
    <rPh sb="0" eb="2">
      <t>フウン</t>
    </rPh>
    <phoneticPr fontId="1"/>
  </si>
  <si>
    <t>Fateweaving</t>
    <phoneticPr fontId="1"/>
  </si>
  <si>
    <t>寒冷1</t>
    <rPh sb="0" eb="2">
      <t>カンレイ</t>
    </rPh>
    <phoneticPr fontId="1"/>
  </si>
  <si>
    <t>星8</t>
    <rPh sb="0" eb="1">
      <t>ホシ</t>
    </rPh>
    <phoneticPr fontId="1"/>
  </si>
  <si>
    <t>幸運1</t>
    <rPh sb="0" eb="2">
      <t>コウウン</t>
    </rPh>
    <phoneticPr fontId="1"/>
  </si>
  <si>
    <t>星10</t>
    <rPh sb="0" eb="1">
      <t>ホシ</t>
    </rPh>
    <phoneticPr fontId="1"/>
  </si>
  <si>
    <t>魔法1</t>
    <rPh sb="0" eb="2">
      <t>マホウ</t>
    </rPh>
    <phoneticPr fontId="1"/>
  </si>
  <si>
    <t>Etherealness</t>
    <phoneticPr fontId="1"/>
  </si>
  <si>
    <t>魔法3</t>
    <rPh sb="0" eb="2">
      <t>マホウ</t>
    </rPh>
    <phoneticPr fontId="1"/>
  </si>
  <si>
    <t>Undying</t>
    <phoneticPr fontId="1"/>
  </si>
  <si>
    <t>Undead Command</t>
    <phoneticPr fontId="1"/>
  </si>
  <si>
    <t>死滅2</t>
    <rPh sb="0" eb="2">
      <t>シメツ</t>
    </rPh>
    <phoneticPr fontId="1"/>
  </si>
  <si>
    <t>Half Dead</t>
    <phoneticPr fontId="1"/>
  </si>
  <si>
    <t>Withering Weapons</t>
    <phoneticPr fontId="1"/>
  </si>
  <si>
    <t>Stygian Flesh</t>
    <phoneticPr fontId="1"/>
  </si>
  <si>
    <t>Reanimators</t>
    <phoneticPr fontId="1"/>
  </si>
  <si>
    <t>Reforming Flesh</t>
    <phoneticPr fontId="1"/>
  </si>
  <si>
    <t>死8</t>
    <rPh sb="0" eb="1">
      <t>シ</t>
    </rPh>
    <phoneticPr fontId="1"/>
  </si>
  <si>
    <t>Death Weapons</t>
    <phoneticPr fontId="1"/>
  </si>
  <si>
    <t>死10</t>
    <rPh sb="0" eb="1">
      <t>シ</t>
    </rPh>
    <phoneticPr fontId="1"/>
  </si>
  <si>
    <t>Fear</t>
    <phoneticPr fontId="1"/>
  </si>
  <si>
    <t>Resilient</t>
    <phoneticPr fontId="1"/>
  </si>
  <si>
    <t>Low Light Vision</t>
    <phoneticPr fontId="1"/>
  </si>
  <si>
    <t>Minor Poison Resistance</t>
    <phoneticPr fontId="1"/>
  </si>
  <si>
    <t>Major Poison Resistance</t>
    <phoneticPr fontId="1"/>
  </si>
  <si>
    <t>Forest Survival</t>
    <phoneticPr fontId="1"/>
  </si>
  <si>
    <t>Unaging</t>
    <phoneticPr fontId="1"/>
  </si>
  <si>
    <t>死滅1</t>
    <rPh sb="0" eb="2">
      <t>シメツ</t>
    </rPh>
    <phoneticPr fontId="1"/>
  </si>
  <si>
    <t>Poison Weapons</t>
    <phoneticPr fontId="1"/>
  </si>
  <si>
    <t>Recuperation</t>
    <phoneticPr fontId="1"/>
  </si>
  <si>
    <t>Berserker</t>
    <phoneticPr fontId="1"/>
  </si>
  <si>
    <t>Barkskin</t>
    <phoneticPr fontId="1"/>
  </si>
  <si>
    <t>血1</t>
    <rPh sb="0" eb="1">
      <t>ケツ</t>
    </rPh>
    <phoneticPr fontId="1"/>
  </si>
  <si>
    <t>Strong Vitae</t>
    <phoneticPr fontId="1"/>
  </si>
  <si>
    <t>血3</t>
    <rPh sb="0" eb="1">
      <t>ケツ</t>
    </rPh>
    <phoneticPr fontId="1"/>
  </si>
  <si>
    <t>Strength of the Flesh</t>
    <phoneticPr fontId="1"/>
  </si>
  <si>
    <t>血4</t>
    <rPh sb="0" eb="1">
      <t>ケツ</t>
    </rPh>
    <phoneticPr fontId="1"/>
  </si>
  <si>
    <t>Blood Surge</t>
    <phoneticPr fontId="1"/>
  </si>
  <si>
    <t>血5</t>
    <rPh sb="0" eb="1">
      <t>ケツ</t>
    </rPh>
    <phoneticPr fontId="1"/>
  </si>
  <si>
    <t>Blood Bond</t>
    <phoneticPr fontId="1"/>
  </si>
  <si>
    <t>血6</t>
    <rPh sb="0" eb="1">
      <t>ケツ</t>
    </rPh>
    <phoneticPr fontId="1"/>
  </si>
  <si>
    <t>Unholy Weapons</t>
    <phoneticPr fontId="1"/>
  </si>
  <si>
    <t>血8</t>
    <rPh sb="0" eb="1">
      <t>ケツ</t>
    </rPh>
    <phoneticPr fontId="1"/>
  </si>
  <si>
    <t>Blood Vengeance</t>
    <phoneticPr fontId="1"/>
  </si>
  <si>
    <t>Defence Skill</t>
    <phoneticPr fontId="1"/>
  </si>
  <si>
    <t>Morale+1、繰り返し可</t>
    <rPh sb="9" eb="10">
      <t>ク</t>
    </rPh>
    <rPh sb="11" eb="12">
      <t>カエ</t>
    </rPh>
    <rPh sb="13" eb="14">
      <t>カ</t>
    </rPh>
    <phoneticPr fontId="1"/>
  </si>
  <si>
    <t>Fire Resistant+5</t>
    <phoneticPr fontId="1"/>
  </si>
  <si>
    <t>Fire Resistant+10</t>
    <phoneticPr fontId="1"/>
  </si>
  <si>
    <t>Attack Skill+2、繰り返し可</t>
    <rPh sb="15" eb="16">
      <t>ク</t>
    </rPh>
    <rPh sb="17" eb="18">
      <t>カエ</t>
    </rPh>
    <rPh sb="19" eb="20">
      <t>カ</t>
    </rPh>
    <phoneticPr fontId="1"/>
  </si>
  <si>
    <t>Leadership+30、Inspirational+1、繰り返し可</t>
    <rPh sb="30" eb="31">
      <t>ク</t>
    </rPh>
    <rPh sb="32" eb="33">
      <t>カエ</t>
    </rPh>
    <rPh sb="34" eb="35">
      <t>カ</t>
    </rPh>
    <phoneticPr fontId="1"/>
  </si>
  <si>
    <t>Shock Resistant+5</t>
    <phoneticPr fontId="1"/>
  </si>
  <si>
    <t>Precision+1、繰り返し可</t>
    <rPh sb="12" eb="13">
      <t>ク</t>
    </rPh>
    <rPh sb="14" eb="15">
      <t>カエ</t>
    </rPh>
    <rPh sb="16" eb="17">
      <t>カ</t>
    </rPh>
    <phoneticPr fontId="1"/>
  </si>
  <si>
    <t>射撃武器の射程+30%、繰り返し可</t>
    <rPh sb="0" eb="2">
      <t>シャゲキ</t>
    </rPh>
    <rPh sb="2" eb="4">
      <t>ブキ</t>
    </rPh>
    <rPh sb="5" eb="7">
      <t>シャテイ</t>
    </rPh>
    <rPh sb="12" eb="13">
      <t>ク</t>
    </rPh>
    <rPh sb="14" eb="15">
      <t>カエ</t>
    </rPh>
    <rPh sb="16" eb="17">
      <t>カ</t>
    </rPh>
    <phoneticPr fontId="1"/>
  </si>
  <si>
    <t>Shock Resistant+10</t>
    <phoneticPr fontId="1"/>
  </si>
  <si>
    <t>Map Move+50%</t>
    <phoneticPr fontId="1"/>
  </si>
  <si>
    <t>死亡時に威力10で防御貫通、範囲5の火炎を放射</t>
    <rPh sb="0" eb="3">
      <t>シボウジ</t>
    </rPh>
    <rPh sb="4" eb="6">
      <t>イリョク</t>
    </rPh>
    <rPh sb="9" eb="11">
      <t>ボウギョ</t>
    </rPh>
    <rPh sb="11" eb="13">
      <t>カンツウ</t>
    </rPh>
    <rPh sb="14" eb="16">
      <t>ハンイ</t>
    </rPh>
    <rPh sb="18" eb="20">
      <t>カエン</t>
    </rPh>
    <rPh sb="21" eb="23">
      <t>ホウシャ</t>
    </rPh>
    <phoneticPr fontId="1"/>
  </si>
  <si>
    <t>Cold Resistant+5</t>
    <phoneticPr fontId="1"/>
  </si>
  <si>
    <t>Cold Resistant+10</t>
    <phoneticPr fontId="1"/>
  </si>
  <si>
    <t>Defence Skill+2、繰り返し可</t>
    <rPh sb="16" eb="17">
      <t>ク</t>
    </rPh>
    <rPh sb="18" eb="19">
      <t>カエ</t>
    </rPh>
    <rPh sb="20" eb="21">
      <t>カ</t>
    </rPh>
    <phoneticPr fontId="1"/>
  </si>
  <si>
    <t>Combat Speed+30%、繰り返し可</t>
    <rPh sb="17" eb="18">
      <t>ク</t>
    </rPh>
    <rPh sb="19" eb="20">
      <t>カエ</t>
    </rPh>
    <rPh sb="21" eb="22">
      <t>カ</t>
    </rPh>
    <phoneticPr fontId="1"/>
  </si>
  <si>
    <t>LifelessかつNever Healsを持つ場合、そのNever Healsを無視</t>
    <rPh sb="22" eb="23">
      <t>モ</t>
    </rPh>
    <rPh sb="24" eb="26">
      <t>バアイ</t>
    </rPh>
    <rPh sb="41" eb="43">
      <t>ムシ</t>
    </rPh>
    <phoneticPr fontId="1"/>
  </si>
  <si>
    <t>Strength+2、繰り返し可</t>
    <rPh sb="11" eb="12">
      <t>ク</t>
    </rPh>
    <rPh sb="13" eb="14">
      <t>カエ</t>
    </rPh>
    <rPh sb="15" eb="16">
      <t>カ</t>
    </rPh>
    <phoneticPr fontId="1"/>
  </si>
  <si>
    <t>Fire/Shock Resistant+10</t>
    <phoneticPr fontId="1"/>
  </si>
  <si>
    <t>Size+1、HP+30%、Strength+3、Defence Skill-1、Map Move+2。既にサイズ6のものには無効</t>
    <rPh sb="52" eb="53">
      <t>スデ</t>
    </rPh>
    <rPh sb="63" eb="65">
      <t>ムコウ</t>
    </rPh>
    <phoneticPr fontId="1"/>
  </si>
  <si>
    <t>Protection+5</t>
    <phoneticPr fontId="1"/>
  </si>
  <si>
    <t>Slash/Pierce/Blunt Resistant</t>
    <phoneticPr fontId="1"/>
  </si>
  <si>
    <t>Magic Resistance+1</t>
    <phoneticPr fontId="1"/>
  </si>
  <si>
    <t>Magic Leadership+10、繰り返し可</t>
    <rPh sb="20" eb="21">
      <t>ク</t>
    </rPh>
    <rPh sb="22" eb="23">
      <t>カエ</t>
    </rPh>
    <rPh sb="24" eb="25">
      <t>カ</t>
    </rPh>
    <phoneticPr fontId="1"/>
  </si>
  <si>
    <t>Magic Resistance+2</t>
    <phoneticPr fontId="1"/>
  </si>
  <si>
    <t>戦闘用の呪文の射程+50%</t>
    <rPh sb="0" eb="3">
      <t>セントウヨウ</t>
    </rPh>
    <rPh sb="4" eb="6">
      <t>ジュモン</t>
    </rPh>
    <rPh sb="7" eb="9">
      <t>シャテイ</t>
    </rPh>
    <phoneticPr fontId="1"/>
  </si>
  <si>
    <t>UndeadのみにRegeneration+10%（Lifeless有効）</t>
    <rPh sb="34" eb="36">
      <t>ユウコウ</t>
    </rPh>
    <phoneticPr fontId="1"/>
  </si>
  <si>
    <t>HP+1、繰り返し可</t>
    <rPh sb="5" eb="6">
      <t>ク</t>
    </rPh>
    <rPh sb="7" eb="8">
      <t>カエ</t>
    </rPh>
    <rPh sb="9" eb="10">
      <t>カ</t>
    </rPh>
    <phoneticPr fontId="1"/>
  </si>
  <si>
    <t>Undead Leadership+20、繰り返し可</t>
    <rPh sb="21" eb="22">
      <t>ク</t>
    </rPh>
    <rPh sb="23" eb="24">
      <t>カエ</t>
    </rPh>
    <rPh sb="25" eb="26">
      <t>カ</t>
    </rPh>
    <phoneticPr fontId="1"/>
  </si>
  <si>
    <t>Poison Resistant+5</t>
    <phoneticPr fontId="1"/>
  </si>
  <si>
    <t>Poison Resistant+10</t>
    <phoneticPr fontId="1"/>
  </si>
  <si>
    <t>老化速度を75%低下、対象者の雇用時の初期年齢も低下</t>
    <rPh sb="0" eb="2">
      <t>ロウカ</t>
    </rPh>
    <rPh sb="2" eb="4">
      <t>ソクド</t>
    </rPh>
    <rPh sb="8" eb="10">
      <t>テイカ</t>
    </rPh>
    <rPh sb="11" eb="13">
      <t>タイショウ</t>
    </rPh>
    <rPh sb="13" eb="14">
      <t>シャ</t>
    </rPh>
    <rPh sb="15" eb="17">
      <t>コヨウ</t>
    </rPh>
    <rPh sb="17" eb="18">
      <t>ジ</t>
    </rPh>
    <rPh sb="19" eb="21">
      <t>ショキ</t>
    </rPh>
    <rPh sb="21" eb="23">
      <t>ネンレイ</t>
    </rPh>
    <rPh sb="24" eb="26">
      <t>テイカ</t>
    </rPh>
    <phoneticPr fontId="1"/>
  </si>
  <si>
    <t>周囲の同じ効果を受けている味方に、受けたダメージの50%を分散</t>
    <rPh sb="0" eb="2">
      <t>シュウイ</t>
    </rPh>
    <rPh sb="3" eb="4">
      <t>オナ</t>
    </rPh>
    <rPh sb="5" eb="7">
      <t>コウカ</t>
    </rPh>
    <rPh sb="8" eb="9">
      <t>ウ</t>
    </rPh>
    <rPh sb="13" eb="15">
      <t>ミカタ</t>
    </rPh>
    <rPh sb="17" eb="18">
      <t>ウ</t>
    </rPh>
    <rPh sb="29" eb="31">
      <t>ブンサン</t>
    </rPh>
    <phoneticPr fontId="1"/>
  </si>
  <si>
    <t>Heat+3、Fire Resistant+5&amp;br;（周囲に敵を疲労させる熱の雲を放射）</t>
    <phoneticPr fontId="1"/>
  </si>
  <si>
    <t>Fire Shield&amp;br;（命中した近接攻撃に防御貫通の火炎で反撃）</t>
    <rPh sb="16" eb="18">
      <t>メイチュウ</t>
    </rPh>
    <rPh sb="20" eb="22">
      <t>キンセツ</t>
    </rPh>
    <rPh sb="22" eb="24">
      <t>コウゲキ</t>
    </rPh>
    <rPh sb="25" eb="27">
      <t>ボウギョ</t>
    </rPh>
    <rPh sb="27" eb="29">
      <t>カンツウ</t>
    </rPh>
    <rPh sb="30" eb="32">
      <t>カエン</t>
    </rPh>
    <rPh sb="33" eb="35">
      <t>ハンゲキ</t>
    </rPh>
    <phoneticPr fontId="1"/>
  </si>
  <si>
    <t>Flaming Weapons&amp;br;（武器攻撃命中時に威力6、防御貫通の火炎で追撃）</t>
    <rPh sb="20" eb="22">
      <t>ブキ</t>
    </rPh>
    <rPh sb="22" eb="24">
      <t>コウゲキ</t>
    </rPh>
    <rPh sb="24" eb="26">
      <t>メイチュウ</t>
    </rPh>
    <rPh sb="26" eb="27">
      <t>ジ</t>
    </rPh>
    <rPh sb="28" eb="30">
      <t>イリョク</t>
    </rPh>
    <rPh sb="32" eb="34">
      <t>ボウギョ</t>
    </rPh>
    <rPh sb="34" eb="36">
      <t>カンツウ</t>
    </rPh>
    <rPh sb="37" eb="39">
      <t>カエン</t>
    </rPh>
    <rPh sb="40" eb="42">
      <t>ツイゲキ</t>
    </rPh>
    <phoneticPr fontId="1"/>
  </si>
  <si>
    <t>Awe+1&amp;br;（近接攻撃を受けた際にそれを妨害、士気で抵抗可能）</t>
    <rPh sb="10" eb="12">
      <t>キンセツ</t>
    </rPh>
    <rPh sb="12" eb="14">
      <t>コウゲキ</t>
    </rPh>
    <rPh sb="15" eb="16">
      <t>ウ</t>
    </rPh>
    <rPh sb="18" eb="19">
      <t>サイ</t>
    </rPh>
    <rPh sb="23" eb="25">
      <t>ボウガイ</t>
    </rPh>
    <rPh sb="26" eb="28">
      <t>シキ</t>
    </rPh>
    <rPh sb="29" eb="31">
      <t>テイコウ</t>
    </rPh>
    <rPh sb="31" eb="33">
      <t>カノウ</t>
    </rPh>
    <phoneticPr fontId="1"/>
  </si>
  <si>
    <t>Charge Body&amp;br;（戦闘開始後、最初に近接攻撃を受けた際に、攻撃者と自身に対し威力10、防御無視の電撃）</t>
    <rPh sb="16" eb="18">
      <t>セントウ</t>
    </rPh>
    <rPh sb="18" eb="20">
      <t>カイシ</t>
    </rPh>
    <rPh sb="20" eb="21">
      <t>ゴ</t>
    </rPh>
    <rPh sb="22" eb="24">
      <t>サイショ</t>
    </rPh>
    <rPh sb="25" eb="27">
      <t>キンセツ</t>
    </rPh>
    <rPh sb="27" eb="29">
      <t>コウゲキ</t>
    </rPh>
    <rPh sb="30" eb="31">
      <t>ウ</t>
    </rPh>
    <rPh sb="33" eb="34">
      <t>サイ</t>
    </rPh>
    <rPh sb="43" eb="44">
      <t>タイ</t>
    </rPh>
    <rPh sb="45" eb="47">
      <t>イリョク</t>
    </rPh>
    <rPh sb="50" eb="52">
      <t>ボウギョ</t>
    </rPh>
    <rPh sb="52" eb="54">
      <t>ムシ</t>
    </rPh>
    <rPh sb="55" eb="57">
      <t>デンゲキ</t>
    </rPh>
    <phoneticPr fontId="1"/>
  </si>
  <si>
    <t>Air Shield+80&amp;br;（大半の単体対象の射撃を80%で無効化）</t>
    <rPh sb="18" eb="20">
      <t>タイハン</t>
    </rPh>
    <rPh sb="21" eb="23">
      <t>タンタイ</t>
    </rPh>
    <rPh sb="23" eb="25">
      <t>タイショウ</t>
    </rPh>
    <rPh sb="26" eb="28">
      <t>シャゲキ</t>
    </rPh>
    <rPh sb="33" eb="36">
      <t>ムコウカ</t>
    </rPh>
    <phoneticPr fontId="1"/>
  </si>
  <si>
    <t>Thunder Weapons&amp;br;（武器攻撃命中時に威力1、上限1で防御無視の電撃と威力3、防御無視の電撃疲労で追撃）</t>
    <rPh sb="20" eb="22">
      <t>ブキ</t>
    </rPh>
    <rPh sb="22" eb="24">
      <t>コウゲキ</t>
    </rPh>
    <rPh sb="24" eb="26">
      <t>メイチュウ</t>
    </rPh>
    <rPh sb="26" eb="27">
      <t>ジ</t>
    </rPh>
    <rPh sb="28" eb="30">
      <t>イリョク</t>
    </rPh>
    <rPh sb="32" eb="34">
      <t>ジョウゲン</t>
    </rPh>
    <rPh sb="36" eb="38">
      <t>ボウギョ</t>
    </rPh>
    <rPh sb="38" eb="40">
      <t>ムシ</t>
    </rPh>
    <rPh sb="41" eb="43">
      <t>デンゲキ</t>
    </rPh>
    <rPh sb="44" eb="46">
      <t>イリョク</t>
    </rPh>
    <rPh sb="48" eb="50">
      <t>ボウギョ</t>
    </rPh>
    <rPh sb="50" eb="52">
      <t>ムシ</t>
    </rPh>
    <rPh sb="53" eb="55">
      <t>デンゲキ</t>
    </rPh>
    <rPh sb="55" eb="57">
      <t>ヒロウ</t>
    </rPh>
    <rPh sb="58" eb="60">
      <t>ツイゲキ</t>
    </rPh>
    <phoneticPr fontId="1"/>
  </si>
  <si>
    <t>Snow Move&amp;br;（行軍の際、降雪の影響を無視）</t>
    <rPh sb="14" eb="16">
      <t>コウグン</t>
    </rPh>
    <rPh sb="17" eb="18">
      <t>サイ</t>
    </rPh>
    <rPh sb="19" eb="21">
      <t>コウセツ</t>
    </rPh>
    <rPh sb="22" eb="24">
      <t>エイキョウ</t>
    </rPh>
    <rPh sb="25" eb="27">
      <t>ムシ</t>
    </rPh>
    <phoneticPr fontId="1"/>
  </si>
  <si>
    <t>Swimming&amp;br;（凍結していない川でも常時通行可能）</t>
    <rPh sb="13" eb="15">
      <t>トウケツ</t>
    </rPh>
    <rPh sb="20" eb="21">
      <t>カワ</t>
    </rPh>
    <rPh sb="23" eb="25">
      <t>ジョウジ</t>
    </rPh>
    <rPh sb="25" eb="27">
      <t>ツウコウ</t>
    </rPh>
    <rPh sb="27" eb="29">
      <t>カノウ</t>
    </rPh>
    <phoneticPr fontId="1"/>
  </si>
  <si>
    <t>Frost Weapons&amp;br;（武器攻撃命中時に威力8の冷気で追撃）</t>
    <rPh sb="18" eb="20">
      <t>ブキ</t>
    </rPh>
    <rPh sb="20" eb="22">
      <t>コウゲキ</t>
    </rPh>
    <rPh sb="22" eb="24">
      <t>メイチュウ</t>
    </rPh>
    <rPh sb="24" eb="25">
      <t>ジ</t>
    </rPh>
    <rPh sb="26" eb="28">
      <t>イリョク</t>
    </rPh>
    <rPh sb="30" eb="32">
      <t>レイキ</t>
    </rPh>
    <rPh sb="33" eb="35">
      <t>ツイゲキ</t>
    </rPh>
    <phoneticPr fontId="1"/>
  </si>
  <si>
    <t>Water Breathing&amp;br;（Poor Amphibianのように海中に侵入可能、能力は低下）</t>
    <rPh sb="38" eb="40">
      <t>カイチュウ</t>
    </rPh>
    <rPh sb="41" eb="43">
      <t>シンニュウ</t>
    </rPh>
    <rPh sb="43" eb="45">
      <t>カノウ</t>
    </rPh>
    <rPh sb="46" eb="48">
      <t>ノウリョク</t>
    </rPh>
    <rPh sb="49" eb="51">
      <t>テイカ</t>
    </rPh>
    <phoneticPr fontId="1"/>
  </si>
  <si>
    <t>Quickness&amp;br;（Combat Speed+100%、Attack/Defence Skill+2、通常の2倍の頻度で武器攻撃可能）</t>
    <rPh sb="55" eb="57">
      <t>ツウジョウ</t>
    </rPh>
    <rPh sb="59" eb="60">
      <t>バイ</t>
    </rPh>
    <rPh sb="61" eb="63">
      <t>ヒンド</t>
    </rPh>
    <rPh sb="64" eb="66">
      <t>ブキ</t>
    </rPh>
    <rPh sb="66" eb="68">
      <t>コウゲキ</t>
    </rPh>
    <rPh sb="68" eb="70">
      <t>カノウ</t>
    </rPh>
    <phoneticPr fontId="1"/>
  </si>
  <si>
    <t>Reinvigoration+1&amp;br;（毎ラウンド疲労を数値分回復）、繰り返し可</t>
    <rPh sb="21" eb="22">
      <t>マイ</t>
    </rPh>
    <rPh sb="26" eb="28">
      <t>ヒロウ</t>
    </rPh>
    <rPh sb="29" eb="31">
      <t>スウチ</t>
    </rPh>
    <rPh sb="31" eb="32">
      <t>ブン</t>
    </rPh>
    <rPh sb="32" eb="34">
      <t>カイフク</t>
    </rPh>
    <rPh sb="36" eb="37">
      <t>ク</t>
    </rPh>
    <rPh sb="38" eb="39">
      <t>カエ</t>
    </rPh>
    <rPh sb="40" eb="41">
      <t>カ</t>
    </rPh>
    <phoneticPr fontId="1"/>
  </si>
  <si>
    <t>Spirit Sight&amp;br;（Darkvision100%、敵のInvisible能力の影響を無視）</t>
    <rPh sb="32" eb="33">
      <t>テキ</t>
    </rPh>
    <rPh sb="43" eb="45">
      <t>ノウリョク</t>
    </rPh>
    <rPh sb="46" eb="48">
      <t>エイキョウ</t>
    </rPh>
    <rPh sb="49" eb="51">
      <t>ムシ</t>
    </rPh>
    <phoneticPr fontId="1"/>
  </si>
  <si>
    <t>Magic Weapons&amp;br;（武器攻撃がMagic属性を獲得しEthereal等に有効に）</t>
    <rPh sb="18" eb="20">
      <t>ブキ</t>
    </rPh>
    <rPh sb="20" eb="22">
      <t>コウゲキ</t>
    </rPh>
    <rPh sb="28" eb="30">
      <t>ゾクセイ</t>
    </rPh>
    <rPh sb="31" eb="33">
      <t>カクトク</t>
    </rPh>
    <rPh sb="42" eb="43">
      <t>ナド</t>
    </rPh>
    <rPh sb="44" eb="46">
      <t>ユウコウ</t>
    </rPh>
    <phoneticPr fontId="1"/>
  </si>
  <si>
    <t>Solar Weapons&amp;br;（武器攻撃命中時に威力3、防御貫通で対Undead/Demon3倍打の火炎で追撃）</t>
    <rPh sb="18" eb="20">
      <t>ブキ</t>
    </rPh>
    <rPh sb="20" eb="22">
      <t>コウゲキ</t>
    </rPh>
    <rPh sb="22" eb="24">
      <t>メイチュウ</t>
    </rPh>
    <rPh sb="24" eb="25">
      <t>ジ</t>
    </rPh>
    <rPh sb="26" eb="28">
      <t>イリョク</t>
    </rPh>
    <rPh sb="30" eb="32">
      <t>ボウギョ</t>
    </rPh>
    <rPh sb="32" eb="34">
      <t>カンツウ</t>
    </rPh>
    <rPh sb="35" eb="36">
      <t>タイ</t>
    </rPh>
    <rPh sb="49" eb="50">
      <t>バイ</t>
    </rPh>
    <rPh sb="50" eb="51">
      <t>ダ</t>
    </rPh>
    <rPh sb="52" eb="54">
      <t>カエン</t>
    </rPh>
    <rPh sb="55" eb="57">
      <t>ツイゲキ</t>
    </rPh>
    <phoneticPr fontId="1"/>
  </si>
  <si>
    <t>Spell Penetration+1&amp;br;（抵抗可能な呪文と一部の武器攻撃の使用時、敵のMagic Resistanceを低く計算）</t>
    <rPh sb="24" eb="26">
      <t>テイコウ</t>
    </rPh>
    <rPh sb="26" eb="28">
      <t>カノウ</t>
    </rPh>
    <rPh sb="29" eb="31">
      <t>ジュモン</t>
    </rPh>
    <rPh sb="32" eb="34">
      <t>イチブ</t>
    </rPh>
    <rPh sb="35" eb="37">
      <t>ブキ</t>
    </rPh>
    <rPh sb="37" eb="39">
      <t>コウゲキ</t>
    </rPh>
    <rPh sb="40" eb="43">
      <t>シヨウジ</t>
    </rPh>
    <rPh sb="44" eb="45">
      <t>テキ</t>
    </rPh>
    <rPh sb="63" eb="64">
      <t>ヒク</t>
    </rPh>
    <rPh sb="65" eb="67">
      <t>ケイサン</t>
    </rPh>
    <phoneticPr fontId="1"/>
  </si>
  <si>
    <t>Twist Fate&amp;br;（祝福後、最初に受けたHPダメージを無効化）</t>
    <rPh sb="15" eb="17">
      <t>シュクフク</t>
    </rPh>
    <rPh sb="17" eb="18">
      <t>ゴ</t>
    </rPh>
    <rPh sb="19" eb="21">
      <t>サイショ</t>
    </rPh>
    <rPh sb="22" eb="23">
      <t>ウ</t>
    </rPh>
    <rPh sb="32" eb="35">
      <t>ムコウカ</t>
    </rPh>
    <phoneticPr fontId="1"/>
  </si>
  <si>
    <t>Fateweaving&amp;br;（近接攻撃を受けると抵抗可能なCursed Luckで反撃、敵が受けるダメージ増幅）</t>
    <rPh sb="16" eb="18">
      <t>キンセツ</t>
    </rPh>
    <rPh sb="18" eb="20">
      <t>コウゲキ</t>
    </rPh>
    <rPh sb="21" eb="22">
      <t>ウ</t>
    </rPh>
    <rPh sb="25" eb="27">
      <t>テイコウ</t>
    </rPh>
    <rPh sb="27" eb="29">
      <t>カノウ</t>
    </rPh>
    <rPh sb="42" eb="44">
      <t>ハンゲキ</t>
    </rPh>
    <rPh sb="45" eb="46">
      <t>テキ</t>
    </rPh>
    <rPh sb="47" eb="48">
      <t>ウ</t>
    </rPh>
    <rPh sb="54" eb="56">
      <t>ゾウフク</t>
    </rPh>
    <phoneticPr fontId="1"/>
  </si>
  <si>
    <t>Luck&amp;br;（致命傷となるHPダメージを75%で無効化、LifelessやUndeadには無効）</t>
    <rPh sb="9" eb="12">
      <t>チメイショウ</t>
    </rPh>
    <rPh sb="26" eb="29">
      <t>ムコウカ</t>
    </rPh>
    <rPh sb="47" eb="49">
      <t>ムコウ</t>
    </rPh>
    <phoneticPr fontId="1"/>
  </si>
  <si>
    <t>Ethereal&amp;br;（Magic属性がない攻撃の多くを75%で無効化、戦闘中に障害物の通過が可能）</t>
    <rPh sb="18" eb="20">
      <t>ゾクセイ</t>
    </rPh>
    <rPh sb="23" eb="25">
      <t>コウゲキ</t>
    </rPh>
    <rPh sb="26" eb="27">
      <t>オオ</t>
    </rPh>
    <rPh sb="33" eb="36">
      <t>ムコウカ</t>
    </rPh>
    <rPh sb="37" eb="40">
      <t>セントウチュウ</t>
    </rPh>
    <rPh sb="41" eb="44">
      <t>ショウガイブツ</t>
    </rPh>
    <rPh sb="45" eb="47">
      <t>ツウカ</t>
    </rPh>
    <rPh sb="48" eb="50">
      <t>カノウ</t>
    </rPh>
    <phoneticPr fontId="1"/>
  </si>
  <si>
    <t>Withering Weapons&amp;br;（武器攻撃で傷付けた際に抵抗可能なDecayで追撃）</t>
    <rPh sb="22" eb="24">
      <t>ブキ</t>
    </rPh>
    <rPh sb="24" eb="26">
      <t>コウゲキ</t>
    </rPh>
    <rPh sb="27" eb="29">
      <t>キズツ</t>
    </rPh>
    <rPh sb="31" eb="32">
      <t>サイ</t>
    </rPh>
    <rPh sb="33" eb="35">
      <t>テイコウ</t>
    </rPh>
    <rPh sb="35" eb="37">
      <t>カノウ</t>
    </rPh>
    <rPh sb="44" eb="46">
      <t>ツイゲキ</t>
    </rPh>
    <phoneticPr fontId="1"/>
  </si>
  <si>
    <t>Invulnerable+10&amp;br;（Magic属性を持たない攻撃に対しProtectionが数値分まで増加）</t>
    <rPh sb="25" eb="27">
      <t>ゾクセイ</t>
    </rPh>
    <rPh sb="28" eb="29">
      <t>モ</t>
    </rPh>
    <rPh sb="32" eb="34">
      <t>コウゲキ</t>
    </rPh>
    <rPh sb="35" eb="36">
      <t>タイ</t>
    </rPh>
    <rPh sb="48" eb="50">
      <t>スウチ</t>
    </rPh>
    <rPh sb="50" eb="51">
      <t>ブン</t>
    </rPh>
    <rPh sb="53" eb="55">
      <t>ゾウカ</t>
    </rPh>
    <phoneticPr fontId="1"/>
  </si>
  <si>
    <t>Reanimator&amp;br;（敵を殺した際にSoullessへ変化させ支配、戦闘終了後には全て消滅）</t>
    <rPh sb="15" eb="16">
      <t>テキ</t>
    </rPh>
    <rPh sb="17" eb="18">
      <t>コロ</t>
    </rPh>
    <rPh sb="20" eb="21">
      <t>サイ</t>
    </rPh>
    <rPh sb="31" eb="33">
      <t>ヘンカ</t>
    </rPh>
    <rPh sb="35" eb="37">
      <t>シハイ</t>
    </rPh>
    <rPh sb="38" eb="40">
      <t>セントウ</t>
    </rPh>
    <rPh sb="40" eb="43">
      <t>シュウリョウゴ</t>
    </rPh>
    <rPh sb="45" eb="46">
      <t>スベ</t>
    </rPh>
    <rPh sb="47" eb="49">
      <t>ショウメツ</t>
    </rPh>
    <phoneticPr fontId="1"/>
  </si>
  <si>
    <t>Death Weapons&amp;br;（武器攻撃命中時に威力2、防御無視で抵抗可能な追撃、さらに抵抗可能なDisease付加）</t>
    <rPh sb="18" eb="20">
      <t>ブキ</t>
    </rPh>
    <rPh sb="20" eb="22">
      <t>コウゲキ</t>
    </rPh>
    <rPh sb="22" eb="24">
      <t>メイチュウ</t>
    </rPh>
    <rPh sb="24" eb="25">
      <t>ジ</t>
    </rPh>
    <rPh sb="26" eb="28">
      <t>イリョク</t>
    </rPh>
    <rPh sb="30" eb="32">
      <t>ボウギョ</t>
    </rPh>
    <rPh sb="32" eb="34">
      <t>ムシ</t>
    </rPh>
    <rPh sb="35" eb="37">
      <t>テイコウ</t>
    </rPh>
    <rPh sb="37" eb="39">
      <t>カノウ</t>
    </rPh>
    <rPh sb="40" eb="42">
      <t>ツイゲキ</t>
    </rPh>
    <rPh sb="46" eb="48">
      <t>テイコウ</t>
    </rPh>
    <rPh sb="48" eb="50">
      <t>カノウ</t>
    </rPh>
    <rPh sb="58" eb="60">
      <t>フカ</t>
    </rPh>
    <phoneticPr fontId="1"/>
  </si>
  <si>
    <t>Fear+5&amp;br;（周囲の敵のMoraleを低下、退却を誘発）</t>
    <rPh sb="11" eb="13">
      <t>シュウイ</t>
    </rPh>
    <rPh sb="14" eb="15">
      <t>テキ</t>
    </rPh>
    <rPh sb="23" eb="25">
      <t>テイカ</t>
    </rPh>
    <rPh sb="26" eb="28">
      <t>タイキャク</t>
    </rPh>
    <rPh sb="29" eb="31">
      <t>ユウハツ</t>
    </rPh>
    <phoneticPr fontId="1"/>
  </si>
  <si>
    <t>Darkvision+50%&amp;br;（Darknessなどの闇の影響を数値分の割合だけ軽減）</t>
    <rPh sb="30" eb="31">
      <t>ヤミ</t>
    </rPh>
    <rPh sb="32" eb="34">
      <t>エイキョウ</t>
    </rPh>
    <rPh sb="35" eb="37">
      <t>スウチ</t>
    </rPh>
    <rPh sb="37" eb="38">
      <t>ブン</t>
    </rPh>
    <rPh sb="39" eb="41">
      <t>ワリアイ</t>
    </rPh>
    <rPh sb="43" eb="45">
      <t>ケイゲン</t>
    </rPh>
    <phoneticPr fontId="1"/>
  </si>
  <si>
    <t>Poison Weapons&amp;br;（武器攻撃で傷付けた際に威力5、防御無視の毒物で追撃）</t>
    <rPh sb="19" eb="21">
      <t>ブキ</t>
    </rPh>
    <rPh sb="21" eb="23">
      <t>コウゲキ</t>
    </rPh>
    <rPh sb="24" eb="26">
      <t>キズツ</t>
    </rPh>
    <rPh sb="28" eb="29">
      <t>サイ</t>
    </rPh>
    <rPh sb="30" eb="32">
      <t>イリョク</t>
    </rPh>
    <rPh sb="34" eb="36">
      <t>ボウギョ</t>
    </rPh>
    <rPh sb="36" eb="38">
      <t>ムシ</t>
    </rPh>
    <rPh sb="39" eb="41">
      <t>ドクブツ</t>
    </rPh>
    <rPh sb="42" eb="44">
      <t>ツイゲキ</t>
    </rPh>
    <phoneticPr fontId="1"/>
  </si>
  <si>
    <t>Recuperation&amp;br;（Afflictionを自然回復、Old Ageで無効化）</t>
    <rPh sb="28" eb="30">
      <t>シゼン</t>
    </rPh>
    <rPh sb="30" eb="32">
      <t>カイフク</t>
    </rPh>
    <rPh sb="41" eb="44">
      <t>ムコウカ</t>
    </rPh>
    <phoneticPr fontId="1"/>
  </si>
  <si>
    <t>Barkskin&amp;br;（Protectionを10まで増加、ただし最低でも元の値から+1。Fire Resistant-5）</t>
    <rPh sb="28" eb="30">
      <t>ゾウカ</t>
    </rPh>
    <rPh sb="34" eb="36">
      <t>サイテイ</t>
    </rPh>
    <rPh sb="38" eb="39">
      <t>モト</t>
    </rPh>
    <rPh sb="40" eb="41">
      <t>アタイ</t>
    </rPh>
    <phoneticPr fontId="1"/>
  </si>
  <si>
    <t>Limited Regeneration+10%&amp;br;（毎ラウンドHPを自然回復、Lifelessには無効）</t>
    <rPh sb="29" eb="30">
      <t>マイ</t>
    </rPh>
    <rPh sb="37" eb="39">
      <t>シゼン</t>
    </rPh>
    <rPh sb="39" eb="41">
      <t>カイフク</t>
    </rPh>
    <rPh sb="52" eb="54">
      <t>ムコウ</t>
    </rPh>
    <phoneticPr fontId="1"/>
  </si>
  <si>
    <t>Blood Surge&amp;br;(Lifelessではない敵を殺すと数ラウンド間だけ各種能力が増加）</t>
    <rPh sb="28" eb="29">
      <t>テキ</t>
    </rPh>
    <rPh sb="30" eb="31">
      <t>コロ</t>
    </rPh>
    <rPh sb="33" eb="34">
      <t>スウ</t>
    </rPh>
    <rPh sb="38" eb="39">
      <t>カン</t>
    </rPh>
    <rPh sb="41" eb="43">
      <t>カクシュ</t>
    </rPh>
    <rPh sb="43" eb="45">
      <t>ノウリョク</t>
    </rPh>
    <rPh sb="46" eb="48">
      <t>ゾウカ</t>
    </rPh>
    <phoneticPr fontId="1"/>
  </si>
  <si>
    <t>Unholy Weapons&amp;br;（武器攻撃命中時に威力10、防御貫通でSacredのみ有効な追撃）</t>
    <rPh sb="19" eb="21">
      <t>ブキ</t>
    </rPh>
    <rPh sb="21" eb="23">
      <t>コウゲキ</t>
    </rPh>
    <rPh sb="23" eb="25">
      <t>メイチュウ</t>
    </rPh>
    <rPh sb="25" eb="26">
      <t>ジ</t>
    </rPh>
    <rPh sb="27" eb="29">
      <t>イリョク</t>
    </rPh>
    <rPh sb="32" eb="34">
      <t>ボウギョ</t>
    </rPh>
    <rPh sb="34" eb="36">
      <t>カンツウ</t>
    </rPh>
    <rPh sb="45" eb="47">
      <t>ユウコウ</t>
    </rPh>
    <rPh sb="48" eb="50">
      <t>ツイゲキ</t>
    </rPh>
    <phoneticPr fontId="1"/>
  </si>
  <si>
    <t>Blood Vengeance+1&amp;br;（HPダメージを受けると攻撃者に同威力で自動反撃、抵抗可能）</t>
    <rPh sb="29" eb="30">
      <t>ウ</t>
    </rPh>
    <rPh sb="33" eb="36">
      <t>コウゲキシャ</t>
    </rPh>
    <rPh sb="37" eb="38">
      <t>ドウ</t>
    </rPh>
    <rPh sb="38" eb="40">
      <t>イリョク</t>
    </rPh>
    <rPh sb="41" eb="43">
      <t>ジドウ</t>
    </rPh>
    <rPh sb="43" eb="45">
      <t>ハンゲキ</t>
    </rPh>
    <rPh sb="46" eb="48">
      <t>テイコウ</t>
    </rPh>
    <rPh sb="48" eb="50">
      <t>カノウ</t>
    </rPh>
    <phoneticPr fontId="1"/>
  </si>
  <si>
    <t>Chill+3、Cold Resistant+5&amp;br;（周囲に敵を疲労させる冷気の雲を放射）</t>
    <phoneticPr fontId="1"/>
  </si>
  <si>
    <t>Berserker+2&amp;br;（ダメージを受けると様々な能力が増加、Defence Skillが低下、疲労が徐々に増加）</t>
    <rPh sb="21" eb="22">
      <t>ウ</t>
    </rPh>
    <rPh sb="25" eb="27">
      <t>サマザマ</t>
    </rPh>
    <rPh sb="28" eb="30">
      <t>ノウリョク</t>
    </rPh>
    <rPh sb="31" eb="33">
      <t>ゾウカ</t>
    </rPh>
    <rPh sb="48" eb="50">
      <t>テイカ</t>
    </rPh>
    <rPh sb="51" eb="53">
      <t>ヒロウ</t>
    </rPh>
    <rPh sb="54" eb="56">
      <t>ジョジョ</t>
    </rPh>
    <rPh sb="57" eb="59">
      <t>ゾウカ</t>
    </rPh>
    <phoneticPr fontId="1"/>
  </si>
  <si>
    <t>Undying+2、繰り返し可&amp;br;（数値分まではHPがマイナスになっても死亡しない。Undead以外は効果終了時に死亡）</t>
    <rPh sb="20" eb="22">
      <t>スウチ</t>
    </rPh>
    <rPh sb="22" eb="23">
      <t>ブン</t>
    </rPh>
    <rPh sb="38" eb="40">
      <t>シボウ</t>
    </rPh>
    <rPh sb="50" eb="52">
      <t>イガイ</t>
    </rPh>
    <rPh sb="53" eb="55">
      <t>コウカ</t>
    </rPh>
    <rPh sb="55" eb="58">
      <t>シュウリョウジ</t>
    </rPh>
    <rPh sb="59" eb="61">
      <t>シボウ</t>
    </rPh>
    <phoneticPr fontId="1"/>
  </si>
  <si>
    <t>風1</t>
    <rPh sb="0" eb="1">
      <t>カゼ</t>
    </rPh>
    <phoneticPr fontId="1"/>
  </si>
  <si>
    <t>星1</t>
    <rPh sb="0" eb="1">
      <t>ホシ</t>
    </rPh>
    <phoneticPr fontId="1"/>
  </si>
  <si>
    <t>死1</t>
    <rPh sb="0" eb="1">
      <t>シ</t>
    </rPh>
    <phoneticPr fontId="1"/>
  </si>
  <si>
    <t>戦闘</t>
    <rPh sb="0" eb="2">
      <t>セントウ</t>
    </rPh>
    <phoneticPr fontId="1"/>
  </si>
  <si>
    <t>自己強化</t>
    <rPh sb="0" eb="2">
      <t>ジコ</t>
    </rPh>
    <rPh sb="2" eb="4">
      <t>キョウカ</t>
    </rPh>
    <phoneticPr fontId="1"/>
  </si>
  <si>
    <t>Air Shield</t>
    <phoneticPr fontId="1"/>
  </si>
  <si>
    <t>Twist Fate</t>
    <phoneticPr fontId="1"/>
  </si>
  <si>
    <t>近接攻撃</t>
    <rPh sb="0" eb="2">
      <t>キンセツ</t>
    </rPh>
    <rPh sb="2" eb="4">
      <t>コウゲキ</t>
    </rPh>
    <phoneticPr fontId="1"/>
  </si>
  <si>
    <t>近くの敵1体に抵抗不能な攻撃を行います</t>
    <rPh sb="0" eb="1">
      <t>チカ</t>
    </rPh>
    <rPh sb="3" eb="4">
      <t>テキ</t>
    </rPh>
    <rPh sb="5" eb="6">
      <t>タイ</t>
    </rPh>
    <rPh sb="7" eb="9">
      <t>テイコウ</t>
    </rPh>
    <rPh sb="9" eb="11">
      <t>フノウ</t>
    </rPh>
    <rPh sb="12" eb="14">
      <t>コウゲキ</t>
    </rPh>
    <rPh sb="15" eb="16">
      <t>オコナ</t>
    </rPh>
    <phoneticPr fontId="1"/>
  </si>
  <si>
    <t>6+1</t>
    <phoneticPr fontId="1"/>
  </si>
  <si>
    <t>防御無視</t>
    <rPh sb="0" eb="2">
      <t>ボウギョ</t>
    </rPh>
    <rPh sb="2" eb="4">
      <t>ムシ</t>
    </rPh>
    <phoneticPr fontId="1"/>
  </si>
  <si>
    <t>火1</t>
    <rPh sb="0" eb="1">
      <t>ヒ</t>
    </rPh>
    <phoneticPr fontId="1"/>
  </si>
  <si>
    <t>風2</t>
    <rPh sb="0" eb="1">
      <t>カゼ</t>
    </rPh>
    <phoneticPr fontId="1"/>
  </si>
  <si>
    <t>地1</t>
    <rPh sb="0" eb="1">
      <t>チ</t>
    </rPh>
    <phoneticPr fontId="1"/>
  </si>
  <si>
    <t>地2</t>
    <rPh sb="0" eb="1">
      <t>チ</t>
    </rPh>
    <phoneticPr fontId="1"/>
  </si>
  <si>
    <t>死2</t>
    <rPh sb="0" eb="1">
      <t>シ</t>
    </rPh>
    <phoneticPr fontId="1"/>
  </si>
  <si>
    <t>緑1</t>
    <rPh sb="0" eb="1">
      <t>ミドリ</t>
    </rPh>
    <phoneticPr fontId="1"/>
  </si>
  <si>
    <t>儀式</t>
    <rPh sb="0" eb="2">
      <t>ギシキ</t>
    </rPh>
    <phoneticPr fontId="1"/>
  </si>
  <si>
    <t>錬金術</t>
    <rPh sb="0" eb="3">
      <t>レンキンジュツ</t>
    </rPh>
    <phoneticPr fontId="1"/>
  </si>
  <si>
    <t>追加消費した火の宝石を金銭へと変換します</t>
    <rPh sb="0" eb="2">
      <t>ツイカ</t>
    </rPh>
    <rPh sb="2" eb="4">
      <t>ショウヒ</t>
    </rPh>
    <rPh sb="6" eb="7">
      <t>ヒ</t>
    </rPh>
    <rPh sb="8" eb="10">
      <t>ホウセキ</t>
    </rPh>
    <rPh sb="11" eb="13">
      <t>キンセン</t>
    </rPh>
    <rPh sb="15" eb="17">
      <t>ヘンカン</t>
    </rPh>
    <phoneticPr fontId="1"/>
  </si>
  <si>
    <t>15+1</t>
    <phoneticPr fontId="1"/>
  </si>
  <si>
    <t>近接攻撃を受けると一度だけ自身と攻撃者を電撃で撃ちます</t>
    <rPh sb="0" eb="2">
      <t>キンセツ</t>
    </rPh>
    <rPh sb="2" eb="4">
      <t>コウゲキ</t>
    </rPh>
    <rPh sb="5" eb="6">
      <t>ウ</t>
    </rPh>
    <rPh sb="9" eb="11">
      <t>イチド</t>
    </rPh>
    <rPh sb="13" eb="15">
      <t>ジシン</t>
    </rPh>
    <rPh sb="16" eb="19">
      <t>コウゲキシャ</t>
    </rPh>
    <rPh sb="20" eb="22">
      <t>デンゲキ</t>
    </rPh>
    <rPh sb="23" eb="24">
      <t>ウ</t>
    </rPh>
    <phoneticPr fontId="1"/>
  </si>
  <si>
    <t>Charge Body</t>
    <phoneticPr fontId="1"/>
  </si>
  <si>
    <t>強化</t>
    <rPh sb="0" eb="2">
      <t>キョウカ</t>
    </rPh>
    <phoneticPr fontId="1"/>
  </si>
  <si>
    <t>小範囲の味方の射撃精度を向上させます</t>
    <rPh sb="0" eb="3">
      <t>ショウハンイ</t>
    </rPh>
    <rPh sb="4" eb="6">
      <t>ミカタ</t>
    </rPh>
    <rPh sb="7" eb="9">
      <t>シャゲキ</t>
    </rPh>
    <rPh sb="9" eb="11">
      <t>セイド</t>
    </rPh>
    <rPh sb="12" eb="14">
      <t>コウジョウ</t>
    </rPh>
    <phoneticPr fontId="1"/>
  </si>
  <si>
    <t>Aim</t>
    <phoneticPr fontId="1"/>
  </si>
  <si>
    <t>5+5</t>
    <phoneticPr fontId="1"/>
  </si>
  <si>
    <t>捕縛</t>
    <rPh sb="0" eb="2">
      <t>ホバク</t>
    </rPh>
    <phoneticPr fontId="1"/>
  </si>
  <si>
    <t>2+1</t>
    <phoneticPr fontId="1"/>
  </si>
  <si>
    <t>抵抗可能</t>
    <rPh sb="0" eb="2">
      <t>テイコウ</t>
    </rPh>
    <rPh sb="2" eb="4">
      <t>カノウ</t>
    </rPh>
    <phoneticPr fontId="1"/>
  </si>
  <si>
    <t>近くの敵を鋼鉄化した拳の連打で攻撃します</t>
    <rPh sb="0" eb="1">
      <t>チカ</t>
    </rPh>
    <rPh sb="3" eb="4">
      <t>テキ</t>
    </rPh>
    <rPh sb="5" eb="7">
      <t>コウテツ</t>
    </rPh>
    <rPh sb="7" eb="8">
      <t>カ</t>
    </rPh>
    <rPh sb="10" eb="11">
      <t>コブシ</t>
    </rPh>
    <rPh sb="12" eb="14">
      <t>レンダ</t>
    </rPh>
    <rPh sb="15" eb="17">
      <t>コウゲキ</t>
    </rPh>
    <phoneticPr fontId="1"/>
  </si>
  <si>
    <t>1+1</t>
    <phoneticPr fontId="1"/>
  </si>
  <si>
    <t>16+1</t>
    <phoneticPr fontId="1"/>
  </si>
  <si>
    <t>筋力依存</t>
    <rPh sb="0" eb="2">
      <t>キンリョク</t>
    </rPh>
    <rPh sb="2" eb="4">
      <t>イゾン</t>
    </rPh>
    <phoneticPr fontId="1"/>
  </si>
  <si>
    <t>敵1体を地面に飲み込ませ動きを封じます</t>
    <rPh sb="0" eb="1">
      <t>テキ</t>
    </rPh>
    <rPh sb="2" eb="3">
      <t>タイ</t>
    </rPh>
    <rPh sb="4" eb="6">
      <t>ジメン</t>
    </rPh>
    <rPh sb="7" eb="8">
      <t>ノ</t>
    </rPh>
    <rPh sb="9" eb="10">
      <t>コ</t>
    </rPh>
    <rPh sb="12" eb="13">
      <t>ウゴ</t>
    </rPh>
    <rPh sb="15" eb="16">
      <t>フウ</t>
    </rPh>
    <phoneticPr fontId="1"/>
  </si>
  <si>
    <t>Earth Grip</t>
    <phoneticPr fontId="1"/>
  </si>
  <si>
    <t>False Fetter</t>
    <phoneticPr fontId="1"/>
  </si>
  <si>
    <t>飛行/浮遊無効</t>
    <rPh sb="0" eb="2">
      <t>ヒコウ</t>
    </rPh>
    <rPh sb="3" eb="5">
      <t>フユウ</t>
    </rPh>
    <rPh sb="5" eb="7">
      <t>ムコウ</t>
    </rPh>
    <phoneticPr fontId="1"/>
  </si>
  <si>
    <t>小範囲の味方の筋力を向上させます</t>
    <rPh sb="0" eb="3">
      <t>ショウハンイ</t>
    </rPh>
    <rPh sb="4" eb="6">
      <t>ミカタ</t>
    </rPh>
    <rPh sb="7" eb="9">
      <t>キンリョク</t>
    </rPh>
    <rPh sb="10" eb="12">
      <t>コウジョウ</t>
    </rPh>
    <phoneticPr fontId="1"/>
  </si>
  <si>
    <t>Strength</t>
    <phoneticPr fontId="1"/>
  </si>
  <si>
    <t>自身を大気の盾で覆い大半の射撃を80%で無効化します</t>
    <rPh sb="0" eb="2">
      <t>ジシン</t>
    </rPh>
    <rPh sb="3" eb="5">
      <t>タイキ</t>
    </rPh>
    <rPh sb="6" eb="7">
      <t>タテ</t>
    </rPh>
    <rPh sb="8" eb="9">
      <t>オオ</t>
    </rPh>
    <rPh sb="10" eb="12">
      <t>タイハン</t>
    </rPh>
    <rPh sb="13" eb="15">
      <t>シャゲキ</t>
    </rPh>
    <rPh sb="20" eb="23">
      <t>ムコウカ</t>
    </rPh>
    <phoneticPr fontId="1"/>
  </si>
  <si>
    <t>自身の運命を変えHPダメージを一度だけ無効化します</t>
    <rPh sb="0" eb="2">
      <t>ジシン</t>
    </rPh>
    <rPh sb="3" eb="5">
      <t>ウンメイ</t>
    </rPh>
    <rPh sb="6" eb="7">
      <t>カ</t>
    </rPh>
    <rPh sb="15" eb="17">
      <t>イチド</t>
    </rPh>
    <rPh sb="19" eb="22">
      <t>ムコウカ</t>
    </rPh>
    <phoneticPr fontId="1"/>
  </si>
  <si>
    <t>自身の運命を変え致命傷となる攻撃を75%で無効化します</t>
    <rPh sb="0" eb="2">
      <t>ジシン</t>
    </rPh>
    <rPh sb="3" eb="5">
      <t>ウンメイ</t>
    </rPh>
    <rPh sb="6" eb="7">
      <t>カ</t>
    </rPh>
    <rPh sb="8" eb="11">
      <t>チメイショウ</t>
    </rPh>
    <rPh sb="14" eb="16">
      <t>コウゲキ</t>
    </rPh>
    <rPh sb="21" eb="24">
      <t>ムコウカ</t>
    </rPh>
    <phoneticPr fontId="1"/>
  </si>
  <si>
    <t>Lucky</t>
    <phoneticPr fontId="1"/>
  </si>
  <si>
    <t>アンデッド無効\n無生物無効</t>
    <rPh sb="5" eb="7">
      <t>ムコウ</t>
    </rPh>
    <rPh sb="9" eb="12">
      <t>ムセイブツ</t>
    </rPh>
    <rPh sb="12" eb="14">
      <t>ムコウ</t>
    </rPh>
    <phoneticPr fontId="1"/>
  </si>
  <si>
    <t>物理属性\n持続的ダメージ\nアンデッドにのみ作用</t>
    <rPh sb="0" eb="2">
      <t>ブツリ</t>
    </rPh>
    <rPh sb="2" eb="4">
      <t>ゾクセイ</t>
    </rPh>
    <rPh sb="6" eb="9">
      <t>ジゾクテキ</t>
    </rPh>
    <rPh sb="23" eb="25">
      <t>サヨウ</t>
    </rPh>
    <phoneticPr fontId="1"/>
  </si>
  <si>
    <t>自身を骨張らせ刺突への耐性を与えます</t>
    <rPh sb="0" eb="2">
      <t>ジシン</t>
    </rPh>
    <rPh sb="3" eb="5">
      <t>ホネバ</t>
    </rPh>
    <rPh sb="7" eb="9">
      <t>シトツ</t>
    </rPh>
    <rPh sb="11" eb="13">
      <t>タイセイ</t>
    </rPh>
    <rPh sb="14" eb="15">
      <t>アタ</t>
    </rPh>
    <phoneticPr fontId="1"/>
  </si>
  <si>
    <t>Skeletal Body</t>
    <phoneticPr fontId="1"/>
  </si>
  <si>
    <t>近くの敵1体に強力で抵抗不能な攻撃を行います</t>
    <rPh sb="0" eb="1">
      <t>チカ</t>
    </rPh>
    <rPh sb="3" eb="4">
      <t>テキ</t>
    </rPh>
    <rPh sb="5" eb="6">
      <t>タイ</t>
    </rPh>
    <rPh sb="7" eb="9">
      <t>キョウリョク</t>
    </rPh>
    <rPh sb="10" eb="12">
      <t>テイコウ</t>
    </rPh>
    <rPh sb="12" eb="14">
      <t>フノウ</t>
    </rPh>
    <rPh sb="15" eb="17">
      <t>コウゲキ</t>
    </rPh>
    <rPh sb="18" eb="19">
      <t>オコナ</t>
    </rPh>
    <phoneticPr fontId="1"/>
  </si>
  <si>
    <t>40+5</t>
    <phoneticPr fontId="1"/>
  </si>
  <si>
    <t>自身の射撃精度を向上させます</t>
    <rPh sb="0" eb="2">
      <t>ジシン</t>
    </rPh>
    <rPh sb="3" eb="5">
      <t>シャゲキ</t>
    </rPh>
    <rPh sb="5" eb="7">
      <t>セイド</t>
    </rPh>
    <rPh sb="8" eb="10">
      <t>コウジョウ</t>
    </rPh>
    <phoneticPr fontId="1"/>
  </si>
  <si>
    <t>Aim</t>
    <phoneticPr fontId="1"/>
  </si>
  <si>
    <t>近くの敵1体に毒による攻撃を行います</t>
    <rPh sb="0" eb="1">
      <t>チカ</t>
    </rPh>
    <rPh sb="3" eb="4">
      <t>テキ</t>
    </rPh>
    <rPh sb="5" eb="6">
      <t>タイ</t>
    </rPh>
    <rPh sb="7" eb="8">
      <t>ドク</t>
    </rPh>
    <rPh sb="11" eb="13">
      <t>コウゲキ</t>
    </rPh>
    <rPh sb="14" eb="15">
      <t>オコナ</t>
    </rPh>
    <phoneticPr fontId="1"/>
  </si>
  <si>
    <t>毒物属性\n防御無視</t>
    <rPh sb="0" eb="2">
      <t>ドクブツ</t>
    </rPh>
    <rPh sb="2" eb="4">
      <t>ゾクセイ</t>
    </rPh>
    <rPh sb="6" eb="8">
      <t>ボウギョ</t>
    </rPh>
    <rPh sb="8" eb="10">
      <t>ムシ</t>
    </rPh>
    <phoneticPr fontId="1"/>
  </si>
  <si>
    <t>自身に強い毒物耐性を与えます</t>
    <rPh sb="0" eb="2">
      <t>ジシン</t>
    </rPh>
    <rPh sb="3" eb="4">
      <t>ツヨ</t>
    </rPh>
    <rPh sb="5" eb="7">
      <t>ドクブツ</t>
    </rPh>
    <rPh sb="7" eb="9">
      <t>タイセイ</t>
    </rPh>
    <rPh sb="10" eb="11">
      <t>アタ</t>
    </rPh>
    <phoneticPr fontId="1"/>
  </si>
  <si>
    <t>自身の皮膚を変化させ防御力を10まで増加させます</t>
    <rPh sb="0" eb="2">
      <t>ジシン</t>
    </rPh>
    <rPh sb="3" eb="5">
      <t>ヒフ</t>
    </rPh>
    <rPh sb="6" eb="8">
      <t>ヘンカ</t>
    </rPh>
    <rPh sb="10" eb="13">
      <t>ボウギョリョク</t>
    </rPh>
    <rPh sb="18" eb="20">
      <t>ゾウカ</t>
    </rPh>
    <phoneticPr fontId="1"/>
  </si>
  <si>
    <t>Barkskin</t>
    <phoneticPr fontId="1"/>
  </si>
  <si>
    <t>火1</t>
    <rPh sb="0" eb="1">
      <t>ヒ</t>
    </rPh>
    <phoneticPr fontId="1"/>
  </si>
  <si>
    <t>風1</t>
    <rPh sb="0" eb="1">
      <t>カゼ</t>
    </rPh>
    <phoneticPr fontId="1"/>
  </si>
  <si>
    <t>水1</t>
    <rPh sb="0" eb="1">
      <t>ミズ</t>
    </rPh>
    <phoneticPr fontId="1"/>
  </si>
  <si>
    <t>地1</t>
    <rPh sb="0" eb="1">
      <t>チ</t>
    </rPh>
    <phoneticPr fontId="1"/>
  </si>
  <si>
    <t>地2</t>
    <rPh sb="0" eb="1">
      <t>チ</t>
    </rPh>
    <phoneticPr fontId="1"/>
  </si>
  <si>
    <t>星1</t>
    <rPh sb="0" eb="1">
      <t>ホシ</t>
    </rPh>
    <phoneticPr fontId="1"/>
  </si>
  <si>
    <t>死1</t>
    <rPh sb="0" eb="1">
      <t>シ</t>
    </rPh>
    <phoneticPr fontId="1"/>
  </si>
  <si>
    <t>緑2</t>
    <rPh sb="0" eb="1">
      <t>ミドリ</t>
    </rPh>
    <phoneticPr fontId="1"/>
  </si>
  <si>
    <t>戦闘</t>
    <rPh sb="0" eb="2">
      <t>セントウ</t>
    </rPh>
    <phoneticPr fontId="1"/>
  </si>
  <si>
    <t>攻撃</t>
    <rPh sb="0" eb="2">
      <t>コウゲキ</t>
    </rPh>
    <phoneticPr fontId="1"/>
  </si>
  <si>
    <t>敵1体を発火させ徐々にダメージを与えます</t>
    <rPh sb="0" eb="1">
      <t>テキ</t>
    </rPh>
    <rPh sb="2" eb="3">
      <t>タイ</t>
    </rPh>
    <rPh sb="4" eb="6">
      <t>ハッカ</t>
    </rPh>
    <rPh sb="8" eb="10">
      <t>ジョジョ</t>
    </rPh>
    <rPh sb="16" eb="17">
      <t>アタ</t>
    </rPh>
    <phoneticPr fontId="1"/>
  </si>
  <si>
    <t>On fire</t>
    <phoneticPr fontId="1"/>
  </si>
  <si>
    <t>自己強化</t>
    <rPh sb="0" eb="2">
      <t>ジコ</t>
    </rPh>
    <rPh sb="2" eb="4">
      <t>キョウカ</t>
    </rPh>
    <phoneticPr fontId="1"/>
  </si>
  <si>
    <t>自身に弱い冷気耐性を与えます</t>
    <rPh sb="0" eb="2">
      <t>ジシン</t>
    </rPh>
    <rPh sb="3" eb="4">
      <t>ヨワ</t>
    </rPh>
    <rPh sb="5" eb="7">
      <t>レイキ</t>
    </rPh>
    <rPh sb="7" eb="9">
      <t>タイセイ</t>
    </rPh>
    <rPh sb="10" eb="11">
      <t>アタ</t>
    </rPh>
    <phoneticPr fontId="1"/>
  </si>
  <si>
    <t>一時的召喚</t>
    <rPh sb="0" eb="3">
      <t>イチジテキ</t>
    </rPh>
    <rPh sb="3" eb="5">
      <t>ショウカン</t>
    </rPh>
    <phoneticPr fontId="1"/>
  </si>
  <si>
    <t>幻の兵士Phantasmal Warriorを1体召喚します</t>
    <rPh sb="0" eb="1">
      <t>マボロシ</t>
    </rPh>
    <rPh sb="2" eb="4">
      <t>ヘイシ</t>
    </rPh>
    <rPh sb="24" eb="25">
      <t>タイ</t>
    </rPh>
    <rPh sb="25" eb="27">
      <t>ショウカン</t>
    </rPh>
    <phoneticPr fontId="1"/>
  </si>
  <si>
    <t>Phantasmal Warrior</t>
    <phoneticPr fontId="1"/>
  </si>
  <si>
    <t>儀式</t>
    <rPh sb="0" eb="2">
      <t>ギシキ</t>
    </rPh>
    <phoneticPr fontId="1"/>
  </si>
  <si>
    <t>鏡像を纏い近接攻撃の狙いを逸らします</t>
    <rPh sb="0" eb="2">
      <t>キョウゾウ</t>
    </rPh>
    <rPh sb="3" eb="4">
      <t>マト</t>
    </rPh>
    <rPh sb="5" eb="7">
      <t>キンセツ</t>
    </rPh>
    <rPh sb="7" eb="9">
      <t>コウゲキ</t>
    </rPh>
    <rPh sb="10" eb="11">
      <t>ネラ</t>
    </rPh>
    <rPh sb="13" eb="14">
      <t>ソ</t>
    </rPh>
    <phoneticPr fontId="1"/>
  </si>
  <si>
    <t>Mirror Image</t>
    <phoneticPr fontId="1"/>
  </si>
  <si>
    <t>自身に弱い火炎耐性を与えます</t>
    <rPh sb="0" eb="2">
      <t>ジシン</t>
    </rPh>
    <rPh sb="3" eb="4">
      <t>ヨワ</t>
    </rPh>
    <rPh sb="5" eb="7">
      <t>カエン</t>
    </rPh>
    <rPh sb="7" eb="9">
      <t>タイセイ</t>
    </rPh>
    <rPh sb="10" eb="11">
      <t>アタ</t>
    </rPh>
    <phoneticPr fontId="1"/>
  </si>
  <si>
    <t>自身を加速させ移動や攻撃を2倍速で行えるようにします</t>
    <rPh sb="0" eb="2">
      <t>ジシン</t>
    </rPh>
    <rPh sb="3" eb="5">
      <t>カソク</t>
    </rPh>
    <rPh sb="7" eb="9">
      <t>イドウ</t>
    </rPh>
    <rPh sb="10" eb="12">
      <t>コウゲキ</t>
    </rPh>
    <rPh sb="14" eb="15">
      <t>バイ</t>
    </rPh>
    <rPh sb="15" eb="16">
      <t>ソク</t>
    </rPh>
    <rPh sb="17" eb="18">
      <t>オコナ</t>
    </rPh>
    <phoneticPr fontId="1"/>
  </si>
  <si>
    <t>Quickness</t>
    <phoneticPr fontId="1"/>
  </si>
  <si>
    <t>氷の盾を作り受ける攻撃の50%を軽減します</t>
    <rPh sb="0" eb="1">
      <t>コオリ</t>
    </rPh>
    <rPh sb="2" eb="3">
      <t>タテ</t>
    </rPh>
    <rPh sb="4" eb="5">
      <t>ツク</t>
    </rPh>
    <rPh sb="6" eb="7">
      <t>ウ</t>
    </rPh>
    <rPh sb="9" eb="11">
      <t>コウゲキ</t>
    </rPh>
    <rPh sb="16" eb="18">
      <t>ケイゲン</t>
    </rPh>
    <phoneticPr fontId="1"/>
  </si>
  <si>
    <t>Protective Force</t>
    <phoneticPr fontId="1"/>
  </si>
  <si>
    <t>自身に弱い電撃耐性を与えます</t>
    <rPh sb="0" eb="2">
      <t>ジシン</t>
    </rPh>
    <rPh sb="3" eb="4">
      <t>ヨワ</t>
    </rPh>
    <rPh sb="5" eb="7">
      <t>デンゲキ</t>
    </rPh>
    <rPh sb="7" eb="9">
      <t>タイセイ</t>
    </rPh>
    <rPh sb="10" eb="11">
      <t>アタ</t>
    </rPh>
    <phoneticPr fontId="1"/>
  </si>
  <si>
    <t>錬金術</t>
    <rPh sb="0" eb="3">
      <t>レンキンジュツ</t>
    </rPh>
    <phoneticPr fontId="1"/>
  </si>
  <si>
    <t>追加消費した地の宝石を金銭へと変換します</t>
    <rPh sb="0" eb="2">
      <t>ツイカ</t>
    </rPh>
    <rPh sb="2" eb="4">
      <t>ショウヒ</t>
    </rPh>
    <rPh sb="6" eb="7">
      <t>チ</t>
    </rPh>
    <rPh sb="8" eb="10">
      <t>ホウセキ</t>
    </rPh>
    <rPh sb="11" eb="13">
      <t>キンセン</t>
    </rPh>
    <rPh sb="15" eb="17">
      <t>ヘンカン</t>
    </rPh>
    <phoneticPr fontId="1"/>
  </si>
  <si>
    <t>10+1</t>
    <phoneticPr fontId="1"/>
  </si>
  <si>
    <t>自身の皮膚を変化させ防御力を15まで増加させます</t>
    <rPh sb="0" eb="2">
      <t>ジシン</t>
    </rPh>
    <rPh sb="3" eb="5">
      <t>ヒフ</t>
    </rPh>
    <rPh sb="6" eb="8">
      <t>ヘンカ</t>
    </rPh>
    <rPh sb="10" eb="13">
      <t>ボウギョリョク</t>
    </rPh>
    <rPh sb="18" eb="20">
      <t>ゾウカ</t>
    </rPh>
    <phoneticPr fontId="1"/>
  </si>
  <si>
    <t>Stoneskin</t>
    <phoneticPr fontId="1"/>
  </si>
  <si>
    <t>弱体化</t>
    <rPh sb="0" eb="3">
      <t>ジャクタイカ</t>
    </rPh>
    <phoneticPr fontId="1"/>
  </si>
  <si>
    <t>小範囲の敵の魔力を持たない防具を破壊します</t>
    <rPh sb="0" eb="3">
      <t>ショウハンイ</t>
    </rPh>
    <rPh sb="4" eb="5">
      <t>テキ</t>
    </rPh>
    <rPh sb="6" eb="8">
      <t>マリョク</t>
    </rPh>
    <rPh sb="9" eb="10">
      <t>モ</t>
    </rPh>
    <rPh sb="13" eb="15">
      <t>ボウグ</t>
    </rPh>
    <rPh sb="16" eb="18">
      <t>ハカイ</t>
    </rPh>
    <phoneticPr fontId="1"/>
  </si>
  <si>
    <t>Broken Armor</t>
    <phoneticPr fontId="1"/>
  </si>
  <si>
    <t>捕縛</t>
    <rPh sb="0" eb="2">
      <t>ホバク</t>
    </rPh>
    <phoneticPr fontId="1"/>
  </si>
  <si>
    <t>Earth Grip</t>
    <phoneticPr fontId="1"/>
  </si>
  <si>
    <t>強化</t>
    <rPh sb="0" eb="2">
      <t>キョウカ</t>
    </rPh>
    <phoneticPr fontId="1"/>
  </si>
  <si>
    <t>小範囲の味方の運命を変えHPダメージを一度だけ無効化します</t>
    <rPh sb="0" eb="3">
      <t>ショウハンイ</t>
    </rPh>
    <rPh sb="4" eb="6">
      <t>ミカタ</t>
    </rPh>
    <rPh sb="7" eb="9">
      <t>ウンメイ</t>
    </rPh>
    <rPh sb="10" eb="11">
      <t>カ</t>
    </rPh>
    <rPh sb="19" eb="21">
      <t>イチド</t>
    </rPh>
    <rPh sb="23" eb="26">
      <t>ムコウカ</t>
    </rPh>
    <phoneticPr fontId="1"/>
  </si>
  <si>
    <t>Twist Fate</t>
    <phoneticPr fontId="1"/>
  </si>
  <si>
    <t>敵1体の筋力を永久に低下させようと試みます</t>
    <rPh sb="0" eb="1">
      <t>テキ</t>
    </rPh>
    <rPh sb="2" eb="3">
      <t>タイ</t>
    </rPh>
    <rPh sb="4" eb="6">
      <t>キンリョク</t>
    </rPh>
    <rPh sb="7" eb="9">
      <t>エイキュウ</t>
    </rPh>
    <rPh sb="10" eb="12">
      <t>テイカ</t>
    </rPh>
    <rPh sb="17" eb="18">
      <t>ココロ</t>
    </rPh>
    <phoneticPr fontId="1"/>
  </si>
  <si>
    <t>Stolen Strength</t>
    <phoneticPr fontId="1"/>
  </si>
  <si>
    <t>小範囲の味方を巨大化させます</t>
    <rPh sb="0" eb="3">
      <t>ショウハンイ</t>
    </rPh>
    <rPh sb="4" eb="6">
      <t>ミカタ</t>
    </rPh>
    <rPh sb="7" eb="10">
      <t>キョダイカ</t>
    </rPh>
    <phoneticPr fontId="1"/>
  </si>
  <si>
    <t>Enlarge</t>
    <phoneticPr fontId="1"/>
  </si>
  <si>
    <t>火2</t>
    <rPh sb="0" eb="1">
      <t>ヒ</t>
    </rPh>
    <phoneticPr fontId="1"/>
  </si>
  <si>
    <t>風2</t>
    <rPh sb="0" eb="1">
      <t>カゼ</t>
    </rPh>
    <phoneticPr fontId="1"/>
  </si>
  <si>
    <t>風3</t>
    <rPh sb="0" eb="1">
      <t>カゼ</t>
    </rPh>
    <phoneticPr fontId="1"/>
  </si>
  <si>
    <t>水2</t>
    <rPh sb="0" eb="1">
      <t>ミズ</t>
    </rPh>
    <phoneticPr fontId="1"/>
  </si>
  <si>
    <t>緑1</t>
    <rPh sb="0" eb="1">
      <t>ミドリ</t>
    </rPh>
    <phoneticPr fontId="1"/>
  </si>
  <si>
    <t>個人呪附</t>
    <rPh sb="0" eb="2">
      <t>コジン</t>
    </rPh>
    <rPh sb="2" eb="3">
      <t>ジュ</t>
    </rPh>
    <rPh sb="3" eb="4">
      <t>フ</t>
    </rPh>
    <phoneticPr fontId="1"/>
  </si>
  <si>
    <t>自身に魔力を込め殺されるとアンデッドを焼く光を放ちます</t>
    <rPh sb="0" eb="2">
      <t>ジシン</t>
    </rPh>
    <rPh sb="3" eb="5">
      <t>マリョク</t>
    </rPh>
    <rPh sb="6" eb="7">
      <t>コ</t>
    </rPh>
    <rPh sb="8" eb="9">
      <t>コロ</t>
    </rPh>
    <rPh sb="19" eb="20">
      <t>ヤ</t>
    </rPh>
    <rPh sb="21" eb="22">
      <t>ヒカリ</t>
    </rPh>
    <rPh sb="23" eb="24">
      <t>ハナ</t>
    </rPh>
    <phoneticPr fontId="1"/>
  </si>
  <si>
    <t>Inner Sun</t>
    <phoneticPr fontId="1"/>
  </si>
  <si>
    <t>アンデッド無効</t>
    <rPh sb="5" eb="7">
      <t>ムコウ</t>
    </rPh>
    <phoneticPr fontId="1"/>
  </si>
  <si>
    <t>自身を中心として炎を噴き上げ攻撃します</t>
    <rPh sb="0" eb="2">
      <t>ジシン</t>
    </rPh>
    <rPh sb="3" eb="5">
      <t>チュウシン</t>
    </rPh>
    <rPh sb="8" eb="9">
      <t>ホノオ</t>
    </rPh>
    <rPh sb="10" eb="11">
      <t>フ</t>
    </rPh>
    <rPh sb="12" eb="13">
      <t>ア</t>
    </rPh>
    <rPh sb="14" eb="16">
      <t>コウゲキ</t>
    </rPh>
    <phoneticPr fontId="1"/>
  </si>
  <si>
    <t>12+1</t>
    <phoneticPr fontId="1"/>
  </si>
  <si>
    <t>火炎属性\n防御貫通</t>
    <rPh sb="0" eb="2">
      <t>カエン</t>
    </rPh>
    <rPh sb="2" eb="4">
      <t>ゾクセイ</t>
    </rPh>
    <rPh sb="6" eb="8">
      <t>ボウギョ</t>
    </rPh>
    <rPh sb="8" eb="10">
      <t>カンツウ</t>
    </rPh>
    <phoneticPr fontId="1"/>
  </si>
  <si>
    <t>自身を霧状に変え受けるHPダメージを激減させます</t>
    <rPh sb="0" eb="2">
      <t>ジシン</t>
    </rPh>
    <rPh sb="3" eb="5">
      <t>キリジョウ</t>
    </rPh>
    <rPh sb="6" eb="7">
      <t>カ</t>
    </rPh>
    <rPh sb="8" eb="9">
      <t>ウ</t>
    </rPh>
    <rPh sb="18" eb="20">
      <t>ゲキゲン</t>
    </rPh>
    <phoneticPr fontId="1"/>
  </si>
  <si>
    <t>Mistform</t>
    <phoneticPr fontId="1"/>
  </si>
  <si>
    <t>幻の獣Phantasmal Wolfを2体召喚します</t>
    <rPh sb="0" eb="1">
      <t>マボロシ</t>
    </rPh>
    <rPh sb="2" eb="3">
      <t>ケモノ</t>
    </rPh>
    <rPh sb="20" eb="21">
      <t>タイ</t>
    </rPh>
    <rPh sb="21" eb="23">
      <t>ショウカン</t>
    </rPh>
    <phoneticPr fontId="1"/>
  </si>
  <si>
    <t>Phantasmal Wolf</t>
    <phoneticPr fontId="1"/>
  </si>
  <si>
    <t>小範囲の敵を凍えさせ動きを鈍らせます</t>
    <rPh sb="0" eb="3">
      <t>ショウハンイ</t>
    </rPh>
    <rPh sb="4" eb="5">
      <t>テキ</t>
    </rPh>
    <rPh sb="6" eb="7">
      <t>コゴ</t>
    </rPh>
    <rPh sb="10" eb="11">
      <t>ウゴ</t>
    </rPh>
    <rPh sb="13" eb="14">
      <t>ニブ</t>
    </rPh>
    <phoneticPr fontId="1"/>
  </si>
  <si>
    <t>Freeze</t>
    <phoneticPr fontId="1"/>
  </si>
  <si>
    <t>自身の皮膚を変化させ防御力を20まで増加させます</t>
    <phoneticPr fontId="1"/>
  </si>
  <si>
    <t>Ironskin</t>
    <phoneticPr fontId="1"/>
  </si>
  <si>
    <t>小範囲の味方の運命を変え致命傷となる攻撃を75%で無効化します</t>
    <rPh sb="0" eb="3">
      <t>ショウハンイ</t>
    </rPh>
    <rPh sb="4" eb="6">
      <t>ミカタ</t>
    </rPh>
    <phoneticPr fontId="1"/>
  </si>
  <si>
    <t>Lucky</t>
    <phoneticPr fontId="1"/>
  </si>
  <si>
    <t>アンデッド無効\n無生物無効</t>
    <rPh sb="5" eb="7">
      <t>ムコウ</t>
    </rPh>
    <rPh sb="9" eb="12">
      <t>ムセイブツ</t>
    </rPh>
    <rPh sb="12" eb="14">
      <t>ムコウ</t>
    </rPh>
    <phoneticPr fontId="1"/>
  </si>
  <si>
    <t>小範囲の味方の皮膚を変化させ防御力を10まで増加させます</t>
    <rPh sb="0" eb="3">
      <t>ショウハンイ</t>
    </rPh>
    <rPh sb="4" eb="6">
      <t>ミカタ</t>
    </rPh>
    <phoneticPr fontId="1"/>
  </si>
  <si>
    <t>Barkskin</t>
    <phoneticPr fontId="1"/>
  </si>
  <si>
    <t>小範囲の味方を苔で覆い攻撃から保護します</t>
    <rPh sb="0" eb="3">
      <t>ショウハンイ</t>
    </rPh>
    <rPh sb="4" eb="6">
      <t>ミカタ</t>
    </rPh>
    <rPh sb="7" eb="8">
      <t>コケ</t>
    </rPh>
    <rPh sb="9" eb="10">
      <t>オオ</t>
    </rPh>
    <rPh sb="11" eb="13">
      <t>コウゲキ</t>
    </rPh>
    <rPh sb="15" eb="17">
      <t>ホゴ</t>
    </rPh>
    <phoneticPr fontId="1"/>
  </si>
  <si>
    <t>Mossbody</t>
    <phoneticPr fontId="1"/>
  </si>
  <si>
    <t>水3</t>
    <rPh sb="0" eb="1">
      <t>ミズ</t>
    </rPh>
    <phoneticPr fontId="1"/>
  </si>
  <si>
    <t>地3</t>
    <rPh sb="0" eb="1">
      <t>チ</t>
    </rPh>
    <phoneticPr fontId="1"/>
  </si>
  <si>
    <t>死3</t>
    <rPh sb="0" eb="1">
      <t>シ</t>
    </rPh>
    <phoneticPr fontId="1"/>
  </si>
  <si>
    <t>全体強化</t>
    <rPh sb="0" eb="2">
      <t>ゼンタイ</t>
    </rPh>
    <rPh sb="2" eb="4">
      <t>キョウカ</t>
    </rPh>
    <phoneticPr fontId="1"/>
  </si>
  <si>
    <t>味方全員の射撃精度を向上させます</t>
    <rPh sb="0" eb="2">
      <t>ミカタ</t>
    </rPh>
    <rPh sb="2" eb="4">
      <t>ゼンイン</t>
    </rPh>
    <rPh sb="5" eb="7">
      <t>シャゲキ</t>
    </rPh>
    <rPh sb="7" eb="9">
      <t>セイド</t>
    </rPh>
    <rPh sb="10" eb="12">
      <t>コウジョウ</t>
    </rPh>
    <phoneticPr fontId="1"/>
  </si>
  <si>
    <t>Aim</t>
    <phoneticPr fontId="1"/>
  </si>
  <si>
    <t>Liquid Body</t>
    <phoneticPr fontId="1"/>
  </si>
  <si>
    <t>自身を半液状にし物理的攻撃と永久的障害への耐性を得ます</t>
    <rPh sb="0" eb="2">
      <t>ジシン</t>
    </rPh>
    <rPh sb="3" eb="4">
      <t>ハン</t>
    </rPh>
    <rPh sb="4" eb="6">
      <t>エキジョウ</t>
    </rPh>
    <rPh sb="8" eb="11">
      <t>ブツリテキ</t>
    </rPh>
    <rPh sb="11" eb="13">
      <t>コウゲキ</t>
    </rPh>
    <rPh sb="14" eb="17">
      <t>エイキュウテキ</t>
    </rPh>
    <rPh sb="17" eb="19">
      <t>ショウガイ</t>
    </rPh>
    <rPh sb="21" eb="23">
      <t>タイセイ</t>
    </rPh>
    <rPh sb="24" eb="25">
      <t>エ</t>
    </rPh>
    <phoneticPr fontId="1"/>
  </si>
  <si>
    <t>小範囲の味方を加速させ移動や攻撃を2倍速で行えるようにします</t>
    <rPh sb="0" eb="3">
      <t>ショウハンイ</t>
    </rPh>
    <rPh sb="4" eb="6">
      <t>ミカタ</t>
    </rPh>
    <phoneticPr fontId="1"/>
  </si>
  <si>
    <t>Slowed</t>
    <phoneticPr fontId="1"/>
  </si>
  <si>
    <t>抵抗可能</t>
    <rPh sb="0" eb="2">
      <t>テイコウ</t>
    </rPh>
    <rPh sb="2" eb="4">
      <t>カノウ</t>
    </rPh>
    <phoneticPr fontId="1"/>
  </si>
  <si>
    <t>小範囲の敵を減速させ移動や攻撃の頻度を半減させようと試みます</t>
    <rPh sb="0" eb="3">
      <t>ショウハンイ</t>
    </rPh>
    <rPh sb="4" eb="5">
      <t>テキ</t>
    </rPh>
    <rPh sb="6" eb="8">
      <t>ゲンソク</t>
    </rPh>
    <rPh sb="10" eb="12">
      <t>イドウ</t>
    </rPh>
    <rPh sb="13" eb="15">
      <t>コウゲキ</t>
    </rPh>
    <rPh sb="16" eb="18">
      <t>ヒンド</t>
    </rPh>
    <rPh sb="19" eb="21">
      <t>ハンゲン</t>
    </rPh>
    <rPh sb="26" eb="27">
      <t>ココロ</t>
    </rPh>
    <phoneticPr fontId="1"/>
  </si>
  <si>
    <t>小範囲の敵を氷で包み動きを封じます</t>
    <rPh sb="0" eb="3">
      <t>ショウハンイ</t>
    </rPh>
    <rPh sb="4" eb="5">
      <t>テキ</t>
    </rPh>
    <rPh sb="6" eb="7">
      <t>コオリ</t>
    </rPh>
    <rPh sb="8" eb="9">
      <t>ツツ</t>
    </rPh>
    <rPh sb="10" eb="11">
      <t>ウゴ</t>
    </rPh>
    <rPh sb="13" eb="14">
      <t>フウ</t>
    </rPh>
    <phoneticPr fontId="1"/>
  </si>
  <si>
    <t>Encase in Ice</t>
    <phoneticPr fontId="1"/>
  </si>
  <si>
    <t>災害誘発</t>
    <rPh sb="0" eb="2">
      <t>サイガイ</t>
    </rPh>
    <rPh sb="2" eb="4">
      <t>ユウハツ</t>
    </rPh>
    <phoneticPr fontId="1"/>
  </si>
  <si>
    <t>指定した州を急激に寒冷化させます</t>
    <rPh sb="0" eb="2">
      <t>シテイ</t>
    </rPh>
    <rPh sb="4" eb="5">
      <t>シュウ</t>
    </rPh>
    <rPh sb="6" eb="8">
      <t>キュウゲキ</t>
    </rPh>
    <rPh sb="9" eb="12">
      <t>カンレイカ</t>
    </rPh>
    <phoneticPr fontId="1"/>
  </si>
  <si>
    <t>遠隔儀式\n海域の指定不可</t>
    <rPh sb="0" eb="2">
      <t>エンカク</t>
    </rPh>
    <rPh sb="2" eb="4">
      <t>ギシキ</t>
    </rPh>
    <rPh sb="6" eb="8">
      <t>カイイキ</t>
    </rPh>
    <rPh sb="9" eb="11">
      <t>シテイ</t>
    </rPh>
    <rPh sb="11" eb="13">
      <t>フカ</t>
    </rPh>
    <phoneticPr fontId="1"/>
  </si>
  <si>
    <t>自身に物理的攻撃と火炎への耐性を与えます</t>
    <rPh sb="0" eb="2">
      <t>ジシン</t>
    </rPh>
    <rPh sb="3" eb="6">
      <t>ブツリテキ</t>
    </rPh>
    <rPh sb="6" eb="8">
      <t>コウゲキ</t>
    </rPh>
    <rPh sb="9" eb="11">
      <t>カエン</t>
    </rPh>
    <rPh sb="13" eb="15">
      <t>タイセイ</t>
    </rPh>
    <rPh sb="16" eb="17">
      <t>アタ</t>
    </rPh>
    <phoneticPr fontId="1"/>
  </si>
  <si>
    <t>Temper Flesh</t>
    <phoneticPr fontId="1"/>
  </si>
  <si>
    <t>指定した州に飢饉を起こし税収に被害を与えます</t>
    <rPh sb="0" eb="2">
      <t>シテイ</t>
    </rPh>
    <rPh sb="4" eb="5">
      <t>シュウ</t>
    </rPh>
    <rPh sb="6" eb="8">
      <t>キキン</t>
    </rPh>
    <rPh sb="9" eb="10">
      <t>オ</t>
    </rPh>
    <rPh sb="12" eb="14">
      <t>ゼイシュウ</t>
    </rPh>
    <rPh sb="15" eb="17">
      <t>ヒガイ</t>
    </rPh>
    <rPh sb="18" eb="19">
      <t>アタ</t>
    </rPh>
    <phoneticPr fontId="1"/>
  </si>
  <si>
    <t>中範囲の敵の魔力を持たない防具を破壊します</t>
    <rPh sb="0" eb="1">
      <t>チュウ</t>
    </rPh>
    <rPh sb="1" eb="3">
      <t>ハンイ</t>
    </rPh>
    <phoneticPr fontId="1"/>
  </si>
  <si>
    <t>中範囲の敵を幻の枷で捕らえようと試みます</t>
    <rPh sb="0" eb="1">
      <t>チュウ</t>
    </rPh>
    <rPh sb="1" eb="3">
      <t>ハンイ</t>
    </rPh>
    <rPh sb="4" eb="5">
      <t>テキ</t>
    </rPh>
    <rPh sb="6" eb="7">
      <t>マボロシ</t>
    </rPh>
    <rPh sb="8" eb="9">
      <t>カセ</t>
    </rPh>
    <rPh sb="10" eb="11">
      <t>ト</t>
    </rPh>
    <rPh sb="16" eb="17">
      <t>ココロ</t>
    </rPh>
    <phoneticPr fontId="1"/>
  </si>
  <si>
    <t>中範囲の敵を地面に飲み込ませ動きを封じます</t>
    <rPh sb="0" eb="1">
      <t>チュウ</t>
    </rPh>
    <rPh sb="1" eb="3">
      <t>ハンイ</t>
    </rPh>
    <rPh sb="4" eb="5">
      <t>テキ</t>
    </rPh>
    <rPh sb="6" eb="8">
      <t>ジメン</t>
    </rPh>
    <rPh sb="9" eb="10">
      <t>ノ</t>
    </rPh>
    <rPh sb="11" eb="12">
      <t>コ</t>
    </rPh>
    <rPh sb="14" eb="15">
      <t>ウゴ</t>
    </rPh>
    <rPh sb="17" eb="18">
      <t>フウ</t>
    </rPh>
    <phoneticPr fontId="1"/>
  </si>
  <si>
    <t>全体弱体化</t>
    <rPh sb="0" eb="2">
      <t>ゼンタイ</t>
    </rPh>
    <rPh sb="2" eb="5">
      <t>ジャクタイカ</t>
    </rPh>
    <phoneticPr fontId="1"/>
  </si>
  <si>
    <t>敵全員に負担をかけ疲労を早めようと試みます</t>
    <rPh sb="0" eb="1">
      <t>テキ</t>
    </rPh>
    <rPh sb="1" eb="3">
      <t>ゼンイン</t>
    </rPh>
    <rPh sb="4" eb="6">
      <t>フタン</t>
    </rPh>
    <rPh sb="9" eb="11">
      <t>ヒロウ</t>
    </rPh>
    <rPh sb="12" eb="13">
      <t>ハヤ</t>
    </rPh>
    <rPh sb="17" eb="18">
      <t>ココロ</t>
    </rPh>
    <phoneticPr fontId="1"/>
  </si>
  <si>
    <t>Curse of Stones</t>
    <phoneticPr fontId="1"/>
  </si>
  <si>
    <t>抵抗容易</t>
    <rPh sb="0" eb="2">
      <t>テイコウ</t>
    </rPh>
    <rPh sb="2" eb="4">
      <t>ヨウイ</t>
    </rPh>
    <phoneticPr fontId="1"/>
  </si>
  <si>
    <t>小範囲の味方を霊体化させ物理攻撃を75%で無効化します</t>
    <rPh sb="0" eb="3">
      <t>ショウハンイ</t>
    </rPh>
    <rPh sb="4" eb="6">
      <t>ミカタ</t>
    </rPh>
    <rPh sb="7" eb="9">
      <t>レイタイ</t>
    </rPh>
    <rPh sb="9" eb="10">
      <t>カ</t>
    </rPh>
    <rPh sb="12" eb="14">
      <t>ブツリ</t>
    </rPh>
    <rPh sb="14" eb="16">
      <t>コウゲキ</t>
    </rPh>
    <rPh sb="21" eb="24">
      <t>ムコウカ</t>
    </rPh>
    <phoneticPr fontId="1"/>
  </si>
  <si>
    <t>Ethereal</t>
    <phoneticPr fontId="1"/>
  </si>
  <si>
    <t>Poison Resistant 15</t>
    <phoneticPr fontId="1"/>
  </si>
  <si>
    <t>Cold Resistant 5</t>
    <phoneticPr fontId="1"/>
  </si>
  <si>
    <t>Fire Resistant 5</t>
    <phoneticPr fontId="1"/>
  </si>
  <si>
    <t>Shock Resistant 5</t>
    <phoneticPr fontId="1"/>
  </si>
  <si>
    <t>Invulnerable 15</t>
    <phoneticPr fontId="1"/>
  </si>
  <si>
    <t>無生物無効</t>
    <rPh sb="0" eb="3">
      <t>ムセイブツ</t>
    </rPh>
    <rPh sb="3" eb="5">
      <t>ムコウ</t>
    </rPh>
    <phoneticPr fontId="1"/>
  </si>
  <si>
    <t>自身の物理攻撃への防御力を15まで増加させます</t>
    <rPh sb="0" eb="2">
      <t>ジシン</t>
    </rPh>
    <rPh sb="3" eb="5">
      <t>ブツリ</t>
    </rPh>
    <rPh sb="5" eb="7">
      <t>コウゲキ</t>
    </rPh>
    <rPh sb="9" eb="12">
      <t>ボウギョリョク</t>
    </rPh>
    <rPh sb="17" eb="19">
      <t>ゾウカ</t>
    </rPh>
    <phoneticPr fontId="1"/>
  </si>
  <si>
    <t>遠隔召喚</t>
    <rPh sb="0" eb="2">
      <t>エンカク</t>
    </rPh>
    <rPh sb="2" eb="4">
      <t>ショウカン</t>
    </rPh>
    <phoneticPr fontId="1"/>
  </si>
  <si>
    <t>指定した州に18+体のGhoulとその指揮官を召喚します</t>
    <rPh sb="0" eb="2">
      <t>シテイ</t>
    </rPh>
    <rPh sb="4" eb="5">
      <t>シュウ</t>
    </rPh>
    <rPh sb="9" eb="10">
      <t>タイ</t>
    </rPh>
    <rPh sb="19" eb="22">
      <t>シキカン</t>
    </rPh>
    <rPh sb="23" eb="25">
      <t>ショウカン</t>
    </rPh>
    <phoneticPr fontId="1"/>
  </si>
  <si>
    <t>Ghoul</t>
    <phoneticPr fontId="1"/>
  </si>
  <si>
    <t>自身に火炎電撃冷気への弱い耐性を与えます</t>
    <rPh sb="0" eb="2">
      <t>ジシン</t>
    </rPh>
    <rPh sb="3" eb="5">
      <t>カエン</t>
    </rPh>
    <rPh sb="5" eb="7">
      <t>デンゲキ</t>
    </rPh>
    <rPh sb="7" eb="9">
      <t>レイキ</t>
    </rPh>
    <rPh sb="11" eb="12">
      <t>ヨワ</t>
    </rPh>
    <rPh sb="13" eb="15">
      <t>タイセイ</t>
    </rPh>
    <rPh sb="16" eb="17">
      <t>アタ</t>
    </rPh>
    <phoneticPr fontId="1"/>
  </si>
  <si>
    <t>Fire/Shock/Cold Resistant 5</t>
    <phoneticPr fontId="1"/>
  </si>
  <si>
    <t>様々な巨大化した虫を20+体召喚します</t>
    <rPh sb="0" eb="2">
      <t>サマザマ</t>
    </rPh>
    <rPh sb="3" eb="6">
      <t>キョダイカ</t>
    </rPh>
    <rPh sb="8" eb="9">
      <t>ムシ</t>
    </rPh>
    <rPh sb="13" eb="14">
      <t>タイ</t>
    </rPh>
    <rPh sb="14" eb="16">
      <t>ショウカン</t>
    </rPh>
    <phoneticPr fontId="1"/>
  </si>
  <si>
    <t>Random Bug</t>
    <phoneticPr fontId="1"/>
  </si>
  <si>
    <t>20+2</t>
    <phoneticPr fontId="1"/>
  </si>
  <si>
    <t>小範囲の敵を矮小化させようと試みます</t>
    <rPh sb="0" eb="3">
      <t>ショウハンイ</t>
    </rPh>
    <rPh sb="4" eb="5">
      <t>テキ</t>
    </rPh>
    <rPh sb="6" eb="9">
      <t>ワイショウカ</t>
    </rPh>
    <rPh sb="14" eb="15">
      <t>ココロ</t>
    </rPh>
    <phoneticPr fontId="1"/>
  </si>
  <si>
    <t>Shrinken</t>
    <phoneticPr fontId="1"/>
  </si>
  <si>
    <t>20+2</t>
    <phoneticPr fontId="1"/>
  </si>
  <si>
    <t>火3</t>
    <rPh sb="0" eb="1">
      <t>ヒ</t>
    </rPh>
    <phoneticPr fontId="1"/>
  </si>
  <si>
    <t>風4</t>
    <rPh sb="0" eb="1">
      <t>カゼ</t>
    </rPh>
    <phoneticPr fontId="1"/>
  </si>
  <si>
    <t>星3</t>
    <rPh sb="0" eb="1">
      <t>ホシ</t>
    </rPh>
    <phoneticPr fontId="1"/>
  </si>
  <si>
    <t>死2</t>
    <rPh sb="0" eb="1">
      <t>シ</t>
    </rPh>
    <phoneticPr fontId="1"/>
  </si>
  <si>
    <t>死4</t>
    <rPh sb="0" eb="1">
      <t>シ</t>
    </rPh>
    <phoneticPr fontId="1"/>
  </si>
  <si>
    <t>緑5</t>
    <rPh sb="0" eb="1">
      <t>ミドリ</t>
    </rPh>
    <phoneticPr fontId="1"/>
  </si>
  <si>
    <t>追加消費した火の宝石を多額の金銭へと変換します</t>
    <rPh sb="11" eb="13">
      <t>タガク</t>
    </rPh>
    <phoneticPr fontId="1"/>
  </si>
  <si>
    <t>広範囲の味方に弱い冷気耐性を与えます</t>
    <rPh sb="0" eb="3">
      <t>コウハンイ</t>
    </rPh>
    <rPh sb="4" eb="6">
      <t>ミカタ</t>
    </rPh>
    <phoneticPr fontId="1"/>
  </si>
  <si>
    <t>抵抗容易\n敵にのみ作用</t>
    <rPh sb="0" eb="2">
      <t>テイコウ</t>
    </rPh>
    <rPh sb="2" eb="4">
      <t>ヨウイ</t>
    </rPh>
    <rPh sb="6" eb="7">
      <t>テキ</t>
    </rPh>
    <rPh sb="10" eb="12">
      <t>サヨウ</t>
    </rPh>
    <phoneticPr fontId="1"/>
  </si>
  <si>
    <t>敵1体を内側から発火させて攻撃します</t>
    <rPh sb="0" eb="1">
      <t>テキ</t>
    </rPh>
    <rPh sb="2" eb="3">
      <t>タイ</t>
    </rPh>
    <rPh sb="4" eb="6">
      <t>ウチガワ</t>
    </rPh>
    <rPh sb="8" eb="10">
      <t>ハッカ</t>
    </rPh>
    <rPh sb="13" eb="15">
      <t>コウゲキ</t>
    </rPh>
    <phoneticPr fontId="1"/>
  </si>
  <si>
    <t>18+2</t>
    <phoneticPr fontId="1"/>
  </si>
  <si>
    <t>火炎属性\n防御無視</t>
    <rPh sb="0" eb="2">
      <t>カエン</t>
    </rPh>
    <rPh sb="2" eb="4">
      <t>ゾクセイ</t>
    </rPh>
    <rPh sb="6" eb="8">
      <t>ボウギョ</t>
    </rPh>
    <rPh sb="8" eb="10">
      <t>ムシ</t>
    </rPh>
    <phoneticPr fontId="1"/>
  </si>
  <si>
    <t>戦闘呪附</t>
    <rPh sb="0" eb="2">
      <t>セントウ</t>
    </rPh>
    <rPh sb="2" eb="3">
      <t>ジュ</t>
    </rPh>
    <rPh sb="3" eb="4">
      <t>フ</t>
    </rPh>
    <phoneticPr fontId="1"/>
  </si>
  <si>
    <t>日食を起こし戦場を闇で包みます</t>
    <rPh sb="0" eb="2">
      <t>ニッショク</t>
    </rPh>
    <rPh sb="3" eb="4">
      <t>オ</t>
    </rPh>
    <rPh sb="6" eb="8">
      <t>センジョウ</t>
    </rPh>
    <rPh sb="9" eb="10">
      <t>ヤミ</t>
    </rPh>
    <rPh sb="11" eb="12">
      <t>ツツ</t>
    </rPh>
    <phoneticPr fontId="1"/>
  </si>
  <si>
    <t>Solar Eclipse</t>
    <phoneticPr fontId="1"/>
  </si>
  <si>
    <t>幻の兵士Phantasmal Warriorを25+体召喚します</t>
    <rPh sb="0" eb="1">
      <t>マボロシ</t>
    </rPh>
    <rPh sb="2" eb="4">
      <t>ヘイシ</t>
    </rPh>
    <rPh sb="26" eb="27">
      <t>タイ</t>
    </rPh>
    <rPh sb="27" eb="29">
      <t>ショウカン</t>
    </rPh>
    <phoneticPr fontId="1"/>
  </si>
  <si>
    <t>4+1</t>
    <phoneticPr fontId="1"/>
  </si>
  <si>
    <t>25+5</t>
    <phoneticPr fontId="1"/>
  </si>
  <si>
    <t>広範囲の味方に弱い火炎耐性を与えます</t>
    <rPh sb="9" eb="11">
      <t>カエン</t>
    </rPh>
    <phoneticPr fontId="1"/>
  </si>
  <si>
    <t>即死</t>
    <rPh sb="0" eb="2">
      <t>ソクシ</t>
    </rPh>
    <phoneticPr fontId="1"/>
  </si>
  <si>
    <t>小範囲の敵を溶解させ即死させようと試みます</t>
    <rPh sb="0" eb="3">
      <t>ショウハンイ</t>
    </rPh>
    <rPh sb="4" eb="5">
      <t>テキ</t>
    </rPh>
    <rPh sb="6" eb="8">
      <t>ヨウカイ</t>
    </rPh>
    <rPh sb="10" eb="12">
      <t>ソクシ</t>
    </rPh>
    <rPh sb="17" eb="18">
      <t>ココロ</t>
    </rPh>
    <phoneticPr fontId="1"/>
  </si>
  <si>
    <t>物理属性\n抵抗可能</t>
    <rPh sb="0" eb="2">
      <t>ブツリ</t>
    </rPh>
    <rPh sb="2" eb="4">
      <t>ゾクセイ</t>
    </rPh>
    <rPh sb="6" eb="8">
      <t>テイコウ</t>
    </rPh>
    <rPh sb="8" eb="10">
      <t>カノウ</t>
    </rPh>
    <phoneticPr fontId="1"/>
  </si>
  <si>
    <t>小範囲の味方の皮膚を変化させ防御力を20まで増加させます</t>
    <rPh sb="0" eb="3">
      <t>ショウハンイ</t>
    </rPh>
    <rPh sb="4" eb="6">
      <t>ミカタ</t>
    </rPh>
    <rPh sb="7" eb="9">
      <t>ヒフ</t>
    </rPh>
    <rPh sb="10" eb="12">
      <t>ヘンカ</t>
    </rPh>
    <rPh sb="14" eb="17">
      <t>ボウギョリョク</t>
    </rPh>
    <rPh sb="22" eb="24">
      <t>ゾウカ</t>
    </rPh>
    <phoneticPr fontId="1"/>
  </si>
  <si>
    <t>広範囲の味方に弱い電撃耐性を与えます</t>
    <rPh sb="0" eb="3">
      <t>コウハンイ</t>
    </rPh>
    <rPh sb="4" eb="6">
      <t>ミカタ</t>
    </rPh>
    <rPh sb="7" eb="8">
      <t>ヨワ</t>
    </rPh>
    <rPh sb="9" eb="11">
      <t>デンゲキ</t>
    </rPh>
    <rPh sb="11" eb="13">
      <t>タイセイ</t>
    </rPh>
    <rPh sb="14" eb="15">
      <t>アタ</t>
    </rPh>
    <phoneticPr fontId="1"/>
  </si>
  <si>
    <t>中範囲の敵を岩の顎で攻撃し動きを封じます</t>
    <rPh sb="0" eb="1">
      <t>チュウ</t>
    </rPh>
    <rPh sb="1" eb="3">
      <t>ハンイ</t>
    </rPh>
    <rPh sb="4" eb="5">
      <t>テキ</t>
    </rPh>
    <rPh sb="6" eb="7">
      <t>イワ</t>
    </rPh>
    <rPh sb="8" eb="9">
      <t>アゴ</t>
    </rPh>
    <rPh sb="10" eb="12">
      <t>コウゲキ</t>
    </rPh>
    <rPh sb="13" eb="14">
      <t>ウゴ</t>
    </rPh>
    <rPh sb="16" eb="17">
      <t>フウ</t>
    </rPh>
    <phoneticPr fontId="1"/>
  </si>
  <si>
    <t>15+1</t>
    <phoneticPr fontId="1"/>
  </si>
  <si>
    <t>30+5</t>
    <phoneticPr fontId="1"/>
  </si>
  <si>
    <t>7+1</t>
    <phoneticPr fontId="1"/>
  </si>
  <si>
    <t>防御貫通\n飛行/浮遊無効</t>
    <rPh sb="0" eb="2">
      <t>ボウギョ</t>
    </rPh>
    <rPh sb="2" eb="4">
      <t>カンツウ</t>
    </rPh>
    <rPh sb="6" eb="8">
      <t>ヒコウ</t>
    </rPh>
    <rPh sb="9" eb="11">
      <t>フユウ</t>
    </rPh>
    <rPh sb="11" eb="13">
      <t>ムコウ</t>
    </rPh>
    <phoneticPr fontId="1"/>
  </si>
  <si>
    <t>earth grip</t>
    <phoneticPr fontId="1"/>
  </si>
  <si>
    <t>敵の無生物1体に強力な攻撃を行います</t>
    <rPh sb="0" eb="1">
      <t>テキ</t>
    </rPh>
    <rPh sb="2" eb="5">
      <t>ムセイブツ</t>
    </rPh>
    <rPh sb="6" eb="7">
      <t>タイ</t>
    </rPh>
    <rPh sb="8" eb="10">
      <t>キョウリョク</t>
    </rPh>
    <rPh sb="11" eb="13">
      <t>コウゲキ</t>
    </rPh>
    <rPh sb="14" eb="15">
      <t>オコナ</t>
    </rPh>
    <phoneticPr fontId="1"/>
  </si>
  <si>
    <t>35+5</t>
    <phoneticPr fontId="1"/>
  </si>
  <si>
    <t>防御無視\n無生物にのみ作用</t>
    <rPh sb="0" eb="2">
      <t>ボウギョ</t>
    </rPh>
    <rPh sb="2" eb="4">
      <t>ムシ</t>
    </rPh>
    <rPh sb="6" eb="9">
      <t>ムセイブツ</t>
    </rPh>
    <rPh sb="12" eb="14">
      <t>サヨウ</t>
    </rPh>
    <phoneticPr fontId="1"/>
  </si>
  <si>
    <t>extra limp</t>
    <phoneticPr fontId="1"/>
  </si>
  <si>
    <t>指定した州に凶兆を引き起こし不運と呪いを広げます</t>
    <rPh sb="0" eb="2">
      <t>シテイ</t>
    </rPh>
    <rPh sb="4" eb="5">
      <t>シュウ</t>
    </rPh>
    <rPh sb="6" eb="8">
      <t>キョウチョウ</t>
    </rPh>
    <rPh sb="9" eb="10">
      <t>ヒ</t>
    </rPh>
    <rPh sb="11" eb="12">
      <t>オ</t>
    </rPh>
    <rPh sb="14" eb="16">
      <t>フウン</t>
    </rPh>
    <rPh sb="17" eb="18">
      <t>ノロ</t>
    </rPh>
    <rPh sb="20" eb="21">
      <t>ヒロ</t>
    </rPh>
    <phoneticPr fontId="1"/>
  </si>
  <si>
    <t>中範囲の敵の筋力を永久に低下させようと試みます</t>
    <rPh sb="0" eb="1">
      <t>チュウ</t>
    </rPh>
    <rPh sb="1" eb="3">
      <t>ハンイ</t>
    </rPh>
    <rPh sb="4" eb="5">
      <t>テキ</t>
    </rPh>
    <phoneticPr fontId="1"/>
  </si>
  <si>
    <t>6+2</t>
    <phoneticPr fontId="1"/>
  </si>
  <si>
    <t>自身の物理攻撃への防御力を25まで増加させます</t>
    <phoneticPr fontId="1"/>
  </si>
  <si>
    <t>Invulnerable 25</t>
    <phoneticPr fontId="1"/>
  </si>
  <si>
    <t>敵1体から生命力を吸収します</t>
    <rPh sb="0" eb="1">
      <t>テキ</t>
    </rPh>
    <rPh sb="2" eb="3">
      <t>タイ</t>
    </rPh>
    <rPh sb="5" eb="8">
      <t>セイメイリョク</t>
    </rPh>
    <rPh sb="9" eb="11">
      <t>キュウシュウ</t>
    </rPh>
    <phoneticPr fontId="1"/>
  </si>
  <si>
    <t>14+1</t>
    <phoneticPr fontId="1"/>
  </si>
  <si>
    <t>防御無視\n吸収攻撃\n無生物無効</t>
    <rPh sb="0" eb="2">
      <t>ボウギョ</t>
    </rPh>
    <rPh sb="2" eb="4">
      <t>ムシ</t>
    </rPh>
    <rPh sb="6" eb="8">
      <t>キュウシュウ</t>
    </rPh>
    <rPh sb="8" eb="10">
      <t>コウゲキ</t>
    </rPh>
    <rPh sb="12" eb="15">
      <t>ムセイブツ</t>
    </rPh>
    <rPh sb="15" eb="17">
      <t>ムコウ</t>
    </rPh>
    <phoneticPr fontId="1"/>
  </si>
  <si>
    <t>中範囲の味方の皮膚を変化させ防御力を10まで増加させます</t>
    <rPh sb="0" eb="1">
      <t>チュウ</t>
    </rPh>
    <rPh sb="1" eb="3">
      <t>ハンイ</t>
    </rPh>
    <rPh sb="4" eb="6">
      <t>ミカタ</t>
    </rPh>
    <rPh sb="7" eb="9">
      <t>ヒフ</t>
    </rPh>
    <rPh sb="10" eb="12">
      <t>ヘンカ</t>
    </rPh>
    <rPh sb="14" eb="17">
      <t>ボウギョリョク</t>
    </rPh>
    <rPh sb="22" eb="24">
      <t>ゾウカ</t>
    </rPh>
    <phoneticPr fontId="1"/>
  </si>
  <si>
    <t>世界呪附</t>
    <rPh sb="0" eb="2">
      <t>セカイ</t>
    </rPh>
    <rPh sb="2" eb="3">
      <t>ジュ</t>
    </rPh>
    <rPh sb="3" eb="4">
      <t>フ</t>
    </rPh>
    <phoneticPr fontId="1"/>
  </si>
  <si>
    <t>術者の国に大量の緑の宝石を与えます</t>
    <rPh sb="0" eb="1">
      <t>ジュツ</t>
    </rPh>
    <rPh sb="1" eb="2">
      <t>シャ</t>
    </rPh>
    <rPh sb="3" eb="4">
      <t>クニ</t>
    </rPh>
    <rPh sb="5" eb="7">
      <t>タイリョウ</t>
    </rPh>
    <rPh sb="8" eb="9">
      <t>ミドリ</t>
    </rPh>
    <rPh sb="10" eb="12">
      <t>ホウセキ</t>
    </rPh>
    <rPh sb="13" eb="14">
      <t>アタ</t>
    </rPh>
    <phoneticPr fontId="1"/>
  </si>
  <si>
    <t>Mother Oak</t>
    <phoneticPr fontId="1"/>
  </si>
  <si>
    <t>地5</t>
    <rPh sb="0" eb="1">
      <t>チ</t>
    </rPh>
    <phoneticPr fontId="1"/>
  </si>
  <si>
    <t>緑3</t>
    <rPh sb="0" eb="1">
      <t>ミドリ</t>
    </rPh>
    <phoneticPr fontId="1"/>
  </si>
  <si>
    <t>敵1体を盲目にしようと試みます</t>
    <rPh sb="0" eb="1">
      <t>テキ</t>
    </rPh>
    <rPh sb="2" eb="3">
      <t>タイ</t>
    </rPh>
    <rPh sb="4" eb="6">
      <t>モウモク</t>
    </rPh>
    <rPh sb="11" eb="12">
      <t>ココロ</t>
    </rPh>
    <phoneticPr fontId="1"/>
  </si>
  <si>
    <t>Blind</t>
    <phoneticPr fontId="1"/>
  </si>
  <si>
    <t>小範囲の水を沸騰させて攻撃します</t>
    <rPh sb="0" eb="3">
      <t>ショウハンイ</t>
    </rPh>
    <rPh sb="4" eb="5">
      <t>ミズ</t>
    </rPh>
    <rPh sb="6" eb="8">
      <t>フットウ</t>
    </rPh>
    <rPh sb="11" eb="13">
      <t>コウゲキ</t>
    </rPh>
    <phoneticPr fontId="1"/>
  </si>
  <si>
    <t>9+1</t>
    <phoneticPr fontId="1"/>
  </si>
  <si>
    <t>恐るべきHorrorの幻False Horrorを1体召喚します</t>
    <rPh sb="0" eb="1">
      <t>オソ</t>
    </rPh>
    <rPh sb="11" eb="12">
      <t>マボロシ</t>
    </rPh>
    <rPh sb="26" eb="27">
      <t>タイ</t>
    </rPh>
    <rPh sb="27" eb="29">
      <t>ショウカン</t>
    </rPh>
    <phoneticPr fontId="1"/>
  </si>
  <si>
    <t>False Horror</t>
    <phoneticPr fontId="1"/>
  </si>
  <si>
    <t>敵1体の心臓を凍らせて攻撃します</t>
    <rPh sb="0" eb="1">
      <t>テキ</t>
    </rPh>
    <rPh sb="2" eb="3">
      <t>タイ</t>
    </rPh>
    <rPh sb="4" eb="6">
      <t>シンゾウ</t>
    </rPh>
    <rPh sb="7" eb="8">
      <t>コオ</t>
    </rPh>
    <rPh sb="11" eb="13">
      <t>コウゲキ</t>
    </rPh>
    <phoneticPr fontId="1"/>
  </si>
  <si>
    <t>10+2</t>
    <phoneticPr fontId="1"/>
  </si>
  <si>
    <t>25+5</t>
    <phoneticPr fontId="1"/>
  </si>
  <si>
    <t>冷気属性\n防御無視\n無生物無効</t>
    <rPh sb="0" eb="2">
      <t>レイキ</t>
    </rPh>
    <rPh sb="2" eb="4">
      <t>ゾクセイ</t>
    </rPh>
    <rPh sb="6" eb="8">
      <t>ボウギョ</t>
    </rPh>
    <rPh sb="8" eb="10">
      <t>ムシ</t>
    </rPh>
    <rPh sb="12" eb="15">
      <t>ムセイブツ</t>
    </rPh>
    <rPh sb="15" eb="17">
      <t>ムコウ</t>
    </rPh>
    <phoneticPr fontId="1"/>
  </si>
  <si>
    <t>兵士召喚</t>
    <rPh sb="0" eb="2">
      <t>ヘイシ</t>
    </rPh>
    <rPh sb="2" eb="4">
      <t>ショウカン</t>
    </rPh>
    <phoneticPr fontId="1"/>
  </si>
  <si>
    <t>硫酸の獅子Green Lionを1体召喚します</t>
    <rPh sb="0" eb="2">
      <t>リュウサン</t>
    </rPh>
    <rPh sb="3" eb="5">
      <t>シシ</t>
    </rPh>
    <rPh sb="17" eb="18">
      <t>タイ</t>
    </rPh>
    <rPh sb="18" eb="20">
      <t>ショウカン</t>
    </rPh>
    <phoneticPr fontId="1"/>
  </si>
  <si>
    <t>Green Lion</t>
    <phoneticPr fontId="1"/>
  </si>
  <si>
    <t>中範囲の味方を半液状にし物理的攻撃と永久的障害への耐性を得ます</t>
    <rPh sb="0" eb="1">
      <t>チュウ</t>
    </rPh>
    <rPh sb="1" eb="3">
      <t>ハンイ</t>
    </rPh>
    <rPh sb="4" eb="6">
      <t>ミカタ</t>
    </rPh>
    <phoneticPr fontId="1"/>
  </si>
  <si>
    <t>Liquid Body</t>
    <phoneticPr fontId="1"/>
  </si>
  <si>
    <t>追加消費した地の宝石を多額の金銭へと変換します</t>
    <rPh sb="11" eb="13">
      <t>タガク</t>
    </rPh>
    <phoneticPr fontId="1"/>
  </si>
  <si>
    <t>15+2</t>
    <phoneticPr fontId="1"/>
  </si>
  <si>
    <t>敵味方全員の鉄製装備を腐食させます</t>
    <rPh sb="0" eb="3">
      <t>テキミカタ</t>
    </rPh>
    <rPh sb="3" eb="5">
      <t>ゼンイン</t>
    </rPh>
    <rPh sb="6" eb="8">
      <t>テツセイ</t>
    </rPh>
    <rPh sb="8" eb="10">
      <t>ソウビ</t>
    </rPh>
    <rPh sb="11" eb="13">
      <t>フショク</t>
    </rPh>
    <phoneticPr fontId="1"/>
  </si>
  <si>
    <t>Rusty Equipment</t>
    <phoneticPr fontId="1"/>
  </si>
  <si>
    <t>鋼鉄の皮膚を持つ豚Iron Pigを7体召喚します</t>
    <rPh sb="0" eb="2">
      <t>コウテツ</t>
    </rPh>
    <rPh sb="3" eb="5">
      <t>ヒフ</t>
    </rPh>
    <rPh sb="6" eb="7">
      <t>モ</t>
    </rPh>
    <rPh sb="8" eb="9">
      <t>ブタ</t>
    </rPh>
    <rPh sb="19" eb="20">
      <t>タイ</t>
    </rPh>
    <rPh sb="20" eb="22">
      <t>ショウカン</t>
    </rPh>
    <phoneticPr fontId="1"/>
  </si>
  <si>
    <t>Iron Pig</t>
    <phoneticPr fontId="1"/>
  </si>
  <si>
    <t>石化</t>
    <rPh sb="0" eb="2">
      <t>セキカ</t>
    </rPh>
    <phoneticPr fontId="1"/>
  </si>
  <si>
    <t>小範囲の敵を石化させようと試みます</t>
    <rPh sb="0" eb="3">
      <t>ショウハンイ</t>
    </rPh>
    <rPh sb="4" eb="5">
      <t>テキ</t>
    </rPh>
    <rPh sb="6" eb="8">
      <t>セキカ</t>
    </rPh>
    <rPh sb="13" eb="14">
      <t>ココロ</t>
    </rPh>
    <phoneticPr fontId="1"/>
  </si>
  <si>
    <t>Petrify</t>
    <phoneticPr fontId="1"/>
  </si>
  <si>
    <t>石製無効</t>
    <rPh sb="0" eb="2">
      <t>セキセイ</t>
    </rPh>
    <rPh sb="2" eb="4">
      <t>ムコウ</t>
    </rPh>
    <phoneticPr fontId="1"/>
  </si>
  <si>
    <t>遠隔攻撃</t>
    <rPh sb="0" eb="2">
      <t>エンカク</t>
    </rPh>
    <rPh sb="2" eb="4">
      <t>コウゲキ</t>
    </rPh>
    <phoneticPr fontId="1"/>
  </si>
  <si>
    <t>指定した州の要塞の城壁に大きな損傷を与えます</t>
    <rPh sb="0" eb="2">
      <t>シテイ</t>
    </rPh>
    <rPh sb="4" eb="5">
      <t>シュウ</t>
    </rPh>
    <rPh sb="6" eb="8">
      <t>ヨウサイ</t>
    </rPh>
    <rPh sb="9" eb="11">
      <t>ジョウヘキ</t>
    </rPh>
    <rPh sb="12" eb="13">
      <t>オオ</t>
    </rPh>
    <rPh sb="15" eb="17">
      <t>ソンショウ</t>
    </rPh>
    <rPh sb="18" eb="19">
      <t>アタ</t>
    </rPh>
    <phoneticPr fontId="1"/>
  </si>
  <si>
    <t>250+25</t>
    <phoneticPr fontId="1"/>
  </si>
  <si>
    <t>遠隔儀式</t>
    <rPh sb="0" eb="2">
      <t>エンカク</t>
    </rPh>
    <rPh sb="2" eb="4">
      <t>ギシキ</t>
    </rPh>
    <phoneticPr fontId="1"/>
  </si>
  <si>
    <t>隷属</t>
    <rPh sb="0" eb="2">
      <t>レイゾク</t>
    </rPh>
    <phoneticPr fontId="1"/>
  </si>
  <si>
    <t>敵の魔法生物1体を隷属させようと試みます</t>
    <rPh sb="0" eb="1">
      <t>テキ</t>
    </rPh>
    <rPh sb="2" eb="4">
      <t>マホウ</t>
    </rPh>
    <rPh sb="4" eb="6">
      <t>セイブツ</t>
    </rPh>
    <rPh sb="7" eb="8">
      <t>タイ</t>
    </rPh>
    <rPh sb="9" eb="11">
      <t>レイゾク</t>
    </rPh>
    <rPh sb="16" eb="17">
      <t>ココロ</t>
    </rPh>
    <phoneticPr fontId="1"/>
  </si>
  <si>
    <t>Enslave</t>
    <phoneticPr fontId="1"/>
  </si>
  <si>
    <t>抵抗可能\n魔法生物にのみ作用</t>
    <rPh sb="0" eb="2">
      <t>テイコウ</t>
    </rPh>
    <rPh sb="2" eb="4">
      <t>カノウ</t>
    </rPh>
    <rPh sb="6" eb="8">
      <t>マホウ</t>
    </rPh>
    <rPh sb="8" eb="10">
      <t>セイブツ</t>
    </rPh>
    <rPh sb="13" eb="15">
      <t>サヨウ</t>
    </rPh>
    <phoneticPr fontId="1"/>
  </si>
  <si>
    <t>中範囲の味方の運命を変え致命傷となる攻撃を75%で無効化します</t>
    <rPh sb="0" eb="1">
      <t>チュウ</t>
    </rPh>
    <phoneticPr fontId="1"/>
  </si>
  <si>
    <t>自身の周囲から断続的に生命力を吸収します</t>
    <rPh sb="0" eb="2">
      <t>ジシン</t>
    </rPh>
    <rPh sb="3" eb="5">
      <t>シュウイ</t>
    </rPh>
    <rPh sb="7" eb="10">
      <t>ダンゾクテキ</t>
    </rPh>
    <rPh sb="11" eb="14">
      <t>セイメイリョク</t>
    </rPh>
    <rPh sb="15" eb="17">
      <t>キュウシュウ</t>
    </rPh>
    <phoneticPr fontId="1"/>
  </si>
  <si>
    <t>Soul Vortex</t>
    <phoneticPr fontId="1"/>
  </si>
  <si>
    <t>味方全員を骨張らせ刺突への耐性を与えます</t>
    <rPh sb="0" eb="2">
      <t>ミカタ</t>
    </rPh>
    <rPh sb="2" eb="4">
      <t>ゼンイン</t>
    </rPh>
    <phoneticPr fontId="1"/>
  </si>
  <si>
    <t>Skeletal Body</t>
    <phoneticPr fontId="1"/>
  </si>
  <si>
    <t>Disease All Friendly</t>
    <phoneticPr fontId="1"/>
  </si>
  <si>
    <t>戦場を完全なる闇に包みます</t>
    <rPh sb="0" eb="2">
      <t>センジョウ</t>
    </rPh>
    <rPh sb="3" eb="5">
      <t>カンゼン</t>
    </rPh>
    <rPh sb="7" eb="8">
      <t>ヤミ</t>
    </rPh>
    <rPh sb="9" eb="10">
      <t>ツツ</t>
    </rPh>
    <phoneticPr fontId="1"/>
  </si>
  <si>
    <t>Darkness</t>
    <phoneticPr fontId="1"/>
  </si>
  <si>
    <t>変身</t>
    <rPh sb="0" eb="2">
      <t>ヘンシン</t>
    </rPh>
    <phoneticPr fontId="1"/>
  </si>
  <si>
    <t>自身を何らかの動物へと永久的に変化させます</t>
    <rPh sb="0" eb="2">
      <t>ジシン</t>
    </rPh>
    <rPh sb="3" eb="4">
      <t>ナン</t>
    </rPh>
    <rPh sb="7" eb="9">
      <t>ドウブツ</t>
    </rPh>
    <rPh sb="11" eb="14">
      <t>エイキュウテキ</t>
    </rPh>
    <rPh sb="15" eb="17">
      <t>ヘンカ</t>
    </rPh>
    <phoneticPr fontId="1"/>
  </si>
  <si>
    <t>Transform</t>
    <phoneticPr fontId="1"/>
  </si>
  <si>
    <t>中範囲の味方を巨大化させます</t>
    <rPh sb="0" eb="1">
      <t>チュウ</t>
    </rPh>
    <phoneticPr fontId="1"/>
  </si>
  <si>
    <t>風5</t>
    <rPh sb="0" eb="1">
      <t>カゼ</t>
    </rPh>
    <phoneticPr fontId="1"/>
  </si>
  <si>
    <t>水6</t>
    <rPh sb="0" eb="1">
      <t>ミズ</t>
    </rPh>
    <phoneticPr fontId="1"/>
  </si>
  <si>
    <t>星4</t>
    <rPh sb="0" eb="1">
      <t>ホシ</t>
    </rPh>
    <phoneticPr fontId="1"/>
  </si>
  <si>
    <t>死7</t>
    <rPh sb="0" eb="1">
      <t>シ</t>
    </rPh>
    <phoneticPr fontId="1"/>
  </si>
  <si>
    <t>自身に死んでも疲労と引き換えにその場で蘇る力を与えます</t>
    <rPh sb="0" eb="2">
      <t>ジシン</t>
    </rPh>
    <rPh sb="3" eb="4">
      <t>シ</t>
    </rPh>
    <rPh sb="7" eb="9">
      <t>ヒロウ</t>
    </rPh>
    <rPh sb="10" eb="11">
      <t>ヒ</t>
    </rPh>
    <rPh sb="12" eb="13">
      <t>カ</t>
    </rPh>
    <rPh sb="17" eb="18">
      <t>バ</t>
    </rPh>
    <rPh sb="19" eb="20">
      <t>ヨミガエ</t>
    </rPh>
    <rPh sb="21" eb="22">
      <t>チカラ</t>
    </rPh>
    <rPh sb="23" eb="24">
      <t>アタ</t>
    </rPh>
    <phoneticPr fontId="1"/>
  </si>
  <si>
    <t>Phoenix Pyre</t>
    <phoneticPr fontId="1"/>
  </si>
  <si>
    <t>味方全員を霧状に変え受けるHPダメージを激減させます</t>
    <rPh sb="0" eb="2">
      <t>ミカタ</t>
    </rPh>
    <rPh sb="2" eb="4">
      <t>ゼンイン</t>
    </rPh>
    <phoneticPr fontId="1"/>
  </si>
  <si>
    <t>中範囲の敵を氷で包み動きを封じます</t>
    <rPh sb="0" eb="1">
      <t>チュウ</t>
    </rPh>
    <rPh sb="1" eb="3">
      <t>ハンイ</t>
    </rPh>
    <rPh sb="4" eb="5">
      <t>テキ</t>
    </rPh>
    <rPh sb="6" eb="7">
      <t>コオリ</t>
    </rPh>
    <rPh sb="8" eb="9">
      <t>ツツ</t>
    </rPh>
    <rPh sb="10" eb="11">
      <t>ウゴ</t>
    </rPh>
    <rPh sb="13" eb="14">
      <t>フウ</t>
    </rPh>
    <phoneticPr fontId="1"/>
  </si>
  <si>
    <t>世界中の海面を凍結させ通常の手段での通過を禁じます</t>
    <rPh sb="0" eb="2">
      <t>セカイ</t>
    </rPh>
    <rPh sb="2" eb="3">
      <t>ジュウ</t>
    </rPh>
    <rPh sb="4" eb="6">
      <t>カイメン</t>
    </rPh>
    <rPh sb="7" eb="9">
      <t>トウケツ</t>
    </rPh>
    <rPh sb="11" eb="13">
      <t>ツウジョウ</t>
    </rPh>
    <rPh sb="14" eb="16">
      <t>シュダン</t>
    </rPh>
    <rPh sb="18" eb="20">
      <t>ツウカ</t>
    </rPh>
    <rPh sb="21" eb="22">
      <t>キン</t>
    </rPh>
    <phoneticPr fontId="1"/>
  </si>
  <si>
    <t>Sea of Ice</t>
    <phoneticPr fontId="1"/>
  </si>
  <si>
    <t>広範囲の味方の皮膚を変化させ防御力を15まで増加させます</t>
    <rPh sb="0" eb="3">
      <t>コウハンイ</t>
    </rPh>
    <rPh sb="4" eb="6">
      <t>ミカタ</t>
    </rPh>
    <rPh sb="7" eb="9">
      <t>ヒフ</t>
    </rPh>
    <rPh sb="10" eb="12">
      <t>ヘンカ</t>
    </rPh>
    <rPh sb="14" eb="17">
      <t>ボウギョリョク</t>
    </rPh>
    <rPh sb="22" eb="24">
      <t>ゾウカ</t>
    </rPh>
    <phoneticPr fontId="1"/>
  </si>
  <si>
    <t>地方呪附</t>
    <rPh sb="0" eb="2">
      <t>チホウ</t>
    </rPh>
    <rPh sb="2" eb="3">
      <t>ジュ</t>
    </rPh>
    <rPh sb="3" eb="4">
      <t>フ</t>
    </rPh>
    <phoneticPr fontId="1"/>
  </si>
  <si>
    <t>要塞の壁を鋼鉄化し防御力を1000増加させます</t>
    <rPh sb="0" eb="2">
      <t>ヨウサイ</t>
    </rPh>
    <rPh sb="3" eb="4">
      <t>カベ</t>
    </rPh>
    <rPh sb="5" eb="7">
      <t>コウテツ</t>
    </rPh>
    <rPh sb="7" eb="8">
      <t>カ</t>
    </rPh>
    <rPh sb="9" eb="12">
      <t>ボウギョリョク</t>
    </rPh>
    <rPh sb="17" eb="19">
      <t>ゾウカ</t>
    </rPh>
    <phoneticPr fontId="1"/>
  </si>
  <si>
    <t>Iron Walls</t>
    <phoneticPr fontId="1"/>
  </si>
  <si>
    <t>敵全員を呪い傷からの後遺症を受けやすくします</t>
    <rPh sb="1" eb="3">
      <t>ゼンイン</t>
    </rPh>
    <phoneticPr fontId="1"/>
  </si>
  <si>
    <t>Curse</t>
    <phoneticPr fontId="1"/>
  </si>
  <si>
    <t>全体攻撃</t>
    <rPh sb="0" eb="2">
      <t>ゼンタイ</t>
    </rPh>
    <rPh sb="2" eb="4">
      <t>コウゲキ</t>
    </rPh>
    <phoneticPr fontId="1"/>
  </si>
  <si>
    <t>敵味方全員に物理的攻撃を行い骨折させようと試みます</t>
    <rPh sb="0" eb="3">
      <t>テキミカタ</t>
    </rPh>
    <rPh sb="3" eb="5">
      <t>ゼンイン</t>
    </rPh>
    <rPh sb="6" eb="9">
      <t>ブツリテキ</t>
    </rPh>
    <rPh sb="9" eb="11">
      <t>コウゲキ</t>
    </rPh>
    <rPh sb="12" eb="13">
      <t>オコナ</t>
    </rPh>
    <rPh sb="14" eb="16">
      <t>コッセツ</t>
    </rPh>
    <rPh sb="21" eb="22">
      <t>ココロ</t>
    </rPh>
    <phoneticPr fontId="1"/>
  </si>
  <si>
    <t>防御無視</t>
    <rPh sb="0" eb="2">
      <t>ボウギョ</t>
    </rPh>
    <rPh sb="2" eb="4">
      <t>ムシ</t>
    </rPh>
    <phoneticPr fontId="1"/>
  </si>
  <si>
    <t>Battlefield Limp</t>
    <phoneticPr fontId="1"/>
  </si>
  <si>
    <t>強制変身</t>
    <rPh sb="0" eb="2">
      <t>キョウセイ</t>
    </rPh>
    <rPh sb="2" eb="4">
      <t>ヘンシン</t>
    </rPh>
    <phoneticPr fontId="1"/>
  </si>
  <si>
    <t>敵1体をFrogへと永久的に変化させようと試みます</t>
    <rPh sb="0" eb="1">
      <t>テキ</t>
    </rPh>
    <rPh sb="2" eb="3">
      <t>タイ</t>
    </rPh>
    <rPh sb="10" eb="13">
      <t>エイキュウテキ</t>
    </rPh>
    <rPh sb="14" eb="16">
      <t>ヘンカ</t>
    </rPh>
    <rPh sb="21" eb="22">
      <t>ココロ</t>
    </rPh>
    <phoneticPr fontId="1"/>
  </si>
  <si>
    <t>Frog</t>
    <phoneticPr fontId="1"/>
  </si>
  <si>
    <t>抵抗可能\n無心無効\nアンデッド無効\n無生物無効</t>
    <rPh sb="0" eb="2">
      <t>テイコウ</t>
    </rPh>
    <rPh sb="2" eb="4">
      <t>カノウ</t>
    </rPh>
    <rPh sb="6" eb="8">
      <t>ムシン</t>
    </rPh>
    <rPh sb="8" eb="10">
      <t>ムコウ</t>
    </rPh>
    <rPh sb="17" eb="19">
      <t>ムコウ</t>
    </rPh>
    <rPh sb="21" eb="24">
      <t>ムセイブツ</t>
    </rPh>
    <rPh sb="24" eb="26">
      <t>ムコウ</t>
    </rPh>
    <phoneticPr fontId="1"/>
  </si>
  <si>
    <t>様々な巨大化した虫を70+体召喚します</t>
    <phoneticPr fontId="1"/>
  </si>
  <si>
    <t>70+5</t>
    <phoneticPr fontId="1"/>
  </si>
  <si>
    <t>味方全員の皮膚を変化させ防御力を10まで増加させます</t>
    <rPh sb="0" eb="2">
      <t>ミカタ</t>
    </rPh>
    <rPh sb="2" eb="4">
      <t>ゼンイン</t>
    </rPh>
    <rPh sb="5" eb="7">
      <t>ヒフ</t>
    </rPh>
    <rPh sb="8" eb="10">
      <t>ヘンカ</t>
    </rPh>
    <rPh sb="12" eb="15">
      <t>ボウギョリョク</t>
    </rPh>
    <rPh sb="20" eb="22">
      <t>ゾウカ</t>
    </rPh>
    <phoneticPr fontId="1"/>
  </si>
  <si>
    <t>火4</t>
    <rPh sb="0" eb="1">
      <t>ヒ</t>
    </rPh>
    <phoneticPr fontId="1"/>
  </si>
  <si>
    <t>風7</t>
    <rPh sb="0" eb="1">
      <t>カゼ</t>
    </rPh>
    <phoneticPr fontId="1"/>
  </si>
  <si>
    <t>水4</t>
    <rPh sb="0" eb="1">
      <t>ミズ</t>
    </rPh>
    <phoneticPr fontId="1"/>
  </si>
  <si>
    <t>地4</t>
    <rPh sb="0" eb="1">
      <t>チ</t>
    </rPh>
    <phoneticPr fontId="1"/>
  </si>
  <si>
    <t>星6</t>
    <rPh sb="0" eb="1">
      <t>ホシ</t>
    </rPh>
    <phoneticPr fontId="1"/>
  </si>
  <si>
    <t>中範囲の敵をを発火させ徐々にダメージを与えます</t>
    <rPh sb="0" eb="1">
      <t>チュウ</t>
    </rPh>
    <rPh sb="1" eb="3">
      <t>ハンイ</t>
    </rPh>
    <rPh sb="4" eb="5">
      <t>テキ</t>
    </rPh>
    <phoneticPr fontId="1"/>
  </si>
  <si>
    <t>On fire</t>
    <phoneticPr fontId="1"/>
  </si>
  <si>
    <t>味方全員に弱い冷気耐性を与えます</t>
    <rPh sb="0" eb="2">
      <t>ミカタ</t>
    </rPh>
    <rPh sb="2" eb="4">
      <t>ゼンイン</t>
    </rPh>
    <rPh sb="5" eb="6">
      <t>ヨワ</t>
    </rPh>
    <rPh sb="7" eb="9">
      <t>レイキ</t>
    </rPh>
    <rPh sb="9" eb="11">
      <t>タイセイ</t>
    </rPh>
    <rPh sb="12" eb="13">
      <t>アタ</t>
    </rPh>
    <phoneticPr fontId="1"/>
  </si>
  <si>
    <t>支配圏内の味方の州を幻の戦士たちが防衛します</t>
    <rPh sb="0" eb="3">
      <t>シハイケン</t>
    </rPh>
    <rPh sb="3" eb="4">
      <t>ナイ</t>
    </rPh>
    <rPh sb="5" eb="7">
      <t>ミカタ</t>
    </rPh>
    <rPh sb="8" eb="9">
      <t>シュウ</t>
    </rPh>
    <rPh sb="10" eb="11">
      <t>マボロシ</t>
    </rPh>
    <rPh sb="12" eb="14">
      <t>センシ</t>
    </rPh>
    <rPh sb="17" eb="19">
      <t>ボウエイ</t>
    </rPh>
    <phoneticPr fontId="1"/>
  </si>
  <si>
    <t>Fata Morgana</t>
    <phoneticPr fontId="1"/>
  </si>
  <si>
    <t>中範囲の味方を加速させ移動や攻撃を2倍速で行えるようにします</t>
    <rPh sb="0" eb="1">
      <t>チュウ</t>
    </rPh>
    <rPh sb="1" eb="3">
      <t>ハンイ</t>
    </rPh>
    <rPh sb="4" eb="6">
      <t>ミカタ</t>
    </rPh>
    <rPh sb="7" eb="9">
      <t>カソク</t>
    </rPh>
    <rPh sb="11" eb="13">
      <t>イドウ</t>
    </rPh>
    <rPh sb="14" eb="16">
      <t>コウゲキ</t>
    </rPh>
    <rPh sb="18" eb="20">
      <t>バイソク</t>
    </rPh>
    <rPh sb="21" eb="22">
      <t>オコナ</t>
    </rPh>
    <phoneticPr fontId="1"/>
  </si>
  <si>
    <t>9+1</t>
    <phoneticPr fontId="1"/>
  </si>
  <si>
    <t>中範囲の敵を溶解させ即死させようと試みます</t>
    <rPh sb="0" eb="1">
      <t>チュウ</t>
    </rPh>
    <rPh sb="1" eb="3">
      <t>ハンイ</t>
    </rPh>
    <rPh sb="4" eb="5">
      <t>テキ</t>
    </rPh>
    <rPh sb="6" eb="8">
      <t>ヨウカイ</t>
    </rPh>
    <rPh sb="10" eb="12">
      <t>ソクシ</t>
    </rPh>
    <rPh sb="17" eb="18">
      <t>ココロ</t>
    </rPh>
    <phoneticPr fontId="1"/>
  </si>
  <si>
    <t>Area Cripple</t>
    <phoneticPr fontId="1"/>
  </si>
  <si>
    <t>味方全員に弱い火炎耐性を与えます</t>
    <rPh sb="0" eb="2">
      <t>ミカタ</t>
    </rPh>
    <rPh sb="2" eb="4">
      <t>ゼンイン</t>
    </rPh>
    <rPh sb="5" eb="6">
      <t>ヨワ</t>
    </rPh>
    <rPh sb="7" eb="9">
      <t>カエン</t>
    </rPh>
    <rPh sb="9" eb="11">
      <t>タイセイ</t>
    </rPh>
    <rPh sb="12" eb="13">
      <t>アタ</t>
    </rPh>
    <phoneticPr fontId="1"/>
  </si>
  <si>
    <t>指定した陸上の州にWizard's Towerを即座に建設します</t>
    <rPh sb="0" eb="2">
      <t>シテイ</t>
    </rPh>
    <rPh sb="4" eb="6">
      <t>リクジョウ</t>
    </rPh>
    <rPh sb="7" eb="8">
      <t>シュウ</t>
    </rPh>
    <rPh sb="24" eb="26">
      <t>ソクザ</t>
    </rPh>
    <rPh sb="27" eb="29">
      <t>ケンセツ</t>
    </rPh>
    <phoneticPr fontId="1"/>
  </si>
  <si>
    <t>Wizard's Tower</t>
    <phoneticPr fontId="1"/>
  </si>
  <si>
    <t>遠隔儀式\n海域の指定不可\n敵国領内の指定不可</t>
    <rPh sb="0" eb="2">
      <t>エンカク</t>
    </rPh>
    <rPh sb="2" eb="4">
      <t>ギシキ</t>
    </rPh>
    <rPh sb="6" eb="8">
      <t>カイイキ</t>
    </rPh>
    <rPh sb="9" eb="11">
      <t>シテイ</t>
    </rPh>
    <rPh sb="11" eb="13">
      <t>フカ</t>
    </rPh>
    <rPh sb="15" eb="17">
      <t>テキコク</t>
    </rPh>
    <rPh sb="17" eb="19">
      <t>リョウナイ</t>
    </rPh>
    <rPh sb="20" eb="22">
      <t>シテイ</t>
    </rPh>
    <rPh sb="22" eb="24">
      <t>フカ</t>
    </rPh>
    <phoneticPr fontId="1"/>
  </si>
  <si>
    <t>味方全員に弱い電撃耐性を与えます</t>
    <rPh sb="0" eb="2">
      <t>ミカタ</t>
    </rPh>
    <rPh sb="2" eb="4">
      <t>ゼンイン</t>
    </rPh>
    <rPh sb="5" eb="6">
      <t>ヨワ</t>
    </rPh>
    <rPh sb="7" eb="9">
      <t>デンゲキ</t>
    </rPh>
    <rPh sb="9" eb="11">
      <t>タイセイ</t>
    </rPh>
    <rPh sb="12" eb="13">
      <t>アタ</t>
    </rPh>
    <phoneticPr fontId="1"/>
  </si>
  <si>
    <t>味方全員の運命を変え致命傷となる攻撃を75%で無効化します</t>
    <rPh sb="2" eb="4">
      <t>ゼンイン</t>
    </rPh>
    <phoneticPr fontId="1"/>
  </si>
  <si>
    <t>一定時間のみ自身以外の時を著しく遅らせます</t>
    <rPh sb="0" eb="2">
      <t>イッテイ</t>
    </rPh>
    <rPh sb="2" eb="4">
      <t>ジカン</t>
    </rPh>
    <rPh sb="6" eb="8">
      <t>ジシン</t>
    </rPh>
    <rPh sb="8" eb="10">
      <t>イガイ</t>
    </rPh>
    <rPh sb="11" eb="12">
      <t>トキ</t>
    </rPh>
    <rPh sb="13" eb="14">
      <t>イチジル</t>
    </rPh>
    <rPh sb="16" eb="17">
      <t>オク</t>
    </rPh>
    <phoneticPr fontId="1"/>
  </si>
  <si>
    <t>Time Stop</t>
    <phoneticPr fontId="1"/>
  </si>
  <si>
    <t>敵1体を分解し即死させようと試みます</t>
    <rPh sb="0" eb="1">
      <t>テキ</t>
    </rPh>
    <rPh sb="2" eb="3">
      <t>タイ</t>
    </rPh>
    <rPh sb="4" eb="6">
      <t>ブンカイ</t>
    </rPh>
    <rPh sb="7" eb="9">
      <t>ソクシ</t>
    </rPh>
    <rPh sb="14" eb="15">
      <t>ココロ</t>
    </rPh>
    <phoneticPr fontId="1"/>
  </si>
  <si>
    <t>中範囲の敵をBoarへと永久的に変化させようと試みます</t>
    <rPh sb="0" eb="1">
      <t>チュウ</t>
    </rPh>
    <rPh sb="1" eb="3">
      <t>ハンイ</t>
    </rPh>
    <rPh sb="4" eb="5">
      <t>テキ</t>
    </rPh>
    <phoneticPr fontId="1"/>
  </si>
  <si>
    <t>Boar</t>
    <phoneticPr fontId="1"/>
  </si>
  <si>
    <t>10+2</t>
    <phoneticPr fontId="1"/>
  </si>
  <si>
    <t>星7</t>
    <rPh sb="0" eb="1">
      <t>ホシ</t>
    </rPh>
    <phoneticPr fontId="1"/>
  </si>
  <si>
    <t>星9</t>
    <rPh sb="0" eb="1">
      <t>ホシ</t>
    </rPh>
    <phoneticPr fontId="1"/>
  </si>
  <si>
    <t>死9</t>
    <rPh sb="0" eb="1">
      <t>シ</t>
    </rPh>
    <phoneticPr fontId="1"/>
  </si>
  <si>
    <t>緑7</t>
    <rPh sb="0" eb="1">
      <t>ミドリ</t>
    </rPh>
    <phoneticPr fontId="1"/>
  </si>
  <si>
    <t>味方全員の防御力を20まで増加させ弱い火炎耐性を与えます</t>
    <rPh sb="0" eb="2">
      <t>ミカタ</t>
    </rPh>
    <rPh sb="2" eb="4">
      <t>ゼンイン</t>
    </rPh>
    <rPh sb="5" eb="8">
      <t>ボウギョリョク</t>
    </rPh>
    <rPh sb="17" eb="18">
      <t>ヨワ</t>
    </rPh>
    <rPh sb="19" eb="21">
      <t>カエン</t>
    </rPh>
    <rPh sb="21" eb="23">
      <t>タイセイ</t>
    </rPh>
    <rPh sb="24" eb="25">
      <t>アタ</t>
    </rPh>
    <phoneticPr fontId="1"/>
  </si>
  <si>
    <t>Ironskin/Fire Resistant 5</t>
    <phoneticPr fontId="1"/>
  </si>
  <si>
    <t>味方全員の防御力を20まで増加させ魔法抵抗力を向上させます</t>
    <rPh sb="0" eb="2">
      <t>ミカタ</t>
    </rPh>
    <rPh sb="2" eb="4">
      <t>ゼンイン</t>
    </rPh>
    <rPh sb="5" eb="8">
      <t>ボウギョリョク</t>
    </rPh>
    <rPh sb="17" eb="19">
      <t>マホウ</t>
    </rPh>
    <rPh sb="19" eb="21">
      <t>テイコウ</t>
    </rPh>
    <rPh sb="21" eb="22">
      <t>リョク</t>
    </rPh>
    <rPh sb="23" eb="25">
      <t>コウジョウ</t>
    </rPh>
    <phoneticPr fontId="1"/>
  </si>
  <si>
    <t>Ironskin/Antimagic</t>
    <phoneticPr fontId="1"/>
  </si>
  <si>
    <t>全体隷属</t>
    <rPh sb="0" eb="2">
      <t>ゼンタイ</t>
    </rPh>
    <rPh sb="2" eb="4">
      <t>レイゾク</t>
    </rPh>
    <phoneticPr fontId="1"/>
  </si>
  <si>
    <t>敵の魔法生物全員を隷属させようと試みます</t>
    <rPh sb="0" eb="1">
      <t>テキ</t>
    </rPh>
    <rPh sb="2" eb="4">
      <t>マホウ</t>
    </rPh>
    <rPh sb="4" eb="6">
      <t>セイブツ</t>
    </rPh>
    <rPh sb="6" eb="8">
      <t>ゼンイン</t>
    </rPh>
    <rPh sb="9" eb="11">
      <t>レイゾク</t>
    </rPh>
    <rPh sb="16" eb="17">
      <t>ココロ</t>
    </rPh>
    <phoneticPr fontId="1"/>
  </si>
  <si>
    <t>抵抗容易\n魔法生物にのみ作用\n敵にのみ作用</t>
    <rPh sb="0" eb="2">
      <t>テイコウ</t>
    </rPh>
    <rPh sb="2" eb="4">
      <t>ヨウイ</t>
    </rPh>
    <rPh sb="6" eb="8">
      <t>マホウ</t>
    </rPh>
    <rPh sb="8" eb="10">
      <t>セイブツ</t>
    </rPh>
    <rPh sb="13" eb="15">
      <t>サヨウ</t>
    </rPh>
    <rPh sb="17" eb="18">
      <t>テキ</t>
    </rPh>
    <rPh sb="21" eb="23">
      <t>サヨウ</t>
    </rPh>
    <phoneticPr fontId="1"/>
  </si>
  <si>
    <t>特殊</t>
    <rPh sb="0" eb="2">
      <t>トクシュ</t>
    </rPh>
    <phoneticPr fontId="1"/>
  </si>
  <si>
    <t>創造の力を利用し入力した願いを叶えます</t>
    <rPh sb="0" eb="2">
      <t>ソウゾウ</t>
    </rPh>
    <rPh sb="3" eb="4">
      <t>チカラ</t>
    </rPh>
    <rPh sb="5" eb="7">
      <t>リヨウ</t>
    </rPh>
    <rPh sb="8" eb="10">
      <t>ニュウリョク</t>
    </rPh>
    <rPh sb="12" eb="13">
      <t>ネガ</t>
    </rPh>
    <rPh sb="15" eb="16">
      <t>カナ</t>
    </rPh>
    <phoneticPr fontId="1"/>
  </si>
  <si>
    <t>Wish</t>
    <phoneticPr fontId="1"/>
  </si>
  <si>
    <t>世界中を完全なる闇で包み収入を激減させます</t>
    <rPh sb="0" eb="2">
      <t>セカイ</t>
    </rPh>
    <rPh sb="2" eb="3">
      <t>ジュウ</t>
    </rPh>
    <rPh sb="4" eb="6">
      <t>カンゼン</t>
    </rPh>
    <rPh sb="8" eb="9">
      <t>ヤミ</t>
    </rPh>
    <rPh sb="10" eb="11">
      <t>ツツ</t>
    </rPh>
    <rPh sb="12" eb="14">
      <t>シュウニュウ</t>
    </rPh>
    <rPh sb="15" eb="17">
      <t>ゲキゲン</t>
    </rPh>
    <phoneticPr fontId="1"/>
  </si>
  <si>
    <t>Utterdark</t>
    <phoneticPr fontId="1"/>
  </si>
  <si>
    <t>敵全員を矮小化させ臆病にしようと試みます</t>
    <rPh sb="0" eb="1">
      <t>テキ</t>
    </rPh>
    <rPh sb="1" eb="3">
      <t>ゼンイン</t>
    </rPh>
    <rPh sb="4" eb="7">
      <t>ワイショウカ</t>
    </rPh>
    <rPh sb="9" eb="11">
      <t>オクビョウ</t>
    </rPh>
    <rPh sb="16" eb="17">
      <t>ココロ</t>
    </rPh>
    <phoneticPr fontId="1"/>
  </si>
  <si>
    <t>Army of Rat</t>
    <phoneticPr fontId="1"/>
  </si>
  <si>
    <t>抵抗可能\n敵にのみ作用</t>
    <rPh sb="0" eb="2">
      <t>テイコウ</t>
    </rPh>
    <rPh sb="2" eb="4">
      <t>カノウ</t>
    </rPh>
    <rPh sb="6" eb="7">
      <t>テキ</t>
    </rPh>
    <rPh sb="10" eb="12">
      <t>サヨウ</t>
    </rPh>
    <phoneticPr fontId="1"/>
  </si>
  <si>
    <t>味方にのみ作用</t>
  </si>
  <si>
    <t>味方にのみ作用</t>
    <rPh sb="0" eb="2">
      <t>ミカタ</t>
    </rPh>
    <rPh sb="5" eb="7">
      <t>サヨウ</t>
    </rPh>
    <phoneticPr fontId="1"/>
  </si>
  <si>
    <t>味方にのみ作用</t>
    <phoneticPr fontId="1"/>
  </si>
  <si>
    <t>味方にのみ作用</t>
    <phoneticPr fontId="1"/>
  </si>
  <si>
    <t>味方にのみ作用</t>
    <phoneticPr fontId="1"/>
  </si>
  <si>
    <t>味方にのみ作用</t>
    <phoneticPr fontId="1"/>
  </si>
  <si>
    <t>味方にのみ作用</t>
    <phoneticPr fontId="1"/>
  </si>
  <si>
    <t>味方にのみ作用</t>
    <phoneticPr fontId="1"/>
  </si>
  <si>
    <t>アンデッド無効\n無生物無効\n味方にのみ作用</t>
    <rPh sb="5" eb="7">
      <t>ムコウ</t>
    </rPh>
    <rPh sb="9" eb="12">
      <t>ムセイブツ</t>
    </rPh>
    <rPh sb="12" eb="14">
      <t>ムコウ</t>
    </rPh>
    <phoneticPr fontId="1"/>
  </si>
  <si>
    <t>味方にのみ作用</t>
    <phoneticPr fontId="1"/>
  </si>
  <si>
    <t>味方にのみ作用</t>
    <phoneticPr fontId="1"/>
  </si>
  <si>
    <t>味方にのみ作用</t>
    <phoneticPr fontId="1"/>
  </si>
  <si>
    <t>火1</t>
    <rPh sb="0" eb="1">
      <t>ヒ</t>
    </rPh>
    <phoneticPr fontId="1"/>
  </si>
  <si>
    <t>水1</t>
    <rPh sb="0" eb="1">
      <t>ミズ</t>
    </rPh>
    <phoneticPr fontId="1"/>
  </si>
  <si>
    <t>地1</t>
    <rPh sb="0" eb="1">
      <t>チ</t>
    </rPh>
    <phoneticPr fontId="1"/>
  </si>
  <si>
    <t>戦闘</t>
    <rPh sb="0" eb="2">
      <t>セントウ</t>
    </rPh>
    <phoneticPr fontId="1"/>
  </si>
  <si>
    <t>攻撃</t>
    <rPh sb="0" eb="2">
      <t>コウゲキ</t>
    </rPh>
    <phoneticPr fontId="1"/>
  </si>
  <si>
    <t>6発の火の粉を放ち攻撃します</t>
    <rPh sb="1" eb="2">
      <t>パツ</t>
    </rPh>
    <rPh sb="3" eb="4">
      <t>ヒ</t>
    </rPh>
    <rPh sb="5" eb="6">
      <t>コ</t>
    </rPh>
    <rPh sb="7" eb="8">
      <t>ハナ</t>
    </rPh>
    <rPh sb="9" eb="11">
      <t>コウゲキ</t>
    </rPh>
    <phoneticPr fontId="1"/>
  </si>
  <si>
    <t>30+5</t>
    <phoneticPr fontId="1"/>
  </si>
  <si>
    <t>火炎属性\n防御貫通</t>
    <rPh sb="0" eb="2">
      <t>カエン</t>
    </rPh>
    <rPh sb="2" eb="4">
      <t>ゾクセイ</t>
    </rPh>
    <rPh sb="6" eb="8">
      <t>ボウギョ</t>
    </rPh>
    <rPh sb="8" eb="10">
      <t>カンツウ</t>
    </rPh>
    <phoneticPr fontId="1"/>
  </si>
  <si>
    <t>近接攻撃</t>
    <rPh sb="0" eb="2">
      <t>キンセツ</t>
    </rPh>
    <rPh sb="2" eb="4">
      <t>コウゲキ</t>
    </rPh>
    <phoneticPr fontId="1"/>
  </si>
  <si>
    <t>近くの敵に冷気による攻撃を行います</t>
    <rPh sb="0" eb="1">
      <t>チカ</t>
    </rPh>
    <rPh sb="3" eb="4">
      <t>テキ</t>
    </rPh>
    <rPh sb="5" eb="7">
      <t>レイキ</t>
    </rPh>
    <rPh sb="10" eb="12">
      <t>コウゲキ</t>
    </rPh>
    <rPh sb="13" eb="14">
      <t>オコナ</t>
    </rPh>
    <phoneticPr fontId="1"/>
  </si>
  <si>
    <t>9+1</t>
    <phoneticPr fontId="1"/>
  </si>
  <si>
    <t>冷気属性\n防御無視</t>
    <rPh sb="0" eb="2">
      <t>レイキ</t>
    </rPh>
    <rPh sb="2" eb="4">
      <t>ゾクセイ</t>
    </rPh>
    <rPh sb="6" eb="8">
      <t>ボウギョ</t>
    </rPh>
    <rPh sb="8" eb="10">
      <t>ムシ</t>
    </rPh>
    <phoneticPr fontId="1"/>
  </si>
  <si>
    <t>4+発の石片を放ち攻撃します</t>
    <rPh sb="2" eb="3">
      <t>ハツ</t>
    </rPh>
    <rPh sb="4" eb="5">
      <t>セキ</t>
    </rPh>
    <rPh sb="5" eb="6">
      <t>ヘン</t>
    </rPh>
    <rPh sb="7" eb="8">
      <t>ハナ</t>
    </rPh>
    <rPh sb="9" eb="11">
      <t>コウゲキ</t>
    </rPh>
    <phoneticPr fontId="1"/>
  </si>
  <si>
    <t>30+5</t>
    <phoneticPr fontId="1"/>
  </si>
  <si>
    <t>4+2</t>
    <phoneticPr fontId="1"/>
  </si>
  <si>
    <t>切断属性\n打撃属性\n物理属性</t>
    <rPh sb="0" eb="2">
      <t>セツダン</t>
    </rPh>
    <rPh sb="2" eb="4">
      <t>ゾクセイ</t>
    </rPh>
    <rPh sb="6" eb="8">
      <t>ダゲキ</t>
    </rPh>
    <rPh sb="8" eb="10">
      <t>ゾクセイ</t>
    </rPh>
    <rPh sb="12" eb="14">
      <t>ブツリ</t>
    </rPh>
    <rPh sb="14" eb="16">
      <t>ゾクセイ</t>
    </rPh>
    <phoneticPr fontId="1"/>
  </si>
  <si>
    <t>火2</t>
    <rPh sb="0" eb="1">
      <t>ヒ</t>
    </rPh>
    <phoneticPr fontId="1"/>
  </si>
  <si>
    <t>風1</t>
    <rPh sb="0" eb="1">
      <t>カゼ</t>
    </rPh>
    <phoneticPr fontId="1"/>
  </si>
  <si>
    <t>水2</t>
    <rPh sb="0" eb="1">
      <t>ミズ</t>
    </rPh>
    <phoneticPr fontId="1"/>
  </si>
  <si>
    <t>星1</t>
    <rPh sb="0" eb="1">
      <t>ホシ</t>
    </rPh>
    <phoneticPr fontId="1"/>
  </si>
  <si>
    <t>星2</t>
    <rPh sb="0" eb="1">
      <t>ホシ</t>
    </rPh>
    <phoneticPr fontId="1"/>
  </si>
  <si>
    <t>緑1</t>
    <rPh sb="0" eb="1">
      <t>ミドリ</t>
    </rPh>
    <phoneticPr fontId="1"/>
  </si>
  <si>
    <t>儀式</t>
    <rPh sb="0" eb="2">
      <t>ギシキ</t>
    </rPh>
    <phoneticPr fontId="1"/>
  </si>
  <si>
    <t>近くの小範囲を炎で攻撃します</t>
    <rPh sb="0" eb="1">
      <t>チカ</t>
    </rPh>
    <rPh sb="3" eb="6">
      <t>ショウハンイ</t>
    </rPh>
    <rPh sb="7" eb="8">
      <t>ホノオ</t>
    </rPh>
    <rPh sb="9" eb="11">
      <t>コウゲキ</t>
    </rPh>
    <phoneticPr fontId="1"/>
  </si>
  <si>
    <t>13+1</t>
    <phoneticPr fontId="1"/>
  </si>
  <si>
    <t>3+発の炎の矢を放ち攻撃します</t>
    <rPh sb="2" eb="3">
      <t>ハツ</t>
    </rPh>
    <rPh sb="4" eb="5">
      <t>ホノオ</t>
    </rPh>
    <rPh sb="6" eb="7">
      <t>ヤ</t>
    </rPh>
    <rPh sb="8" eb="9">
      <t>ハナ</t>
    </rPh>
    <rPh sb="10" eb="12">
      <t>コウゲキ</t>
    </rPh>
    <phoneticPr fontId="1"/>
  </si>
  <si>
    <t>30+5</t>
    <phoneticPr fontId="1"/>
  </si>
  <si>
    <t>3+1</t>
    <phoneticPr fontId="1"/>
  </si>
  <si>
    <t>強力な炎の太矢を放ち攻撃します</t>
    <rPh sb="0" eb="2">
      <t>キョウリョク</t>
    </rPh>
    <rPh sb="3" eb="4">
      <t>ホノオ</t>
    </rPh>
    <rPh sb="5" eb="6">
      <t>フト</t>
    </rPh>
    <rPh sb="6" eb="7">
      <t>ヤ</t>
    </rPh>
    <rPh sb="8" eb="9">
      <t>ハナ</t>
    </rPh>
    <rPh sb="10" eb="12">
      <t>コウゲキ</t>
    </rPh>
    <phoneticPr fontId="1"/>
  </si>
  <si>
    <t>22+2</t>
    <phoneticPr fontId="1"/>
  </si>
  <si>
    <t>45+5</t>
    <phoneticPr fontId="1"/>
  </si>
  <si>
    <t>近くの敵1体に電撃による攻撃を行います</t>
    <rPh sb="0" eb="1">
      <t>チカ</t>
    </rPh>
    <rPh sb="3" eb="4">
      <t>テキ</t>
    </rPh>
    <rPh sb="5" eb="6">
      <t>タイ</t>
    </rPh>
    <rPh sb="7" eb="9">
      <t>デンゲキ</t>
    </rPh>
    <rPh sb="12" eb="14">
      <t>コウゲキ</t>
    </rPh>
    <rPh sb="15" eb="16">
      <t>オコナ</t>
    </rPh>
    <phoneticPr fontId="1"/>
  </si>
  <si>
    <t>18+3</t>
    <phoneticPr fontId="1"/>
  </si>
  <si>
    <t>電撃属性\n防御無視</t>
    <rPh sb="0" eb="2">
      <t>デンゲキ</t>
    </rPh>
    <rPh sb="2" eb="4">
      <t>ゾクセイ</t>
    </rPh>
    <rPh sb="6" eb="8">
      <t>ボウギョ</t>
    </rPh>
    <rPh sb="8" eb="10">
      <t>ムシ</t>
    </rPh>
    <phoneticPr fontId="1"/>
  </si>
  <si>
    <t>Minor Area Shock</t>
    <phoneticPr fontId="1"/>
  </si>
  <si>
    <t>弱体化</t>
    <rPh sb="0" eb="3">
      <t>ジャクタイカ</t>
    </rPh>
    <phoneticPr fontId="1"/>
  </si>
  <si>
    <t>小範囲の敵に粘着物を浴びせ動きを鈍らせます</t>
    <rPh sb="0" eb="3">
      <t>ショウハンイ</t>
    </rPh>
    <rPh sb="4" eb="5">
      <t>テキ</t>
    </rPh>
    <rPh sb="6" eb="8">
      <t>ネンチャク</t>
    </rPh>
    <rPh sb="8" eb="9">
      <t>ブツ</t>
    </rPh>
    <rPh sb="10" eb="11">
      <t>ア</t>
    </rPh>
    <rPh sb="13" eb="14">
      <t>ウゴ</t>
    </rPh>
    <rPh sb="16" eb="17">
      <t>ニブ</t>
    </rPh>
    <phoneticPr fontId="1"/>
  </si>
  <si>
    <t>Slimed</t>
    <phoneticPr fontId="1"/>
  </si>
  <si>
    <t>30+5</t>
    <phoneticPr fontId="1"/>
  </si>
  <si>
    <t>抵抗可能</t>
    <rPh sb="0" eb="2">
      <t>テイコウ</t>
    </rPh>
    <rPh sb="2" eb="4">
      <t>カノウ</t>
    </rPh>
    <phoneticPr fontId="1"/>
  </si>
  <si>
    <t>小範囲に熱湯を浴びせ攻撃します</t>
    <rPh sb="0" eb="3">
      <t>ショウハンイ</t>
    </rPh>
    <rPh sb="4" eb="6">
      <t>ネットウ</t>
    </rPh>
    <rPh sb="7" eb="8">
      <t>ア</t>
    </rPh>
    <rPh sb="10" eb="12">
      <t>コウゲキ</t>
    </rPh>
    <phoneticPr fontId="1"/>
  </si>
  <si>
    <t>6+1</t>
    <phoneticPr fontId="1"/>
  </si>
  <si>
    <t>20+5</t>
    <phoneticPr fontId="1"/>
  </si>
  <si>
    <t>水流を操り攻撃します</t>
    <rPh sb="0" eb="2">
      <t>スイリュウ</t>
    </rPh>
    <rPh sb="3" eb="4">
      <t>アヤツ</t>
    </rPh>
    <rPh sb="5" eb="7">
      <t>コウゲキ</t>
    </rPh>
    <phoneticPr fontId="1"/>
  </si>
  <si>
    <t>13+2</t>
    <phoneticPr fontId="1"/>
  </si>
  <si>
    <t>35+5</t>
    <phoneticPr fontId="1"/>
  </si>
  <si>
    <t>19+1</t>
    <phoneticPr fontId="1"/>
  </si>
  <si>
    <t>50+5</t>
    <phoneticPr fontId="1"/>
  </si>
  <si>
    <t>冷気属性</t>
    <rPh sb="0" eb="2">
      <t>レイキ</t>
    </rPh>
    <rPh sb="2" eb="4">
      <t>ゾクセイ</t>
    </rPh>
    <phoneticPr fontId="1"/>
  </si>
  <si>
    <t>射程の長い冷気の太矢で攻撃します</t>
    <rPh sb="0" eb="2">
      <t>シャテイ</t>
    </rPh>
    <rPh sb="3" eb="4">
      <t>ナガ</t>
    </rPh>
    <rPh sb="5" eb="7">
      <t>レイキ</t>
    </rPh>
    <rPh sb="8" eb="9">
      <t>フト</t>
    </rPh>
    <rPh sb="9" eb="10">
      <t>ヤ</t>
    </rPh>
    <rPh sb="11" eb="13">
      <t>コウゲキ</t>
    </rPh>
    <phoneticPr fontId="1"/>
  </si>
  <si>
    <t>近くの中範囲を強酸の飛沫で攻撃します</t>
    <rPh sb="0" eb="1">
      <t>チカ</t>
    </rPh>
    <rPh sb="3" eb="4">
      <t>チュウ</t>
    </rPh>
    <rPh sb="4" eb="6">
      <t>ハンイ</t>
    </rPh>
    <rPh sb="7" eb="9">
      <t>キョウサン</t>
    </rPh>
    <rPh sb="10" eb="12">
      <t>ヒマツ</t>
    </rPh>
    <rPh sb="13" eb="15">
      <t>コウゲキ</t>
    </rPh>
    <phoneticPr fontId="1"/>
  </si>
  <si>
    <t>強酸属性\n防御貫通</t>
    <rPh sb="0" eb="2">
      <t>キョウサン</t>
    </rPh>
    <rPh sb="2" eb="4">
      <t>ゾクセイ</t>
    </rPh>
    <rPh sb="6" eb="8">
      <t>ボウギョ</t>
    </rPh>
    <rPh sb="8" eb="10">
      <t>カンツウ</t>
    </rPh>
    <phoneticPr fontId="1"/>
  </si>
  <si>
    <t>Area Rust</t>
    <phoneticPr fontId="1"/>
  </si>
  <si>
    <t>占術</t>
    <rPh sb="0" eb="2">
      <t>センジュツ</t>
    </rPh>
    <phoneticPr fontId="1"/>
  </si>
  <si>
    <t>指定した州に自身の意識だけを飛ばし偵察します</t>
    <rPh sb="0" eb="2">
      <t>シテイ</t>
    </rPh>
    <rPh sb="4" eb="5">
      <t>シュウ</t>
    </rPh>
    <rPh sb="6" eb="8">
      <t>ジシン</t>
    </rPh>
    <rPh sb="9" eb="11">
      <t>イシキ</t>
    </rPh>
    <rPh sb="14" eb="15">
      <t>ト</t>
    </rPh>
    <rPh sb="17" eb="19">
      <t>テイサツ</t>
    </rPh>
    <phoneticPr fontId="1"/>
  </si>
  <si>
    <t>無心使用不可</t>
    <rPh sb="0" eb="2">
      <t>ムシン</t>
    </rPh>
    <rPh sb="2" eb="4">
      <t>シヨウ</t>
    </rPh>
    <rPh sb="4" eb="6">
      <t>フカ</t>
    </rPh>
    <phoneticPr fontId="1"/>
  </si>
  <si>
    <t>2発の星の光を放ち攻撃します</t>
    <rPh sb="1" eb="2">
      <t>ハツ</t>
    </rPh>
    <rPh sb="3" eb="4">
      <t>ホシ</t>
    </rPh>
    <rPh sb="5" eb="6">
      <t>ヒカリ</t>
    </rPh>
    <rPh sb="7" eb="8">
      <t>ハナ</t>
    </rPh>
    <rPh sb="9" eb="11">
      <t>コウゲキ</t>
    </rPh>
    <phoneticPr fontId="1"/>
  </si>
  <si>
    <t>5+1</t>
    <phoneticPr fontId="1"/>
  </si>
  <si>
    <t>防御無視</t>
    <rPh sb="0" eb="2">
      <t>ボウギョ</t>
    </rPh>
    <rPh sb="2" eb="4">
      <t>ムシ</t>
    </rPh>
    <phoneticPr fontId="1"/>
  </si>
  <si>
    <t>魔法生物だけを傷付ける魔法の矢で攻撃します</t>
    <rPh sb="0" eb="2">
      <t>マホウ</t>
    </rPh>
    <rPh sb="2" eb="4">
      <t>セイブツ</t>
    </rPh>
    <rPh sb="7" eb="9">
      <t>キズツ</t>
    </rPh>
    <rPh sb="11" eb="13">
      <t>マホウ</t>
    </rPh>
    <rPh sb="14" eb="15">
      <t>ヤ</t>
    </rPh>
    <rPh sb="16" eb="18">
      <t>コウゲキ</t>
    </rPh>
    <phoneticPr fontId="1"/>
  </si>
  <si>
    <t>10+1</t>
    <phoneticPr fontId="1"/>
  </si>
  <si>
    <t>40+5</t>
    <phoneticPr fontId="1"/>
  </si>
  <si>
    <t>防御無視\n魔法生物にのみ作用</t>
    <rPh sb="0" eb="2">
      <t>ボウギョ</t>
    </rPh>
    <rPh sb="2" eb="4">
      <t>ムシ</t>
    </rPh>
    <rPh sb="6" eb="8">
      <t>マホウ</t>
    </rPh>
    <rPh sb="8" eb="10">
      <t>セイブツ</t>
    </rPh>
    <rPh sb="13" eb="15">
      <t>サヨウ</t>
    </rPh>
    <phoneticPr fontId="1"/>
  </si>
  <si>
    <t>敵を絡めとる蔓の矢を放ち攻撃します</t>
    <rPh sb="0" eb="1">
      <t>テキ</t>
    </rPh>
    <rPh sb="2" eb="3">
      <t>カラ</t>
    </rPh>
    <rPh sb="6" eb="7">
      <t>ツル</t>
    </rPh>
    <rPh sb="8" eb="9">
      <t>ヤ</t>
    </rPh>
    <rPh sb="10" eb="11">
      <t>ハナ</t>
    </rPh>
    <rPh sb="12" eb="14">
      <t>コウゲキ</t>
    </rPh>
    <phoneticPr fontId="1"/>
  </si>
  <si>
    <t>14+1</t>
    <phoneticPr fontId="1"/>
  </si>
  <si>
    <t>刺突属性</t>
    <rPh sb="0" eb="2">
      <t>シトツ</t>
    </rPh>
    <rPh sb="2" eb="4">
      <t>ゾクセイ</t>
    </rPh>
    <phoneticPr fontId="1"/>
  </si>
  <si>
    <t>Entangle</t>
    <phoneticPr fontId="1"/>
  </si>
  <si>
    <t>火3</t>
    <rPh sb="0" eb="1">
      <t>ヒ</t>
    </rPh>
    <phoneticPr fontId="1"/>
  </si>
  <si>
    <t>風2</t>
    <rPh sb="0" eb="1">
      <t>カゼ</t>
    </rPh>
    <phoneticPr fontId="1"/>
  </si>
  <si>
    <t>地2</t>
    <rPh sb="0" eb="1">
      <t>チ</t>
    </rPh>
    <phoneticPr fontId="1"/>
  </si>
  <si>
    <t>近距離の小範囲を炎の爆風で攻撃します</t>
    <rPh sb="0" eb="3">
      <t>キンキョリ</t>
    </rPh>
    <rPh sb="4" eb="7">
      <t>ショウハンイ</t>
    </rPh>
    <rPh sb="8" eb="9">
      <t>ホノオ</t>
    </rPh>
    <rPh sb="10" eb="12">
      <t>バクフウ</t>
    </rPh>
    <rPh sb="13" eb="15">
      <t>コウゲキ</t>
    </rPh>
    <phoneticPr fontId="1"/>
  </si>
  <si>
    <t>14+2</t>
    <phoneticPr fontId="1"/>
  </si>
  <si>
    <t>7+1</t>
    <phoneticPr fontId="1"/>
  </si>
  <si>
    <t>Large Area Heat Shock</t>
    <phoneticPr fontId="1"/>
  </si>
  <si>
    <t>中範囲に暫く残る硫黄の雲を作り攻撃します</t>
    <rPh sb="0" eb="1">
      <t>チュウ</t>
    </rPh>
    <rPh sb="1" eb="3">
      <t>ハンイ</t>
    </rPh>
    <rPh sb="4" eb="5">
      <t>シバラ</t>
    </rPh>
    <rPh sb="6" eb="7">
      <t>ノコ</t>
    </rPh>
    <rPh sb="8" eb="10">
      <t>イオウ</t>
    </rPh>
    <rPh sb="11" eb="12">
      <t>クモ</t>
    </rPh>
    <rPh sb="13" eb="14">
      <t>ツク</t>
    </rPh>
    <rPh sb="15" eb="17">
      <t>コウゲキ</t>
    </rPh>
    <phoneticPr fontId="1"/>
  </si>
  <si>
    <t>4+1</t>
    <phoneticPr fontId="1"/>
  </si>
  <si>
    <t>Heat Stun</t>
    <phoneticPr fontId="1"/>
  </si>
  <si>
    <t>19+2</t>
    <phoneticPr fontId="1"/>
  </si>
  <si>
    <t>Large Area Heat Shock</t>
    <phoneticPr fontId="1"/>
  </si>
  <si>
    <t>射程の長い電気の矢で攻撃します</t>
    <rPh sb="0" eb="2">
      <t>シャテイ</t>
    </rPh>
    <rPh sb="3" eb="4">
      <t>ナガ</t>
    </rPh>
    <rPh sb="5" eb="7">
      <t>デンキ</t>
    </rPh>
    <rPh sb="8" eb="9">
      <t>ヤ</t>
    </rPh>
    <rPh sb="10" eb="12">
      <t>コウゲキ</t>
    </rPh>
    <phoneticPr fontId="1"/>
  </si>
  <si>
    <t>近くの中範囲を電気的衝撃波で攻撃します</t>
    <rPh sb="0" eb="1">
      <t>チカ</t>
    </rPh>
    <rPh sb="3" eb="4">
      <t>チュウ</t>
    </rPh>
    <rPh sb="4" eb="6">
      <t>ハンイ</t>
    </rPh>
    <rPh sb="7" eb="10">
      <t>デンキテキ</t>
    </rPh>
    <rPh sb="10" eb="13">
      <t>ショウゲキハ</t>
    </rPh>
    <rPh sb="14" eb="16">
      <t>コウゲキ</t>
    </rPh>
    <phoneticPr fontId="1"/>
  </si>
  <si>
    <t>近距離の小範囲を冷気の爆風で攻撃します</t>
    <rPh sb="0" eb="3">
      <t>キンキョリ</t>
    </rPh>
    <rPh sb="4" eb="7">
      <t>ショウハンイ</t>
    </rPh>
    <rPh sb="8" eb="10">
      <t>レイキ</t>
    </rPh>
    <rPh sb="11" eb="13">
      <t>バクフウ</t>
    </rPh>
    <rPh sb="14" eb="16">
      <t>コウゲキ</t>
    </rPh>
    <phoneticPr fontId="1"/>
  </si>
  <si>
    <t>戦闘呪附</t>
    <rPh sb="0" eb="2">
      <t>セントウ</t>
    </rPh>
    <rPh sb="2" eb="3">
      <t>ジュ</t>
    </rPh>
    <rPh sb="3" eb="4">
      <t>フ</t>
    </rPh>
    <phoneticPr fontId="1"/>
  </si>
  <si>
    <t>戦場に豪雨や豪雪を起こし飛行や火魔法の使用を困難にします</t>
    <rPh sb="0" eb="2">
      <t>センジョウ</t>
    </rPh>
    <rPh sb="3" eb="5">
      <t>ゴウウ</t>
    </rPh>
    <rPh sb="6" eb="8">
      <t>ゴウセツ</t>
    </rPh>
    <rPh sb="9" eb="10">
      <t>オ</t>
    </rPh>
    <rPh sb="12" eb="14">
      <t>ヒコウ</t>
    </rPh>
    <rPh sb="15" eb="16">
      <t>ヒ</t>
    </rPh>
    <rPh sb="16" eb="18">
      <t>マホウ</t>
    </rPh>
    <rPh sb="19" eb="21">
      <t>シヨウ</t>
    </rPh>
    <rPh sb="22" eb="24">
      <t>コンナン</t>
    </rPh>
    <phoneticPr fontId="1"/>
  </si>
  <si>
    <t>Rain</t>
    <phoneticPr fontId="1"/>
  </si>
  <si>
    <t>戦闘呪附\n洞窟では使用不可</t>
    <rPh sb="0" eb="2">
      <t>セントウ</t>
    </rPh>
    <rPh sb="2" eb="3">
      <t>ジュ</t>
    </rPh>
    <rPh sb="3" eb="4">
      <t>フ</t>
    </rPh>
    <rPh sb="6" eb="8">
      <t>ドウクツ</t>
    </rPh>
    <rPh sb="10" eb="12">
      <t>シヨウ</t>
    </rPh>
    <rPh sb="12" eb="14">
      <t>フカ</t>
    </rPh>
    <phoneticPr fontId="1"/>
  </si>
  <si>
    <t>中範囲に暫く残る腐食性の霧を作り鉄製装備を弱らせます</t>
    <rPh sb="0" eb="1">
      <t>チュウ</t>
    </rPh>
    <rPh sb="1" eb="3">
      <t>ハンイ</t>
    </rPh>
    <rPh sb="4" eb="5">
      <t>シバラ</t>
    </rPh>
    <rPh sb="6" eb="7">
      <t>ノコ</t>
    </rPh>
    <rPh sb="8" eb="11">
      <t>フショクセイ</t>
    </rPh>
    <rPh sb="12" eb="13">
      <t>キリ</t>
    </rPh>
    <rPh sb="14" eb="15">
      <t>ツク</t>
    </rPh>
    <rPh sb="16" eb="18">
      <t>テツセイ</t>
    </rPh>
    <rPh sb="18" eb="20">
      <t>ソウビ</t>
    </rPh>
    <rPh sb="21" eb="22">
      <t>ヨワ</t>
    </rPh>
    <phoneticPr fontId="1"/>
  </si>
  <si>
    <t>Rusty Equipment</t>
    <phoneticPr fontId="1"/>
  </si>
  <si>
    <t>4ラウンド滞留</t>
    <rPh sb="5" eb="7">
      <t>タイリュウ</t>
    </rPh>
    <phoneticPr fontId="1"/>
  </si>
  <si>
    <t>12+1</t>
    <phoneticPr fontId="1"/>
  </si>
  <si>
    <t>アンデッドだけを焼く太陽の光で小範囲を攻撃します</t>
    <rPh sb="8" eb="9">
      <t>ヤ</t>
    </rPh>
    <rPh sb="10" eb="12">
      <t>タイヨウ</t>
    </rPh>
    <rPh sb="13" eb="14">
      <t>ヒカリ</t>
    </rPh>
    <rPh sb="15" eb="18">
      <t>ショウハンイ</t>
    </rPh>
    <rPh sb="19" eb="21">
      <t>コウゲキ</t>
    </rPh>
    <phoneticPr fontId="1"/>
  </si>
  <si>
    <t>防御貫通\nアンデッドにのみ作用</t>
    <rPh sb="0" eb="2">
      <t>ボウギョ</t>
    </rPh>
    <rPh sb="2" eb="4">
      <t>カンツウ</t>
    </rPh>
    <rPh sb="14" eb="16">
      <t>サヨウ</t>
    </rPh>
    <phoneticPr fontId="1"/>
  </si>
  <si>
    <t>捕縛</t>
    <rPh sb="0" eb="2">
      <t>ホバク</t>
    </rPh>
    <phoneticPr fontId="1"/>
  </si>
  <si>
    <t>中範囲に粘着性の糸を放ち小さな敵を捕縛します</t>
    <rPh sb="0" eb="1">
      <t>チュウ</t>
    </rPh>
    <rPh sb="1" eb="3">
      <t>ハンイ</t>
    </rPh>
    <rPh sb="4" eb="7">
      <t>ネンチャクセイ</t>
    </rPh>
    <rPh sb="8" eb="9">
      <t>イト</t>
    </rPh>
    <rPh sb="10" eb="11">
      <t>ハナ</t>
    </rPh>
    <rPh sb="12" eb="13">
      <t>チイ</t>
    </rPh>
    <rPh sb="15" eb="16">
      <t>テキ</t>
    </rPh>
    <rPh sb="17" eb="19">
      <t>ホバク</t>
    </rPh>
    <phoneticPr fontId="1"/>
  </si>
  <si>
    <t>Web</t>
    <phoneticPr fontId="1"/>
  </si>
  <si>
    <t>25+2</t>
    <phoneticPr fontId="1"/>
  </si>
  <si>
    <t>体格/筋力抵抗</t>
    <rPh sb="0" eb="2">
      <t>タイカク</t>
    </rPh>
    <rPh sb="3" eb="5">
      <t>キンリョク</t>
    </rPh>
    <rPh sb="5" eb="7">
      <t>テイコウ</t>
    </rPh>
    <phoneticPr fontId="1"/>
  </si>
  <si>
    <t>風3</t>
    <rPh sb="0" eb="1">
      <t>カゼ</t>
    </rPh>
    <phoneticPr fontId="1"/>
  </si>
  <si>
    <t>水3</t>
    <rPh sb="0" eb="1">
      <t>ミズ</t>
    </rPh>
    <phoneticPr fontId="1"/>
  </si>
  <si>
    <t>死2</t>
    <rPh sb="0" eb="1">
      <t>シ</t>
    </rPh>
    <phoneticPr fontId="1"/>
  </si>
  <si>
    <t>緑2</t>
    <rPh sb="0" eb="1">
      <t>ミドリ</t>
    </rPh>
    <phoneticPr fontId="1"/>
  </si>
  <si>
    <t>小範囲を火の玉で攻撃します</t>
    <rPh sb="0" eb="3">
      <t>ショウハンイ</t>
    </rPh>
    <rPh sb="4" eb="5">
      <t>ヒ</t>
    </rPh>
    <rPh sb="6" eb="7">
      <t>タマ</t>
    </rPh>
    <rPh sb="8" eb="10">
      <t>コウゲキ</t>
    </rPh>
    <phoneticPr fontId="1"/>
  </si>
  <si>
    <t>小範囲をやや射程の長い火の玉で攻撃します</t>
    <rPh sb="6" eb="8">
      <t>シャテイ</t>
    </rPh>
    <rPh sb="9" eb="10">
      <t>ナガ</t>
    </rPh>
    <rPh sb="11" eb="12">
      <t>ヒ</t>
    </rPh>
    <rPh sb="13" eb="14">
      <t>タマ</t>
    </rPh>
    <rPh sb="15" eb="17">
      <t>コウゲキ</t>
    </rPh>
    <phoneticPr fontId="1"/>
  </si>
  <si>
    <t>16+2</t>
    <phoneticPr fontId="1"/>
  </si>
  <si>
    <t>指定した州に10+発の火炎弾を放ち駐留する軍を攻撃します</t>
    <rPh sb="0" eb="2">
      <t>シテイ</t>
    </rPh>
    <rPh sb="4" eb="5">
      <t>シュウ</t>
    </rPh>
    <rPh sb="9" eb="10">
      <t>ハツ</t>
    </rPh>
    <rPh sb="11" eb="13">
      <t>カエン</t>
    </rPh>
    <rPh sb="13" eb="14">
      <t>ダン</t>
    </rPh>
    <rPh sb="15" eb="16">
      <t>ハナ</t>
    </rPh>
    <rPh sb="17" eb="19">
      <t>チュウリュウ</t>
    </rPh>
    <rPh sb="21" eb="22">
      <t>グン</t>
    </rPh>
    <rPh sb="23" eb="25">
      <t>コウゲキ</t>
    </rPh>
    <phoneticPr fontId="1"/>
  </si>
  <si>
    <t>火炎属性\n防御貫通\n遠隔儀式\n海域の指定不可</t>
    <rPh sb="0" eb="2">
      <t>カエン</t>
    </rPh>
    <rPh sb="2" eb="4">
      <t>ゾクセイ</t>
    </rPh>
    <rPh sb="6" eb="8">
      <t>ボウギョ</t>
    </rPh>
    <rPh sb="8" eb="10">
      <t>カンツウ</t>
    </rPh>
    <rPh sb="12" eb="14">
      <t>エンカク</t>
    </rPh>
    <rPh sb="14" eb="16">
      <t>ギシキ</t>
    </rPh>
    <rPh sb="18" eb="20">
      <t>カイイキ</t>
    </rPh>
    <rPh sb="21" eb="23">
      <t>シテイ</t>
    </rPh>
    <rPh sb="23" eb="25">
      <t>フカ</t>
    </rPh>
    <phoneticPr fontId="1"/>
  </si>
  <si>
    <t>戦場を濃霧で包み正確な射撃を困難にします</t>
    <rPh sb="0" eb="2">
      <t>センジョウ</t>
    </rPh>
    <rPh sb="3" eb="5">
      <t>ノウム</t>
    </rPh>
    <rPh sb="6" eb="7">
      <t>ツツ</t>
    </rPh>
    <rPh sb="8" eb="10">
      <t>セイカク</t>
    </rPh>
    <rPh sb="11" eb="13">
      <t>シャゲキ</t>
    </rPh>
    <rPh sb="14" eb="16">
      <t>コンナン</t>
    </rPh>
    <phoneticPr fontId="1"/>
  </si>
  <si>
    <t>Mist</t>
    <phoneticPr fontId="1"/>
  </si>
  <si>
    <t>小範囲を強酸の矢で攻撃します</t>
    <rPh sb="0" eb="3">
      <t>ショウハンイ</t>
    </rPh>
    <rPh sb="4" eb="6">
      <t>キョウサン</t>
    </rPh>
    <rPh sb="7" eb="8">
      <t>ヤ</t>
    </rPh>
    <rPh sb="9" eb="11">
      <t>コウゲキ</t>
    </rPh>
    <phoneticPr fontId="1"/>
  </si>
  <si>
    <t>16+1</t>
    <phoneticPr fontId="1"/>
  </si>
  <si>
    <t>Area Rust</t>
    <phoneticPr fontId="1"/>
  </si>
  <si>
    <t>中範囲を暫く残る冷気の雲で攻撃します</t>
    <rPh sb="0" eb="1">
      <t>チュウ</t>
    </rPh>
    <rPh sb="1" eb="3">
      <t>ハンイ</t>
    </rPh>
    <rPh sb="4" eb="5">
      <t>シバラ</t>
    </rPh>
    <rPh sb="6" eb="7">
      <t>ノコ</t>
    </rPh>
    <rPh sb="8" eb="10">
      <t>レイキ</t>
    </rPh>
    <rPh sb="11" eb="12">
      <t>クモ</t>
    </rPh>
    <rPh sb="13" eb="15">
      <t>コウゲキ</t>
    </rPh>
    <phoneticPr fontId="1"/>
  </si>
  <si>
    <t>冷気属性\n防御無視\n5ラウンド滞留</t>
    <rPh sb="0" eb="2">
      <t>レイキ</t>
    </rPh>
    <rPh sb="2" eb="4">
      <t>ゾクセイ</t>
    </rPh>
    <rPh sb="6" eb="8">
      <t>ボウギョ</t>
    </rPh>
    <rPh sb="8" eb="10">
      <t>ムシ</t>
    </rPh>
    <rPh sb="17" eb="19">
      <t>タイリュウ</t>
    </rPh>
    <phoneticPr fontId="1"/>
  </si>
  <si>
    <t>Minor Chill Stun</t>
    <phoneticPr fontId="1"/>
  </si>
  <si>
    <t>3発の溶岩の矢で攻撃します</t>
    <rPh sb="1" eb="2">
      <t>パツ</t>
    </rPh>
    <rPh sb="3" eb="5">
      <t>ヨウガン</t>
    </rPh>
    <rPh sb="6" eb="7">
      <t>ヤ</t>
    </rPh>
    <rPh sb="8" eb="10">
      <t>コウゲキ</t>
    </rPh>
    <phoneticPr fontId="1"/>
  </si>
  <si>
    <t>25+2</t>
    <phoneticPr fontId="1"/>
  </si>
  <si>
    <t>30+5</t>
    <phoneticPr fontId="1"/>
  </si>
  <si>
    <t>打撃属性</t>
    <rPh sb="0" eb="2">
      <t>ダゲキ</t>
    </rPh>
    <rPh sb="2" eb="4">
      <t>ゾクセイ</t>
    </rPh>
    <phoneticPr fontId="1"/>
  </si>
  <si>
    <t>Burning</t>
    <phoneticPr fontId="1"/>
  </si>
  <si>
    <t>土地探索</t>
    <rPh sb="0" eb="2">
      <t>トチ</t>
    </rPh>
    <rPh sb="2" eb="4">
      <t>タンサク</t>
    </rPh>
    <phoneticPr fontId="1"/>
  </si>
  <si>
    <t>指定した州の星魔法に関連する魔法の地を全て明かします</t>
    <rPh sb="0" eb="2">
      <t>シテイ</t>
    </rPh>
    <rPh sb="4" eb="5">
      <t>シュウ</t>
    </rPh>
    <rPh sb="6" eb="7">
      <t>ホシ</t>
    </rPh>
    <rPh sb="7" eb="9">
      <t>マホウ</t>
    </rPh>
    <rPh sb="10" eb="12">
      <t>カンレン</t>
    </rPh>
    <rPh sb="14" eb="16">
      <t>マホウ</t>
    </rPh>
    <rPh sb="17" eb="18">
      <t>チ</t>
    </rPh>
    <rPh sb="19" eb="20">
      <t>スベ</t>
    </rPh>
    <rPh sb="21" eb="22">
      <t>ア</t>
    </rPh>
    <phoneticPr fontId="1"/>
  </si>
  <si>
    <t>即死</t>
    <rPh sb="0" eb="2">
      <t>ソクシ</t>
    </rPh>
    <phoneticPr fontId="1"/>
  </si>
  <si>
    <t>無心無効\n無心使用不可</t>
    <rPh sb="0" eb="2">
      <t>ムシン</t>
    </rPh>
    <rPh sb="2" eb="4">
      <t>ムコウ</t>
    </rPh>
    <rPh sb="6" eb="8">
      <t>ムシン</t>
    </rPh>
    <rPh sb="8" eb="10">
      <t>シヨウ</t>
    </rPh>
    <rPh sb="10" eb="12">
      <t>フカ</t>
    </rPh>
    <phoneticPr fontId="1"/>
  </si>
  <si>
    <t>小範囲の敵の星の魔術師と精神的な決闘を行います</t>
    <rPh sb="0" eb="3">
      <t>ショウハンイ</t>
    </rPh>
    <rPh sb="4" eb="5">
      <t>テキ</t>
    </rPh>
    <rPh sb="6" eb="7">
      <t>ホシ</t>
    </rPh>
    <rPh sb="8" eb="11">
      <t>マジュツシ</t>
    </rPh>
    <rPh sb="12" eb="15">
      <t>セイシンテキ</t>
    </rPh>
    <rPh sb="16" eb="18">
      <t>ケットウ</t>
    </rPh>
    <rPh sb="19" eb="20">
      <t>オコナ</t>
    </rPh>
    <phoneticPr fontId="1"/>
  </si>
  <si>
    <t>治療</t>
    <rPh sb="0" eb="2">
      <t>チリョウ</t>
    </rPh>
    <phoneticPr fontId="1"/>
  </si>
  <si>
    <t>小範囲の味方のHPを回復する光を放ちます</t>
    <rPh sb="0" eb="3">
      <t>ショウハンイ</t>
    </rPh>
    <rPh sb="4" eb="6">
      <t>ミカタ</t>
    </rPh>
    <rPh sb="10" eb="12">
      <t>カイフク</t>
    </rPh>
    <rPh sb="14" eb="15">
      <t>ヒカリ</t>
    </rPh>
    <rPh sb="16" eb="17">
      <t>ハナ</t>
    </rPh>
    <phoneticPr fontId="1"/>
  </si>
  <si>
    <t>防御無視\n無心無効\nアンデッド無効\n無生物無効</t>
    <rPh sb="0" eb="2">
      <t>ボウギョ</t>
    </rPh>
    <rPh sb="2" eb="4">
      <t>ムシ</t>
    </rPh>
    <rPh sb="6" eb="8">
      <t>ムシン</t>
    </rPh>
    <rPh sb="8" eb="10">
      <t>ムコウ</t>
    </rPh>
    <rPh sb="17" eb="19">
      <t>ムコウ</t>
    </rPh>
    <rPh sb="21" eb="24">
      <t>ムセイブツ</t>
    </rPh>
    <rPh sb="24" eb="26">
      <t>ムコウ</t>
    </rPh>
    <phoneticPr fontId="1"/>
  </si>
  <si>
    <t>敵を麻痺させる影の矢で攻撃します</t>
    <rPh sb="0" eb="1">
      <t>テキ</t>
    </rPh>
    <rPh sb="2" eb="4">
      <t>マヒ</t>
    </rPh>
    <rPh sb="7" eb="8">
      <t>カゲ</t>
    </rPh>
    <rPh sb="9" eb="10">
      <t>ヤ</t>
    </rPh>
    <rPh sb="11" eb="13">
      <t>コウゲキ</t>
    </rPh>
    <phoneticPr fontId="1"/>
  </si>
  <si>
    <t>防御無視\n抵抗可能\nアンデッド無効</t>
    <rPh sb="0" eb="2">
      <t>ボウギョ</t>
    </rPh>
    <rPh sb="2" eb="4">
      <t>ムシ</t>
    </rPh>
    <rPh sb="6" eb="8">
      <t>テイコウ</t>
    </rPh>
    <rPh sb="8" eb="10">
      <t>カノウ</t>
    </rPh>
    <rPh sb="17" eb="19">
      <t>ムコウ</t>
    </rPh>
    <phoneticPr fontId="1"/>
  </si>
  <si>
    <t>Minor Paralysis</t>
    <phoneticPr fontId="1"/>
  </si>
  <si>
    <t>催眠</t>
    <rPh sb="0" eb="2">
      <t>サイミン</t>
    </rPh>
    <phoneticPr fontId="1"/>
  </si>
  <si>
    <t>Sleep</t>
    <phoneticPr fontId="1"/>
  </si>
  <si>
    <t>抵抗可能\n無心無効\nアンデッド無効\n無生物無効\n6ラウンド滞留</t>
    <rPh sb="0" eb="2">
      <t>テイコウ</t>
    </rPh>
    <rPh sb="2" eb="4">
      <t>カノウ</t>
    </rPh>
    <rPh sb="6" eb="8">
      <t>ムシン</t>
    </rPh>
    <rPh sb="8" eb="10">
      <t>ムコウ</t>
    </rPh>
    <rPh sb="17" eb="19">
      <t>ムコウ</t>
    </rPh>
    <rPh sb="21" eb="24">
      <t>ムセイブツ</t>
    </rPh>
    <rPh sb="24" eb="26">
      <t>ムコウ</t>
    </rPh>
    <rPh sb="33" eb="35">
      <t>タイリュウ</t>
    </rPh>
    <phoneticPr fontId="1"/>
  </si>
  <si>
    <t>火4</t>
    <rPh sb="0" eb="1">
      <t>ヒ</t>
    </rPh>
    <phoneticPr fontId="1"/>
  </si>
  <si>
    <t>地3</t>
    <rPh sb="0" eb="1">
      <t>チ</t>
    </rPh>
    <phoneticPr fontId="1"/>
  </si>
  <si>
    <t>死1</t>
    <rPh sb="0" eb="1">
      <t>シ</t>
    </rPh>
    <phoneticPr fontId="1"/>
  </si>
  <si>
    <t>中範囲に暫く残る炎の雲を作り攻撃します</t>
    <rPh sb="0" eb="1">
      <t>チュウ</t>
    </rPh>
    <rPh sb="1" eb="3">
      <t>ハンイ</t>
    </rPh>
    <rPh sb="4" eb="5">
      <t>シバラ</t>
    </rPh>
    <rPh sb="6" eb="7">
      <t>ノコ</t>
    </rPh>
    <rPh sb="8" eb="9">
      <t>ホノオ</t>
    </rPh>
    <rPh sb="10" eb="11">
      <t>クモ</t>
    </rPh>
    <rPh sb="12" eb="13">
      <t>ツク</t>
    </rPh>
    <rPh sb="14" eb="16">
      <t>コウゲキ</t>
    </rPh>
    <phoneticPr fontId="1"/>
  </si>
  <si>
    <t>中範囲に暫く残る胞子の雲を作り敵を眠らせようと試みます</t>
    <rPh sb="0" eb="1">
      <t>チュウ</t>
    </rPh>
    <rPh sb="1" eb="3">
      <t>ハンイ</t>
    </rPh>
    <rPh sb="4" eb="5">
      <t>シバラ</t>
    </rPh>
    <rPh sb="6" eb="7">
      <t>ノコ</t>
    </rPh>
    <rPh sb="8" eb="10">
      <t>ホウシ</t>
    </rPh>
    <rPh sb="11" eb="12">
      <t>クモ</t>
    </rPh>
    <rPh sb="13" eb="14">
      <t>ツク</t>
    </rPh>
    <rPh sb="15" eb="16">
      <t>テキ</t>
    </rPh>
    <rPh sb="17" eb="18">
      <t>ネム</t>
    </rPh>
    <rPh sb="23" eb="24">
      <t>ココロ</t>
    </rPh>
    <phoneticPr fontId="1"/>
  </si>
  <si>
    <t>火炎属性\n防御貫通\n4ラウンド滞留</t>
    <rPh sb="0" eb="2">
      <t>カエン</t>
    </rPh>
    <rPh sb="2" eb="4">
      <t>ゾクセイ</t>
    </rPh>
    <rPh sb="6" eb="8">
      <t>ボウギョ</t>
    </rPh>
    <rPh sb="8" eb="10">
      <t>カンツウ</t>
    </rPh>
    <rPh sb="17" eb="19">
      <t>タイリュウ</t>
    </rPh>
    <phoneticPr fontId="1"/>
  </si>
  <si>
    <t>災害誘発</t>
    <rPh sb="0" eb="2">
      <t>サイガイ</t>
    </rPh>
    <rPh sb="2" eb="4">
      <t>ユウハツ</t>
    </rPh>
    <phoneticPr fontId="1"/>
  </si>
  <si>
    <t>指定した州を急激に温暖化させます</t>
    <rPh sb="0" eb="2">
      <t>シテイ</t>
    </rPh>
    <rPh sb="4" eb="5">
      <t>シュウ</t>
    </rPh>
    <rPh sb="6" eb="8">
      <t>キュウゲキ</t>
    </rPh>
    <rPh sb="9" eb="12">
      <t>オンダンカ</t>
    </rPh>
    <phoneticPr fontId="1"/>
  </si>
  <si>
    <t>遠隔儀式\n海域の指定不可</t>
    <rPh sb="0" eb="2">
      <t>エンカク</t>
    </rPh>
    <rPh sb="2" eb="4">
      <t>ギシキ</t>
    </rPh>
    <rPh sb="6" eb="8">
      <t>カイイキ</t>
    </rPh>
    <rPh sb="9" eb="11">
      <t>シテイ</t>
    </rPh>
    <rPh sb="11" eb="13">
      <t>フカ</t>
    </rPh>
    <phoneticPr fontId="1"/>
  </si>
  <si>
    <t>特殊</t>
    <rPh sb="0" eb="2">
      <t>トクシュ</t>
    </rPh>
    <phoneticPr fontId="1"/>
  </si>
  <si>
    <t>The Eyes of Godを強制解除し発動者を盲目にします</t>
    <rPh sb="16" eb="18">
      <t>キョウセイ</t>
    </rPh>
    <rPh sb="18" eb="20">
      <t>カイジョ</t>
    </rPh>
    <rPh sb="21" eb="23">
      <t>ハツドウ</t>
    </rPh>
    <rPh sb="23" eb="24">
      <t>シャ</t>
    </rPh>
    <rPh sb="25" eb="27">
      <t>モウモク</t>
    </rPh>
    <phoneticPr fontId="1"/>
  </si>
  <si>
    <t>Blind</t>
    <phoneticPr fontId="1"/>
  </si>
  <si>
    <t>小範囲を強力な雷撃で攻撃し付近にも被害を波及させます</t>
    <rPh sb="0" eb="3">
      <t>ショウハンイ</t>
    </rPh>
    <rPh sb="4" eb="6">
      <t>キョウリョク</t>
    </rPh>
    <rPh sb="7" eb="9">
      <t>ライゲキ</t>
    </rPh>
    <rPh sb="10" eb="12">
      <t>コウゲキ</t>
    </rPh>
    <rPh sb="13" eb="15">
      <t>フキン</t>
    </rPh>
    <rPh sb="17" eb="19">
      <t>ヒガイ</t>
    </rPh>
    <rPh sb="20" eb="22">
      <t>ハキュウ</t>
    </rPh>
    <phoneticPr fontId="1"/>
  </si>
  <si>
    <t>26+2</t>
    <phoneticPr fontId="1"/>
  </si>
  <si>
    <t>Thunder Shock</t>
    <phoneticPr fontId="1"/>
  </si>
  <si>
    <t>指定した州に暴風雨を起こし被害を与えます</t>
    <rPh sb="0" eb="2">
      <t>シテイ</t>
    </rPh>
    <rPh sb="4" eb="5">
      <t>シュウ</t>
    </rPh>
    <rPh sb="6" eb="9">
      <t>ボウフウウ</t>
    </rPh>
    <rPh sb="10" eb="11">
      <t>オ</t>
    </rPh>
    <rPh sb="13" eb="15">
      <t>ヒガイ</t>
    </rPh>
    <rPh sb="16" eb="17">
      <t>アタ</t>
    </rPh>
    <phoneticPr fontId="1"/>
  </si>
  <si>
    <t>中範囲を強酸の雨で攻撃します</t>
    <rPh sb="0" eb="1">
      <t>チュウ</t>
    </rPh>
    <rPh sb="1" eb="3">
      <t>ハンイ</t>
    </rPh>
    <rPh sb="4" eb="6">
      <t>キョウサン</t>
    </rPh>
    <rPh sb="7" eb="8">
      <t>アメ</t>
    </rPh>
    <rPh sb="9" eb="11">
      <t>コウゲキ</t>
    </rPh>
    <phoneticPr fontId="1"/>
  </si>
  <si>
    <t>防御貫通</t>
    <rPh sb="0" eb="2">
      <t>ボウギョ</t>
    </rPh>
    <rPh sb="2" eb="4">
      <t>カンツウ</t>
    </rPh>
    <phoneticPr fontId="1"/>
  </si>
  <si>
    <t>40+発の刃を放ち攻撃します</t>
    <rPh sb="3" eb="4">
      <t>ハツ</t>
    </rPh>
    <rPh sb="5" eb="6">
      <t>ヤイバ</t>
    </rPh>
    <rPh sb="7" eb="8">
      <t>ハナ</t>
    </rPh>
    <rPh sb="9" eb="11">
      <t>コウゲキ</t>
    </rPh>
    <phoneticPr fontId="1"/>
  </si>
  <si>
    <t>40+3</t>
    <phoneticPr fontId="1"/>
  </si>
  <si>
    <t>切断属性\n物理属性</t>
    <rPh sb="0" eb="2">
      <t>セツダン</t>
    </rPh>
    <rPh sb="2" eb="4">
      <t>ゾクセイ</t>
    </rPh>
    <rPh sb="6" eb="8">
      <t>ブツリ</t>
    </rPh>
    <rPh sb="8" eb="10">
      <t>ゾクセイ</t>
    </rPh>
    <phoneticPr fontId="1"/>
  </si>
  <si>
    <t>20+1</t>
    <phoneticPr fontId="1"/>
  </si>
  <si>
    <t>防御貫通\n抵抗可能</t>
    <rPh sb="0" eb="2">
      <t>ボウギョ</t>
    </rPh>
    <rPh sb="2" eb="4">
      <t>カンツウ</t>
    </rPh>
    <rPh sb="6" eb="8">
      <t>テイコウ</t>
    </rPh>
    <rPh sb="8" eb="10">
      <t>カノウ</t>
    </rPh>
    <phoneticPr fontId="1"/>
  </si>
  <si>
    <t>Area Feeble Mind</t>
    <phoneticPr fontId="1"/>
  </si>
  <si>
    <t>敵を腐敗させる破滅の炎の矢で攻撃します</t>
    <rPh sb="0" eb="1">
      <t>テキ</t>
    </rPh>
    <rPh sb="2" eb="4">
      <t>フハイ</t>
    </rPh>
    <rPh sb="7" eb="9">
      <t>ハメツ</t>
    </rPh>
    <rPh sb="10" eb="11">
      <t>ホノオ</t>
    </rPh>
    <rPh sb="12" eb="13">
      <t>ヤ</t>
    </rPh>
    <rPh sb="14" eb="16">
      <t>コウゲキ</t>
    </rPh>
    <phoneticPr fontId="1"/>
  </si>
  <si>
    <t>15+2</t>
    <phoneticPr fontId="1"/>
  </si>
  <si>
    <t>Area Decay</t>
    <phoneticPr fontId="1"/>
  </si>
  <si>
    <t>30+1</t>
    <phoneticPr fontId="1"/>
  </si>
  <si>
    <t>殺した敵をゾンビ化させる反生命の矢を放ち攻撃します</t>
    <rPh sb="0" eb="1">
      <t>コロ</t>
    </rPh>
    <rPh sb="3" eb="4">
      <t>テキ</t>
    </rPh>
    <rPh sb="8" eb="9">
      <t>カ</t>
    </rPh>
    <rPh sb="12" eb="13">
      <t>ハン</t>
    </rPh>
    <rPh sb="13" eb="15">
      <t>セイメイ</t>
    </rPh>
    <rPh sb="16" eb="17">
      <t>ヤ</t>
    </rPh>
    <rPh sb="18" eb="19">
      <t>ハナ</t>
    </rPh>
    <rPh sb="20" eb="22">
      <t>コウゲキ</t>
    </rPh>
    <phoneticPr fontId="1"/>
  </si>
  <si>
    <t>中範囲に毒の胆汁を吐きかけ攻撃します</t>
    <rPh sb="0" eb="1">
      <t>チュウ</t>
    </rPh>
    <rPh sb="1" eb="3">
      <t>ハンイ</t>
    </rPh>
    <rPh sb="4" eb="5">
      <t>ドク</t>
    </rPh>
    <rPh sb="6" eb="8">
      <t>タンジュウ</t>
    </rPh>
    <rPh sb="9" eb="10">
      <t>ハ</t>
    </rPh>
    <rPh sb="13" eb="15">
      <t>コウゲキ</t>
    </rPh>
    <phoneticPr fontId="1"/>
  </si>
  <si>
    <t>5+2</t>
    <phoneticPr fontId="1"/>
  </si>
  <si>
    <t>毒物属性\n防御無視\n持続的ダメージ</t>
    <rPh sb="0" eb="2">
      <t>ドクブツ</t>
    </rPh>
    <rPh sb="2" eb="4">
      <t>ゾクセイ</t>
    </rPh>
    <rPh sb="6" eb="8">
      <t>ボウギョ</t>
    </rPh>
    <rPh sb="8" eb="10">
      <t>ムシ</t>
    </rPh>
    <rPh sb="12" eb="15">
      <t>ジゾクテキ</t>
    </rPh>
    <phoneticPr fontId="1"/>
  </si>
  <si>
    <t>火炎属性\n毒物属性\n防御無視\n4ラウンド滞留\n持続的ダメージ</t>
    <rPh sb="0" eb="2">
      <t>カエン</t>
    </rPh>
    <rPh sb="2" eb="4">
      <t>ゾクセイ</t>
    </rPh>
    <rPh sb="6" eb="8">
      <t>ドクブツ</t>
    </rPh>
    <rPh sb="8" eb="10">
      <t>ゾクセイ</t>
    </rPh>
    <rPh sb="12" eb="14">
      <t>ボウギョ</t>
    </rPh>
    <rPh sb="14" eb="16">
      <t>ムシ</t>
    </rPh>
    <rPh sb="23" eb="25">
      <t>タイリュウ</t>
    </rPh>
    <rPh sb="27" eb="30">
      <t>ジゾクテキ</t>
    </rPh>
    <phoneticPr fontId="1"/>
  </si>
  <si>
    <t>火3</t>
    <rPh sb="0" eb="1">
      <t>ヒ</t>
    </rPh>
    <phoneticPr fontId="1"/>
  </si>
  <si>
    <t>風2</t>
    <rPh sb="0" eb="1">
      <t>カゼ</t>
    </rPh>
    <phoneticPr fontId="1"/>
  </si>
  <si>
    <t>風4</t>
    <rPh sb="0" eb="1">
      <t>カゼ</t>
    </rPh>
    <phoneticPr fontId="1"/>
  </si>
  <si>
    <t>水3</t>
    <rPh sb="0" eb="1">
      <t>ミズ</t>
    </rPh>
    <phoneticPr fontId="1"/>
  </si>
  <si>
    <t>地3</t>
    <rPh sb="0" eb="1">
      <t>チ</t>
    </rPh>
    <phoneticPr fontId="1"/>
  </si>
  <si>
    <t>星1</t>
    <rPh sb="0" eb="1">
      <t>ホシ</t>
    </rPh>
    <phoneticPr fontId="1"/>
  </si>
  <si>
    <t>地4</t>
    <rPh sb="0" eb="1">
      <t>チ</t>
    </rPh>
    <phoneticPr fontId="1"/>
  </si>
  <si>
    <t>星2</t>
    <rPh sb="0" eb="1">
      <t>ホシ</t>
    </rPh>
    <phoneticPr fontId="1"/>
  </si>
  <si>
    <t>星3</t>
    <rPh sb="0" eb="1">
      <t>ホシ</t>
    </rPh>
    <phoneticPr fontId="1"/>
  </si>
  <si>
    <t>死2</t>
    <rPh sb="0" eb="1">
      <t>シ</t>
    </rPh>
    <phoneticPr fontId="1"/>
  </si>
  <si>
    <t>緑3</t>
    <rPh sb="0" eb="1">
      <t>ミドリ</t>
    </rPh>
    <phoneticPr fontId="1"/>
  </si>
  <si>
    <t>風1</t>
    <rPh sb="0" eb="1">
      <t>カゼ</t>
    </rPh>
    <phoneticPr fontId="1"/>
  </si>
  <si>
    <t>戦闘</t>
    <rPh sb="0" eb="2">
      <t>セントウ</t>
    </rPh>
    <phoneticPr fontId="1"/>
  </si>
  <si>
    <t>攻撃</t>
    <rPh sb="0" eb="2">
      <t>コウゲキ</t>
    </rPh>
    <phoneticPr fontId="1"/>
  </si>
  <si>
    <t>中範囲に炎の雨を降らせ攻撃します</t>
    <rPh sb="0" eb="1">
      <t>チュウ</t>
    </rPh>
    <rPh sb="1" eb="3">
      <t>ハンイ</t>
    </rPh>
    <rPh sb="4" eb="5">
      <t>ホノオ</t>
    </rPh>
    <rPh sb="6" eb="7">
      <t>アメ</t>
    </rPh>
    <rPh sb="8" eb="9">
      <t>フ</t>
    </rPh>
    <rPh sb="11" eb="13">
      <t>コウゲキ</t>
    </rPh>
    <phoneticPr fontId="1"/>
  </si>
  <si>
    <t>3+1</t>
    <phoneticPr fontId="1"/>
  </si>
  <si>
    <t>火炎属性\n防御貫通</t>
    <rPh sb="0" eb="2">
      <t>カエン</t>
    </rPh>
    <rPh sb="2" eb="4">
      <t>ゾクセイ</t>
    </rPh>
    <rPh sb="6" eb="8">
      <t>ボウギョ</t>
    </rPh>
    <rPh sb="8" eb="10">
      <t>カンツウ</t>
    </rPh>
    <phoneticPr fontId="1"/>
  </si>
  <si>
    <t>5回跳弾する電撃を放ち攻撃します</t>
    <rPh sb="1" eb="2">
      <t>カイ</t>
    </rPh>
    <rPh sb="2" eb="4">
      <t>チョウダン</t>
    </rPh>
    <rPh sb="6" eb="8">
      <t>デンゲキ</t>
    </rPh>
    <rPh sb="9" eb="10">
      <t>ハナ</t>
    </rPh>
    <rPh sb="11" eb="13">
      <t>コウゲキ</t>
    </rPh>
    <phoneticPr fontId="1"/>
  </si>
  <si>
    <t>電撃属性\n防御無視\n5連鎖</t>
    <rPh sb="0" eb="2">
      <t>デンゲキ</t>
    </rPh>
    <rPh sb="2" eb="4">
      <t>ゾクセイ</t>
    </rPh>
    <rPh sb="6" eb="8">
      <t>ボウギョ</t>
    </rPh>
    <rPh sb="8" eb="10">
      <t>ムシ</t>
    </rPh>
    <rPh sb="13" eb="15">
      <t>レンサ</t>
    </rPh>
    <phoneticPr fontId="1"/>
  </si>
  <si>
    <t>戦闘呪附</t>
    <rPh sb="0" eb="2">
      <t>セントウ</t>
    </rPh>
    <rPh sb="2" eb="3">
      <t>ジュ</t>
    </rPh>
    <rPh sb="3" eb="4">
      <t>フ</t>
    </rPh>
    <phoneticPr fontId="1"/>
  </si>
  <si>
    <t>戦場に激しい嵐を起こし飛行や射撃を著しく制限します</t>
    <rPh sb="0" eb="2">
      <t>センジョウ</t>
    </rPh>
    <rPh sb="3" eb="4">
      <t>ハゲ</t>
    </rPh>
    <rPh sb="6" eb="7">
      <t>アラシ</t>
    </rPh>
    <rPh sb="8" eb="9">
      <t>オ</t>
    </rPh>
    <rPh sb="11" eb="13">
      <t>ヒコウ</t>
    </rPh>
    <rPh sb="14" eb="16">
      <t>シャゲキ</t>
    </rPh>
    <rPh sb="17" eb="18">
      <t>イチジル</t>
    </rPh>
    <rPh sb="20" eb="22">
      <t>セイゲン</t>
    </rPh>
    <phoneticPr fontId="1"/>
  </si>
  <si>
    <t>Storm</t>
    <phoneticPr fontId="1"/>
  </si>
  <si>
    <t>中範囲に冷気の雨を降らせ攻撃します</t>
    <rPh sb="0" eb="1">
      <t>チュウ</t>
    </rPh>
    <rPh sb="1" eb="3">
      <t>ハンイ</t>
    </rPh>
    <rPh sb="4" eb="6">
      <t>レイキ</t>
    </rPh>
    <rPh sb="7" eb="8">
      <t>アメ</t>
    </rPh>
    <rPh sb="9" eb="10">
      <t>フ</t>
    </rPh>
    <rPh sb="12" eb="14">
      <t>コウゲキ</t>
    </rPh>
    <phoneticPr fontId="1"/>
  </si>
  <si>
    <t>17+1</t>
    <phoneticPr fontId="1"/>
  </si>
  <si>
    <t>5+1</t>
    <phoneticPr fontId="1"/>
  </si>
  <si>
    <t>冷気属性</t>
    <rPh sb="0" eb="2">
      <t>レイキ</t>
    </rPh>
    <rPh sb="2" eb="4">
      <t>ゾクセイ</t>
    </rPh>
    <phoneticPr fontId="1"/>
  </si>
  <si>
    <t>3発の驚異的な威力を持つ隕石を落とし攻撃します</t>
    <rPh sb="1" eb="2">
      <t>パツ</t>
    </rPh>
    <rPh sb="3" eb="6">
      <t>キョウイテキ</t>
    </rPh>
    <rPh sb="7" eb="9">
      <t>イリョク</t>
    </rPh>
    <rPh sb="10" eb="11">
      <t>モ</t>
    </rPh>
    <rPh sb="12" eb="14">
      <t>インセキ</t>
    </rPh>
    <rPh sb="15" eb="16">
      <t>オ</t>
    </rPh>
    <rPh sb="18" eb="20">
      <t>コウゲキ</t>
    </rPh>
    <phoneticPr fontId="1"/>
  </si>
  <si>
    <t>打撃属性\n不正確</t>
    <rPh sb="0" eb="2">
      <t>ダゲキ</t>
    </rPh>
    <rPh sb="2" eb="4">
      <t>ゾクセイ</t>
    </rPh>
    <rPh sb="6" eb="9">
      <t>フセイカク</t>
    </rPh>
    <phoneticPr fontId="1"/>
  </si>
  <si>
    <t>全体攻撃</t>
    <rPh sb="0" eb="2">
      <t>ゼンタイ</t>
    </rPh>
    <rPh sb="2" eb="4">
      <t>コウゲキ</t>
    </rPh>
    <phoneticPr fontId="1"/>
  </si>
  <si>
    <t>敵味方全員を地震で攻撃し洞窟では落盤も起こします</t>
    <rPh sb="0" eb="3">
      <t>テキミカタ</t>
    </rPh>
    <rPh sb="3" eb="5">
      <t>ゼンイン</t>
    </rPh>
    <rPh sb="6" eb="8">
      <t>ジシン</t>
    </rPh>
    <rPh sb="9" eb="11">
      <t>コウゲキ</t>
    </rPh>
    <rPh sb="12" eb="14">
      <t>ドウクツ</t>
    </rPh>
    <rPh sb="16" eb="18">
      <t>ラクバン</t>
    </rPh>
    <rPh sb="19" eb="20">
      <t>オ</t>
    </rPh>
    <phoneticPr fontId="1"/>
  </si>
  <si>
    <t>物理属性\n回避可能\n飛行/浮遊無効</t>
    <rPh sb="0" eb="2">
      <t>ブツリ</t>
    </rPh>
    <rPh sb="2" eb="4">
      <t>ゾクセイ</t>
    </rPh>
    <rPh sb="6" eb="8">
      <t>カイヒ</t>
    </rPh>
    <rPh sb="8" eb="10">
      <t>カノウ</t>
    </rPh>
    <rPh sb="12" eb="14">
      <t>ヒコウ</t>
    </rPh>
    <rPh sb="15" eb="17">
      <t>フユウ</t>
    </rPh>
    <rPh sb="17" eb="19">
      <t>ムコウ</t>
    </rPh>
    <phoneticPr fontId="1"/>
  </si>
  <si>
    <t>疲労攻撃</t>
    <rPh sb="0" eb="2">
      <t>ヒロウ</t>
    </rPh>
    <rPh sb="2" eb="4">
      <t>コウゲキ</t>
    </rPh>
    <phoneticPr fontId="1"/>
  </si>
  <si>
    <t>中範囲に星の光を降らせ疲労させます</t>
    <rPh sb="0" eb="1">
      <t>チュウ</t>
    </rPh>
    <rPh sb="1" eb="3">
      <t>ハンイ</t>
    </rPh>
    <rPh sb="4" eb="5">
      <t>ホシ</t>
    </rPh>
    <rPh sb="6" eb="7">
      <t>ヒカリ</t>
    </rPh>
    <rPh sb="8" eb="9">
      <t>フ</t>
    </rPh>
    <rPh sb="11" eb="13">
      <t>ヒロウ</t>
    </rPh>
    <phoneticPr fontId="1"/>
  </si>
  <si>
    <t>防御貫通\n抵抗可能（威力半減）</t>
    <rPh sb="0" eb="2">
      <t>ボウギョ</t>
    </rPh>
    <rPh sb="2" eb="4">
      <t>カンツウ</t>
    </rPh>
    <rPh sb="6" eb="8">
      <t>テイコウ</t>
    </rPh>
    <rPh sb="8" eb="10">
      <t>カノウ</t>
    </rPh>
    <rPh sb="11" eb="13">
      <t>イリョク</t>
    </rPh>
    <rPh sb="13" eb="15">
      <t>ハンゲン</t>
    </rPh>
    <phoneticPr fontId="1"/>
  </si>
  <si>
    <t>弱体化</t>
    <rPh sb="0" eb="3">
      <t>ジャクタイカ</t>
    </rPh>
    <phoneticPr fontId="1"/>
  </si>
  <si>
    <t>Horror Mark</t>
    <phoneticPr fontId="1"/>
  </si>
  <si>
    <t>小範囲の敵にHorrorへの強力な信号を植え付けます</t>
    <rPh sb="0" eb="3">
      <t>ショウハンイ</t>
    </rPh>
    <rPh sb="4" eb="5">
      <t>テキ</t>
    </rPh>
    <rPh sb="14" eb="16">
      <t>キョウリョク</t>
    </rPh>
    <rPh sb="17" eb="19">
      <t>シンゴウ</t>
    </rPh>
    <rPh sb="20" eb="21">
      <t>ウ</t>
    </rPh>
    <rPh sb="22" eb="23">
      <t>ツ</t>
    </rPh>
    <phoneticPr fontId="1"/>
  </si>
  <si>
    <t>50+5</t>
    <phoneticPr fontId="1"/>
  </si>
  <si>
    <t>無心無効</t>
    <rPh sb="0" eb="2">
      <t>ムシン</t>
    </rPh>
    <rPh sb="2" eb="4">
      <t>ムコウ</t>
    </rPh>
    <phoneticPr fontId="1"/>
  </si>
  <si>
    <t>Astral Geyser Blast</t>
    <phoneticPr fontId="1"/>
  </si>
  <si>
    <t>中範囲を敵を麻痺させる影の爆風で攻撃します</t>
    <rPh sb="0" eb="1">
      <t>チュウ</t>
    </rPh>
    <rPh sb="1" eb="3">
      <t>ハンイ</t>
    </rPh>
    <rPh sb="4" eb="5">
      <t>テキ</t>
    </rPh>
    <rPh sb="6" eb="8">
      <t>マヒ</t>
    </rPh>
    <rPh sb="11" eb="12">
      <t>カゲ</t>
    </rPh>
    <rPh sb="13" eb="15">
      <t>バクフウ</t>
    </rPh>
    <rPh sb="16" eb="18">
      <t>コウゲキ</t>
    </rPh>
    <phoneticPr fontId="1"/>
  </si>
  <si>
    <t>20+1</t>
    <phoneticPr fontId="1"/>
  </si>
  <si>
    <t>35+5</t>
    <phoneticPr fontId="1"/>
  </si>
  <si>
    <t>6+1</t>
    <phoneticPr fontId="1"/>
  </si>
  <si>
    <t>防御無視\n抵抗可能\nアンデッド無効</t>
    <rPh sb="0" eb="2">
      <t>ボウギョ</t>
    </rPh>
    <rPh sb="2" eb="4">
      <t>ムシ</t>
    </rPh>
    <rPh sb="6" eb="8">
      <t>テイコウ</t>
    </rPh>
    <rPh sb="8" eb="10">
      <t>カノウ</t>
    </rPh>
    <rPh sb="17" eb="19">
      <t>ムコウ</t>
    </rPh>
    <phoneticPr fontId="1"/>
  </si>
  <si>
    <t>Minor Paralysis</t>
    <phoneticPr fontId="1"/>
  </si>
  <si>
    <t>中範囲に暫く残る毒の雲を作り攻撃します</t>
    <rPh sb="0" eb="1">
      <t>チュウ</t>
    </rPh>
    <rPh sb="1" eb="3">
      <t>ハンイ</t>
    </rPh>
    <rPh sb="4" eb="5">
      <t>シバラ</t>
    </rPh>
    <rPh sb="6" eb="7">
      <t>ノコ</t>
    </rPh>
    <rPh sb="8" eb="9">
      <t>ドク</t>
    </rPh>
    <rPh sb="10" eb="11">
      <t>クモ</t>
    </rPh>
    <rPh sb="12" eb="13">
      <t>ツク</t>
    </rPh>
    <rPh sb="14" eb="16">
      <t>コウゲキ</t>
    </rPh>
    <phoneticPr fontId="1"/>
  </si>
  <si>
    <t>4+1</t>
    <phoneticPr fontId="1"/>
  </si>
  <si>
    <t>治療</t>
    <rPh sb="0" eb="2">
      <t>チリョウ</t>
    </rPh>
    <phoneticPr fontId="1"/>
  </si>
  <si>
    <t>中範囲に暫く残る癒しの雲を作りHPを回復させます</t>
    <rPh sb="0" eb="1">
      <t>チュウ</t>
    </rPh>
    <rPh sb="1" eb="3">
      <t>ハンイ</t>
    </rPh>
    <rPh sb="4" eb="5">
      <t>シバラ</t>
    </rPh>
    <rPh sb="6" eb="7">
      <t>ノコ</t>
    </rPh>
    <rPh sb="8" eb="9">
      <t>イヤ</t>
    </rPh>
    <rPh sb="11" eb="12">
      <t>クモ</t>
    </rPh>
    <rPh sb="13" eb="14">
      <t>ツク</t>
    </rPh>
    <rPh sb="18" eb="20">
      <t>カイフク</t>
    </rPh>
    <phoneticPr fontId="1"/>
  </si>
  <si>
    <t>9+1</t>
    <phoneticPr fontId="1"/>
  </si>
  <si>
    <t>防御無視\n無生物無効\n4ラウンド滞留</t>
    <rPh sb="0" eb="2">
      <t>ボウギョ</t>
    </rPh>
    <rPh sb="2" eb="4">
      <t>ムシ</t>
    </rPh>
    <rPh sb="6" eb="9">
      <t>ムセイブツ</t>
    </rPh>
    <rPh sb="9" eb="11">
      <t>ムコウ</t>
    </rPh>
    <rPh sb="18" eb="20">
      <t>タイリュウ</t>
    </rPh>
    <phoneticPr fontId="1"/>
  </si>
  <si>
    <t>火2</t>
    <rPh sb="0" eb="1">
      <t>ヒ</t>
    </rPh>
    <phoneticPr fontId="1"/>
  </si>
  <si>
    <t>風5</t>
    <rPh sb="0" eb="1">
      <t>カゼ</t>
    </rPh>
    <phoneticPr fontId="1"/>
  </si>
  <si>
    <t>水2</t>
    <rPh sb="0" eb="1">
      <t>ミズ</t>
    </rPh>
    <phoneticPr fontId="1"/>
  </si>
  <si>
    <t>地2</t>
    <rPh sb="0" eb="1">
      <t>チ</t>
    </rPh>
    <phoneticPr fontId="1"/>
  </si>
  <si>
    <t>火1</t>
    <rPh sb="0" eb="1">
      <t>ヒ</t>
    </rPh>
    <phoneticPr fontId="1"/>
  </si>
  <si>
    <t>星4</t>
    <rPh sb="0" eb="1">
      <t>ホシ</t>
    </rPh>
    <phoneticPr fontId="1"/>
  </si>
  <si>
    <t>星5</t>
    <rPh sb="0" eb="1">
      <t>ホシ</t>
    </rPh>
    <phoneticPr fontId="1"/>
  </si>
  <si>
    <t>風3</t>
    <rPh sb="0" eb="1">
      <t>カゼ</t>
    </rPh>
    <phoneticPr fontId="1"/>
  </si>
  <si>
    <t>死3</t>
    <rPh sb="0" eb="1">
      <t>シ</t>
    </rPh>
    <phoneticPr fontId="1"/>
  </si>
  <si>
    <t>死4</t>
    <rPh sb="0" eb="1">
      <t>シ</t>
    </rPh>
    <phoneticPr fontId="1"/>
  </si>
  <si>
    <t>緑1</t>
    <rPh sb="0" eb="1">
      <t>ミドリ</t>
    </rPh>
    <phoneticPr fontId="1"/>
  </si>
  <si>
    <t>儀式</t>
    <rPh sb="0" eb="2">
      <t>ギシキ</t>
    </rPh>
    <phoneticPr fontId="1"/>
  </si>
  <si>
    <t>滞在する州を荒廃させていく冥界の使者Harvester of Sorrowsを召喚します</t>
    <rPh sb="0" eb="2">
      <t>タイザイ</t>
    </rPh>
    <rPh sb="4" eb="5">
      <t>シュウ</t>
    </rPh>
    <rPh sb="6" eb="8">
      <t>コウハイ</t>
    </rPh>
    <rPh sb="13" eb="15">
      <t>メイカイ</t>
    </rPh>
    <rPh sb="16" eb="18">
      <t>シシャ</t>
    </rPh>
    <rPh sb="39" eb="41">
      <t>ショウカン</t>
    </rPh>
    <phoneticPr fontId="1"/>
  </si>
  <si>
    <t>近距離の広範囲に炎を吹きかけて攻撃します</t>
    <rPh sb="0" eb="3">
      <t>キンキョリ</t>
    </rPh>
    <rPh sb="4" eb="7">
      <t>コウハンイ</t>
    </rPh>
    <rPh sb="8" eb="9">
      <t>ホノオ</t>
    </rPh>
    <rPh sb="10" eb="11">
      <t>フ</t>
    </rPh>
    <rPh sb="15" eb="17">
      <t>コウゲキ</t>
    </rPh>
    <phoneticPr fontId="1"/>
  </si>
  <si>
    <t>14+1</t>
    <phoneticPr fontId="1"/>
  </si>
  <si>
    <t>7+1</t>
    <phoneticPr fontId="1"/>
  </si>
  <si>
    <t>嵐により力を増す断続的な落雷を呼び寄せます</t>
    <rPh sb="0" eb="1">
      <t>アラシ</t>
    </rPh>
    <rPh sb="4" eb="5">
      <t>チカラ</t>
    </rPh>
    <rPh sb="6" eb="7">
      <t>マ</t>
    </rPh>
    <rPh sb="8" eb="11">
      <t>ダンゾクテキ</t>
    </rPh>
    <rPh sb="12" eb="14">
      <t>ラクライ</t>
    </rPh>
    <rPh sb="15" eb="16">
      <t>ヨ</t>
    </rPh>
    <rPh sb="17" eb="18">
      <t>ヨ</t>
    </rPh>
    <phoneticPr fontId="1"/>
  </si>
  <si>
    <t>Wrathful Skies</t>
    <phoneticPr fontId="1"/>
  </si>
  <si>
    <t>世界呪附</t>
    <rPh sb="0" eb="2">
      <t>セカイ</t>
    </rPh>
    <rPh sb="2" eb="3">
      <t>ジュ</t>
    </rPh>
    <rPh sb="3" eb="4">
      <t>フ</t>
    </rPh>
    <phoneticPr fontId="1"/>
  </si>
  <si>
    <t>世界中に絶え間ない嵐を起こし経済と移動を妨害します</t>
    <rPh sb="0" eb="2">
      <t>セカイ</t>
    </rPh>
    <rPh sb="2" eb="3">
      <t>ジュウ</t>
    </rPh>
    <rPh sb="4" eb="5">
      <t>タ</t>
    </rPh>
    <rPh sb="6" eb="7">
      <t>マ</t>
    </rPh>
    <rPh sb="9" eb="10">
      <t>アラシ</t>
    </rPh>
    <rPh sb="11" eb="12">
      <t>オ</t>
    </rPh>
    <rPh sb="14" eb="16">
      <t>ケイザイ</t>
    </rPh>
    <rPh sb="17" eb="19">
      <t>イドウ</t>
    </rPh>
    <rPh sb="20" eb="22">
      <t>ボウガイ</t>
    </rPh>
    <phoneticPr fontId="1"/>
  </si>
  <si>
    <t>Perpetual Storm</t>
    <phoneticPr fontId="1"/>
  </si>
  <si>
    <t>中範囲にアンデッドやデーモンだけを浄化する水を放ち攻撃します</t>
    <rPh sb="0" eb="1">
      <t>チュウ</t>
    </rPh>
    <rPh sb="1" eb="3">
      <t>ハンイ</t>
    </rPh>
    <rPh sb="17" eb="19">
      <t>ジョウカ</t>
    </rPh>
    <rPh sb="21" eb="22">
      <t>ミズ</t>
    </rPh>
    <rPh sb="23" eb="24">
      <t>ハナ</t>
    </rPh>
    <rPh sb="25" eb="27">
      <t>コウゲキ</t>
    </rPh>
    <phoneticPr fontId="1"/>
  </si>
  <si>
    <t>5+1</t>
    <phoneticPr fontId="1"/>
  </si>
  <si>
    <t>30+5</t>
    <phoneticPr fontId="1"/>
  </si>
  <si>
    <t>4+1</t>
    <phoneticPr fontId="1"/>
  </si>
  <si>
    <t>防御無視\nアンデッド/デーモンにのみ作用</t>
    <rPh sb="0" eb="2">
      <t>ボウギョ</t>
    </rPh>
    <rPh sb="2" eb="4">
      <t>ムシ</t>
    </rPh>
    <rPh sb="19" eb="21">
      <t>サヨウ</t>
    </rPh>
    <phoneticPr fontId="1"/>
  </si>
  <si>
    <t>中範囲に溶岩を噴き上げて攻撃します</t>
    <rPh sb="0" eb="1">
      <t>チュウ</t>
    </rPh>
    <rPh sb="1" eb="3">
      <t>ハンイ</t>
    </rPh>
    <rPh sb="4" eb="6">
      <t>ヨウガン</t>
    </rPh>
    <rPh sb="7" eb="8">
      <t>フ</t>
    </rPh>
    <rPh sb="9" eb="10">
      <t>ア</t>
    </rPh>
    <rPh sb="12" eb="14">
      <t>コウゲキ</t>
    </rPh>
    <phoneticPr fontId="1"/>
  </si>
  <si>
    <t>22+1</t>
    <phoneticPr fontId="1"/>
  </si>
  <si>
    <t>4+1</t>
    <phoneticPr fontId="1"/>
  </si>
  <si>
    <t>打撃属性\n滞留する熱の雲を残す</t>
    <rPh sb="0" eb="2">
      <t>ダゲキ</t>
    </rPh>
    <rPh sb="2" eb="4">
      <t>ゾクセイ</t>
    </rPh>
    <rPh sb="6" eb="8">
      <t>タイリュウ</t>
    </rPh>
    <rPh sb="10" eb="11">
      <t>ネツ</t>
    </rPh>
    <rPh sb="12" eb="13">
      <t>クモ</t>
    </rPh>
    <rPh sb="14" eb="15">
      <t>ノコ</t>
    </rPh>
    <phoneticPr fontId="1"/>
  </si>
  <si>
    <t>中範囲に異界の炎を放ち攻撃します</t>
    <rPh sb="0" eb="1">
      <t>チュウ</t>
    </rPh>
    <rPh sb="1" eb="3">
      <t>ハンイ</t>
    </rPh>
    <rPh sb="4" eb="6">
      <t>イカイ</t>
    </rPh>
    <rPh sb="7" eb="8">
      <t>ホノオ</t>
    </rPh>
    <rPh sb="9" eb="10">
      <t>ハナ</t>
    </rPh>
    <rPh sb="11" eb="13">
      <t>コウゲキ</t>
    </rPh>
    <phoneticPr fontId="1"/>
  </si>
  <si>
    <t>40+5</t>
    <phoneticPr fontId="1"/>
  </si>
  <si>
    <t>防御無視\n抵抗可能</t>
    <rPh sb="0" eb="2">
      <t>ボウギョ</t>
    </rPh>
    <rPh sb="2" eb="4">
      <t>ムシ</t>
    </rPh>
    <rPh sb="6" eb="8">
      <t>テイコウ</t>
    </rPh>
    <rPh sb="8" eb="10">
      <t>カノウ</t>
    </rPh>
    <phoneticPr fontId="1"/>
  </si>
  <si>
    <t>遠隔攻撃</t>
    <rPh sb="0" eb="2">
      <t>エンカク</t>
    </rPh>
    <rPh sb="2" eb="4">
      <t>コウゲキ</t>
    </rPh>
    <phoneticPr fontId="1"/>
  </si>
  <si>
    <t>指定した州の指揮官一人を精神攻撃呪文で攻撃します</t>
    <rPh sb="0" eb="2">
      <t>シテイ</t>
    </rPh>
    <rPh sb="4" eb="5">
      <t>シュウ</t>
    </rPh>
    <rPh sb="6" eb="9">
      <t>シキカン</t>
    </rPh>
    <rPh sb="9" eb="11">
      <t>ヒトリ</t>
    </rPh>
    <rPh sb="12" eb="14">
      <t>セイシン</t>
    </rPh>
    <rPh sb="14" eb="16">
      <t>コウゲキ</t>
    </rPh>
    <rPh sb="16" eb="18">
      <t>ジュモン</t>
    </rPh>
    <rPh sb="19" eb="21">
      <t>コウゲキ</t>
    </rPh>
    <phoneticPr fontId="1"/>
  </si>
  <si>
    <t>遠隔儀式\n無心使用不可</t>
    <rPh sb="0" eb="2">
      <t>エンカク</t>
    </rPh>
    <rPh sb="2" eb="4">
      <t>ギシキ</t>
    </rPh>
    <rPh sb="6" eb="8">
      <t>ムシン</t>
    </rPh>
    <rPh sb="8" eb="10">
      <t>シヨウ</t>
    </rPh>
    <rPh sb="10" eb="12">
      <t>フカ</t>
    </rPh>
    <phoneticPr fontId="1"/>
  </si>
  <si>
    <t>世界中の敵を毎月落雷で攻撃します</t>
    <rPh sb="0" eb="2">
      <t>セカイ</t>
    </rPh>
    <rPh sb="2" eb="3">
      <t>ジュウ</t>
    </rPh>
    <rPh sb="4" eb="5">
      <t>テキ</t>
    </rPh>
    <rPh sb="6" eb="8">
      <t>マイツキ</t>
    </rPh>
    <rPh sb="8" eb="10">
      <t>ラクライ</t>
    </rPh>
    <rPh sb="11" eb="13">
      <t>コウゲキ</t>
    </rPh>
    <phoneticPr fontId="1"/>
  </si>
  <si>
    <t>The Wrath of God</t>
    <phoneticPr fontId="1"/>
  </si>
  <si>
    <t>小範囲に殺した敵をゾンビ化させる反生命の爆風を放ち攻撃します</t>
    <rPh sb="0" eb="3">
      <t>ショウハンイ</t>
    </rPh>
    <rPh sb="20" eb="22">
      <t>バクフウ</t>
    </rPh>
    <phoneticPr fontId="1"/>
  </si>
  <si>
    <t>15+1</t>
    <phoneticPr fontId="1"/>
  </si>
  <si>
    <t>30+1</t>
    <phoneticPr fontId="1"/>
  </si>
  <si>
    <t>防御無視\n殺した敵をゾンビ化\n抵抗可能\n無心無効\nアンデッド無効</t>
    <rPh sb="0" eb="2">
      <t>ボウギョ</t>
    </rPh>
    <rPh sb="2" eb="4">
      <t>ムシ</t>
    </rPh>
    <rPh sb="6" eb="7">
      <t>コロ</t>
    </rPh>
    <rPh sb="9" eb="10">
      <t>テキ</t>
    </rPh>
    <rPh sb="14" eb="15">
      <t>カ</t>
    </rPh>
    <rPh sb="17" eb="19">
      <t>テイコウ</t>
    </rPh>
    <rPh sb="19" eb="21">
      <t>カノウ</t>
    </rPh>
    <rPh sb="23" eb="25">
      <t>ムシン</t>
    </rPh>
    <rPh sb="25" eb="27">
      <t>ムコウ</t>
    </rPh>
    <rPh sb="34" eb="36">
      <t>ムコウ</t>
    </rPh>
    <phoneticPr fontId="1"/>
  </si>
  <si>
    <t>防御無視\n殺した敵をゾンビ化\n抵抗可能\n無心無効\nアンデッド無効</t>
    <phoneticPr fontId="1"/>
  </si>
  <si>
    <t>小範囲を敵を腐敗させる破滅の炎の爆風で攻撃します</t>
    <rPh sb="0" eb="3">
      <t>ショウハンイ</t>
    </rPh>
    <rPh sb="4" eb="5">
      <t>テキ</t>
    </rPh>
    <rPh sb="6" eb="8">
      <t>フハイ</t>
    </rPh>
    <rPh sb="11" eb="13">
      <t>ハメツ</t>
    </rPh>
    <rPh sb="14" eb="15">
      <t>ホノオ</t>
    </rPh>
    <rPh sb="16" eb="18">
      <t>バクフウ</t>
    </rPh>
    <rPh sb="19" eb="21">
      <t>コウゲキ</t>
    </rPh>
    <phoneticPr fontId="1"/>
  </si>
  <si>
    <t>55+1</t>
    <phoneticPr fontId="1"/>
  </si>
  <si>
    <t>45+5</t>
    <phoneticPr fontId="1"/>
  </si>
  <si>
    <t>防御貫通</t>
    <rPh sb="0" eb="2">
      <t>ボウギョ</t>
    </rPh>
    <rPh sb="2" eb="4">
      <t>カンツウ</t>
    </rPh>
    <phoneticPr fontId="1"/>
  </si>
  <si>
    <t>Large Area Decay</t>
    <phoneticPr fontId="1"/>
  </si>
  <si>
    <t>戦場全体に敵を怯えさせる恐怖の風を放ちます</t>
    <rPh sb="0" eb="2">
      <t>センジョウ</t>
    </rPh>
    <rPh sb="2" eb="4">
      <t>ゼンタイ</t>
    </rPh>
    <rPh sb="5" eb="6">
      <t>テキ</t>
    </rPh>
    <rPh sb="7" eb="8">
      <t>オビ</t>
    </rPh>
    <rPh sb="12" eb="14">
      <t>キョウフ</t>
    </rPh>
    <rPh sb="15" eb="16">
      <t>カゼ</t>
    </rPh>
    <rPh sb="17" eb="18">
      <t>ハナ</t>
    </rPh>
    <phoneticPr fontId="1"/>
  </si>
  <si>
    <t>Wailing Winds</t>
    <phoneticPr fontId="1"/>
  </si>
  <si>
    <t>即死</t>
    <rPh sb="0" eb="2">
      <t>ソクシ</t>
    </rPh>
    <phoneticPr fontId="1"/>
  </si>
  <si>
    <t>小範囲の敵に過剰な生命力を注ぎ即死か狂乱させようと試みます</t>
    <rPh sb="0" eb="3">
      <t>ショウハンイ</t>
    </rPh>
    <rPh sb="4" eb="5">
      <t>テキ</t>
    </rPh>
    <rPh sb="6" eb="8">
      <t>カジョウ</t>
    </rPh>
    <rPh sb="9" eb="12">
      <t>セイメイリョク</t>
    </rPh>
    <rPh sb="13" eb="14">
      <t>ソソ</t>
    </rPh>
    <rPh sb="15" eb="17">
      <t>ソクシ</t>
    </rPh>
    <rPh sb="18" eb="20">
      <t>キョウラン</t>
    </rPh>
    <rPh sb="25" eb="26">
      <t>ココロ</t>
    </rPh>
    <phoneticPr fontId="1"/>
  </si>
  <si>
    <t>抵抗可能</t>
    <rPh sb="0" eb="2">
      <t>テイコウ</t>
    </rPh>
    <rPh sb="2" eb="4">
      <t>カノウ</t>
    </rPh>
    <phoneticPr fontId="1"/>
  </si>
  <si>
    <t>火5</t>
    <rPh sb="0" eb="1">
      <t>ヒ</t>
    </rPh>
    <phoneticPr fontId="1"/>
  </si>
  <si>
    <t>風6</t>
    <rPh sb="0" eb="1">
      <t>カゼ</t>
    </rPh>
    <phoneticPr fontId="1"/>
  </si>
  <si>
    <t>水4</t>
    <rPh sb="0" eb="1">
      <t>ミズ</t>
    </rPh>
    <phoneticPr fontId="1"/>
  </si>
  <si>
    <t>水5</t>
    <rPh sb="0" eb="1">
      <t>ミズ</t>
    </rPh>
    <phoneticPr fontId="1"/>
  </si>
  <si>
    <t>死1</t>
    <rPh sb="0" eb="1">
      <t>シ</t>
    </rPh>
    <phoneticPr fontId="1"/>
  </si>
  <si>
    <t>緑2</t>
    <rPh sb="0" eb="1">
      <t>ミドリ</t>
    </rPh>
    <phoneticPr fontId="1"/>
  </si>
  <si>
    <t>戦場を炎の嵐で包み敵味方全員を断続的に攻撃します</t>
    <rPh sb="0" eb="2">
      <t>センジョウ</t>
    </rPh>
    <rPh sb="3" eb="4">
      <t>ホノオ</t>
    </rPh>
    <rPh sb="5" eb="6">
      <t>アラシ</t>
    </rPh>
    <rPh sb="7" eb="8">
      <t>ツツ</t>
    </rPh>
    <rPh sb="9" eb="12">
      <t>テキミカタ</t>
    </rPh>
    <rPh sb="12" eb="14">
      <t>ゼンイン</t>
    </rPh>
    <rPh sb="15" eb="18">
      <t>ダンゾクテキ</t>
    </rPh>
    <rPh sb="19" eb="21">
      <t>コウゲキ</t>
    </rPh>
    <phoneticPr fontId="1"/>
  </si>
  <si>
    <t>Fire Storm</t>
    <phoneticPr fontId="1"/>
  </si>
  <si>
    <t>超広範囲を激しい放電により攻撃します</t>
    <rPh sb="0" eb="1">
      <t>チョウ</t>
    </rPh>
    <rPh sb="1" eb="4">
      <t>コウハンイ</t>
    </rPh>
    <rPh sb="5" eb="6">
      <t>ハゲ</t>
    </rPh>
    <rPh sb="8" eb="10">
      <t>ホウデン</t>
    </rPh>
    <rPh sb="13" eb="15">
      <t>コウゲキ</t>
    </rPh>
    <phoneticPr fontId="1"/>
  </si>
  <si>
    <t>10+1</t>
    <phoneticPr fontId="1"/>
  </si>
  <si>
    <t>電撃属性\n防御無視</t>
    <rPh sb="0" eb="2">
      <t>デンゲキ</t>
    </rPh>
    <rPh sb="2" eb="4">
      <t>ゾクセイ</t>
    </rPh>
    <rPh sb="6" eb="8">
      <t>ボウギョ</t>
    </rPh>
    <rPh sb="8" eb="10">
      <t>ムシ</t>
    </rPh>
    <phoneticPr fontId="1"/>
  </si>
  <si>
    <t>中範囲を炸裂する氷の玉で攻撃します</t>
    <rPh sb="0" eb="1">
      <t>チュウ</t>
    </rPh>
    <rPh sb="1" eb="3">
      <t>ハンイ</t>
    </rPh>
    <rPh sb="4" eb="6">
      <t>サクレツ</t>
    </rPh>
    <rPh sb="8" eb="9">
      <t>コオリ</t>
    </rPh>
    <rPh sb="10" eb="11">
      <t>タマ</t>
    </rPh>
    <rPh sb="12" eb="14">
      <t>コウゲキ</t>
    </rPh>
    <phoneticPr fontId="1"/>
  </si>
  <si>
    <t>2+1</t>
    <phoneticPr fontId="1"/>
  </si>
  <si>
    <t>切断属性</t>
    <rPh sb="0" eb="2">
      <t>セツダン</t>
    </rPh>
    <rPh sb="2" eb="4">
      <t>ゾクセイ</t>
    </rPh>
    <phoneticPr fontId="1"/>
  </si>
  <si>
    <t>戦場を強酸の嵐で包み敵味方全員を断続的に攻撃します</t>
    <rPh sb="0" eb="2">
      <t>センジョウ</t>
    </rPh>
    <rPh sb="3" eb="5">
      <t>キョウサン</t>
    </rPh>
    <rPh sb="6" eb="7">
      <t>アラシ</t>
    </rPh>
    <rPh sb="8" eb="9">
      <t>ツツ</t>
    </rPh>
    <rPh sb="10" eb="13">
      <t>テキミカタ</t>
    </rPh>
    <rPh sb="13" eb="15">
      <t>ゼンイン</t>
    </rPh>
    <rPh sb="16" eb="19">
      <t>ダンゾクテキ</t>
    </rPh>
    <rPh sb="20" eb="22">
      <t>コウゲキ</t>
    </rPh>
    <phoneticPr fontId="1"/>
  </si>
  <si>
    <t>Acid Storm</t>
    <phoneticPr fontId="1"/>
  </si>
  <si>
    <t>指定した州に猛吹雪を起こし駐留する軍を攻撃します</t>
    <rPh sb="0" eb="2">
      <t>シテイ</t>
    </rPh>
    <rPh sb="4" eb="5">
      <t>シュウ</t>
    </rPh>
    <rPh sb="6" eb="9">
      <t>モウフブキ</t>
    </rPh>
    <rPh sb="10" eb="11">
      <t>オ</t>
    </rPh>
    <rPh sb="13" eb="15">
      <t>チュウリュウ</t>
    </rPh>
    <rPh sb="17" eb="18">
      <t>グン</t>
    </rPh>
    <rPh sb="19" eb="21">
      <t>コウゲキ</t>
    </rPh>
    <phoneticPr fontId="1"/>
  </si>
  <si>
    <t>遠隔儀式\n海域の指定不可</t>
    <rPh sb="0" eb="2">
      <t>エンカク</t>
    </rPh>
    <rPh sb="2" eb="4">
      <t>ギシキ</t>
    </rPh>
    <rPh sb="6" eb="8">
      <t>カイイキ</t>
    </rPh>
    <rPh sb="9" eb="11">
      <t>シテイ</t>
    </rPh>
    <rPh sb="11" eb="13">
      <t>フカ</t>
    </rPh>
    <phoneticPr fontId="1"/>
  </si>
  <si>
    <t>戦場全体に石の雨を降らし敵味方全員を断続的に攻撃します</t>
    <rPh sb="0" eb="2">
      <t>センジョウ</t>
    </rPh>
    <rPh sb="2" eb="4">
      <t>ゼンタイ</t>
    </rPh>
    <rPh sb="5" eb="6">
      <t>イシ</t>
    </rPh>
    <rPh sb="7" eb="8">
      <t>アメ</t>
    </rPh>
    <rPh sb="9" eb="10">
      <t>フ</t>
    </rPh>
    <rPh sb="12" eb="15">
      <t>テキミカタ</t>
    </rPh>
    <rPh sb="15" eb="17">
      <t>ゼンイン</t>
    </rPh>
    <rPh sb="18" eb="21">
      <t>ダンゾクテキ</t>
    </rPh>
    <rPh sb="22" eb="24">
      <t>コウゲキ</t>
    </rPh>
    <phoneticPr fontId="1"/>
  </si>
  <si>
    <t>Rain of Stones</t>
    <phoneticPr fontId="1"/>
  </si>
  <si>
    <t>15+発の精神を破壊する地獄の矢を放ち攻撃します</t>
    <rPh sb="3" eb="4">
      <t>ハツ</t>
    </rPh>
    <rPh sb="5" eb="7">
      <t>セイシン</t>
    </rPh>
    <rPh sb="8" eb="10">
      <t>ハカイ</t>
    </rPh>
    <rPh sb="12" eb="14">
      <t>ジゴク</t>
    </rPh>
    <rPh sb="15" eb="16">
      <t>ヤ</t>
    </rPh>
    <rPh sb="17" eb="18">
      <t>ハナ</t>
    </rPh>
    <rPh sb="19" eb="21">
      <t>コウゲキ</t>
    </rPh>
    <phoneticPr fontId="1"/>
  </si>
  <si>
    <t>小範囲に精神を破壊する地獄の太矢を放ち攻撃します</t>
    <rPh sb="0" eb="3">
      <t>ショウハンイ</t>
    </rPh>
    <rPh sb="4" eb="6">
      <t>セイシン</t>
    </rPh>
    <rPh sb="7" eb="9">
      <t>ハカイ</t>
    </rPh>
    <rPh sb="11" eb="13">
      <t>ジゴク</t>
    </rPh>
    <rPh sb="14" eb="15">
      <t>フト</t>
    </rPh>
    <rPh sb="15" eb="16">
      <t>ヤ</t>
    </rPh>
    <rPh sb="17" eb="18">
      <t>ハナ</t>
    </rPh>
    <rPh sb="19" eb="21">
      <t>コウゲキ</t>
    </rPh>
    <phoneticPr fontId="1"/>
  </si>
  <si>
    <t>15+1</t>
    <phoneticPr fontId="1"/>
  </si>
  <si>
    <t>30+5</t>
    <phoneticPr fontId="1"/>
  </si>
  <si>
    <t>防御貫通\n抵抗可能</t>
    <rPh sb="0" eb="2">
      <t>ボウギョ</t>
    </rPh>
    <rPh sb="2" eb="4">
      <t>カンツウ</t>
    </rPh>
    <rPh sb="6" eb="8">
      <t>テイコウ</t>
    </rPh>
    <rPh sb="8" eb="10">
      <t>カノウ</t>
    </rPh>
    <phoneticPr fontId="1"/>
  </si>
  <si>
    <t>Area Feeble Mind</t>
    <phoneticPr fontId="1"/>
  </si>
  <si>
    <t>全体強化</t>
    <rPh sb="0" eb="2">
      <t>ゼンタイ</t>
    </rPh>
    <rPh sb="2" eb="4">
      <t>キョウカ</t>
    </rPh>
    <phoneticPr fontId="1"/>
  </si>
  <si>
    <t>敵味方全員の物理攻撃への防御力を15まで増加させます</t>
    <rPh sb="0" eb="3">
      <t>テキミカタ</t>
    </rPh>
    <rPh sb="3" eb="5">
      <t>ゼンイン</t>
    </rPh>
    <rPh sb="6" eb="8">
      <t>ブツリ</t>
    </rPh>
    <rPh sb="8" eb="10">
      <t>コウゲキ</t>
    </rPh>
    <rPh sb="12" eb="15">
      <t>ボウギョリョク</t>
    </rPh>
    <rPh sb="20" eb="22">
      <t>ゾウカ</t>
    </rPh>
    <phoneticPr fontId="1"/>
  </si>
  <si>
    <t>Invulnerable 15</t>
    <phoneticPr fontId="1"/>
  </si>
  <si>
    <t>無生物無効</t>
    <rPh sb="0" eb="3">
      <t>ムセイブツ</t>
    </rPh>
    <rPh sb="3" eb="5">
      <t>ムコウ</t>
    </rPh>
    <phoneticPr fontId="1"/>
  </si>
  <si>
    <t>Natural Rain</t>
    <phoneticPr fontId="1"/>
  </si>
  <si>
    <t>中範囲に暫く残る死の雲を作り攻撃します</t>
    <rPh sb="0" eb="1">
      <t>チュウ</t>
    </rPh>
    <rPh sb="1" eb="3">
      <t>ハンイ</t>
    </rPh>
    <rPh sb="4" eb="5">
      <t>シバラ</t>
    </rPh>
    <rPh sb="6" eb="7">
      <t>ノコ</t>
    </rPh>
    <rPh sb="8" eb="9">
      <t>シ</t>
    </rPh>
    <rPh sb="10" eb="11">
      <t>クモ</t>
    </rPh>
    <rPh sb="12" eb="13">
      <t>ツク</t>
    </rPh>
    <rPh sb="14" eb="16">
      <t>コウゲキ</t>
    </rPh>
    <phoneticPr fontId="1"/>
  </si>
  <si>
    <t>9+2</t>
    <phoneticPr fontId="1"/>
  </si>
  <si>
    <t>防御無視\n抵抗可能\nアンデッド無効\n4ラウンド滞留</t>
    <rPh sb="0" eb="2">
      <t>ボウギョ</t>
    </rPh>
    <rPh sb="2" eb="4">
      <t>ムシ</t>
    </rPh>
    <rPh sb="6" eb="8">
      <t>テイコウ</t>
    </rPh>
    <rPh sb="8" eb="10">
      <t>カノウ</t>
    </rPh>
    <rPh sb="17" eb="19">
      <t>ムコウ</t>
    </rPh>
    <rPh sb="26" eb="28">
      <t>タイリュウ</t>
    </rPh>
    <phoneticPr fontId="1"/>
  </si>
  <si>
    <t>腐敗</t>
    <rPh sb="0" eb="2">
      <t>フハイ</t>
    </rPh>
    <phoneticPr fontId="1"/>
  </si>
  <si>
    <t>敵味方全員を腐敗させ急激に老衰させようと試みます</t>
    <rPh sb="0" eb="3">
      <t>テキミカタ</t>
    </rPh>
    <rPh sb="3" eb="5">
      <t>ゼンイン</t>
    </rPh>
    <rPh sb="6" eb="8">
      <t>フハイ</t>
    </rPh>
    <rPh sb="10" eb="12">
      <t>キュウゲキ</t>
    </rPh>
    <rPh sb="13" eb="15">
      <t>ロウスイ</t>
    </rPh>
    <rPh sb="20" eb="21">
      <t>ココロ</t>
    </rPh>
    <phoneticPr fontId="1"/>
  </si>
  <si>
    <t>Decay</t>
    <phoneticPr fontId="1"/>
  </si>
  <si>
    <t>抵抗容易</t>
    <rPh sb="0" eb="2">
      <t>テイコウ</t>
    </rPh>
    <rPh sb="2" eb="4">
      <t>ヨウイ</t>
    </rPh>
    <phoneticPr fontId="1"/>
  </si>
  <si>
    <t>7+発の敵を絡めとる蔓の矢を放ち攻撃します</t>
    <rPh sb="2" eb="3">
      <t>ハツ</t>
    </rPh>
    <rPh sb="4" eb="5">
      <t>テキ</t>
    </rPh>
    <rPh sb="6" eb="7">
      <t>カラ</t>
    </rPh>
    <rPh sb="10" eb="11">
      <t>ツル</t>
    </rPh>
    <rPh sb="12" eb="13">
      <t>ヤ</t>
    </rPh>
    <rPh sb="14" eb="15">
      <t>ハナ</t>
    </rPh>
    <rPh sb="16" eb="18">
      <t>コウゲキ</t>
    </rPh>
    <phoneticPr fontId="1"/>
  </si>
  <si>
    <t>7+2</t>
    <phoneticPr fontId="1"/>
  </si>
  <si>
    <t>刺突属性</t>
    <rPh sb="0" eb="2">
      <t>シトツ</t>
    </rPh>
    <rPh sb="2" eb="4">
      <t>ゾクセイ</t>
    </rPh>
    <phoneticPr fontId="1"/>
  </si>
  <si>
    <t>Entangle</t>
    <phoneticPr fontId="1"/>
  </si>
  <si>
    <t>火8</t>
    <rPh sb="0" eb="1">
      <t>ヒ</t>
    </rPh>
    <phoneticPr fontId="1"/>
  </si>
  <si>
    <t>水6</t>
    <rPh sb="0" eb="1">
      <t>ミズ</t>
    </rPh>
    <phoneticPr fontId="1"/>
  </si>
  <si>
    <t>死5</t>
    <rPh sb="0" eb="1">
      <t>シ</t>
    </rPh>
    <phoneticPr fontId="1"/>
  </si>
  <si>
    <t>火4</t>
    <rPh sb="0" eb="1">
      <t>ヒ</t>
    </rPh>
    <phoneticPr fontId="1"/>
  </si>
  <si>
    <t>水7</t>
    <rPh sb="0" eb="1">
      <t>ミズ</t>
    </rPh>
    <phoneticPr fontId="1"/>
  </si>
  <si>
    <t>緑5</t>
    <rPh sb="0" eb="1">
      <t>ミドリ</t>
    </rPh>
    <phoneticPr fontId="1"/>
  </si>
  <si>
    <t>地5</t>
    <rPh sb="0" eb="1">
      <t>チ</t>
    </rPh>
    <phoneticPr fontId="1"/>
  </si>
  <si>
    <t>星7</t>
    <rPh sb="0" eb="1">
      <t>ホシ</t>
    </rPh>
    <phoneticPr fontId="1"/>
  </si>
  <si>
    <t>小範囲に強力な火柱を落とし攻撃します</t>
    <rPh sb="0" eb="3">
      <t>ショウハンイ</t>
    </rPh>
    <rPh sb="4" eb="6">
      <t>キョウリョク</t>
    </rPh>
    <rPh sb="7" eb="8">
      <t>ヒ</t>
    </rPh>
    <rPh sb="8" eb="9">
      <t>バシラ</t>
    </rPh>
    <rPh sb="10" eb="11">
      <t>オ</t>
    </rPh>
    <rPh sb="13" eb="15">
      <t>コウゲキ</t>
    </rPh>
    <phoneticPr fontId="1"/>
  </si>
  <si>
    <t>34+2</t>
    <phoneticPr fontId="1"/>
  </si>
  <si>
    <t>Large Area Heat Shock</t>
    <phoneticPr fontId="1"/>
  </si>
  <si>
    <t>第二の太陽を打ち上げ世界中を温暖化させていきます</t>
    <rPh sb="0" eb="2">
      <t>ダイニ</t>
    </rPh>
    <rPh sb="3" eb="5">
      <t>タイヨウ</t>
    </rPh>
    <rPh sb="6" eb="7">
      <t>ウ</t>
    </rPh>
    <rPh sb="8" eb="9">
      <t>ア</t>
    </rPh>
    <rPh sb="10" eb="12">
      <t>セカイ</t>
    </rPh>
    <rPh sb="12" eb="13">
      <t>ジュウ</t>
    </rPh>
    <rPh sb="14" eb="17">
      <t>オンダンカ</t>
    </rPh>
    <phoneticPr fontId="1"/>
  </si>
  <si>
    <t>Second Sun</t>
    <phoneticPr fontId="1"/>
  </si>
  <si>
    <t>術者の国に水を中心とした大量の宝石を与えます</t>
    <rPh sb="5" eb="6">
      <t>ミズ</t>
    </rPh>
    <rPh sb="7" eb="9">
      <t>チュウシン</t>
    </rPh>
    <phoneticPr fontId="1"/>
  </si>
  <si>
    <t>Maelstrom</t>
    <phoneticPr fontId="1"/>
  </si>
  <si>
    <t>戦場を不可知の嵐で包み敵味方全員を攻撃します</t>
    <rPh sb="0" eb="2">
      <t>センジョウ</t>
    </rPh>
    <rPh sb="3" eb="6">
      <t>フカチ</t>
    </rPh>
    <rPh sb="7" eb="8">
      <t>アラシ</t>
    </rPh>
    <rPh sb="9" eb="10">
      <t>ツツ</t>
    </rPh>
    <rPh sb="11" eb="14">
      <t>テキミカタ</t>
    </rPh>
    <rPh sb="14" eb="16">
      <t>ゼンイン</t>
    </rPh>
    <rPh sb="17" eb="19">
      <t>コウゲキ</t>
    </rPh>
    <phoneticPr fontId="1"/>
  </si>
  <si>
    <t>Astral Tempest</t>
    <phoneticPr fontId="1"/>
  </si>
  <si>
    <t>中範囲に殺した敵をゾンビ化させる反生命の渦を起こし攻撃します</t>
    <rPh sb="0" eb="1">
      <t>チュウ</t>
    </rPh>
    <rPh sb="20" eb="21">
      <t>ウズ</t>
    </rPh>
    <rPh sb="22" eb="23">
      <t>オ</t>
    </rPh>
    <phoneticPr fontId="1"/>
  </si>
  <si>
    <t>16+1</t>
    <phoneticPr fontId="1"/>
  </si>
  <si>
    <t>30+2</t>
    <phoneticPr fontId="1"/>
  </si>
  <si>
    <t>防御無視\n殺した敵をゾンビ化\n抵抗可能\n無心無効\nアンデッド無効</t>
    <phoneticPr fontId="1"/>
  </si>
  <si>
    <t>災害誘発</t>
    <rPh sb="0" eb="2">
      <t>サイガイ</t>
    </rPh>
    <rPh sb="2" eb="4">
      <t>ユウハツ</t>
    </rPh>
    <phoneticPr fontId="1"/>
  </si>
  <si>
    <t>指定した州に噴火を起こし壊滅的な被害を与えます</t>
    <rPh sb="0" eb="2">
      <t>シテイ</t>
    </rPh>
    <rPh sb="4" eb="5">
      <t>シュウ</t>
    </rPh>
    <rPh sb="6" eb="8">
      <t>フンカ</t>
    </rPh>
    <rPh sb="9" eb="10">
      <t>オ</t>
    </rPh>
    <rPh sb="12" eb="15">
      <t>カイメツテキ</t>
    </rPh>
    <rPh sb="16" eb="18">
      <t>ヒガイ</t>
    </rPh>
    <rPh sb="19" eb="20">
      <t>アタ</t>
    </rPh>
    <phoneticPr fontId="1"/>
  </si>
  <si>
    <t>指定した州に火球の渦を放ち駐留する軍を攻撃します</t>
    <rPh sb="0" eb="2">
      <t>シテイ</t>
    </rPh>
    <rPh sb="4" eb="5">
      <t>シュウ</t>
    </rPh>
    <rPh sb="6" eb="8">
      <t>カキュウ</t>
    </rPh>
    <rPh sb="9" eb="10">
      <t>ウズ</t>
    </rPh>
    <rPh sb="11" eb="12">
      <t>ハナ</t>
    </rPh>
    <rPh sb="13" eb="15">
      <t>チュウリュウ</t>
    </rPh>
    <rPh sb="17" eb="18">
      <t>グン</t>
    </rPh>
    <rPh sb="19" eb="21">
      <t>コウゲキ</t>
    </rPh>
    <phoneticPr fontId="1"/>
  </si>
  <si>
    <t>超広範囲に炎を浴びせ攻撃します</t>
    <rPh sb="0" eb="1">
      <t>チョウ</t>
    </rPh>
    <rPh sb="1" eb="4">
      <t>コウハンイ</t>
    </rPh>
    <rPh sb="5" eb="6">
      <t>ホノオ</t>
    </rPh>
    <rPh sb="7" eb="8">
      <t>ア</t>
    </rPh>
    <rPh sb="10" eb="12">
      <t>コウゲキ</t>
    </rPh>
    <phoneticPr fontId="1"/>
  </si>
  <si>
    <t>15+2</t>
    <phoneticPr fontId="1"/>
  </si>
  <si>
    <t>3発の5回跳弾する電撃を放ち攻撃します</t>
    <rPh sb="1" eb="2">
      <t>パツ</t>
    </rPh>
    <phoneticPr fontId="1"/>
  </si>
  <si>
    <t>超広範囲に冷たい炎を浴びせ攻撃します</t>
    <rPh sb="0" eb="1">
      <t>チョウ</t>
    </rPh>
    <rPh sb="1" eb="4">
      <t>コウハンイ</t>
    </rPh>
    <rPh sb="5" eb="6">
      <t>ツメ</t>
    </rPh>
    <rPh sb="8" eb="9">
      <t>ホノオ</t>
    </rPh>
    <rPh sb="10" eb="11">
      <t>ア</t>
    </rPh>
    <rPh sb="13" eb="15">
      <t>コウゲキ</t>
    </rPh>
    <phoneticPr fontId="1"/>
  </si>
  <si>
    <t>25+5</t>
    <phoneticPr fontId="1"/>
  </si>
  <si>
    <t>冷気属性\n防御無視</t>
    <rPh sb="0" eb="2">
      <t>レイキ</t>
    </rPh>
    <rPh sb="2" eb="4">
      <t>ゾクセイ</t>
    </rPh>
    <rPh sb="6" eb="8">
      <t>ボウギョ</t>
    </rPh>
    <rPh sb="8" eb="10">
      <t>ムシ</t>
    </rPh>
    <phoneticPr fontId="1"/>
  </si>
  <si>
    <t>指定した沿岸の州に津波を起こし大きな被害を与えます</t>
    <rPh sb="0" eb="2">
      <t>シテイ</t>
    </rPh>
    <rPh sb="4" eb="6">
      <t>エンガン</t>
    </rPh>
    <rPh sb="7" eb="8">
      <t>シュウ</t>
    </rPh>
    <rPh sb="9" eb="11">
      <t>ツナミ</t>
    </rPh>
    <rPh sb="12" eb="13">
      <t>オ</t>
    </rPh>
    <rPh sb="15" eb="16">
      <t>オオ</t>
    </rPh>
    <rPh sb="18" eb="20">
      <t>ヒガイ</t>
    </rPh>
    <rPh sb="21" eb="22">
      <t>アタ</t>
    </rPh>
    <phoneticPr fontId="1"/>
  </si>
  <si>
    <t>遠隔儀式\n海域の指定不可\n沿岸のみ指定可能</t>
    <rPh sb="0" eb="2">
      <t>エンカク</t>
    </rPh>
    <rPh sb="2" eb="4">
      <t>ギシキ</t>
    </rPh>
    <rPh sb="6" eb="8">
      <t>カイイキ</t>
    </rPh>
    <rPh sb="9" eb="11">
      <t>シテイ</t>
    </rPh>
    <rPh sb="11" eb="13">
      <t>フカ</t>
    </rPh>
    <rPh sb="15" eb="17">
      <t>エンガン</t>
    </rPh>
    <rPh sb="19" eb="21">
      <t>シテイ</t>
    </rPh>
    <rPh sb="21" eb="23">
      <t>カノウ</t>
    </rPh>
    <phoneticPr fontId="1"/>
  </si>
  <si>
    <t>国を守る巨大な虹を作り幸運と敵の儀式からの保護を得ます</t>
    <rPh sb="0" eb="1">
      <t>クニ</t>
    </rPh>
    <rPh sb="2" eb="3">
      <t>マモ</t>
    </rPh>
    <rPh sb="4" eb="6">
      <t>キョダイ</t>
    </rPh>
    <rPh sb="7" eb="8">
      <t>ニジ</t>
    </rPh>
    <rPh sb="9" eb="10">
      <t>ツク</t>
    </rPh>
    <rPh sb="11" eb="13">
      <t>コウウン</t>
    </rPh>
    <rPh sb="14" eb="15">
      <t>テキ</t>
    </rPh>
    <rPh sb="16" eb="18">
      <t>ギシキ</t>
    </rPh>
    <rPh sb="21" eb="23">
      <t>ホゴ</t>
    </rPh>
    <rPh sb="24" eb="25">
      <t>エ</t>
    </rPh>
    <phoneticPr fontId="1"/>
  </si>
  <si>
    <t>Celestial Rainbow</t>
    <phoneticPr fontId="1"/>
  </si>
  <si>
    <t>戦場全体に多数の隕石を降らせ敵味方全員を断続的に攻撃します</t>
    <rPh sb="0" eb="2">
      <t>センジョウ</t>
    </rPh>
    <rPh sb="2" eb="4">
      <t>ゼンタイ</t>
    </rPh>
    <rPh sb="5" eb="7">
      <t>タスウ</t>
    </rPh>
    <rPh sb="8" eb="10">
      <t>インセキ</t>
    </rPh>
    <rPh sb="11" eb="12">
      <t>フ</t>
    </rPh>
    <rPh sb="14" eb="17">
      <t>テキミカタ</t>
    </rPh>
    <rPh sb="17" eb="19">
      <t>ゼンイン</t>
    </rPh>
    <rPh sb="20" eb="23">
      <t>ダンゾクテキ</t>
    </rPh>
    <rPh sb="24" eb="26">
      <t>コウゲキ</t>
    </rPh>
    <phoneticPr fontId="1"/>
  </si>
  <si>
    <t>Meteor Shower</t>
    <phoneticPr fontId="1"/>
  </si>
  <si>
    <t>支配圏内の魔法土地と敵の魔術師を探す神秘の網を構築します</t>
    <rPh sb="0" eb="3">
      <t>シハイケン</t>
    </rPh>
    <rPh sb="3" eb="4">
      <t>ナイ</t>
    </rPh>
    <rPh sb="5" eb="7">
      <t>マホウ</t>
    </rPh>
    <rPh sb="7" eb="9">
      <t>トチ</t>
    </rPh>
    <rPh sb="10" eb="11">
      <t>テキ</t>
    </rPh>
    <rPh sb="12" eb="15">
      <t>マジュツシ</t>
    </rPh>
    <rPh sb="16" eb="17">
      <t>サガ</t>
    </rPh>
    <rPh sb="18" eb="20">
      <t>シンピ</t>
    </rPh>
    <rPh sb="21" eb="22">
      <t>アミ</t>
    </rPh>
    <rPh sb="23" eb="25">
      <t>コウチク</t>
    </rPh>
    <phoneticPr fontId="1"/>
  </si>
  <si>
    <t>Strands of Arcane Power</t>
    <phoneticPr fontId="1"/>
  </si>
  <si>
    <t>世界呪附\n無心使用不可</t>
    <rPh sb="0" eb="2">
      <t>セカイ</t>
    </rPh>
    <rPh sb="2" eb="3">
      <t>ジュ</t>
    </rPh>
    <rPh sb="3" eb="4">
      <t>フ</t>
    </rPh>
    <rPh sb="6" eb="8">
      <t>ムシン</t>
    </rPh>
    <rPh sb="8" eb="10">
      <t>シヨウ</t>
    </rPh>
    <rPh sb="10" eb="12">
      <t>フカ</t>
    </rPh>
    <phoneticPr fontId="1"/>
  </si>
  <si>
    <t>風1</t>
    <rPh sb="0" eb="1">
      <t>カゼ</t>
    </rPh>
    <phoneticPr fontId="1"/>
  </si>
  <si>
    <t>儀式</t>
    <rPh sb="0" eb="2">
      <t>ギシキ</t>
    </rPh>
    <phoneticPr fontId="1"/>
  </si>
  <si>
    <t>兵士召喚</t>
    <rPh sb="0" eb="2">
      <t>ヘイシ</t>
    </rPh>
    <rPh sb="2" eb="4">
      <t>ショウカン</t>
    </rPh>
    <phoneticPr fontId="1"/>
  </si>
  <si>
    <t>帯電した肉の構造物Corpse Constructを1体召喚します</t>
    <rPh sb="0" eb="2">
      <t>タイデン</t>
    </rPh>
    <rPh sb="4" eb="5">
      <t>ニク</t>
    </rPh>
    <rPh sb="6" eb="9">
      <t>コウゾウブツ</t>
    </rPh>
    <rPh sb="27" eb="28">
      <t>タイ</t>
    </rPh>
    <rPh sb="28" eb="30">
      <t>ショウカン</t>
    </rPh>
    <phoneticPr fontId="1"/>
  </si>
  <si>
    <t>Corpse Construct</t>
    <phoneticPr fontId="1"/>
  </si>
  <si>
    <t>地2</t>
    <rPh sb="0" eb="1">
      <t>チ</t>
    </rPh>
    <phoneticPr fontId="1"/>
  </si>
  <si>
    <t>地3</t>
    <rPh sb="0" eb="1">
      <t>チ</t>
    </rPh>
    <phoneticPr fontId="1"/>
  </si>
  <si>
    <t>緑1</t>
    <rPh sb="0" eb="1">
      <t>ミドリ</t>
    </rPh>
    <phoneticPr fontId="1"/>
  </si>
  <si>
    <t>死1</t>
    <rPh sb="0" eb="1">
      <t>シ</t>
    </rPh>
    <phoneticPr fontId="1"/>
  </si>
  <si>
    <t>戦闘</t>
    <rPh sb="0" eb="2">
      <t>セントウ</t>
    </rPh>
    <phoneticPr fontId="1"/>
  </si>
  <si>
    <t>発条仕掛けの兵士Clockwork Soldierを5+体召喚します</t>
    <rPh sb="0" eb="2">
      <t>ゼンマイ</t>
    </rPh>
    <rPh sb="2" eb="4">
      <t>ジカ</t>
    </rPh>
    <rPh sb="6" eb="8">
      <t>ヘイシ</t>
    </rPh>
    <rPh sb="28" eb="29">
      <t>タイ</t>
    </rPh>
    <rPh sb="29" eb="31">
      <t>ショウカン</t>
    </rPh>
    <phoneticPr fontId="1"/>
  </si>
  <si>
    <t>強化</t>
    <rPh sb="0" eb="2">
      <t>キョウカ</t>
    </rPh>
    <phoneticPr fontId="1"/>
  </si>
  <si>
    <t>広範囲の味方の防具を強化します</t>
    <rPh sb="0" eb="3">
      <t>コウハンイ</t>
    </rPh>
    <rPh sb="4" eb="6">
      <t>ミカタ</t>
    </rPh>
    <rPh sb="7" eb="9">
      <t>ボウグ</t>
    </rPh>
    <rPh sb="10" eb="12">
      <t>キョウカ</t>
    </rPh>
    <phoneticPr fontId="1"/>
  </si>
  <si>
    <t>Legions of Steel</t>
    <phoneticPr fontId="1"/>
  </si>
  <si>
    <t>味方にのみ作用</t>
    <rPh sb="0" eb="2">
      <t>ミカタ</t>
    </rPh>
    <rPh sb="5" eb="7">
      <t>サヨウ</t>
    </rPh>
    <phoneticPr fontId="1"/>
  </si>
  <si>
    <t>敵を昏倒させる骨と蔓の存在Manikinを10+体召喚します</t>
    <rPh sb="0" eb="1">
      <t>テキ</t>
    </rPh>
    <rPh sb="2" eb="4">
      <t>コントウ</t>
    </rPh>
    <rPh sb="7" eb="8">
      <t>ホネ</t>
    </rPh>
    <rPh sb="9" eb="10">
      <t>ツル</t>
    </rPh>
    <rPh sb="11" eb="13">
      <t>ソンザイ</t>
    </rPh>
    <rPh sb="24" eb="25">
      <t>タイ</t>
    </rPh>
    <rPh sb="25" eb="27">
      <t>ショウカン</t>
    </rPh>
    <phoneticPr fontId="1"/>
  </si>
  <si>
    <t>Manikin</t>
    <phoneticPr fontId="1"/>
  </si>
  <si>
    <t>10+2</t>
    <phoneticPr fontId="1"/>
  </si>
  <si>
    <t>緑2</t>
    <rPh sb="0" eb="1">
      <t>ミドリ</t>
    </rPh>
    <phoneticPr fontId="1"/>
  </si>
  <si>
    <t>緑3</t>
    <rPh sb="0" eb="1">
      <t>ミドリ</t>
    </rPh>
    <phoneticPr fontId="1"/>
  </si>
  <si>
    <t>発条仕掛けの収穫機Clockwork Horrorを10+体召喚します</t>
    <rPh sb="0" eb="2">
      <t>ゼンマイ</t>
    </rPh>
    <rPh sb="2" eb="4">
      <t>ジカ</t>
    </rPh>
    <rPh sb="6" eb="8">
      <t>シュウカク</t>
    </rPh>
    <rPh sb="8" eb="9">
      <t>キ</t>
    </rPh>
    <rPh sb="29" eb="30">
      <t>タイ</t>
    </rPh>
    <rPh sb="30" eb="32">
      <t>ショウカン</t>
    </rPh>
    <phoneticPr fontId="1"/>
  </si>
  <si>
    <t>Clockwork Horror</t>
    <phoneticPr fontId="1"/>
  </si>
  <si>
    <t>Clockwork Soldiier</t>
    <phoneticPr fontId="1"/>
  </si>
  <si>
    <t>巨大な石の構造物Crusherを1体召喚します</t>
    <rPh sb="0" eb="2">
      <t>キョダイ</t>
    </rPh>
    <rPh sb="3" eb="4">
      <t>イシ</t>
    </rPh>
    <rPh sb="5" eb="8">
      <t>コウゾウブツ</t>
    </rPh>
    <rPh sb="17" eb="18">
      <t>タイ</t>
    </rPh>
    <rPh sb="18" eb="20">
      <t>ショウカン</t>
    </rPh>
    <phoneticPr fontId="1"/>
  </si>
  <si>
    <t>Crusher</t>
    <phoneticPr fontId="1"/>
  </si>
  <si>
    <t>敵を昏倒させる強大な蔓と骨の存在Mandragoraを5+体召喚します</t>
    <rPh sb="0" eb="1">
      <t>テキ</t>
    </rPh>
    <rPh sb="2" eb="4">
      <t>コントウ</t>
    </rPh>
    <rPh sb="7" eb="9">
      <t>キョウダイ</t>
    </rPh>
    <rPh sb="10" eb="11">
      <t>ツル</t>
    </rPh>
    <rPh sb="12" eb="13">
      <t>ホネ</t>
    </rPh>
    <rPh sb="14" eb="16">
      <t>ソンザイ</t>
    </rPh>
    <rPh sb="29" eb="30">
      <t>タイ</t>
    </rPh>
    <rPh sb="30" eb="32">
      <t>ショウカン</t>
    </rPh>
    <phoneticPr fontId="1"/>
  </si>
  <si>
    <t>Mandragora</t>
    <phoneticPr fontId="1"/>
  </si>
  <si>
    <t>5+2</t>
    <phoneticPr fontId="1"/>
  </si>
  <si>
    <t>大きな木の構造物Lumber Constructを1体召喚します</t>
    <rPh sb="0" eb="1">
      <t>オオ</t>
    </rPh>
    <rPh sb="3" eb="4">
      <t>キ</t>
    </rPh>
    <rPh sb="5" eb="8">
      <t>コウゾウブツ</t>
    </rPh>
    <rPh sb="26" eb="27">
      <t>タイ</t>
    </rPh>
    <rPh sb="27" eb="29">
      <t>ショウカン</t>
    </rPh>
    <phoneticPr fontId="1"/>
  </si>
  <si>
    <t>Lumber Construct</t>
    <phoneticPr fontId="1"/>
  </si>
  <si>
    <t>地5</t>
    <rPh sb="0" eb="1">
      <t>チ</t>
    </rPh>
    <phoneticPr fontId="1"/>
  </si>
  <si>
    <t>星3</t>
    <rPh sb="0" eb="1">
      <t>ホシ</t>
    </rPh>
    <phoneticPr fontId="1"/>
  </si>
  <si>
    <t>地4</t>
    <rPh sb="0" eb="1">
      <t>チ</t>
    </rPh>
    <phoneticPr fontId="1"/>
  </si>
  <si>
    <t>火2</t>
    <rPh sb="0" eb="1">
      <t>ヒ</t>
    </rPh>
    <phoneticPr fontId="1"/>
  </si>
  <si>
    <t>死4</t>
    <rPh sb="0" eb="1">
      <t>シ</t>
    </rPh>
    <phoneticPr fontId="1"/>
  </si>
  <si>
    <t>星5</t>
    <rPh sb="0" eb="1">
      <t>ホシ</t>
    </rPh>
    <phoneticPr fontId="1"/>
  </si>
  <si>
    <t>機械仕掛けの兵士Mechanical Manを10+体召喚します</t>
    <rPh sb="0" eb="2">
      <t>キカイ</t>
    </rPh>
    <rPh sb="2" eb="4">
      <t>ジカ</t>
    </rPh>
    <rPh sb="6" eb="8">
      <t>ヘイシ</t>
    </rPh>
    <rPh sb="26" eb="27">
      <t>タイ</t>
    </rPh>
    <rPh sb="27" eb="29">
      <t>ショウカン</t>
    </rPh>
    <phoneticPr fontId="1"/>
  </si>
  <si>
    <t>Mechanical Man</t>
    <phoneticPr fontId="1"/>
  </si>
  <si>
    <t>広範囲の兵士の白兵戦武器に防御貫通能力を与えます</t>
    <rPh sb="0" eb="3">
      <t>コウハンイ</t>
    </rPh>
    <rPh sb="4" eb="6">
      <t>ヘイシ</t>
    </rPh>
    <rPh sb="7" eb="10">
      <t>ハクヘイセン</t>
    </rPh>
    <rPh sb="10" eb="12">
      <t>ブキ</t>
    </rPh>
    <rPh sb="13" eb="15">
      <t>ボウギョ</t>
    </rPh>
    <rPh sb="15" eb="17">
      <t>カンツウ</t>
    </rPh>
    <rPh sb="17" eb="19">
      <t>ノウリョク</t>
    </rPh>
    <rPh sb="20" eb="21">
      <t>アタ</t>
    </rPh>
    <phoneticPr fontId="1"/>
  </si>
  <si>
    <t>Weapon of Sharpness</t>
    <phoneticPr fontId="1"/>
  </si>
  <si>
    <t>世界呪附</t>
    <rPh sb="0" eb="2">
      <t>セカイ</t>
    </rPh>
    <rPh sb="2" eb="3">
      <t>ジュ</t>
    </rPh>
    <rPh sb="3" eb="4">
      <t>フ</t>
    </rPh>
    <phoneticPr fontId="1"/>
  </si>
  <si>
    <t>術者の国のアイテム製造のコストと必要条件を引き下げます</t>
    <rPh sb="0" eb="1">
      <t>ジュツ</t>
    </rPh>
    <rPh sb="1" eb="2">
      <t>シャ</t>
    </rPh>
    <rPh sb="3" eb="4">
      <t>クニ</t>
    </rPh>
    <rPh sb="9" eb="11">
      <t>セイゾウ</t>
    </rPh>
    <rPh sb="16" eb="18">
      <t>ヒツヨウ</t>
    </rPh>
    <rPh sb="18" eb="20">
      <t>ジョウケン</t>
    </rPh>
    <rPh sb="21" eb="22">
      <t>ヒ</t>
    </rPh>
    <rPh sb="23" eb="24">
      <t>サ</t>
    </rPh>
    <phoneticPr fontId="1"/>
  </si>
  <si>
    <t>Forge of the Ancients</t>
    <phoneticPr fontId="1"/>
  </si>
  <si>
    <t>自律的な活動が可能な粘土の像Golemを召喚します</t>
    <rPh sb="0" eb="3">
      <t>ジリツテキ</t>
    </rPh>
    <rPh sb="4" eb="6">
      <t>カツドウ</t>
    </rPh>
    <rPh sb="7" eb="9">
      <t>カノウ</t>
    </rPh>
    <rPh sb="10" eb="12">
      <t>ネンド</t>
    </rPh>
    <rPh sb="13" eb="14">
      <t>ゾウ</t>
    </rPh>
    <rPh sb="20" eb="22">
      <t>ショウカン</t>
    </rPh>
    <phoneticPr fontId="1"/>
  </si>
  <si>
    <t>Golem</t>
    <phoneticPr fontId="1"/>
  </si>
  <si>
    <t>要塞や無生物に強い金属の巨像Siege Golemを1体召喚します</t>
    <rPh sb="0" eb="2">
      <t>ヨウサイ</t>
    </rPh>
    <rPh sb="3" eb="6">
      <t>ムセイブツ</t>
    </rPh>
    <rPh sb="7" eb="8">
      <t>ツヨ</t>
    </rPh>
    <rPh sb="9" eb="11">
      <t>キンゾク</t>
    </rPh>
    <rPh sb="12" eb="14">
      <t>キョゾウ</t>
    </rPh>
    <rPh sb="27" eb="28">
      <t>タイ</t>
    </rPh>
    <rPh sb="28" eb="30">
      <t>ショウカン</t>
    </rPh>
    <phoneticPr fontId="1"/>
  </si>
  <si>
    <t>Siege Golem</t>
    <phoneticPr fontId="1"/>
  </si>
  <si>
    <t>飛行し炎を吐く金属の人工竜Iron Dragonを1体召喚します</t>
    <rPh sb="0" eb="2">
      <t>ヒコウ</t>
    </rPh>
    <rPh sb="3" eb="4">
      <t>ホノオ</t>
    </rPh>
    <rPh sb="5" eb="6">
      <t>ハ</t>
    </rPh>
    <rPh sb="7" eb="9">
      <t>キンゾク</t>
    </rPh>
    <rPh sb="10" eb="12">
      <t>ジンコウ</t>
    </rPh>
    <rPh sb="12" eb="13">
      <t>リュウ</t>
    </rPh>
    <rPh sb="26" eb="27">
      <t>タイ</t>
    </rPh>
    <rPh sb="27" eb="29">
      <t>ショウカン</t>
    </rPh>
    <phoneticPr fontId="1"/>
  </si>
  <si>
    <t>Iron Dragon</t>
    <phoneticPr fontId="1"/>
  </si>
  <si>
    <t>自国の州の守備隊をMechanical Manが支援します</t>
    <rPh sb="0" eb="2">
      <t>ジコク</t>
    </rPh>
    <rPh sb="3" eb="4">
      <t>シュウ</t>
    </rPh>
    <rPh sb="5" eb="8">
      <t>シュビタイ</t>
    </rPh>
    <rPh sb="24" eb="26">
      <t>シエン</t>
    </rPh>
    <phoneticPr fontId="1"/>
  </si>
  <si>
    <t>Mechanical Militia</t>
    <phoneticPr fontId="1"/>
  </si>
  <si>
    <t>敵を轢き潰す神聖なる巨像Juggernautを1体召喚します</t>
    <rPh sb="0" eb="1">
      <t>テキ</t>
    </rPh>
    <rPh sb="2" eb="3">
      <t>ヒ</t>
    </rPh>
    <rPh sb="4" eb="5">
      <t>ツブ</t>
    </rPh>
    <rPh sb="6" eb="8">
      <t>シンセイ</t>
    </rPh>
    <rPh sb="10" eb="12">
      <t>キョゾウ</t>
    </rPh>
    <rPh sb="24" eb="25">
      <t>タイ</t>
    </rPh>
    <rPh sb="25" eb="27">
      <t>ショウカン</t>
    </rPh>
    <phoneticPr fontId="1"/>
  </si>
  <si>
    <t>Jaggernaut</t>
    <phoneticPr fontId="1"/>
  </si>
  <si>
    <t>指揮官召喚</t>
    <rPh sb="0" eb="3">
      <t>シキカン</t>
    </rPh>
    <rPh sb="3" eb="5">
      <t>ショウカン</t>
    </rPh>
    <phoneticPr fontId="1"/>
  </si>
  <si>
    <t>自律的な活動が可能な冥界の合金の像Poison Golemを召喚します</t>
    <rPh sb="0" eb="3">
      <t>ジリツテキ</t>
    </rPh>
    <rPh sb="4" eb="6">
      <t>カツドウ</t>
    </rPh>
    <rPh sb="7" eb="9">
      <t>カノウ</t>
    </rPh>
    <rPh sb="10" eb="12">
      <t>メイカイ</t>
    </rPh>
    <rPh sb="13" eb="15">
      <t>ゴウキン</t>
    </rPh>
    <rPh sb="16" eb="17">
      <t>ゾウ</t>
    </rPh>
    <rPh sb="30" eb="32">
      <t>ショウカン</t>
    </rPh>
    <phoneticPr fontId="1"/>
  </si>
  <si>
    <t>Poison Golem</t>
    <phoneticPr fontId="1"/>
  </si>
  <si>
    <t>火1</t>
    <rPh sb="0" eb="1">
      <t>ヒ</t>
    </rPh>
    <phoneticPr fontId="1"/>
  </si>
  <si>
    <t>水1</t>
    <rPh sb="0" eb="1">
      <t>ミズ</t>
    </rPh>
    <phoneticPr fontId="1"/>
  </si>
  <si>
    <t>星1</t>
    <rPh sb="0" eb="1">
      <t>ホシ</t>
    </rPh>
    <phoneticPr fontId="1"/>
  </si>
  <si>
    <t>自己強化</t>
    <rPh sb="0" eb="2">
      <t>ジコ</t>
    </rPh>
    <rPh sb="2" eb="4">
      <t>キョウカ</t>
    </rPh>
    <phoneticPr fontId="1"/>
  </si>
  <si>
    <t>自身に強い火炎耐性を与えます</t>
    <rPh sb="0" eb="2">
      <t>ジシン</t>
    </rPh>
    <rPh sb="3" eb="4">
      <t>ツヨ</t>
    </rPh>
    <rPh sb="5" eb="7">
      <t>カエン</t>
    </rPh>
    <rPh sb="7" eb="9">
      <t>タイセイ</t>
    </rPh>
    <rPh sb="10" eb="11">
      <t>アタ</t>
    </rPh>
    <phoneticPr fontId="1"/>
  </si>
  <si>
    <t>Fire Resistant 15</t>
    <phoneticPr fontId="1"/>
  </si>
  <si>
    <t>自身の行動速度を倍増させます</t>
    <rPh sb="0" eb="2">
      <t>ジシン</t>
    </rPh>
    <rPh sb="3" eb="5">
      <t>コウドウ</t>
    </rPh>
    <rPh sb="5" eb="7">
      <t>ソクド</t>
    </rPh>
    <rPh sb="8" eb="10">
      <t>バイゾウ</t>
    </rPh>
    <phoneticPr fontId="1"/>
  </si>
  <si>
    <t>Haste</t>
    <phoneticPr fontId="1"/>
  </si>
  <si>
    <t>自身に強い電撃耐性を与えます</t>
    <rPh sb="0" eb="2">
      <t>ジシン</t>
    </rPh>
    <rPh sb="3" eb="4">
      <t>ツヨ</t>
    </rPh>
    <rPh sb="5" eb="7">
      <t>デンゲキ</t>
    </rPh>
    <rPh sb="7" eb="9">
      <t>タイセイ</t>
    </rPh>
    <rPh sb="10" eb="11">
      <t>アタ</t>
    </rPh>
    <phoneticPr fontId="1"/>
  </si>
  <si>
    <t>Shock Resistant 15</t>
    <phoneticPr fontId="1"/>
  </si>
  <si>
    <t>自身に強い冷気耐性を与えます</t>
    <rPh sb="0" eb="2">
      <t>ジシン</t>
    </rPh>
    <rPh sb="3" eb="4">
      <t>ツヨ</t>
    </rPh>
    <rPh sb="5" eb="7">
      <t>レイキ</t>
    </rPh>
    <rPh sb="7" eb="9">
      <t>タイセイ</t>
    </rPh>
    <rPh sb="10" eb="11">
      <t>アタ</t>
    </rPh>
    <phoneticPr fontId="1"/>
  </si>
  <si>
    <t>Cold Resistant 15</t>
    <phoneticPr fontId="1"/>
  </si>
  <si>
    <t>自身の魔法抵抗を向上させます</t>
    <rPh sb="0" eb="2">
      <t>ジシン</t>
    </rPh>
    <rPh sb="3" eb="5">
      <t>マホウ</t>
    </rPh>
    <rPh sb="5" eb="7">
      <t>テイコウ</t>
    </rPh>
    <rPh sb="8" eb="10">
      <t>コウジョウ</t>
    </rPh>
    <phoneticPr fontId="1"/>
  </si>
  <si>
    <t>Magic Resistance 4</t>
    <phoneticPr fontId="1"/>
  </si>
  <si>
    <t>一時的召喚</t>
    <rPh sb="0" eb="3">
      <t>イチジテキ</t>
    </rPh>
    <rPh sb="3" eb="5">
      <t>ショウカン</t>
    </rPh>
    <phoneticPr fontId="1"/>
  </si>
  <si>
    <t>骨だけの戦士Longdeadを1体召喚します</t>
    <rPh sb="0" eb="1">
      <t>ホネ</t>
    </rPh>
    <rPh sb="4" eb="6">
      <t>センシ</t>
    </rPh>
    <rPh sb="16" eb="17">
      <t>タイ</t>
    </rPh>
    <rPh sb="17" eb="19">
      <t>ショウカン</t>
    </rPh>
    <phoneticPr fontId="1"/>
  </si>
  <si>
    <t>Longdead</t>
    <phoneticPr fontId="1"/>
  </si>
  <si>
    <t>Soulless</t>
    <phoneticPr fontId="1"/>
  </si>
  <si>
    <t>骨だけの戦士Longdeadを10体召喚します</t>
    <rPh sb="0" eb="1">
      <t>ホネ</t>
    </rPh>
    <rPh sb="4" eb="6">
      <t>センシ</t>
    </rPh>
    <rPh sb="17" eb="18">
      <t>タイ</t>
    </rPh>
    <rPh sb="18" eb="20">
      <t>ショウカン</t>
    </rPh>
    <phoneticPr fontId="1"/>
  </si>
  <si>
    <t>Reanimation Bonus対応</t>
    <rPh sb="17" eb="19">
      <t>タイオウ</t>
    </rPh>
    <phoneticPr fontId="1"/>
  </si>
  <si>
    <t>Mechanical Lord対応</t>
    <rPh sb="15" eb="17">
      <t>タイオウ</t>
    </rPh>
    <phoneticPr fontId="1"/>
  </si>
  <si>
    <t>自身に非常に強い毒物耐性を与えます</t>
    <rPh sb="0" eb="2">
      <t>ジシン</t>
    </rPh>
    <rPh sb="3" eb="5">
      <t>ヒジョウ</t>
    </rPh>
    <rPh sb="6" eb="7">
      <t>ツヨ</t>
    </rPh>
    <rPh sb="8" eb="10">
      <t>ドクブツ</t>
    </rPh>
    <rPh sb="10" eb="12">
      <t>タイセイ</t>
    </rPh>
    <rPh sb="13" eb="14">
      <t>アタ</t>
    </rPh>
    <phoneticPr fontId="1"/>
  </si>
  <si>
    <t>Poison Resistant 25</t>
    <phoneticPr fontId="1"/>
  </si>
  <si>
    <t>治療</t>
    <rPh sb="0" eb="2">
      <t>チリョウ</t>
    </rPh>
    <phoneticPr fontId="1"/>
  </si>
  <si>
    <t>近くの小範囲の味方のHPを回復させます</t>
    <rPh sb="0" eb="1">
      <t>チカ</t>
    </rPh>
    <rPh sb="3" eb="6">
      <t>ショウハンイ</t>
    </rPh>
    <rPh sb="7" eb="9">
      <t>ミカタ</t>
    </rPh>
    <rPh sb="13" eb="15">
      <t>カイフク</t>
    </rPh>
    <phoneticPr fontId="1"/>
  </si>
  <si>
    <t>防御無視\n無生物無効</t>
    <rPh sb="0" eb="2">
      <t>ボウギョ</t>
    </rPh>
    <rPh sb="2" eb="4">
      <t>ムシ</t>
    </rPh>
    <rPh sb="6" eb="9">
      <t>ムセイブツ</t>
    </rPh>
    <rPh sb="9" eb="11">
      <t>ムコウ</t>
    </rPh>
    <phoneticPr fontId="1"/>
  </si>
  <si>
    <t>地1</t>
    <rPh sb="0" eb="1">
      <t>チ</t>
    </rPh>
    <phoneticPr fontId="1"/>
  </si>
  <si>
    <t>自身に飛行能力を与えます</t>
    <rPh sb="0" eb="2">
      <t>ジシン</t>
    </rPh>
    <rPh sb="3" eb="5">
      <t>ヒコウ</t>
    </rPh>
    <rPh sb="5" eb="7">
      <t>ノウリョク</t>
    </rPh>
    <rPh sb="8" eb="9">
      <t>アタ</t>
    </rPh>
    <phoneticPr fontId="1"/>
  </si>
  <si>
    <t>Flying</t>
    <phoneticPr fontId="1"/>
  </si>
  <si>
    <t>自身の防御技能を向上させます</t>
    <rPh sb="0" eb="2">
      <t>ジシン</t>
    </rPh>
    <rPh sb="3" eb="5">
      <t>ボウギョ</t>
    </rPh>
    <rPh sb="5" eb="7">
      <t>ギノウ</t>
    </rPh>
    <rPh sb="8" eb="10">
      <t>コウジョウ</t>
    </rPh>
    <phoneticPr fontId="1"/>
  </si>
  <si>
    <t>Water Shield</t>
    <phoneticPr fontId="1"/>
  </si>
  <si>
    <t>自身に冷気を纏わせ周囲のものを凍えさせます</t>
    <rPh sb="0" eb="2">
      <t>ジシン</t>
    </rPh>
    <rPh sb="3" eb="5">
      <t>レイキ</t>
    </rPh>
    <rPh sb="6" eb="7">
      <t>マト</t>
    </rPh>
    <rPh sb="9" eb="11">
      <t>シュウイ</t>
    </rPh>
    <rPh sb="15" eb="16">
      <t>コゴ</t>
    </rPh>
    <phoneticPr fontId="1"/>
  </si>
  <si>
    <t>Breath of Winter</t>
    <phoneticPr fontId="1"/>
  </si>
  <si>
    <t>石の盾を作り受ける攻撃の50%を軽減します</t>
    <rPh sb="0" eb="1">
      <t>イシ</t>
    </rPh>
    <phoneticPr fontId="1"/>
  </si>
  <si>
    <t>Protective Force</t>
    <phoneticPr fontId="1"/>
  </si>
  <si>
    <t>骨だけの指揮官Mound Kingを召喚します</t>
    <rPh sb="0" eb="1">
      <t>ホネ</t>
    </rPh>
    <rPh sb="4" eb="7">
      <t>シキカン</t>
    </rPh>
    <rPh sb="18" eb="20">
      <t>ショウカン</t>
    </rPh>
    <phoneticPr fontId="1"/>
  </si>
  <si>
    <t>Mound King</t>
    <phoneticPr fontId="1"/>
  </si>
  <si>
    <t>Haste</t>
    <phoneticPr fontId="1"/>
  </si>
  <si>
    <t>1+1</t>
    <phoneticPr fontId="1"/>
  </si>
  <si>
    <t>自身に再生能力を与えます</t>
    <rPh sb="0" eb="2">
      <t>ジシン</t>
    </rPh>
    <rPh sb="3" eb="5">
      <t>サイセイ</t>
    </rPh>
    <rPh sb="5" eb="7">
      <t>ノウリョク</t>
    </rPh>
    <rPh sb="8" eb="9">
      <t>アタ</t>
    </rPh>
    <phoneticPr fontId="1"/>
  </si>
  <si>
    <t>Limited Regeneration</t>
    <phoneticPr fontId="1"/>
  </si>
  <si>
    <t>無生物無効</t>
    <rPh sb="0" eb="3">
      <t>ムセイブツ</t>
    </rPh>
    <rPh sb="3" eb="5">
      <t>ムコウ</t>
    </rPh>
    <phoneticPr fontId="1"/>
  </si>
  <si>
    <t>風2</t>
    <rPh sb="0" eb="1">
      <t>カゼ</t>
    </rPh>
    <phoneticPr fontId="1"/>
  </si>
  <si>
    <t>風3</t>
    <rPh sb="0" eb="1">
      <t>カゼ</t>
    </rPh>
    <phoneticPr fontId="1"/>
  </si>
  <si>
    <t>死2</t>
    <rPh sb="0" eb="1">
      <t>シ</t>
    </rPh>
    <phoneticPr fontId="1"/>
  </si>
  <si>
    <t>自己強化</t>
    <rPh sb="0" eb="2">
      <t>ジコ</t>
    </rPh>
    <rPh sb="2" eb="4">
      <t>キョウカ</t>
    </rPh>
    <phoneticPr fontId="1"/>
  </si>
  <si>
    <t>自身に炎の壁を纏わせ命中した近接攻撃に反撃します</t>
    <rPh sb="0" eb="2">
      <t>ジシン</t>
    </rPh>
    <rPh sb="3" eb="4">
      <t>ホノオ</t>
    </rPh>
    <rPh sb="5" eb="6">
      <t>カベ</t>
    </rPh>
    <rPh sb="7" eb="8">
      <t>マト</t>
    </rPh>
    <rPh sb="10" eb="12">
      <t>メイチュウ</t>
    </rPh>
    <rPh sb="14" eb="16">
      <t>キンセツ</t>
    </rPh>
    <rPh sb="16" eb="18">
      <t>コウゲキ</t>
    </rPh>
    <rPh sb="19" eb="21">
      <t>ハンゲキ</t>
    </rPh>
    <phoneticPr fontId="1"/>
  </si>
  <si>
    <t>Fire Shield</t>
    <phoneticPr fontId="1"/>
  </si>
  <si>
    <t>強化</t>
    <rPh sb="0" eb="2">
      <t>キョウカ</t>
    </rPh>
    <phoneticPr fontId="1"/>
  </si>
  <si>
    <t>小範囲の味方に飛行能力を与えます</t>
    <rPh sb="0" eb="3">
      <t>ショウハンイ</t>
    </rPh>
    <rPh sb="4" eb="6">
      <t>ミカタ</t>
    </rPh>
    <rPh sb="7" eb="9">
      <t>ヒコウ</t>
    </rPh>
    <rPh sb="9" eb="11">
      <t>ノウリョク</t>
    </rPh>
    <rPh sb="12" eb="13">
      <t>アタ</t>
    </rPh>
    <phoneticPr fontId="1"/>
  </si>
  <si>
    <t>Flying</t>
    <phoneticPr fontId="1"/>
  </si>
  <si>
    <t>遠隔攻撃</t>
    <rPh sb="0" eb="2">
      <t>エンカク</t>
    </rPh>
    <rPh sb="2" eb="4">
      <t>コウゲキ</t>
    </rPh>
    <phoneticPr fontId="1"/>
  </si>
  <si>
    <t>指定した州の指揮官に心臓を狙う矢を放ちます</t>
    <rPh sb="0" eb="2">
      <t>シテイ</t>
    </rPh>
    <rPh sb="4" eb="5">
      <t>シュウ</t>
    </rPh>
    <rPh sb="6" eb="9">
      <t>シキカン</t>
    </rPh>
    <rPh sb="10" eb="12">
      <t>シンゾウ</t>
    </rPh>
    <rPh sb="13" eb="14">
      <t>ネラ</t>
    </rPh>
    <rPh sb="15" eb="16">
      <t>ヤ</t>
    </rPh>
    <rPh sb="17" eb="18">
      <t>ハナ</t>
    </rPh>
    <phoneticPr fontId="1"/>
  </si>
  <si>
    <t>防御無視\n遠隔儀式\n海域の指定不可</t>
    <rPh sb="0" eb="2">
      <t>ボウギョ</t>
    </rPh>
    <rPh sb="2" eb="4">
      <t>ムシ</t>
    </rPh>
    <rPh sb="6" eb="8">
      <t>エンカク</t>
    </rPh>
    <rPh sb="8" eb="10">
      <t>ギシキ</t>
    </rPh>
    <rPh sb="12" eb="14">
      <t>カイイキ</t>
    </rPh>
    <rPh sb="15" eb="17">
      <t>シテイ</t>
    </rPh>
    <rPh sb="17" eb="19">
      <t>フカ</t>
    </rPh>
    <phoneticPr fontId="1"/>
  </si>
  <si>
    <t>兵士召喚</t>
    <rPh sb="0" eb="2">
      <t>ヘイシ</t>
    </rPh>
    <rPh sb="2" eb="4">
      <t>ショウカン</t>
    </rPh>
    <phoneticPr fontId="1"/>
  </si>
  <si>
    <t>再生能力を持つ泥人形Claymanを5+体召喚します</t>
    <rPh sb="0" eb="2">
      <t>サイセイ</t>
    </rPh>
    <rPh sb="2" eb="4">
      <t>ノウリョク</t>
    </rPh>
    <rPh sb="5" eb="6">
      <t>モ</t>
    </rPh>
    <rPh sb="7" eb="8">
      <t>ドロ</t>
    </rPh>
    <rPh sb="8" eb="10">
      <t>ニンギョウ</t>
    </rPh>
    <rPh sb="20" eb="21">
      <t>タイ</t>
    </rPh>
    <rPh sb="21" eb="23">
      <t>ショウカン</t>
    </rPh>
    <phoneticPr fontId="1"/>
  </si>
  <si>
    <t>Clayman</t>
    <phoneticPr fontId="1"/>
  </si>
  <si>
    <t>広範囲の味方の筋力を向上させます</t>
    <rPh sb="0" eb="3">
      <t>コウハンイ</t>
    </rPh>
    <rPh sb="4" eb="6">
      <t>ミカタ</t>
    </rPh>
    <rPh sb="7" eb="9">
      <t>キンリョク</t>
    </rPh>
    <rPh sb="10" eb="12">
      <t>コウジョウ</t>
    </rPh>
    <phoneticPr fontId="1"/>
  </si>
  <si>
    <t>Strength</t>
    <phoneticPr fontId="1"/>
  </si>
  <si>
    <t>自身を麻痺の盾で包み命中した近接攻撃に反撃します</t>
    <rPh sb="0" eb="2">
      <t>ジシン</t>
    </rPh>
    <rPh sb="3" eb="5">
      <t>マヒ</t>
    </rPh>
    <rPh sb="6" eb="7">
      <t>タテ</t>
    </rPh>
    <rPh sb="8" eb="9">
      <t>ツツ</t>
    </rPh>
    <rPh sb="10" eb="12">
      <t>メイチュウ</t>
    </rPh>
    <rPh sb="14" eb="16">
      <t>キンセツ</t>
    </rPh>
    <rPh sb="16" eb="18">
      <t>コウゲキ</t>
    </rPh>
    <rPh sb="19" eb="21">
      <t>ハンゲキ</t>
    </rPh>
    <phoneticPr fontId="1"/>
  </si>
  <si>
    <t>Astral Shield</t>
    <phoneticPr fontId="1"/>
  </si>
  <si>
    <t>一時的召喚</t>
    <rPh sb="0" eb="3">
      <t>イチジテキ</t>
    </rPh>
    <rPh sb="3" eb="5">
      <t>ショウカン</t>
    </rPh>
    <phoneticPr fontId="1"/>
  </si>
  <si>
    <t>3体の骨だけの戦士Longdeadを召喚します</t>
    <rPh sb="1" eb="2">
      <t>タイ</t>
    </rPh>
    <rPh sb="3" eb="4">
      <t>ホネ</t>
    </rPh>
    <rPh sb="7" eb="9">
      <t>センシ</t>
    </rPh>
    <rPh sb="18" eb="20">
      <t>ショウカン</t>
    </rPh>
    <phoneticPr fontId="1"/>
  </si>
  <si>
    <t>Longdead</t>
    <phoneticPr fontId="1"/>
  </si>
  <si>
    <t>指揮官召喚</t>
    <rPh sb="0" eb="3">
      <t>シキカン</t>
    </rPh>
    <rPh sb="3" eb="5">
      <t>ショウカン</t>
    </rPh>
    <phoneticPr fontId="1"/>
  </si>
  <si>
    <t>死魔法を使う憑依された死体Revenantを召喚します</t>
    <rPh sb="0" eb="1">
      <t>シ</t>
    </rPh>
    <rPh sb="1" eb="3">
      <t>マホウ</t>
    </rPh>
    <rPh sb="4" eb="5">
      <t>ツカ</t>
    </rPh>
    <rPh sb="6" eb="8">
      <t>ヒョウイ</t>
    </rPh>
    <rPh sb="11" eb="13">
      <t>シタイ</t>
    </rPh>
    <rPh sb="22" eb="24">
      <t>ショウカン</t>
    </rPh>
    <phoneticPr fontId="1"/>
  </si>
  <si>
    <t>Revenant</t>
    <phoneticPr fontId="1"/>
  </si>
  <si>
    <t>治療</t>
    <rPh sb="0" eb="2">
      <t>チリョウ</t>
    </rPh>
    <phoneticPr fontId="1"/>
  </si>
  <si>
    <t>近距離の小範囲の味方のHPを回復させます</t>
    <rPh sb="0" eb="3">
      <t>キンキョリ</t>
    </rPh>
    <rPh sb="4" eb="7">
      <t>ショウハンイ</t>
    </rPh>
    <rPh sb="8" eb="10">
      <t>ミカタ</t>
    </rPh>
    <rPh sb="14" eb="16">
      <t>カイフク</t>
    </rPh>
    <phoneticPr fontId="1"/>
  </si>
  <si>
    <t>防御無視\n無生物無効</t>
    <rPh sb="0" eb="2">
      <t>ボウギョ</t>
    </rPh>
    <rPh sb="2" eb="4">
      <t>ムシ</t>
    </rPh>
    <rPh sb="6" eb="9">
      <t>ムセイブツ</t>
    </rPh>
    <rPh sb="9" eb="11">
      <t>ムコウ</t>
    </rPh>
    <phoneticPr fontId="1"/>
  </si>
  <si>
    <t>小範囲の味方に再生能力を与えます</t>
    <rPh sb="0" eb="3">
      <t>ショウハンイ</t>
    </rPh>
    <rPh sb="4" eb="6">
      <t>ミカタ</t>
    </rPh>
    <rPh sb="7" eb="9">
      <t>サイセイ</t>
    </rPh>
    <rPh sb="9" eb="11">
      <t>ノウリョク</t>
    </rPh>
    <rPh sb="12" eb="13">
      <t>アタ</t>
    </rPh>
    <phoneticPr fontId="1"/>
  </si>
  <si>
    <t>Regeneration</t>
    <phoneticPr fontId="1"/>
  </si>
  <si>
    <t>無生物無効\n味方にのみ作用</t>
    <rPh sb="0" eb="3">
      <t>ムセイブツ</t>
    </rPh>
    <rPh sb="3" eb="5">
      <t>ムコウ</t>
    </rPh>
    <rPh sb="7" eb="9">
      <t>ミカタ</t>
    </rPh>
    <rPh sb="12" eb="14">
      <t>サヨウ</t>
    </rPh>
    <phoneticPr fontId="1"/>
  </si>
  <si>
    <t>火1</t>
    <rPh sb="0" eb="1">
      <t>ヒ</t>
    </rPh>
    <phoneticPr fontId="1"/>
  </si>
  <si>
    <t>地1</t>
    <rPh sb="0" eb="1">
      <t>チ</t>
    </rPh>
    <phoneticPr fontId="1"/>
  </si>
  <si>
    <t>火4</t>
    <rPh sb="0" eb="1">
      <t>ヒ</t>
    </rPh>
    <phoneticPr fontId="1"/>
  </si>
  <si>
    <t>風2</t>
    <rPh sb="0" eb="1">
      <t>カゼ</t>
    </rPh>
    <phoneticPr fontId="1"/>
  </si>
  <si>
    <t>水2</t>
    <rPh sb="0" eb="1">
      <t>ミズ</t>
    </rPh>
    <phoneticPr fontId="1"/>
  </si>
  <si>
    <t>星3</t>
    <rPh sb="0" eb="1">
      <t>ホシ</t>
    </rPh>
    <phoneticPr fontId="1"/>
  </si>
  <si>
    <t>死2</t>
    <rPh sb="0" eb="1">
      <t>シ</t>
    </rPh>
    <phoneticPr fontId="1"/>
  </si>
  <si>
    <t>死3</t>
    <rPh sb="0" eb="1">
      <t>シ</t>
    </rPh>
    <phoneticPr fontId="1"/>
  </si>
  <si>
    <t>緑2</t>
    <rPh sb="0" eb="1">
      <t>ミドリ</t>
    </rPh>
    <phoneticPr fontId="1"/>
  </si>
  <si>
    <t>緑3</t>
    <rPh sb="0" eb="1">
      <t>ミドリ</t>
    </rPh>
    <phoneticPr fontId="1"/>
  </si>
  <si>
    <t>水陸両用</t>
    <rPh sb="0" eb="2">
      <t>スイリク</t>
    </rPh>
    <rPh sb="2" eb="4">
      <t>リョウヨウ</t>
    </rPh>
    <phoneticPr fontId="1"/>
  </si>
  <si>
    <t>兵士召喚</t>
    <rPh sb="0" eb="2">
      <t>ヘイシ</t>
    </rPh>
    <rPh sb="2" eb="4">
      <t>ショウカン</t>
    </rPh>
    <phoneticPr fontId="1"/>
  </si>
  <si>
    <t>熱に強い焼き物の兵士Terracotta Soldierを10+体召喚します</t>
    <rPh sb="0" eb="1">
      <t>ネツ</t>
    </rPh>
    <rPh sb="2" eb="3">
      <t>ツヨ</t>
    </rPh>
    <rPh sb="4" eb="5">
      <t>ヤ</t>
    </rPh>
    <rPh sb="6" eb="7">
      <t>モノ</t>
    </rPh>
    <rPh sb="8" eb="10">
      <t>ヘイシ</t>
    </rPh>
    <rPh sb="32" eb="33">
      <t>タイ</t>
    </rPh>
    <rPh sb="33" eb="35">
      <t>ショウカン</t>
    </rPh>
    <phoneticPr fontId="1"/>
  </si>
  <si>
    <t>Terracotta Soldier</t>
    <phoneticPr fontId="1"/>
  </si>
  <si>
    <t>10+2</t>
    <phoneticPr fontId="1"/>
  </si>
  <si>
    <t>陸上専用</t>
    <rPh sb="0" eb="2">
      <t>リクジョウ</t>
    </rPh>
    <rPh sb="2" eb="4">
      <t>センヨウ</t>
    </rPh>
    <phoneticPr fontId="1"/>
  </si>
  <si>
    <t>全体強化</t>
    <rPh sb="0" eb="2">
      <t>ゼンタイ</t>
    </rPh>
    <rPh sb="2" eb="4">
      <t>キョウカ</t>
    </rPh>
    <phoneticPr fontId="1"/>
  </si>
  <si>
    <t>味方全員の一般的な飛び道具に炎を纏わせます</t>
    <rPh sb="0" eb="2">
      <t>ミカタ</t>
    </rPh>
    <rPh sb="2" eb="4">
      <t>ゼンイン</t>
    </rPh>
    <rPh sb="5" eb="8">
      <t>イッパンテキ</t>
    </rPh>
    <rPh sb="9" eb="10">
      <t>ト</t>
    </rPh>
    <rPh sb="11" eb="13">
      <t>ドウグ</t>
    </rPh>
    <rPh sb="14" eb="15">
      <t>ホノオ</t>
    </rPh>
    <rPh sb="16" eb="17">
      <t>マト</t>
    </rPh>
    <phoneticPr fontId="1"/>
  </si>
  <si>
    <t>Flaming Missiles</t>
    <phoneticPr fontId="1"/>
  </si>
  <si>
    <t>瞬間移動</t>
    <rPh sb="0" eb="2">
      <t>シュンカン</t>
    </rPh>
    <rPh sb="2" eb="4">
      <t>イドウ</t>
    </rPh>
    <phoneticPr fontId="1"/>
  </si>
  <si>
    <t>指定した州へ自身を飛ばします</t>
    <rPh sb="0" eb="2">
      <t>シテイ</t>
    </rPh>
    <rPh sb="4" eb="5">
      <t>シュウ</t>
    </rPh>
    <rPh sb="6" eb="8">
      <t>ジシン</t>
    </rPh>
    <rPh sb="9" eb="10">
      <t>ト</t>
    </rPh>
    <phoneticPr fontId="1"/>
  </si>
  <si>
    <t>遠隔儀式</t>
    <rPh sb="0" eb="2">
      <t>エンカク</t>
    </rPh>
    <rPh sb="2" eb="4">
      <t>ギシキ</t>
    </rPh>
    <phoneticPr fontId="1"/>
  </si>
  <si>
    <t>敵を飲み込む酸の立方体Gelatinous Cubeを1体召喚します</t>
    <rPh sb="0" eb="1">
      <t>テキ</t>
    </rPh>
    <rPh sb="2" eb="3">
      <t>ノ</t>
    </rPh>
    <rPh sb="4" eb="5">
      <t>コ</t>
    </rPh>
    <rPh sb="6" eb="7">
      <t>サン</t>
    </rPh>
    <rPh sb="8" eb="11">
      <t>リッポウタイ</t>
    </rPh>
    <rPh sb="28" eb="29">
      <t>タイ</t>
    </rPh>
    <rPh sb="29" eb="31">
      <t>ショウカン</t>
    </rPh>
    <phoneticPr fontId="1"/>
  </si>
  <si>
    <t>Gelatinous Cube</t>
    <phoneticPr fontId="1"/>
  </si>
  <si>
    <t>全体治療</t>
    <rPh sb="0" eb="2">
      <t>ゼンタイ</t>
    </rPh>
    <rPh sb="2" eb="4">
      <t>チリョウ</t>
    </rPh>
    <phoneticPr fontId="1"/>
  </si>
  <si>
    <t>味方全員のHPを回復させます</t>
    <rPh sb="0" eb="2">
      <t>ミカタ</t>
    </rPh>
    <rPh sb="2" eb="4">
      <t>ゼンイン</t>
    </rPh>
    <rPh sb="8" eb="10">
      <t>カイフク</t>
    </rPh>
    <phoneticPr fontId="1"/>
  </si>
  <si>
    <t>無心無効\n無生物無効</t>
    <rPh sb="0" eb="2">
      <t>ムシン</t>
    </rPh>
    <rPh sb="2" eb="4">
      <t>ムコウ</t>
    </rPh>
    <rPh sb="6" eb="9">
      <t>ムセイブツ</t>
    </rPh>
    <rPh sb="9" eb="11">
      <t>ムコウ</t>
    </rPh>
    <phoneticPr fontId="1"/>
  </si>
  <si>
    <t>味方全員の魔法抵抗を向上させます</t>
    <rPh sb="0" eb="2">
      <t>ミカタ</t>
    </rPh>
    <rPh sb="2" eb="4">
      <t>ゼンイン</t>
    </rPh>
    <rPh sb="5" eb="7">
      <t>マホウ</t>
    </rPh>
    <rPh sb="7" eb="9">
      <t>テイコウ</t>
    </rPh>
    <rPh sb="10" eb="12">
      <t>コウジョウ</t>
    </rPh>
    <phoneticPr fontId="1"/>
  </si>
  <si>
    <t>一時的召喚</t>
    <rPh sb="0" eb="3">
      <t>イチジテキ</t>
    </rPh>
    <rPh sb="3" eb="5">
      <t>ショウカン</t>
    </rPh>
    <phoneticPr fontId="1"/>
  </si>
  <si>
    <t>戦場の死体を利用しSoullessを1体召喚します</t>
    <rPh sb="0" eb="2">
      <t>センジョウ</t>
    </rPh>
    <rPh sb="3" eb="5">
      <t>シタイ</t>
    </rPh>
    <rPh sb="6" eb="8">
      <t>リヨウ</t>
    </rPh>
    <rPh sb="19" eb="20">
      <t>タイ</t>
    </rPh>
    <rPh sb="20" eb="22">
      <t>ショウカン</t>
    </rPh>
    <phoneticPr fontId="1"/>
  </si>
  <si>
    <t>戦場の死体を利用しSoullessを10+体召喚します</t>
    <rPh sb="21" eb="22">
      <t>タイ</t>
    </rPh>
    <rPh sb="22" eb="24">
      <t>ショウカン</t>
    </rPh>
    <phoneticPr fontId="1"/>
  </si>
  <si>
    <t>Soulless</t>
    <phoneticPr fontId="1"/>
  </si>
  <si>
    <t>個人呪附</t>
    <rPh sb="0" eb="2">
      <t>コジン</t>
    </rPh>
    <rPh sb="2" eb="3">
      <t>ジュ</t>
    </rPh>
    <rPh sb="3" eb="4">
      <t>フ</t>
    </rPh>
    <phoneticPr fontId="1"/>
  </si>
  <si>
    <t>自身に死後一度だけアンデッド化して蘇る力を与えます</t>
    <rPh sb="0" eb="2">
      <t>ジシン</t>
    </rPh>
    <rPh sb="3" eb="5">
      <t>シゴ</t>
    </rPh>
    <rPh sb="5" eb="7">
      <t>イチド</t>
    </rPh>
    <rPh sb="14" eb="15">
      <t>カ</t>
    </rPh>
    <rPh sb="17" eb="18">
      <t>ヨミガエ</t>
    </rPh>
    <rPh sb="19" eb="20">
      <t>チカラ</t>
    </rPh>
    <rPh sb="21" eb="22">
      <t>アタ</t>
    </rPh>
    <phoneticPr fontId="1"/>
  </si>
  <si>
    <t>Twiceborn Enchantment</t>
    <phoneticPr fontId="1"/>
  </si>
  <si>
    <t>アンデッド無効\n無生物無効</t>
    <rPh sb="5" eb="7">
      <t>ムコウ</t>
    </rPh>
    <rPh sb="9" eb="12">
      <t>ムセイブツ</t>
    </rPh>
    <rPh sb="12" eb="14">
      <t>ムコウ</t>
    </rPh>
    <phoneticPr fontId="1"/>
  </si>
  <si>
    <t>軍用象の歩く屍Behemothを1体召喚します</t>
    <rPh sb="0" eb="2">
      <t>グンヨウ</t>
    </rPh>
    <rPh sb="2" eb="3">
      <t>ゾウ</t>
    </rPh>
    <rPh sb="4" eb="5">
      <t>アル</t>
    </rPh>
    <rPh sb="6" eb="7">
      <t>シカバネ</t>
    </rPh>
    <rPh sb="17" eb="18">
      <t>タイ</t>
    </rPh>
    <rPh sb="18" eb="20">
      <t>ショウカン</t>
    </rPh>
    <phoneticPr fontId="1"/>
  </si>
  <si>
    <t>Behemoth</t>
    <phoneticPr fontId="1"/>
  </si>
  <si>
    <t>強化</t>
    <rPh sb="0" eb="2">
      <t>キョウカ</t>
    </rPh>
    <phoneticPr fontId="1"/>
  </si>
  <si>
    <t>Poison Resistant 5</t>
    <phoneticPr fontId="1"/>
  </si>
  <si>
    <t>広範囲の味方の移動速度を倍増させます</t>
    <rPh sb="0" eb="3">
      <t>コウハンイ</t>
    </rPh>
    <rPh sb="4" eb="6">
      <t>ミカタ</t>
    </rPh>
    <rPh sb="7" eb="9">
      <t>イドウ</t>
    </rPh>
    <rPh sb="9" eb="11">
      <t>ソクド</t>
    </rPh>
    <rPh sb="12" eb="14">
      <t>バイゾウ</t>
    </rPh>
    <phoneticPr fontId="1"/>
  </si>
  <si>
    <t>Haste</t>
    <phoneticPr fontId="1"/>
  </si>
  <si>
    <t>火2</t>
    <rPh sb="0" eb="1">
      <t>ヒ</t>
    </rPh>
    <phoneticPr fontId="1"/>
  </si>
  <si>
    <t>風3</t>
    <rPh sb="0" eb="1">
      <t>カゼ</t>
    </rPh>
    <phoneticPr fontId="1"/>
  </si>
  <si>
    <t>風4</t>
    <rPh sb="0" eb="1">
      <t>カゼ</t>
    </rPh>
    <phoneticPr fontId="1"/>
  </si>
  <si>
    <t>水3</t>
    <rPh sb="0" eb="1">
      <t>ミズ</t>
    </rPh>
    <phoneticPr fontId="1"/>
  </si>
  <si>
    <t>水4</t>
    <rPh sb="0" eb="1">
      <t>ミズ</t>
    </rPh>
    <phoneticPr fontId="1"/>
  </si>
  <si>
    <t>地3</t>
    <rPh sb="0" eb="1">
      <t>チ</t>
    </rPh>
    <phoneticPr fontId="1"/>
  </si>
  <si>
    <t>風1</t>
    <rPh sb="0" eb="1">
      <t>カゼ</t>
    </rPh>
    <phoneticPr fontId="1"/>
  </si>
  <si>
    <t>星2</t>
    <rPh sb="0" eb="1">
      <t>ホシ</t>
    </rPh>
    <phoneticPr fontId="1"/>
  </si>
  <si>
    <t>星5</t>
    <rPh sb="0" eb="1">
      <t>ホシ</t>
    </rPh>
    <phoneticPr fontId="1"/>
  </si>
  <si>
    <t>水1</t>
    <rPh sb="0" eb="1">
      <t>ミズ</t>
    </rPh>
    <phoneticPr fontId="1"/>
  </si>
  <si>
    <t>緑5</t>
    <rPh sb="0" eb="1">
      <t>ミドリ</t>
    </rPh>
    <phoneticPr fontId="1"/>
  </si>
  <si>
    <t>儀式</t>
    <rPh sb="0" eb="2">
      <t>ギシキ</t>
    </rPh>
    <phoneticPr fontId="1"/>
  </si>
  <si>
    <t>戦闘</t>
    <rPh sb="0" eb="2">
      <t>セントウ</t>
    </rPh>
    <phoneticPr fontId="1"/>
  </si>
  <si>
    <t>広範囲の味方に弱い毒物耐性を与えます</t>
    <rPh sb="0" eb="3">
      <t>コウハンイ</t>
    </rPh>
    <rPh sb="4" eb="6">
      <t>ミカタ</t>
    </rPh>
    <rPh sb="7" eb="8">
      <t>ヨワ</t>
    </rPh>
    <rPh sb="9" eb="11">
      <t>ドクブツ</t>
    </rPh>
    <rPh sb="11" eb="13">
      <t>タイセイ</t>
    </rPh>
    <rPh sb="14" eb="15">
      <t>アタ</t>
    </rPh>
    <phoneticPr fontId="1"/>
  </si>
  <si>
    <t>広範囲の味方に弱い火炎耐性を与えます</t>
    <rPh sb="0" eb="3">
      <t>コウハンイ</t>
    </rPh>
    <rPh sb="4" eb="6">
      <t>ミカタ</t>
    </rPh>
    <rPh sb="7" eb="8">
      <t>ヨワ</t>
    </rPh>
    <rPh sb="9" eb="11">
      <t>カエン</t>
    </rPh>
    <rPh sb="11" eb="13">
      <t>タイセイ</t>
    </rPh>
    <rPh sb="14" eb="15">
      <t>アタ</t>
    </rPh>
    <phoneticPr fontId="1"/>
  </si>
  <si>
    <t>Fire Resistant 5</t>
    <phoneticPr fontId="1"/>
  </si>
  <si>
    <t>広範囲の味方に弱い電撃耐性を与えます</t>
    <rPh sb="0" eb="3">
      <t>コウハンイ</t>
    </rPh>
    <rPh sb="4" eb="6">
      <t>ミカタ</t>
    </rPh>
    <rPh sb="7" eb="8">
      <t>ヨワ</t>
    </rPh>
    <rPh sb="9" eb="11">
      <t>デンゲキ</t>
    </rPh>
    <rPh sb="11" eb="13">
      <t>タイセイ</t>
    </rPh>
    <rPh sb="14" eb="15">
      <t>アタ</t>
    </rPh>
    <phoneticPr fontId="1"/>
  </si>
  <si>
    <t>Shock Resistant 5</t>
    <phoneticPr fontId="1"/>
  </si>
  <si>
    <t>電撃を放つ固定された像Watcherを1体召喚します</t>
    <rPh sb="0" eb="2">
      <t>デンゲキ</t>
    </rPh>
    <rPh sb="3" eb="4">
      <t>ハナ</t>
    </rPh>
    <rPh sb="5" eb="7">
      <t>コテイ</t>
    </rPh>
    <rPh sb="10" eb="11">
      <t>ゾウ</t>
    </rPh>
    <rPh sb="20" eb="21">
      <t>タイ</t>
    </rPh>
    <rPh sb="21" eb="23">
      <t>ショウカン</t>
    </rPh>
    <phoneticPr fontId="1"/>
  </si>
  <si>
    <t>Watcher</t>
    <phoneticPr fontId="1"/>
  </si>
  <si>
    <t>地方呪附</t>
    <rPh sb="0" eb="2">
      <t>チホウ</t>
    </rPh>
    <rPh sb="2" eb="3">
      <t>ジュ</t>
    </rPh>
    <rPh sb="3" eb="4">
      <t>フ</t>
    </rPh>
    <phoneticPr fontId="1"/>
  </si>
  <si>
    <t>沿岸の州に貿易風を吹かせ税収を向上させます</t>
    <rPh sb="0" eb="2">
      <t>エンガン</t>
    </rPh>
    <rPh sb="3" eb="4">
      <t>シュウ</t>
    </rPh>
    <rPh sb="5" eb="8">
      <t>ボウエキフウ</t>
    </rPh>
    <rPh sb="9" eb="10">
      <t>フ</t>
    </rPh>
    <rPh sb="12" eb="14">
      <t>ゼイシュウ</t>
    </rPh>
    <rPh sb="15" eb="17">
      <t>コウジョウ</t>
    </rPh>
    <phoneticPr fontId="1"/>
  </si>
  <si>
    <t>Trade Wind</t>
    <phoneticPr fontId="1"/>
  </si>
  <si>
    <t>広範囲の味方に弱い冷気耐性を与えます</t>
    <rPh sb="0" eb="3">
      <t>コウハンイ</t>
    </rPh>
    <rPh sb="4" eb="6">
      <t>ミカタ</t>
    </rPh>
    <rPh sb="7" eb="8">
      <t>ヨワ</t>
    </rPh>
    <rPh sb="9" eb="11">
      <t>レイキ</t>
    </rPh>
    <rPh sb="11" eb="13">
      <t>タイセイ</t>
    </rPh>
    <rPh sb="14" eb="15">
      <t>アタ</t>
    </rPh>
    <phoneticPr fontId="1"/>
  </si>
  <si>
    <t>Cold Resistant 5</t>
    <phoneticPr fontId="1"/>
  </si>
  <si>
    <t>水中専用</t>
    <rPh sb="0" eb="2">
      <t>スイチュウ</t>
    </rPh>
    <rPh sb="2" eb="4">
      <t>センヨウ</t>
    </rPh>
    <phoneticPr fontId="1"/>
  </si>
  <si>
    <t>戦闘呪附</t>
    <rPh sb="0" eb="2">
      <t>セントウ</t>
    </rPh>
    <rPh sb="2" eb="3">
      <t>ジュ</t>
    </rPh>
    <rPh sb="3" eb="4">
      <t>フ</t>
    </rPh>
    <phoneticPr fontId="1"/>
  </si>
  <si>
    <t>海流に味方の行動を助けさせ敵の行動を阻害させます</t>
    <rPh sb="0" eb="2">
      <t>カイリュウ</t>
    </rPh>
    <rPh sb="3" eb="5">
      <t>ミカタ</t>
    </rPh>
    <rPh sb="6" eb="8">
      <t>コウドウ</t>
    </rPh>
    <rPh sb="9" eb="10">
      <t>タス</t>
    </rPh>
    <rPh sb="13" eb="14">
      <t>テキ</t>
    </rPh>
    <rPh sb="15" eb="17">
      <t>コウドウ</t>
    </rPh>
    <rPh sb="18" eb="20">
      <t>ソガイ</t>
    </rPh>
    <phoneticPr fontId="1"/>
  </si>
  <si>
    <t>Friendly Currents</t>
    <phoneticPr fontId="1"/>
  </si>
  <si>
    <t>味方にのみ作用</t>
    <rPh sb="0" eb="2">
      <t>ミカタ</t>
    </rPh>
    <rPh sb="5" eb="7">
      <t>サヨウ</t>
    </rPh>
    <phoneticPr fontId="1"/>
  </si>
  <si>
    <t>地面を沼地化させ環境に不慣れなものの動きを妨げます</t>
    <rPh sb="0" eb="2">
      <t>ジメン</t>
    </rPh>
    <rPh sb="3" eb="5">
      <t>ヌマチ</t>
    </rPh>
    <rPh sb="5" eb="6">
      <t>カ</t>
    </rPh>
    <rPh sb="8" eb="10">
      <t>カンキョウ</t>
    </rPh>
    <rPh sb="11" eb="13">
      <t>フナ</t>
    </rPh>
    <rPh sb="18" eb="19">
      <t>ウゴ</t>
    </rPh>
    <rPh sb="21" eb="22">
      <t>サマタ</t>
    </rPh>
    <phoneticPr fontId="1"/>
  </si>
  <si>
    <t>Quagmire</t>
    <phoneticPr fontId="1"/>
  </si>
  <si>
    <t>飛行する石像Gargoyleを5+体召喚します</t>
    <rPh sb="0" eb="2">
      <t>ヒコウ</t>
    </rPh>
    <rPh sb="4" eb="6">
      <t>セキゾウ</t>
    </rPh>
    <rPh sb="17" eb="18">
      <t>タイ</t>
    </rPh>
    <rPh sb="18" eb="20">
      <t>ショウカン</t>
    </rPh>
    <phoneticPr fontId="1"/>
  </si>
  <si>
    <t>Gargoyle</t>
    <phoneticPr fontId="1"/>
  </si>
  <si>
    <t>自身が負傷した際に一度だけ自動的に帰還するようにします</t>
    <rPh sb="0" eb="2">
      <t>ジシン</t>
    </rPh>
    <rPh sb="3" eb="5">
      <t>フショウ</t>
    </rPh>
    <rPh sb="7" eb="8">
      <t>サイ</t>
    </rPh>
    <rPh sb="9" eb="11">
      <t>イチド</t>
    </rPh>
    <rPh sb="13" eb="16">
      <t>ジドウテキ</t>
    </rPh>
    <rPh sb="17" eb="19">
      <t>キカン</t>
    </rPh>
    <phoneticPr fontId="1"/>
  </si>
  <si>
    <t>Ritual of Returning</t>
    <phoneticPr fontId="1"/>
  </si>
  <si>
    <t>特殊</t>
    <rPh sb="0" eb="2">
      <t>トクシュ</t>
    </rPh>
    <phoneticPr fontId="1"/>
  </si>
  <si>
    <t>指定した世界呪附を解除しようと試みます</t>
    <rPh sb="0" eb="2">
      <t>シテイ</t>
    </rPh>
    <rPh sb="4" eb="6">
      <t>セカイ</t>
    </rPh>
    <rPh sb="6" eb="7">
      <t>ジュ</t>
    </rPh>
    <rPh sb="7" eb="8">
      <t>フ</t>
    </rPh>
    <rPh sb="9" eb="11">
      <t>カイジョ</t>
    </rPh>
    <rPh sb="15" eb="16">
      <t>ココロ</t>
    </rPh>
    <phoneticPr fontId="1"/>
  </si>
  <si>
    <t>Dispel</t>
    <phoneticPr fontId="1"/>
  </si>
  <si>
    <t>世界呪附</t>
    <rPh sb="0" eb="2">
      <t>セカイ</t>
    </rPh>
    <rPh sb="2" eb="3">
      <t>ジュ</t>
    </rPh>
    <rPh sb="3" eb="4">
      <t>フ</t>
    </rPh>
    <phoneticPr fontId="1"/>
  </si>
  <si>
    <t>世界中の簡単な情報と支配圏内の詳細な情報を得ます</t>
    <rPh sb="0" eb="2">
      <t>セカイ</t>
    </rPh>
    <rPh sb="2" eb="3">
      <t>ジュウ</t>
    </rPh>
    <rPh sb="4" eb="6">
      <t>カンタン</t>
    </rPh>
    <rPh sb="7" eb="9">
      <t>ジョウホウ</t>
    </rPh>
    <rPh sb="10" eb="13">
      <t>シハイケン</t>
    </rPh>
    <rPh sb="13" eb="14">
      <t>ナイ</t>
    </rPh>
    <rPh sb="15" eb="17">
      <t>ショウサイ</t>
    </rPh>
    <rPh sb="18" eb="20">
      <t>ジョウホウ</t>
    </rPh>
    <rPh sb="21" eb="22">
      <t>エ</t>
    </rPh>
    <phoneticPr fontId="1"/>
  </si>
  <si>
    <t>The Eyes of God</t>
    <phoneticPr fontId="1"/>
  </si>
  <si>
    <t>Longdead</t>
    <phoneticPr fontId="1"/>
  </si>
  <si>
    <t>骨だけの騎兵Longdead Horsemanを20+体召喚します</t>
    <rPh sb="0" eb="1">
      <t>ホネ</t>
    </rPh>
    <rPh sb="4" eb="6">
      <t>キヘイ</t>
    </rPh>
    <rPh sb="27" eb="28">
      <t>タイ</t>
    </rPh>
    <rPh sb="28" eb="30">
      <t>ショウカン</t>
    </rPh>
    <phoneticPr fontId="1"/>
  </si>
  <si>
    <t>戦場全体に毒霧を噴出させ敵味方全員を断続的に攻撃します</t>
    <rPh sb="0" eb="2">
      <t>センジョウ</t>
    </rPh>
    <rPh sb="2" eb="4">
      <t>ゼンタイ</t>
    </rPh>
    <rPh sb="5" eb="6">
      <t>ドク</t>
    </rPh>
    <rPh sb="6" eb="7">
      <t>キリ</t>
    </rPh>
    <rPh sb="8" eb="10">
      <t>フンシュツ</t>
    </rPh>
    <rPh sb="12" eb="15">
      <t>テキミカタ</t>
    </rPh>
    <rPh sb="15" eb="17">
      <t>ゼンイン</t>
    </rPh>
    <rPh sb="18" eb="21">
      <t>ダンゾクテキ</t>
    </rPh>
    <rPh sb="22" eb="24">
      <t>コウゲキ</t>
    </rPh>
    <phoneticPr fontId="1"/>
  </si>
  <si>
    <t>Foul Vapors</t>
    <phoneticPr fontId="1"/>
  </si>
  <si>
    <t>森林限定</t>
    <rPh sb="0" eb="2">
      <t>シンリン</t>
    </rPh>
    <rPh sb="2" eb="4">
      <t>ゲンテイ</t>
    </rPh>
    <phoneticPr fontId="1"/>
  </si>
  <si>
    <t>地方呪附\n沿岸でのみ使用可能</t>
    <rPh sb="0" eb="2">
      <t>チホウ</t>
    </rPh>
    <rPh sb="2" eb="3">
      <t>ジュ</t>
    </rPh>
    <rPh sb="3" eb="4">
      <t>フ</t>
    </rPh>
    <rPh sb="6" eb="8">
      <t>エンガン</t>
    </rPh>
    <rPh sb="11" eb="13">
      <t>シヨウ</t>
    </rPh>
    <rPh sb="13" eb="15">
      <t>カノウ</t>
    </rPh>
    <phoneticPr fontId="1"/>
  </si>
  <si>
    <t>指定した森林へと指揮下の兵と共に移動します</t>
    <rPh sb="0" eb="2">
      <t>シテイ</t>
    </rPh>
    <rPh sb="4" eb="6">
      <t>シンリン</t>
    </rPh>
    <rPh sb="8" eb="11">
      <t>シキカ</t>
    </rPh>
    <rPh sb="12" eb="13">
      <t>ヘイ</t>
    </rPh>
    <rPh sb="14" eb="15">
      <t>トモ</t>
    </rPh>
    <rPh sb="16" eb="18">
      <t>イドウ</t>
    </rPh>
    <phoneticPr fontId="1"/>
  </si>
  <si>
    <t>遠隔儀式\n森林のみ指定可能</t>
    <rPh sb="0" eb="2">
      <t>エンカク</t>
    </rPh>
    <rPh sb="2" eb="4">
      <t>ギシキ</t>
    </rPh>
    <rPh sb="6" eb="8">
      <t>シンリン</t>
    </rPh>
    <rPh sb="10" eb="12">
      <t>シテイ</t>
    </rPh>
    <rPh sb="12" eb="14">
      <t>カノウ</t>
    </rPh>
    <phoneticPr fontId="1"/>
  </si>
  <si>
    <t>火5</t>
    <rPh sb="0" eb="1">
      <t>ヒ</t>
    </rPh>
    <phoneticPr fontId="1"/>
  </si>
  <si>
    <t>火6</t>
    <rPh sb="0" eb="1">
      <t>ヒ</t>
    </rPh>
    <phoneticPr fontId="1"/>
  </si>
  <si>
    <t>風5</t>
    <rPh sb="0" eb="1">
      <t>カゼ</t>
    </rPh>
    <phoneticPr fontId="1"/>
  </si>
  <si>
    <t>死1</t>
    <rPh sb="0" eb="1">
      <t>シ</t>
    </rPh>
    <phoneticPr fontId="1"/>
  </si>
  <si>
    <t>水5</t>
    <rPh sb="0" eb="1">
      <t>ミズ</t>
    </rPh>
    <phoneticPr fontId="1"/>
  </si>
  <si>
    <t>地5</t>
    <rPh sb="0" eb="1">
      <t>チ</t>
    </rPh>
    <phoneticPr fontId="1"/>
  </si>
  <si>
    <t>星4</t>
    <rPh sb="0" eb="1">
      <t>ホシ</t>
    </rPh>
    <phoneticPr fontId="1"/>
  </si>
  <si>
    <t>死4</t>
    <rPh sb="0" eb="1">
      <t>シ</t>
    </rPh>
    <phoneticPr fontId="1"/>
  </si>
  <si>
    <t>Heat from Hell</t>
    <phoneticPr fontId="1"/>
  </si>
  <si>
    <t>Vafur Flames</t>
    <phoneticPr fontId="1"/>
  </si>
  <si>
    <t>要塞の城壁を炎の壁で囲み攻め入る敵を攻撃します</t>
    <phoneticPr fontId="1"/>
  </si>
  <si>
    <t>術者の国に大量の火の宝石を与えます</t>
    <rPh sb="0" eb="1">
      <t>ジュツ</t>
    </rPh>
    <rPh sb="1" eb="2">
      <t>シャ</t>
    </rPh>
    <rPh sb="3" eb="4">
      <t>クニ</t>
    </rPh>
    <rPh sb="5" eb="7">
      <t>タイリョウ</t>
    </rPh>
    <rPh sb="8" eb="9">
      <t>ヒ</t>
    </rPh>
    <rPh sb="10" eb="12">
      <t>ホウセキ</t>
    </rPh>
    <rPh sb="13" eb="14">
      <t>アタ</t>
    </rPh>
    <phoneticPr fontId="1"/>
  </si>
  <si>
    <t>Eternal Pyre</t>
    <phoneticPr fontId="1"/>
  </si>
  <si>
    <t>味方全員を大気の盾で覆い大半の射撃を80%で無効化します</t>
    <rPh sb="0" eb="2">
      <t>ミカタ</t>
    </rPh>
    <rPh sb="2" eb="4">
      <t>ゼンイン</t>
    </rPh>
    <phoneticPr fontId="1"/>
  </si>
  <si>
    <t>戦場を熱波で包み敵味方全員を疲労させます</t>
    <phoneticPr fontId="1"/>
  </si>
  <si>
    <t>Dome of Solid Air</t>
    <phoneticPr fontId="1"/>
  </si>
  <si>
    <t>Air Shield</t>
    <phoneticPr fontId="1"/>
  </si>
  <si>
    <t>広範囲の味方の防御技能を向上させます</t>
    <rPh sb="0" eb="3">
      <t>コウハンイ</t>
    </rPh>
    <rPh sb="4" eb="6">
      <t>ミカタ</t>
    </rPh>
    <rPh sb="7" eb="9">
      <t>ボウギョ</t>
    </rPh>
    <rPh sb="9" eb="11">
      <t>ギノウ</t>
    </rPh>
    <rPh sb="12" eb="14">
      <t>コウジョウ</t>
    </rPh>
    <phoneticPr fontId="1"/>
  </si>
  <si>
    <t>Water Shield</t>
    <phoneticPr fontId="1"/>
  </si>
  <si>
    <t>山地限定</t>
    <rPh sb="0" eb="2">
      <t>サンチ</t>
    </rPh>
    <rPh sb="2" eb="4">
      <t>ゲンテイ</t>
    </rPh>
    <phoneticPr fontId="1"/>
  </si>
  <si>
    <t>高地や山地からUnfrozenの兵士と指揮官を召喚します</t>
    <rPh sb="0" eb="2">
      <t>コウチ</t>
    </rPh>
    <rPh sb="3" eb="5">
      <t>サンチ</t>
    </rPh>
    <rPh sb="16" eb="18">
      <t>ヘイシ</t>
    </rPh>
    <rPh sb="19" eb="22">
      <t>シキカン</t>
    </rPh>
    <rPh sb="23" eb="25">
      <t>ショウカン</t>
    </rPh>
    <phoneticPr fontId="1"/>
  </si>
  <si>
    <t>Random Unfrozen</t>
    <phoneticPr fontId="1"/>
  </si>
  <si>
    <t>戦場を寒波で包み敵味方全員を疲労させます</t>
    <rPh sb="0" eb="2">
      <t>センジョウ</t>
    </rPh>
    <rPh sb="3" eb="5">
      <t>カンパ</t>
    </rPh>
    <rPh sb="6" eb="7">
      <t>ツツ</t>
    </rPh>
    <rPh sb="8" eb="11">
      <t>テキミカタ</t>
    </rPh>
    <rPh sb="11" eb="13">
      <t>ゼンイン</t>
    </rPh>
    <rPh sb="14" eb="16">
      <t>ヒロウ</t>
    </rPh>
    <phoneticPr fontId="1"/>
  </si>
  <si>
    <t>Grip of Winter</t>
    <phoneticPr fontId="1"/>
  </si>
  <si>
    <t>州を狙う遠隔儀式の術者へ反撃しその30%を妨害します</t>
    <rPh sb="0" eb="1">
      <t>シュウ</t>
    </rPh>
    <rPh sb="2" eb="3">
      <t>ネラ</t>
    </rPh>
    <rPh sb="4" eb="6">
      <t>エンカク</t>
    </rPh>
    <rPh sb="6" eb="8">
      <t>ギシキ</t>
    </rPh>
    <rPh sb="9" eb="10">
      <t>ジュツ</t>
    </rPh>
    <rPh sb="10" eb="11">
      <t>シャ</t>
    </rPh>
    <rPh sb="12" eb="14">
      <t>ハンゲキ</t>
    </rPh>
    <rPh sb="21" eb="23">
      <t>ボウガイ</t>
    </rPh>
    <phoneticPr fontId="1"/>
  </si>
  <si>
    <t>Frost Dome</t>
    <phoneticPr fontId="1"/>
  </si>
  <si>
    <t>頑強な生ける像Living Statueを10+体召喚します</t>
    <rPh sb="0" eb="2">
      <t>ガンキョウ</t>
    </rPh>
    <rPh sb="3" eb="4">
      <t>イ</t>
    </rPh>
    <rPh sb="6" eb="7">
      <t>ゾウ</t>
    </rPh>
    <rPh sb="24" eb="25">
      <t>タイ</t>
    </rPh>
    <rPh sb="25" eb="27">
      <t>ショウカン</t>
    </rPh>
    <phoneticPr fontId="1"/>
  </si>
  <si>
    <t>Living Statue</t>
    <phoneticPr fontId="1"/>
  </si>
  <si>
    <t>荒地限定</t>
    <rPh sb="0" eb="2">
      <t>アレチ</t>
    </rPh>
    <rPh sb="2" eb="4">
      <t>ゲンテイ</t>
    </rPh>
    <phoneticPr fontId="1"/>
  </si>
  <si>
    <t>特殊召喚</t>
    <rPh sb="0" eb="2">
      <t>トクシュ</t>
    </rPh>
    <rPh sb="2" eb="4">
      <t>ショウカン</t>
    </rPh>
    <phoneticPr fontId="1"/>
  </si>
  <si>
    <t>荒地からDust Walkerの兵士や指揮官を召喚します</t>
    <rPh sb="0" eb="2">
      <t>アレチ</t>
    </rPh>
    <rPh sb="16" eb="18">
      <t>ヘイシ</t>
    </rPh>
    <rPh sb="19" eb="22">
      <t>シキカン</t>
    </rPh>
    <rPh sb="23" eb="25">
      <t>ショウカン</t>
    </rPh>
    <phoneticPr fontId="1"/>
  </si>
  <si>
    <t>Random Dust Walker</t>
    <phoneticPr fontId="1"/>
  </si>
  <si>
    <t>洞窟限定</t>
    <rPh sb="0" eb="2">
      <t>ドウクツ</t>
    </rPh>
    <rPh sb="2" eb="4">
      <t>ゲンテイ</t>
    </rPh>
    <phoneticPr fontId="1"/>
  </si>
  <si>
    <t>洞窟からReleased Oneの兵士と指揮官を召喚します</t>
    <rPh sb="0" eb="2">
      <t>ドウクツ</t>
    </rPh>
    <rPh sb="17" eb="19">
      <t>ヘイシ</t>
    </rPh>
    <rPh sb="20" eb="23">
      <t>シキカン</t>
    </rPh>
    <rPh sb="24" eb="26">
      <t>ショウカン</t>
    </rPh>
    <phoneticPr fontId="1"/>
  </si>
  <si>
    <t>Random Released One</t>
    <phoneticPr fontId="1"/>
  </si>
  <si>
    <t>支配圏内の資源収入を増加させます</t>
    <rPh sb="0" eb="3">
      <t>シハイケン</t>
    </rPh>
    <rPh sb="3" eb="4">
      <t>ナイ</t>
    </rPh>
    <rPh sb="5" eb="7">
      <t>シゲン</t>
    </rPh>
    <rPh sb="7" eb="9">
      <t>シュウニュウ</t>
    </rPh>
    <rPh sb="10" eb="12">
      <t>ゾウカ</t>
    </rPh>
    <phoneticPr fontId="1"/>
  </si>
  <si>
    <t>Riches from Beneath</t>
    <phoneticPr fontId="1"/>
  </si>
  <si>
    <t>即死</t>
    <rPh sb="0" eb="2">
      <t>ソクシ</t>
    </rPh>
    <phoneticPr fontId="1"/>
  </si>
  <si>
    <t>敵の魔法生物1体を即死させようと試みます</t>
    <rPh sb="0" eb="1">
      <t>テキ</t>
    </rPh>
    <rPh sb="2" eb="4">
      <t>マホウ</t>
    </rPh>
    <rPh sb="4" eb="6">
      <t>セイブツ</t>
    </rPh>
    <rPh sb="7" eb="8">
      <t>タイ</t>
    </rPh>
    <rPh sb="9" eb="11">
      <t>ソクシ</t>
    </rPh>
    <rPh sb="16" eb="17">
      <t>ココロ</t>
    </rPh>
    <phoneticPr fontId="1"/>
  </si>
  <si>
    <t>抵抗可能\n魔法生物にのみ作用</t>
    <rPh sb="0" eb="2">
      <t>テイコウ</t>
    </rPh>
    <rPh sb="2" eb="4">
      <t>カノウ</t>
    </rPh>
    <rPh sb="6" eb="8">
      <t>マホウ</t>
    </rPh>
    <rPh sb="8" eb="10">
      <t>セイブツ</t>
    </rPh>
    <rPh sb="13" eb="15">
      <t>サヨウ</t>
    </rPh>
    <phoneticPr fontId="1"/>
  </si>
  <si>
    <t>州を狙う遠隔儀式の50%を妨害します</t>
    <rPh sb="0" eb="1">
      <t>シュウ</t>
    </rPh>
    <rPh sb="2" eb="3">
      <t>ネラ</t>
    </rPh>
    <rPh sb="4" eb="6">
      <t>エンカク</t>
    </rPh>
    <rPh sb="6" eb="8">
      <t>ギシキ</t>
    </rPh>
    <rPh sb="13" eb="15">
      <t>ボウガイ</t>
    </rPh>
    <phoneticPr fontId="1"/>
  </si>
  <si>
    <t>Dome of Arcane Warding</t>
    <phoneticPr fontId="1"/>
  </si>
  <si>
    <t>味方にのみ作用</t>
    <rPh sb="0" eb="2">
      <t>ミカタ</t>
    </rPh>
    <phoneticPr fontId="1"/>
  </si>
  <si>
    <t>怪鳥の動く屍Zizを1体召喚します</t>
    <rPh sb="0" eb="2">
      <t>カイチョウ</t>
    </rPh>
    <rPh sb="3" eb="4">
      <t>ウゴ</t>
    </rPh>
    <rPh sb="5" eb="6">
      <t>シカバネ</t>
    </rPh>
    <rPh sb="11" eb="12">
      <t>タイ</t>
    </rPh>
    <rPh sb="12" eb="14">
      <t>ショウカン</t>
    </rPh>
    <phoneticPr fontId="1"/>
  </si>
  <si>
    <t>Ziz</t>
    <phoneticPr fontId="1"/>
  </si>
  <si>
    <t>生者の体を強張らせ敵味方全員を疲労させます</t>
    <rPh sb="0" eb="2">
      <t>ショウジャ</t>
    </rPh>
    <rPh sb="3" eb="4">
      <t>カラダ</t>
    </rPh>
    <rPh sb="5" eb="7">
      <t>コワバ</t>
    </rPh>
    <rPh sb="9" eb="12">
      <t>テキミカタ</t>
    </rPh>
    <rPh sb="12" eb="14">
      <t>ゼンイン</t>
    </rPh>
    <rPh sb="15" eb="17">
      <t>ヒロウ</t>
    </rPh>
    <phoneticPr fontId="1"/>
  </si>
  <si>
    <t>Rigor Mortis</t>
    <phoneticPr fontId="1"/>
  </si>
  <si>
    <t>沼地限定</t>
    <rPh sb="0" eb="2">
      <t>ヌマチ</t>
    </rPh>
    <rPh sb="2" eb="4">
      <t>ゲンテイ</t>
    </rPh>
    <phoneticPr fontId="1"/>
  </si>
  <si>
    <t>Terrain</t>
    <phoneticPr fontId="1"/>
  </si>
  <si>
    <t>骨だけの弓兵Longdead Archerを10体召喚します</t>
    <rPh sb="0" eb="1">
      <t>ホネ</t>
    </rPh>
    <rPh sb="4" eb="5">
      <t>ユミ</t>
    </rPh>
    <rPh sb="5" eb="6">
      <t>ヘイ</t>
    </rPh>
    <rPh sb="24" eb="25">
      <t>タイ</t>
    </rPh>
    <rPh sb="25" eb="27">
      <t>ショウカン</t>
    </rPh>
    <phoneticPr fontId="1"/>
  </si>
  <si>
    <t>Longdead Archer</t>
    <phoneticPr fontId="1"/>
  </si>
  <si>
    <t>味方全員の疲労を徐々に回復させます</t>
    <rPh sb="0" eb="2">
      <t>ミカタ</t>
    </rPh>
    <rPh sb="2" eb="4">
      <t>ゼンイン</t>
    </rPh>
    <rPh sb="5" eb="7">
      <t>ヒロウ</t>
    </rPh>
    <rPh sb="8" eb="10">
      <t>ジョジョ</t>
    </rPh>
    <rPh sb="11" eb="13">
      <t>カイフク</t>
    </rPh>
    <phoneticPr fontId="1"/>
  </si>
  <si>
    <t>Relief</t>
    <phoneticPr fontId="1"/>
  </si>
  <si>
    <t>州を狙う遠隔儀式の30%を破壊されるまで妨害します</t>
    <rPh sb="0" eb="1">
      <t>シュウ</t>
    </rPh>
    <rPh sb="2" eb="3">
      <t>ネラ</t>
    </rPh>
    <rPh sb="4" eb="6">
      <t>エンカク</t>
    </rPh>
    <rPh sb="6" eb="8">
      <t>ギシキ</t>
    </rPh>
    <rPh sb="13" eb="15">
      <t>ハカイ</t>
    </rPh>
    <rPh sb="20" eb="22">
      <t>ボウガイ</t>
    </rPh>
    <phoneticPr fontId="1"/>
  </si>
  <si>
    <t>州を狙う遠隔儀式の80%を失敗するまで妨害します</t>
    <rPh sb="0" eb="1">
      <t>シュウ</t>
    </rPh>
    <rPh sb="2" eb="3">
      <t>ネラ</t>
    </rPh>
    <rPh sb="4" eb="6">
      <t>エンカク</t>
    </rPh>
    <rPh sb="6" eb="8">
      <t>ギシキ</t>
    </rPh>
    <rPh sb="13" eb="15">
      <t>シッパイ</t>
    </rPh>
    <rPh sb="19" eb="21">
      <t>ボウガイ</t>
    </rPh>
    <phoneticPr fontId="1"/>
  </si>
  <si>
    <t>Forest Dome</t>
    <phoneticPr fontId="1"/>
  </si>
  <si>
    <t>火4</t>
    <rPh sb="0" eb="1">
      <t>ヒ</t>
    </rPh>
    <phoneticPr fontId="1"/>
  </si>
  <si>
    <t>風4</t>
    <rPh sb="0" eb="1">
      <t>カゼ</t>
    </rPh>
    <phoneticPr fontId="1"/>
  </si>
  <si>
    <t>水4</t>
    <rPh sb="0" eb="1">
      <t>ミズ</t>
    </rPh>
    <phoneticPr fontId="1"/>
  </si>
  <si>
    <t>死3</t>
    <rPh sb="0" eb="1">
      <t>シ</t>
    </rPh>
    <phoneticPr fontId="1"/>
  </si>
  <si>
    <t>水5</t>
    <rPh sb="0" eb="1">
      <t>ミズ</t>
    </rPh>
    <phoneticPr fontId="1"/>
  </si>
  <si>
    <t>地5</t>
    <rPh sb="0" eb="1">
      <t>チ</t>
    </rPh>
    <phoneticPr fontId="1"/>
  </si>
  <si>
    <t>地6</t>
    <rPh sb="0" eb="1">
      <t>チ</t>
    </rPh>
    <phoneticPr fontId="1"/>
  </si>
  <si>
    <t>星5</t>
    <rPh sb="0" eb="1">
      <t>ホシ</t>
    </rPh>
    <phoneticPr fontId="1"/>
  </si>
  <si>
    <t>水1</t>
    <rPh sb="0" eb="1">
      <t>ミズ</t>
    </rPh>
    <phoneticPr fontId="1"/>
  </si>
  <si>
    <t>死4</t>
    <rPh sb="0" eb="1">
      <t>シ</t>
    </rPh>
    <phoneticPr fontId="1"/>
  </si>
  <si>
    <t>緑4</t>
    <rPh sb="0" eb="1">
      <t>ミドリ</t>
    </rPh>
    <phoneticPr fontId="1"/>
  </si>
  <si>
    <t>緑5</t>
    <rPh sb="0" eb="1">
      <t>ミドリ</t>
    </rPh>
    <phoneticPr fontId="1"/>
  </si>
  <si>
    <t>緑6</t>
    <rPh sb="0" eb="1">
      <t>ミドリ</t>
    </rPh>
    <phoneticPr fontId="1"/>
  </si>
  <si>
    <t>陸上専用</t>
    <rPh sb="0" eb="2">
      <t>リクジョウ</t>
    </rPh>
    <rPh sb="2" eb="4">
      <t>センヨウ</t>
    </rPh>
    <phoneticPr fontId="1"/>
  </si>
  <si>
    <t>地方呪附</t>
    <rPh sb="0" eb="2">
      <t>チホウ</t>
    </rPh>
    <rPh sb="2" eb="3">
      <t>ジュ</t>
    </rPh>
    <rPh sb="3" eb="4">
      <t>フ</t>
    </rPh>
    <phoneticPr fontId="1"/>
  </si>
  <si>
    <t>州を狙う遠隔儀式に強力な反撃を行います</t>
    <rPh sb="0" eb="1">
      <t>シュウ</t>
    </rPh>
    <rPh sb="2" eb="3">
      <t>ネラ</t>
    </rPh>
    <rPh sb="4" eb="6">
      <t>エンカク</t>
    </rPh>
    <rPh sb="6" eb="8">
      <t>ギシキ</t>
    </rPh>
    <rPh sb="9" eb="11">
      <t>キョウリョク</t>
    </rPh>
    <rPh sb="12" eb="14">
      <t>ハンゲキ</t>
    </rPh>
    <rPh sb="15" eb="16">
      <t>オコナ</t>
    </rPh>
    <phoneticPr fontId="1"/>
  </si>
  <si>
    <t>Dome of Flaming Death</t>
    <phoneticPr fontId="1"/>
  </si>
  <si>
    <t>全体強化</t>
    <rPh sb="0" eb="2">
      <t>ゼンタイ</t>
    </rPh>
    <rPh sb="2" eb="4">
      <t>キョウカ</t>
    </rPh>
    <phoneticPr fontId="1"/>
  </si>
  <si>
    <t>味方全員に飛行能力を与えます</t>
    <rPh sb="0" eb="2">
      <t>ミカタ</t>
    </rPh>
    <rPh sb="2" eb="4">
      <t>ゼンイン</t>
    </rPh>
    <rPh sb="5" eb="7">
      <t>ヒコウ</t>
    </rPh>
    <rPh sb="7" eb="9">
      <t>ノウリョク</t>
    </rPh>
    <rPh sb="10" eb="11">
      <t>アタ</t>
    </rPh>
    <phoneticPr fontId="1"/>
  </si>
  <si>
    <t>Flying</t>
    <phoneticPr fontId="1"/>
  </si>
  <si>
    <t>味方にのみ作用</t>
    <rPh sb="0" eb="2">
      <t>ミカタ</t>
    </rPh>
    <rPh sb="5" eb="7">
      <t>サヨウ</t>
    </rPh>
    <phoneticPr fontId="1"/>
  </si>
  <si>
    <t>水陸両用</t>
    <rPh sb="0" eb="2">
      <t>スイリク</t>
    </rPh>
    <rPh sb="2" eb="4">
      <t>リョウヨウ</t>
    </rPh>
    <phoneticPr fontId="1"/>
  </si>
  <si>
    <t>世界呪附</t>
    <rPh sb="0" eb="2">
      <t>セカイ</t>
    </rPh>
    <rPh sb="2" eb="3">
      <t>ジュ</t>
    </rPh>
    <rPh sb="3" eb="4">
      <t>フ</t>
    </rPh>
    <phoneticPr fontId="1"/>
  </si>
  <si>
    <t>敵の沿岸の州を海賊の幽霊船艦隊が略奪します</t>
    <rPh sb="0" eb="1">
      <t>テキ</t>
    </rPh>
    <rPh sb="2" eb="4">
      <t>エンガン</t>
    </rPh>
    <rPh sb="5" eb="6">
      <t>シュウ</t>
    </rPh>
    <rPh sb="7" eb="9">
      <t>カイゾク</t>
    </rPh>
    <rPh sb="10" eb="13">
      <t>ユウレイセン</t>
    </rPh>
    <rPh sb="13" eb="15">
      <t>カンタイ</t>
    </rPh>
    <rPh sb="16" eb="18">
      <t>リャクダツ</t>
    </rPh>
    <phoneticPr fontId="1"/>
  </si>
  <si>
    <t>Ghost Ship Armada</t>
    <phoneticPr fontId="1"/>
  </si>
  <si>
    <t>世界中の兵士と指揮官に水中呼吸能力を与えます</t>
    <rPh sb="0" eb="2">
      <t>セカイ</t>
    </rPh>
    <rPh sb="2" eb="3">
      <t>ジュウ</t>
    </rPh>
    <rPh sb="4" eb="6">
      <t>ヘイシ</t>
    </rPh>
    <rPh sb="7" eb="10">
      <t>シキカン</t>
    </rPh>
    <rPh sb="11" eb="13">
      <t>スイチュウ</t>
    </rPh>
    <rPh sb="13" eb="15">
      <t>コキュウ</t>
    </rPh>
    <rPh sb="15" eb="17">
      <t>ノウリョク</t>
    </rPh>
    <rPh sb="18" eb="19">
      <t>アタ</t>
    </rPh>
    <phoneticPr fontId="1"/>
  </si>
  <si>
    <t>Thetis' Blessing</t>
    <phoneticPr fontId="1"/>
  </si>
  <si>
    <t>要塞を護る大理石の獅子を作り秩序を齎します</t>
    <rPh sb="0" eb="2">
      <t>ヨウサイ</t>
    </rPh>
    <rPh sb="3" eb="4">
      <t>マモ</t>
    </rPh>
    <rPh sb="5" eb="8">
      <t>ダイリセキ</t>
    </rPh>
    <rPh sb="9" eb="11">
      <t>シシ</t>
    </rPh>
    <rPh sb="12" eb="13">
      <t>ツク</t>
    </rPh>
    <rPh sb="14" eb="16">
      <t>チツジョ</t>
    </rPh>
    <rPh sb="17" eb="18">
      <t>モタラ</t>
    </rPh>
    <phoneticPr fontId="1"/>
  </si>
  <si>
    <t>Lion Sentinels</t>
    <phoneticPr fontId="1"/>
  </si>
  <si>
    <t>術者の国に大量の地の宝石を与えます</t>
    <rPh sb="0" eb="1">
      <t>ジュツ</t>
    </rPh>
    <rPh sb="1" eb="2">
      <t>シャ</t>
    </rPh>
    <rPh sb="3" eb="4">
      <t>クニ</t>
    </rPh>
    <rPh sb="5" eb="7">
      <t>タイリョウ</t>
    </rPh>
    <rPh sb="8" eb="9">
      <t>チ</t>
    </rPh>
    <rPh sb="10" eb="12">
      <t>ホウセキ</t>
    </rPh>
    <rPh sb="13" eb="14">
      <t>アタ</t>
    </rPh>
    <phoneticPr fontId="1"/>
  </si>
  <si>
    <t>Earth Blood Deep Well</t>
    <phoneticPr fontId="1"/>
  </si>
  <si>
    <t>地方呪附\n要塞でのみ使用可能</t>
    <rPh sb="0" eb="2">
      <t>チホウ</t>
    </rPh>
    <rPh sb="2" eb="3">
      <t>ジュ</t>
    </rPh>
    <rPh sb="3" eb="4">
      <t>フ</t>
    </rPh>
    <rPh sb="6" eb="8">
      <t>ヨウサイ</t>
    </rPh>
    <rPh sb="11" eb="13">
      <t>シヨウ</t>
    </rPh>
    <rPh sb="13" eb="15">
      <t>カノウ</t>
    </rPh>
    <phoneticPr fontId="1"/>
  </si>
  <si>
    <t>戦闘呪附</t>
    <rPh sb="0" eb="2">
      <t>セントウ</t>
    </rPh>
    <rPh sb="2" eb="3">
      <t>ジュ</t>
    </rPh>
    <rPh sb="3" eb="4">
      <t>フ</t>
    </rPh>
    <phoneticPr fontId="1"/>
  </si>
  <si>
    <t>戦場全体でアンデッドを焼き焦がし全ての目を潰します</t>
    <rPh sb="0" eb="2">
      <t>センジョウ</t>
    </rPh>
    <rPh sb="2" eb="4">
      <t>ゼンタイ</t>
    </rPh>
    <rPh sb="11" eb="12">
      <t>ヤ</t>
    </rPh>
    <rPh sb="13" eb="14">
      <t>コ</t>
    </rPh>
    <rPh sb="16" eb="17">
      <t>スベ</t>
    </rPh>
    <rPh sb="19" eb="20">
      <t>メ</t>
    </rPh>
    <rPh sb="21" eb="22">
      <t>ツブ</t>
    </rPh>
    <phoneticPr fontId="1"/>
  </si>
  <si>
    <t>術者の国に星の宝石を与えます</t>
    <rPh sb="0" eb="1">
      <t>ジュツ</t>
    </rPh>
    <rPh sb="1" eb="2">
      <t>シャ</t>
    </rPh>
    <rPh sb="3" eb="4">
      <t>クニ</t>
    </rPh>
    <rPh sb="5" eb="6">
      <t>ホシ</t>
    </rPh>
    <rPh sb="7" eb="9">
      <t>ホウセキ</t>
    </rPh>
    <rPh sb="10" eb="11">
      <t>アタ</t>
    </rPh>
    <phoneticPr fontId="1"/>
  </si>
  <si>
    <t>Solar Brilliance</t>
    <phoneticPr fontId="1"/>
  </si>
  <si>
    <t>Stellar Focus</t>
    <phoneticPr fontId="1"/>
  </si>
  <si>
    <t>遠隔召喚</t>
    <rPh sb="0" eb="2">
      <t>エンカク</t>
    </rPh>
    <rPh sb="2" eb="4">
      <t>ショウカン</t>
    </rPh>
    <phoneticPr fontId="1"/>
  </si>
  <si>
    <t>Soulless</t>
    <phoneticPr fontId="1"/>
  </si>
  <si>
    <t>指定した州の死体を利用しSoullessを99体とその指揮官を召喚します</t>
    <rPh sb="0" eb="2">
      <t>シテイ</t>
    </rPh>
    <rPh sb="4" eb="5">
      <t>シュウ</t>
    </rPh>
    <rPh sb="6" eb="8">
      <t>シタイ</t>
    </rPh>
    <rPh sb="9" eb="11">
      <t>リヨウ</t>
    </rPh>
    <rPh sb="23" eb="24">
      <t>タイ</t>
    </rPh>
    <rPh sb="27" eb="30">
      <t>シキカン</t>
    </rPh>
    <rPh sb="31" eb="33">
      <t>ショウカン</t>
    </rPh>
    <phoneticPr fontId="1"/>
  </si>
  <si>
    <t>遠隔儀式</t>
    <rPh sb="0" eb="2">
      <t>エンカク</t>
    </rPh>
    <rPh sb="2" eb="4">
      <t>ギシキ</t>
    </rPh>
    <phoneticPr fontId="1"/>
  </si>
  <si>
    <t>遠隔儀式\n自国の州のみ指定可能</t>
    <rPh sb="0" eb="2">
      <t>エンカク</t>
    </rPh>
    <rPh sb="2" eb="4">
      <t>ギシキ</t>
    </rPh>
    <rPh sb="6" eb="8">
      <t>ジコク</t>
    </rPh>
    <rPh sb="9" eb="10">
      <t>シュウ</t>
    </rPh>
    <rPh sb="12" eb="14">
      <t>シテイ</t>
    </rPh>
    <rPh sb="14" eb="16">
      <t>カノウ</t>
    </rPh>
    <phoneticPr fontId="1"/>
  </si>
  <si>
    <t>水中専用</t>
    <rPh sb="0" eb="2">
      <t>スイチュウ</t>
    </rPh>
    <rPh sb="2" eb="4">
      <t>センヨウ</t>
    </rPh>
    <phoneticPr fontId="1"/>
  </si>
  <si>
    <t>兵士召喚</t>
    <rPh sb="0" eb="2">
      <t>ヘイシ</t>
    </rPh>
    <rPh sb="2" eb="4">
      <t>ショウカン</t>
    </rPh>
    <phoneticPr fontId="1"/>
  </si>
  <si>
    <t>巨大亀の歩く屍Leviathanを1体召喚します</t>
    <rPh sb="0" eb="2">
      <t>キョダイ</t>
    </rPh>
    <rPh sb="2" eb="3">
      <t>カメ</t>
    </rPh>
    <rPh sb="4" eb="5">
      <t>アル</t>
    </rPh>
    <rPh sb="6" eb="7">
      <t>シカバネ</t>
    </rPh>
    <rPh sb="18" eb="19">
      <t>タイ</t>
    </rPh>
    <rPh sb="19" eb="21">
      <t>ショウカン</t>
    </rPh>
    <phoneticPr fontId="1"/>
  </si>
  <si>
    <t>Leviathan</t>
    <phoneticPr fontId="1"/>
  </si>
  <si>
    <t>味方全員に死後ゾンビ化して戦い続ける力を与えます</t>
    <rPh sb="0" eb="2">
      <t>ミカタ</t>
    </rPh>
    <rPh sb="2" eb="4">
      <t>ゼンイン</t>
    </rPh>
    <rPh sb="5" eb="7">
      <t>シゴ</t>
    </rPh>
    <rPh sb="10" eb="11">
      <t>カ</t>
    </rPh>
    <rPh sb="13" eb="14">
      <t>タタカ</t>
    </rPh>
    <rPh sb="15" eb="16">
      <t>ツヅ</t>
    </rPh>
    <rPh sb="18" eb="19">
      <t>チカラ</t>
    </rPh>
    <rPh sb="20" eb="21">
      <t>アタ</t>
    </rPh>
    <phoneticPr fontId="1"/>
  </si>
  <si>
    <t>Life after Death</t>
    <phoneticPr fontId="1"/>
  </si>
  <si>
    <t>無心無効\n味方にのみ作用</t>
    <rPh sb="0" eb="2">
      <t>ムシン</t>
    </rPh>
    <rPh sb="2" eb="4">
      <t>ムコウ</t>
    </rPh>
    <rPh sb="6" eb="8">
      <t>ミカタ</t>
    </rPh>
    <rPh sb="11" eb="13">
      <t>サヨウ</t>
    </rPh>
    <phoneticPr fontId="1"/>
  </si>
  <si>
    <t>特殊召喚</t>
    <rPh sb="0" eb="2">
      <t>トクシュ</t>
    </rPh>
    <rPh sb="2" eb="4">
      <t>ショウカン</t>
    </rPh>
    <phoneticPr fontId="1"/>
  </si>
  <si>
    <t>死亡した自国の英雄をミイラ化し復活させます</t>
    <rPh sb="0" eb="2">
      <t>シボウ</t>
    </rPh>
    <rPh sb="4" eb="6">
      <t>ジコク</t>
    </rPh>
    <rPh sb="7" eb="9">
      <t>エイユウ</t>
    </rPh>
    <rPh sb="13" eb="14">
      <t>カ</t>
    </rPh>
    <rPh sb="15" eb="17">
      <t>フッカツ</t>
    </rPh>
    <phoneticPr fontId="1"/>
  </si>
  <si>
    <t>Mummy</t>
    <phoneticPr fontId="1"/>
  </si>
  <si>
    <t>味方全員に弱い毒物耐性を与えます</t>
    <rPh sb="0" eb="2">
      <t>ミカタ</t>
    </rPh>
    <rPh sb="2" eb="4">
      <t>ゼンイン</t>
    </rPh>
    <rPh sb="5" eb="6">
      <t>ヨワ</t>
    </rPh>
    <rPh sb="7" eb="9">
      <t>ドクブツ</t>
    </rPh>
    <rPh sb="9" eb="11">
      <t>タイセイ</t>
    </rPh>
    <rPh sb="12" eb="13">
      <t>アタ</t>
    </rPh>
    <phoneticPr fontId="1"/>
  </si>
  <si>
    <t>Poison Resistant 5</t>
    <phoneticPr fontId="1"/>
  </si>
  <si>
    <t>味方にのみ作用</t>
    <phoneticPr fontId="1"/>
  </si>
  <si>
    <t>指定した州に3体のTreelordのうち1体を召喚します</t>
    <rPh sb="0" eb="2">
      <t>シテイ</t>
    </rPh>
    <rPh sb="4" eb="5">
      <t>シュウ</t>
    </rPh>
    <rPh sb="7" eb="8">
      <t>タイ</t>
    </rPh>
    <rPh sb="21" eb="22">
      <t>タイ</t>
    </rPh>
    <rPh sb="23" eb="25">
      <t>ショウカン</t>
    </rPh>
    <phoneticPr fontId="1"/>
  </si>
  <si>
    <t>Random Treelord</t>
    <phoneticPr fontId="1"/>
  </si>
  <si>
    <t>ユニーク召喚（候補3種）\n遠隔儀式\n森林のみ指定可能</t>
    <rPh sb="4" eb="6">
      <t>ショウカン</t>
    </rPh>
    <rPh sb="7" eb="9">
      <t>コウホ</t>
    </rPh>
    <rPh sb="10" eb="11">
      <t>シュ</t>
    </rPh>
    <rPh sb="14" eb="16">
      <t>エンカク</t>
    </rPh>
    <rPh sb="16" eb="18">
      <t>ギシキ</t>
    </rPh>
    <rPh sb="20" eb="22">
      <t>シンリン</t>
    </rPh>
    <rPh sb="24" eb="26">
      <t>シテイ</t>
    </rPh>
    <rPh sb="26" eb="28">
      <t>カノウ</t>
    </rPh>
    <phoneticPr fontId="1"/>
  </si>
  <si>
    <t>支配圏内の味方に健康と長寿を齎します</t>
    <rPh sb="0" eb="3">
      <t>シハイケン</t>
    </rPh>
    <rPh sb="3" eb="4">
      <t>ナイ</t>
    </rPh>
    <rPh sb="5" eb="7">
      <t>ミカタ</t>
    </rPh>
    <rPh sb="8" eb="10">
      <t>ケンコウ</t>
    </rPh>
    <rPh sb="11" eb="13">
      <t>チョウジュ</t>
    </rPh>
    <rPh sb="14" eb="15">
      <t>モタラ</t>
    </rPh>
    <phoneticPr fontId="1"/>
  </si>
  <si>
    <t>Gift of Health</t>
    <phoneticPr fontId="1"/>
  </si>
  <si>
    <t>風6</t>
    <rPh sb="0" eb="1">
      <t>カゼ</t>
    </rPh>
    <phoneticPr fontId="1"/>
  </si>
  <si>
    <t>星6</t>
    <rPh sb="0" eb="1">
      <t>ホシ</t>
    </rPh>
    <phoneticPr fontId="1"/>
  </si>
  <si>
    <t>死5</t>
    <rPh sb="0" eb="1">
      <t>シ</t>
    </rPh>
    <phoneticPr fontId="1"/>
  </si>
  <si>
    <t>緑3</t>
    <rPh sb="0" eb="1">
      <t>ミドリ</t>
    </rPh>
    <phoneticPr fontId="1"/>
  </si>
  <si>
    <t>死1</t>
    <rPh sb="0" eb="1">
      <t>シ</t>
    </rPh>
    <phoneticPr fontId="1"/>
  </si>
  <si>
    <t>星8</t>
    <rPh sb="0" eb="1">
      <t>ホシ</t>
    </rPh>
    <phoneticPr fontId="1"/>
  </si>
  <si>
    <t>地2</t>
    <rPh sb="0" eb="1">
      <t>チ</t>
    </rPh>
    <phoneticPr fontId="1"/>
  </si>
  <si>
    <t>緑7</t>
    <rPh sb="0" eb="1">
      <t>ミドリ</t>
    </rPh>
    <phoneticPr fontId="1"/>
  </si>
  <si>
    <t>味方全員に弱い火炎耐性を与えます</t>
    <rPh sb="0" eb="2">
      <t>ミカタ</t>
    </rPh>
    <rPh sb="2" eb="4">
      <t>ゼンイン</t>
    </rPh>
    <rPh sb="5" eb="6">
      <t>ヨワ</t>
    </rPh>
    <rPh sb="7" eb="9">
      <t>カエン</t>
    </rPh>
    <rPh sb="9" eb="11">
      <t>タイセイ</t>
    </rPh>
    <rPh sb="12" eb="13">
      <t>アタ</t>
    </rPh>
    <phoneticPr fontId="1"/>
  </si>
  <si>
    <t>Fire Resistant 5</t>
    <phoneticPr fontId="1"/>
  </si>
  <si>
    <t>味方全員に弱い電撃耐性を与えます</t>
    <rPh sb="0" eb="2">
      <t>ミカタ</t>
    </rPh>
    <rPh sb="2" eb="4">
      <t>ゼンイン</t>
    </rPh>
    <rPh sb="5" eb="6">
      <t>ヨワ</t>
    </rPh>
    <rPh sb="7" eb="9">
      <t>デンゲキ</t>
    </rPh>
    <rPh sb="9" eb="11">
      <t>タイセイ</t>
    </rPh>
    <rPh sb="12" eb="13">
      <t>アタ</t>
    </rPh>
    <phoneticPr fontId="1"/>
  </si>
  <si>
    <t>Shock Resistant 5</t>
    <phoneticPr fontId="1"/>
  </si>
  <si>
    <t>戦場を魔法の霧で包み視界を制限しつつ敵を幻で惑わします</t>
    <rPh sb="0" eb="2">
      <t>センジョウ</t>
    </rPh>
    <rPh sb="3" eb="5">
      <t>マホウ</t>
    </rPh>
    <rPh sb="6" eb="7">
      <t>キリ</t>
    </rPh>
    <rPh sb="8" eb="9">
      <t>ツツ</t>
    </rPh>
    <rPh sb="10" eb="12">
      <t>シカイ</t>
    </rPh>
    <rPh sb="13" eb="15">
      <t>セイゲン</t>
    </rPh>
    <rPh sb="18" eb="19">
      <t>テキ</t>
    </rPh>
    <rPh sb="20" eb="21">
      <t>マボロシ</t>
    </rPh>
    <rPh sb="22" eb="23">
      <t>マド</t>
    </rPh>
    <phoneticPr fontId="1"/>
  </si>
  <si>
    <t>Mists of Deception</t>
    <phoneticPr fontId="1"/>
  </si>
  <si>
    <t>味方全員に弱い冷気耐性を与えます</t>
    <rPh sb="0" eb="2">
      <t>ミカタ</t>
    </rPh>
    <rPh sb="2" eb="4">
      <t>ゼンイン</t>
    </rPh>
    <rPh sb="5" eb="6">
      <t>ヨワ</t>
    </rPh>
    <rPh sb="7" eb="9">
      <t>レイキ</t>
    </rPh>
    <rPh sb="9" eb="11">
      <t>タイセイ</t>
    </rPh>
    <rPh sb="12" eb="13">
      <t>アタ</t>
    </rPh>
    <phoneticPr fontId="1"/>
  </si>
  <si>
    <t>Cold Resitant 5</t>
    <phoneticPr fontId="1"/>
  </si>
  <si>
    <t>水位を上げ全ての沿岸の州の税収を低下させます</t>
    <rPh sb="0" eb="2">
      <t>スイイ</t>
    </rPh>
    <rPh sb="3" eb="4">
      <t>ア</t>
    </rPh>
    <rPh sb="5" eb="6">
      <t>スベ</t>
    </rPh>
    <rPh sb="8" eb="10">
      <t>エンガン</t>
    </rPh>
    <rPh sb="11" eb="12">
      <t>シュウ</t>
    </rPh>
    <rPh sb="13" eb="15">
      <t>ゼイシュウ</t>
    </rPh>
    <rPh sb="16" eb="18">
      <t>テイカ</t>
    </rPh>
    <phoneticPr fontId="1"/>
  </si>
  <si>
    <t>Wrath of the Sea</t>
    <phoneticPr fontId="1"/>
  </si>
  <si>
    <t>全体弱体化</t>
    <rPh sb="0" eb="2">
      <t>ゼンタイ</t>
    </rPh>
    <rPh sb="2" eb="5">
      <t>ジャクタイカ</t>
    </rPh>
    <phoneticPr fontId="1"/>
  </si>
  <si>
    <t>敵味方全ての魔法生物を腐敗させ全員の精神を破壊しようと試みます</t>
    <rPh sb="0" eb="3">
      <t>テキミカタ</t>
    </rPh>
    <rPh sb="3" eb="4">
      <t>スベ</t>
    </rPh>
    <rPh sb="6" eb="8">
      <t>マホウ</t>
    </rPh>
    <rPh sb="8" eb="10">
      <t>セイブツ</t>
    </rPh>
    <rPh sb="11" eb="13">
      <t>フハイ</t>
    </rPh>
    <rPh sb="15" eb="17">
      <t>ゼンイン</t>
    </rPh>
    <rPh sb="18" eb="20">
      <t>セイシン</t>
    </rPh>
    <rPh sb="21" eb="23">
      <t>ハカイ</t>
    </rPh>
    <rPh sb="27" eb="28">
      <t>ココロ</t>
    </rPh>
    <phoneticPr fontId="1"/>
  </si>
  <si>
    <t>Decay</t>
    <phoneticPr fontId="1"/>
  </si>
  <si>
    <t>抵抗可能\n魔法生物にのみ作用</t>
    <rPh sb="0" eb="2">
      <t>テイコウ</t>
    </rPh>
    <rPh sb="2" eb="4">
      <t>カノウ</t>
    </rPh>
    <rPh sb="6" eb="8">
      <t>マホウ</t>
    </rPh>
    <rPh sb="8" eb="10">
      <t>セイブツ</t>
    </rPh>
    <rPh sb="13" eb="15">
      <t>サヨウ</t>
    </rPh>
    <phoneticPr fontId="1"/>
  </si>
  <si>
    <t>Extra feeble mind battle field</t>
    <phoneticPr fontId="1"/>
  </si>
  <si>
    <t>指揮官召喚</t>
    <rPh sb="0" eb="3">
      <t>シキカン</t>
    </rPh>
    <rPh sb="3" eb="5">
      <t>ショウカン</t>
    </rPh>
    <phoneticPr fontId="1"/>
  </si>
  <si>
    <t>不死性を持つ死の魔術師Lichを召喚します</t>
    <rPh sb="0" eb="3">
      <t>フシセイ</t>
    </rPh>
    <rPh sb="4" eb="5">
      <t>モ</t>
    </rPh>
    <rPh sb="6" eb="7">
      <t>シ</t>
    </rPh>
    <rPh sb="8" eb="11">
      <t>マジュツシ</t>
    </rPh>
    <rPh sb="16" eb="18">
      <t>ショウカン</t>
    </rPh>
    <phoneticPr fontId="1"/>
  </si>
  <si>
    <t>Lich</t>
    <phoneticPr fontId="1"/>
  </si>
  <si>
    <t>個人呪附</t>
    <rPh sb="0" eb="2">
      <t>コジン</t>
    </rPh>
    <rPh sb="2" eb="3">
      <t>ジュ</t>
    </rPh>
    <rPh sb="3" eb="4">
      <t>フ</t>
    </rPh>
    <phoneticPr fontId="1"/>
  </si>
  <si>
    <t>自身にDrakeやWyvernをより多く召喚する力を与えます</t>
    <rPh sb="0" eb="2">
      <t>ジシン</t>
    </rPh>
    <rPh sb="18" eb="19">
      <t>オオ</t>
    </rPh>
    <rPh sb="20" eb="22">
      <t>ショウカン</t>
    </rPh>
    <rPh sb="24" eb="25">
      <t>チカラ</t>
    </rPh>
    <rPh sb="26" eb="27">
      <t>アタ</t>
    </rPh>
    <phoneticPr fontId="1"/>
  </si>
  <si>
    <t>Dragon Master 2</t>
    <phoneticPr fontId="1"/>
  </si>
  <si>
    <t>味方全員に再生能力を与えます</t>
    <rPh sb="0" eb="2">
      <t>ミカタ</t>
    </rPh>
    <rPh sb="2" eb="4">
      <t>ゼンイン</t>
    </rPh>
    <rPh sb="5" eb="7">
      <t>サイセイ</t>
    </rPh>
    <rPh sb="7" eb="9">
      <t>ノウリョク</t>
    </rPh>
    <rPh sb="10" eb="11">
      <t>アタ</t>
    </rPh>
    <phoneticPr fontId="1"/>
  </si>
  <si>
    <t>Regeneration</t>
    <phoneticPr fontId="1"/>
  </si>
  <si>
    <t>無生物無効\n味方にのみ作用</t>
    <rPh sb="0" eb="3">
      <t>ムセイブツ</t>
    </rPh>
    <rPh sb="3" eb="5">
      <t>ムコウ</t>
    </rPh>
    <rPh sb="7" eb="9">
      <t>ミカタ</t>
    </rPh>
    <rPh sb="12" eb="14">
      <t>サヨウ</t>
    </rPh>
    <phoneticPr fontId="1"/>
  </si>
  <si>
    <t>支配圏内で死んだ生物をManikin化して支配します</t>
    <rPh sb="0" eb="3">
      <t>シハイケン</t>
    </rPh>
    <rPh sb="3" eb="4">
      <t>ナイ</t>
    </rPh>
    <rPh sb="5" eb="6">
      <t>シ</t>
    </rPh>
    <rPh sb="8" eb="10">
      <t>セイブツ</t>
    </rPh>
    <rPh sb="18" eb="19">
      <t>カ</t>
    </rPh>
    <rPh sb="21" eb="23">
      <t>シハイ</t>
    </rPh>
    <phoneticPr fontId="1"/>
  </si>
  <si>
    <t>Haunted Forest</t>
    <phoneticPr fontId="1"/>
  </si>
  <si>
    <t>敵味方全てのデーモンが受けるダメージを倍増させます</t>
    <rPh sb="0" eb="3">
      <t>テキミカタ</t>
    </rPh>
    <rPh sb="3" eb="4">
      <t>スベ</t>
    </rPh>
    <rPh sb="11" eb="12">
      <t>ウ</t>
    </rPh>
    <rPh sb="19" eb="21">
      <t>バイゾウ</t>
    </rPh>
    <phoneticPr fontId="1"/>
  </si>
  <si>
    <t>Demon Cleansing</t>
    <phoneticPr fontId="1"/>
  </si>
  <si>
    <t>世界中で使われた星と血以外の宝石の力を吸収します</t>
    <rPh sb="0" eb="2">
      <t>セカイ</t>
    </rPh>
    <rPh sb="2" eb="3">
      <t>ジュウ</t>
    </rPh>
    <rPh sb="4" eb="5">
      <t>ツカ</t>
    </rPh>
    <rPh sb="8" eb="9">
      <t>ホシ</t>
    </rPh>
    <rPh sb="10" eb="11">
      <t>ケツ</t>
    </rPh>
    <rPh sb="11" eb="13">
      <t>イガイ</t>
    </rPh>
    <rPh sb="14" eb="16">
      <t>ホウセキ</t>
    </rPh>
    <rPh sb="17" eb="18">
      <t>チカラ</t>
    </rPh>
    <rPh sb="19" eb="21">
      <t>キュウシュウ</t>
    </rPh>
    <phoneticPr fontId="1"/>
  </si>
  <si>
    <t>Arcane Nexus</t>
    <phoneticPr fontId="1"/>
  </si>
  <si>
    <t>戦場の方々からSoullessやLongdeadを断続的に召喚します</t>
    <rPh sb="0" eb="2">
      <t>センジョウ</t>
    </rPh>
    <rPh sb="3" eb="5">
      <t>ホウボウ</t>
    </rPh>
    <rPh sb="25" eb="28">
      <t>ダンゾクテキ</t>
    </rPh>
    <rPh sb="29" eb="31">
      <t>ショウカン</t>
    </rPh>
    <phoneticPr fontId="1"/>
  </si>
  <si>
    <t>Fields of the Dead</t>
    <phoneticPr fontId="1"/>
  </si>
  <si>
    <t>Longdead</t>
    <phoneticPr fontId="1"/>
  </si>
  <si>
    <t>指定した州に39+体のLongdeadと19体のSoulessと各指揮官を召喚します</t>
    <rPh sb="0" eb="2">
      <t>シテイ</t>
    </rPh>
    <rPh sb="4" eb="5">
      <t>シュウ</t>
    </rPh>
    <rPh sb="9" eb="10">
      <t>タイ</t>
    </rPh>
    <rPh sb="22" eb="23">
      <t>タイ</t>
    </rPh>
    <rPh sb="32" eb="33">
      <t>カク</t>
    </rPh>
    <rPh sb="33" eb="36">
      <t>シキカン</t>
    </rPh>
    <rPh sb="37" eb="39">
      <t>ショウカン</t>
    </rPh>
    <phoneticPr fontId="1"/>
  </si>
  <si>
    <t>Extra Soulless</t>
    <phoneticPr fontId="1"/>
  </si>
  <si>
    <t>味方全員に弱い火炎電撃冷気毒物耐性を与えます</t>
    <rPh sb="0" eb="2">
      <t>ミカタ</t>
    </rPh>
    <rPh sb="2" eb="4">
      <t>ゼンイン</t>
    </rPh>
    <rPh sb="5" eb="6">
      <t>ヨワ</t>
    </rPh>
    <rPh sb="7" eb="9">
      <t>カエン</t>
    </rPh>
    <rPh sb="9" eb="11">
      <t>デンゲキ</t>
    </rPh>
    <rPh sb="11" eb="13">
      <t>レイキ</t>
    </rPh>
    <rPh sb="13" eb="15">
      <t>ドクブツ</t>
    </rPh>
    <rPh sb="15" eb="17">
      <t>タイセイ</t>
    </rPh>
    <rPh sb="18" eb="19">
      <t>アタ</t>
    </rPh>
    <phoneticPr fontId="1"/>
  </si>
  <si>
    <t>Fire/Shock/Cold/Poison Resistant 5</t>
    <phoneticPr fontId="1"/>
  </si>
  <si>
    <t>支配圏内の州の税収を大幅に増加させます</t>
    <rPh sb="0" eb="3">
      <t>シハイケン</t>
    </rPh>
    <rPh sb="3" eb="4">
      <t>ナイ</t>
    </rPh>
    <rPh sb="5" eb="6">
      <t>シュウ</t>
    </rPh>
    <rPh sb="7" eb="9">
      <t>ゼイシュウ</t>
    </rPh>
    <rPh sb="10" eb="12">
      <t>オオハバ</t>
    </rPh>
    <rPh sb="13" eb="15">
      <t>ゾウカ</t>
    </rPh>
    <phoneticPr fontId="1"/>
  </si>
  <si>
    <t>Gift of Nature's Bounty</t>
    <phoneticPr fontId="1"/>
  </si>
  <si>
    <t>戦闘</t>
    <rPh sb="0" eb="2">
      <t>セントウ</t>
    </rPh>
    <phoneticPr fontId="1"/>
  </si>
  <si>
    <t>儀式</t>
    <rPh sb="0" eb="2">
      <t>ギシキ</t>
    </rPh>
    <phoneticPr fontId="1"/>
  </si>
  <si>
    <t>Need not Eat、Disease Resistant+80&amp;br;（食事不要、Diseaseによる悪影響を確率で無視）</t>
    <rPh sb="38" eb="40">
      <t>ショクジ</t>
    </rPh>
    <rPh sb="40" eb="42">
      <t>フヨウ</t>
    </rPh>
    <rPh sb="53" eb="56">
      <t>アクエイキョウ</t>
    </rPh>
    <rPh sb="57" eb="59">
      <t>カクリツ</t>
    </rPh>
    <rPh sb="60" eb="62">
      <t>ムシ</t>
    </rPh>
    <phoneticPr fontId="1"/>
  </si>
  <si>
    <t>Affliction Resistance+3&amp;br;（負傷時に後遺症が残る確率を75%低下）</t>
    <rPh sb="28" eb="30">
      <t>フショウ</t>
    </rPh>
    <rPh sb="30" eb="31">
      <t>ジ</t>
    </rPh>
    <rPh sb="32" eb="35">
      <t>コウイショウ</t>
    </rPh>
    <rPh sb="36" eb="37">
      <t>ノコ</t>
    </rPh>
    <rPh sb="38" eb="40">
      <t>カクリツ</t>
    </rPh>
    <rPh sb="44" eb="46">
      <t>テイカ</t>
    </rPh>
    <phoneticPr fontId="1"/>
  </si>
  <si>
    <t>緑1</t>
    <rPh sb="0" eb="1">
      <t>ミドリ</t>
    </rPh>
    <phoneticPr fontId="1"/>
  </si>
  <si>
    <t>水2</t>
    <rPh sb="0" eb="1">
      <t>ミズ</t>
    </rPh>
    <phoneticPr fontId="1"/>
  </si>
  <si>
    <t>地2</t>
    <rPh sb="0" eb="1">
      <t>チ</t>
    </rPh>
    <phoneticPr fontId="1"/>
  </si>
  <si>
    <t>星1</t>
    <rPh sb="0" eb="1">
      <t>ホシ</t>
    </rPh>
    <phoneticPr fontId="1"/>
  </si>
  <si>
    <t>星2</t>
    <rPh sb="0" eb="1">
      <t>ホシ</t>
    </rPh>
    <phoneticPr fontId="1"/>
  </si>
  <si>
    <t>死1</t>
    <rPh sb="0" eb="1">
      <t>シ</t>
    </rPh>
    <phoneticPr fontId="1"/>
  </si>
  <si>
    <t>火1</t>
    <rPh sb="0" eb="1">
      <t>ヒ</t>
    </rPh>
    <phoneticPr fontId="1"/>
  </si>
  <si>
    <t>戦闘</t>
    <rPh sb="0" eb="2">
      <t>セントウ</t>
    </rPh>
    <phoneticPr fontId="1"/>
  </si>
  <si>
    <t>水陸両用</t>
    <rPh sb="0" eb="2">
      <t>スイリク</t>
    </rPh>
    <rPh sb="2" eb="4">
      <t>リョウヨウ</t>
    </rPh>
    <phoneticPr fontId="1"/>
  </si>
  <si>
    <t>催眠</t>
    <rPh sb="0" eb="2">
      <t>サイミン</t>
    </rPh>
    <phoneticPr fontId="1"/>
  </si>
  <si>
    <t>近くの小範囲の敵を眠らせようと試みます</t>
    <rPh sb="0" eb="1">
      <t>チカ</t>
    </rPh>
    <rPh sb="3" eb="6">
      <t>ショウハンイ</t>
    </rPh>
    <rPh sb="7" eb="8">
      <t>テキ</t>
    </rPh>
    <rPh sb="9" eb="10">
      <t>ネム</t>
    </rPh>
    <rPh sb="15" eb="16">
      <t>ココロ</t>
    </rPh>
    <phoneticPr fontId="1"/>
  </si>
  <si>
    <t>Sleep</t>
    <phoneticPr fontId="1"/>
  </si>
  <si>
    <t>抵抗可能\n無心無効\nアンデッド無効\n無生物無効</t>
    <rPh sb="0" eb="2">
      <t>テイコウ</t>
    </rPh>
    <rPh sb="2" eb="4">
      <t>カノウ</t>
    </rPh>
    <rPh sb="6" eb="8">
      <t>ムシン</t>
    </rPh>
    <rPh sb="8" eb="10">
      <t>ムコウ</t>
    </rPh>
    <rPh sb="17" eb="19">
      <t>ムコウ</t>
    </rPh>
    <rPh sb="21" eb="24">
      <t>ムセイブツ</t>
    </rPh>
    <rPh sb="24" eb="26">
      <t>ムコウ</t>
    </rPh>
    <phoneticPr fontId="1"/>
  </si>
  <si>
    <t>陸上専用</t>
    <rPh sb="0" eb="2">
      <t>リクジョウ</t>
    </rPh>
    <rPh sb="2" eb="4">
      <t>センヨウ</t>
    </rPh>
    <phoneticPr fontId="1"/>
  </si>
  <si>
    <t>弱体化</t>
    <rPh sb="0" eb="3">
      <t>ジャクタイカ</t>
    </rPh>
    <phoneticPr fontId="1"/>
  </si>
  <si>
    <t>小範囲の敵に脱水症状を起こし疲労させようと試みます</t>
    <rPh sb="0" eb="3">
      <t>ショウハンイ</t>
    </rPh>
    <rPh sb="4" eb="5">
      <t>テキ</t>
    </rPh>
    <rPh sb="6" eb="8">
      <t>ダッスイ</t>
    </rPh>
    <rPh sb="8" eb="10">
      <t>ショウジョウ</t>
    </rPh>
    <rPh sb="11" eb="12">
      <t>オ</t>
    </rPh>
    <rPh sb="14" eb="16">
      <t>ヒロウ</t>
    </rPh>
    <rPh sb="21" eb="22">
      <t>ココロ</t>
    </rPh>
    <phoneticPr fontId="1"/>
  </si>
  <si>
    <t>Desiccation</t>
    <phoneticPr fontId="1"/>
  </si>
  <si>
    <t>抵抗可能\nアンデッド無効\n無生物無効</t>
    <rPh sb="0" eb="2">
      <t>テイコウ</t>
    </rPh>
    <rPh sb="2" eb="4">
      <t>カノウ</t>
    </rPh>
    <rPh sb="11" eb="13">
      <t>ムコウ</t>
    </rPh>
    <rPh sb="15" eb="18">
      <t>ムセイブツ</t>
    </rPh>
    <rPh sb="18" eb="20">
      <t>ムコウ</t>
    </rPh>
    <phoneticPr fontId="1"/>
  </si>
  <si>
    <t>攻撃</t>
    <rPh sb="0" eb="2">
      <t>コウゲキ</t>
    </rPh>
    <phoneticPr fontId="1"/>
  </si>
  <si>
    <t>鋼の拳で遠くの敵を殴りつけて攻撃します</t>
    <rPh sb="0" eb="1">
      <t>ハガネ</t>
    </rPh>
    <rPh sb="2" eb="3">
      <t>コブシ</t>
    </rPh>
    <rPh sb="4" eb="5">
      <t>トオ</t>
    </rPh>
    <rPh sb="7" eb="8">
      <t>テキ</t>
    </rPh>
    <rPh sb="9" eb="10">
      <t>ナグ</t>
    </rPh>
    <rPh sb="14" eb="16">
      <t>コウゲキ</t>
    </rPh>
    <phoneticPr fontId="1"/>
  </si>
  <si>
    <t>17+1</t>
    <phoneticPr fontId="1"/>
  </si>
  <si>
    <t>打撃属性\n筋力依存</t>
    <rPh sb="0" eb="2">
      <t>ダゲキ</t>
    </rPh>
    <rPh sb="2" eb="4">
      <t>ゾクセイ</t>
    </rPh>
    <rPh sb="6" eb="8">
      <t>キンリョク</t>
    </rPh>
    <rPh sb="8" eb="10">
      <t>イゾン</t>
    </rPh>
    <phoneticPr fontId="1"/>
  </si>
  <si>
    <t>戦場内移動</t>
    <rPh sb="0" eb="2">
      <t>センジョウ</t>
    </rPh>
    <rPh sb="2" eb="3">
      <t>ナイ</t>
    </rPh>
    <rPh sb="3" eb="5">
      <t>イドウ</t>
    </rPh>
    <phoneticPr fontId="1"/>
  </si>
  <si>
    <t>自身を戦場内のランダムな位置に移動させます</t>
    <rPh sb="0" eb="2">
      <t>ジシン</t>
    </rPh>
    <rPh sb="3" eb="5">
      <t>センジョウ</t>
    </rPh>
    <rPh sb="5" eb="6">
      <t>ナイ</t>
    </rPh>
    <rPh sb="12" eb="14">
      <t>イチ</t>
    </rPh>
    <rPh sb="15" eb="17">
      <t>イドウ</t>
    </rPh>
    <phoneticPr fontId="1"/>
  </si>
  <si>
    <t>集団詠唱</t>
    <rPh sb="0" eb="2">
      <t>シュウダン</t>
    </rPh>
    <rPh sb="2" eb="4">
      <t>エイショウ</t>
    </rPh>
    <phoneticPr fontId="1"/>
  </si>
  <si>
    <t>自身をCommunionの利用者側へ登録します</t>
    <rPh sb="0" eb="2">
      <t>ジシン</t>
    </rPh>
    <rPh sb="13" eb="16">
      <t>リヨウシャ</t>
    </rPh>
    <rPh sb="16" eb="17">
      <t>ガワ</t>
    </rPh>
    <rPh sb="18" eb="20">
      <t>トウロク</t>
    </rPh>
    <phoneticPr fontId="1"/>
  </si>
  <si>
    <t>Communion Master</t>
    <phoneticPr fontId="1"/>
  </si>
  <si>
    <t>自身をCommunionの供給者側へ登録します</t>
    <rPh sb="0" eb="2">
      <t>ジシン</t>
    </rPh>
    <rPh sb="13" eb="16">
      <t>キョウキュウシャ</t>
    </rPh>
    <rPh sb="16" eb="17">
      <t>ガワ</t>
    </rPh>
    <rPh sb="18" eb="20">
      <t>トウロク</t>
    </rPh>
    <phoneticPr fontId="1"/>
  </si>
  <si>
    <t>Communion Slave</t>
    <phoneticPr fontId="1"/>
  </si>
  <si>
    <t>Horror Marked</t>
    <phoneticPr fontId="1"/>
  </si>
  <si>
    <t>無心無効</t>
    <rPh sb="0" eb="2">
      <t>ムシン</t>
    </rPh>
    <rPh sb="2" eb="4">
      <t>ムコウ</t>
    </rPh>
    <phoneticPr fontId="1"/>
  </si>
  <si>
    <t>小範囲のアンデッドに強力な攻撃を行います</t>
    <rPh sb="0" eb="3">
      <t>ショウハンイ</t>
    </rPh>
    <rPh sb="10" eb="12">
      <t>キョウリョク</t>
    </rPh>
    <rPh sb="13" eb="15">
      <t>コウゲキ</t>
    </rPh>
    <rPh sb="16" eb="17">
      <t>オコナ</t>
    </rPh>
    <phoneticPr fontId="1"/>
  </si>
  <si>
    <t>22+2</t>
    <phoneticPr fontId="1"/>
  </si>
  <si>
    <t>防御無視\nアンデッドにのみ作用</t>
    <rPh sb="0" eb="2">
      <t>ボウギョ</t>
    </rPh>
    <rPh sb="2" eb="4">
      <t>ムシ</t>
    </rPh>
    <rPh sb="14" eb="16">
      <t>サヨウ</t>
    </rPh>
    <phoneticPr fontId="1"/>
  </si>
  <si>
    <t>腐敗</t>
    <rPh sb="0" eb="2">
      <t>フハイ</t>
    </rPh>
    <phoneticPr fontId="1"/>
  </si>
  <si>
    <t>Decay</t>
    <phoneticPr fontId="1"/>
  </si>
  <si>
    <t>抵抗可能</t>
    <rPh sb="0" eb="2">
      <t>テイコウ</t>
    </rPh>
    <rPh sb="2" eb="4">
      <t>カノウ</t>
    </rPh>
    <phoneticPr fontId="1"/>
  </si>
  <si>
    <t>恐怖</t>
    <rPh sb="0" eb="2">
      <t>キョウフ</t>
    </rPh>
    <phoneticPr fontId="1"/>
  </si>
  <si>
    <t>小範囲の敵に強力な恐怖を植え付けます</t>
    <rPh sb="0" eb="3">
      <t>ショウハンイ</t>
    </rPh>
    <rPh sb="4" eb="5">
      <t>テキ</t>
    </rPh>
    <rPh sb="6" eb="8">
      <t>キョウリョク</t>
    </rPh>
    <rPh sb="9" eb="11">
      <t>キョウフ</t>
    </rPh>
    <rPh sb="12" eb="13">
      <t>ウ</t>
    </rPh>
    <rPh sb="14" eb="15">
      <t>ツ</t>
    </rPh>
    <phoneticPr fontId="1"/>
  </si>
  <si>
    <t>Fear 6</t>
    <phoneticPr fontId="1"/>
  </si>
  <si>
    <t>Stuned</t>
    <phoneticPr fontId="1"/>
  </si>
  <si>
    <t>抵抗可能\n無心無効</t>
    <rPh sb="0" eb="2">
      <t>テイコウ</t>
    </rPh>
    <rPh sb="2" eb="4">
      <t>カノウ</t>
    </rPh>
    <rPh sb="6" eb="8">
      <t>ムシン</t>
    </rPh>
    <rPh sb="8" eb="10">
      <t>ムコウ</t>
    </rPh>
    <phoneticPr fontId="1"/>
  </si>
  <si>
    <t>病気</t>
    <rPh sb="0" eb="2">
      <t>ビョウキ</t>
    </rPh>
    <phoneticPr fontId="1"/>
  </si>
  <si>
    <t>小範囲の敵に病気を感染させようと試みます</t>
    <rPh sb="0" eb="3">
      <t>ショウハンイ</t>
    </rPh>
    <rPh sb="4" eb="5">
      <t>テキ</t>
    </rPh>
    <rPh sb="6" eb="8">
      <t>ビョウキ</t>
    </rPh>
    <rPh sb="9" eb="11">
      <t>カンセン</t>
    </rPh>
    <rPh sb="16" eb="17">
      <t>ココロ</t>
    </rPh>
    <phoneticPr fontId="1"/>
  </si>
  <si>
    <t>Diseased</t>
    <phoneticPr fontId="1"/>
  </si>
  <si>
    <t>敵1体を呪い傷からの後遺症を受けやすくします</t>
    <phoneticPr fontId="1"/>
  </si>
  <si>
    <t>敵1体を魅了し短時間動きを封じようと試みます</t>
    <rPh sb="0" eb="1">
      <t>テキ</t>
    </rPh>
    <rPh sb="2" eb="3">
      <t>タイ</t>
    </rPh>
    <rPh sb="4" eb="6">
      <t>ミリョウ</t>
    </rPh>
    <rPh sb="7" eb="10">
      <t>タンジカン</t>
    </rPh>
    <rPh sb="10" eb="11">
      <t>ウゴ</t>
    </rPh>
    <rPh sb="13" eb="14">
      <t>フウ</t>
    </rPh>
    <rPh sb="18" eb="19">
      <t>ココロ</t>
    </rPh>
    <phoneticPr fontId="1"/>
  </si>
  <si>
    <t>敵1体を腐敗させ急激に老衰させようと試みます</t>
    <rPh sb="0" eb="1">
      <t>テキ</t>
    </rPh>
    <rPh sb="2" eb="3">
      <t>タイ</t>
    </rPh>
    <rPh sb="4" eb="6">
      <t>フハイ</t>
    </rPh>
    <rPh sb="8" eb="10">
      <t>キュウゲキ</t>
    </rPh>
    <rPh sb="11" eb="13">
      <t>ロウスイ</t>
    </rPh>
    <rPh sb="18" eb="19">
      <t>ココロ</t>
    </rPh>
    <phoneticPr fontId="1"/>
  </si>
  <si>
    <t>敵1体に特殊な信号を植え付けHorrorの標的とします</t>
    <rPh sb="0" eb="1">
      <t>テキ</t>
    </rPh>
    <rPh sb="2" eb="3">
      <t>タイ</t>
    </rPh>
    <rPh sb="4" eb="6">
      <t>トクシュ</t>
    </rPh>
    <rPh sb="7" eb="9">
      <t>シンゴウ</t>
    </rPh>
    <rPh sb="10" eb="11">
      <t>ウ</t>
    </rPh>
    <rPh sb="12" eb="13">
      <t>ツ</t>
    </rPh>
    <rPh sb="21" eb="23">
      <t>ヒョウテキ</t>
    </rPh>
    <phoneticPr fontId="1"/>
  </si>
  <si>
    <t>火1</t>
    <rPh sb="0" eb="1">
      <t>ヒ</t>
    </rPh>
    <phoneticPr fontId="1"/>
  </si>
  <si>
    <t>風1</t>
    <rPh sb="0" eb="1">
      <t>カゼ</t>
    </rPh>
    <phoneticPr fontId="1"/>
  </si>
  <si>
    <t>水2</t>
    <rPh sb="0" eb="1">
      <t>ミズ</t>
    </rPh>
    <phoneticPr fontId="1"/>
  </si>
  <si>
    <t>星2</t>
    <rPh sb="0" eb="1">
      <t>ホシ</t>
    </rPh>
    <phoneticPr fontId="1"/>
  </si>
  <si>
    <t>緑2</t>
    <rPh sb="0" eb="1">
      <t>ミドリ</t>
    </rPh>
    <phoneticPr fontId="1"/>
  </si>
  <si>
    <t>火2</t>
    <rPh sb="0" eb="1">
      <t>ヒ</t>
    </rPh>
    <phoneticPr fontId="1"/>
  </si>
  <si>
    <t>水3</t>
    <rPh sb="0" eb="1">
      <t>ミズ</t>
    </rPh>
    <phoneticPr fontId="1"/>
  </si>
  <si>
    <t>地1</t>
    <rPh sb="0" eb="1">
      <t>チ</t>
    </rPh>
    <phoneticPr fontId="1"/>
  </si>
  <si>
    <t>星3</t>
    <rPh sb="0" eb="1">
      <t>ホシ</t>
    </rPh>
    <phoneticPr fontId="1"/>
  </si>
  <si>
    <t>陸上専用</t>
    <rPh sb="0" eb="2">
      <t>リクジョウ</t>
    </rPh>
    <rPh sb="2" eb="4">
      <t>センヨウ</t>
    </rPh>
    <phoneticPr fontId="1"/>
  </si>
  <si>
    <t>捕縛</t>
    <rPh sb="0" eb="2">
      <t>ホバク</t>
    </rPh>
    <phoneticPr fontId="1"/>
  </si>
  <si>
    <t>敵1体を炎の枷で縛り動きを封じます</t>
    <rPh sb="0" eb="1">
      <t>テキ</t>
    </rPh>
    <rPh sb="2" eb="3">
      <t>タイ</t>
    </rPh>
    <rPh sb="4" eb="5">
      <t>ホノオ</t>
    </rPh>
    <rPh sb="6" eb="7">
      <t>カセ</t>
    </rPh>
    <rPh sb="8" eb="9">
      <t>シバ</t>
    </rPh>
    <rPh sb="10" eb="11">
      <t>ウゴ</t>
    </rPh>
    <rPh sb="13" eb="14">
      <t>フウ</t>
    </rPh>
    <phoneticPr fontId="1"/>
  </si>
  <si>
    <t>Bonds of Fire</t>
    <phoneticPr fontId="1"/>
  </si>
  <si>
    <t>Curse</t>
    <phoneticPr fontId="1"/>
  </si>
  <si>
    <t>敵1体の呼吸を阻害し疲労させようと試みます</t>
    <rPh sb="0" eb="1">
      <t>テキ</t>
    </rPh>
    <rPh sb="2" eb="3">
      <t>タイ</t>
    </rPh>
    <rPh sb="4" eb="6">
      <t>コキュウ</t>
    </rPh>
    <rPh sb="7" eb="9">
      <t>ソガイ</t>
    </rPh>
    <rPh sb="10" eb="12">
      <t>ヒロウ</t>
    </rPh>
    <rPh sb="17" eb="18">
      <t>ココロ</t>
    </rPh>
    <phoneticPr fontId="1"/>
  </si>
  <si>
    <t>40+5</t>
    <phoneticPr fontId="1"/>
  </si>
  <si>
    <t>抵抗可能\n水中呼吸無効\nアンデッド無効\n無生物無効</t>
    <rPh sb="0" eb="2">
      <t>テイコウ</t>
    </rPh>
    <rPh sb="2" eb="4">
      <t>カノウ</t>
    </rPh>
    <rPh sb="6" eb="8">
      <t>スイチュウ</t>
    </rPh>
    <rPh sb="8" eb="10">
      <t>コキュウ</t>
    </rPh>
    <rPh sb="10" eb="12">
      <t>ムコウ</t>
    </rPh>
    <rPh sb="19" eb="21">
      <t>ムコウ</t>
    </rPh>
    <rPh sb="23" eb="26">
      <t>ムセイブツ</t>
    </rPh>
    <rPh sb="26" eb="28">
      <t>ムコウ</t>
    </rPh>
    <phoneticPr fontId="1"/>
  </si>
  <si>
    <t>占術</t>
    <rPh sb="0" eb="2">
      <t>センジュツ</t>
    </rPh>
    <phoneticPr fontId="1"/>
  </si>
  <si>
    <t>指定した州を水鏡を通して偵察します</t>
    <rPh sb="6" eb="8">
      <t>ミズカガミ</t>
    </rPh>
    <rPh sb="9" eb="10">
      <t>トオ</t>
    </rPh>
    <phoneticPr fontId="1"/>
  </si>
  <si>
    <t>Scrying Pool</t>
    <phoneticPr fontId="1"/>
  </si>
  <si>
    <t>水陸両用</t>
    <rPh sb="0" eb="2">
      <t>スイリク</t>
    </rPh>
    <rPh sb="2" eb="4">
      <t>リョウヨウ</t>
    </rPh>
    <phoneticPr fontId="1"/>
  </si>
  <si>
    <t>帰還</t>
    <rPh sb="0" eb="2">
      <t>キカン</t>
    </rPh>
    <phoneticPr fontId="1"/>
  </si>
  <si>
    <t>自身を首都へと帰還させます</t>
    <rPh sb="0" eb="2">
      <t>ジシン</t>
    </rPh>
    <rPh sb="3" eb="5">
      <t>シュト</t>
    </rPh>
    <rPh sb="7" eb="9">
      <t>キカン</t>
    </rPh>
    <phoneticPr fontId="1"/>
  </si>
  <si>
    <t>攻撃</t>
    <rPh sb="0" eb="2">
      <t>コウゲキ</t>
    </rPh>
    <phoneticPr fontId="1"/>
  </si>
  <si>
    <t>敵1体に精神攻撃を行います</t>
    <rPh sb="0" eb="1">
      <t>テキ</t>
    </rPh>
    <rPh sb="2" eb="3">
      <t>タイ</t>
    </rPh>
    <rPh sb="4" eb="6">
      <t>セイシン</t>
    </rPh>
    <rPh sb="6" eb="8">
      <t>コウゲキ</t>
    </rPh>
    <rPh sb="9" eb="10">
      <t>オコナ</t>
    </rPh>
    <phoneticPr fontId="1"/>
  </si>
  <si>
    <t>12+1</t>
    <phoneticPr fontId="1"/>
  </si>
  <si>
    <t>防御無視\n抵抗可能\n無心無効</t>
    <rPh sb="0" eb="2">
      <t>ボウギョ</t>
    </rPh>
    <rPh sb="2" eb="4">
      <t>ムシ</t>
    </rPh>
    <rPh sb="6" eb="8">
      <t>テイコウ</t>
    </rPh>
    <rPh sb="8" eb="10">
      <t>カノウ</t>
    </rPh>
    <rPh sb="12" eb="14">
      <t>ムシン</t>
    </rPh>
    <rPh sb="14" eb="16">
      <t>ムコウ</t>
    </rPh>
    <phoneticPr fontId="1"/>
  </si>
  <si>
    <t>催眠</t>
    <rPh sb="0" eb="2">
      <t>サイミン</t>
    </rPh>
    <phoneticPr fontId="1"/>
  </si>
  <si>
    <t>敵1体を眠らせようと試みます</t>
    <rPh sb="0" eb="1">
      <t>テキ</t>
    </rPh>
    <rPh sb="2" eb="3">
      <t>タイ</t>
    </rPh>
    <rPh sb="4" eb="5">
      <t>ネム</t>
    </rPh>
    <rPh sb="10" eb="11">
      <t>ココロ</t>
    </rPh>
    <phoneticPr fontId="1"/>
  </si>
  <si>
    <t>Sleep</t>
    <phoneticPr fontId="1"/>
  </si>
  <si>
    <t>抵抗可能\n無心無効\nアンデッド無効\n無生物無効</t>
    <rPh sb="0" eb="2">
      <t>テイコウ</t>
    </rPh>
    <rPh sb="2" eb="4">
      <t>カノウ</t>
    </rPh>
    <rPh sb="6" eb="8">
      <t>ムシン</t>
    </rPh>
    <rPh sb="8" eb="10">
      <t>ムコウ</t>
    </rPh>
    <rPh sb="17" eb="19">
      <t>ムコウ</t>
    </rPh>
    <rPh sb="21" eb="24">
      <t>ムセイブツ</t>
    </rPh>
    <rPh sb="24" eb="26">
      <t>ムコウ</t>
    </rPh>
    <phoneticPr fontId="1"/>
  </si>
  <si>
    <t>激高</t>
    <rPh sb="0" eb="2">
      <t>ゲッコウ</t>
    </rPh>
    <phoneticPr fontId="1"/>
  </si>
  <si>
    <t>Enraged</t>
    <phoneticPr fontId="1"/>
  </si>
  <si>
    <t>抵抗可能\n無心無効</t>
    <rPh sb="0" eb="2">
      <t>テイコウ</t>
    </rPh>
    <rPh sb="2" eb="4">
      <t>カノウ</t>
    </rPh>
    <rPh sb="6" eb="8">
      <t>ムシン</t>
    </rPh>
    <rPh sb="8" eb="10">
      <t>ムコウ</t>
    </rPh>
    <phoneticPr fontId="1"/>
  </si>
  <si>
    <t>土地探索</t>
    <rPh sb="0" eb="2">
      <t>トチ</t>
    </rPh>
    <rPh sb="2" eb="4">
      <t>タンサク</t>
    </rPh>
    <phoneticPr fontId="1"/>
  </si>
  <si>
    <t>指定した州の火魔法に関連する魔法の地を全て明かします</t>
    <rPh sb="0" eb="2">
      <t>シテイ</t>
    </rPh>
    <rPh sb="4" eb="5">
      <t>シュウ</t>
    </rPh>
    <rPh sb="6" eb="7">
      <t>ヒ</t>
    </rPh>
    <rPh sb="7" eb="9">
      <t>マホウ</t>
    </rPh>
    <rPh sb="10" eb="12">
      <t>カンレン</t>
    </rPh>
    <rPh sb="14" eb="16">
      <t>マホウ</t>
    </rPh>
    <rPh sb="17" eb="18">
      <t>チ</t>
    </rPh>
    <rPh sb="19" eb="20">
      <t>スベ</t>
    </rPh>
    <rPh sb="21" eb="22">
      <t>ア</t>
    </rPh>
    <phoneticPr fontId="1"/>
  </si>
  <si>
    <t>遠隔儀式</t>
    <rPh sb="0" eb="2">
      <t>エンカク</t>
    </rPh>
    <rPh sb="2" eb="4">
      <t>ギシキ</t>
    </rPh>
    <phoneticPr fontId="1"/>
  </si>
  <si>
    <t>遠隔儀式\n敵国領内の指定不可</t>
    <rPh sb="0" eb="2">
      <t>エンカク</t>
    </rPh>
    <rPh sb="2" eb="4">
      <t>ギシキ</t>
    </rPh>
    <phoneticPr fontId="1"/>
  </si>
  <si>
    <t>遠隔儀式\n敵国領内の指定不可</t>
    <rPh sb="0" eb="2">
      <t>エンカク</t>
    </rPh>
    <rPh sb="2" eb="4">
      <t>ギシキ</t>
    </rPh>
    <rPh sb="6" eb="8">
      <t>テキコク</t>
    </rPh>
    <rPh sb="8" eb="10">
      <t>リョウナイ</t>
    </rPh>
    <rPh sb="11" eb="13">
      <t>シテイ</t>
    </rPh>
    <rPh sb="13" eb="15">
      <t>フカ</t>
    </rPh>
    <phoneticPr fontId="1"/>
  </si>
  <si>
    <t>弱体化</t>
    <rPh sb="0" eb="3">
      <t>ジャクタイカ</t>
    </rPh>
    <phoneticPr fontId="1"/>
  </si>
  <si>
    <t>14+3</t>
    <phoneticPr fontId="1"/>
  </si>
  <si>
    <t>小範囲の敵を溺れさせて攻撃します</t>
    <rPh sb="0" eb="3">
      <t>ショウハンイ</t>
    </rPh>
    <rPh sb="4" eb="5">
      <t>テキ</t>
    </rPh>
    <rPh sb="6" eb="7">
      <t>オボ</t>
    </rPh>
    <rPh sb="11" eb="13">
      <t>コウゲキ</t>
    </rPh>
    <phoneticPr fontId="1"/>
  </si>
  <si>
    <t>強化</t>
    <rPh sb="0" eb="2">
      <t>キョウカ</t>
    </rPh>
    <phoneticPr fontId="1"/>
  </si>
  <si>
    <t>Magic Resistance 4</t>
    <phoneticPr fontId="1"/>
  </si>
  <si>
    <t>味方にのみ作用</t>
    <rPh sb="0" eb="2">
      <t>ミカタ</t>
    </rPh>
    <rPh sb="5" eb="7">
      <t>サヨウ</t>
    </rPh>
    <phoneticPr fontId="1"/>
  </si>
  <si>
    <t>指定した州を魔法の窓を通して偵察します</t>
    <rPh sb="0" eb="2">
      <t>シテイ</t>
    </rPh>
    <rPh sb="4" eb="5">
      <t>シュウ</t>
    </rPh>
    <rPh sb="6" eb="8">
      <t>マホウ</t>
    </rPh>
    <rPh sb="9" eb="10">
      <t>マド</t>
    </rPh>
    <rPh sb="11" eb="12">
      <t>トオ</t>
    </rPh>
    <rPh sb="14" eb="16">
      <t>テイサツ</t>
    </rPh>
    <phoneticPr fontId="1"/>
  </si>
  <si>
    <t>瞬間移動</t>
    <rPh sb="0" eb="2">
      <t>シュンカン</t>
    </rPh>
    <rPh sb="2" eb="4">
      <t>イドウ</t>
    </rPh>
    <phoneticPr fontId="1"/>
  </si>
  <si>
    <t>指定した州へ自身を移動させます</t>
    <rPh sb="0" eb="2">
      <t>シテイ</t>
    </rPh>
    <rPh sb="4" eb="5">
      <t>シュウ</t>
    </rPh>
    <rPh sb="6" eb="8">
      <t>ジシン</t>
    </rPh>
    <rPh sb="9" eb="11">
      <t>イドウ</t>
    </rPh>
    <phoneticPr fontId="1"/>
  </si>
  <si>
    <t>指定した州の緑魔法に関連する魔法の地を全て明かします</t>
    <rPh sb="0" eb="2">
      <t>シテイ</t>
    </rPh>
    <rPh sb="4" eb="5">
      <t>シュウ</t>
    </rPh>
    <rPh sb="6" eb="7">
      <t>ミドリ</t>
    </rPh>
    <rPh sb="7" eb="9">
      <t>マホウ</t>
    </rPh>
    <rPh sb="10" eb="12">
      <t>カンレン</t>
    </rPh>
    <rPh sb="14" eb="16">
      <t>マホウ</t>
    </rPh>
    <rPh sb="17" eb="18">
      <t>チ</t>
    </rPh>
    <rPh sb="19" eb="20">
      <t>スベ</t>
    </rPh>
    <rPh sb="21" eb="22">
      <t>ア</t>
    </rPh>
    <phoneticPr fontId="1"/>
  </si>
  <si>
    <t>恐怖</t>
    <rPh sb="0" eb="2">
      <t>キョウフ</t>
    </rPh>
    <phoneticPr fontId="1"/>
  </si>
  <si>
    <t>中範囲の敵に恐怖を植え付けます</t>
    <rPh sb="0" eb="1">
      <t>チュウ</t>
    </rPh>
    <rPh sb="1" eb="3">
      <t>ハンイ</t>
    </rPh>
    <rPh sb="4" eb="5">
      <t>テキ</t>
    </rPh>
    <rPh sb="6" eb="8">
      <t>キョウフ</t>
    </rPh>
    <rPh sb="9" eb="10">
      <t>ウ</t>
    </rPh>
    <rPh sb="11" eb="12">
      <t>ツ</t>
    </rPh>
    <phoneticPr fontId="1"/>
  </si>
  <si>
    <t>Fear 3</t>
    <phoneticPr fontId="1"/>
  </si>
  <si>
    <t>5+2</t>
    <phoneticPr fontId="1"/>
  </si>
  <si>
    <t>敵にのみ作用</t>
    <rPh sb="0" eb="1">
      <t>テキ</t>
    </rPh>
    <rPh sb="4" eb="6">
      <t>サヨウ</t>
    </rPh>
    <phoneticPr fontId="1"/>
  </si>
  <si>
    <t>火3</t>
    <rPh sb="0" eb="1">
      <t>ヒ</t>
    </rPh>
    <phoneticPr fontId="1"/>
  </si>
  <si>
    <t>風2</t>
    <rPh sb="0" eb="1">
      <t>カゼ</t>
    </rPh>
    <phoneticPr fontId="1"/>
  </si>
  <si>
    <t>地2</t>
    <rPh sb="0" eb="1">
      <t>チ</t>
    </rPh>
    <phoneticPr fontId="1"/>
  </si>
  <si>
    <t>死1</t>
    <rPh sb="0" eb="1">
      <t>シ</t>
    </rPh>
    <phoneticPr fontId="1"/>
  </si>
  <si>
    <t>死3</t>
    <rPh sb="0" eb="1">
      <t>シ</t>
    </rPh>
    <phoneticPr fontId="1"/>
  </si>
  <si>
    <t>緑1</t>
    <rPh sb="0" eb="1">
      <t>ミドリ</t>
    </rPh>
    <phoneticPr fontId="1"/>
  </si>
  <si>
    <t>緑3</t>
    <rPh sb="0" eb="1">
      <t>ミドリ</t>
    </rPh>
    <phoneticPr fontId="1"/>
  </si>
  <si>
    <t>緑4</t>
    <rPh sb="0" eb="1">
      <t>ミドリ</t>
    </rPh>
    <phoneticPr fontId="1"/>
  </si>
  <si>
    <t>中範囲の敵を炎の枷で縛り動きを封じます</t>
    <rPh sb="0" eb="1">
      <t>チュウ</t>
    </rPh>
    <rPh sb="1" eb="3">
      <t>ハンイ</t>
    </rPh>
    <rPh sb="4" eb="5">
      <t>テキ</t>
    </rPh>
    <rPh sb="6" eb="7">
      <t>ホノオ</t>
    </rPh>
    <rPh sb="8" eb="9">
      <t>カセ</t>
    </rPh>
    <rPh sb="10" eb="11">
      <t>シバ</t>
    </rPh>
    <rPh sb="12" eb="13">
      <t>ウゴ</t>
    </rPh>
    <rPh sb="15" eb="16">
      <t>フウ</t>
    </rPh>
    <phoneticPr fontId="1"/>
  </si>
  <si>
    <t>3+1</t>
    <phoneticPr fontId="1"/>
  </si>
  <si>
    <t>指定した州の風魔法に関連する魔法の地を全て明かします</t>
    <rPh sb="0" eb="2">
      <t>シテイ</t>
    </rPh>
    <rPh sb="4" eb="5">
      <t>シュウ</t>
    </rPh>
    <rPh sb="6" eb="7">
      <t>カゼ</t>
    </rPh>
    <rPh sb="7" eb="9">
      <t>マホウ</t>
    </rPh>
    <rPh sb="10" eb="12">
      <t>カンレン</t>
    </rPh>
    <rPh sb="14" eb="16">
      <t>マホウ</t>
    </rPh>
    <rPh sb="17" eb="18">
      <t>チ</t>
    </rPh>
    <rPh sb="19" eb="20">
      <t>スベ</t>
    </rPh>
    <rPh sb="21" eb="22">
      <t>ア</t>
    </rPh>
    <phoneticPr fontId="1"/>
  </si>
  <si>
    <t>遠隔儀式\n海域の通過不可\n海域の指定不可\n敵国領内の指定不可</t>
    <rPh sb="0" eb="2">
      <t>エンカク</t>
    </rPh>
    <rPh sb="2" eb="4">
      <t>ギシキ</t>
    </rPh>
    <rPh sb="6" eb="8">
      <t>カイイキ</t>
    </rPh>
    <rPh sb="9" eb="11">
      <t>ツウカ</t>
    </rPh>
    <rPh sb="11" eb="13">
      <t>フカ</t>
    </rPh>
    <rPh sb="15" eb="17">
      <t>カイイキ</t>
    </rPh>
    <rPh sb="18" eb="20">
      <t>シテイ</t>
    </rPh>
    <rPh sb="20" eb="22">
      <t>フカ</t>
    </rPh>
    <rPh sb="24" eb="26">
      <t>テキコク</t>
    </rPh>
    <rPh sb="26" eb="28">
      <t>リョウナイ</t>
    </rPh>
    <rPh sb="29" eb="31">
      <t>シテイ</t>
    </rPh>
    <rPh sb="31" eb="33">
      <t>フカ</t>
    </rPh>
    <phoneticPr fontId="1"/>
  </si>
  <si>
    <t>中範囲の敵に脱水症状を起こし疲労させようと試みます</t>
    <rPh sb="0" eb="1">
      <t>チュウ</t>
    </rPh>
    <phoneticPr fontId="1"/>
  </si>
  <si>
    <t>Desiccation</t>
    <phoneticPr fontId="1"/>
  </si>
  <si>
    <t>抵抗可能\nアンデッド無効\n無生物無効</t>
    <phoneticPr fontId="1"/>
  </si>
  <si>
    <t>指定した州の地魔法に関連する魔法の地を全て明かします</t>
    <rPh sb="0" eb="2">
      <t>シテイ</t>
    </rPh>
    <rPh sb="4" eb="5">
      <t>シュウ</t>
    </rPh>
    <rPh sb="6" eb="7">
      <t>チ</t>
    </rPh>
    <rPh sb="7" eb="9">
      <t>マホウ</t>
    </rPh>
    <rPh sb="10" eb="12">
      <t>カンレン</t>
    </rPh>
    <rPh sb="14" eb="16">
      <t>マホウ</t>
    </rPh>
    <rPh sb="17" eb="18">
      <t>チ</t>
    </rPh>
    <rPh sb="19" eb="20">
      <t>スベ</t>
    </rPh>
    <rPh sb="21" eb="22">
      <t>ア</t>
    </rPh>
    <phoneticPr fontId="1"/>
  </si>
  <si>
    <t>麻痺</t>
    <rPh sb="0" eb="2">
      <t>マヒ</t>
    </rPh>
    <phoneticPr fontId="1"/>
  </si>
  <si>
    <t>敵1体を麻痺させようと試みます</t>
    <rPh sb="0" eb="1">
      <t>テキ</t>
    </rPh>
    <rPh sb="2" eb="3">
      <t>タイ</t>
    </rPh>
    <rPh sb="4" eb="6">
      <t>マヒ</t>
    </rPh>
    <rPh sb="11" eb="12">
      <t>ココロ</t>
    </rPh>
    <phoneticPr fontId="1"/>
  </si>
  <si>
    <t>60+9</t>
    <phoneticPr fontId="1"/>
  </si>
  <si>
    <t>防御無視\n麻痺攻撃\n抵抗可能\n無心無効</t>
    <rPh sb="0" eb="2">
      <t>ボウギョ</t>
    </rPh>
    <rPh sb="2" eb="4">
      <t>ムシ</t>
    </rPh>
    <rPh sb="6" eb="8">
      <t>マヒ</t>
    </rPh>
    <rPh sb="8" eb="10">
      <t>コウゲキ</t>
    </rPh>
    <rPh sb="12" eb="14">
      <t>テイコウ</t>
    </rPh>
    <rPh sb="14" eb="16">
      <t>カノウ</t>
    </rPh>
    <rPh sb="18" eb="20">
      <t>ムシン</t>
    </rPh>
    <rPh sb="20" eb="22">
      <t>ムコウ</t>
    </rPh>
    <phoneticPr fontId="1"/>
  </si>
  <si>
    <t>指定した州の大量殺人者1体を死者の霊に襲わせようと試みます</t>
    <rPh sb="0" eb="2">
      <t>シテイ</t>
    </rPh>
    <rPh sb="4" eb="5">
      <t>シュウ</t>
    </rPh>
    <rPh sb="6" eb="8">
      <t>タイリョウ</t>
    </rPh>
    <rPh sb="8" eb="10">
      <t>サツジン</t>
    </rPh>
    <rPh sb="10" eb="11">
      <t>シャ</t>
    </rPh>
    <rPh sb="12" eb="13">
      <t>タイ</t>
    </rPh>
    <rPh sb="14" eb="16">
      <t>シシャ</t>
    </rPh>
    <rPh sb="17" eb="18">
      <t>レイ</t>
    </rPh>
    <rPh sb="19" eb="20">
      <t>オソ</t>
    </rPh>
    <rPh sb="25" eb="26">
      <t>ココロ</t>
    </rPh>
    <phoneticPr fontId="1"/>
  </si>
  <si>
    <t>抵抗可能\n遠隔儀式</t>
    <rPh sb="0" eb="2">
      <t>テイコウ</t>
    </rPh>
    <rPh sb="2" eb="4">
      <t>カノウ</t>
    </rPh>
    <rPh sb="6" eb="8">
      <t>エンカク</t>
    </rPh>
    <rPh sb="8" eb="10">
      <t>ギシキ</t>
    </rPh>
    <phoneticPr fontId="1"/>
  </si>
  <si>
    <t>中範囲の敵に強い恐怖を植え付けます</t>
    <rPh sb="0" eb="1">
      <t>チュウ</t>
    </rPh>
    <rPh sb="1" eb="3">
      <t>ハンイ</t>
    </rPh>
    <rPh sb="4" eb="5">
      <t>テキ</t>
    </rPh>
    <rPh sb="6" eb="7">
      <t>ツヨ</t>
    </rPh>
    <rPh sb="8" eb="10">
      <t>キョウフ</t>
    </rPh>
    <rPh sb="11" eb="12">
      <t>ウ</t>
    </rPh>
    <rPh sb="13" eb="14">
      <t>ツ</t>
    </rPh>
    <phoneticPr fontId="1"/>
  </si>
  <si>
    <t>Fear 5</t>
    <phoneticPr fontId="1"/>
  </si>
  <si>
    <t>5+1</t>
    <phoneticPr fontId="1"/>
  </si>
  <si>
    <t>小範囲の味方を狂戦士の怒りへ突入させます</t>
    <rPh sb="0" eb="3">
      <t>ショウハンイ</t>
    </rPh>
    <rPh sb="4" eb="6">
      <t>ミカタ</t>
    </rPh>
    <rPh sb="7" eb="8">
      <t>キョウ</t>
    </rPh>
    <rPh sb="8" eb="10">
      <t>センシ</t>
    </rPh>
    <rPh sb="11" eb="12">
      <t>イカ</t>
    </rPh>
    <rPh sb="14" eb="16">
      <t>トツニュウ</t>
    </rPh>
    <phoneticPr fontId="1"/>
  </si>
  <si>
    <t>Gone Berserk</t>
    <phoneticPr fontId="1"/>
  </si>
  <si>
    <t>中範囲の味方の動物を狂戦士の怒りへ突入させます</t>
    <rPh sb="0" eb="1">
      <t>チュウ</t>
    </rPh>
    <rPh sb="1" eb="3">
      <t>ハンイ</t>
    </rPh>
    <rPh sb="4" eb="6">
      <t>ミカタ</t>
    </rPh>
    <rPh sb="7" eb="9">
      <t>ドウブツ</t>
    </rPh>
    <rPh sb="10" eb="11">
      <t>キョウ</t>
    </rPh>
    <rPh sb="11" eb="13">
      <t>センシ</t>
    </rPh>
    <rPh sb="14" eb="15">
      <t>イカ</t>
    </rPh>
    <rPh sb="17" eb="19">
      <t>トツニュウ</t>
    </rPh>
    <phoneticPr fontId="1"/>
  </si>
  <si>
    <t>動物にのみ作用\n味方にのみ作用</t>
    <rPh sb="0" eb="2">
      <t>ドウブツ</t>
    </rPh>
    <rPh sb="5" eb="7">
      <t>サヨウ</t>
    </rPh>
    <rPh sb="9" eb="11">
      <t>ミカタ</t>
    </rPh>
    <rPh sb="14" eb="16">
      <t>サヨウ</t>
    </rPh>
    <phoneticPr fontId="1"/>
  </si>
  <si>
    <t>無心無効\n無生物無効\n味方にのみ作用</t>
    <rPh sb="0" eb="2">
      <t>ムシン</t>
    </rPh>
    <rPh sb="2" eb="4">
      <t>ムコウ</t>
    </rPh>
    <rPh sb="6" eb="9">
      <t>ムセイブツ</t>
    </rPh>
    <rPh sb="9" eb="11">
      <t>ムコウ</t>
    </rPh>
    <rPh sb="13" eb="15">
      <t>ミカタ</t>
    </rPh>
    <rPh sb="18" eb="20">
      <t>サヨウ</t>
    </rPh>
    <phoneticPr fontId="1"/>
  </si>
  <si>
    <t>混乱</t>
    <rPh sb="0" eb="2">
      <t>コンラン</t>
    </rPh>
    <phoneticPr fontId="1"/>
  </si>
  <si>
    <t>小範囲の敵の動物を混乱させようと試みます</t>
    <rPh sb="0" eb="3">
      <t>ショウハンイ</t>
    </rPh>
    <rPh sb="4" eb="5">
      <t>テキ</t>
    </rPh>
    <rPh sb="6" eb="8">
      <t>ドウブツ</t>
    </rPh>
    <rPh sb="9" eb="11">
      <t>コンラン</t>
    </rPh>
    <rPh sb="16" eb="17">
      <t>ココロ</t>
    </rPh>
    <phoneticPr fontId="1"/>
  </si>
  <si>
    <t>敵1体を激高させようと試みます</t>
    <rPh sb="0" eb="1">
      <t>テキ</t>
    </rPh>
    <rPh sb="2" eb="3">
      <t>タイ</t>
    </rPh>
    <rPh sb="4" eb="6">
      <t>ゲッコウ</t>
    </rPh>
    <rPh sb="11" eb="12">
      <t>ココロ</t>
    </rPh>
    <phoneticPr fontId="1"/>
  </si>
  <si>
    <t>Confused</t>
    <phoneticPr fontId="1"/>
  </si>
  <si>
    <t>抵抗可能\n動物にのみ作用</t>
    <rPh sb="0" eb="2">
      <t>テイコウ</t>
    </rPh>
    <rPh sb="2" eb="4">
      <t>カノウ</t>
    </rPh>
    <rPh sb="6" eb="8">
      <t>ドウブツ</t>
    </rPh>
    <rPh sb="11" eb="13">
      <t>サヨウ</t>
    </rPh>
    <phoneticPr fontId="1"/>
  </si>
  <si>
    <t>狂戦士化</t>
    <rPh sb="0" eb="1">
      <t>キョウ</t>
    </rPh>
    <rPh sb="1" eb="3">
      <t>センシ</t>
    </rPh>
    <rPh sb="3" eb="4">
      <t>カ</t>
    </rPh>
    <phoneticPr fontId="1"/>
  </si>
  <si>
    <t>病気治療</t>
    <rPh sb="0" eb="2">
      <t>ビョウキ</t>
    </rPh>
    <rPh sb="2" eb="4">
      <t>チリョウ</t>
    </rPh>
    <phoneticPr fontId="1"/>
  </si>
  <si>
    <t>同じ州の味方1体の病気を治療します</t>
    <rPh sb="0" eb="1">
      <t>オナ</t>
    </rPh>
    <rPh sb="2" eb="3">
      <t>シュウ</t>
    </rPh>
    <rPh sb="4" eb="6">
      <t>ミカタ</t>
    </rPh>
    <rPh sb="7" eb="8">
      <t>タイ</t>
    </rPh>
    <rPh sb="9" eb="11">
      <t>ビョウキ</t>
    </rPh>
    <rPh sb="12" eb="14">
      <t>チリョウ</t>
    </rPh>
    <phoneticPr fontId="1"/>
  </si>
  <si>
    <t>火4</t>
    <rPh sb="0" eb="1">
      <t>ヒ</t>
    </rPh>
    <phoneticPr fontId="1"/>
  </si>
  <si>
    <t>風3</t>
    <rPh sb="0" eb="1">
      <t>カゼ</t>
    </rPh>
    <phoneticPr fontId="1"/>
  </si>
  <si>
    <t>星4</t>
    <rPh sb="0" eb="1">
      <t>ホシ</t>
    </rPh>
    <phoneticPr fontId="1"/>
  </si>
  <si>
    <t>死2</t>
    <rPh sb="0" eb="1">
      <t>シ</t>
    </rPh>
    <phoneticPr fontId="1"/>
  </si>
  <si>
    <t>死5</t>
    <rPh sb="0" eb="1">
      <t>シ</t>
    </rPh>
    <phoneticPr fontId="1"/>
  </si>
  <si>
    <t>自身を浄化の炎で焼き病気を治療します</t>
    <rPh sb="0" eb="2">
      <t>ジシン</t>
    </rPh>
    <rPh sb="3" eb="5">
      <t>ジョウカ</t>
    </rPh>
    <rPh sb="6" eb="7">
      <t>ホノオ</t>
    </rPh>
    <rPh sb="8" eb="9">
      <t>ヤ</t>
    </rPh>
    <rPh sb="10" eb="12">
      <t>ビョウキ</t>
    </rPh>
    <rPh sb="13" eb="15">
      <t>チリョウ</t>
    </rPh>
    <phoneticPr fontId="1"/>
  </si>
  <si>
    <t>Purifying Flames</t>
    <phoneticPr fontId="1"/>
  </si>
  <si>
    <t>災害誘発</t>
    <rPh sb="0" eb="2">
      <t>サイガイ</t>
    </rPh>
    <phoneticPr fontId="1"/>
  </si>
  <si>
    <t>指定した州の住民を狂わせ不安度を激増させます</t>
    <rPh sb="0" eb="2">
      <t>シテイ</t>
    </rPh>
    <rPh sb="4" eb="5">
      <t>シュウ</t>
    </rPh>
    <rPh sb="6" eb="8">
      <t>ジュウミン</t>
    </rPh>
    <rPh sb="9" eb="10">
      <t>クル</t>
    </rPh>
    <rPh sb="12" eb="14">
      <t>フアン</t>
    </rPh>
    <rPh sb="14" eb="15">
      <t>ド</t>
    </rPh>
    <rPh sb="16" eb="18">
      <t>ゲキゾウ</t>
    </rPh>
    <phoneticPr fontId="1"/>
  </si>
  <si>
    <t>小範囲の敵を混乱させようと試みます</t>
    <rPh sb="0" eb="3">
      <t>ショウハンイ</t>
    </rPh>
    <rPh sb="4" eb="5">
      <t>テキ</t>
    </rPh>
    <rPh sb="6" eb="8">
      <t>コンラン</t>
    </rPh>
    <rPh sb="13" eb="14">
      <t>ココロ</t>
    </rPh>
    <phoneticPr fontId="1"/>
  </si>
  <si>
    <t>即死</t>
    <rPh sb="0" eb="2">
      <t>ソクシ</t>
    </rPh>
    <phoneticPr fontId="1"/>
  </si>
  <si>
    <t>敵1体の魂を引き裂き即死させようと試みます</t>
    <rPh sb="0" eb="1">
      <t>テキ</t>
    </rPh>
    <rPh sb="2" eb="3">
      <t>タイ</t>
    </rPh>
    <rPh sb="4" eb="5">
      <t>タマシイ</t>
    </rPh>
    <rPh sb="6" eb="7">
      <t>ヒ</t>
    </rPh>
    <rPh sb="8" eb="9">
      <t>サ</t>
    </rPh>
    <rPh sb="10" eb="12">
      <t>ソクシ</t>
    </rPh>
    <rPh sb="17" eb="18">
      <t>ココロ</t>
    </rPh>
    <phoneticPr fontId="1"/>
  </si>
  <si>
    <t>指揮官召喚</t>
    <rPh sb="0" eb="3">
      <t>シキカン</t>
    </rPh>
    <rPh sb="3" eb="5">
      <t>ショウカン</t>
    </rPh>
    <phoneticPr fontId="1"/>
  </si>
  <si>
    <t>聖職者の力を持つ固定された像Telestic Animateを召喚します</t>
    <rPh sb="0" eb="3">
      <t>セイショクシャ</t>
    </rPh>
    <rPh sb="4" eb="5">
      <t>チカラ</t>
    </rPh>
    <rPh sb="6" eb="7">
      <t>モ</t>
    </rPh>
    <rPh sb="8" eb="10">
      <t>コテイ</t>
    </rPh>
    <rPh sb="13" eb="14">
      <t>ゾウ</t>
    </rPh>
    <rPh sb="31" eb="33">
      <t>ショウカン</t>
    </rPh>
    <phoneticPr fontId="1"/>
  </si>
  <si>
    <t>Telestic Animate</t>
    <phoneticPr fontId="1"/>
  </si>
  <si>
    <t>指定した自国の研究所まで指揮下の兵と共に移動します</t>
    <rPh sb="0" eb="2">
      <t>シテイ</t>
    </rPh>
    <rPh sb="4" eb="6">
      <t>ジコク</t>
    </rPh>
    <rPh sb="7" eb="9">
      <t>ケンキュウ</t>
    </rPh>
    <rPh sb="9" eb="10">
      <t>ショ</t>
    </rPh>
    <rPh sb="12" eb="15">
      <t>シキカ</t>
    </rPh>
    <rPh sb="16" eb="17">
      <t>ヘイ</t>
    </rPh>
    <rPh sb="18" eb="19">
      <t>トモ</t>
    </rPh>
    <rPh sb="20" eb="22">
      <t>イドウ</t>
    </rPh>
    <phoneticPr fontId="1"/>
  </si>
  <si>
    <t>遠隔儀式\n自国の州のみ指定可能\n研究所のある州のみ指定可能</t>
    <rPh sb="0" eb="2">
      <t>エンカク</t>
    </rPh>
    <rPh sb="2" eb="4">
      <t>ギシキ</t>
    </rPh>
    <rPh sb="6" eb="8">
      <t>ジコク</t>
    </rPh>
    <rPh sb="9" eb="10">
      <t>シュウ</t>
    </rPh>
    <rPh sb="12" eb="14">
      <t>シテイ</t>
    </rPh>
    <rPh sb="14" eb="16">
      <t>カノウ</t>
    </rPh>
    <rPh sb="18" eb="21">
      <t>ケンキュウショ</t>
    </rPh>
    <rPh sb="24" eb="25">
      <t>シュウ</t>
    </rPh>
    <rPh sb="27" eb="29">
      <t>シテイ</t>
    </rPh>
    <rPh sb="29" eb="31">
      <t>カノウ</t>
    </rPh>
    <phoneticPr fontId="1"/>
  </si>
  <si>
    <t>隷属</t>
    <rPh sb="0" eb="2">
      <t>レイゾク</t>
    </rPh>
    <phoneticPr fontId="1"/>
  </si>
  <si>
    <t>小範囲の敵のアンデッドを隷属させようと試みます</t>
    <rPh sb="0" eb="3">
      <t>ショウハンイ</t>
    </rPh>
    <rPh sb="4" eb="5">
      <t>テキ</t>
    </rPh>
    <rPh sb="12" eb="14">
      <t>レイゾク</t>
    </rPh>
    <rPh sb="19" eb="20">
      <t>ココロ</t>
    </rPh>
    <phoneticPr fontId="1"/>
  </si>
  <si>
    <t>Enslave</t>
    <phoneticPr fontId="1"/>
  </si>
  <si>
    <t>抵抗可能\nアンデッド無効</t>
    <rPh sb="0" eb="2">
      <t>テイコウ</t>
    </rPh>
    <rPh sb="2" eb="4">
      <t>カノウ</t>
    </rPh>
    <rPh sb="11" eb="13">
      <t>ムコウ</t>
    </rPh>
    <phoneticPr fontId="1"/>
  </si>
  <si>
    <t>防御貫通\n抵抗可能\n3ラウンド滞留</t>
    <rPh sb="0" eb="2">
      <t>ボウギョ</t>
    </rPh>
    <rPh sb="2" eb="4">
      <t>カンツウ</t>
    </rPh>
    <rPh sb="6" eb="8">
      <t>テイコウ</t>
    </rPh>
    <rPh sb="8" eb="10">
      <t>カノウ</t>
    </rPh>
    <rPh sb="17" eb="19">
      <t>タイリュウ</t>
    </rPh>
    <phoneticPr fontId="1"/>
  </si>
  <si>
    <t>中範囲に暫く滞留する闇を作り攻撃します</t>
    <rPh sb="0" eb="1">
      <t>チュウ</t>
    </rPh>
    <rPh sb="1" eb="3">
      <t>ハンイ</t>
    </rPh>
    <rPh sb="4" eb="5">
      <t>シバラ</t>
    </rPh>
    <rPh sb="6" eb="8">
      <t>タイリュウ</t>
    </rPh>
    <rPh sb="10" eb="11">
      <t>ヤミ</t>
    </rPh>
    <rPh sb="12" eb="13">
      <t>ツク</t>
    </rPh>
    <rPh sb="14" eb="16">
      <t>コウゲキ</t>
    </rPh>
    <phoneticPr fontId="1"/>
  </si>
  <si>
    <t>世界呪附</t>
    <rPh sb="0" eb="2">
      <t>セカイ</t>
    </rPh>
    <rPh sb="2" eb="3">
      <t>ジュ</t>
    </rPh>
    <rPh sb="3" eb="4">
      <t>フ</t>
    </rPh>
    <phoneticPr fontId="1"/>
  </si>
  <si>
    <t>世界中で老化を早め人口を減少させます</t>
    <rPh sb="0" eb="2">
      <t>セカイ</t>
    </rPh>
    <rPh sb="2" eb="3">
      <t>ナカ</t>
    </rPh>
    <rPh sb="4" eb="6">
      <t>ロウカ</t>
    </rPh>
    <rPh sb="7" eb="8">
      <t>ハヤ</t>
    </rPh>
    <rPh sb="9" eb="11">
      <t>ジンコウ</t>
    </rPh>
    <rPh sb="12" eb="14">
      <t>ゲンショウ</t>
    </rPh>
    <phoneticPr fontId="1"/>
  </si>
  <si>
    <t>Burden of Time</t>
    <phoneticPr fontId="1"/>
  </si>
  <si>
    <t>魅了</t>
    <rPh sb="0" eb="2">
      <t>ミリョウ</t>
    </rPh>
    <phoneticPr fontId="1"/>
  </si>
  <si>
    <t>敵の動物1体を魅了しようと試みます</t>
    <rPh sb="0" eb="1">
      <t>テキ</t>
    </rPh>
    <rPh sb="2" eb="4">
      <t>ドウブツ</t>
    </rPh>
    <rPh sb="5" eb="6">
      <t>タイ</t>
    </rPh>
    <rPh sb="7" eb="9">
      <t>ミリョウ</t>
    </rPh>
    <rPh sb="13" eb="14">
      <t>ココロ</t>
    </rPh>
    <phoneticPr fontId="1"/>
  </si>
  <si>
    <t>Charm</t>
    <phoneticPr fontId="1"/>
  </si>
  <si>
    <t>抵抗可能</t>
    <rPh sb="0" eb="2">
      <t>テイコウ</t>
    </rPh>
    <rPh sb="2" eb="4">
      <t>カノウ</t>
    </rPh>
    <phoneticPr fontId="1"/>
  </si>
  <si>
    <t>戦闘呪附</t>
    <rPh sb="0" eb="2">
      <t>セントウ</t>
    </rPh>
    <rPh sb="2" eb="3">
      <t>ジュ</t>
    </rPh>
    <rPh sb="3" eb="4">
      <t>フ</t>
    </rPh>
    <phoneticPr fontId="1"/>
  </si>
  <si>
    <t>The Ravenous Swarm</t>
    <phoneticPr fontId="1"/>
  </si>
  <si>
    <t>虫の大群にアンデッドを敵味方問わず食い荒らさせます</t>
    <rPh sb="0" eb="1">
      <t>ムシ</t>
    </rPh>
    <rPh sb="2" eb="4">
      <t>タイグン</t>
    </rPh>
    <rPh sb="11" eb="14">
      <t>テキミカタ</t>
    </rPh>
    <rPh sb="14" eb="15">
      <t>ト</t>
    </rPh>
    <rPh sb="17" eb="18">
      <t>ク</t>
    </rPh>
    <rPh sb="19" eb="20">
      <t>ア</t>
    </rPh>
    <phoneticPr fontId="1"/>
  </si>
  <si>
    <t>味方全員の狂戦士と負傷者を狂戦士の怒りに突入させます</t>
    <rPh sb="0" eb="2">
      <t>ミカタ</t>
    </rPh>
    <rPh sb="2" eb="4">
      <t>ゼンイン</t>
    </rPh>
    <rPh sb="5" eb="6">
      <t>キョウ</t>
    </rPh>
    <rPh sb="6" eb="8">
      <t>センシ</t>
    </rPh>
    <rPh sb="9" eb="12">
      <t>フショウシャ</t>
    </rPh>
    <rPh sb="13" eb="14">
      <t>キョウ</t>
    </rPh>
    <rPh sb="14" eb="16">
      <t>センシ</t>
    </rPh>
    <rPh sb="17" eb="18">
      <t>イカ</t>
    </rPh>
    <rPh sb="20" eb="22">
      <t>トツニュウ</t>
    </rPh>
    <phoneticPr fontId="1"/>
  </si>
  <si>
    <t>Growing Fury</t>
    <phoneticPr fontId="1"/>
  </si>
  <si>
    <t>昇格</t>
    <rPh sb="0" eb="2">
      <t>ショウカク</t>
    </rPh>
    <phoneticPr fontId="1"/>
  </si>
  <si>
    <t>同じ州の意志ある兵士1体を指揮官に昇格します</t>
    <rPh sb="0" eb="1">
      <t>オナ</t>
    </rPh>
    <rPh sb="2" eb="3">
      <t>シュウ</t>
    </rPh>
    <rPh sb="4" eb="6">
      <t>イシ</t>
    </rPh>
    <rPh sb="8" eb="10">
      <t>ヘイシ</t>
    </rPh>
    <rPh sb="11" eb="12">
      <t>タイ</t>
    </rPh>
    <rPh sb="13" eb="16">
      <t>シキカン</t>
    </rPh>
    <rPh sb="17" eb="19">
      <t>ショウカク</t>
    </rPh>
    <phoneticPr fontId="1"/>
  </si>
  <si>
    <t>無心無効</t>
    <rPh sb="0" eb="2">
      <t>ムシン</t>
    </rPh>
    <rPh sb="2" eb="4">
      <t>ムコウ</t>
    </rPh>
    <phoneticPr fontId="1"/>
  </si>
  <si>
    <t>地5</t>
    <rPh sb="0" eb="1">
      <t>チ</t>
    </rPh>
    <phoneticPr fontId="1"/>
  </si>
  <si>
    <t>緑5</t>
    <rPh sb="0" eb="1">
      <t>ミドリ</t>
    </rPh>
    <phoneticPr fontId="1"/>
  </si>
  <si>
    <t>遠隔攻撃</t>
    <rPh sb="0" eb="2">
      <t>エンカク</t>
    </rPh>
    <rPh sb="2" eb="4">
      <t>コウゲキ</t>
    </rPh>
    <phoneticPr fontId="1"/>
  </si>
  <si>
    <t>指定した州に鬱病を蔓延させ怠惰や脱走を引き起こします</t>
    <rPh sb="0" eb="2">
      <t>シテイ</t>
    </rPh>
    <rPh sb="4" eb="5">
      <t>シュウ</t>
    </rPh>
    <rPh sb="6" eb="8">
      <t>ウツビョウ</t>
    </rPh>
    <rPh sb="9" eb="11">
      <t>マンエン</t>
    </rPh>
    <rPh sb="13" eb="15">
      <t>タイダ</t>
    </rPh>
    <rPh sb="16" eb="18">
      <t>ダッソウ</t>
    </rPh>
    <rPh sb="19" eb="20">
      <t>ヒ</t>
    </rPh>
    <rPh sb="21" eb="22">
      <t>オ</t>
    </rPh>
    <phoneticPr fontId="1"/>
  </si>
  <si>
    <t>Melancholia</t>
    <phoneticPr fontId="1"/>
  </si>
  <si>
    <t>敵1体を隷属させようと試みます</t>
    <rPh sb="0" eb="1">
      <t>テキ</t>
    </rPh>
    <rPh sb="2" eb="3">
      <t>タイ</t>
    </rPh>
    <rPh sb="4" eb="6">
      <t>レイゾク</t>
    </rPh>
    <rPh sb="11" eb="12">
      <t>ココロ</t>
    </rPh>
    <phoneticPr fontId="1"/>
  </si>
  <si>
    <t>遠隔召喚</t>
    <rPh sb="0" eb="2">
      <t>エンカク</t>
    </rPh>
    <rPh sb="2" eb="4">
      <t>ショウカン</t>
    </rPh>
    <phoneticPr fontId="1"/>
  </si>
  <si>
    <t>指定した州の住民を狂信者に変え支配します</t>
    <rPh sb="0" eb="2">
      <t>シテイ</t>
    </rPh>
    <rPh sb="4" eb="5">
      <t>シュウ</t>
    </rPh>
    <rPh sb="6" eb="8">
      <t>ジュウミン</t>
    </rPh>
    <rPh sb="9" eb="12">
      <t>キョウシンシャ</t>
    </rPh>
    <rPh sb="13" eb="14">
      <t>カ</t>
    </rPh>
    <rPh sb="15" eb="17">
      <t>シハイ</t>
    </rPh>
    <phoneticPr fontId="1"/>
  </si>
  <si>
    <t>Madman or Fanatic</t>
    <phoneticPr fontId="1"/>
  </si>
  <si>
    <t>中範囲のアンデッドに強力な攻撃を行います</t>
    <rPh sb="0" eb="1">
      <t>チュウ</t>
    </rPh>
    <rPh sb="1" eb="3">
      <t>ハンイ</t>
    </rPh>
    <rPh sb="10" eb="12">
      <t>キョウリョク</t>
    </rPh>
    <rPh sb="13" eb="15">
      <t>コウゲキ</t>
    </rPh>
    <rPh sb="16" eb="17">
      <t>オコナ</t>
    </rPh>
    <phoneticPr fontId="1"/>
  </si>
  <si>
    <t>16+2</t>
    <phoneticPr fontId="1"/>
  </si>
  <si>
    <t>6+2</t>
    <phoneticPr fontId="1"/>
  </si>
  <si>
    <t>防御無視\nアンデッドにのみ作用</t>
    <rPh sb="0" eb="2">
      <t>ボウギョ</t>
    </rPh>
    <rPh sb="2" eb="4">
      <t>ムシ</t>
    </rPh>
    <rPh sb="14" eb="16">
      <t>サヨウ</t>
    </rPh>
    <phoneticPr fontId="1"/>
  </si>
  <si>
    <t>指定した州に病気の雲を放ち駐留する軍を感染させます</t>
    <rPh sb="0" eb="2">
      <t>シテイ</t>
    </rPh>
    <rPh sb="4" eb="5">
      <t>シュウ</t>
    </rPh>
    <rPh sb="6" eb="8">
      <t>ビョウキ</t>
    </rPh>
    <rPh sb="9" eb="10">
      <t>クモ</t>
    </rPh>
    <rPh sb="11" eb="12">
      <t>ハナ</t>
    </rPh>
    <rPh sb="13" eb="15">
      <t>チュウリュウ</t>
    </rPh>
    <rPh sb="17" eb="18">
      <t>グン</t>
    </rPh>
    <rPh sb="19" eb="21">
      <t>カンセン</t>
    </rPh>
    <phoneticPr fontId="1"/>
  </si>
  <si>
    <t>Diseased</t>
    <phoneticPr fontId="1"/>
  </si>
  <si>
    <t>世界中の大気を汚染し負傷者を病気に感染させます</t>
    <rPh sb="0" eb="2">
      <t>セカイ</t>
    </rPh>
    <rPh sb="2" eb="3">
      <t>ジュウ</t>
    </rPh>
    <rPh sb="4" eb="6">
      <t>タイキ</t>
    </rPh>
    <rPh sb="7" eb="9">
      <t>オセン</t>
    </rPh>
    <rPh sb="10" eb="13">
      <t>フショウシャ</t>
    </rPh>
    <rPh sb="14" eb="16">
      <t>ビョウキ</t>
    </rPh>
    <rPh sb="17" eb="19">
      <t>カンセン</t>
    </rPh>
    <phoneticPr fontId="1"/>
  </si>
  <si>
    <t>Foul Air</t>
    <phoneticPr fontId="1"/>
  </si>
  <si>
    <t>広範囲の敵を眠らせようと試みます</t>
    <rPh sb="0" eb="3">
      <t>コウハンイ</t>
    </rPh>
    <rPh sb="4" eb="5">
      <t>テキ</t>
    </rPh>
    <rPh sb="6" eb="7">
      <t>ネム</t>
    </rPh>
    <rPh sb="12" eb="13">
      <t>ココロ</t>
    </rPh>
    <phoneticPr fontId="1"/>
  </si>
  <si>
    <t>指定した森林の州に駐留する軍を行方不明にさせようと試みます</t>
    <rPh sb="0" eb="2">
      <t>シテイ</t>
    </rPh>
    <rPh sb="4" eb="6">
      <t>シンリン</t>
    </rPh>
    <rPh sb="7" eb="8">
      <t>シュウ</t>
    </rPh>
    <rPh sb="9" eb="11">
      <t>チュウリュウ</t>
    </rPh>
    <rPh sb="13" eb="14">
      <t>グン</t>
    </rPh>
    <rPh sb="15" eb="17">
      <t>ユクエ</t>
    </rPh>
    <rPh sb="17" eb="19">
      <t>フメイ</t>
    </rPh>
    <rPh sb="25" eb="26">
      <t>ココロ</t>
    </rPh>
    <phoneticPr fontId="1"/>
  </si>
  <si>
    <t>50+5</t>
    <phoneticPr fontId="1"/>
  </si>
  <si>
    <t>遠隔儀式\n森林のみ指定可能</t>
    <rPh sb="0" eb="2">
      <t>エンカク</t>
    </rPh>
    <rPh sb="2" eb="4">
      <t>ギシキ</t>
    </rPh>
    <rPh sb="6" eb="8">
      <t>シンリン</t>
    </rPh>
    <rPh sb="10" eb="12">
      <t>シテイ</t>
    </rPh>
    <rPh sb="12" eb="14">
      <t>カノウ</t>
    </rPh>
    <phoneticPr fontId="1"/>
  </si>
  <si>
    <t>火6</t>
    <rPh sb="0" eb="1">
      <t>ヒ</t>
    </rPh>
    <phoneticPr fontId="1"/>
  </si>
  <si>
    <t>風5</t>
    <rPh sb="0" eb="1">
      <t>カゼ</t>
    </rPh>
    <phoneticPr fontId="1"/>
  </si>
  <si>
    <t>水7</t>
    <rPh sb="0" eb="1">
      <t>ミズ</t>
    </rPh>
    <phoneticPr fontId="1"/>
  </si>
  <si>
    <t>星5</t>
    <rPh sb="0" eb="1">
      <t>ホシ</t>
    </rPh>
    <phoneticPr fontId="1"/>
  </si>
  <si>
    <t>死4</t>
    <rPh sb="0" eb="1">
      <t>シ</t>
    </rPh>
    <phoneticPr fontId="1"/>
  </si>
  <si>
    <t>Purgatory</t>
    <phoneticPr fontId="1"/>
  </si>
  <si>
    <t>支配圏内の敵アンデッドを聖なる炎で攻撃します</t>
    <rPh sb="0" eb="3">
      <t>シハイケン</t>
    </rPh>
    <rPh sb="3" eb="4">
      <t>ナイ</t>
    </rPh>
    <rPh sb="5" eb="6">
      <t>テキ</t>
    </rPh>
    <rPh sb="12" eb="13">
      <t>セイ</t>
    </rPh>
    <rPh sb="15" eb="16">
      <t>ホノオ</t>
    </rPh>
    <rPh sb="17" eb="19">
      <t>コウゲキ</t>
    </rPh>
    <phoneticPr fontId="1"/>
  </si>
  <si>
    <t>支配圏内の空を暗くし敵の士気を低下させます</t>
    <rPh sb="0" eb="3">
      <t>シハイケン</t>
    </rPh>
    <rPh sb="3" eb="4">
      <t>ナイ</t>
    </rPh>
    <rPh sb="5" eb="6">
      <t>ソラ</t>
    </rPh>
    <rPh sb="7" eb="8">
      <t>クラ</t>
    </rPh>
    <rPh sb="10" eb="11">
      <t>テキ</t>
    </rPh>
    <rPh sb="12" eb="14">
      <t>シキ</t>
    </rPh>
    <rPh sb="15" eb="17">
      <t>テイカ</t>
    </rPh>
    <phoneticPr fontId="1"/>
  </si>
  <si>
    <t>Dark Skies</t>
    <phoneticPr fontId="1"/>
  </si>
  <si>
    <t>支配圏内でWater Elementalが敵指揮官を暗殺します</t>
    <rPh sb="0" eb="3">
      <t>シハイケン</t>
    </rPh>
    <rPh sb="3" eb="4">
      <t>ナイ</t>
    </rPh>
    <rPh sb="21" eb="22">
      <t>テキ</t>
    </rPh>
    <rPh sb="22" eb="25">
      <t>シキカン</t>
    </rPh>
    <rPh sb="26" eb="28">
      <t>アンサツ</t>
    </rPh>
    <phoneticPr fontId="1"/>
  </si>
  <si>
    <t>Vengeful Water</t>
    <phoneticPr fontId="1"/>
  </si>
  <si>
    <t>全体帰還</t>
    <rPh sb="0" eb="2">
      <t>ゼンタイ</t>
    </rPh>
    <rPh sb="2" eb="4">
      <t>キカン</t>
    </rPh>
    <phoneticPr fontId="1"/>
  </si>
  <si>
    <t>味方全員を首都に帰還させます</t>
    <rPh sb="0" eb="2">
      <t>ミカタ</t>
    </rPh>
    <rPh sb="2" eb="4">
      <t>ゼンイン</t>
    </rPh>
    <rPh sb="5" eb="7">
      <t>シュト</t>
    </rPh>
    <rPh sb="8" eb="10">
      <t>キカン</t>
    </rPh>
    <phoneticPr fontId="1"/>
  </si>
  <si>
    <t>同じ州の兵士1体を指揮官に昇格します</t>
    <rPh sb="0" eb="1">
      <t>オナ</t>
    </rPh>
    <rPh sb="2" eb="3">
      <t>シュウ</t>
    </rPh>
    <rPh sb="4" eb="6">
      <t>ヘイシ</t>
    </rPh>
    <rPh sb="7" eb="8">
      <t>タイ</t>
    </rPh>
    <rPh sb="9" eb="12">
      <t>シキカン</t>
    </rPh>
    <rPh sb="13" eb="15">
      <t>ショウカク</t>
    </rPh>
    <phoneticPr fontId="1"/>
  </si>
  <si>
    <t>疫病</t>
    <rPh sb="0" eb="2">
      <t>エキビョウ</t>
    </rPh>
    <phoneticPr fontId="1"/>
  </si>
  <si>
    <t>小範囲の敵に疫病を感染させ急激に弱らせようと試みます</t>
    <rPh sb="0" eb="3">
      <t>ショウハンイ</t>
    </rPh>
    <rPh sb="4" eb="5">
      <t>テキ</t>
    </rPh>
    <rPh sb="6" eb="8">
      <t>エキビョウ</t>
    </rPh>
    <rPh sb="9" eb="11">
      <t>カンセン</t>
    </rPh>
    <rPh sb="13" eb="15">
      <t>キュウゲキ</t>
    </rPh>
    <rPh sb="16" eb="17">
      <t>ヨワ</t>
    </rPh>
    <rPh sb="22" eb="23">
      <t>ココロ</t>
    </rPh>
    <phoneticPr fontId="1"/>
  </si>
  <si>
    <t>Plague</t>
    <phoneticPr fontId="1"/>
  </si>
  <si>
    <t>抵抗可能\nアンデッド無効\n無生物無効</t>
    <rPh sb="0" eb="2">
      <t>テイコウ</t>
    </rPh>
    <rPh sb="2" eb="4">
      <t>カノウ</t>
    </rPh>
    <rPh sb="11" eb="13">
      <t>ムコウ</t>
    </rPh>
    <rPh sb="15" eb="18">
      <t>ムセイブツ</t>
    </rPh>
    <rPh sb="18" eb="20">
      <t>ムコウ</t>
    </rPh>
    <phoneticPr fontId="1"/>
  </si>
  <si>
    <t>敵1体を魅了しようと試みます</t>
    <rPh sb="0" eb="1">
      <t>テキ</t>
    </rPh>
    <rPh sb="2" eb="3">
      <t>タイ</t>
    </rPh>
    <rPh sb="4" eb="6">
      <t>ミリョウ</t>
    </rPh>
    <rPh sb="10" eb="11">
      <t>ココロ</t>
    </rPh>
    <phoneticPr fontId="1"/>
  </si>
  <si>
    <t>水6</t>
    <rPh sb="0" eb="1">
      <t>ミズ</t>
    </rPh>
    <phoneticPr fontId="1"/>
  </si>
  <si>
    <t>緑6</t>
    <rPh sb="0" eb="1">
      <t>ミドリ</t>
    </rPh>
    <phoneticPr fontId="1"/>
  </si>
  <si>
    <t>星8</t>
    <rPh sb="0" eb="1">
      <t>ホシ</t>
    </rPh>
    <phoneticPr fontId="1"/>
  </si>
  <si>
    <t>死7</t>
    <rPh sb="0" eb="1">
      <t>シ</t>
    </rPh>
    <phoneticPr fontId="1"/>
  </si>
  <si>
    <t>儀式</t>
    <rPh sb="0" eb="2">
      <t>ギシキ</t>
    </rPh>
    <phoneticPr fontId="1"/>
  </si>
  <si>
    <t>戦闘</t>
    <rPh sb="0" eb="2">
      <t>セントウ</t>
    </rPh>
    <phoneticPr fontId="1"/>
  </si>
  <si>
    <t>中範囲の敵を激高させようと試みます</t>
    <rPh sb="0" eb="1">
      <t>チュウ</t>
    </rPh>
    <rPh sb="1" eb="3">
      <t>ハンイ</t>
    </rPh>
    <rPh sb="4" eb="5">
      <t>テキ</t>
    </rPh>
    <rPh sb="6" eb="8">
      <t>ゲッコウ</t>
    </rPh>
    <rPh sb="13" eb="14">
      <t>ココロ</t>
    </rPh>
    <phoneticPr fontId="1"/>
  </si>
  <si>
    <t>術者の国に大量の風の宝石を与えます</t>
    <rPh sb="0" eb="1">
      <t>ジュツ</t>
    </rPh>
    <rPh sb="1" eb="2">
      <t>シャ</t>
    </rPh>
    <rPh sb="3" eb="4">
      <t>クニ</t>
    </rPh>
    <rPh sb="5" eb="7">
      <t>タイリョウ</t>
    </rPh>
    <rPh sb="8" eb="9">
      <t>カゼ</t>
    </rPh>
    <rPh sb="10" eb="12">
      <t>ホウセキ</t>
    </rPh>
    <rPh sb="13" eb="14">
      <t>アタ</t>
    </rPh>
    <phoneticPr fontId="1"/>
  </si>
  <si>
    <t>Gale Gate</t>
    <phoneticPr fontId="1"/>
  </si>
  <si>
    <t>水中専用</t>
    <rPh sb="0" eb="2">
      <t>スイチュウ</t>
    </rPh>
    <rPh sb="2" eb="4">
      <t>センヨウ</t>
    </rPh>
    <phoneticPr fontId="1"/>
  </si>
  <si>
    <t>支配圏内の沿岸で敵軍を溺死させます</t>
    <rPh sb="0" eb="3">
      <t>シハイケン</t>
    </rPh>
    <rPh sb="3" eb="4">
      <t>ナイ</t>
    </rPh>
    <rPh sb="5" eb="7">
      <t>エンガン</t>
    </rPh>
    <rPh sb="8" eb="10">
      <t>テキグン</t>
    </rPh>
    <rPh sb="11" eb="13">
      <t>デキシ</t>
    </rPh>
    <phoneticPr fontId="1"/>
  </si>
  <si>
    <t>Lure of the Deep</t>
    <phoneticPr fontId="1"/>
  </si>
  <si>
    <t>戦場全体から敵味方問わず生命力を吸収します</t>
    <rPh sb="0" eb="2">
      <t>センジョウ</t>
    </rPh>
    <rPh sb="2" eb="4">
      <t>ゼンタイ</t>
    </rPh>
    <rPh sb="6" eb="9">
      <t>テキミカタ</t>
    </rPh>
    <rPh sb="9" eb="10">
      <t>ト</t>
    </rPh>
    <rPh sb="12" eb="15">
      <t>セイメイリョク</t>
    </rPh>
    <rPh sb="16" eb="18">
      <t>キュウシュウ</t>
    </rPh>
    <phoneticPr fontId="1"/>
  </si>
  <si>
    <t>Soul Drain</t>
    <phoneticPr fontId="1"/>
  </si>
  <si>
    <t>指定した州まで危険な冥界を通り指揮下の兵と共に移動します</t>
    <rPh sb="0" eb="2">
      <t>シテイ</t>
    </rPh>
    <rPh sb="4" eb="5">
      <t>シュウ</t>
    </rPh>
    <rPh sb="7" eb="9">
      <t>キケン</t>
    </rPh>
    <rPh sb="10" eb="12">
      <t>メイカイ</t>
    </rPh>
    <rPh sb="13" eb="14">
      <t>トオ</t>
    </rPh>
    <rPh sb="15" eb="18">
      <t>シキカ</t>
    </rPh>
    <rPh sb="19" eb="20">
      <t>ヘイ</t>
    </rPh>
    <rPh sb="21" eb="22">
      <t>トモ</t>
    </rPh>
    <rPh sb="23" eb="25">
      <t>イドウ</t>
    </rPh>
    <phoneticPr fontId="1"/>
  </si>
  <si>
    <t>災害誘発</t>
    <rPh sb="0" eb="2">
      <t>サイガイ</t>
    </rPh>
    <rPh sb="2" eb="4">
      <t>ユウハツ</t>
    </rPh>
    <phoneticPr fontId="1"/>
  </si>
  <si>
    <t>指定した州に黒死病を放ち人口を激減させます</t>
    <rPh sb="0" eb="2">
      <t>シテイ</t>
    </rPh>
    <rPh sb="4" eb="5">
      <t>シュウ</t>
    </rPh>
    <rPh sb="6" eb="9">
      <t>コクシビョウ</t>
    </rPh>
    <rPh sb="10" eb="11">
      <t>ハナ</t>
    </rPh>
    <rPh sb="12" eb="14">
      <t>ジンコウ</t>
    </rPh>
    <rPh sb="15" eb="17">
      <t>ゲキゲン</t>
    </rPh>
    <phoneticPr fontId="1"/>
  </si>
  <si>
    <t>蟲の大群に宿る不死の魔術師Worm Mageを召喚します</t>
    <rPh sb="0" eb="1">
      <t>ムシ</t>
    </rPh>
    <rPh sb="2" eb="4">
      <t>タイグン</t>
    </rPh>
    <rPh sb="5" eb="6">
      <t>ヤド</t>
    </rPh>
    <rPh sb="7" eb="9">
      <t>フシ</t>
    </rPh>
    <rPh sb="10" eb="13">
      <t>マジュツシ</t>
    </rPh>
    <rPh sb="23" eb="25">
      <t>ショウカン</t>
    </rPh>
    <phoneticPr fontId="1"/>
  </si>
  <si>
    <t>Worm Mage</t>
    <phoneticPr fontId="1"/>
  </si>
  <si>
    <t>敵の動物全員を隷属させようと試みます</t>
    <rPh sb="0" eb="1">
      <t>テキ</t>
    </rPh>
    <rPh sb="2" eb="4">
      <t>ドウブツ</t>
    </rPh>
    <rPh sb="4" eb="6">
      <t>ゼンイン</t>
    </rPh>
    <rPh sb="7" eb="9">
      <t>レイゾク</t>
    </rPh>
    <rPh sb="14" eb="15">
      <t>ココロ</t>
    </rPh>
    <phoneticPr fontId="1"/>
  </si>
  <si>
    <t>抵抗容易\n動物にのみ作用</t>
    <rPh sb="0" eb="2">
      <t>テイコウ</t>
    </rPh>
    <rPh sb="2" eb="4">
      <t>ヨウイ</t>
    </rPh>
    <rPh sb="6" eb="8">
      <t>ドウブツ</t>
    </rPh>
    <rPh sb="11" eb="13">
      <t>サヨウ</t>
    </rPh>
    <phoneticPr fontId="1"/>
  </si>
  <si>
    <t>指定した州に指揮下の兵と共に移動します</t>
    <rPh sb="0" eb="2">
      <t>シテイ</t>
    </rPh>
    <rPh sb="4" eb="5">
      <t>シュウ</t>
    </rPh>
    <rPh sb="6" eb="9">
      <t>シキカ</t>
    </rPh>
    <rPh sb="10" eb="11">
      <t>ヘイ</t>
    </rPh>
    <rPh sb="12" eb="13">
      <t>トモ</t>
    </rPh>
    <rPh sb="14" eb="16">
      <t>イドウ</t>
    </rPh>
    <phoneticPr fontId="1"/>
  </si>
  <si>
    <t>全体隷属</t>
    <rPh sb="0" eb="2">
      <t>ゼンタイ</t>
    </rPh>
    <rPh sb="2" eb="4">
      <t>レイゾク</t>
    </rPh>
    <phoneticPr fontId="1"/>
  </si>
  <si>
    <t>敵全員を隷属させようと試みます</t>
    <rPh sb="0" eb="1">
      <t>テキ</t>
    </rPh>
    <rPh sb="1" eb="3">
      <t>ゼンイン</t>
    </rPh>
    <rPh sb="4" eb="6">
      <t>レイゾク</t>
    </rPh>
    <rPh sb="11" eb="12">
      <t>ココロ</t>
    </rPh>
    <phoneticPr fontId="1"/>
  </si>
  <si>
    <t>抵抗容易\n無心無効</t>
    <rPh sb="0" eb="2">
      <t>テイコウ</t>
    </rPh>
    <rPh sb="2" eb="4">
      <t>ヨウイ</t>
    </rPh>
    <rPh sb="6" eb="8">
      <t>ムシン</t>
    </rPh>
    <rPh sb="8" eb="10">
      <t>ムコウ</t>
    </rPh>
    <phoneticPr fontId="1"/>
  </si>
  <si>
    <t>敵のアンデッド全員を隷属させようと試みます</t>
    <rPh sb="0" eb="1">
      <t>テキ</t>
    </rPh>
    <rPh sb="7" eb="9">
      <t>ゼンイン</t>
    </rPh>
    <rPh sb="10" eb="12">
      <t>レイゾク</t>
    </rPh>
    <rPh sb="17" eb="18">
      <t>ココロ</t>
    </rPh>
    <phoneticPr fontId="1"/>
  </si>
  <si>
    <t>抵抗容易\nアンデッドにのみ作用</t>
    <rPh sb="0" eb="2">
      <t>テイコウ</t>
    </rPh>
    <rPh sb="2" eb="4">
      <t>ヨウイ</t>
    </rPh>
    <rPh sb="14" eb="16">
      <t>サヨウ</t>
    </rPh>
    <phoneticPr fontId="1"/>
  </si>
  <si>
    <t>血1</t>
    <rPh sb="0" eb="1">
      <t>ケツ</t>
    </rPh>
    <phoneticPr fontId="1"/>
  </si>
  <si>
    <t>火1</t>
    <rPh sb="0" eb="1">
      <t>ヒ</t>
    </rPh>
    <phoneticPr fontId="1"/>
  </si>
  <si>
    <t>陸上専用</t>
    <rPh sb="0" eb="2">
      <t>リクジョウ</t>
    </rPh>
    <rPh sb="2" eb="4">
      <t>センヨウ</t>
    </rPh>
    <phoneticPr fontId="1"/>
  </si>
  <si>
    <t>水陸両用</t>
    <rPh sb="0" eb="2">
      <t>スイリク</t>
    </rPh>
    <rPh sb="2" eb="4">
      <t>リョウヨウ</t>
    </rPh>
    <phoneticPr fontId="1"/>
  </si>
  <si>
    <t>出血</t>
    <rPh sb="0" eb="2">
      <t>シュッケツ</t>
    </rPh>
    <phoneticPr fontId="1"/>
  </si>
  <si>
    <t>Profuse Bleeding</t>
    <phoneticPr fontId="1"/>
  </si>
  <si>
    <t>30+5</t>
    <phoneticPr fontId="1"/>
  </si>
  <si>
    <t>抵抗可能\nアンデッド無効\n無生物無効</t>
    <rPh sb="0" eb="2">
      <t>テイコウ</t>
    </rPh>
    <rPh sb="2" eb="4">
      <t>カノウ</t>
    </rPh>
    <rPh sb="11" eb="13">
      <t>ムコウ</t>
    </rPh>
    <rPh sb="15" eb="18">
      <t>ムセイブツ</t>
    </rPh>
    <rPh sb="18" eb="20">
      <t>ムコウ</t>
    </rPh>
    <phoneticPr fontId="1"/>
  </si>
  <si>
    <t>敵1体に大量出血を引き起こそうと試みます</t>
    <rPh sb="0" eb="1">
      <t>テキ</t>
    </rPh>
    <rPh sb="2" eb="3">
      <t>タイ</t>
    </rPh>
    <rPh sb="4" eb="6">
      <t>タイリョウ</t>
    </rPh>
    <rPh sb="6" eb="8">
      <t>シュッケツ</t>
    </rPh>
    <rPh sb="9" eb="10">
      <t>ヒ</t>
    </rPh>
    <rPh sb="11" eb="12">
      <t>オ</t>
    </rPh>
    <rPh sb="16" eb="17">
      <t>ココロ</t>
    </rPh>
    <phoneticPr fontId="1"/>
  </si>
  <si>
    <t>攻撃</t>
    <rPh sb="0" eb="2">
      <t>コウゲキ</t>
    </rPh>
    <phoneticPr fontId="1"/>
  </si>
  <si>
    <t>小範囲の敵の血液を爆破して攻撃します</t>
    <rPh sb="0" eb="3">
      <t>ショウハンイ</t>
    </rPh>
    <rPh sb="4" eb="5">
      <t>テキ</t>
    </rPh>
    <rPh sb="6" eb="8">
      <t>ケツエキ</t>
    </rPh>
    <rPh sb="9" eb="11">
      <t>バクハ</t>
    </rPh>
    <rPh sb="13" eb="15">
      <t>コウゲキ</t>
    </rPh>
    <phoneticPr fontId="1"/>
  </si>
  <si>
    <t>11+1</t>
    <phoneticPr fontId="1"/>
  </si>
  <si>
    <t>防御無視\nアンデッド無効\n無生物無効</t>
    <rPh sb="0" eb="2">
      <t>ボウギョ</t>
    </rPh>
    <rPh sb="2" eb="4">
      <t>ムシ</t>
    </rPh>
    <rPh sb="11" eb="13">
      <t>ムコウ</t>
    </rPh>
    <rPh sb="15" eb="18">
      <t>ムセイブツ</t>
    </rPh>
    <rPh sb="18" eb="20">
      <t>ムコウ</t>
    </rPh>
    <phoneticPr fontId="1"/>
  </si>
  <si>
    <t>治療</t>
    <rPh sb="0" eb="2">
      <t>チリョウ</t>
    </rPh>
    <phoneticPr fontId="1"/>
  </si>
  <si>
    <t>自身のHPを回復させます</t>
    <rPh sb="0" eb="2">
      <t>ジシン</t>
    </rPh>
    <rPh sb="6" eb="8">
      <t>カイフク</t>
    </rPh>
    <phoneticPr fontId="1"/>
  </si>
  <si>
    <t>集団詠唱</t>
    <rPh sb="0" eb="2">
      <t>シュウダン</t>
    </rPh>
    <rPh sb="2" eb="4">
      <t>エイショウ</t>
    </rPh>
    <phoneticPr fontId="1"/>
  </si>
  <si>
    <t>自身をCommunionの利用者側へ登録します</t>
    <phoneticPr fontId="1"/>
  </si>
  <si>
    <t>Communion Master</t>
    <phoneticPr fontId="1"/>
  </si>
  <si>
    <t>自身をCommunionの供給者側へ登録します</t>
    <phoneticPr fontId="1"/>
  </si>
  <si>
    <t>Communion Slave</t>
    <phoneticPr fontId="1"/>
  </si>
  <si>
    <t>疲労回復</t>
    <rPh sb="0" eb="2">
      <t>ヒロウ</t>
    </rPh>
    <rPh sb="2" eb="4">
      <t>カイフク</t>
    </rPh>
    <phoneticPr fontId="1"/>
  </si>
  <si>
    <t>自身の疲労をほぼ完全に回復させます</t>
    <rPh sb="0" eb="2">
      <t>ジシン</t>
    </rPh>
    <rPh sb="3" eb="5">
      <t>ヒロウ</t>
    </rPh>
    <rPh sb="8" eb="10">
      <t>カンゼン</t>
    </rPh>
    <rPh sb="11" eb="13">
      <t>カイフク</t>
    </rPh>
    <phoneticPr fontId="1"/>
  </si>
  <si>
    <t>指揮官召喚</t>
    <rPh sb="0" eb="3">
      <t>シキカン</t>
    </rPh>
    <rPh sb="3" eb="5">
      <t>ショウカン</t>
    </rPh>
    <phoneticPr fontId="1"/>
  </si>
  <si>
    <t>偵察を得意とする小悪魔Shadow Impを召喚します</t>
    <rPh sb="0" eb="2">
      <t>テイサツ</t>
    </rPh>
    <rPh sb="3" eb="5">
      <t>トクイ</t>
    </rPh>
    <rPh sb="8" eb="11">
      <t>コアクマ</t>
    </rPh>
    <rPh sb="22" eb="24">
      <t>ショウカン</t>
    </rPh>
    <phoneticPr fontId="1"/>
  </si>
  <si>
    <t>Shadow Imp</t>
    <phoneticPr fontId="1"/>
  </si>
  <si>
    <t>一時的召喚</t>
    <rPh sb="0" eb="3">
      <t>イチジテキ</t>
    </rPh>
    <rPh sb="3" eb="5">
      <t>ショウカン</t>
    </rPh>
    <phoneticPr fontId="1"/>
  </si>
  <si>
    <t>飛行する小悪魔Impを5体召喚します</t>
    <rPh sb="0" eb="2">
      <t>ヒコウ</t>
    </rPh>
    <rPh sb="4" eb="7">
      <t>コアクマ</t>
    </rPh>
    <rPh sb="12" eb="13">
      <t>タイ</t>
    </rPh>
    <rPh sb="13" eb="15">
      <t>ショウカン</t>
    </rPh>
    <phoneticPr fontId="1"/>
  </si>
  <si>
    <t>Imp</t>
    <phoneticPr fontId="1"/>
  </si>
  <si>
    <t>兵士召喚</t>
    <rPh sb="0" eb="2">
      <t>ヘイシ</t>
    </rPh>
    <rPh sb="2" eb="4">
      <t>ショウカン</t>
    </rPh>
    <phoneticPr fontId="1"/>
  </si>
  <si>
    <t>炎を使う小悪魔Fiery Impを5+体召喚します</t>
    <rPh sb="0" eb="1">
      <t>ホノオ</t>
    </rPh>
    <rPh sb="2" eb="3">
      <t>ツカ</t>
    </rPh>
    <rPh sb="4" eb="7">
      <t>コアクマ</t>
    </rPh>
    <rPh sb="19" eb="20">
      <t>タイ</t>
    </rPh>
    <rPh sb="20" eb="22">
      <t>ショウカン</t>
    </rPh>
    <phoneticPr fontId="1"/>
  </si>
  <si>
    <t>Fiery Imp</t>
    <phoneticPr fontId="1"/>
  </si>
  <si>
    <t>敵1体の血液を沸騰させて攻撃します</t>
    <rPh sb="0" eb="1">
      <t>テキ</t>
    </rPh>
    <rPh sb="2" eb="3">
      <t>タイ</t>
    </rPh>
    <rPh sb="4" eb="6">
      <t>ケツエキ</t>
    </rPh>
    <rPh sb="7" eb="9">
      <t>フットウ</t>
    </rPh>
    <rPh sb="12" eb="14">
      <t>コウゲキ</t>
    </rPh>
    <phoneticPr fontId="1"/>
  </si>
  <si>
    <t>防御無視\n抵抗可能\nアンデッド無効\n無生物無効</t>
    <rPh sb="0" eb="2">
      <t>ボウギョ</t>
    </rPh>
    <rPh sb="2" eb="4">
      <t>ムシ</t>
    </rPh>
    <rPh sb="6" eb="8">
      <t>テイコウ</t>
    </rPh>
    <rPh sb="8" eb="10">
      <t>カノウ</t>
    </rPh>
    <rPh sb="17" eb="19">
      <t>ムコウ</t>
    </rPh>
    <rPh sb="21" eb="24">
      <t>ムセイブツ</t>
    </rPh>
    <rPh sb="24" eb="26">
      <t>ムコウ</t>
    </rPh>
    <phoneticPr fontId="1"/>
  </si>
  <si>
    <t>死1</t>
    <rPh sb="0" eb="1">
      <t>シ</t>
    </rPh>
    <phoneticPr fontId="1"/>
  </si>
  <si>
    <t>血2</t>
    <rPh sb="0" eb="1">
      <t>ケツ</t>
    </rPh>
    <phoneticPr fontId="1"/>
  </si>
  <si>
    <t>血3</t>
    <rPh sb="0" eb="1">
      <t>ケツ</t>
    </rPh>
    <phoneticPr fontId="1"/>
  </si>
  <si>
    <t>儀式</t>
    <rPh sb="0" eb="2">
      <t>ギシキ</t>
    </rPh>
    <phoneticPr fontId="1"/>
  </si>
  <si>
    <t>戦闘</t>
    <rPh sb="0" eb="2">
      <t>セントウ</t>
    </rPh>
    <phoneticPr fontId="1"/>
  </si>
  <si>
    <t>土地探索</t>
    <rPh sb="0" eb="2">
      <t>トチ</t>
    </rPh>
    <rPh sb="2" eb="4">
      <t>タンサク</t>
    </rPh>
    <phoneticPr fontId="1"/>
  </si>
  <si>
    <t>指定した州の血魔法に関連する魔法の地を全て明かします</t>
    <rPh sb="0" eb="2">
      <t>シテイ</t>
    </rPh>
    <rPh sb="4" eb="5">
      <t>シュウ</t>
    </rPh>
    <rPh sb="6" eb="7">
      <t>ケツ</t>
    </rPh>
    <rPh sb="7" eb="9">
      <t>マホウ</t>
    </rPh>
    <rPh sb="10" eb="12">
      <t>カンレン</t>
    </rPh>
    <rPh sb="14" eb="16">
      <t>マホウ</t>
    </rPh>
    <rPh sb="17" eb="18">
      <t>チ</t>
    </rPh>
    <rPh sb="19" eb="20">
      <t>スベ</t>
    </rPh>
    <rPh sb="21" eb="22">
      <t>ア</t>
    </rPh>
    <phoneticPr fontId="1"/>
  </si>
  <si>
    <t>遠隔儀式\n敵国領内の指定不可</t>
    <rPh sb="0" eb="2">
      <t>エンカク</t>
    </rPh>
    <rPh sb="2" eb="4">
      <t>ギシキ</t>
    </rPh>
    <rPh sb="6" eb="8">
      <t>テキコク</t>
    </rPh>
    <rPh sb="8" eb="10">
      <t>リョウナイ</t>
    </rPh>
    <rPh sb="11" eb="13">
      <t>シテイ</t>
    </rPh>
    <rPh sb="13" eb="15">
      <t>フカ</t>
    </rPh>
    <phoneticPr fontId="1"/>
  </si>
  <si>
    <t>即死</t>
    <rPh sb="0" eb="2">
      <t>ソクシ</t>
    </rPh>
    <phoneticPr fontId="1"/>
  </si>
  <si>
    <t>敵のデーモン1体を送還し即死させようと試みます</t>
    <rPh sb="0" eb="1">
      <t>テキ</t>
    </rPh>
    <rPh sb="7" eb="8">
      <t>タイ</t>
    </rPh>
    <rPh sb="9" eb="11">
      <t>ソウカン</t>
    </rPh>
    <rPh sb="12" eb="14">
      <t>ソクシ</t>
    </rPh>
    <rPh sb="19" eb="20">
      <t>ココロ</t>
    </rPh>
    <phoneticPr fontId="1"/>
  </si>
  <si>
    <t>抵抗可能\nデーモンにのみ作用</t>
    <rPh sb="0" eb="2">
      <t>テイコウ</t>
    </rPh>
    <rPh sb="2" eb="4">
      <t>カノウ</t>
    </rPh>
    <rPh sb="13" eb="15">
      <t>サヨウ</t>
    </rPh>
    <phoneticPr fontId="1"/>
  </si>
  <si>
    <t>骨だけの悪魔Bone Fiendを5+体召喚します</t>
    <rPh sb="0" eb="1">
      <t>ホネ</t>
    </rPh>
    <rPh sb="4" eb="6">
      <t>アクマ</t>
    </rPh>
    <rPh sb="19" eb="20">
      <t>タイ</t>
    </rPh>
    <rPh sb="20" eb="22">
      <t>ショウカン</t>
    </rPh>
    <phoneticPr fontId="1"/>
  </si>
  <si>
    <t>Bone Fiend</t>
    <phoneticPr fontId="1"/>
  </si>
  <si>
    <t>中範囲の敵を苦痛で攻撃し怯えさせようと試みます</t>
    <rPh sb="0" eb="1">
      <t>チュウ</t>
    </rPh>
    <rPh sb="1" eb="3">
      <t>ハンイ</t>
    </rPh>
    <rPh sb="4" eb="5">
      <t>テキ</t>
    </rPh>
    <rPh sb="6" eb="8">
      <t>クツウ</t>
    </rPh>
    <rPh sb="9" eb="11">
      <t>コウゲキ</t>
    </rPh>
    <rPh sb="12" eb="13">
      <t>オビ</t>
    </rPh>
    <rPh sb="19" eb="20">
      <t>ココロ</t>
    </rPh>
    <phoneticPr fontId="1"/>
  </si>
  <si>
    <t>4+2</t>
    <phoneticPr fontId="1"/>
  </si>
  <si>
    <t>Major Fear</t>
    <phoneticPr fontId="1"/>
  </si>
  <si>
    <t>毒の棘を持つ悪魔Spine Devilを1体召喚します</t>
    <rPh sb="0" eb="1">
      <t>ドク</t>
    </rPh>
    <rPh sb="2" eb="3">
      <t>トゲ</t>
    </rPh>
    <rPh sb="4" eb="5">
      <t>モ</t>
    </rPh>
    <rPh sb="6" eb="8">
      <t>アクマ</t>
    </rPh>
    <rPh sb="21" eb="22">
      <t>タイ</t>
    </rPh>
    <rPh sb="22" eb="24">
      <t>ショウカン</t>
    </rPh>
    <phoneticPr fontId="1"/>
  </si>
  <si>
    <t>Spine Devil</t>
    <phoneticPr fontId="1"/>
  </si>
  <si>
    <t>闇の中で力を増す悪魔Fiend of Darknessを1体召喚します</t>
    <rPh sb="0" eb="1">
      <t>ヤミ</t>
    </rPh>
    <rPh sb="2" eb="3">
      <t>ナカ</t>
    </rPh>
    <rPh sb="4" eb="5">
      <t>チカラ</t>
    </rPh>
    <rPh sb="6" eb="7">
      <t>マ</t>
    </rPh>
    <rPh sb="8" eb="10">
      <t>アクマ</t>
    </rPh>
    <rPh sb="29" eb="30">
      <t>タイ</t>
    </rPh>
    <rPh sb="30" eb="32">
      <t>ショウカン</t>
    </rPh>
    <phoneticPr fontId="1"/>
  </si>
  <si>
    <t>Fiend of Darkness</t>
    <phoneticPr fontId="1"/>
  </si>
  <si>
    <t>自己強化</t>
    <rPh sb="0" eb="2">
      <t>ジコ</t>
    </rPh>
    <rPh sb="2" eb="4">
      <t>キョウカ</t>
    </rPh>
    <phoneticPr fontId="1"/>
  </si>
  <si>
    <t>自身に大きな危険と引き換えに莫大な力を与えます</t>
    <rPh sb="0" eb="2">
      <t>ジシン</t>
    </rPh>
    <rPh sb="3" eb="4">
      <t>オオ</t>
    </rPh>
    <rPh sb="6" eb="8">
      <t>キケン</t>
    </rPh>
    <rPh sb="9" eb="10">
      <t>ヒ</t>
    </rPh>
    <rPh sb="11" eb="12">
      <t>カ</t>
    </rPh>
    <rPh sb="14" eb="16">
      <t>バクダイ</t>
    </rPh>
    <rPh sb="17" eb="18">
      <t>チカラ</t>
    </rPh>
    <rPh sb="19" eb="20">
      <t>アタ</t>
    </rPh>
    <phoneticPr fontId="1"/>
  </si>
  <si>
    <t>Hell Power</t>
    <phoneticPr fontId="1"/>
  </si>
  <si>
    <t>Mark</t>
    <phoneticPr fontId="1"/>
  </si>
  <si>
    <t>緑1</t>
    <rPh sb="0" eb="1">
      <t>ミドリ</t>
    </rPh>
    <phoneticPr fontId="1"/>
  </si>
  <si>
    <t>火2</t>
    <rPh sb="0" eb="1">
      <t>ヒ</t>
    </rPh>
    <phoneticPr fontId="1"/>
  </si>
  <si>
    <t>水2</t>
    <rPh sb="0" eb="1">
      <t>ミズ</t>
    </rPh>
    <phoneticPr fontId="1"/>
  </si>
  <si>
    <t>血5</t>
    <rPh sb="0" eb="1">
      <t>ケツ</t>
    </rPh>
    <phoneticPr fontId="1"/>
  </si>
  <si>
    <t>近くの敵1体から生命力を吸収して攻撃します</t>
    <rPh sb="0" eb="1">
      <t>チカ</t>
    </rPh>
    <rPh sb="3" eb="4">
      <t>テキ</t>
    </rPh>
    <rPh sb="5" eb="6">
      <t>タイ</t>
    </rPh>
    <rPh sb="8" eb="11">
      <t>セイメイリョク</t>
    </rPh>
    <rPh sb="12" eb="14">
      <t>キュウシュウ</t>
    </rPh>
    <rPh sb="16" eb="18">
      <t>コウゲキ</t>
    </rPh>
    <phoneticPr fontId="1"/>
  </si>
  <si>
    <t>15+1</t>
    <phoneticPr fontId="1"/>
  </si>
  <si>
    <t>防御無視\n吸収攻撃\n無生物無効</t>
    <rPh sb="0" eb="2">
      <t>ボウギョ</t>
    </rPh>
    <rPh sb="2" eb="4">
      <t>ムシ</t>
    </rPh>
    <rPh sb="6" eb="8">
      <t>キュウシュウ</t>
    </rPh>
    <rPh sb="8" eb="10">
      <t>コウゲキ</t>
    </rPh>
    <rPh sb="12" eb="15">
      <t>ムセイブツ</t>
    </rPh>
    <rPh sb="15" eb="17">
      <t>ムコウ</t>
    </rPh>
    <phoneticPr fontId="1"/>
  </si>
  <si>
    <t>様々な雑種の怪物を20+体召喚します</t>
    <rPh sb="0" eb="2">
      <t>サマザマ</t>
    </rPh>
    <rPh sb="3" eb="5">
      <t>ザッシュ</t>
    </rPh>
    <rPh sb="6" eb="8">
      <t>カイブツ</t>
    </rPh>
    <rPh sb="12" eb="13">
      <t>タイ</t>
    </rPh>
    <rPh sb="13" eb="15">
      <t>ショウカン</t>
    </rPh>
    <phoneticPr fontId="1"/>
  </si>
  <si>
    <t>Random Crossbred</t>
    <phoneticPr fontId="1"/>
  </si>
  <si>
    <t>20+1</t>
    <phoneticPr fontId="1"/>
  </si>
  <si>
    <t>Adept Crossbreeder対応</t>
    <rPh sb="18" eb="20">
      <t>タイオウ</t>
    </rPh>
    <phoneticPr fontId="1"/>
  </si>
  <si>
    <t>自身の受けたダメージをBlood Slaveを消費して軽減します</t>
    <rPh sb="0" eb="2">
      <t>ジシン</t>
    </rPh>
    <rPh sb="3" eb="4">
      <t>ウ</t>
    </rPh>
    <rPh sb="23" eb="25">
      <t>ショウヒ</t>
    </rPh>
    <rPh sb="27" eb="29">
      <t>ケイゲン</t>
    </rPh>
    <phoneticPr fontId="1"/>
  </si>
  <si>
    <t>Pain Transfer</t>
    <phoneticPr fontId="1"/>
  </si>
  <si>
    <t>熱波を纏う悪魔Devilを1体召喚します</t>
    <rPh sb="0" eb="2">
      <t>ネッパ</t>
    </rPh>
    <rPh sb="3" eb="4">
      <t>マト</t>
    </rPh>
    <rPh sb="5" eb="7">
      <t>アクマ</t>
    </rPh>
    <rPh sb="14" eb="15">
      <t>タイ</t>
    </rPh>
    <rPh sb="15" eb="17">
      <t>ショウカン</t>
    </rPh>
    <phoneticPr fontId="1"/>
  </si>
  <si>
    <t>Devil</t>
    <phoneticPr fontId="1"/>
  </si>
  <si>
    <t>冷気を放つ悪魔Frost Fiendを1体召喚します</t>
    <rPh sb="0" eb="2">
      <t>レイキ</t>
    </rPh>
    <rPh sb="3" eb="4">
      <t>ハナ</t>
    </rPh>
    <rPh sb="5" eb="7">
      <t>アクマ</t>
    </rPh>
    <rPh sb="20" eb="21">
      <t>タイ</t>
    </rPh>
    <rPh sb="21" eb="23">
      <t>ショウカン</t>
    </rPh>
    <phoneticPr fontId="1"/>
  </si>
  <si>
    <t>Frost Fiend</t>
    <phoneticPr fontId="1"/>
  </si>
  <si>
    <t>戦傷治療</t>
    <rPh sb="0" eb="2">
      <t>センショウ</t>
    </rPh>
    <rPh sb="2" eb="4">
      <t>チリョウ</t>
    </rPh>
    <phoneticPr fontId="1"/>
  </si>
  <si>
    <t>大量の人肉を喰らい自身の戦傷を回復します</t>
    <rPh sb="0" eb="2">
      <t>タイリョウ</t>
    </rPh>
    <rPh sb="3" eb="5">
      <t>ジンニク</t>
    </rPh>
    <rPh sb="6" eb="7">
      <t>ク</t>
    </rPh>
    <rPh sb="9" eb="11">
      <t>ジシン</t>
    </rPh>
    <rPh sb="12" eb="14">
      <t>センショウ</t>
    </rPh>
    <rPh sb="15" eb="17">
      <t>カイフク</t>
    </rPh>
    <phoneticPr fontId="1"/>
  </si>
  <si>
    <t>Flesh Eater</t>
    <phoneticPr fontId="1"/>
  </si>
  <si>
    <t>地方呪附</t>
    <rPh sb="0" eb="2">
      <t>チホウ</t>
    </rPh>
    <rPh sb="2" eb="3">
      <t>ジュ</t>
    </rPh>
    <rPh sb="3" eb="4">
      <t>フ</t>
    </rPh>
    <phoneticPr fontId="1"/>
  </si>
  <si>
    <t>州から放たれる遠隔儀式の射程を延長します</t>
    <rPh sb="0" eb="1">
      <t>シュウ</t>
    </rPh>
    <rPh sb="3" eb="4">
      <t>ハナ</t>
    </rPh>
    <rPh sb="7" eb="9">
      <t>エンカク</t>
    </rPh>
    <rPh sb="9" eb="11">
      <t>ギシキ</t>
    </rPh>
    <rPh sb="12" eb="14">
      <t>シャテイ</t>
    </rPh>
    <rPh sb="15" eb="17">
      <t>エンチョウ</t>
    </rPh>
    <phoneticPr fontId="1"/>
  </si>
  <si>
    <t>Infernal Circle</t>
    <phoneticPr fontId="1"/>
  </si>
  <si>
    <t>地方呪附\n州が失われると失効</t>
    <rPh sb="0" eb="2">
      <t>チホウ</t>
    </rPh>
    <rPh sb="2" eb="3">
      <t>ジュ</t>
    </rPh>
    <rPh sb="3" eb="4">
      <t>フ</t>
    </rPh>
    <rPh sb="6" eb="7">
      <t>シュウ</t>
    </rPh>
    <rPh sb="8" eb="9">
      <t>ウシナ</t>
    </rPh>
    <rPh sb="13" eb="15">
      <t>シッコウ</t>
    </rPh>
    <phoneticPr fontId="1"/>
  </si>
  <si>
    <t>風2</t>
    <rPh sb="0" eb="1">
      <t>カゼ</t>
    </rPh>
    <phoneticPr fontId="1"/>
  </si>
  <si>
    <t>星2</t>
    <rPh sb="0" eb="1">
      <t>ホシ</t>
    </rPh>
    <phoneticPr fontId="1"/>
  </si>
  <si>
    <t>緑2</t>
    <rPh sb="0" eb="1">
      <t>ミドリ</t>
    </rPh>
    <phoneticPr fontId="1"/>
  </si>
  <si>
    <t>致命的な毒を持つ悪魔Serpent Fiendを1体召喚します</t>
    <rPh sb="0" eb="3">
      <t>チメイテキ</t>
    </rPh>
    <rPh sb="4" eb="5">
      <t>ドク</t>
    </rPh>
    <rPh sb="6" eb="7">
      <t>モ</t>
    </rPh>
    <rPh sb="8" eb="10">
      <t>アクマ</t>
    </rPh>
    <rPh sb="25" eb="26">
      <t>タイ</t>
    </rPh>
    <rPh sb="26" eb="28">
      <t>ショウカン</t>
    </rPh>
    <phoneticPr fontId="1"/>
  </si>
  <si>
    <t>Serpent Fiend</t>
    <phoneticPr fontId="1"/>
  </si>
  <si>
    <t>2発の中範囲を覆う地獄の炎で攻撃します</t>
    <rPh sb="1" eb="2">
      <t>ハツ</t>
    </rPh>
    <rPh sb="3" eb="4">
      <t>チュウ</t>
    </rPh>
    <rPh sb="4" eb="6">
      <t>ハンイ</t>
    </rPh>
    <rPh sb="7" eb="8">
      <t>オオ</t>
    </rPh>
    <rPh sb="9" eb="11">
      <t>ジゴク</t>
    </rPh>
    <rPh sb="12" eb="13">
      <t>ホノオ</t>
    </rPh>
    <rPh sb="14" eb="16">
      <t>コウゲキ</t>
    </rPh>
    <phoneticPr fontId="1"/>
  </si>
  <si>
    <t>9+1</t>
    <phoneticPr fontId="1"/>
  </si>
  <si>
    <t>25+5</t>
    <phoneticPr fontId="1"/>
  </si>
  <si>
    <t>火炎属性\n防御貫通</t>
    <rPh sb="0" eb="2">
      <t>カエン</t>
    </rPh>
    <rPh sb="2" eb="4">
      <t>ゾクセイ</t>
    </rPh>
    <rPh sb="6" eb="8">
      <t>ボウギョ</t>
    </rPh>
    <rPh sb="8" eb="10">
      <t>カンツウ</t>
    </rPh>
    <phoneticPr fontId="1"/>
  </si>
  <si>
    <t>全体強化</t>
    <rPh sb="0" eb="2">
      <t>ゼンタイ</t>
    </rPh>
    <rPh sb="2" eb="4">
      <t>キョウカ</t>
    </rPh>
    <phoneticPr fontId="1"/>
  </si>
  <si>
    <t>味方のデーモン全員の筋力を向上させます</t>
    <rPh sb="0" eb="2">
      <t>ミカタ</t>
    </rPh>
    <rPh sb="7" eb="9">
      <t>ゼンイン</t>
    </rPh>
    <rPh sb="10" eb="12">
      <t>キンリョク</t>
    </rPh>
    <rPh sb="13" eb="15">
      <t>コウジョウ</t>
    </rPh>
    <phoneticPr fontId="1"/>
  </si>
  <si>
    <t>Strength 4</t>
    <phoneticPr fontId="1"/>
  </si>
  <si>
    <t>デーモンにのみ作用\n味方にのみ作用</t>
    <rPh sb="7" eb="9">
      <t>サヨウ</t>
    </rPh>
    <rPh sb="11" eb="13">
      <t>ミカタ</t>
    </rPh>
    <rPh sb="16" eb="18">
      <t>サヨウ</t>
    </rPh>
    <phoneticPr fontId="1"/>
  </si>
  <si>
    <t>電撃を放つ悪魔Storm Demonを1体召喚します</t>
    <rPh sb="0" eb="2">
      <t>デンゲキ</t>
    </rPh>
    <rPh sb="3" eb="4">
      <t>ハナ</t>
    </rPh>
    <rPh sb="5" eb="7">
      <t>アクマ</t>
    </rPh>
    <rPh sb="20" eb="21">
      <t>タイ</t>
    </rPh>
    <rPh sb="21" eb="23">
      <t>ショウカン</t>
    </rPh>
    <phoneticPr fontId="1"/>
  </si>
  <si>
    <t>Storm Demon</t>
    <phoneticPr fontId="1"/>
  </si>
  <si>
    <t>中立的召喚</t>
    <rPh sb="0" eb="3">
      <t>チュウリツテキ</t>
    </rPh>
    <rPh sb="3" eb="5">
      <t>ショウカン</t>
    </rPh>
    <phoneticPr fontId="1"/>
  </si>
  <si>
    <t>全てに襲い掛かる下等なHorrorを1体召喚します</t>
    <rPh sb="0" eb="1">
      <t>スベ</t>
    </rPh>
    <rPh sb="3" eb="4">
      <t>オソ</t>
    </rPh>
    <rPh sb="5" eb="6">
      <t>カ</t>
    </rPh>
    <rPh sb="8" eb="10">
      <t>カトウ</t>
    </rPh>
    <rPh sb="19" eb="20">
      <t>タイ</t>
    </rPh>
    <rPh sb="20" eb="22">
      <t>ショウカン</t>
    </rPh>
    <phoneticPr fontId="1"/>
  </si>
  <si>
    <t>Random Lesser Horror</t>
    <phoneticPr fontId="1"/>
  </si>
  <si>
    <t>中立勢力召喚\n戦場の端から召喚</t>
    <phoneticPr fontId="1"/>
  </si>
  <si>
    <t>州を肥沃化し人口の成長を助けます</t>
    <rPh sb="0" eb="1">
      <t>シュウ</t>
    </rPh>
    <rPh sb="2" eb="5">
      <t>ヒヨクカ</t>
    </rPh>
    <rPh sb="6" eb="8">
      <t>ジンコウ</t>
    </rPh>
    <rPh sb="9" eb="11">
      <t>セイチョウ</t>
    </rPh>
    <rPh sb="12" eb="13">
      <t>タス</t>
    </rPh>
    <phoneticPr fontId="1"/>
  </si>
  <si>
    <t>Blood Fecundity</t>
    <phoneticPr fontId="1"/>
  </si>
  <si>
    <t>血4</t>
    <rPh sb="0" eb="1">
      <t>ケツ</t>
    </rPh>
    <phoneticPr fontId="1"/>
  </si>
  <si>
    <t>風3</t>
    <rPh sb="0" eb="1">
      <t>カゼ</t>
    </rPh>
    <phoneticPr fontId="1"/>
  </si>
  <si>
    <t>緑3</t>
    <rPh sb="0" eb="1">
      <t>ミドリ</t>
    </rPh>
    <phoneticPr fontId="1"/>
  </si>
  <si>
    <t>地2</t>
    <rPh sb="0" eb="1">
      <t>チ</t>
    </rPh>
    <phoneticPr fontId="1"/>
  </si>
  <si>
    <t>星3</t>
    <rPh sb="0" eb="1">
      <t>ホシ</t>
    </rPh>
    <phoneticPr fontId="1"/>
  </si>
  <si>
    <t>災害誘発</t>
    <rPh sb="0" eb="2">
      <t>サイガイ</t>
    </rPh>
    <rPh sb="2" eb="4">
      <t>ユウハツ</t>
    </rPh>
    <phoneticPr fontId="1"/>
  </si>
  <si>
    <t>指定した州に地獄の嵐を起こし不安度を増加させます</t>
    <rPh sb="0" eb="2">
      <t>シテイ</t>
    </rPh>
    <rPh sb="4" eb="5">
      <t>シュウ</t>
    </rPh>
    <rPh sb="6" eb="8">
      <t>ジゴク</t>
    </rPh>
    <rPh sb="9" eb="10">
      <t>アラシ</t>
    </rPh>
    <rPh sb="11" eb="12">
      <t>オ</t>
    </rPh>
    <rPh sb="14" eb="16">
      <t>フアン</t>
    </rPh>
    <rPh sb="16" eb="17">
      <t>ド</t>
    </rPh>
    <rPh sb="18" eb="20">
      <t>ゾウカ</t>
    </rPh>
    <phoneticPr fontId="1"/>
  </si>
  <si>
    <t>遠隔儀式\n海域の指定不可</t>
    <rPh sb="0" eb="2">
      <t>エンカク</t>
    </rPh>
    <rPh sb="2" eb="4">
      <t>ギシキ</t>
    </rPh>
    <rPh sb="6" eb="8">
      <t>カイイキ</t>
    </rPh>
    <rPh sb="9" eb="11">
      <t>シテイ</t>
    </rPh>
    <rPh sb="11" eb="13">
      <t>フカ</t>
    </rPh>
    <phoneticPr fontId="1"/>
  </si>
  <si>
    <t>強靭な植物の集合体Dark Vinesを2体召喚します</t>
    <rPh sb="0" eb="2">
      <t>キョウジン</t>
    </rPh>
    <rPh sb="3" eb="5">
      <t>ショクブツ</t>
    </rPh>
    <rPh sb="6" eb="9">
      <t>シュウゴウタイ</t>
    </rPh>
    <rPh sb="21" eb="22">
      <t>タイ</t>
    </rPh>
    <rPh sb="22" eb="24">
      <t>ショウカン</t>
    </rPh>
    <phoneticPr fontId="1"/>
  </si>
  <si>
    <t>Dark Vines</t>
    <phoneticPr fontId="1"/>
  </si>
  <si>
    <t>魅了</t>
    <rPh sb="0" eb="2">
      <t>ミリョウ</t>
    </rPh>
    <phoneticPr fontId="1"/>
  </si>
  <si>
    <t>敵1体を魅了しようと試みます</t>
    <rPh sb="0" eb="1">
      <t>テキ</t>
    </rPh>
    <rPh sb="2" eb="3">
      <t>タイ</t>
    </rPh>
    <rPh sb="4" eb="6">
      <t>ミリョウ</t>
    </rPh>
    <rPh sb="10" eb="11">
      <t>ココロ</t>
    </rPh>
    <phoneticPr fontId="1"/>
  </si>
  <si>
    <t>Charm</t>
    <phoneticPr fontId="1"/>
  </si>
  <si>
    <t>抵抗可能\n無心無効</t>
    <rPh sb="0" eb="2">
      <t>テイコウ</t>
    </rPh>
    <rPh sb="2" eb="4">
      <t>カノウ</t>
    </rPh>
    <rPh sb="6" eb="8">
      <t>ムシン</t>
    </rPh>
    <rPh sb="8" eb="10">
      <t>ムコウ</t>
    </rPh>
    <phoneticPr fontId="1"/>
  </si>
  <si>
    <t>強力な悪魔の騎士Demon Knightを1体召喚します</t>
    <rPh sb="0" eb="2">
      <t>キョウリョク</t>
    </rPh>
    <rPh sb="3" eb="5">
      <t>アクマ</t>
    </rPh>
    <rPh sb="6" eb="8">
      <t>キシ</t>
    </rPh>
    <rPh sb="22" eb="23">
      <t>タイ</t>
    </rPh>
    <rPh sb="23" eb="25">
      <t>ショウカン</t>
    </rPh>
    <phoneticPr fontId="1"/>
  </si>
  <si>
    <t>Demon Knight</t>
    <phoneticPr fontId="1"/>
  </si>
  <si>
    <t>襲撃派遣</t>
    <rPh sb="0" eb="2">
      <t>シュウゲキ</t>
    </rPh>
    <rPh sb="2" eb="4">
      <t>ハケン</t>
    </rPh>
    <phoneticPr fontId="1"/>
  </si>
  <si>
    <t>Random Lesser Horror</t>
    <phoneticPr fontId="1"/>
  </si>
  <si>
    <t>穢れた地の精霊Illearthを1体召喚します</t>
    <rPh sb="0" eb="1">
      <t>ケガ</t>
    </rPh>
    <rPh sb="3" eb="4">
      <t>チ</t>
    </rPh>
    <rPh sb="5" eb="7">
      <t>セイレイ</t>
    </rPh>
    <rPh sb="17" eb="18">
      <t>タイ</t>
    </rPh>
    <rPh sb="18" eb="20">
      <t>ショウカン</t>
    </rPh>
    <phoneticPr fontId="1"/>
  </si>
  <si>
    <t>Illearth</t>
    <phoneticPr fontId="1"/>
  </si>
  <si>
    <t>指定した州に蛙の雨を降らせ不幸と病気を広げます</t>
    <rPh sb="0" eb="2">
      <t>シテイ</t>
    </rPh>
    <rPh sb="4" eb="5">
      <t>シュウ</t>
    </rPh>
    <rPh sb="6" eb="7">
      <t>カエル</t>
    </rPh>
    <rPh sb="8" eb="9">
      <t>アメ</t>
    </rPh>
    <rPh sb="10" eb="11">
      <t>フ</t>
    </rPh>
    <rPh sb="13" eb="15">
      <t>フコウ</t>
    </rPh>
    <rPh sb="16" eb="18">
      <t>ビョウキ</t>
    </rPh>
    <rPh sb="19" eb="20">
      <t>ヒロ</t>
    </rPh>
    <phoneticPr fontId="1"/>
  </si>
  <si>
    <t>軍団召喚</t>
    <rPh sb="0" eb="2">
      <t>グンダン</t>
    </rPh>
    <rPh sb="2" eb="4">
      <t>ショウカン</t>
    </rPh>
    <phoneticPr fontId="1"/>
  </si>
  <si>
    <t>指定した州に24体のImpとその指揮官Devilを召喚します</t>
    <rPh sb="0" eb="2">
      <t>シテイ</t>
    </rPh>
    <rPh sb="4" eb="5">
      <t>シュウ</t>
    </rPh>
    <rPh sb="8" eb="9">
      <t>タイ</t>
    </rPh>
    <rPh sb="16" eb="19">
      <t>シキカン</t>
    </rPh>
    <rPh sb="25" eb="27">
      <t>ショウカン</t>
    </rPh>
    <phoneticPr fontId="1"/>
  </si>
  <si>
    <t>全体攻撃</t>
    <rPh sb="0" eb="2">
      <t>ゼンタイ</t>
    </rPh>
    <rPh sb="2" eb="4">
      <t>コウゲキ</t>
    </rPh>
    <phoneticPr fontId="1"/>
  </si>
  <si>
    <t>敵味方全員から血液を吸収して攻撃します</t>
    <rPh sb="0" eb="3">
      <t>テキミカタ</t>
    </rPh>
    <rPh sb="3" eb="5">
      <t>ゼンイン</t>
    </rPh>
    <rPh sb="7" eb="9">
      <t>ケツエキ</t>
    </rPh>
    <rPh sb="10" eb="12">
      <t>キュウシュウ</t>
    </rPh>
    <rPh sb="14" eb="16">
      <t>コウゲキ</t>
    </rPh>
    <phoneticPr fontId="1"/>
  </si>
  <si>
    <t>防御無視\n吸収攻撃\n抵抗可能\nアンデッド無効\n無生物無効</t>
    <rPh sb="0" eb="2">
      <t>ボウギョ</t>
    </rPh>
    <rPh sb="2" eb="4">
      <t>ムシ</t>
    </rPh>
    <rPh sb="6" eb="8">
      <t>キュウシュウ</t>
    </rPh>
    <rPh sb="8" eb="10">
      <t>コウゲキ</t>
    </rPh>
    <rPh sb="12" eb="14">
      <t>テイコウ</t>
    </rPh>
    <rPh sb="14" eb="16">
      <t>カノウ</t>
    </rPh>
    <rPh sb="23" eb="25">
      <t>ムコウ</t>
    </rPh>
    <rPh sb="27" eb="30">
      <t>ムセイブツ</t>
    </rPh>
    <rPh sb="30" eb="32">
      <t>ムコウ</t>
    </rPh>
    <phoneticPr fontId="1"/>
  </si>
  <si>
    <t>地獄の娼婦Succubusを召喚します</t>
    <rPh sb="0" eb="2">
      <t>ジゴク</t>
    </rPh>
    <rPh sb="3" eb="5">
      <t>ショウフ</t>
    </rPh>
    <rPh sb="14" eb="16">
      <t>ショウカン</t>
    </rPh>
    <phoneticPr fontId="1"/>
  </si>
  <si>
    <t>Succubus</t>
    <phoneticPr fontId="1"/>
  </si>
  <si>
    <t>水3</t>
    <rPh sb="0" eb="1">
      <t>ミズ</t>
    </rPh>
    <phoneticPr fontId="1"/>
  </si>
  <si>
    <t>若年化</t>
    <rPh sb="0" eb="3">
      <t>ジャクネンカ</t>
    </rPh>
    <phoneticPr fontId="1"/>
  </si>
  <si>
    <t>自身を10年若返らせます</t>
    <rPh sb="0" eb="2">
      <t>ジシン</t>
    </rPh>
    <rPh sb="5" eb="6">
      <t>ネン</t>
    </rPh>
    <rPh sb="6" eb="8">
      <t>ワカガエ</t>
    </rPh>
    <phoneticPr fontId="1"/>
  </si>
  <si>
    <t>中範囲の敵の胸部を傷付け障害を残そうと試みます</t>
    <rPh sb="0" eb="1">
      <t>チュウ</t>
    </rPh>
    <rPh sb="1" eb="3">
      <t>ハンイ</t>
    </rPh>
    <rPh sb="4" eb="5">
      <t>テキ</t>
    </rPh>
    <rPh sb="6" eb="8">
      <t>キョウブ</t>
    </rPh>
    <rPh sb="9" eb="11">
      <t>キズツ</t>
    </rPh>
    <rPh sb="12" eb="14">
      <t>ショウガイ</t>
    </rPh>
    <rPh sb="15" eb="16">
      <t>ノコ</t>
    </rPh>
    <rPh sb="19" eb="20">
      <t>ココロ</t>
    </rPh>
    <phoneticPr fontId="1"/>
  </si>
  <si>
    <t>2+1</t>
    <phoneticPr fontId="1"/>
  </si>
  <si>
    <t>防御無視\n抵抗可能\n無生物無効</t>
    <rPh sb="0" eb="2">
      <t>ボウギョ</t>
    </rPh>
    <rPh sb="2" eb="4">
      <t>ムシ</t>
    </rPh>
    <rPh sb="6" eb="8">
      <t>テイコウ</t>
    </rPh>
    <rPh sb="8" eb="10">
      <t>カノウ</t>
    </rPh>
    <rPh sb="12" eb="15">
      <t>ムセイブツ</t>
    </rPh>
    <rPh sb="15" eb="17">
      <t>ムコウ</t>
    </rPh>
    <phoneticPr fontId="1"/>
  </si>
  <si>
    <t>Area Chest Wound</t>
    <phoneticPr fontId="1"/>
  </si>
  <si>
    <t>6体のIce Devilのうちの1体を召喚します</t>
    <rPh sb="1" eb="2">
      <t>タイ</t>
    </rPh>
    <rPh sb="17" eb="18">
      <t>タイ</t>
    </rPh>
    <rPh sb="19" eb="21">
      <t>ショウカン</t>
    </rPh>
    <phoneticPr fontId="1"/>
  </si>
  <si>
    <t>Random Ice Devil</t>
    <phoneticPr fontId="1"/>
  </si>
  <si>
    <t>ユニーク召喚（候補6種）</t>
    <rPh sb="4" eb="6">
      <t>ショウカン</t>
    </rPh>
    <rPh sb="7" eb="9">
      <t>コウホ</t>
    </rPh>
    <rPh sb="10" eb="11">
      <t>シュ</t>
    </rPh>
    <phoneticPr fontId="1"/>
  </si>
  <si>
    <t>全てに襲い掛かるHorrorを1体召喚します</t>
    <rPh sb="0" eb="1">
      <t>スベ</t>
    </rPh>
    <rPh sb="3" eb="4">
      <t>オソ</t>
    </rPh>
    <rPh sb="5" eb="6">
      <t>カ</t>
    </rPh>
    <rPh sb="16" eb="17">
      <t>タイ</t>
    </rPh>
    <rPh sb="17" eb="19">
      <t>ショウカン</t>
    </rPh>
    <phoneticPr fontId="1"/>
  </si>
  <si>
    <t>Random Horror</t>
    <phoneticPr fontId="1"/>
  </si>
  <si>
    <t>暗殺派遣</t>
    <rPh sb="0" eb="2">
      <t>アンサツ</t>
    </rPh>
    <rPh sb="2" eb="4">
      <t>ハケン</t>
    </rPh>
    <phoneticPr fontId="1"/>
  </si>
  <si>
    <t>Disease Demon</t>
    <phoneticPr fontId="1"/>
  </si>
  <si>
    <t>指定した州の敵指揮官1体をDisease Demonが暗殺します</t>
    <rPh sb="0" eb="2">
      <t>シテイ</t>
    </rPh>
    <rPh sb="4" eb="5">
      <t>シュウ</t>
    </rPh>
    <rPh sb="6" eb="7">
      <t>テキ</t>
    </rPh>
    <rPh sb="7" eb="10">
      <t>シキカン</t>
    </rPh>
    <rPh sb="11" eb="12">
      <t>タイ</t>
    </rPh>
    <rPh sb="27" eb="29">
      <t>アンサツ</t>
    </rPh>
    <phoneticPr fontId="1"/>
  </si>
  <si>
    <t>5 Demons</t>
    <phoneticPr fontId="1"/>
  </si>
  <si>
    <t>5種の悪魔を1体ずつ召喚します</t>
    <rPh sb="1" eb="2">
      <t>シュ</t>
    </rPh>
    <rPh sb="3" eb="5">
      <t>アクマ</t>
    </rPh>
    <rPh sb="7" eb="8">
      <t>タイ</t>
    </rPh>
    <rPh sb="10" eb="12">
      <t>ショウカン</t>
    </rPh>
    <phoneticPr fontId="1"/>
  </si>
  <si>
    <t>血1</t>
    <rPh sb="0" eb="1">
      <t>ケツ</t>
    </rPh>
    <phoneticPr fontId="1"/>
  </si>
  <si>
    <t>血2</t>
    <rPh sb="0" eb="1">
      <t>ケツ</t>
    </rPh>
    <phoneticPr fontId="1"/>
  </si>
  <si>
    <t>血3</t>
    <rPh sb="0" eb="1">
      <t>ケツ</t>
    </rPh>
    <phoneticPr fontId="1"/>
  </si>
  <si>
    <t>血4</t>
    <rPh sb="0" eb="1">
      <t>ケツ</t>
    </rPh>
    <phoneticPr fontId="1"/>
  </si>
  <si>
    <t>血5</t>
    <rPh sb="0" eb="1">
      <t>ケツ</t>
    </rPh>
    <phoneticPr fontId="1"/>
  </si>
  <si>
    <t>血6</t>
    <rPh sb="0" eb="1">
      <t>ケツ</t>
    </rPh>
    <phoneticPr fontId="1"/>
  </si>
  <si>
    <t>死2</t>
    <rPh sb="0" eb="1">
      <t>シ</t>
    </rPh>
    <phoneticPr fontId="1"/>
  </si>
  <si>
    <t>地4</t>
    <rPh sb="0" eb="1">
      <t>チ</t>
    </rPh>
    <phoneticPr fontId="1"/>
  </si>
  <si>
    <t>星4</t>
    <rPh sb="0" eb="1">
      <t>ホシ</t>
    </rPh>
    <phoneticPr fontId="1"/>
  </si>
  <si>
    <t>死4</t>
    <rPh sb="0" eb="1">
      <t>シ</t>
    </rPh>
    <phoneticPr fontId="1"/>
  </si>
  <si>
    <t>火2</t>
    <rPh sb="0" eb="1">
      <t>ヒ</t>
    </rPh>
    <phoneticPr fontId="1"/>
  </si>
  <si>
    <t>緑1</t>
    <rPh sb="0" eb="1">
      <t>ミドリ</t>
    </rPh>
    <phoneticPr fontId="1"/>
  </si>
  <si>
    <t>星6</t>
    <rPh sb="0" eb="1">
      <t>ホシ</t>
    </rPh>
    <phoneticPr fontId="1"/>
  </si>
  <si>
    <t>陸上専用</t>
    <rPh sb="0" eb="2">
      <t>リクジョウ</t>
    </rPh>
    <rPh sb="2" eb="4">
      <t>センヨウ</t>
    </rPh>
    <phoneticPr fontId="1"/>
  </si>
  <si>
    <t>攻撃</t>
    <rPh sb="0" eb="2">
      <t>コウゲキ</t>
    </rPh>
    <phoneticPr fontId="1"/>
  </si>
  <si>
    <t>小範囲の敵の生命力を吸収して攻撃します</t>
    <rPh sb="0" eb="3">
      <t>ショウハンイ</t>
    </rPh>
    <rPh sb="4" eb="5">
      <t>テキ</t>
    </rPh>
    <rPh sb="6" eb="9">
      <t>セイメイリョク</t>
    </rPh>
    <rPh sb="10" eb="12">
      <t>キュウシュウ</t>
    </rPh>
    <rPh sb="14" eb="16">
      <t>コウゲキ</t>
    </rPh>
    <phoneticPr fontId="1"/>
  </si>
  <si>
    <t>25+1</t>
    <phoneticPr fontId="1"/>
  </si>
  <si>
    <t>防御無視\n吸収攻撃\n無生物無効</t>
    <rPh sb="0" eb="2">
      <t>ボウギョ</t>
    </rPh>
    <rPh sb="2" eb="4">
      <t>ムシ</t>
    </rPh>
    <rPh sb="6" eb="8">
      <t>キュウシュウ</t>
    </rPh>
    <rPh sb="8" eb="10">
      <t>コウゲキ</t>
    </rPh>
    <rPh sb="12" eb="15">
      <t>ムセイブツ</t>
    </rPh>
    <rPh sb="15" eb="17">
      <t>ムコウ</t>
    </rPh>
    <phoneticPr fontId="1"/>
  </si>
  <si>
    <t>兵士召喚</t>
    <rPh sb="0" eb="2">
      <t>ヘイシ</t>
    </rPh>
    <rPh sb="2" eb="4">
      <t>ショウカン</t>
    </rPh>
    <phoneticPr fontId="1"/>
  </si>
  <si>
    <t>不死の吸血鬼Vampireを1体召喚します</t>
    <rPh sb="0" eb="2">
      <t>フシ</t>
    </rPh>
    <rPh sb="3" eb="6">
      <t>キュウケツキ</t>
    </rPh>
    <rPh sb="15" eb="16">
      <t>タイ</t>
    </rPh>
    <rPh sb="16" eb="18">
      <t>ショウカン</t>
    </rPh>
    <phoneticPr fontId="1"/>
  </si>
  <si>
    <t>Vampire</t>
    <phoneticPr fontId="1"/>
  </si>
  <si>
    <t>戦闘呪附</t>
    <rPh sb="0" eb="2">
      <t>セントウ</t>
    </rPh>
    <rPh sb="2" eb="3">
      <t>ジュ</t>
    </rPh>
    <rPh sb="3" eb="4">
      <t>フ</t>
    </rPh>
    <phoneticPr fontId="1"/>
  </si>
  <si>
    <t>戦場に血を降らせ敵味方全員の士気を低下させます</t>
    <rPh sb="0" eb="2">
      <t>センジョウ</t>
    </rPh>
    <rPh sb="3" eb="4">
      <t>チ</t>
    </rPh>
    <rPh sb="5" eb="6">
      <t>フ</t>
    </rPh>
    <rPh sb="8" eb="11">
      <t>テキミカタ</t>
    </rPh>
    <rPh sb="11" eb="13">
      <t>ゼンイン</t>
    </rPh>
    <rPh sb="14" eb="16">
      <t>シキ</t>
    </rPh>
    <rPh sb="17" eb="19">
      <t>テイカ</t>
    </rPh>
    <phoneticPr fontId="1"/>
  </si>
  <si>
    <t>Blood Rain</t>
    <phoneticPr fontId="1"/>
  </si>
  <si>
    <t>指揮官召喚</t>
    <rPh sb="0" eb="3">
      <t>シキカン</t>
    </rPh>
    <rPh sb="3" eb="5">
      <t>ショウカン</t>
    </rPh>
    <phoneticPr fontId="1"/>
  </si>
  <si>
    <t>穢れた地の精霊王Father Illearthを召喚します</t>
    <rPh sb="0" eb="1">
      <t>ケガ</t>
    </rPh>
    <rPh sb="3" eb="4">
      <t>チ</t>
    </rPh>
    <rPh sb="5" eb="7">
      <t>セイレイ</t>
    </rPh>
    <rPh sb="7" eb="8">
      <t>オウ</t>
    </rPh>
    <rPh sb="24" eb="26">
      <t>ショウカン</t>
    </rPh>
    <phoneticPr fontId="1"/>
  </si>
  <si>
    <t>Father Illearth</t>
    <phoneticPr fontId="1"/>
  </si>
  <si>
    <t>ユニーク召喚（候補1種）</t>
    <rPh sb="4" eb="6">
      <t>ショウカン</t>
    </rPh>
    <rPh sb="7" eb="9">
      <t>コウホ</t>
    </rPh>
    <rPh sb="10" eb="11">
      <t>シュ</t>
    </rPh>
    <phoneticPr fontId="1"/>
  </si>
  <si>
    <t>災害誘発</t>
    <rPh sb="0" eb="2">
      <t>サイガイ</t>
    </rPh>
    <rPh sb="2" eb="4">
      <t>ユウハツ</t>
    </rPh>
    <phoneticPr fontId="1"/>
  </si>
  <si>
    <t>指定した州に夢を汚すHorrorを送り込みます</t>
    <rPh sb="0" eb="2">
      <t>シテイ</t>
    </rPh>
    <rPh sb="4" eb="5">
      <t>シュウ</t>
    </rPh>
    <rPh sb="6" eb="7">
      <t>ユメ</t>
    </rPh>
    <rPh sb="8" eb="9">
      <t>ケガ</t>
    </rPh>
    <rPh sb="17" eb="18">
      <t>オク</t>
    </rPh>
    <rPh sb="19" eb="20">
      <t>コ</t>
    </rPh>
    <phoneticPr fontId="1"/>
  </si>
  <si>
    <t>遠隔儀式</t>
    <rPh sb="0" eb="2">
      <t>エンカク</t>
    </rPh>
    <rPh sb="2" eb="4">
      <t>ギシキ</t>
    </rPh>
    <phoneticPr fontId="1"/>
  </si>
  <si>
    <t>強大な魔力を持つ吸血鬼Vampire Lordを召喚します</t>
    <rPh sb="0" eb="2">
      <t>キョウダイ</t>
    </rPh>
    <rPh sb="3" eb="5">
      <t>マリョク</t>
    </rPh>
    <rPh sb="6" eb="7">
      <t>モ</t>
    </rPh>
    <rPh sb="8" eb="11">
      <t>キュウケツキ</t>
    </rPh>
    <rPh sb="24" eb="26">
      <t>ショウカン</t>
    </rPh>
    <phoneticPr fontId="1"/>
  </si>
  <si>
    <t>Vampire Lord</t>
    <phoneticPr fontId="1"/>
  </si>
  <si>
    <t>5体のArch Devilのうちの1体を召喚します</t>
    <rPh sb="1" eb="2">
      <t>タイ</t>
    </rPh>
    <rPh sb="18" eb="19">
      <t>タイ</t>
    </rPh>
    <rPh sb="20" eb="22">
      <t>ショウカン</t>
    </rPh>
    <phoneticPr fontId="1"/>
  </si>
  <si>
    <t>Random Arch Devil</t>
    <phoneticPr fontId="1"/>
  </si>
  <si>
    <t>ユニーク召喚（候補5種）</t>
    <rPh sb="4" eb="6">
      <t>ショウカン</t>
    </rPh>
    <rPh sb="7" eb="9">
      <t>コウホ</t>
    </rPh>
    <rPh sb="10" eb="11">
      <t>シュ</t>
    </rPh>
    <phoneticPr fontId="1"/>
  </si>
  <si>
    <t>地方呪附</t>
    <rPh sb="0" eb="2">
      <t>チホウ</t>
    </rPh>
    <rPh sb="2" eb="3">
      <t>ジュ</t>
    </rPh>
    <rPh sb="3" eb="4">
      <t>フ</t>
    </rPh>
    <phoneticPr fontId="1"/>
  </si>
  <si>
    <t>州を狙う遠隔儀式に反撃しつつその75%を妨害します</t>
    <rPh sb="0" eb="1">
      <t>シュウ</t>
    </rPh>
    <rPh sb="2" eb="3">
      <t>ネラ</t>
    </rPh>
    <rPh sb="4" eb="6">
      <t>エンカク</t>
    </rPh>
    <rPh sb="6" eb="8">
      <t>ギシキ</t>
    </rPh>
    <rPh sb="9" eb="11">
      <t>ハンゲキ</t>
    </rPh>
    <rPh sb="20" eb="22">
      <t>ボウガイ</t>
    </rPh>
    <phoneticPr fontId="1"/>
  </si>
  <si>
    <t>Dome of Corruption</t>
    <phoneticPr fontId="1"/>
  </si>
  <si>
    <t>全体強化</t>
    <rPh sb="0" eb="2">
      <t>ゼンタイ</t>
    </rPh>
    <rPh sb="2" eb="4">
      <t>キョウカ</t>
    </rPh>
    <phoneticPr fontId="1"/>
  </si>
  <si>
    <t>味方全員に弱い毒物耐性を与えます</t>
    <rPh sb="0" eb="2">
      <t>ミカタ</t>
    </rPh>
    <rPh sb="2" eb="4">
      <t>ゼンイン</t>
    </rPh>
    <rPh sb="5" eb="6">
      <t>ヨワ</t>
    </rPh>
    <rPh sb="7" eb="9">
      <t>ドクブツ</t>
    </rPh>
    <rPh sb="9" eb="11">
      <t>タイセイ</t>
    </rPh>
    <rPh sb="12" eb="13">
      <t>アタ</t>
    </rPh>
    <phoneticPr fontId="1"/>
  </si>
  <si>
    <t>Poison Resistant 5</t>
    <phoneticPr fontId="1"/>
  </si>
  <si>
    <t>味方にのみ作用</t>
    <rPh sb="0" eb="2">
      <t>ミカタ</t>
    </rPh>
    <rPh sb="5" eb="7">
      <t>サヨウ</t>
    </rPh>
    <phoneticPr fontId="1"/>
  </si>
  <si>
    <t>遠隔召喚</t>
    <rPh sb="0" eb="2">
      <t>エンカク</t>
    </rPh>
    <rPh sb="2" eb="4">
      <t>ショウカン</t>
    </rPh>
    <phoneticPr fontId="1"/>
  </si>
  <si>
    <t>指定した州に8体のDemonic Locustとその指揮官を召喚します</t>
    <rPh sb="0" eb="2">
      <t>シテイ</t>
    </rPh>
    <rPh sb="4" eb="5">
      <t>シュウ</t>
    </rPh>
    <rPh sb="7" eb="8">
      <t>タイ</t>
    </rPh>
    <rPh sb="26" eb="29">
      <t>シキカン</t>
    </rPh>
    <rPh sb="30" eb="32">
      <t>ショウカン</t>
    </rPh>
    <phoneticPr fontId="1"/>
  </si>
  <si>
    <t>Demonic Locust</t>
    <phoneticPr fontId="1"/>
  </si>
  <si>
    <t>遠隔儀式\n海域の指定不可</t>
    <rPh sb="0" eb="2">
      <t>エンカク</t>
    </rPh>
    <rPh sb="2" eb="4">
      <t>ギシキ</t>
    </rPh>
    <rPh sb="6" eb="8">
      <t>カイイキ</t>
    </rPh>
    <rPh sb="9" eb="11">
      <t>シテイ</t>
    </rPh>
    <rPh sb="11" eb="13">
      <t>フカ</t>
    </rPh>
    <phoneticPr fontId="1"/>
  </si>
  <si>
    <t>世界呪附</t>
    <rPh sb="0" eb="2">
      <t>セカイ</t>
    </rPh>
    <rPh sb="2" eb="3">
      <t>ジュ</t>
    </rPh>
    <rPh sb="3" eb="4">
      <t>フ</t>
    </rPh>
    <phoneticPr fontId="1"/>
  </si>
  <si>
    <t>世界中で血以外の儀式や製造へとHorrorが誘引されます</t>
    <rPh sb="0" eb="2">
      <t>セカイ</t>
    </rPh>
    <rPh sb="2" eb="3">
      <t>ジュウ</t>
    </rPh>
    <rPh sb="4" eb="5">
      <t>ケツ</t>
    </rPh>
    <rPh sb="5" eb="7">
      <t>イガイ</t>
    </rPh>
    <rPh sb="8" eb="10">
      <t>ギシキ</t>
    </rPh>
    <rPh sb="11" eb="13">
      <t>セイゾウ</t>
    </rPh>
    <rPh sb="22" eb="24">
      <t>ユウイン</t>
    </rPh>
    <phoneticPr fontId="1"/>
  </si>
  <si>
    <t>Astral Corruption</t>
    <phoneticPr fontId="1"/>
  </si>
  <si>
    <t>血2</t>
    <rPh sb="0" eb="1">
      <t>ケツ</t>
    </rPh>
    <phoneticPr fontId="1"/>
  </si>
  <si>
    <t>緑2</t>
    <rPh sb="0" eb="1">
      <t>ミドリ</t>
    </rPh>
    <phoneticPr fontId="1"/>
  </si>
  <si>
    <t>血3</t>
    <rPh sb="0" eb="1">
      <t>ケツ</t>
    </rPh>
    <phoneticPr fontId="1"/>
  </si>
  <si>
    <t>星4</t>
    <rPh sb="0" eb="1">
      <t>ホシ</t>
    </rPh>
    <phoneticPr fontId="1"/>
  </si>
  <si>
    <t>血5</t>
    <rPh sb="0" eb="1">
      <t>ケツ</t>
    </rPh>
    <phoneticPr fontId="1"/>
  </si>
  <si>
    <t>血7</t>
    <rPh sb="0" eb="1">
      <t>ケツ</t>
    </rPh>
    <phoneticPr fontId="1"/>
  </si>
  <si>
    <t>様々な雑種の怪物を40+体召喚します</t>
    <phoneticPr fontId="1"/>
  </si>
  <si>
    <t>Random Crossbred</t>
    <phoneticPr fontId="1"/>
  </si>
  <si>
    <t>40+3</t>
    <phoneticPr fontId="1"/>
  </si>
  <si>
    <t>味方全員の筋力を向上させます</t>
    <rPh sb="0" eb="2">
      <t>ミカタ</t>
    </rPh>
    <rPh sb="2" eb="4">
      <t>ゼンイン</t>
    </rPh>
    <rPh sb="5" eb="7">
      <t>キンリョク</t>
    </rPh>
    <rPh sb="8" eb="10">
      <t>コウジョウ</t>
    </rPh>
    <phoneticPr fontId="1"/>
  </si>
  <si>
    <t>Strength 4</t>
    <phoneticPr fontId="1"/>
  </si>
  <si>
    <t>敵1体に強力な攻撃を行います</t>
    <rPh sb="0" eb="1">
      <t>テキ</t>
    </rPh>
    <rPh sb="2" eb="3">
      <t>タイ</t>
    </rPh>
    <rPh sb="4" eb="6">
      <t>キョウリョク</t>
    </rPh>
    <rPh sb="7" eb="9">
      <t>コウゲキ</t>
    </rPh>
    <rPh sb="10" eb="11">
      <t>オコナ</t>
    </rPh>
    <phoneticPr fontId="1"/>
  </si>
  <si>
    <t>40+5</t>
    <phoneticPr fontId="1"/>
  </si>
  <si>
    <t>防御無視\n無生物無効</t>
    <rPh sb="0" eb="2">
      <t>ボウギョ</t>
    </rPh>
    <rPh sb="2" eb="4">
      <t>ムシ</t>
    </rPh>
    <rPh sb="6" eb="9">
      <t>ムセイブツ</t>
    </rPh>
    <rPh sb="9" eb="11">
      <t>ムコウ</t>
    </rPh>
    <phoneticPr fontId="1"/>
  </si>
  <si>
    <t>遠隔攻撃</t>
    <rPh sb="0" eb="2">
      <t>エンカク</t>
    </rPh>
    <rPh sb="2" eb="4">
      <t>コウゲキ</t>
    </rPh>
    <phoneticPr fontId="1"/>
  </si>
  <si>
    <t>指定した州の敵軍の1体に災いを広げるHorrorを寄生させます</t>
    <rPh sb="0" eb="2">
      <t>シテイ</t>
    </rPh>
    <rPh sb="4" eb="5">
      <t>シュウ</t>
    </rPh>
    <rPh sb="6" eb="8">
      <t>テキグン</t>
    </rPh>
    <rPh sb="10" eb="11">
      <t>タイ</t>
    </rPh>
    <rPh sb="12" eb="13">
      <t>ワザワ</t>
    </rPh>
    <rPh sb="15" eb="16">
      <t>ヒロ</t>
    </rPh>
    <rPh sb="25" eb="27">
      <t>キセイ</t>
    </rPh>
    <phoneticPr fontId="1"/>
  </si>
  <si>
    <t>Horror Seed</t>
    <phoneticPr fontId="1"/>
  </si>
  <si>
    <t>4体のHeliophagusのうちの1体を召喚します</t>
    <rPh sb="1" eb="2">
      <t>タイ</t>
    </rPh>
    <rPh sb="19" eb="20">
      <t>タイ</t>
    </rPh>
    <rPh sb="21" eb="23">
      <t>ショウカン</t>
    </rPh>
    <phoneticPr fontId="1"/>
  </si>
  <si>
    <t>Random Heliophagus</t>
    <phoneticPr fontId="1"/>
  </si>
  <si>
    <t>ユニーク召喚（候補4種）</t>
    <rPh sb="4" eb="6">
      <t>ショウカン</t>
    </rPh>
    <rPh sb="7" eb="9">
      <t>コウホ</t>
    </rPh>
    <rPh sb="10" eb="11">
      <t>シュ</t>
    </rPh>
    <phoneticPr fontId="1"/>
  </si>
  <si>
    <t>要塞建設</t>
    <rPh sb="0" eb="2">
      <t>ヨウサイ</t>
    </rPh>
    <rPh sb="2" eb="4">
      <t>ケンセツ</t>
    </rPh>
    <phoneticPr fontId="1"/>
  </si>
  <si>
    <t>指定した陸上の州にCitadel of Powerを即座に建設します</t>
    <phoneticPr fontId="1"/>
  </si>
  <si>
    <t>Citadel of Power</t>
    <phoneticPr fontId="1"/>
  </si>
  <si>
    <t>周辺の州から住民を誘い出し血の奴隷を収集します</t>
    <rPh sb="0" eb="2">
      <t>シュウヘン</t>
    </rPh>
    <rPh sb="3" eb="4">
      <t>シュウ</t>
    </rPh>
    <rPh sb="6" eb="8">
      <t>ジュウミン</t>
    </rPh>
    <rPh sb="9" eb="10">
      <t>サソ</t>
    </rPh>
    <rPh sb="11" eb="12">
      <t>ダ</t>
    </rPh>
    <rPh sb="13" eb="14">
      <t>ケツ</t>
    </rPh>
    <rPh sb="15" eb="17">
      <t>ドレイ</t>
    </rPh>
    <rPh sb="18" eb="20">
      <t>シュウシュウ</t>
    </rPh>
    <phoneticPr fontId="1"/>
  </si>
  <si>
    <t>Blood Vortex</t>
    <phoneticPr fontId="1"/>
  </si>
  <si>
    <t>血1</t>
    <rPh sb="0" eb="1">
      <t>ケツ</t>
    </rPh>
    <phoneticPr fontId="1"/>
  </si>
  <si>
    <t>火1</t>
    <rPh sb="0" eb="1">
      <t>ヒ</t>
    </rPh>
    <phoneticPr fontId="1"/>
  </si>
  <si>
    <t>水1</t>
    <rPh sb="0" eb="1">
      <t>ミズ</t>
    </rPh>
    <phoneticPr fontId="1"/>
  </si>
  <si>
    <t>血4</t>
    <rPh sb="0" eb="1">
      <t>ケツ</t>
    </rPh>
    <phoneticPr fontId="1"/>
  </si>
  <si>
    <t>星5</t>
    <rPh sb="0" eb="1">
      <t>ホシ</t>
    </rPh>
    <phoneticPr fontId="1"/>
  </si>
  <si>
    <t>火2</t>
    <rPh sb="0" eb="1">
      <t>ヒ</t>
    </rPh>
    <phoneticPr fontId="1"/>
  </si>
  <si>
    <t>風2</t>
    <rPh sb="0" eb="1">
      <t>カゼ</t>
    </rPh>
    <phoneticPr fontId="1"/>
  </si>
  <si>
    <t>水2</t>
    <rPh sb="0" eb="1">
      <t>ミズ</t>
    </rPh>
    <phoneticPr fontId="1"/>
  </si>
  <si>
    <t>地2</t>
    <rPh sb="0" eb="1">
      <t>チ</t>
    </rPh>
    <phoneticPr fontId="1"/>
  </si>
  <si>
    <t>血6</t>
    <rPh sb="0" eb="1">
      <t>ケツ</t>
    </rPh>
    <phoneticPr fontId="1"/>
  </si>
  <si>
    <t>血8</t>
    <rPh sb="0" eb="1">
      <t>ケツ</t>
    </rPh>
    <phoneticPr fontId="1"/>
  </si>
  <si>
    <t>戦闘</t>
    <rPh sb="0" eb="2">
      <t>セントウ</t>
    </rPh>
    <phoneticPr fontId="1"/>
  </si>
  <si>
    <t>儀式</t>
    <rPh sb="0" eb="2">
      <t>ギシキ</t>
    </rPh>
    <phoneticPr fontId="1"/>
  </si>
  <si>
    <t>自己強化</t>
    <rPh sb="0" eb="2">
      <t>ジコ</t>
    </rPh>
    <rPh sb="2" eb="4">
      <t>キョウカ</t>
    </rPh>
    <phoneticPr fontId="1"/>
  </si>
  <si>
    <t>自身が受けた傷を攻撃者に転送しようと試みる能力を得ます</t>
    <rPh sb="0" eb="2">
      <t>ジシン</t>
    </rPh>
    <rPh sb="3" eb="4">
      <t>ウ</t>
    </rPh>
    <rPh sb="6" eb="7">
      <t>キズ</t>
    </rPh>
    <rPh sb="8" eb="11">
      <t>コウゲキシャ</t>
    </rPh>
    <rPh sb="12" eb="14">
      <t>テンソウ</t>
    </rPh>
    <rPh sb="18" eb="19">
      <t>ココロ</t>
    </rPh>
    <rPh sb="21" eb="23">
      <t>ノウリョク</t>
    </rPh>
    <rPh sb="24" eb="25">
      <t>エ</t>
    </rPh>
    <phoneticPr fontId="1"/>
  </si>
  <si>
    <t>Damage Reversal</t>
    <phoneticPr fontId="1"/>
  </si>
  <si>
    <t>追放</t>
    <rPh sb="0" eb="2">
      <t>ツイホウ</t>
    </rPh>
    <phoneticPr fontId="1"/>
  </si>
  <si>
    <t>敵1体をInfernoへと投げ落とします</t>
    <rPh sb="0" eb="1">
      <t>テキ</t>
    </rPh>
    <rPh sb="2" eb="3">
      <t>タイ</t>
    </rPh>
    <rPh sb="13" eb="14">
      <t>ナ</t>
    </rPh>
    <rPh sb="15" eb="16">
      <t>オ</t>
    </rPh>
    <phoneticPr fontId="1"/>
  </si>
  <si>
    <t>Banish to Inferno</t>
    <phoneticPr fontId="1"/>
  </si>
  <si>
    <t>敵1体をKokytosへと投げ落とします</t>
    <rPh sb="0" eb="1">
      <t>テキ</t>
    </rPh>
    <rPh sb="2" eb="3">
      <t>タイ</t>
    </rPh>
    <rPh sb="13" eb="14">
      <t>ナ</t>
    </rPh>
    <rPh sb="15" eb="16">
      <t>オ</t>
    </rPh>
    <phoneticPr fontId="1"/>
  </si>
  <si>
    <t>Banish to Kokytos</t>
    <phoneticPr fontId="1"/>
  </si>
  <si>
    <t>襲撃派遣</t>
    <rPh sb="0" eb="2">
      <t>シュウゲキ</t>
    </rPh>
    <rPh sb="2" eb="4">
      <t>ハケン</t>
    </rPh>
    <phoneticPr fontId="1"/>
  </si>
  <si>
    <t>指定した州を下等なHorrorが襲撃します</t>
    <rPh sb="0" eb="2">
      <t>シテイ</t>
    </rPh>
    <rPh sb="4" eb="5">
      <t>シュウ</t>
    </rPh>
    <rPh sb="6" eb="8">
      <t>カトウ</t>
    </rPh>
    <rPh sb="16" eb="18">
      <t>シュウゲキ</t>
    </rPh>
    <phoneticPr fontId="1"/>
  </si>
  <si>
    <t>指定した州をHorrorが襲撃します</t>
    <phoneticPr fontId="1"/>
  </si>
  <si>
    <t>Random Horror</t>
    <phoneticPr fontId="1"/>
  </si>
  <si>
    <t>熱波を纏う悪魔Devilを7+体と小悪魔Impを20体召喚します</t>
    <rPh sb="0" eb="2">
      <t>ネッパ</t>
    </rPh>
    <rPh sb="3" eb="4">
      <t>マト</t>
    </rPh>
    <rPh sb="5" eb="7">
      <t>アクマ</t>
    </rPh>
    <rPh sb="15" eb="16">
      <t>タイ</t>
    </rPh>
    <rPh sb="17" eb="20">
      <t>コアクマ</t>
    </rPh>
    <rPh sb="26" eb="27">
      <t>タイ</t>
    </rPh>
    <rPh sb="27" eb="29">
      <t>ショウカン</t>
    </rPh>
    <phoneticPr fontId="1"/>
  </si>
  <si>
    <t>Devil</t>
    <phoneticPr fontId="1"/>
  </si>
  <si>
    <t>7+1</t>
    <phoneticPr fontId="1"/>
  </si>
  <si>
    <t>20 imps</t>
    <phoneticPr fontId="1"/>
  </si>
  <si>
    <t>電撃を放つ悪魔Storm Demonを7+体召喚します</t>
    <rPh sb="0" eb="2">
      <t>デンゲキ</t>
    </rPh>
    <rPh sb="3" eb="4">
      <t>ハナ</t>
    </rPh>
    <rPh sb="5" eb="7">
      <t>アクマ</t>
    </rPh>
    <rPh sb="21" eb="22">
      <t>タイ</t>
    </rPh>
    <rPh sb="22" eb="24">
      <t>ショウカン</t>
    </rPh>
    <phoneticPr fontId="1"/>
  </si>
  <si>
    <t>Storm Demon</t>
    <phoneticPr fontId="1"/>
  </si>
  <si>
    <t>冷気を放つ悪魔Frost Fiendを8+体召喚します</t>
    <rPh sb="0" eb="2">
      <t>レイキ</t>
    </rPh>
    <rPh sb="3" eb="4">
      <t>ハナ</t>
    </rPh>
    <rPh sb="5" eb="7">
      <t>アクマ</t>
    </rPh>
    <rPh sb="21" eb="22">
      <t>タイ</t>
    </rPh>
    <rPh sb="22" eb="24">
      <t>ショウカン</t>
    </rPh>
    <phoneticPr fontId="1"/>
  </si>
  <si>
    <t>Frost Fiend</t>
    <phoneticPr fontId="1"/>
  </si>
  <si>
    <t>8+1</t>
    <phoneticPr fontId="1"/>
  </si>
  <si>
    <t>強力な悪魔の騎士Demon Knightを10+体召喚します</t>
    <rPh sb="0" eb="2">
      <t>キョウリョク</t>
    </rPh>
    <rPh sb="3" eb="5">
      <t>アクマ</t>
    </rPh>
    <rPh sb="6" eb="8">
      <t>キシ</t>
    </rPh>
    <rPh sb="24" eb="25">
      <t>タイ</t>
    </rPh>
    <rPh sb="25" eb="27">
      <t>ショウカン</t>
    </rPh>
    <phoneticPr fontId="1"/>
  </si>
  <si>
    <t>Demon Knight</t>
    <phoneticPr fontId="1"/>
  </si>
  <si>
    <t>10+1</t>
    <phoneticPr fontId="1"/>
  </si>
  <si>
    <t>闇の中で力を増す悪魔Fiend of Darknessを14+体召喚します</t>
    <phoneticPr fontId="1"/>
  </si>
  <si>
    <t>Fiend of Darkness</t>
    <phoneticPr fontId="1"/>
  </si>
  <si>
    <t>14+1</t>
    <phoneticPr fontId="1"/>
  </si>
  <si>
    <t>支配圏内でDevilが敵兵士を反逆させようと試みます</t>
    <rPh sb="0" eb="3">
      <t>シハイケン</t>
    </rPh>
    <rPh sb="3" eb="4">
      <t>ナイ</t>
    </rPh>
    <rPh sb="11" eb="12">
      <t>テキ</t>
    </rPh>
    <rPh sb="12" eb="14">
      <t>ヘイシ</t>
    </rPh>
    <rPh sb="15" eb="17">
      <t>ハンギャク</t>
    </rPh>
    <rPh sb="22" eb="23">
      <t>ココロ</t>
    </rPh>
    <phoneticPr fontId="1"/>
  </si>
  <si>
    <t>The Looming Hell</t>
    <phoneticPr fontId="1"/>
  </si>
  <si>
    <t>6体のDemon Lordのうちの1体を召喚します</t>
    <rPh sb="1" eb="2">
      <t>タイ</t>
    </rPh>
    <rPh sb="18" eb="19">
      <t>タイ</t>
    </rPh>
    <rPh sb="20" eb="22">
      <t>ショウカン</t>
    </rPh>
    <phoneticPr fontId="1"/>
  </si>
  <si>
    <t>Random Demon Lord</t>
    <phoneticPr fontId="1"/>
  </si>
  <si>
    <t>ユニーク召喚（候補6種）</t>
    <rPh sb="4" eb="6">
      <t>ショウカン</t>
    </rPh>
    <rPh sb="7" eb="9">
      <t>コウホ</t>
    </rPh>
    <rPh sb="10" eb="11">
      <t>シュ</t>
    </rPh>
    <phoneticPr fontId="1"/>
  </si>
  <si>
    <t>age ten years</t>
    <phoneticPr fontId="1"/>
  </si>
  <si>
    <t>Divine</t>
    <phoneticPr fontId="1"/>
  </si>
  <si>
    <t>Blessing</t>
    <phoneticPr fontId="1"/>
  </si>
  <si>
    <t>聖1</t>
    <rPh sb="0" eb="1">
      <t>セイ</t>
    </rPh>
    <phoneticPr fontId="1"/>
  </si>
  <si>
    <t>Banishment</t>
    <phoneticPr fontId="1"/>
  </si>
  <si>
    <t>Sermon of Courage</t>
    <phoneticPr fontId="1"/>
  </si>
  <si>
    <t>聖2</t>
    <rPh sb="0" eb="1">
      <t>セイ</t>
    </rPh>
    <phoneticPr fontId="1"/>
  </si>
  <si>
    <t>Smite Demon</t>
    <phoneticPr fontId="1"/>
  </si>
  <si>
    <t>Holy Word</t>
    <phoneticPr fontId="1"/>
  </si>
  <si>
    <t>Holy Agenger</t>
    <phoneticPr fontId="1"/>
  </si>
  <si>
    <t>Divine Blessing</t>
    <phoneticPr fontId="1"/>
  </si>
  <si>
    <t>聖3</t>
    <rPh sb="0" eb="1">
      <t>セイ</t>
    </rPh>
    <phoneticPr fontId="1"/>
  </si>
  <si>
    <t>Smite</t>
    <phoneticPr fontId="1"/>
  </si>
  <si>
    <t>Fanaticism</t>
    <phoneticPr fontId="1"/>
  </si>
  <si>
    <t>聖4</t>
    <rPh sb="0" eb="1">
      <t>セイ</t>
    </rPh>
    <phoneticPr fontId="1"/>
  </si>
  <si>
    <t>Divine Channeling</t>
    <phoneticPr fontId="1"/>
  </si>
  <si>
    <t>聖5</t>
    <rPh sb="0" eb="1">
      <t>セイ</t>
    </rPh>
    <phoneticPr fontId="1"/>
  </si>
  <si>
    <t>水陸両用</t>
    <rPh sb="0" eb="2">
      <t>スイリク</t>
    </rPh>
    <rPh sb="2" eb="4">
      <t>リョウヨウ</t>
    </rPh>
    <phoneticPr fontId="1"/>
  </si>
  <si>
    <t>祝福</t>
    <rPh sb="0" eb="2">
      <t>シュクフク</t>
    </rPh>
    <phoneticPr fontId="1"/>
  </si>
  <si>
    <t>Blessed</t>
    <phoneticPr fontId="1"/>
  </si>
  <si>
    <t>15+10</t>
    <phoneticPr fontId="1"/>
  </si>
  <si>
    <t>5+5</t>
    <phoneticPr fontId="1"/>
  </si>
  <si>
    <t>神聖なものにのみ作用\n味方にのみ作用</t>
    <rPh sb="0" eb="2">
      <t>シンセイ</t>
    </rPh>
    <rPh sb="8" eb="10">
      <t>サヨウ</t>
    </rPh>
    <rPh sb="12" eb="14">
      <t>ミカタ</t>
    </rPh>
    <rPh sb="17" eb="19">
      <t>サヨウ</t>
    </rPh>
    <phoneticPr fontId="1"/>
  </si>
  <si>
    <t>中範囲のアンデッドを攻撃します</t>
    <rPh sb="0" eb="1">
      <t>チュウ</t>
    </rPh>
    <rPh sb="1" eb="3">
      <t>ハンイ</t>
    </rPh>
    <rPh sb="10" eb="12">
      <t>コウゲキ</t>
    </rPh>
    <phoneticPr fontId="1"/>
  </si>
  <si>
    <t>4+3</t>
    <phoneticPr fontId="1"/>
  </si>
  <si>
    <t>25+5</t>
    <phoneticPr fontId="1"/>
  </si>
  <si>
    <t>4+2</t>
    <phoneticPr fontId="1"/>
  </si>
  <si>
    <t>防御無視\n抵抗可能\nアンデッドにのみ作用</t>
    <rPh sb="0" eb="2">
      <t>ボウギョ</t>
    </rPh>
    <rPh sb="2" eb="4">
      <t>ムシ</t>
    </rPh>
    <rPh sb="6" eb="8">
      <t>テイコウ</t>
    </rPh>
    <rPh sb="8" eb="10">
      <t>カノウ</t>
    </rPh>
    <rPh sb="20" eb="22">
      <t>サヨウ</t>
    </rPh>
    <phoneticPr fontId="1"/>
  </si>
  <si>
    <t>強化</t>
    <rPh sb="0" eb="2">
      <t>キョウカ</t>
    </rPh>
    <phoneticPr fontId="1"/>
  </si>
  <si>
    <t>中範囲の味方の士気を向上させます</t>
    <rPh sb="0" eb="1">
      <t>チュウ</t>
    </rPh>
    <rPh sb="1" eb="3">
      <t>ハンイ</t>
    </rPh>
    <rPh sb="4" eb="6">
      <t>ミカタ</t>
    </rPh>
    <rPh sb="7" eb="9">
      <t>シキ</t>
    </rPh>
    <rPh sb="10" eb="12">
      <t>コウジョウ</t>
    </rPh>
    <phoneticPr fontId="1"/>
  </si>
  <si>
    <t>Morale 1</t>
    <phoneticPr fontId="1"/>
  </si>
  <si>
    <t>10+5</t>
    <phoneticPr fontId="1"/>
  </si>
  <si>
    <t>敵のデーモン1体を攻撃します</t>
    <rPh sb="0" eb="1">
      <t>テキ</t>
    </rPh>
    <rPh sb="7" eb="8">
      <t>タイ</t>
    </rPh>
    <rPh sb="9" eb="11">
      <t>コウゲキ</t>
    </rPh>
    <phoneticPr fontId="1"/>
  </si>
  <si>
    <t>15+5</t>
    <phoneticPr fontId="1"/>
  </si>
  <si>
    <t>30+5</t>
    <phoneticPr fontId="1"/>
  </si>
  <si>
    <t>防御無視\n抵抗可能\nデーモンにのみ作用</t>
    <rPh sb="0" eb="2">
      <t>ボウギョ</t>
    </rPh>
    <rPh sb="2" eb="4">
      <t>ムシ</t>
    </rPh>
    <rPh sb="6" eb="8">
      <t>テイコウ</t>
    </rPh>
    <rPh sb="8" eb="10">
      <t>カノウ</t>
    </rPh>
    <rPh sb="19" eb="21">
      <t>サヨウ</t>
    </rPh>
    <phoneticPr fontId="1"/>
  </si>
  <si>
    <t>唖然</t>
    <rPh sb="0" eb="2">
      <t>アゼン</t>
    </rPh>
    <phoneticPr fontId="1"/>
  </si>
  <si>
    <t>唖然</t>
    <rPh sb="0" eb="2">
      <t>アゼン</t>
    </rPh>
    <phoneticPr fontId="1"/>
  </si>
  <si>
    <t>Stunned</t>
    <phoneticPr fontId="1"/>
  </si>
  <si>
    <t>抵抗可能\n神聖なものにのみ作用</t>
    <rPh sb="0" eb="2">
      <t>テイコウ</t>
    </rPh>
    <rPh sb="2" eb="4">
      <t>カノウ</t>
    </rPh>
    <rPh sb="6" eb="8">
      <t>シンセイ</t>
    </rPh>
    <rPh sb="14" eb="16">
      <t>サヨウ</t>
    </rPh>
    <phoneticPr fontId="1"/>
  </si>
  <si>
    <t>自身が傷付くと神聖なる矢で自動的に反撃します</t>
    <rPh sb="0" eb="2">
      <t>ジシン</t>
    </rPh>
    <rPh sb="3" eb="5">
      <t>キズツ</t>
    </rPh>
    <rPh sb="7" eb="9">
      <t>シンセイ</t>
    </rPh>
    <rPh sb="11" eb="12">
      <t>ヤ</t>
    </rPh>
    <rPh sb="13" eb="16">
      <t>ジドウテキ</t>
    </rPh>
    <rPh sb="17" eb="19">
      <t>ハンゲキ</t>
    </rPh>
    <phoneticPr fontId="1"/>
  </si>
  <si>
    <t>Holy Avenger</t>
    <phoneticPr fontId="1"/>
  </si>
  <si>
    <t>全体祝福</t>
    <rPh sb="0" eb="2">
      <t>ゼンタイ</t>
    </rPh>
    <rPh sb="2" eb="4">
      <t>シュクフク</t>
    </rPh>
    <phoneticPr fontId="1"/>
  </si>
  <si>
    <t>敵1体を神聖なる矢で攻撃します</t>
    <rPh sb="0" eb="1">
      <t>テキ</t>
    </rPh>
    <rPh sb="2" eb="3">
      <t>タイ</t>
    </rPh>
    <rPh sb="4" eb="6">
      <t>シンセイ</t>
    </rPh>
    <rPh sb="8" eb="9">
      <t>ヤ</t>
    </rPh>
    <rPh sb="10" eb="12">
      <t>コウゲキ</t>
    </rPh>
    <phoneticPr fontId="1"/>
  </si>
  <si>
    <t>防御無視\n抵抗可能</t>
    <rPh sb="0" eb="2">
      <t>ボウギョ</t>
    </rPh>
    <rPh sb="2" eb="4">
      <t>ムシ</t>
    </rPh>
    <rPh sb="6" eb="8">
      <t>テイコウ</t>
    </rPh>
    <rPh sb="8" eb="10">
      <t>カノウ</t>
    </rPh>
    <phoneticPr fontId="1"/>
  </si>
  <si>
    <t>味方全員の士気を向上させます</t>
    <rPh sb="0" eb="2">
      <t>ミカタ</t>
    </rPh>
    <rPh sb="2" eb="4">
      <t>ゼンイン</t>
    </rPh>
    <rPh sb="5" eb="7">
      <t>シキ</t>
    </rPh>
    <rPh sb="8" eb="10">
      <t>コウジョウ</t>
    </rPh>
    <phoneticPr fontId="1"/>
  </si>
  <si>
    <t>Morale 1</t>
    <phoneticPr fontId="1"/>
  </si>
  <si>
    <t>味方の低位の聖職者の聖魔法技能を向上させます</t>
    <rPh sb="0" eb="2">
      <t>ミカタ</t>
    </rPh>
    <rPh sb="3" eb="5">
      <t>テイイ</t>
    </rPh>
    <rPh sb="6" eb="9">
      <t>セイショクシャ</t>
    </rPh>
    <rPh sb="10" eb="11">
      <t>セイ</t>
    </rPh>
    <rPh sb="11" eb="13">
      <t>マホウ</t>
    </rPh>
    <rPh sb="13" eb="15">
      <t>ギノウ</t>
    </rPh>
    <rPh sb="16" eb="18">
      <t>コウジョウ</t>
    </rPh>
    <phoneticPr fontId="1"/>
  </si>
  <si>
    <t>Ashes to Ashes</t>
    <phoneticPr fontId="1"/>
  </si>
  <si>
    <t>中範囲のアンデッドを攻撃し炎上させます</t>
    <rPh sb="0" eb="1">
      <t>チュウ</t>
    </rPh>
    <rPh sb="1" eb="3">
      <t>ハンイ</t>
    </rPh>
    <rPh sb="10" eb="12">
      <t>コウゲキ</t>
    </rPh>
    <rPh sb="13" eb="15">
      <t>エンジョウ</t>
    </rPh>
    <phoneticPr fontId="1"/>
  </si>
  <si>
    <t>Burning</t>
    <phoneticPr fontId="1"/>
  </si>
  <si>
    <t>Wind of Memories</t>
    <phoneticPr fontId="1"/>
  </si>
  <si>
    <t>中範囲のアンデッドを攻撃し意志あるものには更なる被害を与えます</t>
    <rPh sb="0" eb="1">
      <t>チュウ</t>
    </rPh>
    <rPh sb="1" eb="3">
      <t>ハンイ</t>
    </rPh>
    <rPh sb="10" eb="12">
      <t>コウゲキ</t>
    </rPh>
    <rPh sb="13" eb="15">
      <t>イシ</t>
    </rPh>
    <rPh sb="21" eb="22">
      <t>サラ</t>
    </rPh>
    <rPh sb="24" eb="26">
      <t>ヒガイ</t>
    </rPh>
    <rPh sb="27" eb="28">
      <t>アタ</t>
    </rPh>
    <phoneticPr fontId="1"/>
  </si>
  <si>
    <t>2+1</t>
    <phoneticPr fontId="1"/>
  </si>
  <si>
    <t>8+4</t>
    <phoneticPr fontId="1"/>
  </si>
  <si>
    <t>Memories of Death</t>
    <phoneticPr fontId="1"/>
  </si>
  <si>
    <t>Purifying Water</t>
    <phoneticPr fontId="1"/>
  </si>
  <si>
    <t>6+3</t>
    <phoneticPr fontId="1"/>
  </si>
  <si>
    <t>Cleansing</t>
    <phoneticPr fontId="1"/>
  </si>
  <si>
    <t>Pull from the Grave</t>
    <phoneticPr fontId="1"/>
  </si>
  <si>
    <t>中範囲のアンデッドを攻撃し埋没させて動きを封じようと試みます</t>
    <rPh sb="0" eb="1">
      <t>チュウ</t>
    </rPh>
    <rPh sb="1" eb="3">
      <t>ハンイ</t>
    </rPh>
    <rPh sb="10" eb="12">
      <t>コウゲキ</t>
    </rPh>
    <rPh sb="13" eb="15">
      <t>マイボツ</t>
    </rPh>
    <rPh sb="18" eb="19">
      <t>ウゴ</t>
    </rPh>
    <rPh sb="21" eb="22">
      <t>フウ</t>
    </rPh>
    <rPh sb="26" eb="27">
      <t>ココロ</t>
    </rPh>
    <phoneticPr fontId="1"/>
  </si>
  <si>
    <t>Grip</t>
    <phoneticPr fontId="1"/>
  </si>
  <si>
    <t>Stellar Decree</t>
    <phoneticPr fontId="1"/>
  </si>
  <si>
    <t>中範囲のアンデッドを攻撃し意志あるものを怯ませようと試みます</t>
    <rPh sb="0" eb="1">
      <t>チュウ</t>
    </rPh>
    <rPh sb="1" eb="3">
      <t>ハンイ</t>
    </rPh>
    <rPh sb="10" eb="12">
      <t>コウゲキ</t>
    </rPh>
    <rPh sb="13" eb="15">
      <t>イシ</t>
    </rPh>
    <rPh sb="20" eb="21">
      <t>ヒル</t>
    </rPh>
    <rPh sb="26" eb="27">
      <t>ココロ</t>
    </rPh>
    <phoneticPr fontId="1"/>
  </si>
  <si>
    <t>Halt</t>
    <phoneticPr fontId="1"/>
  </si>
  <si>
    <t>Decree of the Underworld</t>
    <phoneticPr fontId="1"/>
  </si>
  <si>
    <t>中範囲のアンデッドを攻撃し意志あるものを混乱させようと試みます</t>
    <rPh sb="0" eb="1">
      <t>チュウ</t>
    </rPh>
    <rPh sb="1" eb="3">
      <t>ハンイ</t>
    </rPh>
    <rPh sb="10" eb="12">
      <t>コウゲキ</t>
    </rPh>
    <rPh sb="13" eb="15">
      <t>イシ</t>
    </rPh>
    <rPh sb="20" eb="22">
      <t>コンラン</t>
    </rPh>
    <rPh sb="27" eb="28">
      <t>ココロ</t>
    </rPh>
    <phoneticPr fontId="1"/>
  </si>
  <si>
    <t>Bewilderment</t>
    <phoneticPr fontId="1"/>
  </si>
  <si>
    <t>Final Rest</t>
    <phoneticPr fontId="1"/>
  </si>
  <si>
    <t>即死</t>
    <rPh sb="0" eb="2">
      <t>ソクシ</t>
    </rPh>
    <phoneticPr fontId="1"/>
  </si>
  <si>
    <t>中範囲のアンデッドを即死させようと試みます</t>
    <rPh sb="0" eb="1">
      <t>チュウ</t>
    </rPh>
    <rPh sb="1" eb="3">
      <t>ハンイ</t>
    </rPh>
    <rPh sb="10" eb="12">
      <t>ソクシ</t>
    </rPh>
    <rPh sb="17" eb="18">
      <t>ココロ</t>
    </rPh>
    <phoneticPr fontId="1"/>
  </si>
  <si>
    <t>防御無視\n抵抗容易\nアンデッドにのみ作用</t>
    <rPh sb="0" eb="2">
      <t>ボウギョ</t>
    </rPh>
    <rPh sb="2" eb="4">
      <t>ムシ</t>
    </rPh>
    <rPh sb="6" eb="8">
      <t>テイコウ</t>
    </rPh>
    <rPh sb="8" eb="10">
      <t>ヨウイ</t>
    </rPh>
    <rPh sb="20" eb="22">
      <t>サヨウ</t>
    </rPh>
    <phoneticPr fontId="1"/>
  </si>
  <si>
    <t>Heavenly Fire</t>
    <phoneticPr fontId="1"/>
  </si>
  <si>
    <t>敵1体を神聖なる矢で攻撃し炎で追撃します</t>
    <rPh sb="0" eb="1">
      <t>テキ</t>
    </rPh>
    <rPh sb="2" eb="3">
      <t>タイ</t>
    </rPh>
    <rPh sb="4" eb="6">
      <t>シンセイ</t>
    </rPh>
    <rPh sb="8" eb="9">
      <t>ヤ</t>
    </rPh>
    <rPh sb="10" eb="12">
      <t>コウゲキ</t>
    </rPh>
    <rPh sb="13" eb="14">
      <t>ホノオ</t>
    </rPh>
    <rPh sb="15" eb="17">
      <t>ツイゲキ</t>
    </rPh>
    <phoneticPr fontId="1"/>
  </si>
  <si>
    <t>Fiery Death</t>
    <phoneticPr fontId="1"/>
  </si>
  <si>
    <t>Heavenly Strike</t>
    <phoneticPr fontId="1"/>
  </si>
  <si>
    <t>敵1体を神聖なる矢で攻撃し電撃で追撃します</t>
    <rPh sb="0" eb="1">
      <t>テキ</t>
    </rPh>
    <rPh sb="2" eb="3">
      <t>タイ</t>
    </rPh>
    <rPh sb="4" eb="6">
      <t>シンセイ</t>
    </rPh>
    <rPh sb="8" eb="9">
      <t>ヤ</t>
    </rPh>
    <rPh sb="10" eb="12">
      <t>コウゲキ</t>
    </rPh>
    <rPh sb="13" eb="15">
      <t>デンゲキ</t>
    </rPh>
    <rPh sb="16" eb="18">
      <t>ツイゲキ</t>
    </rPh>
    <phoneticPr fontId="1"/>
  </si>
  <si>
    <t>Lightning Death</t>
    <phoneticPr fontId="1"/>
  </si>
  <si>
    <t>Watery Death</t>
    <phoneticPr fontId="1"/>
  </si>
  <si>
    <t>敵1体を神聖なる矢で攻撃し溺れさせます</t>
    <rPh sb="0" eb="1">
      <t>テキ</t>
    </rPh>
    <rPh sb="2" eb="3">
      <t>タイ</t>
    </rPh>
    <rPh sb="4" eb="6">
      <t>シンセイ</t>
    </rPh>
    <rPh sb="8" eb="9">
      <t>ヤ</t>
    </rPh>
    <rPh sb="10" eb="12">
      <t>コウゲキ</t>
    </rPh>
    <rPh sb="13" eb="14">
      <t>オボ</t>
    </rPh>
    <phoneticPr fontId="1"/>
  </si>
  <si>
    <t>Drowning</t>
    <phoneticPr fontId="1"/>
  </si>
  <si>
    <t>Word of Stone</t>
    <phoneticPr fontId="1"/>
  </si>
  <si>
    <t>敵1体を神聖なる矢で攻撃し石化させようと試みます</t>
    <rPh sb="0" eb="1">
      <t>テキ</t>
    </rPh>
    <rPh sb="2" eb="3">
      <t>タイ</t>
    </rPh>
    <rPh sb="4" eb="6">
      <t>シンセイ</t>
    </rPh>
    <rPh sb="8" eb="9">
      <t>ヤ</t>
    </rPh>
    <rPh sb="10" eb="12">
      <t>コウゲキ</t>
    </rPh>
    <rPh sb="13" eb="15">
      <t>セキカ</t>
    </rPh>
    <rPh sb="20" eb="21">
      <t>ココロ</t>
    </rPh>
    <phoneticPr fontId="1"/>
  </si>
  <si>
    <t>Petrification</t>
    <phoneticPr fontId="1"/>
  </si>
  <si>
    <t>Word of Power</t>
    <phoneticPr fontId="1"/>
  </si>
  <si>
    <t>敵1体を神聖なる矢で攻撃し麻痺させようと試みます</t>
    <rPh sb="0" eb="1">
      <t>テキ</t>
    </rPh>
    <rPh sb="2" eb="3">
      <t>タイ</t>
    </rPh>
    <rPh sb="4" eb="6">
      <t>シンセイ</t>
    </rPh>
    <rPh sb="8" eb="9">
      <t>ヤ</t>
    </rPh>
    <rPh sb="10" eb="12">
      <t>コウゲキ</t>
    </rPh>
    <rPh sb="13" eb="15">
      <t>マヒ</t>
    </rPh>
    <rPh sb="20" eb="21">
      <t>ココロ</t>
    </rPh>
    <phoneticPr fontId="1"/>
  </si>
  <si>
    <t>Paralyzation</t>
    <phoneticPr fontId="1"/>
  </si>
  <si>
    <t>Syllable of Death</t>
    <phoneticPr fontId="1"/>
  </si>
  <si>
    <t>敵1体を神聖なる矢で攻撃し即死か疲労させようと試みます</t>
    <rPh sb="0" eb="1">
      <t>テキ</t>
    </rPh>
    <rPh sb="2" eb="3">
      <t>タイ</t>
    </rPh>
    <rPh sb="4" eb="6">
      <t>シンセイ</t>
    </rPh>
    <rPh sb="8" eb="9">
      <t>ヤ</t>
    </rPh>
    <rPh sb="10" eb="12">
      <t>コウゲキ</t>
    </rPh>
    <rPh sb="13" eb="15">
      <t>ソクシ</t>
    </rPh>
    <rPh sb="16" eb="18">
      <t>ヒロウ</t>
    </rPh>
    <rPh sb="23" eb="24">
      <t>ココロ</t>
    </rPh>
    <phoneticPr fontId="1"/>
  </si>
  <si>
    <t>Death</t>
    <phoneticPr fontId="1"/>
  </si>
  <si>
    <t>Word of Thorns</t>
    <phoneticPr fontId="1"/>
  </si>
  <si>
    <t>敵1体を神聖なる矢で攻撃し捕縛して出血させます</t>
    <rPh sb="0" eb="1">
      <t>テキ</t>
    </rPh>
    <rPh sb="2" eb="3">
      <t>タイ</t>
    </rPh>
    <rPh sb="4" eb="6">
      <t>シンセイ</t>
    </rPh>
    <rPh sb="8" eb="9">
      <t>ヤ</t>
    </rPh>
    <rPh sb="10" eb="12">
      <t>コウゲキ</t>
    </rPh>
    <rPh sb="13" eb="15">
      <t>ホバク</t>
    </rPh>
    <rPh sb="17" eb="19">
      <t>シュッケツ</t>
    </rPh>
    <phoneticPr fontId="1"/>
  </si>
  <si>
    <t>Tangles</t>
    <phoneticPr fontId="1"/>
  </si>
  <si>
    <t>Claim Life</t>
    <phoneticPr fontId="1"/>
  </si>
  <si>
    <t>敵1体を神聖なる矢で攻撃し胸に傷を残します</t>
    <rPh sb="0" eb="1">
      <t>テキ</t>
    </rPh>
    <rPh sb="2" eb="3">
      <t>タイ</t>
    </rPh>
    <rPh sb="4" eb="6">
      <t>シンセイ</t>
    </rPh>
    <rPh sb="8" eb="9">
      <t>ヤ</t>
    </rPh>
    <rPh sb="10" eb="12">
      <t>コウゲキ</t>
    </rPh>
    <rPh sb="13" eb="14">
      <t>ムネ</t>
    </rPh>
    <rPh sb="15" eb="16">
      <t>キズ</t>
    </rPh>
    <rPh sb="17" eb="18">
      <t>ノコ</t>
    </rPh>
    <phoneticPr fontId="1"/>
  </si>
  <si>
    <t>防御無視\n抵抗可能\nアンデッド無効\n無生物無効</t>
    <rPh sb="0" eb="2">
      <t>ボウギョ</t>
    </rPh>
    <rPh sb="2" eb="4">
      <t>ムシ</t>
    </rPh>
    <rPh sb="6" eb="8">
      <t>テイコウ</t>
    </rPh>
    <rPh sb="8" eb="10">
      <t>カノウ</t>
    </rPh>
    <rPh sb="17" eb="19">
      <t>ムコウ</t>
    </rPh>
    <rPh sb="21" eb="24">
      <t>ムセイブツ</t>
    </rPh>
    <rPh sb="24" eb="26">
      <t>ムコウ</t>
    </rPh>
    <phoneticPr fontId="1"/>
  </si>
  <si>
    <t>Chestwound</t>
    <phoneticPr fontId="1"/>
  </si>
  <si>
    <t>God</t>
    <phoneticPr fontId="1"/>
  </si>
  <si>
    <t>無</t>
    <rPh sb="0" eb="1">
      <t>ム</t>
    </rPh>
    <phoneticPr fontId="1"/>
  </si>
  <si>
    <t>火</t>
    <rPh sb="0" eb="1">
      <t>ヒ</t>
    </rPh>
    <phoneticPr fontId="1"/>
  </si>
  <si>
    <t>風</t>
    <rPh sb="0" eb="1">
      <t>カゼ</t>
    </rPh>
    <phoneticPr fontId="1"/>
  </si>
  <si>
    <t>水</t>
    <rPh sb="0" eb="1">
      <t>ミズ</t>
    </rPh>
    <phoneticPr fontId="1"/>
  </si>
  <si>
    <t>地</t>
    <rPh sb="0" eb="1">
      <t>チ</t>
    </rPh>
    <phoneticPr fontId="1"/>
  </si>
  <si>
    <t>星</t>
    <rPh sb="0" eb="1">
      <t>ホシ</t>
    </rPh>
    <phoneticPr fontId="1"/>
  </si>
  <si>
    <t>死</t>
    <rPh sb="0" eb="1">
      <t>シ</t>
    </rPh>
    <phoneticPr fontId="1"/>
  </si>
  <si>
    <t>緑</t>
    <rPh sb="0" eb="1">
      <t>ミドリ</t>
    </rPh>
    <phoneticPr fontId="1"/>
  </si>
  <si>
    <t>血</t>
    <rPh sb="0" eb="1">
      <t>ケツ</t>
    </rPh>
    <phoneticPr fontId="1"/>
  </si>
  <si>
    <t>中範囲の味方の神聖なユニットを祝福します</t>
    <rPh sb="0" eb="1">
      <t>チュウ</t>
    </rPh>
    <rPh sb="1" eb="3">
      <t>ハンイ</t>
    </rPh>
    <rPh sb="4" eb="6">
      <t>ミカタ</t>
    </rPh>
    <rPh sb="7" eb="9">
      <t>シンセイ</t>
    </rPh>
    <rPh sb="15" eb="17">
      <t>シュクフク</t>
    </rPh>
    <phoneticPr fontId="1"/>
  </si>
  <si>
    <t>敵の神聖なユニット1体の動きを短時間封じようと試みます</t>
    <rPh sb="0" eb="1">
      <t>テキ</t>
    </rPh>
    <rPh sb="2" eb="4">
      <t>シンセイ</t>
    </rPh>
    <rPh sb="10" eb="11">
      <t>タイ</t>
    </rPh>
    <rPh sb="12" eb="13">
      <t>ウゴ</t>
    </rPh>
    <rPh sb="15" eb="18">
      <t>タンジカン</t>
    </rPh>
    <rPh sb="18" eb="19">
      <t>フウ</t>
    </rPh>
    <rPh sb="23" eb="24">
      <t>ココロ</t>
    </rPh>
    <phoneticPr fontId="1"/>
  </si>
  <si>
    <t>味方の神聖なユニット全員を祝福します</t>
    <rPh sb="0" eb="2">
      <t>ミカタ</t>
    </rPh>
    <rPh sb="3" eb="5">
      <t>シンセイ</t>
    </rPh>
    <rPh sb="10" eb="12">
      <t>ゼンイン</t>
    </rPh>
    <rPh sb="13" eb="15">
      <t>シュクフク</t>
    </rPh>
    <phoneticPr fontId="1"/>
  </si>
  <si>
    <t>Name</t>
    <phoneticPr fontId="1"/>
  </si>
  <si>
    <t>Era</t>
    <phoneticPr fontId="1"/>
  </si>
  <si>
    <t>Epi</t>
    <phoneticPr fontId="1"/>
  </si>
  <si>
    <t>EA</t>
    <phoneticPr fontId="1"/>
  </si>
  <si>
    <t>Golden Era</t>
    <phoneticPr fontId="1"/>
  </si>
  <si>
    <t>Ermor</t>
    <phoneticPr fontId="1"/>
  </si>
  <si>
    <t>New Faith</t>
    <phoneticPr fontId="1"/>
  </si>
  <si>
    <t>Ulm</t>
    <phoneticPr fontId="1"/>
  </si>
  <si>
    <t>Enigma of Steel</t>
    <phoneticPr fontId="1"/>
  </si>
  <si>
    <t>Marverni</t>
    <phoneticPr fontId="1"/>
  </si>
  <si>
    <t>Time of Druids</t>
    <phoneticPr fontId="1"/>
  </si>
  <si>
    <t>Sauromatia</t>
    <phoneticPr fontId="1"/>
  </si>
  <si>
    <t>Amazon Queens</t>
    <phoneticPr fontId="1"/>
  </si>
  <si>
    <t>T'ien Ch'i</t>
    <phoneticPr fontId="1"/>
  </si>
  <si>
    <t>Spring and Autumn</t>
    <phoneticPr fontId="1"/>
  </si>
  <si>
    <t>Machaka</t>
    <phoneticPr fontId="1"/>
  </si>
  <si>
    <t>Lion King</t>
    <phoneticPr fontId="1"/>
  </si>
  <si>
    <t>Mictlan</t>
    <phoneticPr fontId="1"/>
  </si>
  <si>
    <t>Reign of Blood</t>
    <phoneticPr fontId="1"/>
  </si>
  <si>
    <t>Abysia</t>
    <phoneticPr fontId="1"/>
  </si>
  <si>
    <t>Children of Flame</t>
    <phoneticPr fontId="1"/>
  </si>
  <si>
    <t>Caelum</t>
    <phoneticPr fontId="1"/>
  </si>
  <si>
    <t>Eagle Kings</t>
    <phoneticPr fontId="1"/>
  </si>
  <si>
    <t>C'tis</t>
    <phoneticPr fontId="1"/>
  </si>
  <si>
    <t>Lizard Kings</t>
    <phoneticPr fontId="1"/>
  </si>
  <si>
    <t>Pangaea</t>
    <phoneticPr fontId="1"/>
  </si>
  <si>
    <t>Age of Revelry</t>
    <phoneticPr fontId="1"/>
  </si>
  <si>
    <t>Agartha</t>
    <phoneticPr fontId="1"/>
  </si>
  <si>
    <t>Pale Ones</t>
    <phoneticPr fontId="1"/>
  </si>
  <si>
    <t>Tir na n'Og</t>
    <phoneticPr fontId="1"/>
  </si>
  <si>
    <t>Land of the Ever Young</t>
    <phoneticPr fontId="1"/>
  </si>
  <si>
    <t>Fomoria</t>
    <phoneticPr fontId="1"/>
  </si>
  <si>
    <t>The Cursed Ones</t>
    <phoneticPr fontId="1"/>
  </si>
  <si>
    <t>Vanheim</t>
    <phoneticPr fontId="1"/>
  </si>
  <si>
    <t>Age of Vanir</t>
    <phoneticPr fontId="1"/>
  </si>
  <si>
    <t>Helheim</t>
    <phoneticPr fontId="1"/>
  </si>
  <si>
    <t>Dusk and Death</t>
    <phoneticPr fontId="1"/>
  </si>
  <si>
    <t>Niefelheim</t>
    <phoneticPr fontId="1"/>
  </si>
  <si>
    <t>Sons of Winter</t>
    <phoneticPr fontId="1"/>
  </si>
  <si>
    <t>Rus</t>
    <phoneticPr fontId="1"/>
  </si>
  <si>
    <t>Sons of Heaven</t>
    <phoneticPr fontId="1"/>
  </si>
  <si>
    <t>Kailasa</t>
    <phoneticPr fontId="1"/>
  </si>
  <si>
    <t>Rise of the Ape Kings</t>
    <phoneticPr fontId="1"/>
  </si>
  <si>
    <t>Lanka</t>
    <phoneticPr fontId="1"/>
  </si>
  <si>
    <t>Land of Demons</t>
    <phoneticPr fontId="1"/>
  </si>
  <si>
    <t>Yomi</t>
    <phoneticPr fontId="1"/>
  </si>
  <si>
    <t>Oni Kings</t>
    <phoneticPr fontId="1"/>
  </si>
  <si>
    <t>Hinnom</t>
    <phoneticPr fontId="1"/>
  </si>
  <si>
    <t>Sons of the Fallen</t>
    <phoneticPr fontId="1"/>
  </si>
  <si>
    <t>Ur</t>
    <phoneticPr fontId="1"/>
  </si>
  <si>
    <t>The First City</t>
    <phoneticPr fontId="1"/>
  </si>
  <si>
    <t>Berytos</t>
    <phoneticPr fontId="1"/>
  </si>
  <si>
    <t>The Phoenix Empire</t>
    <phoneticPr fontId="1"/>
  </si>
  <si>
    <t>Xibalba</t>
    <phoneticPr fontId="1"/>
  </si>
  <si>
    <t>Vigil of the Sun</t>
    <phoneticPr fontId="1"/>
  </si>
  <si>
    <t>Atlantis</t>
    <phoneticPr fontId="1"/>
  </si>
  <si>
    <t>Emergence of the Deep Ones</t>
    <phoneticPr fontId="1"/>
  </si>
  <si>
    <t>R'lyeh</t>
    <phoneticPr fontId="1"/>
  </si>
  <si>
    <t>Time of Aboleths</t>
    <phoneticPr fontId="1"/>
  </si>
  <si>
    <t>Pelagia</t>
    <phoneticPr fontId="1"/>
  </si>
  <si>
    <t>Pearl Kings</t>
    <phoneticPr fontId="1"/>
  </si>
  <si>
    <t>Coming of the Capricorns</t>
    <phoneticPr fontId="1"/>
  </si>
  <si>
    <t>Therodos</t>
    <phoneticPr fontId="1"/>
  </si>
  <si>
    <t>Telkhine Spectre</t>
    <phoneticPr fontId="1"/>
  </si>
  <si>
    <t>MA</t>
    <phoneticPr fontId="1"/>
  </si>
  <si>
    <t>Arcoscephale</t>
    <phoneticPr fontId="1"/>
  </si>
  <si>
    <t>The Old Kingdom</t>
    <phoneticPr fontId="1"/>
  </si>
  <si>
    <t>Ermor</t>
    <phoneticPr fontId="1"/>
  </si>
  <si>
    <t>Sceleria</t>
    <phoneticPr fontId="1"/>
  </si>
  <si>
    <t>The Reformed Empire</t>
    <phoneticPr fontId="1"/>
  </si>
  <si>
    <t>Pythium</t>
    <phoneticPr fontId="1"/>
  </si>
  <si>
    <t>Emerald Empire</t>
    <phoneticPr fontId="1"/>
  </si>
  <si>
    <t>Man</t>
    <phoneticPr fontId="1"/>
  </si>
  <si>
    <t>Tower of Avalon</t>
    <phoneticPr fontId="1"/>
  </si>
  <si>
    <t>Eriu</t>
    <phoneticPr fontId="1"/>
  </si>
  <si>
    <t>Last of the Tuatha</t>
    <phoneticPr fontId="1"/>
  </si>
  <si>
    <t>Forges of Ulm</t>
    <phoneticPr fontId="1"/>
  </si>
  <si>
    <t>Marignon</t>
    <phoneticPr fontId="1"/>
  </si>
  <si>
    <t>Fiery Justice</t>
    <phoneticPr fontId="1"/>
  </si>
  <si>
    <t>Mictlan</t>
    <phoneticPr fontId="1"/>
  </si>
  <si>
    <t>Imperial Breaucracy</t>
    <phoneticPr fontId="1"/>
  </si>
  <si>
    <t>Machaka</t>
    <phoneticPr fontId="1"/>
  </si>
  <si>
    <t>Reign of Sorcerors</t>
    <phoneticPr fontId="1"/>
  </si>
  <si>
    <t>Agartha</t>
    <phoneticPr fontId="1"/>
  </si>
  <si>
    <t>Golem Cult</t>
    <phoneticPr fontId="1"/>
  </si>
  <si>
    <t>Abysia</t>
    <phoneticPr fontId="1"/>
  </si>
  <si>
    <t>Blood and Fire</t>
    <phoneticPr fontId="1"/>
  </si>
  <si>
    <t>Reign of the Seraphim</t>
    <phoneticPr fontId="1"/>
  </si>
  <si>
    <t>Miasma</t>
    <phoneticPr fontId="1"/>
  </si>
  <si>
    <t>Age of Bronze</t>
    <phoneticPr fontId="1"/>
  </si>
  <si>
    <t>Asphodel</t>
    <phoneticPr fontId="1"/>
  </si>
  <si>
    <t>Carrion Woods</t>
    <phoneticPr fontId="1"/>
  </si>
  <si>
    <t>Vanheim</t>
    <phoneticPr fontId="1"/>
  </si>
  <si>
    <t>Arrival of Man</t>
    <phoneticPr fontId="1"/>
  </si>
  <si>
    <t>Jotunheim</t>
    <phoneticPr fontId="1"/>
  </si>
  <si>
    <t>Iron Woods</t>
    <phoneticPr fontId="1"/>
  </si>
  <si>
    <t>Vanarus</t>
    <phoneticPr fontId="1"/>
  </si>
  <si>
    <t>Land of the Chuds</t>
    <phoneticPr fontId="1"/>
  </si>
  <si>
    <t>Bandar Log</t>
    <phoneticPr fontId="1"/>
  </si>
  <si>
    <t>Land of the Apes</t>
    <phoneticPr fontId="1"/>
  </si>
  <si>
    <t>Shinuyama</t>
    <phoneticPr fontId="1"/>
  </si>
  <si>
    <t>Land of the Bakemono</t>
    <phoneticPr fontId="1"/>
  </si>
  <si>
    <t>Ashdod</t>
    <phoneticPr fontId="1"/>
  </si>
  <si>
    <t>Reign of the Anakim</t>
    <phoneticPr fontId="1"/>
  </si>
  <si>
    <t>Uruk</t>
    <phoneticPr fontId="1"/>
  </si>
  <si>
    <t>City States</t>
    <phoneticPr fontId="1"/>
  </si>
  <si>
    <t>Nazca</t>
    <phoneticPr fontId="1"/>
  </si>
  <si>
    <t>Kingdom of the Sun</t>
    <phoneticPr fontId="1"/>
  </si>
  <si>
    <t>Flooded Caves</t>
    <phoneticPr fontId="1"/>
  </si>
  <si>
    <t>Atlantis</t>
    <phoneticPr fontId="1"/>
  </si>
  <si>
    <t>Kings of the Deep</t>
    <phoneticPr fontId="1"/>
  </si>
  <si>
    <t>R'lyeh</t>
    <phoneticPr fontId="1"/>
  </si>
  <si>
    <t>Fallen Star</t>
    <phoneticPr fontId="1"/>
  </si>
  <si>
    <t>Pelagia</t>
    <phoneticPr fontId="1"/>
  </si>
  <si>
    <t>Triton Kings</t>
    <phoneticPr fontId="1"/>
  </si>
  <si>
    <t>Oceania</t>
    <phoneticPr fontId="1"/>
  </si>
  <si>
    <t>Mermidons</t>
    <phoneticPr fontId="1"/>
  </si>
  <si>
    <t>Ys</t>
    <phoneticPr fontId="1"/>
  </si>
  <si>
    <t>Morgen Queens</t>
    <phoneticPr fontId="1"/>
  </si>
  <si>
    <t>Sibylline Guidance</t>
    <phoneticPr fontId="1"/>
  </si>
  <si>
    <t>Pythium</t>
    <phoneticPr fontId="1"/>
  </si>
  <si>
    <t>Serpent Cult</t>
    <phoneticPr fontId="1"/>
  </si>
  <si>
    <t>LA</t>
    <phoneticPr fontId="1"/>
  </si>
  <si>
    <t>Lemuria</t>
    <phoneticPr fontId="1"/>
  </si>
  <si>
    <t>Soul Gates</t>
    <phoneticPr fontId="1"/>
  </si>
  <si>
    <t>Man</t>
    <phoneticPr fontId="1"/>
  </si>
  <si>
    <t>Tower of Chelms</t>
    <phoneticPr fontId="1"/>
  </si>
  <si>
    <t>Ulm</t>
    <phoneticPr fontId="1"/>
  </si>
  <si>
    <t>Black Forest</t>
    <phoneticPr fontId="1"/>
  </si>
  <si>
    <t>Marignon</t>
    <phoneticPr fontId="1"/>
  </si>
  <si>
    <t>Conquerors of the Sea</t>
    <phoneticPr fontId="1"/>
  </si>
  <si>
    <t>Blood and Rain</t>
    <phoneticPr fontId="1"/>
  </si>
  <si>
    <t>T'ien Ch'i</t>
    <phoneticPr fontId="1"/>
  </si>
  <si>
    <t>Barbarian King</t>
    <phoneticPr fontId="1"/>
  </si>
  <si>
    <t>Jomon</t>
    <phoneticPr fontId="1"/>
  </si>
  <si>
    <t>Human Daimyos</t>
    <phoneticPr fontId="1"/>
  </si>
  <si>
    <t>Ktonian Dead</t>
    <phoneticPr fontId="1"/>
  </si>
  <si>
    <t>Blood of Humans</t>
    <phoneticPr fontId="1"/>
  </si>
  <si>
    <t>Return of the Raptors</t>
    <phoneticPr fontId="1"/>
  </si>
  <si>
    <t>Desert Tombs</t>
    <phoneticPr fontId="1"/>
  </si>
  <si>
    <t>Pangaea</t>
    <phoneticPr fontId="1"/>
  </si>
  <si>
    <t>New Era</t>
    <phoneticPr fontId="1"/>
  </si>
  <si>
    <t>Age of Men</t>
    <phoneticPr fontId="1"/>
  </si>
  <si>
    <t>Well of Urd</t>
    <phoneticPr fontId="1"/>
  </si>
  <si>
    <t>Midgård</t>
    <phoneticPr fontId="1"/>
  </si>
  <si>
    <t>Utgård</t>
    <phoneticPr fontId="1"/>
  </si>
  <si>
    <t>Bogarus</t>
    <phoneticPr fontId="1"/>
  </si>
  <si>
    <t>Age of Heroes</t>
    <phoneticPr fontId="1"/>
  </si>
  <si>
    <t>Patala</t>
    <phoneticPr fontId="1"/>
  </si>
  <si>
    <t>Reign of the Nagas</t>
    <phoneticPr fontId="1"/>
  </si>
  <si>
    <t>Gath</t>
    <phoneticPr fontId="1"/>
  </si>
  <si>
    <t>Last of the Giants</t>
    <phoneticPr fontId="1"/>
  </si>
  <si>
    <t>Ragha</t>
    <phoneticPr fontId="1"/>
  </si>
  <si>
    <t>Dual Kingdom</t>
    <phoneticPr fontId="1"/>
  </si>
  <si>
    <t>Xibalba</t>
    <phoneticPr fontId="1"/>
  </si>
  <si>
    <t>Return of the Zotz</t>
    <phoneticPr fontId="1"/>
  </si>
  <si>
    <t>Atlantis</t>
    <phoneticPr fontId="1"/>
  </si>
  <si>
    <t>Frozen Sea</t>
    <phoneticPr fontId="1"/>
  </si>
  <si>
    <t>Dreamlands</t>
    <phoneticPr fontId="1"/>
  </si>
  <si>
    <t>Erytheia</t>
    <phoneticPr fontId="1"/>
  </si>
  <si>
    <t>Kingdom of Two Worlds</t>
    <phoneticPr fontId="1"/>
  </si>
  <si>
    <t>Arcoscephale</t>
    <phoneticPr fontId="1"/>
  </si>
  <si>
    <t>Dominion</t>
    <phoneticPr fontId="1"/>
  </si>
  <si>
    <t>Bless</t>
    <phoneticPr fontId="1"/>
  </si>
  <si>
    <t>火+2</t>
    <rPh sb="0" eb="1">
      <t>ヒ</t>
    </rPh>
    <phoneticPr fontId="1"/>
  </si>
  <si>
    <t>地+2</t>
    <rPh sb="0" eb="1">
      <t>チ</t>
    </rPh>
    <phoneticPr fontId="1"/>
  </si>
  <si>
    <t>Capitol</t>
    <phoneticPr fontId="1"/>
  </si>
  <si>
    <t>Temple</t>
    <phoneticPr fontId="1"/>
  </si>
  <si>
    <t>Lab</t>
    <phoneticPr fontId="1"/>
  </si>
  <si>
    <t>Castle</t>
    <phoneticPr fontId="1"/>
  </si>
  <si>
    <t>Fortress</t>
    <phoneticPr fontId="1"/>
  </si>
  <si>
    <t>Fortified City</t>
    <phoneticPr fontId="1"/>
  </si>
  <si>
    <t>FortType</t>
    <phoneticPr fontId="1"/>
  </si>
  <si>
    <t>Fortress</t>
    <phoneticPr fontId="1"/>
  </si>
  <si>
    <t>Standard</t>
    <phoneticPr fontId="1"/>
  </si>
  <si>
    <t>Standard</t>
    <phoneticPr fontId="1"/>
  </si>
  <si>
    <t>Standard</t>
    <phoneticPr fontId="1"/>
  </si>
  <si>
    <t>Walled City</t>
    <phoneticPr fontId="1"/>
  </si>
  <si>
    <t>City Palisades</t>
    <phoneticPr fontId="1"/>
  </si>
  <si>
    <t>City</t>
    <phoneticPr fontId="1"/>
  </si>
  <si>
    <t>Bramble Fort</t>
    <phoneticPr fontId="1"/>
  </si>
  <si>
    <t>500（森林のみ250）</t>
    <rPh sb="4" eb="6">
      <t>シンリン</t>
    </rPh>
    <phoneticPr fontId="1"/>
  </si>
  <si>
    <t>400（森林のみ200）</t>
    <rPh sb="4" eb="6">
      <t>シンリン</t>
    </rPh>
    <phoneticPr fontId="1"/>
  </si>
  <si>
    <t>Giant Fortress</t>
    <phoneticPr fontId="1"/>
  </si>
  <si>
    <t>Giant</t>
    <phoneticPr fontId="1"/>
  </si>
  <si>
    <t>Giant</t>
    <phoneticPr fontId="1"/>
  </si>
  <si>
    <t>L/S</t>
    <phoneticPr fontId="1"/>
  </si>
  <si>
    <t>L</t>
    <phoneticPr fontId="1"/>
  </si>
  <si>
    <t>S</t>
    <phoneticPr fontId="1"/>
  </si>
  <si>
    <t>L</t>
    <phoneticPr fontId="1"/>
  </si>
  <si>
    <t>L</t>
    <phoneticPr fontId="1"/>
  </si>
  <si>
    <t>L</t>
    <phoneticPr fontId="1"/>
  </si>
  <si>
    <t>Oceania</t>
    <phoneticPr fontId="1"/>
  </si>
  <si>
    <t>Temp</t>
    <phoneticPr fontId="1"/>
  </si>
  <si>
    <t>Cold1</t>
    <phoneticPr fontId="1"/>
  </si>
  <si>
    <t>Heat2</t>
    <phoneticPr fontId="1"/>
  </si>
  <si>
    <t>Heat3</t>
    <phoneticPr fontId="1"/>
  </si>
  <si>
    <t>Heat1</t>
    <phoneticPr fontId="1"/>
  </si>
  <si>
    <t>Cold2</t>
    <phoneticPr fontId="1"/>
  </si>
  <si>
    <t>Heat2</t>
    <phoneticPr fontId="1"/>
  </si>
  <si>
    <t>Cold1</t>
    <phoneticPr fontId="1"/>
  </si>
  <si>
    <t>Cold1</t>
    <phoneticPr fontId="1"/>
  </si>
  <si>
    <t>Cold3</t>
    <phoneticPr fontId="1"/>
  </si>
  <si>
    <t>Heat2</t>
    <phoneticPr fontId="1"/>
  </si>
  <si>
    <t>Heat2</t>
    <phoneticPr fontId="1"/>
  </si>
  <si>
    <t>Heat1</t>
    <phoneticPr fontId="1"/>
  </si>
  <si>
    <t>Heat1</t>
    <phoneticPr fontId="1"/>
  </si>
  <si>
    <t>血の奴隷の収集効率がTurmoilで増加、Orderで減少</t>
    <rPh sb="0" eb="1">
      <t>ケツ</t>
    </rPh>
    <rPh sb="2" eb="4">
      <t>ドレイ</t>
    </rPh>
    <rPh sb="5" eb="7">
      <t>シュウシュウ</t>
    </rPh>
    <rPh sb="7" eb="9">
      <t>コウリツ</t>
    </rPh>
    <rPh sb="18" eb="20">
      <t>ゾウカ</t>
    </rPh>
    <rPh sb="27" eb="29">
      <t>ゲンショウ</t>
    </rPh>
    <phoneticPr fontId="1"/>
  </si>
  <si>
    <t>沿岸の州はTurmoil+2、それ以外はOrder+1</t>
    <rPh sb="0" eb="2">
      <t>エンガン</t>
    </rPh>
    <rPh sb="3" eb="4">
      <t>シュウ</t>
    </rPh>
    <rPh sb="17" eb="19">
      <t>イガイ</t>
    </rPh>
    <phoneticPr fontId="1"/>
  </si>
  <si>
    <t>寺院から各種のOniを自動生産</t>
    <rPh sb="0" eb="2">
      <t>ジイン</t>
    </rPh>
    <rPh sb="4" eb="6">
      <t>カクシュ</t>
    </rPh>
    <rPh sb="11" eb="13">
      <t>ジドウ</t>
    </rPh>
    <rPh sb="13" eb="15">
      <t>セイサン</t>
    </rPh>
    <phoneticPr fontId="1"/>
  </si>
  <si>
    <t>住民を殺害、要塞で幽霊の兵士を自動生産</t>
    <rPh sb="0" eb="2">
      <t>ジュウミン</t>
    </rPh>
    <rPh sb="3" eb="5">
      <t>サツガイ</t>
    </rPh>
    <rPh sb="6" eb="8">
      <t>ヨウサイ</t>
    </rPh>
    <rPh sb="9" eb="11">
      <t>ユウレイ</t>
    </rPh>
    <rPh sb="12" eb="14">
      <t>ヘイシ</t>
    </rPh>
    <rPh sb="15" eb="17">
      <t>ジドウ</t>
    </rPh>
    <rPh sb="17" eb="19">
      <t>セイサン</t>
    </rPh>
    <phoneticPr fontId="1"/>
  </si>
  <si>
    <t>Wooden Fort</t>
    <phoneticPr fontId="1"/>
  </si>
  <si>
    <t>Fortress</t>
    <phoneticPr fontId="1"/>
  </si>
  <si>
    <t>Standard</t>
    <phoneticPr fontId="1"/>
  </si>
  <si>
    <t>Giant Castle</t>
    <phoneticPr fontId="1"/>
  </si>
  <si>
    <t>Giant</t>
    <phoneticPr fontId="1"/>
  </si>
  <si>
    <t>Walled City</t>
    <phoneticPr fontId="1"/>
  </si>
  <si>
    <t>Castle</t>
    <phoneticPr fontId="1"/>
  </si>
  <si>
    <t>Castle</t>
    <phoneticPr fontId="1"/>
  </si>
  <si>
    <t>Castle</t>
    <phoneticPr fontId="1"/>
  </si>
  <si>
    <t>Kelp Fort</t>
    <phoneticPr fontId="1"/>
  </si>
  <si>
    <t>Type</t>
    <phoneticPr fontId="1"/>
  </si>
  <si>
    <t>Name</t>
    <phoneticPr fontId="1"/>
  </si>
  <si>
    <t>Gold</t>
    <phoneticPr fontId="1"/>
  </si>
  <si>
    <t>Res</t>
    <phoneticPr fontId="1"/>
  </si>
  <si>
    <t>Rec</t>
    <phoneticPr fontId="1"/>
  </si>
  <si>
    <t>Limit</t>
    <phoneticPr fontId="1"/>
  </si>
  <si>
    <t>Holy</t>
    <phoneticPr fontId="1"/>
  </si>
  <si>
    <t>Desc</t>
    <phoneticPr fontId="1"/>
  </si>
  <si>
    <t>指揮官</t>
    <rPh sb="0" eb="3">
      <t>シキカン</t>
    </rPh>
    <phoneticPr fontId="1"/>
  </si>
  <si>
    <t>Scout</t>
    <phoneticPr fontId="1"/>
  </si>
  <si>
    <t>Role</t>
    <phoneticPr fontId="1"/>
  </si>
  <si>
    <t>斥候</t>
    <rPh sb="0" eb="2">
      <t>セッコウ</t>
    </rPh>
    <phoneticPr fontId="1"/>
  </si>
  <si>
    <t>MM</t>
    <phoneticPr fontId="1"/>
  </si>
  <si>
    <t>Ldr</t>
    <phoneticPr fontId="1"/>
  </si>
  <si>
    <t>MLdr</t>
    <phoneticPr fontId="1"/>
  </si>
  <si>
    <t>ULdr</t>
    <phoneticPr fontId="1"/>
  </si>
  <si>
    <t>Myrmidon Champion</t>
    <phoneticPr fontId="1"/>
  </si>
  <si>
    <t>歩兵指揮官。指揮能力は最も優秀</t>
    <rPh sb="0" eb="2">
      <t>ホヘイ</t>
    </rPh>
    <rPh sb="2" eb="5">
      <t>シキカン</t>
    </rPh>
    <rPh sb="6" eb="8">
      <t>シキ</t>
    </rPh>
    <rPh sb="8" eb="10">
      <t>ノウリョク</t>
    </rPh>
    <rPh sb="11" eb="12">
      <t>モット</t>
    </rPh>
    <rPh sb="13" eb="15">
      <t>ユウシュウ</t>
    </rPh>
    <phoneticPr fontId="1"/>
  </si>
  <si>
    <t>Chariot Commander</t>
    <phoneticPr fontId="1"/>
  </si>
  <si>
    <t>戦車指揮官。迅速な行軍が可能</t>
    <rPh sb="0" eb="2">
      <t>センシャ</t>
    </rPh>
    <rPh sb="2" eb="5">
      <t>シキカン</t>
    </rPh>
    <rPh sb="6" eb="8">
      <t>ジンソク</t>
    </rPh>
    <rPh sb="9" eb="11">
      <t>コウグン</t>
    </rPh>
    <rPh sb="12" eb="14">
      <t>カノウ</t>
    </rPh>
    <phoneticPr fontId="1"/>
  </si>
  <si>
    <t>Icarid Champion</t>
    <phoneticPr fontId="1"/>
  </si>
  <si>
    <t>飛行指揮官。行軍時に地形の影響を受けにくい</t>
    <rPh sb="0" eb="2">
      <t>ヒコウ</t>
    </rPh>
    <rPh sb="2" eb="5">
      <t>シキカン</t>
    </rPh>
    <rPh sb="6" eb="8">
      <t>コウグン</t>
    </rPh>
    <rPh sb="8" eb="9">
      <t>ジ</t>
    </rPh>
    <rPh sb="10" eb="12">
      <t>チケイ</t>
    </rPh>
    <rPh sb="13" eb="15">
      <t>エイキョウ</t>
    </rPh>
    <rPh sb="16" eb="17">
      <t>ウ</t>
    </rPh>
    <phoneticPr fontId="1"/>
  </si>
  <si>
    <t>Sceptic</t>
    <phoneticPr fontId="1"/>
  </si>
  <si>
    <t>y</t>
    <phoneticPr fontId="1"/>
  </si>
  <si>
    <t>聖職者</t>
    <rPh sb="0" eb="3">
      <t>セイショクシャ</t>
    </rPh>
    <phoneticPr fontId="1"/>
  </si>
  <si>
    <t>Heretic能力により滞在する州の支配力を低下させる異端者</t>
    <rPh sb="7" eb="9">
      <t>ノウリョク</t>
    </rPh>
    <rPh sb="12" eb="14">
      <t>タイザイ</t>
    </rPh>
    <rPh sb="16" eb="17">
      <t>シュウ</t>
    </rPh>
    <rPh sb="18" eb="21">
      <t>シハイリョク</t>
    </rPh>
    <rPh sb="22" eb="24">
      <t>テイカ</t>
    </rPh>
    <rPh sb="27" eb="30">
      <t>イタンシャ</t>
    </rPh>
    <phoneticPr fontId="1"/>
  </si>
  <si>
    <t>Mystic</t>
    <phoneticPr fontId="1"/>
  </si>
  <si>
    <t>魔術師</t>
    <rPh sb="0" eb="3">
      <t>マジュツシ</t>
    </rPh>
    <phoneticPr fontId="1"/>
  </si>
  <si>
    <t>10+</t>
    <phoneticPr fontId="1"/>
  </si>
  <si>
    <t>Engineer</t>
    <phoneticPr fontId="1"/>
  </si>
  <si>
    <t>工学者</t>
    <rPh sb="0" eb="3">
      <t>コウガクシャ</t>
    </rPh>
    <phoneticPr fontId="1"/>
  </si>
  <si>
    <t>要塞の包囲、防衛、建設を専門とする工学者</t>
    <rPh sb="0" eb="2">
      <t>ヨウサイ</t>
    </rPh>
    <rPh sb="3" eb="5">
      <t>ホウイ</t>
    </rPh>
    <rPh sb="6" eb="8">
      <t>ボウエイ</t>
    </rPh>
    <rPh sb="9" eb="11">
      <t>ケンセツ</t>
    </rPh>
    <rPh sb="12" eb="14">
      <t>センモン</t>
    </rPh>
    <rPh sb="17" eb="20">
      <t>コウガクシャ</t>
    </rPh>
    <phoneticPr fontId="1"/>
  </si>
  <si>
    <t>Philosopher</t>
    <phoneticPr fontId="1"/>
  </si>
  <si>
    <t>研究員</t>
    <rPh sb="0" eb="3">
      <t>ケンキュウイン</t>
    </rPh>
    <phoneticPr fontId="1"/>
  </si>
  <si>
    <t>星を中心に幅広い魔法技能を持つ。研究が得意</t>
    <rPh sb="0" eb="1">
      <t>ホシ</t>
    </rPh>
    <rPh sb="2" eb="4">
      <t>チュウシン</t>
    </rPh>
    <rPh sb="5" eb="7">
      <t>ハバヒロ</t>
    </rPh>
    <rPh sb="8" eb="10">
      <t>マホウ</t>
    </rPh>
    <rPh sb="10" eb="12">
      <t>ギノウ</t>
    </rPh>
    <rPh sb="13" eb="14">
      <t>モ</t>
    </rPh>
    <rPh sb="16" eb="18">
      <t>ケンキュウ</t>
    </rPh>
    <rPh sb="19" eb="21">
      <t>トクイ</t>
    </rPh>
    <phoneticPr fontId="1"/>
  </si>
  <si>
    <t>Sloth天秤に傾いた州を好む特殊な研究者。魔法は持たない</t>
    <rPh sb="5" eb="7">
      <t>テンビン</t>
    </rPh>
    <rPh sb="8" eb="9">
      <t>カタム</t>
    </rPh>
    <rPh sb="11" eb="12">
      <t>シュウ</t>
    </rPh>
    <rPh sb="13" eb="14">
      <t>コノ</t>
    </rPh>
    <rPh sb="15" eb="17">
      <t>トクシュ</t>
    </rPh>
    <rPh sb="18" eb="21">
      <t>ケンキュウシャ</t>
    </rPh>
    <rPh sb="22" eb="24">
      <t>マホウ</t>
    </rPh>
    <rPh sb="25" eb="26">
      <t>モ</t>
    </rPh>
    <phoneticPr fontId="1"/>
  </si>
  <si>
    <t>Mage Engineer</t>
    <phoneticPr fontId="1"/>
  </si>
  <si>
    <t>風や地などの魔法技能を持つ工学者。工学の技能もやや上</t>
    <rPh sb="0" eb="1">
      <t>カゼ</t>
    </rPh>
    <rPh sb="2" eb="3">
      <t>チ</t>
    </rPh>
    <rPh sb="6" eb="8">
      <t>マホウ</t>
    </rPh>
    <rPh sb="8" eb="10">
      <t>ギノウ</t>
    </rPh>
    <rPh sb="11" eb="12">
      <t>モ</t>
    </rPh>
    <rPh sb="13" eb="16">
      <t>コウガクシャ</t>
    </rPh>
    <rPh sb="17" eb="19">
      <t>コウガク</t>
    </rPh>
    <rPh sb="20" eb="22">
      <t>ギノウ</t>
    </rPh>
    <rPh sb="25" eb="26">
      <t>ウエ</t>
    </rPh>
    <phoneticPr fontId="1"/>
  </si>
  <si>
    <t>Oreiad</t>
    <phoneticPr fontId="1"/>
  </si>
  <si>
    <t>y</t>
    <phoneticPr fontId="1"/>
  </si>
  <si>
    <t>緑、風、地などの魔法技能を持つ精霊。敵の誘惑も行える</t>
    <rPh sb="0" eb="1">
      <t>ミドリ</t>
    </rPh>
    <rPh sb="2" eb="3">
      <t>カゼ</t>
    </rPh>
    <rPh sb="4" eb="5">
      <t>チ</t>
    </rPh>
    <rPh sb="8" eb="10">
      <t>マホウ</t>
    </rPh>
    <rPh sb="10" eb="12">
      <t>ギノウ</t>
    </rPh>
    <rPh sb="13" eb="14">
      <t>モ</t>
    </rPh>
    <rPh sb="15" eb="17">
      <t>セイレイ</t>
    </rPh>
    <rPh sb="18" eb="19">
      <t>テキ</t>
    </rPh>
    <rPh sb="20" eb="22">
      <t>ユウワク</t>
    </rPh>
    <rPh sb="23" eb="24">
      <t>オコナ</t>
    </rPh>
    <phoneticPr fontId="1"/>
  </si>
  <si>
    <t>30+</t>
    <phoneticPr fontId="1"/>
  </si>
  <si>
    <t>兵士</t>
    <rPh sb="0" eb="2">
      <t>ヘイシ</t>
    </rPh>
    <phoneticPr fontId="1"/>
  </si>
  <si>
    <t>Slinger</t>
    <phoneticPr fontId="1"/>
  </si>
  <si>
    <t>射手</t>
    <rPh sb="0" eb="2">
      <t>シャシュ</t>
    </rPh>
    <phoneticPr fontId="1"/>
  </si>
  <si>
    <t>投石器を使う安価な射撃部隊。重装備な敵にはほぼ無意味</t>
    <rPh sb="0" eb="3">
      <t>トウセキキ</t>
    </rPh>
    <rPh sb="4" eb="5">
      <t>ツカ</t>
    </rPh>
    <rPh sb="6" eb="8">
      <t>アンカ</t>
    </rPh>
    <rPh sb="9" eb="11">
      <t>シャゲキ</t>
    </rPh>
    <rPh sb="11" eb="13">
      <t>ブタイ</t>
    </rPh>
    <rPh sb="14" eb="17">
      <t>ジュウソウビ</t>
    </rPh>
    <rPh sb="18" eb="19">
      <t>テキ</t>
    </rPh>
    <rPh sb="23" eb="26">
      <t>ムイミ</t>
    </rPh>
    <phoneticPr fontId="1"/>
  </si>
  <si>
    <t>Peltast</t>
    <phoneticPr fontId="1"/>
  </si>
  <si>
    <t>歩兵</t>
    <rPh sb="0" eb="2">
      <t>ホヘイ</t>
    </rPh>
    <phoneticPr fontId="1"/>
  </si>
  <si>
    <t>Cardaces</t>
    <phoneticPr fontId="1"/>
  </si>
  <si>
    <t>Myrmidon</t>
    <phoneticPr fontId="1"/>
  </si>
  <si>
    <t>Chariot Archer</t>
    <phoneticPr fontId="1"/>
  </si>
  <si>
    <t>戦車</t>
    <rPh sb="0" eb="2">
      <t>センシャ</t>
    </rPh>
    <phoneticPr fontId="1"/>
  </si>
  <si>
    <t>弓兵を同乗させた戦車。主な役目は敵に突っ込んでの蹂躙</t>
    <rPh sb="0" eb="1">
      <t>ユミ</t>
    </rPh>
    <rPh sb="1" eb="2">
      <t>ヘイ</t>
    </rPh>
    <rPh sb="3" eb="5">
      <t>ドウジョウ</t>
    </rPh>
    <rPh sb="8" eb="10">
      <t>センシャ</t>
    </rPh>
    <rPh sb="11" eb="12">
      <t>オモ</t>
    </rPh>
    <rPh sb="13" eb="15">
      <t>ヤクメ</t>
    </rPh>
    <rPh sb="16" eb="17">
      <t>テキ</t>
    </rPh>
    <rPh sb="18" eb="19">
      <t>ツ</t>
    </rPh>
    <rPh sb="20" eb="21">
      <t>コ</t>
    </rPh>
    <rPh sb="24" eb="26">
      <t>ジュウリン</t>
    </rPh>
    <phoneticPr fontId="1"/>
  </si>
  <si>
    <t>Chariot</t>
    <phoneticPr fontId="1"/>
  </si>
  <si>
    <t>一人乗りの戦車。こちらのほうが防御力は高い</t>
    <rPh sb="0" eb="2">
      <t>ヒトリ</t>
    </rPh>
    <rPh sb="2" eb="3">
      <t>ノ</t>
    </rPh>
    <rPh sb="5" eb="7">
      <t>センシャ</t>
    </rPh>
    <rPh sb="15" eb="18">
      <t>ボウギョリョク</t>
    </rPh>
    <rPh sb="19" eb="20">
      <t>タカ</t>
    </rPh>
    <phoneticPr fontId="1"/>
  </si>
  <si>
    <t>Icarid</t>
    <phoneticPr fontId="1"/>
  </si>
  <si>
    <t>飛行兵</t>
    <rPh sb="0" eb="2">
      <t>ヒコウ</t>
    </rPh>
    <rPh sb="2" eb="3">
      <t>ヘイ</t>
    </rPh>
    <phoneticPr fontId="1"/>
  </si>
  <si>
    <t>Wind Rider</t>
    <phoneticPr fontId="1"/>
  </si>
  <si>
    <t>Fly</t>
    <phoneticPr fontId="1"/>
  </si>
  <si>
    <t>Wind Lord</t>
    <phoneticPr fontId="1"/>
  </si>
  <si>
    <t>y</t>
    <phoneticPr fontId="1"/>
  </si>
  <si>
    <t>レベル1の聖職者。天馬騎兵の指揮官も兼任する</t>
    <rPh sb="5" eb="8">
      <t>セイショクシャ</t>
    </rPh>
    <rPh sb="9" eb="11">
      <t>テンマ</t>
    </rPh>
    <rPh sb="11" eb="13">
      <t>キヘイ</t>
    </rPh>
    <rPh sb="14" eb="17">
      <t>シキカン</t>
    </rPh>
    <rPh sb="18" eb="20">
      <t>ケンニン</t>
    </rPh>
    <phoneticPr fontId="1"/>
  </si>
  <si>
    <t>Squad</t>
    <phoneticPr fontId="1"/>
  </si>
  <si>
    <t>f</t>
    <phoneticPr fontId="1"/>
  </si>
  <si>
    <t>f</t>
    <phoneticPr fontId="1"/>
  </si>
  <si>
    <t>槍、投槍、盾を持つ軽歩兵。数を並べやすく牽制もできる</t>
    <rPh sb="0" eb="1">
      <t>ヤリ</t>
    </rPh>
    <rPh sb="2" eb="4">
      <t>ナゲヤリ</t>
    </rPh>
    <rPh sb="5" eb="6">
      <t>タテ</t>
    </rPh>
    <rPh sb="7" eb="8">
      <t>モ</t>
    </rPh>
    <rPh sb="9" eb="10">
      <t>ケイ</t>
    </rPh>
    <rPh sb="10" eb="12">
      <t>ホヘイ</t>
    </rPh>
    <rPh sb="13" eb="14">
      <t>カズ</t>
    </rPh>
    <rPh sb="15" eb="16">
      <t>ナラ</t>
    </rPh>
    <rPh sb="20" eb="22">
      <t>ケンセイ</t>
    </rPh>
    <phoneticPr fontId="1"/>
  </si>
  <si>
    <t>剣、盾を持つ重歩兵。鈍重だが硬い上に高密度な壁を形成する</t>
    <rPh sb="0" eb="1">
      <t>ケン</t>
    </rPh>
    <rPh sb="2" eb="3">
      <t>タテ</t>
    </rPh>
    <rPh sb="4" eb="5">
      <t>モ</t>
    </rPh>
    <rPh sb="6" eb="7">
      <t>ジュウ</t>
    </rPh>
    <rPh sb="7" eb="9">
      <t>ホヘイ</t>
    </rPh>
    <rPh sb="10" eb="12">
      <t>ドンジュウ</t>
    </rPh>
    <rPh sb="14" eb="15">
      <t>カタ</t>
    </rPh>
    <rPh sb="16" eb="17">
      <t>ウエ</t>
    </rPh>
    <rPh sb="18" eb="21">
      <t>コウミツド</t>
    </rPh>
    <rPh sb="22" eb="23">
      <t>カベ</t>
    </rPh>
    <rPh sb="24" eb="26">
      <t>ケイセイ</t>
    </rPh>
    <phoneticPr fontId="1"/>
  </si>
  <si>
    <t>剣、盾を持ち人工の翼で飛ぶ戦士。能力は控えめだが戦術的価値は大</t>
    <rPh sb="0" eb="1">
      <t>ケン</t>
    </rPh>
    <rPh sb="2" eb="3">
      <t>タテ</t>
    </rPh>
    <rPh sb="4" eb="5">
      <t>モ</t>
    </rPh>
    <rPh sb="6" eb="8">
      <t>ジンコウ</t>
    </rPh>
    <rPh sb="9" eb="10">
      <t>ツバサ</t>
    </rPh>
    <rPh sb="11" eb="12">
      <t>ト</t>
    </rPh>
    <rPh sb="13" eb="15">
      <t>センシ</t>
    </rPh>
    <rPh sb="16" eb="18">
      <t>ノウリョク</t>
    </rPh>
    <rPh sb="19" eb="20">
      <t>ヒカ</t>
    </rPh>
    <rPh sb="24" eb="27">
      <t>センジュツテキ</t>
    </rPh>
    <rPh sb="27" eb="29">
      <t>カチ</t>
    </rPh>
    <rPh sb="30" eb="31">
      <t>ダイ</t>
    </rPh>
    <phoneticPr fontId="1"/>
  </si>
  <si>
    <t>軽突撃槍、盾を持ち天馬に跨る重装騎兵。戦場でも行軍でも高速</t>
    <rPh sb="0" eb="1">
      <t>ケイ</t>
    </rPh>
    <rPh sb="1" eb="3">
      <t>トツゲキ</t>
    </rPh>
    <rPh sb="3" eb="4">
      <t>ヤリ</t>
    </rPh>
    <rPh sb="5" eb="6">
      <t>タテ</t>
    </rPh>
    <rPh sb="7" eb="8">
      <t>モ</t>
    </rPh>
    <rPh sb="9" eb="11">
      <t>テンマ</t>
    </rPh>
    <rPh sb="12" eb="13">
      <t>マタガ</t>
    </rPh>
    <rPh sb="14" eb="16">
      <t>ジュウソウ</t>
    </rPh>
    <rPh sb="16" eb="18">
      <t>キヘイ</t>
    </rPh>
    <rPh sb="19" eb="21">
      <t>センジョウ</t>
    </rPh>
    <rPh sb="23" eb="25">
      <t>コウグン</t>
    </rPh>
    <rPh sb="27" eb="29">
      <t>コウソク</t>
    </rPh>
    <phoneticPr fontId="1"/>
  </si>
  <si>
    <t>Amp</t>
    <phoneticPr fontId="1"/>
  </si>
  <si>
    <t>Ste</t>
    <phoneticPr fontId="1"/>
  </si>
  <si>
    <t>Suv</t>
    <phoneticPr fontId="1"/>
  </si>
  <si>
    <t>Swi</t>
    <phoneticPr fontId="1"/>
  </si>
  <si>
    <t>Sai</t>
    <phoneticPr fontId="1"/>
  </si>
  <si>
    <t>fm</t>
    <phoneticPr fontId="1"/>
  </si>
  <si>
    <t>m</t>
    <phoneticPr fontId="1"/>
  </si>
  <si>
    <t>Ble</t>
    <phoneticPr fontId="1"/>
  </si>
  <si>
    <t>Key</t>
    <phoneticPr fontId="1"/>
  </si>
  <si>
    <t>Era</t>
    <phoneticPr fontId="1"/>
  </si>
  <si>
    <t>Nation</t>
    <phoneticPr fontId="1"/>
  </si>
  <si>
    <t>EA</t>
    <phoneticPr fontId="1"/>
  </si>
  <si>
    <t>Arcoscephale</t>
    <phoneticPr fontId="1"/>
  </si>
  <si>
    <t>Key</t>
    <phoneticPr fontId="1"/>
  </si>
  <si>
    <t>Era</t>
    <phoneticPr fontId="1"/>
  </si>
  <si>
    <t>Nation</t>
    <phoneticPr fontId="1"/>
  </si>
  <si>
    <t>EA</t>
    <phoneticPr fontId="1"/>
  </si>
  <si>
    <t>Arcoscephale</t>
    <phoneticPr fontId="1"/>
  </si>
  <si>
    <t>Name</t>
    <phoneticPr fontId="1"/>
  </si>
  <si>
    <t>Fixed</t>
    <phoneticPr fontId="1"/>
  </si>
  <si>
    <t>Random</t>
    <phoneticPr fontId="1"/>
  </si>
  <si>
    <t>Mystic</t>
    <phoneticPr fontId="1"/>
  </si>
  <si>
    <t>火水地星+1:100% 火+1:50% 水+1:50% 地+1:50%</t>
    <rPh sb="0" eb="1">
      <t>ヒ</t>
    </rPh>
    <rPh sb="1" eb="2">
      <t>ミズ</t>
    </rPh>
    <rPh sb="2" eb="3">
      <t>チ</t>
    </rPh>
    <rPh sb="3" eb="4">
      <t>ホシ</t>
    </rPh>
    <rPh sb="12" eb="13">
      <t>ヒ</t>
    </rPh>
    <rPh sb="20" eb="21">
      <t>ミズ</t>
    </rPh>
    <rPh sb="28" eb="29">
      <t>チ</t>
    </rPh>
    <phoneticPr fontId="1"/>
  </si>
  <si>
    <t>Mage Engineer</t>
    <phoneticPr fontId="1"/>
  </si>
  <si>
    <t>風1地1</t>
    <rPh sb="0" eb="1">
      <t>カゼ</t>
    </rPh>
    <rPh sb="2" eb="3">
      <t>チ</t>
    </rPh>
    <phoneticPr fontId="1"/>
  </si>
  <si>
    <t>火風水地星+1:100%</t>
    <rPh sb="0" eb="1">
      <t>ヒ</t>
    </rPh>
    <rPh sb="1" eb="2">
      <t>カゼ</t>
    </rPh>
    <rPh sb="2" eb="3">
      <t>ミズ</t>
    </rPh>
    <rPh sb="3" eb="4">
      <t>チ</t>
    </rPh>
    <rPh sb="4" eb="5">
      <t>ホシ</t>
    </rPh>
    <phoneticPr fontId="1"/>
  </si>
  <si>
    <t>風2地1緑3</t>
    <rPh sb="0" eb="1">
      <t>カゼ</t>
    </rPh>
    <rPh sb="2" eb="3">
      <t>チ</t>
    </rPh>
    <rPh sb="4" eb="5">
      <t>ミドリ</t>
    </rPh>
    <phoneticPr fontId="1"/>
  </si>
  <si>
    <t>風水地緑+1:100% 風水地緑+1:10%</t>
    <rPh sb="0" eb="1">
      <t>カゼ</t>
    </rPh>
    <rPh sb="1" eb="2">
      <t>ミズ</t>
    </rPh>
    <rPh sb="2" eb="3">
      <t>チ</t>
    </rPh>
    <rPh sb="3" eb="4">
      <t>ミドリ</t>
    </rPh>
    <rPh sb="12" eb="13">
      <t>カゼ</t>
    </rPh>
    <rPh sb="13" eb="14">
      <t>ミズ</t>
    </rPh>
    <rPh sb="14" eb="15">
      <t>チ</t>
    </rPh>
    <rPh sb="15" eb="16">
      <t>ミドリ</t>
    </rPh>
    <phoneticPr fontId="1"/>
  </si>
  <si>
    <t>Sno</t>
    <phoneticPr fontId="1"/>
  </si>
  <si>
    <t>Philosopher</t>
    <phoneticPr fontId="1"/>
  </si>
  <si>
    <t>ResBo</t>
    <phoneticPr fontId="1"/>
  </si>
  <si>
    <t>Heal</t>
    <phoneticPr fontId="1"/>
  </si>
  <si>
    <t>h3</t>
    <phoneticPr fontId="1"/>
  </si>
  <si>
    <t>Wind Lord</t>
    <phoneticPr fontId="1"/>
  </si>
  <si>
    <t>ForBo</t>
    <phoneticPr fontId="1"/>
  </si>
  <si>
    <t>BloSe</t>
    <phoneticPr fontId="1"/>
  </si>
  <si>
    <t>Pearl</t>
    <phoneticPr fontId="1"/>
  </si>
  <si>
    <t>MunRe</t>
    <phoneticPr fontId="1"/>
  </si>
  <si>
    <t>MagRe</t>
    <phoneticPr fontId="1"/>
  </si>
  <si>
    <t>Inq</t>
    <phoneticPr fontId="1"/>
  </si>
  <si>
    <t>ReaP</t>
    <phoneticPr fontId="1"/>
  </si>
  <si>
    <t>ReaBo</t>
    <phoneticPr fontId="1"/>
  </si>
  <si>
    <t>Sing</t>
    <phoneticPr fontId="1"/>
  </si>
  <si>
    <t>Phil</t>
    <phoneticPr fontId="1"/>
  </si>
  <si>
    <t>Ele</t>
    <phoneticPr fontId="1"/>
  </si>
  <si>
    <t>DivIn</t>
    <phoneticPr fontId="1"/>
  </si>
  <si>
    <t>Here</t>
    <phoneticPr fontId="1"/>
  </si>
  <si>
    <t>Sac</t>
    <phoneticPr fontId="1"/>
  </si>
  <si>
    <t>Sla</t>
    <phoneticPr fontId="1"/>
  </si>
  <si>
    <t>Res</t>
    <phoneticPr fontId="1"/>
  </si>
  <si>
    <t>IroBo</t>
    <phoneticPr fontId="1"/>
  </si>
  <si>
    <t>ComC</t>
    <phoneticPr fontId="1"/>
  </si>
  <si>
    <t>InnC</t>
    <phoneticPr fontId="1"/>
  </si>
  <si>
    <t>ForT</t>
    <phoneticPr fontId="1"/>
  </si>
  <si>
    <t>12+</t>
    <phoneticPr fontId="1"/>
  </si>
  <si>
    <t>19+</t>
    <phoneticPr fontId="1"/>
  </si>
  <si>
    <t>Monster Boar</t>
    <phoneticPr fontId="1"/>
  </si>
  <si>
    <t>Rec</t>
    <phoneticPr fontId="1"/>
  </si>
  <si>
    <t>指定した州にMonster Boarを潜伏させ不安度を増加させます</t>
    <rPh sb="0" eb="2">
      <t>シテイ</t>
    </rPh>
    <rPh sb="4" eb="5">
      <t>シュウ</t>
    </rPh>
    <rPh sb="19" eb="21">
      <t>センプク</t>
    </rPh>
    <rPh sb="23" eb="25">
      <t>フアン</t>
    </rPh>
    <rPh sb="25" eb="26">
      <t>ド</t>
    </rPh>
    <rPh sb="27" eb="29">
      <t>ゾウカ</t>
    </rPh>
    <phoneticPr fontId="1"/>
  </si>
  <si>
    <t>Awaken Hamadryad</t>
    <phoneticPr fontId="1"/>
  </si>
  <si>
    <t>緑魔法を使う固定された木の精霊Hamadryadを召喚します</t>
    <rPh sb="0" eb="1">
      <t>ミドリ</t>
    </rPh>
    <rPh sb="1" eb="3">
      <t>マホウ</t>
    </rPh>
    <rPh sb="4" eb="5">
      <t>ツカ</t>
    </rPh>
    <rPh sb="6" eb="8">
      <t>コテイ</t>
    </rPh>
    <rPh sb="11" eb="12">
      <t>キ</t>
    </rPh>
    <rPh sb="13" eb="15">
      <t>セイレイ</t>
    </rPh>
    <rPh sb="25" eb="27">
      <t>ショウカン</t>
    </rPh>
    <phoneticPr fontId="1"/>
  </si>
  <si>
    <t>Hamadryad</t>
    <phoneticPr fontId="1"/>
  </si>
  <si>
    <t>Key</t>
    <phoneticPr fontId="1"/>
  </si>
  <si>
    <t>Era</t>
    <phoneticPr fontId="1"/>
  </si>
  <si>
    <t>Nation</t>
    <phoneticPr fontId="1"/>
  </si>
  <si>
    <t>Name</t>
    <phoneticPr fontId="1"/>
  </si>
  <si>
    <t>Result</t>
    <phoneticPr fontId="1"/>
  </si>
  <si>
    <t>Monster Boar</t>
    <phoneticPr fontId="1"/>
  </si>
  <si>
    <t>Awaken Hamadryad</t>
    <phoneticPr fontId="1"/>
  </si>
  <si>
    <t>Era</t>
    <phoneticPr fontId="1"/>
  </si>
  <si>
    <t>Nation</t>
    <phoneticPr fontId="1"/>
  </si>
  <si>
    <t>EA</t>
    <phoneticPr fontId="1"/>
  </si>
  <si>
    <t>Arcoscephale</t>
    <phoneticPr fontId="1"/>
  </si>
  <si>
    <t>Myrmidon Champion</t>
    <phoneticPr fontId="1"/>
  </si>
  <si>
    <t>Engineer</t>
    <phoneticPr fontId="1"/>
  </si>
  <si>
    <t>Slinger:15</t>
    <phoneticPr fontId="1"/>
  </si>
  <si>
    <t>陸上要塞</t>
    <rPh sb="0" eb="2">
      <t>リクジョウ</t>
    </rPh>
    <rPh sb="2" eb="4">
      <t>ヨウサイ</t>
    </rPh>
    <phoneticPr fontId="1"/>
  </si>
  <si>
    <t>Group</t>
    <phoneticPr fontId="1"/>
  </si>
  <si>
    <t>Commander</t>
    <phoneticPr fontId="1"/>
  </si>
  <si>
    <t>Soldier</t>
    <phoneticPr fontId="1"/>
  </si>
  <si>
    <t>Memo</t>
    <phoneticPr fontId="1"/>
  </si>
  <si>
    <t>list</t>
    <phoneticPr fontId="1"/>
  </si>
  <si>
    <t>Peltast:10　Cardaces:10　Slinger:10</t>
    <phoneticPr fontId="1"/>
  </si>
  <si>
    <t>Myrmidon:10　Icarid:10</t>
    <phoneticPr fontId="1"/>
  </si>
  <si>
    <t>陸上下位</t>
    <rPh sb="0" eb="2">
      <t>リクジョウ</t>
    </rPh>
    <rPh sb="2" eb="4">
      <t>カイ</t>
    </rPh>
    <phoneticPr fontId="1"/>
  </si>
  <si>
    <t>陸上上位</t>
    <rPh sb="0" eb="2">
      <t>リクジョウ</t>
    </rPh>
    <rPh sb="2" eb="4">
      <t>ジョウイ</t>
    </rPh>
    <phoneticPr fontId="1"/>
  </si>
  <si>
    <t>Key</t>
    <phoneticPr fontId="1"/>
  </si>
  <si>
    <t>Rank</t>
    <phoneticPr fontId="1"/>
  </si>
  <si>
    <t>Name</t>
    <phoneticPr fontId="1"/>
  </si>
  <si>
    <t>Admin</t>
    <phoneticPr fontId="1"/>
  </si>
  <si>
    <t>ComP</t>
    <phoneticPr fontId="1"/>
  </si>
  <si>
    <t>RecP</t>
    <phoneticPr fontId="1"/>
  </si>
  <si>
    <t>Sup</t>
    <phoneticPr fontId="1"/>
  </si>
  <si>
    <t>Wall</t>
    <phoneticPr fontId="1"/>
  </si>
  <si>
    <t>Standard</t>
    <phoneticPr fontId="1"/>
  </si>
  <si>
    <t>Palisades</t>
    <phoneticPr fontId="1"/>
  </si>
  <si>
    <t>Cost</t>
    <phoneticPr fontId="1"/>
  </si>
  <si>
    <t>Time</t>
    <phoneticPr fontId="1"/>
  </si>
  <si>
    <t>Fortress</t>
    <phoneticPr fontId="1"/>
  </si>
  <si>
    <t>Castle</t>
    <phoneticPr fontId="1"/>
  </si>
  <si>
    <t>Giant</t>
    <phoneticPr fontId="1"/>
  </si>
  <si>
    <t>Giant Palisades</t>
    <phoneticPr fontId="1"/>
  </si>
  <si>
    <t>City</t>
    <phoneticPr fontId="1"/>
  </si>
  <si>
    <t>City Palisades</t>
    <phoneticPr fontId="1"/>
  </si>
  <si>
    <t>Giant Fortress</t>
    <phoneticPr fontId="1"/>
  </si>
  <si>
    <t>Walled City</t>
    <phoneticPr fontId="1"/>
  </si>
  <si>
    <t>Citadel</t>
    <phoneticPr fontId="1"/>
  </si>
  <si>
    <t>Ice</t>
    <phoneticPr fontId="1"/>
  </si>
  <si>
    <t>Ice Walls</t>
    <phoneticPr fontId="1"/>
  </si>
  <si>
    <t>Sea</t>
    <phoneticPr fontId="1"/>
  </si>
  <si>
    <t>Rock Walls</t>
    <phoneticPr fontId="1"/>
  </si>
  <si>
    <t>Giant Castle</t>
    <phoneticPr fontId="1"/>
  </si>
  <si>
    <t>Fortified City</t>
    <phoneticPr fontId="1"/>
  </si>
  <si>
    <t>Grand Citadel</t>
    <phoneticPr fontId="1"/>
  </si>
  <si>
    <t>Giant Citadel</t>
    <phoneticPr fontId="1"/>
  </si>
  <si>
    <t>Ice Fortress</t>
    <phoneticPr fontId="1"/>
  </si>
  <si>
    <t>Fortress</t>
    <phoneticPr fontId="1"/>
  </si>
  <si>
    <t>Great Walled City</t>
    <phoneticPr fontId="1"/>
  </si>
  <si>
    <t>Ice Castle</t>
    <phoneticPr fontId="1"/>
  </si>
  <si>
    <t>Ice Citadel</t>
    <phoneticPr fontId="1"/>
  </si>
  <si>
    <t>Fortified Village</t>
    <phoneticPr fontId="1"/>
  </si>
  <si>
    <t>Village</t>
    <phoneticPr fontId="1"/>
  </si>
  <si>
    <t>Wooden Fort</t>
    <phoneticPr fontId="1"/>
  </si>
  <si>
    <t>Castle of Bronze and Crystal</t>
    <phoneticPr fontId="1"/>
  </si>
  <si>
    <t>N/A</t>
    <phoneticPr fontId="1"/>
  </si>
  <si>
    <t>N/A</t>
    <phoneticPr fontId="1"/>
  </si>
  <si>
    <t>Bronze</t>
    <phoneticPr fontId="1"/>
  </si>
  <si>
    <t>Bramble</t>
    <phoneticPr fontId="1"/>
  </si>
  <si>
    <t>Kelp</t>
    <phoneticPr fontId="1"/>
  </si>
  <si>
    <t>Bramble Fort</t>
    <phoneticPr fontId="1"/>
  </si>
  <si>
    <t>Kelp Fort</t>
    <phoneticPr fontId="1"/>
  </si>
  <si>
    <t>Mason</t>
    <phoneticPr fontId="1"/>
  </si>
  <si>
    <t>Sea</t>
    <phoneticPr fontId="1"/>
  </si>
  <si>
    <t>City</t>
    <phoneticPr fontId="1"/>
  </si>
  <si>
    <t>SeaFort</t>
    <phoneticPr fontId="1"/>
  </si>
  <si>
    <t>LabS</t>
    <phoneticPr fontId="1"/>
  </si>
  <si>
    <t>TemS</t>
    <phoneticPr fontId="1"/>
  </si>
  <si>
    <t>Site</t>
    <phoneticPr fontId="1"/>
  </si>
  <si>
    <t>Gem</t>
    <phoneticPr fontId="1"/>
  </si>
  <si>
    <t>Special</t>
    <phoneticPr fontId="1"/>
  </si>
  <si>
    <t>Akademeia, Lykeion, Mount Cephalos</t>
    <phoneticPr fontId="1"/>
  </si>
  <si>
    <t>風2地2星2</t>
    <phoneticPr fontId="1"/>
  </si>
  <si>
    <t>Race</t>
    <phoneticPr fontId="1"/>
  </si>
  <si>
    <t>Prod</t>
    <phoneticPr fontId="1"/>
  </si>
  <si>
    <t>人間</t>
    <rPh sb="0" eb="2">
      <t>ニンゲン</t>
    </rPh>
    <phoneticPr fontId="1"/>
  </si>
  <si>
    <t>火+1血+2</t>
    <rPh sb="0" eb="1">
      <t>ヒ</t>
    </rPh>
    <rPh sb="3" eb="4">
      <t>ケツ</t>
    </rPh>
    <phoneticPr fontId="1"/>
  </si>
  <si>
    <t>Desc</t>
    <phoneticPr fontId="1"/>
  </si>
  <si>
    <t>Arcoscephale王国はまだ建国されておらず、その地は都市国家の緩やかな集合体となっています。
青銅は鉄よりも一般的で、Hopliteはまだ日の目を見ていません。
その代わりに、MyrmidonとChariotは軍の中核を成します。
この時代では、奴隷は一般的に用いられ、そして多くの自由人は優れた芸術と良い暮らしに費やす潤沢な時間を持ちます。
Philosopherらは都市に集まり難解なる真実について議論し、Engineerは巧妙なからくりを民間、そして軍用に製造します。
Arcoscephaleの中心には、目覚めし神の住まいであるMount Cephalosが聳えます。
その山の麓には、神聖なるPegasus Riderらが訓練される大きな神殿があります。
器械の翼を持つ人間、Icaridもまた戦争に用いられます。
Philosopherの魔法の研究は、怠惰なる支配圏においてより有力になります。</t>
    <rPh sb="12" eb="14">
      <t>オウコク</t>
    </rPh>
    <rPh sb="17" eb="19">
      <t>ケンコク</t>
    </rPh>
    <rPh sb="28" eb="29">
      <t>チ</t>
    </rPh>
    <rPh sb="30" eb="32">
      <t>トシ</t>
    </rPh>
    <rPh sb="32" eb="34">
      <t>コッカ</t>
    </rPh>
    <rPh sb="35" eb="36">
      <t>ユル</t>
    </rPh>
    <rPh sb="39" eb="42">
      <t>シュウゴウタイ</t>
    </rPh>
    <rPh sb="51" eb="53">
      <t>セイドウ</t>
    </rPh>
    <rPh sb="54" eb="55">
      <t>テツ</t>
    </rPh>
    <rPh sb="58" eb="61">
      <t>イッパンテキ</t>
    </rPh>
    <rPh sb="73" eb="74">
      <t>ヒ</t>
    </rPh>
    <rPh sb="75" eb="76">
      <t>メ</t>
    </rPh>
    <rPh sb="77" eb="78">
      <t>ミ</t>
    </rPh>
    <rPh sb="87" eb="88">
      <t>カ</t>
    </rPh>
    <rPh sb="109" eb="110">
      <t>グン</t>
    </rPh>
    <rPh sb="111" eb="113">
      <t>チュウカク</t>
    </rPh>
    <rPh sb="114" eb="115">
      <t>ナ</t>
    </rPh>
    <rPh sb="122" eb="124">
      <t>ジダイ</t>
    </rPh>
    <rPh sb="127" eb="129">
      <t>ドレイ</t>
    </rPh>
    <rPh sb="130" eb="133">
      <t>イッパンテキ</t>
    </rPh>
    <rPh sb="134" eb="135">
      <t>モチ</t>
    </rPh>
    <rPh sb="142" eb="143">
      <t>オオ</t>
    </rPh>
    <rPh sb="145" eb="147">
      <t>ジユウ</t>
    </rPh>
    <rPh sb="147" eb="148">
      <t>ニン</t>
    </rPh>
    <rPh sb="149" eb="150">
      <t>スグ</t>
    </rPh>
    <rPh sb="152" eb="154">
      <t>ゲイジュツ</t>
    </rPh>
    <rPh sb="155" eb="156">
      <t>ヨ</t>
    </rPh>
    <rPh sb="157" eb="158">
      <t>ク</t>
    </rPh>
    <rPh sb="161" eb="162">
      <t>ツイ</t>
    </rPh>
    <rPh sb="164" eb="166">
      <t>ジュンタク</t>
    </rPh>
    <rPh sb="167" eb="169">
      <t>ジカン</t>
    </rPh>
    <rPh sb="170" eb="171">
      <t>モ</t>
    </rPh>
    <rPh sb="189" eb="191">
      <t>トシ</t>
    </rPh>
    <rPh sb="192" eb="193">
      <t>アツ</t>
    </rPh>
    <rPh sb="195" eb="197">
      <t>ナンカイ</t>
    </rPh>
    <rPh sb="199" eb="201">
      <t>シンジツ</t>
    </rPh>
    <rPh sb="205" eb="207">
      <t>ギロン</t>
    </rPh>
    <rPh sb="218" eb="220">
      <t>コウミョウ</t>
    </rPh>
    <rPh sb="226" eb="228">
      <t>ミンカン</t>
    </rPh>
    <rPh sb="232" eb="234">
      <t>グンヨウ</t>
    </rPh>
    <rPh sb="235" eb="237">
      <t>セイゾウ</t>
    </rPh>
    <rPh sb="255" eb="257">
      <t>チュウシン</t>
    </rPh>
    <rPh sb="260" eb="262">
      <t>メザ</t>
    </rPh>
    <rPh sb="264" eb="265">
      <t>カミ</t>
    </rPh>
    <rPh sb="266" eb="267">
      <t>ス</t>
    </rPh>
    <rPh sb="287" eb="288">
      <t>ソビ</t>
    </rPh>
    <rPh sb="295" eb="296">
      <t>ヤマ</t>
    </rPh>
    <rPh sb="297" eb="298">
      <t>フモト</t>
    </rPh>
    <rPh sb="301" eb="303">
      <t>シンセイ</t>
    </rPh>
    <rPh sb="320" eb="322">
      <t>クンレン</t>
    </rPh>
    <rPh sb="325" eb="326">
      <t>オオ</t>
    </rPh>
    <rPh sb="328" eb="330">
      <t>シンデン</t>
    </rPh>
    <rPh sb="337" eb="339">
      <t>キカイ</t>
    </rPh>
    <rPh sb="340" eb="341">
      <t>ツバサ</t>
    </rPh>
    <rPh sb="342" eb="343">
      <t>モ</t>
    </rPh>
    <rPh sb="344" eb="346">
      <t>ニンゲン</t>
    </rPh>
    <rPh sb="356" eb="358">
      <t>センソウ</t>
    </rPh>
    <rPh sb="359" eb="360">
      <t>モチ</t>
    </rPh>
    <rPh sb="379" eb="381">
      <t>マホウ</t>
    </rPh>
    <rPh sb="382" eb="384">
      <t>ケンキュウ</t>
    </rPh>
    <rPh sb="399" eb="401">
      <t>ユウリョク</t>
    </rPh>
    <phoneticPr fontId="1"/>
  </si>
  <si>
    <t>ID</t>
    <phoneticPr fontId="1"/>
  </si>
  <si>
    <t>Lv</t>
    <phoneticPr fontId="1"/>
  </si>
  <si>
    <t>Name</t>
    <phoneticPr fontId="1"/>
  </si>
  <si>
    <t>Pname</t>
    <phoneticPr fontId="1"/>
  </si>
  <si>
    <t>片手</t>
    <rPh sb="0" eb="2">
      <t>カタテ</t>
    </rPh>
    <phoneticPr fontId="1"/>
  </si>
  <si>
    <t>Fire Sword</t>
    <phoneticPr fontId="1"/>
  </si>
  <si>
    <t>Main</t>
    <phoneticPr fontId="1"/>
  </si>
  <si>
    <t>Sub</t>
    <phoneticPr fontId="1"/>
  </si>
  <si>
    <t>Dam</t>
    <phoneticPr fontId="1"/>
  </si>
  <si>
    <t>Att</t>
    <phoneticPr fontId="1"/>
  </si>
  <si>
    <t>Def</t>
    <phoneticPr fontId="1"/>
  </si>
  <si>
    <t>Par</t>
    <phoneticPr fontId="1"/>
  </si>
  <si>
    <t>Len</t>
    <phoneticPr fontId="1"/>
  </si>
  <si>
    <t>Enc</t>
    <phoneticPr fontId="1"/>
  </si>
  <si>
    <t>Ice Sword</t>
    <phoneticPr fontId="1"/>
  </si>
  <si>
    <t>Ice Lance</t>
    <phoneticPr fontId="1"/>
  </si>
  <si>
    <t>Arm</t>
    <phoneticPr fontId="1"/>
  </si>
  <si>
    <t>Cha</t>
    <phoneticPr fontId="1"/>
  </si>
  <si>
    <t>Ran</t>
    <phoneticPr fontId="1"/>
  </si>
  <si>
    <t>Pre</t>
    <phoneticPr fontId="1"/>
  </si>
  <si>
    <t>Amm</t>
    <phoneticPr fontId="1"/>
  </si>
  <si>
    <t>Sling of Accuracy</t>
    <phoneticPr fontId="1"/>
  </si>
  <si>
    <t>Str</t>
    <phoneticPr fontId="1"/>
  </si>
  <si>
    <t>Blacksteel Sword</t>
    <phoneticPr fontId="1"/>
  </si>
  <si>
    <t>Enchanted Sword</t>
    <phoneticPr fontId="1"/>
  </si>
  <si>
    <t>Enchanted Spear</t>
    <phoneticPr fontId="1"/>
  </si>
  <si>
    <t>Hardwood Club</t>
    <phoneticPr fontId="1"/>
  </si>
  <si>
    <t>Flame</t>
    <phoneticPr fontId="1"/>
  </si>
  <si>
    <t>Mace of Eruption</t>
    <phoneticPr fontId="1"/>
  </si>
  <si>
    <t>Ice Mist Scimitar</t>
    <phoneticPr fontId="1"/>
  </si>
  <si>
    <t>Mc</t>
    <phoneticPr fontId="1"/>
  </si>
  <si>
    <t>Sc</t>
    <phoneticPr fontId="1"/>
  </si>
  <si>
    <t>Ice Mist</t>
    <phoneticPr fontId="1"/>
  </si>
  <si>
    <t>Coral Blade</t>
    <phoneticPr fontId="1"/>
  </si>
  <si>
    <t>Draw Blood</t>
    <phoneticPr fontId="1"/>
  </si>
  <si>
    <t>HP+8</t>
    <phoneticPr fontId="1"/>
  </si>
  <si>
    <t>騎乗/飛行時のみ使用可能</t>
    <rPh sb="0" eb="2">
      <t>キジョウ</t>
    </rPh>
    <rPh sb="3" eb="5">
      <t>ヒコウ</t>
    </rPh>
    <rPh sb="5" eb="6">
      <t>ジ</t>
    </rPh>
    <rPh sb="8" eb="10">
      <t>シヨウ</t>
    </rPh>
    <rPh sb="10" eb="12">
      <t>カノウ</t>
    </rPh>
    <phoneticPr fontId="1"/>
  </si>
  <si>
    <t>Stinger</t>
    <phoneticPr fontId="1"/>
  </si>
  <si>
    <t>ap</t>
    <phoneticPr fontId="1"/>
  </si>
  <si>
    <t>Sword of Sharpness</t>
    <phoneticPr fontId="1"/>
  </si>
  <si>
    <t>Axe of Sharpness</t>
    <phoneticPr fontId="1"/>
  </si>
  <si>
    <t>Main Gauche of Parrying</t>
    <phoneticPr fontId="1"/>
  </si>
  <si>
    <t>Smasher</t>
    <phoneticPr fontId="1"/>
  </si>
  <si>
    <t>Shatter</t>
    <phoneticPr fontId="1"/>
  </si>
  <si>
    <t>Star of Heroes</t>
    <phoneticPr fontId="1"/>
  </si>
  <si>
    <t>Fla</t>
    <phoneticPr fontId="1"/>
  </si>
  <si>
    <t>Break Armor</t>
    <phoneticPr fontId="1"/>
  </si>
  <si>
    <t>Dwarven Hammer</t>
    <phoneticPr fontId="1"/>
  </si>
  <si>
    <t>Eyecatcher</t>
    <phoneticPr fontId="1"/>
  </si>
  <si>
    <t>an</t>
    <phoneticPr fontId="1"/>
  </si>
  <si>
    <t>Eyeloss</t>
    <phoneticPr fontId="1"/>
  </si>
  <si>
    <t>Faithful</t>
    <phoneticPr fontId="1"/>
  </si>
  <si>
    <t>Bane Blade</t>
    <phoneticPr fontId="1"/>
  </si>
  <si>
    <t>Decay</t>
    <phoneticPr fontId="1"/>
  </si>
  <si>
    <t>Hunter's Knife</t>
    <phoneticPr fontId="1"/>
  </si>
  <si>
    <t>Thorn Spear</t>
    <phoneticPr fontId="1"/>
  </si>
  <si>
    <t>Strong Poison</t>
    <phoneticPr fontId="1"/>
  </si>
  <si>
    <t>ForB</t>
    <phoneticPr fontId="1"/>
  </si>
  <si>
    <t>Cap</t>
    <phoneticPr fontId="1"/>
  </si>
  <si>
    <t>Vine Whip</t>
    <phoneticPr fontId="1"/>
  </si>
  <si>
    <t>Entanglement</t>
    <phoneticPr fontId="1"/>
  </si>
  <si>
    <t>Knife of the Damned</t>
    <phoneticPr fontId="1"/>
  </si>
  <si>
    <t>Curse</t>
    <phoneticPr fontId="1"/>
  </si>
  <si>
    <t>装備解除不可</t>
    <rPh sb="0" eb="2">
      <t>ソウビ</t>
    </rPh>
    <rPh sb="2" eb="4">
      <t>カイジョ</t>
    </rPh>
    <rPh sb="4" eb="6">
      <t>フカ</t>
    </rPh>
    <phoneticPr fontId="1"/>
  </si>
  <si>
    <t>Sceptre of Authority</t>
    <phoneticPr fontId="1"/>
  </si>
  <si>
    <t>戦闘時使用可能：Combustion</t>
    <rPh sb="0" eb="2">
      <t>セントウ</t>
    </rPh>
    <rPh sb="2" eb="3">
      <t>ジ</t>
    </rPh>
    <rPh sb="3" eb="5">
      <t>シヨウ</t>
    </rPh>
    <rPh sb="5" eb="7">
      <t>カノウ</t>
    </rPh>
    <phoneticPr fontId="1"/>
  </si>
  <si>
    <t>Thunder Whip</t>
    <phoneticPr fontId="1"/>
  </si>
  <si>
    <t>Chain Shock</t>
    <phoneticPr fontId="1"/>
  </si>
  <si>
    <t>Rod of the Leper King</t>
    <phoneticPr fontId="1"/>
  </si>
  <si>
    <t>Duskdagger</t>
    <phoneticPr fontId="1"/>
  </si>
  <si>
    <t>Frost Brand</t>
    <phoneticPr fontId="1"/>
  </si>
  <si>
    <t>Small Area Cold</t>
    <phoneticPr fontId="1"/>
  </si>
  <si>
    <t>Sword of Swiftness</t>
    <phoneticPr fontId="1"/>
  </si>
  <si>
    <t>Elf Bane</t>
    <phoneticPr fontId="1"/>
  </si>
  <si>
    <t>Slay Magic</t>
    <phoneticPr fontId="1"/>
  </si>
  <si>
    <t>Herald Lance</t>
    <phoneticPr fontId="1"/>
  </si>
  <si>
    <t>Size</t>
    <phoneticPr fontId="1"/>
  </si>
  <si>
    <t>Co</t>
    <phoneticPr fontId="1"/>
  </si>
  <si>
    <t>Ins</t>
    <phoneticPr fontId="1"/>
  </si>
  <si>
    <t>OnD</t>
    <phoneticPr fontId="1"/>
  </si>
  <si>
    <t>OnH</t>
    <phoneticPr fontId="1"/>
  </si>
  <si>
    <t>OnA</t>
    <phoneticPr fontId="1"/>
  </si>
  <si>
    <t>戦闘時使用可能：Solar Rays</t>
    <rPh sb="0" eb="2">
      <t>セントウ</t>
    </rPh>
    <rPh sb="2" eb="3">
      <t>ジ</t>
    </rPh>
    <rPh sb="3" eb="5">
      <t>シヨウ</t>
    </rPh>
    <rPh sb="5" eb="7">
      <t>カノウ</t>
    </rPh>
    <phoneticPr fontId="1"/>
  </si>
  <si>
    <t>Serpent Kryss</t>
    <phoneticPr fontId="1"/>
  </si>
  <si>
    <t>Death Poison</t>
    <phoneticPr fontId="1"/>
  </si>
  <si>
    <t>FR</t>
    <phoneticPr fontId="1"/>
  </si>
  <si>
    <t>SR</t>
    <phoneticPr fontId="1"/>
  </si>
  <si>
    <t>CR</t>
    <phoneticPr fontId="1"/>
  </si>
  <si>
    <t>PR</t>
    <phoneticPr fontId="1"/>
  </si>
  <si>
    <t>Snake Bladder Stick</t>
    <phoneticPr fontId="1"/>
  </si>
  <si>
    <t>Lin</t>
    <phoneticPr fontId="1"/>
  </si>
  <si>
    <t>Thistle Mace</t>
    <phoneticPr fontId="1"/>
  </si>
  <si>
    <t>Strong Poison</t>
    <phoneticPr fontId="1"/>
  </si>
  <si>
    <t>Whip of Command</t>
    <phoneticPr fontId="1"/>
  </si>
  <si>
    <t>TM</t>
    <phoneticPr fontId="1"/>
  </si>
  <si>
    <t>BM</t>
    <phoneticPr fontId="1"/>
  </si>
  <si>
    <t>Rat Tail</t>
    <phoneticPr fontId="1"/>
  </si>
  <si>
    <t>Greater Fear</t>
    <phoneticPr fontId="1"/>
  </si>
  <si>
    <t>AA</t>
    <phoneticPr fontId="1"/>
  </si>
  <si>
    <t>SupB</t>
    <phoneticPr fontId="1"/>
  </si>
  <si>
    <t>Summer Sword</t>
    <phoneticPr fontId="1"/>
  </si>
  <si>
    <t>戦闘時使用可能：Tangle Vines</t>
    <rPh sb="0" eb="2">
      <t>セントウ</t>
    </rPh>
    <rPh sb="2" eb="3">
      <t>ジ</t>
    </rPh>
    <rPh sb="3" eb="5">
      <t>シヨウ</t>
    </rPh>
    <rPh sb="5" eb="7">
      <t>カノウ</t>
    </rPh>
    <phoneticPr fontId="1"/>
  </si>
  <si>
    <t>F</t>
    <phoneticPr fontId="1"/>
  </si>
  <si>
    <t>A</t>
    <phoneticPr fontId="1"/>
  </si>
  <si>
    <t>W</t>
    <phoneticPr fontId="1"/>
  </si>
  <si>
    <t>E</t>
    <phoneticPr fontId="1"/>
  </si>
  <si>
    <t>D</t>
    <phoneticPr fontId="1"/>
  </si>
  <si>
    <t>N</t>
    <phoneticPr fontId="1"/>
  </si>
  <si>
    <t>B</t>
    <phoneticPr fontId="1"/>
  </si>
  <si>
    <t>H</t>
    <phoneticPr fontId="1"/>
  </si>
  <si>
    <t>FC</t>
    <phoneticPr fontId="1"/>
  </si>
  <si>
    <t>Fire Bola</t>
    <phoneticPr fontId="1"/>
  </si>
  <si>
    <t>Fire Bonds</t>
    <phoneticPr fontId="1"/>
  </si>
  <si>
    <t>Wand of Wild Fire</t>
    <phoneticPr fontId="1"/>
  </si>
  <si>
    <t>戦闘時使用可能：Fireball</t>
    <rPh sb="0" eb="2">
      <t>セントウ</t>
    </rPh>
    <rPh sb="2" eb="3">
      <t>ジ</t>
    </rPh>
    <rPh sb="3" eb="5">
      <t>シヨウ</t>
    </rPh>
    <rPh sb="5" eb="7">
      <t>カノウ</t>
    </rPh>
    <phoneticPr fontId="1"/>
  </si>
  <si>
    <t>Lightning Spear</t>
    <phoneticPr fontId="1"/>
  </si>
  <si>
    <t>Shock</t>
    <phoneticPr fontId="1"/>
  </si>
  <si>
    <t>Rune Smasher</t>
    <phoneticPr fontId="1"/>
  </si>
  <si>
    <t>抵抗貫通修正+2</t>
    <rPh sb="0" eb="2">
      <t>テイコウ</t>
    </rPh>
    <rPh sb="2" eb="4">
      <t>カンツウ</t>
    </rPh>
    <rPh sb="4" eb="6">
      <t>シュウセイ</t>
    </rPh>
    <phoneticPr fontId="1"/>
  </si>
  <si>
    <t>Starfire Staff</t>
    <phoneticPr fontId="1"/>
  </si>
  <si>
    <t>戦闘時使用可能：Star Fires</t>
    <rPh sb="0" eb="2">
      <t>セントウ</t>
    </rPh>
    <rPh sb="2" eb="3">
      <t>ジ</t>
    </rPh>
    <rPh sb="3" eb="5">
      <t>シヨウ</t>
    </rPh>
    <rPh sb="5" eb="7">
      <t>カノウ</t>
    </rPh>
    <phoneticPr fontId="1"/>
  </si>
  <si>
    <t>Flesh Eater</t>
    <phoneticPr fontId="1"/>
  </si>
  <si>
    <t>Chest Wound</t>
    <phoneticPr fontId="1"/>
  </si>
  <si>
    <t>Ber</t>
    <phoneticPr fontId="1"/>
  </si>
  <si>
    <t>GB</t>
    <phoneticPr fontId="1"/>
  </si>
  <si>
    <t>Heart Finder Sword</t>
    <phoneticPr fontId="1"/>
  </si>
  <si>
    <t>Heart Finding</t>
    <phoneticPr fontId="1"/>
  </si>
  <si>
    <t>Fire Brand</t>
    <phoneticPr fontId="1"/>
  </si>
  <si>
    <t>Small Area Fire</t>
    <phoneticPr fontId="1"/>
  </si>
  <si>
    <t>Axe of Hate</t>
    <phoneticPr fontId="1"/>
  </si>
  <si>
    <t>Fatigue and Disease</t>
    <phoneticPr fontId="1"/>
  </si>
  <si>
    <t>DM</t>
    <phoneticPr fontId="1"/>
  </si>
  <si>
    <t>IL</t>
    <phoneticPr fontId="1"/>
  </si>
  <si>
    <t>Dragon Sceptre</t>
    <phoneticPr fontId="1"/>
  </si>
  <si>
    <t>戦闘時使用可能：Flame Bolt</t>
    <rPh sb="0" eb="2">
      <t>セントウ</t>
    </rPh>
    <rPh sb="2" eb="3">
      <t>ジ</t>
    </rPh>
    <rPh sb="3" eb="5">
      <t>シヨウ</t>
    </rPh>
    <rPh sb="5" eb="7">
      <t>カノウ</t>
    </rPh>
    <phoneticPr fontId="1"/>
  </si>
  <si>
    <t>Rod of the Phoenix</t>
    <phoneticPr fontId="1"/>
  </si>
  <si>
    <t>戦闘時使用可能：Incinerate</t>
    <rPh sb="0" eb="2">
      <t>セントウ</t>
    </rPh>
    <rPh sb="2" eb="3">
      <t>ジ</t>
    </rPh>
    <rPh sb="3" eb="5">
      <t>シヨウ</t>
    </rPh>
    <rPh sb="5" eb="7">
      <t>カノウ</t>
    </rPh>
    <phoneticPr fontId="1"/>
  </si>
  <si>
    <t>Evening Star</t>
    <phoneticPr fontId="1"/>
  </si>
  <si>
    <t>Fire and Weakness</t>
    <phoneticPr fontId="1"/>
  </si>
  <si>
    <t>Star of Thraldom</t>
    <phoneticPr fontId="1"/>
  </si>
  <si>
    <t>False Fetter</t>
    <phoneticPr fontId="1"/>
  </si>
  <si>
    <t>Shadow Brand</t>
    <phoneticPr fontId="1"/>
  </si>
  <si>
    <t>Leeching Darkness</t>
    <phoneticPr fontId="1"/>
  </si>
  <si>
    <t>Blood Thorn</t>
    <phoneticPr fontId="1"/>
  </si>
  <si>
    <t>LD</t>
    <phoneticPr fontId="1"/>
  </si>
  <si>
    <t>Demon Whip</t>
    <phoneticPr fontId="1"/>
  </si>
  <si>
    <t>O'al Kan's Sceptre</t>
    <phoneticPr fontId="1"/>
  </si>
  <si>
    <t>火2</t>
    <rPh sb="0" eb="1">
      <t>ヒ</t>
    </rPh>
    <phoneticPr fontId="1"/>
  </si>
  <si>
    <t>Small Area Fatigue</t>
    <phoneticPr fontId="1"/>
  </si>
  <si>
    <t>戦闘時使用可能：Fireball</t>
    <rPh sb="0" eb="2">
      <t>セントウ</t>
    </rPh>
    <rPh sb="2" eb="3">
      <t>ジ</t>
    </rPh>
    <rPh sb="3" eb="5">
      <t>シヨウ</t>
    </rPh>
    <rPh sb="5" eb="7">
      <t>カノウ</t>
    </rPh>
    <phoneticPr fontId="1"/>
  </si>
  <si>
    <t>Unquenched Sword</t>
    <phoneticPr fontId="1"/>
  </si>
  <si>
    <t>火5</t>
    <rPh sb="0" eb="1">
      <t>ヒ</t>
    </rPh>
    <phoneticPr fontId="1"/>
  </si>
  <si>
    <t>ap</t>
    <phoneticPr fontId="1"/>
  </si>
  <si>
    <t>Small Area Fire</t>
    <phoneticPr fontId="1"/>
  </si>
  <si>
    <t>戦闘開始時自動発動：Heat from Hell</t>
    <rPh sb="0" eb="2">
      <t>セントウ</t>
    </rPh>
    <rPh sb="2" eb="4">
      <t>カイシ</t>
    </rPh>
    <rPh sb="4" eb="5">
      <t>ジ</t>
    </rPh>
    <rPh sb="5" eb="7">
      <t>ジドウ</t>
    </rPh>
    <rPh sb="7" eb="9">
      <t>ハツドウ</t>
    </rPh>
    <phoneticPr fontId="1"/>
  </si>
  <si>
    <t>Ember</t>
    <phoneticPr fontId="1"/>
  </si>
  <si>
    <t>水2</t>
    <rPh sb="0" eb="1">
      <t>ミズ</t>
    </rPh>
    <phoneticPr fontId="1"/>
  </si>
  <si>
    <t>Small Area Frost and Fire</t>
    <phoneticPr fontId="1"/>
  </si>
  <si>
    <t>Winter Bringer</t>
    <phoneticPr fontId="1"/>
  </si>
  <si>
    <t>戦闘時使用可能：Falling Frost</t>
    <rPh sb="0" eb="2">
      <t>セントウ</t>
    </rPh>
    <rPh sb="2" eb="3">
      <t>ジ</t>
    </rPh>
    <rPh sb="3" eb="5">
      <t>シヨウ</t>
    </rPh>
    <rPh sb="5" eb="7">
      <t>カノウ</t>
    </rPh>
    <phoneticPr fontId="1"/>
  </si>
  <si>
    <t>Dawn Fang</t>
    <phoneticPr fontId="1"/>
  </si>
  <si>
    <t>地1</t>
    <rPh sb="0" eb="1">
      <t>チ</t>
    </rPh>
    <phoneticPr fontId="1"/>
  </si>
  <si>
    <t>星1</t>
    <rPh sb="0" eb="1">
      <t>ホシ</t>
    </rPh>
    <phoneticPr fontId="1"/>
  </si>
  <si>
    <t>AR</t>
    <phoneticPr fontId="1"/>
  </si>
  <si>
    <t>The Summit</t>
    <phoneticPr fontId="1"/>
  </si>
  <si>
    <t>地4</t>
    <rPh sb="0" eb="1">
      <t>チ</t>
    </rPh>
    <phoneticPr fontId="1"/>
  </si>
  <si>
    <t>Mage Bane</t>
    <phoneticPr fontId="1"/>
  </si>
  <si>
    <t>地6</t>
    <rPh sb="0" eb="1">
      <t>チ</t>
    </rPh>
    <phoneticPr fontId="1"/>
  </si>
  <si>
    <t>Unconsciousness</t>
    <phoneticPr fontId="1"/>
  </si>
  <si>
    <t>The Tartarian Chains</t>
    <phoneticPr fontId="1"/>
  </si>
  <si>
    <t>Enslavement</t>
    <phoneticPr fontId="1"/>
  </si>
  <si>
    <t>暗殺誘発：Ashen Angel</t>
    <rPh sb="0" eb="2">
      <t>アンサツ</t>
    </rPh>
    <rPh sb="2" eb="4">
      <t>ユウハツ</t>
    </rPh>
    <phoneticPr fontId="1"/>
  </si>
  <si>
    <t>Twin Spear</t>
    <phoneticPr fontId="1"/>
  </si>
  <si>
    <t>Twin Spear B</t>
    <phoneticPr fontId="1"/>
  </si>
  <si>
    <t>血1</t>
    <rPh sb="0" eb="1">
      <t>ケツ</t>
    </rPh>
    <phoneticPr fontId="1"/>
  </si>
  <si>
    <t>戦闘時使用可能：Call Lesser Horror</t>
    <rPh sb="0" eb="2">
      <t>セントウ</t>
    </rPh>
    <rPh sb="2" eb="3">
      <t>ジ</t>
    </rPh>
    <rPh sb="3" eb="5">
      <t>シヨウ</t>
    </rPh>
    <rPh sb="5" eb="7">
      <t>カノウ</t>
    </rPh>
    <phoneticPr fontId="1"/>
  </si>
  <si>
    <t>Re</t>
    <phoneticPr fontId="1"/>
  </si>
  <si>
    <t>Twin Spear D</t>
    <phoneticPr fontId="1"/>
  </si>
  <si>
    <t>死1</t>
    <rPh sb="0" eb="1">
      <t>シ</t>
    </rPh>
    <phoneticPr fontId="1"/>
  </si>
  <si>
    <t>The Sword of Aurgelmer</t>
    <phoneticPr fontId="1"/>
  </si>
  <si>
    <t>星6</t>
    <rPh sb="0" eb="1">
      <t>ホシ</t>
    </rPh>
    <phoneticPr fontId="1"/>
  </si>
  <si>
    <t>Curse</t>
    <phoneticPr fontId="1"/>
  </si>
  <si>
    <t>Rod of Death</t>
    <phoneticPr fontId="1"/>
  </si>
  <si>
    <t>an</t>
    <phoneticPr fontId="1"/>
  </si>
  <si>
    <t>戦闘時使用可能：Control the Dead</t>
    <rPh sb="0" eb="2">
      <t>セントウ</t>
    </rPh>
    <rPh sb="2" eb="3">
      <t>ジ</t>
    </rPh>
    <rPh sb="3" eb="5">
      <t>シヨウ</t>
    </rPh>
    <rPh sb="5" eb="7">
      <t>カノウ</t>
    </rPh>
    <phoneticPr fontId="1"/>
  </si>
  <si>
    <t>The Sickle whose Crop is Pain</t>
    <phoneticPr fontId="1"/>
  </si>
  <si>
    <t>死6</t>
    <rPh sb="0" eb="1">
      <t>シ</t>
    </rPh>
    <phoneticPr fontId="1"/>
  </si>
  <si>
    <t>Decay</t>
    <phoneticPr fontId="1"/>
  </si>
  <si>
    <t>近接攻撃で意志あるものを倒すと死の宝石を生成</t>
    <rPh sb="0" eb="2">
      <t>キンセツ</t>
    </rPh>
    <rPh sb="2" eb="4">
      <t>コウゲキ</t>
    </rPh>
    <rPh sb="5" eb="7">
      <t>イシ</t>
    </rPh>
    <rPh sb="12" eb="13">
      <t>タオ</t>
    </rPh>
    <rPh sb="15" eb="16">
      <t>シ</t>
    </rPh>
    <rPh sb="17" eb="19">
      <t>ホウセキ</t>
    </rPh>
    <rPh sb="20" eb="22">
      <t>セイセイ</t>
    </rPh>
    <phoneticPr fontId="1"/>
  </si>
  <si>
    <t>Sceptre of Dark Regency</t>
    <phoneticPr fontId="1"/>
  </si>
  <si>
    <t>Major Life Drain</t>
    <phoneticPr fontId="1"/>
  </si>
  <si>
    <t>老化加速：+3</t>
    <rPh sb="0" eb="2">
      <t>ロウカ</t>
    </rPh>
    <rPh sb="2" eb="4">
      <t>カソク</t>
    </rPh>
    <phoneticPr fontId="1"/>
  </si>
  <si>
    <t>Sword of Injustice</t>
    <phoneticPr fontId="1"/>
  </si>
  <si>
    <t>死4</t>
    <rPh sb="0" eb="1">
      <t>シ</t>
    </rPh>
    <phoneticPr fontId="1"/>
  </si>
  <si>
    <t>戦闘開始時自動発動：Protection of the Sepulchre</t>
    <rPh sb="0" eb="2">
      <t>セントウ</t>
    </rPh>
    <rPh sb="2" eb="4">
      <t>カイシ</t>
    </rPh>
    <rPh sb="4" eb="5">
      <t>ジ</t>
    </rPh>
    <rPh sb="5" eb="7">
      <t>ジドウ</t>
    </rPh>
    <rPh sb="7" eb="9">
      <t>ハツドウ</t>
    </rPh>
    <phoneticPr fontId="1"/>
  </si>
  <si>
    <t>Woundflame</t>
    <phoneticPr fontId="1"/>
  </si>
  <si>
    <t>Plague</t>
    <phoneticPr fontId="1"/>
  </si>
  <si>
    <t>Picus's Axe of Rulership</t>
    <phoneticPr fontId="1"/>
  </si>
  <si>
    <t>死2</t>
    <rPh sb="0" eb="1">
      <t>シ</t>
    </rPh>
    <phoneticPr fontId="1"/>
  </si>
  <si>
    <t>Armloss</t>
    <phoneticPr fontId="1"/>
  </si>
  <si>
    <t>Procas's Axe of Rulershipと同時装備で追加効果\n追加効果：筋力+5、魔法抵抗+2</t>
    <rPh sb="26" eb="28">
      <t>ドウジ</t>
    </rPh>
    <rPh sb="28" eb="30">
      <t>ソウビ</t>
    </rPh>
    <rPh sb="31" eb="33">
      <t>ツイカ</t>
    </rPh>
    <rPh sb="33" eb="35">
      <t>コウカ</t>
    </rPh>
    <rPh sb="37" eb="39">
      <t>ツイカ</t>
    </rPh>
    <rPh sb="39" eb="41">
      <t>コウカ</t>
    </rPh>
    <rPh sb="42" eb="44">
      <t>キンリョク</t>
    </rPh>
    <rPh sb="47" eb="49">
      <t>マホウ</t>
    </rPh>
    <rPh sb="49" eb="51">
      <t>テイコウ</t>
    </rPh>
    <phoneticPr fontId="1"/>
  </si>
  <si>
    <t>The Sharpest Tooth</t>
    <phoneticPr fontId="1"/>
  </si>
  <si>
    <t>緑2</t>
    <rPh sb="0" eb="1">
      <t>ミドリ</t>
    </rPh>
    <phoneticPr fontId="1"/>
  </si>
  <si>
    <t>The Deadliest Poison</t>
    <phoneticPr fontId="1"/>
  </si>
  <si>
    <t>暗殺技能修正：+2</t>
    <rPh sb="0" eb="2">
      <t>アンサツ</t>
    </rPh>
    <rPh sb="2" eb="4">
      <t>ギノウ</t>
    </rPh>
    <rPh sb="4" eb="6">
      <t>シュウセイ</t>
    </rPh>
    <phoneticPr fontId="1"/>
  </si>
  <si>
    <t>Sceptre of Corruption</t>
    <phoneticPr fontId="1"/>
  </si>
  <si>
    <t>血4</t>
    <rPh sb="0" eb="1">
      <t>ケツ</t>
    </rPh>
    <phoneticPr fontId="1"/>
  </si>
  <si>
    <t>戦闘時使用可能：Bane Fire\n装備解除不可</t>
    <rPh sb="0" eb="2">
      <t>セントウ</t>
    </rPh>
    <rPh sb="2" eb="3">
      <t>ジ</t>
    </rPh>
    <rPh sb="3" eb="5">
      <t>シヨウ</t>
    </rPh>
    <rPh sb="5" eb="7">
      <t>カノウ</t>
    </rPh>
    <rPh sb="19" eb="21">
      <t>ソウビ</t>
    </rPh>
    <rPh sb="21" eb="23">
      <t>カイジョ</t>
    </rPh>
    <rPh sb="23" eb="25">
      <t>フカ</t>
    </rPh>
    <phoneticPr fontId="1"/>
  </si>
  <si>
    <t>Procas's Axe of Rulership</t>
    <phoneticPr fontId="1"/>
  </si>
  <si>
    <t>血2</t>
    <rPh sb="0" eb="1">
      <t>ケツ</t>
    </rPh>
    <phoneticPr fontId="1"/>
  </si>
  <si>
    <t>Picus's Axe of Rulershipと同時装備で追加効果\n追加効果：Fear+10</t>
    <rPh sb="25" eb="27">
      <t>ドウジ</t>
    </rPh>
    <rPh sb="27" eb="29">
      <t>ソウビ</t>
    </rPh>
    <rPh sb="30" eb="32">
      <t>ツイカ</t>
    </rPh>
    <rPh sb="32" eb="34">
      <t>コウカ</t>
    </rPh>
    <rPh sb="36" eb="38">
      <t>ツイカ</t>
    </rPh>
    <rPh sb="38" eb="40">
      <t>コウカ</t>
    </rPh>
    <phoneticPr fontId="1"/>
  </si>
  <si>
    <t>Dimensional Rod</t>
    <phoneticPr fontId="1"/>
  </si>
  <si>
    <t>星3</t>
    <rPh sb="0" eb="1">
      <t>ホシ</t>
    </rPh>
    <phoneticPr fontId="1"/>
  </si>
  <si>
    <t>Dimensional Shift</t>
    <phoneticPr fontId="1"/>
  </si>
  <si>
    <t>Qui</t>
    <phoneticPr fontId="1"/>
  </si>
  <si>
    <t>Champion's Gladius</t>
    <phoneticPr fontId="1"/>
  </si>
  <si>
    <t>Sun Sword</t>
    <phoneticPr fontId="1"/>
  </si>
  <si>
    <t>The Admiral's Sword</t>
    <phoneticPr fontId="1"/>
  </si>
  <si>
    <t>火5</t>
    <rPh sb="0" eb="1">
      <t>ヒ</t>
    </rPh>
    <phoneticPr fontId="1"/>
  </si>
  <si>
    <t>装備解除不可\nデスマッチ強制参加</t>
    <rPh sb="0" eb="2">
      <t>ソウビ</t>
    </rPh>
    <rPh sb="2" eb="4">
      <t>カイジョ</t>
    </rPh>
    <rPh sb="4" eb="6">
      <t>フカ</t>
    </rPh>
    <rPh sb="13" eb="15">
      <t>キョウセイ</t>
    </rPh>
    <rPh sb="15" eb="17">
      <t>サンカ</t>
    </rPh>
    <phoneticPr fontId="1"/>
  </si>
  <si>
    <t>火4</t>
    <rPh sb="0" eb="1">
      <t>ヒ</t>
    </rPh>
    <phoneticPr fontId="1"/>
  </si>
  <si>
    <t>Small Area Holyfire</t>
    <phoneticPr fontId="1"/>
  </si>
  <si>
    <t>Bless</t>
    <phoneticPr fontId="1"/>
  </si>
  <si>
    <t>b</t>
    <phoneticPr fontId="1"/>
  </si>
  <si>
    <t>死3</t>
    <rPh sb="0" eb="1">
      <t>シ</t>
    </rPh>
    <phoneticPr fontId="1"/>
  </si>
  <si>
    <t>ap</t>
    <phoneticPr fontId="1"/>
  </si>
  <si>
    <t>Curse</t>
    <phoneticPr fontId="1"/>
  </si>
  <si>
    <t>Fear</t>
    <phoneticPr fontId="1"/>
  </si>
  <si>
    <t>両手</t>
    <rPh sb="0" eb="2">
      <t>リョウテ</t>
    </rPh>
    <phoneticPr fontId="1"/>
  </si>
  <si>
    <t>Enchanted Pike</t>
    <phoneticPr fontId="1"/>
  </si>
  <si>
    <t>星1</t>
    <rPh sb="0" eb="1">
      <t>ホシ</t>
    </rPh>
    <phoneticPr fontId="1"/>
  </si>
  <si>
    <t>Two</t>
    <phoneticPr fontId="1"/>
  </si>
  <si>
    <t>Holy Scourge</t>
    <phoneticPr fontId="1"/>
  </si>
  <si>
    <t>火1</t>
    <rPh sb="0" eb="1">
      <t>ヒ</t>
    </rPh>
    <phoneticPr fontId="1"/>
  </si>
  <si>
    <t>Greatsword of Sharpness</t>
    <phoneticPr fontId="1"/>
  </si>
  <si>
    <t>地1</t>
    <rPh sb="0" eb="1">
      <t>チ</t>
    </rPh>
    <phoneticPr fontId="1"/>
  </si>
  <si>
    <t>Halberd of Might</t>
    <phoneticPr fontId="1"/>
  </si>
  <si>
    <t>筋力+4</t>
    <rPh sb="0" eb="2">
      <t>キンリョク</t>
    </rPh>
    <phoneticPr fontId="1"/>
  </si>
  <si>
    <t>Hammer of the Mountains</t>
    <phoneticPr fontId="1"/>
  </si>
  <si>
    <t>Small Area Stun</t>
    <phoneticPr fontId="1"/>
  </si>
  <si>
    <t>Lightning Rod</t>
    <phoneticPr fontId="1"/>
  </si>
  <si>
    <t>Bane Blade</t>
    <phoneticPr fontId="1"/>
  </si>
  <si>
    <t>死1</t>
    <rPh sb="0" eb="1">
      <t>シ</t>
    </rPh>
    <phoneticPr fontId="1"/>
  </si>
  <si>
    <t>Decay</t>
    <phoneticPr fontId="1"/>
  </si>
  <si>
    <t>Doom Glaive</t>
    <phoneticPr fontId="1"/>
  </si>
  <si>
    <t>Small Area Curse and Decay</t>
    <phoneticPr fontId="1"/>
  </si>
  <si>
    <t>Thorn Staff</t>
    <phoneticPr fontId="1"/>
  </si>
  <si>
    <t>緑1</t>
    <rPh sb="0" eb="1">
      <t>ミドリ</t>
    </rPh>
    <phoneticPr fontId="1"/>
  </si>
  <si>
    <t>Strong Poison</t>
    <phoneticPr fontId="1"/>
  </si>
  <si>
    <t>Gloves of the Gladiator</t>
    <phoneticPr fontId="1"/>
  </si>
  <si>
    <t>緑2</t>
    <rPh sb="0" eb="1">
      <t>ミドリ</t>
    </rPh>
    <phoneticPr fontId="1"/>
  </si>
  <si>
    <t>魔法抵抗+1</t>
    <rPh sb="0" eb="2">
      <t>マホウ</t>
    </rPh>
    <rPh sb="2" eb="4">
      <t>テイコウ</t>
    </rPh>
    <phoneticPr fontId="1"/>
  </si>
  <si>
    <t>魔法抵抗+5</t>
    <rPh sb="0" eb="2">
      <t>マホウ</t>
    </rPh>
    <rPh sb="2" eb="4">
      <t>テイコウ</t>
    </rPh>
    <phoneticPr fontId="1"/>
  </si>
  <si>
    <t>筋力+3、魔法抵抗+1</t>
    <rPh sb="0" eb="2">
      <t>キンリョク</t>
    </rPh>
    <rPh sb="5" eb="7">
      <t>マホウ</t>
    </rPh>
    <rPh sb="7" eb="9">
      <t>テイコウ</t>
    </rPh>
    <phoneticPr fontId="1"/>
  </si>
  <si>
    <t>Just Man's Cross</t>
    <phoneticPr fontId="1"/>
  </si>
  <si>
    <t>Trueshot Longbow</t>
    <phoneticPr fontId="1"/>
  </si>
  <si>
    <t>風1</t>
    <rPh sb="0" eb="1">
      <t>カゼ</t>
    </rPh>
    <phoneticPr fontId="1"/>
  </si>
  <si>
    <t>Ice Pebble Staff</t>
    <phoneticPr fontId="1"/>
  </si>
  <si>
    <t>水3</t>
    <rPh sb="0" eb="1">
      <t>ミズ</t>
    </rPh>
    <phoneticPr fontId="1"/>
  </si>
  <si>
    <t>戦闘時使用可能：Numbness</t>
    <rPh sb="0" eb="2">
      <t>セントウ</t>
    </rPh>
    <rPh sb="2" eb="3">
      <t>ジ</t>
    </rPh>
    <rPh sb="3" eb="5">
      <t>シヨウ</t>
    </rPh>
    <rPh sb="5" eb="7">
      <t>カノウ</t>
    </rPh>
    <phoneticPr fontId="1"/>
  </si>
  <si>
    <t>Piercer</t>
    <phoneticPr fontId="1"/>
  </si>
  <si>
    <t>an</t>
    <phoneticPr fontId="1"/>
  </si>
  <si>
    <t>Black Bow of Botulf</t>
    <phoneticPr fontId="1"/>
  </si>
  <si>
    <t>Feeblemind</t>
    <phoneticPr fontId="1"/>
  </si>
  <si>
    <t>Staff of Flame Focus</t>
    <phoneticPr fontId="1"/>
  </si>
  <si>
    <t>Flambeau</t>
    <phoneticPr fontId="1"/>
  </si>
  <si>
    <t>火3</t>
    <rPh sb="0" eb="1">
      <t>ヒ</t>
    </rPh>
    <phoneticPr fontId="1"/>
  </si>
  <si>
    <t>ap</t>
    <phoneticPr fontId="1"/>
  </si>
  <si>
    <t>Fire</t>
    <phoneticPr fontId="1"/>
  </si>
  <si>
    <t>戦闘時使用可能：Holy Pyre</t>
    <rPh sb="0" eb="2">
      <t>セントウ</t>
    </rPh>
    <rPh sb="2" eb="3">
      <t>ジ</t>
    </rPh>
    <rPh sb="3" eb="5">
      <t>シヨウ</t>
    </rPh>
    <rPh sb="5" eb="7">
      <t>カノウ</t>
    </rPh>
    <phoneticPr fontId="1"/>
  </si>
  <si>
    <t>Midget Masher</t>
    <phoneticPr fontId="1"/>
  </si>
  <si>
    <t>地1</t>
    <rPh sb="0" eb="1">
      <t>チ</t>
    </rPh>
    <phoneticPr fontId="1"/>
  </si>
  <si>
    <t>Implementor Axe</t>
    <phoneticPr fontId="1"/>
  </si>
  <si>
    <t>死1</t>
    <rPh sb="0" eb="1">
      <t>シ</t>
    </rPh>
    <phoneticPr fontId="1"/>
  </si>
  <si>
    <t>Pill</t>
    <phoneticPr fontId="1"/>
  </si>
  <si>
    <t>Skull Standard</t>
    <phoneticPr fontId="1"/>
  </si>
  <si>
    <t>緑2</t>
    <rPh sb="0" eb="1">
      <t>ミドリ</t>
    </rPh>
    <phoneticPr fontId="1"/>
  </si>
  <si>
    <t>b</t>
    <phoneticPr fontId="1"/>
  </si>
  <si>
    <t>戦闘時使用可能：Panic</t>
    <rPh sb="0" eb="2">
      <t>セントウ</t>
    </rPh>
    <rPh sb="2" eb="3">
      <t>ジ</t>
    </rPh>
    <rPh sb="3" eb="5">
      <t>シヨウ</t>
    </rPh>
    <rPh sb="5" eb="7">
      <t>カノウ</t>
    </rPh>
    <phoneticPr fontId="1"/>
  </si>
  <si>
    <t>Thunder Bow</t>
    <phoneticPr fontId="1"/>
  </si>
  <si>
    <t>風2</t>
    <rPh sb="0" eb="1">
      <t>カゼ</t>
    </rPh>
    <phoneticPr fontId="1"/>
  </si>
  <si>
    <t>an</t>
    <phoneticPr fontId="1"/>
  </si>
  <si>
    <t>Small Area Shock</t>
    <phoneticPr fontId="1"/>
  </si>
  <si>
    <t>Golden Arbalest</t>
    <phoneticPr fontId="1"/>
  </si>
  <si>
    <t>風1</t>
    <rPh sb="0" eb="1">
      <t>カゼ</t>
    </rPh>
    <phoneticPr fontId="1"/>
  </si>
  <si>
    <t>Vision's Foe</t>
    <phoneticPr fontId="1"/>
  </si>
  <si>
    <t>Eyeloss</t>
    <phoneticPr fontId="1"/>
  </si>
  <si>
    <t>Staff of Corrosion</t>
    <phoneticPr fontId="1"/>
  </si>
  <si>
    <t>水2</t>
    <rPh sb="0" eb="1">
      <t>ミズ</t>
    </rPh>
    <phoneticPr fontId="1"/>
  </si>
  <si>
    <t>火1</t>
    <rPh sb="0" eb="1">
      <t>ヒ</t>
    </rPh>
    <phoneticPr fontId="1"/>
  </si>
  <si>
    <t>戦闘時使用可能：Acid Bolt</t>
    <rPh sb="0" eb="2">
      <t>セントウ</t>
    </rPh>
    <rPh sb="2" eb="3">
      <t>ジ</t>
    </rPh>
    <rPh sb="3" eb="5">
      <t>シヨウ</t>
    </rPh>
    <rPh sb="5" eb="7">
      <t>カノウ</t>
    </rPh>
    <phoneticPr fontId="1"/>
  </si>
  <si>
    <t>Wraith Sword</t>
    <phoneticPr fontId="1"/>
  </si>
  <si>
    <t>死2</t>
    <rPh sb="0" eb="1">
      <t>シ</t>
    </rPh>
    <phoneticPr fontId="1"/>
  </si>
  <si>
    <t>p</t>
    <phoneticPr fontId="1"/>
  </si>
  <si>
    <t>p</t>
    <phoneticPr fontId="1"/>
  </si>
  <si>
    <t>Skull Staff</t>
    <phoneticPr fontId="1"/>
  </si>
  <si>
    <t>Vine Bow</t>
    <phoneticPr fontId="1"/>
  </si>
  <si>
    <t>緑1</t>
    <rPh sb="0" eb="1">
      <t>ミドリ</t>
    </rPh>
    <phoneticPr fontId="1"/>
  </si>
  <si>
    <t>Entanglement</t>
    <phoneticPr fontId="1"/>
  </si>
  <si>
    <t>Rime Hammer</t>
    <phoneticPr fontId="1"/>
  </si>
  <si>
    <t>Freezing Mist</t>
    <phoneticPr fontId="1"/>
  </si>
  <si>
    <t>Treelord's Staff</t>
    <phoneticPr fontId="1"/>
  </si>
  <si>
    <t>緑5</t>
    <rPh sb="0" eb="1">
      <t>ミドリ</t>
    </rPh>
    <phoneticPr fontId="1"/>
  </si>
  <si>
    <t>f</t>
    <phoneticPr fontId="1"/>
  </si>
  <si>
    <t>Staff of Elemental Mastery</t>
    <phoneticPr fontId="1"/>
  </si>
  <si>
    <t>火4</t>
    <rPh sb="0" eb="1">
      <t>ヒ</t>
    </rPh>
    <phoneticPr fontId="1"/>
  </si>
  <si>
    <t>水4</t>
    <rPh sb="0" eb="1">
      <t>ミズ</t>
    </rPh>
    <phoneticPr fontId="1"/>
  </si>
  <si>
    <t>Staff of Elemental Mastery FW</t>
    <phoneticPr fontId="1"/>
  </si>
  <si>
    <t>Demon Bane</t>
    <phoneticPr fontId="1"/>
  </si>
  <si>
    <t>HP+5</t>
    <phoneticPr fontId="1"/>
  </si>
  <si>
    <t>Wave Breaker</t>
    <phoneticPr fontId="1"/>
  </si>
  <si>
    <t>水3</t>
    <rPh sb="0" eb="1">
      <t>ミズ</t>
    </rPh>
    <phoneticPr fontId="1"/>
  </si>
  <si>
    <t>WB</t>
    <phoneticPr fontId="1"/>
  </si>
  <si>
    <t>戦闘開始時自動発動：Friendly Currents</t>
    <rPh sb="0" eb="2">
      <t>セントウ</t>
    </rPh>
    <rPh sb="2" eb="4">
      <t>カイシ</t>
    </rPh>
    <rPh sb="4" eb="5">
      <t>ジ</t>
    </rPh>
    <rPh sb="5" eb="7">
      <t>ジドウ</t>
    </rPh>
    <rPh sb="7" eb="9">
      <t>ハツドウ</t>
    </rPh>
    <phoneticPr fontId="1"/>
  </si>
  <si>
    <t>Gate Cleaver</t>
    <phoneticPr fontId="1"/>
  </si>
  <si>
    <t>地3</t>
    <rPh sb="0" eb="1">
      <t>チ</t>
    </rPh>
    <phoneticPr fontId="1"/>
  </si>
  <si>
    <t>Sie</t>
    <phoneticPr fontId="1"/>
  </si>
  <si>
    <t>Moon Blade</t>
    <phoneticPr fontId="1"/>
  </si>
  <si>
    <t>星1</t>
    <rPh sb="0" eb="1">
      <t>ホシ</t>
    </rPh>
    <phoneticPr fontId="1"/>
  </si>
  <si>
    <t>AM</t>
    <phoneticPr fontId="1"/>
  </si>
  <si>
    <t>Ethereal Crossbow</t>
    <phoneticPr fontId="1"/>
  </si>
  <si>
    <t>n</t>
    <phoneticPr fontId="1"/>
  </si>
  <si>
    <t>UW</t>
    <phoneticPr fontId="1"/>
  </si>
  <si>
    <t>w</t>
    <phoneticPr fontId="1"/>
  </si>
  <si>
    <t>Banefire Crossbow</t>
    <phoneticPr fontId="1"/>
  </si>
  <si>
    <t>Area Decay</t>
    <phoneticPr fontId="1"/>
  </si>
  <si>
    <t>Ivory Bow</t>
    <phoneticPr fontId="1"/>
  </si>
  <si>
    <t>死3</t>
    <rPh sb="0" eb="1">
      <t>シ</t>
    </rPh>
    <phoneticPr fontId="1"/>
  </si>
  <si>
    <t>Decay</t>
    <phoneticPr fontId="1"/>
  </si>
  <si>
    <t>Standard of the Damned</t>
    <phoneticPr fontId="1"/>
  </si>
  <si>
    <t>死4</t>
    <rPh sb="0" eb="1">
      <t>シ</t>
    </rPh>
    <phoneticPr fontId="1"/>
  </si>
  <si>
    <t>戦闘時使用可能：Drain Life</t>
    <rPh sb="0" eb="2">
      <t>セントウ</t>
    </rPh>
    <rPh sb="2" eb="3">
      <t>ジ</t>
    </rPh>
    <rPh sb="3" eb="5">
      <t>シヨウ</t>
    </rPh>
    <rPh sb="5" eb="7">
      <t>カノウ</t>
    </rPh>
    <phoneticPr fontId="1"/>
  </si>
  <si>
    <t>Banner of the Northern Star</t>
    <phoneticPr fontId="1"/>
  </si>
  <si>
    <t>星4</t>
    <rPh sb="0" eb="1">
      <t>ホシ</t>
    </rPh>
    <phoneticPr fontId="1"/>
  </si>
  <si>
    <t>魔法抵抗-2\n戦闘開始時自動発動：Light of the Northern Star</t>
    <rPh sb="0" eb="2">
      <t>マホウ</t>
    </rPh>
    <rPh sb="2" eb="4">
      <t>テイコウ</t>
    </rPh>
    <rPh sb="8" eb="10">
      <t>セントウ</t>
    </rPh>
    <rPh sb="10" eb="12">
      <t>カイシ</t>
    </rPh>
    <rPh sb="12" eb="13">
      <t>ジ</t>
    </rPh>
    <rPh sb="13" eb="15">
      <t>ジドウ</t>
    </rPh>
    <rPh sb="15" eb="17">
      <t>ハツドウ</t>
    </rPh>
    <phoneticPr fontId="1"/>
  </si>
  <si>
    <t>Hell Sword</t>
    <phoneticPr fontId="1"/>
  </si>
  <si>
    <t>血2</t>
    <rPh sb="0" eb="1">
      <t>ケツ</t>
    </rPh>
    <phoneticPr fontId="1"/>
  </si>
  <si>
    <t>火2</t>
    <rPh sb="0" eb="1">
      <t>ヒ</t>
    </rPh>
    <phoneticPr fontId="1"/>
  </si>
  <si>
    <t>Sword of Justice</t>
    <phoneticPr fontId="1"/>
  </si>
  <si>
    <t>星3</t>
    <rPh sb="0" eb="1">
      <t>ホシ</t>
    </rPh>
    <phoneticPr fontId="1"/>
  </si>
  <si>
    <t>Small Area Fire</t>
    <phoneticPr fontId="1"/>
  </si>
  <si>
    <t>戦闘時使用可能：Prison of Fire</t>
    <rPh sb="0" eb="2">
      <t>セントウ</t>
    </rPh>
    <rPh sb="2" eb="3">
      <t>ジ</t>
    </rPh>
    <rPh sb="3" eb="5">
      <t>シヨウ</t>
    </rPh>
    <rPh sb="5" eb="7">
      <t>カノウ</t>
    </rPh>
    <phoneticPr fontId="1"/>
  </si>
  <si>
    <t>Bow of the Titans</t>
    <phoneticPr fontId="1"/>
  </si>
  <si>
    <t>風3</t>
    <rPh sb="0" eb="1">
      <t>カゼ</t>
    </rPh>
    <phoneticPr fontId="1"/>
  </si>
  <si>
    <t>星2</t>
    <rPh sb="0" eb="1">
      <t>ホシ</t>
    </rPh>
    <phoneticPr fontId="1"/>
  </si>
  <si>
    <t>非戦闘時使用可能：Seeking Arrow\n装備条件：筋力18</t>
    <rPh sb="0" eb="1">
      <t>ヒ</t>
    </rPh>
    <rPh sb="1" eb="3">
      <t>セントウ</t>
    </rPh>
    <rPh sb="3" eb="4">
      <t>ジ</t>
    </rPh>
    <rPh sb="4" eb="6">
      <t>シヨウ</t>
    </rPh>
    <rPh sb="6" eb="8">
      <t>カノウ</t>
    </rPh>
    <rPh sb="24" eb="26">
      <t>ソウビ</t>
    </rPh>
    <rPh sb="26" eb="28">
      <t>ジョウケン</t>
    </rPh>
    <rPh sb="29" eb="31">
      <t>キンリョク</t>
    </rPh>
    <phoneticPr fontId="1"/>
  </si>
  <si>
    <t>Tempest</t>
    <phoneticPr fontId="1"/>
  </si>
  <si>
    <t>風5</t>
    <rPh sb="0" eb="1">
      <t>カゼ</t>
    </rPh>
    <phoneticPr fontId="1"/>
  </si>
  <si>
    <t>Chain Lightning</t>
    <phoneticPr fontId="1"/>
  </si>
  <si>
    <t>戦闘時使用可能：Thunder Strike\n戦闘開始時自動発動：Storm</t>
    <rPh sb="0" eb="2">
      <t>セントウ</t>
    </rPh>
    <rPh sb="2" eb="3">
      <t>ジ</t>
    </rPh>
    <rPh sb="3" eb="5">
      <t>シヨウ</t>
    </rPh>
    <rPh sb="5" eb="7">
      <t>カノウ</t>
    </rPh>
    <rPh sb="24" eb="26">
      <t>セントウ</t>
    </rPh>
    <rPh sb="26" eb="28">
      <t>カイシ</t>
    </rPh>
    <rPh sb="28" eb="29">
      <t>ジ</t>
    </rPh>
    <rPh sb="29" eb="31">
      <t>ジドウ</t>
    </rPh>
    <rPh sb="31" eb="33">
      <t>ハツドウ</t>
    </rPh>
    <phoneticPr fontId="1"/>
  </si>
  <si>
    <t>Trident from Beyond</t>
    <phoneticPr fontId="1"/>
  </si>
  <si>
    <t>Carmine Cleaver</t>
    <phoneticPr fontId="1"/>
  </si>
  <si>
    <t>Burn Flesh</t>
    <phoneticPr fontId="1"/>
  </si>
  <si>
    <t>FS</t>
    <phoneticPr fontId="1"/>
  </si>
  <si>
    <t>Bow of War</t>
    <phoneticPr fontId="1"/>
  </si>
  <si>
    <t>Staff of Storms</t>
    <phoneticPr fontId="1"/>
  </si>
  <si>
    <t>Shock</t>
    <phoneticPr fontId="1"/>
  </si>
  <si>
    <t>風4</t>
    <rPh sb="0" eb="1">
      <t>カゼ</t>
    </rPh>
    <phoneticPr fontId="1"/>
  </si>
  <si>
    <t>地4</t>
    <rPh sb="0" eb="1">
      <t>チ</t>
    </rPh>
    <phoneticPr fontId="1"/>
  </si>
  <si>
    <t>Staff of Elemental Mastery AE</t>
    <phoneticPr fontId="1"/>
  </si>
  <si>
    <t>常時効果：Stoneskin</t>
    <rPh sb="0" eb="2">
      <t>ジョウジ</t>
    </rPh>
    <rPh sb="2" eb="4">
      <t>コウカ</t>
    </rPh>
    <phoneticPr fontId="1"/>
  </si>
  <si>
    <t>Soul Slay</t>
    <phoneticPr fontId="1"/>
  </si>
  <si>
    <t>The Stone Sword</t>
    <phoneticPr fontId="1"/>
  </si>
  <si>
    <t>地5</t>
    <rPh sb="0" eb="1">
      <t>チ</t>
    </rPh>
    <phoneticPr fontId="1"/>
  </si>
  <si>
    <t>Area Petrification</t>
    <phoneticPr fontId="1"/>
  </si>
  <si>
    <t>Hammer of the Forge Lord</t>
    <phoneticPr fontId="1"/>
  </si>
  <si>
    <t>MaS</t>
    <phoneticPr fontId="1"/>
  </si>
  <si>
    <t>The Sword of Many Colors</t>
    <phoneticPr fontId="1"/>
  </si>
  <si>
    <t>Killing Light</t>
    <phoneticPr fontId="1"/>
  </si>
  <si>
    <t>The Oath Rod of Kurgi</t>
    <phoneticPr fontId="1"/>
  </si>
  <si>
    <t>Feeblemind</t>
    <phoneticPr fontId="1"/>
  </si>
  <si>
    <t>戦闘時使用可能：Horror Mark\n同じ州のユニットにFeeble Mindedを拡散</t>
    <rPh sb="0" eb="2">
      <t>セントウ</t>
    </rPh>
    <rPh sb="2" eb="3">
      <t>ジ</t>
    </rPh>
    <rPh sb="3" eb="5">
      <t>シヨウ</t>
    </rPh>
    <rPh sb="5" eb="7">
      <t>カノウ</t>
    </rPh>
    <rPh sb="21" eb="22">
      <t>オナ</t>
    </rPh>
    <rPh sb="23" eb="24">
      <t>シュウ</t>
    </rPh>
    <rPh sb="44" eb="46">
      <t>カクサン</t>
    </rPh>
    <phoneticPr fontId="1"/>
  </si>
  <si>
    <t>The Flailing Hands</t>
    <phoneticPr fontId="1"/>
  </si>
  <si>
    <t>NbrA</t>
    <phoneticPr fontId="1"/>
  </si>
  <si>
    <t>Fear and Cold</t>
    <phoneticPr fontId="1"/>
  </si>
  <si>
    <t>抵抗貫通修正+1、魔法抵抗+1</t>
    <rPh sb="0" eb="2">
      <t>テイコウ</t>
    </rPh>
    <rPh sb="2" eb="4">
      <t>カンツウ</t>
    </rPh>
    <rPh sb="4" eb="6">
      <t>シュウセイ</t>
    </rPh>
    <rPh sb="9" eb="11">
      <t>マホウ</t>
    </rPh>
    <rPh sb="11" eb="13">
      <t>テイコウ</t>
    </rPh>
    <phoneticPr fontId="1"/>
  </si>
  <si>
    <t>戦闘時使用可能：Lightning Bolt\n戦闘開始時自動発動：Storm\nCorpse Construct召喚数+5</t>
    <rPh sb="0" eb="2">
      <t>セントウ</t>
    </rPh>
    <rPh sb="2" eb="3">
      <t>ジ</t>
    </rPh>
    <rPh sb="3" eb="5">
      <t>シヨウ</t>
    </rPh>
    <rPh sb="5" eb="7">
      <t>カノウ</t>
    </rPh>
    <rPh sb="24" eb="26">
      <t>セントウ</t>
    </rPh>
    <rPh sb="26" eb="28">
      <t>カイシ</t>
    </rPh>
    <rPh sb="28" eb="29">
      <t>ジ</t>
    </rPh>
    <rPh sb="29" eb="31">
      <t>ジドウ</t>
    </rPh>
    <rPh sb="31" eb="33">
      <t>ハツドウ</t>
    </rPh>
    <rPh sb="57" eb="59">
      <t>ショウカン</t>
    </rPh>
    <rPh sb="59" eb="60">
      <t>スウ</t>
    </rPh>
    <phoneticPr fontId="1"/>
  </si>
  <si>
    <t>Corpse Construct召喚数+3</t>
    <phoneticPr fontId="1"/>
  </si>
  <si>
    <t>Sun Slayer</t>
    <phoneticPr fontId="1"/>
  </si>
  <si>
    <t>死6</t>
    <rPh sb="0" eb="1">
      <t>シ</t>
    </rPh>
    <phoneticPr fontId="1"/>
  </si>
  <si>
    <t>Area Death</t>
    <phoneticPr fontId="1"/>
  </si>
  <si>
    <t>戦闘時使用可能：Drain Life\n戦闘開始時自動発動：Darkness</t>
    <rPh sb="0" eb="2">
      <t>セントウ</t>
    </rPh>
    <rPh sb="2" eb="3">
      <t>ジ</t>
    </rPh>
    <rPh sb="3" eb="5">
      <t>シヨウ</t>
    </rPh>
    <rPh sb="5" eb="7">
      <t>カノウ</t>
    </rPh>
    <rPh sb="20" eb="22">
      <t>セントウ</t>
    </rPh>
    <rPh sb="22" eb="24">
      <t>カイシ</t>
    </rPh>
    <rPh sb="24" eb="25">
      <t>ジ</t>
    </rPh>
    <rPh sb="25" eb="27">
      <t>ジドウ</t>
    </rPh>
    <rPh sb="27" eb="29">
      <t>ハツドウ</t>
    </rPh>
    <phoneticPr fontId="1"/>
  </si>
  <si>
    <t>Harvest Blade</t>
    <phoneticPr fontId="1"/>
  </si>
  <si>
    <t>血3</t>
    <rPh sb="0" eb="1">
      <t>ケツ</t>
    </rPh>
    <phoneticPr fontId="1"/>
  </si>
  <si>
    <t>Leg Chop</t>
    <phoneticPr fontId="1"/>
  </si>
  <si>
    <t>装備解除不可</t>
    <rPh sb="0" eb="2">
      <t>ソウビ</t>
    </rPh>
    <rPh sb="2" eb="4">
      <t>カイジョ</t>
    </rPh>
    <rPh sb="4" eb="6">
      <t>フカ</t>
    </rPh>
    <phoneticPr fontId="1"/>
  </si>
  <si>
    <t>Infernal Sword</t>
    <phoneticPr fontId="1"/>
  </si>
  <si>
    <t>血1</t>
    <rPh sb="0" eb="1">
      <t>ケツ</t>
    </rPh>
    <phoneticPr fontId="1"/>
  </si>
  <si>
    <t>Banish to Inferno</t>
    <phoneticPr fontId="1"/>
  </si>
  <si>
    <t>The Staff from the Sun</t>
    <phoneticPr fontId="1"/>
  </si>
  <si>
    <t>星5</t>
    <rPh sb="0" eb="1">
      <t>ホシ</t>
    </rPh>
    <phoneticPr fontId="1"/>
  </si>
  <si>
    <t>Area Fire</t>
    <phoneticPr fontId="1"/>
  </si>
  <si>
    <t>GG</t>
    <phoneticPr fontId="1"/>
  </si>
  <si>
    <t>TG</t>
    <phoneticPr fontId="1"/>
  </si>
  <si>
    <t>Shortsword</t>
    <phoneticPr fontId="1"/>
  </si>
  <si>
    <t>Hammer of the Cyclops</t>
    <phoneticPr fontId="1"/>
  </si>
  <si>
    <t>Champion's Trident</t>
    <phoneticPr fontId="1"/>
  </si>
  <si>
    <t>AS</t>
    <phoneticPr fontId="1"/>
  </si>
  <si>
    <t>地6</t>
    <rPh sb="0" eb="1">
      <t>チ</t>
    </rPh>
    <phoneticPr fontId="1"/>
  </si>
  <si>
    <t>火5</t>
    <rPh sb="0" eb="1">
      <t>ヒ</t>
    </rPh>
    <phoneticPr fontId="1"/>
  </si>
  <si>
    <t>装備解除不可\nデスマッチ強制参加</t>
    <rPh sb="0" eb="2">
      <t>ソウビ</t>
    </rPh>
    <rPh sb="2" eb="4">
      <t>カイジョ</t>
    </rPh>
    <rPh sb="4" eb="6">
      <t>フカ</t>
    </rPh>
    <rPh sb="13" eb="15">
      <t>キョウセイ</t>
    </rPh>
    <rPh sb="15" eb="17">
      <t>サンカ</t>
    </rPh>
    <phoneticPr fontId="1"/>
  </si>
  <si>
    <t>盾</t>
    <rPh sb="0" eb="1">
      <t>タテ</t>
    </rPh>
    <phoneticPr fontId="1"/>
  </si>
  <si>
    <t>Blacksteel Tower Shield</t>
    <phoneticPr fontId="1"/>
  </si>
  <si>
    <t>BP</t>
    <phoneticPr fontId="1"/>
  </si>
  <si>
    <t>HP</t>
    <phoneticPr fontId="1"/>
  </si>
  <si>
    <t>SP</t>
    <phoneticPr fontId="1"/>
  </si>
  <si>
    <t>Mag</t>
    <phoneticPr fontId="1"/>
  </si>
  <si>
    <t>m</t>
    <phoneticPr fontId="1"/>
  </si>
  <si>
    <t>騎乗中使用不可</t>
    <rPh sb="0" eb="2">
      <t>キジョウ</t>
    </rPh>
    <rPh sb="2" eb="3">
      <t>チュウ</t>
    </rPh>
    <rPh sb="3" eb="5">
      <t>シヨウ</t>
    </rPh>
    <rPh sb="5" eb="7">
      <t>フカ</t>
    </rPh>
    <phoneticPr fontId="1"/>
  </si>
  <si>
    <t>Blacksteel Kite Shield</t>
    <phoneticPr fontId="1"/>
  </si>
  <si>
    <t>Enchanted Shield</t>
    <phoneticPr fontId="1"/>
  </si>
  <si>
    <t>Raw Hide Shield</t>
    <phoneticPr fontId="1"/>
  </si>
  <si>
    <t>Weightless Tower Shield</t>
    <phoneticPr fontId="1"/>
  </si>
  <si>
    <t>Weightless Kite Shield</t>
    <phoneticPr fontId="1"/>
  </si>
  <si>
    <t>Lead Shield</t>
    <phoneticPr fontId="1"/>
  </si>
  <si>
    <t>地2</t>
    <rPh sb="0" eb="1">
      <t>チ</t>
    </rPh>
    <phoneticPr fontId="1"/>
  </si>
  <si>
    <t>魔法抵抗+4</t>
    <rPh sb="0" eb="2">
      <t>マホウ</t>
    </rPh>
    <rPh sb="2" eb="4">
      <t>テイコウ</t>
    </rPh>
    <phoneticPr fontId="1"/>
  </si>
  <si>
    <t>Shield of Valor</t>
    <phoneticPr fontId="1"/>
  </si>
  <si>
    <t>Crystal Shield</t>
    <phoneticPr fontId="1"/>
  </si>
  <si>
    <t>戦闘開始時自動発動：Power of the Spheres\n騎乗中使用不可</t>
    <rPh sb="0" eb="2">
      <t>セントウ</t>
    </rPh>
    <rPh sb="2" eb="4">
      <t>カイシ</t>
    </rPh>
    <rPh sb="4" eb="5">
      <t>ジ</t>
    </rPh>
    <rPh sb="5" eb="7">
      <t>ジドウ</t>
    </rPh>
    <rPh sb="7" eb="9">
      <t>ハツドウ</t>
    </rPh>
    <rPh sb="32" eb="34">
      <t>キジョウ</t>
    </rPh>
    <rPh sb="34" eb="35">
      <t>チュウ</t>
    </rPh>
    <rPh sb="35" eb="37">
      <t>シヨウ</t>
    </rPh>
    <rPh sb="37" eb="39">
      <t>フカ</t>
    </rPh>
    <phoneticPr fontId="1"/>
  </si>
  <si>
    <t>Eye Shield</t>
    <phoneticPr fontId="1"/>
  </si>
  <si>
    <t>近接攻撃に目潰しで自動反撃（抵抗可能）</t>
    <rPh sb="0" eb="2">
      <t>キンセツ</t>
    </rPh>
    <rPh sb="2" eb="4">
      <t>コウゲキ</t>
    </rPh>
    <rPh sb="5" eb="7">
      <t>メツブ</t>
    </rPh>
    <rPh sb="9" eb="11">
      <t>ジドウ</t>
    </rPh>
    <rPh sb="11" eb="13">
      <t>ハンゲキ</t>
    </rPh>
    <rPh sb="14" eb="16">
      <t>テイコウ</t>
    </rPh>
    <rPh sb="16" eb="18">
      <t>カノウ</t>
    </rPh>
    <phoneticPr fontId="1"/>
  </si>
  <si>
    <t>Ice Aegis</t>
    <phoneticPr fontId="1"/>
  </si>
  <si>
    <t>IP</t>
    <phoneticPr fontId="1"/>
  </si>
  <si>
    <t>Golden Hoplon</t>
    <phoneticPr fontId="1"/>
  </si>
  <si>
    <t>Charcoal Shield</t>
    <phoneticPr fontId="1"/>
  </si>
  <si>
    <t>Lucky Coin</t>
    <phoneticPr fontId="1"/>
  </si>
  <si>
    <t>Shield of the Accursed</t>
    <phoneticPr fontId="1"/>
  </si>
  <si>
    <t>防御技能+3\n近接攻撃にHorror Markで反撃（抵抗困難）</t>
    <rPh sb="0" eb="2">
      <t>ボウギョ</t>
    </rPh>
    <rPh sb="2" eb="4">
      <t>ギノウ</t>
    </rPh>
    <rPh sb="8" eb="10">
      <t>キンセツ</t>
    </rPh>
    <rPh sb="10" eb="12">
      <t>コウゲキ</t>
    </rPh>
    <rPh sb="25" eb="27">
      <t>ハンゲキ</t>
    </rPh>
    <rPh sb="28" eb="30">
      <t>テイコウ</t>
    </rPh>
    <rPh sb="30" eb="32">
      <t>コンナン</t>
    </rPh>
    <phoneticPr fontId="1"/>
  </si>
  <si>
    <t>Vine Shield</t>
    <phoneticPr fontId="1"/>
  </si>
  <si>
    <t>近接攻撃に蔓の捕縛で反撃（抵抗可能）</t>
    <rPh sb="0" eb="2">
      <t>キンセツ</t>
    </rPh>
    <rPh sb="2" eb="4">
      <t>コウゲキ</t>
    </rPh>
    <rPh sb="5" eb="6">
      <t>ツル</t>
    </rPh>
    <rPh sb="7" eb="9">
      <t>ホバク</t>
    </rPh>
    <rPh sb="10" eb="12">
      <t>ハンゲキ</t>
    </rPh>
    <rPh sb="13" eb="15">
      <t>テイコウ</t>
    </rPh>
    <rPh sb="15" eb="17">
      <t>カノウ</t>
    </rPh>
    <phoneticPr fontId="1"/>
  </si>
  <si>
    <t>Totem Shield</t>
    <phoneticPr fontId="1"/>
  </si>
  <si>
    <t>近接攻撃にCurseで反撃（抵抗困難）</t>
    <rPh sb="0" eb="2">
      <t>キンセツ</t>
    </rPh>
    <rPh sb="2" eb="4">
      <t>コウゲキ</t>
    </rPh>
    <rPh sb="11" eb="13">
      <t>ハンゲキ</t>
    </rPh>
    <rPh sb="14" eb="16">
      <t>テイコウ</t>
    </rPh>
    <rPh sb="16" eb="18">
      <t>コンナン</t>
    </rPh>
    <phoneticPr fontId="1"/>
  </si>
  <si>
    <t>Shield of Gleaming Gold</t>
    <phoneticPr fontId="1"/>
  </si>
  <si>
    <t>Scutata Volturnus</t>
    <phoneticPr fontId="1"/>
  </si>
  <si>
    <t>戦闘中自動発動：Shocking Grasp\n騎乗中使用不可</t>
    <rPh sb="0" eb="3">
      <t>セントウチュウ</t>
    </rPh>
    <rPh sb="3" eb="5">
      <t>ジドウ</t>
    </rPh>
    <rPh sb="5" eb="7">
      <t>ハツドウ</t>
    </rPh>
    <rPh sb="24" eb="26">
      <t>キジョウ</t>
    </rPh>
    <rPh sb="26" eb="27">
      <t>チュウ</t>
    </rPh>
    <rPh sb="27" eb="29">
      <t>シヨウ</t>
    </rPh>
    <rPh sb="29" eb="31">
      <t>フカ</t>
    </rPh>
    <phoneticPr fontId="1"/>
  </si>
  <si>
    <t>Lantern Shield</t>
    <phoneticPr fontId="1"/>
  </si>
  <si>
    <t>随員：Corpse Candle3体</t>
    <rPh sb="0" eb="2">
      <t>ズイイン</t>
    </rPh>
    <rPh sb="17" eb="18">
      <t>タイ</t>
    </rPh>
    <phoneticPr fontId="1"/>
  </si>
  <si>
    <t>Immaculate Shield</t>
    <phoneticPr fontId="1"/>
  </si>
  <si>
    <t>Barrier</t>
    <phoneticPr fontId="1"/>
  </si>
  <si>
    <t>筋力+4\n騎乗中使用不可</t>
    <rPh sb="0" eb="2">
      <t>キンリョク</t>
    </rPh>
    <rPh sb="6" eb="8">
      <t>キジョウ</t>
    </rPh>
    <rPh sb="8" eb="9">
      <t>チュウ</t>
    </rPh>
    <rPh sb="9" eb="11">
      <t>シヨウ</t>
    </rPh>
    <rPh sb="11" eb="13">
      <t>フカ</t>
    </rPh>
    <phoneticPr fontId="1"/>
  </si>
  <si>
    <t>The Aegis</t>
    <phoneticPr fontId="1"/>
  </si>
  <si>
    <t>Pet</t>
    <phoneticPr fontId="1"/>
  </si>
  <si>
    <t>Shield of the Dawn</t>
    <phoneticPr fontId="1"/>
  </si>
  <si>
    <t>魔法抵抗+1</t>
    <rPh sb="0" eb="2">
      <t>マホウ</t>
    </rPh>
    <rPh sb="2" eb="4">
      <t>テイコウ</t>
    </rPh>
    <phoneticPr fontId="1"/>
  </si>
  <si>
    <t>Sun Shield</t>
    <phoneticPr fontId="1"/>
  </si>
  <si>
    <t>兜</t>
    <rPh sb="0" eb="1">
      <t>カブト</t>
    </rPh>
    <phoneticPr fontId="1"/>
  </si>
  <si>
    <t>Type</t>
    <phoneticPr fontId="1"/>
  </si>
  <si>
    <t>Blacksteel Helmet</t>
    <phoneticPr fontId="1"/>
  </si>
  <si>
    <t>Enchanted Helmet</t>
    <phoneticPr fontId="1"/>
  </si>
  <si>
    <t>Dragon Helmet</t>
    <phoneticPr fontId="1"/>
  </si>
  <si>
    <t>DV</t>
    <phoneticPr fontId="1"/>
  </si>
  <si>
    <t>Crown of Lead</t>
    <phoneticPr fontId="1"/>
  </si>
  <si>
    <t>冠</t>
    <rPh sb="0" eb="1">
      <t>カンムリ</t>
    </rPh>
    <phoneticPr fontId="1"/>
  </si>
  <si>
    <t>Horror Helmet</t>
    <phoneticPr fontId="1"/>
  </si>
  <si>
    <t>Ivy Crown</t>
    <phoneticPr fontId="1"/>
  </si>
  <si>
    <t>Horned Helmet</t>
    <phoneticPr fontId="1"/>
  </si>
  <si>
    <t>Ade</t>
    <phoneticPr fontId="1"/>
  </si>
  <si>
    <t>s</t>
    <phoneticPr fontId="1"/>
  </si>
  <si>
    <t>Bon</t>
    <phoneticPr fontId="1"/>
  </si>
  <si>
    <t>Ice Helmet</t>
    <phoneticPr fontId="1"/>
  </si>
  <si>
    <t>水1</t>
    <rPh sb="0" eb="1">
      <t>ミズ</t>
    </rPh>
    <phoneticPr fontId="1"/>
  </si>
  <si>
    <t>Flame Helmet</t>
    <phoneticPr fontId="1"/>
  </si>
  <si>
    <t>Reg</t>
    <phoneticPr fontId="1"/>
  </si>
  <si>
    <t>Inv</t>
    <phoneticPr fontId="1"/>
  </si>
  <si>
    <t>Helmet of Heroes</t>
    <phoneticPr fontId="1"/>
  </si>
  <si>
    <t>Winged Helmet</t>
    <phoneticPr fontId="1"/>
  </si>
  <si>
    <t>Crown of Command</t>
    <phoneticPr fontId="1"/>
  </si>
  <si>
    <t>Spirit Mask</t>
    <phoneticPr fontId="1"/>
  </si>
  <si>
    <t>魔法抵抗+1\n戦闘中自動発動：Frighten</t>
    <rPh sb="0" eb="2">
      <t>マホウ</t>
    </rPh>
    <rPh sb="2" eb="4">
      <t>テイコウ</t>
    </rPh>
    <rPh sb="8" eb="11">
      <t>セントウチュウ</t>
    </rPh>
    <rPh sb="11" eb="13">
      <t>ジドウ</t>
    </rPh>
    <rPh sb="13" eb="15">
      <t>ハツドウ</t>
    </rPh>
    <phoneticPr fontId="1"/>
  </si>
  <si>
    <t>Mistletoe Garland</t>
    <phoneticPr fontId="1"/>
  </si>
  <si>
    <t>Crown of Bones</t>
    <phoneticPr fontId="1"/>
  </si>
  <si>
    <t>Spirit Helmet</t>
    <phoneticPr fontId="1"/>
  </si>
  <si>
    <t>戦闘中自動発動：Lightning Bolt</t>
    <rPh sb="0" eb="3">
      <t>セントウチュウ</t>
    </rPh>
    <rPh sb="3" eb="5">
      <t>ジドウ</t>
    </rPh>
    <rPh sb="5" eb="7">
      <t>ハツドウ</t>
    </rPh>
    <phoneticPr fontId="1"/>
  </si>
  <si>
    <t>Iron Face</t>
    <phoneticPr fontId="1"/>
  </si>
  <si>
    <t>常時効果：Ironskin</t>
    <rPh sb="0" eb="2">
      <t>ジョウジ</t>
    </rPh>
    <rPh sb="2" eb="4">
      <t>コウカ</t>
    </rPh>
    <phoneticPr fontId="1"/>
  </si>
  <si>
    <t>Crown of the Titans</t>
    <phoneticPr fontId="1"/>
  </si>
  <si>
    <t>Enl</t>
    <phoneticPr fontId="1"/>
  </si>
  <si>
    <t>Starshine Skullcap</t>
    <phoneticPr fontId="1"/>
  </si>
  <si>
    <t>魔法抵抗+2</t>
    <rPh sb="0" eb="2">
      <t>マホウ</t>
    </rPh>
    <rPh sb="2" eb="4">
      <t>テイコウ</t>
    </rPh>
    <phoneticPr fontId="1"/>
  </si>
  <si>
    <t>Crown of the Magi</t>
    <phoneticPr fontId="1"/>
  </si>
  <si>
    <t>高速詠唱：30</t>
    <rPh sb="0" eb="2">
      <t>コウソク</t>
    </rPh>
    <rPh sb="2" eb="4">
      <t>エイショウ</t>
    </rPh>
    <phoneticPr fontId="1"/>
  </si>
  <si>
    <t>Skullface</t>
    <phoneticPr fontId="1"/>
  </si>
  <si>
    <t>死5</t>
    <rPh sb="0" eb="1">
      <t>シ</t>
    </rPh>
    <phoneticPr fontId="1"/>
  </si>
  <si>
    <t>戦闘時使用可能：Horde of Skeletons</t>
    <rPh sb="0" eb="2">
      <t>セントウ</t>
    </rPh>
    <rPh sb="2" eb="3">
      <t>ジ</t>
    </rPh>
    <rPh sb="3" eb="5">
      <t>シヨウ</t>
    </rPh>
    <rPh sb="5" eb="7">
      <t>カノウ</t>
    </rPh>
    <phoneticPr fontId="1"/>
  </si>
  <si>
    <t>Wraith Crown</t>
    <phoneticPr fontId="1"/>
  </si>
  <si>
    <t>Eth</t>
    <phoneticPr fontId="1"/>
  </si>
  <si>
    <t>随員：Longdead5～30体</t>
    <rPh sb="0" eb="2">
      <t>ズイイン</t>
    </rPh>
    <rPh sb="15" eb="16">
      <t>タイ</t>
    </rPh>
    <phoneticPr fontId="1"/>
  </si>
  <si>
    <t>Crown of Overmight</t>
    <phoneticPr fontId="1"/>
  </si>
  <si>
    <t>PF</t>
    <phoneticPr fontId="1"/>
  </si>
  <si>
    <t>筋力+5\n戦闘中自動発動：Charm\n装備解除不可</t>
    <rPh sb="0" eb="2">
      <t>キンリョク</t>
    </rPh>
    <rPh sb="6" eb="9">
      <t>セントウチュウ</t>
    </rPh>
    <rPh sb="9" eb="11">
      <t>ジドウ</t>
    </rPh>
    <rPh sb="11" eb="13">
      <t>ハツドウ</t>
    </rPh>
    <rPh sb="21" eb="23">
      <t>ソウビ</t>
    </rPh>
    <rPh sb="23" eb="25">
      <t>カイジョ</t>
    </rPh>
    <rPh sb="25" eb="27">
      <t>フカ</t>
    </rPh>
    <phoneticPr fontId="1"/>
  </si>
  <si>
    <t>Amon Hotep</t>
    <phoneticPr fontId="1"/>
  </si>
  <si>
    <t>魔法抵抗+5\n非戦闘時使用可能：Mummification\n装備解除不可</t>
    <rPh sb="0" eb="2">
      <t>マホウ</t>
    </rPh>
    <rPh sb="2" eb="4">
      <t>テイコウ</t>
    </rPh>
    <rPh sb="8" eb="9">
      <t>ヒ</t>
    </rPh>
    <rPh sb="9" eb="11">
      <t>セントウ</t>
    </rPh>
    <rPh sb="11" eb="12">
      <t>ジ</t>
    </rPh>
    <rPh sb="12" eb="14">
      <t>シヨウ</t>
    </rPh>
    <rPh sb="14" eb="16">
      <t>カノウ</t>
    </rPh>
    <rPh sb="32" eb="34">
      <t>ソウビ</t>
    </rPh>
    <rPh sb="34" eb="36">
      <t>カイジョ</t>
    </rPh>
    <rPh sb="36" eb="38">
      <t>フカ</t>
    </rPh>
    <phoneticPr fontId="1"/>
  </si>
  <si>
    <t>Helmet of Perfection</t>
    <phoneticPr fontId="1"/>
  </si>
  <si>
    <t>近接攻撃に目潰しで自動反撃（抵抗可能）</t>
    <phoneticPr fontId="1"/>
  </si>
  <si>
    <t>Helmet of the Dawn</t>
    <phoneticPr fontId="1"/>
  </si>
  <si>
    <t>Crown of the Ivy King</t>
    <phoneticPr fontId="1"/>
  </si>
  <si>
    <t>非戦闘時使用可能：Awaken Vine Men\n常時効果：Barkskin</t>
    <rPh sb="0" eb="1">
      <t>ヒ</t>
    </rPh>
    <rPh sb="1" eb="3">
      <t>セントウ</t>
    </rPh>
    <rPh sb="3" eb="4">
      <t>ジ</t>
    </rPh>
    <rPh sb="4" eb="6">
      <t>シヨウ</t>
    </rPh>
    <rPh sb="6" eb="8">
      <t>カノウ</t>
    </rPh>
    <rPh sb="26" eb="28">
      <t>ジョウジ</t>
    </rPh>
    <rPh sb="28" eb="30">
      <t>コウカ</t>
    </rPh>
    <phoneticPr fontId="1"/>
  </si>
  <si>
    <t>The Crown of Despair</t>
    <phoneticPr fontId="1"/>
  </si>
  <si>
    <t>ReB</t>
    <phoneticPr fontId="1"/>
  </si>
  <si>
    <t>Crown of the Fire King</t>
    <phoneticPr fontId="1"/>
  </si>
  <si>
    <t>He</t>
    <phoneticPr fontId="1"/>
  </si>
  <si>
    <t>Ch</t>
    <phoneticPr fontId="1"/>
  </si>
  <si>
    <t>随員：Fire Elemental2体\n装備解除不可</t>
    <rPh sb="0" eb="2">
      <t>ズイイン</t>
    </rPh>
    <rPh sb="18" eb="19">
      <t>タイ</t>
    </rPh>
    <rPh sb="21" eb="23">
      <t>ソウビ</t>
    </rPh>
    <rPh sb="23" eb="25">
      <t>カイジョ</t>
    </rPh>
    <rPh sb="25" eb="27">
      <t>フカ</t>
    </rPh>
    <phoneticPr fontId="1"/>
  </si>
  <si>
    <t>Crown of the Frost King</t>
    <phoneticPr fontId="1"/>
  </si>
  <si>
    <t>随員：Ice Elemental2体\n装備解除不可</t>
    <rPh sb="0" eb="2">
      <t>ズイイン</t>
    </rPh>
    <rPh sb="17" eb="18">
      <t>タイ</t>
    </rPh>
    <rPh sb="20" eb="22">
      <t>ソウビ</t>
    </rPh>
    <rPh sb="22" eb="24">
      <t>カイジョ</t>
    </rPh>
    <rPh sb="24" eb="26">
      <t>フカ</t>
    </rPh>
    <phoneticPr fontId="1"/>
  </si>
  <si>
    <t>The First Crown</t>
    <phoneticPr fontId="1"/>
  </si>
  <si>
    <t>MaR</t>
    <phoneticPr fontId="1"/>
  </si>
  <si>
    <t>Crown of Katafagus</t>
    <phoneticPr fontId="1"/>
  </si>
  <si>
    <t>Crown of Ptah</t>
    <phoneticPr fontId="1"/>
  </si>
  <si>
    <t>Sun Helmet</t>
    <phoneticPr fontId="1"/>
  </si>
  <si>
    <t>Helmet of Invisibility</t>
    <phoneticPr fontId="1"/>
  </si>
  <si>
    <t>Champion's Helmet</t>
    <phoneticPr fontId="1"/>
  </si>
  <si>
    <t>毎ターン自動召喚：Mummy1体\n装備解除不可</t>
    <rPh sb="0" eb="1">
      <t>マイ</t>
    </rPh>
    <rPh sb="4" eb="6">
      <t>ジドウ</t>
    </rPh>
    <rPh sb="6" eb="8">
      <t>ショウカン</t>
    </rPh>
    <rPh sb="15" eb="16">
      <t>タイ</t>
    </rPh>
    <rPh sb="18" eb="20">
      <t>ソウビ</t>
    </rPh>
    <rPh sb="20" eb="22">
      <t>カイジョ</t>
    </rPh>
    <rPh sb="22" eb="24">
      <t>フカ</t>
    </rPh>
    <phoneticPr fontId="1"/>
  </si>
  <si>
    <t>魔法抵抗+5</t>
    <rPh sb="0" eb="2">
      <t>マホウ</t>
    </rPh>
    <rPh sb="2" eb="4">
      <t>テイコウ</t>
    </rPh>
    <phoneticPr fontId="1"/>
  </si>
  <si>
    <t>Rei</t>
    <phoneticPr fontId="1"/>
  </si>
  <si>
    <t>invis</t>
    <phoneticPr fontId="1"/>
  </si>
  <si>
    <t>鎧</t>
    <rPh sb="0" eb="1">
      <t>ヨロイ</t>
    </rPh>
    <phoneticPr fontId="1"/>
  </si>
  <si>
    <t>Blacksteel Plate</t>
    <phoneticPr fontId="1"/>
  </si>
  <si>
    <t>地1</t>
    <rPh sb="0" eb="1">
      <t>チ</t>
    </rPh>
    <phoneticPr fontId="1"/>
  </si>
  <si>
    <t>MMp</t>
    <phoneticPr fontId="1"/>
  </si>
  <si>
    <t>m</t>
    <phoneticPr fontId="1"/>
  </si>
  <si>
    <t>地2</t>
    <rPh sb="0" eb="1">
      <t>チ</t>
    </rPh>
    <phoneticPr fontId="1"/>
  </si>
  <si>
    <t>Berserker Pelt</t>
    <phoneticPr fontId="1"/>
  </si>
  <si>
    <t>緑1</t>
    <rPh sb="0" eb="1">
      <t>ミドリ</t>
    </rPh>
    <phoneticPr fontId="1"/>
  </si>
  <si>
    <t>Enchanted Ring Mail Armor</t>
    <phoneticPr fontId="1"/>
  </si>
  <si>
    <t>星1</t>
    <rPh sb="0" eb="1">
      <t>ホシ</t>
    </rPh>
    <phoneticPr fontId="1"/>
  </si>
  <si>
    <t>Fire Plate</t>
    <phoneticPr fontId="1"/>
  </si>
  <si>
    <t>火1</t>
    <rPh sb="0" eb="1">
      <t>ヒ</t>
    </rPh>
    <phoneticPr fontId="1"/>
  </si>
  <si>
    <t>士気+2</t>
    <rPh sb="0" eb="2">
      <t>シキ</t>
    </rPh>
    <phoneticPr fontId="1"/>
  </si>
  <si>
    <t>士気+4\n戦闘開始時自動発動：Will of the Fates</t>
    <rPh sb="0" eb="2">
      <t>シキ</t>
    </rPh>
    <rPh sb="6" eb="8">
      <t>セントウ</t>
    </rPh>
    <rPh sb="8" eb="10">
      <t>カイシ</t>
    </rPh>
    <rPh sb="10" eb="11">
      <t>ジ</t>
    </rPh>
    <rPh sb="11" eb="13">
      <t>ジドウ</t>
    </rPh>
    <rPh sb="13" eb="15">
      <t>ハツドウ</t>
    </rPh>
    <phoneticPr fontId="1"/>
  </si>
  <si>
    <t>士気+2\n装備解除不可</t>
    <rPh sb="0" eb="2">
      <t>シキ</t>
    </rPh>
    <rPh sb="6" eb="8">
      <t>ソウビ</t>
    </rPh>
    <rPh sb="8" eb="10">
      <t>カイジョ</t>
    </rPh>
    <rPh sb="10" eb="12">
      <t>フカ</t>
    </rPh>
    <phoneticPr fontId="1"/>
  </si>
  <si>
    <t>士気+5</t>
    <rPh sb="0" eb="2">
      <t>シキ</t>
    </rPh>
    <phoneticPr fontId="1"/>
  </si>
  <si>
    <t>魔法抵抗+3、士気+4\n戦闘時使用可能：Control the Dead\n戦闘開始時自動発動：Power of the Sepulchre\n装備解除不可</t>
    <rPh sb="0" eb="2">
      <t>マホウ</t>
    </rPh>
    <rPh sb="2" eb="4">
      <t>テイコウ</t>
    </rPh>
    <rPh sb="7" eb="9">
      <t>シキ</t>
    </rPh>
    <rPh sb="13" eb="15">
      <t>セントウ</t>
    </rPh>
    <rPh sb="15" eb="16">
      <t>ジ</t>
    </rPh>
    <rPh sb="16" eb="18">
      <t>シヨウ</t>
    </rPh>
    <rPh sb="18" eb="20">
      <t>カノウ</t>
    </rPh>
    <rPh sb="39" eb="41">
      <t>セントウ</t>
    </rPh>
    <rPh sb="41" eb="43">
      <t>カイシ</t>
    </rPh>
    <rPh sb="43" eb="44">
      <t>ジ</t>
    </rPh>
    <rPh sb="44" eb="46">
      <t>ジドウ</t>
    </rPh>
    <rPh sb="46" eb="48">
      <t>ハツドウ</t>
    </rPh>
    <rPh sb="73" eb="75">
      <t>ソウビ</t>
    </rPh>
    <rPh sb="75" eb="77">
      <t>カイジョ</t>
    </rPh>
    <rPh sb="77" eb="79">
      <t>フカ</t>
    </rPh>
    <phoneticPr fontId="1"/>
  </si>
  <si>
    <t>士気+4\n装備解除不可\nデスマッチ強制参加</t>
    <rPh sb="0" eb="2">
      <t>シキ</t>
    </rPh>
    <rPh sb="6" eb="8">
      <t>ソウビ</t>
    </rPh>
    <rPh sb="8" eb="10">
      <t>カイジョ</t>
    </rPh>
    <rPh sb="10" eb="12">
      <t>フカ</t>
    </rPh>
    <rPh sb="19" eb="21">
      <t>キョウセイ</t>
    </rPh>
    <rPh sb="21" eb="23">
      <t>サンカ</t>
    </rPh>
    <phoneticPr fontId="1"/>
  </si>
  <si>
    <t>Robe of Missile Protection</t>
    <phoneticPr fontId="1"/>
  </si>
  <si>
    <t>風1</t>
    <rPh sb="0" eb="1">
      <t>カゼ</t>
    </rPh>
    <phoneticPr fontId="1"/>
  </si>
  <si>
    <t>Lightweight Scale Mail</t>
    <phoneticPr fontId="1"/>
  </si>
  <si>
    <t>Mirror Armor</t>
    <phoneticPr fontId="1"/>
  </si>
  <si>
    <t>水1</t>
    <rPh sb="0" eb="1">
      <t>ミズ</t>
    </rPh>
    <phoneticPr fontId="1"/>
  </si>
  <si>
    <t>魔法抵抗+3</t>
    <rPh sb="0" eb="2">
      <t>マホウ</t>
    </rPh>
    <rPh sb="2" eb="4">
      <t>テイコウ</t>
    </rPh>
    <phoneticPr fontId="1"/>
  </si>
  <si>
    <t>Weightless Scale Mail</t>
    <phoneticPr fontId="1"/>
  </si>
  <si>
    <t>風2</t>
    <rPh sb="0" eb="1">
      <t>カゼ</t>
    </rPh>
    <phoneticPr fontId="1"/>
  </si>
  <si>
    <t>Copper Plate</t>
    <phoneticPr fontId="1"/>
  </si>
  <si>
    <t>戦闘開始時自動発動：Charge Body</t>
    <rPh sb="0" eb="2">
      <t>セントウ</t>
    </rPh>
    <rPh sb="2" eb="4">
      <t>カイシ</t>
    </rPh>
    <rPh sb="4" eb="5">
      <t>ジ</t>
    </rPh>
    <rPh sb="5" eb="7">
      <t>ジドウ</t>
    </rPh>
    <rPh sb="7" eb="9">
      <t>ハツドウ</t>
    </rPh>
    <phoneticPr fontId="1"/>
  </si>
  <si>
    <t>Shambler Skin Armor</t>
    <phoneticPr fontId="1"/>
  </si>
  <si>
    <t>空気呼吸付加</t>
    <rPh sb="0" eb="2">
      <t>クウキ</t>
    </rPh>
    <rPh sb="2" eb="4">
      <t>コキュウ</t>
    </rPh>
    <rPh sb="4" eb="6">
      <t>フカ</t>
    </rPh>
    <phoneticPr fontId="1"/>
  </si>
  <si>
    <t>Dire Wolf Pelt</t>
    <phoneticPr fontId="1"/>
  </si>
  <si>
    <t>攻撃技能+1、防御技能+1</t>
    <rPh sb="0" eb="2">
      <t>コウゲキ</t>
    </rPh>
    <rPh sb="2" eb="4">
      <t>ギノウ</t>
    </rPh>
    <rPh sb="7" eb="9">
      <t>ボウギョ</t>
    </rPh>
    <rPh sb="9" eb="11">
      <t>ギノウ</t>
    </rPh>
    <phoneticPr fontId="1"/>
  </si>
  <si>
    <t>Kithaironic Lion Pelt</t>
    <phoneticPr fontId="1"/>
  </si>
  <si>
    <t>Armor of Souls</t>
    <phoneticPr fontId="1"/>
  </si>
  <si>
    <t>血5</t>
    <rPh sb="0" eb="1">
      <t>ケツ</t>
    </rPh>
    <phoneticPr fontId="1"/>
  </si>
  <si>
    <t>魔法抵抗+5</t>
    <rPh sb="0" eb="2">
      <t>マホウ</t>
    </rPh>
    <rPh sb="2" eb="4">
      <t>テイコウ</t>
    </rPh>
    <phoneticPr fontId="1"/>
  </si>
  <si>
    <t>Ranger's Cloak</t>
    <phoneticPr fontId="1"/>
  </si>
  <si>
    <t>Ste</t>
    <phoneticPr fontId="1"/>
  </si>
  <si>
    <t>Ass</t>
    <phoneticPr fontId="1"/>
  </si>
  <si>
    <t>Red Dragon Scale Mail</t>
    <phoneticPr fontId="1"/>
  </si>
  <si>
    <t>火2</t>
    <rPh sb="0" eb="1">
      <t>ヒ</t>
    </rPh>
    <phoneticPr fontId="1"/>
  </si>
  <si>
    <t>士気+4</t>
    <rPh sb="0" eb="2">
      <t>シキ</t>
    </rPh>
    <phoneticPr fontId="1"/>
  </si>
  <si>
    <t>Chain Mail of Displacement</t>
    <phoneticPr fontId="1"/>
  </si>
  <si>
    <t>Silver Hauberk</t>
    <phoneticPr fontId="1"/>
  </si>
  <si>
    <t>Brightmail Haubergeon</t>
    <phoneticPr fontId="1"/>
  </si>
  <si>
    <t>Elemental Armor</t>
    <phoneticPr fontId="1"/>
  </si>
  <si>
    <t>Blue Dragon Scale Mail</t>
    <phoneticPr fontId="1"/>
  </si>
  <si>
    <t>水2</t>
    <rPh sb="0" eb="1">
      <t>ミズ</t>
    </rPh>
    <phoneticPr fontId="1"/>
  </si>
  <si>
    <t>Robe of the Sea</t>
    <phoneticPr fontId="1"/>
  </si>
  <si>
    <t>水3</t>
    <rPh sb="0" eb="1">
      <t>ミズ</t>
    </rPh>
    <phoneticPr fontId="1"/>
  </si>
  <si>
    <t>Shroud of the Battle Saint</t>
    <phoneticPr fontId="1"/>
  </si>
  <si>
    <t>b</t>
    <phoneticPr fontId="1"/>
  </si>
  <si>
    <t>装備解除不可</t>
    <rPh sb="0" eb="2">
      <t>ソウビ</t>
    </rPh>
    <rPh sb="2" eb="4">
      <t>カイジョ</t>
    </rPh>
    <rPh sb="4" eb="6">
      <t>フカ</t>
    </rPh>
    <phoneticPr fontId="1"/>
  </si>
  <si>
    <t>Robe of Shadows</t>
    <phoneticPr fontId="1"/>
  </si>
  <si>
    <t>星2</t>
    <rPh sb="0" eb="1">
      <t>ホシ</t>
    </rPh>
    <phoneticPr fontId="1"/>
  </si>
  <si>
    <t>Shadowmail Haubergeon</t>
    <phoneticPr fontId="1"/>
  </si>
  <si>
    <t>死2</t>
    <rPh sb="0" eb="1">
      <t>シ</t>
    </rPh>
    <phoneticPr fontId="1"/>
  </si>
  <si>
    <t>f20</t>
    <phoneticPr fontId="1"/>
  </si>
  <si>
    <t>Green Dragon Scale Mail</t>
    <phoneticPr fontId="1"/>
  </si>
  <si>
    <t>緑2</t>
    <rPh sb="0" eb="1">
      <t>ミドリ</t>
    </rPh>
    <phoneticPr fontId="1"/>
  </si>
  <si>
    <t>Armor of Twisting Thorns</t>
    <phoneticPr fontId="1"/>
  </si>
  <si>
    <t>血3</t>
    <rPh sb="0" eb="1">
      <t>ケツ</t>
    </rPh>
    <phoneticPr fontId="1"/>
  </si>
  <si>
    <t>Marble Armor</t>
    <phoneticPr fontId="1"/>
  </si>
  <si>
    <t>常時効果：Stoneskin</t>
    <rPh sb="0" eb="2">
      <t>ジョウジ</t>
    </rPh>
    <rPh sb="2" eb="4">
      <t>コウカ</t>
    </rPh>
    <phoneticPr fontId="1"/>
  </si>
  <si>
    <t>Stymphalian Wings</t>
    <phoneticPr fontId="1"/>
  </si>
  <si>
    <t>地4</t>
    <rPh sb="0" eb="1">
      <t>チ</t>
    </rPh>
    <phoneticPr fontId="1"/>
  </si>
  <si>
    <t>Tra</t>
    <phoneticPr fontId="1"/>
  </si>
  <si>
    <t>Fly</t>
    <phoneticPr fontId="1"/>
  </si>
  <si>
    <t>Flo</t>
    <phoneticPr fontId="1"/>
  </si>
  <si>
    <t>攻撃技能-4\n騎乗中使用不可</t>
    <rPh sb="0" eb="2">
      <t>コウゲキ</t>
    </rPh>
    <rPh sb="2" eb="4">
      <t>ギノウ</t>
    </rPh>
    <rPh sb="8" eb="10">
      <t>キジョウ</t>
    </rPh>
    <rPh sb="10" eb="11">
      <t>チュウ</t>
    </rPh>
    <rPh sb="11" eb="13">
      <t>シヨウ</t>
    </rPh>
    <rPh sb="13" eb="15">
      <t>フカ</t>
    </rPh>
    <phoneticPr fontId="1"/>
  </si>
  <si>
    <t>Rainbow Armor</t>
    <phoneticPr fontId="1"/>
  </si>
  <si>
    <t>魔法抵抗+2</t>
    <rPh sb="0" eb="2">
      <t>マホウ</t>
    </rPh>
    <rPh sb="2" eb="4">
      <t>テイコウ</t>
    </rPh>
    <phoneticPr fontId="1"/>
  </si>
  <si>
    <t>Robe of the Magi</t>
    <phoneticPr fontId="1"/>
  </si>
  <si>
    <t>風5</t>
    <rPh sb="0" eb="1">
      <t>カゼ</t>
    </rPh>
    <phoneticPr fontId="1"/>
  </si>
  <si>
    <t>Robe of Invulnerability</t>
    <phoneticPr fontId="1"/>
  </si>
  <si>
    <t>死4</t>
    <rPh sb="0" eb="1">
      <t>シ</t>
    </rPh>
    <phoneticPr fontId="1"/>
  </si>
  <si>
    <t>Rime Hauberk</t>
    <phoneticPr fontId="1"/>
  </si>
  <si>
    <t>常時効果：Breath of Winter</t>
    <rPh sb="0" eb="2">
      <t>ジョウジ</t>
    </rPh>
    <rPh sb="2" eb="4">
      <t>コウカ</t>
    </rPh>
    <phoneticPr fontId="1"/>
  </si>
  <si>
    <t>Jade Armor</t>
    <phoneticPr fontId="1"/>
  </si>
  <si>
    <t>Bone Armor</t>
    <phoneticPr fontId="1"/>
  </si>
  <si>
    <t>常時効果：Soul Vortex</t>
    <rPh sb="0" eb="2">
      <t>ジョウジ</t>
    </rPh>
    <rPh sb="2" eb="4">
      <t>コウカ</t>
    </rPh>
    <phoneticPr fontId="1"/>
  </si>
  <si>
    <t>Hydra Skin Armor</t>
    <phoneticPr fontId="1"/>
  </si>
  <si>
    <t>Aseftik's Armor</t>
    <phoneticPr fontId="1"/>
  </si>
  <si>
    <t>魔法抵抗+3、士気+8\n装備解除不可</t>
    <rPh sb="0" eb="2">
      <t>マホウ</t>
    </rPh>
    <rPh sb="2" eb="4">
      <t>テイコウ</t>
    </rPh>
    <rPh sb="7" eb="9">
      <t>シキ</t>
    </rPh>
    <rPh sb="13" eb="15">
      <t>ソウビ</t>
    </rPh>
    <rPh sb="15" eb="17">
      <t>カイジョ</t>
    </rPh>
    <rPh sb="17" eb="19">
      <t>フカ</t>
    </rPh>
    <phoneticPr fontId="1"/>
  </si>
  <si>
    <t>Monolith Armor</t>
    <phoneticPr fontId="1"/>
  </si>
  <si>
    <t>Armor of the Dawn</t>
    <phoneticPr fontId="1"/>
  </si>
  <si>
    <t>地3</t>
    <rPh sb="0" eb="1">
      <t>チ</t>
    </rPh>
    <phoneticPr fontId="1"/>
  </si>
  <si>
    <t>魔法抵抗+1</t>
    <rPh sb="0" eb="2">
      <t>マホウ</t>
    </rPh>
    <rPh sb="2" eb="4">
      <t>テイコウ</t>
    </rPh>
    <phoneticPr fontId="1"/>
  </si>
  <si>
    <t>Robe of Calius the Druid</t>
    <phoneticPr fontId="1"/>
  </si>
  <si>
    <t>緑3</t>
    <rPh sb="0" eb="1">
      <t>ミドリ</t>
    </rPh>
    <phoneticPr fontId="1"/>
  </si>
  <si>
    <t>Fenris' Pelt</t>
    <phoneticPr fontId="1"/>
  </si>
  <si>
    <t>緑4</t>
    <rPh sb="0" eb="1">
      <t>ミドリ</t>
    </rPh>
    <phoneticPr fontId="1"/>
  </si>
  <si>
    <t>Swi</t>
    <phoneticPr fontId="1"/>
  </si>
  <si>
    <t>戦闘開始時自動発動：Howl</t>
    <rPh sb="0" eb="2">
      <t>セントウ</t>
    </rPh>
    <rPh sb="2" eb="4">
      <t>カイシ</t>
    </rPh>
    <rPh sb="4" eb="5">
      <t>ジ</t>
    </rPh>
    <rPh sb="5" eb="7">
      <t>ジドウ</t>
    </rPh>
    <rPh sb="7" eb="9">
      <t>ハツドウ</t>
    </rPh>
    <phoneticPr fontId="1"/>
  </si>
  <si>
    <t>Armor of Virtue</t>
    <phoneticPr fontId="1"/>
  </si>
  <si>
    <t>星3</t>
    <rPh sb="0" eb="1">
      <t>ホシ</t>
    </rPh>
    <phoneticPr fontId="1"/>
  </si>
  <si>
    <t>ダメージを受けると首都へ帰還</t>
    <rPh sb="5" eb="6">
      <t>ウ</t>
    </rPh>
    <rPh sb="9" eb="11">
      <t>シュト</t>
    </rPh>
    <rPh sb="12" eb="14">
      <t>キカン</t>
    </rPh>
    <phoneticPr fontId="1"/>
  </si>
  <si>
    <t>Flesh Ward</t>
    <phoneticPr fontId="1"/>
  </si>
  <si>
    <t>血4</t>
    <rPh sb="0" eb="1">
      <t>ケツ</t>
    </rPh>
    <phoneticPr fontId="1"/>
  </si>
  <si>
    <t>DR</t>
    <phoneticPr fontId="1"/>
  </si>
  <si>
    <t>筋力+4\n無生物使用不可\n装備解除不可</t>
    <rPh sb="0" eb="2">
      <t>キンリョク</t>
    </rPh>
    <rPh sb="6" eb="9">
      <t>ムセイブツ</t>
    </rPh>
    <rPh sb="9" eb="11">
      <t>シヨウ</t>
    </rPh>
    <rPh sb="11" eb="13">
      <t>フカ</t>
    </rPh>
    <rPh sb="15" eb="17">
      <t>ソウビ</t>
    </rPh>
    <rPh sb="17" eb="19">
      <t>カイジョ</t>
    </rPh>
    <rPh sb="19" eb="21">
      <t>フカ</t>
    </rPh>
    <phoneticPr fontId="1"/>
  </si>
  <si>
    <t>Pebble Skin Suit</t>
    <phoneticPr fontId="1"/>
  </si>
  <si>
    <t>筋力+2\n常時効果：Stoneskin\n無生物使用不可\n装備解除不可\nターン毎に低確率でTrollに変身</t>
    <rPh sb="0" eb="2">
      <t>キンリョク</t>
    </rPh>
    <rPh sb="6" eb="8">
      <t>ジョウジ</t>
    </rPh>
    <rPh sb="8" eb="10">
      <t>コウカ</t>
    </rPh>
    <rPh sb="22" eb="25">
      <t>ムセイブツ</t>
    </rPh>
    <rPh sb="25" eb="27">
      <t>シヨウ</t>
    </rPh>
    <rPh sb="27" eb="29">
      <t>フカ</t>
    </rPh>
    <rPh sb="31" eb="33">
      <t>ソウビ</t>
    </rPh>
    <rPh sb="33" eb="35">
      <t>カイジョ</t>
    </rPh>
    <rPh sb="35" eb="37">
      <t>フカ</t>
    </rPh>
    <rPh sb="42" eb="43">
      <t>ゴト</t>
    </rPh>
    <rPh sb="44" eb="47">
      <t>テイカクリツ</t>
    </rPh>
    <rPh sb="54" eb="56">
      <t>ヘンシン</t>
    </rPh>
    <phoneticPr fontId="1"/>
  </si>
  <si>
    <t>Robe of the Sorceress</t>
    <phoneticPr fontId="1"/>
  </si>
  <si>
    <t>Sun Armor</t>
    <phoneticPr fontId="1"/>
  </si>
  <si>
    <t>Greenstone Armor</t>
    <phoneticPr fontId="1"/>
  </si>
  <si>
    <t>Champion's Cuirass</t>
    <phoneticPr fontId="1"/>
  </si>
  <si>
    <t>地5</t>
    <rPh sb="0" eb="1">
      <t>チ</t>
    </rPh>
    <phoneticPr fontId="1"/>
  </si>
  <si>
    <t>星5</t>
    <rPh sb="0" eb="1">
      <t>ホシ</t>
    </rPh>
    <phoneticPr fontId="1"/>
  </si>
  <si>
    <t>火4</t>
    <rPh sb="0" eb="1">
      <t>ヒ</t>
    </rPh>
    <phoneticPr fontId="1"/>
  </si>
  <si>
    <t>火5</t>
    <rPh sb="0" eb="1">
      <t>ヒ</t>
    </rPh>
    <phoneticPr fontId="1"/>
  </si>
  <si>
    <t>t5</t>
    <phoneticPr fontId="1"/>
  </si>
  <si>
    <t>装備解除不可\nデスマッチ強制参加</t>
    <rPh sb="0" eb="2">
      <t>ソウビ</t>
    </rPh>
    <rPh sb="2" eb="4">
      <t>カイジョ</t>
    </rPh>
    <rPh sb="4" eb="6">
      <t>フカ</t>
    </rPh>
    <rPh sb="13" eb="15">
      <t>キョウセイ</t>
    </rPh>
    <rPh sb="15" eb="17">
      <t>サンカ</t>
    </rPh>
    <phoneticPr fontId="1"/>
  </si>
  <si>
    <t>靴</t>
    <rPh sb="0" eb="1">
      <t>クツ</t>
    </rPh>
    <phoneticPr fontId="1"/>
  </si>
  <si>
    <t>Boots of Long Strides</t>
    <phoneticPr fontId="1"/>
  </si>
  <si>
    <t>行軍速度+6</t>
    <rPh sb="0" eb="2">
      <t>コウグン</t>
    </rPh>
    <rPh sb="2" eb="4">
      <t>ソクド</t>
    </rPh>
    <phoneticPr fontId="1"/>
  </si>
  <si>
    <t>Chi Shoes</t>
    <phoneticPr fontId="1"/>
  </si>
  <si>
    <t>Boots of the Behemoth</t>
    <phoneticPr fontId="1"/>
  </si>
  <si>
    <t>Boots of Giant Strength</t>
    <phoneticPr fontId="1"/>
  </si>
  <si>
    <t>筋力+5</t>
    <rPh sb="0" eb="2">
      <t>キンリョク</t>
    </rPh>
    <phoneticPr fontId="1"/>
  </si>
  <si>
    <t>Birch Boots</t>
    <phoneticPr fontId="1"/>
  </si>
  <si>
    <t>SnM</t>
    <phoneticPr fontId="1"/>
  </si>
  <si>
    <t>Ranger's Boots</t>
    <phoneticPr fontId="1"/>
  </si>
  <si>
    <t>Brimstone Boots</t>
    <phoneticPr fontId="1"/>
  </si>
  <si>
    <t>筋力+4</t>
    <rPh sb="0" eb="2">
      <t>キンリョク</t>
    </rPh>
    <phoneticPr fontId="1"/>
  </si>
  <si>
    <t>Winged Shoes</t>
    <phoneticPr fontId="1"/>
  </si>
  <si>
    <t>Earth Boots</t>
    <phoneticPr fontId="1"/>
  </si>
  <si>
    <t>Boots of the Messenger</t>
    <phoneticPr fontId="1"/>
  </si>
  <si>
    <t>行軍速度+9</t>
    <rPh sb="0" eb="2">
      <t>コウグン</t>
    </rPh>
    <rPh sb="2" eb="4">
      <t>ソクド</t>
    </rPh>
    <phoneticPr fontId="1"/>
  </si>
  <si>
    <t>Boots of Quickness</t>
    <phoneticPr fontId="1"/>
  </si>
  <si>
    <t>行軍速度+12</t>
    <rPh sb="0" eb="2">
      <t>コウグン</t>
    </rPh>
    <rPh sb="2" eb="4">
      <t>ソクド</t>
    </rPh>
    <phoneticPr fontId="1"/>
  </si>
  <si>
    <t>Boots of Stone</t>
    <phoneticPr fontId="1"/>
  </si>
  <si>
    <t>Boots of Youth</t>
    <phoneticPr fontId="1"/>
  </si>
  <si>
    <t>血2</t>
    <rPh sb="0" eb="1">
      <t>ケツ</t>
    </rPh>
    <phoneticPr fontId="1"/>
  </si>
  <si>
    <t>老化抑止：90%</t>
    <rPh sb="0" eb="2">
      <t>ロウカ</t>
    </rPh>
    <rPh sb="2" eb="4">
      <t>ヨクシ</t>
    </rPh>
    <phoneticPr fontId="1"/>
  </si>
  <si>
    <t>Boots of the Spider</t>
    <phoneticPr fontId="1"/>
  </si>
  <si>
    <t>捕縛無効</t>
    <rPh sb="0" eb="2">
      <t>ホバク</t>
    </rPh>
    <rPh sb="2" eb="4">
      <t>ムコウ</t>
    </rPh>
    <phoneticPr fontId="1"/>
  </si>
  <si>
    <t>Boots of Seven Mile Strides</t>
    <phoneticPr fontId="1"/>
  </si>
  <si>
    <t>行軍速度+18</t>
    <rPh sb="0" eb="2">
      <t>コウグン</t>
    </rPh>
    <rPh sb="2" eb="4">
      <t>ソクド</t>
    </rPh>
    <phoneticPr fontId="1"/>
  </si>
  <si>
    <t>Boots of Antaeus</t>
    <phoneticPr fontId="1"/>
  </si>
  <si>
    <t>Sandals of the Crane</t>
    <phoneticPr fontId="1"/>
  </si>
  <si>
    <t>戦闘中自動発動：Blink</t>
    <rPh sb="0" eb="3">
      <t>セントウチュウ</t>
    </rPh>
    <rPh sb="3" eb="5">
      <t>ジドウ</t>
    </rPh>
    <rPh sb="5" eb="7">
      <t>ハツドウ</t>
    </rPh>
    <phoneticPr fontId="1"/>
  </si>
  <si>
    <t>Boots of the Planes</t>
    <phoneticPr fontId="1"/>
  </si>
  <si>
    <t>The Boots of Calius the Druid</t>
    <phoneticPr fontId="1"/>
  </si>
  <si>
    <t>非戦闘時使用可能：Teleport\n稀にVoidへ追放される</t>
    <rPh sb="0" eb="1">
      <t>ヒ</t>
    </rPh>
    <rPh sb="1" eb="3">
      <t>セントウ</t>
    </rPh>
    <rPh sb="3" eb="4">
      <t>ジ</t>
    </rPh>
    <rPh sb="4" eb="6">
      <t>シヨウ</t>
    </rPh>
    <rPh sb="6" eb="8">
      <t>カノウ</t>
    </rPh>
    <rPh sb="19" eb="20">
      <t>マレ</t>
    </rPh>
    <rPh sb="26" eb="28">
      <t>ツイホウ</t>
    </rPh>
    <phoneticPr fontId="1"/>
  </si>
  <si>
    <t>Golden Sandals</t>
    <phoneticPr fontId="1"/>
  </si>
  <si>
    <t>防御技能+5、行軍速度+6</t>
    <rPh sb="0" eb="2">
      <t>ボウギョ</t>
    </rPh>
    <rPh sb="2" eb="4">
      <t>ギノウ</t>
    </rPh>
    <rPh sb="7" eb="9">
      <t>コウグン</t>
    </rPh>
    <rPh sb="9" eb="11">
      <t>ソクド</t>
    </rPh>
    <phoneticPr fontId="1"/>
  </si>
  <si>
    <t>雑貨</t>
    <rPh sb="0" eb="2">
      <t>ザッカ</t>
    </rPh>
    <phoneticPr fontId="1"/>
  </si>
  <si>
    <t>Ring of Fire</t>
    <phoneticPr fontId="1"/>
  </si>
  <si>
    <t>火1</t>
    <rPh sb="0" eb="1">
      <t>ヒ</t>
    </rPh>
    <phoneticPr fontId="1"/>
  </si>
  <si>
    <t>Ring of Tamed Lightning</t>
    <phoneticPr fontId="1"/>
  </si>
  <si>
    <t>風1</t>
    <rPh sb="0" eb="1">
      <t>カゼ</t>
    </rPh>
    <phoneticPr fontId="1"/>
  </si>
  <si>
    <t>Ring of Frost</t>
    <phoneticPr fontId="1"/>
  </si>
  <si>
    <t>水1</t>
    <rPh sb="0" eb="1">
      <t>ミズ</t>
    </rPh>
    <phoneticPr fontId="1"/>
  </si>
  <si>
    <t>Bear Claw Talisman</t>
    <phoneticPr fontId="1"/>
  </si>
  <si>
    <t>地1</t>
    <rPh sb="0" eb="1">
      <t>チ</t>
    </rPh>
    <phoneticPr fontId="1"/>
  </si>
  <si>
    <t>緑1</t>
    <rPh sb="0" eb="1">
      <t>ミドリ</t>
    </rPh>
    <phoneticPr fontId="1"/>
  </si>
  <si>
    <t>筋力+5、士気+2</t>
    <rPh sb="0" eb="2">
      <t>キンリョク</t>
    </rPh>
    <rPh sb="5" eb="7">
      <t>シキ</t>
    </rPh>
    <phoneticPr fontId="1"/>
  </si>
  <si>
    <t>Rabbit Foot Charm</t>
    <phoneticPr fontId="1"/>
  </si>
  <si>
    <t>星1</t>
    <rPh sb="0" eb="1">
      <t>ホシ</t>
    </rPh>
    <phoneticPr fontId="1"/>
  </si>
  <si>
    <t>TF</t>
    <phoneticPr fontId="1"/>
  </si>
  <si>
    <t>FL</t>
    <phoneticPr fontId="1"/>
  </si>
  <si>
    <t>Skull Talisman</t>
    <phoneticPr fontId="1"/>
  </si>
  <si>
    <t>死1</t>
    <rPh sb="0" eb="1">
      <t>シ</t>
    </rPh>
    <phoneticPr fontId="1"/>
  </si>
  <si>
    <t>随員：Longdead1体</t>
    <rPh sb="0" eb="2">
      <t>ズイイン</t>
    </rPh>
    <rPh sb="12" eb="13">
      <t>タイ</t>
    </rPh>
    <phoneticPr fontId="1"/>
  </si>
  <si>
    <t>Snake Ring</t>
    <phoneticPr fontId="1"/>
  </si>
  <si>
    <t>戦闘時使用可能：Poison Touch</t>
    <rPh sb="0" eb="2">
      <t>セントウ</t>
    </rPh>
    <rPh sb="2" eb="3">
      <t>ジ</t>
    </rPh>
    <rPh sb="3" eb="5">
      <t>シヨウ</t>
    </rPh>
    <rPh sb="5" eb="7">
      <t>カノウ</t>
    </rPh>
    <phoneticPr fontId="1"/>
  </si>
  <si>
    <t>Slave Collar</t>
    <phoneticPr fontId="1"/>
  </si>
  <si>
    <t>血1</t>
    <rPh sb="0" eb="1">
      <t>ケツ</t>
    </rPh>
    <phoneticPr fontId="1"/>
  </si>
  <si>
    <t>Sed</t>
    <phoneticPr fontId="1"/>
  </si>
  <si>
    <t>Burning Pearl</t>
    <phoneticPr fontId="1"/>
  </si>
  <si>
    <t>Fire in a Jar</t>
    <phoneticPr fontId="1"/>
  </si>
  <si>
    <t>Ring of Warning</t>
    <phoneticPr fontId="1"/>
  </si>
  <si>
    <t>PB</t>
    <phoneticPr fontId="1"/>
  </si>
  <si>
    <t>護衛最大数+5</t>
    <rPh sb="0" eb="2">
      <t>ゴエイ</t>
    </rPh>
    <rPh sb="2" eb="4">
      <t>サイダイ</t>
    </rPh>
    <rPh sb="4" eb="5">
      <t>スウ</t>
    </rPh>
    <phoneticPr fontId="1"/>
  </si>
  <si>
    <t>Ring of Levitation</t>
    <phoneticPr fontId="1"/>
  </si>
  <si>
    <t>Owl Quill</t>
    <phoneticPr fontId="1"/>
  </si>
  <si>
    <t>Res</t>
    <phoneticPr fontId="1"/>
  </si>
  <si>
    <t>Eye of Aiming</t>
    <phoneticPr fontId="1"/>
  </si>
  <si>
    <t>射撃精度+8\n装備解除不可</t>
    <rPh sb="0" eb="2">
      <t>シャゲキ</t>
    </rPh>
    <rPh sb="2" eb="4">
      <t>セイド</t>
    </rPh>
    <rPh sb="8" eb="10">
      <t>ソウビ</t>
    </rPh>
    <rPh sb="10" eb="12">
      <t>カイジョ</t>
    </rPh>
    <rPh sb="12" eb="14">
      <t>フカ</t>
    </rPh>
    <phoneticPr fontId="1"/>
  </si>
  <si>
    <t>Amulet of Missile Protection</t>
    <phoneticPr fontId="1"/>
  </si>
  <si>
    <t>風2</t>
    <rPh sb="0" eb="1">
      <t>カゼ</t>
    </rPh>
    <phoneticPr fontId="1"/>
  </si>
  <si>
    <t>Amulet of Breathing</t>
    <phoneticPr fontId="1"/>
  </si>
  <si>
    <t>Gossamer Cloth</t>
    <phoneticPr fontId="1"/>
  </si>
  <si>
    <t>軍勢規模欺瞞：-25</t>
    <rPh sb="0" eb="2">
      <t>グンゼイ</t>
    </rPh>
    <rPh sb="2" eb="4">
      <t>キボ</t>
    </rPh>
    <rPh sb="4" eb="6">
      <t>ギマン</t>
    </rPh>
    <phoneticPr fontId="1"/>
  </si>
  <si>
    <t>Ring of Water Breathing</t>
    <phoneticPr fontId="1"/>
  </si>
  <si>
    <t>Flask of Holy Water</t>
    <phoneticPr fontId="1"/>
  </si>
  <si>
    <t>s</t>
    <phoneticPr fontId="1"/>
  </si>
  <si>
    <t>Clam of Pearls</t>
    <phoneticPr fontId="1"/>
  </si>
  <si>
    <t>Bracers of Protection</t>
    <phoneticPr fontId="1"/>
  </si>
  <si>
    <t>Lodestone Amulet</t>
    <phoneticPr fontId="1"/>
  </si>
  <si>
    <t>魔法抵抗+2</t>
    <rPh sb="0" eb="2">
      <t>マホウ</t>
    </rPh>
    <rPh sb="2" eb="4">
      <t>テイコウ</t>
    </rPh>
    <phoneticPr fontId="1"/>
  </si>
  <si>
    <t>Wound Fend Amulet</t>
    <phoneticPr fontId="1"/>
  </si>
  <si>
    <t>The Pebble Pouch</t>
    <phoneticPr fontId="1"/>
  </si>
  <si>
    <t>装備条件：サイズ4、筋力20、腕2本</t>
    <rPh sb="0" eb="2">
      <t>ソウビ</t>
    </rPh>
    <rPh sb="2" eb="4">
      <t>ジョウケン</t>
    </rPh>
    <rPh sb="10" eb="12">
      <t>キンリョク</t>
    </rPh>
    <rPh sb="15" eb="16">
      <t>ウデ</t>
    </rPh>
    <rPh sb="17" eb="18">
      <t>ホン</t>
    </rPh>
    <phoneticPr fontId="1"/>
  </si>
  <si>
    <t>Stone Bird</t>
    <phoneticPr fontId="1"/>
  </si>
  <si>
    <t>Head</t>
    <phoneticPr fontId="1"/>
  </si>
  <si>
    <t>Cat's Eye Amulet</t>
    <phoneticPr fontId="1"/>
  </si>
  <si>
    <t>Pendant of Luck</t>
    <phoneticPr fontId="1"/>
  </si>
  <si>
    <t>Champion's Skull</t>
    <phoneticPr fontId="1"/>
  </si>
  <si>
    <t>経験値自然増加：+3</t>
    <rPh sb="0" eb="3">
      <t>ケイケンチ</t>
    </rPh>
    <rPh sb="3" eb="5">
      <t>シゼン</t>
    </rPh>
    <rPh sb="5" eb="7">
      <t>ゾウカ</t>
    </rPh>
    <phoneticPr fontId="1"/>
  </si>
  <si>
    <t>Effigy of War</t>
    <phoneticPr fontId="1"/>
  </si>
  <si>
    <t>軍勢規模欺瞞：+50</t>
    <rPh sb="0" eb="2">
      <t>グンゼイ</t>
    </rPh>
    <rPh sb="2" eb="4">
      <t>キボ</t>
    </rPh>
    <rPh sb="4" eb="6">
      <t>ギマン</t>
    </rPh>
    <phoneticPr fontId="1"/>
  </si>
  <si>
    <t>Handful of Acorns</t>
    <phoneticPr fontId="1"/>
  </si>
  <si>
    <t>随員：Vineman3体</t>
    <rPh sb="0" eb="2">
      <t>ズイイン</t>
    </rPh>
    <rPh sb="11" eb="12">
      <t>タイ</t>
    </rPh>
    <phoneticPr fontId="1"/>
  </si>
  <si>
    <t>Barkskin Amulet</t>
    <phoneticPr fontId="1"/>
  </si>
  <si>
    <t>常時効果：Barkskin</t>
    <rPh sb="0" eb="2">
      <t>ジョウジ</t>
    </rPh>
    <rPh sb="2" eb="4">
      <t>コウカ</t>
    </rPh>
    <phoneticPr fontId="1"/>
  </si>
  <si>
    <t>Cat Charm</t>
    <phoneticPr fontId="1"/>
  </si>
  <si>
    <t>緑2</t>
    <rPh sb="0" eb="1">
      <t>ミドリ</t>
    </rPh>
    <phoneticPr fontId="1"/>
  </si>
  <si>
    <t>防御技能+4</t>
    <rPh sb="0" eb="2">
      <t>ボウギョ</t>
    </rPh>
    <rPh sb="2" eb="4">
      <t>ギノウ</t>
    </rPh>
    <phoneticPr fontId="1"/>
  </si>
  <si>
    <t>Enormous Cauldron of Broth</t>
    <phoneticPr fontId="1"/>
  </si>
  <si>
    <t>緑3</t>
    <rPh sb="0" eb="1">
      <t>ミドリ</t>
    </rPh>
    <phoneticPr fontId="1"/>
  </si>
  <si>
    <t>Ring of the Warrior</t>
    <phoneticPr fontId="1"/>
  </si>
  <si>
    <t>攻撃技能+5、士気+2</t>
    <rPh sb="0" eb="2">
      <t>コウゲキ</t>
    </rPh>
    <rPh sb="2" eb="4">
      <t>ギノウ</t>
    </rPh>
    <rPh sb="7" eb="9">
      <t>シキ</t>
    </rPh>
    <phoneticPr fontId="1"/>
  </si>
  <si>
    <t>Imp Familiar</t>
    <phoneticPr fontId="1"/>
  </si>
  <si>
    <t>Soul Contract</t>
    <phoneticPr fontId="1"/>
  </si>
  <si>
    <t>血3</t>
    <rPh sb="0" eb="1">
      <t>ケツ</t>
    </rPh>
    <phoneticPr fontId="1"/>
  </si>
  <si>
    <t>毎ターン自動召喚：Devil1体\n製造費軽減対象外\n装備解除不可</t>
    <rPh sb="0" eb="1">
      <t>マイ</t>
    </rPh>
    <rPh sb="4" eb="6">
      <t>ジドウ</t>
    </rPh>
    <rPh sb="6" eb="8">
      <t>ショウカン</t>
    </rPh>
    <rPh sb="15" eb="16">
      <t>タイ</t>
    </rPh>
    <rPh sb="18" eb="20">
      <t>セイゾウ</t>
    </rPh>
    <rPh sb="20" eb="21">
      <t>ヒ</t>
    </rPh>
    <rPh sb="21" eb="23">
      <t>ケイゲン</t>
    </rPh>
    <rPh sb="23" eb="26">
      <t>タイショウガイ</t>
    </rPh>
    <rPh sb="28" eb="30">
      <t>ソウビ</t>
    </rPh>
    <rPh sb="30" eb="32">
      <t>カイジョ</t>
    </rPh>
    <rPh sb="32" eb="34">
      <t>フカ</t>
    </rPh>
    <phoneticPr fontId="1"/>
  </si>
  <si>
    <t>製造費軽減対象外\n装備解除不可</t>
    <rPh sb="0" eb="2">
      <t>セイゾウ</t>
    </rPh>
    <rPh sb="2" eb="3">
      <t>ヒ</t>
    </rPh>
    <rPh sb="3" eb="5">
      <t>ケイゲン</t>
    </rPh>
    <rPh sb="5" eb="8">
      <t>タイショウガイ</t>
    </rPh>
    <rPh sb="10" eb="12">
      <t>ソウビ</t>
    </rPh>
    <rPh sb="12" eb="14">
      <t>カイジョ</t>
    </rPh>
    <rPh sb="14" eb="16">
      <t>フカ</t>
    </rPh>
    <phoneticPr fontId="1"/>
  </si>
  <si>
    <t>Medallion of Vengeance</t>
    <phoneticPr fontId="1"/>
  </si>
  <si>
    <t>火1</t>
    <rPh sb="0" eb="1">
      <t>ヒ</t>
    </rPh>
    <phoneticPr fontId="1"/>
  </si>
  <si>
    <t>死亡時に消費して自爆（威力20、防御貫通、範囲10）</t>
    <rPh sb="0" eb="3">
      <t>シボウジ</t>
    </rPh>
    <rPh sb="4" eb="6">
      <t>ショウヒ</t>
    </rPh>
    <rPh sb="8" eb="10">
      <t>ジバク</t>
    </rPh>
    <rPh sb="11" eb="13">
      <t>イリョク</t>
    </rPh>
    <rPh sb="16" eb="18">
      <t>ボウギョ</t>
    </rPh>
    <rPh sb="18" eb="20">
      <t>カンツウ</t>
    </rPh>
    <rPh sb="21" eb="23">
      <t>ハンイ</t>
    </rPh>
    <phoneticPr fontId="1"/>
  </si>
  <si>
    <t>Pills of Water Breathing</t>
    <phoneticPr fontId="1"/>
  </si>
  <si>
    <t>風2</t>
    <rPh sb="0" eb="1">
      <t>カゼ</t>
    </rPh>
    <phoneticPr fontId="1"/>
  </si>
  <si>
    <t>Dancing Trident</t>
    <phoneticPr fontId="1"/>
  </si>
  <si>
    <t>風1</t>
    <rPh sb="0" eb="1">
      <t>カゼ</t>
    </rPh>
    <phoneticPr fontId="1"/>
  </si>
  <si>
    <t>Storm Spool</t>
    <phoneticPr fontId="1"/>
  </si>
  <si>
    <t>OC</t>
    <phoneticPr fontId="1"/>
  </si>
  <si>
    <t>Corpse Construct召喚数+2</t>
    <rPh sb="16" eb="18">
      <t>ショウカン</t>
    </rPh>
    <rPh sb="18" eb="19">
      <t>スウ</t>
    </rPh>
    <phoneticPr fontId="1"/>
  </si>
  <si>
    <t>Wall Shaker</t>
    <phoneticPr fontId="1"/>
  </si>
  <si>
    <t>風3</t>
    <rPh sb="0" eb="1">
      <t>カゼ</t>
    </rPh>
    <phoneticPr fontId="1"/>
  </si>
  <si>
    <t>戦闘時使用可能：Panic</t>
    <rPh sb="0" eb="2">
      <t>セントウ</t>
    </rPh>
    <rPh sb="2" eb="3">
      <t>ジ</t>
    </rPh>
    <rPh sb="3" eb="5">
      <t>シヨウ</t>
    </rPh>
    <rPh sb="5" eb="7">
      <t>カノウ</t>
    </rPh>
    <phoneticPr fontId="1"/>
  </si>
  <si>
    <t>Bag of Winds</t>
    <phoneticPr fontId="1"/>
  </si>
  <si>
    <t>風5</t>
    <rPh sb="0" eb="1">
      <t>カゼ</t>
    </rPh>
    <phoneticPr fontId="1"/>
  </si>
  <si>
    <t>戦闘開始時自動発動：Summon Lesser Air Elemental</t>
    <rPh sb="0" eb="2">
      <t>セントウ</t>
    </rPh>
    <rPh sb="2" eb="4">
      <t>カイシ</t>
    </rPh>
    <rPh sb="4" eb="5">
      <t>ジ</t>
    </rPh>
    <rPh sb="5" eb="7">
      <t>ジドウ</t>
    </rPh>
    <rPh sb="7" eb="9">
      <t>ハツドウ</t>
    </rPh>
    <phoneticPr fontId="1"/>
  </si>
  <si>
    <t>Flying Carpet</t>
    <phoneticPr fontId="1"/>
  </si>
  <si>
    <t>空輸：容量14、速度20</t>
    <rPh sb="0" eb="2">
      <t>クウユ</t>
    </rPh>
    <rPh sb="3" eb="5">
      <t>ヨウリョウ</t>
    </rPh>
    <rPh sb="8" eb="10">
      <t>ソクド</t>
    </rPh>
    <phoneticPr fontId="1"/>
  </si>
  <si>
    <t>Dancing Shield</t>
    <phoneticPr fontId="1"/>
  </si>
  <si>
    <t>地1</t>
    <rPh sb="0" eb="1">
      <t>チ</t>
    </rPh>
    <phoneticPr fontId="1"/>
  </si>
  <si>
    <t>Enchanted Mirror</t>
    <phoneticPr fontId="1"/>
  </si>
  <si>
    <t>軍勢規模欺瞞：+75</t>
    <rPh sb="0" eb="2">
      <t>グンゼイ</t>
    </rPh>
    <rPh sb="2" eb="4">
      <t>キボ</t>
    </rPh>
    <rPh sb="4" eb="6">
      <t>ギマン</t>
    </rPh>
    <phoneticPr fontId="1"/>
  </si>
  <si>
    <t>Cauldron of the Elven Halls</t>
    <phoneticPr fontId="1"/>
  </si>
  <si>
    <t>軍勢規模欺瞞：-75</t>
    <rPh sb="0" eb="2">
      <t>グンゼイ</t>
    </rPh>
    <rPh sb="2" eb="4">
      <t>キボ</t>
    </rPh>
    <rPh sb="4" eb="6">
      <t>ギマン</t>
    </rPh>
    <phoneticPr fontId="1"/>
  </si>
  <si>
    <t>Amulet of the Fish</t>
    <phoneticPr fontId="1"/>
  </si>
  <si>
    <t>水1</t>
    <rPh sb="0" eb="1">
      <t>ミズ</t>
    </rPh>
    <phoneticPr fontId="1"/>
  </si>
  <si>
    <t>空気呼吸付加</t>
    <rPh sb="0" eb="2">
      <t>クウキ</t>
    </rPh>
    <rPh sb="2" eb="4">
      <t>コキュウ</t>
    </rPh>
    <rPh sb="4" eb="6">
      <t>フカ</t>
    </rPh>
    <phoneticPr fontId="1"/>
  </si>
  <si>
    <t>Manual of Water Breathing</t>
    <phoneticPr fontId="1"/>
  </si>
  <si>
    <t>緑3</t>
    <rPh sb="0" eb="1">
      <t>ミドリ</t>
    </rPh>
    <phoneticPr fontId="1"/>
  </si>
  <si>
    <t>Girdle of Might</t>
    <phoneticPr fontId="1"/>
  </si>
  <si>
    <t>筋力+3</t>
    <rPh sb="0" eb="2">
      <t>キンリョク</t>
    </rPh>
    <phoneticPr fontId="1"/>
  </si>
  <si>
    <t>Crystal Matrix</t>
    <phoneticPr fontId="1"/>
  </si>
  <si>
    <t>星1</t>
    <rPh sb="0" eb="1">
      <t>ホシ</t>
    </rPh>
    <phoneticPr fontId="1"/>
  </si>
  <si>
    <t>CoM</t>
    <phoneticPr fontId="1"/>
  </si>
  <si>
    <t>CoS</t>
    <phoneticPr fontId="1"/>
  </si>
  <si>
    <t>Slave Matrix</t>
    <phoneticPr fontId="1"/>
  </si>
  <si>
    <t>Amulet of Antimagic</t>
    <phoneticPr fontId="1"/>
  </si>
  <si>
    <t>魔法抵抗+4</t>
    <rPh sb="0" eb="2">
      <t>マホウ</t>
    </rPh>
    <rPh sb="2" eb="4">
      <t>テイコウ</t>
    </rPh>
    <phoneticPr fontId="1"/>
  </si>
  <si>
    <t>Spell Focus</t>
    <phoneticPr fontId="1"/>
  </si>
  <si>
    <t>Eye of the Void</t>
    <phoneticPr fontId="1"/>
  </si>
  <si>
    <t>s</t>
    <phoneticPr fontId="1"/>
  </si>
  <si>
    <t>魔法抵抗-2、抵抗貫通修正+2\n装備解除不可</t>
    <rPh sb="0" eb="2">
      <t>マホウ</t>
    </rPh>
    <rPh sb="2" eb="4">
      <t>テイコウ</t>
    </rPh>
    <rPh sb="7" eb="9">
      <t>テイコウ</t>
    </rPh>
    <rPh sb="9" eb="11">
      <t>カンツウ</t>
    </rPh>
    <rPh sb="11" eb="13">
      <t>シュウセイ</t>
    </rPh>
    <rPh sb="17" eb="19">
      <t>ソウビ</t>
    </rPh>
    <rPh sb="19" eb="21">
      <t>カイジョ</t>
    </rPh>
    <rPh sb="21" eb="23">
      <t>フカ</t>
    </rPh>
    <phoneticPr fontId="1"/>
  </si>
  <si>
    <t>Stone Sphere</t>
    <phoneticPr fontId="1"/>
  </si>
  <si>
    <t>星2</t>
    <rPh sb="0" eb="1">
      <t>ホシ</t>
    </rPh>
    <phoneticPr fontId="1"/>
  </si>
  <si>
    <t>非戦闘時使用可能：Astral Window</t>
    <rPh sb="0" eb="1">
      <t>ヒ</t>
    </rPh>
    <rPh sb="1" eb="3">
      <t>セントウ</t>
    </rPh>
    <rPh sb="3" eb="4">
      <t>ジ</t>
    </rPh>
    <rPh sb="4" eb="6">
      <t>シヨウ</t>
    </rPh>
    <rPh sb="6" eb="8">
      <t>カノウ</t>
    </rPh>
    <phoneticPr fontId="1"/>
  </si>
  <si>
    <t>Crystal Coin</t>
    <phoneticPr fontId="1"/>
  </si>
  <si>
    <t>地2</t>
    <rPh sb="0" eb="1">
      <t>チ</t>
    </rPh>
    <phoneticPr fontId="1"/>
  </si>
  <si>
    <t>Amulet of the Dead</t>
    <phoneticPr fontId="1"/>
  </si>
  <si>
    <t>死1</t>
    <rPh sb="0" eb="1">
      <t>シ</t>
    </rPh>
    <phoneticPr fontId="1"/>
  </si>
  <si>
    <t>2/2</t>
    <phoneticPr fontId="1"/>
  </si>
  <si>
    <t>戦闘時使用可能：Animate Skeleton</t>
    <rPh sb="0" eb="2">
      <t>セントウ</t>
    </rPh>
    <rPh sb="2" eb="3">
      <t>ジ</t>
    </rPh>
    <rPh sb="3" eb="5">
      <t>シヨウ</t>
    </rPh>
    <rPh sb="5" eb="7">
      <t>カノウ</t>
    </rPh>
    <phoneticPr fontId="1"/>
  </si>
  <si>
    <t>Skull Mentor</t>
    <phoneticPr fontId="1"/>
  </si>
  <si>
    <t>死2</t>
    <rPh sb="0" eb="1">
      <t>シ</t>
    </rPh>
    <phoneticPr fontId="1"/>
  </si>
  <si>
    <t>Bane Venom Charm</t>
    <phoneticPr fontId="1"/>
  </si>
  <si>
    <t>Rea</t>
    <phoneticPr fontId="1"/>
  </si>
  <si>
    <t>Horn of Valor</t>
    <phoneticPr fontId="1"/>
  </si>
  <si>
    <t>緑1</t>
    <rPh sb="0" eb="1">
      <t>ミドリ</t>
    </rPh>
    <phoneticPr fontId="1"/>
  </si>
  <si>
    <t>Acorn Necklace</t>
    <phoneticPr fontId="1"/>
  </si>
  <si>
    <t>l</t>
    <phoneticPr fontId="1"/>
  </si>
  <si>
    <t>Endless Bag of Wine</t>
    <phoneticPr fontId="1"/>
  </si>
  <si>
    <t>Amulet of Giants</t>
    <phoneticPr fontId="1"/>
  </si>
  <si>
    <t>Lychantropos' Amulet</t>
    <phoneticPr fontId="1"/>
  </si>
  <si>
    <t>緑2</t>
    <rPh sb="0" eb="1">
      <t>ミドリ</t>
    </rPh>
    <phoneticPr fontId="1"/>
  </si>
  <si>
    <t>Ring of Regeneration</t>
    <phoneticPr fontId="1"/>
  </si>
  <si>
    <t>Amulet of Resilience</t>
    <phoneticPr fontId="1"/>
  </si>
  <si>
    <t>Cornucopia</t>
    <phoneticPr fontId="1"/>
  </si>
  <si>
    <t>Miraculous Cure All Elixir</t>
    <phoneticPr fontId="1"/>
  </si>
  <si>
    <t>緑5</t>
    <rPh sb="0" eb="1">
      <t>ミドリ</t>
    </rPh>
    <phoneticPr fontId="1"/>
  </si>
  <si>
    <t>Heal</t>
    <phoneticPr fontId="1"/>
  </si>
  <si>
    <t>d1</t>
    <phoneticPr fontId="1"/>
  </si>
  <si>
    <t>Astral Serpent</t>
    <phoneticPr fontId="1"/>
  </si>
  <si>
    <t>an</t>
    <phoneticPr fontId="1"/>
  </si>
  <si>
    <t>Death Poison</t>
    <phoneticPr fontId="1"/>
  </si>
  <si>
    <t>Sanguine Dowsing Rod</t>
    <phoneticPr fontId="1"/>
  </si>
  <si>
    <t>血1</t>
    <rPh sb="0" eb="1">
      <t>ケツ</t>
    </rPh>
    <phoneticPr fontId="1"/>
  </si>
  <si>
    <t>BS</t>
    <phoneticPr fontId="1"/>
  </si>
  <si>
    <t>Brazen Vessel</t>
    <phoneticPr fontId="1"/>
  </si>
  <si>
    <t>血5</t>
    <rPh sb="0" eb="1">
      <t>ケツ</t>
    </rPh>
    <phoneticPr fontId="1"/>
  </si>
  <si>
    <t>The Heart of Life</t>
    <phoneticPr fontId="1"/>
  </si>
  <si>
    <t>血3</t>
    <rPh sb="0" eb="1">
      <t>ケツ</t>
    </rPh>
    <phoneticPr fontId="1"/>
  </si>
  <si>
    <t>老化抑止：50%\n製造費軽減対象外\n無生物使用不可\n装備解除不可</t>
    <rPh sb="0" eb="2">
      <t>ロウカ</t>
    </rPh>
    <rPh sb="2" eb="4">
      <t>ヨクシ</t>
    </rPh>
    <rPh sb="10" eb="12">
      <t>セイゾウ</t>
    </rPh>
    <rPh sb="12" eb="13">
      <t>ヒ</t>
    </rPh>
    <rPh sb="13" eb="15">
      <t>ケイゲン</t>
    </rPh>
    <rPh sb="15" eb="18">
      <t>タイショウガイ</t>
    </rPh>
    <rPh sb="20" eb="23">
      <t>ムセイブツ</t>
    </rPh>
    <rPh sb="23" eb="25">
      <t>シヨウ</t>
    </rPh>
    <rPh sb="25" eb="27">
      <t>フカ</t>
    </rPh>
    <rPh sb="29" eb="31">
      <t>ソウビ</t>
    </rPh>
    <rPh sb="31" eb="33">
      <t>カイジョ</t>
    </rPh>
    <rPh sb="33" eb="35">
      <t>フカ</t>
    </rPh>
    <phoneticPr fontId="1"/>
  </si>
  <si>
    <t>Lifelong Protection</t>
    <phoneticPr fontId="1"/>
  </si>
  <si>
    <t>血2</t>
    <rPh sb="0" eb="1">
      <t>ケツ</t>
    </rPh>
    <phoneticPr fontId="1"/>
  </si>
  <si>
    <t>戦闘中自動発動：Summon 2 Imps\n製造費軽減対象外\n装備解除不可</t>
    <rPh sb="0" eb="3">
      <t>セントウチュウ</t>
    </rPh>
    <rPh sb="3" eb="5">
      <t>ジドウ</t>
    </rPh>
    <rPh sb="5" eb="7">
      <t>ハツドウ</t>
    </rPh>
    <rPh sb="23" eb="25">
      <t>セイゾウ</t>
    </rPh>
    <rPh sb="25" eb="26">
      <t>ヒ</t>
    </rPh>
    <rPh sb="26" eb="28">
      <t>ケイゲン</t>
    </rPh>
    <rPh sb="28" eb="31">
      <t>タイショウガイ</t>
    </rPh>
    <rPh sb="33" eb="35">
      <t>ソウビ</t>
    </rPh>
    <rPh sb="35" eb="37">
      <t>カイジョ</t>
    </rPh>
    <rPh sb="37" eb="39">
      <t>フカ</t>
    </rPh>
    <phoneticPr fontId="1"/>
  </si>
  <si>
    <t>Blood Stone</t>
    <phoneticPr fontId="1"/>
  </si>
  <si>
    <t>Water Lens</t>
    <phoneticPr fontId="1"/>
  </si>
  <si>
    <t>Lightless Lantern</t>
    <phoneticPr fontId="1"/>
  </si>
  <si>
    <t>Skull of Fire</t>
    <phoneticPr fontId="1"/>
  </si>
  <si>
    <t>Barrel of Air</t>
    <phoneticPr fontId="1"/>
  </si>
  <si>
    <t>風4</t>
    <rPh sb="0" eb="1">
      <t>カゼ</t>
    </rPh>
    <phoneticPr fontId="1"/>
  </si>
  <si>
    <t>Mirror of False Impressions</t>
    <phoneticPr fontId="1"/>
  </si>
  <si>
    <t>軍勢の容姿を1種に統一</t>
    <rPh sb="0" eb="2">
      <t>グンゼイ</t>
    </rPh>
    <rPh sb="3" eb="5">
      <t>ヨウシ</t>
    </rPh>
    <rPh sb="7" eb="8">
      <t>シュ</t>
    </rPh>
    <rPh sb="9" eb="11">
      <t>トウイツ</t>
    </rPh>
    <phoneticPr fontId="1"/>
  </si>
  <si>
    <t>Water Bracelet</t>
    <phoneticPr fontId="1"/>
  </si>
  <si>
    <t>Bottle of Living Water</t>
    <phoneticPr fontId="1"/>
  </si>
  <si>
    <t>水2</t>
    <rPh sb="0" eb="1">
      <t>ミズ</t>
    </rPh>
    <phoneticPr fontId="1"/>
  </si>
  <si>
    <t>随員：Water Elemental1体</t>
    <rPh sb="0" eb="2">
      <t>ズイイン</t>
    </rPh>
    <rPh sb="19" eb="20">
      <t>タイ</t>
    </rPh>
    <phoneticPr fontId="1"/>
  </si>
  <si>
    <t>Sea King's Goblet</t>
    <phoneticPr fontId="1"/>
  </si>
  <si>
    <t>水3</t>
    <rPh sb="0" eb="1">
      <t>ミズ</t>
    </rPh>
    <phoneticPr fontId="1"/>
  </si>
  <si>
    <t>The Copper Arm</t>
    <phoneticPr fontId="1"/>
  </si>
  <si>
    <t>地3</t>
    <rPh sb="0" eb="1">
      <t>チ</t>
    </rPh>
    <phoneticPr fontId="1"/>
  </si>
  <si>
    <t>腕の装備欄を1つ追加\n装備解除不可</t>
    <rPh sb="0" eb="1">
      <t>ウデ</t>
    </rPh>
    <rPh sb="2" eb="4">
      <t>ソウビ</t>
    </rPh>
    <rPh sb="4" eb="5">
      <t>ラン</t>
    </rPh>
    <rPh sb="8" eb="10">
      <t>ツイカ</t>
    </rPh>
    <rPh sb="12" eb="14">
      <t>ソウビ</t>
    </rPh>
    <rPh sb="14" eb="16">
      <t>カイジョ</t>
    </rPh>
    <rPh sb="16" eb="18">
      <t>フカ</t>
    </rPh>
    <phoneticPr fontId="1"/>
  </si>
  <si>
    <t>Crystal Heart</t>
    <phoneticPr fontId="1"/>
  </si>
  <si>
    <t>死亡時に消費して全回復\n無生物使用不可\n装備解除不可</t>
    <rPh sb="0" eb="3">
      <t>シボウジ</t>
    </rPh>
    <rPh sb="4" eb="6">
      <t>ショウヒ</t>
    </rPh>
    <rPh sb="8" eb="9">
      <t>ゼン</t>
    </rPh>
    <rPh sb="9" eb="11">
      <t>カイフク</t>
    </rPh>
    <rPh sb="13" eb="16">
      <t>ムセイブツ</t>
    </rPh>
    <rPh sb="16" eb="18">
      <t>シヨウ</t>
    </rPh>
    <rPh sb="18" eb="20">
      <t>フカ</t>
    </rPh>
    <rPh sb="22" eb="24">
      <t>ソウビ</t>
    </rPh>
    <rPh sb="24" eb="26">
      <t>カイジョ</t>
    </rPh>
    <rPh sb="26" eb="28">
      <t>フカ</t>
    </rPh>
    <phoneticPr fontId="1"/>
  </si>
  <si>
    <t>Stone Idol</t>
    <phoneticPr fontId="1"/>
  </si>
  <si>
    <t>Her</t>
    <phoneticPr fontId="1"/>
  </si>
  <si>
    <t>Inq</t>
    <phoneticPr fontId="1"/>
  </si>
  <si>
    <t>Eye Pendant</t>
    <phoneticPr fontId="1"/>
  </si>
  <si>
    <t>死3</t>
    <rPh sb="0" eb="1">
      <t>シ</t>
    </rPh>
    <phoneticPr fontId="1"/>
  </si>
  <si>
    <t>護衛最大数+5</t>
    <rPh sb="0" eb="2">
      <t>ゴエイ</t>
    </rPh>
    <rPh sb="2" eb="4">
      <t>サイダイ</t>
    </rPh>
    <rPh sb="4" eb="5">
      <t>スウ</t>
    </rPh>
    <phoneticPr fontId="1"/>
  </si>
  <si>
    <t>Arcane Lens</t>
    <phoneticPr fontId="1"/>
  </si>
  <si>
    <t>星3</t>
    <rPh sb="0" eb="1">
      <t>ホシ</t>
    </rPh>
    <phoneticPr fontId="1"/>
  </si>
  <si>
    <t>Eye of Innocence</t>
    <phoneticPr fontId="1"/>
  </si>
  <si>
    <t>装備解除不可</t>
    <rPh sb="0" eb="2">
      <t>ソウビ</t>
    </rPh>
    <rPh sb="2" eb="4">
      <t>カイジョ</t>
    </rPh>
    <rPh sb="4" eb="6">
      <t>フカ</t>
    </rPh>
    <phoneticPr fontId="1"/>
  </si>
  <si>
    <t>Ring of Wizardry</t>
    <phoneticPr fontId="1"/>
  </si>
  <si>
    <t>星7</t>
    <rPh sb="0" eb="1">
      <t>ホシ</t>
    </rPh>
    <phoneticPr fontId="1"/>
  </si>
  <si>
    <t>抵抗貫通修正+1</t>
    <rPh sb="0" eb="2">
      <t>テイコウ</t>
    </rPh>
    <rPh sb="2" eb="4">
      <t>カンツウ</t>
    </rPh>
    <rPh sb="4" eb="6">
      <t>シュウセイ</t>
    </rPh>
    <phoneticPr fontId="1"/>
  </si>
  <si>
    <t>Ring of Sorcery</t>
    <phoneticPr fontId="1"/>
  </si>
  <si>
    <t>星6</t>
    <rPh sb="0" eb="1">
      <t>ホシ</t>
    </rPh>
    <phoneticPr fontId="1"/>
  </si>
  <si>
    <t>Elixir of Life</t>
    <phoneticPr fontId="1"/>
  </si>
  <si>
    <t>火2</t>
    <rPh sb="0" eb="1">
      <t>ヒ</t>
    </rPh>
    <phoneticPr fontId="1"/>
  </si>
  <si>
    <t>老化抑止：80%\n死亡時に消費して全回復</t>
    <rPh sb="0" eb="2">
      <t>ロウカ</t>
    </rPh>
    <rPh sb="2" eb="4">
      <t>ヨクシ</t>
    </rPh>
    <rPh sb="10" eb="13">
      <t>シボウジ</t>
    </rPh>
    <rPh sb="14" eb="16">
      <t>ショウヒ</t>
    </rPh>
    <rPh sb="18" eb="19">
      <t>ゼン</t>
    </rPh>
    <rPh sb="19" eb="21">
      <t>カイフク</t>
    </rPh>
    <phoneticPr fontId="1"/>
  </si>
  <si>
    <t>Pocket Ship</t>
    <phoneticPr fontId="1"/>
  </si>
  <si>
    <t>Sail</t>
    <phoneticPr fontId="1"/>
  </si>
  <si>
    <t>Moonvine Bracelet</t>
    <phoneticPr fontId="1"/>
  </si>
  <si>
    <t>The Black Heart</t>
    <phoneticPr fontId="1"/>
  </si>
  <si>
    <t>士気+2\n製造費軽減対象外\n無生物使用不可\n装備解除不可</t>
    <rPh sb="0" eb="2">
      <t>シキ</t>
    </rPh>
    <rPh sb="6" eb="8">
      <t>セイゾウ</t>
    </rPh>
    <rPh sb="8" eb="9">
      <t>ヒ</t>
    </rPh>
    <rPh sb="9" eb="11">
      <t>ケイゲン</t>
    </rPh>
    <rPh sb="11" eb="14">
      <t>タイショウガイ</t>
    </rPh>
    <rPh sb="16" eb="19">
      <t>ムセイブツ</t>
    </rPh>
    <rPh sb="19" eb="21">
      <t>シヨウ</t>
    </rPh>
    <rPh sb="21" eb="23">
      <t>フカ</t>
    </rPh>
    <rPh sb="25" eb="27">
      <t>ソウビ</t>
    </rPh>
    <rPh sb="27" eb="29">
      <t>カイジョ</t>
    </rPh>
    <rPh sb="29" eb="31">
      <t>フカ</t>
    </rPh>
    <phoneticPr fontId="1"/>
  </si>
  <si>
    <t>Blood Pendant</t>
    <phoneticPr fontId="1"/>
  </si>
  <si>
    <t>筋力+2</t>
    <rPh sb="0" eb="2">
      <t>キンリョク</t>
    </rPh>
    <phoneticPr fontId="1"/>
  </si>
  <si>
    <t>Ring of Returning</t>
    <phoneticPr fontId="1"/>
  </si>
  <si>
    <t>ダメージを受けると首都へ帰還</t>
    <rPh sb="5" eb="6">
      <t>ウ</t>
    </rPh>
    <rPh sb="9" eb="11">
      <t>シュト</t>
    </rPh>
    <rPh sb="12" eb="14">
      <t>キカン</t>
    </rPh>
    <phoneticPr fontId="1"/>
  </si>
  <si>
    <t>The Heart of Quickness</t>
    <phoneticPr fontId="1"/>
  </si>
  <si>
    <t>行軍速度+12\n老化加速：+2\n無生物使用不可\n装備解除不可</t>
    <rPh sb="0" eb="2">
      <t>コウグン</t>
    </rPh>
    <rPh sb="2" eb="4">
      <t>ソクド</t>
    </rPh>
    <rPh sb="9" eb="11">
      <t>ロウカ</t>
    </rPh>
    <rPh sb="11" eb="13">
      <t>カソク</t>
    </rPh>
    <rPh sb="18" eb="21">
      <t>ムセイブツ</t>
    </rPh>
    <rPh sb="21" eb="23">
      <t>シヨウ</t>
    </rPh>
    <rPh sb="23" eb="25">
      <t>フカ</t>
    </rPh>
    <rPh sb="27" eb="29">
      <t>ソウビ</t>
    </rPh>
    <rPh sb="29" eb="31">
      <t>カイジョ</t>
    </rPh>
    <rPh sb="31" eb="33">
      <t>フカ</t>
    </rPh>
    <phoneticPr fontId="1"/>
  </si>
  <si>
    <t>The Ruby Eye</t>
    <phoneticPr fontId="1"/>
  </si>
  <si>
    <t>火3</t>
    <rPh sb="0" eb="1">
      <t>ヒ</t>
    </rPh>
    <phoneticPr fontId="1"/>
  </si>
  <si>
    <t>装備解除不可</t>
    <rPh sb="0" eb="2">
      <t>ソウビ</t>
    </rPh>
    <rPh sb="2" eb="4">
      <t>カイジョ</t>
    </rPh>
    <rPh sb="4" eb="6">
      <t>フカ</t>
    </rPh>
    <phoneticPr fontId="1"/>
  </si>
  <si>
    <t>火1</t>
    <rPh sb="0" eb="1">
      <t>ヒ</t>
    </rPh>
    <phoneticPr fontId="1"/>
  </si>
  <si>
    <t>緑1</t>
    <rPh sb="0" eb="1">
      <t>ミドリ</t>
    </rPh>
    <phoneticPr fontId="1"/>
  </si>
  <si>
    <t>The Ark</t>
    <phoneticPr fontId="1"/>
  </si>
  <si>
    <t>火5</t>
    <rPh sb="0" eb="1">
      <t>ヒ</t>
    </rPh>
    <phoneticPr fontId="1"/>
  </si>
  <si>
    <t>星5</t>
    <rPh sb="0" eb="1">
      <t>ホシ</t>
    </rPh>
    <phoneticPr fontId="1"/>
  </si>
  <si>
    <t>戦闘開始時自動発動：Ark</t>
    <rPh sb="0" eb="2">
      <t>セントウ</t>
    </rPh>
    <rPh sb="2" eb="4">
      <t>カイシ</t>
    </rPh>
    <rPh sb="4" eb="5">
      <t>ジ</t>
    </rPh>
    <rPh sb="5" eb="7">
      <t>ジドウ</t>
    </rPh>
    <rPh sb="7" eb="9">
      <t>ハツドウ</t>
    </rPh>
    <phoneticPr fontId="1"/>
  </si>
  <si>
    <t>DoS</t>
    <phoneticPr fontId="1"/>
  </si>
  <si>
    <t>風2</t>
    <rPh sb="0" eb="1">
      <t>カゼ</t>
    </rPh>
    <phoneticPr fontId="1"/>
  </si>
  <si>
    <t>f50</t>
    <phoneticPr fontId="1"/>
  </si>
  <si>
    <t>The Flying Ship</t>
    <phoneticPr fontId="1"/>
  </si>
  <si>
    <t>風5</t>
    <rPh sb="0" eb="1">
      <t>カゼ</t>
    </rPh>
    <phoneticPr fontId="1"/>
  </si>
  <si>
    <t>空輸：容量500、速度26</t>
    <rPh sb="0" eb="2">
      <t>クウユ</t>
    </rPh>
    <rPh sb="3" eb="5">
      <t>ヨウリョウ</t>
    </rPh>
    <rPh sb="9" eb="11">
      <t>ソクド</t>
    </rPh>
    <phoneticPr fontId="1"/>
  </si>
  <si>
    <t>死2</t>
    <rPh sb="0" eb="1">
      <t>シ</t>
    </rPh>
    <phoneticPr fontId="1"/>
  </si>
  <si>
    <t>Corpse Construct召喚数+10</t>
    <rPh sb="16" eb="18">
      <t>ショウカン</t>
    </rPh>
    <rPh sb="18" eb="19">
      <t>スウ</t>
    </rPh>
    <phoneticPr fontId="1"/>
  </si>
  <si>
    <t>StP</t>
    <phoneticPr fontId="1"/>
  </si>
  <si>
    <t>Tome of High Power</t>
    <phoneticPr fontId="1"/>
  </si>
  <si>
    <t>星2</t>
    <rPh sb="0" eb="1">
      <t>ホシ</t>
    </rPh>
    <phoneticPr fontId="1"/>
  </si>
  <si>
    <t>The Magic Lamp</t>
    <phoneticPr fontId="1"/>
  </si>
  <si>
    <t>火4</t>
    <rPh sb="0" eb="1">
      <t>ヒ</t>
    </rPh>
    <phoneticPr fontId="1"/>
  </si>
  <si>
    <t>非戦闘時使用可能：Summon Jinn</t>
    <rPh sb="0" eb="1">
      <t>ヒ</t>
    </rPh>
    <rPh sb="1" eb="3">
      <t>セントウ</t>
    </rPh>
    <rPh sb="3" eb="4">
      <t>ジ</t>
    </rPh>
    <rPh sb="4" eb="6">
      <t>シヨウ</t>
    </rPh>
    <rPh sb="6" eb="8">
      <t>カノウ</t>
    </rPh>
    <phoneticPr fontId="1"/>
  </si>
  <si>
    <t>Krupp's Bracers</t>
    <phoneticPr fontId="1"/>
  </si>
  <si>
    <t>地2</t>
    <rPh sb="0" eb="1">
      <t>チ</t>
    </rPh>
    <phoneticPr fontId="1"/>
  </si>
  <si>
    <t>Draupnir</t>
    <phoneticPr fontId="1"/>
  </si>
  <si>
    <t>地5</t>
    <rPh sb="0" eb="1">
      <t>チ</t>
    </rPh>
    <phoneticPr fontId="1"/>
  </si>
  <si>
    <t>GoM</t>
    <phoneticPr fontId="1"/>
  </si>
  <si>
    <t>The First Anvil</t>
    <phoneticPr fontId="1"/>
  </si>
  <si>
    <t>地6</t>
    <rPh sb="0" eb="1">
      <t>チ</t>
    </rPh>
    <phoneticPr fontId="1"/>
  </si>
  <si>
    <t>Holger the Head</t>
    <phoneticPr fontId="1"/>
  </si>
  <si>
    <t>地1</t>
    <rPh sb="0" eb="1">
      <t>チ</t>
    </rPh>
    <phoneticPr fontId="1"/>
  </si>
  <si>
    <t>死1</t>
    <rPh sb="0" eb="1">
      <t>シ</t>
    </rPh>
    <phoneticPr fontId="1"/>
  </si>
  <si>
    <t>Percival the Pocket Knight</t>
    <phoneticPr fontId="1"/>
  </si>
  <si>
    <t>随員：Pocket Knight（指揮官）</t>
    <rPh sb="0" eb="2">
      <t>ズイイン</t>
    </rPh>
    <rPh sb="17" eb="20">
      <t>シキカン</t>
    </rPh>
    <phoneticPr fontId="1"/>
  </si>
  <si>
    <t>Alchemist's Stone</t>
    <phoneticPr fontId="1"/>
  </si>
  <si>
    <t>Alc</t>
    <phoneticPr fontId="1"/>
  </si>
  <si>
    <t>Gate Stone</t>
    <phoneticPr fontId="1"/>
  </si>
  <si>
    <t>地7</t>
    <rPh sb="0" eb="1">
      <t>チ</t>
    </rPh>
    <phoneticPr fontId="1"/>
  </si>
  <si>
    <t>星7</t>
    <rPh sb="0" eb="1">
      <t>ホシ</t>
    </rPh>
    <phoneticPr fontId="1"/>
  </si>
  <si>
    <t>非戦闘時使用可能：Astral Travel</t>
    <rPh sb="0" eb="1">
      <t>ヒ</t>
    </rPh>
    <rPh sb="1" eb="3">
      <t>セントウ</t>
    </rPh>
    <rPh sb="3" eb="4">
      <t>ジ</t>
    </rPh>
    <rPh sb="4" eb="6">
      <t>シヨウ</t>
    </rPh>
    <rPh sb="6" eb="8">
      <t>カノウ</t>
    </rPh>
    <phoneticPr fontId="1"/>
  </si>
  <si>
    <t>Atlas of Creation</t>
    <phoneticPr fontId="1"/>
  </si>
  <si>
    <t>非戦闘時使用可能：Record of Creation</t>
    <rPh sb="0" eb="1">
      <t>ヒ</t>
    </rPh>
    <rPh sb="1" eb="3">
      <t>セントウ</t>
    </rPh>
    <rPh sb="3" eb="4">
      <t>ジ</t>
    </rPh>
    <rPh sb="4" eb="6">
      <t>シヨウ</t>
    </rPh>
    <rPh sb="6" eb="8">
      <t>カノウ</t>
    </rPh>
    <phoneticPr fontId="1"/>
  </si>
  <si>
    <t>Bell of Cleansing</t>
    <phoneticPr fontId="1"/>
  </si>
  <si>
    <t>水2</t>
    <rPh sb="0" eb="1">
      <t>ミズ</t>
    </rPh>
    <phoneticPr fontId="1"/>
  </si>
  <si>
    <t>戦闘中自動発動：Cleansing Chime</t>
    <rPh sb="0" eb="3">
      <t>セントウチュウ</t>
    </rPh>
    <rPh sb="3" eb="5">
      <t>ジドウ</t>
    </rPh>
    <rPh sb="5" eb="7">
      <t>ハツドウ</t>
    </rPh>
    <phoneticPr fontId="1"/>
  </si>
  <si>
    <t>Orb of Atlantis</t>
    <phoneticPr fontId="1"/>
  </si>
  <si>
    <t>水4</t>
    <rPh sb="0" eb="1">
      <t>ミズ</t>
    </rPh>
    <phoneticPr fontId="1"/>
  </si>
  <si>
    <t>戦闘開始時自動発動：Friendly Currents\n戦闘時使用可能：Summon Lesser Water Elemental</t>
    <rPh sb="0" eb="2">
      <t>セントウ</t>
    </rPh>
    <rPh sb="2" eb="4">
      <t>カイシ</t>
    </rPh>
    <rPh sb="4" eb="5">
      <t>ジ</t>
    </rPh>
    <rPh sb="5" eb="7">
      <t>ジドウ</t>
    </rPh>
    <rPh sb="7" eb="9">
      <t>ハツドウ</t>
    </rPh>
    <rPh sb="29" eb="31">
      <t>セントウ</t>
    </rPh>
    <rPh sb="31" eb="32">
      <t>ジ</t>
    </rPh>
    <rPh sb="32" eb="34">
      <t>シヨウ</t>
    </rPh>
    <rPh sb="34" eb="36">
      <t>カノウ</t>
    </rPh>
    <phoneticPr fontId="1"/>
  </si>
  <si>
    <t>The Astral Harpoon</t>
    <phoneticPr fontId="1"/>
  </si>
  <si>
    <t>血1</t>
    <rPh sb="0" eb="1">
      <t>ケツ</t>
    </rPh>
    <phoneticPr fontId="1"/>
  </si>
  <si>
    <t>非戦闘時使用可能：Astral Harpoon</t>
    <rPh sb="0" eb="1">
      <t>ヒ</t>
    </rPh>
    <rPh sb="1" eb="3">
      <t>セントウ</t>
    </rPh>
    <rPh sb="3" eb="4">
      <t>ジ</t>
    </rPh>
    <rPh sb="4" eb="6">
      <t>シヨウ</t>
    </rPh>
    <rPh sb="6" eb="8">
      <t>カノウ</t>
    </rPh>
    <phoneticPr fontId="1"/>
  </si>
  <si>
    <t>The Forbidden Light</t>
    <phoneticPr fontId="1"/>
  </si>
  <si>
    <t>戦闘開始時自動発動：Solar Brilliance\n老化加速：+1\n装備解除不可\n暗殺誘発：Horror各種</t>
    <rPh sb="0" eb="2">
      <t>セントウ</t>
    </rPh>
    <rPh sb="2" eb="4">
      <t>カイシ</t>
    </rPh>
    <rPh sb="4" eb="5">
      <t>ジ</t>
    </rPh>
    <rPh sb="5" eb="7">
      <t>ジドウ</t>
    </rPh>
    <rPh sb="7" eb="9">
      <t>ハツドウ</t>
    </rPh>
    <rPh sb="28" eb="30">
      <t>ロウカ</t>
    </rPh>
    <rPh sb="30" eb="32">
      <t>カソク</t>
    </rPh>
    <rPh sb="37" eb="39">
      <t>ソウビ</t>
    </rPh>
    <rPh sb="39" eb="41">
      <t>カイジョ</t>
    </rPh>
    <rPh sb="41" eb="43">
      <t>フカ</t>
    </rPh>
    <rPh sb="45" eb="47">
      <t>アンサツ</t>
    </rPh>
    <rPh sb="47" eb="49">
      <t>ユウハツ</t>
    </rPh>
    <rPh sb="56" eb="58">
      <t>カクシュ</t>
    </rPh>
    <phoneticPr fontId="1"/>
  </si>
  <si>
    <t>Nethgul</t>
    <phoneticPr fontId="1"/>
  </si>
  <si>
    <t>星3</t>
    <rPh sb="0" eb="1">
      <t>ホシ</t>
    </rPh>
    <phoneticPr fontId="1"/>
  </si>
  <si>
    <t>戦闘中自動発動：各種星魔法、2連射</t>
    <rPh sb="0" eb="3">
      <t>セントウチュウ</t>
    </rPh>
    <rPh sb="3" eb="5">
      <t>ジドウ</t>
    </rPh>
    <rPh sb="5" eb="7">
      <t>ハツドウ</t>
    </rPh>
    <rPh sb="8" eb="10">
      <t>カクシュ</t>
    </rPh>
    <rPh sb="10" eb="11">
      <t>ホシ</t>
    </rPh>
    <rPh sb="11" eb="13">
      <t>マホウ</t>
    </rPh>
    <rPh sb="15" eb="17">
      <t>レンシャ</t>
    </rPh>
    <phoneticPr fontId="1"/>
  </si>
  <si>
    <t>The Black Mirror</t>
    <phoneticPr fontId="1"/>
  </si>
  <si>
    <t>星4</t>
    <rPh sb="0" eb="1">
      <t>ホシ</t>
    </rPh>
    <phoneticPr fontId="1"/>
  </si>
  <si>
    <t>血2</t>
    <rPh sb="0" eb="1">
      <t>ケツ</t>
    </rPh>
    <phoneticPr fontId="1"/>
  </si>
  <si>
    <t>魔法抵抗-4\n非戦闘時使用可能：Mind Hunt\n戦闘中自動発動：Disbelieve</t>
    <rPh sb="0" eb="2">
      <t>マホウ</t>
    </rPh>
    <rPh sb="2" eb="4">
      <t>テイコウ</t>
    </rPh>
    <rPh sb="8" eb="9">
      <t>ヒ</t>
    </rPh>
    <rPh sb="9" eb="11">
      <t>セントウ</t>
    </rPh>
    <rPh sb="11" eb="12">
      <t>ジ</t>
    </rPh>
    <rPh sb="12" eb="14">
      <t>シヨウ</t>
    </rPh>
    <rPh sb="14" eb="16">
      <t>カノウ</t>
    </rPh>
    <rPh sb="28" eb="31">
      <t>セントウチュウ</t>
    </rPh>
    <rPh sb="31" eb="33">
      <t>ジドウ</t>
    </rPh>
    <rPh sb="33" eb="35">
      <t>ハツドウ</t>
    </rPh>
    <phoneticPr fontId="1"/>
  </si>
  <si>
    <t>The Horror Harmonica</t>
    <phoneticPr fontId="1"/>
  </si>
  <si>
    <t>死4</t>
    <rPh sb="0" eb="1">
      <t>シ</t>
    </rPh>
    <phoneticPr fontId="1"/>
  </si>
  <si>
    <t>士気-2\n戦闘時使用可能：Call Horror\n戦闘開始時自動発動：Wailing Winds</t>
    <rPh sb="0" eb="2">
      <t>シキ</t>
    </rPh>
    <rPh sb="6" eb="8">
      <t>セントウ</t>
    </rPh>
    <rPh sb="8" eb="9">
      <t>ジ</t>
    </rPh>
    <rPh sb="9" eb="11">
      <t>シヨウ</t>
    </rPh>
    <rPh sb="11" eb="13">
      <t>カノウ</t>
    </rPh>
    <rPh sb="27" eb="29">
      <t>セントウ</t>
    </rPh>
    <rPh sb="29" eb="31">
      <t>カイシ</t>
    </rPh>
    <rPh sb="31" eb="32">
      <t>ジ</t>
    </rPh>
    <rPh sb="32" eb="34">
      <t>ジドウ</t>
    </rPh>
    <rPh sb="34" eb="36">
      <t>ハツドウ</t>
    </rPh>
    <phoneticPr fontId="1"/>
  </si>
  <si>
    <t>Tome of the Lower Planes</t>
    <phoneticPr fontId="1"/>
  </si>
  <si>
    <t>Inferno、Kokytos脱出率向上</t>
    <rPh sb="15" eb="17">
      <t>ダッシュツ</t>
    </rPh>
    <rPh sb="17" eb="18">
      <t>リツ</t>
    </rPh>
    <rPh sb="18" eb="20">
      <t>コウジョウ</t>
    </rPh>
    <phoneticPr fontId="1"/>
  </si>
  <si>
    <t>Carcator the Pocket Lich</t>
    <phoneticPr fontId="1"/>
  </si>
  <si>
    <t>随員：Pocket Lich（指揮官）\n同じ州のユニットにCurseを拡散</t>
    <rPh sb="0" eb="2">
      <t>ズイイン</t>
    </rPh>
    <rPh sb="15" eb="18">
      <t>シキカン</t>
    </rPh>
    <rPh sb="21" eb="22">
      <t>オナ</t>
    </rPh>
    <rPh sb="23" eb="24">
      <t>シュウ</t>
    </rPh>
    <rPh sb="36" eb="38">
      <t>カクサン</t>
    </rPh>
    <phoneticPr fontId="1"/>
  </si>
  <si>
    <t>The Ankh</t>
    <phoneticPr fontId="1"/>
  </si>
  <si>
    <t>死5</t>
    <rPh sb="0" eb="1">
      <t>シ</t>
    </rPh>
    <phoneticPr fontId="1"/>
  </si>
  <si>
    <t>戦闘開始時自動発動：Life after Death</t>
    <rPh sb="0" eb="2">
      <t>セントウ</t>
    </rPh>
    <rPh sb="2" eb="4">
      <t>カイシ</t>
    </rPh>
    <rPh sb="4" eb="5">
      <t>ジ</t>
    </rPh>
    <rPh sb="5" eb="7">
      <t>ジドウ</t>
    </rPh>
    <rPh sb="7" eb="9">
      <t>ハツドウ</t>
    </rPh>
    <phoneticPr fontId="1"/>
  </si>
  <si>
    <t>Disease Grinder</t>
    <phoneticPr fontId="1"/>
  </si>
  <si>
    <t>死3</t>
    <rPh sb="0" eb="1">
      <t>シ</t>
    </rPh>
    <phoneticPr fontId="1"/>
  </si>
  <si>
    <t>g1</t>
    <phoneticPr fontId="1"/>
  </si>
  <si>
    <t>The Green Eye</t>
    <phoneticPr fontId="1"/>
  </si>
  <si>
    <t>緑2</t>
    <rPh sb="0" eb="1">
      <t>ミドリ</t>
    </rPh>
    <phoneticPr fontId="1"/>
  </si>
  <si>
    <t>抵抗貫通修正+2\n戦闘中自動発動：Sleep\n装備解除不可</t>
    <rPh sb="0" eb="2">
      <t>テイコウ</t>
    </rPh>
    <rPh sb="2" eb="4">
      <t>カンツウ</t>
    </rPh>
    <rPh sb="4" eb="6">
      <t>シュウセイ</t>
    </rPh>
    <rPh sb="10" eb="13">
      <t>セントウチュウ</t>
    </rPh>
    <rPh sb="13" eb="15">
      <t>ジドウ</t>
    </rPh>
    <rPh sb="15" eb="17">
      <t>ハツドウ</t>
    </rPh>
    <rPh sb="25" eb="27">
      <t>ソウビ</t>
    </rPh>
    <rPh sb="27" eb="29">
      <t>カイジョ</t>
    </rPh>
    <rPh sb="29" eb="31">
      <t>フカ</t>
    </rPh>
    <phoneticPr fontId="1"/>
  </si>
  <si>
    <t>Wondrous Box of Monsters</t>
    <phoneticPr fontId="1"/>
  </si>
  <si>
    <t>緑4</t>
    <rPh sb="0" eb="1">
      <t>ミドリ</t>
    </rPh>
    <phoneticPr fontId="1"/>
  </si>
  <si>
    <t>戦闘中自動発動：Grow Monster</t>
    <rPh sb="0" eb="3">
      <t>セントウチュウ</t>
    </rPh>
    <rPh sb="3" eb="5">
      <t>ジドウ</t>
    </rPh>
    <rPh sb="5" eb="7">
      <t>ハツドウ</t>
    </rPh>
    <phoneticPr fontId="1"/>
  </si>
  <si>
    <t>Fountain of Youth</t>
    <phoneticPr fontId="1"/>
  </si>
  <si>
    <t>緑3</t>
    <rPh sb="0" eb="1">
      <t>ミドリ</t>
    </rPh>
    <phoneticPr fontId="1"/>
  </si>
  <si>
    <t>同じ州のユニット全員の老化抑止：75%</t>
    <rPh sb="0" eb="1">
      <t>オナ</t>
    </rPh>
    <rPh sb="2" eb="3">
      <t>シュウ</t>
    </rPh>
    <rPh sb="8" eb="10">
      <t>ゼンイン</t>
    </rPh>
    <rPh sb="11" eb="13">
      <t>ロウカ</t>
    </rPh>
    <rPh sb="13" eb="15">
      <t>ヨクシ</t>
    </rPh>
    <phoneticPr fontId="1"/>
  </si>
  <si>
    <t>Midget's Revenge</t>
    <phoneticPr fontId="1"/>
  </si>
  <si>
    <t>水1</t>
    <rPh sb="0" eb="1">
      <t>ミズ</t>
    </rPh>
    <phoneticPr fontId="1"/>
  </si>
  <si>
    <t>f</t>
    <phoneticPr fontId="1"/>
  </si>
  <si>
    <t>装備条件：サイズ1以下\n攻撃技能+3、防御技能+3、筋力+2、HP+10</t>
    <rPh sb="0" eb="2">
      <t>ソウビ</t>
    </rPh>
    <rPh sb="2" eb="4">
      <t>ジョウケン</t>
    </rPh>
    <rPh sb="9" eb="11">
      <t>イカ</t>
    </rPh>
    <rPh sb="13" eb="15">
      <t>コウゲキ</t>
    </rPh>
    <rPh sb="15" eb="17">
      <t>ギノウ</t>
    </rPh>
    <rPh sb="20" eb="22">
      <t>ボウギョ</t>
    </rPh>
    <rPh sb="22" eb="24">
      <t>ギノウ</t>
    </rPh>
    <rPh sb="27" eb="29">
      <t>キンリョク</t>
    </rPh>
    <phoneticPr fontId="1"/>
  </si>
  <si>
    <t>Soulstone of the Wolves</t>
    <phoneticPr fontId="1"/>
  </si>
  <si>
    <t>緑6</t>
    <rPh sb="0" eb="1">
      <t>ミドリ</t>
    </rPh>
    <phoneticPr fontId="1"/>
  </si>
  <si>
    <t>非戦闘時使用可能：Call of the Wild\n戦闘開始時自動発動：Howl</t>
    <rPh sb="0" eb="1">
      <t>ヒ</t>
    </rPh>
    <rPh sb="1" eb="3">
      <t>セントウ</t>
    </rPh>
    <rPh sb="3" eb="4">
      <t>ジ</t>
    </rPh>
    <rPh sb="4" eb="6">
      <t>シヨウ</t>
    </rPh>
    <rPh sb="6" eb="8">
      <t>カノウ</t>
    </rPh>
    <rPh sb="27" eb="29">
      <t>セントウ</t>
    </rPh>
    <rPh sb="29" eb="31">
      <t>カイシ</t>
    </rPh>
    <rPh sb="31" eb="32">
      <t>ジ</t>
    </rPh>
    <rPh sb="32" eb="34">
      <t>ジドウ</t>
    </rPh>
    <rPh sb="34" eb="36">
      <t>ハツドウ</t>
    </rPh>
    <phoneticPr fontId="1"/>
  </si>
  <si>
    <t>The Chalice</t>
    <phoneticPr fontId="1"/>
  </si>
  <si>
    <t>緑5</t>
    <rPh sb="0" eb="1">
      <t>ミドリ</t>
    </rPh>
    <phoneticPr fontId="1"/>
  </si>
  <si>
    <t>The Tome of Gaia</t>
    <phoneticPr fontId="1"/>
  </si>
  <si>
    <t>The Protection of Geryon</t>
    <phoneticPr fontId="1"/>
  </si>
  <si>
    <t>血3</t>
    <rPh sb="0" eb="1">
      <t>ケツ</t>
    </rPh>
    <phoneticPr fontId="1"/>
  </si>
  <si>
    <t>死亡時に消費して攻撃者をInfernoへ追放\n製造費軽減対象外\n装備解除不可</t>
    <rPh sb="0" eb="3">
      <t>シボウジ</t>
    </rPh>
    <rPh sb="4" eb="6">
      <t>ショウヒ</t>
    </rPh>
    <rPh sb="8" eb="11">
      <t>コウゲキシャ</t>
    </rPh>
    <rPh sb="20" eb="22">
      <t>ツイホウ</t>
    </rPh>
    <rPh sb="24" eb="26">
      <t>セイゾウ</t>
    </rPh>
    <rPh sb="26" eb="27">
      <t>ヒ</t>
    </rPh>
    <rPh sb="27" eb="29">
      <t>ケイゲン</t>
    </rPh>
    <rPh sb="29" eb="32">
      <t>タイショウガイ</t>
    </rPh>
    <rPh sb="34" eb="36">
      <t>ソウビ</t>
    </rPh>
    <rPh sb="36" eb="38">
      <t>カイジョ</t>
    </rPh>
    <rPh sb="38" eb="40">
      <t>フカ</t>
    </rPh>
    <phoneticPr fontId="1"/>
  </si>
  <si>
    <t>The Manual of Cross Breeding</t>
    <phoneticPr fontId="1"/>
  </si>
  <si>
    <t>ACB</t>
    <phoneticPr fontId="1"/>
  </si>
  <si>
    <t>The Gift of Kurgi</t>
    <phoneticPr fontId="1"/>
  </si>
  <si>
    <t>血5</t>
    <rPh sb="0" eb="1">
      <t>ケツ</t>
    </rPh>
    <phoneticPr fontId="1"/>
  </si>
  <si>
    <t>SI</t>
    <phoneticPr fontId="1"/>
  </si>
  <si>
    <t>Insa</t>
    <phoneticPr fontId="1"/>
  </si>
  <si>
    <t>非戦闘時使用可能：Send Lesser Horror\n戦闘開始時自動発動：Call Lesser Horror\n所有者を徐々に発狂</t>
    <rPh sb="0" eb="1">
      <t>ヒ</t>
    </rPh>
    <rPh sb="1" eb="3">
      <t>セントウ</t>
    </rPh>
    <rPh sb="3" eb="4">
      <t>ジ</t>
    </rPh>
    <rPh sb="4" eb="6">
      <t>シヨウ</t>
    </rPh>
    <rPh sb="6" eb="8">
      <t>カノウ</t>
    </rPh>
    <rPh sb="29" eb="31">
      <t>セントウ</t>
    </rPh>
    <rPh sb="31" eb="33">
      <t>カイシ</t>
    </rPh>
    <rPh sb="33" eb="34">
      <t>ジ</t>
    </rPh>
    <rPh sb="34" eb="36">
      <t>ジドウ</t>
    </rPh>
    <rPh sb="36" eb="38">
      <t>ハツドウ</t>
    </rPh>
    <rPh sb="59" eb="62">
      <t>ショユウシャ</t>
    </rPh>
    <rPh sb="63" eb="65">
      <t>ジョジョ</t>
    </rPh>
    <rPh sb="66" eb="68">
      <t>ハッキョウ</t>
    </rPh>
    <phoneticPr fontId="1"/>
  </si>
  <si>
    <t>装備解除不可\n所有者を徐々に発狂\n所有者を稀にVoidへ追放</t>
    <rPh sb="0" eb="2">
      <t>ソウビ</t>
    </rPh>
    <rPh sb="2" eb="4">
      <t>カイジョ</t>
    </rPh>
    <rPh sb="4" eb="6">
      <t>フカ</t>
    </rPh>
    <rPh sb="19" eb="22">
      <t>ショユウシャ</t>
    </rPh>
    <rPh sb="23" eb="24">
      <t>マレ</t>
    </rPh>
    <rPh sb="30" eb="32">
      <t>ツイホウ</t>
    </rPh>
    <phoneticPr fontId="1"/>
  </si>
  <si>
    <t>Ardmon's Soul Trap</t>
    <phoneticPr fontId="1"/>
  </si>
  <si>
    <t>星1</t>
    <rPh sb="0" eb="1">
      <t>ホシ</t>
    </rPh>
    <phoneticPr fontId="1"/>
  </si>
  <si>
    <t>筋力-2\n随員：Ghost Champion/Ghost Mage4体（指揮官）</t>
    <rPh sb="0" eb="2">
      <t>キンリョク</t>
    </rPh>
    <rPh sb="6" eb="8">
      <t>ズイイン</t>
    </rPh>
    <rPh sb="35" eb="36">
      <t>タイ</t>
    </rPh>
    <rPh sb="37" eb="40">
      <t>シキカン</t>
    </rPh>
    <phoneticPr fontId="1"/>
  </si>
  <si>
    <t>Tome of the Forgotten Masons</t>
    <phoneticPr fontId="1"/>
  </si>
  <si>
    <t>Mas</t>
    <phoneticPr fontId="1"/>
  </si>
  <si>
    <t>Precious</t>
    <phoneticPr fontId="1"/>
  </si>
  <si>
    <t>Vial of Frozen Tears</t>
    <phoneticPr fontId="1"/>
  </si>
  <si>
    <t>Dragon Pearl</t>
    <phoneticPr fontId="1"/>
  </si>
  <si>
    <t>Pearl of Light</t>
    <phoneticPr fontId="1"/>
  </si>
  <si>
    <t>Ring of Dwarven Gold</t>
    <phoneticPr fontId="1"/>
  </si>
  <si>
    <t>火2</t>
    <rPh sb="0" eb="1">
      <t>ヒ</t>
    </rPh>
    <phoneticPr fontId="1"/>
  </si>
  <si>
    <t>攻撃技能+4、筋力+4</t>
    <rPh sb="0" eb="2">
      <t>コウゲキ</t>
    </rPh>
    <rPh sb="2" eb="4">
      <t>ギノウ</t>
    </rPh>
    <rPh sb="7" eb="9">
      <t>キンリョク</t>
    </rPh>
    <phoneticPr fontId="1"/>
  </si>
  <si>
    <t>水5</t>
    <rPh sb="0" eb="1">
      <t>ミズ</t>
    </rPh>
    <phoneticPr fontId="1"/>
  </si>
  <si>
    <t>抵抗貫通修正+1\n装備解除不可</t>
    <rPh sb="0" eb="2">
      <t>テイコウ</t>
    </rPh>
    <rPh sb="2" eb="4">
      <t>カンツウ</t>
    </rPh>
    <rPh sb="4" eb="6">
      <t>シュウセイ</t>
    </rPh>
    <rPh sb="10" eb="12">
      <t>ソウビ</t>
    </rPh>
    <rPh sb="12" eb="14">
      <t>カイジョ</t>
    </rPh>
    <rPh sb="14" eb="16">
      <t>フカ</t>
    </rPh>
    <phoneticPr fontId="1"/>
  </si>
  <si>
    <t>突</t>
  </si>
  <si>
    <t>打</t>
  </si>
  <si>
    <t>切魔</t>
  </si>
  <si>
    <t>突魔</t>
  </si>
  <si>
    <t>打魔</t>
  </si>
  <si>
    <t>切突魔</t>
  </si>
  <si>
    <t>毒魔</t>
  </si>
  <si>
    <t>魔</t>
  </si>
  <si>
    <t>雷魔</t>
  </si>
  <si>
    <t>攻撃技能+4\n暗殺技能修正：-1</t>
    <rPh sb="0" eb="2">
      <t>コウゲキ</t>
    </rPh>
    <rPh sb="2" eb="4">
      <t>ギノウ</t>
    </rPh>
    <rPh sb="8" eb="10">
      <t>アンサツ</t>
    </rPh>
    <rPh sb="10" eb="12">
      <t>ギノウ</t>
    </rPh>
    <rPh sb="12" eb="14">
      <t>シュウセイ</t>
    </rPh>
    <phoneticPr fontId="1"/>
  </si>
  <si>
    <t>士気+20\n暗殺技能修正：+1\n装備解除不可</t>
    <rPh sb="0" eb="2">
      <t>シキ</t>
    </rPh>
    <rPh sb="7" eb="9">
      <t>アンサツ</t>
    </rPh>
    <rPh sb="9" eb="11">
      <t>ギノウ</t>
    </rPh>
    <rPh sb="11" eb="13">
      <t>シュウセイ</t>
    </rPh>
    <rPh sb="18" eb="20">
      <t>ソウビ</t>
    </rPh>
    <rPh sb="20" eb="22">
      <t>カイジョ</t>
    </rPh>
    <rPh sb="22" eb="24">
      <t>フカ</t>
    </rPh>
    <phoneticPr fontId="1"/>
  </si>
  <si>
    <t>城</t>
    <rPh sb="0" eb="1">
      <t>シロ</t>
    </rPh>
    <phoneticPr fontId="1"/>
  </si>
  <si>
    <t>都</t>
    <rPh sb="0" eb="1">
      <t>ミヤコ</t>
    </rPh>
    <phoneticPr fontId="1"/>
  </si>
  <si>
    <t>Curse</t>
    <phoneticPr fontId="1"/>
  </si>
  <si>
    <t>Dise</t>
    <phoneticPr fontId="1"/>
  </si>
  <si>
    <t>Taint</t>
    <phoneticPr fontId="1"/>
  </si>
  <si>
    <t>Eye</t>
    <phoneticPr fontId="1"/>
  </si>
  <si>
    <t>Che</t>
    <phoneticPr fontId="1"/>
  </si>
  <si>
    <t>Fee</t>
    <phoneticPr fontId="1"/>
  </si>
  <si>
    <t>FSu</t>
    <phoneticPr fontId="1"/>
  </si>
  <si>
    <t>MSu</t>
    <phoneticPr fontId="1"/>
  </si>
  <si>
    <t>SSu</t>
    <phoneticPr fontId="1"/>
  </si>
  <si>
    <t>WSu</t>
    <phoneticPr fontId="1"/>
  </si>
  <si>
    <t>翼持つ大蛇Amphiptereを1体召喚します</t>
    <rPh sb="0" eb="1">
      <t>ツバサ</t>
    </rPh>
    <rPh sb="1" eb="2">
      <t>モ</t>
    </rPh>
    <rPh sb="3" eb="5">
      <t>ダイジャ</t>
    </rPh>
    <rPh sb="17" eb="18">
      <t>タイ</t>
    </rPh>
    <rPh sb="18" eb="20">
      <t>ショウカン</t>
    </rPh>
    <phoneticPr fontId="1"/>
  </si>
  <si>
    <t>霊1</t>
    <rPh sb="0" eb="1">
      <t>レイ</t>
    </rPh>
    <phoneticPr fontId="1"/>
  </si>
  <si>
    <t>霊1</t>
    <rPh sb="0" eb="1">
      <t>レイ</t>
    </rPh>
    <phoneticPr fontId="1"/>
  </si>
  <si>
    <t>全1</t>
    <rPh sb="0" eb="1">
      <t>ゼン</t>
    </rPh>
    <phoneticPr fontId="1"/>
  </si>
  <si>
    <t>全2</t>
    <rPh sb="0" eb="1">
      <t>ゼン</t>
    </rPh>
    <phoneticPr fontId="1"/>
  </si>
  <si>
    <t>火2</t>
    <rPh sb="0" eb="1">
      <t>ヒ</t>
    </rPh>
    <phoneticPr fontId="1"/>
  </si>
  <si>
    <t>Desc</t>
    <phoneticPr fontId="1"/>
  </si>
  <si>
    <t>攻撃力重視。癖がない</t>
    <rPh sb="0" eb="3">
      <t>コウゲキリョク</t>
    </rPh>
    <rPh sb="3" eb="5">
      <t>ジュウシ</t>
    </rPh>
    <rPh sb="6" eb="7">
      <t>クセ</t>
    </rPh>
    <phoneticPr fontId="1"/>
  </si>
  <si>
    <t>防御修正重視。一騎討ちに向く</t>
    <rPh sb="0" eb="2">
      <t>ボウギョ</t>
    </rPh>
    <rPh sb="2" eb="4">
      <t>シュウセイ</t>
    </rPh>
    <rPh sb="4" eb="6">
      <t>ジュウシ</t>
    </rPh>
    <rPh sb="7" eb="9">
      <t>イッキ</t>
    </rPh>
    <rPh sb="9" eb="10">
      <t>ウ</t>
    </rPh>
    <rPh sb="12" eb="13">
      <t>ム</t>
    </rPh>
    <phoneticPr fontId="1"/>
  </si>
  <si>
    <t>騎乗か飛行して使う突撃槍。最初の一撃が重い</t>
    <rPh sb="0" eb="2">
      <t>キジョウ</t>
    </rPh>
    <rPh sb="3" eb="5">
      <t>ヒコウ</t>
    </rPh>
    <rPh sb="7" eb="8">
      <t>ツカ</t>
    </rPh>
    <rPh sb="9" eb="11">
      <t>トツゲキ</t>
    </rPh>
    <rPh sb="11" eb="12">
      <t>ヤリ</t>
    </rPh>
    <rPh sb="13" eb="15">
      <t>サイショ</t>
    </rPh>
    <rPh sb="16" eb="18">
      <t>イチゲキ</t>
    </rPh>
    <rPh sb="19" eb="20">
      <t>オモ</t>
    </rPh>
    <phoneticPr fontId="1"/>
  </si>
  <si>
    <t>片手で使える射撃武器。性能はそれなり</t>
    <rPh sb="0" eb="2">
      <t>カタテ</t>
    </rPh>
    <rPh sb="3" eb="4">
      <t>ツカ</t>
    </rPh>
    <rPh sb="6" eb="8">
      <t>シャゲキ</t>
    </rPh>
    <rPh sb="8" eb="10">
      <t>ブキ</t>
    </rPh>
    <rPh sb="11" eb="13">
      <t>セイノウ</t>
    </rPh>
    <phoneticPr fontId="1"/>
  </si>
  <si>
    <t>最初から作れる剣では最も高水準</t>
    <rPh sb="0" eb="2">
      <t>サイショ</t>
    </rPh>
    <rPh sb="4" eb="5">
      <t>ツク</t>
    </rPh>
    <rPh sb="7" eb="8">
      <t>ケン</t>
    </rPh>
    <rPh sb="10" eb="11">
      <t>モット</t>
    </rPh>
    <rPh sb="12" eb="15">
      <t>コウスイジュン</t>
    </rPh>
    <phoneticPr fontId="1"/>
  </si>
  <si>
    <t>バランスの良い性能。やや控えめではある</t>
    <rPh sb="5" eb="6">
      <t>ヨ</t>
    </rPh>
    <rPh sb="7" eb="9">
      <t>セイノウ</t>
    </rPh>
    <rPh sb="12" eb="13">
      <t>ヒカ</t>
    </rPh>
    <phoneticPr fontId="1"/>
  </si>
  <si>
    <t>長さ重視。他の性能も意外に良好</t>
    <rPh sb="0" eb="1">
      <t>ナガ</t>
    </rPh>
    <rPh sb="2" eb="4">
      <t>ジュウシ</t>
    </rPh>
    <rPh sb="5" eb="6">
      <t>ホカ</t>
    </rPh>
    <rPh sb="7" eb="9">
      <t>セイノウ</t>
    </rPh>
    <rPh sb="10" eb="12">
      <t>イガイ</t>
    </rPh>
    <rPh sb="13" eb="15">
      <t>リョウコウ</t>
    </rPh>
    <phoneticPr fontId="1"/>
  </si>
  <si>
    <t>打撃武器。性能的に秀でた点はない</t>
    <rPh sb="0" eb="2">
      <t>ダゲキ</t>
    </rPh>
    <rPh sb="2" eb="4">
      <t>ブキ</t>
    </rPh>
    <rPh sb="5" eb="8">
      <t>セイノウテキ</t>
    </rPh>
    <rPh sb="9" eb="10">
      <t>ヒイ</t>
    </rPh>
    <rPh sb="12" eb="13">
      <t>テン</t>
    </rPh>
    <phoneticPr fontId="1"/>
  </si>
  <si>
    <t>当てるだけで炎の追撃。軽装の敵に有効</t>
    <rPh sb="0" eb="1">
      <t>ア</t>
    </rPh>
    <rPh sb="6" eb="7">
      <t>ホノオ</t>
    </rPh>
    <rPh sb="8" eb="10">
      <t>ツイゲキ</t>
    </rPh>
    <rPh sb="11" eb="13">
      <t>ケイソウ</t>
    </rPh>
    <rPh sb="14" eb="15">
      <t>テキ</t>
    </rPh>
    <rPh sb="16" eb="18">
      <t>ユウコウ</t>
    </rPh>
    <phoneticPr fontId="1"/>
  </si>
  <si>
    <t>当てると小範囲攻撃に。雑魚の群れを効果的に削る</t>
    <rPh sb="0" eb="1">
      <t>ア</t>
    </rPh>
    <rPh sb="4" eb="7">
      <t>ショウハンイ</t>
    </rPh>
    <rPh sb="7" eb="9">
      <t>コウゲキ</t>
    </rPh>
    <rPh sb="11" eb="13">
      <t>ザコ</t>
    </rPh>
    <rPh sb="14" eb="15">
      <t>ム</t>
    </rPh>
    <rPh sb="17" eb="20">
      <t>コウカテキ</t>
    </rPh>
    <rPh sb="21" eb="22">
      <t>ケズ</t>
    </rPh>
    <phoneticPr fontId="1"/>
  </si>
  <si>
    <t>冷気で疲労させる剣。凍傷も狙える</t>
    <rPh sb="0" eb="2">
      <t>レイキ</t>
    </rPh>
    <rPh sb="3" eb="5">
      <t>ヒロウ</t>
    </rPh>
    <rPh sb="8" eb="9">
      <t>ケン</t>
    </rPh>
    <rPh sb="10" eb="12">
      <t>トウショウ</t>
    </rPh>
    <rPh sb="13" eb="14">
      <t>ネラ</t>
    </rPh>
    <phoneticPr fontId="1"/>
  </si>
  <si>
    <t>大量出血を引き起こす。自身はやや丈夫に</t>
    <rPh sb="0" eb="2">
      <t>タイリョウ</t>
    </rPh>
    <rPh sb="2" eb="4">
      <t>シュッケツ</t>
    </rPh>
    <rPh sb="5" eb="6">
      <t>ヒ</t>
    </rPh>
    <rPh sb="7" eb="8">
      <t>オ</t>
    </rPh>
    <rPh sb="11" eb="13">
      <t>ジシン</t>
    </rPh>
    <rPh sb="16" eb="18">
      <t>ジョウブ</t>
    </rPh>
    <phoneticPr fontId="1"/>
  </si>
  <si>
    <t>防御貫通の槍。長さが売り</t>
    <rPh sb="0" eb="2">
      <t>ボウギョ</t>
    </rPh>
    <rPh sb="2" eb="4">
      <t>カンツウ</t>
    </rPh>
    <rPh sb="5" eb="6">
      <t>ヤリ</t>
    </rPh>
    <rPh sb="7" eb="8">
      <t>ナガ</t>
    </rPh>
    <rPh sb="10" eb="11">
      <t>ウ</t>
    </rPh>
    <phoneticPr fontId="1"/>
  </si>
  <si>
    <t>防御貫通の剣。安定した性能</t>
    <rPh sb="0" eb="2">
      <t>ボウギョ</t>
    </rPh>
    <rPh sb="2" eb="4">
      <t>カンツウ</t>
    </rPh>
    <rPh sb="5" eb="6">
      <t>ケン</t>
    </rPh>
    <rPh sb="7" eb="9">
      <t>アンテイ</t>
    </rPh>
    <rPh sb="11" eb="13">
      <t>セイノウ</t>
    </rPh>
    <phoneticPr fontId="1"/>
  </si>
  <si>
    <t>防御貫通の斧。威力最重視</t>
    <rPh sb="0" eb="2">
      <t>ボウギョ</t>
    </rPh>
    <rPh sb="2" eb="4">
      <t>カンツウ</t>
    </rPh>
    <rPh sb="5" eb="6">
      <t>オノ</t>
    </rPh>
    <rPh sb="7" eb="9">
      <t>イリョク</t>
    </rPh>
    <rPh sb="9" eb="12">
      <t>サイジュウシ</t>
    </rPh>
    <phoneticPr fontId="1"/>
  </si>
  <si>
    <t>防御修正が非常に高い。二刀流の補助などに</t>
    <rPh sb="0" eb="2">
      <t>ボウギョ</t>
    </rPh>
    <rPh sb="2" eb="4">
      <t>シュウセイ</t>
    </rPh>
    <rPh sb="5" eb="7">
      <t>ヒジョウ</t>
    </rPh>
    <rPh sb="8" eb="9">
      <t>タカ</t>
    </rPh>
    <rPh sb="11" eb="14">
      <t>ニトウリュウ</t>
    </rPh>
    <rPh sb="15" eb="17">
      <t>ホジョ</t>
    </rPh>
    <phoneticPr fontId="1"/>
  </si>
  <si>
    <t>無生物を砕く槌。それ以外にも威力は高い</t>
    <rPh sb="0" eb="3">
      <t>ムセイブツ</t>
    </rPh>
    <rPh sb="4" eb="5">
      <t>クダ</t>
    </rPh>
    <rPh sb="6" eb="7">
      <t>ツチ</t>
    </rPh>
    <rPh sb="10" eb="12">
      <t>イガイ</t>
    </rPh>
    <rPh sb="14" eb="16">
      <t>イリョク</t>
    </rPh>
    <rPh sb="17" eb="18">
      <t>タカ</t>
    </rPh>
    <phoneticPr fontId="1"/>
  </si>
  <si>
    <t>防具ごと叩き割る。アイテムでさえ免れられない</t>
    <rPh sb="0" eb="2">
      <t>ボウグ</t>
    </rPh>
    <rPh sb="4" eb="5">
      <t>タタ</t>
    </rPh>
    <rPh sb="6" eb="7">
      <t>ワ</t>
    </rPh>
    <rPh sb="16" eb="17">
      <t>マヌガ</t>
    </rPh>
    <phoneticPr fontId="1"/>
  </si>
  <si>
    <t>アイテムの費用を下げる。戦闘には向かない</t>
    <rPh sb="5" eb="7">
      <t>ヒヨウ</t>
    </rPh>
    <rPh sb="8" eb="9">
      <t>サ</t>
    </rPh>
    <rPh sb="12" eb="14">
      <t>セントウ</t>
    </rPh>
    <rPh sb="16" eb="17">
      <t>ム</t>
    </rPh>
    <phoneticPr fontId="1"/>
  </si>
  <si>
    <t>目を抉る道具。性能は悪いが防御無視</t>
    <rPh sb="0" eb="1">
      <t>メ</t>
    </rPh>
    <rPh sb="2" eb="3">
      <t>エグ</t>
    </rPh>
    <rPh sb="4" eb="6">
      <t>ドウグ</t>
    </rPh>
    <rPh sb="7" eb="9">
      <t>セイノウ</t>
    </rPh>
    <rPh sb="10" eb="11">
      <t>ワル</t>
    </rPh>
    <rPh sb="13" eb="15">
      <t>ボウギョ</t>
    </rPh>
    <rPh sb="15" eb="17">
      <t>ムシ</t>
    </rPh>
    <phoneticPr fontId="1"/>
  </si>
  <si>
    <t>戦傷や死から守る小剣。防御寄りな性能</t>
    <rPh sb="0" eb="2">
      <t>センショウ</t>
    </rPh>
    <rPh sb="3" eb="4">
      <t>シ</t>
    </rPh>
    <rPh sb="6" eb="7">
      <t>マモ</t>
    </rPh>
    <rPh sb="8" eb="10">
      <t>ショウケン</t>
    </rPh>
    <rPh sb="11" eb="13">
      <t>ボウギョ</t>
    </rPh>
    <rPh sb="13" eb="14">
      <t>ヨ</t>
    </rPh>
    <rPh sb="16" eb="18">
      <t>セイノウ</t>
    </rPh>
    <phoneticPr fontId="1"/>
  </si>
  <si>
    <t>敵を腐敗させる冥界の剣</t>
    <rPh sb="0" eb="1">
      <t>テキ</t>
    </rPh>
    <rPh sb="2" eb="4">
      <t>フハイ</t>
    </rPh>
    <rPh sb="7" eb="9">
      <t>メイカイ</t>
    </rPh>
    <rPh sb="10" eb="11">
      <t>ツルギ</t>
    </rPh>
    <phoneticPr fontId="1"/>
  </si>
  <si>
    <t>防御貫通の短剣。短いので補助武器に向く</t>
    <rPh sb="0" eb="2">
      <t>ボウギョ</t>
    </rPh>
    <rPh sb="2" eb="4">
      <t>カンツウ</t>
    </rPh>
    <rPh sb="5" eb="7">
      <t>タンケン</t>
    </rPh>
    <rPh sb="8" eb="9">
      <t>ミジカ</t>
    </rPh>
    <rPh sb="12" eb="14">
      <t>ホジョ</t>
    </rPh>
    <rPh sb="14" eb="16">
      <t>ブキ</t>
    </rPh>
    <rPh sb="17" eb="18">
      <t>ム</t>
    </rPh>
    <phoneticPr fontId="1"/>
  </si>
  <si>
    <t>猛毒を持つ槍。傷さえ付けられれば侮れない威力に</t>
    <rPh sb="0" eb="2">
      <t>モウドク</t>
    </rPh>
    <rPh sb="3" eb="4">
      <t>モ</t>
    </rPh>
    <rPh sb="5" eb="6">
      <t>ヤリ</t>
    </rPh>
    <rPh sb="7" eb="8">
      <t>キズ</t>
    </rPh>
    <rPh sb="10" eb="11">
      <t>ツ</t>
    </rPh>
    <rPh sb="16" eb="17">
      <t>アナド</t>
    </rPh>
    <rPh sb="20" eb="22">
      <t>イリョク</t>
    </rPh>
    <phoneticPr fontId="1"/>
  </si>
  <si>
    <t>敵を捕縛する。主武器にはなり得ない</t>
    <rPh sb="0" eb="1">
      <t>テキ</t>
    </rPh>
    <rPh sb="2" eb="4">
      <t>ホバク</t>
    </rPh>
    <rPh sb="7" eb="8">
      <t>シュ</t>
    </rPh>
    <rPh sb="8" eb="10">
      <t>ブキ</t>
    </rPh>
    <rPh sb="14" eb="15">
      <t>エ</t>
    </rPh>
    <phoneticPr fontId="1"/>
  </si>
  <si>
    <t>呪いを撒く短剣。自身も呪われる</t>
    <rPh sb="0" eb="1">
      <t>ノロ</t>
    </rPh>
    <rPh sb="3" eb="4">
      <t>マ</t>
    </rPh>
    <rPh sb="5" eb="7">
      <t>タンケン</t>
    </rPh>
    <rPh sb="8" eb="10">
      <t>ジシン</t>
    </rPh>
    <rPh sb="11" eb="12">
      <t>ノロ</t>
    </rPh>
    <phoneticPr fontId="1"/>
  </si>
  <si>
    <t>指揮能力を高める笏。発火の呪文も使える</t>
    <rPh sb="0" eb="2">
      <t>シキ</t>
    </rPh>
    <rPh sb="2" eb="4">
      <t>ノウリョク</t>
    </rPh>
    <rPh sb="5" eb="6">
      <t>タカ</t>
    </rPh>
    <rPh sb="8" eb="9">
      <t>シャク</t>
    </rPh>
    <rPh sb="10" eb="12">
      <t>ハッカ</t>
    </rPh>
    <rPh sb="13" eb="15">
      <t>ジュモン</t>
    </rPh>
    <rPh sb="16" eb="17">
      <t>ツカ</t>
    </rPh>
    <phoneticPr fontId="1"/>
  </si>
  <si>
    <t>連鎖する電撃を放つ鞭。耐性のない敵の群れに有効</t>
    <rPh sb="0" eb="2">
      <t>レンサ</t>
    </rPh>
    <rPh sb="4" eb="6">
      <t>デンゲキ</t>
    </rPh>
    <rPh sb="7" eb="8">
      <t>ハナ</t>
    </rPh>
    <rPh sb="9" eb="10">
      <t>ムチ</t>
    </rPh>
    <rPh sb="11" eb="13">
      <t>タイセイ</t>
    </rPh>
    <rPh sb="16" eb="17">
      <t>テキ</t>
    </rPh>
    <rPh sb="18" eb="19">
      <t>ム</t>
    </rPh>
    <rPh sb="21" eb="23">
      <t>ユウコウ</t>
    </rPh>
    <phoneticPr fontId="1"/>
  </si>
  <si>
    <t>アンデッドを指揮するための笏。ただし病気になる</t>
    <rPh sb="6" eb="8">
      <t>シキ</t>
    </rPh>
    <rPh sb="13" eb="14">
      <t>シャク</t>
    </rPh>
    <rPh sb="18" eb="20">
      <t>ビョウキ</t>
    </rPh>
    <phoneticPr fontId="1"/>
  </si>
  <si>
    <t>防御無視の短剣。さらに大量出血まで引き起こす</t>
    <rPh sb="0" eb="2">
      <t>ボウギョ</t>
    </rPh>
    <rPh sb="2" eb="4">
      <t>ムシ</t>
    </rPh>
    <rPh sb="5" eb="7">
      <t>タンケン</t>
    </rPh>
    <rPh sb="11" eb="13">
      <t>タイリョウ</t>
    </rPh>
    <rPh sb="13" eb="15">
      <t>シュッケツ</t>
    </rPh>
    <rPh sb="17" eb="18">
      <t>ヒ</t>
    </rPh>
    <rPh sb="19" eb="20">
      <t>オ</t>
    </rPh>
    <phoneticPr fontId="1"/>
  </si>
  <si>
    <t>小範囲を冷気で攻撃。雑兵の群れを容易に捌く</t>
    <rPh sb="0" eb="3">
      <t>ショウハンイ</t>
    </rPh>
    <rPh sb="4" eb="6">
      <t>レイキ</t>
    </rPh>
    <rPh sb="7" eb="9">
      <t>コウゲキ</t>
    </rPh>
    <rPh sb="10" eb="12">
      <t>ゾウヒョウ</t>
    </rPh>
    <rPh sb="13" eb="14">
      <t>ム</t>
    </rPh>
    <rPh sb="16" eb="18">
      <t>ヨウイ</t>
    </rPh>
    <rPh sb="19" eb="20">
      <t>サバ</t>
    </rPh>
    <phoneticPr fontId="1"/>
  </si>
  <si>
    <t>二連攻撃が可能。筋力次第で恐るべき威力に</t>
    <rPh sb="0" eb="1">
      <t>ニ</t>
    </rPh>
    <rPh sb="1" eb="2">
      <t>レン</t>
    </rPh>
    <rPh sb="2" eb="4">
      <t>コウゲキ</t>
    </rPh>
    <rPh sb="5" eb="7">
      <t>カノウ</t>
    </rPh>
    <rPh sb="8" eb="10">
      <t>キンリョク</t>
    </rPh>
    <rPh sb="10" eb="12">
      <t>シダイ</t>
    </rPh>
    <rPh sb="13" eb="14">
      <t>オソ</t>
    </rPh>
    <rPh sb="17" eb="19">
      <t>イリョク</t>
    </rPh>
    <phoneticPr fontId="1"/>
  </si>
  <si>
    <t>魔法生物殺しの斧。攻撃力自体も優秀</t>
    <rPh sb="0" eb="2">
      <t>マホウ</t>
    </rPh>
    <rPh sb="2" eb="4">
      <t>セイブツ</t>
    </rPh>
    <rPh sb="4" eb="5">
      <t>ゴロ</t>
    </rPh>
    <rPh sb="7" eb="8">
      <t>オノ</t>
    </rPh>
    <rPh sb="9" eb="12">
      <t>コウゲキリョク</t>
    </rPh>
    <rPh sb="12" eb="14">
      <t>ジタイ</t>
    </rPh>
    <rPh sb="15" eb="17">
      <t>ユウシュウ</t>
    </rPh>
    <phoneticPr fontId="1"/>
  </si>
  <si>
    <t>不浄殺しの槍。一般的な指揮官にも有用</t>
    <rPh sb="0" eb="2">
      <t>フジョウ</t>
    </rPh>
    <rPh sb="2" eb="3">
      <t>ゴロ</t>
    </rPh>
    <rPh sb="5" eb="6">
      <t>ヤリ</t>
    </rPh>
    <rPh sb="7" eb="10">
      <t>イッパンテキ</t>
    </rPh>
    <rPh sb="11" eb="14">
      <t>シキカン</t>
    </rPh>
    <rPh sb="16" eb="18">
      <t>ユウヨウ</t>
    </rPh>
    <phoneticPr fontId="1"/>
  </si>
  <si>
    <t>致死毒を持つ短剣。強敵さえ倒し得る</t>
    <rPh sb="0" eb="2">
      <t>チシ</t>
    </rPh>
    <rPh sb="2" eb="3">
      <t>ドク</t>
    </rPh>
    <rPh sb="4" eb="5">
      <t>モ</t>
    </rPh>
    <rPh sb="6" eb="8">
      <t>タンケン</t>
    </rPh>
    <rPh sb="9" eb="11">
      <t>キョウテキ</t>
    </rPh>
    <rPh sb="13" eb="14">
      <t>タオ</t>
    </rPh>
    <rPh sb="15" eb="16">
      <t>ウ</t>
    </rPh>
    <phoneticPr fontId="1"/>
  </si>
  <si>
    <t>毒を撒き散らす。自身も耐性が必要</t>
    <rPh sb="0" eb="1">
      <t>ドク</t>
    </rPh>
    <rPh sb="2" eb="3">
      <t>マ</t>
    </rPh>
    <rPh sb="4" eb="5">
      <t>チ</t>
    </rPh>
    <rPh sb="8" eb="10">
      <t>ジシン</t>
    </rPh>
    <rPh sb="11" eb="13">
      <t>タイセイ</t>
    </rPh>
    <rPh sb="14" eb="16">
      <t>ヒツヨウ</t>
    </rPh>
    <phoneticPr fontId="1"/>
  </si>
  <si>
    <t>緑魔法増強。武器には向かない</t>
    <rPh sb="0" eb="1">
      <t>ミドリ</t>
    </rPh>
    <rPh sb="1" eb="3">
      <t>マホウ</t>
    </rPh>
    <rPh sb="3" eb="5">
      <t>ゾウキョウ</t>
    </rPh>
    <rPh sb="6" eb="8">
      <t>ブキ</t>
    </rPh>
    <rPh sb="10" eb="11">
      <t>ム</t>
    </rPh>
    <phoneticPr fontId="1"/>
  </si>
  <si>
    <t>数だけの軍を作れる。奴隷の監督には有効</t>
    <rPh sb="0" eb="1">
      <t>カズ</t>
    </rPh>
    <rPh sb="4" eb="5">
      <t>グン</t>
    </rPh>
    <rPh sb="6" eb="7">
      <t>ツク</t>
    </rPh>
    <rPh sb="10" eb="12">
      <t>ドレイ</t>
    </rPh>
    <rPh sb="13" eb="15">
      <t>カントク</t>
    </rPh>
    <rPh sb="17" eb="19">
      <t>ユウコウ</t>
    </rPh>
    <phoneticPr fontId="1"/>
  </si>
  <si>
    <t>敵を怯えさせる鞭。動物の対処にも使える</t>
    <rPh sb="0" eb="1">
      <t>テキ</t>
    </rPh>
    <rPh sb="2" eb="3">
      <t>オビ</t>
    </rPh>
    <rPh sb="7" eb="8">
      <t>ムチ</t>
    </rPh>
    <rPh sb="9" eb="11">
      <t>ドウブツ</t>
    </rPh>
    <rPh sb="12" eb="14">
      <t>タイショ</t>
    </rPh>
    <rPh sb="16" eb="17">
      <t>ツカ</t>
    </rPh>
    <phoneticPr fontId="1"/>
  </si>
  <si>
    <t>食糧を大量に供給。武器としては平凡</t>
    <rPh sb="0" eb="2">
      <t>ショクリョウ</t>
    </rPh>
    <rPh sb="3" eb="5">
      <t>タイリョウ</t>
    </rPh>
    <rPh sb="6" eb="8">
      <t>キョウキュウ</t>
    </rPh>
    <rPh sb="9" eb="11">
      <t>ブキ</t>
    </rPh>
    <rPh sb="15" eb="17">
      <t>ヘイボン</t>
    </rPh>
    <phoneticPr fontId="1"/>
  </si>
  <si>
    <t>敵を炎で縛る投擲武器。弾数が非常に多い</t>
    <rPh sb="0" eb="1">
      <t>テキ</t>
    </rPh>
    <rPh sb="2" eb="3">
      <t>ホノオ</t>
    </rPh>
    <rPh sb="4" eb="5">
      <t>シバ</t>
    </rPh>
    <rPh sb="6" eb="8">
      <t>トウテキ</t>
    </rPh>
    <rPh sb="8" eb="10">
      <t>ブキ</t>
    </rPh>
    <rPh sb="11" eb="13">
      <t>ダンスウ</t>
    </rPh>
    <rPh sb="14" eb="16">
      <t>ヒジョウ</t>
    </rPh>
    <rPh sb="17" eb="18">
      <t>オオ</t>
    </rPh>
    <phoneticPr fontId="1"/>
  </si>
  <si>
    <t>火球を放てる。殴るものではない</t>
    <rPh sb="0" eb="2">
      <t>カキュウ</t>
    </rPh>
    <rPh sb="3" eb="4">
      <t>ハナ</t>
    </rPh>
    <rPh sb="7" eb="8">
      <t>ナグ</t>
    </rPh>
    <phoneticPr fontId="1"/>
  </si>
  <si>
    <t>電撃を浴びせる槍。防御力の高い相手にも効く</t>
    <rPh sb="0" eb="2">
      <t>デンゲキ</t>
    </rPh>
    <rPh sb="3" eb="4">
      <t>ア</t>
    </rPh>
    <rPh sb="7" eb="8">
      <t>ヤリ</t>
    </rPh>
    <rPh sb="9" eb="12">
      <t>ボウギョリョク</t>
    </rPh>
    <rPh sb="13" eb="14">
      <t>タカ</t>
    </rPh>
    <rPh sb="15" eb="17">
      <t>アイテ</t>
    </rPh>
    <rPh sb="19" eb="20">
      <t>キ</t>
    </rPh>
    <phoneticPr fontId="1"/>
  </si>
  <si>
    <t>抵抗される呪文の補助に。一部の攻撃や儀式にも有効</t>
    <rPh sb="0" eb="2">
      <t>テイコウ</t>
    </rPh>
    <rPh sb="5" eb="7">
      <t>ジュモン</t>
    </rPh>
    <rPh sb="8" eb="10">
      <t>ホジョ</t>
    </rPh>
    <rPh sb="12" eb="14">
      <t>イチブ</t>
    </rPh>
    <rPh sb="15" eb="17">
      <t>コウゲキ</t>
    </rPh>
    <rPh sb="18" eb="20">
      <t>ギシキ</t>
    </rPh>
    <rPh sb="22" eb="24">
      <t>ユウコウ</t>
    </rPh>
    <phoneticPr fontId="1"/>
  </si>
  <si>
    <t>星魔法の補助器具。攻撃呪文も放てる</t>
    <rPh sb="0" eb="1">
      <t>ホシ</t>
    </rPh>
    <rPh sb="1" eb="3">
      <t>マホウ</t>
    </rPh>
    <rPh sb="4" eb="6">
      <t>ホジョ</t>
    </rPh>
    <rPh sb="6" eb="8">
      <t>キグ</t>
    </rPh>
    <rPh sb="9" eb="11">
      <t>コウゲキ</t>
    </rPh>
    <rPh sb="11" eb="13">
      <t>ジュモン</t>
    </rPh>
    <rPh sb="14" eb="15">
      <t>ハナ</t>
    </rPh>
    <phoneticPr fontId="1"/>
  </si>
  <si>
    <t>高威力で後遺症も残す斧。使用者は狂戦士に</t>
    <rPh sb="0" eb="1">
      <t>コウ</t>
    </rPh>
    <rPh sb="1" eb="3">
      <t>イリョク</t>
    </rPh>
    <rPh sb="4" eb="7">
      <t>コウイショウ</t>
    </rPh>
    <rPh sb="8" eb="9">
      <t>ノコ</t>
    </rPh>
    <rPh sb="10" eb="11">
      <t>オノ</t>
    </rPh>
    <rPh sb="12" eb="15">
      <t>シヨウシャ</t>
    </rPh>
    <rPh sb="16" eb="17">
      <t>キョウ</t>
    </rPh>
    <rPh sb="17" eb="19">
      <t>センシ</t>
    </rPh>
    <phoneticPr fontId="1"/>
  </si>
  <si>
    <t>即死を狙える剣。生物にのみ効果あり</t>
    <rPh sb="0" eb="2">
      <t>ソクシ</t>
    </rPh>
    <rPh sb="3" eb="4">
      <t>ネラ</t>
    </rPh>
    <rPh sb="6" eb="7">
      <t>ツルギ</t>
    </rPh>
    <rPh sb="8" eb="10">
      <t>セイブツ</t>
    </rPh>
    <rPh sb="13" eb="15">
      <t>コウカ</t>
    </rPh>
    <phoneticPr fontId="1"/>
  </si>
  <si>
    <t>小範囲に炎を浴びせる。雑魚の掃除に</t>
    <rPh sb="0" eb="3">
      <t>ショウハンイ</t>
    </rPh>
    <rPh sb="4" eb="5">
      <t>ホノオ</t>
    </rPh>
    <rPh sb="6" eb="7">
      <t>ア</t>
    </rPh>
    <rPh sb="11" eb="13">
      <t>ザコ</t>
    </rPh>
    <rPh sb="14" eb="16">
      <t>ソウジ</t>
    </rPh>
    <phoneticPr fontId="1"/>
  </si>
  <si>
    <t>疲労と病気を与える斧。毒物には要注意</t>
    <rPh sb="0" eb="2">
      <t>ヒロウ</t>
    </rPh>
    <rPh sb="3" eb="5">
      <t>ビョウキ</t>
    </rPh>
    <rPh sb="6" eb="7">
      <t>アタ</t>
    </rPh>
    <rPh sb="9" eb="10">
      <t>オノ</t>
    </rPh>
    <rPh sb="11" eb="13">
      <t>ドクブツ</t>
    </rPh>
    <rPh sb="15" eb="18">
      <t>ヨウチュウイ</t>
    </rPh>
    <phoneticPr fontId="1"/>
  </si>
  <si>
    <t>下等な竜の召喚に。戦闘でも一応使える</t>
    <rPh sb="0" eb="2">
      <t>カトウ</t>
    </rPh>
    <rPh sb="3" eb="4">
      <t>リュウ</t>
    </rPh>
    <rPh sb="5" eb="7">
      <t>ショウカン</t>
    </rPh>
    <rPh sb="9" eb="11">
      <t>セントウ</t>
    </rPh>
    <rPh sb="13" eb="15">
      <t>イチオウ</t>
    </rPh>
    <rPh sb="15" eb="16">
      <t>ツカ</t>
    </rPh>
    <phoneticPr fontId="1"/>
  </si>
  <si>
    <t>有力な攻撃呪文を使える。接近戦は論外</t>
    <rPh sb="0" eb="2">
      <t>ユウリョク</t>
    </rPh>
    <rPh sb="3" eb="5">
      <t>コウゲキ</t>
    </rPh>
    <rPh sb="5" eb="7">
      <t>ジュモン</t>
    </rPh>
    <rPh sb="8" eb="9">
      <t>ツカ</t>
    </rPh>
    <rPh sb="12" eb="15">
      <t>セッキンセン</t>
    </rPh>
    <rPh sb="16" eb="18">
      <t>ロンガイ</t>
    </rPh>
    <phoneticPr fontId="1"/>
  </si>
  <si>
    <t>弱体化の炎を小範囲に放つ。丈夫なものも油断できない</t>
    <rPh sb="0" eb="3">
      <t>ジャクタイカ</t>
    </rPh>
    <rPh sb="4" eb="5">
      <t>ホノオ</t>
    </rPh>
    <rPh sb="6" eb="9">
      <t>ショウハンイ</t>
    </rPh>
    <rPh sb="10" eb="11">
      <t>ハナ</t>
    </rPh>
    <rPh sb="13" eb="15">
      <t>ジョウブ</t>
    </rPh>
    <rPh sb="19" eb="21">
      <t>ユダン</t>
    </rPh>
    <phoneticPr fontId="1"/>
  </si>
  <si>
    <t>幻の枷で敵を捕縛。弱い敵の足止めに</t>
    <rPh sb="0" eb="1">
      <t>マボロシ</t>
    </rPh>
    <rPh sb="2" eb="3">
      <t>カセ</t>
    </rPh>
    <rPh sb="4" eb="5">
      <t>テキ</t>
    </rPh>
    <rPh sb="6" eb="8">
      <t>ホバク</t>
    </rPh>
    <rPh sb="9" eb="10">
      <t>ヨワ</t>
    </rPh>
    <rPh sb="11" eb="12">
      <t>テキ</t>
    </rPh>
    <rPh sb="13" eb="14">
      <t>アシ</t>
    </rPh>
    <rPh sb="14" eb="15">
      <t>ド</t>
    </rPh>
    <phoneticPr fontId="1"/>
  </si>
  <si>
    <t>広範囲を薙ぎ倒す。自身も危険に晒される</t>
    <rPh sb="0" eb="3">
      <t>コウハンイ</t>
    </rPh>
    <rPh sb="4" eb="5">
      <t>ナ</t>
    </rPh>
    <rPh sb="6" eb="7">
      <t>タオ</t>
    </rPh>
    <rPh sb="9" eb="11">
      <t>ジシン</t>
    </rPh>
    <rPh sb="12" eb="14">
      <t>キケン</t>
    </rPh>
    <rPh sb="15" eb="16">
      <t>サラ</t>
    </rPh>
    <phoneticPr fontId="1"/>
  </si>
  <si>
    <t>血魔法増強。補助武器にもなり得る</t>
    <rPh sb="0" eb="1">
      <t>ケツ</t>
    </rPh>
    <rPh sb="1" eb="3">
      <t>マホウ</t>
    </rPh>
    <rPh sb="3" eb="5">
      <t>ゾウキョウ</t>
    </rPh>
    <rPh sb="6" eb="8">
      <t>ホジョ</t>
    </rPh>
    <rPh sb="8" eb="10">
      <t>ブキ</t>
    </rPh>
    <rPh sb="14" eb="15">
      <t>ウ</t>
    </rPh>
    <phoneticPr fontId="1"/>
  </si>
  <si>
    <t>小範囲を炎で攻撃する鞭。鞭自体はほぼ迎撃用</t>
    <rPh sb="0" eb="3">
      <t>ショウハンイ</t>
    </rPh>
    <rPh sb="4" eb="5">
      <t>ホノオ</t>
    </rPh>
    <rPh sb="6" eb="8">
      <t>コウゲキ</t>
    </rPh>
    <rPh sb="10" eb="11">
      <t>ムチ</t>
    </rPh>
    <rPh sb="12" eb="13">
      <t>ムチ</t>
    </rPh>
    <rPh sb="13" eb="15">
      <t>ジタイ</t>
    </rPh>
    <rPh sb="18" eb="20">
      <t>ゲイゲキ</t>
    </rPh>
    <rPh sb="20" eb="21">
      <t>ヨウ</t>
    </rPh>
    <phoneticPr fontId="1"/>
  </si>
  <si>
    <t>指揮官向けの笏。補助武器にもなる</t>
    <rPh sb="0" eb="3">
      <t>シキカン</t>
    </rPh>
    <rPh sb="3" eb="4">
      <t>ム</t>
    </rPh>
    <rPh sb="6" eb="7">
      <t>シャク</t>
    </rPh>
    <rPh sb="8" eb="10">
      <t>ホジョ</t>
    </rPh>
    <rPh sb="10" eb="12">
      <t>ブキ</t>
    </rPh>
    <phoneticPr fontId="1"/>
  </si>
  <si>
    <t>炎と冷気による攻撃。全く効かない相手は少ない</t>
    <rPh sb="0" eb="1">
      <t>ホノオ</t>
    </rPh>
    <rPh sb="2" eb="4">
      <t>レイキ</t>
    </rPh>
    <rPh sb="7" eb="9">
      <t>コウゲキ</t>
    </rPh>
    <rPh sb="10" eb="11">
      <t>マッタ</t>
    </rPh>
    <rPh sb="12" eb="13">
      <t>キ</t>
    </rPh>
    <rPh sb="16" eb="18">
      <t>アイテ</t>
    </rPh>
    <rPh sb="19" eb="20">
      <t>スク</t>
    </rPh>
    <phoneticPr fontId="1"/>
  </si>
  <si>
    <t>範囲攻撃呪文を使える杖。それ以外に売りはない</t>
    <rPh sb="0" eb="2">
      <t>ハンイ</t>
    </rPh>
    <rPh sb="2" eb="4">
      <t>コウゲキ</t>
    </rPh>
    <rPh sb="4" eb="6">
      <t>ジュモン</t>
    </rPh>
    <rPh sb="7" eb="8">
      <t>ツカ</t>
    </rPh>
    <rPh sb="10" eb="11">
      <t>ツエ</t>
    </rPh>
    <rPh sb="14" eb="16">
      <t>イガイ</t>
    </rPh>
    <rPh sb="17" eb="18">
      <t>ウ</t>
    </rPh>
    <phoneticPr fontId="1"/>
  </si>
  <si>
    <t>防御的な性能の剣。不浄なものにはとくに強い</t>
    <rPh sb="0" eb="3">
      <t>ボウギョテキ</t>
    </rPh>
    <rPh sb="4" eb="6">
      <t>セイノウ</t>
    </rPh>
    <rPh sb="7" eb="8">
      <t>ケン</t>
    </rPh>
    <rPh sb="9" eb="11">
      <t>フジョウ</t>
    </rPh>
    <rPh sb="19" eb="20">
      <t>ツヨ</t>
    </rPh>
    <phoneticPr fontId="1"/>
  </si>
  <si>
    <t>純粋な性能は驚異的。対策のしようがない</t>
    <rPh sb="0" eb="2">
      <t>ジュンスイ</t>
    </rPh>
    <rPh sb="3" eb="5">
      <t>セイノウ</t>
    </rPh>
    <rPh sb="6" eb="9">
      <t>キョウイテキ</t>
    </rPh>
    <rPh sb="10" eb="12">
      <t>タイサク</t>
    </rPh>
    <phoneticPr fontId="1"/>
  </si>
  <si>
    <t>敵を瞬時に昏睡させる。どんな強敵でも止めてのける</t>
    <rPh sb="0" eb="1">
      <t>テキ</t>
    </rPh>
    <rPh sb="2" eb="4">
      <t>シュンジ</t>
    </rPh>
    <rPh sb="5" eb="7">
      <t>コンスイ</t>
    </rPh>
    <rPh sb="14" eb="16">
      <t>キョウテキ</t>
    </rPh>
    <rPh sb="18" eb="19">
      <t>ト</t>
    </rPh>
    <phoneticPr fontId="1"/>
  </si>
  <si>
    <t>敵を隷属させる鎖。招かれざる客に注意</t>
    <rPh sb="0" eb="1">
      <t>テキ</t>
    </rPh>
    <rPh sb="2" eb="4">
      <t>レイゾク</t>
    </rPh>
    <rPh sb="7" eb="8">
      <t>クサリ</t>
    </rPh>
    <rPh sb="9" eb="10">
      <t>マネ</t>
    </rPh>
    <rPh sb="14" eb="15">
      <t>キャク</t>
    </rPh>
    <rPh sb="16" eb="18">
      <t>チュウイ</t>
    </rPh>
    <phoneticPr fontId="1"/>
  </si>
  <si>
    <t>双子槍の血担当。扱いが難しい</t>
    <rPh sb="0" eb="2">
      <t>フタゴ</t>
    </rPh>
    <rPh sb="2" eb="3">
      <t>ヤリ</t>
    </rPh>
    <rPh sb="4" eb="5">
      <t>ケツ</t>
    </rPh>
    <rPh sb="5" eb="7">
      <t>タントウ</t>
    </rPh>
    <rPh sb="8" eb="9">
      <t>アツカ</t>
    </rPh>
    <rPh sb="11" eb="12">
      <t>ムズカ</t>
    </rPh>
    <phoneticPr fontId="1"/>
  </si>
  <si>
    <t>双子槍の死担当。肉壁を作りながら戦える</t>
    <rPh sb="0" eb="2">
      <t>フタゴ</t>
    </rPh>
    <rPh sb="2" eb="3">
      <t>ヤリ</t>
    </rPh>
    <rPh sb="4" eb="5">
      <t>シ</t>
    </rPh>
    <rPh sb="5" eb="7">
      <t>タントウ</t>
    </rPh>
    <rPh sb="8" eb="9">
      <t>ニク</t>
    </rPh>
    <rPh sb="9" eb="10">
      <t>カベ</t>
    </rPh>
    <rPh sb="11" eb="12">
      <t>ツク</t>
    </rPh>
    <rPh sb="16" eb="17">
      <t>タタカ</t>
    </rPh>
    <phoneticPr fontId="1"/>
  </si>
  <si>
    <t>味方に幸運を、敵と自身には呪いを与える。あるだけで有用</t>
    <rPh sb="0" eb="2">
      <t>ミカタ</t>
    </rPh>
    <rPh sb="3" eb="5">
      <t>コウウン</t>
    </rPh>
    <rPh sb="7" eb="8">
      <t>テキ</t>
    </rPh>
    <rPh sb="9" eb="11">
      <t>ジシン</t>
    </rPh>
    <rPh sb="13" eb="14">
      <t>ノロ</t>
    </rPh>
    <rPh sb="16" eb="17">
      <t>アタ</t>
    </rPh>
    <rPh sb="25" eb="27">
      <t>ユウヨウ</t>
    </rPh>
    <phoneticPr fontId="1"/>
  </si>
  <si>
    <t>アンデッド支配の呪文を使える。武器としても特徴的</t>
    <rPh sb="5" eb="7">
      <t>シハイ</t>
    </rPh>
    <rPh sb="8" eb="10">
      <t>ジュモン</t>
    </rPh>
    <rPh sb="11" eb="12">
      <t>ツカ</t>
    </rPh>
    <rPh sb="15" eb="17">
      <t>ブキ</t>
    </rPh>
    <rPh sb="21" eb="24">
      <t>トクチョウテキ</t>
    </rPh>
    <phoneticPr fontId="1"/>
  </si>
  <si>
    <t>死の宝石を収穫する鎌。雑魚狩りのお供に</t>
    <rPh sb="0" eb="1">
      <t>シ</t>
    </rPh>
    <rPh sb="2" eb="4">
      <t>ホウセキ</t>
    </rPh>
    <rPh sb="5" eb="7">
      <t>シュウカク</t>
    </rPh>
    <rPh sb="9" eb="10">
      <t>カマ</t>
    </rPh>
    <rPh sb="11" eb="13">
      <t>ザコ</t>
    </rPh>
    <rPh sb="13" eb="14">
      <t>ガ</t>
    </rPh>
    <rPh sb="17" eb="18">
      <t>トモ</t>
    </rPh>
    <phoneticPr fontId="1"/>
  </si>
  <si>
    <t>死魔法増強。非常に強力だが老化も招く</t>
    <rPh sb="0" eb="1">
      <t>シ</t>
    </rPh>
    <rPh sb="1" eb="3">
      <t>マホウ</t>
    </rPh>
    <rPh sb="3" eb="5">
      <t>ゾウキョウ</t>
    </rPh>
    <rPh sb="6" eb="8">
      <t>ヒジョウ</t>
    </rPh>
    <rPh sb="9" eb="11">
      <t>キョウリョク</t>
    </rPh>
    <rPh sb="13" eb="15">
      <t>ロウカ</t>
    </rPh>
    <rPh sb="16" eb="17">
      <t>マネ</t>
    </rPh>
    <phoneticPr fontId="1"/>
  </si>
  <si>
    <t>聖魔法増強。アンデッド軍団の補助にもなる</t>
    <rPh sb="0" eb="1">
      <t>セイ</t>
    </rPh>
    <rPh sb="1" eb="3">
      <t>マホウ</t>
    </rPh>
    <rPh sb="3" eb="5">
      <t>ゾウキョウ</t>
    </rPh>
    <rPh sb="11" eb="13">
      <t>グンダン</t>
    </rPh>
    <rPh sb="14" eb="16">
      <t>ホジョ</t>
    </rPh>
    <phoneticPr fontId="1"/>
  </si>
  <si>
    <t>疫病を撒く剣。使い方に注意が必要</t>
    <rPh sb="0" eb="2">
      <t>エキビョウ</t>
    </rPh>
    <rPh sb="3" eb="4">
      <t>マ</t>
    </rPh>
    <rPh sb="5" eb="6">
      <t>ツルギ</t>
    </rPh>
    <rPh sb="7" eb="8">
      <t>ツカ</t>
    </rPh>
    <rPh sb="9" eb="10">
      <t>カタ</t>
    </rPh>
    <rPh sb="11" eb="13">
      <t>チュウイ</t>
    </rPh>
    <rPh sb="14" eb="16">
      <t>ヒツヨウ</t>
    </rPh>
    <phoneticPr fontId="1"/>
  </si>
  <si>
    <t>腕を落とす斧の片割れ。こちらは命中率重視</t>
    <rPh sb="0" eb="1">
      <t>ウデ</t>
    </rPh>
    <rPh sb="2" eb="3">
      <t>オ</t>
    </rPh>
    <rPh sb="5" eb="6">
      <t>オノ</t>
    </rPh>
    <rPh sb="7" eb="9">
      <t>カタワ</t>
    </rPh>
    <rPh sb="15" eb="17">
      <t>メイチュウ</t>
    </rPh>
    <rPh sb="17" eb="18">
      <t>リツ</t>
    </rPh>
    <rPh sb="18" eb="20">
      <t>ジュウシ</t>
    </rPh>
    <phoneticPr fontId="1"/>
  </si>
  <si>
    <t>驚異的な毒を持つ。暗殺者に有用な機能も</t>
    <rPh sb="0" eb="3">
      <t>キョウイテキ</t>
    </rPh>
    <rPh sb="4" eb="5">
      <t>ドク</t>
    </rPh>
    <rPh sb="6" eb="7">
      <t>モ</t>
    </rPh>
    <rPh sb="9" eb="12">
      <t>アンサツシャ</t>
    </rPh>
    <rPh sb="13" eb="15">
      <t>ユウヨウ</t>
    </rPh>
    <rPh sb="16" eb="18">
      <t>キノウ</t>
    </rPh>
    <phoneticPr fontId="1"/>
  </si>
  <si>
    <t>破滅の炎を放つ笏。指揮能力も増す</t>
    <rPh sb="0" eb="2">
      <t>ハメツ</t>
    </rPh>
    <rPh sb="3" eb="4">
      <t>ホノオ</t>
    </rPh>
    <rPh sb="5" eb="6">
      <t>ハナ</t>
    </rPh>
    <rPh sb="7" eb="8">
      <t>シャク</t>
    </rPh>
    <rPh sb="9" eb="11">
      <t>シキ</t>
    </rPh>
    <rPh sb="11" eb="13">
      <t>ノウリョク</t>
    </rPh>
    <rPh sb="14" eb="15">
      <t>マ</t>
    </rPh>
    <phoneticPr fontId="1"/>
  </si>
  <si>
    <t>腕を落とす斧の片割れ。こちらは攻撃力重視</t>
    <rPh sb="0" eb="1">
      <t>ウデ</t>
    </rPh>
    <rPh sb="2" eb="3">
      <t>オ</t>
    </rPh>
    <rPh sb="5" eb="6">
      <t>オノ</t>
    </rPh>
    <rPh sb="7" eb="9">
      <t>カタワ</t>
    </rPh>
    <rPh sb="15" eb="18">
      <t>コウゲキリョク</t>
    </rPh>
    <rPh sb="18" eb="20">
      <t>ジュウシ</t>
    </rPh>
    <phoneticPr fontId="1"/>
  </si>
  <si>
    <t>星魔法増強。良くも悪くも癖が強い性能</t>
    <rPh sb="0" eb="1">
      <t>ホシ</t>
    </rPh>
    <rPh sb="1" eb="3">
      <t>マホウ</t>
    </rPh>
    <rPh sb="3" eb="5">
      <t>ゾウキョウ</t>
    </rPh>
    <rPh sb="6" eb="7">
      <t>ヨ</t>
    </rPh>
    <rPh sb="9" eb="10">
      <t>ワル</t>
    </rPh>
    <rPh sb="12" eb="13">
      <t>クセ</t>
    </rPh>
    <rPh sb="14" eb="15">
      <t>ツヨ</t>
    </rPh>
    <rPh sb="16" eb="18">
      <t>セイノウ</t>
    </rPh>
    <phoneticPr fontId="1"/>
  </si>
  <si>
    <t>デスマッチ景品の一つ。やや防御的な能力を持つ</t>
    <rPh sb="5" eb="7">
      <t>ケイヒン</t>
    </rPh>
    <rPh sb="8" eb="9">
      <t>ヒト</t>
    </rPh>
    <rPh sb="13" eb="16">
      <t>ボウギョテキ</t>
    </rPh>
    <rPh sb="17" eb="19">
      <t>ノウリョク</t>
    </rPh>
    <rPh sb="20" eb="21">
      <t>モ</t>
    </rPh>
    <phoneticPr fontId="1"/>
  </si>
  <si>
    <t>亡霊海賊の愛用品。手に入れる機会は多くない</t>
    <rPh sb="0" eb="2">
      <t>ボウレイ</t>
    </rPh>
    <rPh sb="2" eb="4">
      <t>カイゾク</t>
    </rPh>
    <rPh sb="5" eb="8">
      <t>アイヨウヒン</t>
    </rPh>
    <rPh sb="9" eb="10">
      <t>テ</t>
    </rPh>
    <rPh sb="11" eb="12">
      <t>イ</t>
    </rPh>
    <rPh sb="14" eb="16">
      <t>キカイ</t>
    </rPh>
    <rPh sb="17" eb="18">
      <t>オオ</t>
    </rPh>
    <phoneticPr fontId="1"/>
  </si>
  <si>
    <t>野良聖騎士の剣。聖火を放ち祝福と狂信を授ける</t>
    <rPh sb="0" eb="2">
      <t>ノラ</t>
    </rPh>
    <rPh sb="2" eb="5">
      <t>セイキシ</t>
    </rPh>
    <rPh sb="6" eb="7">
      <t>ケン</t>
    </rPh>
    <rPh sb="8" eb="10">
      <t>セイカ</t>
    </rPh>
    <rPh sb="11" eb="12">
      <t>ハナ</t>
    </rPh>
    <rPh sb="13" eb="15">
      <t>シュクフク</t>
    </rPh>
    <rPh sb="16" eb="18">
      <t>キョウシン</t>
    </rPh>
    <rPh sb="19" eb="20">
      <t>サズ</t>
    </rPh>
    <phoneticPr fontId="1"/>
  </si>
  <si>
    <t>攻撃修正の高い長槍。魔法武器全体で見ても随一の長さ</t>
    <rPh sb="0" eb="2">
      <t>コウゲキ</t>
    </rPh>
    <rPh sb="2" eb="4">
      <t>シュウセイ</t>
    </rPh>
    <rPh sb="5" eb="6">
      <t>タカ</t>
    </rPh>
    <rPh sb="7" eb="8">
      <t>ナガ</t>
    </rPh>
    <rPh sb="8" eb="9">
      <t>ヤリ</t>
    </rPh>
    <rPh sb="10" eb="12">
      <t>マホウ</t>
    </rPh>
    <rPh sb="12" eb="14">
      <t>ブキ</t>
    </rPh>
    <rPh sb="14" eb="16">
      <t>ゼンタイ</t>
    </rPh>
    <rPh sb="17" eb="18">
      <t>ミ</t>
    </rPh>
    <rPh sb="20" eb="22">
      <t>ズイイチ</t>
    </rPh>
    <rPh sb="23" eb="24">
      <t>ナガ</t>
    </rPh>
    <phoneticPr fontId="1"/>
  </si>
  <si>
    <t>不浄を砕く連接棍。連打の威力は強烈</t>
    <rPh sb="0" eb="2">
      <t>フジョウ</t>
    </rPh>
    <rPh sb="3" eb="4">
      <t>クダ</t>
    </rPh>
    <rPh sb="9" eb="11">
      <t>レンダ</t>
    </rPh>
    <rPh sb="12" eb="14">
      <t>イリョク</t>
    </rPh>
    <rPh sb="15" eb="17">
      <t>キョウレツ</t>
    </rPh>
    <phoneticPr fontId="1"/>
  </si>
  <si>
    <t>防御貫通の大剣。基本性能も高め</t>
    <rPh sb="0" eb="2">
      <t>ボウギョ</t>
    </rPh>
    <rPh sb="2" eb="4">
      <t>カンツウ</t>
    </rPh>
    <rPh sb="5" eb="7">
      <t>ダイケン</t>
    </rPh>
    <rPh sb="8" eb="10">
      <t>キホン</t>
    </rPh>
    <rPh sb="10" eb="12">
      <t>セイノウ</t>
    </rPh>
    <rPh sb="13" eb="14">
      <t>タカ</t>
    </rPh>
    <phoneticPr fontId="1"/>
  </si>
  <si>
    <t>筋力を高める。他の筋力依存攻撃も増幅</t>
    <rPh sb="0" eb="2">
      <t>キンリョク</t>
    </rPh>
    <rPh sb="3" eb="4">
      <t>タカ</t>
    </rPh>
    <rPh sb="7" eb="8">
      <t>ホカ</t>
    </rPh>
    <rPh sb="9" eb="11">
      <t>キンリョク</t>
    </rPh>
    <rPh sb="11" eb="13">
      <t>イゾン</t>
    </rPh>
    <rPh sb="13" eb="15">
      <t>コウゲキ</t>
    </rPh>
    <rPh sb="16" eb="18">
      <t>ゾウフク</t>
    </rPh>
    <phoneticPr fontId="1"/>
  </si>
  <si>
    <t>驚異の威力と悲惨な技量修正。小さな敵を怯ませる</t>
    <rPh sb="0" eb="2">
      <t>キョウイ</t>
    </rPh>
    <rPh sb="3" eb="5">
      <t>イリョク</t>
    </rPh>
    <rPh sb="6" eb="8">
      <t>ヒサン</t>
    </rPh>
    <rPh sb="9" eb="11">
      <t>ギリョウ</t>
    </rPh>
    <rPh sb="11" eb="13">
      <t>シュウセイ</t>
    </rPh>
    <rPh sb="14" eb="15">
      <t>チイ</t>
    </rPh>
    <rPh sb="17" eb="18">
      <t>テキ</t>
    </rPh>
    <rPh sb="19" eb="20">
      <t>ヒル</t>
    </rPh>
    <phoneticPr fontId="1"/>
  </si>
  <si>
    <t>電撃避け。死体工作の友でもある</t>
    <rPh sb="0" eb="2">
      <t>デンゲキ</t>
    </rPh>
    <rPh sb="2" eb="3">
      <t>ヨ</t>
    </rPh>
    <rPh sb="5" eb="7">
      <t>シタイ</t>
    </rPh>
    <rPh sb="7" eb="9">
      <t>コウサク</t>
    </rPh>
    <rPh sb="10" eb="11">
      <t>トモ</t>
    </rPh>
    <phoneticPr fontId="1"/>
  </si>
  <si>
    <t>敵を腐敗させる冥界の大剣</t>
    <rPh sb="0" eb="1">
      <t>テキ</t>
    </rPh>
    <rPh sb="2" eb="4">
      <t>フハイ</t>
    </rPh>
    <rPh sb="7" eb="9">
      <t>メイカイ</t>
    </rPh>
    <rPh sb="10" eb="12">
      <t>ダイケン</t>
    </rPh>
    <phoneticPr fontId="1"/>
  </si>
  <si>
    <t>腐敗と呪いを撒く。攻撃力も十分</t>
    <rPh sb="0" eb="2">
      <t>フハイ</t>
    </rPh>
    <rPh sb="3" eb="4">
      <t>ノロ</t>
    </rPh>
    <rPh sb="6" eb="7">
      <t>マ</t>
    </rPh>
    <rPh sb="9" eb="12">
      <t>コウゲキリョク</t>
    </rPh>
    <rPh sb="13" eb="15">
      <t>ジュウブン</t>
    </rPh>
    <phoneticPr fontId="1"/>
  </si>
  <si>
    <t>猛毒を持つ六尺棒。攻撃力はお寒いが毒は侮れない</t>
    <rPh sb="0" eb="2">
      <t>モウドク</t>
    </rPh>
    <rPh sb="3" eb="4">
      <t>モ</t>
    </rPh>
    <rPh sb="5" eb="6">
      <t>ロッ</t>
    </rPh>
    <rPh sb="6" eb="7">
      <t>シャク</t>
    </rPh>
    <rPh sb="7" eb="8">
      <t>ボウ</t>
    </rPh>
    <rPh sb="9" eb="12">
      <t>コウゲキリョク</t>
    </rPh>
    <rPh sb="14" eb="15">
      <t>サム</t>
    </rPh>
    <rPh sb="17" eb="18">
      <t>ドク</t>
    </rPh>
    <rPh sb="19" eb="20">
      <t>アナド</t>
    </rPh>
    <phoneticPr fontId="1"/>
  </si>
  <si>
    <t>連打を叩き込める。筋力次第では驚異的威力に</t>
    <rPh sb="0" eb="2">
      <t>レンダ</t>
    </rPh>
    <rPh sb="3" eb="4">
      <t>タタ</t>
    </rPh>
    <rPh sb="5" eb="6">
      <t>コ</t>
    </rPh>
    <rPh sb="9" eb="11">
      <t>キンリョク</t>
    </rPh>
    <rPh sb="11" eb="13">
      <t>シダイ</t>
    </rPh>
    <rPh sb="15" eb="18">
      <t>キョウイテキ</t>
    </rPh>
    <rPh sb="18" eb="20">
      <t>イリョク</t>
    </rPh>
    <phoneticPr fontId="1"/>
  </si>
  <si>
    <t>不浄を射抜く弩。それ以外にはやや平凡</t>
    <rPh sb="0" eb="2">
      <t>フジョウ</t>
    </rPh>
    <rPh sb="3" eb="5">
      <t>イヌ</t>
    </rPh>
    <rPh sb="6" eb="7">
      <t>ド</t>
    </rPh>
    <rPh sb="10" eb="12">
      <t>イガイ</t>
    </rPh>
    <rPh sb="16" eb="18">
      <t>ヘイボン</t>
    </rPh>
    <phoneticPr fontId="1"/>
  </si>
  <si>
    <t>高精度な長弓。狙い通りに飛ばしやすい</t>
    <rPh sb="0" eb="3">
      <t>コウセイド</t>
    </rPh>
    <rPh sb="4" eb="6">
      <t>ナガユミ</t>
    </rPh>
    <rPh sb="7" eb="8">
      <t>ネラ</t>
    </rPh>
    <rPh sb="9" eb="10">
      <t>ドオ</t>
    </rPh>
    <rPh sb="12" eb="13">
      <t>ト</t>
    </rPh>
    <phoneticPr fontId="1"/>
  </si>
  <si>
    <t>補助的な呪文を使える。武器には向かない</t>
    <rPh sb="0" eb="3">
      <t>ホジョテキ</t>
    </rPh>
    <rPh sb="4" eb="6">
      <t>ジュモン</t>
    </rPh>
    <rPh sb="7" eb="8">
      <t>ツカ</t>
    </rPh>
    <rPh sb="11" eb="13">
      <t>ブキ</t>
    </rPh>
    <rPh sb="15" eb="16">
      <t>ム</t>
    </rPh>
    <phoneticPr fontId="1"/>
  </si>
  <si>
    <t>防御無視の弩。嵐や海でさえ貫き通す</t>
    <rPh sb="0" eb="2">
      <t>ボウギョ</t>
    </rPh>
    <rPh sb="2" eb="4">
      <t>ムシ</t>
    </rPh>
    <rPh sb="5" eb="6">
      <t>ド</t>
    </rPh>
    <rPh sb="7" eb="8">
      <t>アラシ</t>
    </rPh>
    <rPh sb="9" eb="10">
      <t>ウミ</t>
    </rPh>
    <rPh sb="13" eb="14">
      <t>ツラヌ</t>
    </rPh>
    <rPh sb="15" eb="16">
      <t>トオ</t>
    </rPh>
    <phoneticPr fontId="1"/>
  </si>
  <si>
    <t>精神薄弱を招く弓。大物に刺さると痛快</t>
    <rPh sb="0" eb="2">
      <t>セイシン</t>
    </rPh>
    <rPh sb="2" eb="4">
      <t>ハクジャク</t>
    </rPh>
    <rPh sb="5" eb="6">
      <t>マネ</t>
    </rPh>
    <rPh sb="7" eb="8">
      <t>ユミ</t>
    </rPh>
    <rPh sb="9" eb="11">
      <t>オオモノ</t>
    </rPh>
    <rPh sb="12" eb="13">
      <t>サ</t>
    </rPh>
    <rPh sb="16" eb="18">
      <t>ツウカイ</t>
    </rPh>
    <phoneticPr fontId="1"/>
  </si>
  <si>
    <t>火魔法の補助器具。それ以外の用途はない</t>
    <rPh sb="0" eb="1">
      <t>ヒ</t>
    </rPh>
    <rPh sb="1" eb="3">
      <t>マホウ</t>
    </rPh>
    <rPh sb="4" eb="6">
      <t>ホジョ</t>
    </rPh>
    <rPh sb="6" eb="8">
      <t>キグ</t>
    </rPh>
    <rPh sb="11" eb="13">
      <t>イガイ</t>
    </rPh>
    <rPh sb="14" eb="16">
      <t>ヨウト</t>
    </rPh>
    <phoneticPr fontId="1"/>
  </si>
  <si>
    <t>聖火の大剣。殴り合いでも呪文でも不浄を焼き尽くす</t>
    <rPh sb="0" eb="2">
      <t>セイカ</t>
    </rPh>
    <rPh sb="3" eb="5">
      <t>ダイケン</t>
    </rPh>
    <rPh sb="6" eb="7">
      <t>ナグ</t>
    </rPh>
    <rPh sb="8" eb="9">
      <t>ア</t>
    </rPh>
    <rPh sb="12" eb="14">
      <t>ジュモン</t>
    </rPh>
    <rPh sb="16" eb="18">
      <t>フジョウ</t>
    </rPh>
    <rPh sb="19" eb="20">
      <t>ヤ</t>
    </rPh>
    <rPh sb="21" eb="22">
      <t>ツ</t>
    </rPh>
    <phoneticPr fontId="1"/>
  </si>
  <si>
    <t>自身より小さな敵を叩き潰す。数は捌けない</t>
    <rPh sb="0" eb="2">
      <t>ジシン</t>
    </rPh>
    <rPh sb="4" eb="5">
      <t>チイ</t>
    </rPh>
    <rPh sb="7" eb="8">
      <t>テキ</t>
    </rPh>
    <rPh sb="9" eb="10">
      <t>タタ</t>
    </rPh>
    <rPh sb="11" eb="12">
      <t>ツブ</t>
    </rPh>
    <rPh sb="14" eb="15">
      <t>カズ</t>
    </rPh>
    <rPh sb="16" eb="17">
      <t>サバ</t>
    </rPh>
    <phoneticPr fontId="1"/>
  </si>
  <si>
    <t>強い恐怖を纏う。略奪にも有用</t>
    <rPh sb="0" eb="1">
      <t>ツヨ</t>
    </rPh>
    <rPh sb="2" eb="4">
      <t>キョウフ</t>
    </rPh>
    <rPh sb="5" eb="6">
      <t>マト</t>
    </rPh>
    <rPh sb="8" eb="10">
      <t>リャクダツ</t>
    </rPh>
    <rPh sb="12" eb="14">
      <t>ユウヨウ</t>
    </rPh>
    <phoneticPr fontId="1"/>
  </si>
  <si>
    <t>敵を怯えさせる呪文を放つ旗。武器としては産廃</t>
    <rPh sb="0" eb="1">
      <t>テキ</t>
    </rPh>
    <rPh sb="2" eb="3">
      <t>オビ</t>
    </rPh>
    <rPh sb="7" eb="9">
      <t>ジュモン</t>
    </rPh>
    <rPh sb="10" eb="11">
      <t>ハナ</t>
    </rPh>
    <rPh sb="12" eb="13">
      <t>ハタ</t>
    </rPh>
    <rPh sb="14" eb="16">
      <t>ブキ</t>
    </rPh>
    <rPh sb="20" eb="22">
      <t>サンパイ</t>
    </rPh>
    <phoneticPr fontId="1"/>
  </si>
  <si>
    <t>筋力依存の電撃を発射。防がれにくい</t>
    <rPh sb="0" eb="2">
      <t>キンリョク</t>
    </rPh>
    <rPh sb="2" eb="4">
      <t>イゾン</t>
    </rPh>
    <rPh sb="5" eb="7">
      <t>デンゲキ</t>
    </rPh>
    <rPh sb="8" eb="10">
      <t>ハッシャ</t>
    </rPh>
    <rPh sb="11" eb="12">
      <t>フセ</t>
    </rPh>
    <phoneticPr fontId="1"/>
  </si>
  <si>
    <t>二発同時発射の弩。他の性能も優秀</t>
    <rPh sb="0" eb="2">
      <t>ニハツ</t>
    </rPh>
    <rPh sb="2" eb="4">
      <t>ドウジ</t>
    </rPh>
    <rPh sb="4" eb="6">
      <t>ハッシャ</t>
    </rPh>
    <rPh sb="7" eb="8">
      <t>ド</t>
    </rPh>
    <rPh sb="9" eb="10">
      <t>ホカ</t>
    </rPh>
    <rPh sb="11" eb="13">
      <t>セイノウ</t>
    </rPh>
    <rPh sb="14" eb="16">
      <t>ユウシュウ</t>
    </rPh>
    <phoneticPr fontId="1"/>
  </si>
  <si>
    <t>目を射抜く弩。防御無視だが再装填が遅い</t>
    <rPh sb="0" eb="1">
      <t>メ</t>
    </rPh>
    <rPh sb="2" eb="4">
      <t>イヌ</t>
    </rPh>
    <rPh sb="5" eb="6">
      <t>ド</t>
    </rPh>
    <rPh sb="7" eb="9">
      <t>ボウギョ</t>
    </rPh>
    <rPh sb="9" eb="11">
      <t>ムシ</t>
    </rPh>
    <rPh sb="13" eb="16">
      <t>サイソウテン</t>
    </rPh>
    <rPh sb="17" eb="18">
      <t>オソ</t>
    </rPh>
    <phoneticPr fontId="1"/>
  </si>
  <si>
    <t>酸を放つ杖。大半の敵に有効</t>
    <rPh sb="0" eb="1">
      <t>サン</t>
    </rPh>
    <rPh sb="2" eb="3">
      <t>ハナ</t>
    </rPh>
    <rPh sb="4" eb="5">
      <t>ツエ</t>
    </rPh>
    <rPh sb="6" eb="8">
      <t>タイハン</t>
    </rPh>
    <rPh sb="9" eb="10">
      <t>テキ</t>
    </rPh>
    <rPh sb="11" eb="13">
      <t>ユウコウ</t>
    </rPh>
    <phoneticPr fontId="1"/>
  </si>
  <si>
    <t>生命力を啜る大剣。疲労管理が楽になる</t>
    <rPh sb="0" eb="3">
      <t>セイメイリョク</t>
    </rPh>
    <rPh sb="4" eb="5">
      <t>スス</t>
    </rPh>
    <rPh sb="6" eb="8">
      <t>ダイケン</t>
    </rPh>
    <rPh sb="9" eb="11">
      <t>ヒロウ</t>
    </rPh>
    <rPh sb="11" eb="13">
      <t>カンリ</t>
    </rPh>
    <rPh sb="14" eb="15">
      <t>ラク</t>
    </rPh>
    <phoneticPr fontId="1"/>
  </si>
  <si>
    <t>死魔法増強。作り易さが利点</t>
    <rPh sb="0" eb="1">
      <t>シ</t>
    </rPh>
    <rPh sb="1" eb="3">
      <t>マホウ</t>
    </rPh>
    <rPh sb="3" eb="5">
      <t>ゾウキョウ</t>
    </rPh>
    <rPh sb="6" eb="7">
      <t>ツク</t>
    </rPh>
    <rPh sb="8" eb="9">
      <t>ヤス</t>
    </rPh>
    <rPh sb="11" eb="13">
      <t>リテン</t>
    </rPh>
    <phoneticPr fontId="1"/>
  </si>
  <si>
    <t>敵を縛る弓。援護射撃に向く</t>
    <rPh sb="0" eb="1">
      <t>テキ</t>
    </rPh>
    <rPh sb="2" eb="3">
      <t>シバ</t>
    </rPh>
    <rPh sb="4" eb="5">
      <t>ユミ</t>
    </rPh>
    <rPh sb="6" eb="8">
      <t>エンゴ</t>
    </rPh>
    <rPh sb="8" eb="10">
      <t>シャゲキ</t>
    </rPh>
    <rPh sb="11" eb="12">
      <t>ム</t>
    </rPh>
    <phoneticPr fontId="1"/>
  </si>
  <si>
    <t>短時間残る冷気を放出。多数の敵を削れる</t>
    <rPh sb="0" eb="3">
      <t>タンジカン</t>
    </rPh>
    <rPh sb="3" eb="4">
      <t>ノコ</t>
    </rPh>
    <rPh sb="5" eb="7">
      <t>レイキ</t>
    </rPh>
    <rPh sb="8" eb="10">
      <t>ホウシュツ</t>
    </rPh>
    <rPh sb="11" eb="13">
      <t>タスウ</t>
    </rPh>
    <rPh sb="14" eb="15">
      <t>テキ</t>
    </rPh>
    <rPh sb="16" eb="17">
      <t>ケズ</t>
    </rPh>
    <phoneticPr fontId="1"/>
  </si>
  <si>
    <t>緑魔法増強。効果は高いが値も張る</t>
    <rPh sb="0" eb="1">
      <t>ミドリ</t>
    </rPh>
    <rPh sb="1" eb="3">
      <t>マホウ</t>
    </rPh>
    <rPh sb="3" eb="5">
      <t>ゾウキョウ</t>
    </rPh>
    <rPh sb="6" eb="8">
      <t>コウカ</t>
    </rPh>
    <rPh sb="9" eb="10">
      <t>タカ</t>
    </rPh>
    <rPh sb="12" eb="13">
      <t>ネ</t>
    </rPh>
    <rPh sb="14" eb="15">
      <t>ハ</t>
    </rPh>
    <phoneticPr fontId="1"/>
  </si>
  <si>
    <t>元素魔法増強。対応範囲が広い</t>
    <rPh sb="0" eb="2">
      <t>ゲンソ</t>
    </rPh>
    <rPh sb="2" eb="4">
      <t>マホウ</t>
    </rPh>
    <rPh sb="4" eb="6">
      <t>ゾウキョウ</t>
    </rPh>
    <rPh sb="7" eb="9">
      <t>タイオウ</t>
    </rPh>
    <rPh sb="9" eb="11">
      <t>ハンイ</t>
    </rPh>
    <rPh sb="12" eb="13">
      <t>ヒロ</t>
    </rPh>
    <phoneticPr fontId="1"/>
  </si>
  <si>
    <t>炎の追撃と反撃。効く相手には強力</t>
    <rPh sb="0" eb="1">
      <t>ホノオ</t>
    </rPh>
    <rPh sb="2" eb="4">
      <t>ツイゲキ</t>
    </rPh>
    <rPh sb="5" eb="7">
      <t>ハンゲキ</t>
    </rPh>
    <rPh sb="8" eb="9">
      <t>キ</t>
    </rPh>
    <rPh sb="10" eb="12">
      <t>アイテ</t>
    </rPh>
    <rPh sb="14" eb="16">
      <t>キョウリョク</t>
    </rPh>
    <phoneticPr fontId="1"/>
  </si>
  <si>
    <t>大量の矢を撒き散らす。魔法属性を持たない</t>
    <rPh sb="0" eb="2">
      <t>タイリョウ</t>
    </rPh>
    <rPh sb="3" eb="4">
      <t>ヤ</t>
    </rPh>
    <rPh sb="5" eb="6">
      <t>マ</t>
    </rPh>
    <rPh sb="7" eb="8">
      <t>チ</t>
    </rPh>
    <rPh sb="11" eb="13">
      <t>マホウ</t>
    </rPh>
    <rPh sb="13" eb="15">
      <t>ゾクセイ</t>
    </rPh>
    <rPh sb="16" eb="17">
      <t>モ</t>
    </rPh>
    <phoneticPr fontId="1"/>
  </si>
  <si>
    <t>嵐を招く杖。射撃や飛行への強烈な対抗策に</t>
    <rPh sb="0" eb="1">
      <t>アラシ</t>
    </rPh>
    <rPh sb="2" eb="3">
      <t>マネ</t>
    </rPh>
    <rPh sb="4" eb="5">
      <t>ツエ</t>
    </rPh>
    <rPh sb="6" eb="8">
      <t>シャゲキ</t>
    </rPh>
    <rPh sb="9" eb="11">
      <t>ヒコウ</t>
    </rPh>
    <rPh sb="13" eb="15">
      <t>キョウレツ</t>
    </rPh>
    <rPh sb="16" eb="18">
      <t>タイコウ</t>
    </rPh>
    <rPh sb="18" eb="19">
      <t>サク</t>
    </rPh>
    <phoneticPr fontId="1"/>
  </si>
  <si>
    <t>元素魔法増強。簡易的な防具にもなる</t>
    <rPh sb="0" eb="2">
      <t>ゲンソ</t>
    </rPh>
    <rPh sb="2" eb="4">
      <t>マホウ</t>
    </rPh>
    <rPh sb="4" eb="6">
      <t>ゾウキョウ</t>
    </rPh>
    <rPh sb="7" eb="9">
      <t>カンイ</t>
    </rPh>
    <rPh sb="9" eb="10">
      <t>テキ</t>
    </rPh>
    <rPh sb="11" eb="13">
      <t>ボウグ</t>
    </rPh>
    <phoneticPr fontId="1"/>
  </si>
  <si>
    <t>悪魔殺しの大剣。多少の防御的な機能も備える</t>
    <rPh sb="0" eb="2">
      <t>アクマ</t>
    </rPh>
    <rPh sb="2" eb="3">
      <t>ゴロ</t>
    </rPh>
    <rPh sb="5" eb="7">
      <t>ダイケン</t>
    </rPh>
    <rPh sb="8" eb="10">
      <t>タショウ</t>
    </rPh>
    <rPh sb="11" eb="14">
      <t>ボウギョテキ</t>
    </rPh>
    <rPh sb="15" eb="17">
      <t>キノウ</t>
    </rPh>
    <rPh sb="18" eb="19">
      <t>ソナ</t>
    </rPh>
    <phoneticPr fontId="1"/>
  </si>
  <si>
    <t>連続攻撃が可能な三叉矛。海戦向けの機能も</t>
    <rPh sb="0" eb="2">
      <t>レンゾク</t>
    </rPh>
    <rPh sb="2" eb="4">
      <t>コウゲキ</t>
    </rPh>
    <rPh sb="5" eb="7">
      <t>カノウ</t>
    </rPh>
    <rPh sb="8" eb="10">
      <t>サンサ</t>
    </rPh>
    <rPh sb="10" eb="11">
      <t>ホコ</t>
    </rPh>
    <rPh sb="12" eb="14">
      <t>カイセン</t>
    </rPh>
    <rPh sb="14" eb="15">
      <t>ム</t>
    </rPh>
    <rPh sb="17" eb="19">
      <t>キノウ</t>
    </rPh>
    <phoneticPr fontId="1"/>
  </si>
  <si>
    <t>驚異的な威力で防御無視。要塞包囲にも効果的</t>
    <rPh sb="0" eb="3">
      <t>キョウイテキ</t>
    </rPh>
    <rPh sb="4" eb="6">
      <t>イリョク</t>
    </rPh>
    <rPh sb="7" eb="9">
      <t>ボウギョ</t>
    </rPh>
    <rPh sb="9" eb="11">
      <t>ムシ</t>
    </rPh>
    <rPh sb="12" eb="14">
      <t>ヨウサイ</t>
    </rPh>
    <rPh sb="14" eb="16">
      <t>ホウイ</t>
    </rPh>
    <rPh sb="18" eb="21">
      <t>コウカテキ</t>
    </rPh>
    <phoneticPr fontId="1"/>
  </si>
  <si>
    <t>魔法生物殺し。効く相手には強烈</t>
    <rPh sb="0" eb="2">
      <t>マホウ</t>
    </rPh>
    <rPh sb="2" eb="4">
      <t>セイブツ</t>
    </rPh>
    <rPh sb="4" eb="5">
      <t>ゴロ</t>
    </rPh>
    <rPh sb="7" eb="8">
      <t>キ</t>
    </rPh>
    <rPh sb="9" eb="11">
      <t>アイテ</t>
    </rPh>
    <rPh sb="13" eb="15">
      <t>キョウレツ</t>
    </rPh>
    <phoneticPr fontId="1"/>
  </si>
  <si>
    <t>即死の弩。扱いはやや難しい</t>
    <rPh sb="0" eb="2">
      <t>ソクシ</t>
    </rPh>
    <rPh sb="3" eb="4">
      <t>ド</t>
    </rPh>
    <rPh sb="5" eb="6">
      <t>アツカ</t>
    </rPh>
    <rPh sb="10" eb="11">
      <t>ムズカ</t>
    </rPh>
    <phoneticPr fontId="1"/>
  </si>
  <si>
    <t>腐敗を撒き散らす弩。雑兵の群れにもある程度効く</t>
    <rPh sb="0" eb="2">
      <t>フハイ</t>
    </rPh>
    <rPh sb="3" eb="4">
      <t>マ</t>
    </rPh>
    <rPh sb="5" eb="6">
      <t>チ</t>
    </rPh>
    <rPh sb="8" eb="9">
      <t>ド</t>
    </rPh>
    <rPh sb="10" eb="12">
      <t>ゾウヒョウ</t>
    </rPh>
    <rPh sb="13" eb="14">
      <t>ム</t>
    </rPh>
    <rPh sb="19" eb="21">
      <t>テイド</t>
    </rPh>
    <rPh sb="21" eb="22">
      <t>キ</t>
    </rPh>
    <phoneticPr fontId="1"/>
  </si>
  <si>
    <t>敵を素材に肉壁を作る弓。性能自体も侮れない</t>
    <rPh sb="0" eb="1">
      <t>テキ</t>
    </rPh>
    <rPh sb="2" eb="4">
      <t>ソザイ</t>
    </rPh>
    <rPh sb="5" eb="6">
      <t>ニク</t>
    </rPh>
    <rPh sb="6" eb="7">
      <t>カベ</t>
    </rPh>
    <rPh sb="8" eb="9">
      <t>ツク</t>
    </rPh>
    <rPh sb="10" eb="11">
      <t>ユミ</t>
    </rPh>
    <rPh sb="12" eb="14">
      <t>セイノウ</t>
    </rPh>
    <rPh sb="14" eb="16">
      <t>ジタイ</t>
    </rPh>
    <rPh sb="17" eb="18">
      <t>アナド</t>
    </rPh>
    <phoneticPr fontId="1"/>
  </si>
  <si>
    <t>生命力吸収の呪文を使える。殴り合いには使えない</t>
    <rPh sb="0" eb="3">
      <t>セイメイリョク</t>
    </rPh>
    <rPh sb="3" eb="5">
      <t>キュウシュウ</t>
    </rPh>
    <rPh sb="6" eb="8">
      <t>ジュモン</t>
    </rPh>
    <rPh sb="9" eb="10">
      <t>ツカ</t>
    </rPh>
    <rPh sb="13" eb="14">
      <t>ナグ</t>
    </rPh>
    <rPh sb="15" eb="16">
      <t>ア</t>
    </rPh>
    <rPh sb="19" eb="20">
      <t>ツカ</t>
    </rPh>
    <phoneticPr fontId="1"/>
  </si>
  <si>
    <t>あるだけで敵味方全員の星魔法を強化。正しく使えば強力</t>
    <rPh sb="5" eb="8">
      <t>テキミカタ</t>
    </rPh>
    <rPh sb="8" eb="10">
      <t>ゼンイン</t>
    </rPh>
    <rPh sb="11" eb="12">
      <t>ホシ</t>
    </rPh>
    <rPh sb="12" eb="14">
      <t>マホウ</t>
    </rPh>
    <rPh sb="15" eb="17">
      <t>キョウカ</t>
    </rPh>
    <rPh sb="18" eb="19">
      <t>タダ</t>
    </rPh>
    <rPh sb="21" eb="22">
      <t>ツカ</t>
    </rPh>
    <rPh sb="24" eb="26">
      <t>キョウリョク</t>
    </rPh>
    <phoneticPr fontId="1"/>
  </si>
  <si>
    <t>生命力を啜る地獄の大剣。狂戦士化との相性も良い</t>
    <rPh sb="0" eb="3">
      <t>セイメイリョク</t>
    </rPh>
    <rPh sb="4" eb="5">
      <t>スス</t>
    </rPh>
    <rPh sb="6" eb="8">
      <t>ジゴク</t>
    </rPh>
    <rPh sb="9" eb="11">
      <t>ダイケン</t>
    </rPh>
    <rPh sb="12" eb="13">
      <t>キョウ</t>
    </rPh>
    <rPh sb="13" eb="15">
      <t>センシ</t>
    </rPh>
    <rPh sb="15" eb="16">
      <t>カ</t>
    </rPh>
    <rPh sb="18" eb="20">
      <t>アイショウ</t>
    </rPh>
    <rPh sb="21" eb="22">
      <t>ヨ</t>
    </rPh>
    <phoneticPr fontId="1"/>
  </si>
  <si>
    <t>聖魔法増強。炎による攻撃や補助も可能</t>
    <rPh sb="0" eb="1">
      <t>セイ</t>
    </rPh>
    <rPh sb="1" eb="3">
      <t>マホウ</t>
    </rPh>
    <rPh sb="3" eb="5">
      <t>ゾウキョウ</t>
    </rPh>
    <rPh sb="6" eb="7">
      <t>ホノオ</t>
    </rPh>
    <rPh sb="10" eb="12">
      <t>コウゲキ</t>
    </rPh>
    <rPh sb="13" eb="15">
      <t>ホジョ</t>
    </rPh>
    <rPh sb="16" eb="18">
      <t>カノウ</t>
    </rPh>
    <phoneticPr fontId="1"/>
  </si>
  <si>
    <t>高い筋力を要求する特別な弓。戦闘外でも役立つ</t>
    <rPh sb="0" eb="1">
      <t>タカ</t>
    </rPh>
    <rPh sb="2" eb="4">
      <t>キンリョク</t>
    </rPh>
    <rPh sb="5" eb="7">
      <t>ヨウキュウ</t>
    </rPh>
    <rPh sb="9" eb="11">
      <t>トクベツ</t>
    </rPh>
    <rPh sb="12" eb="13">
      <t>ユミ</t>
    </rPh>
    <rPh sb="14" eb="16">
      <t>セントウ</t>
    </rPh>
    <rPh sb="16" eb="17">
      <t>ガイ</t>
    </rPh>
    <rPh sb="19" eb="21">
      <t>ヤクダ</t>
    </rPh>
    <phoneticPr fontId="1"/>
  </si>
  <si>
    <t>嵐と雷を操る大剣。多くの敵に対応できる</t>
    <rPh sb="0" eb="1">
      <t>アラシ</t>
    </rPh>
    <rPh sb="2" eb="3">
      <t>イカズチ</t>
    </rPh>
    <rPh sb="4" eb="5">
      <t>アヤツ</t>
    </rPh>
    <rPh sb="6" eb="8">
      <t>ダイケン</t>
    </rPh>
    <rPh sb="9" eb="10">
      <t>オオ</t>
    </rPh>
    <rPh sb="12" eb="13">
      <t>テキ</t>
    </rPh>
    <rPh sb="14" eb="16">
      <t>タイオウ</t>
    </rPh>
    <phoneticPr fontId="1"/>
  </si>
  <si>
    <t>水魔法増強。即死の矛としても使える</t>
    <rPh sb="0" eb="1">
      <t>ミズ</t>
    </rPh>
    <rPh sb="1" eb="3">
      <t>マホウ</t>
    </rPh>
    <rPh sb="3" eb="5">
      <t>ゾウキョウ</t>
    </rPh>
    <rPh sb="6" eb="8">
      <t>ソクシ</t>
    </rPh>
    <rPh sb="9" eb="10">
      <t>ホコ</t>
    </rPh>
    <rPh sb="14" eb="15">
      <t>ツカ</t>
    </rPh>
    <phoneticPr fontId="1"/>
  </si>
  <si>
    <t>周囲を石化させる。使用者さえ例外ではない</t>
    <rPh sb="0" eb="2">
      <t>シュウイ</t>
    </rPh>
    <rPh sb="3" eb="5">
      <t>セキカ</t>
    </rPh>
    <rPh sb="9" eb="12">
      <t>シヨウシャ</t>
    </rPh>
    <rPh sb="14" eb="16">
      <t>レイガイ</t>
    </rPh>
    <phoneticPr fontId="1"/>
  </si>
  <si>
    <t>アイテム製造費の大きな軽減。武器にもならなくはない</t>
    <rPh sb="4" eb="6">
      <t>セイゾウ</t>
    </rPh>
    <rPh sb="6" eb="7">
      <t>ヒ</t>
    </rPh>
    <rPh sb="8" eb="9">
      <t>オオ</t>
    </rPh>
    <rPh sb="11" eb="13">
      <t>ケイゲン</t>
    </rPh>
    <rPh sb="14" eb="16">
      <t>ブキ</t>
    </rPh>
    <phoneticPr fontId="1"/>
  </si>
  <si>
    <t>元素魔法増強。広範囲を薙ぎ倒す武器でもある</t>
    <rPh sb="0" eb="2">
      <t>ゲンソ</t>
    </rPh>
    <rPh sb="2" eb="4">
      <t>マホウ</t>
    </rPh>
    <rPh sb="4" eb="6">
      <t>ゾウキョウ</t>
    </rPh>
    <rPh sb="7" eb="10">
      <t>コウハンイ</t>
    </rPh>
    <rPh sb="11" eb="12">
      <t>ナ</t>
    </rPh>
    <rPh sb="13" eb="14">
      <t>タオ</t>
    </rPh>
    <rPh sb="15" eb="17">
      <t>ブキ</t>
    </rPh>
    <phoneticPr fontId="1"/>
  </si>
  <si>
    <t>精神を砕く杖。無用な機能も持つ</t>
    <rPh sb="0" eb="2">
      <t>セイシン</t>
    </rPh>
    <rPh sb="3" eb="4">
      <t>クダ</t>
    </rPh>
    <rPh sb="5" eb="6">
      <t>ツエ</t>
    </rPh>
    <rPh sb="7" eb="9">
      <t>ムヨウ</t>
    </rPh>
    <rPh sb="10" eb="12">
      <t>キノウ</t>
    </rPh>
    <rPh sb="13" eb="14">
      <t>モ</t>
    </rPh>
    <phoneticPr fontId="1"/>
  </si>
  <si>
    <t>死魔法増強。武器としても魔法の補助としても有効</t>
    <rPh sb="0" eb="1">
      <t>シ</t>
    </rPh>
    <rPh sb="1" eb="3">
      <t>マホウ</t>
    </rPh>
    <rPh sb="3" eb="5">
      <t>ゾウキョウ</t>
    </rPh>
    <rPh sb="6" eb="8">
      <t>ブキ</t>
    </rPh>
    <rPh sb="12" eb="14">
      <t>マホウ</t>
    </rPh>
    <rPh sb="15" eb="17">
      <t>ホジョ</t>
    </rPh>
    <rPh sb="21" eb="23">
      <t>ユウコウ</t>
    </rPh>
    <phoneticPr fontId="1"/>
  </si>
  <si>
    <t>死魔法増強。振れば生物全ての脅威となる</t>
    <rPh sb="0" eb="1">
      <t>シ</t>
    </rPh>
    <rPh sb="1" eb="3">
      <t>マホウ</t>
    </rPh>
    <rPh sb="3" eb="5">
      <t>ゾウキョウ</t>
    </rPh>
    <rPh sb="6" eb="7">
      <t>フ</t>
    </rPh>
    <rPh sb="9" eb="11">
      <t>セイブツ</t>
    </rPh>
    <rPh sb="11" eb="12">
      <t>スベ</t>
    </rPh>
    <rPh sb="14" eb="16">
      <t>キョウイ</t>
    </rPh>
    <phoneticPr fontId="1"/>
  </si>
  <si>
    <t>小範囲を薙ぎ払う狂気の大鎌。扱いは難しいが強力</t>
    <rPh sb="0" eb="3">
      <t>ショウハンイ</t>
    </rPh>
    <rPh sb="4" eb="5">
      <t>ナ</t>
    </rPh>
    <rPh sb="6" eb="7">
      <t>ハラ</t>
    </rPh>
    <rPh sb="8" eb="10">
      <t>キョウキ</t>
    </rPh>
    <rPh sb="11" eb="13">
      <t>オオカマ</t>
    </rPh>
    <rPh sb="14" eb="15">
      <t>アツカ</t>
    </rPh>
    <rPh sb="17" eb="18">
      <t>ムズカ</t>
    </rPh>
    <rPh sb="21" eb="23">
      <t>キョウリョク</t>
    </rPh>
    <phoneticPr fontId="1"/>
  </si>
  <si>
    <t>敵を地獄に叩き落す。運は絡むが凶悪</t>
    <rPh sb="0" eb="1">
      <t>テキ</t>
    </rPh>
    <rPh sb="2" eb="4">
      <t>ジゴク</t>
    </rPh>
    <rPh sb="5" eb="6">
      <t>タタ</t>
    </rPh>
    <rPh sb="7" eb="8">
      <t>オト</t>
    </rPh>
    <rPh sb="10" eb="11">
      <t>ウン</t>
    </rPh>
    <rPh sb="12" eb="13">
      <t>カラ</t>
    </rPh>
    <rPh sb="15" eb="17">
      <t>キョウアク</t>
    </rPh>
    <phoneticPr fontId="1"/>
  </si>
  <si>
    <t>火魔法増強。多数の強力な恩恵を与える</t>
    <rPh sb="0" eb="1">
      <t>ヒ</t>
    </rPh>
    <rPh sb="1" eb="3">
      <t>マホウ</t>
    </rPh>
    <rPh sb="3" eb="5">
      <t>ゾウキョウ</t>
    </rPh>
    <rPh sb="6" eb="8">
      <t>タスウ</t>
    </rPh>
    <rPh sb="9" eb="11">
      <t>キョウリョク</t>
    </rPh>
    <rPh sb="12" eb="14">
      <t>オンケイ</t>
    </rPh>
    <rPh sb="15" eb="16">
      <t>アタ</t>
    </rPh>
    <phoneticPr fontId="1"/>
  </si>
  <si>
    <t>小人の英雄の剣。自身より大きなものに非常に強い</t>
    <rPh sb="0" eb="2">
      <t>コビト</t>
    </rPh>
    <rPh sb="3" eb="5">
      <t>エイユウ</t>
    </rPh>
    <rPh sb="6" eb="7">
      <t>ツルギ</t>
    </rPh>
    <rPh sb="8" eb="10">
      <t>ジシン</t>
    </rPh>
    <rPh sb="12" eb="13">
      <t>オオ</t>
    </rPh>
    <rPh sb="18" eb="20">
      <t>ヒジョウ</t>
    </rPh>
    <rPh sb="21" eb="22">
      <t>ツヨ</t>
    </rPh>
    <phoneticPr fontId="1"/>
  </si>
  <si>
    <t>アイテム製造の友。武器としても独特な性能</t>
    <rPh sb="4" eb="6">
      <t>セイゾウ</t>
    </rPh>
    <rPh sb="7" eb="8">
      <t>トモ</t>
    </rPh>
    <rPh sb="9" eb="11">
      <t>ブキ</t>
    </rPh>
    <rPh sb="15" eb="17">
      <t>ドクトク</t>
    </rPh>
    <rPh sb="18" eb="20">
      <t>セイノウ</t>
    </rPh>
    <phoneticPr fontId="1"/>
  </si>
  <si>
    <t>デスマッチ景品の一つ。加速しながらの二連攻撃は強烈</t>
    <rPh sb="5" eb="7">
      <t>ケイヒン</t>
    </rPh>
    <rPh sb="8" eb="9">
      <t>ヒト</t>
    </rPh>
    <rPh sb="11" eb="13">
      <t>カソク</t>
    </rPh>
    <rPh sb="18" eb="19">
      <t>ニ</t>
    </rPh>
    <rPh sb="19" eb="20">
      <t>レン</t>
    </rPh>
    <rPh sb="20" eb="22">
      <t>コウゲキ</t>
    </rPh>
    <rPh sb="23" eb="25">
      <t>キョウレツ</t>
    </rPh>
    <phoneticPr fontId="1"/>
  </si>
  <si>
    <t>硬い大盾。重いが多くの攻撃を受けてくれる</t>
    <rPh sb="0" eb="1">
      <t>カタ</t>
    </rPh>
    <rPh sb="2" eb="3">
      <t>オオ</t>
    </rPh>
    <rPh sb="3" eb="4">
      <t>タテ</t>
    </rPh>
    <rPh sb="5" eb="6">
      <t>オモ</t>
    </rPh>
    <rPh sb="8" eb="9">
      <t>オオ</t>
    </rPh>
    <rPh sb="11" eb="13">
      <t>コウゲキ</t>
    </rPh>
    <rPh sb="14" eb="15">
      <t>ウ</t>
    </rPh>
    <phoneticPr fontId="1"/>
  </si>
  <si>
    <t>硬い騎盾。並の威力では貫けない</t>
    <rPh sb="0" eb="1">
      <t>カタ</t>
    </rPh>
    <rPh sb="2" eb="3">
      <t>キ</t>
    </rPh>
    <rPh sb="3" eb="4">
      <t>タテ</t>
    </rPh>
    <rPh sb="5" eb="6">
      <t>ナミ</t>
    </rPh>
    <rPh sb="7" eb="9">
      <t>イリョク</t>
    </rPh>
    <rPh sb="11" eb="12">
      <t>ツラヌ</t>
    </rPh>
    <phoneticPr fontId="1"/>
  </si>
  <si>
    <t>バランスの良い盾。重さも控えめ</t>
    <rPh sb="5" eb="6">
      <t>ヨ</t>
    </rPh>
    <rPh sb="7" eb="8">
      <t>タテ</t>
    </rPh>
    <rPh sb="9" eb="10">
      <t>オモ</t>
    </rPh>
    <rPh sb="12" eb="13">
      <t>ヒカ</t>
    </rPh>
    <phoneticPr fontId="1"/>
  </si>
  <si>
    <t>軽いが脆い盾。頼りないが邪魔にもならない</t>
    <rPh sb="0" eb="1">
      <t>カル</t>
    </rPh>
    <rPh sb="3" eb="4">
      <t>モロ</t>
    </rPh>
    <rPh sb="5" eb="6">
      <t>タテ</t>
    </rPh>
    <rPh sb="7" eb="8">
      <t>タヨ</t>
    </rPh>
    <rPh sb="12" eb="14">
      <t>ジャマ</t>
    </rPh>
    <phoneticPr fontId="1"/>
  </si>
  <si>
    <t>軽い大盾。邪魔にならないが少々脆い</t>
    <rPh sb="0" eb="1">
      <t>カル</t>
    </rPh>
    <rPh sb="2" eb="3">
      <t>オオ</t>
    </rPh>
    <rPh sb="3" eb="4">
      <t>タテ</t>
    </rPh>
    <rPh sb="5" eb="7">
      <t>ジャマ</t>
    </rPh>
    <rPh sb="13" eb="15">
      <t>ショウショウ</t>
    </rPh>
    <rPh sb="15" eb="16">
      <t>モロ</t>
    </rPh>
    <phoneticPr fontId="1"/>
  </si>
  <si>
    <t>軽い騎盾。軽減力も十分</t>
    <rPh sb="0" eb="1">
      <t>カル</t>
    </rPh>
    <rPh sb="2" eb="3">
      <t>キ</t>
    </rPh>
    <rPh sb="3" eb="4">
      <t>タテ</t>
    </rPh>
    <rPh sb="5" eb="7">
      <t>ケイゲン</t>
    </rPh>
    <rPh sb="7" eb="8">
      <t>リョク</t>
    </rPh>
    <rPh sb="9" eb="11">
      <t>ジュウブン</t>
    </rPh>
    <phoneticPr fontId="1"/>
  </si>
  <si>
    <t>抵抗力を高める鉛の盾。かなり重いのが難点</t>
    <rPh sb="0" eb="3">
      <t>テイコウリョク</t>
    </rPh>
    <rPh sb="4" eb="5">
      <t>タカ</t>
    </rPh>
    <rPh sb="7" eb="8">
      <t>ナマリ</t>
    </rPh>
    <rPh sb="9" eb="10">
      <t>タテ</t>
    </rPh>
    <rPh sb="14" eb="15">
      <t>オモ</t>
    </rPh>
    <rPh sb="18" eb="20">
      <t>ナンテン</t>
    </rPh>
    <phoneticPr fontId="1"/>
  </si>
  <si>
    <t>射撃への徹底的な対策。効果は高い</t>
    <rPh sb="0" eb="2">
      <t>シャゲキ</t>
    </rPh>
    <rPh sb="4" eb="7">
      <t>テッテイテキ</t>
    </rPh>
    <rPh sb="8" eb="10">
      <t>タイサク</t>
    </rPh>
    <rPh sb="11" eb="13">
      <t>コウカ</t>
    </rPh>
    <rPh sb="14" eb="15">
      <t>タカ</t>
    </rPh>
    <phoneticPr fontId="1"/>
  </si>
  <si>
    <t>戦闘中の魔力を高める。あまりにも重い</t>
    <rPh sb="0" eb="3">
      <t>セントウチュウ</t>
    </rPh>
    <rPh sb="4" eb="6">
      <t>マリョク</t>
    </rPh>
    <rPh sb="7" eb="8">
      <t>タカ</t>
    </rPh>
    <rPh sb="16" eb="17">
      <t>オモ</t>
    </rPh>
    <phoneticPr fontId="1"/>
  </si>
  <si>
    <t>敵の目を潰す盾。やや脆いが嫌らしい性能</t>
    <rPh sb="0" eb="1">
      <t>テキ</t>
    </rPh>
    <rPh sb="2" eb="3">
      <t>メ</t>
    </rPh>
    <rPh sb="4" eb="5">
      <t>ツブ</t>
    </rPh>
    <rPh sb="6" eb="7">
      <t>タテ</t>
    </rPh>
    <rPh sb="10" eb="11">
      <t>モロ</t>
    </rPh>
    <rPh sb="13" eb="14">
      <t>イヤ</t>
    </rPh>
    <rPh sb="17" eb="19">
      <t>セイノウ</t>
    </rPh>
    <phoneticPr fontId="1"/>
  </si>
  <si>
    <t>寒いと防御力を高めてくれる盾。暑さは苦手</t>
    <rPh sb="0" eb="1">
      <t>サム</t>
    </rPh>
    <rPh sb="3" eb="6">
      <t>ボウギョリョク</t>
    </rPh>
    <rPh sb="7" eb="8">
      <t>タカ</t>
    </rPh>
    <rPh sb="13" eb="14">
      <t>タテ</t>
    </rPh>
    <rPh sb="15" eb="16">
      <t>アツ</t>
    </rPh>
    <rPh sb="18" eb="20">
      <t>ニガテ</t>
    </rPh>
    <phoneticPr fontId="1"/>
  </si>
  <si>
    <t>熱に強い盾。基本性能も上々</t>
    <rPh sb="0" eb="1">
      <t>ネツ</t>
    </rPh>
    <rPh sb="2" eb="3">
      <t>ツヨ</t>
    </rPh>
    <rPh sb="4" eb="5">
      <t>タテ</t>
    </rPh>
    <rPh sb="6" eb="8">
      <t>キホン</t>
    </rPh>
    <rPh sb="8" eb="10">
      <t>セイノウ</t>
    </rPh>
    <rPh sb="11" eb="13">
      <t>ジョウジョウ</t>
    </rPh>
    <phoneticPr fontId="1"/>
  </si>
  <si>
    <t>攻撃者を焼く盾。受け止めにくいが軽減力は優秀</t>
    <rPh sb="0" eb="3">
      <t>コウゲキシャ</t>
    </rPh>
    <rPh sb="4" eb="5">
      <t>ヤ</t>
    </rPh>
    <rPh sb="6" eb="7">
      <t>タテ</t>
    </rPh>
    <rPh sb="8" eb="9">
      <t>ウ</t>
    </rPh>
    <rPh sb="10" eb="11">
      <t>ト</t>
    </rPh>
    <rPh sb="16" eb="18">
      <t>ケイゲン</t>
    </rPh>
    <rPh sb="18" eb="19">
      <t>リョク</t>
    </rPh>
    <rPh sb="20" eb="22">
      <t>ユウシュウ</t>
    </rPh>
    <phoneticPr fontId="1"/>
  </si>
  <si>
    <t>お守り代わりの盾。脆い指揮官に</t>
    <rPh sb="1" eb="2">
      <t>マモ</t>
    </rPh>
    <rPh sb="3" eb="4">
      <t>ガ</t>
    </rPh>
    <rPh sb="7" eb="8">
      <t>タテ</t>
    </rPh>
    <rPh sb="9" eb="10">
      <t>モロ</t>
    </rPh>
    <rPh sb="11" eb="14">
      <t>シキカン</t>
    </rPh>
    <phoneticPr fontId="1"/>
  </si>
  <si>
    <t>非常に嫌な自動反撃を備え、回避力まで高める</t>
    <rPh sb="0" eb="2">
      <t>ヒジョウ</t>
    </rPh>
    <rPh sb="3" eb="4">
      <t>イヤ</t>
    </rPh>
    <rPh sb="5" eb="7">
      <t>ジドウ</t>
    </rPh>
    <rPh sb="7" eb="9">
      <t>ハンゲキ</t>
    </rPh>
    <rPh sb="10" eb="11">
      <t>ソナ</t>
    </rPh>
    <rPh sb="13" eb="15">
      <t>カイヒ</t>
    </rPh>
    <rPh sb="15" eb="16">
      <t>リョク</t>
    </rPh>
    <rPh sb="18" eb="19">
      <t>タカ</t>
    </rPh>
    <phoneticPr fontId="1"/>
  </si>
  <si>
    <t>敵を捕縛して攻撃を阻害。盾自体は脆い</t>
    <rPh sb="0" eb="1">
      <t>テキ</t>
    </rPh>
    <rPh sb="2" eb="4">
      <t>ホバク</t>
    </rPh>
    <rPh sb="6" eb="8">
      <t>コウゲキ</t>
    </rPh>
    <rPh sb="9" eb="11">
      <t>ソガイ</t>
    </rPh>
    <rPh sb="12" eb="13">
      <t>タテ</t>
    </rPh>
    <rPh sb="13" eb="15">
      <t>ジタイ</t>
    </rPh>
    <rPh sb="16" eb="17">
      <t>モロ</t>
    </rPh>
    <phoneticPr fontId="1"/>
  </si>
  <si>
    <t>敵を呪う盾。盾自体の性能は低い</t>
    <rPh sb="0" eb="1">
      <t>テキ</t>
    </rPh>
    <rPh sb="2" eb="3">
      <t>ノロ</t>
    </rPh>
    <rPh sb="4" eb="5">
      <t>タテ</t>
    </rPh>
    <rPh sb="6" eb="7">
      <t>タテ</t>
    </rPh>
    <rPh sb="7" eb="9">
      <t>ジタイ</t>
    </rPh>
    <rPh sb="10" eb="12">
      <t>セイノウ</t>
    </rPh>
    <rPh sb="13" eb="14">
      <t>ヒク</t>
    </rPh>
    <phoneticPr fontId="1"/>
  </si>
  <si>
    <t>攻撃を妨害する盾。士気の低い雑兵に有効</t>
    <rPh sb="0" eb="2">
      <t>コウゲキ</t>
    </rPh>
    <rPh sb="3" eb="5">
      <t>ボウガイ</t>
    </rPh>
    <rPh sb="7" eb="8">
      <t>タテ</t>
    </rPh>
    <rPh sb="9" eb="11">
      <t>シキ</t>
    </rPh>
    <rPh sb="12" eb="13">
      <t>ヒク</t>
    </rPh>
    <rPh sb="14" eb="16">
      <t>ゾウヒョウ</t>
    </rPh>
    <rPh sb="17" eb="19">
      <t>ユウコウ</t>
    </rPh>
    <phoneticPr fontId="1"/>
  </si>
  <si>
    <t>自動攻撃を行う大盾。多くの敵に効く</t>
    <rPh sb="0" eb="2">
      <t>ジドウ</t>
    </rPh>
    <rPh sb="2" eb="4">
      <t>コウゲキ</t>
    </rPh>
    <rPh sb="5" eb="6">
      <t>オコナ</t>
    </rPh>
    <rPh sb="7" eb="8">
      <t>オオ</t>
    </rPh>
    <rPh sb="8" eb="9">
      <t>タテ</t>
    </rPh>
    <rPh sb="10" eb="11">
      <t>オオ</t>
    </rPh>
    <rPh sb="13" eb="14">
      <t>テキ</t>
    </rPh>
    <rPh sb="15" eb="16">
      <t>キ</t>
    </rPh>
    <phoneticPr fontId="1"/>
  </si>
  <si>
    <t>お供付きの盾。恐怖も撒き散らす</t>
    <rPh sb="1" eb="2">
      <t>トモ</t>
    </rPh>
    <rPh sb="2" eb="3">
      <t>ツ</t>
    </rPh>
    <rPh sb="5" eb="6">
      <t>タテ</t>
    </rPh>
    <rPh sb="7" eb="9">
      <t>キョウフ</t>
    </rPh>
    <rPh sb="10" eb="11">
      <t>マ</t>
    </rPh>
    <rPh sb="12" eb="13">
      <t>チ</t>
    </rPh>
    <phoneticPr fontId="1"/>
  </si>
  <si>
    <t>聖魔法増強。祝福も授けてくれる</t>
    <rPh sb="0" eb="1">
      <t>セイ</t>
    </rPh>
    <rPh sb="1" eb="3">
      <t>マホウ</t>
    </rPh>
    <rPh sb="3" eb="5">
      <t>ゾウキョウ</t>
    </rPh>
    <rPh sb="6" eb="8">
      <t>シュクフク</t>
    </rPh>
    <rPh sb="9" eb="10">
      <t>サズ</t>
    </rPh>
    <phoneticPr fontId="1"/>
  </si>
  <si>
    <t>驚異的な軽減力を持つ。おまけも有益</t>
    <rPh sb="0" eb="3">
      <t>キョウイテキ</t>
    </rPh>
    <rPh sb="4" eb="6">
      <t>ケイゲン</t>
    </rPh>
    <rPh sb="6" eb="7">
      <t>リョク</t>
    </rPh>
    <rPh sb="8" eb="9">
      <t>モ</t>
    </rPh>
    <rPh sb="15" eb="17">
      <t>ユウエキ</t>
    </rPh>
    <phoneticPr fontId="1"/>
  </si>
  <si>
    <t>石化の盾。魔法抵抗の低い敵には非常に強い</t>
    <rPh sb="0" eb="2">
      <t>セキカ</t>
    </rPh>
    <rPh sb="3" eb="4">
      <t>タテ</t>
    </rPh>
    <rPh sb="5" eb="7">
      <t>マホウ</t>
    </rPh>
    <rPh sb="7" eb="9">
      <t>テイコウ</t>
    </rPh>
    <rPh sb="10" eb="11">
      <t>ヒク</t>
    </rPh>
    <rPh sb="12" eb="13">
      <t>テキ</t>
    </rPh>
    <rPh sb="15" eb="17">
      <t>ヒジョウ</t>
    </rPh>
    <rPh sb="18" eb="19">
      <t>ツヨ</t>
    </rPh>
    <phoneticPr fontId="1"/>
  </si>
  <si>
    <t>様々な面で守ってくれる。基本性能も優秀</t>
    <rPh sb="0" eb="2">
      <t>サマザマ</t>
    </rPh>
    <rPh sb="3" eb="4">
      <t>メン</t>
    </rPh>
    <rPh sb="5" eb="6">
      <t>マモ</t>
    </rPh>
    <rPh sb="12" eb="14">
      <t>キホン</t>
    </rPh>
    <rPh sb="14" eb="16">
      <t>セイノウ</t>
    </rPh>
    <rPh sb="17" eb="19">
      <t>ユウシュウ</t>
    </rPh>
    <phoneticPr fontId="1"/>
  </si>
  <si>
    <t>野良聖騎士の盾。高い属性耐性も備える</t>
    <rPh sb="0" eb="2">
      <t>ノラ</t>
    </rPh>
    <rPh sb="2" eb="5">
      <t>セイキシ</t>
    </rPh>
    <rPh sb="6" eb="7">
      <t>タテ</t>
    </rPh>
    <rPh sb="8" eb="9">
      <t>タカ</t>
    </rPh>
    <rPh sb="10" eb="12">
      <t>ゾクセイ</t>
    </rPh>
    <rPh sb="12" eb="14">
      <t>タイセイ</t>
    </rPh>
    <rPh sb="15" eb="16">
      <t>ソナ</t>
    </rPh>
    <phoneticPr fontId="1"/>
  </si>
  <si>
    <t>安価で硬い。序盤の安全確保には十分</t>
    <rPh sb="0" eb="2">
      <t>アンカ</t>
    </rPh>
    <rPh sb="3" eb="4">
      <t>カタ</t>
    </rPh>
    <rPh sb="6" eb="8">
      <t>ジョバン</t>
    </rPh>
    <rPh sb="9" eb="11">
      <t>アンゼン</t>
    </rPh>
    <rPh sb="11" eb="13">
      <t>カクホ</t>
    </rPh>
    <rPh sb="15" eb="17">
      <t>ジュウブン</t>
    </rPh>
    <phoneticPr fontId="1"/>
  </si>
  <si>
    <t>やや控えめな性能。それでも無いよりは遥かに良い</t>
    <rPh sb="2" eb="3">
      <t>ヒカ</t>
    </rPh>
    <rPh sb="6" eb="8">
      <t>セイノウ</t>
    </rPh>
    <rPh sb="13" eb="14">
      <t>ナ</t>
    </rPh>
    <rPh sb="18" eb="19">
      <t>ハル</t>
    </rPh>
    <rPh sb="21" eb="22">
      <t>ヨ</t>
    </rPh>
    <phoneticPr fontId="1"/>
  </si>
  <si>
    <t>火に強い。士気も大きく高まる</t>
    <rPh sb="0" eb="1">
      <t>ヒ</t>
    </rPh>
    <rPh sb="2" eb="3">
      <t>ツヨ</t>
    </rPh>
    <rPh sb="5" eb="7">
      <t>シキ</t>
    </rPh>
    <rPh sb="8" eb="9">
      <t>オオ</t>
    </rPh>
    <rPh sb="11" eb="12">
      <t>タカ</t>
    </rPh>
    <phoneticPr fontId="1"/>
  </si>
  <si>
    <t>抵抗力強化。効果は控えめだが貴重</t>
    <rPh sb="0" eb="3">
      <t>テイコウリョク</t>
    </rPh>
    <rPh sb="3" eb="5">
      <t>キョウカ</t>
    </rPh>
    <rPh sb="6" eb="8">
      <t>コウカ</t>
    </rPh>
    <rPh sb="9" eb="10">
      <t>ヒカ</t>
    </rPh>
    <rPh sb="14" eb="16">
      <t>キチョウ</t>
    </rPh>
    <phoneticPr fontId="1"/>
  </si>
  <si>
    <t>恐怖を振りまく兜。雑兵の追い散らしに</t>
    <rPh sb="0" eb="2">
      <t>キョウフ</t>
    </rPh>
    <rPh sb="3" eb="4">
      <t>フ</t>
    </rPh>
    <rPh sb="7" eb="8">
      <t>カブト</t>
    </rPh>
    <rPh sb="9" eb="11">
      <t>ゾウヒョウ</t>
    </rPh>
    <rPh sb="12" eb="13">
      <t>オ</t>
    </rPh>
    <rPh sb="14" eb="15">
      <t>チ</t>
    </rPh>
    <phoneticPr fontId="1"/>
  </si>
  <si>
    <t>植物人の王を騙るための品。戦闘ではほぼ無意味</t>
    <rPh sb="0" eb="2">
      <t>ショクブツ</t>
    </rPh>
    <rPh sb="2" eb="3">
      <t>ジン</t>
    </rPh>
    <rPh sb="4" eb="5">
      <t>オウ</t>
    </rPh>
    <rPh sb="6" eb="7">
      <t>カタ</t>
    </rPh>
    <rPh sb="11" eb="12">
      <t>シナ</t>
    </rPh>
    <rPh sb="13" eb="15">
      <t>セントウ</t>
    </rPh>
    <rPh sb="19" eb="22">
      <t>ムイミ</t>
    </rPh>
    <phoneticPr fontId="1"/>
  </si>
  <si>
    <t>武器でもある兜。有用性は筋力次第</t>
    <rPh sb="0" eb="2">
      <t>ブキ</t>
    </rPh>
    <rPh sb="6" eb="7">
      <t>カブト</t>
    </rPh>
    <rPh sb="8" eb="11">
      <t>ユウヨウセイ</t>
    </rPh>
    <rPh sb="12" eb="14">
      <t>キンリョク</t>
    </rPh>
    <rPh sb="14" eb="16">
      <t>シダイ</t>
    </rPh>
    <phoneticPr fontId="1"/>
  </si>
  <si>
    <t>冷気にやや強い。防御力も悪くはない</t>
    <rPh sb="0" eb="2">
      <t>レイキ</t>
    </rPh>
    <rPh sb="5" eb="6">
      <t>ツヨ</t>
    </rPh>
    <rPh sb="8" eb="11">
      <t>ボウギョリョク</t>
    </rPh>
    <rPh sb="12" eb="13">
      <t>ワル</t>
    </rPh>
    <phoneticPr fontId="1"/>
  </si>
  <si>
    <t>火魔法増強。消耗も招くが防御力は優秀</t>
    <rPh sb="0" eb="1">
      <t>ヒ</t>
    </rPh>
    <rPh sb="1" eb="3">
      <t>マホウ</t>
    </rPh>
    <rPh sb="3" eb="5">
      <t>ゾウキョウ</t>
    </rPh>
    <rPh sb="6" eb="8">
      <t>ショウモウ</t>
    </rPh>
    <rPh sb="9" eb="10">
      <t>マネ</t>
    </rPh>
    <rPh sb="12" eb="15">
      <t>ボウギョリョク</t>
    </rPh>
    <rPh sb="16" eb="18">
      <t>ユウシュウ</t>
    </rPh>
    <phoneticPr fontId="1"/>
  </si>
  <si>
    <t>指揮官用。効果はかなり高い</t>
    <rPh sb="0" eb="3">
      <t>シキカン</t>
    </rPh>
    <rPh sb="3" eb="4">
      <t>ヨウ</t>
    </rPh>
    <rPh sb="5" eb="7">
      <t>コウカ</t>
    </rPh>
    <rPh sb="11" eb="12">
      <t>タカ</t>
    </rPh>
    <phoneticPr fontId="1"/>
  </si>
  <si>
    <t>風魔法増強。やや作りにくい</t>
    <rPh sb="0" eb="1">
      <t>カゼ</t>
    </rPh>
    <rPh sb="1" eb="3">
      <t>マホウ</t>
    </rPh>
    <rPh sb="3" eb="5">
      <t>ゾウキョウ</t>
    </rPh>
    <rPh sb="8" eb="9">
      <t>ツク</t>
    </rPh>
    <phoneticPr fontId="1"/>
  </si>
  <si>
    <t>指揮官向け。魔法生物の指揮にも役立つ</t>
    <rPh sb="0" eb="3">
      <t>シキカン</t>
    </rPh>
    <rPh sb="3" eb="4">
      <t>ム</t>
    </rPh>
    <rPh sb="6" eb="8">
      <t>マホウ</t>
    </rPh>
    <rPh sb="8" eb="10">
      <t>セイブツ</t>
    </rPh>
    <rPh sb="11" eb="13">
      <t>シキ</t>
    </rPh>
    <rPh sb="15" eb="17">
      <t>ヤクダ</t>
    </rPh>
    <phoneticPr fontId="1"/>
  </si>
  <si>
    <t>敵を脅す仮面。誰が持っていても役立つ</t>
    <rPh sb="0" eb="1">
      <t>テキ</t>
    </rPh>
    <rPh sb="2" eb="3">
      <t>オド</t>
    </rPh>
    <rPh sb="4" eb="6">
      <t>カメン</t>
    </rPh>
    <rPh sb="7" eb="8">
      <t>ダレ</t>
    </rPh>
    <rPh sb="9" eb="10">
      <t>モ</t>
    </rPh>
    <rPh sb="15" eb="17">
      <t>ヤクダ</t>
    </rPh>
    <phoneticPr fontId="1"/>
  </si>
  <si>
    <t>お守り代わりの花冠。事故死の抑止になる</t>
    <rPh sb="1" eb="2">
      <t>マモ</t>
    </rPh>
    <rPh sb="3" eb="4">
      <t>ガ</t>
    </rPh>
    <rPh sb="7" eb="9">
      <t>カカン</t>
    </rPh>
    <rPh sb="10" eb="13">
      <t>ジコシ</t>
    </rPh>
    <rPh sb="14" eb="16">
      <t>ヨクシ</t>
    </rPh>
    <phoneticPr fontId="1"/>
  </si>
  <si>
    <t>アンデッドの指揮に役立つ。ただし士気は低下</t>
    <rPh sb="6" eb="8">
      <t>シキ</t>
    </rPh>
    <rPh sb="9" eb="11">
      <t>ヤクダ</t>
    </rPh>
    <rPh sb="16" eb="18">
      <t>シキ</t>
    </rPh>
    <rPh sb="19" eb="21">
      <t>テイカ</t>
    </rPh>
    <phoneticPr fontId="1"/>
  </si>
  <si>
    <t>自動砲台。射程も長く誰でも使える</t>
    <rPh sb="0" eb="2">
      <t>ジドウ</t>
    </rPh>
    <rPh sb="2" eb="4">
      <t>ホウダイ</t>
    </rPh>
    <rPh sb="5" eb="7">
      <t>シャテイ</t>
    </rPh>
    <rPh sb="8" eb="9">
      <t>ナガ</t>
    </rPh>
    <rPh sb="10" eb="11">
      <t>ダレ</t>
    </rPh>
    <rPh sb="13" eb="14">
      <t>ツカ</t>
    </rPh>
    <phoneticPr fontId="1"/>
  </si>
  <si>
    <t>着用者自体も硬くなる。電撃に注意</t>
    <rPh sb="0" eb="3">
      <t>チャクヨウシャ</t>
    </rPh>
    <rPh sb="3" eb="5">
      <t>ジタイ</t>
    </rPh>
    <rPh sb="6" eb="7">
      <t>カタ</t>
    </rPh>
    <rPh sb="11" eb="13">
      <t>デンゲキ</t>
    </rPh>
    <rPh sb="14" eb="16">
      <t>チュウイ</t>
    </rPh>
    <phoneticPr fontId="1"/>
  </si>
  <si>
    <t>巨大化により色々な恩恵を得る。指揮官向けの機能も</t>
    <rPh sb="0" eb="3">
      <t>キョダイカ</t>
    </rPh>
    <rPh sb="6" eb="8">
      <t>イロイロ</t>
    </rPh>
    <rPh sb="9" eb="11">
      <t>オンケイ</t>
    </rPh>
    <rPh sb="12" eb="13">
      <t>エ</t>
    </rPh>
    <rPh sb="15" eb="18">
      <t>シキカン</t>
    </rPh>
    <rPh sb="18" eb="19">
      <t>ム</t>
    </rPh>
    <rPh sb="21" eb="23">
      <t>キノウ</t>
    </rPh>
    <phoneticPr fontId="1"/>
  </si>
  <si>
    <t>星魔法増強。抵抗力の強化にも使える</t>
    <rPh sb="0" eb="1">
      <t>ホシ</t>
    </rPh>
    <rPh sb="1" eb="3">
      <t>マホウ</t>
    </rPh>
    <rPh sb="3" eb="5">
      <t>ゾウキョウ</t>
    </rPh>
    <rPh sb="6" eb="9">
      <t>テイコウリョク</t>
    </rPh>
    <rPh sb="10" eb="12">
      <t>キョウカ</t>
    </rPh>
    <rPh sb="14" eb="15">
      <t>ツカ</t>
    </rPh>
    <phoneticPr fontId="1"/>
  </si>
  <si>
    <t>貴重な詠唱短縮。価格に見合う価値はある</t>
    <rPh sb="0" eb="2">
      <t>キチョウ</t>
    </rPh>
    <rPh sb="3" eb="5">
      <t>エイショウ</t>
    </rPh>
    <rPh sb="5" eb="7">
      <t>タンシュク</t>
    </rPh>
    <rPh sb="8" eb="10">
      <t>カカク</t>
    </rPh>
    <rPh sb="11" eb="13">
      <t>ミア</t>
    </rPh>
    <rPh sb="14" eb="16">
      <t>カチ</t>
    </rPh>
    <phoneticPr fontId="1"/>
  </si>
  <si>
    <t>死魔法増強。捨て駒製造機の機能も備える</t>
    <rPh sb="0" eb="1">
      <t>シ</t>
    </rPh>
    <rPh sb="1" eb="3">
      <t>マホウ</t>
    </rPh>
    <rPh sb="3" eb="5">
      <t>ゾウキョウ</t>
    </rPh>
    <rPh sb="6" eb="7">
      <t>ス</t>
    </rPh>
    <rPh sb="8" eb="9">
      <t>ゴマ</t>
    </rPh>
    <rPh sb="9" eb="12">
      <t>セイゾウキ</t>
    </rPh>
    <rPh sb="13" eb="15">
      <t>キノウ</t>
    </rPh>
    <rPh sb="16" eb="17">
      <t>ソナ</t>
    </rPh>
    <phoneticPr fontId="1"/>
  </si>
  <si>
    <t>多様な機能を備える。生存力の確保に</t>
    <rPh sb="0" eb="2">
      <t>タヨウ</t>
    </rPh>
    <rPh sb="3" eb="5">
      <t>キノウ</t>
    </rPh>
    <rPh sb="6" eb="7">
      <t>ソナ</t>
    </rPh>
    <rPh sb="10" eb="13">
      <t>セイゾンリョク</t>
    </rPh>
    <rPh sb="14" eb="16">
      <t>カクホ</t>
    </rPh>
    <phoneticPr fontId="1"/>
  </si>
  <si>
    <t>重すぎる冠。性能自体は戦闘に適する</t>
    <rPh sb="0" eb="1">
      <t>オモ</t>
    </rPh>
    <rPh sb="4" eb="5">
      <t>カンムリ</t>
    </rPh>
    <rPh sb="6" eb="8">
      <t>セイノウ</t>
    </rPh>
    <rPh sb="8" eb="10">
      <t>ジタイ</t>
    </rPh>
    <rPh sb="11" eb="13">
      <t>セントウ</t>
    </rPh>
    <rPh sb="14" eb="15">
      <t>テキ</t>
    </rPh>
    <phoneticPr fontId="1"/>
  </si>
  <si>
    <t>ミイラ製造機。戦闘向けの機能も持つ</t>
    <rPh sb="3" eb="6">
      <t>セイゾウキ</t>
    </rPh>
    <rPh sb="7" eb="9">
      <t>セントウ</t>
    </rPh>
    <rPh sb="9" eb="10">
      <t>ム</t>
    </rPh>
    <rPh sb="12" eb="14">
      <t>キノウ</t>
    </rPh>
    <rPh sb="15" eb="16">
      <t>モ</t>
    </rPh>
    <phoneticPr fontId="1"/>
  </si>
  <si>
    <t>指揮と戦闘の双方に使える</t>
    <rPh sb="0" eb="2">
      <t>シキ</t>
    </rPh>
    <rPh sb="3" eb="5">
      <t>セントウ</t>
    </rPh>
    <rPh sb="6" eb="8">
      <t>ソウホウ</t>
    </rPh>
    <rPh sb="9" eb="10">
      <t>ツカ</t>
    </rPh>
    <phoneticPr fontId="1"/>
  </si>
  <si>
    <t>多様な防御的機能を備える兜</t>
    <rPh sb="0" eb="2">
      <t>タヨウ</t>
    </rPh>
    <rPh sb="3" eb="5">
      <t>ボウギョ</t>
    </rPh>
    <rPh sb="5" eb="6">
      <t>テキ</t>
    </rPh>
    <rPh sb="6" eb="8">
      <t>キノウ</t>
    </rPh>
    <rPh sb="9" eb="10">
      <t>ソナ</t>
    </rPh>
    <rPh sb="12" eb="13">
      <t>カブト</t>
    </rPh>
    <phoneticPr fontId="1"/>
  </si>
  <si>
    <t>植物人と動物の敬意を得る。防具にはならない</t>
    <rPh sb="0" eb="2">
      <t>ショクブツ</t>
    </rPh>
    <rPh sb="2" eb="3">
      <t>ジン</t>
    </rPh>
    <rPh sb="4" eb="6">
      <t>ドウブツ</t>
    </rPh>
    <rPh sb="7" eb="9">
      <t>ケイイ</t>
    </rPh>
    <rPh sb="10" eb="11">
      <t>エ</t>
    </rPh>
    <rPh sb="13" eb="15">
      <t>ボウグ</t>
    </rPh>
    <phoneticPr fontId="1"/>
  </si>
  <si>
    <t>死魔法絡みの機能が豊富。作り易さも利点</t>
    <rPh sb="0" eb="1">
      <t>シ</t>
    </rPh>
    <rPh sb="1" eb="3">
      <t>マホウ</t>
    </rPh>
    <rPh sb="3" eb="4">
      <t>ガラ</t>
    </rPh>
    <rPh sb="6" eb="8">
      <t>キノウ</t>
    </rPh>
    <rPh sb="9" eb="11">
      <t>ホウフ</t>
    </rPh>
    <rPh sb="12" eb="13">
      <t>ツク</t>
    </rPh>
    <rPh sb="14" eb="15">
      <t>ヤス</t>
    </rPh>
    <rPh sb="17" eb="19">
      <t>リテン</t>
    </rPh>
    <phoneticPr fontId="1"/>
  </si>
  <si>
    <t>炎の王の冠。持久力がやや落ちる</t>
    <rPh sb="0" eb="1">
      <t>ホノオ</t>
    </rPh>
    <rPh sb="2" eb="3">
      <t>オウ</t>
    </rPh>
    <rPh sb="4" eb="5">
      <t>カンムリ</t>
    </rPh>
    <rPh sb="6" eb="9">
      <t>ジキュウリョク</t>
    </rPh>
    <rPh sb="12" eb="13">
      <t>オ</t>
    </rPh>
    <phoneticPr fontId="1"/>
  </si>
  <si>
    <t>氷の王の冠。非常に広い範囲に冷気を撒き散らす</t>
    <rPh sb="0" eb="1">
      <t>コオリ</t>
    </rPh>
    <rPh sb="2" eb="3">
      <t>オウ</t>
    </rPh>
    <rPh sb="4" eb="5">
      <t>カンムリ</t>
    </rPh>
    <rPh sb="6" eb="8">
      <t>ヒジョウ</t>
    </rPh>
    <rPh sb="9" eb="10">
      <t>ヒロ</t>
    </rPh>
    <rPh sb="11" eb="13">
      <t>ハンイ</t>
    </rPh>
    <rPh sb="14" eb="16">
      <t>レイキ</t>
    </rPh>
    <rPh sb="17" eb="18">
      <t>マ</t>
    </rPh>
    <rPh sb="19" eb="20">
      <t>チ</t>
    </rPh>
    <phoneticPr fontId="1"/>
  </si>
  <si>
    <t>儀式に役立つ。強力ながら危険性も</t>
    <rPh sb="0" eb="2">
      <t>ギシキ</t>
    </rPh>
    <rPh sb="3" eb="5">
      <t>ヤクダ</t>
    </rPh>
    <rPh sb="7" eb="9">
      <t>キョウリョク</t>
    </rPh>
    <rPh sb="12" eb="15">
      <t>キケンセイ</t>
    </rPh>
    <phoneticPr fontId="1"/>
  </si>
  <si>
    <t>野良リッチの冠。幅広い恩恵を与える</t>
    <rPh sb="0" eb="2">
      <t>ノラ</t>
    </rPh>
    <rPh sb="6" eb="7">
      <t>カンムリ</t>
    </rPh>
    <rPh sb="8" eb="10">
      <t>ハバヒロ</t>
    </rPh>
    <rPh sb="11" eb="13">
      <t>オンケイ</t>
    </rPh>
    <rPh sb="14" eb="15">
      <t>アタ</t>
    </rPh>
    <phoneticPr fontId="1"/>
  </si>
  <si>
    <t>野良ミイラ神の冠。同行するアンデッドを支援する</t>
    <rPh sb="0" eb="2">
      <t>ノラ</t>
    </rPh>
    <rPh sb="5" eb="6">
      <t>カミ</t>
    </rPh>
    <rPh sb="7" eb="8">
      <t>カンムリ</t>
    </rPh>
    <rPh sb="9" eb="11">
      <t>ドウコウ</t>
    </rPh>
    <rPh sb="19" eb="21">
      <t>シエン</t>
    </rPh>
    <phoneticPr fontId="1"/>
  </si>
  <si>
    <t>野良聖騎士の兜。魔法抵抗の増加が大きい</t>
    <rPh sb="0" eb="2">
      <t>ノラ</t>
    </rPh>
    <rPh sb="2" eb="5">
      <t>セイキシ</t>
    </rPh>
    <rPh sb="6" eb="7">
      <t>カブト</t>
    </rPh>
    <rPh sb="8" eb="10">
      <t>マホウ</t>
    </rPh>
    <rPh sb="10" eb="12">
      <t>テイコウ</t>
    </rPh>
    <rPh sb="13" eb="15">
      <t>ゾウカ</t>
    </rPh>
    <rPh sb="16" eb="17">
      <t>オオ</t>
    </rPh>
    <phoneticPr fontId="1"/>
  </si>
  <si>
    <t>冥王の愛用品。数少ない透明化の手段</t>
    <rPh sb="0" eb="2">
      <t>メイオウ</t>
    </rPh>
    <rPh sb="3" eb="6">
      <t>アイヨウヒン</t>
    </rPh>
    <rPh sb="7" eb="8">
      <t>カズ</t>
    </rPh>
    <rPh sb="8" eb="9">
      <t>スク</t>
    </rPh>
    <rPh sb="11" eb="14">
      <t>トウメイカ</t>
    </rPh>
    <rPh sb="15" eb="17">
      <t>シュダン</t>
    </rPh>
    <phoneticPr fontId="1"/>
  </si>
  <si>
    <t>デスマッチ景品の一つ。着用者とその配下の士気を高める</t>
    <rPh sb="5" eb="7">
      <t>ケイヒン</t>
    </rPh>
    <rPh sb="8" eb="9">
      <t>ヒト</t>
    </rPh>
    <rPh sb="11" eb="14">
      <t>チャクヨウシャ</t>
    </rPh>
    <rPh sb="17" eb="19">
      <t>ハイカ</t>
    </rPh>
    <rPh sb="20" eb="22">
      <t>シキ</t>
    </rPh>
    <rPh sb="23" eb="24">
      <t>タカ</t>
    </rPh>
    <phoneticPr fontId="1"/>
  </si>
  <si>
    <t>優秀な防御力。やや重い</t>
    <rPh sb="0" eb="2">
      <t>ユウシュウ</t>
    </rPh>
    <rPh sb="3" eb="6">
      <t>ボウギョリョク</t>
    </rPh>
    <rPh sb="9" eb="10">
      <t>オモ</t>
    </rPh>
    <phoneticPr fontId="1"/>
  </si>
  <si>
    <t>過大な重量と相応の防御力。疲労対策は欠かせない</t>
    <rPh sb="0" eb="2">
      <t>カダイ</t>
    </rPh>
    <rPh sb="3" eb="5">
      <t>ジュウリョウ</t>
    </rPh>
    <rPh sb="6" eb="8">
      <t>ソウオウ</t>
    </rPh>
    <rPh sb="9" eb="12">
      <t>ボウギョリョク</t>
    </rPh>
    <rPh sb="13" eb="15">
      <t>ヒロウ</t>
    </rPh>
    <rPh sb="15" eb="17">
      <t>タイサク</t>
    </rPh>
    <rPh sb="18" eb="19">
      <t>カ</t>
    </rPh>
    <phoneticPr fontId="1"/>
  </si>
  <si>
    <t>常時狂戦士に。気軽に使える類ではない</t>
    <rPh sb="0" eb="2">
      <t>ジョウジ</t>
    </rPh>
    <rPh sb="2" eb="3">
      <t>キョウ</t>
    </rPh>
    <rPh sb="3" eb="5">
      <t>センシ</t>
    </rPh>
    <rPh sb="7" eb="9">
      <t>キガル</t>
    </rPh>
    <rPh sb="10" eb="11">
      <t>ツカ</t>
    </rPh>
    <rPh sb="13" eb="14">
      <t>タグイ</t>
    </rPh>
    <phoneticPr fontId="1"/>
  </si>
  <si>
    <t>平凡な防御力ながら軽量。扱いやすい</t>
    <rPh sb="0" eb="2">
      <t>ヘイボン</t>
    </rPh>
    <rPh sb="3" eb="6">
      <t>ボウギョリョク</t>
    </rPh>
    <rPh sb="9" eb="11">
      <t>ケイリョウ</t>
    </rPh>
    <rPh sb="12" eb="13">
      <t>アツカ</t>
    </rPh>
    <phoneticPr fontId="1"/>
  </si>
  <si>
    <t>手頃な性能に多少の火炎耐性</t>
    <rPh sb="0" eb="2">
      <t>テゴロ</t>
    </rPh>
    <rPh sb="3" eb="5">
      <t>セイノウ</t>
    </rPh>
    <rPh sb="6" eb="8">
      <t>タショウ</t>
    </rPh>
    <rPh sb="9" eb="11">
      <t>カエン</t>
    </rPh>
    <rPh sb="11" eb="13">
      <t>タイセイ</t>
    </rPh>
    <phoneticPr fontId="1"/>
  </si>
  <si>
    <t>射撃対策。それ以外への備えは薄い</t>
    <rPh sb="0" eb="2">
      <t>シャゲキ</t>
    </rPh>
    <rPh sb="2" eb="4">
      <t>タイサク</t>
    </rPh>
    <rPh sb="7" eb="9">
      <t>イガイ</t>
    </rPh>
    <rPh sb="11" eb="12">
      <t>ソナ</t>
    </rPh>
    <rPh sb="14" eb="15">
      <t>ウス</t>
    </rPh>
    <phoneticPr fontId="1"/>
  </si>
  <si>
    <t>軽いが薄っぺらい鎧。長期戦向け</t>
    <rPh sb="0" eb="1">
      <t>カル</t>
    </rPh>
    <rPh sb="3" eb="4">
      <t>ウス</t>
    </rPh>
    <rPh sb="8" eb="9">
      <t>ヨロイ</t>
    </rPh>
    <rPh sb="10" eb="13">
      <t>チョウキセン</t>
    </rPh>
    <rPh sb="13" eb="14">
      <t>ム</t>
    </rPh>
    <phoneticPr fontId="1"/>
  </si>
  <si>
    <t>魔法抵抗が高まる。状況次第では最良の鎧にも</t>
    <rPh sb="0" eb="2">
      <t>マホウ</t>
    </rPh>
    <rPh sb="2" eb="4">
      <t>テイコウ</t>
    </rPh>
    <rPh sb="5" eb="6">
      <t>タカ</t>
    </rPh>
    <rPh sb="9" eb="11">
      <t>ジョウキョウ</t>
    </rPh>
    <rPh sb="11" eb="13">
      <t>シダイ</t>
    </rPh>
    <rPh sb="15" eb="17">
      <t>サイリョウ</t>
    </rPh>
    <rPh sb="18" eb="19">
      <t>ヨロイ</t>
    </rPh>
    <phoneticPr fontId="1"/>
  </si>
  <si>
    <t>重量なし。魔術師でも気軽に身に着けられる</t>
    <rPh sb="0" eb="2">
      <t>ジュウリョウ</t>
    </rPh>
    <rPh sb="5" eb="8">
      <t>マジュツシ</t>
    </rPh>
    <rPh sb="10" eb="12">
      <t>キガル</t>
    </rPh>
    <rPh sb="13" eb="14">
      <t>ミ</t>
    </rPh>
    <rPh sb="15" eb="16">
      <t>ツ</t>
    </rPh>
    <phoneticPr fontId="1"/>
  </si>
  <si>
    <t>電撃に非常に強い。一度限りの自動反撃付き</t>
    <rPh sb="0" eb="2">
      <t>デンゲキ</t>
    </rPh>
    <rPh sb="3" eb="5">
      <t>ヒジョウ</t>
    </rPh>
    <rPh sb="6" eb="7">
      <t>ツヨ</t>
    </rPh>
    <rPh sb="9" eb="11">
      <t>イチド</t>
    </rPh>
    <rPh sb="11" eb="12">
      <t>カギ</t>
    </rPh>
    <rPh sb="14" eb="16">
      <t>ジドウ</t>
    </rPh>
    <rPh sb="16" eb="18">
      <t>ハンゲキ</t>
    </rPh>
    <rPh sb="18" eb="19">
      <t>ツ</t>
    </rPh>
    <phoneticPr fontId="1"/>
  </si>
  <si>
    <t>陸でも海でも活動可能な服。防具としては軽く脆い</t>
    <rPh sb="0" eb="1">
      <t>リク</t>
    </rPh>
    <rPh sb="3" eb="4">
      <t>ウミ</t>
    </rPh>
    <rPh sb="6" eb="8">
      <t>カツドウ</t>
    </rPh>
    <rPh sb="8" eb="10">
      <t>カノウ</t>
    </rPh>
    <rPh sb="11" eb="12">
      <t>フク</t>
    </rPh>
    <rPh sb="13" eb="15">
      <t>ボウグ</t>
    </rPh>
    <rPh sb="19" eb="20">
      <t>カル</t>
    </rPh>
    <rPh sb="21" eb="22">
      <t>モロ</t>
    </rPh>
    <phoneticPr fontId="1"/>
  </si>
  <si>
    <t>戦闘技能が高まる。素で十分な防御力があるなら</t>
    <rPh sb="0" eb="2">
      <t>セントウ</t>
    </rPh>
    <rPh sb="2" eb="4">
      <t>ギノウ</t>
    </rPh>
    <rPh sb="5" eb="6">
      <t>タカ</t>
    </rPh>
    <rPh sb="9" eb="10">
      <t>ス</t>
    </rPh>
    <rPh sb="11" eb="13">
      <t>ジュウブン</t>
    </rPh>
    <rPh sb="14" eb="17">
      <t>ボウギョリョク</t>
    </rPh>
    <phoneticPr fontId="1"/>
  </si>
  <si>
    <t>全身を保護してくれる。安価なのも利点</t>
    <rPh sb="0" eb="2">
      <t>ゼンシン</t>
    </rPh>
    <rPh sb="3" eb="5">
      <t>ホゴ</t>
    </rPh>
    <rPh sb="11" eb="13">
      <t>アンカ</t>
    </rPh>
    <rPh sb="16" eb="18">
      <t>リテン</t>
    </rPh>
    <phoneticPr fontId="1"/>
  </si>
  <si>
    <t>血魔法増強。それを抜いてさえ優れた鎧でもある</t>
    <rPh sb="0" eb="1">
      <t>ケツ</t>
    </rPh>
    <rPh sb="1" eb="3">
      <t>マホウ</t>
    </rPh>
    <rPh sb="3" eb="5">
      <t>ゾウキョウ</t>
    </rPh>
    <rPh sb="9" eb="10">
      <t>ヌ</t>
    </rPh>
    <rPh sb="14" eb="15">
      <t>スグ</t>
    </rPh>
    <rPh sb="17" eb="18">
      <t>ヨロイ</t>
    </rPh>
    <phoneticPr fontId="1"/>
  </si>
  <si>
    <t>斥候向け。防具としては頼りない</t>
    <rPh sb="0" eb="2">
      <t>セッコウ</t>
    </rPh>
    <rPh sb="2" eb="3">
      <t>ム</t>
    </rPh>
    <rPh sb="5" eb="7">
      <t>ボウグ</t>
    </rPh>
    <rPh sb="11" eb="12">
      <t>タヨ</t>
    </rPh>
    <phoneticPr fontId="1"/>
  </si>
  <si>
    <t>火炎に強い竜鱗の鎧。士気も上がる</t>
    <rPh sb="0" eb="2">
      <t>カエン</t>
    </rPh>
    <rPh sb="3" eb="4">
      <t>ツヨ</t>
    </rPh>
    <rPh sb="5" eb="6">
      <t>リュウ</t>
    </rPh>
    <rPh sb="6" eb="7">
      <t>リン</t>
    </rPh>
    <rPh sb="8" eb="9">
      <t>ヨロイ</t>
    </rPh>
    <rPh sb="10" eb="12">
      <t>シキ</t>
    </rPh>
    <rPh sb="13" eb="14">
      <t>ア</t>
    </rPh>
    <phoneticPr fontId="1"/>
  </si>
  <si>
    <t>回避率も上げてくれる。重いが硬さも十分</t>
    <rPh sb="0" eb="2">
      <t>カイヒ</t>
    </rPh>
    <rPh sb="2" eb="3">
      <t>リツ</t>
    </rPh>
    <rPh sb="4" eb="5">
      <t>ア</t>
    </rPh>
    <rPh sb="11" eb="12">
      <t>オモ</t>
    </rPh>
    <rPh sb="14" eb="15">
      <t>カタ</t>
    </rPh>
    <rPh sb="17" eb="19">
      <t>ジュウブン</t>
    </rPh>
    <phoneticPr fontId="1"/>
  </si>
  <si>
    <t>射撃対策を兼任。基本性能も良好</t>
    <rPh sb="0" eb="2">
      <t>シャゲキ</t>
    </rPh>
    <rPh sb="2" eb="4">
      <t>タイサク</t>
    </rPh>
    <rPh sb="5" eb="7">
      <t>ケンニン</t>
    </rPh>
    <rPh sb="8" eb="10">
      <t>キホン</t>
    </rPh>
    <rPh sb="10" eb="12">
      <t>セイノウ</t>
    </rPh>
    <rPh sb="13" eb="15">
      <t>リョウコウ</t>
    </rPh>
    <phoneticPr fontId="1"/>
  </si>
  <si>
    <t>平凡な防御力だが重量なし。邪魔にならない</t>
    <rPh sb="0" eb="2">
      <t>ヘイボン</t>
    </rPh>
    <rPh sb="3" eb="6">
      <t>ボウギョリョク</t>
    </rPh>
    <rPh sb="8" eb="10">
      <t>ジュウリョウ</t>
    </rPh>
    <rPh sb="13" eb="15">
      <t>ジャマ</t>
    </rPh>
    <phoneticPr fontId="1"/>
  </si>
  <si>
    <t>多様な耐性を与える。丈夫でもあるが重い</t>
    <rPh sb="0" eb="2">
      <t>タヨウ</t>
    </rPh>
    <rPh sb="3" eb="5">
      <t>タイセイ</t>
    </rPh>
    <rPh sb="6" eb="7">
      <t>アタ</t>
    </rPh>
    <rPh sb="10" eb="12">
      <t>ジョウブ</t>
    </rPh>
    <rPh sb="17" eb="18">
      <t>オモ</t>
    </rPh>
    <phoneticPr fontId="1"/>
  </si>
  <si>
    <t>冷気に強い竜鱗の鎧。軽量で扱いも容易</t>
    <rPh sb="0" eb="2">
      <t>レイキ</t>
    </rPh>
    <rPh sb="3" eb="4">
      <t>ツヨ</t>
    </rPh>
    <rPh sb="5" eb="6">
      <t>リュウ</t>
    </rPh>
    <rPh sb="6" eb="7">
      <t>リン</t>
    </rPh>
    <rPh sb="8" eb="9">
      <t>ヨロイ</t>
    </rPh>
    <rPh sb="10" eb="12">
      <t>ケイリョウ</t>
    </rPh>
    <rPh sb="13" eb="14">
      <t>アツカ</t>
    </rPh>
    <rPh sb="16" eb="18">
      <t>ヨウイ</t>
    </rPh>
    <phoneticPr fontId="1"/>
  </si>
  <si>
    <t>水魔法増強。呼吸能力の拡張もしてくれる</t>
    <rPh sb="0" eb="1">
      <t>ミズ</t>
    </rPh>
    <rPh sb="1" eb="3">
      <t>マホウ</t>
    </rPh>
    <rPh sb="3" eb="5">
      <t>ゾウキョウ</t>
    </rPh>
    <rPh sb="6" eb="8">
      <t>コキュウ</t>
    </rPh>
    <rPh sb="8" eb="10">
      <t>ノウリョク</t>
    </rPh>
    <rPh sb="11" eb="13">
      <t>カクチョウ</t>
    </rPh>
    <phoneticPr fontId="1"/>
  </si>
  <si>
    <t>誰でも常時祝福を得られる。有用性は神次第</t>
    <rPh sb="0" eb="1">
      <t>ダレ</t>
    </rPh>
    <rPh sb="3" eb="5">
      <t>ジョウジ</t>
    </rPh>
    <rPh sb="5" eb="7">
      <t>シュクフク</t>
    </rPh>
    <rPh sb="8" eb="9">
      <t>エ</t>
    </rPh>
    <rPh sb="13" eb="16">
      <t>ユウヨウセイ</t>
    </rPh>
    <rPh sb="17" eb="18">
      <t>カミ</t>
    </rPh>
    <rPh sb="18" eb="20">
      <t>シダイ</t>
    </rPh>
    <phoneticPr fontId="1"/>
  </si>
  <si>
    <t>霊体化で身を守る。隠密行動の助けにもなる</t>
    <rPh sb="0" eb="2">
      <t>レイタイ</t>
    </rPh>
    <rPh sb="2" eb="3">
      <t>カ</t>
    </rPh>
    <rPh sb="4" eb="5">
      <t>ミ</t>
    </rPh>
    <rPh sb="6" eb="7">
      <t>マモ</t>
    </rPh>
    <rPh sb="9" eb="11">
      <t>オンミツ</t>
    </rPh>
    <rPh sb="11" eb="13">
      <t>コウドウ</t>
    </rPh>
    <rPh sb="14" eb="15">
      <t>タス</t>
    </rPh>
    <phoneticPr fontId="1"/>
  </si>
  <si>
    <t>誰でも隠密行動が可能に。重量もない</t>
    <rPh sb="0" eb="1">
      <t>ダレ</t>
    </rPh>
    <rPh sb="3" eb="5">
      <t>オンミツ</t>
    </rPh>
    <rPh sb="5" eb="7">
      <t>コウドウ</t>
    </rPh>
    <rPh sb="8" eb="10">
      <t>カノウ</t>
    </rPh>
    <rPh sb="12" eb="14">
      <t>ジュウリョウ</t>
    </rPh>
    <phoneticPr fontId="1"/>
  </si>
  <si>
    <t>毒物に強い竜鱗の鎧。希少そうなわりには安価</t>
    <rPh sb="0" eb="2">
      <t>ドクブツ</t>
    </rPh>
    <rPh sb="3" eb="4">
      <t>ツヨ</t>
    </rPh>
    <rPh sb="5" eb="6">
      <t>リュウ</t>
    </rPh>
    <rPh sb="6" eb="7">
      <t>リン</t>
    </rPh>
    <rPh sb="8" eb="9">
      <t>ヨロイ</t>
    </rPh>
    <rPh sb="10" eb="12">
      <t>キショウ</t>
    </rPh>
    <rPh sb="19" eb="21">
      <t>アンカ</t>
    </rPh>
    <phoneticPr fontId="1"/>
  </si>
  <si>
    <t>緑、血魔法増強。戦闘では扱いが難しい重量</t>
    <rPh sb="0" eb="1">
      <t>ミドリ</t>
    </rPh>
    <rPh sb="2" eb="3">
      <t>ケツ</t>
    </rPh>
    <rPh sb="3" eb="5">
      <t>マホウ</t>
    </rPh>
    <rPh sb="5" eb="7">
      <t>ゾウキョウ</t>
    </rPh>
    <rPh sb="8" eb="10">
      <t>セントウ</t>
    </rPh>
    <rPh sb="12" eb="13">
      <t>アツカ</t>
    </rPh>
    <rPh sb="15" eb="16">
      <t>ムズカ</t>
    </rPh>
    <rPh sb="18" eb="20">
      <t>ジュウリョウ</t>
    </rPh>
    <phoneticPr fontId="1"/>
  </si>
  <si>
    <t>重量や費用の割に丈夫。特殊能力は持たない</t>
    <rPh sb="0" eb="2">
      <t>ジュウリョウ</t>
    </rPh>
    <rPh sb="3" eb="5">
      <t>ヒヨウ</t>
    </rPh>
    <rPh sb="6" eb="7">
      <t>ワリ</t>
    </rPh>
    <rPh sb="8" eb="10">
      <t>ジョウブ</t>
    </rPh>
    <rPh sb="11" eb="13">
      <t>トクシュ</t>
    </rPh>
    <rPh sb="13" eb="15">
      <t>ノウリョク</t>
    </rPh>
    <rPh sb="16" eb="17">
      <t>モ</t>
    </rPh>
    <phoneticPr fontId="1"/>
  </si>
  <si>
    <t>着用者も硬くなる。冷気に注意</t>
    <rPh sb="0" eb="3">
      <t>チャクヨウシャ</t>
    </rPh>
    <rPh sb="4" eb="5">
      <t>カタ</t>
    </rPh>
    <rPh sb="9" eb="11">
      <t>レイキ</t>
    </rPh>
    <rPh sb="12" eb="14">
      <t>チュウイ</t>
    </rPh>
    <phoneticPr fontId="1"/>
  </si>
  <si>
    <t>着る飛行型蹂躙装置。大型の指揮官が使うと強力</t>
    <rPh sb="0" eb="1">
      <t>キ</t>
    </rPh>
    <rPh sb="2" eb="4">
      <t>ヒコウ</t>
    </rPh>
    <rPh sb="4" eb="5">
      <t>ガタ</t>
    </rPh>
    <rPh sb="5" eb="7">
      <t>ジュウリン</t>
    </rPh>
    <rPh sb="7" eb="9">
      <t>ソウチ</t>
    </rPh>
    <rPh sb="10" eb="12">
      <t>オオガタ</t>
    </rPh>
    <rPh sb="13" eb="16">
      <t>シキカン</t>
    </rPh>
    <rPh sb="17" eb="18">
      <t>ツカ</t>
    </rPh>
    <rPh sb="20" eb="22">
      <t>キョウリョク</t>
    </rPh>
    <phoneticPr fontId="1"/>
  </si>
  <si>
    <t>軽く、疲労回復も備える。魔法抵抗も補強</t>
    <rPh sb="0" eb="1">
      <t>カル</t>
    </rPh>
    <rPh sb="3" eb="5">
      <t>ヒロウ</t>
    </rPh>
    <rPh sb="5" eb="7">
      <t>カイフク</t>
    </rPh>
    <rPh sb="8" eb="9">
      <t>ソナ</t>
    </rPh>
    <rPh sb="12" eb="14">
      <t>マホウ</t>
    </rPh>
    <rPh sb="14" eb="16">
      <t>テイコウ</t>
    </rPh>
    <rPh sb="17" eb="19">
      <t>ホキョウ</t>
    </rPh>
    <phoneticPr fontId="1"/>
  </si>
  <si>
    <t>全魔法増強。疲労も高速で回復させる</t>
    <rPh sb="0" eb="1">
      <t>ゼン</t>
    </rPh>
    <rPh sb="1" eb="3">
      <t>マホウ</t>
    </rPh>
    <rPh sb="3" eb="5">
      <t>ゾウキョウ</t>
    </rPh>
    <rPh sb="6" eb="8">
      <t>ヒロウ</t>
    </rPh>
    <rPh sb="9" eb="11">
      <t>コウソク</t>
    </rPh>
    <rPh sb="12" eb="14">
      <t>カイフク</t>
    </rPh>
    <phoneticPr fontId="1"/>
  </si>
  <si>
    <t>魔法属性がない攻撃に強い。それ以外にはお粗末</t>
    <rPh sb="0" eb="2">
      <t>マホウ</t>
    </rPh>
    <rPh sb="2" eb="4">
      <t>ゾクセイ</t>
    </rPh>
    <rPh sb="7" eb="9">
      <t>コウゲキ</t>
    </rPh>
    <rPh sb="10" eb="11">
      <t>ツヨ</t>
    </rPh>
    <rPh sb="15" eb="17">
      <t>イガイ</t>
    </rPh>
    <rPh sb="20" eb="22">
      <t>ソマツ</t>
    </rPh>
    <phoneticPr fontId="1"/>
  </si>
  <si>
    <t>冷気を放つ鎧。寒い州でこそ真価を発揮</t>
    <rPh sb="0" eb="2">
      <t>レイキ</t>
    </rPh>
    <rPh sb="3" eb="4">
      <t>ハナ</t>
    </rPh>
    <rPh sb="5" eb="6">
      <t>ヨロイ</t>
    </rPh>
    <rPh sb="7" eb="8">
      <t>サム</t>
    </rPh>
    <rPh sb="9" eb="10">
      <t>シュウ</t>
    </rPh>
    <rPh sb="13" eb="15">
      <t>シンカ</t>
    </rPh>
    <rPh sb="16" eb="18">
      <t>ハッキ</t>
    </rPh>
    <phoneticPr fontId="1"/>
  </si>
  <si>
    <t>加速機能付き。重量と加速から来る疲労が問題</t>
    <rPh sb="0" eb="2">
      <t>カソク</t>
    </rPh>
    <rPh sb="2" eb="4">
      <t>キノウ</t>
    </rPh>
    <rPh sb="4" eb="5">
      <t>ツ</t>
    </rPh>
    <rPh sb="7" eb="9">
      <t>ジュウリョウ</t>
    </rPh>
    <rPh sb="10" eb="12">
      <t>カソク</t>
    </rPh>
    <rPh sb="14" eb="15">
      <t>ク</t>
    </rPh>
    <rPh sb="16" eb="18">
      <t>ヒロウ</t>
    </rPh>
    <rPh sb="19" eb="21">
      <t>モンダイ</t>
    </rPh>
    <phoneticPr fontId="1"/>
  </si>
  <si>
    <t>周囲から生命量を吸い取る鎧。防具としては弱い</t>
    <rPh sb="0" eb="2">
      <t>シュウイ</t>
    </rPh>
    <rPh sb="4" eb="6">
      <t>セイメイ</t>
    </rPh>
    <rPh sb="6" eb="7">
      <t>リョウ</t>
    </rPh>
    <rPh sb="8" eb="9">
      <t>ス</t>
    </rPh>
    <rPh sb="10" eb="11">
      <t>ト</t>
    </rPh>
    <rPh sb="12" eb="13">
      <t>ヨロイ</t>
    </rPh>
    <rPh sb="14" eb="16">
      <t>ボウグ</t>
    </rPh>
    <rPh sb="20" eb="21">
      <t>ヨワ</t>
    </rPh>
    <phoneticPr fontId="1"/>
  </si>
  <si>
    <t>再生能力を付加。高HPの指揮官に</t>
    <rPh sb="0" eb="2">
      <t>サイセイ</t>
    </rPh>
    <rPh sb="2" eb="4">
      <t>ノウリョク</t>
    </rPh>
    <rPh sb="5" eb="7">
      <t>フカ</t>
    </rPh>
    <rPh sb="8" eb="9">
      <t>コウ</t>
    </rPh>
    <rPh sb="12" eb="15">
      <t>シキカン</t>
    </rPh>
    <phoneticPr fontId="1"/>
  </si>
  <si>
    <t>重いが相応に丈夫。魔法にも強い</t>
    <rPh sb="0" eb="1">
      <t>オモ</t>
    </rPh>
    <rPh sb="3" eb="5">
      <t>ソウオウ</t>
    </rPh>
    <rPh sb="6" eb="8">
      <t>ジョウブ</t>
    </rPh>
    <rPh sb="9" eb="11">
      <t>マホウ</t>
    </rPh>
    <rPh sb="13" eb="14">
      <t>ツヨ</t>
    </rPh>
    <phoneticPr fontId="1"/>
  </si>
  <si>
    <t>驚異的な重量。使い手を選ぶ</t>
    <rPh sb="0" eb="3">
      <t>キョウイテキ</t>
    </rPh>
    <rPh sb="4" eb="6">
      <t>ジュウリョウ</t>
    </rPh>
    <rPh sb="7" eb="8">
      <t>ツカ</t>
    </rPh>
    <rPh sb="9" eb="10">
      <t>テ</t>
    </rPh>
    <rPh sb="11" eb="12">
      <t>エラ</t>
    </rPh>
    <phoneticPr fontId="1"/>
  </si>
  <si>
    <t>士気+10\n騎乗中使用不可</t>
    <rPh sb="0" eb="2">
      <t>シキ</t>
    </rPh>
    <rPh sb="7" eb="9">
      <t>キジョウ</t>
    </rPh>
    <rPh sb="9" eb="10">
      <t>チュウ</t>
    </rPh>
    <rPh sb="10" eb="12">
      <t>シヨウ</t>
    </rPh>
    <rPh sb="12" eb="14">
      <t>フカ</t>
    </rPh>
    <phoneticPr fontId="1"/>
  </si>
  <si>
    <t>優秀な性能に多様な恩恵を併せ持つ</t>
    <rPh sb="0" eb="2">
      <t>ユウシュウ</t>
    </rPh>
    <rPh sb="3" eb="5">
      <t>セイノウ</t>
    </rPh>
    <rPh sb="6" eb="8">
      <t>タヨウ</t>
    </rPh>
    <rPh sb="9" eb="11">
      <t>オンケイ</t>
    </rPh>
    <rPh sb="12" eb="13">
      <t>アワ</t>
    </rPh>
    <rPh sb="14" eb="15">
      <t>モ</t>
    </rPh>
    <phoneticPr fontId="1"/>
  </si>
  <si>
    <t>様々な属性耐性を付加。潜水にも役立つ</t>
    <rPh sb="0" eb="2">
      <t>サマザマ</t>
    </rPh>
    <rPh sb="3" eb="5">
      <t>ゾクセイ</t>
    </rPh>
    <rPh sb="5" eb="7">
      <t>タイセイ</t>
    </rPh>
    <rPh sb="8" eb="10">
      <t>フカ</t>
    </rPh>
    <rPh sb="11" eb="13">
      <t>センスイ</t>
    </rPh>
    <rPh sb="15" eb="17">
      <t>ヤクダ</t>
    </rPh>
    <phoneticPr fontId="1"/>
  </si>
  <si>
    <t>多数の狼と共に突撃するための品。使い方次第では強力</t>
    <rPh sb="0" eb="2">
      <t>タスウ</t>
    </rPh>
    <rPh sb="3" eb="4">
      <t>オオカミ</t>
    </rPh>
    <rPh sb="5" eb="6">
      <t>トモ</t>
    </rPh>
    <rPh sb="7" eb="9">
      <t>トツゲキ</t>
    </rPh>
    <rPh sb="14" eb="15">
      <t>シナ</t>
    </rPh>
    <rPh sb="16" eb="17">
      <t>ツカ</t>
    </rPh>
    <rPh sb="18" eb="19">
      <t>カタ</t>
    </rPh>
    <rPh sb="19" eb="21">
      <t>シダイ</t>
    </rPh>
    <rPh sb="23" eb="25">
      <t>キョウリョク</t>
    </rPh>
    <phoneticPr fontId="1"/>
  </si>
  <si>
    <t>過保護な鎧。強力だが扱い辛い</t>
    <rPh sb="0" eb="3">
      <t>カホゴ</t>
    </rPh>
    <rPh sb="4" eb="5">
      <t>ヨロイ</t>
    </rPh>
    <rPh sb="6" eb="8">
      <t>キョウリョク</t>
    </rPh>
    <rPh sb="10" eb="11">
      <t>アツカ</t>
    </rPh>
    <rPh sb="12" eb="13">
      <t>ヅラ</t>
    </rPh>
    <phoneticPr fontId="1"/>
  </si>
  <si>
    <t>独特な性能。抵抗力の低い相手には強い</t>
    <rPh sb="0" eb="2">
      <t>ドクトク</t>
    </rPh>
    <rPh sb="3" eb="5">
      <t>セイノウ</t>
    </rPh>
    <rPh sb="6" eb="9">
      <t>テイコウリョク</t>
    </rPh>
    <rPh sb="10" eb="11">
      <t>ヒク</t>
    </rPh>
    <rPh sb="12" eb="14">
      <t>アイテ</t>
    </rPh>
    <rPh sb="16" eb="17">
      <t>ツヨ</t>
    </rPh>
    <phoneticPr fontId="1"/>
  </si>
  <si>
    <t>地魔法増強。非常に特徴的な効果を備える</t>
    <rPh sb="0" eb="1">
      <t>チ</t>
    </rPh>
    <rPh sb="1" eb="3">
      <t>マホウ</t>
    </rPh>
    <rPh sb="3" eb="5">
      <t>ゾウキョウ</t>
    </rPh>
    <rPh sb="6" eb="8">
      <t>ヒジョウ</t>
    </rPh>
    <rPh sb="9" eb="12">
      <t>トクチョウテキ</t>
    </rPh>
    <rPh sb="13" eb="15">
      <t>コウカ</t>
    </rPh>
    <rPh sb="16" eb="17">
      <t>ソナ</t>
    </rPh>
    <phoneticPr fontId="1"/>
  </si>
  <si>
    <t>野良女魔術師の外套。癖のない魔術師に理想的な防具</t>
    <rPh sb="0" eb="2">
      <t>ノラ</t>
    </rPh>
    <rPh sb="2" eb="3">
      <t>オンナ</t>
    </rPh>
    <rPh sb="3" eb="6">
      <t>マジュツシ</t>
    </rPh>
    <rPh sb="7" eb="9">
      <t>ガイトウ</t>
    </rPh>
    <rPh sb="10" eb="11">
      <t>クセ</t>
    </rPh>
    <rPh sb="14" eb="17">
      <t>マジュツシ</t>
    </rPh>
    <rPh sb="18" eb="20">
      <t>リソウ</t>
    </rPh>
    <rPh sb="20" eb="21">
      <t>テキ</t>
    </rPh>
    <rPh sb="22" eb="24">
      <t>ボウグ</t>
    </rPh>
    <phoneticPr fontId="1"/>
  </si>
  <si>
    <t>野良聖騎士の鎧。攻撃妨害が強力</t>
    <rPh sb="0" eb="2">
      <t>ノラ</t>
    </rPh>
    <rPh sb="2" eb="5">
      <t>セイキシ</t>
    </rPh>
    <rPh sb="6" eb="7">
      <t>ヨロイ</t>
    </rPh>
    <rPh sb="8" eb="10">
      <t>コウゲキ</t>
    </rPh>
    <rPh sb="10" eb="12">
      <t>ボウガイ</t>
    </rPh>
    <rPh sb="13" eb="15">
      <t>キョウリョク</t>
    </rPh>
    <phoneticPr fontId="1"/>
  </si>
  <si>
    <t>自称英雄の鎧。無駄に重い</t>
    <rPh sb="0" eb="2">
      <t>ジショウ</t>
    </rPh>
    <rPh sb="2" eb="4">
      <t>エイユウ</t>
    </rPh>
    <rPh sb="5" eb="6">
      <t>ヨロイ</t>
    </rPh>
    <rPh sb="7" eb="9">
      <t>ムダ</t>
    </rPh>
    <rPh sb="10" eb="11">
      <t>オモ</t>
    </rPh>
    <phoneticPr fontId="1"/>
  </si>
  <si>
    <t>デスマッチ景品の一つ。多様な恩恵を与えるがやや重い</t>
    <rPh sb="5" eb="7">
      <t>ケイヒン</t>
    </rPh>
    <rPh sb="8" eb="9">
      <t>ヒト</t>
    </rPh>
    <rPh sb="11" eb="13">
      <t>タヨウ</t>
    </rPh>
    <rPh sb="14" eb="16">
      <t>オンケイ</t>
    </rPh>
    <rPh sb="17" eb="18">
      <t>アタ</t>
    </rPh>
    <rPh sb="23" eb="24">
      <t>オモ</t>
    </rPh>
    <phoneticPr fontId="1"/>
  </si>
  <si>
    <t>移動速度の強化。先手を取れることも増える</t>
    <rPh sb="0" eb="2">
      <t>イドウ</t>
    </rPh>
    <rPh sb="2" eb="4">
      <t>ソクド</t>
    </rPh>
    <rPh sb="5" eb="7">
      <t>キョウカ</t>
    </rPh>
    <rPh sb="8" eb="10">
      <t>センテ</t>
    </rPh>
    <rPh sb="11" eb="12">
      <t>ト</t>
    </rPh>
    <rPh sb="17" eb="18">
      <t>フ</t>
    </rPh>
    <phoneticPr fontId="1"/>
  </si>
  <si>
    <t>蹴りの一撃が可能に。筋力が高ければ強烈</t>
    <rPh sb="0" eb="1">
      <t>ケ</t>
    </rPh>
    <rPh sb="3" eb="5">
      <t>イチゲキ</t>
    </rPh>
    <rPh sb="6" eb="8">
      <t>カノウ</t>
    </rPh>
    <rPh sb="10" eb="12">
      <t>キンリョク</t>
    </rPh>
    <rPh sb="13" eb="14">
      <t>タカ</t>
    </rPh>
    <rPh sb="17" eb="19">
      <t>キョウレツ</t>
    </rPh>
    <phoneticPr fontId="1"/>
  </si>
  <si>
    <t>小さな敵を薙ぎ倒せる。ほぼ巨人用</t>
    <rPh sb="0" eb="1">
      <t>チイ</t>
    </rPh>
    <rPh sb="3" eb="4">
      <t>テキ</t>
    </rPh>
    <rPh sb="5" eb="6">
      <t>ナ</t>
    </rPh>
    <rPh sb="7" eb="8">
      <t>タオ</t>
    </rPh>
    <rPh sb="13" eb="15">
      <t>キョジン</t>
    </rPh>
    <rPh sb="15" eb="16">
      <t>ヨウ</t>
    </rPh>
    <phoneticPr fontId="1"/>
  </si>
  <si>
    <t>筋力の大きな強化。手数が多いと恩恵も増える</t>
    <rPh sb="0" eb="2">
      <t>キンリョク</t>
    </rPh>
    <rPh sb="3" eb="4">
      <t>オオ</t>
    </rPh>
    <rPh sb="6" eb="8">
      <t>キョウカ</t>
    </rPh>
    <rPh sb="9" eb="11">
      <t>テカズ</t>
    </rPh>
    <rPh sb="12" eb="13">
      <t>オオ</t>
    </rPh>
    <rPh sb="15" eb="17">
      <t>オンケイ</t>
    </rPh>
    <rPh sb="18" eb="19">
      <t>フ</t>
    </rPh>
    <phoneticPr fontId="1"/>
  </si>
  <si>
    <t>山と冬の旅に。冷気にも少し耐えられる</t>
    <rPh sb="0" eb="1">
      <t>ヤマ</t>
    </rPh>
    <rPh sb="2" eb="3">
      <t>フユ</t>
    </rPh>
    <rPh sb="4" eb="5">
      <t>タビ</t>
    </rPh>
    <rPh sb="7" eb="9">
      <t>レイキ</t>
    </rPh>
    <rPh sb="11" eb="12">
      <t>スコ</t>
    </rPh>
    <rPh sb="13" eb="14">
      <t>タ</t>
    </rPh>
    <phoneticPr fontId="1"/>
  </si>
  <si>
    <t>斥候向け。疲労回復も備える</t>
    <rPh sb="0" eb="2">
      <t>セッコウ</t>
    </rPh>
    <rPh sb="2" eb="3">
      <t>ム</t>
    </rPh>
    <rPh sb="5" eb="7">
      <t>ヒロウ</t>
    </rPh>
    <rPh sb="7" eb="9">
      <t>カイフク</t>
    </rPh>
    <rPh sb="10" eb="11">
      <t>ソナ</t>
    </rPh>
    <phoneticPr fontId="1"/>
  </si>
  <si>
    <t>筋力と火炎耐性。両方必要なときにはありがたい</t>
    <rPh sb="0" eb="2">
      <t>キンリョク</t>
    </rPh>
    <rPh sb="3" eb="5">
      <t>カエン</t>
    </rPh>
    <rPh sb="5" eb="7">
      <t>タイセイ</t>
    </rPh>
    <rPh sb="8" eb="10">
      <t>リョウホウ</t>
    </rPh>
    <rPh sb="10" eb="12">
      <t>ヒツヨウ</t>
    </rPh>
    <phoneticPr fontId="1"/>
  </si>
  <si>
    <t>飛行能力を獲得。誰でも一定の速度に</t>
    <rPh sb="0" eb="2">
      <t>ヒコウ</t>
    </rPh>
    <rPh sb="2" eb="4">
      <t>ノウリョク</t>
    </rPh>
    <rPh sb="5" eb="7">
      <t>カクトク</t>
    </rPh>
    <rPh sb="8" eb="9">
      <t>ダレ</t>
    </rPh>
    <rPh sb="11" eb="13">
      <t>イッテイ</t>
    </rPh>
    <rPh sb="14" eb="16">
      <t>ソクド</t>
    </rPh>
    <phoneticPr fontId="1"/>
  </si>
  <si>
    <t>地魔法増強。安価で癖もない</t>
    <rPh sb="0" eb="1">
      <t>チ</t>
    </rPh>
    <rPh sb="1" eb="3">
      <t>マホウ</t>
    </rPh>
    <rPh sb="3" eb="5">
      <t>ゾウキョウ</t>
    </rPh>
    <rPh sb="6" eb="8">
      <t>アンカ</t>
    </rPh>
    <rPh sb="9" eb="10">
      <t>クセ</t>
    </rPh>
    <phoneticPr fontId="1"/>
  </si>
  <si>
    <t>疲労回復の定番。行軍の助けにもなる</t>
    <rPh sb="0" eb="2">
      <t>ヒロウ</t>
    </rPh>
    <rPh sb="2" eb="4">
      <t>カイフク</t>
    </rPh>
    <rPh sb="5" eb="7">
      <t>テイバン</t>
    </rPh>
    <rPh sb="8" eb="10">
      <t>コウグン</t>
    </rPh>
    <rPh sb="11" eb="12">
      <t>タス</t>
    </rPh>
    <phoneticPr fontId="1"/>
  </si>
  <si>
    <t>常時加速状態。強力だが疲労に注意</t>
    <rPh sb="0" eb="2">
      <t>ジョウジ</t>
    </rPh>
    <rPh sb="2" eb="4">
      <t>カソク</t>
    </rPh>
    <rPh sb="4" eb="6">
      <t>ジョウタイ</t>
    </rPh>
    <rPh sb="7" eb="9">
      <t>キョウリョク</t>
    </rPh>
    <rPh sb="11" eb="13">
      <t>ヒロウ</t>
    </rPh>
    <rPh sb="14" eb="16">
      <t>チュウイ</t>
    </rPh>
    <phoneticPr fontId="1"/>
  </si>
  <si>
    <t>防御力を大きく高める。冷気には弱い</t>
    <rPh sb="0" eb="3">
      <t>ボウギョリョク</t>
    </rPh>
    <rPh sb="4" eb="5">
      <t>オオ</t>
    </rPh>
    <rPh sb="7" eb="8">
      <t>タカ</t>
    </rPh>
    <rPh sb="11" eb="13">
      <t>レイキ</t>
    </rPh>
    <rPh sb="15" eb="16">
      <t>ヨワ</t>
    </rPh>
    <phoneticPr fontId="1"/>
  </si>
  <si>
    <t>老化をほぼ停止。疲労回復付き</t>
    <rPh sb="0" eb="2">
      <t>ロウカ</t>
    </rPh>
    <rPh sb="5" eb="7">
      <t>テイシ</t>
    </rPh>
    <rPh sb="8" eb="10">
      <t>ヒロウ</t>
    </rPh>
    <rPh sb="10" eb="12">
      <t>カイフク</t>
    </rPh>
    <rPh sb="12" eb="13">
      <t>ツ</t>
    </rPh>
    <phoneticPr fontId="1"/>
  </si>
  <si>
    <t>どんな地形も抜けられる。捕縛すら受け付けない</t>
    <rPh sb="3" eb="5">
      <t>チケイ</t>
    </rPh>
    <rPh sb="6" eb="7">
      <t>ヌ</t>
    </rPh>
    <rPh sb="12" eb="14">
      <t>ホバク</t>
    </rPh>
    <rPh sb="16" eb="17">
      <t>ウ</t>
    </rPh>
    <rPh sb="18" eb="19">
      <t>ツ</t>
    </rPh>
    <phoneticPr fontId="1"/>
  </si>
  <si>
    <t>単純な行軍加速では最高峰</t>
    <rPh sb="0" eb="2">
      <t>タンジュン</t>
    </rPh>
    <rPh sb="3" eb="5">
      <t>コウグン</t>
    </rPh>
    <rPh sb="5" eb="7">
      <t>カソク</t>
    </rPh>
    <rPh sb="9" eb="12">
      <t>サイコウホウ</t>
    </rPh>
    <phoneticPr fontId="1"/>
  </si>
  <si>
    <t>地魔法増強。様々な形で持久力も高める</t>
    <rPh sb="0" eb="1">
      <t>チ</t>
    </rPh>
    <rPh sb="1" eb="3">
      <t>マホウ</t>
    </rPh>
    <rPh sb="3" eb="5">
      <t>ゾウキョウ</t>
    </rPh>
    <rPh sb="6" eb="8">
      <t>サマザマ</t>
    </rPh>
    <rPh sb="9" eb="10">
      <t>カタチ</t>
    </rPh>
    <rPh sb="11" eb="14">
      <t>ジキュウリョク</t>
    </rPh>
    <rPh sb="15" eb="16">
      <t>タカ</t>
    </rPh>
    <phoneticPr fontId="1"/>
  </si>
  <si>
    <t>戦場を勝手に飛び回る。扱いが非常に難しい</t>
    <rPh sb="0" eb="2">
      <t>センジョウ</t>
    </rPh>
    <rPh sb="3" eb="5">
      <t>カッテ</t>
    </rPh>
    <rPh sb="6" eb="7">
      <t>ト</t>
    </rPh>
    <rPh sb="8" eb="9">
      <t>マワ</t>
    </rPh>
    <rPh sb="11" eb="12">
      <t>アツカ</t>
    </rPh>
    <rPh sb="14" eb="16">
      <t>ヒジョウ</t>
    </rPh>
    <rPh sb="17" eb="18">
      <t>ムズカ</t>
    </rPh>
    <phoneticPr fontId="1"/>
  </si>
  <si>
    <t>気ままな一人旅が可能に。危険も伴う</t>
    <rPh sb="0" eb="1">
      <t>キ</t>
    </rPh>
    <rPh sb="4" eb="7">
      <t>ヒトリタビ</t>
    </rPh>
    <rPh sb="8" eb="10">
      <t>カノウ</t>
    </rPh>
    <rPh sb="12" eb="14">
      <t>キケン</t>
    </rPh>
    <rPh sb="15" eb="16">
      <t>トモナ</t>
    </rPh>
    <phoneticPr fontId="1"/>
  </si>
  <si>
    <t>強力な疲労回復。並のことでは疲れ切らない</t>
    <rPh sb="0" eb="2">
      <t>キョウリョク</t>
    </rPh>
    <rPh sb="3" eb="5">
      <t>ヒロウ</t>
    </rPh>
    <rPh sb="5" eb="7">
      <t>カイフク</t>
    </rPh>
    <rPh sb="8" eb="9">
      <t>ナミ</t>
    </rPh>
    <rPh sb="14" eb="15">
      <t>ツカ</t>
    </rPh>
    <rPh sb="16" eb="17">
      <t>キ</t>
    </rPh>
    <phoneticPr fontId="1"/>
  </si>
  <si>
    <t>デスマッチ景品の一つ。加速と併せて防御技能が大きく増加</t>
    <rPh sb="5" eb="7">
      <t>ケイヒン</t>
    </rPh>
    <rPh sb="8" eb="9">
      <t>ヒト</t>
    </rPh>
    <rPh sb="11" eb="13">
      <t>カソク</t>
    </rPh>
    <rPh sb="14" eb="15">
      <t>アワ</t>
    </rPh>
    <rPh sb="17" eb="19">
      <t>ボウギョ</t>
    </rPh>
    <rPh sb="19" eb="21">
      <t>ギノウ</t>
    </rPh>
    <rPh sb="22" eb="23">
      <t>オオ</t>
    </rPh>
    <rPh sb="25" eb="27">
      <t>ゾウカ</t>
    </rPh>
    <phoneticPr fontId="1"/>
  </si>
  <si>
    <t>手頃な火炎対策。序盤には十分</t>
    <rPh sb="0" eb="2">
      <t>テゴロ</t>
    </rPh>
    <rPh sb="3" eb="5">
      <t>カエン</t>
    </rPh>
    <rPh sb="5" eb="7">
      <t>タイサク</t>
    </rPh>
    <rPh sb="8" eb="10">
      <t>ジョバン</t>
    </rPh>
    <rPh sb="12" eb="14">
      <t>ジュウブン</t>
    </rPh>
    <phoneticPr fontId="1"/>
  </si>
  <si>
    <t>手頃な電撃対策。多用してくる敵には必須</t>
    <rPh sb="0" eb="2">
      <t>テゴロ</t>
    </rPh>
    <rPh sb="3" eb="5">
      <t>デンゲキ</t>
    </rPh>
    <rPh sb="5" eb="7">
      <t>タイサク</t>
    </rPh>
    <rPh sb="8" eb="10">
      <t>タヨウ</t>
    </rPh>
    <rPh sb="14" eb="15">
      <t>テキ</t>
    </rPh>
    <rPh sb="17" eb="19">
      <t>ヒッス</t>
    </rPh>
    <phoneticPr fontId="1"/>
  </si>
  <si>
    <t>手頃な冷気対策。アンデッドの寒波への対処にも</t>
    <rPh sb="0" eb="2">
      <t>テゴロ</t>
    </rPh>
    <rPh sb="3" eb="5">
      <t>レイキ</t>
    </rPh>
    <rPh sb="5" eb="7">
      <t>タイサク</t>
    </rPh>
    <rPh sb="14" eb="16">
      <t>カンパ</t>
    </rPh>
    <rPh sb="18" eb="20">
      <t>タイショ</t>
    </rPh>
    <phoneticPr fontId="1"/>
  </si>
  <si>
    <t>筋力の大きな向上。硬い敵の処理に</t>
    <rPh sb="0" eb="2">
      <t>キンリョク</t>
    </rPh>
    <rPh sb="3" eb="4">
      <t>オオ</t>
    </rPh>
    <rPh sb="6" eb="8">
      <t>コウジョウ</t>
    </rPh>
    <rPh sb="9" eb="10">
      <t>カタ</t>
    </rPh>
    <rPh sb="11" eb="12">
      <t>テキ</t>
    </rPh>
    <rPh sb="13" eb="15">
      <t>ショリ</t>
    </rPh>
    <phoneticPr fontId="1"/>
  </si>
  <si>
    <t>確実に一撃を防ぐ。戦闘外でも有効</t>
    <rPh sb="0" eb="2">
      <t>カクジツ</t>
    </rPh>
    <rPh sb="3" eb="5">
      <t>イチゲキ</t>
    </rPh>
    <rPh sb="6" eb="7">
      <t>フセ</t>
    </rPh>
    <rPh sb="9" eb="11">
      <t>セントウ</t>
    </rPh>
    <rPh sb="11" eb="12">
      <t>ガイ</t>
    </rPh>
    <rPh sb="14" eb="16">
      <t>ユウコウ</t>
    </rPh>
    <phoneticPr fontId="1"/>
  </si>
  <si>
    <t>弱いが信頼できる護衛。主に暗殺対策に</t>
    <rPh sb="0" eb="1">
      <t>ヨワ</t>
    </rPh>
    <rPh sb="3" eb="5">
      <t>シンライ</t>
    </rPh>
    <rPh sb="8" eb="10">
      <t>ゴエイ</t>
    </rPh>
    <rPh sb="11" eb="12">
      <t>オモ</t>
    </rPh>
    <rPh sb="13" eb="15">
      <t>アンサツ</t>
    </rPh>
    <rPh sb="15" eb="17">
      <t>タイサク</t>
    </rPh>
    <phoneticPr fontId="1"/>
  </si>
  <si>
    <t>手頃な毒物対策。おまけもついている</t>
    <rPh sb="0" eb="2">
      <t>テゴロ</t>
    </rPh>
    <rPh sb="3" eb="5">
      <t>ドクブツ</t>
    </rPh>
    <rPh sb="5" eb="7">
      <t>タイサク</t>
    </rPh>
    <phoneticPr fontId="1"/>
  </si>
  <si>
    <t>並の事では逃げなくなる。副作用が大きい</t>
    <rPh sb="0" eb="1">
      <t>ナミ</t>
    </rPh>
    <rPh sb="2" eb="3">
      <t>コト</t>
    </rPh>
    <rPh sb="5" eb="6">
      <t>ニ</t>
    </rPh>
    <rPh sb="12" eb="15">
      <t>フクサヨウ</t>
    </rPh>
    <rPh sb="16" eb="17">
      <t>オオ</t>
    </rPh>
    <phoneticPr fontId="1"/>
  </si>
  <si>
    <t>接近戦での命中率を大いに向上</t>
    <rPh sb="0" eb="3">
      <t>セッキンセン</t>
    </rPh>
    <rPh sb="5" eb="7">
      <t>メイチュウ</t>
    </rPh>
    <rPh sb="7" eb="8">
      <t>リツ</t>
    </rPh>
    <rPh sb="9" eb="10">
      <t>オオ</t>
    </rPh>
    <rPh sb="12" eb="14">
      <t>コウジョウ</t>
    </rPh>
    <phoneticPr fontId="1"/>
  </si>
  <si>
    <t>手軽に作れる火の宝石の代役。用途は幅広い</t>
    <rPh sb="0" eb="2">
      <t>テガル</t>
    </rPh>
    <rPh sb="3" eb="4">
      <t>ツク</t>
    </rPh>
    <rPh sb="6" eb="7">
      <t>ヒ</t>
    </rPh>
    <rPh sb="8" eb="10">
      <t>ホウセキ</t>
    </rPh>
    <rPh sb="11" eb="13">
      <t>ダイヤク</t>
    </rPh>
    <rPh sb="14" eb="16">
      <t>ヨウト</t>
    </rPh>
    <rPh sb="17" eb="19">
      <t>ハバヒロ</t>
    </rPh>
    <phoneticPr fontId="1"/>
  </si>
  <si>
    <t>暗殺対策。有能な護衛の用意も重要</t>
    <rPh sb="0" eb="2">
      <t>アンサツ</t>
    </rPh>
    <rPh sb="2" eb="4">
      <t>タイサク</t>
    </rPh>
    <rPh sb="5" eb="7">
      <t>ユウノウ</t>
    </rPh>
    <rPh sb="8" eb="10">
      <t>ゴエイ</t>
    </rPh>
    <rPh sb="11" eb="13">
      <t>ヨウイ</t>
    </rPh>
    <rPh sb="14" eb="16">
      <t>ジュウヨウ</t>
    </rPh>
    <phoneticPr fontId="1"/>
  </si>
  <si>
    <t>地震などへの対策に。行軍でも役立つ</t>
    <rPh sb="0" eb="2">
      <t>ジシン</t>
    </rPh>
    <rPh sb="6" eb="8">
      <t>タイサク</t>
    </rPh>
    <rPh sb="10" eb="12">
      <t>コウグン</t>
    </rPh>
    <rPh sb="14" eb="16">
      <t>ヤクダ</t>
    </rPh>
    <phoneticPr fontId="1"/>
  </si>
  <si>
    <t>安価な研究道具。序盤から中盤に大活躍</t>
    <rPh sb="0" eb="2">
      <t>アンカ</t>
    </rPh>
    <rPh sb="3" eb="5">
      <t>ケンキュウ</t>
    </rPh>
    <rPh sb="5" eb="7">
      <t>ドウグ</t>
    </rPh>
    <rPh sb="8" eb="10">
      <t>ジョバン</t>
    </rPh>
    <rPh sb="12" eb="14">
      <t>チュウバン</t>
    </rPh>
    <rPh sb="15" eb="18">
      <t>ダイカツヤク</t>
    </rPh>
    <phoneticPr fontId="1"/>
  </si>
  <si>
    <t>貴重な射撃精度向上。白兵戦には弱くなる</t>
    <rPh sb="0" eb="2">
      <t>キチョウ</t>
    </rPh>
    <rPh sb="3" eb="5">
      <t>シャゲキ</t>
    </rPh>
    <rPh sb="5" eb="7">
      <t>セイド</t>
    </rPh>
    <rPh sb="7" eb="9">
      <t>コウジョウ</t>
    </rPh>
    <rPh sb="10" eb="13">
      <t>ハクヘイセン</t>
    </rPh>
    <rPh sb="15" eb="16">
      <t>ヨワ</t>
    </rPh>
    <phoneticPr fontId="1"/>
  </si>
  <si>
    <t>手軽な射撃対策。魔物でも使えるのが利点</t>
    <rPh sb="0" eb="2">
      <t>テガル</t>
    </rPh>
    <rPh sb="3" eb="5">
      <t>シャゲキ</t>
    </rPh>
    <rPh sb="5" eb="7">
      <t>タイサク</t>
    </rPh>
    <rPh sb="8" eb="10">
      <t>マモノ</t>
    </rPh>
    <rPh sb="12" eb="13">
      <t>ツカ</t>
    </rPh>
    <rPh sb="17" eb="19">
      <t>リテン</t>
    </rPh>
    <phoneticPr fontId="1"/>
  </si>
  <si>
    <t>ややお高い水中呼吸。海中での能力低下は回避不能</t>
    <rPh sb="3" eb="4">
      <t>タカ</t>
    </rPh>
    <rPh sb="5" eb="7">
      <t>スイチュウ</t>
    </rPh>
    <rPh sb="7" eb="9">
      <t>コキュウ</t>
    </rPh>
    <rPh sb="10" eb="12">
      <t>カイチュウ</t>
    </rPh>
    <rPh sb="14" eb="16">
      <t>ノウリョク</t>
    </rPh>
    <rPh sb="16" eb="18">
      <t>テイカ</t>
    </rPh>
    <rPh sb="19" eb="21">
      <t>カイヒ</t>
    </rPh>
    <rPh sb="21" eb="23">
      <t>フノウ</t>
    </rPh>
    <phoneticPr fontId="1"/>
  </si>
  <si>
    <t>軍を小さく見せかける。小規模なら完全な隠蔽も</t>
    <rPh sb="0" eb="1">
      <t>グン</t>
    </rPh>
    <rPh sb="2" eb="3">
      <t>チイ</t>
    </rPh>
    <rPh sb="5" eb="6">
      <t>ミ</t>
    </rPh>
    <rPh sb="11" eb="14">
      <t>ショウキボ</t>
    </rPh>
    <rPh sb="16" eb="18">
      <t>カンゼン</t>
    </rPh>
    <rPh sb="19" eb="21">
      <t>インペイ</t>
    </rPh>
    <phoneticPr fontId="1"/>
  </si>
  <si>
    <t>安価な水中呼吸。兵を率いないならこれで十分</t>
    <rPh sb="0" eb="2">
      <t>アンカ</t>
    </rPh>
    <rPh sb="3" eb="5">
      <t>スイチュウ</t>
    </rPh>
    <rPh sb="5" eb="7">
      <t>コキュウ</t>
    </rPh>
    <rPh sb="8" eb="9">
      <t>ヘイ</t>
    </rPh>
    <rPh sb="10" eb="11">
      <t>ヒキ</t>
    </rPh>
    <rPh sb="19" eb="21">
      <t>ジュウブン</t>
    </rPh>
    <phoneticPr fontId="1"/>
  </si>
  <si>
    <t>元々神聖なものだけが使える自動祝福装置</t>
    <rPh sb="0" eb="2">
      <t>モトモト</t>
    </rPh>
    <rPh sb="2" eb="4">
      <t>シンセイ</t>
    </rPh>
    <rPh sb="10" eb="11">
      <t>ツカ</t>
    </rPh>
    <rPh sb="13" eb="15">
      <t>ジドウ</t>
    </rPh>
    <rPh sb="15" eb="17">
      <t>シュクフク</t>
    </rPh>
    <rPh sb="17" eb="19">
      <t>ソウチ</t>
    </rPh>
    <phoneticPr fontId="1"/>
  </si>
  <si>
    <t>二個もの真珠を戦闘毎に使える。製造条件が曲者</t>
    <rPh sb="0" eb="2">
      <t>ニコ</t>
    </rPh>
    <rPh sb="4" eb="6">
      <t>シンジュ</t>
    </rPh>
    <rPh sb="7" eb="9">
      <t>セントウ</t>
    </rPh>
    <rPh sb="9" eb="10">
      <t>ゴト</t>
    </rPh>
    <rPh sb="11" eb="12">
      <t>ツカ</t>
    </rPh>
    <rPh sb="15" eb="17">
      <t>セイゾウ</t>
    </rPh>
    <rPh sb="17" eb="19">
      <t>ジョウケン</t>
    </rPh>
    <rPh sb="20" eb="22">
      <t>クセモノ</t>
    </rPh>
    <phoneticPr fontId="1"/>
  </si>
  <si>
    <t>追加装甲。分厚い防具と合わせるのが良い</t>
    <rPh sb="0" eb="2">
      <t>ツイカ</t>
    </rPh>
    <rPh sb="2" eb="4">
      <t>ソウコウ</t>
    </rPh>
    <rPh sb="5" eb="7">
      <t>ブアツ</t>
    </rPh>
    <rPh sb="8" eb="10">
      <t>ボウグ</t>
    </rPh>
    <rPh sb="11" eb="12">
      <t>ア</t>
    </rPh>
    <rPh sb="17" eb="18">
      <t>ヨ</t>
    </rPh>
    <phoneticPr fontId="1"/>
  </si>
  <si>
    <t>魔法抵抗の補強。効果は控えめだが安価</t>
    <rPh sb="0" eb="2">
      <t>マホウ</t>
    </rPh>
    <rPh sb="2" eb="4">
      <t>テイコウ</t>
    </rPh>
    <rPh sb="5" eb="7">
      <t>ホキョウ</t>
    </rPh>
    <rPh sb="8" eb="10">
      <t>コウカ</t>
    </rPh>
    <rPh sb="11" eb="12">
      <t>ヒカ</t>
    </rPh>
    <rPh sb="16" eb="18">
      <t>アンカ</t>
    </rPh>
    <phoneticPr fontId="1"/>
  </si>
  <si>
    <t>傷からの後遺症を抑える。事故防止に</t>
    <rPh sb="0" eb="1">
      <t>キズ</t>
    </rPh>
    <rPh sb="4" eb="7">
      <t>コウイショウ</t>
    </rPh>
    <rPh sb="8" eb="9">
      <t>オサ</t>
    </rPh>
    <rPh sb="12" eb="14">
      <t>ジコ</t>
    </rPh>
    <rPh sb="14" eb="16">
      <t>ボウシ</t>
    </rPh>
    <phoneticPr fontId="1"/>
  </si>
  <si>
    <t>巨人用の投擲武器。手を塞がれないのが特徴</t>
    <rPh sb="0" eb="2">
      <t>キョジン</t>
    </rPh>
    <rPh sb="2" eb="3">
      <t>ヨウ</t>
    </rPh>
    <rPh sb="4" eb="6">
      <t>トウテキ</t>
    </rPh>
    <rPh sb="6" eb="8">
      <t>ブキ</t>
    </rPh>
    <rPh sb="9" eb="10">
      <t>テ</t>
    </rPh>
    <rPh sb="11" eb="12">
      <t>フサ</t>
    </rPh>
    <rPh sb="18" eb="20">
      <t>トクチョウ</t>
    </rPh>
    <phoneticPr fontId="1"/>
  </si>
  <si>
    <t>頭を連打する石の鳥。兜のない敵には強烈</t>
    <rPh sb="0" eb="1">
      <t>アタマ</t>
    </rPh>
    <rPh sb="2" eb="4">
      <t>レンダ</t>
    </rPh>
    <rPh sb="6" eb="7">
      <t>イシ</t>
    </rPh>
    <rPh sb="8" eb="9">
      <t>トリ</t>
    </rPh>
    <rPh sb="10" eb="11">
      <t>カブト</t>
    </rPh>
    <rPh sb="14" eb="15">
      <t>テキ</t>
    </rPh>
    <rPh sb="17" eb="19">
      <t>キョウレツ</t>
    </rPh>
    <phoneticPr fontId="1"/>
  </si>
  <si>
    <t>暗視と隠密行動の助けに。暗殺者に好都合</t>
    <rPh sb="0" eb="2">
      <t>アンシ</t>
    </rPh>
    <rPh sb="3" eb="5">
      <t>オンミツ</t>
    </rPh>
    <rPh sb="5" eb="7">
      <t>コウドウ</t>
    </rPh>
    <rPh sb="8" eb="9">
      <t>タス</t>
    </rPh>
    <rPh sb="12" eb="15">
      <t>アンサツシャ</t>
    </rPh>
    <rPh sb="16" eb="19">
      <t>コウツゴウ</t>
    </rPh>
    <phoneticPr fontId="1"/>
  </si>
  <si>
    <t>高確率で死を回避。脆い魔術師などに</t>
    <rPh sb="0" eb="3">
      <t>コウカクリツ</t>
    </rPh>
    <rPh sb="4" eb="5">
      <t>シ</t>
    </rPh>
    <rPh sb="6" eb="8">
      <t>カイヒ</t>
    </rPh>
    <rPh sb="9" eb="10">
      <t>モロ</t>
    </rPh>
    <rPh sb="11" eb="14">
      <t>マジュツシ</t>
    </rPh>
    <phoneticPr fontId="1"/>
  </si>
  <si>
    <t>全自動訓練装置。地味だが色々使える</t>
    <rPh sb="0" eb="3">
      <t>ゼンジドウ</t>
    </rPh>
    <rPh sb="3" eb="5">
      <t>クンレン</t>
    </rPh>
    <rPh sb="5" eb="7">
      <t>ソウチ</t>
    </rPh>
    <rPh sb="8" eb="10">
      <t>ジミ</t>
    </rPh>
    <rPh sb="12" eb="14">
      <t>イロイロ</t>
    </rPh>
    <rPh sb="14" eb="15">
      <t>ツカ</t>
    </rPh>
    <phoneticPr fontId="1"/>
  </si>
  <si>
    <t>軍を大きく見せかける。敵への牽制に</t>
    <rPh sb="0" eb="1">
      <t>グン</t>
    </rPh>
    <rPh sb="2" eb="3">
      <t>オオ</t>
    </rPh>
    <rPh sb="5" eb="6">
      <t>ミ</t>
    </rPh>
    <rPh sb="11" eb="12">
      <t>テキ</t>
    </rPh>
    <rPh sb="14" eb="16">
      <t>ケンセイ</t>
    </rPh>
    <phoneticPr fontId="1"/>
  </si>
  <si>
    <t>丈夫な護衛を得られる。数の多さが利点</t>
    <rPh sb="0" eb="2">
      <t>ジョウブ</t>
    </rPh>
    <rPh sb="3" eb="5">
      <t>ゴエイ</t>
    </rPh>
    <rPh sb="6" eb="7">
      <t>エ</t>
    </rPh>
    <rPh sb="11" eb="12">
      <t>カズ</t>
    </rPh>
    <rPh sb="13" eb="14">
      <t>オオ</t>
    </rPh>
    <rPh sb="16" eb="18">
      <t>リテン</t>
    </rPh>
    <phoneticPr fontId="1"/>
  </si>
  <si>
    <t>簡易的な防具代わり。火には弱くなる</t>
    <rPh sb="0" eb="2">
      <t>カンイ</t>
    </rPh>
    <rPh sb="2" eb="3">
      <t>テキ</t>
    </rPh>
    <rPh sb="4" eb="6">
      <t>ボウグ</t>
    </rPh>
    <rPh sb="6" eb="7">
      <t>ガ</t>
    </rPh>
    <rPh sb="10" eb="11">
      <t>ヒ</t>
    </rPh>
    <rPh sb="13" eb="14">
      <t>ヨワ</t>
    </rPh>
    <phoneticPr fontId="1"/>
  </si>
  <si>
    <t>接近戦での回避率向上。少数相手に向く</t>
    <rPh sb="0" eb="3">
      <t>セッキンセン</t>
    </rPh>
    <rPh sb="5" eb="7">
      <t>カイヒ</t>
    </rPh>
    <rPh sb="7" eb="8">
      <t>リツ</t>
    </rPh>
    <rPh sb="8" eb="10">
      <t>コウジョウ</t>
    </rPh>
    <rPh sb="11" eb="13">
      <t>ショウスウ</t>
    </rPh>
    <rPh sb="13" eb="15">
      <t>アイテ</t>
    </rPh>
    <rPh sb="16" eb="17">
      <t>ム</t>
    </rPh>
    <phoneticPr fontId="1"/>
  </si>
  <si>
    <t>大容量の食糧鍋。痩せ地への行軍に</t>
    <rPh sb="0" eb="3">
      <t>ダイヨウリョウ</t>
    </rPh>
    <rPh sb="4" eb="6">
      <t>ショクリョウ</t>
    </rPh>
    <rPh sb="6" eb="7">
      <t>ナベ</t>
    </rPh>
    <rPh sb="8" eb="9">
      <t>ヤ</t>
    </rPh>
    <rPh sb="10" eb="11">
      <t>チ</t>
    </rPh>
    <rPh sb="13" eb="15">
      <t>コウグン</t>
    </rPh>
    <phoneticPr fontId="1"/>
  </si>
  <si>
    <t>大きな命中率向上。安さも強み</t>
    <rPh sb="0" eb="1">
      <t>オオ</t>
    </rPh>
    <rPh sb="3" eb="5">
      <t>メイチュウ</t>
    </rPh>
    <rPh sb="5" eb="6">
      <t>リツ</t>
    </rPh>
    <rPh sb="6" eb="8">
      <t>コウジョウ</t>
    </rPh>
    <rPh sb="9" eb="10">
      <t>ヤス</t>
    </rPh>
    <rPh sb="12" eb="13">
      <t>ツヨ</t>
    </rPh>
    <phoneticPr fontId="1"/>
  </si>
  <si>
    <t>多機能な使い魔。多少の危険も秘める</t>
    <rPh sb="0" eb="3">
      <t>タキノウ</t>
    </rPh>
    <rPh sb="4" eb="5">
      <t>ツカ</t>
    </rPh>
    <rPh sb="6" eb="7">
      <t>マ</t>
    </rPh>
    <rPh sb="8" eb="10">
      <t>タショウ</t>
    </rPh>
    <rPh sb="11" eb="13">
      <t>キケン</t>
    </rPh>
    <rPh sb="14" eb="15">
      <t>ヒ</t>
    </rPh>
    <phoneticPr fontId="1"/>
  </si>
  <si>
    <t>悪魔を自動生産。代償は避け得ぬ死</t>
    <rPh sb="0" eb="2">
      <t>アクマ</t>
    </rPh>
    <rPh sb="3" eb="5">
      <t>ジドウ</t>
    </rPh>
    <rPh sb="5" eb="7">
      <t>セイサン</t>
    </rPh>
    <rPh sb="8" eb="10">
      <t>ダイショウ</t>
    </rPh>
    <rPh sb="11" eb="12">
      <t>サ</t>
    </rPh>
    <rPh sb="13" eb="14">
      <t>エ</t>
    </rPh>
    <rPh sb="15" eb="16">
      <t>シ</t>
    </rPh>
    <phoneticPr fontId="1"/>
  </si>
  <si>
    <t>Boots of Water Walking</t>
    <phoneticPr fontId="1"/>
  </si>
  <si>
    <t>水1</t>
    <rPh sb="0" eb="1">
      <t>ミズ</t>
    </rPh>
    <phoneticPr fontId="1"/>
  </si>
  <si>
    <t>Swim</t>
    <phoneticPr fontId="1"/>
  </si>
  <si>
    <t>誰でも川を通れるようになる。暑い領域で優秀</t>
    <rPh sb="0" eb="1">
      <t>ダレ</t>
    </rPh>
    <rPh sb="3" eb="4">
      <t>カワ</t>
    </rPh>
    <rPh sb="5" eb="6">
      <t>トオ</t>
    </rPh>
    <rPh sb="14" eb="15">
      <t>アツ</t>
    </rPh>
    <rPh sb="16" eb="18">
      <t>リョウイキ</t>
    </rPh>
    <rPh sb="19" eb="21">
      <t>ユウシュウ</t>
    </rPh>
    <phoneticPr fontId="1"/>
  </si>
  <si>
    <t>Flame Eruption</t>
    <phoneticPr fontId="1"/>
  </si>
  <si>
    <t>生体爆弾の種。指揮官や魔術師に直撃させると爽快</t>
    <rPh sb="0" eb="2">
      <t>セイタイ</t>
    </rPh>
    <rPh sb="2" eb="4">
      <t>バクダン</t>
    </rPh>
    <rPh sb="5" eb="6">
      <t>タネ</t>
    </rPh>
    <rPh sb="7" eb="10">
      <t>シキカン</t>
    </rPh>
    <rPh sb="11" eb="14">
      <t>マジュツシ</t>
    </rPh>
    <rPh sb="15" eb="17">
      <t>チョクゲキ</t>
    </rPh>
    <rPh sb="21" eb="23">
      <t>ソウカイ</t>
    </rPh>
    <phoneticPr fontId="1"/>
  </si>
  <si>
    <t>安価だが弱い水中呼吸付加。護衛程度は問題なく連れられる</t>
    <rPh sb="0" eb="2">
      <t>アンカ</t>
    </rPh>
    <rPh sb="4" eb="5">
      <t>ヨワ</t>
    </rPh>
    <rPh sb="6" eb="8">
      <t>スイチュウ</t>
    </rPh>
    <rPh sb="8" eb="10">
      <t>コキュウ</t>
    </rPh>
    <rPh sb="10" eb="12">
      <t>フカ</t>
    </rPh>
    <rPh sb="13" eb="15">
      <t>ゴエイ</t>
    </rPh>
    <rPh sb="15" eb="17">
      <t>テイド</t>
    </rPh>
    <rPh sb="18" eb="20">
      <t>モンダイ</t>
    </rPh>
    <rPh sb="22" eb="23">
      <t>ツ</t>
    </rPh>
    <phoneticPr fontId="1"/>
  </si>
  <si>
    <t>一撃の重い追撃。水中でもよく機能する</t>
    <rPh sb="0" eb="2">
      <t>イチゲキ</t>
    </rPh>
    <rPh sb="3" eb="4">
      <t>オモ</t>
    </rPh>
    <rPh sb="5" eb="7">
      <t>ツイゲキ</t>
    </rPh>
    <rPh sb="8" eb="10">
      <t>スイチュウ</t>
    </rPh>
    <rPh sb="14" eb="16">
      <t>キノウ</t>
    </rPh>
    <phoneticPr fontId="1"/>
  </si>
  <si>
    <t>電撃での弱い自動反撃。死体工作にも役立つ</t>
    <rPh sb="0" eb="2">
      <t>デンゲキ</t>
    </rPh>
    <rPh sb="4" eb="5">
      <t>ヨワ</t>
    </rPh>
    <rPh sb="6" eb="8">
      <t>ジドウ</t>
    </rPh>
    <rPh sb="8" eb="10">
      <t>ハンゲキ</t>
    </rPh>
    <rPh sb="11" eb="13">
      <t>シタイ</t>
    </rPh>
    <rPh sb="13" eb="15">
      <t>コウサク</t>
    </rPh>
    <rPh sb="17" eb="19">
      <t>ヤクダ</t>
    </rPh>
    <phoneticPr fontId="1"/>
  </si>
  <si>
    <t>包囲戦のお供。戦闘でも役立ってくれる</t>
    <rPh sb="0" eb="2">
      <t>ホウイ</t>
    </rPh>
    <rPh sb="2" eb="3">
      <t>セン</t>
    </rPh>
    <rPh sb="5" eb="6">
      <t>トモ</t>
    </rPh>
    <rPh sb="7" eb="9">
      <t>セントウ</t>
    </rPh>
    <rPh sb="11" eb="13">
      <t>ヤクダ</t>
    </rPh>
    <phoneticPr fontId="1"/>
  </si>
  <si>
    <t>小型輸送機。鈍重な兵も素早く輸送する</t>
    <rPh sb="0" eb="2">
      <t>コガタ</t>
    </rPh>
    <rPh sb="2" eb="5">
      <t>ユソウキ</t>
    </rPh>
    <rPh sb="6" eb="8">
      <t>ドンジュウ</t>
    </rPh>
    <rPh sb="9" eb="10">
      <t>ヘイ</t>
    </rPh>
    <rPh sb="11" eb="13">
      <t>スバヤ</t>
    </rPh>
    <rPh sb="14" eb="16">
      <t>ユソウ</t>
    </rPh>
    <phoneticPr fontId="1"/>
  </si>
  <si>
    <t>不確実だが強力な追加防御</t>
    <rPh sb="0" eb="3">
      <t>フカクジツ</t>
    </rPh>
    <rPh sb="5" eb="7">
      <t>キョウリョク</t>
    </rPh>
    <rPh sb="8" eb="10">
      <t>ツイカ</t>
    </rPh>
    <rPh sb="10" eb="12">
      <t>ボウギョ</t>
    </rPh>
    <phoneticPr fontId="1"/>
  </si>
  <si>
    <t>大軍が居るかのように思わせる。要塞と組み合わせるのが良い</t>
    <rPh sb="0" eb="2">
      <t>タイグン</t>
    </rPh>
    <rPh sb="3" eb="4">
      <t>イ</t>
    </rPh>
    <rPh sb="10" eb="11">
      <t>オモ</t>
    </rPh>
    <rPh sb="15" eb="17">
      <t>ヨウサイ</t>
    </rPh>
    <rPh sb="18" eb="19">
      <t>ク</t>
    </rPh>
    <rPh sb="20" eb="21">
      <t>ア</t>
    </rPh>
    <rPh sb="26" eb="27">
      <t>ヨ</t>
    </rPh>
    <phoneticPr fontId="1"/>
  </si>
  <si>
    <t>多数の兵を隠蔽。完全な隠蔽も十分可能</t>
    <rPh sb="0" eb="2">
      <t>タスウ</t>
    </rPh>
    <rPh sb="3" eb="4">
      <t>ヘイ</t>
    </rPh>
    <rPh sb="5" eb="7">
      <t>インペイ</t>
    </rPh>
    <rPh sb="8" eb="10">
      <t>カンゼン</t>
    </rPh>
    <rPh sb="11" eb="13">
      <t>インペイ</t>
    </rPh>
    <rPh sb="14" eb="16">
      <t>ジュウブン</t>
    </rPh>
    <rPh sb="16" eb="18">
      <t>カノウ</t>
    </rPh>
    <phoneticPr fontId="1"/>
  </si>
  <si>
    <t>魚が陸に上がるための品。誰でも使えるのが売り</t>
    <rPh sb="0" eb="1">
      <t>サカナ</t>
    </rPh>
    <rPh sb="2" eb="3">
      <t>オカ</t>
    </rPh>
    <rPh sb="4" eb="5">
      <t>ア</t>
    </rPh>
    <rPh sb="10" eb="11">
      <t>シナ</t>
    </rPh>
    <rPh sb="12" eb="13">
      <t>ダレ</t>
    </rPh>
    <rPh sb="15" eb="16">
      <t>ツカ</t>
    </rPh>
    <rPh sb="20" eb="21">
      <t>ウ</t>
    </rPh>
    <phoneticPr fontId="1"/>
  </si>
  <si>
    <t>風魔法増強。風の精霊のお供も付く</t>
    <rPh sb="0" eb="1">
      <t>カゼ</t>
    </rPh>
    <rPh sb="1" eb="3">
      <t>マホウ</t>
    </rPh>
    <rPh sb="3" eb="5">
      <t>ゾウキョウ</t>
    </rPh>
    <rPh sb="6" eb="7">
      <t>カゼ</t>
    </rPh>
    <rPh sb="8" eb="10">
      <t>セイレイ</t>
    </rPh>
    <rPh sb="12" eb="13">
      <t>トモ</t>
    </rPh>
    <rPh sb="14" eb="15">
      <t>ツ</t>
    </rPh>
    <phoneticPr fontId="1"/>
  </si>
  <si>
    <t>やや値の張る水中呼吸の書。容量はそれなり</t>
    <rPh sb="2" eb="3">
      <t>ネ</t>
    </rPh>
    <rPh sb="4" eb="5">
      <t>ハ</t>
    </rPh>
    <rPh sb="6" eb="8">
      <t>スイチュウ</t>
    </rPh>
    <rPh sb="8" eb="10">
      <t>コキュウ</t>
    </rPh>
    <rPh sb="11" eb="12">
      <t>ショ</t>
    </rPh>
    <rPh sb="13" eb="15">
      <t>ヨウリョウ</t>
    </rPh>
    <phoneticPr fontId="1"/>
  </si>
  <si>
    <t>筋力と持久力を提供。魔術師にでも役立つ</t>
    <rPh sb="0" eb="2">
      <t>キンリョク</t>
    </rPh>
    <rPh sb="3" eb="6">
      <t>ジキュウリョク</t>
    </rPh>
    <rPh sb="7" eb="9">
      <t>テイキョウ</t>
    </rPh>
    <rPh sb="10" eb="13">
      <t>マジュツシ</t>
    </rPh>
    <rPh sb="16" eb="18">
      <t>ヤクダ</t>
    </rPh>
    <phoneticPr fontId="1"/>
  </si>
  <si>
    <t>時間短縮に。聖以外の魔法技能さえあれば機能する</t>
    <rPh sb="0" eb="2">
      <t>ジカン</t>
    </rPh>
    <rPh sb="2" eb="4">
      <t>タンシュク</t>
    </rPh>
    <rPh sb="6" eb="7">
      <t>セイ</t>
    </rPh>
    <rPh sb="7" eb="9">
      <t>イガイ</t>
    </rPh>
    <rPh sb="10" eb="12">
      <t>マホウ</t>
    </rPh>
    <rPh sb="12" eb="14">
      <t>ギノウ</t>
    </rPh>
    <rPh sb="19" eb="21">
      <t>キノウ</t>
    </rPh>
    <phoneticPr fontId="1"/>
  </si>
  <si>
    <t>準備の手間を省ける。聖以外の魔法技能が必要</t>
    <rPh sb="0" eb="2">
      <t>ジュンビ</t>
    </rPh>
    <rPh sb="3" eb="5">
      <t>テマ</t>
    </rPh>
    <rPh sb="6" eb="7">
      <t>ハブ</t>
    </rPh>
    <rPh sb="10" eb="11">
      <t>セイ</t>
    </rPh>
    <rPh sb="11" eb="13">
      <t>イガイ</t>
    </rPh>
    <rPh sb="14" eb="16">
      <t>マホウ</t>
    </rPh>
    <rPh sb="16" eb="18">
      <t>ギノウ</t>
    </rPh>
    <rPh sb="19" eb="21">
      <t>ヒツヨウ</t>
    </rPh>
    <phoneticPr fontId="1"/>
  </si>
  <si>
    <t>特定の攻撃への優れた対策。大型の指揮官には重要</t>
    <rPh sb="0" eb="2">
      <t>トクテイ</t>
    </rPh>
    <rPh sb="3" eb="5">
      <t>コウゲキ</t>
    </rPh>
    <rPh sb="7" eb="8">
      <t>スグ</t>
    </rPh>
    <rPh sb="10" eb="12">
      <t>タイサク</t>
    </rPh>
    <rPh sb="13" eb="15">
      <t>オオガタ</t>
    </rPh>
    <rPh sb="16" eb="19">
      <t>シキカン</t>
    </rPh>
    <rPh sb="21" eb="23">
      <t>ジュウヨウ</t>
    </rPh>
    <phoneticPr fontId="1"/>
  </si>
  <si>
    <t>対応する呪文を使うには非常に優秀。妙なおまけも</t>
    <rPh sb="0" eb="2">
      <t>タイオウ</t>
    </rPh>
    <rPh sb="4" eb="6">
      <t>ジュモン</t>
    </rPh>
    <rPh sb="7" eb="8">
      <t>ツカ</t>
    </rPh>
    <rPh sb="11" eb="13">
      <t>ヒジョウ</t>
    </rPh>
    <rPh sb="14" eb="16">
      <t>ユウシュウ</t>
    </rPh>
    <rPh sb="17" eb="18">
      <t>ミョウ</t>
    </rPh>
    <phoneticPr fontId="1"/>
  </si>
  <si>
    <t>自分も相手も抵抗が困難に。危険も秘める</t>
    <rPh sb="0" eb="2">
      <t>ジブン</t>
    </rPh>
    <rPh sb="3" eb="5">
      <t>アイテ</t>
    </rPh>
    <rPh sb="6" eb="8">
      <t>テイコウ</t>
    </rPh>
    <rPh sb="9" eb="11">
      <t>コンナン</t>
    </rPh>
    <rPh sb="13" eb="15">
      <t>キケン</t>
    </rPh>
    <rPh sb="16" eb="17">
      <t>ヒ</t>
    </rPh>
    <phoneticPr fontId="1"/>
  </si>
  <si>
    <t>初期費用だけで好きなだけ覗き見ができる</t>
    <rPh sb="0" eb="2">
      <t>ショキ</t>
    </rPh>
    <rPh sb="2" eb="4">
      <t>ヒヨウ</t>
    </rPh>
    <rPh sb="7" eb="8">
      <t>ス</t>
    </rPh>
    <rPh sb="12" eb="13">
      <t>ノゾ</t>
    </rPh>
    <rPh sb="14" eb="15">
      <t>ミ</t>
    </rPh>
    <phoneticPr fontId="1"/>
  </si>
  <si>
    <t>星魔法増強。やや作りにくい</t>
    <rPh sb="0" eb="1">
      <t>ホシ</t>
    </rPh>
    <rPh sb="1" eb="3">
      <t>マホウ</t>
    </rPh>
    <rPh sb="3" eb="5">
      <t>ゾウキョウ</t>
    </rPh>
    <rPh sb="8" eb="9">
      <t>ツク</t>
    </rPh>
    <phoneticPr fontId="1"/>
  </si>
  <si>
    <t>下等なアンデッドの製造に。戦闘での用途も持つ</t>
    <rPh sb="0" eb="2">
      <t>カトウ</t>
    </rPh>
    <rPh sb="9" eb="11">
      <t>セイゾウ</t>
    </rPh>
    <rPh sb="13" eb="15">
      <t>セントウ</t>
    </rPh>
    <rPh sb="17" eb="19">
      <t>ヨウト</t>
    </rPh>
    <rPh sb="20" eb="21">
      <t>モ</t>
    </rPh>
    <phoneticPr fontId="1"/>
  </si>
  <si>
    <t>研究力の大幅な増強。価格も相応に高い</t>
    <rPh sb="0" eb="2">
      <t>ケンキュウ</t>
    </rPh>
    <rPh sb="2" eb="3">
      <t>リョク</t>
    </rPh>
    <rPh sb="4" eb="6">
      <t>オオハバ</t>
    </rPh>
    <rPh sb="7" eb="9">
      <t>ゾウキョウ</t>
    </rPh>
    <rPh sb="10" eb="12">
      <t>カカク</t>
    </rPh>
    <rPh sb="13" eb="15">
      <t>ソウオウ</t>
    </rPh>
    <rPh sb="16" eb="17">
      <t>タカ</t>
    </rPh>
    <phoneticPr fontId="1"/>
  </si>
  <si>
    <t>破壊工作用。取扱注意</t>
    <rPh sb="0" eb="2">
      <t>ハカイ</t>
    </rPh>
    <rPh sb="2" eb="5">
      <t>コウサクヨウ</t>
    </rPh>
    <rPh sb="6" eb="8">
      <t>トリアツカイ</t>
    </rPh>
    <rPh sb="8" eb="10">
      <t>チュウイ</t>
    </rPh>
    <phoneticPr fontId="1"/>
  </si>
  <si>
    <t>指揮官が持つだけで有効。量産も容易</t>
    <rPh sb="0" eb="3">
      <t>シキカン</t>
    </rPh>
    <rPh sb="4" eb="5">
      <t>モ</t>
    </rPh>
    <rPh sb="9" eb="11">
      <t>ユウコウ</t>
    </rPh>
    <rPh sb="12" eb="14">
      <t>リョウサン</t>
    </rPh>
    <rPh sb="15" eb="17">
      <t>ヨウイ</t>
    </rPh>
    <phoneticPr fontId="1"/>
  </si>
  <si>
    <t>電撃に強いお守り。星に頼らず幸運を得る</t>
    <rPh sb="0" eb="2">
      <t>デンゲキ</t>
    </rPh>
    <rPh sb="3" eb="4">
      <t>ツヨ</t>
    </rPh>
    <rPh sb="6" eb="7">
      <t>マモ</t>
    </rPh>
    <rPh sb="9" eb="10">
      <t>ホシ</t>
    </rPh>
    <rPh sb="11" eb="12">
      <t>タヨ</t>
    </rPh>
    <rPh sb="14" eb="16">
      <t>コウウン</t>
    </rPh>
    <rPh sb="17" eb="18">
      <t>エ</t>
    </rPh>
    <phoneticPr fontId="1"/>
  </si>
  <si>
    <t>食事代わりの酒。容量は小さいが安価</t>
    <rPh sb="0" eb="2">
      <t>ショクジ</t>
    </rPh>
    <rPh sb="2" eb="3">
      <t>ガ</t>
    </rPh>
    <rPh sb="6" eb="7">
      <t>サケ</t>
    </rPh>
    <rPh sb="8" eb="10">
      <t>ヨウリョウ</t>
    </rPh>
    <rPh sb="11" eb="12">
      <t>チイ</t>
    </rPh>
    <rPh sb="15" eb="17">
      <t>アンカ</t>
    </rPh>
    <phoneticPr fontId="1"/>
  </si>
  <si>
    <t>サイズ4までの制限で巨大化。利点と欠点を併せ持つ</t>
    <rPh sb="7" eb="9">
      <t>セイゲン</t>
    </rPh>
    <rPh sb="10" eb="13">
      <t>キョダイカ</t>
    </rPh>
    <rPh sb="14" eb="16">
      <t>リテン</t>
    </rPh>
    <rPh sb="17" eb="19">
      <t>ケッテン</t>
    </rPh>
    <rPh sb="20" eb="21">
      <t>アワ</t>
    </rPh>
    <rPh sb="22" eb="23">
      <t>モ</t>
    </rPh>
    <phoneticPr fontId="1"/>
  </si>
  <si>
    <t>効果は豊富だが扱いが難しい</t>
    <rPh sb="0" eb="2">
      <t>コウカ</t>
    </rPh>
    <rPh sb="3" eb="5">
      <t>ホウフ</t>
    </rPh>
    <rPh sb="7" eb="8">
      <t>アツカ</t>
    </rPh>
    <rPh sb="10" eb="11">
      <t>ムズカ</t>
    </rPh>
    <phoneticPr fontId="1"/>
  </si>
  <si>
    <t>筋力+4\n装備解除不可\nターン毎に低確率でSkinshifterへ変身</t>
    <rPh sb="0" eb="2">
      <t>キンリョク</t>
    </rPh>
    <rPh sb="6" eb="8">
      <t>ソウビ</t>
    </rPh>
    <rPh sb="8" eb="10">
      <t>カイジョ</t>
    </rPh>
    <rPh sb="10" eb="12">
      <t>フカ</t>
    </rPh>
    <rPh sb="17" eb="18">
      <t>ゴト</t>
    </rPh>
    <rPh sb="19" eb="22">
      <t>テイカクリツ</t>
    </rPh>
    <rPh sb="35" eb="37">
      <t>ヘンシン</t>
    </rPh>
    <phoneticPr fontId="1"/>
  </si>
  <si>
    <t>HPが高いものの生存力を大きく高める</t>
    <rPh sb="3" eb="4">
      <t>タカ</t>
    </rPh>
    <rPh sb="8" eb="11">
      <t>セイゾンリョク</t>
    </rPh>
    <rPh sb="12" eb="13">
      <t>オオ</t>
    </rPh>
    <rPh sb="15" eb="16">
      <t>タカ</t>
    </rPh>
    <phoneticPr fontId="1"/>
  </si>
  <si>
    <t>持久力を大幅に向上。魔術師にも役立つ</t>
    <rPh sb="0" eb="3">
      <t>ジキュウリョク</t>
    </rPh>
    <rPh sb="4" eb="6">
      <t>オオハバ</t>
    </rPh>
    <rPh sb="7" eb="9">
      <t>コウジョウ</t>
    </rPh>
    <rPh sb="10" eb="13">
      <t>マジュツシ</t>
    </rPh>
    <rPh sb="15" eb="17">
      <t>ヤクダ</t>
    </rPh>
    <phoneticPr fontId="1"/>
  </si>
  <si>
    <t>食糧と緑の宝石を提供。活用できる魔術師が持ちたい</t>
    <rPh sb="0" eb="2">
      <t>ショクリョウ</t>
    </rPh>
    <rPh sb="3" eb="4">
      <t>ミドリ</t>
    </rPh>
    <rPh sb="5" eb="7">
      <t>ホウセキ</t>
    </rPh>
    <rPh sb="8" eb="10">
      <t>テイキョウ</t>
    </rPh>
    <rPh sb="11" eb="13">
      <t>カツヨウ</t>
    </rPh>
    <rPh sb="16" eb="19">
      <t>マジュツシ</t>
    </rPh>
    <rPh sb="20" eb="21">
      <t>モ</t>
    </rPh>
    <phoneticPr fontId="1"/>
  </si>
  <si>
    <t>猛毒の追撃。効く相手は多い</t>
    <rPh sb="0" eb="2">
      <t>モウドク</t>
    </rPh>
    <rPh sb="3" eb="5">
      <t>ツイゲキ</t>
    </rPh>
    <rPh sb="6" eb="7">
      <t>キ</t>
    </rPh>
    <rPh sb="8" eb="10">
      <t>アイテ</t>
    </rPh>
    <rPh sb="11" eb="12">
      <t>オオ</t>
    </rPh>
    <phoneticPr fontId="1"/>
  </si>
  <si>
    <t>奴隷探しの友。使わない手はない</t>
    <rPh sb="0" eb="2">
      <t>ドレイ</t>
    </rPh>
    <rPh sb="2" eb="3">
      <t>サガ</t>
    </rPh>
    <rPh sb="5" eb="6">
      <t>トモ</t>
    </rPh>
    <rPh sb="7" eb="8">
      <t>ツカ</t>
    </rPh>
    <rPh sb="11" eb="12">
      <t>テ</t>
    </rPh>
    <phoneticPr fontId="1"/>
  </si>
  <si>
    <t>血魔法増強。条件は厳しいが癖はない</t>
    <rPh sb="0" eb="1">
      <t>ケツ</t>
    </rPh>
    <rPh sb="1" eb="3">
      <t>マホウ</t>
    </rPh>
    <rPh sb="3" eb="5">
      <t>ゾウキョウ</t>
    </rPh>
    <rPh sb="6" eb="8">
      <t>ジョウケン</t>
    </rPh>
    <rPh sb="9" eb="10">
      <t>キビ</t>
    </rPh>
    <rPh sb="13" eb="14">
      <t>クセ</t>
    </rPh>
    <phoneticPr fontId="1"/>
  </si>
  <si>
    <t>強力な疲労回復。ただし疲れやすくもなる</t>
    <rPh sb="0" eb="2">
      <t>キョウリョク</t>
    </rPh>
    <rPh sb="3" eb="5">
      <t>ヒロウ</t>
    </rPh>
    <rPh sb="5" eb="7">
      <t>カイフク</t>
    </rPh>
    <rPh sb="11" eb="12">
      <t>ツカ</t>
    </rPh>
    <phoneticPr fontId="1"/>
  </si>
  <si>
    <t>Impの群れが押し寄せる。多数持ち込むと凶悪</t>
    <rPh sb="4" eb="5">
      <t>ム</t>
    </rPh>
    <rPh sb="7" eb="8">
      <t>オ</t>
    </rPh>
    <rPh sb="9" eb="10">
      <t>ヨ</t>
    </rPh>
    <rPh sb="13" eb="15">
      <t>タスウ</t>
    </rPh>
    <rPh sb="15" eb="16">
      <t>モ</t>
    </rPh>
    <rPh sb="17" eb="18">
      <t>コ</t>
    </rPh>
    <rPh sb="20" eb="22">
      <t>キョウアク</t>
    </rPh>
    <phoneticPr fontId="1"/>
  </si>
  <si>
    <t>地魔法増強。厄介な製造条件の代わりに優秀な機能</t>
    <rPh sb="0" eb="1">
      <t>チ</t>
    </rPh>
    <rPh sb="1" eb="3">
      <t>マホウ</t>
    </rPh>
    <rPh sb="3" eb="5">
      <t>ゾウキョウ</t>
    </rPh>
    <rPh sb="6" eb="8">
      <t>ヤッカイ</t>
    </rPh>
    <rPh sb="9" eb="11">
      <t>セイゾウ</t>
    </rPh>
    <rPh sb="11" eb="13">
      <t>ジョウケン</t>
    </rPh>
    <rPh sb="14" eb="15">
      <t>カ</t>
    </rPh>
    <rPh sb="18" eb="20">
      <t>ユウシュウ</t>
    </rPh>
    <rPh sb="21" eb="23">
      <t>キノウ</t>
    </rPh>
    <phoneticPr fontId="1"/>
  </si>
  <si>
    <t>水魔法を支援する品。安価で扱いやすい</t>
    <rPh sb="0" eb="1">
      <t>ミズ</t>
    </rPh>
    <rPh sb="1" eb="3">
      <t>マホウ</t>
    </rPh>
    <rPh sb="4" eb="6">
      <t>シエン</t>
    </rPh>
    <rPh sb="8" eb="9">
      <t>シナ</t>
    </rPh>
    <rPh sb="10" eb="12">
      <t>アンカ</t>
    </rPh>
    <rPh sb="13" eb="14">
      <t>アツカ</t>
    </rPh>
    <phoneticPr fontId="1"/>
  </si>
  <si>
    <t>小さな危険で安価な研究加速。闇も見通せる</t>
    <rPh sb="0" eb="1">
      <t>チイ</t>
    </rPh>
    <rPh sb="3" eb="5">
      <t>キケン</t>
    </rPh>
    <rPh sb="6" eb="8">
      <t>アンカ</t>
    </rPh>
    <rPh sb="9" eb="11">
      <t>ケンキュウ</t>
    </rPh>
    <rPh sb="11" eb="13">
      <t>カソク</t>
    </rPh>
    <rPh sb="14" eb="15">
      <t>ヤミ</t>
    </rPh>
    <rPh sb="16" eb="18">
      <t>ミトオ</t>
    </rPh>
    <phoneticPr fontId="1"/>
  </si>
  <si>
    <t>火魔法増強。小さな欠点も持つ</t>
    <rPh sb="0" eb="1">
      <t>ヒ</t>
    </rPh>
    <rPh sb="1" eb="3">
      <t>マホウ</t>
    </rPh>
    <rPh sb="3" eb="5">
      <t>ゾウキョウ</t>
    </rPh>
    <rPh sb="6" eb="7">
      <t>チイ</t>
    </rPh>
    <rPh sb="9" eb="11">
      <t>ケッテン</t>
    </rPh>
    <rPh sb="12" eb="13">
      <t>モ</t>
    </rPh>
    <phoneticPr fontId="1"/>
  </si>
  <si>
    <t>量産できる水中呼吸では最大容量。値も張る</t>
    <rPh sb="0" eb="2">
      <t>リョウサン</t>
    </rPh>
    <rPh sb="5" eb="7">
      <t>スイチュウ</t>
    </rPh>
    <rPh sb="7" eb="9">
      <t>コキュウ</t>
    </rPh>
    <rPh sb="11" eb="13">
      <t>サイダイ</t>
    </rPh>
    <rPh sb="13" eb="15">
      <t>ヨウリョウ</t>
    </rPh>
    <rPh sb="16" eb="17">
      <t>ネ</t>
    </rPh>
    <rPh sb="18" eb="19">
      <t>ハ</t>
    </rPh>
    <phoneticPr fontId="1"/>
  </si>
  <si>
    <t>偵察を酷く攪乱する。強力な何かを隠すのに好都合</t>
    <rPh sb="0" eb="2">
      <t>テイサツ</t>
    </rPh>
    <rPh sb="3" eb="4">
      <t>ヒド</t>
    </rPh>
    <rPh sb="5" eb="7">
      <t>カクラン</t>
    </rPh>
    <rPh sb="10" eb="12">
      <t>キョウリョク</t>
    </rPh>
    <rPh sb="13" eb="14">
      <t>ナニ</t>
    </rPh>
    <rPh sb="16" eb="17">
      <t>カク</t>
    </rPh>
    <rPh sb="20" eb="23">
      <t>コウツゴウ</t>
    </rPh>
    <phoneticPr fontId="1"/>
  </si>
  <si>
    <t>水魔法増強。この類の品では最も安価</t>
    <rPh sb="0" eb="1">
      <t>ミズ</t>
    </rPh>
    <rPh sb="1" eb="3">
      <t>マホウ</t>
    </rPh>
    <rPh sb="3" eb="5">
      <t>ゾウキョウ</t>
    </rPh>
    <rPh sb="8" eb="9">
      <t>タグイ</t>
    </rPh>
    <rPh sb="10" eb="11">
      <t>シナ</t>
    </rPh>
    <rPh sb="13" eb="14">
      <t>モット</t>
    </rPh>
    <rPh sb="15" eb="17">
      <t>アンカ</t>
    </rPh>
    <phoneticPr fontId="1"/>
  </si>
  <si>
    <t>強力なお供を得られる。戦争でも暗殺でも優秀</t>
    <rPh sb="0" eb="2">
      <t>キョウリョク</t>
    </rPh>
    <rPh sb="4" eb="5">
      <t>トモ</t>
    </rPh>
    <rPh sb="6" eb="7">
      <t>エ</t>
    </rPh>
    <rPh sb="11" eb="13">
      <t>センソウ</t>
    </rPh>
    <rPh sb="15" eb="17">
      <t>アンサツ</t>
    </rPh>
    <rPh sb="19" eb="21">
      <t>ユウシュウ</t>
    </rPh>
    <phoneticPr fontId="1"/>
  </si>
  <si>
    <t>大容量の水中呼吸。価格も程々</t>
    <rPh sb="0" eb="3">
      <t>ダイヨウリョウ</t>
    </rPh>
    <rPh sb="4" eb="6">
      <t>スイチュウ</t>
    </rPh>
    <rPh sb="6" eb="8">
      <t>コキュウ</t>
    </rPh>
    <rPh sb="9" eb="11">
      <t>カカク</t>
    </rPh>
    <rPh sb="12" eb="14">
      <t>ホドホド</t>
    </rPh>
    <phoneticPr fontId="1"/>
  </si>
  <si>
    <t>非常に特殊な品。一風変わった装備構成を実現</t>
    <rPh sb="0" eb="2">
      <t>ヒジョウ</t>
    </rPh>
    <rPh sb="3" eb="5">
      <t>トクシュ</t>
    </rPh>
    <rPh sb="6" eb="7">
      <t>シナ</t>
    </rPh>
    <rPh sb="8" eb="10">
      <t>イップウ</t>
    </rPh>
    <rPh sb="10" eb="11">
      <t>カ</t>
    </rPh>
    <rPh sb="14" eb="16">
      <t>ソウビ</t>
    </rPh>
    <rPh sb="16" eb="18">
      <t>コウセイ</t>
    </rPh>
    <rPh sb="19" eb="21">
      <t>ジツゲン</t>
    </rPh>
    <phoneticPr fontId="1"/>
  </si>
  <si>
    <t>予備の命を提供。疲労が早まる点に注意</t>
    <rPh sb="0" eb="2">
      <t>ヨビ</t>
    </rPh>
    <rPh sb="3" eb="4">
      <t>イノチ</t>
    </rPh>
    <rPh sb="5" eb="7">
      <t>テイキョウ</t>
    </rPh>
    <rPh sb="8" eb="10">
      <t>ヒロウ</t>
    </rPh>
    <rPh sb="11" eb="12">
      <t>ハヤ</t>
    </rPh>
    <rPh sb="14" eb="15">
      <t>テン</t>
    </rPh>
    <rPh sb="16" eb="18">
      <t>チュウイ</t>
    </rPh>
    <phoneticPr fontId="1"/>
  </si>
  <si>
    <t>支配力を下げ続ける。自分の支配圏で持たないように</t>
    <rPh sb="0" eb="3">
      <t>シハイリョク</t>
    </rPh>
    <rPh sb="4" eb="5">
      <t>サ</t>
    </rPh>
    <rPh sb="6" eb="7">
      <t>ツヅ</t>
    </rPh>
    <rPh sb="10" eb="12">
      <t>ジブン</t>
    </rPh>
    <rPh sb="13" eb="16">
      <t>シハイケン</t>
    </rPh>
    <rPh sb="17" eb="18">
      <t>モ</t>
    </rPh>
    <phoneticPr fontId="1"/>
  </si>
  <si>
    <t>暗殺対策と病気対策の融合。効果だが価値は高い</t>
    <rPh sb="0" eb="2">
      <t>アンサツ</t>
    </rPh>
    <rPh sb="2" eb="4">
      <t>タイサク</t>
    </rPh>
    <rPh sb="5" eb="7">
      <t>ビョウキ</t>
    </rPh>
    <rPh sb="7" eb="9">
      <t>タイサク</t>
    </rPh>
    <rPh sb="10" eb="12">
      <t>ユウゴウ</t>
    </rPh>
    <rPh sb="13" eb="15">
      <t>コウカ</t>
    </rPh>
    <rPh sb="17" eb="19">
      <t>カチ</t>
    </rPh>
    <rPh sb="20" eb="21">
      <t>タカ</t>
    </rPh>
    <phoneticPr fontId="1"/>
  </si>
  <si>
    <t>全系統に効果がある射程延長。魔術師なら皆喜ぶ</t>
    <rPh sb="0" eb="1">
      <t>ゼン</t>
    </rPh>
    <rPh sb="1" eb="3">
      <t>ケイトウ</t>
    </rPh>
    <rPh sb="4" eb="6">
      <t>コウカ</t>
    </rPh>
    <rPh sb="9" eb="11">
      <t>シャテイ</t>
    </rPh>
    <rPh sb="11" eb="13">
      <t>エンチョウ</t>
    </rPh>
    <rPh sb="14" eb="17">
      <t>マジュツシ</t>
    </rPh>
    <rPh sb="19" eb="20">
      <t>ミナ</t>
    </rPh>
    <rPh sb="20" eb="21">
      <t>ヨロコ</t>
    </rPh>
    <phoneticPr fontId="1"/>
  </si>
  <si>
    <t>斥候用の品。値段の割に効果は高め</t>
    <rPh sb="0" eb="2">
      <t>セッコウ</t>
    </rPh>
    <rPh sb="2" eb="3">
      <t>ヨウ</t>
    </rPh>
    <rPh sb="4" eb="5">
      <t>シナ</t>
    </rPh>
    <rPh sb="6" eb="8">
      <t>ネダン</t>
    </rPh>
    <rPh sb="9" eb="10">
      <t>ワリ</t>
    </rPh>
    <rPh sb="11" eb="13">
      <t>コウカ</t>
    </rPh>
    <rPh sb="14" eb="15">
      <t>タカ</t>
    </rPh>
    <phoneticPr fontId="1"/>
  </si>
  <si>
    <t>全魔法増強。驚異的価格と優れた性能</t>
    <rPh sb="0" eb="1">
      <t>ゼン</t>
    </rPh>
    <rPh sb="1" eb="3">
      <t>マホウ</t>
    </rPh>
    <rPh sb="3" eb="5">
      <t>ゾウキョウ</t>
    </rPh>
    <rPh sb="6" eb="9">
      <t>キョウイテキ</t>
    </rPh>
    <rPh sb="9" eb="11">
      <t>カカク</t>
    </rPh>
    <rPh sb="12" eb="13">
      <t>スグ</t>
    </rPh>
    <rPh sb="15" eb="17">
      <t>セイノウ</t>
    </rPh>
    <phoneticPr fontId="1"/>
  </si>
  <si>
    <t>魔術増強。高価なだけに恩恵も多大</t>
    <rPh sb="0" eb="2">
      <t>マジュツ</t>
    </rPh>
    <rPh sb="2" eb="4">
      <t>ゾウキョウ</t>
    </rPh>
    <rPh sb="5" eb="7">
      <t>コウカ</t>
    </rPh>
    <rPh sb="11" eb="13">
      <t>オンケイ</t>
    </rPh>
    <rPh sb="14" eb="16">
      <t>タダイ</t>
    </rPh>
    <phoneticPr fontId="1"/>
  </si>
  <si>
    <t>限定的な不老不死を提供。不利益も持たない</t>
    <rPh sb="0" eb="3">
      <t>ゲンテイテキ</t>
    </rPh>
    <rPh sb="4" eb="8">
      <t>フロウフシ</t>
    </rPh>
    <rPh sb="9" eb="11">
      <t>テイキョウ</t>
    </rPh>
    <rPh sb="12" eb="15">
      <t>フリエキ</t>
    </rPh>
    <rPh sb="16" eb="17">
      <t>モ</t>
    </rPh>
    <phoneticPr fontId="1"/>
  </si>
  <si>
    <t>誰でも海を越えられる。沿岸での移動にも便利</t>
    <rPh sb="0" eb="1">
      <t>ダレ</t>
    </rPh>
    <rPh sb="3" eb="4">
      <t>ウミ</t>
    </rPh>
    <rPh sb="5" eb="6">
      <t>コ</t>
    </rPh>
    <rPh sb="11" eb="13">
      <t>エンガン</t>
    </rPh>
    <rPh sb="15" eb="17">
      <t>イドウ</t>
    </rPh>
    <rPh sb="19" eb="21">
      <t>ベンリ</t>
    </rPh>
    <phoneticPr fontId="1"/>
  </si>
  <si>
    <t>緑魔法増強。製造条件が厄介</t>
    <rPh sb="0" eb="1">
      <t>ミドリ</t>
    </rPh>
    <rPh sb="1" eb="3">
      <t>マホウ</t>
    </rPh>
    <rPh sb="3" eb="5">
      <t>ゾウキョウ</t>
    </rPh>
    <rPh sb="6" eb="8">
      <t>セイゾウ</t>
    </rPh>
    <rPh sb="8" eb="10">
      <t>ジョウケン</t>
    </rPh>
    <rPh sb="11" eb="13">
      <t>ヤッカイ</t>
    </rPh>
    <phoneticPr fontId="1"/>
  </si>
  <si>
    <t>誰でも暗殺者に。隠密技能は別途必要</t>
    <rPh sb="0" eb="1">
      <t>ダレ</t>
    </rPh>
    <rPh sb="3" eb="6">
      <t>アンサツシャ</t>
    </rPh>
    <rPh sb="8" eb="10">
      <t>オンミツ</t>
    </rPh>
    <rPh sb="10" eb="12">
      <t>ギノウ</t>
    </rPh>
    <rPh sb="13" eb="15">
      <t>ベット</t>
    </rPh>
    <rPh sb="15" eb="17">
      <t>ヒツヨウ</t>
    </rPh>
    <phoneticPr fontId="1"/>
  </si>
  <si>
    <t>血魔法の支援器具。格闘向けの機能も備える</t>
    <rPh sb="0" eb="1">
      <t>ケツ</t>
    </rPh>
    <rPh sb="1" eb="3">
      <t>マホウ</t>
    </rPh>
    <rPh sb="4" eb="6">
      <t>シエン</t>
    </rPh>
    <rPh sb="6" eb="8">
      <t>キグ</t>
    </rPh>
    <rPh sb="9" eb="11">
      <t>カクトウ</t>
    </rPh>
    <rPh sb="11" eb="12">
      <t>ム</t>
    </rPh>
    <rPh sb="14" eb="16">
      <t>キノウ</t>
    </rPh>
    <rPh sb="17" eb="18">
      <t>ソナ</t>
    </rPh>
    <phoneticPr fontId="1"/>
  </si>
  <si>
    <t>傷付くなり即退却。少々扱いが難しい品</t>
    <rPh sb="0" eb="2">
      <t>キズツ</t>
    </rPh>
    <rPh sb="5" eb="6">
      <t>ソク</t>
    </rPh>
    <rPh sb="6" eb="8">
      <t>タイキャク</t>
    </rPh>
    <rPh sb="9" eb="11">
      <t>ショウショウ</t>
    </rPh>
    <rPh sb="11" eb="12">
      <t>アツカ</t>
    </rPh>
    <rPh sb="14" eb="15">
      <t>ムズカ</t>
    </rPh>
    <rPh sb="17" eb="18">
      <t>シナ</t>
    </rPh>
    <phoneticPr fontId="1"/>
  </si>
  <si>
    <t>色々なものが加速する。欠点を補えるかが重要</t>
    <rPh sb="0" eb="2">
      <t>イロイロ</t>
    </rPh>
    <rPh sb="6" eb="8">
      <t>カソク</t>
    </rPh>
    <rPh sb="11" eb="13">
      <t>ケッテン</t>
    </rPh>
    <rPh sb="14" eb="15">
      <t>オギナ</t>
    </rPh>
    <rPh sb="19" eb="21">
      <t>ジュウヨウ</t>
    </rPh>
    <phoneticPr fontId="1"/>
  </si>
  <si>
    <t>火魔法増強。水の宝石も生成する</t>
    <rPh sb="0" eb="1">
      <t>ヒ</t>
    </rPh>
    <rPh sb="1" eb="3">
      <t>マホウ</t>
    </rPh>
    <rPh sb="3" eb="5">
      <t>ゾウキョウ</t>
    </rPh>
    <rPh sb="6" eb="7">
      <t>ミズ</t>
    </rPh>
    <rPh sb="8" eb="10">
      <t>ホウセキ</t>
    </rPh>
    <rPh sb="11" eb="13">
      <t>セイセイ</t>
    </rPh>
    <phoneticPr fontId="1"/>
  </si>
  <si>
    <t>火の宝石を生成。病に影響されないものが使うと良い</t>
    <rPh sb="0" eb="1">
      <t>ヒ</t>
    </rPh>
    <rPh sb="2" eb="4">
      <t>ホウセキ</t>
    </rPh>
    <rPh sb="5" eb="7">
      <t>セイセイ</t>
    </rPh>
    <rPh sb="8" eb="9">
      <t>ヤマイ</t>
    </rPh>
    <rPh sb="10" eb="12">
      <t>エイキョウ</t>
    </rPh>
    <rPh sb="19" eb="20">
      <t>ツカ</t>
    </rPh>
    <rPh sb="22" eb="23">
      <t>ヨ</t>
    </rPh>
    <phoneticPr fontId="1"/>
  </si>
  <si>
    <t>敬虔なる信徒以外を虐殺。支配力も広げる</t>
    <rPh sb="0" eb="2">
      <t>ケイケン</t>
    </rPh>
    <rPh sb="4" eb="6">
      <t>シント</t>
    </rPh>
    <rPh sb="6" eb="8">
      <t>イガイ</t>
    </rPh>
    <rPh sb="9" eb="11">
      <t>ギャクサツ</t>
    </rPh>
    <rPh sb="12" eb="15">
      <t>シハイリョク</t>
    </rPh>
    <rPh sb="16" eb="17">
      <t>ヒロ</t>
    </rPh>
    <phoneticPr fontId="1"/>
  </si>
  <si>
    <t>誰にでも隠密技能を付加。誘惑も行える</t>
    <rPh sb="0" eb="1">
      <t>ダレ</t>
    </rPh>
    <rPh sb="4" eb="6">
      <t>オンミツ</t>
    </rPh>
    <rPh sb="6" eb="8">
      <t>ギノウ</t>
    </rPh>
    <rPh sb="9" eb="11">
      <t>フカ</t>
    </rPh>
    <rPh sb="12" eb="14">
      <t>ユウワク</t>
    </rPh>
    <rPh sb="15" eb="16">
      <t>オコナ</t>
    </rPh>
    <phoneticPr fontId="1"/>
  </si>
  <si>
    <t>大型輸送機。少々大規模な軍でも軽々と運ぶ</t>
    <rPh sb="0" eb="2">
      <t>オオガタ</t>
    </rPh>
    <rPh sb="2" eb="5">
      <t>ユソウキ</t>
    </rPh>
    <rPh sb="6" eb="8">
      <t>ショウショウ</t>
    </rPh>
    <rPh sb="8" eb="11">
      <t>ダイキボ</t>
    </rPh>
    <rPh sb="12" eb="13">
      <t>グン</t>
    </rPh>
    <rPh sb="15" eb="17">
      <t>カルガル</t>
    </rPh>
    <rPh sb="18" eb="19">
      <t>ハコ</t>
    </rPh>
    <phoneticPr fontId="1"/>
  </si>
  <si>
    <t>嵐の力を借りる品。死体工作にも使える</t>
    <rPh sb="0" eb="1">
      <t>アラシ</t>
    </rPh>
    <rPh sb="2" eb="3">
      <t>チカラ</t>
    </rPh>
    <rPh sb="4" eb="5">
      <t>カ</t>
    </rPh>
    <rPh sb="7" eb="8">
      <t>シナ</t>
    </rPh>
    <rPh sb="9" eb="11">
      <t>シタイ</t>
    </rPh>
    <rPh sb="11" eb="13">
      <t>コウサク</t>
    </rPh>
    <rPh sb="15" eb="16">
      <t>ツカ</t>
    </rPh>
    <phoneticPr fontId="1"/>
  </si>
  <si>
    <t>空の力を借る書。強大ながら危険性も</t>
    <rPh sb="0" eb="1">
      <t>ソラ</t>
    </rPh>
    <rPh sb="2" eb="3">
      <t>チカラ</t>
    </rPh>
    <rPh sb="4" eb="5">
      <t>カ</t>
    </rPh>
    <rPh sb="6" eb="7">
      <t>ショ</t>
    </rPh>
    <rPh sb="8" eb="10">
      <t>キョウダイ</t>
    </rPh>
    <rPh sb="13" eb="16">
      <t>キケンセイ</t>
    </rPh>
    <phoneticPr fontId="1"/>
  </si>
  <si>
    <t>魔人の檻。開放するか幽閉するか</t>
    <rPh sb="0" eb="2">
      <t>マジン</t>
    </rPh>
    <rPh sb="3" eb="4">
      <t>オリ</t>
    </rPh>
    <rPh sb="5" eb="7">
      <t>カイホウ</t>
    </rPh>
    <rPh sb="10" eb="12">
      <t>ユウヘイ</t>
    </rPh>
    <phoneticPr fontId="1"/>
  </si>
  <si>
    <t>やや強力な追加装甲。持久力も与える</t>
    <rPh sb="2" eb="4">
      <t>キョウリョク</t>
    </rPh>
    <rPh sb="5" eb="7">
      <t>ツイカ</t>
    </rPh>
    <rPh sb="7" eb="9">
      <t>ソウコウ</t>
    </rPh>
    <rPh sb="10" eb="13">
      <t>ジキュウリョク</t>
    </rPh>
    <rPh sb="14" eb="15">
      <t>アタ</t>
    </rPh>
    <phoneticPr fontId="1"/>
  </si>
  <si>
    <t>持つだけで金を産む。安全なところで利用したい</t>
    <rPh sb="0" eb="1">
      <t>モ</t>
    </rPh>
    <rPh sb="5" eb="6">
      <t>カネ</t>
    </rPh>
    <rPh sb="7" eb="8">
      <t>ウ</t>
    </rPh>
    <rPh sb="10" eb="12">
      <t>アンゼン</t>
    </rPh>
    <rPh sb="17" eb="19">
      <t>リヨウ</t>
    </rPh>
    <phoneticPr fontId="1"/>
  </si>
  <si>
    <t>高度な製造を可能に。全系統に対応</t>
    <rPh sb="0" eb="2">
      <t>コウド</t>
    </rPh>
    <rPh sb="3" eb="5">
      <t>セイゾウ</t>
    </rPh>
    <rPh sb="6" eb="8">
      <t>カノウ</t>
    </rPh>
    <rPh sb="10" eb="11">
      <t>ゼン</t>
    </rPh>
    <rPh sb="11" eb="13">
      <t>ケイトウ</t>
    </rPh>
    <rPh sb="14" eb="16">
      <t>タイオウ</t>
    </rPh>
    <phoneticPr fontId="1"/>
  </si>
  <si>
    <t>随員：Headless Hoburg Hero（指揮官）</t>
    <rPh sb="0" eb="2">
      <t>ズイイン</t>
    </rPh>
    <rPh sb="24" eb="27">
      <t>シキカン</t>
    </rPh>
    <phoneticPr fontId="1"/>
  </si>
  <si>
    <t>珍妙なる英雄を使役。護衛にはなる</t>
    <rPh sb="0" eb="2">
      <t>チンミョウ</t>
    </rPh>
    <rPh sb="4" eb="6">
      <t>エイユウ</t>
    </rPh>
    <rPh sb="7" eb="9">
      <t>シエキ</t>
    </rPh>
    <rPh sb="10" eb="12">
      <t>ゴエイ</t>
    </rPh>
    <phoneticPr fontId="1"/>
  </si>
  <si>
    <t>ポケットに住む錫の騎士。侮れない能力ではある</t>
    <rPh sb="5" eb="6">
      <t>ス</t>
    </rPh>
    <rPh sb="7" eb="8">
      <t>スズ</t>
    </rPh>
    <rPh sb="9" eb="11">
      <t>キシ</t>
    </rPh>
    <rPh sb="12" eb="13">
      <t>アナド</t>
    </rPh>
    <rPh sb="16" eb="18">
      <t>ノウリョク</t>
    </rPh>
    <phoneticPr fontId="1"/>
  </si>
  <si>
    <t>錬金術師必携。魔力次第では非常に大きな恩恵に</t>
    <rPh sb="0" eb="4">
      <t>レンキンジュツシ</t>
    </rPh>
    <rPh sb="4" eb="6">
      <t>ヒッケイ</t>
    </rPh>
    <rPh sb="7" eb="9">
      <t>マリョク</t>
    </rPh>
    <rPh sb="9" eb="11">
      <t>シダイ</t>
    </rPh>
    <rPh sb="13" eb="15">
      <t>ヒジョウ</t>
    </rPh>
    <rPh sb="16" eb="17">
      <t>オオ</t>
    </rPh>
    <rPh sb="19" eb="21">
      <t>オンケイ</t>
    </rPh>
    <phoneticPr fontId="1"/>
  </si>
  <si>
    <t>軍と共に好きに飛び回れる。ただしあまりにも高価</t>
    <rPh sb="0" eb="1">
      <t>グン</t>
    </rPh>
    <rPh sb="2" eb="3">
      <t>トモ</t>
    </rPh>
    <rPh sb="4" eb="5">
      <t>ス</t>
    </rPh>
    <rPh sb="7" eb="8">
      <t>ト</t>
    </rPh>
    <rPh sb="9" eb="10">
      <t>マワ</t>
    </rPh>
    <rPh sb="21" eb="23">
      <t>コウカ</t>
    </rPh>
    <phoneticPr fontId="1"/>
  </si>
  <si>
    <t>地、星、緑魔法増強。現地に出向けば魔法の地も明かせる</t>
    <rPh sb="0" eb="1">
      <t>チ</t>
    </rPh>
    <rPh sb="2" eb="3">
      <t>ホシ</t>
    </rPh>
    <rPh sb="4" eb="5">
      <t>ミドリ</t>
    </rPh>
    <rPh sb="5" eb="7">
      <t>マホウ</t>
    </rPh>
    <rPh sb="7" eb="9">
      <t>ゾウキョウ</t>
    </rPh>
    <rPh sb="10" eb="12">
      <t>ゲンチ</t>
    </rPh>
    <rPh sb="13" eb="15">
      <t>デム</t>
    </rPh>
    <rPh sb="17" eb="19">
      <t>マホウ</t>
    </rPh>
    <rPh sb="20" eb="21">
      <t>チ</t>
    </rPh>
    <rPh sb="22" eb="23">
      <t>ア</t>
    </rPh>
    <phoneticPr fontId="1"/>
  </si>
  <si>
    <t>悪魔を浄化する鐘。短射程だが威力は高い</t>
    <rPh sb="0" eb="2">
      <t>アクマ</t>
    </rPh>
    <rPh sb="3" eb="5">
      <t>ジョウカ</t>
    </rPh>
    <rPh sb="7" eb="8">
      <t>カネ</t>
    </rPh>
    <rPh sb="9" eb="12">
      <t>タンシャテイ</t>
    </rPh>
    <rPh sb="14" eb="16">
      <t>イリョク</t>
    </rPh>
    <rPh sb="17" eb="18">
      <t>タカ</t>
    </rPh>
    <phoneticPr fontId="1"/>
  </si>
  <si>
    <t>水魔法増強。多彩な機能を保有する</t>
    <rPh sb="0" eb="1">
      <t>ミズ</t>
    </rPh>
    <rPh sb="1" eb="3">
      <t>マホウ</t>
    </rPh>
    <rPh sb="3" eb="5">
      <t>ゾウキョウ</t>
    </rPh>
    <rPh sb="6" eb="8">
      <t>タサイ</t>
    </rPh>
    <rPh sb="9" eb="11">
      <t>キノウ</t>
    </rPh>
    <rPh sb="12" eb="14">
      <t>ホユウ</t>
    </rPh>
    <phoneticPr fontId="1"/>
  </si>
  <si>
    <t>遠方の敵を一本釣り。相手が悪いと自分が釣られる</t>
    <rPh sb="0" eb="2">
      <t>エンポウ</t>
    </rPh>
    <rPh sb="3" eb="4">
      <t>テキ</t>
    </rPh>
    <rPh sb="5" eb="7">
      <t>イッポン</t>
    </rPh>
    <rPh sb="7" eb="8">
      <t>ヅ</t>
    </rPh>
    <rPh sb="10" eb="12">
      <t>アイテ</t>
    </rPh>
    <rPh sb="13" eb="14">
      <t>ワル</t>
    </rPh>
    <rPh sb="16" eb="18">
      <t>ジブン</t>
    </rPh>
    <rPh sb="19" eb="20">
      <t>ツ</t>
    </rPh>
    <phoneticPr fontId="1"/>
  </si>
  <si>
    <t>火、星魔法増強。驚異的な力と途方もない危険性を秘める</t>
    <rPh sb="0" eb="1">
      <t>ヒ</t>
    </rPh>
    <rPh sb="2" eb="3">
      <t>ホシ</t>
    </rPh>
    <rPh sb="3" eb="5">
      <t>マホウ</t>
    </rPh>
    <rPh sb="5" eb="7">
      <t>ゾウキョウ</t>
    </rPh>
    <rPh sb="8" eb="11">
      <t>キョウイテキ</t>
    </rPh>
    <rPh sb="12" eb="13">
      <t>チカラ</t>
    </rPh>
    <rPh sb="14" eb="16">
      <t>トホウ</t>
    </rPh>
    <rPh sb="19" eb="22">
      <t>キケンセイ</t>
    </rPh>
    <rPh sb="23" eb="24">
      <t>ヒ</t>
    </rPh>
    <phoneticPr fontId="1"/>
  </si>
  <si>
    <t>自動的に呪文を乱射。気紛れだが優秀</t>
    <rPh sb="0" eb="3">
      <t>ジドウテキ</t>
    </rPh>
    <rPh sb="4" eb="6">
      <t>ジュモン</t>
    </rPh>
    <rPh sb="7" eb="9">
      <t>ランシャ</t>
    </rPh>
    <rPh sb="10" eb="12">
      <t>キマグ</t>
    </rPh>
    <rPh sb="15" eb="17">
      <t>ユウシュウ</t>
    </rPh>
    <phoneticPr fontId="1"/>
  </si>
  <si>
    <t>幻を砕く鏡。真の力は星の魔術師のみが使える</t>
    <rPh sb="0" eb="1">
      <t>マボロシ</t>
    </rPh>
    <rPh sb="2" eb="3">
      <t>クダ</t>
    </rPh>
    <rPh sb="4" eb="5">
      <t>カガミ</t>
    </rPh>
    <rPh sb="6" eb="7">
      <t>シン</t>
    </rPh>
    <rPh sb="8" eb="9">
      <t>チカラ</t>
    </rPh>
    <rPh sb="10" eb="11">
      <t>ホシ</t>
    </rPh>
    <rPh sb="12" eb="15">
      <t>マジュツシ</t>
    </rPh>
    <rPh sb="18" eb="19">
      <t>ツカ</t>
    </rPh>
    <phoneticPr fontId="1"/>
  </si>
  <si>
    <t>様々な恐怖の源。非常に扱い辛い</t>
    <rPh sb="0" eb="2">
      <t>サマザマ</t>
    </rPh>
    <rPh sb="3" eb="5">
      <t>キョウフ</t>
    </rPh>
    <rPh sb="6" eb="7">
      <t>ミナモト</t>
    </rPh>
    <rPh sb="8" eb="10">
      <t>ヒジョウ</t>
    </rPh>
    <rPh sb="11" eb="12">
      <t>アツカ</t>
    </rPh>
    <rPh sb="13" eb="14">
      <t>ヅラ</t>
    </rPh>
    <phoneticPr fontId="1"/>
  </si>
  <si>
    <t>血魔法増強。地獄の観光案内も兼ねる</t>
    <rPh sb="0" eb="1">
      <t>ケツ</t>
    </rPh>
    <rPh sb="1" eb="3">
      <t>マホウ</t>
    </rPh>
    <rPh sb="3" eb="5">
      <t>ゾウキョウ</t>
    </rPh>
    <rPh sb="6" eb="8">
      <t>ジゴク</t>
    </rPh>
    <rPh sb="9" eb="11">
      <t>カンコウ</t>
    </rPh>
    <rPh sb="11" eb="13">
      <t>アンナイ</t>
    </rPh>
    <rPh sb="14" eb="15">
      <t>カ</t>
    </rPh>
    <phoneticPr fontId="1"/>
  </si>
  <si>
    <t>優秀な死魔法の使い手を従える。偏屈ぶりはご愛敬</t>
    <rPh sb="0" eb="2">
      <t>ユウシュウ</t>
    </rPh>
    <rPh sb="3" eb="4">
      <t>シ</t>
    </rPh>
    <rPh sb="4" eb="6">
      <t>マホウ</t>
    </rPh>
    <rPh sb="7" eb="8">
      <t>ツカ</t>
    </rPh>
    <rPh sb="9" eb="10">
      <t>テ</t>
    </rPh>
    <rPh sb="11" eb="12">
      <t>シタガ</t>
    </rPh>
    <rPh sb="15" eb="17">
      <t>ヘンクツ</t>
    </rPh>
    <rPh sb="21" eb="23">
      <t>アイキョウ</t>
    </rPh>
    <phoneticPr fontId="1"/>
  </si>
  <si>
    <t>偽りの来世を与える命の護符。消耗戦に強くなる</t>
    <rPh sb="0" eb="1">
      <t>イツワ</t>
    </rPh>
    <rPh sb="3" eb="5">
      <t>ライセ</t>
    </rPh>
    <rPh sb="6" eb="7">
      <t>アタ</t>
    </rPh>
    <rPh sb="9" eb="10">
      <t>イノチ</t>
    </rPh>
    <rPh sb="11" eb="13">
      <t>ゴフ</t>
    </rPh>
    <rPh sb="14" eb="17">
      <t>ショウモウセン</t>
    </rPh>
    <rPh sb="18" eb="19">
      <t>ツヨ</t>
    </rPh>
    <phoneticPr fontId="1"/>
  </si>
  <si>
    <t>病を利用してしまう一石二鳥の道具</t>
    <rPh sb="0" eb="1">
      <t>ヤマイ</t>
    </rPh>
    <rPh sb="2" eb="4">
      <t>リヨウ</t>
    </rPh>
    <rPh sb="9" eb="13">
      <t>イッセキニチョウ</t>
    </rPh>
    <rPh sb="14" eb="16">
      <t>ドウグ</t>
    </rPh>
    <phoneticPr fontId="1"/>
  </si>
  <si>
    <t>死、血魔法増強。忌まわしげだが危険はない</t>
    <rPh sb="0" eb="1">
      <t>シ</t>
    </rPh>
    <rPh sb="2" eb="3">
      <t>ケツ</t>
    </rPh>
    <rPh sb="3" eb="5">
      <t>マホウ</t>
    </rPh>
    <rPh sb="5" eb="7">
      <t>ゾウキョウ</t>
    </rPh>
    <rPh sb="8" eb="9">
      <t>イ</t>
    </rPh>
    <rPh sb="15" eb="17">
      <t>キケン</t>
    </rPh>
    <phoneticPr fontId="1"/>
  </si>
  <si>
    <t>敵を自動で眠らせる目。貫通力も大きく増す</t>
    <rPh sb="0" eb="1">
      <t>テキ</t>
    </rPh>
    <rPh sb="2" eb="4">
      <t>ジドウ</t>
    </rPh>
    <rPh sb="5" eb="6">
      <t>ネム</t>
    </rPh>
    <rPh sb="9" eb="10">
      <t>メ</t>
    </rPh>
    <rPh sb="11" eb="13">
      <t>カンツウ</t>
    </rPh>
    <rPh sb="13" eb="14">
      <t>リョク</t>
    </rPh>
    <rPh sb="15" eb="16">
      <t>オオ</t>
    </rPh>
    <rPh sb="18" eb="19">
      <t>マ</t>
    </rPh>
    <phoneticPr fontId="1"/>
  </si>
  <si>
    <t>動物全般が飛び出す謎の箱。暴走の危険も持つ</t>
    <rPh sb="0" eb="2">
      <t>ドウブツ</t>
    </rPh>
    <rPh sb="2" eb="4">
      <t>ゼンパン</t>
    </rPh>
    <rPh sb="5" eb="6">
      <t>ト</t>
    </rPh>
    <rPh sb="7" eb="8">
      <t>ダ</t>
    </rPh>
    <rPh sb="9" eb="10">
      <t>ナゾ</t>
    </rPh>
    <rPh sb="11" eb="12">
      <t>ハコ</t>
    </rPh>
    <rPh sb="13" eb="15">
      <t>ボウソウ</t>
    </rPh>
    <rPh sb="16" eb="18">
      <t>キケン</t>
    </rPh>
    <rPh sb="19" eb="20">
      <t>モ</t>
    </rPh>
    <phoneticPr fontId="1"/>
  </si>
  <si>
    <t>州全体の老化を抑える持ち運び式の泉</t>
    <rPh sb="0" eb="1">
      <t>シュウ</t>
    </rPh>
    <rPh sb="1" eb="3">
      <t>ゼンタイ</t>
    </rPh>
    <rPh sb="4" eb="6">
      <t>ロウカ</t>
    </rPh>
    <rPh sb="7" eb="8">
      <t>オサ</t>
    </rPh>
    <rPh sb="10" eb="11">
      <t>モ</t>
    </rPh>
    <rPh sb="12" eb="13">
      <t>ハコ</t>
    </rPh>
    <rPh sb="14" eb="15">
      <t>シキ</t>
    </rPh>
    <rPh sb="16" eb="17">
      <t>イズミ</t>
    </rPh>
    <phoneticPr fontId="1"/>
  </si>
  <si>
    <t>使い手は限られるが効果は多彩</t>
    <rPh sb="0" eb="1">
      <t>ツカ</t>
    </rPh>
    <rPh sb="2" eb="3">
      <t>テ</t>
    </rPh>
    <rPh sb="4" eb="5">
      <t>カギ</t>
    </rPh>
    <rPh sb="9" eb="11">
      <t>コウカ</t>
    </rPh>
    <rPh sb="12" eb="14">
      <t>タサイ</t>
    </rPh>
    <phoneticPr fontId="1"/>
  </si>
  <si>
    <t>狼の友となる。戦闘でもそれ以外でも有益</t>
    <rPh sb="0" eb="1">
      <t>オオカミ</t>
    </rPh>
    <rPh sb="2" eb="3">
      <t>トモ</t>
    </rPh>
    <rPh sb="7" eb="9">
      <t>セントウ</t>
    </rPh>
    <rPh sb="13" eb="15">
      <t>イガイ</t>
    </rPh>
    <rPh sb="17" eb="19">
      <t>ユウエキ</t>
    </rPh>
    <phoneticPr fontId="1"/>
  </si>
  <si>
    <t>深い傷さえ癒す聖杯。無用な客も押し寄せる</t>
    <rPh sb="0" eb="1">
      <t>フカ</t>
    </rPh>
    <rPh sb="2" eb="3">
      <t>キズ</t>
    </rPh>
    <rPh sb="5" eb="6">
      <t>イヤ</t>
    </rPh>
    <rPh sb="7" eb="9">
      <t>セイハイ</t>
    </rPh>
    <rPh sb="10" eb="12">
      <t>ムヨウ</t>
    </rPh>
    <rPh sb="13" eb="14">
      <t>キャク</t>
    </rPh>
    <rPh sb="15" eb="16">
      <t>オ</t>
    </rPh>
    <rPh sb="17" eb="18">
      <t>ヨ</t>
    </rPh>
    <phoneticPr fontId="1"/>
  </si>
  <si>
    <t>戦闘時使用可能：Banishment\n老化抑止：100%\n暗殺誘発：Knight of the Chalice</t>
    <rPh sb="0" eb="2">
      <t>セントウ</t>
    </rPh>
    <rPh sb="2" eb="3">
      <t>ジ</t>
    </rPh>
    <rPh sb="3" eb="5">
      <t>シヨウ</t>
    </rPh>
    <rPh sb="5" eb="7">
      <t>カノウ</t>
    </rPh>
    <rPh sb="20" eb="22">
      <t>ロウカ</t>
    </rPh>
    <rPh sb="22" eb="24">
      <t>ヨクシ</t>
    </rPh>
    <rPh sb="31" eb="33">
      <t>アンサツ</t>
    </rPh>
    <rPh sb="33" eb="35">
      <t>ユウハツ</t>
    </rPh>
    <phoneticPr fontId="1"/>
  </si>
  <si>
    <t>地、緑魔法増強。癖もなく気軽に使える</t>
    <rPh sb="0" eb="1">
      <t>チ</t>
    </rPh>
    <rPh sb="2" eb="3">
      <t>ミドリ</t>
    </rPh>
    <rPh sb="3" eb="5">
      <t>マホウ</t>
    </rPh>
    <rPh sb="5" eb="7">
      <t>ゾウキョウ</t>
    </rPh>
    <rPh sb="8" eb="9">
      <t>クセ</t>
    </rPh>
    <rPh sb="12" eb="14">
      <t>キガル</t>
    </rPh>
    <rPh sb="15" eb="16">
      <t>ツカ</t>
    </rPh>
    <phoneticPr fontId="1"/>
  </si>
  <si>
    <t>復讐のための契約。上手く働けば強烈</t>
    <rPh sb="0" eb="2">
      <t>フクシュウ</t>
    </rPh>
    <rPh sb="6" eb="8">
      <t>ケイヤク</t>
    </rPh>
    <rPh sb="9" eb="11">
      <t>ウマ</t>
    </rPh>
    <rPh sb="12" eb="13">
      <t>ハタラ</t>
    </rPh>
    <rPh sb="15" eb="17">
      <t>キョウレツ</t>
    </rPh>
    <phoneticPr fontId="1"/>
  </si>
  <si>
    <t>交雑実験の効率と成果を高める</t>
    <rPh sb="0" eb="2">
      <t>コウザツ</t>
    </rPh>
    <rPh sb="2" eb="4">
      <t>ジッケン</t>
    </rPh>
    <rPh sb="5" eb="7">
      <t>コウリツ</t>
    </rPh>
    <rPh sb="8" eb="10">
      <t>セイカ</t>
    </rPh>
    <rPh sb="11" eb="12">
      <t>タカ</t>
    </rPh>
    <phoneticPr fontId="1"/>
  </si>
  <si>
    <t>理解し難いほどの利点と欠点を備える。作ること自体が一つの狂気</t>
    <rPh sb="0" eb="2">
      <t>リカイ</t>
    </rPh>
    <rPh sb="3" eb="4">
      <t>ガタ</t>
    </rPh>
    <rPh sb="8" eb="10">
      <t>リテン</t>
    </rPh>
    <rPh sb="11" eb="13">
      <t>ケッテン</t>
    </rPh>
    <rPh sb="14" eb="15">
      <t>ソナ</t>
    </rPh>
    <rPh sb="18" eb="19">
      <t>ツク</t>
    </rPh>
    <rPh sb="22" eb="24">
      <t>ジタイ</t>
    </rPh>
    <rPh sb="25" eb="26">
      <t>ヒト</t>
    </rPh>
    <rPh sb="28" eb="30">
      <t>キョウキ</t>
    </rPh>
    <phoneticPr fontId="1"/>
  </si>
  <si>
    <t>幽霊の戦士と魔術師を率いる。消耗に注意</t>
    <rPh sb="0" eb="2">
      <t>ユウレイ</t>
    </rPh>
    <rPh sb="3" eb="5">
      <t>センシ</t>
    </rPh>
    <rPh sb="6" eb="9">
      <t>マジュツシ</t>
    </rPh>
    <rPh sb="10" eb="11">
      <t>ヒキ</t>
    </rPh>
    <rPh sb="14" eb="16">
      <t>ショウモウ</t>
    </rPh>
    <rPh sb="17" eb="19">
      <t>チュウイ</t>
    </rPh>
    <phoneticPr fontId="1"/>
  </si>
  <si>
    <t>誰でも優れた建築家に。経済や軍事基盤の補強になる</t>
    <rPh sb="0" eb="1">
      <t>ダレ</t>
    </rPh>
    <rPh sb="3" eb="4">
      <t>スグ</t>
    </rPh>
    <rPh sb="6" eb="9">
      <t>ケンチクカ</t>
    </rPh>
    <rPh sb="11" eb="13">
      <t>ケイザイ</t>
    </rPh>
    <rPh sb="14" eb="16">
      <t>グンジ</t>
    </rPh>
    <rPh sb="16" eb="18">
      <t>キバン</t>
    </rPh>
    <rPh sb="19" eb="21">
      <t>ホキョウ</t>
    </rPh>
    <phoneticPr fontId="1"/>
  </si>
  <si>
    <t>自称英雄の指輪。より強くより正確な攻撃を行える</t>
    <rPh sb="0" eb="2">
      <t>ジショウ</t>
    </rPh>
    <rPh sb="2" eb="4">
      <t>エイユウ</t>
    </rPh>
    <rPh sb="5" eb="7">
      <t>ユビワ</t>
    </rPh>
    <rPh sb="10" eb="11">
      <t>ツヨ</t>
    </rPh>
    <rPh sb="14" eb="16">
      <t>セイカク</t>
    </rPh>
    <rPh sb="17" eb="19">
      <t>コウゲキ</t>
    </rPh>
    <rPh sb="20" eb="21">
      <t>オコナ</t>
    </rPh>
    <phoneticPr fontId="1"/>
  </si>
  <si>
    <t>野良ドルイドの小瓶。水と死の魔力を高める</t>
    <rPh sb="0" eb="2">
      <t>ノラ</t>
    </rPh>
    <rPh sb="7" eb="9">
      <t>コビン</t>
    </rPh>
    <rPh sb="10" eb="11">
      <t>ミズ</t>
    </rPh>
    <rPh sb="12" eb="13">
      <t>シ</t>
    </rPh>
    <rPh sb="14" eb="16">
      <t>マリョク</t>
    </rPh>
    <rPh sb="17" eb="18">
      <t>タカ</t>
    </rPh>
    <phoneticPr fontId="1"/>
  </si>
  <si>
    <t>海龍の真珠。彼らの魔力の下支えとなる</t>
    <rPh sb="0" eb="2">
      <t>カイリュウ</t>
    </rPh>
    <rPh sb="3" eb="5">
      <t>シンジュ</t>
    </rPh>
    <rPh sb="6" eb="7">
      <t>カレ</t>
    </rPh>
    <rPh sb="9" eb="11">
      <t>マリョク</t>
    </rPh>
    <rPh sb="12" eb="14">
      <t>シタザサ</t>
    </rPh>
    <phoneticPr fontId="1"/>
  </si>
  <si>
    <t>天龍の真珠。こちらは比較的珍しい</t>
    <rPh sb="0" eb="2">
      <t>テンリュウ</t>
    </rPh>
    <rPh sb="3" eb="5">
      <t>シンジュ</t>
    </rPh>
    <rPh sb="10" eb="13">
      <t>ヒカクテキ</t>
    </rPh>
    <rPh sb="13" eb="14">
      <t>メズラ</t>
    </rPh>
    <phoneticPr fontId="1"/>
  </si>
  <si>
    <t>龍王の秘蔵品。イベントでのみお目にかかる</t>
    <rPh sb="0" eb="1">
      <t>リュウ</t>
    </rPh>
    <rPh sb="1" eb="2">
      <t>オウ</t>
    </rPh>
    <rPh sb="3" eb="5">
      <t>ヒゾウ</t>
    </rPh>
    <rPh sb="5" eb="6">
      <t>ヒン</t>
    </rPh>
    <rPh sb="15" eb="16">
      <t>メ</t>
    </rPh>
    <phoneticPr fontId="1"/>
  </si>
  <si>
    <t>美しき至高の産業廃棄物。存在自体が罪</t>
    <rPh sb="0" eb="1">
      <t>ウツク</t>
    </rPh>
    <rPh sb="3" eb="5">
      <t>シコウ</t>
    </rPh>
    <rPh sb="6" eb="8">
      <t>サンギョウ</t>
    </rPh>
    <rPh sb="8" eb="11">
      <t>ハイキブツ</t>
    </rPh>
    <rPh sb="12" eb="14">
      <t>ソンザイ</t>
    </rPh>
    <rPh sb="14" eb="16">
      <t>ジタイ</t>
    </rPh>
    <rPh sb="17" eb="18">
      <t>ツミ</t>
    </rPh>
    <phoneticPr fontId="1"/>
  </si>
  <si>
    <t>s</t>
    <phoneticPr fontId="1"/>
  </si>
  <si>
    <t>t</t>
    <phoneticPr fontId="1"/>
  </si>
  <si>
    <t>Tag</t>
    <phoneticPr fontId="1"/>
  </si>
  <si>
    <t>EA</t>
    <phoneticPr fontId="1"/>
  </si>
  <si>
    <t>Mekone</t>
    <phoneticPr fontId="1"/>
  </si>
  <si>
    <t>Brazen Giants</t>
    <phoneticPr fontId="1"/>
  </si>
  <si>
    <t>L</t>
    <phoneticPr fontId="1"/>
  </si>
  <si>
    <t>Fortified City</t>
    <phoneticPr fontId="1"/>
  </si>
  <si>
    <t>City</t>
    <phoneticPr fontId="1"/>
  </si>
  <si>
    <t>戦場を熱波で包む。高性能だが味方含め耐性が必要</t>
    <rPh sb="0" eb="2">
      <t>センジョウ</t>
    </rPh>
    <rPh sb="3" eb="5">
      <t>ネッパ</t>
    </rPh>
    <rPh sb="6" eb="7">
      <t>ツツ</t>
    </rPh>
    <rPh sb="9" eb="12">
      <t>コウセイノウ</t>
    </rPh>
    <rPh sb="14" eb="16">
      <t>ミカタ</t>
    </rPh>
    <rPh sb="16" eb="17">
      <t>フク</t>
    </rPh>
    <rPh sb="18" eb="20">
      <t>タイセイ</t>
    </rPh>
    <rPh sb="21" eb="23">
      <t>ヒツヨウ</t>
    </rPh>
    <phoneticPr fontId="1"/>
  </si>
  <si>
    <t>Burning Blade</t>
    <phoneticPr fontId="1"/>
  </si>
  <si>
    <t>2/4</t>
    <phoneticPr fontId="1"/>
  </si>
  <si>
    <t>Blacksteel Full Plate</t>
    <phoneticPr fontId="1"/>
  </si>
  <si>
    <t>Armor of Knights</t>
    <phoneticPr fontId="1"/>
  </si>
  <si>
    <t>病気を誰でも治療できる。高価だが繰り返し利用可</t>
    <rPh sb="0" eb="2">
      <t>ビョウキ</t>
    </rPh>
    <rPh sb="3" eb="4">
      <t>ダレ</t>
    </rPh>
    <rPh sb="6" eb="8">
      <t>チリョウ</t>
    </rPh>
    <rPh sb="12" eb="14">
      <t>コウカ</t>
    </rPh>
    <rPh sb="16" eb="17">
      <t>ク</t>
    </rPh>
    <rPh sb="18" eb="19">
      <t>カエ</t>
    </rPh>
    <rPh sb="20" eb="23">
      <t>リヨウカ</t>
    </rPh>
    <phoneticPr fontId="1"/>
  </si>
  <si>
    <r>
      <t>Igor K</t>
    </r>
    <r>
      <rPr>
        <sz val="11"/>
        <color theme="1"/>
        <rFont val="ＭＳ Ｐゴシック"/>
        <family val="3"/>
        <charset val="128"/>
      </rPr>
      <t>ö</t>
    </r>
    <r>
      <rPr>
        <sz val="11"/>
        <color theme="1"/>
        <rFont val="ＭＳ Ｐゴシック"/>
        <family val="2"/>
        <charset val="128"/>
      </rPr>
      <t>nhelm's Tome</t>
    </r>
    <phoneticPr fontId="1"/>
  </si>
  <si>
    <t>Dragon Pearl W</t>
    <phoneticPr fontId="1"/>
  </si>
  <si>
    <t>Dragon Pearl S</t>
    <phoneticPr fontId="1"/>
  </si>
  <si>
    <t>Amulet of the Doppelganger</t>
    <phoneticPr fontId="1"/>
  </si>
  <si>
    <t>The Black Book of Secrets</t>
    <phoneticPr fontId="1"/>
  </si>
  <si>
    <t>Fever Fetish</t>
    <phoneticPr fontId="1"/>
  </si>
  <si>
    <t>Enchantment</t>
    <phoneticPr fontId="1"/>
  </si>
  <si>
    <t>Sow Dragon Teeth</t>
    <phoneticPr fontId="1"/>
  </si>
  <si>
    <t>地2</t>
    <rPh sb="0" eb="1">
      <t>チ</t>
    </rPh>
    <phoneticPr fontId="1"/>
  </si>
  <si>
    <t>戦闘</t>
    <rPh sb="0" eb="2">
      <t>セントウ</t>
    </rPh>
    <phoneticPr fontId="1"/>
  </si>
  <si>
    <t>陸上専用</t>
    <rPh sb="0" eb="2">
      <t>リクジョウ</t>
    </rPh>
    <rPh sb="2" eb="4">
      <t>センヨウ</t>
    </rPh>
    <phoneticPr fontId="1"/>
  </si>
  <si>
    <t>一時的召喚</t>
    <rPh sb="0" eb="3">
      <t>イチジテキ</t>
    </rPh>
    <rPh sb="3" eb="5">
      <t>ショウカン</t>
    </rPh>
    <phoneticPr fontId="1"/>
  </si>
  <si>
    <t>Spartae</t>
    <phoneticPr fontId="1"/>
  </si>
  <si>
    <t>Sow Dragon Teeth</t>
    <phoneticPr fontId="1"/>
  </si>
  <si>
    <t>人間</t>
    <rPh sb="0" eb="2">
      <t>ニンゲン</t>
    </rPh>
    <phoneticPr fontId="1"/>
  </si>
  <si>
    <t>Temple of the Shroud</t>
    <phoneticPr fontId="1"/>
  </si>
  <si>
    <t>火3星3</t>
    <rPh sb="0" eb="1">
      <t>ヒ</t>
    </rPh>
    <rPh sb="2" eb="3">
      <t>ホシ</t>
    </rPh>
    <phoneticPr fontId="1"/>
  </si>
  <si>
    <t>EA</t>
    <phoneticPr fontId="1"/>
  </si>
  <si>
    <t>Ermor</t>
    <phoneticPr fontId="1"/>
  </si>
  <si>
    <t>指揮官</t>
    <rPh sb="0" eb="3">
      <t>シキカン</t>
    </rPh>
    <phoneticPr fontId="1"/>
  </si>
  <si>
    <t>Scout</t>
    <phoneticPr fontId="1"/>
  </si>
  <si>
    <t>城</t>
    <rPh sb="0" eb="1">
      <t>シロ</t>
    </rPh>
    <phoneticPr fontId="1"/>
  </si>
  <si>
    <t>斥候</t>
    <rPh sb="0" eb="2">
      <t>セッコウ</t>
    </rPh>
    <phoneticPr fontId="1"/>
  </si>
  <si>
    <t>標準的な斥候。敵地の偵察を担う。山地、森林適応</t>
    <phoneticPr fontId="1"/>
  </si>
  <si>
    <t>fm</t>
    <phoneticPr fontId="1"/>
  </si>
  <si>
    <t>Assassin</t>
    <phoneticPr fontId="1"/>
  </si>
  <si>
    <t>暗殺者</t>
    <rPh sb="0" eb="3">
      <t>アンサツシャ</t>
    </rPh>
    <phoneticPr fontId="1"/>
  </si>
  <si>
    <t>敵指揮官を直接始末する。潜伏も上手い</t>
    <rPh sb="0" eb="1">
      <t>テキ</t>
    </rPh>
    <rPh sb="1" eb="4">
      <t>シキカン</t>
    </rPh>
    <rPh sb="5" eb="7">
      <t>チョクセツ</t>
    </rPh>
    <rPh sb="7" eb="9">
      <t>シマツ</t>
    </rPh>
    <rPh sb="12" eb="14">
      <t>センプク</t>
    </rPh>
    <rPh sb="15" eb="17">
      <t>ウマ</t>
    </rPh>
    <phoneticPr fontId="1"/>
  </si>
  <si>
    <t>Centurion</t>
    <phoneticPr fontId="1"/>
  </si>
  <si>
    <t>基本的な指揮官。装備は良質だが盾を持たない</t>
    <rPh sb="0" eb="3">
      <t>キホンテキ</t>
    </rPh>
    <rPh sb="4" eb="7">
      <t>シキカン</t>
    </rPh>
    <rPh sb="8" eb="10">
      <t>ソウビ</t>
    </rPh>
    <rPh sb="11" eb="13">
      <t>リョウシツ</t>
    </rPh>
    <rPh sb="15" eb="16">
      <t>タテ</t>
    </rPh>
    <rPh sb="17" eb="18">
      <t>モ</t>
    </rPh>
    <phoneticPr fontId="1"/>
  </si>
  <si>
    <t>Legatus Legionis</t>
    <phoneticPr fontId="1"/>
  </si>
  <si>
    <t>上位指揮官。やはり盾は持っていない</t>
    <rPh sb="0" eb="2">
      <t>ジョウイ</t>
    </rPh>
    <rPh sb="2" eb="5">
      <t>シキカン</t>
    </rPh>
    <rPh sb="9" eb="10">
      <t>タテ</t>
    </rPh>
    <rPh sb="11" eb="12">
      <t>モ</t>
    </rPh>
    <phoneticPr fontId="1"/>
  </si>
  <si>
    <t>Acolyte</t>
    <phoneticPr fontId="1"/>
  </si>
  <si>
    <t>y</t>
    <phoneticPr fontId="1"/>
  </si>
  <si>
    <t>聖職者</t>
    <rPh sb="0" eb="3">
      <t>セイショクシャ</t>
    </rPh>
    <phoneticPr fontId="1"/>
  </si>
  <si>
    <t>レベル1の聖職者。特徴はないが安価</t>
    <rPh sb="5" eb="8">
      <t>セイショクシャ</t>
    </rPh>
    <rPh sb="9" eb="11">
      <t>トクチョウ</t>
    </rPh>
    <rPh sb="15" eb="17">
      <t>アンカ</t>
    </rPh>
    <phoneticPr fontId="1"/>
  </si>
  <si>
    <t>Augur</t>
    <phoneticPr fontId="1"/>
  </si>
  <si>
    <t>魔術師</t>
    <rPh sb="0" eb="3">
      <t>マジュツシ</t>
    </rPh>
    <phoneticPr fontId="1"/>
  </si>
  <si>
    <t>火と星の魔法技能を持つ占師。悪くない確率で不幸を防ぐ</t>
    <rPh sb="0" eb="1">
      <t>ヒ</t>
    </rPh>
    <rPh sb="2" eb="3">
      <t>ホシ</t>
    </rPh>
    <rPh sb="4" eb="6">
      <t>マホウ</t>
    </rPh>
    <rPh sb="6" eb="8">
      <t>ギノウ</t>
    </rPh>
    <rPh sb="9" eb="10">
      <t>モ</t>
    </rPh>
    <rPh sb="11" eb="13">
      <t>ウラナイシ</t>
    </rPh>
    <rPh sb="14" eb="15">
      <t>ワル</t>
    </rPh>
    <rPh sb="18" eb="20">
      <t>カクリツ</t>
    </rPh>
    <rPh sb="21" eb="23">
      <t>フコウ</t>
    </rPh>
    <rPh sb="24" eb="25">
      <t>フセ</t>
    </rPh>
    <phoneticPr fontId="1"/>
  </si>
  <si>
    <t>Augur Elder</t>
    <phoneticPr fontId="1"/>
  </si>
  <si>
    <t>火、死、星などの魔法技能を持つ占師。実力のわりに雇用条件が緩い</t>
    <rPh sb="0" eb="1">
      <t>ヒ</t>
    </rPh>
    <rPh sb="2" eb="3">
      <t>シ</t>
    </rPh>
    <rPh sb="4" eb="5">
      <t>ホシ</t>
    </rPh>
    <rPh sb="8" eb="10">
      <t>マホウ</t>
    </rPh>
    <rPh sb="10" eb="12">
      <t>ギノウ</t>
    </rPh>
    <rPh sb="13" eb="14">
      <t>モ</t>
    </rPh>
    <rPh sb="15" eb="17">
      <t>ウラナイシ</t>
    </rPh>
    <rPh sb="18" eb="20">
      <t>ジツリョク</t>
    </rPh>
    <rPh sb="24" eb="26">
      <t>コヨウ</t>
    </rPh>
    <rPh sb="26" eb="28">
      <t>ジョウケン</t>
    </rPh>
    <rPh sb="29" eb="30">
      <t>ユル</t>
    </rPh>
    <phoneticPr fontId="1"/>
  </si>
  <si>
    <t>20+</t>
    <phoneticPr fontId="1"/>
  </si>
  <si>
    <t>60+</t>
    <phoneticPr fontId="1"/>
  </si>
  <si>
    <t>Bishop of the Sacred Shroud</t>
    <phoneticPr fontId="1"/>
  </si>
  <si>
    <t>都</t>
    <rPh sb="0" eb="1">
      <t>ミヤコ</t>
    </rPh>
    <phoneticPr fontId="1"/>
  </si>
  <si>
    <t>レベル2の聖職者。貴重なHealer技能も備える</t>
    <rPh sb="5" eb="8">
      <t>セイショクシャ</t>
    </rPh>
    <rPh sb="9" eb="11">
      <t>キチョウ</t>
    </rPh>
    <rPh sb="18" eb="20">
      <t>ギノウ</t>
    </rPh>
    <rPh sb="21" eb="22">
      <t>ソナ</t>
    </rPh>
    <phoneticPr fontId="1"/>
  </si>
  <si>
    <t>Arch Bishop of the Sacred Shroud</t>
    <phoneticPr fontId="1"/>
  </si>
  <si>
    <t>レベル3の聖職者。Healer技能持ち</t>
    <rPh sb="5" eb="8">
      <t>セイショクシャ</t>
    </rPh>
    <rPh sb="15" eb="17">
      <t>ギノウ</t>
    </rPh>
    <rPh sb="17" eb="18">
      <t>モ</t>
    </rPh>
    <phoneticPr fontId="1"/>
  </si>
  <si>
    <t>兵士</t>
    <rPh sb="0" eb="2">
      <t>ヘイシ</t>
    </rPh>
    <phoneticPr fontId="1"/>
  </si>
  <si>
    <t>Slinger</t>
    <phoneticPr fontId="1"/>
  </si>
  <si>
    <t>射手</t>
    <rPh sb="0" eb="2">
      <t>シャシュ</t>
    </rPh>
    <phoneticPr fontId="1"/>
  </si>
  <si>
    <t>投石器を使う安価な射撃部隊。重装備な敵にはほぼ無意味</t>
    <phoneticPr fontId="1"/>
  </si>
  <si>
    <t>Leve</t>
    <phoneticPr fontId="1"/>
  </si>
  <si>
    <t>歩兵</t>
    <rPh sb="0" eb="2">
      <t>ホヘイ</t>
    </rPh>
    <phoneticPr fontId="1"/>
  </si>
  <si>
    <t>Accensus</t>
    <phoneticPr fontId="1"/>
  </si>
  <si>
    <t>Rorarus</t>
    <phoneticPr fontId="1"/>
  </si>
  <si>
    <t>Hastatus</t>
    <phoneticPr fontId="1"/>
  </si>
  <si>
    <t>Principe</t>
    <phoneticPr fontId="1"/>
  </si>
  <si>
    <t>Triarius</t>
    <phoneticPr fontId="1"/>
  </si>
  <si>
    <t>Standard</t>
    <phoneticPr fontId="1"/>
  </si>
  <si>
    <t>旗手</t>
    <rPh sb="0" eb="2">
      <t>キシュ</t>
    </rPh>
    <phoneticPr fontId="1"/>
  </si>
  <si>
    <t>所属部隊の士気を高める。自身も多少は戦える</t>
    <rPh sb="0" eb="2">
      <t>ショゾク</t>
    </rPh>
    <rPh sb="2" eb="4">
      <t>ブタイ</t>
    </rPh>
    <rPh sb="5" eb="7">
      <t>シキ</t>
    </rPh>
    <rPh sb="8" eb="9">
      <t>タカ</t>
    </rPh>
    <rPh sb="12" eb="14">
      <t>ジシン</t>
    </rPh>
    <rPh sb="15" eb="17">
      <t>タショウ</t>
    </rPh>
    <rPh sb="18" eb="19">
      <t>タタカ</t>
    </rPh>
    <phoneticPr fontId="1"/>
  </si>
  <si>
    <t>Lizard Auxiliare</t>
    <phoneticPr fontId="1"/>
  </si>
  <si>
    <t>s</t>
    <phoneticPr fontId="1"/>
  </si>
  <si>
    <t>Equite</t>
    <phoneticPr fontId="1"/>
  </si>
  <si>
    <t>騎兵</t>
    <rPh sb="0" eb="2">
      <t>キヘイ</t>
    </rPh>
    <phoneticPr fontId="1"/>
  </si>
  <si>
    <t>Retiarius</t>
    <phoneticPr fontId="1"/>
  </si>
  <si>
    <t>網と三叉矛を持つ歩兵。高速雇用できるが少しでも戦うと戦闘後には去る</t>
    <rPh sb="0" eb="1">
      <t>アミ</t>
    </rPh>
    <rPh sb="2" eb="4">
      <t>サンサ</t>
    </rPh>
    <rPh sb="4" eb="5">
      <t>ホコ</t>
    </rPh>
    <rPh sb="6" eb="7">
      <t>モ</t>
    </rPh>
    <rPh sb="8" eb="10">
      <t>ホヘイ</t>
    </rPh>
    <rPh sb="11" eb="13">
      <t>コウソク</t>
    </rPh>
    <rPh sb="13" eb="15">
      <t>コヨウ</t>
    </rPh>
    <rPh sb="19" eb="20">
      <t>スコ</t>
    </rPh>
    <rPh sb="23" eb="24">
      <t>タタカ</t>
    </rPh>
    <rPh sb="26" eb="28">
      <t>セントウ</t>
    </rPh>
    <rPh sb="28" eb="29">
      <t>ゴ</t>
    </rPh>
    <rPh sb="31" eb="32">
      <t>サ</t>
    </rPh>
    <phoneticPr fontId="1"/>
  </si>
  <si>
    <t>Gladiator</t>
    <phoneticPr fontId="1"/>
  </si>
  <si>
    <t>連接棍を持つ歩兵。やはり少しでも戦いに貢献すれば戦闘後に消滅</t>
    <rPh sb="0" eb="2">
      <t>レンセツ</t>
    </rPh>
    <rPh sb="2" eb="3">
      <t>コン</t>
    </rPh>
    <rPh sb="4" eb="5">
      <t>モ</t>
    </rPh>
    <rPh sb="6" eb="8">
      <t>ホヘイ</t>
    </rPh>
    <rPh sb="12" eb="13">
      <t>スコ</t>
    </rPh>
    <rPh sb="16" eb="17">
      <t>タタカ</t>
    </rPh>
    <rPh sb="19" eb="21">
      <t>コウケン</t>
    </rPh>
    <rPh sb="24" eb="26">
      <t>セントウ</t>
    </rPh>
    <rPh sb="26" eb="27">
      <t>ゴ</t>
    </rPh>
    <rPh sb="28" eb="30">
      <t>ショウメツ</t>
    </rPh>
    <phoneticPr fontId="1"/>
  </si>
  <si>
    <t>Equite of the Sacred Shroud</t>
    <phoneticPr fontId="1"/>
  </si>
  <si>
    <t>Flamen</t>
    <phoneticPr fontId="1"/>
  </si>
  <si>
    <t>外</t>
    <rPh sb="0" eb="1">
      <t>ソト</t>
    </rPh>
    <phoneticPr fontId="1"/>
  </si>
  <si>
    <t>y</t>
    <phoneticPr fontId="1"/>
  </si>
  <si>
    <t>y</t>
    <phoneticPr fontId="1"/>
  </si>
  <si>
    <t>レベル1の聖職者。火などの幅広い魔法技能も持つ</t>
    <rPh sb="5" eb="8">
      <t>セイショクシャ</t>
    </rPh>
    <rPh sb="9" eb="10">
      <t>ヒ</t>
    </rPh>
    <rPh sb="13" eb="15">
      <t>ハバヒロ</t>
    </rPh>
    <rPh sb="16" eb="18">
      <t>マホウ</t>
    </rPh>
    <rPh sb="18" eb="20">
      <t>ギノウ</t>
    </rPh>
    <rPh sb="21" eb="22">
      <t>モ</t>
    </rPh>
    <phoneticPr fontId="1"/>
  </si>
  <si>
    <t>5+</t>
    <phoneticPr fontId="1"/>
  </si>
  <si>
    <t>Pontifex</t>
    <phoneticPr fontId="1"/>
  </si>
  <si>
    <t>y</t>
    <phoneticPr fontId="1"/>
  </si>
  <si>
    <t>レベル2の聖職者。火の魔法技能も持つ</t>
    <rPh sb="5" eb="8">
      <t>セイショクシャ</t>
    </rPh>
    <rPh sb="9" eb="10">
      <t>ヒ</t>
    </rPh>
    <rPh sb="11" eb="13">
      <t>マホウ</t>
    </rPh>
    <rPh sb="13" eb="15">
      <t>ギノウ</t>
    </rPh>
    <rPh sb="16" eb="17">
      <t>モ</t>
    </rPh>
    <phoneticPr fontId="1"/>
  </si>
  <si>
    <t>EA</t>
    <phoneticPr fontId="1"/>
  </si>
  <si>
    <t>Ermor</t>
    <phoneticPr fontId="1"/>
  </si>
  <si>
    <t>Acolyte</t>
    <phoneticPr fontId="1"/>
  </si>
  <si>
    <t>聖1</t>
    <rPh sb="0" eb="1">
      <t>セイ</t>
    </rPh>
    <phoneticPr fontId="1"/>
  </si>
  <si>
    <t>Augur</t>
    <phoneticPr fontId="1"/>
  </si>
  <si>
    <t>火1星1</t>
    <rPh sb="0" eb="1">
      <t>ヒ</t>
    </rPh>
    <rPh sb="2" eb="3">
      <t>ホシ</t>
    </rPh>
    <phoneticPr fontId="1"/>
  </si>
  <si>
    <t>Augur Elder</t>
    <phoneticPr fontId="1"/>
  </si>
  <si>
    <t>火2星1死2</t>
    <rPh sb="0" eb="1">
      <t>ヒ</t>
    </rPh>
    <rPh sb="2" eb="3">
      <t>ホシ</t>
    </rPh>
    <rPh sb="4" eb="5">
      <t>シ</t>
    </rPh>
    <phoneticPr fontId="1"/>
  </si>
  <si>
    <t>火風星死+1:100% 火風星死+1:10%</t>
    <rPh sb="0" eb="1">
      <t>ヒ</t>
    </rPh>
    <rPh sb="1" eb="2">
      <t>カゼ</t>
    </rPh>
    <rPh sb="2" eb="3">
      <t>ホシ</t>
    </rPh>
    <rPh sb="3" eb="4">
      <t>シ</t>
    </rPh>
    <rPh sb="12" eb="13">
      <t>ヒ</t>
    </rPh>
    <rPh sb="13" eb="14">
      <t>カゼ</t>
    </rPh>
    <rPh sb="14" eb="15">
      <t>ホシ</t>
    </rPh>
    <rPh sb="15" eb="16">
      <t>シ</t>
    </rPh>
    <phoneticPr fontId="1"/>
  </si>
  <si>
    <t>17+</t>
    <phoneticPr fontId="1"/>
  </si>
  <si>
    <t>Bishop of the Sacred Shroud</t>
    <phoneticPr fontId="1"/>
  </si>
  <si>
    <t>聖2</t>
    <rPh sb="0" eb="1">
      <t>セイ</t>
    </rPh>
    <phoneticPr fontId="1"/>
  </si>
  <si>
    <t>h1</t>
    <phoneticPr fontId="1"/>
  </si>
  <si>
    <t>Arch Bishop of the Sacred Shroud</t>
    <phoneticPr fontId="1"/>
  </si>
  <si>
    <t>聖3</t>
    <rPh sb="0" eb="1">
      <t>セイ</t>
    </rPh>
    <phoneticPr fontId="1"/>
  </si>
  <si>
    <t>Flamen</t>
    <phoneticPr fontId="1"/>
  </si>
  <si>
    <t>火1聖1</t>
    <rPh sb="0" eb="1">
      <t>ヒ</t>
    </rPh>
    <rPh sb="2" eb="3">
      <t>セイ</t>
    </rPh>
    <phoneticPr fontId="1"/>
  </si>
  <si>
    <t>火風水地緑+1:100%</t>
    <rPh sb="0" eb="1">
      <t>ヒ</t>
    </rPh>
    <rPh sb="1" eb="2">
      <t>カゼ</t>
    </rPh>
    <rPh sb="2" eb="3">
      <t>ミズ</t>
    </rPh>
    <rPh sb="3" eb="4">
      <t>チ</t>
    </rPh>
    <rPh sb="4" eb="5">
      <t>ミドリ</t>
    </rPh>
    <phoneticPr fontId="1"/>
  </si>
  <si>
    <t>火1聖2</t>
    <rPh sb="0" eb="1">
      <t>ヒ</t>
    </rPh>
    <rPh sb="2" eb="3">
      <t>セイ</t>
    </rPh>
    <phoneticPr fontId="1"/>
  </si>
  <si>
    <t>EA</t>
    <phoneticPr fontId="1"/>
  </si>
  <si>
    <t>Ermor</t>
    <phoneticPr fontId="1"/>
  </si>
  <si>
    <t>陸上下位</t>
    <rPh sb="0" eb="2">
      <t>リクジョウ</t>
    </rPh>
    <rPh sb="2" eb="4">
      <t>カイ</t>
    </rPh>
    <phoneticPr fontId="1"/>
  </si>
  <si>
    <t>Centurion</t>
    <phoneticPr fontId="1"/>
  </si>
  <si>
    <t>Leve:10　Accensus:10　Rorarus:10</t>
    <phoneticPr fontId="1"/>
  </si>
  <si>
    <t>陸上上位</t>
    <rPh sb="0" eb="2">
      <t>リクジョウ</t>
    </rPh>
    <rPh sb="2" eb="4">
      <t>ジョウイ</t>
    </rPh>
    <phoneticPr fontId="1"/>
  </si>
  <si>
    <t>Pontifex</t>
    <phoneticPr fontId="1"/>
  </si>
  <si>
    <t>Hastatus:10</t>
    <phoneticPr fontId="1"/>
  </si>
  <si>
    <t>陸上要塞</t>
    <rPh sb="0" eb="2">
      <t>リクジョウ</t>
    </rPh>
    <rPh sb="2" eb="4">
      <t>ヨウサイ</t>
    </rPh>
    <phoneticPr fontId="1"/>
  </si>
  <si>
    <t>Centurion</t>
    <phoneticPr fontId="1"/>
  </si>
  <si>
    <t>Slinger:15</t>
    <phoneticPr fontId="1"/>
  </si>
  <si>
    <t>Conjuration</t>
    <phoneticPr fontId="1"/>
  </si>
  <si>
    <t>Contact Lar</t>
    <phoneticPr fontId="1"/>
  </si>
  <si>
    <t>緑1</t>
    <rPh sb="0" eb="1">
      <t>ミドリ</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</si>
  <si>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</si>
  <si>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</si>
  <si>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</si>
  <si>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緑などの魔法を使う田舎の精霊Larを召喚します</t>
    <rPh sb="0" eb="1">
      <t>ミドリ</t>
    </rPh>
    <rPh sb="4" eb="6">
      <t>マホウ</t>
    </rPh>
    <rPh sb="7" eb="8">
      <t>ツカ</t>
    </rPh>
    <rPh sb="9" eb="11">
      <t>イナカ</t>
    </rPh>
    <rPh sb="12" eb="14">
      <t>セイレイ</t>
    </rPh>
    <rPh sb="18" eb="20">
      <t>ショウカン</t>
    </rPh>
    <phoneticPr fontId="1"/>
  </si>
  <si>
    <t>Lar</t>
    <phoneticPr fontId="1"/>
  </si>
  <si>
    <t>Ermor</t>
    <phoneticPr fontId="1"/>
  </si>
  <si>
    <t>Contact Lar</t>
    <phoneticPr fontId="1"/>
  </si>
  <si>
    <t>冠</t>
    <rPh sb="0" eb="1">
      <t>カンムリ</t>
    </rPh>
    <phoneticPr fontId="1"/>
  </si>
  <si>
    <t>EA</t>
    <phoneticPr fontId="1"/>
  </si>
  <si>
    <t>Ulm</t>
    <phoneticPr fontId="1"/>
  </si>
  <si>
    <t>指揮官</t>
    <rPh sb="0" eb="3">
      <t>シキカン</t>
    </rPh>
    <phoneticPr fontId="1"/>
  </si>
  <si>
    <t>Warrior Scout</t>
    <phoneticPr fontId="1"/>
  </si>
  <si>
    <t>城森山</t>
    <rPh sb="0" eb="1">
      <t>シロ</t>
    </rPh>
    <rPh sb="1" eb="2">
      <t>モリ</t>
    </rPh>
    <rPh sb="2" eb="3">
      <t>ヤマ</t>
    </rPh>
    <phoneticPr fontId="1"/>
  </si>
  <si>
    <t>斥候</t>
    <rPh sb="0" eb="2">
      <t>セッコウ</t>
    </rPh>
    <phoneticPr fontId="1"/>
  </si>
  <si>
    <t>雪道にも強い蛮族の斥候。装備も無駄に良い</t>
    <rPh sb="0" eb="2">
      <t>ユキミチ</t>
    </rPh>
    <rPh sb="4" eb="5">
      <t>ツヨ</t>
    </rPh>
    <rPh sb="6" eb="8">
      <t>バンゾク</t>
    </rPh>
    <rPh sb="9" eb="11">
      <t>セッコウ</t>
    </rPh>
    <rPh sb="12" eb="14">
      <t>ソウビ</t>
    </rPh>
    <rPh sb="15" eb="17">
      <t>ムダ</t>
    </rPh>
    <rPh sb="18" eb="19">
      <t>ヨ</t>
    </rPh>
    <phoneticPr fontId="1"/>
  </si>
  <si>
    <t>fm</t>
    <phoneticPr fontId="1"/>
  </si>
  <si>
    <t>s</t>
    <phoneticPr fontId="1"/>
  </si>
  <si>
    <t>Warrior Chief</t>
    <phoneticPr fontId="1"/>
  </si>
  <si>
    <t>標準的な指揮官。兵士共々森、山、雪に強い</t>
    <rPh sb="0" eb="3">
      <t>ヒョウジュンテキ</t>
    </rPh>
    <rPh sb="4" eb="7">
      <t>シキカン</t>
    </rPh>
    <rPh sb="8" eb="10">
      <t>ヘイシ</t>
    </rPh>
    <rPh sb="10" eb="12">
      <t>トモドモ</t>
    </rPh>
    <rPh sb="12" eb="13">
      <t>モリ</t>
    </rPh>
    <rPh sb="14" eb="15">
      <t>ヤマ</t>
    </rPh>
    <rPh sb="16" eb="17">
      <t>ユキ</t>
    </rPh>
    <rPh sb="18" eb="19">
      <t>ツヨ</t>
    </rPh>
    <phoneticPr fontId="1"/>
  </si>
  <si>
    <t>Warrior Smith</t>
    <phoneticPr fontId="1"/>
  </si>
  <si>
    <t>城</t>
    <rPh sb="0" eb="1">
      <t>シロ</t>
    </rPh>
    <phoneticPr fontId="1"/>
  </si>
  <si>
    <t>魔術師</t>
    <rPh sb="0" eb="3">
      <t>マジュツシ</t>
    </rPh>
    <phoneticPr fontId="1"/>
  </si>
  <si>
    <t>地などの魔法技能を持つ鍛冶屋。要塞へ追加資源を提供する</t>
    <rPh sb="0" eb="1">
      <t>チ</t>
    </rPh>
    <rPh sb="4" eb="6">
      <t>マホウ</t>
    </rPh>
    <rPh sb="6" eb="8">
      <t>ギノウ</t>
    </rPh>
    <rPh sb="9" eb="10">
      <t>モ</t>
    </rPh>
    <rPh sb="11" eb="14">
      <t>カジヤ</t>
    </rPh>
    <rPh sb="15" eb="17">
      <t>ヨウサイ</t>
    </rPh>
    <rPh sb="18" eb="20">
      <t>ツイカ</t>
    </rPh>
    <rPh sb="20" eb="22">
      <t>シゲン</t>
    </rPh>
    <rPh sb="23" eb="25">
      <t>テイキョウ</t>
    </rPh>
    <phoneticPr fontId="1"/>
  </si>
  <si>
    <t>5+</t>
    <phoneticPr fontId="1"/>
  </si>
  <si>
    <t>40+</t>
    <phoneticPr fontId="1"/>
  </si>
  <si>
    <t>Shaman</t>
    <phoneticPr fontId="1"/>
  </si>
  <si>
    <t>聖職者</t>
    <rPh sb="0" eb="3">
      <t>セイショクシャ</t>
    </rPh>
    <phoneticPr fontId="1"/>
  </si>
  <si>
    <t>レベル1の聖職者。地などの魔法技能も持つ。研究は苦手</t>
    <rPh sb="5" eb="8">
      <t>セイショクシャ</t>
    </rPh>
    <rPh sb="9" eb="10">
      <t>チ</t>
    </rPh>
    <rPh sb="13" eb="15">
      <t>マホウ</t>
    </rPh>
    <rPh sb="15" eb="17">
      <t>ギノウ</t>
    </rPh>
    <rPh sb="18" eb="19">
      <t>モ</t>
    </rPh>
    <rPh sb="21" eb="23">
      <t>ケンキュウ</t>
    </rPh>
    <rPh sb="24" eb="26">
      <t>ニガテ</t>
    </rPh>
    <phoneticPr fontId="1"/>
  </si>
  <si>
    <t>10+</t>
    <phoneticPr fontId="1"/>
  </si>
  <si>
    <t>0+</t>
    <phoneticPr fontId="1"/>
  </si>
  <si>
    <t>s</t>
    <phoneticPr fontId="1"/>
  </si>
  <si>
    <t>Antlered Shaman</t>
    <phoneticPr fontId="1"/>
  </si>
  <si>
    <t>都</t>
    <rPh sb="0" eb="1">
      <t>ミヤコ</t>
    </rPh>
    <phoneticPr fontId="1"/>
  </si>
  <si>
    <t>レベル1の聖職者。地や緑などの魔法技能も持つ</t>
    <rPh sb="5" eb="8">
      <t>セイショクシャ</t>
    </rPh>
    <rPh sb="9" eb="10">
      <t>チ</t>
    </rPh>
    <rPh sb="11" eb="12">
      <t>ミドリ</t>
    </rPh>
    <rPh sb="15" eb="17">
      <t>マホウ</t>
    </rPh>
    <rPh sb="17" eb="19">
      <t>ギノウ</t>
    </rPh>
    <rPh sb="20" eb="21">
      <t>モ</t>
    </rPh>
    <phoneticPr fontId="1"/>
  </si>
  <si>
    <t>20+</t>
    <phoneticPr fontId="1"/>
  </si>
  <si>
    <t>兵士</t>
    <rPh sb="0" eb="2">
      <t>ヘイシ</t>
    </rPh>
    <phoneticPr fontId="1"/>
  </si>
  <si>
    <t>Archer</t>
    <phoneticPr fontId="1"/>
  </si>
  <si>
    <t>射手</t>
    <rPh sb="0" eb="2">
      <t>シャシュ</t>
    </rPh>
    <phoneticPr fontId="1"/>
  </si>
  <si>
    <t>高精度の弓兵。士気やHPなども優秀</t>
    <rPh sb="0" eb="3">
      <t>コウセイド</t>
    </rPh>
    <rPh sb="4" eb="5">
      <t>ユミ</t>
    </rPh>
    <rPh sb="5" eb="6">
      <t>ヘイ</t>
    </rPh>
    <rPh sb="7" eb="9">
      <t>シキ</t>
    </rPh>
    <rPh sb="15" eb="17">
      <t>ユウシュウ</t>
    </rPh>
    <phoneticPr fontId="1"/>
  </si>
  <si>
    <t>fm</t>
    <phoneticPr fontId="1"/>
  </si>
  <si>
    <t>Warrior Maiden</t>
    <phoneticPr fontId="1"/>
  </si>
  <si>
    <t>さらに有能な弓兵。装備も良く潜伏も行える</t>
    <rPh sb="3" eb="5">
      <t>ユウノウ</t>
    </rPh>
    <rPh sb="6" eb="7">
      <t>ユミ</t>
    </rPh>
    <rPh sb="7" eb="8">
      <t>ヘイ</t>
    </rPh>
    <rPh sb="9" eb="11">
      <t>ソウビ</t>
    </rPh>
    <rPh sb="12" eb="13">
      <t>ヨ</t>
    </rPh>
    <rPh sb="14" eb="16">
      <t>センプク</t>
    </rPh>
    <rPh sb="17" eb="18">
      <t>オコナ</t>
    </rPh>
    <phoneticPr fontId="1"/>
  </si>
  <si>
    <t>Axe Warrior</t>
    <phoneticPr fontId="1"/>
  </si>
  <si>
    <t>歩兵</t>
    <rPh sb="0" eb="2">
      <t>ホヘイ</t>
    </rPh>
    <phoneticPr fontId="1"/>
  </si>
  <si>
    <t>斧二つと投斧を持つ歩兵。命中率の低さを威力と手数で補う</t>
    <rPh sb="0" eb="1">
      <t>オノ</t>
    </rPh>
    <rPh sb="1" eb="2">
      <t>フタ</t>
    </rPh>
    <rPh sb="4" eb="5">
      <t>ナ</t>
    </rPh>
    <rPh sb="5" eb="6">
      <t>オノ</t>
    </rPh>
    <rPh sb="7" eb="8">
      <t>モ</t>
    </rPh>
    <rPh sb="9" eb="11">
      <t>ホヘイ</t>
    </rPh>
    <rPh sb="12" eb="14">
      <t>メイチュウ</t>
    </rPh>
    <rPh sb="14" eb="15">
      <t>リツ</t>
    </rPh>
    <rPh sb="16" eb="17">
      <t>ヒク</t>
    </rPh>
    <rPh sb="19" eb="21">
      <t>イリョク</t>
    </rPh>
    <rPh sb="22" eb="24">
      <t>テカズ</t>
    </rPh>
    <rPh sb="25" eb="26">
      <t>オギナ</t>
    </rPh>
    <phoneticPr fontId="1"/>
  </si>
  <si>
    <t>Warrior</t>
    <phoneticPr fontId="1"/>
  </si>
  <si>
    <t>長剣と斧を持つ歩兵。投擲はないが接近戦にはより強い</t>
    <rPh sb="0" eb="2">
      <t>チョウケン</t>
    </rPh>
    <rPh sb="3" eb="4">
      <t>オノ</t>
    </rPh>
    <rPh sb="5" eb="6">
      <t>モ</t>
    </rPh>
    <rPh sb="7" eb="9">
      <t>ホヘイ</t>
    </rPh>
    <rPh sb="10" eb="12">
      <t>トウテキ</t>
    </rPh>
    <rPh sb="16" eb="19">
      <t>セッキンセン</t>
    </rPh>
    <rPh sb="23" eb="24">
      <t>ツヨ</t>
    </rPh>
    <phoneticPr fontId="1"/>
  </si>
  <si>
    <t>Forest Warrior</t>
    <phoneticPr fontId="1"/>
  </si>
  <si>
    <t>城森</t>
    <rPh sb="0" eb="1">
      <t>シロ</t>
    </rPh>
    <rPh sb="1" eb="2">
      <t>モリ</t>
    </rPh>
    <phoneticPr fontId="1"/>
  </si>
  <si>
    <t>fm</t>
    <phoneticPr fontId="1"/>
  </si>
  <si>
    <t>Mountain Warrior</t>
    <phoneticPr fontId="1"/>
  </si>
  <si>
    <t>城山</t>
    <rPh sb="0" eb="2">
      <t>シロヤマ</t>
    </rPh>
    <phoneticPr fontId="1"/>
  </si>
  <si>
    <t>fm</t>
    <phoneticPr fontId="1"/>
  </si>
  <si>
    <t>斧二つと投斧を持つ歩兵。潜伏能力を代償に能力が総じて向上</t>
    <rPh sb="0" eb="1">
      <t>オノ</t>
    </rPh>
    <rPh sb="1" eb="2">
      <t>フタ</t>
    </rPh>
    <rPh sb="4" eb="5">
      <t>ナ</t>
    </rPh>
    <rPh sb="5" eb="6">
      <t>オノ</t>
    </rPh>
    <rPh sb="7" eb="8">
      <t>モ</t>
    </rPh>
    <rPh sb="9" eb="11">
      <t>ホヘイ</t>
    </rPh>
    <rPh sb="12" eb="14">
      <t>センプク</t>
    </rPh>
    <rPh sb="14" eb="16">
      <t>ノウリョク</t>
    </rPh>
    <rPh sb="17" eb="19">
      <t>ダイショウ</t>
    </rPh>
    <rPh sb="20" eb="22">
      <t>ノウリョク</t>
    </rPh>
    <rPh sb="23" eb="24">
      <t>ソウ</t>
    </rPh>
    <rPh sb="26" eb="28">
      <t>コウジョウ</t>
    </rPh>
    <phoneticPr fontId="1"/>
  </si>
  <si>
    <t>長剣と斧を持つ歩兵。やはり潜伏はできないが能力は高め</t>
    <rPh sb="0" eb="2">
      <t>チョウケン</t>
    </rPh>
    <rPh sb="3" eb="4">
      <t>オノ</t>
    </rPh>
    <rPh sb="5" eb="6">
      <t>モ</t>
    </rPh>
    <rPh sb="7" eb="9">
      <t>ホヘイ</t>
    </rPh>
    <rPh sb="13" eb="15">
      <t>センプク</t>
    </rPh>
    <rPh sb="21" eb="23">
      <t>ノウリョク</t>
    </rPh>
    <rPh sb="24" eb="25">
      <t>タカ</t>
    </rPh>
    <phoneticPr fontId="1"/>
  </si>
  <si>
    <t>Shield Maiden</t>
    <phoneticPr fontId="1"/>
  </si>
  <si>
    <t>小剣と盾を持つ歩兵。射撃への備えとして重要な存在</t>
    <rPh sb="0" eb="2">
      <t>ショウケン</t>
    </rPh>
    <rPh sb="3" eb="4">
      <t>タテ</t>
    </rPh>
    <rPh sb="5" eb="6">
      <t>モ</t>
    </rPh>
    <rPh sb="7" eb="9">
      <t>ホヘイ</t>
    </rPh>
    <rPh sb="10" eb="12">
      <t>シャゲキ</t>
    </rPh>
    <rPh sb="14" eb="15">
      <t>ソナ</t>
    </rPh>
    <rPh sb="19" eb="21">
      <t>ジュウヨウ</t>
    </rPh>
    <rPh sb="22" eb="24">
      <t>ソンザイ</t>
    </rPh>
    <phoneticPr fontId="1"/>
  </si>
  <si>
    <t>Steel Maiden</t>
    <phoneticPr fontId="1"/>
  </si>
  <si>
    <t>小剣二つを持つ歩兵。攻撃力は低めだが命中率が高い</t>
    <rPh sb="0" eb="2">
      <t>ショウケン</t>
    </rPh>
    <rPh sb="2" eb="3">
      <t>フタ</t>
    </rPh>
    <rPh sb="5" eb="6">
      <t>モ</t>
    </rPh>
    <rPh sb="7" eb="9">
      <t>ホヘイ</t>
    </rPh>
    <rPh sb="10" eb="13">
      <t>コウゲキリョク</t>
    </rPh>
    <rPh sb="14" eb="15">
      <t>ヒク</t>
    </rPh>
    <rPh sb="18" eb="20">
      <t>メイチュウ</t>
    </rPh>
    <rPh sb="20" eb="21">
      <t>リツ</t>
    </rPh>
    <rPh sb="22" eb="23">
      <t>タカ</t>
    </rPh>
    <phoneticPr fontId="1"/>
  </si>
  <si>
    <t>Iron Warrior</t>
    <phoneticPr fontId="1"/>
  </si>
  <si>
    <t>大槌を持つ歩兵。一撃が非常に重い</t>
    <rPh sb="0" eb="2">
      <t>オオツチ</t>
    </rPh>
    <rPh sb="3" eb="4">
      <t>モ</t>
    </rPh>
    <rPh sb="5" eb="7">
      <t>ホヘイ</t>
    </rPh>
    <rPh sb="8" eb="10">
      <t>イチゲキ</t>
    </rPh>
    <rPh sb="11" eb="13">
      <t>ヒジョウ</t>
    </rPh>
    <rPh sb="14" eb="15">
      <t>オモ</t>
    </rPh>
    <phoneticPr fontId="1"/>
  </si>
  <si>
    <t>Steel Warrior</t>
    <phoneticPr fontId="1"/>
  </si>
  <si>
    <t>y</t>
    <phoneticPr fontId="1"/>
  </si>
  <si>
    <t>y</t>
    <phoneticPr fontId="1"/>
  </si>
  <si>
    <t>y</t>
    <phoneticPr fontId="1"/>
  </si>
  <si>
    <t>大剣を持つ歩兵。他よりも若干冷気耐性が高い</t>
    <rPh sb="0" eb="2">
      <t>ダイケン</t>
    </rPh>
    <rPh sb="3" eb="4">
      <t>モ</t>
    </rPh>
    <rPh sb="5" eb="7">
      <t>ホヘイ</t>
    </rPh>
    <rPh sb="8" eb="9">
      <t>ホカ</t>
    </rPh>
    <rPh sb="12" eb="14">
      <t>ジャッカン</t>
    </rPh>
    <rPh sb="14" eb="16">
      <t>レイキ</t>
    </rPh>
    <rPh sb="16" eb="18">
      <t>タイセイ</t>
    </rPh>
    <rPh sb="19" eb="20">
      <t>タカ</t>
    </rPh>
    <phoneticPr fontId="1"/>
  </si>
  <si>
    <t>s</t>
    <phoneticPr fontId="1"/>
  </si>
  <si>
    <t>EA</t>
    <phoneticPr fontId="1"/>
  </si>
  <si>
    <t>Ulm</t>
    <phoneticPr fontId="1"/>
  </si>
  <si>
    <t>Warrior Smith</t>
    <phoneticPr fontId="1"/>
  </si>
  <si>
    <t>地1</t>
    <rPh sb="0" eb="1">
      <t>チ</t>
    </rPh>
    <phoneticPr fontId="1"/>
  </si>
  <si>
    <t>9+</t>
    <phoneticPr fontId="1"/>
  </si>
  <si>
    <t>Shaman</t>
    <phoneticPr fontId="1"/>
  </si>
  <si>
    <t>地1聖1</t>
    <rPh sb="0" eb="1">
      <t>チ</t>
    </rPh>
    <rPh sb="2" eb="3">
      <t>セイ</t>
    </rPh>
    <phoneticPr fontId="1"/>
  </si>
  <si>
    <t>7+</t>
    <phoneticPr fontId="1"/>
  </si>
  <si>
    <t>Antlered Shaman</t>
    <phoneticPr fontId="1"/>
  </si>
  <si>
    <t>地2緑2聖1</t>
    <rPh sb="0" eb="1">
      <t>チ</t>
    </rPh>
    <rPh sb="2" eb="3">
      <t>ミドリ</t>
    </rPh>
    <rPh sb="4" eb="5">
      <t>セイ</t>
    </rPh>
    <phoneticPr fontId="1"/>
  </si>
  <si>
    <t>火地死緑+1:10%</t>
    <rPh sb="0" eb="1">
      <t>ヒ</t>
    </rPh>
    <rPh sb="1" eb="2">
      <t>チ</t>
    </rPh>
    <rPh sb="2" eb="3">
      <t>シ</t>
    </rPh>
    <rPh sb="3" eb="4">
      <t>ミドリ</t>
    </rPh>
    <phoneticPr fontId="1"/>
  </si>
  <si>
    <t>13+</t>
    <phoneticPr fontId="1"/>
  </si>
  <si>
    <t>Conjuration</t>
    <phoneticPr fontId="1"/>
  </si>
  <si>
    <t>Sloth of Bears</t>
    <phoneticPr fontId="1"/>
  </si>
  <si>
    <t>緑2</t>
    <rPh sb="0" eb="1">
      <t>ミドリ</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</si>
  <si>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</si>
  <si>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</si>
  <si>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</si>
  <si>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強靭なGreat Bearを10+体召喚します</t>
    <rPh sb="0" eb="2">
      <t>キョウジン</t>
    </rPh>
    <rPh sb="17" eb="18">
      <t>タイ</t>
    </rPh>
    <rPh sb="18" eb="20">
      <t>ショウカン</t>
    </rPh>
    <phoneticPr fontId="1"/>
  </si>
  <si>
    <t>Great Bear</t>
    <phoneticPr fontId="1"/>
  </si>
  <si>
    <t>10+2</t>
    <phoneticPr fontId="1"/>
  </si>
  <si>
    <t>陸上下位</t>
    <rPh sb="0" eb="2">
      <t>リクジョウ</t>
    </rPh>
    <rPh sb="2" eb="4">
      <t>カイ</t>
    </rPh>
    <phoneticPr fontId="1"/>
  </si>
  <si>
    <t>Warrior Chief</t>
    <phoneticPr fontId="1"/>
  </si>
  <si>
    <t>Archer:10　Warrior:10</t>
    <phoneticPr fontId="1"/>
  </si>
  <si>
    <t>陸上上位</t>
    <rPh sb="0" eb="2">
      <t>リクジョウ</t>
    </rPh>
    <rPh sb="2" eb="4">
      <t>ジョウイ</t>
    </rPh>
    <phoneticPr fontId="1"/>
  </si>
  <si>
    <t>Shaman</t>
    <phoneticPr fontId="1"/>
  </si>
  <si>
    <t>Axe Warrior</t>
    <phoneticPr fontId="1"/>
  </si>
  <si>
    <t>陸上要塞</t>
    <rPh sb="0" eb="2">
      <t>リクジョウ</t>
    </rPh>
    <rPh sb="2" eb="4">
      <t>ヨウサイ</t>
    </rPh>
    <phoneticPr fontId="1"/>
  </si>
  <si>
    <t>Archer:10</t>
    <phoneticPr fontId="1"/>
  </si>
  <si>
    <t>人間</t>
    <rPh sb="0" eb="2">
      <t>ニンゲン</t>
    </rPh>
    <phoneticPr fontId="1"/>
  </si>
  <si>
    <t>The Wheel of Pain, Irminsul</t>
    <phoneticPr fontId="1"/>
  </si>
  <si>
    <t>地3死1緑2</t>
    <rPh sb="0" eb="1">
      <t>チ</t>
    </rPh>
    <rPh sb="2" eb="3">
      <t>シ</t>
    </rPh>
    <rPh sb="4" eb="5">
      <t>ミドリ</t>
    </rPh>
    <phoneticPr fontId="1"/>
  </si>
  <si>
    <t>Ulmは寒冷な山々と深い森林の地です。
この荒涼たる地には、何年も前に気高く獰猛な蛮族らが定住しました。
彼らの血脈は、森の民を標準的な人間よりも強靭に、そして寒冷な気候に強くしました。
成人すると、若者たちは直ちに一本の短剣を与えられ、最初の降雪と共に森に置き去りにされます。
その冬を生き残った者だけが、家族の許に戻ることを許されます。
Ulmの蛮族は、族長と、鋼鉄の謎を追い求める戦闘鍛冶によって支配されます。
鋼は神聖なる金属であり、それを造り出す者もまた神聖視されます。
鍛冶は神に生贄を捧げることと同義となり、他の如何なる文明もそれほどの魔法の品の製造技術を発達させませんでした。
馬は珍しく、戦争にそれを用いる者は軽蔑されます。
一方で奇襲は一般的で、多くの戦士は敵に白兵戦を仕掛けるために隠密行動を用います。</t>
    <rPh sb="4" eb="6">
      <t>カンレイ</t>
    </rPh>
    <rPh sb="7" eb="9">
      <t>ヤマヤマ</t>
    </rPh>
    <rPh sb="10" eb="11">
      <t>フカ</t>
    </rPh>
    <rPh sb="12" eb="14">
      <t>シンリン</t>
    </rPh>
    <rPh sb="15" eb="16">
      <t>チ</t>
    </rPh>
    <rPh sb="22" eb="24">
      <t>コウリョウ</t>
    </rPh>
    <rPh sb="26" eb="27">
      <t>チ</t>
    </rPh>
    <rPh sb="30" eb="32">
      <t>ナンネン</t>
    </rPh>
    <rPh sb="33" eb="34">
      <t>マエ</t>
    </rPh>
    <rPh sb="35" eb="37">
      <t>ケダカ</t>
    </rPh>
    <rPh sb="38" eb="40">
      <t>ドウモウ</t>
    </rPh>
    <rPh sb="41" eb="43">
      <t>バンゾク</t>
    </rPh>
    <rPh sb="45" eb="47">
      <t>テイジュウ</t>
    </rPh>
    <rPh sb="53" eb="54">
      <t>カレ</t>
    </rPh>
    <rPh sb="56" eb="58">
      <t>ケツミャク</t>
    </rPh>
    <rPh sb="60" eb="61">
      <t>モリ</t>
    </rPh>
    <rPh sb="62" eb="63">
      <t>タミ</t>
    </rPh>
    <rPh sb="64" eb="67">
      <t>ヒョウジュンテキ</t>
    </rPh>
    <rPh sb="68" eb="70">
      <t>ニンゲン</t>
    </rPh>
    <rPh sb="73" eb="75">
      <t>キョウジン</t>
    </rPh>
    <rPh sb="80" eb="82">
      <t>カンレイ</t>
    </rPh>
    <rPh sb="83" eb="85">
      <t>キコウ</t>
    </rPh>
    <rPh sb="86" eb="87">
      <t>ツヨ</t>
    </rPh>
    <rPh sb="94" eb="96">
      <t>セイジン</t>
    </rPh>
    <rPh sb="100" eb="102">
      <t>ワカモノ</t>
    </rPh>
    <rPh sb="105" eb="106">
      <t>タダ</t>
    </rPh>
    <rPh sb="108" eb="110">
      <t>イッポン</t>
    </rPh>
    <rPh sb="111" eb="113">
      <t>タンケン</t>
    </rPh>
    <rPh sb="114" eb="115">
      <t>アタ</t>
    </rPh>
    <rPh sb="119" eb="121">
      <t>サイショ</t>
    </rPh>
    <rPh sb="122" eb="124">
      <t>コウセツ</t>
    </rPh>
    <rPh sb="125" eb="126">
      <t>トモ</t>
    </rPh>
    <rPh sb="127" eb="128">
      <t>モリ</t>
    </rPh>
    <rPh sb="129" eb="130">
      <t>オ</t>
    </rPh>
    <rPh sb="131" eb="132">
      <t>ザ</t>
    </rPh>
    <rPh sb="142" eb="143">
      <t>フユ</t>
    </rPh>
    <rPh sb="144" eb="145">
      <t>イ</t>
    </rPh>
    <rPh sb="146" eb="147">
      <t>ノコ</t>
    </rPh>
    <rPh sb="149" eb="150">
      <t>モノ</t>
    </rPh>
    <rPh sb="154" eb="156">
      <t>カゾク</t>
    </rPh>
    <rPh sb="157" eb="158">
      <t>モト</t>
    </rPh>
    <rPh sb="159" eb="160">
      <t>モド</t>
    </rPh>
    <rPh sb="164" eb="165">
      <t>ユル</t>
    </rPh>
    <rPh sb="175" eb="177">
      <t>バンゾク</t>
    </rPh>
    <rPh sb="179" eb="181">
      <t>ゾクチョウ</t>
    </rPh>
    <rPh sb="183" eb="185">
      <t>コウテツ</t>
    </rPh>
    <rPh sb="186" eb="187">
      <t>ナゾ</t>
    </rPh>
    <rPh sb="188" eb="189">
      <t>オ</t>
    </rPh>
    <rPh sb="190" eb="191">
      <t>モト</t>
    </rPh>
    <rPh sb="193" eb="195">
      <t>セントウ</t>
    </rPh>
    <rPh sb="195" eb="197">
      <t>カジ</t>
    </rPh>
    <rPh sb="201" eb="203">
      <t>シハイ</t>
    </rPh>
    <rPh sb="209" eb="210">
      <t>ハガネ</t>
    </rPh>
    <rPh sb="211" eb="213">
      <t>シンセイ</t>
    </rPh>
    <rPh sb="215" eb="217">
      <t>キンゾク</t>
    </rPh>
    <rPh sb="224" eb="225">
      <t>ツク</t>
    </rPh>
    <rPh sb="226" eb="227">
      <t>ダ</t>
    </rPh>
    <rPh sb="228" eb="229">
      <t>モノ</t>
    </rPh>
    <rPh sb="232" eb="235">
      <t>シンセイシ</t>
    </rPh>
    <rPh sb="241" eb="243">
      <t>カジ</t>
    </rPh>
    <rPh sb="244" eb="245">
      <t>カミ</t>
    </rPh>
    <rPh sb="246" eb="248">
      <t>イケニエ</t>
    </rPh>
    <rPh sb="249" eb="250">
      <t>ササ</t>
    </rPh>
    <rPh sb="255" eb="257">
      <t>ドウギ</t>
    </rPh>
    <rPh sb="261" eb="262">
      <t>ホカ</t>
    </rPh>
    <rPh sb="263" eb="265">
      <t>イカ</t>
    </rPh>
    <rPh sb="267" eb="269">
      <t>ブンメイ</t>
    </rPh>
    <rPh sb="275" eb="277">
      <t>マホウ</t>
    </rPh>
    <rPh sb="278" eb="279">
      <t>シナ</t>
    </rPh>
    <rPh sb="280" eb="282">
      <t>セイゾウ</t>
    </rPh>
    <rPh sb="282" eb="284">
      <t>ギジュツ</t>
    </rPh>
    <rPh sb="285" eb="287">
      <t>ハッタツ</t>
    </rPh>
    <rPh sb="297" eb="298">
      <t>ウマ</t>
    </rPh>
    <rPh sb="299" eb="300">
      <t>メズラ</t>
    </rPh>
    <rPh sb="303" eb="305">
      <t>センソウ</t>
    </rPh>
    <rPh sb="309" eb="310">
      <t>モチ</t>
    </rPh>
    <rPh sb="312" eb="313">
      <t>モノ</t>
    </rPh>
    <rPh sb="314" eb="316">
      <t>ケイベツ</t>
    </rPh>
    <rPh sb="322" eb="324">
      <t>イッポウ</t>
    </rPh>
    <rPh sb="325" eb="327">
      <t>キシュウ</t>
    </rPh>
    <rPh sb="328" eb="331">
      <t>イッパンテキ</t>
    </rPh>
    <rPh sb="333" eb="334">
      <t>オオ</t>
    </rPh>
    <rPh sb="336" eb="338">
      <t>センシ</t>
    </rPh>
    <rPh sb="339" eb="340">
      <t>テキ</t>
    </rPh>
    <rPh sb="341" eb="344">
      <t>ハクヘイセン</t>
    </rPh>
    <rPh sb="345" eb="347">
      <t>シカ</t>
    </rPh>
    <rPh sb="352" eb="354">
      <t>オンミツ</t>
    </rPh>
    <rPh sb="354" eb="356">
      <t>コウドウ</t>
    </rPh>
    <rPh sb="357" eb="358">
      <t>モチ</t>
    </rPh>
    <phoneticPr fontId="1"/>
  </si>
  <si>
    <t>Sloth of Bears</t>
    <phoneticPr fontId="1"/>
  </si>
  <si>
    <t>火風水地+1:100% 火風水地+1:50%</t>
    <rPh sb="0" eb="1">
      <t>ヒ</t>
    </rPh>
    <rPh sb="1" eb="2">
      <t>カゼ</t>
    </rPh>
    <rPh sb="2" eb="3">
      <t>ミズ</t>
    </rPh>
    <rPh sb="3" eb="4">
      <t>チ</t>
    </rPh>
    <rPh sb="12" eb="13">
      <t>ヒ</t>
    </rPh>
    <rPh sb="13" eb="14">
      <t>カゼ</t>
    </rPh>
    <rPh sb="14" eb="15">
      <t>ミズ</t>
    </rPh>
    <rPh sb="15" eb="16">
      <t>チ</t>
    </rPh>
    <phoneticPr fontId="1"/>
  </si>
  <si>
    <t>火地死緑+1:100% 火地死緑+1:50%</t>
    <rPh sb="0" eb="1">
      <t>ヒ</t>
    </rPh>
    <rPh sb="1" eb="2">
      <t>チ</t>
    </rPh>
    <rPh sb="2" eb="3">
      <t>シ</t>
    </rPh>
    <rPh sb="3" eb="4">
      <t>ミドリ</t>
    </rPh>
    <rPh sb="12" eb="13">
      <t>ヒ</t>
    </rPh>
    <rPh sb="13" eb="14">
      <t>チ</t>
    </rPh>
    <rPh sb="14" eb="15">
      <t>シ</t>
    </rPh>
    <rPh sb="15" eb="16">
      <t>ミドリ</t>
    </rPh>
    <phoneticPr fontId="1"/>
  </si>
  <si>
    <t>Carnutes</t>
    <phoneticPr fontId="1"/>
  </si>
  <si>
    <t>地2星3緑1</t>
    <rPh sb="0" eb="1">
      <t>チ</t>
    </rPh>
    <rPh sb="2" eb="3">
      <t>ホシ</t>
    </rPh>
    <rPh sb="4" eb="5">
      <t>ミドリ</t>
    </rPh>
    <phoneticPr fontId="1"/>
  </si>
  <si>
    <t>EA</t>
    <phoneticPr fontId="1"/>
  </si>
  <si>
    <t>Marverni</t>
    <phoneticPr fontId="1"/>
  </si>
  <si>
    <t>Marverni Scout</t>
    <phoneticPr fontId="1"/>
  </si>
  <si>
    <t>身軽な斥候。普通の斥候より僅かながら安い</t>
    <rPh sb="0" eb="2">
      <t>ミガル</t>
    </rPh>
    <rPh sb="3" eb="5">
      <t>セッコウ</t>
    </rPh>
    <rPh sb="6" eb="8">
      <t>フツウ</t>
    </rPh>
    <rPh sb="9" eb="11">
      <t>セッコウ</t>
    </rPh>
    <rPh sb="13" eb="14">
      <t>ワズ</t>
    </rPh>
    <rPh sb="18" eb="19">
      <t>ヤス</t>
    </rPh>
    <phoneticPr fontId="1"/>
  </si>
  <si>
    <t>fm</t>
    <phoneticPr fontId="1"/>
  </si>
  <si>
    <t>Marverni Chieftain</t>
    <phoneticPr fontId="1"/>
  </si>
  <si>
    <t>標準的な指揮官。上限は低めだが士気は高めに維持できる</t>
    <rPh sb="0" eb="3">
      <t>ヒョウジュンテキ</t>
    </rPh>
    <rPh sb="4" eb="7">
      <t>シキカン</t>
    </rPh>
    <rPh sb="8" eb="10">
      <t>ジョウゲン</t>
    </rPh>
    <rPh sb="11" eb="12">
      <t>ヒク</t>
    </rPh>
    <rPh sb="15" eb="17">
      <t>シキ</t>
    </rPh>
    <rPh sb="18" eb="19">
      <t>タカ</t>
    </rPh>
    <rPh sb="21" eb="23">
      <t>イジ</t>
    </rPh>
    <phoneticPr fontId="1"/>
  </si>
  <si>
    <t>Ambibate Chieftain</t>
    <phoneticPr fontId="1"/>
  </si>
  <si>
    <t>標準的な指揮官二号。戦闘技能が高い程度</t>
    <rPh sb="0" eb="3">
      <t>ヒョウジュンテキ</t>
    </rPh>
    <rPh sb="4" eb="7">
      <t>シキカン</t>
    </rPh>
    <rPh sb="7" eb="9">
      <t>ニゴウ</t>
    </rPh>
    <rPh sb="10" eb="12">
      <t>セントウ</t>
    </rPh>
    <rPh sb="12" eb="14">
      <t>ギノウ</t>
    </rPh>
    <rPh sb="15" eb="16">
      <t>タカ</t>
    </rPh>
    <rPh sb="17" eb="19">
      <t>テイド</t>
    </rPh>
    <phoneticPr fontId="1"/>
  </si>
  <si>
    <t>Carnute Chieftain</t>
    <phoneticPr fontId="1"/>
  </si>
  <si>
    <t>Eponi Chieftain</t>
    <phoneticPr fontId="1"/>
  </si>
  <si>
    <t>上位指揮官。騎乗しており行軍も早い</t>
    <rPh sb="0" eb="2">
      <t>ジョウイ</t>
    </rPh>
    <rPh sb="2" eb="5">
      <t>シキカン</t>
    </rPh>
    <rPh sb="6" eb="8">
      <t>キジョウ</t>
    </rPh>
    <rPh sb="12" eb="14">
      <t>コウグン</t>
    </rPh>
    <rPh sb="15" eb="16">
      <t>ハヤ</t>
    </rPh>
    <phoneticPr fontId="1"/>
  </si>
  <si>
    <t>Vergobret</t>
    <phoneticPr fontId="1"/>
  </si>
  <si>
    <t>y</t>
    <phoneticPr fontId="1"/>
  </si>
  <si>
    <t>Sequani Stargazer</t>
    <phoneticPr fontId="1"/>
  </si>
  <si>
    <t>星の魔法技能を持つ占師。不幸の発生を幾らか防ぐ</t>
    <rPh sb="0" eb="1">
      <t>ホシ</t>
    </rPh>
    <rPh sb="2" eb="4">
      <t>マホウ</t>
    </rPh>
    <rPh sb="4" eb="6">
      <t>ギノウ</t>
    </rPh>
    <rPh sb="7" eb="8">
      <t>モ</t>
    </rPh>
    <rPh sb="9" eb="11">
      <t>ウラナイシ</t>
    </rPh>
    <rPh sb="12" eb="14">
      <t>フコウ</t>
    </rPh>
    <rPh sb="15" eb="17">
      <t>ハッセイ</t>
    </rPh>
    <rPh sb="18" eb="19">
      <t>イク</t>
    </rPh>
    <rPh sb="21" eb="22">
      <t>フセ</t>
    </rPh>
    <phoneticPr fontId="1"/>
  </si>
  <si>
    <t>Gutuater</t>
    <phoneticPr fontId="1"/>
  </si>
  <si>
    <t>レベル1の聖職者。緑などの魔法技能も持つ</t>
    <rPh sb="5" eb="8">
      <t>セイショクシャ</t>
    </rPh>
    <rPh sb="9" eb="10">
      <t>ミドリ</t>
    </rPh>
    <rPh sb="13" eb="15">
      <t>マホウ</t>
    </rPh>
    <rPh sb="15" eb="17">
      <t>ギノウ</t>
    </rPh>
    <rPh sb="18" eb="19">
      <t>モ</t>
    </rPh>
    <phoneticPr fontId="1"/>
  </si>
  <si>
    <t>5+</t>
    <phoneticPr fontId="1"/>
  </si>
  <si>
    <t>Druid</t>
    <phoneticPr fontId="1"/>
  </si>
  <si>
    <t>レベル1の聖職者。地や星などの魔法技能も持つ</t>
    <rPh sb="5" eb="8">
      <t>セイショクシャ</t>
    </rPh>
    <rPh sb="9" eb="10">
      <t>チ</t>
    </rPh>
    <rPh sb="11" eb="12">
      <t>ホシ</t>
    </rPh>
    <rPh sb="15" eb="17">
      <t>マホウ</t>
    </rPh>
    <rPh sb="17" eb="19">
      <t>ギノウ</t>
    </rPh>
    <rPh sb="20" eb="21">
      <t>モ</t>
    </rPh>
    <phoneticPr fontId="1"/>
  </si>
  <si>
    <t>15+</t>
    <phoneticPr fontId="1"/>
  </si>
  <si>
    <t>Boar Lord</t>
    <phoneticPr fontId="1"/>
  </si>
  <si>
    <t>神聖な指揮官。指揮能力は平凡だが戦闘力が高め</t>
    <rPh sb="0" eb="2">
      <t>シンセイ</t>
    </rPh>
    <rPh sb="3" eb="6">
      <t>シキカン</t>
    </rPh>
    <rPh sb="7" eb="9">
      <t>シキ</t>
    </rPh>
    <rPh sb="9" eb="11">
      <t>ノウリョク</t>
    </rPh>
    <rPh sb="12" eb="14">
      <t>ヘイボン</t>
    </rPh>
    <rPh sb="16" eb="19">
      <t>セントウリョク</t>
    </rPh>
    <rPh sb="20" eb="21">
      <t>タカ</t>
    </rPh>
    <phoneticPr fontId="1"/>
  </si>
  <si>
    <t>Elder Druid</t>
    <phoneticPr fontId="1"/>
  </si>
  <si>
    <t>レベル2の聖職者。地や星などの魔法技能も持つ</t>
    <rPh sb="5" eb="8">
      <t>セイショクシャ</t>
    </rPh>
    <rPh sb="9" eb="10">
      <t>チ</t>
    </rPh>
    <rPh sb="11" eb="12">
      <t>ホシ</t>
    </rPh>
    <rPh sb="15" eb="17">
      <t>マホウ</t>
    </rPh>
    <rPh sb="17" eb="19">
      <t>ギノウ</t>
    </rPh>
    <rPh sb="20" eb="21">
      <t>モ</t>
    </rPh>
    <phoneticPr fontId="1"/>
  </si>
  <si>
    <t>30+</t>
    <phoneticPr fontId="1"/>
  </si>
  <si>
    <t>Marverni Horn Blower</t>
    <phoneticPr fontId="1"/>
  </si>
  <si>
    <t>所属部隊の士気を高める角笛吹き。戦闘力は無きに等しい</t>
    <rPh sb="0" eb="2">
      <t>ショゾク</t>
    </rPh>
    <rPh sb="2" eb="4">
      <t>ブタイ</t>
    </rPh>
    <rPh sb="5" eb="7">
      <t>シキ</t>
    </rPh>
    <rPh sb="8" eb="9">
      <t>タカ</t>
    </rPh>
    <rPh sb="11" eb="13">
      <t>ツノブエ</t>
    </rPh>
    <rPh sb="13" eb="14">
      <t>フ</t>
    </rPh>
    <rPh sb="16" eb="19">
      <t>セントウリョク</t>
    </rPh>
    <rPh sb="20" eb="21">
      <t>ナ</t>
    </rPh>
    <rPh sb="23" eb="24">
      <t>ヒト</t>
    </rPh>
    <phoneticPr fontId="1"/>
  </si>
  <si>
    <t>旗手</t>
    <rPh sb="0" eb="2">
      <t>キシュ</t>
    </rPh>
    <phoneticPr fontId="1"/>
  </si>
  <si>
    <t>Marverni Slinger</t>
    <phoneticPr fontId="1"/>
  </si>
  <si>
    <t>安価な射撃部隊。他国の同種の兵に比べ盾の分は優秀</t>
    <rPh sb="0" eb="2">
      <t>アンカ</t>
    </rPh>
    <rPh sb="3" eb="5">
      <t>シャゲキ</t>
    </rPh>
    <rPh sb="5" eb="7">
      <t>ブタイ</t>
    </rPh>
    <rPh sb="8" eb="10">
      <t>タコク</t>
    </rPh>
    <rPh sb="11" eb="13">
      <t>ドウシュ</t>
    </rPh>
    <rPh sb="14" eb="15">
      <t>ヘイ</t>
    </rPh>
    <rPh sb="16" eb="17">
      <t>クラ</t>
    </rPh>
    <rPh sb="18" eb="19">
      <t>タテ</t>
    </rPh>
    <rPh sb="20" eb="21">
      <t>ブン</t>
    </rPh>
    <rPh sb="22" eb="24">
      <t>ユウシュウ</t>
    </rPh>
    <phoneticPr fontId="1"/>
  </si>
  <si>
    <t>Marverni Javelineer</t>
    <phoneticPr fontId="1"/>
  </si>
  <si>
    <t>Marverni Bare Chested Warrior</t>
    <phoneticPr fontId="1"/>
  </si>
  <si>
    <t>Marverni Noble Warrior</t>
    <phoneticPr fontId="1"/>
  </si>
  <si>
    <t>長剣、投槍、盾を持つ軽歩兵。熊の入れ墨は筋力を与える</t>
    <rPh sb="0" eb="2">
      <t>チョウケン</t>
    </rPh>
    <rPh sb="3" eb="5">
      <t>ナゲヤリ</t>
    </rPh>
    <rPh sb="6" eb="7">
      <t>タテ</t>
    </rPh>
    <rPh sb="8" eb="9">
      <t>モ</t>
    </rPh>
    <rPh sb="10" eb="11">
      <t>ケイ</t>
    </rPh>
    <rPh sb="11" eb="13">
      <t>ホヘイ</t>
    </rPh>
    <rPh sb="14" eb="15">
      <t>クマ</t>
    </rPh>
    <rPh sb="16" eb="17">
      <t>イ</t>
    </rPh>
    <rPh sb="18" eb="19">
      <t>ズミ</t>
    </rPh>
    <rPh sb="20" eb="22">
      <t>キンリョク</t>
    </rPh>
    <rPh sb="23" eb="24">
      <t>アタ</t>
    </rPh>
    <phoneticPr fontId="1"/>
  </si>
  <si>
    <t>長剣と盾を持つ歩兵。鎧を得てより無難な性能に</t>
    <rPh sb="0" eb="2">
      <t>チョウケン</t>
    </rPh>
    <rPh sb="3" eb="4">
      <t>タテ</t>
    </rPh>
    <rPh sb="5" eb="6">
      <t>モ</t>
    </rPh>
    <rPh sb="7" eb="9">
      <t>ホヘイ</t>
    </rPh>
    <rPh sb="10" eb="11">
      <t>ヨロイ</t>
    </rPh>
    <rPh sb="12" eb="13">
      <t>エ</t>
    </rPh>
    <rPh sb="16" eb="18">
      <t>ブナン</t>
    </rPh>
    <rPh sb="19" eb="21">
      <t>セイノウ</t>
    </rPh>
    <phoneticPr fontId="1"/>
  </si>
  <si>
    <t>Ambibate Bare Chested Warrior</t>
    <phoneticPr fontId="1"/>
  </si>
  <si>
    <t>槍、投槍、盾を持つ軽歩兵。入れ墨なしには非常に脆い</t>
    <rPh sb="0" eb="1">
      <t>ヤリ</t>
    </rPh>
    <rPh sb="2" eb="4">
      <t>ナゲヤリ</t>
    </rPh>
    <rPh sb="5" eb="6">
      <t>タテ</t>
    </rPh>
    <rPh sb="7" eb="8">
      <t>モ</t>
    </rPh>
    <rPh sb="9" eb="10">
      <t>ケイ</t>
    </rPh>
    <rPh sb="10" eb="12">
      <t>ホヘイ</t>
    </rPh>
    <rPh sb="13" eb="14">
      <t>イ</t>
    </rPh>
    <rPh sb="15" eb="16">
      <t>ズミ</t>
    </rPh>
    <rPh sb="20" eb="22">
      <t>ヒジョウ</t>
    </rPh>
    <rPh sb="23" eb="24">
      <t>モロ</t>
    </rPh>
    <phoneticPr fontId="1"/>
  </si>
  <si>
    <t>Ambibate Noble Warrior</t>
    <phoneticPr fontId="1"/>
  </si>
  <si>
    <t>長剣と盾を持つ歩兵。最も癖がない性能</t>
    <rPh sb="0" eb="2">
      <t>チョウケン</t>
    </rPh>
    <rPh sb="3" eb="4">
      <t>タテ</t>
    </rPh>
    <rPh sb="5" eb="6">
      <t>モ</t>
    </rPh>
    <rPh sb="7" eb="9">
      <t>ホヘイ</t>
    </rPh>
    <rPh sb="10" eb="11">
      <t>モット</t>
    </rPh>
    <rPh sb="12" eb="13">
      <t>クセ</t>
    </rPh>
    <rPh sb="16" eb="18">
      <t>セイノウ</t>
    </rPh>
    <phoneticPr fontId="1"/>
  </si>
  <si>
    <t>長剣と盾を持つ軽歩兵。狼の入れ墨は攻撃技能を与える</t>
    <rPh sb="0" eb="2">
      <t>チョウケン</t>
    </rPh>
    <rPh sb="3" eb="4">
      <t>タテ</t>
    </rPh>
    <rPh sb="5" eb="6">
      <t>モ</t>
    </rPh>
    <rPh sb="7" eb="8">
      <t>ケイ</t>
    </rPh>
    <rPh sb="8" eb="10">
      <t>ホヘイ</t>
    </rPh>
    <rPh sb="11" eb="12">
      <t>オオカミ</t>
    </rPh>
    <rPh sb="13" eb="14">
      <t>イ</t>
    </rPh>
    <rPh sb="15" eb="16">
      <t>ズミ</t>
    </rPh>
    <rPh sb="17" eb="19">
      <t>コウゲキ</t>
    </rPh>
    <rPh sb="19" eb="21">
      <t>ギノウ</t>
    </rPh>
    <rPh sb="22" eb="23">
      <t>アタ</t>
    </rPh>
    <phoneticPr fontId="1"/>
  </si>
  <si>
    <t>Carnute Bare Chested Warrior</t>
    <phoneticPr fontId="1"/>
  </si>
  <si>
    <t>Carnute Noble Warrior</t>
    <phoneticPr fontId="1"/>
  </si>
  <si>
    <t>斧と盾を持つ軽歩兵。狂戦士。猪の入れ墨は強力な保護を与える</t>
    <rPh sb="0" eb="1">
      <t>オノ</t>
    </rPh>
    <rPh sb="2" eb="3">
      <t>タテ</t>
    </rPh>
    <rPh sb="4" eb="5">
      <t>モ</t>
    </rPh>
    <rPh sb="6" eb="7">
      <t>ケイ</t>
    </rPh>
    <rPh sb="7" eb="9">
      <t>ホヘイ</t>
    </rPh>
    <rPh sb="10" eb="11">
      <t>キョウ</t>
    </rPh>
    <rPh sb="11" eb="13">
      <t>センシ</t>
    </rPh>
    <rPh sb="14" eb="15">
      <t>イノシシ</t>
    </rPh>
    <rPh sb="16" eb="17">
      <t>イ</t>
    </rPh>
    <rPh sb="18" eb="19">
      <t>ズミ</t>
    </rPh>
    <rPh sb="20" eb="22">
      <t>キョウリョク</t>
    </rPh>
    <rPh sb="23" eb="25">
      <t>ホゴ</t>
    </rPh>
    <rPh sb="26" eb="27">
      <t>アタ</t>
    </rPh>
    <phoneticPr fontId="1"/>
  </si>
  <si>
    <t>斧と盾を持つ歩兵。防具の分は即死しにくく狂戦士も活かされる</t>
    <rPh sb="0" eb="1">
      <t>オノ</t>
    </rPh>
    <rPh sb="2" eb="3">
      <t>タテ</t>
    </rPh>
    <rPh sb="4" eb="5">
      <t>モ</t>
    </rPh>
    <rPh sb="6" eb="8">
      <t>ホヘイ</t>
    </rPh>
    <rPh sb="9" eb="11">
      <t>ボウグ</t>
    </rPh>
    <rPh sb="12" eb="13">
      <t>ブン</t>
    </rPh>
    <rPh sb="14" eb="16">
      <t>ソクシ</t>
    </rPh>
    <rPh sb="20" eb="21">
      <t>キョウ</t>
    </rPh>
    <rPh sb="21" eb="23">
      <t>センシ</t>
    </rPh>
    <rPh sb="24" eb="25">
      <t>イ</t>
    </rPh>
    <phoneticPr fontId="1"/>
  </si>
  <si>
    <t>Eponi Knight</t>
    <phoneticPr fontId="1"/>
  </si>
  <si>
    <t>騎兵</t>
    <rPh sb="0" eb="2">
      <t>キヘイ</t>
    </rPh>
    <phoneticPr fontId="1"/>
  </si>
  <si>
    <t>Boar Warrior</t>
    <phoneticPr fontId="1"/>
  </si>
  <si>
    <t>斧と盾を持つ歩兵。強力な狂戦士技能と護衛技能を持つ</t>
    <rPh sb="0" eb="1">
      <t>オノ</t>
    </rPh>
    <rPh sb="2" eb="3">
      <t>タテ</t>
    </rPh>
    <rPh sb="4" eb="5">
      <t>モ</t>
    </rPh>
    <rPh sb="6" eb="8">
      <t>ホヘイ</t>
    </rPh>
    <rPh sb="9" eb="11">
      <t>キョウリョク</t>
    </rPh>
    <rPh sb="12" eb="13">
      <t>キョウ</t>
    </rPh>
    <rPh sb="13" eb="15">
      <t>センシ</t>
    </rPh>
    <rPh sb="15" eb="17">
      <t>ギノウ</t>
    </rPh>
    <rPh sb="18" eb="20">
      <t>ゴエイ</t>
    </rPh>
    <rPh sb="20" eb="22">
      <t>ギノウ</t>
    </rPh>
    <rPh sb="23" eb="24">
      <t>モ</t>
    </rPh>
    <phoneticPr fontId="1"/>
  </si>
  <si>
    <t>f</t>
    <phoneticPr fontId="1"/>
  </si>
  <si>
    <t>狂戦士な指揮官。森を抜けるのも得意</t>
    <rPh sb="0" eb="1">
      <t>キョウ</t>
    </rPh>
    <rPh sb="1" eb="3">
      <t>センシ</t>
    </rPh>
    <rPh sb="4" eb="7">
      <t>シキカン</t>
    </rPh>
    <rPh sb="8" eb="9">
      <t>モリ</t>
    </rPh>
    <rPh sb="10" eb="11">
      <t>ヌ</t>
    </rPh>
    <rPh sb="15" eb="17">
      <t>トクイ</t>
    </rPh>
    <phoneticPr fontId="1"/>
  </si>
  <si>
    <t>f</t>
    <phoneticPr fontId="1"/>
  </si>
  <si>
    <t>Marverni</t>
    <phoneticPr fontId="1"/>
  </si>
  <si>
    <t>Vergobret</t>
    <phoneticPr fontId="1"/>
  </si>
  <si>
    <t>聖1</t>
    <rPh sb="0" eb="1">
      <t>セイ</t>
    </rPh>
    <phoneticPr fontId="1"/>
  </si>
  <si>
    <t>Sequani Stargazer</t>
    <phoneticPr fontId="1"/>
  </si>
  <si>
    <t>星1</t>
    <rPh sb="0" eb="1">
      <t>ホシ</t>
    </rPh>
    <phoneticPr fontId="1"/>
  </si>
  <si>
    <t>Gutuater</t>
    <phoneticPr fontId="1"/>
  </si>
  <si>
    <t>緑1聖1</t>
    <rPh sb="0" eb="1">
      <t>ミドリ</t>
    </rPh>
    <rPh sb="2" eb="3">
      <t>セイ</t>
    </rPh>
    <phoneticPr fontId="1"/>
  </si>
  <si>
    <t>水地星緑+1:100%</t>
    <rPh sb="0" eb="1">
      <t>ミズ</t>
    </rPh>
    <rPh sb="1" eb="2">
      <t>チ</t>
    </rPh>
    <rPh sb="2" eb="3">
      <t>ホシ</t>
    </rPh>
    <rPh sb="3" eb="4">
      <t>ミドリ</t>
    </rPh>
    <phoneticPr fontId="1"/>
  </si>
  <si>
    <t>Druid</t>
    <phoneticPr fontId="1"/>
  </si>
  <si>
    <t>地1星1聖1</t>
    <rPh sb="0" eb="1">
      <t>チ</t>
    </rPh>
    <rPh sb="2" eb="3">
      <t>ホシ</t>
    </rPh>
    <rPh sb="4" eb="5">
      <t>セイ</t>
    </rPh>
    <phoneticPr fontId="1"/>
  </si>
  <si>
    <t>Elder Druid</t>
    <phoneticPr fontId="1"/>
  </si>
  <si>
    <t>地2星2聖2</t>
    <rPh sb="0" eb="1">
      <t>チ</t>
    </rPh>
    <rPh sb="2" eb="3">
      <t>ホシ</t>
    </rPh>
    <rPh sb="4" eb="5">
      <t>セイ</t>
    </rPh>
    <phoneticPr fontId="1"/>
  </si>
  <si>
    <t>水地星緑+1:100% 水地星緑+1:100% 水地星緑+1:10%</t>
    <rPh sb="0" eb="1">
      <t>ミズ</t>
    </rPh>
    <rPh sb="1" eb="2">
      <t>チ</t>
    </rPh>
    <rPh sb="2" eb="3">
      <t>ホシ</t>
    </rPh>
    <rPh sb="3" eb="4">
      <t>ミドリ</t>
    </rPh>
    <rPh sb="12" eb="13">
      <t>ミズ</t>
    </rPh>
    <rPh sb="13" eb="14">
      <t>チ</t>
    </rPh>
    <rPh sb="14" eb="15">
      <t>ホシ</t>
    </rPh>
    <rPh sb="15" eb="16">
      <t>ミドリ</t>
    </rPh>
    <rPh sb="24" eb="25">
      <t>ミズ</t>
    </rPh>
    <rPh sb="25" eb="26">
      <t>チ</t>
    </rPh>
    <rPh sb="26" eb="27">
      <t>ホシ</t>
    </rPh>
    <rPh sb="27" eb="28">
      <t>ミドリ</t>
    </rPh>
    <phoneticPr fontId="1"/>
  </si>
  <si>
    <t>17+</t>
    <phoneticPr fontId="1"/>
  </si>
  <si>
    <t>Marverni</t>
    <phoneticPr fontId="1"/>
  </si>
  <si>
    <t>Marverni Chieftain</t>
    <phoneticPr fontId="1"/>
  </si>
  <si>
    <t>Marverni Slinger:10　Marverni Javelineer:10　Marverni Bare Chested Warrior:10</t>
    <phoneticPr fontId="1"/>
  </si>
  <si>
    <t>Vergobret</t>
    <phoneticPr fontId="1"/>
  </si>
  <si>
    <t>Marverni Noble Warrior:10</t>
    <phoneticPr fontId="1"/>
  </si>
  <si>
    <t>Marverni Slinger:15</t>
    <phoneticPr fontId="1"/>
  </si>
  <si>
    <t>Conjuration</t>
    <phoneticPr fontId="1"/>
  </si>
  <si>
    <t>Sounder of Boars</t>
    <phoneticPr fontId="1"/>
  </si>
  <si>
    <t>緑1</t>
    <rPh sb="0" eb="1">
      <t>ミドリ</t>
    </rPh>
    <phoneticPr fontId="1"/>
  </si>
  <si>
    <t>敵を蹂躙する神聖なる猪Great Boarを20体召喚します</t>
    <rPh sb="0" eb="1">
      <t>テキ</t>
    </rPh>
    <rPh sb="2" eb="4">
      <t>ジュウリン</t>
    </rPh>
    <rPh sb="6" eb="8">
      <t>シンセイ</t>
    </rPh>
    <rPh sb="10" eb="11">
      <t>イノシシ</t>
    </rPh>
    <rPh sb="24" eb="25">
      <t>タイ</t>
    </rPh>
    <rPh sb="25" eb="27">
      <t>ショウカン</t>
    </rPh>
    <phoneticPr fontId="1"/>
  </si>
  <si>
    <t>Conuration</t>
    <phoneticPr fontId="1"/>
  </si>
  <si>
    <t>Contact Boar of Carnutes</t>
    <phoneticPr fontId="1"/>
  </si>
  <si>
    <t>指揮官召喚</t>
    <rPh sb="0" eb="3">
      <t>シキカン</t>
    </rPh>
    <rPh sb="3" eb="5">
      <t>ショウカン</t>
    </rPh>
    <phoneticPr fontId="1"/>
  </si>
  <si>
    <t>巨大で神聖な猪Great Boar of Carnutesを召喚します</t>
    <rPh sb="0" eb="2">
      <t>キョダイ</t>
    </rPh>
    <rPh sb="3" eb="5">
      <t>シンセイ</t>
    </rPh>
    <rPh sb="6" eb="7">
      <t>イノシシ</t>
    </rPh>
    <rPh sb="30" eb="32">
      <t>ショウカン</t>
    </rPh>
    <phoneticPr fontId="1"/>
  </si>
  <si>
    <t>Great Boar</t>
    <phoneticPr fontId="1"/>
  </si>
  <si>
    <t>Great Boar of Carnutes</t>
    <phoneticPr fontId="1"/>
  </si>
  <si>
    <t>Enchantment</t>
    <phoneticPr fontId="1"/>
  </si>
  <si>
    <t>Awaken Tattoos</t>
    <phoneticPr fontId="1"/>
  </si>
  <si>
    <t>戦闘</t>
    <rPh sb="0" eb="2">
      <t>セントウ</t>
    </rPh>
    <phoneticPr fontId="1"/>
  </si>
  <si>
    <t>水陸両用</t>
    <rPh sb="0" eb="2">
      <t>スイリク</t>
    </rPh>
    <rPh sb="2" eb="4">
      <t>リョウヨウ</t>
    </rPh>
    <phoneticPr fontId="1"/>
  </si>
  <si>
    <t>強化</t>
    <rPh sb="0" eb="2">
      <t>キョウカ</t>
    </rPh>
    <phoneticPr fontId="1"/>
  </si>
  <si>
    <t>20+2</t>
    <phoneticPr fontId="1"/>
  </si>
  <si>
    <t>中範囲の味方の魔法の入れ墨を活性化させます</t>
    <rPh sb="0" eb="1">
      <t>チュウ</t>
    </rPh>
    <rPh sb="1" eb="3">
      <t>ハンイ</t>
    </rPh>
    <rPh sb="4" eb="6">
      <t>ミカタ</t>
    </rPh>
    <rPh sb="7" eb="9">
      <t>マホウ</t>
    </rPh>
    <rPh sb="10" eb="11">
      <t>イ</t>
    </rPh>
    <rPh sb="12" eb="13">
      <t>ズミ</t>
    </rPh>
    <rPh sb="14" eb="17">
      <t>カッセイカ</t>
    </rPh>
    <phoneticPr fontId="1"/>
  </si>
  <si>
    <t>味方にのみ作用</t>
    <rPh sb="0" eb="2">
      <t>ミカタ</t>
    </rPh>
    <rPh sb="5" eb="7">
      <t>サヨウ</t>
    </rPh>
    <phoneticPr fontId="1"/>
  </si>
  <si>
    <t>Awakened Tattoos</t>
    <phoneticPr fontId="1"/>
  </si>
  <si>
    <t>Sloth of Bears</t>
    <phoneticPr fontId="1"/>
  </si>
  <si>
    <t>Monster Boar</t>
    <phoneticPr fontId="1"/>
  </si>
  <si>
    <t>Marverniは、ドルイドと宗教的な行政長官によって率いられる部族的な首長国です。
部族間には長い戦争と内紛の歴史がありますが、最近の情勢は部族を一つの目的の追求へと纏め上げました。
最も著名な部族は、Marverni、Ambibates、Eponi、そしてCarnutesです。
Sequaniは小さな部族ではありますが、彼らが多数のドルイドを擁するために影響力を持ちます。
Marverni部族の鍛冶師は鎖鎧の発明者と言われており、部族の貴族の多くがそれを用います。
卑しい生まれの戦士たちは、胸を露わにして戦います。
そのどちらもが、眠れる魔力を持つ入れ墨を持ちます。
Ambibatesは、その戦争の技能において知られています。
Eponiの貴族は馬に乗って戦い、彼らはこの国が持つ唯一の騎兵です。
Carnute部族は、ドルイドが毎年集うCarnutesの神聖なる森を護ります。
傷付けられると、Carnuteの戦士は狂戦士の怒りに落ちます。
Marverniの国において、イノシシは神聖なる象徴です。</t>
    <phoneticPr fontId="1"/>
  </si>
  <si>
    <t>レベル1の聖職者。指揮官も兼ねるが高齢</t>
    <rPh sb="5" eb="8">
      <t>セイショクシャ</t>
    </rPh>
    <rPh sb="9" eb="12">
      <t>シキカン</t>
    </rPh>
    <rPh sb="13" eb="14">
      <t>カ</t>
    </rPh>
    <rPh sb="17" eb="19">
      <t>コウレイ</t>
    </rPh>
    <phoneticPr fontId="1"/>
  </si>
  <si>
    <t>人間</t>
    <rPh sb="0" eb="2">
      <t>ニンゲン</t>
    </rPh>
    <phoneticPr fontId="1"/>
  </si>
  <si>
    <t>The Great Cauldron, The Bitter Stream, The Enchanted Isle, Swamps of Pythia</t>
    <phoneticPr fontId="1"/>
  </si>
  <si>
    <t>水1死3緑1血2</t>
    <rPh sb="0" eb="1">
      <t>ミズ</t>
    </rPh>
    <rPh sb="2" eb="3">
      <t>シ</t>
    </rPh>
    <rPh sb="4" eb="5">
      <t>ミドリ</t>
    </rPh>
    <rPh sb="6" eb="7">
      <t>ケツ</t>
    </rPh>
    <phoneticPr fontId="1"/>
  </si>
  <si>
    <t>Scout</t>
    <phoneticPr fontId="1"/>
  </si>
  <si>
    <t>城</t>
    <rPh sb="0" eb="1">
      <t>シロ</t>
    </rPh>
    <phoneticPr fontId="1"/>
  </si>
  <si>
    <t>指揮官</t>
    <rPh sb="0" eb="3">
      <t>シキカン</t>
    </rPh>
    <phoneticPr fontId="1"/>
  </si>
  <si>
    <t>Sauromatia</t>
    <phoneticPr fontId="1"/>
  </si>
  <si>
    <t>EA</t>
    <phoneticPr fontId="1"/>
  </si>
  <si>
    <t>斥候</t>
    <rPh sb="0" eb="2">
      <t>セッコウ</t>
    </rPh>
    <phoneticPr fontId="1"/>
  </si>
  <si>
    <t>標準的な斥候。敵地の偵察を担う。山地、森林適応</t>
    <phoneticPr fontId="1"/>
  </si>
  <si>
    <t>fm</t>
    <phoneticPr fontId="1"/>
  </si>
  <si>
    <t>Chieftain</t>
    <phoneticPr fontId="1"/>
  </si>
  <si>
    <t>Sauromatian Manflayer</t>
    <phoneticPr fontId="1"/>
  </si>
  <si>
    <t>上位指揮官。優秀な指揮上限に士気向上能力も保有</t>
    <rPh sb="0" eb="2">
      <t>ジョウイ</t>
    </rPh>
    <rPh sb="2" eb="5">
      <t>シキカン</t>
    </rPh>
    <rPh sb="6" eb="8">
      <t>ユウシュウ</t>
    </rPh>
    <rPh sb="9" eb="11">
      <t>シキ</t>
    </rPh>
    <rPh sb="11" eb="13">
      <t>ジョウゲン</t>
    </rPh>
    <rPh sb="14" eb="16">
      <t>シキ</t>
    </rPh>
    <rPh sb="16" eb="18">
      <t>コウジョウ</t>
    </rPh>
    <rPh sb="18" eb="20">
      <t>ノウリョク</t>
    </rPh>
    <rPh sb="21" eb="23">
      <t>ホユウ</t>
    </rPh>
    <phoneticPr fontId="1"/>
  </si>
  <si>
    <t>基本的な指揮官。上限は劣るが行軍は最も早い</t>
    <rPh sb="0" eb="3">
      <t>キホンテキ</t>
    </rPh>
    <rPh sb="4" eb="7">
      <t>シキカン</t>
    </rPh>
    <rPh sb="8" eb="10">
      <t>ジョウゲン</t>
    </rPh>
    <rPh sb="11" eb="12">
      <t>オト</t>
    </rPh>
    <rPh sb="14" eb="16">
      <t>コウグン</t>
    </rPh>
    <rPh sb="17" eb="18">
      <t>モット</t>
    </rPh>
    <rPh sb="19" eb="20">
      <t>ハヤ</t>
    </rPh>
    <phoneticPr fontId="1"/>
  </si>
  <si>
    <t>Warrior Priestess</t>
    <phoneticPr fontId="1"/>
  </si>
  <si>
    <t>聖職者</t>
    <rPh sb="0" eb="3">
      <t>セイショクシャ</t>
    </rPh>
    <phoneticPr fontId="1"/>
  </si>
  <si>
    <t>レベル1の聖職者。上位指揮官も兼任する</t>
    <rPh sb="5" eb="8">
      <t>セイショクシャ</t>
    </rPh>
    <rPh sb="9" eb="11">
      <t>ジョウイ</t>
    </rPh>
    <rPh sb="11" eb="14">
      <t>シキカン</t>
    </rPh>
    <rPh sb="15" eb="17">
      <t>ケンニン</t>
    </rPh>
    <phoneticPr fontId="1"/>
  </si>
  <si>
    <t>Warrior Queen</t>
    <phoneticPr fontId="1"/>
  </si>
  <si>
    <t>y</t>
    <phoneticPr fontId="1"/>
  </si>
  <si>
    <t>y</t>
    <phoneticPr fontId="1"/>
  </si>
  <si>
    <t>最上位指揮官。下位共々略奪も得意とする</t>
    <rPh sb="0" eb="3">
      <t>サイジョウイ</t>
    </rPh>
    <rPh sb="3" eb="6">
      <t>シキカン</t>
    </rPh>
    <rPh sb="7" eb="9">
      <t>カイ</t>
    </rPh>
    <rPh sb="9" eb="11">
      <t>トモドモ</t>
    </rPh>
    <rPh sb="11" eb="13">
      <t>リャクダツ</t>
    </rPh>
    <rPh sb="14" eb="16">
      <t>トクイ</t>
    </rPh>
    <phoneticPr fontId="1"/>
  </si>
  <si>
    <t>Soothsayer</t>
    <phoneticPr fontId="1"/>
  </si>
  <si>
    <t>魔術師</t>
    <rPh sb="0" eb="3">
      <t>マジュツシ</t>
    </rPh>
    <phoneticPr fontId="1"/>
  </si>
  <si>
    <t>高確率で星魔法を持つ占師。雇用に研究所が必要ない</t>
    <rPh sb="0" eb="3">
      <t>コウカクリツ</t>
    </rPh>
    <rPh sb="4" eb="5">
      <t>ホシ</t>
    </rPh>
    <rPh sb="5" eb="7">
      <t>マホウ</t>
    </rPh>
    <rPh sb="8" eb="9">
      <t>モ</t>
    </rPh>
    <rPh sb="10" eb="12">
      <t>ウラナイシ</t>
    </rPh>
    <rPh sb="13" eb="15">
      <t>コヨウ</t>
    </rPh>
    <rPh sb="16" eb="19">
      <t>ケンキュウショ</t>
    </rPh>
    <rPh sb="20" eb="22">
      <t>ヒツヨウ</t>
    </rPh>
    <phoneticPr fontId="1"/>
  </si>
  <si>
    <t>0+</t>
    <phoneticPr fontId="1"/>
  </si>
  <si>
    <t>Spirit Guide</t>
    <phoneticPr fontId="1"/>
  </si>
  <si>
    <t>死の魔法技能を持つ。安価で研究にも向く</t>
    <rPh sb="0" eb="1">
      <t>シ</t>
    </rPh>
    <rPh sb="2" eb="4">
      <t>マホウ</t>
    </rPh>
    <rPh sb="4" eb="6">
      <t>ギノウ</t>
    </rPh>
    <rPh sb="7" eb="8">
      <t>モ</t>
    </rPh>
    <rPh sb="10" eb="12">
      <t>アンカ</t>
    </rPh>
    <rPh sb="13" eb="15">
      <t>ケンキュウ</t>
    </rPh>
    <rPh sb="17" eb="18">
      <t>ム</t>
    </rPh>
    <phoneticPr fontId="1"/>
  </si>
  <si>
    <t>Enarie</t>
    <phoneticPr fontId="1"/>
  </si>
  <si>
    <t>死、緑、星の魔法技能を持つ。不幸への対処も可能</t>
    <rPh sb="0" eb="1">
      <t>シ</t>
    </rPh>
    <rPh sb="2" eb="3">
      <t>ミドリ</t>
    </rPh>
    <rPh sb="4" eb="5">
      <t>ホシ</t>
    </rPh>
    <rPh sb="6" eb="8">
      <t>マホウ</t>
    </rPh>
    <rPh sb="8" eb="10">
      <t>ギノウ</t>
    </rPh>
    <rPh sb="11" eb="12">
      <t>モ</t>
    </rPh>
    <rPh sb="14" eb="16">
      <t>フコウ</t>
    </rPh>
    <rPh sb="18" eb="20">
      <t>タイショ</t>
    </rPh>
    <rPh sb="21" eb="23">
      <t>カノウ</t>
    </rPh>
    <phoneticPr fontId="1"/>
  </si>
  <si>
    <t>Warrior Sorceress</t>
    <phoneticPr fontId="1"/>
  </si>
  <si>
    <t>レベル1の聖職者。緑などの魔法技能を持つ戦闘魔術師でもある</t>
    <rPh sb="5" eb="8">
      <t>セイショクシャ</t>
    </rPh>
    <rPh sb="9" eb="10">
      <t>ミドリ</t>
    </rPh>
    <rPh sb="13" eb="15">
      <t>マホウ</t>
    </rPh>
    <rPh sb="15" eb="17">
      <t>ギノウ</t>
    </rPh>
    <rPh sb="18" eb="19">
      <t>モ</t>
    </rPh>
    <rPh sb="20" eb="22">
      <t>セントウ</t>
    </rPh>
    <rPh sb="22" eb="25">
      <t>マジュツシ</t>
    </rPh>
    <phoneticPr fontId="1"/>
  </si>
  <si>
    <t>5+</t>
    <phoneticPr fontId="1"/>
  </si>
  <si>
    <t>Manflayer</t>
    <phoneticPr fontId="1"/>
  </si>
  <si>
    <t>上位指揮官二号。川を自由に渡れる</t>
    <rPh sb="0" eb="2">
      <t>ジョウイ</t>
    </rPh>
    <rPh sb="2" eb="5">
      <t>シキカン</t>
    </rPh>
    <rPh sb="5" eb="7">
      <t>ニゴウ</t>
    </rPh>
    <rPh sb="8" eb="9">
      <t>カワ</t>
    </rPh>
    <rPh sb="10" eb="12">
      <t>ジユウ</t>
    </rPh>
    <rPh sb="13" eb="14">
      <t>ワタ</t>
    </rPh>
    <phoneticPr fontId="1"/>
  </si>
  <si>
    <t>s</t>
    <phoneticPr fontId="1"/>
  </si>
  <si>
    <t>Witch King</t>
    <phoneticPr fontId="1"/>
  </si>
  <si>
    <t>都</t>
    <rPh sb="0" eb="1">
      <t>ミヤコ</t>
    </rPh>
    <phoneticPr fontId="1"/>
  </si>
  <si>
    <t>死、緑、血などの魔法技能を持つ。優れた指揮官でもある</t>
    <rPh sb="0" eb="1">
      <t>シ</t>
    </rPh>
    <rPh sb="2" eb="3">
      <t>ミドリ</t>
    </rPh>
    <rPh sb="4" eb="5">
      <t>ケツ</t>
    </rPh>
    <rPh sb="8" eb="10">
      <t>マホウ</t>
    </rPh>
    <rPh sb="10" eb="12">
      <t>ギノウ</t>
    </rPh>
    <rPh sb="13" eb="14">
      <t>モ</t>
    </rPh>
    <rPh sb="16" eb="17">
      <t>スグ</t>
    </rPh>
    <rPh sb="19" eb="22">
      <t>シキカン</t>
    </rPh>
    <phoneticPr fontId="1"/>
  </si>
  <si>
    <t>10+</t>
    <phoneticPr fontId="1"/>
  </si>
  <si>
    <t>95+</t>
    <phoneticPr fontId="1"/>
  </si>
  <si>
    <t>Hydra Tamer</t>
    <phoneticPr fontId="1"/>
  </si>
  <si>
    <t>動物向けの指揮官。毒物に強くHydraの指揮に向く</t>
    <rPh sb="0" eb="2">
      <t>ドウブツ</t>
    </rPh>
    <rPh sb="2" eb="3">
      <t>ム</t>
    </rPh>
    <rPh sb="5" eb="8">
      <t>シキカン</t>
    </rPh>
    <rPh sb="9" eb="11">
      <t>ドクブツ</t>
    </rPh>
    <rPh sb="12" eb="13">
      <t>ツヨ</t>
    </rPh>
    <rPh sb="20" eb="22">
      <t>シキ</t>
    </rPh>
    <rPh sb="23" eb="24">
      <t>ム</t>
    </rPh>
    <phoneticPr fontId="1"/>
  </si>
  <si>
    <t>兵士</t>
    <rPh sb="0" eb="2">
      <t>ヘイシ</t>
    </rPh>
    <phoneticPr fontId="1"/>
  </si>
  <si>
    <t>Sauromatian Archer</t>
    <phoneticPr fontId="1"/>
  </si>
  <si>
    <t>射手</t>
    <rPh sb="0" eb="2">
      <t>シャシュ</t>
    </rPh>
    <phoneticPr fontId="1"/>
  </si>
  <si>
    <t>高い技量と士気を持つ弓兵。武器も複合弓で強力</t>
    <rPh sb="0" eb="1">
      <t>タカ</t>
    </rPh>
    <rPh sb="2" eb="4">
      <t>ギリョウ</t>
    </rPh>
    <rPh sb="5" eb="7">
      <t>シキ</t>
    </rPh>
    <rPh sb="8" eb="9">
      <t>モ</t>
    </rPh>
    <rPh sb="10" eb="11">
      <t>ユミ</t>
    </rPh>
    <rPh sb="11" eb="12">
      <t>ヘイ</t>
    </rPh>
    <rPh sb="13" eb="15">
      <t>ブキ</t>
    </rPh>
    <rPh sb="16" eb="18">
      <t>フクゴウ</t>
    </rPh>
    <rPh sb="18" eb="19">
      <t>キュウ</t>
    </rPh>
    <rPh sb="20" eb="22">
      <t>キョウリョク</t>
    </rPh>
    <phoneticPr fontId="1"/>
  </si>
  <si>
    <t>Sauromatian Amazon</t>
    <phoneticPr fontId="1"/>
  </si>
  <si>
    <t>歩兵</t>
    <rPh sb="0" eb="2">
      <t>ホヘイ</t>
    </rPh>
    <phoneticPr fontId="1"/>
  </si>
  <si>
    <t>槍と盾を持つ歩兵。蛇の入れ墨は魔法抵抗を与える</t>
    <rPh sb="0" eb="1">
      <t>ヤリ</t>
    </rPh>
    <rPh sb="2" eb="3">
      <t>タテ</t>
    </rPh>
    <rPh sb="4" eb="5">
      <t>モ</t>
    </rPh>
    <rPh sb="6" eb="8">
      <t>ホヘイ</t>
    </rPh>
    <rPh sb="9" eb="10">
      <t>ヘビ</t>
    </rPh>
    <rPh sb="11" eb="12">
      <t>イ</t>
    </rPh>
    <rPh sb="13" eb="14">
      <t>ズミ</t>
    </rPh>
    <rPh sb="15" eb="17">
      <t>マホウ</t>
    </rPh>
    <rPh sb="17" eb="19">
      <t>テイコウ</t>
    </rPh>
    <rPh sb="20" eb="21">
      <t>アタ</t>
    </rPh>
    <phoneticPr fontId="1"/>
  </si>
  <si>
    <t>Raider</t>
    <phoneticPr fontId="1"/>
  </si>
  <si>
    <t>騎兵</t>
    <rPh sb="0" eb="2">
      <t>キヘイ</t>
    </rPh>
    <phoneticPr fontId="1"/>
  </si>
  <si>
    <t>Lancer</t>
    <phoneticPr fontId="1"/>
  </si>
  <si>
    <t>Sauromatian Raider</t>
    <phoneticPr fontId="1"/>
  </si>
  <si>
    <t>槍、複合弓、小盾を持つ騎兵。牽制と白兵戦の両方をこなす</t>
    <rPh sb="0" eb="1">
      <t>ヤリ</t>
    </rPh>
    <rPh sb="2" eb="4">
      <t>フクゴウ</t>
    </rPh>
    <rPh sb="4" eb="5">
      <t>キュウ</t>
    </rPh>
    <rPh sb="6" eb="7">
      <t>コ</t>
    </rPh>
    <rPh sb="7" eb="8">
      <t>タテ</t>
    </rPh>
    <rPh sb="9" eb="10">
      <t>モ</t>
    </rPh>
    <rPh sb="11" eb="13">
      <t>キヘイ</t>
    </rPh>
    <rPh sb="14" eb="16">
      <t>ケンセイ</t>
    </rPh>
    <rPh sb="17" eb="20">
      <t>ハクヘイセン</t>
    </rPh>
    <rPh sb="21" eb="23">
      <t>リョウホウ</t>
    </rPh>
    <phoneticPr fontId="1"/>
  </si>
  <si>
    <t>槍、複合弓、小盾を持つ騎兵。防具が強化され技量も向上</t>
    <rPh sb="0" eb="1">
      <t>ヤリ</t>
    </rPh>
    <rPh sb="2" eb="4">
      <t>フクゴウ</t>
    </rPh>
    <rPh sb="4" eb="5">
      <t>キュウ</t>
    </rPh>
    <rPh sb="6" eb="7">
      <t>コ</t>
    </rPh>
    <rPh sb="7" eb="8">
      <t>タテ</t>
    </rPh>
    <rPh sb="9" eb="10">
      <t>モ</t>
    </rPh>
    <rPh sb="11" eb="13">
      <t>キヘイ</t>
    </rPh>
    <rPh sb="14" eb="16">
      <t>ボウグ</t>
    </rPh>
    <rPh sb="17" eb="19">
      <t>キョウカ</t>
    </rPh>
    <rPh sb="21" eb="23">
      <t>ギリョウ</t>
    </rPh>
    <rPh sb="24" eb="26">
      <t>コウジョウ</t>
    </rPh>
    <phoneticPr fontId="1"/>
  </si>
  <si>
    <t>Sauromatian Lancer</t>
    <phoneticPr fontId="1"/>
  </si>
  <si>
    <t>軽突撃槍、複合弓、小盾を持つ騎兵。多芸で様々な役割に当てられる</t>
    <rPh sb="0" eb="1">
      <t>ケイ</t>
    </rPh>
    <rPh sb="1" eb="3">
      <t>トツゲキ</t>
    </rPh>
    <rPh sb="3" eb="4">
      <t>ヤリ</t>
    </rPh>
    <rPh sb="5" eb="7">
      <t>フクゴウ</t>
    </rPh>
    <rPh sb="7" eb="8">
      <t>キュウ</t>
    </rPh>
    <rPh sb="9" eb="10">
      <t>コ</t>
    </rPh>
    <rPh sb="10" eb="11">
      <t>タテ</t>
    </rPh>
    <rPh sb="12" eb="13">
      <t>モ</t>
    </rPh>
    <rPh sb="14" eb="16">
      <t>キヘイ</t>
    </rPh>
    <rPh sb="17" eb="19">
      <t>タゲイ</t>
    </rPh>
    <rPh sb="20" eb="22">
      <t>サマザマ</t>
    </rPh>
    <rPh sb="23" eb="25">
      <t>ヤクワリ</t>
    </rPh>
    <rPh sb="26" eb="27">
      <t>ア</t>
    </rPh>
    <phoneticPr fontId="1"/>
  </si>
  <si>
    <t>Sauromatian Cataphract</t>
    <phoneticPr fontId="1"/>
  </si>
  <si>
    <t>突撃槍、長剣、盾を持つ騎兵。技量にも優れ白兵戦に強い</t>
    <rPh sb="0" eb="2">
      <t>トツゲキ</t>
    </rPh>
    <rPh sb="2" eb="3">
      <t>ヤリ</t>
    </rPh>
    <rPh sb="4" eb="6">
      <t>チョウケン</t>
    </rPh>
    <rPh sb="7" eb="8">
      <t>タテ</t>
    </rPh>
    <rPh sb="9" eb="10">
      <t>モ</t>
    </rPh>
    <rPh sb="11" eb="13">
      <t>キヘイ</t>
    </rPh>
    <rPh sb="14" eb="16">
      <t>ギリョウ</t>
    </rPh>
    <rPh sb="18" eb="19">
      <t>スグ</t>
    </rPh>
    <rPh sb="20" eb="23">
      <t>ハクヘイセン</t>
    </rPh>
    <rPh sb="24" eb="25">
      <t>ツヨ</t>
    </rPh>
    <phoneticPr fontId="1"/>
  </si>
  <si>
    <t>Androphag Archer</t>
    <phoneticPr fontId="1"/>
  </si>
  <si>
    <t>毒矢を放つ弓兵。技量などの優秀さは普通の弓兵同様</t>
    <rPh sb="0" eb="2">
      <t>ドクヤ</t>
    </rPh>
    <rPh sb="3" eb="4">
      <t>ハナ</t>
    </rPh>
    <rPh sb="5" eb="6">
      <t>ユミ</t>
    </rPh>
    <rPh sb="6" eb="7">
      <t>ヘイ</t>
    </rPh>
    <rPh sb="8" eb="10">
      <t>ギリョウ</t>
    </rPh>
    <rPh sb="13" eb="15">
      <t>ユウシュウ</t>
    </rPh>
    <rPh sb="17" eb="19">
      <t>フツウ</t>
    </rPh>
    <rPh sb="20" eb="21">
      <t>ユミ</t>
    </rPh>
    <rPh sb="21" eb="22">
      <t>ヘイ</t>
    </rPh>
    <rPh sb="22" eb="24">
      <t>ドウヨウ</t>
    </rPh>
    <phoneticPr fontId="1"/>
  </si>
  <si>
    <t>長剣、投槍、盾を持つ騎兵。馬の入れ墨は防御技能と素早さを与える</t>
    <rPh sb="0" eb="2">
      <t>チョウケン</t>
    </rPh>
    <rPh sb="3" eb="5">
      <t>ナゲヤリ</t>
    </rPh>
    <rPh sb="6" eb="7">
      <t>タテ</t>
    </rPh>
    <rPh sb="8" eb="9">
      <t>モ</t>
    </rPh>
    <rPh sb="10" eb="12">
      <t>キヘイ</t>
    </rPh>
    <rPh sb="13" eb="14">
      <t>ウマ</t>
    </rPh>
    <rPh sb="15" eb="16">
      <t>イ</t>
    </rPh>
    <rPh sb="17" eb="18">
      <t>ズミ</t>
    </rPh>
    <rPh sb="19" eb="21">
      <t>ボウギョ</t>
    </rPh>
    <rPh sb="21" eb="23">
      <t>ギノウ</t>
    </rPh>
    <rPh sb="24" eb="26">
      <t>スバヤ</t>
    </rPh>
    <rPh sb="28" eb="29">
      <t>アタ</t>
    </rPh>
    <phoneticPr fontId="1"/>
  </si>
  <si>
    <t>軽突撃槍と小盾を持つ騎兵。馬の入れ墨は攻撃技能と素早さを与える</t>
    <rPh sb="0" eb="1">
      <t>ケイ</t>
    </rPh>
    <rPh sb="1" eb="3">
      <t>トツゲキ</t>
    </rPh>
    <rPh sb="3" eb="4">
      <t>ヤリ</t>
    </rPh>
    <rPh sb="5" eb="6">
      <t>コ</t>
    </rPh>
    <rPh sb="6" eb="7">
      <t>タテ</t>
    </rPh>
    <rPh sb="8" eb="9">
      <t>モ</t>
    </rPh>
    <rPh sb="10" eb="12">
      <t>キヘイ</t>
    </rPh>
    <rPh sb="13" eb="14">
      <t>ウマ</t>
    </rPh>
    <rPh sb="15" eb="16">
      <t>イ</t>
    </rPh>
    <rPh sb="17" eb="18">
      <t>ズミ</t>
    </rPh>
    <rPh sb="19" eb="21">
      <t>コウゲキ</t>
    </rPh>
    <rPh sb="21" eb="23">
      <t>ギノウ</t>
    </rPh>
    <rPh sb="24" eb="26">
      <t>スバヤ</t>
    </rPh>
    <rPh sb="28" eb="29">
      <t>アタ</t>
    </rPh>
    <phoneticPr fontId="1"/>
  </si>
  <si>
    <t>Androphag</t>
    <phoneticPr fontId="1"/>
  </si>
  <si>
    <t>軽突撃槍と盾を持つ騎兵。やや鈍重だが乗騎の噛み付きは強烈</t>
    <rPh sb="0" eb="1">
      <t>ケイ</t>
    </rPh>
    <rPh sb="1" eb="3">
      <t>トツゲキ</t>
    </rPh>
    <rPh sb="3" eb="4">
      <t>ヤリ</t>
    </rPh>
    <rPh sb="5" eb="6">
      <t>タテ</t>
    </rPh>
    <rPh sb="7" eb="8">
      <t>モ</t>
    </rPh>
    <rPh sb="9" eb="11">
      <t>キヘイ</t>
    </rPh>
    <rPh sb="14" eb="16">
      <t>ドンジュウ</t>
    </rPh>
    <rPh sb="18" eb="20">
      <t>ジョウキ</t>
    </rPh>
    <rPh sb="21" eb="22">
      <t>カ</t>
    </rPh>
    <rPh sb="23" eb="24">
      <t>ツ</t>
    </rPh>
    <rPh sb="26" eb="28">
      <t>キョウレツ</t>
    </rPh>
    <phoneticPr fontId="1"/>
  </si>
  <si>
    <t>Oiorpata</t>
    <phoneticPr fontId="1"/>
  </si>
  <si>
    <t>軽突撃槍と盾を持つ騎兵。蛇と馬の両方の入れ墨を持つ</t>
    <rPh sb="0" eb="1">
      <t>ケイ</t>
    </rPh>
    <rPh sb="1" eb="3">
      <t>トツゲキ</t>
    </rPh>
    <rPh sb="3" eb="4">
      <t>ヤリ</t>
    </rPh>
    <rPh sb="5" eb="6">
      <t>タテ</t>
    </rPh>
    <rPh sb="7" eb="8">
      <t>モ</t>
    </rPh>
    <rPh sb="9" eb="11">
      <t>キヘイ</t>
    </rPh>
    <rPh sb="12" eb="13">
      <t>ヘビ</t>
    </rPh>
    <rPh sb="14" eb="15">
      <t>ウマ</t>
    </rPh>
    <rPh sb="16" eb="18">
      <t>リョウホウ</t>
    </rPh>
    <rPh sb="19" eb="20">
      <t>イ</t>
    </rPh>
    <rPh sb="21" eb="22">
      <t>ズミ</t>
    </rPh>
    <rPh sb="23" eb="24">
      <t>モ</t>
    </rPh>
    <phoneticPr fontId="1"/>
  </si>
  <si>
    <t>Hydra Hatchling</t>
    <phoneticPr fontId="1"/>
  </si>
  <si>
    <t>魔獣</t>
    <rPh sb="0" eb="2">
      <t>マジュウ</t>
    </rPh>
    <phoneticPr fontId="1"/>
  </si>
  <si>
    <t>三つ首のHydraの幼生。毒霧を撒くため扱いに注意</t>
    <rPh sb="0" eb="1">
      <t>ミ</t>
    </rPh>
    <rPh sb="2" eb="3">
      <t>クビ</t>
    </rPh>
    <rPh sb="10" eb="12">
      <t>ヨウセイ</t>
    </rPh>
    <rPh sb="13" eb="14">
      <t>ドク</t>
    </rPh>
    <rPh sb="14" eb="15">
      <t>キリ</t>
    </rPh>
    <rPh sb="16" eb="17">
      <t>マ</t>
    </rPh>
    <rPh sb="20" eb="21">
      <t>アツカ</t>
    </rPh>
    <rPh sb="23" eb="25">
      <t>チュウイ</t>
    </rPh>
    <phoneticPr fontId="1"/>
  </si>
  <si>
    <t>s</t>
    <phoneticPr fontId="1"/>
  </si>
  <si>
    <t>Hydra</t>
    <phoneticPr fontId="1"/>
  </si>
  <si>
    <t>1/都</t>
    <rPh sb="2" eb="3">
      <t>ミヤコ</t>
    </rPh>
    <phoneticPr fontId="1"/>
  </si>
  <si>
    <t>五つ首の大蛇。猛烈な連打を放つが扱いが難しい</t>
    <rPh sb="0" eb="1">
      <t>イツ</t>
    </rPh>
    <rPh sb="2" eb="3">
      <t>クビ</t>
    </rPh>
    <rPh sb="4" eb="6">
      <t>ダイジャ</t>
    </rPh>
    <rPh sb="7" eb="9">
      <t>モウレツ</t>
    </rPh>
    <rPh sb="10" eb="12">
      <t>レンダ</t>
    </rPh>
    <rPh sb="13" eb="14">
      <t>ハナ</t>
    </rPh>
    <rPh sb="16" eb="17">
      <t>アツカ</t>
    </rPh>
    <rPh sb="19" eb="20">
      <t>ムズカ</t>
    </rPh>
    <phoneticPr fontId="1"/>
  </si>
  <si>
    <t>Warrior Priestess</t>
    <phoneticPr fontId="1"/>
  </si>
  <si>
    <t>聖1</t>
    <rPh sb="0" eb="1">
      <t>セイ</t>
    </rPh>
    <phoneticPr fontId="1"/>
  </si>
  <si>
    <t>Soothsayer</t>
    <phoneticPr fontId="1"/>
  </si>
  <si>
    <t>星+1:90%</t>
    <rPh sb="0" eb="1">
      <t>ホシ</t>
    </rPh>
    <phoneticPr fontId="1"/>
  </si>
  <si>
    <t>Spirit Guide</t>
    <phoneticPr fontId="1"/>
  </si>
  <si>
    <t>死1</t>
    <rPh sb="0" eb="1">
      <t>シ</t>
    </rPh>
    <phoneticPr fontId="1"/>
  </si>
  <si>
    <t>0+</t>
    <phoneticPr fontId="1"/>
  </si>
  <si>
    <t>Enarie</t>
    <phoneticPr fontId="1"/>
  </si>
  <si>
    <t>星1死2緑1</t>
    <rPh sb="0" eb="1">
      <t>ホシ</t>
    </rPh>
    <rPh sb="2" eb="3">
      <t>シ</t>
    </rPh>
    <rPh sb="4" eb="5">
      <t>ミドリ</t>
    </rPh>
    <phoneticPr fontId="1"/>
  </si>
  <si>
    <t>Warrior Sorceress</t>
    <phoneticPr fontId="1"/>
  </si>
  <si>
    <t>緑1聖1</t>
    <rPh sb="0" eb="1">
      <t>ミドリ</t>
    </rPh>
    <rPh sb="2" eb="3">
      <t>セイ</t>
    </rPh>
    <phoneticPr fontId="1"/>
  </si>
  <si>
    <t>水死緑血+1:100%</t>
    <rPh sb="0" eb="1">
      <t>ミズ</t>
    </rPh>
    <rPh sb="1" eb="2">
      <t>シ</t>
    </rPh>
    <rPh sb="2" eb="3">
      <t>ミドリ</t>
    </rPh>
    <rPh sb="3" eb="4">
      <t>ケツ</t>
    </rPh>
    <phoneticPr fontId="1"/>
  </si>
  <si>
    <t>Witch King</t>
    <phoneticPr fontId="1"/>
  </si>
  <si>
    <t>死3緑1血1</t>
    <rPh sb="0" eb="1">
      <t>シ</t>
    </rPh>
    <rPh sb="2" eb="3">
      <t>ミドリ</t>
    </rPh>
    <rPh sb="4" eb="5">
      <t>ケツ</t>
    </rPh>
    <phoneticPr fontId="1"/>
  </si>
  <si>
    <t>水死緑血+1:100% 水死緑血+1:10%</t>
    <rPh sb="0" eb="1">
      <t>ミズ</t>
    </rPh>
    <rPh sb="1" eb="2">
      <t>シ</t>
    </rPh>
    <rPh sb="2" eb="3">
      <t>ミドリ</t>
    </rPh>
    <rPh sb="3" eb="4">
      <t>ケツ</t>
    </rPh>
    <rPh sb="12" eb="13">
      <t>ミズ</t>
    </rPh>
    <rPh sb="13" eb="14">
      <t>シ</t>
    </rPh>
    <rPh sb="14" eb="15">
      <t>ミドリ</t>
    </rPh>
    <rPh sb="15" eb="16">
      <t>ケツ</t>
    </rPh>
    <phoneticPr fontId="1"/>
  </si>
  <si>
    <t>17+</t>
    <phoneticPr fontId="1"/>
  </si>
  <si>
    <t>Sauromatia</t>
    <phoneticPr fontId="1"/>
  </si>
  <si>
    <t>陸上下位</t>
    <rPh sb="0" eb="2">
      <t>リクジョウ</t>
    </rPh>
    <rPh sb="2" eb="4">
      <t>カイ</t>
    </rPh>
    <phoneticPr fontId="1"/>
  </si>
  <si>
    <t>Chieftain</t>
    <phoneticPr fontId="1"/>
  </si>
  <si>
    <t>Sauromatian Archer:10　Raider:10</t>
    <phoneticPr fontId="1"/>
  </si>
  <si>
    <t>陸上上位</t>
    <rPh sb="0" eb="2">
      <t>リクジョウ</t>
    </rPh>
    <rPh sb="2" eb="4">
      <t>ジョウイ</t>
    </rPh>
    <phoneticPr fontId="1"/>
  </si>
  <si>
    <t>Lancer:10</t>
    <phoneticPr fontId="1"/>
  </si>
  <si>
    <t>陸上要塞</t>
    <rPh sb="0" eb="2">
      <t>リクジョウ</t>
    </rPh>
    <rPh sb="2" eb="4">
      <t>ヨウサイ</t>
    </rPh>
    <phoneticPr fontId="1"/>
  </si>
  <si>
    <t>Sauromatian Archer:10</t>
    <phoneticPr fontId="1"/>
  </si>
  <si>
    <t>Conjuration</t>
    <phoneticPr fontId="1"/>
  </si>
  <si>
    <t>Call Ancestor</t>
    <phoneticPr fontId="1"/>
  </si>
  <si>
    <t>死1</t>
    <rPh sb="0" eb="1">
      <t>シ</t>
    </rPh>
    <phoneticPr fontId="1"/>
  </si>
  <si>
    <t>戦闘</t>
    <rPh sb="0" eb="2">
      <t>セントウ</t>
    </rPh>
    <phoneticPr fontId="1"/>
  </si>
  <si>
    <t>水陸両用</t>
    <rPh sb="0" eb="2">
      <t>スイリク</t>
    </rPh>
    <rPh sb="2" eb="4">
      <t>リョウヨウ</t>
    </rPh>
    <phoneticPr fontId="1"/>
  </si>
  <si>
    <t>一時的召喚</t>
    <rPh sb="0" eb="3">
      <t>イチジテキ</t>
    </rPh>
    <rPh sb="3" eb="5">
      <t>ショウカン</t>
    </rPh>
    <phoneticPr fontId="1"/>
  </si>
  <si>
    <t>神聖だが弱い祖霊Ancestral Spiritを1体召喚します</t>
    <rPh sb="0" eb="2">
      <t>シンセイ</t>
    </rPh>
    <rPh sb="4" eb="5">
      <t>ヨワ</t>
    </rPh>
    <rPh sb="6" eb="8">
      <t>ソレイ</t>
    </rPh>
    <rPh sb="26" eb="27">
      <t>タイ</t>
    </rPh>
    <rPh sb="27" eb="29">
      <t>ショウカン</t>
    </rPh>
    <phoneticPr fontId="1"/>
  </si>
  <si>
    <t>Ancestral Spirit</t>
    <phoneticPr fontId="1"/>
  </si>
  <si>
    <t>Conjuration</t>
    <phoneticPr fontId="1"/>
  </si>
  <si>
    <t>Wrath of the Ancestors</t>
    <phoneticPr fontId="1"/>
  </si>
  <si>
    <t>神聖だが弱い祖霊Ancestral Spiritを20+体召喚します</t>
    <rPh sb="0" eb="2">
      <t>シンセイ</t>
    </rPh>
    <rPh sb="4" eb="5">
      <t>ヨワ</t>
    </rPh>
    <rPh sb="6" eb="8">
      <t>ソレイ</t>
    </rPh>
    <rPh sb="28" eb="29">
      <t>タイ</t>
    </rPh>
    <rPh sb="29" eb="31">
      <t>ショウカン</t>
    </rPh>
    <phoneticPr fontId="1"/>
  </si>
  <si>
    <t>Ancestral Spirit</t>
    <phoneticPr fontId="1"/>
  </si>
  <si>
    <t>20+2</t>
    <phoneticPr fontId="1"/>
  </si>
  <si>
    <t>Daughter of Typhon</t>
    <phoneticPr fontId="1"/>
  </si>
  <si>
    <t>緑5</t>
    <rPh sb="0" eb="1">
      <t>ミドリ</t>
    </rPh>
    <phoneticPr fontId="1"/>
  </si>
  <si>
    <t>死2</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</si>
  <si>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</si>
  <si>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</si>
  <si>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</si>
  <si>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1体のみ存在する強大な不死の大蛇Daughter of Typhonを召喚します</t>
    <rPh sb="8" eb="10">
      <t>キョウダイ</t>
    </rPh>
    <rPh sb="11" eb="13">
      <t>フシ</t>
    </rPh>
    <rPh sb="14" eb="16">
      <t>ダイジャ</t>
    </rPh>
    <rPh sb="35" eb="37">
      <t>ショウカン</t>
    </rPh>
    <phoneticPr fontId="1"/>
  </si>
  <si>
    <t>Daughter of Typhon</t>
    <phoneticPr fontId="1"/>
  </si>
  <si>
    <t>ユニーク召喚（候補1種）</t>
    <rPh sb="4" eb="6">
      <t>ショウカン</t>
    </rPh>
    <rPh sb="7" eb="9">
      <t>コウホ</t>
    </rPh>
    <rPh sb="10" eb="11">
      <t>シュ</t>
    </rPh>
    <phoneticPr fontId="1"/>
  </si>
  <si>
    <t>Sauromatia</t>
    <phoneticPr fontId="1"/>
  </si>
  <si>
    <t>Call Ancestor</t>
    <phoneticPr fontId="1"/>
  </si>
  <si>
    <t>Daughter of Typhon</t>
    <phoneticPr fontId="1"/>
  </si>
  <si>
    <t>Awaken Tattoos</t>
    <phoneticPr fontId="1"/>
  </si>
  <si>
    <t>Wrath of the Ancestors</t>
    <phoneticPr fontId="1"/>
  </si>
  <si>
    <t>Sauromatiaは、女性によって支配される遊牧的な戦闘部族の国です。
男性と女性は肩を並べて戦い、そして全ての著名な部族が戦士の女王によって支配されています。
これは、かつてのSauromatianとアマゾン部族の融合の遺産です。
彼女らが戦士ではなかったために、アマゾンの指導者らは受け入れられませんでしたが、Sauromatianに影響は与え、女戦士は権力と名声を得ました。
Androphags部族のみは、女性による支配という概念を完全に拒絶しました。
Androphags部族は、人肉食と人の皮剥ぎをSauromatianに広めた古代のWitch Kingらによって支配されます。
Androphagsらはまた、Pythiaの沼地から連れ出されたHydraを戦争に用います。</t>
    <phoneticPr fontId="1"/>
  </si>
  <si>
    <t>随員：Vine Man1体</t>
    <rPh sb="0" eb="2">
      <t>ズイイン</t>
    </rPh>
    <rPh sb="12" eb="13">
      <t>タイ</t>
    </rPh>
    <phoneticPr fontId="1"/>
  </si>
  <si>
    <t>片手</t>
    <rPh sb="0" eb="2">
      <t>カタテ</t>
    </rPh>
    <phoneticPr fontId="1"/>
  </si>
  <si>
    <t>火1</t>
    <rPh sb="0" eb="1">
      <t>ヒ</t>
    </rPh>
    <phoneticPr fontId="1"/>
  </si>
  <si>
    <t>水1</t>
    <rPh sb="0" eb="1">
      <t>ミズ</t>
    </rPh>
    <phoneticPr fontId="1"/>
  </si>
  <si>
    <t>切魔</t>
    <rPh sb="0" eb="1">
      <t>セツ</t>
    </rPh>
    <rPh sb="1" eb="2">
      <t>マ</t>
    </rPh>
    <phoneticPr fontId="1"/>
  </si>
  <si>
    <t>安価で無難な性能。持久力も高めてくれる</t>
    <rPh sb="0" eb="2">
      <t>アンカ</t>
    </rPh>
    <rPh sb="3" eb="5">
      <t>ブナン</t>
    </rPh>
    <rPh sb="6" eb="8">
      <t>セイノウ</t>
    </rPh>
    <rPh sb="9" eb="12">
      <t>ジキュウリョク</t>
    </rPh>
    <rPh sb="13" eb="14">
      <t>タカ</t>
    </rPh>
    <phoneticPr fontId="1"/>
  </si>
  <si>
    <t>鎧</t>
    <rPh sb="0" eb="1">
      <t>ヨロイ</t>
    </rPh>
    <phoneticPr fontId="1"/>
  </si>
  <si>
    <t>Armor of the Five Elements</t>
    <phoneticPr fontId="1"/>
  </si>
  <si>
    <t>地1</t>
    <rPh sb="0" eb="1">
      <t>チ</t>
    </rPh>
    <phoneticPr fontId="1"/>
  </si>
  <si>
    <t>風1</t>
    <rPh sb="0" eb="1">
      <t>カゼ</t>
    </rPh>
    <phoneticPr fontId="1"/>
  </si>
  <si>
    <t>m</t>
    <phoneticPr fontId="1"/>
  </si>
  <si>
    <t>魔法抵抗+1</t>
    <rPh sb="0" eb="2">
      <t>マホウ</t>
    </rPh>
    <rPh sb="2" eb="4">
      <t>テイコウ</t>
    </rPh>
    <phoneticPr fontId="1"/>
  </si>
  <si>
    <t>優秀な防御力に多様な耐性。さらに安価</t>
    <rPh sb="0" eb="2">
      <t>ユウシュウ</t>
    </rPh>
    <rPh sb="3" eb="6">
      <t>ボウギョリョク</t>
    </rPh>
    <rPh sb="7" eb="9">
      <t>タヨウ</t>
    </rPh>
    <rPh sb="10" eb="12">
      <t>タイセイ</t>
    </rPh>
    <rPh sb="16" eb="18">
      <t>アンカ</t>
    </rPh>
    <phoneticPr fontId="1"/>
  </si>
  <si>
    <t>T'ien Ch'i</t>
    <phoneticPr fontId="1"/>
  </si>
  <si>
    <t>Sword of the Five Elements</t>
    <phoneticPr fontId="1"/>
  </si>
  <si>
    <t>Sword of the Five Elements</t>
    <phoneticPr fontId="1"/>
  </si>
  <si>
    <t>Armor of the Five Elements</t>
    <phoneticPr fontId="1"/>
  </si>
  <si>
    <t>指揮官</t>
    <rPh sb="0" eb="3">
      <t>シキカン</t>
    </rPh>
    <phoneticPr fontId="1"/>
  </si>
  <si>
    <t>Scout</t>
    <phoneticPr fontId="1"/>
  </si>
  <si>
    <t>T'ien Ch'i</t>
    <phoneticPr fontId="1"/>
  </si>
  <si>
    <t>EA</t>
    <phoneticPr fontId="1"/>
  </si>
  <si>
    <t>城</t>
    <rPh sb="0" eb="1">
      <t>シロ</t>
    </rPh>
    <phoneticPr fontId="1"/>
  </si>
  <si>
    <t>斥候</t>
    <rPh sb="0" eb="2">
      <t>セッコウ</t>
    </rPh>
    <phoneticPr fontId="1"/>
  </si>
  <si>
    <t>標準的な斥候。敵地の偵察を担う。山地、森林適応</t>
    <phoneticPr fontId="1"/>
  </si>
  <si>
    <t>fm</t>
    <phoneticPr fontId="1"/>
  </si>
  <si>
    <t>Noble Commander</t>
    <phoneticPr fontId="1"/>
  </si>
  <si>
    <t>標準的な指揮官。戦車に乗っており行軍が早い</t>
    <rPh sb="0" eb="3">
      <t>ヒョウジュンテキ</t>
    </rPh>
    <rPh sb="4" eb="7">
      <t>シキカン</t>
    </rPh>
    <rPh sb="8" eb="10">
      <t>センシャ</t>
    </rPh>
    <rPh sb="11" eb="12">
      <t>ノ</t>
    </rPh>
    <rPh sb="16" eb="18">
      <t>コウグン</t>
    </rPh>
    <rPh sb="19" eb="20">
      <t>ハヤ</t>
    </rPh>
    <phoneticPr fontId="1"/>
  </si>
  <si>
    <t>Master of the Dead</t>
    <phoneticPr fontId="1"/>
  </si>
  <si>
    <t>y</t>
    <phoneticPr fontId="1"/>
  </si>
  <si>
    <t>聖職者</t>
    <rPh sb="0" eb="3">
      <t>セイショクシャ</t>
    </rPh>
    <phoneticPr fontId="1"/>
  </si>
  <si>
    <t>Master of the Way</t>
    <phoneticPr fontId="1"/>
  </si>
  <si>
    <t>レベル1の聖職者。死魔法と経典投げという特徴的な武器を持つ</t>
    <rPh sb="5" eb="8">
      <t>セイショクシャ</t>
    </rPh>
    <rPh sb="9" eb="10">
      <t>シ</t>
    </rPh>
    <rPh sb="10" eb="12">
      <t>マホウ</t>
    </rPh>
    <rPh sb="13" eb="15">
      <t>ケイテン</t>
    </rPh>
    <rPh sb="15" eb="16">
      <t>ナ</t>
    </rPh>
    <rPh sb="20" eb="23">
      <t>トクチョウテキ</t>
    </rPh>
    <rPh sb="24" eb="26">
      <t>ブキ</t>
    </rPh>
    <rPh sb="27" eb="28">
      <t>モ</t>
    </rPh>
    <phoneticPr fontId="1"/>
  </si>
  <si>
    <t>レベル1の聖職者。水などの魔法技能も持つ</t>
    <rPh sb="5" eb="8">
      <t>セイショクシャ</t>
    </rPh>
    <rPh sb="9" eb="10">
      <t>ミズ</t>
    </rPh>
    <rPh sb="13" eb="15">
      <t>マホウ</t>
    </rPh>
    <rPh sb="15" eb="17">
      <t>ギノウ</t>
    </rPh>
    <rPh sb="18" eb="19">
      <t>モ</t>
    </rPh>
    <phoneticPr fontId="1"/>
  </si>
  <si>
    <t>5+</t>
    <phoneticPr fontId="1"/>
  </si>
  <si>
    <t>Master of the Five Elements</t>
    <phoneticPr fontId="1"/>
  </si>
  <si>
    <t>都</t>
    <rPh sb="0" eb="1">
      <t>ミヤコ</t>
    </rPh>
    <phoneticPr fontId="1"/>
  </si>
  <si>
    <t>レベル1の聖職者。非常に幅広い魔法技能を備える</t>
    <rPh sb="5" eb="8">
      <t>セイショクシャ</t>
    </rPh>
    <rPh sb="9" eb="11">
      <t>ヒジョウ</t>
    </rPh>
    <rPh sb="12" eb="14">
      <t>ハバヒロ</t>
    </rPh>
    <rPh sb="15" eb="17">
      <t>マホウ</t>
    </rPh>
    <rPh sb="17" eb="19">
      <t>ギノウ</t>
    </rPh>
    <rPh sb="20" eb="21">
      <t>ソナ</t>
    </rPh>
    <phoneticPr fontId="1"/>
  </si>
  <si>
    <t>15+</t>
    <phoneticPr fontId="1"/>
  </si>
  <si>
    <t>25+</t>
    <phoneticPr fontId="1"/>
  </si>
  <si>
    <t>Celestial Master</t>
    <phoneticPr fontId="1"/>
  </si>
  <si>
    <t>y</t>
    <phoneticPr fontId="1"/>
  </si>
  <si>
    <t>レベル2の聖職者。強大な魔力を備え空さえ飛んでのける</t>
    <rPh sb="5" eb="8">
      <t>セイショクシャ</t>
    </rPh>
    <rPh sb="9" eb="11">
      <t>キョウダイ</t>
    </rPh>
    <rPh sb="12" eb="14">
      <t>マリョク</t>
    </rPh>
    <rPh sb="15" eb="16">
      <t>ソナ</t>
    </rPh>
    <rPh sb="17" eb="18">
      <t>ソラ</t>
    </rPh>
    <rPh sb="20" eb="21">
      <t>ト</t>
    </rPh>
    <phoneticPr fontId="1"/>
  </si>
  <si>
    <t>30+</t>
    <phoneticPr fontId="1"/>
  </si>
  <si>
    <t>f</t>
    <phoneticPr fontId="1"/>
  </si>
  <si>
    <t>兵士</t>
    <rPh sb="0" eb="2">
      <t>ヘイシ</t>
    </rPh>
    <phoneticPr fontId="1"/>
  </si>
  <si>
    <t>Footman</t>
    <phoneticPr fontId="1"/>
  </si>
  <si>
    <t>歩兵</t>
    <rPh sb="0" eb="2">
      <t>ホヘイ</t>
    </rPh>
    <phoneticPr fontId="1"/>
  </si>
  <si>
    <t>長槍を持つ歩兵。迎撃による攻撃の妨害を得意とする</t>
    <rPh sb="0" eb="1">
      <t>ナガ</t>
    </rPh>
    <rPh sb="1" eb="2">
      <t>ヤリ</t>
    </rPh>
    <rPh sb="3" eb="4">
      <t>モ</t>
    </rPh>
    <rPh sb="5" eb="7">
      <t>ホヘイ</t>
    </rPh>
    <rPh sb="8" eb="10">
      <t>ゲイゲキ</t>
    </rPh>
    <rPh sb="13" eb="15">
      <t>コウゲキ</t>
    </rPh>
    <rPh sb="16" eb="18">
      <t>ボウガイ</t>
    </rPh>
    <rPh sb="19" eb="21">
      <t>トクイ</t>
    </rPh>
    <phoneticPr fontId="1"/>
  </si>
  <si>
    <t>薙刀を持つ歩兵。攻撃力が高いが命中率は低め</t>
    <rPh sb="0" eb="2">
      <t>ナギナタ</t>
    </rPh>
    <rPh sb="3" eb="4">
      <t>モ</t>
    </rPh>
    <rPh sb="5" eb="7">
      <t>ホヘイ</t>
    </rPh>
    <rPh sb="8" eb="11">
      <t>コウゲキリョク</t>
    </rPh>
    <rPh sb="12" eb="13">
      <t>タカ</t>
    </rPh>
    <rPh sb="15" eb="17">
      <t>メイチュウ</t>
    </rPh>
    <rPh sb="17" eb="18">
      <t>リツ</t>
    </rPh>
    <rPh sb="19" eb="20">
      <t>ヒク</t>
    </rPh>
    <phoneticPr fontId="1"/>
  </si>
  <si>
    <t>槍と大盾を持つ歩兵。盾のおかげで射撃に強い</t>
    <rPh sb="0" eb="1">
      <t>ヤリ</t>
    </rPh>
    <rPh sb="2" eb="3">
      <t>オオ</t>
    </rPh>
    <rPh sb="3" eb="4">
      <t>タテ</t>
    </rPh>
    <rPh sb="5" eb="6">
      <t>モ</t>
    </rPh>
    <rPh sb="7" eb="9">
      <t>ホヘイ</t>
    </rPh>
    <rPh sb="10" eb="11">
      <t>タテ</t>
    </rPh>
    <rPh sb="16" eb="18">
      <t>シャゲキ</t>
    </rPh>
    <rPh sb="19" eb="20">
      <t>ツヨ</t>
    </rPh>
    <phoneticPr fontId="1"/>
  </si>
  <si>
    <t>Archer</t>
    <phoneticPr fontId="1"/>
  </si>
  <si>
    <t>射手</t>
    <rPh sb="0" eb="2">
      <t>シャシュ</t>
    </rPh>
    <phoneticPr fontId="1"/>
  </si>
  <si>
    <t>複合弓を用いる弓兵。技量は平凡でも高精度</t>
    <rPh sb="0" eb="2">
      <t>フクゴウ</t>
    </rPh>
    <rPh sb="2" eb="3">
      <t>キュウ</t>
    </rPh>
    <rPh sb="4" eb="5">
      <t>モチ</t>
    </rPh>
    <rPh sb="7" eb="8">
      <t>ユミ</t>
    </rPh>
    <rPh sb="8" eb="9">
      <t>ヘイ</t>
    </rPh>
    <rPh sb="10" eb="12">
      <t>ギリョウ</t>
    </rPh>
    <rPh sb="13" eb="15">
      <t>ヘイボン</t>
    </rPh>
    <rPh sb="17" eb="20">
      <t>コウセイド</t>
    </rPh>
    <phoneticPr fontId="1"/>
  </si>
  <si>
    <t>Medium Footman</t>
    <phoneticPr fontId="1"/>
  </si>
  <si>
    <t>薙刀を持つ歩兵。僅かに防具が強化されている</t>
    <rPh sb="0" eb="2">
      <t>ナギナタ</t>
    </rPh>
    <rPh sb="3" eb="4">
      <t>モ</t>
    </rPh>
    <rPh sb="5" eb="7">
      <t>ホヘイ</t>
    </rPh>
    <rPh sb="8" eb="9">
      <t>ワズ</t>
    </rPh>
    <rPh sb="11" eb="13">
      <t>ボウグ</t>
    </rPh>
    <rPh sb="14" eb="16">
      <t>キョウカ</t>
    </rPh>
    <phoneticPr fontId="1"/>
  </si>
  <si>
    <t>槍と大盾を持つ歩兵。防具以外は下位と変わりない</t>
    <rPh sb="0" eb="1">
      <t>ヤリ</t>
    </rPh>
    <rPh sb="2" eb="3">
      <t>オオ</t>
    </rPh>
    <rPh sb="3" eb="4">
      <t>タテ</t>
    </rPh>
    <rPh sb="5" eb="6">
      <t>モ</t>
    </rPh>
    <rPh sb="7" eb="9">
      <t>ホヘイ</t>
    </rPh>
    <rPh sb="10" eb="12">
      <t>ボウグ</t>
    </rPh>
    <rPh sb="12" eb="14">
      <t>イガイ</t>
    </rPh>
    <rPh sb="15" eb="17">
      <t>カイ</t>
    </rPh>
    <rPh sb="18" eb="19">
      <t>カ</t>
    </rPh>
    <phoneticPr fontId="1"/>
  </si>
  <si>
    <t>Heavy Footman</t>
    <phoneticPr fontId="1"/>
  </si>
  <si>
    <t>薙刀を持つ重歩兵。かなり硬くはなったが鈍重</t>
    <rPh sb="0" eb="2">
      <t>ナギナタ</t>
    </rPh>
    <rPh sb="3" eb="4">
      <t>モ</t>
    </rPh>
    <rPh sb="5" eb="6">
      <t>ジュウ</t>
    </rPh>
    <rPh sb="6" eb="8">
      <t>ホヘイ</t>
    </rPh>
    <rPh sb="12" eb="13">
      <t>カタ</t>
    </rPh>
    <rPh sb="19" eb="21">
      <t>ドンジュウ</t>
    </rPh>
    <phoneticPr fontId="1"/>
  </si>
  <si>
    <t>槍と大盾を持つ重歩兵。盾と防具により信頼できる丈夫さに</t>
    <rPh sb="0" eb="1">
      <t>ヤリ</t>
    </rPh>
    <rPh sb="2" eb="3">
      <t>オオ</t>
    </rPh>
    <rPh sb="3" eb="4">
      <t>タテ</t>
    </rPh>
    <rPh sb="5" eb="6">
      <t>モ</t>
    </rPh>
    <rPh sb="7" eb="8">
      <t>ジュウ</t>
    </rPh>
    <rPh sb="8" eb="10">
      <t>ホヘイ</t>
    </rPh>
    <rPh sb="11" eb="12">
      <t>タテ</t>
    </rPh>
    <rPh sb="13" eb="15">
      <t>ボウグ</t>
    </rPh>
    <rPh sb="18" eb="20">
      <t>シンライ</t>
    </rPh>
    <rPh sb="23" eb="25">
      <t>ジョウブ</t>
    </rPh>
    <phoneticPr fontId="1"/>
  </si>
  <si>
    <t>Horseman</t>
    <phoneticPr fontId="1"/>
  </si>
  <si>
    <t>騎兵</t>
    <rPh sb="0" eb="2">
      <t>キヘイ</t>
    </rPh>
    <phoneticPr fontId="1"/>
  </si>
  <si>
    <t>軽突撃槍と複合弓を持つ騎兵。弓での牽制後に突撃できる</t>
    <rPh sb="0" eb="1">
      <t>ケイ</t>
    </rPh>
    <rPh sb="1" eb="3">
      <t>トツゲキ</t>
    </rPh>
    <rPh sb="3" eb="4">
      <t>ヤリ</t>
    </rPh>
    <rPh sb="5" eb="7">
      <t>フクゴウ</t>
    </rPh>
    <rPh sb="7" eb="8">
      <t>キュウ</t>
    </rPh>
    <rPh sb="9" eb="10">
      <t>モ</t>
    </rPh>
    <rPh sb="11" eb="13">
      <t>キヘイ</t>
    </rPh>
    <rPh sb="14" eb="15">
      <t>ユミ</t>
    </rPh>
    <rPh sb="17" eb="19">
      <t>ケンセイ</t>
    </rPh>
    <rPh sb="19" eb="20">
      <t>ゴ</t>
    </rPh>
    <rPh sb="21" eb="23">
      <t>トツゲキ</t>
    </rPh>
    <phoneticPr fontId="1"/>
  </si>
  <si>
    <t>Noble</t>
    <phoneticPr fontId="1"/>
  </si>
  <si>
    <t>戦車</t>
    <rPh sb="0" eb="2">
      <t>センシャ</t>
    </rPh>
    <phoneticPr fontId="1"/>
  </si>
  <si>
    <t>小さな敵を踏み潰す。防具も良質だが囲まれやすい</t>
    <rPh sb="0" eb="1">
      <t>チイ</t>
    </rPh>
    <rPh sb="3" eb="4">
      <t>テキ</t>
    </rPh>
    <rPh sb="5" eb="6">
      <t>フ</t>
    </rPh>
    <rPh sb="7" eb="8">
      <t>ツブ</t>
    </rPh>
    <rPh sb="10" eb="12">
      <t>ボウグ</t>
    </rPh>
    <rPh sb="13" eb="15">
      <t>リョウシツ</t>
    </rPh>
    <rPh sb="17" eb="18">
      <t>カコ</t>
    </rPh>
    <phoneticPr fontId="1"/>
  </si>
  <si>
    <t>Warrior of the Five Elements</t>
    <phoneticPr fontId="1"/>
  </si>
  <si>
    <t>小剣二つを持つ軽歩兵。多様な耐性を持ち春に強くなる</t>
    <rPh sb="0" eb="2">
      <t>ショウケン</t>
    </rPh>
    <rPh sb="2" eb="3">
      <t>フタ</t>
    </rPh>
    <rPh sb="5" eb="6">
      <t>モ</t>
    </rPh>
    <rPh sb="7" eb="8">
      <t>ケイ</t>
    </rPh>
    <rPh sb="8" eb="10">
      <t>ホヘイ</t>
    </rPh>
    <rPh sb="11" eb="13">
      <t>タヨウ</t>
    </rPh>
    <rPh sb="14" eb="16">
      <t>タイセイ</t>
    </rPh>
    <rPh sb="17" eb="18">
      <t>モ</t>
    </rPh>
    <rPh sb="19" eb="20">
      <t>ハル</t>
    </rPh>
    <rPh sb="21" eb="22">
      <t>ツヨ</t>
    </rPh>
    <phoneticPr fontId="1"/>
  </si>
  <si>
    <t>死1聖1</t>
    <rPh sb="0" eb="1">
      <t>シ</t>
    </rPh>
    <rPh sb="2" eb="3">
      <t>セイ</t>
    </rPh>
    <phoneticPr fontId="1"/>
  </si>
  <si>
    <t>水1聖1</t>
    <rPh sb="0" eb="1">
      <t>ミズ</t>
    </rPh>
    <rPh sb="2" eb="3">
      <t>セイ</t>
    </rPh>
    <phoneticPr fontId="1"/>
  </si>
  <si>
    <t>風水星緑+1:100%</t>
    <rPh sb="0" eb="1">
      <t>カゼ</t>
    </rPh>
    <rPh sb="1" eb="2">
      <t>ミズ</t>
    </rPh>
    <rPh sb="2" eb="3">
      <t>ホシ</t>
    </rPh>
    <rPh sb="3" eb="4">
      <t>ミドリ</t>
    </rPh>
    <phoneticPr fontId="1"/>
  </si>
  <si>
    <t>火1風1水1地1緑1聖1</t>
    <rPh sb="0" eb="1">
      <t>ヒ</t>
    </rPh>
    <rPh sb="2" eb="3">
      <t>カゼ</t>
    </rPh>
    <rPh sb="4" eb="5">
      <t>ミズ</t>
    </rPh>
    <rPh sb="6" eb="7">
      <t>チ</t>
    </rPh>
    <rPh sb="8" eb="9">
      <t>ミドリ</t>
    </rPh>
    <rPh sb="10" eb="11">
      <t>セイ</t>
    </rPh>
    <phoneticPr fontId="1"/>
  </si>
  <si>
    <t>火風水地緑+1:100%</t>
    <rPh sb="0" eb="1">
      <t>ヒ</t>
    </rPh>
    <rPh sb="1" eb="2">
      <t>カゼ</t>
    </rPh>
    <rPh sb="2" eb="3">
      <t>ミズ</t>
    </rPh>
    <rPh sb="3" eb="4">
      <t>チ</t>
    </rPh>
    <rPh sb="4" eb="5">
      <t>ミドリ</t>
    </rPh>
    <phoneticPr fontId="1"/>
  </si>
  <si>
    <t>火1風1水2星1聖2</t>
    <rPh sb="0" eb="1">
      <t>ヒ</t>
    </rPh>
    <rPh sb="2" eb="3">
      <t>カゼ</t>
    </rPh>
    <rPh sb="4" eb="5">
      <t>ミズ</t>
    </rPh>
    <rPh sb="6" eb="7">
      <t>ホシ</t>
    </rPh>
    <rPh sb="8" eb="9">
      <t>セイ</t>
    </rPh>
    <phoneticPr fontId="1"/>
  </si>
  <si>
    <t>風水星+1:100% 風水星+1:10% 火地死緑+1:100%</t>
    <rPh sb="0" eb="1">
      <t>カゼ</t>
    </rPh>
    <rPh sb="1" eb="2">
      <t>ミズ</t>
    </rPh>
    <rPh sb="2" eb="3">
      <t>ホシ</t>
    </rPh>
    <rPh sb="11" eb="12">
      <t>カゼ</t>
    </rPh>
    <rPh sb="12" eb="13">
      <t>ミズ</t>
    </rPh>
    <rPh sb="13" eb="14">
      <t>ホシ</t>
    </rPh>
    <rPh sb="21" eb="22">
      <t>ヒ</t>
    </rPh>
    <rPh sb="22" eb="23">
      <t>チ</t>
    </rPh>
    <rPh sb="23" eb="24">
      <t>シ</t>
    </rPh>
    <rPh sb="24" eb="25">
      <t>ミドリ</t>
    </rPh>
    <phoneticPr fontId="1"/>
  </si>
  <si>
    <t>19+</t>
    <phoneticPr fontId="1"/>
  </si>
  <si>
    <t>陸上下位</t>
    <rPh sb="0" eb="2">
      <t>リクジョウ</t>
    </rPh>
    <rPh sb="2" eb="4">
      <t>カイ</t>
    </rPh>
    <phoneticPr fontId="1"/>
  </si>
  <si>
    <t>Footman:10　Footman:10　Archer:10</t>
    <phoneticPr fontId="1"/>
  </si>
  <si>
    <t>陸上上位</t>
    <rPh sb="0" eb="2">
      <t>リクジョウ</t>
    </rPh>
    <rPh sb="2" eb="4">
      <t>ジョウイ</t>
    </rPh>
    <phoneticPr fontId="1"/>
  </si>
  <si>
    <t>Footman:10</t>
    <phoneticPr fontId="1"/>
  </si>
  <si>
    <t>Footmanはそれぞれ長槍と大盾装備</t>
    <rPh sb="12" eb="13">
      <t>ナガ</t>
    </rPh>
    <rPh sb="13" eb="14">
      <t>ヤリ</t>
    </rPh>
    <rPh sb="15" eb="16">
      <t>オオ</t>
    </rPh>
    <rPh sb="16" eb="17">
      <t>タテ</t>
    </rPh>
    <rPh sb="17" eb="19">
      <t>ソウビ</t>
    </rPh>
    <phoneticPr fontId="1"/>
  </si>
  <si>
    <t>Footmanは薙刀装備</t>
    <rPh sb="8" eb="10">
      <t>ナギナタ</t>
    </rPh>
    <rPh sb="10" eb="12">
      <t>ソウビ</t>
    </rPh>
    <phoneticPr fontId="1"/>
  </si>
  <si>
    <t>陸上要塞</t>
    <rPh sb="0" eb="2">
      <t>リクジョウ</t>
    </rPh>
    <rPh sb="2" eb="4">
      <t>ヨウサイ</t>
    </rPh>
    <phoneticPr fontId="1"/>
  </si>
  <si>
    <t>Archer:10</t>
    <phoneticPr fontId="1"/>
  </si>
  <si>
    <t>人間</t>
    <rPh sb="0" eb="2">
      <t>ニンゲン</t>
    </rPh>
    <phoneticPr fontId="1"/>
  </si>
  <si>
    <t>The Bamboo Grove, The Gate of Spring and Autumn</t>
    <phoneticPr fontId="1"/>
  </si>
  <si>
    <t>火1水2星2死1</t>
    <rPh sb="0" eb="1">
      <t>ヒ</t>
    </rPh>
    <rPh sb="2" eb="3">
      <t>ミズ</t>
    </rPh>
    <rPh sb="4" eb="5">
      <t>ホシ</t>
    </rPh>
    <rPh sb="6" eb="7">
      <t>シ</t>
    </rPh>
    <phoneticPr fontId="1"/>
  </si>
  <si>
    <t>星魔法儀式射程+1</t>
    <rPh sb="0" eb="1">
      <t>ホシ</t>
    </rPh>
    <rPh sb="1" eb="3">
      <t>マホウ</t>
    </rPh>
    <rPh sb="3" eb="5">
      <t>ギシキ</t>
    </rPh>
    <rPh sb="5" eb="7">
      <t>シャテイ</t>
    </rPh>
    <phoneticPr fontId="1"/>
  </si>
  <si>
    <t>天朝はまだ興っていません。
Wayの魔術は国中に行き渡り、隠遁した魔術師たちは自身の指揮下へと天上の存在を呼び出します。
貴族たちは、名誉と栄光を求めて互いに争います。
少数の選ばれし戦士や魔術師は、その生涯をWay of the Five Elementsの訓練に捧げます。
死者は崇拝され、村の聖職者は死者を呼び出して導きや助けを求めます。
これは伝説の時代です。</t>
    <phoneticPr fontId="1"/>
  </si>
  <si>
    <t>Conjuration</t>
    <phoneticPr fontId="1"/>
  </si>
  <si>
    <t>Celestial Servant</t>
    <phoneticPr fontId="1"/>
  </si>
  <si>
    <t>星1</t>
    <rPh sb="0" eb="1">
      <t>ホシ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</si>
  <si>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</si>
  <si>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</si>
  <si>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</si>
  <si>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強靭だが不器用な天の存在Celestial Servantを1体召喚します</t>
    <rPh sb="0" eb="2">
      <t>キョウジン</t>
    </rPh>
    <rPh sb="4" eb="7">
      <t>ブキヨウ</t>
    </rPh>
    <rPh sb="8" eb="9">
      <t>テン</t>
    </rPh>
    <rPh sb="10" eb="12">
      <t>ソンザイ</t>
    </rPh>
    <rPh sb="31" eb="32">
      <t>タイ</t>
    </rPh>
    <rPh sb="32" eb="34">
      <t>ショウカン</t>
    </rPh>
    <phoneticPr fontId="1"/>
  </si>
  <si>
    <t>Conjuration</t>
    <phoneticPr fontId="1"/>
  </si>
  <si>
    <t>Heavenly Rivers</t>
    <phoneticPr fontId="1"/>
  </si>
  <si>
    <t>水陸両棲の強力な天の存在Demon of Heavenly Riversを召喚します</t>
    <rPh sb="0" eb="2">
      <t>スイリク</t>
    </rPh>
    <rPh sb="2" eb="4">
      <t>リョウセイ</t>
    </rPh>
    <rPh sb="5" eb="7">
      <t>キョウリョク</t>
    </rPh>
    <rPh sb="8" eb="9">
      <t>テン</t>
    </rPh>
    <rPh sb="10" eb="12">
      <t>ソンザイ</t>
    </rPh>
    <rPh sb="37" eb="39">
      <t>ショウカン</t>
    </rPh>
    <phoneticPr fontId="1"/>
  </si>
  <si>
    <t>Demon of Heavenly Rivers</t>
    <phoneticPr fontId="1"/>
  </si>
  <si>
    <t>Ambush of Tigers</t>
    <phoneticPr fontId="1"/>
  </si>
  <si>
    <t>緑2</t>
    <rPh sb="0" eb="1">
      <t>ミドリ</t>
    </rPh>
    <phoneticPr fontId="1"/>
  </si>
  <si>
    <t>敏捷なTigerを10+体召喚します</t>
    <rPh sb="0" eb="2">
      <t>ビンショウ</t>
    </rPh>
    <rPh sb="12" eb="13">
      <t>タイ</t>
    </rPh>
    <rPh sb="13" eb="15">
      <t>ショウカン</t>
    </rPh>
    <phoneticPr fontId="1"/>
  </si>
  <si>
    <t>Tiger</t>
    <phoneticPr fontId="1"/>
  </si>
  <si>
    <t>10+2</t>
    <phoneticPr fontId="1"/>
  </si>
  <si>
    <t>Herd of Buffaloes</t>
    <phoneticPr fontId="1"/>
  </si>
  <si>
    <t>敵を蹂躙するBuffaloを5+体召喚します</t>
    <rPh sb="0" eb="1">
      <t>テキ</t>
    </rPh>
    <rPh sb="2" eb="4">
      <t>ジュウリン</t>
    </rPh>
    <rPh sb="16" eb="17">
      <t>タイ</t>
    </rPh>
    <rPh sb="17" eb="19">
      <t>ショウカン</t>
    </rPh>
    <phoneticPr fontId="1"/>
  </si>
  <si>
    <t>Buffalo</t>
    <phoneticPr fontId="1"/>
  </si>
  <si>
    <t>5+1</t>
    <phoneticPr fontId="1"/>
  </si>
  <si>
    <t>Celestial Hounds</t>
    <phoneticPr fontId="1"/>
  </si>
  <si>
    <t>飛行する天の猟犬Celestial Houndを2体召喚します</t>
    <rPh sb="0" eb="2">
      <t>ヒコウ</t>
    </rPh>
    <rPh sb="4" eb="5">
      <t>テン</t>
    </rPh>
    <rPh sb="6" eb="8">
      <t>リョウケン</t>
    </rPh>
    <rPh sb="25" eb="26">
      <t>タイ</t>
    </rPh>
    <rPh sb="26" eb="28">
      <t>ショウカン</t>
    </rPh>
    <phoneticPr fontId="1"/>
  </si>
  <si>
    <t>Celestial Hound</t>
    <phoneticPr fontId="1"/>
  </si>
  <si>
    <t>Heavenly Fires</t>
    <phoneticPr fontId="1"/>
  </si>
  <si>
    <t>炎の車輪を放つ天の存在Demon of Heavenly Firesを3体召喚します</t>
    <rPh sb="0" eb="1">
      <t>ホノオ</t>
    </rPh>
    <rPh sb="2" eb="4">
      <t>シャリン</t>
    </rPh>
    <rPh sb="5" eb="6">
      <t>ハナ</t>
    </rPh>
    <rPh sb="7" eb="8">
      <t>テン</t>
    </rPh>
    <rPh sb="9" eb="11">
      <t>ソンザイ</t>
    </rPh>
    <rPh sb="36" eb="37">
      <t>タイ</t>
    </rPh>
    <rPh sb="37" eb="39">
      <t>ショウカン</t>
    </rPh>
    <phoneticPr fontId="1"/>
  </si>
  <si>
    <t>Demon of Heavenly Fires</t>
    <phoneticPr fontId="1"/>
  </si>
  <si>
    <t>Call Celestial Soldiers</t>
    <phoneticPr fontId="1"/>
  </si>
  <si>
    <t>風2</t>
    <rPh sb="0" eb="1">
      <t>カゼ</t>
    </rPh>
    <phoneticPr fontId="1"/>
  </si>
  <si>
    <t>強力な天の兵士Celestial Soldierを5体召喚します</t>
    <rPh sb="0" eb="2">
      <t>キョウリョク</t>
    </rPh>
    <rPh sb="3" eb="4">
      <t>テン</t>
    </rPh>
    <rPh sb="5" eb="7">
      <t>ヘイシ</t>
    </rPh>
    <rPh sb="26" eb="27">
      <t>タイ</t>
    </rPh>
    <rPh sb="27" eb="29">
      <t>ショウカン</t>
    </rPh>
    <phoneticPr fontId="1"/>
  </si>
  <si>
    <t>Celestial Soldier</t>
    <phoneticPr fontId="1"/>
  </si>
  <si>
    <t>Contact Huli Jing</t>
    <phoneticPr fontId="1"/>
  </si>
  <si>
    <t>指揮官召喚</t>
    <rPh sb="0" eb="3">
      <t>シキカン</t>
    </rPh>
    <rPh sb="3" eb="5">
      <t>ショウカン</t>
    </rPh>
    <phoneticPr fontId="1"/>
  </si>
  <si>
    <t>多彩な魔力を持つ妖狐Huli Jingを召喚します</t>
    <rPh sb="0" eb="2">
      <t>タサイ</t>
    </rPh>
    <rPh sb="3" eb="5">
      <t>マリョク</t>
    </rPh>
    <rPh sb="6" eb="7">
      <t>モ</t>
    </rPh>
    <rPh sb="8" eb="10">
      <t>ヨウコ</t>
    </rPh>
    <rPh sb="20" eb="22">
      <t>ショウカン</t>
    </rPh>
    <phoneticPr fontId="1"/>
  </si>
  <si>
    <t>Huli Jing</t>
    <phoneticPr fontId="1"/>
  </si>
  <si>
    <t>Alteration</t>
    <phoneticPr fontId="1"/>
  </si>
  <si>
    <t>Internal Alchemy</t>
    <phoneticPr fontId="1"/>
  </si>
  <si>
    <t>水2</t>
    <rPh sb="0" eb="1">
      <t>ミズ</t>
    </rPh>
    <phoneticPr fontId="1"/>
  </si>
  <si>
    <t>水陸両用</t>
    <rPh sb="0" eb="2">
      <t>スイリク</t>
    </rPh>
    <rPh sb="2" eb="4">
      <t>リョウヨウ</t>
    </rPh>
    <phoneticPr fontId="1"/>
  </si>
  <si>
    <t>若年化</t>
    <rPh sb="0" eb="3">
      <t>ジャクネンカ</t>
    </rPh>
    <phoneticPr fontId="1"/>
  </si>
  <si>
    <t>自身を狂気と引き換えに15年若返らせます</t>
    <rPh sb="0" eb="2">
      <t>ジシン</t>
    </rPh>
    <rPh sb="3" eb="5">
      <t>キョウキ</t>
    </rPh>
    <rPh sb="6" eb="7">
      <t>ヒ</t>
    </rPh>
    <rPh sb="8" eb="9">
      <t>カ</t>
    </rPh>
    <rPh sb="13" eb="14">
      <t>ネン</t>
    </rPh>
    <rPh sb="14" eb="16">
      <t>ワカガエ</t>
    </rPh>
    <phoneticPr fontId="1"/>
  </si>
  <si>
    <t>Evocation</t>
    <phoneticPr fontId="1"/>
  </si>
  <si>
    <t>Celestial Chastisement</t>
    <phoneticPr fontId="1"/>
  </si>
  <si>
    <t>星3</t>
    <rPh sb="0" eb="1">
      <t>ホシ</t>
    </rPh>
    <phoneticPr fontId="1"/>
  </si>
  <si>
    <t>戦闘</t>
    <rPh sb="0" eb="2">
      <t>セントウ</t>
    </rPh>
    <phoneticPr fontId="1"/>
  </si>
  <si>
    <t>攻撃</t>
    <rPh sb="0" eb="2">
      <t>コウゲキ</t>
    </rPh>
    <phoneticPr fontId="1"/>
  </si>
  <si>
    <t>敵の魔法生物を攻撃し寝返らせようと試みます</t>
    <rPh sb="0" eb="1">
      <t>テキ</t>
    </rPh>
    <rPh sb="2" eb="4">
      <t>マホウ</t>
    </rPh>
    <rPh sb="4" eb="6">
      <t>セイブツ</t>
    </rPh>
    <rPh sb="7" eb="9">
      <t>コウゲキ</t>
    </rPh>
    <rPh sb="10" eb="12">
      <t>ネガエ</t>
    </rPh>
    <rPh sb="17" eb="18">
      <t>ココロ</t>
    </rPh>
    <phoneticPr fontId="1"/>
  </si>
  <si>
    <t>8+1</t>
    <phoneticPr fontId="1"/>
  </si>
  <si>
    <t>防御無視\n魔法生物にのみ作用</t>
    <rPh sb="0" eb="2">
      <t>ボウギョ</t>
    </rPh>
    <rPh sb="2" eb="4">
      <t>ムシ</t>
    </rPh>
    <rPh sb="6" eb="8">
      <t>マホウ</t>
    </rPh>
    <rPh sb="8" eb="10">
      <t>セイブツ</t>
    </rPh>
    <rPh sb="13" eb="15">
      <t>サヨウ</t>
    </rPh>
    <phoneticPr fontId="1"/>
  </si>
  <si>
    <t>Chastisement</t>
    <phoneticPr fontId="1"/>
  </si>
  <si>
    <t>Celestial Servant</t>
    <phoneticPr fontId="1"/>
  </si>
  <si>
    <t>Call Ancestor</t>
    <phoneticPr fontId="1"/>
  </si>
  <si>
    <t>Heavenly Rivers</t>
    <phoneticPr fontId="1"/>
  </si>
  <si>
    <t>Ambush of Tigers</t>
    <phoneticPr fontId="1"/>
  </si>
  <si>
    <t>Herd of Buffaloes</t>
    <phoneticPr fontId="1"/>
  </si>
  <si>
    <t>Celestial Hounds</t>
    <phoneticPr fontId="1"/>
  </si>
  <si>
    <t>Heavenly Fires</t>
    <phoneticPr fontId="1"/>
  </si>
  <si>
    <t>Call Celestial Soldiers</t>
    <phoneticPr fontId="1"/>
  </si>
  <si>
    <t>Contact Huli Jing</t>
    <phoneticPr fontId="1"/>
  </si>
  <si>
    <t>Wrath of the Ancestors</t>
    <phoneticPr fontId="1"/>
  </si>
  <si>
    <t>Internal Alchemy</t>
    <phoneticPr fontId="1"/>
  </si>
  <si>
    <t>Celestial Chastisement</t>
    <phoneticPr fontId="1"/>
  </si>
  <si>
    <t>Machaka</t>
    <phoneticPr fontId="1"/>
  </si>
  <si>
    <t>指揮官</t>
    <rPh sb="0" eb="3">
      <t>シキカン</t>
    </rPh>
    <phoneticPr fontId="1"/>
  </si>
  <si>
    <t>Machaka Scout</t>
    <phoneticPr fontId="1"/>
  </si>
  <si>
    <t>城</t>
    <rPh sb="0" eb="1">
      <t>シロ</t>
    </rPh>
    <phoneticPr fontId="1"/>
  </si>
  <si>
    <t>斥候</t>
    <rPh sb="0" eb="2">
      <t>セッコウ</t>
    </rPh>
    <phoneticPr fontId="1"/>
  </si>
  <si>
    <t>やや軽装な斥候。足が速い一方で隠れるのが下手</t>
    <rPh sb="2" eb="4">
      <t>ケイソウ</t>
    </rPh>
    <rPh sb="5" eb="7">
      <t>セッコウ</t>
    </rPh>
    <rPh sb="8" eb="9">
      <t>アシ</t>
    </rPh>
    <rPh sb="10" eb="11">
      <t>ハヤ</t>
    </rPh>
    <rPh sb="12" eb="14">
      <t>イッポウ</t>
    </rPh>
    <rPh sb="15" eb="16">
      <t>カク</t>
    </rPh>
    <rPh sb="20" eb="22">
      <t>ヘタ</t>
    </rPh>
    <phoneticPr fontId="1"/>
  </si>
  <si>
    <t>fm</t>
    <phoneticPr fontId="1"/>
  </si>
  <si>
    <t>Rhino Clan Commander</t>
    <phoneticPr fontId="1"/>
  </si>
  <si>
    <t>標準的な指揮官。防具は若干ながら上位より優秀</t>
    <rPh sb="0" eb="3">
      <t>ヒョウジュンテキ</t>
    </rPh>
    <rPh sb="4" eb="7">
      <t>シキカン</t>
    </rPh>
    <rPh sb="8" eb="10">
      <t>ボウグ</t>
    </rPh>
    <rPh sb="11" eb="13">
      <t>ジャッカン</t>
    </rPh>
    <rPh sb="16" eb="18">
      <t>ジョウイ</t>
    </rPh>
    <rPh sb="20" eb="22">
      <t>ユウシュウ</t>
    </rPh>
    <phoneticPr fontId="1"/>
  </si>
  <si>
    <t>Lion Clan Commander</t>
    <phoneticPr fontId="1"/>
  </si>
  <si>
    <t>上位指揮官。やや軽装だが問題ない範囲</t>
    <rPh sb="0" eb="2">
      <t>ジョウイ</t>
    </rPh>
    <rPh sb="2" eb="5">
      <t>シキカン</t>
    </rPh>
    <rPh sb="8" eb="10">
      <t>ケイソウ</t>
    </rPh>
    <rPh sb="12" eb="14">
      <t>モンダイ</t>
    </rPh>
    <rPh sb="16" eb="18">
      <t>ハンイ</t>
    </rPh>
    <phoneticPr fontId="1"/>
  </si>
  <si>
    <t>Voice of Lion</t>
    <phoneticPr fontId="1"/>
  </si>
  <si>
    <t>聖職者</t>
    <rPh sb="0" eb="3">
      <t>セイショクシャ</t>
    </rPh>
    <phoneticPr fontId="1"/>
  </si>
  <si>
    <t>レベル1の聖職者。緑魔法を持ち動物の指揮も得意</t>
    <rPh sb="5" eb="8">
      <t>セイショクシャ</t>
    </rPh>
    <rPh sb="9" eb="10">
      <t>ミドリ</t>
    </rPh>
    <rPh sb="10" eb="12">
      <t>マホウ</t>
    </rPh>
    <rPh sb="13" eb="14">
      <t>モ</t>
    </rPh>
    <rPh sb="15" eb="17">
      <t>ドウブツ</t>
    </rPh>
    <rPh sb="18" eb="20">
      <t>シキ</t>
    </rPh>
    <rPh sb="21" eb="23">
      <t>トクイ</t>
    </rPh>
    <phoneticPr fontId="1"/>
  </si>
  <si>
    <t>Hyena Clan Witch Doctor</t>
    <phoneticPr fontId="1"/>
  </si>
  <si>
    <t>魔術師</t>
    <rPh sb="0" eb="3">
      <t>マジュツシ</t>
    </rPh>
    <phoneticPr fontId="1"/>
  </si>
  <si>
    <t>y</t>
    <phoneticPr fontId="1"/>
  </si>
  <si>
    <t>死、地、火の魔法技能を持つ呪医。病気を治せるが異端者でもある</t>
    <rPh sb="0" eb="1">
      <t>シ</t>
    </rPh>
    <rPh sb="2" eb="3">
      <t>チ</t>
    </rPh>
    <rPh sb="4" eb="5">
      <t>ヒ</t>
    </rPh>
    <rPh sb="6" eb="8">
      <t>マホウ</t>
    </rPh>
    <rPh sb="8" eb="10">
      <t>ギノウ</t>
    </rPh>
    <rPh sb="11" eb="12">
      <t>モ</t>
    </rPh>
    <rPh sb="13" eb="15">
      <t>ジュイ</t>
    </rPh>
    <rPh sb="16" eb="18">
      <t>ビョウキ</t>
    </rPh>
    <rPh sb="19" eb="20">
      <t>ナオ</t>
    </rPh>
    <rPh sb="23" eb="26">
      <t>イタンシャ</t>
    </rPh>
    <phoneticPr fontId="1"/>
  </si>
  <si>
    <t>Bouda</t>
    <phoneticPr fontId="1"/>
  </si>
  <si>
    <t>15+</t>
    <phoneticPr fontId="1"/>
  </si>
  <si>
    <t>60+</t>
    <phoneticPr fontId="1"/>
  </si>
  <si>
    <t>地、死、火などの魔法技能を持つ半獣の鍛冶。異端者な上に不安も撒く</t>
    <rPh sb="0" eb="1">
      <t>チ</t>
    </rPh>
    <rPh sb="2" eb="3">
      <t>シ</t>
    </rPh>
    <rPh sb="4" eb="5">
      <t>ヒ</t>
    </rPh>
    <rPh sb="8" eb="10">
      <t>マホウ</t>
    </rPh>
    <rPh sb="10" eb="12">
      <t>ギノウ</t>
    </rPh>
    <rPh sb="13" eb="14">
      <t>モ</t>
    </rPh>
    <rPh sb="15" eb="17">
      <t>ハンジュウ</t>
    </rPh>
    <rPh sb="18" eb="20">
      <t>カジ</t>
    </rPh>
    <rPh sb="21" eb="24">
      <t>イタンシャ</t>
    </rPh>
    <rPh sb="25" eb="26">
      <t>ウエ</t>
    </rPh>
    <rPh sb="27" eb="29">
      <t>フアン</t>
    </rPh>
    <rPh sb="30" eb="31">
      <t>マ</t>
    </rPh>
    <phoneticPr fontId="1"/>
  </si>
  <si>
    <t>Voice of Spider</t>
    <phoneticPr fontId="1"/>
  </si>
  <si>
    <t>密偵。やや高価だが隠れるのが上手く反乱扇動なども可能</t>
    <rPh sb="0" eb="2">
      <t>ミッテイ</t>
    </rPh>
    <rPh sb="5" eb="7">
      <t>コウカ</t>
    </rPh>
    <rPh sb="9" eb="10">
      <t>カク</t>
    </rPh>
    <rPh sb="14" eb="16">
      <t>ウマ</t>
    </rPh>
    <rPh sb="17" eb="19">
      <t>ハンラン</t>
    </rPh>
    <rPh sb="19" eb="21">
      <t>センドウ</t>
    </rPh>
    <rPh sb="24" eb="26">
      <t>カノウ</t>
    </rPh>
    <phoneticPr fontId="1"/>
  </si>
  <si>
    <t>Spider Clan Witch Doctor</t>
    <phoneticPr fontId="1"/>
  </si>
  <si>
    <t>f</t>
    <phoneticPr fontId="1"/>
  </si>
  <si>
    <t>都</t>
    <rPh sb="0" eb="1">
      <t>ミヤコ</t>
    </rPh>
    <phoneticPr fontId="1"/>
  </si>
  <si>
    <t>火、死、緑の魔法技能を持つ。呪医だが治療術は持たない</t>
    <rPh sb="0" eb="1">
      <t>ヒ</t>
    </rPh>
    <rPh sb="2" eb="3">
      <t>シ</t>
    </rPh>
    <rPh sb="4" eb="5">
      <t>ミドリ</t>
    </rPh>
    <rPh sb="6" eb="8">
      <t>マホウ</t>
    </rPh>
    <rPh sb="8" eb="10">
      <t>ギノウ</t>
    </rPh>
    <rPh sb="11" eb="12">
      <t>モ</t>
    </rPh>
    <rPh sb="14" eb="16">
      <t>ジュイ</t>
    </rPh>
    <rPh sb="18" eb="20">
      <t>チリョウ</t>
    </rPh>
    <rPh sb="20" eb="21">
      <t>ジュツ</t>
    </rPh>
    <rPh sb="22" eb="23">
      <t>モ</t>
    </rPh>
    <phoneticPr fontId="1"/>
  </si>
  <si>
    <t>w</t>
    <phoneticPr fontId="1"/>
  </si>
  <si>
    <t>Spider Clan Sorcerer</t>
    <phoneticPr fontId="1"/>
  </si>
  <si>
    <t>火、死、緑などの魔法技能を持つ。個々の技能の差が激しい</t>
    <rPh sb="0" eb="1">
      <t>ヒ</t>
    </rPh>
    <rPh sb="2" eb="3">
      <t>シ</t>
    </rPh>
    <rPh sb="4" eb="5">
      <t>ミドリ</t>
    </rPh>
    <rPh sb="8" eb="10">
      <t>マホウ</t>
    </rPh>
    <rPh sb="10" eb="12">
      <t>ギノウ</t>
    </rPh>
    <rPh sb="13" eb="14">
      <t>モ</t>
    </rPh>
    <rPh sb="16" eb="18">
      <t>ココ</t>
    </rPh>
    <rPh sb="19" eb="21">
      <t>ギノウ</t>
    </rPh>
    <rPh sb="22" eb="23">
      <t>サ</t>
    </rPh>
    <rPh sb="24" eb="25">
      <t>ハゲ</t>
    </rPh>
    <phoneticPr fontId="1"/>
  </si>
  <si>
    <t>10+</t>
    <phoneticPr fontId="1"/>
  </si>
  <si>
    <t>30+</t>
    <phoneticPr fontId="1"/>
  </si>
  <si>
    <t>Lion Queen</t>
    <phoneticPr fontId="1"/>
  </si>
  <si>
    <t>y</t>
    <phoneticPr fontId="1"/>
  </si>
  <si>
    <t>レベル1の聖職者。火、緑、地などの魔法技能も持つ</t>
    <rPh sb="5" eb="8">
      <t>セイショクシャ</t>
    </rPh>
    <rPh sb="9" eb="10">
      <t>ヒ</t>
    </rPh>
    <rPh sb="11" eb="12">
      <t>ミドリ</t>
    </rPh>
    <rPh sb="13" eb="14">
      <t>チ</t>
    </rPh>
    <rPh sb="17" eb="19">
      <t>マホウ</t>
    </rPh>
    <rPh sb="19" eb="21">
      <t>ギノウ</t>
    </rPh>
    <rPh sb="22" eb="23">
      <t>モ</t>
    </rPh>
    <phoneticPr fontId="1"/>
  </si>
  <si>
    <t>55+</t>
    <phoneticPr fontId="1"/>
  </si>
  <si>
    <t>Lion King</t>
    <phoneticPr fontId="1"/>
  </si>
  <si>
    <t>y</t>
    <phoneticPr fontId="1"/>
  </si>
  <si>
    <t>レベル2の聖職者。緑、火、地などの魔法技能も持ち指揮もこなす</t>
    <rPh sb="5" eb="8">
      <t>セイショクシャ</t>
    </rPh>
    <rPh sb="9" eb="10">
      <t>ミドリ</t>
    </rPh>
    <rPh sb="11" eb="12">
      <t>ヒ</t>
    </rPh>
    <rPh sb="13" eb="14">
      <t>チ</t>
    </rPh>
    <rPh sb="17" eb="19">
      <t>マホウ</t>
    </rPh>
    <rPh sb="19" eb="21">
      <t>ギノウ</t>
    </rPh>
    <rPh sb="22" eb="23">
      <t>モ</t>
    </rPh>
    <rPh sb="24" eb="26">
      <t>シキ</t>
    </rPh>
    <phoneticPr fontId="1"/>
  </si>
  <si>
    <t>90+</t>
    <phoneticPr fontId="1"/>
  </si>
  <si>
    <t>Pygmy</t>
    <phoneticPr fontId="1"/>
  </si>
  <si>
    <t>兵士</t>
    <rPh sb="0" eb="2">
      <t>ヘイシ</t>
    </rPh>
    <phoneticPr fontId="1"/>
  </si>
  <si>
    <t>射手</t>
    <rPh sb="0" eb="2">
      <t>シャシュ</t>
    </rPh>
    <phoneticPr fontId="1"/>
  </si>
  <si>
    <t>小人の射手。小さいだけに弱いが数は出せる</t>
    <rPh sb="0" eb="2">
      <t>コビト</t>
    </rPh>
    <rPh sb="3" eb="5">
      <t>シャシュ</t>
    </rPh>
    <rPh sb="6" eb="7">
      <t>チイ</t>
    </rPh>
    <rPh sb="12" eb="13">
      <t>ヨワ</t>
    </rPh>
    <rPh sb="15" eb="16">
      <t>カズ</t>
    </rPh>
    <rPh sb="17" eb="18">
      <t>ダ</t>
    </rPh>
    <phoneticPr fontId="1"/>
  </si>
  <si>
    <t>f</t>
    <phoneticPr fontId="1"/>
  </si>
  <si>
    <t>Machaka Militia</t>
    <phoneticPr fontId="1"/>
  </si>
  <si>
    <t>歩兵</t>
    <rPh sb="0" eb="2">
      <t>ホヘイ</t>
    </rPh>
    <phoneticPr fontId="1"/>
  </si>
  <si>
    <t>槍を持つ民兵。丸裸のため民兵としても格別の安さと弱さ</t>
    <rPh sb="0" eb="1">
      <t>ヤリ</t>
    </rPh>
    <rPh sb="2" eb="3">
      <t>モ</t>
    </rPh>
    <rPh sb="4" eb="6">
      <t>ミンペイ</t>
    </rPh>
    <rPh sb="7" eb="9">
      <t>マルハダカ</t>
    </rPh>
    <rPh sb="12" eb="14">
      <t>ミンペイ</t>
    </rPh>
    <rPh sb="18" eb="20">
      <t>カクベツ</t>
    </rPh>
    <rPh sb="21" eb="22">
      <t>ヤス</t>
    </rPh>
    <rPh sb="24" eb="25">
      <t>ヨワ</t>
    </rPh>
    <phoneticPr fontId="1"/>
  </si>
  <si>
    <t>Bird Clan Archer</t>
    <phoneticPr fontId="1"/>
  </si>
  <si>
    <t>高精度な弓兵。最低限の装備のため量産が楽</t>
    <rPh sb="0" eb="3">
      <t>コウセイド</t>
    </rPh>
    <rPh sb="4" eb="5">
      <t>ユミ</t>
    </rPh>
    <rPh sb="5" eb="6">
      <t>ヘイ</t>
    </rPh>
    <rPh sb="7" eb="10">
      <t>サイテイゲン</t>
    </rPh>
    <rPh sb="11" eb="13">
      <t>ソウビ</t>
    </rPh>
    <rPh sb="16" eb="18">
      <t>リョウサン</t>
    </rPh>
    <rPh sb="19" eb="20">
      <t>ラク</t>
    </rPh>
    <phoneticPr fontId="1"/>
  </si>
  <si>
    <t>Machaka Warrior</t>
    <phoneticPr fontId="1"/>
  </si>
  <si>
    <t>槍と皮盾を持つ軽歩兵。防具が盾のみのため非常に脆い</t>
    <rPh sb="0" eb="1">
      <t>ヤリ</t>
    </rPh>
    <rPh sb="2" eb="3">
      <t>カワ</t>
    </rPh>
    <rPh sb="3" eb="4">
      <t>タテ</t>
    </rPh>
    <rPh sb="5" eb="6">
      <t>モ</t>
    </rPh>
    <rPh sb="7" eb="8">
      <t>ケイ</t>
    </rPh>
    <rPh sb="8" eb="10">
      <t>ホヘイ</t>
    </rPh>
    <rPh sb="11" eb="13">
      <t>ボウグ</t>
    </rPh>
    <rPh sb="14" eb="15">
      <t>タテ</t>
    </rPh>
    <rPh sb="20" eb="22">
      <t>ヒジョウ</t>
    </rPh>
    <rPh sb="23" eb="24">
      <t>モロ</t>
    </rPh>
    <phoneticPr fontId="1"/>
  </si>
  <si>
    <t>Hyena Clan Warrior</t>
    <phoneticPr fontId="1"/>
  </si>
  <si>
    <t>槍、投槍、大皮盾を持つ軽歩兵。脆いが接敵前に多少の牽制ができる</t>
    <rPh sb="0" eb="1">
      <t>ヤリ</t>
    </rPh>
    <rPh sb="2" eb="4">
      <t>ナゲヤリ</t>
    </rPh>
    <rPh sb="5" eb="6">
      <t>オオ</t>
    </rPh>
    <rPh sb="6" eb="7">
      <t>カワ</t>
    </rPh>
    <rPh sb="7" eb="8">
      <t>タテ</t>
    </rPh>
    <rPh sb="9" eb="10">
      <t>モ</t>
    </rPh>
    <rPh sb="11" eb="12">
      <t>ケイ</t>
    </rPh>
    <rPh sb="12" eb="14">
      <t>ホヘイ</t>
    </rPh>
    <rPh sb="15" eb="16">
      <t>モロ</t>
    </rPh>
    <rPh sb="18" eb="20">
      <t>セッテキ</t>
    </rPh>
    <rPh sb="20" eb="21">
      <t>マエ</t>
    </rPh>
    <rPh sb="22" eb="24">
      <t>タショウ</t>
    </rPh>
    <rPh sb="25" eb="27">
      <t>ケンセイ</t>
    </rPh>
    <phoneticPr fontId="1"/>
  </si>
  <si>
    <t>Rhino Clan Warrior</t>
    <phoneticPr fontId="1"/>
  </si>
  <si>
    <t>長槍と大皮盾を持つ歩兵。技量は平凡だが高密度の隊列を組む</t>
    <rPh sb="0" eb="1">
      <t>ナガ</t>
    </rPh>
    <rPh sb="1" eb="2">
      <t>ヤリ</t>
    </rPh>
    <rPh sb="3" eb="4">
      <t>オオ</t>
    </rPh>
    <rPh sb="4" eb="5">
      <t>カワ</t>
    </rPh>
    <rPh sb="5" eb="6">
      <t>タテ</t>
    </rPh>
    <rPh sb="7" eb="8">
      <t>モ</t>
    </rPh>
    <rPh sb="9" eb="11">
      <t>ホヘイ</t>
    </rPh>
    <rPh sb="12" eb="14">
      <t>ギリョウ</t>
    </rPh>
    <rPh sb="15" eb="17">
      <t>ヘイボン</t>
    </rPh>
    <rPh sb="19" eb="22">
      <t>コウミツド</t>
    </rPh>
    <rPh sb="23" eb="25">
      <t>タイレツ</t>
    </rPh>
    <rPh sb="26" eb="27">
      <t>ク</t>
    </rPh>
    <phoneticPr fontId="1"/>
  </si>
  <si>
    <t>Lion Clan Warrior</t>
    <phoneticPr fontId="1"/>
  </si>
  <si>
    <t>長槍と大皮盾を持つ軽歩兵。士気や技量に優れるが防具は控えめ</t>
    <rPh sb="0" eb="1">
      <t>ナガ</t>
    </rPh>
    <rPh sb="1" eb="2">
      <t>ヤリ</t>
    </rPh>
    <rPh sb="3" eb="4">
      <t>オオ</t>
    </rPh>
    <rPh sb="4" eb="5">
      <t>カワ</t>
    </rPh>
    <rPh sb="5" eb="6">
      <t>タテ</t>
    </rPh>
    <rPh sb="7" eb="8">
      <t>モ</t>
    </rPh>
    <rPh sb="9" eb="10">
      <t>ケイ</t>
    </rPh>
    <rPh sb="10" eb="12">
      <t>ホヘイ</t>
    </rPh>
    <rPh sb="13" eb="15">
      <t>シキ</t>
    </rPh>
    <rPh sb="16" eb="18">
      <t>ギリョウ</t>
    </rPh>
    <rPh sb="19" eb="20">
      <t>スグ</t>
    </rPh>
    <rPh sb="23" eb="25">
      <t>ボウグ</t>
    </rPh>
    <rPh sb="26" eb="27">
      <t>ヒカ</t>
    </rPh>
    <phoneticPr fontId="1"/>
  </si>
  <si>
    <t>War Lion</t>
    <phoneticPr fontId="1"/>
  </si>
  <si>
    <t>動物</t>
    <rPh sb="0" eb="2">
      <t>ドウブツ</t>
    </rPh>
    <phoneticPr fontId="1"/>
  </si>
  <si>
    <t>軍用に飼い慣らされた獅子。資源は殆ど必要としない</t>
    <rPh sb="0" eb="2">
      <t>グンヨウ</t>
    </rPh>
    <rPh sb="3" eb="4">
      <t>カ</t>
    </rPh>
    <rPh sb="5" eb="6">
      <t>ナ</t>
    </rPh>
    <rPh sb="10" eb="12">
      <t>シシ</t>
    </rPh>
    <rPh sb="13" eb="15">
      <t>シゲン</t>
    </rPh>
    <rPh sb="16" eb="17">
      <t>ホトン</t>
    </rPh>
    <rPh sb="18" eb="20">
      <t>ヒツヨウ</t>
    </rPh>
    <phoneticPr fontId="1"/>
  </si>
  <si>
    <t>War Elephant</t>
    <phoneticPr fontId="1"/>
  </si>
  <si>
    <t>軍用象</t>
    <rPh sb="0" eb="2">
      <t>グンヨウ</t>
    </rPh>
    <rPh sb="2" eb="3">
      <t>ゾウ</t>
    </rPh>
    <phoneticPr fontId="1"/>
  </si>
  <si>
    <t>敵を蹂躙する巨大生物。他国の象よりも士気が高い</t>
    <rPh sb="0" eb="1">
      <t>テキ</t>
    </rPh>
    <rPh sb="2" eb="4">
      <t>ジュウリン</t>
    </rPh>
    <rPh sb="6" eb="8">
      <t>キョダイ</t>
    </rPh>
    <rPh sb="8" eb="10">
      <t>セイブツ</t>
    </rPh>
    <rPh sb="11" eb="13">
      <t>タコク</t>
    </rPh>
    <rPh sb="14" eb="15">
      <t>ゾウ</t>
    </rPh>
    <rPh sb="18" eb="20">
      <t>シキ</t>
    </rPh>
    <rPh sb="21" eb="22">
      <t>タカ</t>
    </rPh>
    <phoneticPr fontId="1"/>
  </si>
  <si>
    <t>Spider Clan Archer</t>
    <phoneticPr fontId="1"/>
  </si>
  <si>
    <t>毒矢を放つ弓兵。矢が刺さりさえすれば毒で弱らせられる</t>
    <rPh sb="0" eb="2">
      <t>ドクヤ</t>
    </rPh>
    <rPh sb="3" eb="4">
      <t>ハナ</t>
    </rPh>
    <rPh sb="5" eb="6">
      <t>ユミ</t>
    </rPh>
    <rPh sb="6" eb="7">
      <t>ヘイ</t>
    </rPh>
    <rPh sb="8" eb="9">
      <t>ヤ</t>
    </rPh>
    <rPh sb="10" eb="11">
      <t>サ</t>
    </rPh>
    <rPh sb="18" eb="19">
      <t>ドク</t>
    </rPh>
    <rPh sb="20" eb="21">
      <t>ヨワ</t>
    </rPh>
    <phoneticPr fontId="1"/>
  </si>
  <si>
    <t>Spider Clan Warrior</t>
    <phoneticPr fontId="1"/>
  </si>
  <si>
    <t>毒槍と皮盾を持つ歩兵。槍の毒はかなり強力</t>
    <rPh sb="0" eb="1">
      <t>ドク</t>
    </rPh>
    <rPh sb="1" eb="2">
      <t>ヤリ</t>
    </rPh>
    <rPh sb="3" eb="4">
      <t>カワ</t>
    </rPh>
    <rPh sb="4" eb="5">
      <t>タテ</t>
    </rPh>
    <rPh sb="6" eb="7">
      <t>モ</t>
    </rPh>
    <rPh sb="8" eb="10">
      <t>ホヘイ</t>
    </rPh>
    <rPh sb="11" eb="12">
      <t>ヤリ</t>
    </rPh>
    <rPh sb="13" eb="14">
      <t>ドク</t>
    </rPh>
    <rPh sb="18" eb="20">
      <t>キョウリョク</t>
    </rPh>
    <phoneticPr fontId="1"/>
  </si>
  <si>
    <t>Spider Rider</t>
    <phoneticPr fontId="1"/>
  </si>
  <si>
    <t>騎兵</t>
    <rPh sb="0" eb="2">
      <t>キヘイ</t>
    </rPh>
    <phoneticPr fontId="1"/>
  </si>
  <si>
    <t>槍と毒矢を持つ大蜘蛛騎兵。蜘蛛は猛毒を持つ</t>
    <rPh sb="0" eb="1">
      <t>ヤリ</t>
    </rPh>
    <rPh sb="2" eb="4">
      <t>ドクヤ</t>
    </rPh>
    <rPh sb="5" eb="6">
      <t>モ</t>
    </rPh>
    <rPh sb="7" eb="8">
      <t>オオ</t>
    </rPh>
    <rPh sb="8" eb="10">
      <t>グモ</t>
    </rPh>
    <rPh sb="10" eb="12">
      <t>キヘイ</t>
    </rPh>
    <rPh sb="13" eb="15">
      <t>クモ</t>
    </rPh>
    <rPh sb="16" eb="18">
      <t>モウドク</t>
    </rPh>
    <rPh sb="19" eb="20">
      <t>モ</t>
    </rPh>
    <phoneticPr fontId="1"/>
  </si>
  <si>
    <t>Lion Warrior</t>
    <phoneticPr fontId="1"/>
  </si>
  <si>
    <t>魔法の棍棒を持つ歩兵。堅実な性能を持つ</t>
    <rPh sb="0" eb="2">
      <t>マホウ</t>
    </rPh>
    <rPh sb="3" eb="5">
      <t>コンボウ</t>
    </rPh>
    <rPh sb="6" eb="7">
      <t>モ</t>
    </rPh>
    <rPh sb="8" eb="10">
      <t>ホヘイ</t>
    </rPh>
    <rPh sb="11" eb="13">
      <t>ケンジツ</t>
    </rPh>
    <rPh sb="14" eb="16">
      <t>セイノウ</t>
    </rPh>
    <rPh sb="17" eb="18">
      <t>モ</t>
    </rPh>
    <phoneticPr fontId="1"/>
  </si>
  <si>
    <t>Machaka</t>
    <phoneticPr fontId="1"/>
  </si>
  <si>
    <t>Voice of Lion</t>
    <phoneticPr fontId="1"/>
  </si>
  <si>
    <t>緑1聖1</t>
    <rPh sb="0" eb="1">
      <t>ミドリ</t>
    </rPh>
    <rPh sb="2" eb="3">
      <t>セイ</t>
    </rPh>
    <phoneticPr fontId="1"/>
  </si>
  <si>
    <t>Hyena Clan Witch Doctor</t>
    <phoneticPr fontId="1"/>
  </si>
  <si>
    <t>火1地1死2</t>
    <rPh sb="0" eb="1">
      <t>ヒ</t>
    </rPh>
    <rPh sb="2" eb="3">
      <t>チ</t>
    </rPh>
    <rPh sb="4" eb="5">
      <t>シ</t>
    </rPh>
    <phoneticPr fontId="1"/>
  </si>
  <si>
    <t>Bouda</t>
    <phoneticPr fontId="1"/>
  </si>
  <si>
    <t>火1地2死2</t>
    <rPh sb="0" eb="1">
      <t>ヒ</t>
    </rPh>
    <rPh sb="2" eb="3">
      <t>チ</t>
    </rPh>
    <rPh sb="4" eb="5">
      <t>シ</t>
    </rPh>
    <phoneticPr fontId="1"/>
  </si>
  <si>
    <t>火地死+1:100%</t>
    <rPh sb="0" eb="1">
      <t>ヒ</t>
    </rPh>
    <rPh sb="1" eb="2">
      <t>チ</t>
    </rPh>
    <rPh sb="2" eb="3">
      <t>シ</t>
    </rPh>
    <phoneticPr fontId="1"/>
  </si>
  <si>
    <t>Spider Clan Witch Doctor</t>
    <phoneticPr fontId="1"/>
  </si>
  <si>
    <t>火1死1緑1</t>
    <rPh sb="0" eb="1">
      <t>ヒ</t>
    </rPh>
    <rPh sb="2" eb="3">
      <t>シ</t>
    </rPh>
    <rPh sb="4" eb="5">
      <t>ミドリ</t>
    </rPh>
    <phoneticPr fontId="1"/>
  </si>
  <si>
    <t>Spider Clan Sorcerer</t>
    <phoneticPr fontId="1"/>
  </si>
  <si>
    <t>火地死緑+1:100% 火地死緑+1:100% 火地死緑+1:10%</t>
    <rPh sb="0" eb="1">
      <t>ヒ</t>
    </rPh>
    <rPh sb="1" eb="2">
      <t>チ</t>
    </rPh>
    <rPh sb="2" eb="3">
      <t>シ</t>
    </rPh>
    <rPh sb="3" eb="4">
      <t>ミドリ</t>
    </rPh>
    <rPh sb="12" eb="13">
      <t>ヒ</t>
    </rPh>
    <rPh sb="13" eb="14">
      <t>チ</t>
    </rPh>
    <rPh sb="14" eb="15">
      <t>シ</t>
    </rPh>
    <rPh sb="15" eb="16">
      <t>ミドリ</t>
    </rPh>
    <rPh sb="24" eb="25">
      <t>ヒ</t>
    </rPh>
    <rPh sb="25" eb="26">
      <t>チ</t>
    </rPh>
    <rPh sb="26" eb="27">
      <t>シ</t>
    </rPh>
    <rPh sb="27" eb="28">
      <t>ミドリ</t>
    </rPh>
    <phoneticPr fontId="1"/>
  </si>
  <si>
    <t>15+</t>
    <phoneticPr fontId="1"/>
  </si>
  <si>
    <t>Lion Queen</t>
    <phoneticPr fontId="1"/>
  </si>
  <si>
    <t>火3地1緑2聖1</t>
    <rPh sb="0" eb="1">
      <t>ヒ</t>
    </rPh>
    <rPh sb="2" eb="3">
      <t>チ</t>
    </rPh>
    <rPh sb="4" eb="5">
      <t>ミドリ</t>
    </rPh>
    <rPh sb="6" eb="7">
      <t>セイ</t>
    </rPh>
    <phoneticPr fontId="1"/>
  </si>
  <si>
    <t>火地緑+1:10%</t>
    <rPh sb="0" eb="1">
      <t>ヒ</t>
    </rPh>
    <rPh sb="1" eb="2">
      <t>チ</t>
    </rPh>
    <rPh sb="2" eb="3">
      <t>ミドリ</t>
    </rPh>
    <phoneticPr fontId="1"/>
  </si>
  <si>
    <t>Lion King</t>
    <phoneticPr fontId="1"/>
  </si>
  <si>
    <t>火2地1緑3聖2</t>
    <rPh sb="0" eb="1">
      <t>ヒ</t>
    </rPh>
    <rPh sb="2" eb="3">
      <t>チ</t>
    </rPh>
    <rPh sb="4" eb="5">
      <t>ミドリ</t>
    </rPh>
    <rPh sb="6" eb="7">
      <t>セイ</t>
    </rPh>
    <phoneticPr fontId="1"/>
  </si>
  <si>
    <t>EA</t>
    <phoneticPr fontId="1"/>
  </si>
  <si>
    <t>陸上下位</t>
    <rPh sb="0" eb="2">
      <t>リクジョウ</t>
    </rPh>
    <rPh sb="2" eb="4">
      <t>カイ</t>
    </rPh>
    <phoneticPr fontId="1"/>
  </si>
  <si>
    <t>Lion Clan Commander</t>
    <phoneticPr fontId="1"/>
  </si>
  <si>
    <t>Bird Clan Archer:10　Machaka Militia:20　Machaka Warrior:10</t>
    <phoneticPr fontId="1"/>
  </si>
  <si>
    <t>陸上上位</t>
    <rPh sb="0" eb="2">
      <t>リクジョウ</t>
    </rPh>
    <rPh sb="2" eb="4">
      <t>ジョウイ</t>
    </rPh>
    <phoneticPr fontId="1"/>
  </si>
  <si>
    <t>Voice of Lion</t>
    <phoneticPr fontId="1"/>
  </si>
  <si>
    <t>Rhino Clan Warrior:10</t>
    <phoneticPr fontId="1"/>
  </si>
  <si>
    <t>陸上要塞</t>
    <rPh sb="0" eb="2">
      <t>リクジョウ</t>
    </rPh>
    <rPh sb="2" eb="4">
      <t>ヨウサイ</t>
    </rPh>
    <phoneticPr fontId="1"/>
  </si>
  <si>
    <t>Bird Clan Archer:15</t>
    <phoneticPr fontId="1"/>
  </si>
  <si>
    <t>Conjuration</t>
    <phoneticPr fontId="1"/>
  </si>
  <si>
    <t>Herd of Elephants</t>
    <phoneticPr fontId="1"/>
  </si>
  <si>
    <t>緑2</t>
    <rPh sb="0" eb="1">
      <t>ミドリ</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</si>
  <si>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</si>
  <si>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</si>
  <si>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</si>
  <si>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敵を蹂躙する臆病な巨大生物Elephantを5+体召喚します</t>
    <rPh sb="0" eb="1">
      <t>テキ</t>
    </rPh>
    <rPh sb="2" eb="4">
      <t>ジュウリン</t>
    </rPh>
    <rPh sb="6" eb="8">
      <t>オクビョウ</t>
    </rPh>
    <rPh sb="9" eb="11">
      <t>キョダイ</t>
    </rPh>
    <rPh sb="11" eb="13">
      <t>セイブツ</t>
    </rPh>
    <rPh sb="24" eb="25">
      <t>タイ</t>
    </rPh>
    <rPh sb="25" eb="27">
      <t>ショウカン</t>
    </rPh>
    <phoneticPr fontId="1"/>
  </si>
  <si>
    <t>Pride of Lions</t>
    <phoneticPr fontId="1"/>
  </si>
  <si>
    <t>10+2</t>
    <phoneticPr fontId="1"/>
  </si>
  <si>
    <t>Herd of Elephants</t>
    <phoneticPr fontId="1"/>
  </si>
  <si>
    <t>Pride of Lions</t>
    <phoneticPr fontId="1"/>
  </si>
  <si>
    <t>人間とコロッサス</t>
    <rPh sb="0" eb="2">
      <t>ニンゲン</t>
    </rPh>
    <phoneticPr fontId="1"/>
  </si>
  <si>
    <t>Forest of Spiders, Great Mababwe</t>
    <phoneticPr fontId="1"/>
  </si>
  <si>
    <t>火1地2死1緑2</t>
    <rPh sb="0" eb="1">
      <t>ヒ</t>
    </rPh>
    <rPh sb="2" eb="3">
      <t>チ</t>
    </rPh>
    <rPh sb="4" eb="5">
      <t>シ</t>
    </rPh>
    <rPh sb="6" eb="7">
      <t>ミドリ</t>
    </rPh>
    <phoneticPr fontId="1"/>
  </si>
  <si>
    <t>17+</t>
    <phoneticPr fontId="1"/>
  </si>
  <si>
    <t>17+</t>
    <phoneticPr fontId="1"/>
  </si>
  <si>
    <t>Machakaは、トーテム崇拝の氏族に分かれた古き宗教的王国です。
各氏族はそのトーテムの精霊に従い、文明を齎すものとして彼らを崇拝し、彼らと人々との関わりについての神話を語ります。
何世紀にも渡り、獅子氏族は他を支配し、その賢明なる統治の下に統一された王国を築きました。
獅子氏族は獅子の祝福を受けており、彼らは他の人間よりも優れています。
Mababweの偉大なる人々、Arcoscephaleの歴史家に「コロッサス」と呼ばれる者たちは、鬣犬が人間に金工技術を教えるように強要され、犀が彼のものよりも長い槍によって破られて以来、平原を支配しています。
Great Mababweから、半ば神のような獅子氏族のコロッサスは、神聖なる王や女王として彼らの下等な親類を支配しています。
多くのトーテム崇拝の氏族が存在しますが、その幾つかは他よりも影響力を持ちます。
鬣犬、犀、象、そして蜘蛛の全ては、そのトーテムの主の技術と導きと共に獅子に仕えます。
Berytosやその他の国々との最近の接触は、コロッサス王族の間で野心を高まらせ、Lion Kingは獅子の目覚めに備えています。
Machakaの人々は、温暖な地を好みます。</t>
    <phoneticPr fontId="1"/>
  </si>
  <si>
    <t>Ins</t>
    <phoneticPr fontId="1"/>
  </si>
  <si>
    <t>BM</t>
    <phoneticPr fontId="1"/>
  </si>
  <si>
    <t>TM</t>
    <phoneticPr fontId="1"/>
  </si>
  <si>
    <t>Hamadryad</t>
    <phoneticPr fontId="1"/>
  </si>
  <si>
    <t>呼</t>
    <rPh sb="0" eb="1">
      <t>コ</t>
    </rPh>
    <phoneticPr fontId="1"/>
  </si>
  <si>
    <t>緑3</t>
    <rPh sb="0" eb="1">
      <t>ミドリ</t>
    </rPh>
    <phoneticPr fontId="1"/>
  </si>
  <si>
    <t>Lar</t>
    <phoneticPr fontId="1"/>
  </si>
  <si>
    <t>水1地1緑2</t>
    <rPh sb="0" eb="1">
      <t>ミズ</t>
    </rPh>
    <rPh sb="2" eb="3">
      <t>チ</t>
    </rPh>
    <rPh sb="4" eb="5">
      <t>ミドリ</t>
    </rPh>
    <phoneticPr fontId="1"/>
  </si>
  <si>
    <t>Huli Jing</t>
    <phoneticPr fontId="1"/>
  </si>
  <si>
    <t>13+</t>
    <phoneticPr fontId="1"/>
  </si>
  <si>
    <t>風水地星+1:50% 風水地星+1:50% 風水地星+1:50% 風水地緑+1:25%</t>
    <rPh sb="0" eb="1">
      <t>カゼ</t>
    </rPh>
    <rPh sb="1" eb="2">
      <t>ミズ</t>
    </rPh>
    <rPh sb="2" eb="3">
      <t>チ</t>
    </rPh>
    <rPh sb="3" eb="4">
      <t>ホシ</t>
    </rPh>
    <rPh sb="11" eb="12">
      <t>カゼ</t>
    </rPh>
    <rPh sb="12" eb="13">
      <t>ミズ</t>
    </rPh>
    <rPh sb="13" eb="14">
      <t>チ</t>
    </rPh>
    <rPh sb="14" eb="15">
      <t>ホシ</t>
    </rPh>
    <rPh sb="22" eb="23">
      <t>カゼ</t>
    </rPh>
    <rPh sb="23" eb="24">
      <t>ミズ</t>
    </rPh>
    <rPh sb="24" eb="25">
      <t>チ</t>
    </rPh>
    <rPh sb="25" eb="26">
      <t>ホシ</t>
    </rPh>
    <rPh sb="33" eb="34">
      <t>カゼ</t>
    </rPh>
    <rPh sb="34" eb="35">
      <t>ミズ</t>
    </rPh>
    <rPh sb="35" eb="36">
      <t>チ</t>
    </rPh>
    <rPh sb="36" eb="37">
      <t>ミドリ</t>
    </rPh>
    <phoneticPr fontId="1"/>
  </si>
  <si>
    <t>AdS</t>
    <phoneticPr fontId="1"/>
  </si>
  <si>
    <t>片手</t>
    <rPh sb="0" eb="2">
      <t>カタテ</t>
    </rPh>
    <phoneticPr fontId="1"/>
  </si>
  <si>
    <t>Jade Knife</t>
    <phoneticPr fontId="1"/>
  </si>
  <si>
    <t>緑1</t>
    <rPh sb="0" eb="1">
      <t>ミドリ</t>
    </rPh>
    <phoneticPr fontId="1"/>
  </si>
  <si>
    <t>血1</t>
    <rPh sb="0" eb="1">
      <t>ケツ</t>
    </rPh>
    <phoneticPr fontId="1"/>
  </si>
  <si>
    <t>突魔</t>
    <rPh sb="0" eb="1">
      <t>トツ</t>
    </rPh>
    <rPh sb="1" eb="2">
      <t>マ</t>
    </rPh>
    <phoneticPr fontId="1"/>
  </si>
  <si>
    <t>Mictlan</t>
    <phoneticPr fontId="1"/>
  </si>
  <si>
    <t>指揮官</t>
    <rPh sb="0" eb="3">
      <t>シキカン</t>
    </rPh>
    <phoneticPr fontId="1"/>
  </si>
  <si>
    <t>Scout</t>
    <phoneticPr fontId="1"/>
  </si>
  <si>
    <t>城</t>
    <rPh sb="0" eb="1">
      <t>シロ</t>
    </rPh>
    <phoneticPr fontId="1"/>
  </si>
  <si>
    <t>斥候</t>
    <rPh sb="0" eb="2">
      <t>セッコウ</t>
    </rPh>
    <phoneticPr fontId="1"/>
  </si>
  <si>
    <t>原始的装備の斥候。最小限の資源で雇用可能</t>
    <rPh sb="0" eb="3">
      <t>ゲンシテキ</t>
    </rPh>
    <rPh sb="3" eb="5">
      <t>ソウビ</t>
    </rPh>
    <rPh sb="6" eb="8">
      <t>セッコウ</t>
    </rPh>
    <rPh sb="9" eb="12">
      <t>サイショウゲン</t>
    </rPh>
    <rPh sb="13" eb="15">
      <t>シゲン</t>
    </rPh>
    <rPh sb="16" eb="18">
      <t>コヨウ</t>
    </rPh>
    <rPh sb="18" eb="20">
      <t>カノウ</t>
    </rPh>
    <phoneticPr fontId="1"/>
  </si>
  <si>
    <t>fm</t>
    <phoneticPr fontId="1"/>
  </si>
  <si>
    <t>Tribal King</t>
    <phoneticPr fontId="1"/>
  </si>
  <si>
    <t>標準的な指揮官。奴隷兵士の確保が可能。投槍を持つため暴走に注意</t>
    <rPh sb="0" eb="3">
      <t>ヒョウジュンテキ</t>
    </rPh>
    <rPh sb="4" eb="7">
      <t>シキカン</t>
    </rPh>
    <rPh sb="8" eb="10">
      <t>ドレイ</t>
    </rPh>
    <rPh sb="10" eb="12">
      <t>ヘイシ</t>
    </rPh>
    <rPh sb="13" eb="15">
      <t>カクホ</t>
    </rPh>
    <rPh sb="16" eb="18">
      <t>カノウ</t>
    </rPh>
    <rPh sb="19" eb="21">
      <t>ナゲヤリ</t>
    </rPh>
    <rPh sb="22" eb="23">
      <t>モ</t>
    </rPh>
    <rPh sb="26" eb="28">
      <t>ボウソウ</t>
    </rPh>
    <rPh sb="29" eb="31">
      <t>チュウイ</t>
    </rPh>
    <phoneticPr fontId="1"/>
  </si>
  <si>
    <t>f</t>
    <phoneticPr fontId="1"/>
  </si>
  <si>
    <t>y</t>
    <phoneticPr fontId="1"/>
  </si>
  <si>
    <t>Mictlan Priest</t>
    <phoneticPr fontId="1"/>
  </si>
  <si>
    <t>聖職者</t>
    <rPh sb="0" eb="3">
      <t>セイショクシャ</t>
    </rPh>
    <phoneticPr fontId="1"/>
  </si>
  <si>
    <t>レベル1の聖職者。血などの魔法技能も持つ</t>
    <rPh sb="5" eb="8">
      <t>セイショクシャ</t>
    </rPh>
    <rPh sb="9" eb="10">
      <t>ケツ</t>
    </rPh>
    <rPh sb="13" eb="15">
      <t>マホウ</t>
    </rPh>
    <rPh sb="15" eb="17">
      <t>ギノウ</t>
    </rPh>
    <rPh sb="18" eb="19">
      <t>モ</t>
    </rPh>
    <phoneticPr fontId="1"/>
  </si>
  <si>
    <t>5+</t>
    <phoneticPr fontId="1"/>
  </si>
  <si>
    <t>10+</t>
    <phoneticPr fontId="1"/>
  </si>
  <si>
    <t>Nahualli</t>
    <phoneticPr fontId="1"/>
  </si>
  <si>
    <t>魔術師</t>
    <rPh sb="0" eb="3">
      <t>マジュツシ</t>
    </rPh>
    <phoneticPr fontId="1"/>
  </si>
  <si>
    <t>緑、星などの魔法技能を持つ。七面鳥の姿で飛ぶこともできる</t>
    <rPh sb="0" eb="1">
      <t>ミドリ</t>
    </rPh>
    <rPh sb="2" eb="3">
      <t>ホシ</t>
    </rPh>
    <rPh sb="6" eb="8">
      <t>マホウ</t>
    </rPh>
    <rPh sb="8" eb="10">
      <t>ギノウ</t>
    </rPh>
    <rPh sb="11" eb="12">
      <t>モ</t>
    </rPh>
    <rPh sb="14" eb="17">
      <t>シチメンチョウ</t>
    </rPh>
    <rPh sb="18" eb="19">
      <t>スガタ</t>
    </rPh>
    <rPh sb="20" eb="21">
      <t>ト</t>
    </rPh>
    <phoneticPr fontId="1"/>
  </si>
  <si>
    <t>20+</t>
    <phoneticPr fontId="1"/>
  </si>
  <si>
    <t>0+</t>
    <phoneticPr fontId="1"/>
  </si>
  <si>
    <t>Priest King</t>
    <phoneticPr fontId="1"/>
  </si>
  <si>
    <t>都</t>
    <rPh sb="0" eb="1">
      <t>ミヤコ</t>
    </rPh>
    <phoneticPr fontId="1"/>
  </si>
  <si>
    <t>レベル2の聖職者。緑、血の魔法技能を持ち上位指揮官を兼ねる</t>
    <rPh sb="5" eb="8">
      <t>セイショクシャ</t>
    </rPh>
    <rPh sb="9" eb="10">
      <t>ミドリ</t>
    </rPh>
    <rPh sb="11" eb="12">
      <t>ケツ</t>
    </rPh>
    <rPh sb="13" eb="15">
      <t>マホウ</t>
    </rPh>
    <rPh sb="15" eb="17">
      <t>ギノウ</t>
    </rPh>
    <rPh sb="18" eb="19">
      <t>モ</t>
    </rPh>
    <rPh sb="20" eb="22">
      <t>ジョウイ</t>
    </rPh>
    <rPh sb="22" eb="25">
      <t>シキカン</t>
    </rPh>
    <rPh sb="26" eb="27">
      <t>カ</t>
    </rPh>
    <phoneticPr fontId="1"/>
  </si>
  <si>
    <t>Rain Priest</t>
    <phoneticPr fontId="1"/>
  </si>
  <si>
    <t>y</t>
    <phoneticPr fontId="1"/>
  </si>
  <si>
    <t>レベル2の聖職者。水、血の魔法技能を持つ</t>
    <rPh sb="5" eb="8">
      <t>セイショクシャ</t>
    </rPh>
    <rPh sb="9" eb="10">
      <t>ミズ</t>
    </rPh>
    <rPh sb="11" eb="12">
      <t>ケツ</t>
    </rPh>
    <rPh sb="13" eb="15">
      <t>マホウ</t>
    </rPh>
    <rPh sb="15" eb="17">
      <t>ギノウ</t>
    </rPh>
    <rPh sb="18" eb="19">
      <t>モ</t>
    </rPh>
    <phoneticPr fontId="1"/>
  </si>
  <si>
    <t>Moon Priest</t>
    <phoneticPr fontId="1"/>
  </si>
  <si>
    <t>レベル2の聖職者。星、血の魔法技能を持つ</t>
    <rPh sb="5" eb="8">
      <t>セイショクシャ</t>
    </rPh>
    <rPh sb="9" eb="10">
      <t>ホシ</t>
    </rPh>
    <rPh sb="11" eb="12">
      <t>ケツ</t>
    </rPh>
    <rPh sb="13" eb="15">
      <t>マホウ</t>
    </rPh>
    <rPh sb="15" eb="17">
      <t>ギノウ</t>
    </rPh>
    <rPh sb="18" eb="19">
      <t>モ</t>
    </rPh>
    <phoneticPr fontId="1"/>
  </si>
  <si>
    <t>High Priest of the Sun</t>
    <phoneticPr fontId="1"/>
  </si>
  <si>
    <t>レベル3の聖職者。血、火の魔法技能を持つ</t>
    <rPh sb="5" eb="8">
      <t>セイショクシャ</t>
    </rPh>
    <rPh sb="9" eb="10">
      <t>ケツ</t>
    </rPh>
    <rPh sb="11" eb="12">
      <t>ヒ</t>
    </rPh>
    <rPh sb="13" eb="15">
      <t>マホウ</t>
    </rPh>
    <rPh sb="15" eb="17">
      <t>ギノウ</t>
    </rPh>
    <rPh sb="18" eb="19">
      <t>モ</t>
    </rPh>
    <phoneticPr fontId="1"/>
  </si>
  <si>
    <t>f</t>
    <phoneticPr fontId="1"/>
  </si>
  <si>
    <t>Warrior</t>
    <phoneticPr fontId="1"/>
  </si>
  <si>
    <t>兵士</t>
    <rPh sb="0" eb="2">
      <t>ヘイシ</t>
    </rPh>
    <phoneticPr fontId="1"/>
  </si>
  <si>
    <t>射手</t>
    <rPh sb="0" eb="2">
      <t>シャシュ</t>
    </rPh>
    <phoneticPr fontId="1"/>
  </si>
  <si>
    <t>槍、投石器、皮盾を持つ射撃部隊。盾を持つ点は優秀</t>
    <rPh sb="0" eb="1">
      <t>ヤリ</t>
    </rPh>
    <rPh sb="2" eb="5">
      <t>トウセキキ</t>
    </rPh>
    <rPh sb="6" eb="7">
      <t>カワ</t>
    </rPh>
    <rPh sb="7" eb="8">
      <t>タテ</t>
    </rPh>
    <rPh sb="9" eb="10">
      <t>モ</t>
    </rPh>
    <rPh sb="11" eb="13">
      <t>シャゲキ</t>
    </rPh>
    <rPh sb="13" eb="15">
      <t>ブタイ</t>
    </rPh>
    <rPh sb="16" eb="17">
      <t>タテ</t>
    </rPh>
    <rPh sb="18" eb="19">
      <t>モ</t>
    </rPh>
    <rPh sb="20" eb="21">
      <t>テン</t>
    </rPh>
    <rPh sb="22" eb="24">
      <t>ユウシュウ</t>
    </rPh>
    <phoneticPr fontId="1"/>
  </si>
  <si>
    <t>槍、投石器、皮盾を持つ射撃部隊。こちらは最低限の防具を着用</t>
    <rPh sb="0" eb="1">
      <t>ヤリ</t>
    </rPh>
    <rPh sb="2" eb="5">
      <t>トウセキキ</t>
    </rPh>
    <rPh sb="6" eb="7">
      <t>カワ</t>
    </rPh>
    <rPh sb="7" eb="8">
      <t>タテ</t>
    </rPh>
    <rPh sb="9" eb="10">
      <t>モ</t>
    </rPh>
    <rPh sb="11" eb="13">
      <t>シャゲキ</t>
    </rPh>
    <rPh sb="13" eb="15">
      <t>ブタイ</t>
    </rPh>
    <rPh sb="20" eb="23">
      <t>サイテイゲン</t>
    </rPh>
    <rPh sb="24" eb="26">
      <t>ボウグ</t>
    </rPh>
    <rPh sb="27" eb="29">
      <t>チャクヨウ</t>
    </rPh>
    <phoneticPr fontId="1"/>
  </si>
  <si>
    <t>歩兵</t>
    <rPh sb="0" eb="2">
      <t>ホヘイ</t>
    </rPh>
    <phoneticPr fontId="1"/>
  </si>
  <si>
    <t>槍、投槍、皮盾を持つ歩兵。安価なわりに士気や技能は標準的</t>
    <rPh sb="0" eb="1">
      <t>ヤリ</t>
    </rPh>
    <rPh sb="2" eb="4">
      <t>ナゲヤリ</t>
    </rPh>
    <rPh sb="5" eb="6">
      <t>カワ</t>
    </rPh>
    <rPh sb="6" eb="7">
      <t>タテ</t>
    </rPh>
    <rPh sb="8" eb="9">
      <t>モ</t>
    </rPh>
    <rPh sb="10" eb="12">
      <t>ホヘイ</t>
    </rPh>
    <rPh sb="13" eb="15">
      <t>アンカ</t>
    </rPh>
    <rPh sb="19" eb="21">
      <t>シキ</t>
    </rPh>
    <rPh sb="22" eb="24">
      <t>ギノウ</t>
    </rPh>
    <rPh sb="25" eb="28">
      <t>ヒョウジュンテキ</t>
    </rPh>
    <phoneticPr fontId="1"/>
  </si>
  <si>
    <t>鈍器、投槍、皮盾を持つ歩兵。下位に比べ防具も強化</t>
    <rPh sb="0" eb="2">
      <t>ドンキ</t>
    </rPh>
    <rPh sb="3" eb="5">
      <t>ナゲヤリ</t>
    </rPh>
    <rPh sb="6" eb="7">
      <t>カワ</t>
    </rPh>
    <rPh sb="7" eb="8">
      <t>タテ</t>
    </rPh>
    <rPh sb="9" eb="10">
      <t>モ</t>
    </rPh>
    <rPh sb="11" eb="13">
      <t>ホヘイ</t>
    </rPh>
    <rPh sb="14" eb="16">
      <t>カイ</t>
    </rPh>
    <rPh sb="17" eb="18">
      <t>クラ</t>
    </rPh>
    <rPh sb="19" eb="21">
      <t>ボウグ</t>
    </rPh>
    <rPh sb="22" eb="24">
      <t>キョウカ</t>
    </rPh>
    <phoneticPr fontId="1"/>
  </si>
  <si>
    <t>Feathered Warrior</t>
    <phoneticPr fontId="1"/>
  </si>
  <si>
    <t>旗手</t>
    <rPh sb="0" eb="2">
      <t>キシュ</t>
    </rPh>
    <phoneticPr fontId="1"/>
  </si>
  <si>
    <t>所属部隊の士気を高める。割高だが戦力にもなる</t>
    <rPh sb="0" eb="2">
      <t>ショゾク</t>
    </rPh>
    <rPh sb="2" eb="4">
      <t>ブタイ</t>
    </rPh>
    <rPh sb="5" eb="7">
      <t>シキ</t>
    </rPh>
    <rPh sb="8" eb="9">
      <t>タカ</t>
    </rPh>
    <rPh sb="12" eb="14">
      <t>ワリダカ</t>
    </rPh>
    <rPh sb="16" eb="18">
      <t>センリョク</t>
    </rPh>
    <phoneticPr fontId="1"/>
  </si>
  <si>
    <t>Moon Warrior</t>
    <phoneticPr fontId="1"/>
  </si>
  <si>
    <t>Jaguar Warrior</t>
    <phoneticPr fontId="1"/>
  </si>
  <si>
    <t>刃付き鈍器を持つ軽歩兵。倒されると半獣と化し戦い続ける</t>
    <rPh sb="0" eb="1">
      <t>ヤイバ</t>
    </rPh>
    <rPh sb="1" eb="2">
      <t>ツ</t>
    </rPh>
    <rPh sb="3" eb="5">
      <t>ドンキ</t>
    </rPh>
    <rPh sb="6" eb="7">
      <t>モ</t>
    </rPh>
    <rPh sb="8" eb="9">
      <t>ケイ</t>
    </rPh>
    <rPh sb="9" eb="11">
      <t>ホヘイ</t>
    </rPh>
    <rPh sb="12" eb="13">
      <t>タオ</t>
    </rPh>
    <rPh sb="17" eb="19">
      <t>ハンジュウ</t>
    </rPh>
    <rPh sb="20" eb="21">
      <t>カ</t>
    </rPh>
    <rPh sb="22" eb="23">
      <t>タタカ</t>
    </rPh>
    <rPh sb="24" eb="25">
      <t>ツヅ</t>
    </rPh>
    <phoneticPr fontId="1"/>
  </si>
  <si>
    <t>刃付き鈍器を持つ歩兵。両手武器のため一撃が重い。暗視持ち</t>
    <rPh sb="0" eb="1">
      <t>ヤイバ</t>
    </rPh>
    <rPh sb="1" eb="2">
      <t>ツ</t>
    </rPh>
    <rPh sb="3" eb="5">
      <t>ドンキ</t>
    </rPh>
    <rPh sb="6" eb="7">
      <t>モ</t>
    </rPh>
    <rPh sb="8" eb="10">
      <t>ホヘイ</t>
    </rPh>
    <rPh sb="11" eb="13">
      <t>リョウテ</t>
    </rPh>
    <rPh sb="13" eb="15">
      <t>ブキ</t>
    </rPh>
    <rPh sb="18" eb="20">
      <t>イチゲキ</t>
    </rPh>
    <rPh sb="21" eb="22">
      <t>オモ</t>
    </rPh>
    <rPh sb="24" eb="26">
      <t>アンシ</t>
    </rPh>
    <rPh sb="26" eb="27">
      <t>モ</t>
    </rPh>
    <phoneticPr fontId="1"/>
  </si>
  <si>
    <t>Eagle Warrior</t>
    <phoneticPr fontId="1"/>
  </si>
  <si>
    <t>軽突撃槍と短剣を持つ軽歩兵。祝福を受けると飛行能力を得る</t>
    <rPh sb="0" eb="1">
      <t>ケイ</t>
    </rPh>
    <rPh sb="1" eb="3">
      <t>トツゲキ</t>
    </rPh>
    <rPh sb="3" eb="4">
      <t>ヤリ</t>
    </rPh>
    <rPh sb="5" eb="7">
      <t>タンケン</t>
    </rPh>
    <rPh sb="8" eb="9">
      <t>モ</t>
    </rPh>
    <rPh sb="10" eb="11">
      <t>ケイ</t>
    </rPh>
    <rPh sb="11" eb="13">
      <t>ホヘイ</t>
    </rPh>
    <rPh sb="14" eb="16">
      <t>シュクフク</t>
    </rPh>
    <rPh sb="17" eb="18">
      <t>ウ</t>
    </rPh>
    <rPh sb="21" eb="23">
      <t>ヒコウ</t>
    </rPh>
    <rPh sb="23" eb="25">
      <t>ノウリョク</t>
    </rPh>
    <rPh sb="26" eb="27">
      <t>エ</t>
    </rPh>
    <phoneticPr fontId="1"/>
  </si>
  <si>
    <t>Sun Warrior</t>
    <phoneticPr fontId="1"/>
  </si>
  <si>
    <t>斧、投槍、皮盾を持つ歩兵。若干の火炎耐性を備える</t>
    <rPh sb="0" eb="1">
      <t>オノ</t>
    </rPh>
    <rPh sb="2" eb="4">
      <t>ナゲヤリ</t>
    </rPh>
    <rPh sb="5" eb="6">
      <t>カワ</t>
    </rPh>
    <rPh sb="6" eb="7">
      <t>タテ</t>
    </rPh>
    <rPh sb="8" eb="9">
      <t>モ</t>
    </rPh>
    <rPh sb="10" eb="12">
      <t>ホヘイ</t>
    </rPh>
    <rPh sb="13" eb="15">
      <t>ジャッカン</t>
    </rPh>
    <rPh sb="16" eb="18">
      <t>カエン</t>
    </rPh>
    <rPh sb="18" eb="20">
      <t>タイセイ</t>
    </rPh>
    <rPh sb="21" eb="22">
      <t>ソナ</t>
    </rPh>
    <phoneticPr fontId="1"/>
  </si>
  <si>
    <t>血1聖1</t>
    <rPh sb="0" eb="1">
      <t>ケツ</t>
    </rPh>
    <rPh sb="2" eb="3">
      <t>セイ</t>
    </rPh>
    <phoneticPr fontId="1"/>
  </si>
  <si>
    <t>火水星緑+1:10%</t>
    <rPh sb="0" eb="1">
      <t>ヒ</t>
    </rPh>
    <rPh sb="1" eb="2">
      <t>ミズ</t>
    </rPh>
    <rPh sb="2" eb="3">
      <t>ホシ</t>
    </rPh>
    <rPh sb="3" eb="4">
      <t>ミドリ</t>
    </rPh>
    <phoneticPr fontId="1"/>
  </si>
  <si>
    <t>7+</t>
    <phoneticPr fontId="1"/>
  </si>
  <si>
    <t>星1緑2</t>
    <rPh sb="0" eb="1">
      <t>ホシ</t>
    </rPh>
    <rPh sb="2" eb="3">
      <t>ミドリ</t>
    </rPh>
    <phoneticPr fontId="1"/>
  </si>
  <si>
    <t>星死緑血+1:10%</t>
    <rPh sb="0" eb="1">
      <t>ホシ</t>
    </rPh>
    <rPh sb="1" eb="2">
      <t>シ</t>
    </rPh>
    <rPh sb="2" eb="3">
      <t>ミドリ</t>
    </rPh>
    <rPh sb="3" eb="4">
      <t>ケツ</t>
    </rPh>
    <phoneticPr fontId="1"/>
  </si>
  <si>
    <t>11+</t>
    <phoneticPr fontId="1"/>
  </si>
  <si>
    <t>緑2血2聖2</t>
    <rPh sb="0" eb="1">
      <t>ミドリ</t>
    </rPh>
    <rPh sb="2" eb="3">
      <t>ケツ</t>
    </rPh>
    <rPh sb="4" eb="5">
      <t>セイ</t>
    </rPh>
    <phoneticPr fontId="1"/>
  </si>
  <si>
    <t>水2血2聖2</t>
    <rPh sb="0" eb="1">
      <t>ミズ</t>
    </rPh>
    <rPh sb="2" eb="3">
      <t>ケツ</t>
    </rPh>
    <rPh sb="4" eb="5">
      <t>セイ</t>
    </rPh>
    <phoneticPr fontId="1"/>
  </si>
  <si>
    <t>星2血2聖2</t>
    <rPh sb="0" eb="1">
      <t>ホシ</t>
    </rPh>
    <rPh sb="2" eb="3">
      <t>ケツ</t>
    </rPh>
    <rPh sb="4" eb="5">
      <t>セイ</t>
    </rPh>
    <phoneticPr fontId="1"/>
  </si>
  <si>
    <t>火2血3聖3</t>
    <rPh sb="0" eb="1">
      <t>ヒ</t>
    </rPh>
    <rPh sb="2" eb="3">
      <t>ケツ</t>
    </rPh>
    <rPh sb="4" eb="5">
      <t>セイ</t>
    </rPh>
    <phoneticPr fontId="1"/>
  </si>
  <si>
    <t>Couatl</t>
    <phoneticPr fontId="1"/>
  </si>
  <si>
    <t>呼</t>
    <rPh sb="0" eb="1">
      <t>コ</t>
    </rPh>
    <phoneticPr fontId="1"/>
  </si>
  <si>
    <t>星3緑3聖2</t>
    <rPh sb="0" eb="1">
      <t>ホシ</t>
    </rPh>
    <rPh sb="2" eb="3">
      <t>ミドリ</t>
    </rPh>
    <rPh sb="4" eb="5">
      <t>セイ</t>
    </rPh>
    <phoneticPr fontId="1"/>
  </si>
  <si>
    <t>Tlaloque of the East</t>
    <phoneticPr fontId="1"/>
  </si>
  <si>
    <t>単</t>
    <rPh sb="0" eb="1">
      <t>タン</t>
    </rPh>
    <phoneticPr fontId="1"/>
  </si>
  <si>
    <t>Civateteo</t>
    <phoneticPr fontId="1"/>
  </si>
  <si>
    <t>死1血1聖2</t>
    <rPh sb="0" eb="1">
      <t>シ</t>
    </rPh>
    <rPh sb="2" eb="3">
      <t>ケツ</t>
    </rPh>
    <rPh sb="4" eb="5">
      <t>セイ</t>
    </rPh>
    <phoneticPr fontId="1"/>
  </si>
  <si>
    <t>Tlahuelpuchi</t>
    <phoneticPr fontId="1"/>
  </si>
  <si>
    <t>死1緑1血2</t>
    <rPh sb="0" eb="1">
      <t>シ</t>
    </rPh>
    <rPh sb="2" eb="3">
      <t>ミドリ</t>
    </rPh>
    <rPh sb="4" eb="5">
      <t>ケツ</t>
    </rPh>
    <phoneticPr fontId="1"/>
  </si>
  <si>
    <t>Onaqui</t>
    <phoneticPr fontId="1"/>
  </si>
  <si>
    <t>死2緑1血3聖1</t>
    <rPh sb="0" eb="1">
      <t>シ</t>
    </rPh>
    <rPh sb="2" eb="3">
      <t>ミドリ</t>
    </rPh>
    <rPh sb="4" eb="5">
      <t>ケツ</t>
    </rPh>
    <rPh sb="6" eb="7">
      <t>セイ</t>
    </rPh>
    <phoneticPr fontId="1"/>
  </si>
  <si>
    <t>火死緑血+1:100%</t>
    <rPh sb="0" eb="1">
      <t>ヒ</t>
    </rPh>
    <rPh sb="1" eb="2">
      <t>シ</t>
    </rPh>
    <rPh sb="2" eb="3">
      <t>ミドリ</t>
    </rPh>
    <rPh sb="3" eb="4">
      <t>ケツ</t>
    </rPh>
    <phoneticPr fontId="1"/>
  </si>
  <si>
    <t>水4緑2血3聖3</t>
    <rPh sb="0" eb="1">
      <t>ミズ</t>
    </rPh>
    <rPh sb="2" eb="3">
      <t>ミドリ</t>
    </rPh>
    <rPh sb="4" eb="5">
      <t>ケツ</t>
    </rPh>
    <rPh sb="6" eb="7">
      <t>セイ</t>
    </rPh>
    <phoneticPr fontId="1"/>
  </si>
  <si>
    <t>Tlaloque of the North</t>
    <phoneticPr fontId="1"/>
  </si>
  <si>
    <t>風2水4血3聖3</t>
    <rPh sb="0" eb="1">
      <t>カゼ</t>
    </rPh>
    <rPh sb="2" eb="3">
      <t>ミズ</t>
    </rPh>
    <rPh sb="4" eb="5">
      <t>ケツ</t>
    </rPh>
    <rPh sb="6" eb="7">
      <t>セイ</t>
    </rPh>
    <phoneticPr fontId="1"/>
  </si>
  <si>
    <t>Tlaloque of the South</t>
    <phoneticPr fontId="1"/>
  </si>
  <si>
    <t>火2水4血3聖3</t>
    <rPh sb="0" eb="1">
      <t>ヒ</t>
    </rPh>
    <rPh sb="2" eb="3">
      <t>ミズ</t>
    </rPh>
    <rPh sb="4" eb="5">
      <t>ケツ</t>
    </rPh>
    <rPh sb="6" eb="7">
      <t>セイ</t>
    </rPh>
    <phoneticPr fontId="1"/>
  </si>
  <si>
    <t>Tlaloque of the West</t>
    <phoneticPr fontId="1"/>
  </si>
  <si>
    <t>水4死2血3聖3</t>
    <rPh sb="0" eb="1">
      <t>ミズ</t>
    </rPh>
    <rPh sb="2" eb="3">
      <t>シ</t>
    </rPh>
    <rPh sb="4" eb="5">
      <t>ケツ</t>
    </rPh>
    <rPh sb="6" eb="7">
      <t>セイ</t>
    </rPh>
    <phoneticPr fontId="1"/>
  </si>
  <si>
    <t>陸上上位</t>
    <rPh sb="0" eb="2">
      <t>リクジョウ</t>
    </rPh>
    <rPh sb="2" eb="4">
      <t>ジョウイ</t>
    </rPh>
    <phoneticPr fontId="1"/>
  </si>
  <si>
    <t>Warrior:20　Warrior:10</t>
    <phoneticPr fontId="1"/>
  </si>
  <si>
    <t>Warriorは投石器装備で鎧なしと鎧あり</t>
    <rPh sb="8" eb="11">
      <t>トウセキキ</t>
    </rPh>
    <rPh sb="11" eb="13">
      <t>ソウビ</t>
    </rPh>
    <rPh sb="14" eb="15">
      <t>ヨロイ</t>
    </rPh>
    <rPh sb="18" eb="19">
      <t>ヨロイ</t>
    </rPh>
    <phoneticPr fontId="1"/>
  </si>
  <si>
    <t>陸上下位</t>
    <rPh sb="0" eb="2">
      <t>リクジョウ</t>
    </rPh>
    <rPh sb="2" eb="4">
      <t>カイ</t>
    </rPh>
    <phoneticPr fontId="1"/>
  </si>
  <si>
    <t>Jaguer Warrior:10</t>
    <phoneticPr fontId="1"/>
  </si>
  <si>
    <t>陸上要塞</t>
    <rPh sb="0" eb="2">
      <t>リクジョウ</t>
    </rPh>
    <rPh sb="2" eb="4">
      <t>ヨウサイ</t>
    </rPh>
    <phoneticPr fontId="1"/>
  </si>
  <si>
    <t>Warrior:15</t>
    <phoneticPr fontId="1"/>
  </si>
  <si>
    <t>Warriorは投石器装備で鎧なし</t>
    <rPh sb="8" eb="11">
      <t>トウセキキ</t>
    </rPh>
    <rPh sb="11" eb="13">
      <t>ソウビ</t>
    </rPh>
    <rPh sb="14" eb="15">
      <t>ヨロイ</t>
    </rPh>
    <phoneticPr fontId="1"/>
  </si>
  <si>
    <t>Conjuration</t>
    <phoneticPr fontId="1"/>
  </si>
  <si>
    <t>聖1</t>
    <rPh sb="0" eb="1">
      <t>セイ</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</si>
  <si>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</si>
  <si>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</si>
  <si>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</si>
  <si>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Jaguar Toad</t>
    <phoneticPr fontId="1"/>
  </si>
  <si>
    <t>Summon Jaguars</t>
  </si>
  <si>
    <t>Summon Jaguars</t>
    <phoneticPr fontId="1"/>
  </si>
  <si>
    <t>緑2</t>
    <rPh sb="0" eb="1">
      <t>ミドリ</t>
    </rPh>
    <phoneticPr fontId="1"/>
  </si>
  <si>
    <t>神聖なるJaguarを17体召喚します</t>
    <rPh sb="0" eb="2">
      <t>シンセイ</t>
    </rPh>
    <rPh sb="13" eb="14">
      <t>タイ</t>
    </rPh>
    <rPh sb="14" eb="16">
      <t>ショウカン</t>
    </rPh>
    <phoneticPr fontId="1"/>
  </si>
  <si>
    <t>Jaguar</t>
    <phoneticPr fontId="1"/>
  </si>
  <si>
    <t>Summon Jade Serpent</t>
  </si>
  <si>
    <t>Summon Jade Serpent</t>
    <phoneticPr fontId="1"/>
  </si>
  <si>
    <t>水2</t>
    <rPh sb="0" eb="1">
      <t>ミズ</t>
    </rPh>
    <phoneticPr fontId="1"/>
  </si>
  <si>
    <t>水陸両用</t>
    <rPh sb="0" eb="2">
      <t>スイリク</t>
    </rPh>
    <rPh sb="2" eb="4">
      <t>リョウヨウ</t>
    </rPh>
    <phoneticPr fontId="1"/>
  </si>
  <si>
    <t>兵を鼓舞する神聖な大蛇Jade Serpentを1体召喚します</t>
    <rPh sb="0" eb="1">
      <t>ヘイ</t>
    </rPh>
    <rPh sb="2" eb="4">
      <t>コブ</t>
    </rPh>
    <rPh sb="6" eb="8">
      <t>シンセイ</t>
    </rPh>
    <rPh sb="9" eb="11">
      <t>ダイジャ</t>
    </rPh>
    <rPh sb="25" eb="26">
      <t>タイ</t>
    </rPh>
    <rPh sb="26" eb="28">
      <t>ショウカン</t>
    </rPh>
    <phoneticPr fontId="1"/>
  </si>
  <si>
    <t>Jade Serpent</t>
    <phoneticPr fontId="1"/>
  </si>
  <si>
    <t>Summon Monster Toad</t>
  </si>
  <si>
    <t>Summon Monster Toad</t>
    <phoneticPr fontId="1"/>
  </si>
  <si>
    <t>Monster Toad</t>
    <phoneticPr fontId="1"/>
  </si>
  <si>
    <t>敵を蹂躙する神聖なる巨大蛙Monster Toadを1体召喚します</t>
    <rPh sb="0" eb="1">
      <t>テキ</t>
    </rPh>
    <rPh sb="2" eb="4">
      <t>ジュウリン</t>
    </rPh>
    <rPh sb="6" eb="8">
      <t>シンセイ</t>
    </rPh>
    <rPh sb="10" eb="12">
      <t>キョダイ</t>
    </rPh>
    <rPh sb="12" eb="13">
      <t>ガエル</t>
    </rPh>
    <rPh sb="27" eb="28">
      <t>タイ</t>
    </rPh>
    <rPh sb="28" eb="30">
      <t>ショウカン</t>
    </rPh>
    <phoneticPr fontId="1"/>
  </si>
  <si>
    <t>Contact Couatl</t>
    <phoneticPr fontId="1"/>
  </si>
  <si>
    <t>星1</t>
    <rPh sb="0" eb="1">
      <t>ホシ</t>
    </rPh>
    <phoneticPr fontId="1"/>
  </si>
  <si>
    <t>指揮官召喚</t>
    <rPh sb="0" eb="3">
      <t>シキカン</t>
    </rPh>
    <rPh sb="3" eb="5">
      <t>ショウカン</t>
    </rPh>
    <phoneticPr fontId="1"/>
  </si>
  <si>
    <t>強大な魔力を持つ翼ある蛇Couatlを召喚します</t>
    <rPh sb="0" eb="2">
      <t>キョウダイ</t>
    </rPh>
    <rPh sb="3" eb="5">
      <t>マリョク</t>
    </rPh>
    <rPh sb="6" eb="7">
      <t>モ</t>
    </rPh>
    <rPh sb="8" eb="9">
      <t>ツバサ</t>
    </rPh>
    <rPh sb="11" eb="12">
      <t>ヘビ</t>
    </rPh>
    <rPh sb="19" eb="21">
      <t>ショウカン</t>
    </rPh>
    <phoneticPr fontId="1"/>
  </si>
  <si>
    <t>Couatl</t>
    <phoneticPr fontId="1"/>
  </si>
  <si>
    <t>Summon Tlaloque</t>
  </si>
  <si>
    <t>Summon Tlaloque</t>
    <phoneticPr fontId="1"/>
  </si>
  <si>
    <t>水4</t>
    <rPh sb="0" eb="1">
      <t>ミズ</t>
    </rPh>
    <phoneticPr fontId="1"/>
  </si>
  <si>
    <t>4体のTlaloqueのうちの1体を召喚します</t>
    <rPh sb="1" eb="2">
      <t>タイ</t>
    </rPh>
    <rPh sb="16" eb="17">
      <t>タイ</t>
    </rPh>
    <rPh sb="18" eb="20">
      <t>ショウカン</t>
    </rPh>
    <phoneticPr fontId="1"/>
  </si>
  <si>
    <t>Random Tlaloque</t>
    <phoneticPr fontId="1"/>
  </si>
  <si>
    <t>ユニーク召喚（候補4種）</t>
    <rPh sb="4" eb="6">
      <t>ショウカン</t>
    </rPh>
    <rPh sb="7" eb="9">
      <t>コウホ</t>
    </rPh>
    <rPh sb="10" eb="11">
      <t>シュ</t>
    </rPh>
    <phoneticPr fontId="1"/>
  </si>
  <si>
    <t>Blood Magic</t>
    <phoneticPr fontId="1"/>
  </si>
  <si>
    <t>神聖なる巨大蝙蝠Beast Batを3体召喚します</t>
    <rPh sb="0" eb="2">
      <t>シンセイ</t>
    </rPh>
    <rPh sb="4" eb="6">
      <t>キョダイ</t>
    </rPh>
    <rPh sb="6" eb="8">
      <t>コウモリ</t>
    </rPh>
    <rPh sb="19" eb="20">
      <t>タイ</t>
    </rPh>
    <rPh sb="20" eb="22">
      <t>ショウカン</t>
    </rPh>
    <phoneticPr fontId="1"/>
  </si>
  <si>
    <t>Beast Bat</t>
    <phoneticPr fontId="1"/>
  </si>
  <si>
    <t>Bind Jaguar Fiends</t>
  </si>
  <si>
    <t>Bind Jaguar Fiends</t>
    <phoneticPr fontId="1"/>
  </si>
  <si>
    <t>火1</t>
    <rPh sb="0" eb="1">
      <t>ヒ</t>
    </rPh>
    <phoneticPr fontId="1"/>
  </si>
  <si>
    <t>神聖なる空飛ぶ獣の悪魔Ozelotlを3体召喚します</t>
    <rPh sb="0" eb="2">
      <t>シンセイ</t>
    </rPh>
    <rPh sb="4" eb="5">
      <t>ソラ</t>
    </rPh>
    <rPh sb="5" eb="6">
      <t>ト</t>
    </rPh>
    <rPh sb="7" eb="8">
      <t>ケモノ</t>
    </rPh>
    <rPh sb="9" eb="11">
      <t>アクマ</t>
    </rPh>
    <rPh sb="20" eb="21">
      <t>タイ</t>
    </rPh>
    <rPh sb="21" eb="23">
      <t>ショウカン</t>
    </rPh>
    <phoneticPr fontId="1"/>
  </si>
  <si>
    <t>Ozelotl</t>
    <phoneticPr fontId="1"/>
  </si>
  <si>
    <t>Contact Civateteo</t>
  </si>
  <si>
    <t>Contact Civateteo</t>
    <phoneticPr fontId="1"/>
  </si>
  <si>
    <t>血2</t>
    <rPh sb="0" eb="1">
      <t>ケツ</t>
    </rPh>
    <phoneticPr fontId="1"/>
  </si>
  <si>
    <t>死2</t>
    <rPh sb="0" eb="1">
      <t>シ</t>
    </rPh>
    <phoneticPr fontId="1"/>
  </si>
  <si>
    <t>死者を操る聖職者Civateteoを召喚します</t>
    <rPh sb="0" eb="2">
      <t>シシャ</t>
    </rPh>
    <rPh sb="3" eb="4">
      <t>アヤツ</t>
    </rPh>
    <rPh sb="5" eb="8">
      <t>セイショクシャ</t>
    </rPh>
    <rPh sb="18" eb="20">
      <t>ショウカン</t>
    </rPh>
    <phoneticPr fontId="1"/>
  </si>
  <si>
    <t>Civateteo</t>
    <phoneticPr fontId="1"/>
  </si>
  <si>
    <t>Bind Tzitzimitl</t>
  </si>
  <si>
    <t>Bind Tzitzimitl</t>
    <phoneticPr fontId="1"/>
  </si>
  <si>
    <t>星2</t>
    <rPh sb="0" eb="1">
      <t>ホシ</t>
    </rPh>
    <phoneticPr fontId="1"/>
  </si>
  <si>
    <t>魔法の矢を放つ悪魔Tzitzimitlを1体召喚します</t>
    <rPh sb="0" eb="2">
      <t>マホウ</t>
    </rPh>
    <rPh sb="3" eb="4">
      <t>ヤ</t>
    </rPh>
    <rPh sb="5" eb="6">
      <t>ハナ</t>
    </rPh>
    <rPh sb="7" eb="9">
      <t>アクマ</t>
    </rPh>
    <rPh sb="21" eb="22">
      <t>タイ</t>
    </rPh>
    <rPh sb="22" eb="24">
      <t>ショウカン</t>
    </rPh>
    <phoneticPr fontId="1"/>
  </si>
  <si>
    <t>Tzitzimitl</t>
    <phoneticPr fontId="1"/>
  </si>
  <si>
    <t>Contact Tlahuelpuchi</t>
  </si>
  <si>
    <t>Contact Tlahuelpuchi</t>
    <phoneticPr fontId="1"/>
  </si>
  <si>
    <t>血3</t>
    <rPh sb="0" eb="1">
      <t>ケツ</t>
    </rPh>
    <phoneticPr fontId="1"/>
  </si>
  <si>
    <t>暗殺技能を持つ魔女Tlahuelpuchiを召喚します</t>
    <rPh sb="0" eb="2">
      <t>アンサツ</t>
    </rPh>
    <rPh sb="2" eb="4">
      <t>ギノウ</t>
    </rPh>
    <rPh sb="5" eb="6">
      <t>モ</t>
    </rPh>
    <rPh sb="7" eb="9">
      <t>マジョ</t>
    </rPh>
    <rPh sb="22" eb="24">
      <t>ショウカン</t>
    </rPh>
    <phoneticPr fontId="1"/>
  </si>
  <si>
    <t>Tlahuelpuchi</t>
    <phoneticPr fontId="1"/>
  </si>
  <si>
    <t>Contact Onaqui</t>
  </si>
  <si>
    <t>Contact Onaqui</t>
    <phoneticPr fontId="1"/>
  </si>
  <si>
    <t>血4</t>
    <rPh sb="0" eb="1">
      <t>ケツ</t>
    </rPh>
    <phoneticPr fontId="1"/>
  </si>
  <si>
    <t>蝙蝠を従える強大なる悪魔Onaquiを召喚します</t>
    <rPh sb="0" eb="2">
      <t>コウモリ</t>
    </rPh>
    <rPh sb="3" eb="4">
      <t>シタガ</t>
    </rPh>
    <rPh sb="6" eb="8">
      <t>キョウダイ</t>
    </rPh>
    <rPh sb="10" eb="12">
      <t>アクマ</t>
    </rPh>
    <rPh sb="19" eb="21">
      <t>ショウカン</t>
    </rPh>
    <phoneticPr fontId="1"/>
  </si>
  <si>
    <t>Onaqui</t>
    <phoneticPr fontId="1"/>
  </si>
  <si>
    <t>Rain of Jaguars</t>
  </si>
  <si>
    <t>Rain of Jaguars</t>
    <phoneticPr fontId="1"/>
  </si>
  <si>
    <t>血6</t>
    <rPh sb="0" eb="1">
      <t>ケツ</t>
    </rPh>
    <phoneticPr fontId="1"/>
  </si>
  <si>
    <t>火2</t>
    <rPh sb="0" eb="1">
      <t>ヒ</t>
    </rPh>
    <phoneticPr fontId="1"/>
  </si>
  <si>
    <t>神聖なる空飛ぶ獣の悪魔Ozelotlを14+体召喚します</t>
    <rPh sb="0" eb="2">
      <t>シンセイ</t>
    </rPh>
    <rPh sb="4" eb="5">
      <t>ソラ</t>
    </rPh>
    <rPh sb="5" eb="6">
      <t>ト</t>
    </rPh>
    <rPh sb="7" eb="8">
      <t>ケモノ</t>
    </rPh>
    <rPh sb="9" eb="11">
      <t>アクマ</t>
    </rPh>
    <rPh sb="22" eb="23">
      <t>タイ</t>
    </rPh>
    <rPh sb="23" eb="25">
      <t>ショウカン</t>
    </rPh>
    <phoneticPr fontId="1"/>
  </si>
  <si>
    <t>14+1</t>
    <phoneticPr fontId="1"/>
  </si>
  <si>
    <t>Mictlan</t>
    <phoneticPr fontId="1"/>
  </si>
  <si>
    <t>Temple of the Land, Temple of the Rain, Temple of the Moon, High Temple of the Sun</t>
    <phoneticPr fontId="1"/>
  </si>
  <si>
    <t>火2水1星1緑1血3</t>
    <rPh sb="0" eb="1">
      <t>ヒ</t>
    </rPh>
    <rPh sb="2" eb="3">
      <t>ミズ</t>
    </rPh>
    <rPh sb="4" eb="5">
      <t>ホシ</t>
    </rPh>
    <rPh sb="6" eb="7">
      <t>ミドリ</t>
    </rPh>
    <rPh sb="8" eb="9">
      <t>ケツ</t>
    </rPh>
    <phoneticPr fontId="1"/>
  </si>
  <si>
    <t>人間</t>
    <rPh sb="0" eb="2">
      <t>ニンゲン</t>
    </rPh>
    <phoneticPr fontId="1"/>
  </si>
  <si>
    <t>Mictlanは、何世紀にも渡り孤立してきた古き部族の帝国です。
Mictlanの聖王の忌まわしき行いは、その隣人の大半を去らせるか、奴隷化と血の供犠へと直面させました。
王国の黎明から、飢えた神の消え行く力を補うために首都の寺院に血が零されてきました。
軍は、主に新たに征服された地から得た奴隷により構成されます。
Mictlanの魔法神官らは、飢えた神の二つの顔と二つの権能、すなわち太陽と月、雨と森を賛美します。
彼ら全員は熟練した血の魔術師です。</t>
    <phoneticPr fontId="1"/>
  </si>
  <si>
    <t>Mictlan</t>
    <phoneticPr fontId="1"/>
  </si>
  <si>
    <t>Jade Knife</t>
    <phoneticPr fontId="1"/>
  </si>
  <si>
    <t>血の供犠を実行可能</t>
    <rPh sb="0" eb="1">
      <t>ケツ</t>
    </rPh>
    <rPh sb="2" eb="4">
      <t>キョウギ</t>
    </rPh>
    <rPh sb="5" eb="7">
      <t>ジッコウ</t>
    </rPh>
    <rPh sb="7" eb="9">
      <t>カノウ</t>
    </rPh>
    <phoneticPr fontId="1"/>
  </si>
  <si>
    <t>血の供犠の補助器具。武器としては弱い</t>
    <rPh sb="0" eb="1">
      <t>ケツ</t>
    </rPh>
    <rPh sb="2" eb="4">
      <t>キョウギ</t>
    </rPh>
    <rPh sb="5" eb="7">
      <t>ホジョ</t>
    </rPh>
    <rPh sb="7" eb="9">
      <t>キグ</t>
    </rPh>
    <rPh sb="10" eb="12">
      <t>ブキ</t>
    </rPh>
    <rPh sb="16" eb="17">
      <t>ヨワ</t>
    </rPh>
    <phoneticPr fontId="1"/>
  </si>
  <si>
    <t>溶岩人</t>
    <rPh sb="0" eb="2">
      <t>ヨウガン</t>
    </rPh>
    <rPh sb="2" eb="3">
      <t>ジン</t>
    </rPh>
    <phoneticPr fontId="1"/>
  </si>
  <si>
    <t>The Smouldercone, Temple of the All-Consuming Flame</t>
    <phoneticPr fontId="1"/>
  </si>
  <si>
    <t>火6</t>
    <rPh sb="0" eb="1">
      <t>ヒ</t>
    </rPh>
    <phoneticPr fontId="1"/>
  </si>
  <si>
    <t>州をHeat天秤へ傾ける</t>
    <rPh sb="0" eb="1">
      <t>シュウ</t>
    </rPh>
    <rPh sb="6" eb="8">
      <t>テンビン</t>
    </rPh>
    <rPh sb="9" eb="10">
      <t>カタム</t>
    </rPh>
    <phoneticPr fontId="1"/>
  </si>
  <si>
    <t>Abysia</t>
    <phoneticPr fontId="1"/>
  </si>
  <si>
    <t>Slayer</t>
    <phoneticPr fontId="1"/>
  </si>
  <si>
    <t>暗殺者</t>
    <rPh sb="0" eb="3">
      <t>アンサツシャ</t>
    </rPh>
    <phoneticPr fontId="1"/>
  </si>
  <si>
    <t>毒の短剣を二本持つ暗殺者。斥候も兼ねるが少々割高</t>
    <rPh sb="0" eb="1">
      <t>ドク</t>
    </rPh>
    <rPh sb="2" eb="4">
      <t>タンケン</t>
    </rPh>
    <rPh sb="5" eb="7">
      <t>ニホン</t>
    </rPh>
    <rPh sb="7" eb="8">
      <t>モ</t>
    </rPh>
    <rPh sb="9" eb="12">
      <t>アンサツシャ</t>
    </rPh>
    <rPh sb="13" eb="15">
      <t>セッコウ</t>
    </rPh>
    <rPh sb="16" eb="17">
      <t>カ</t>
    </rPh>
    <rPh sb="20" eb="22">
      <t>ショウショウ</t>
    </rPh>
    <rPh sb="22" eb="24">
      <t>ワリダカ</t>
    </rPh>
    <phoneticPr fontId="1"/>
  </si>
  <si>
    <t>w</t>
    <phoneticPr fontId="1"/>
  </si>
  <si>
    <t>Warlord</t>
    <phoneticPr fontId="1"/>
  </si>
  <si>
    <t>標準的な指揮官。若干大型で身体能力も高め</t>
    <rPh sb="0" eb="3">
      <t>ヒョウジュンテキ</t>
    </rPh>
    <rPh sb="4" eb="7">
      <t>シキカン</t>
    </rPh>
    <rPh sb="8" eb="10">
      <t>ジャッカン</t>
    </rPh>
    <rPh sb="10" eb="12">
      <t>オオガタ</t>
    </rPh>
    <rPh sb="13" eb="15">
      <t>シンタイ</t>
    </rPh>
    <rPh sb="15" eb="17">
      <t>ノウリョク</t>
    </rPh>
    <rPh sb="18" eb="19">
      <t>タカ</t>
    </rPh>
    <phoneticPr fontId="1"/>
  </si>
  <si>
    <t>Beast Trainer</t>
    <phoneticPr fontId="1"/>
  </si>
  <si>
    <t>動物担当の指揮官。魔法生物も少数連れられる</t>
    <rPh sb="0" eb="2">
      <t>ドウブツ</t>
    </rPh>
    <rPh sb="2" eb="4">
      <t>タントウ</t>
    </rPh>
    <rPh sb="5" eb="8">
      <t>シキカン</t>
    </rPh>
    <rPh sb="9" eb="11">
      <t>マホウ</t>
    </rPh>
    <rPh sb="11" eb="13">
      <t>セイブツ</t>
    </rPh>
    <rPh sb="14" eb="16">
      <t>ショウスウ</t>
    </rPh>
    <rPh sb="16" eb="17">
      <t>ツ</t>
    </rPh>
    <phoneticPr fontId="1"/>
  </si>
  <si>
    <t>Anathemant Salamander</t>
    <phoneticPr fontId="1"/>
  </si>
  <si>
    <t>レベル1の聖職者。火の魔法技能も持つ</t>
    <rPh sb="5" eb="8">
      <t>セイショクシャ</t>
    </rPh>
    <rPh sb="9" eb="10">
      <t>ヒ</t>
    </rPh>
    <rPh sb="11" eb="13">
      <t>マホウ</t>
    </rPh>
    <rPh sb="13" eb="15">
      <t>ギノウ</t>
    </rPh>
    <rPh sb="16" eb="17">
      <t>モ</t>
    </rPh>
    <phoneticPr fontId="1"/>
  </si>
  <si>
    <t>w</t>
    <phoneticPr fontId="1"/>
  </si>
  <si>
    <t>Anathemant Dragon</t>
    <phoneticPr fontId="1"/>
  </si>
  <si>
    <t>Warlock Apprentice</t>
    <phoneticPr fontId="1"/>
  </si>
  <si>
    <t>血の魔法技能を持つ。奴隷集めが主な役目</t>
    <rPh sb="0" eb="1">
      <t>ケツ</t>
    </rPh>
    <rPh sb="2" eb="4">
      <t>マホウ</t>
    </rPh>
    <rPh sb="4" eb="6">
      <t>ギノウ</t>
    </rPh>
    <rPh sb="7" eb="8">
      <t>モ</t>
    </rPh>
    <rPh sb="10" eb="12">
      <t>ドレイ</t>
    </rPh>
    <rPh sb="12" eb="13">
      <t>アツ</t>
    </rPh>
    <rPh sb="15" eb="16">
      <t>オモ</t>
    </rPh>
    <rPh sb="17" eb="19">
      <t>ヤクメ</t>
    </rPh>
    <phoneticPr fontId="1"/>
  </si>
  <si>
    <t>Warlock</t>
    <phoneticPr fontId="1"/>
  </si>
  <si>
    <t>血、星などの魔法技能を持つ。異種交配に長ける</t>
    <rPh sb="0" eb="1">
      <t>ケツ</t>
    </rPh>
    <rPh sb="2" eb="3">
      <t>ホシ</t>
    </rPh>
    <rPh sb="6" eb="8">
      <t>マホウ</t>
    </rPh>
    <rPh sb="8" eb="10">
      <t>ギノウ</t>
    </rPh>
    <rPh sb="11" eb="12">
      <t>モ</t>
    </rPh>
    <rPh sb="14" eb="16">
      <t>イシュ</t>
    </rPh>
    <rPh sb="16" eb="18">
      <t>コウハイ</t>
    </rPh>
    <rPh sb="19" eb="20">
      <t>タ</t>
    </rPh>
    <phoneticPr fontId="1"/>
  </si>
  <si>
    <t>10+</t>
    <phoneticPr fontId="1"/>
  </si>
  <si>
    <t>Demonbred</t>
    <phoneticPr fontId="1"/>
  </si>
  <si>
    <t>飛行能力を持つ有能な暗殺者。包囲された要塞にさえ立ち入れる</t>
    <rPh sb="0" eb="2">
      <t>ヒコウ</t>
    </rPh>
    <rPh sb="2" eb="4">
      <t>ノウリョク</t>
    </rPh>
    <rPh sb="5" eb="6">
      <t>モ</t>
    </rPh>
    <rPh sb="7" eb="9">
      <t>ユウノウ</t>
    </rPh>
    <rPh sb="10" eb="13">
      <t>アンサツシャ</t>
    </rPh>
    <rPh sb="14" eb="16">
      <t>ホウイ</t>
    </rPh>
    <rPh sb="19" eb="21">
      <t>ヨウサイ</t>
    </rPh>
    <rPh sb="24" eb="25">
      <t>タ</t>
    </rPh>
    <rPh sb="26" eb="27">
      <t>イ</t>
    </rPh>
    <phoneticPr fontId="1"/>
  </si>
  <si>
    <t>Anointed of Rhuax</t>
    <phoneticPr fontId="1"/>
  </si>
  <si>
    <t>レベル2の聖職者。火、地の魔法技能も持つ</t>
    <rPh sb="5" eb="8">
      <t>セイショクシャ</t>
    </rPh>
    <rPh sb="9" eb="10">
      <t>ヒ</t>
    </rPh>
    <rPh sb="11" eb="12">
      <t>チ</t>
    </rPh>
    <rPh sb="13" eb="15">
      <t>マホウ</t>
    </rPh>
    <rPh sb="15" eb="17">
      <t>ギノウ</t>
    </rPh>
    <rPh sb="18" eb="19">
      <t>モ</t>
    </rPh>
    <phoneticPr fontId="1"/>
  </si>
  <si>
    <t>レベル3の聖職者。火、地などの魔法技能も持ち指揮も得意</t>
    <rPh sb="5" eb="8">
      <t>セイショクシャ</t>
    </rPh>
    <rPh sb="9" eb="10">
      <t>ヒ</t>
    </rPh>
    <rPh sb="11" eb="12">
      <t>チ</t>
    </rPh>
    <rPh sb="15" eb="17">
      <t>マホウ</t>
    </rPh>
    <rPh sb="17" eb="19">
      <t>ギノウ</t>
    </rPh>
    <rPh sb="20" eb="21">
      <t>モ</t>
    </rPh>
    <rPh sb="22" eb="24">
      <t>シキ</t>
    </rPh>
    <rPh sb="25" eb="27">
      <t>トクイ</t>
    </rPh>
    <phoneticPr fontId="1"/>
  </si>
  <si>
    <t>140+</t>
    <phoneticPr fontId="1"/>
  </si>
  <si>
    <t>25+</t>
    <phoneticPr fontId="1"/>
  </si>
  <si>
    <t>Abysian Infantry</t>
    <phoneticPr fontId="1"/>
  </si>
  <si>
    <t>戦斧を持つ重歩兵。一撃の威力に優れる</t>
    <rPh sb="0" eb="1">
      <t>セン</t>
    </rPh>
    <rPh sb="1" eb="2">
      <t>オノ</t>
    </rPh>
    <rPh sb="3" eb="4">
      <t>モ</t>
    </rPh>
    <rPh sb="5" eb="6">
      <t>ジュウ</t>
    </rPh>
    <rPh sb="6" eb="8">
      <t>ホヘイ</t>
    </rPh>
    <rPh sb="9" eb="11">
      <t>イチゲキ</t>
    </rPh>
    <rPh sb="12" eb="14">
      <t>イリョク</t>
    </rPh>
    <rPh sb="15" eb="16">
      <t>スグ</t>
    </rPh>
    <phoneticPr fontId="1"/>
  </si>
  <si>
    <t>連接棍を持つ重歩兵。盾を迂回しやすい二連撃</t>
    <rPh sb="0" eb="2">
      <t>レンセツ</t>
    </rPh>
    <rPh sb="2" eb="3">
      <t>コン</t>
    </rPh>
    <rPh sb="4" eb="5">
      <t>モ</t>
    </rPh>
    <rPh sb="6" eb="7">
      <t>ジュウ</t>
    </rPh>
    <rPh sb="7" eb="9">
      <t>ホヘイ</t>
    </rPh>
    <rPh sb="10" eb="11">
      <t>タテ</t>
    </rPh>
    <rPh sb="12" eb="14">
      <t>ウカイ</t>
    </rPh>
    <rPh sb="18" eb="19">
      <t>ニ</t>
    </rPh>
    <rPh sb="19" eb="21">
      <t>レンゲキ</t>
    </rPh>
    <phoneticPr fontId="1"/>
  </si>
  <si>
    <t>斧と大盾を持つ重歩兵。攻撃力と防御力を両立する</t>
    <rPh sb="0" eb="1">
      <t>オノ</t>
    </rPh>
    <rPh sb="2" eb="3">
      <t>オオ</t>
    </rPh>
    <rPh sb="3" eb="4">
      <t>タテ</t>
    </rPh>
    <rPh sb="5" eb="6">
      <t>モ</t>
    </rPh>
    <rPh sb="7" eb="8">
      <t>ジュウ</t>
    </rPh>
    <rPh sb="8" eb="10">
      <t>ホヘイ</t>
    </rPh>
    <rPh sb="11" eb="14">
      <t>コウゲキリョク</t>
    </rPh>
    <rPh sb="15" eb="18">
      <t>ボウギョリョク</t>
    </rPh>
    <rPh sb="19" eb="21">
      <t>リョウリツ</t>
    </rPh>
    <phoneticPr fontId="1"/>
  </si>
  <si>
    <t>朝星棒と大盾を持つ重歩兵。盾持ちにも直撃を浴びせやすい</t>
    <rPh sb="0" eb="1">
      <t>アサ</t>
    </rPh>
    <rPh sb="1" eb="2">
      <t>ホシ</t>
    </rPh>
    <rPh sb="2" eb="3">
      <t>ボウ</t>
    </rPh>
    <rPh sb="4" eb="5">
      <t>オオ</t>
    </rPh>
    <rPh sb="5" eb="6">
      <t>タテ</t>
    </rPh>
    <rPh sb="7" eb="8">
      <t>モ</t>
    </rPh>
    <rPh sb="9" eb="10">
      <t>ジュウ</t>
    </rPh>
    <rPh sb="10" eb="12">
      <t>ホヘイ</t>
    </rPh>
    <rPh sb="13" eb="14">
      <t>タテ</t>
    </rPh>
    <rPh sb="14" eb="15">
      <t>モ</t>
    </rPh>
    <rPh sb="18" eb="20">
      <t>チョクゲキ</t>
    </rPh>
    <rPh sb="21" eb="22">
      <t>ア</t>
    </rPh>
    <phoneticPr fontId="1"/>
  </si>
  <si>
    <t>Salamander</t>
    <phoneticPr fontId="1"/>
  </si>
  <si>
    <t>魔獣</t>
    <rPh sb="0" eb="2">
      <t>マジュウ</t>
    </rPh>
    <phoneticPr fontId="1"/>
  </si>
  <si>
    <t>炎で小範囲を焼き尽くす蜥蜴。息切れが早く脆さが目立つ</t>
    <rPh sb="0" eb="1">
      <t>ホノオ</t>
    </rPh>
    <rPh sb="2" eb="5">
      <t>ショウハンイ</t>
    </rPh>
    <rPh sb="6" eb="7">
      <t>ヤ</t>
    </rPh>
    <rPh sb="8" eb="9">
      <t>ツ</t>
    </rPh>
    <rPh sb="11" eb="13">
      <t>トカゲ</t>
    </rPh>
    <rPh sb="14" eb="16">
      <t>イキギ</t>
    </rPh>
    <rPh sb="18" eb="19">
      <t>ハヤ</t>
    </rPh>
    <rPh sb="20" eb="21">
      <t>モロ</t>
    </rPh>
    <rPh sb="23" eb="25">
      <t>メダ</t>
    </rPh>
    <phoneticPr fontId="1"/>
  </si>
  <si>
    <t>Misbred</t>
    <phoneticPr fontId="1"/>
  </si>
  <si>
    <t>飛行兵</t>
    <rPh sb="0" eb="2">
      <t>ヒコウ</t>
    </rPh>
    <rPh sb="2" eb="3">
      <t>ヘイ</t>
    </rPh>
    <phoneticPr fontId="1"/>
  </si>
  <si>
    <t>戦斧を持つ軽歩兵。奇形の失敗作ゆえに障害持ちも多い</t>
    <rPh sb="0" eb="1">
      <t>セン</t>
    </rPh>
    <rPh sb="1" eb="2">
      <t>オノ</t>
    </rPh>
    <rPh sb="3" eb="4">
      <t>モ</t>
    </rPh>
    <rPh sb="5" eb="6">
      <t>ケイ</t>
    </rPh>
    <rPh sb="6" eb="8">
      <t>ホヘイ</t>
    </rPh>
    <rPh sb="9" eb="11">
      <t>キケイ</t>
    </rPh>
    <rPh sb="12" eb="14">
      <t>シッパイ</t>
    </rPh>
    <rPh sb="14" eb="15">
      <t>サク</t>
    </rPh>
    <rPh sb="18" eb="20">
      <t>ショウガイ</t>
    </rPh>
    <rPh sb="20" eb="21">
      <t>モ</t>
    </rPh>
    <rPh sb="23" eb="24">
      <t>オオ</t>
    </rPh>
    <phoneticPr fontId="1"/>
  </si>
  <si>
    <t>Burning One</t>
    <phoneticPr fontId="1"/>
  </si>
  <si>
    <t>朝星棒二本を持つ狂戦士の重歩兵。炎を纏い暑い州で真価を発揮</t>
    <rPh sb="0" eb="1">
      <t>アサ</t>
    </rPh>
    <rPh sb="1" eb="2">
      <t>ホシ</t>
    </rPh>
    <rPh sb="2" eb="3">
      <t>ボウ</t>
    </rPh>
    <rPh sb="3" eb="5">
      <t>ニホン</t>
    </rPh>
    <rPh sb="6" eb="7">
      <t>モ</t>
    </rPh>
    <rPh sb="8" eb="9">
      <t>キョウ</t>
    </rPh>
    <rPh sb="9" eb="11">
      <t>センシ</t>
    </rPh>
    <rPh sb="12" eb="13">
      <t>ジュウ</t>
    </rPh>
    <rPh sb="13" eb="15">
      <t>ホヘイ</t>
    </rPh>
    <rPh sb="16" eb="17">
      <t>ホノオ</t>
    </rPh>
    <rPh sb="18" eb="19">
      <t>マト</t>
    </rPh>
    <rPh sb="20" eb="21">
      <t>アツ</t>
    </rPh>
    <rPh sb="22" eb="23">
      <t>シュウ</t>
    </rPh>
    <rPh sb="24" eb="26">
      <t>シンカ</t>
    </rPh>
    <rPh sb="27" eb="29">
      <t>ハッキ</t>
    </rPh>
    <phoneticPr fontId="1"/>
  </si>
  <si>
    <t>Anathemant Salamander</t>
    <phoneticPr fontId="1"/>
  </si>
  <si>
    <t>城</t>
    <rPh sb="0" eb="1">
      <t>シロ</t>
    </rPh>
    <phoneticPr fontId="1"/>
  </si>
  <si>
    <t>火2聖1</t>
    <rPh sb="0" eb="1">
      <t>ヒ</t>
    </rPh>
    <rPh sb="2" eb="3">
      <t>セイ</t>
    </rPh>
    <phoneticPr fontId="1"/>
  </si>
  <si>
    <t>Anathemant Dragon</t>
    <phoneticPr fontId="1"/>
  </si>
  <si>
    <t>火3地1聖2</t>
    <rPh sb="0" eb="1">
      <t>ヒ</t>
    </rPh>
    <rPh sb="2" eb="3">
      <t>チ</t>
    </rPh>
    <rPh sb="4" eb="5">
      <t>セイ</t>
    </rPh>
    <phoneticPr fontId="1"/>
  </si>
  <si>
    <t>Warlock Apprentice</t>
    <phoneticPr fontId="1"/>
  </si>
  <si>
    <t>都</t>
    <rPh sb="0" eb="1">
      <t>ミヤコ</t>
    </rPh>
    <phoneticPr fontId="1"/>
  </si>
  <si>
    <t>血1</t>
    <rPh sb="0" eb="1">
      <t>ケツ</t>
    </rPh>
    <phoneticPr fontId="1"/>
  </si>
  <si>
    <t>Warlock</t>
    <phoneticPr fontId="1"/>
  </si>
  <si>
    <t>星1血2</t>
    <rPh sb="0" eb="1">
      <t>ホシ</t>
    </rPh>
    <rPh sb="2" eb="3">
      <t>ケツ</t>
    </rPh>
    <phoneticPr fontId="1"/>
  </si>
  <si>
    <t>火地星血+1:10%</t>
    <rPh sb="0" eb="1">
      <t>ヒ</t>
    </rPh>
    <rPh sb="1" eb="2">
      <t>チ</t>
    </rPh>
    <rPh sb="2" eb="3">
      <t>ホシ</t>
    </rPh>
    <rPh sb="3" eb="4">
      <t>ケツ</t>
    </rPh>
    <phoneticPr fontId="1"/>
  </si>
  <si>
    <t>AdeC</t>
    <phoneticPr fontId="1"/>
  </si>
  <si>
    <t>IceR</t>
    <phoneticPr fontId="1"/>
  </si>
  <si>
    <t>Anointed of Rhuax</t>
    <phoneticPr fontId="1"/>
  </si>
  <si>
    <t>火4地1聖3</t>
    <rPh sb="0" eb="1">
      <t>ヒ</t>
    </rPh>
    <rPh sb="2" eb="3">
      <t>チ</t>
    </rPh>
    <rPh sb="4" eb="5">
      <t>セイ</t>
    </rPh>
    <phoneticPr fontId="1"/>
  </si>
  <si>
    <t>11+</t>
    <phoneticPr fontId="1"/>
  </si>
  <si>
    <t>15+</t>
    <phoneticPr fontId="1"/>
  </si>
  <si>
    <t>陸上下位</t>
    <rPh sb="0" eb="2">
      <t>リクジョウ</t>
    </rPh>
    <rPh sb="2" eb="4">
      <t>カイ</t>
    </rPh>
    <phoneticPr fontId="1"/>
  </si>
  <si>
    <t>Warlord</t>
    <phoneticPr fontId="1"/>
  </si>
  <si>
    <t>Abysian Infantry:5　Abysian Infantry:5</t>
    <phoneticPr fontId="1"/>
  </si>
  <si>
    <t>陸上上位</t>
    <rPh sb="0" eb="2">
      <t>リクジョウ</t>
    </rPh>
    <rPh sb="2" eb="4">
      <t>ジョウイ</t>
    </rPh>
    <phoneticPr fontId="1"/>
  </si>
  <si>
    <t>Anathemant Salamander</t>
    <phoneticPr fontId="1"/>
  </si>
  <si>
    <t>Abysian Infantry:10</t>
    <phoneticPr fontId="1"/>
  </si>
  <si>
    <t>陸上要塞</t>
    <rPh sb="0" eb="2">
      <t>リクジョウ</t>
    </rPh>
    <rPh sb="2" eb="4">
      <t>ヨウサイ</t>
    </rPh>
    <phoneticPr fontId="1"/>
  </si>
  <si>
    <t>Misbred:6</t>
    <phoneticPr fontId="1"/>
  </si>
  <si>
    <t>Abysia</t>
    <phoneticPr fontId="1"/>
  </si>
  <si>
    <t>Conjuration</t>
    <phoneticPr fontId="1"/>
  </si>
  <si>
    <t>Summon Spectral Infantry</t>
    <phoneticPr fontId="1"/>
  </si>
  <si>
    <t>死1</t>
    <rPh sb="0" eb="1">
      <t>シ</t>
    </rPh>
    <phoneticPr fontId="1"/>
  </si>
  <si>
    <t>火1</t>
    <rPh sb="0" eb="1">
      <t>ヒ</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</si>
  <si>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</si>
  <si>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</si>
  <si>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</si>
  <si>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Abysianの亡霊戦士Smoulderghostを5体召喚します</t>
    <rPh sb="8" eb="10">
      <t>ボウレイ</t>
    </rPh>
    <rPh sb="10" eb="12">
      <t>センシ</t>
    </rPh>
    <rPh sb="27" eb="28">
      <t>タイ</t>
    </rPh>
    <rPh sb="28" eb="30">
      <t>ショウカン</t>
    </rPh>
    <phoneticPr fontId="1"/>
  </si>
  <si>
    <t>Smoulderghost</t>
    <phoneticPr fontId="1"/>
  </si>
  <si>
    <t>Contact Scorpion Man</t>
    <phoneticPr fontId="1"/>
  </si>
  <si>
    <t>地1</t>
    <rPh sb="0" eb="1">
      <t>チ</t>
    </rPh>
    <phoneticPr fontId="1"/>
  </si>
  <si>
    <t>強力な武器を持つScorpion Manを1体召喚します</t>
    <rPh sb="0" eb="2">
      <t>キョウリョク</t>
    </rPh>
    <rPh sb="3" eb="5">
      <t>ブキ</t>
    </rPh>
    <rPh sb="6" eb="7">
      <t>モ</t>
    </rPh>
    <rPh sb="22" eb="23">
      <t>タイ</t>
    </rPh>
    <rPh sb="23" eb="25">
      <t>ショウカン</t>
    </rPh>
    <phoneticPr fontId="1"/>
  </si>
  <si>
    <t>Scorpion Man</t>
    <phoneticPr fontId="1"/>
  </si>
  <si>
    <t>Alteration</t>
    <phoneticPr fontId="1"/>
  </si>
  <si>
    <t>Hellscape</t>
    <phoneticPr fontId="1"/>
  </si>
  <si>
    <t>火4</t>
    <rPh sb="0" eb="1">
      <t>ヒ</t>
    </rPh>
    <phoneticPr fontId="1"/>
  </si>
  <si>
    <t>災害誘発</t>
    <rPh sb="0" eb="2">
      <t>サイガイ</t>
    </rPh>
    <rPh sb="2" eb="4">
      <t>ユウハツ</t>
    </rPh>
    <phoneticPr fontId="1"/>
  </si>
  <si>
    <t>指定した州に猛暑を引き起こし被害を与えます</t>
    <rPh sb="0" eb="2">
      <t>シテイ</t>
    </rPh>
    <rPh sb="4" eb="5">
      <t>シュウ</t>
    </rPh>
    <rPh sb="6" eb="8">
      <t>モウショ</t>
    </rPh>
    <rPh sb="9" eb="10">
      <t>ヒ</t>
    </rPh>
    <rPh sb="11" eb="12">
      <t>オ</t>
    </rPh>
    <rPh sb="14" eb="16">
      <t>ヒガイ</t>
    </rPh>
    <rPh sb="17" eb="18">
      <t>アタ</t>
    </rPh>
    <phoneticPr fontId="1"/>
  </si>
  <si>
    <t>遠隔儀式\n海域の指定不可</t>
    <rPh sb="0" eb="2">
      <t>エンカク</t>
    </rPh>
    <rPh sb="2" eb="4">
      <t>ギシキ</t>
    </rPh>
    <phoneticPr fontId="1"/>
  </si>
  <si>
    <t>Evocation</t>
    <phoneticPr fontId="1"/>
  </si>
  <si>
    <t>Liquid Flames of Rhuax</t>
    <phoneticPr fontId="1"/>
  </si>
  <si>
    <t>火3</t>
    <rPh sb="0" eb="1">
      <t>ヒ</t>
    </rPh>
    <phoneticPr fontId="1"/>
  </si>
  <si>
    <t>戦闘</t>
    <rPh sb="0" eb="2">
      <t>セントウ</t>
    </rPh>
    <phoneticPr fontId="1"/>
  </si>
  <si>
    <t>攻撃</t>
    <rPh sb="0" eb="2">
      <t>コウゲキ</t>
    </rPh>
    <phoneticPr fontId="1"/>
  </si>
  <si>
    <t>小範囲を溶けた金属で攻撃し周囲にも被害を広げます</t>
    <rPh sb="0" eb="1">
      <t>ショウ</t>
    </rPh>
    <rPh sb="4" eb="5">
      <t>ト</t>
    </rPh>
    <rPh sb="7" eb="9">
      <t>キンゾク</t>
    </rPh>
    <rPh sb="10" eb="12">
      <t>コウゲキ</t>
    </rPh>
    <rPh sb="13" eb="15">
      <t>シュウイ</t>
    </rPh>
    <rPh sb="17" eb="19">
      <t>ヒガイ</t>
    </rPh>
    <rPh sb="20" eb="21">
      <t>ヒロ</t>
    </rPh>
    <phoneticPr fontId="1"/>
  </si>
  <si>
    <t>24+2</t>
    <phoneticPr fontId="1"/>
  </si>
  <si>
    <t>30+5</t>
    <phoneticPr fontId="1"/>
  </si>
  <si>
    <t>火炎属性\n防御貫通</t>
    <rPh sb="0" eb="2">
      <t>カエン</t>
    </rPh>
    <rPh sb="2" eb="4">
      <t>ゾクセイ</t>
    </rPh>
    <rPh sb="6" eb="8">
      <t>ボウギョ</t>
    </rPh>
    <rPh sb="8" eb="10">
      <t>カンツウ</t>
    </rPh>
    <phoneticPr fontId="1"/>
  </si>
  <si>
    <t>Splash of Molten Metal</t>
    <phoneticPr fontId="1"/>
  </si>
  <si>
    <t>Enchantment</t>
    <phoneticPr fontId="1"/>
  </si>
  <si>
    <t>Inner Furnace</t>
    <phoneticPr fontId="1"/>
  </si>
  <si>
    <t>全体強化</t>
    <rPh sb="0" eb="2">
      <t>ゼンタイ</t>
    </rPh>
    <rPh sb="2" eb="4">
      <t>キョウカ</t>
    </rPh>
    <phoneticPr fontId="1"/>
  </si>
  <si>
    <t>味方全員に熱波を纏わせようと試みます</t>
    <rPh sb="0" eb="2">
      <t>ミカタ</t>
    </rPh>
    <rPh sb="2" eb="4">
      <t>ゼンイン</t>
    </rPh>
    <rPh sb="5" eb="7">
      <t>ネッパ</t>
    </rPh>
    <rPh sb="8" eb="9">
      <t>マト</t>
    </rPh>
    <rPh sb="14" eb="15">
      <t>ココロ</t>
    </rPh>
    <phoneticPr fontId="1"/>
  </si>
  <si>
    <t>Heat3</t>
    <phoneticPr fontId="1"/>
  </si>
  <si>
    <t>抵抗容易\n無心無効</t>
    <rPh sb="0" eb="2">
      <t>テイコウ</t>
    </rPh>
    <rPh sb="2" eb="4">
      <t>ヨウイ</t>
    </rPh>
    <rPh sb="6" eb="8">
      <t>ムシン</t>
    </rPh>
    <rPh sb="8" eb="10">
      <t>ムコウ</t>
    </rPh>
    <phoneticPr fontId="1"/>
  </si>
  <si>
    <t>Summon Spectral Infantry</t>
    <phoneticPr fontId="1"/>
  </si>
  <si>
    <t>Pride of Lions</t>
    <phoneticPr fontId="1"/>
  </si>
  <si>
    <t>Contact Scorpion Man</t>
    <phoneticPr fontId="1"/>
  </si>
  <si>
    <t>Hellscape</t>
    <phoneticPr fontId="1"/>
  </si>
  <si>
    <t>Liquid Flames of Rhuax</t>
    <phoneticPr fontId="1"/>
  </si>
  <si>
    <t>Inner Furnace</t>
    <phoneticPr fontId="1"/>
  </si>
  <si>
    <t>Abysia</t>
    <phoneticPr fontId="1"/>
  </si>
  <si>
    <t>周囲にHeat天秤を拡散</t>
    <rPh sb="0" eb="2">
      <t>シュウイ</t>
    </rPh>
    <rPh sb="7" eb="9">
      <t>テンビン</t>
    </rPh>
    <rPh sb="10" eb="12">
      <t>カクサン</t>
    </rPh>
    <phoneticPr fontId="1"/>
  </si>
  <si>
    <t>Growth/Death天秤による税収と人口変動率の変化を半減、食糧供給量の変化を無視。洞窟の要塞に税収/資源ボーナス</t>
    <rPh sb="12" eb="14">
      <t>テンビン</t>
    </rPh>
    <rPh sb="17" eb="19">
      <t>ゼイシュウ</t>
    </rPh>
    <rPh sb="20" eb="22">
      <t>ジンコウ</t>
    </rPh>
    <rPh sb="22" eb="24">
      <t>ヘンドウ</t>
    </rPh>
    <rPh sb="24" eb="25">
      <t>リツ</t>
    </rPh>
    <rPh sb="26" eb="28">
      <t>ヘンカ</t>
    </rPh>
    <rPh sb="29" eb="31">
      <t>ハンゲン</t>
    </rPh>
    <rPh sb="32" eb="34">
      <t>ショクリョウ</t>
    </rPh>
    <rPh sb="34" eb="36">
      <t>キョウキュウ</t>
    </rPh>
    <rPh sb="36" eb="37">
      <t>リョウ</t>
    </rPh>
    <rPh sb="38" eb="40">
      <t>ヘンカ</t>
    </rPh>
    <rPh sb="41" eb="43">
      <t>ムシ</t>
    </rPh>
    <rPh sb="44" eb="46">
      <t>ドウクツ</t>
    </rPh>
    <rPh sb="47" eb="49">
      <t>ヨウサイ</t>
    </rPh>
    <rPh sb="50" eb="52">
      <t>ゼイシュウ</t>
    </rPh>
    <rPh sb="53" eb="55">
      <t>シゲン</t>
    </rPh>
    <phoneticPr fontId="1"/>
  </si>
  <si>
    <t>Alteration</t>
  </si>
  <si>
    <t>Evocation</t>
  </si>
  <si>
    <t>Construction</t>
  </si>
  <si>
    <t>Enchantment</t>
  </si>
  <si>
    <t>Thaumaturgy</t>
  </si>
  <si>
    <t>Blood Magic</t>
  </si>
  <si>
    <t>Divine</t>
  </si>
  <si>
    <t>Tag</t>
    <phoneticPr fontId="1"/>
  </si>
  <si>
    <t>Cap</t>
    <phoneticPr fontId="1"/>
  </si>
  <si>
    <t>Caelum</t>
    <phoneticPr fontId="1"/>
  </si>
  <si>
    <t>指揮官</t>
    <rPh sb="0" eb="3">
      <t>シキカン</t>
    </rPh>
    <phoneticPr fontId="1"/>
  </si>
  <si>
    <t>Caelian Scout</t>
    <phoneticPr fontId="1"/>
  </si>
  <si>
    <t>城</t>
    <rPh sb="0" eb="1">
      <t>シロ</t>
    </rPh>
    <phoneticPr fontId="1"/>
  </si>
  <si>
    <t>斥候</t>
    <rPh sb="0" eb="2">
      <t>セッコウ</t>
    </rPh>
    <phoneticPr fontId="1"/>
  </si>
  <si>
    <t>飛行する斥候。隠れるのも上手く非常に役立つ</t>
    <rPh sb="0" eb="2">
      <t>ヒコウ</t>
    </rPh>
    <rPh sb="4" eb="6">
      <t>セッコウ</t>
    </rPh>
    <rPh sb="7" eb="8">
      <t>カク</t>
    </rPh>
    <rPh sb="12" eb="14">
      <t>ウマ</t>
    </rPh>
    <rPh sb="15" eb="17">
      <t>ヒジョウ</t>
    </rPh>
    <rPh sb="18" eb="20">
      <t>ヤクダ</t>
    </rPh>
    <phoneticPr fontId="1"/>
  </si>
  <si>
    <t>f</t>
    <phoneticPr fontId="1"/>
  </si>
  <si>
    <t>Sastar</t>
    <phoneticPr fontId="1"/>
  </si>
  <si>
    <t>標準的な指揮官。Spire Hornのため嵐に強い</t>
    <rPh sb="0" eb="3">
      <t>ヒョウジュンテキ</t>
    </rPh>
    <rPh sb="4" eb="7">
      <t>シキカン</t>
    </rPh>
    <rPh sb="21" eb="22">
      <t>アラシ</t>
    </rPh>
    <rPh sb="23" eb="24">
      <t>ツヨ</t>
    </rPh>
    <phoneticPr fontId="1"/>
  </si>
  <si>
    <t>Spire Horn Seraph</t>
    <phoneticPr fontId="1"/>
  </si>
  <si>
    <t>y</t>
    <phoneticPr fontId="1"/>
  </si>
  <si>
    <t>魔術師</t>
    <rPh sb="0" eb="3">
      <t>マジュツシ</t>
    </rPh>
    <phoneticPr fontId="1"/>
  </si>
  <si>
    <t>風の魔法技能を持つ。嵐の力を借りれば侮り難い戦力にも</t>
    <rPh sb="0" eb="1">
      <t>カゼ</t>
    </rPh>
    <rPh sb="2" eb="4">
      <t>マホウ</t>
    </rPh>
    <rPh sb="4" eb="6">
      <t>ギノウ</t>
    </rPh>
    <rPh sb="7" eb="8">
      <t>モ</t>
    </rPh>
    <rPh sb="10" eb="11">
      <t>アラシ</t>
    </rPh>
    <rPh sb="12" eb="13">
      <t>チカラ</t>
    </rPh>
    <rPh sb="14" eb="15">
      <t>カ</t>
    </rPh>
    <rPh sb="18" eb="19">
      <t>アナド</t>
    </rPh>
    <rPh sb="20" eb="21">
      <t>ガタ</t>
    </rPh>
    <rPh sb="22" eb="24">
      <t>センリョク</t>
    </rPh>
    <phoneticPr fontId="1"/>
  </si>
  <si>
    <t>Airya Seraphine</t>
    <phoneticPr fontId="1"/>
  </si>
  <si>
    <t>y</t>
    <phoneticPr fontId="1"/>
  </si>
  <si>
    <t>聖職者</t>
    <rPh sb="0" eb="3">
      <t>セイショクシャ</t>
    </rPh>
    <phoneticPr fontId="1"/>
  </si>
  <si>
    <t>レベル2の聖職者。火の魔法技能も持つ。潜伏も可能</t>
    <rPh sb="5" eb="8">
      <t>セイショクシャ</t>
    </rPh>
    <rPh sb="9" eb="10">
      <t>ヒ</t>
    </rPh>
    <rPh sb="11" eb="13">
      <t>マホウ</t>
    </rPh>
    <rPh sb="13" eb="15">
      <t>ギノウ</t>
    </rPh>
    <rPh sb="16" eb="17">
      <t>モ</t>
    </rPh>
    <rPh sb="19" eb="21">
      <t>センプク</t>
    </rPh>
    <rPh sb="22" eb="24">
      <t>カノウ</t>
    </rPh>
    <phoneticPr fontId="1"/>
  </si>
  <si>
    <t>Airya Seraph</t>
    <phoneticPr fontId="1"/>
  </si>
  <si>
    <t>風と水の魔法技能を持つ。安定した実力</t>
    <rPh sb="0" eb="1">
      <t>カゼ</t>
    </rPh>
    <rPh sb="2" eb="3">
      <t>ミズ</t>
    </rPh>
    <rPh sb="4" eb="6">
      <t>マホウ</t>
    </rPh>
    <rPh sb="6" eb="8">
      <t>ギノウ</t>
    </rPh>
    <rPh sb="9" eb="10">
      <t>モ</t>
    </rPh>
    <rPh sb="12" eb="14">
      <t>アンテイ</t>
    </rPh>
    <rPh sb="16" eb="18">
      <t>ジツリョク</t>
    </rPh>
    <phoneticPr fontId="1"/>
  </si>
  <si>
    <t>Harab Seraph</t>
    <phoneticPr fontId="1"/>
  </si>
  <si>
    <t>風と死などの魔法技能を持つ。死魔法は彼らしか持たない</t>
    <rPh sb="0" eb="1">
      <t>カゼ</t>
    </rPh>
    <rPh sb="2" eb="3">
      <t>シ</t>
    </rPh>
    <rPh sb="6" eb="8">
      <t>マホウ</t>
    </rPh>
    <rPh sb="8" eb="10">
      <t>ギノウ</t>
    </rPh>
    <rPh sb="11" eb="12">
      <t>モ</t>
    </rPh>
    <rPh sb="14" eb="15">
      <t>シ</t>
    </rPh>
    <rPh sb="15" eb="17">
      <t>マホウ</t>
    </rPh>
    <rPh sb="18" eb="19">
      <t>カレ</t>
    </rPh>
    <rPh sb="22" eb="23">
      <t>モ</t>
    </rPh>
    <phoneticPr fontId="1"/>
  </si>
  <si>
    <t>5+</t>
    <phoneticPr fontId="1"/>
  </si>
  <si>
    <t>30+</t>
    <phoneticPr fontId="1"/>
  </si>
  <si>
    <t>Eagle King</t>
    <phoneticPr fontId="1"/>
  </si>
  <si>
    <t>都</t>
    <rPh sb="0" eb="1">
      <t>ミヤコ</t>
    </rPh>
    <phoneticPr fontId="1"/>
  </si>
  <si>
    <t>レベル2の聖職者。風、水、地などの魔法技能も持ち指揮もできる</t>
    <rPh sb="5" eb="8">
      <t>セイショクシャ</t>
    </rPh>
    <rPh sb="9" eb="10">
      <t>カゼ</t>
    </rPh>
    <rPh sb="11" eb="12">
      <t>ミズ</t>
    </rPh>
    <rPh sb="13" eb="14">
      <t>チ</t>
    </rPh>
    <rPh sb="17" eb="19">
      <t>マホウ</t>
    </rPh>
    <rPh sb="19" eb="21">
      <t>ギノウ</t>
    </rPh>
    <rPh sb="22" eb="23">
      <t>モ</t>
    </rPh>
    <rPh sb="24" eb="26">
      <t>シキ</t>
    </rPh>
    <phoneticPr fontId="1"/>
  </si>
  <si>
    <t>40+</t>
    <phoneticPr fontId="1"/>
  </si>
  <si>
    <t>80+</t>
    <phoneticPr fontId="1"/>
  </si>
  <si>
    <t>Mairya Ahu</t>
    <phoneticPr fontId="1"/>
  </si>
  <si>
    <t>略奪担当の指揮官。上手くはないが潜伏も可能</t>
    <rPh sb="0" eb="2">
      <t>リャクダツ</t>
    </rPh>
    <rPh sb="2" eb="4">
      <t>タントウ</t>
    </rPh>
    <rPh sb="5" eb="8">
      <t>シキカン</t>
    </rPh>
    <rPh sb="9" eb="11">
      <t>ウマ</t>
    </rPh>
    <rPh sb="16" eb="18">
      <t>センプク</t>
    </rPh>
    <rPh sb="19" eb="21">
      <t>カノウ</t>
    </rPh>
    <phoneticPr fontId="1"/>
  </si>
  <si>
    <t>f</t>
    <phoneticPr fontId="1"/>
  </si>
  <si>
    <t>Spire Horn Militia</t>
    <phoneticPr fontId="1"/>
  </si>
  <si>
    <t>飛行兵</t>
    <rPh sb="0" eb="2">
      <t>ヒコウ</t>
    </rPh>
    <rPh sb="2" eb="3">
      <t>ヘイ</t>
    </rPh>
    <phoneticPr fontId="1"/>
  </si>
  <si>
    <t>氷の槍を持つ民兵。Spire Horn特有の嵐耐性は持たない</t>
    <rPh sb="0" eb="1">
      <t>コオリ</t>
    </rPh>
    <rPh sb="2" eb="3">
      <t>ヤリ</t>
    </rPh>
    <rPh sb="4" eb="5">
      <t>モ</t>
    </rPh>
    <rPh sb="6" eb="8">
      <t>ミンペイ</t>
    </rPh>
    <rPh sb="19" eb="21">
      <t>トクユウ</t>
    </rPh>
    <rPh sb="22" eb="23">
      <t>アラシ</t>
    </rPh>
    <rPh sb="23" eb="25">
      <t>タイセイ</t>
    </rPh>
    <rPh sb="26" eb="27">
      <t>モ</t>
    </rPh>
    <phoneticPr fontId="1"/>
  </si>
  <si>
    <t>Spire Horn Warrior</t>
    <phoneticPr fontId="1"/>
  </si>
  <si>
    <t>SI</t>
    <phoneticPr fontId="1"/>
  </si>
  <si>
    <t>s</t>
    <phoneticPr fontId="1"/>
  </si>
  <si>
    <t>Spire Horn Archer</t>
    <phoneticPr fontId="1"/>
  </si>
  <si>
    <t>射手</t>
    <rPh sb="0" eb="2">
      <t>シャシュ</t>
    </rPh>
    <phoneticPr fontId="1"/>
  </si>
  <si>
    <t>非常に腕の良い弓兵。嵐でも精度は落ちないが矢は落とされる</t>
    <rPh sb="0" eb="2">
      <t>ヒジョウ</t>
    </rPh>
    <rPh sb="3" eb="4">
      <t>ウデ</t>
    </rPh>
    <rPh sb="5" eb="6">
      <t>ヨ</t>
    </rPh>
    <rPh sb="7" eb="8">
      <t>ユミ</t>
    </rPh>
    <rPh sb="8" eb="9">
      <t>ヘイ</t>
    </rPh>
    <rPh sb="10" eb="11">
      <t>アラシ</t>
    </rPh>
    <rPh sb="13" eb="15">
      <t>セイド</t>
    </rPh>
    <rPh sb="16" eb="17">
      <t>オ</t>
    </rPh>
    <rPh sb="21" eb="22">
      <t>ヤ</t>
    </rPh>
    <rPh sb="23" eb="24">
      <t>オ</t>
    </rPh>
    <phoneticPr fontId="1"/>
  </si>
  <si>
    <t>Tempest Warrior</t>
    <phoneticPr fontId="1"/>
  </si>
  <si>
    <t>s</t>
    <phoneticPr fontId="1"/>
  </si>
  <si>
    <t>Airya Light Infantry</t>
    <phoneticPr fontId="1"/>
  </si>
  <si>
    <t>Airya Infantry</t>
    <phoneticPr fontId="1"/>
  </si>
  <si>
    <t>Iceclad</t>
    <phoneticPr fontId="1"/>
  </si>
  <si>
    <t>Raptorian Militia</t>
    <phoneticPr fontId="1"/>
  </si>
  <si>
    <t>氷の突撃槍と盾を持つ戦士。他のAirya以上に気候の影響が大きい</t>
    <rPh sb="0" eb="1">
      <t>コオリ</t>
    </rPh>
    <rPh sb="2" eb="4">
      <t>トツゲキ</t>
    </rPh>
    <rPh sb="4" eb="5">
      <t>ヤリ</t>
    </rPh>
    <rPh sb="6" eb="7">
      <t>タテ</t>
    </rPh>
    <rPh sb="8" eb="9">
      <t>モ</t>
    </rPh>
    <rPh sb="10" eb="12">
      <t>センシ</t>
    </rPh>
    <rPh sb="13" eb="14">
      <t>ホカ</t>
    </rPh>
    <rPh sb="20" eb="22">
      <t>イジョウ</t>
    </rPh>
    <rPh sb="23" eb="25">
      <t>キコウ</t>
    </rPh>
    <rPh sb="26" eb="28">
      <t>エイキョウ</t>
    </rPh>
    <rPh sb="29" eb="30">
      <t>オオ</t>
    </rPh>
    <phoneticPr fontId="1"/>
  </si>
  <si>
    <t>氷の剣と盾を持つ戦士。Airyaは筋力やHPに問題を抱える</t>
    <rPh sb="0" eb="1">
      <t>コオリ</t>
    </rPh>
    <rPh sb="2" eb="3">
      <t>ケン</t>
    </rPh>
    <rPh sb="4" eb="5">
      <t>タテ</t>
    </rPh>
    <rPh sb="6" eb="7">
      <t>モ</t>
    </rPh>
    <rPh sb="8" eb="10">
      <t>センシ</t>
    </rPh>
    <rPh sb="17" eb="19">
      <t>キンリョク</t>
    </rPh>
    <rPh sb="23" eb="25">
      <t>モンダイ</t>
    </rPh>
    <rPh sb="26" eb="27">
      <t>カカ</t>
    </rPh>
    <phoneticPr fontId="1"/>
  </si>
  <si>
    <t>氷の突撃槍と盾を持つ軽戦士。氷の防具の強度は州の気候の影響を受ける</t>
    <rPh sb="0" eb="1">
      <t>コオリ</t>
    </rPh>
    <rPh sb="2" eb="4">
      <t>トツゲキ</t>
    </rPh>
    <rPh sb="4" eb="5">
      <t>ヤリ</t>
    </rPh>
    <rPh sb="6" eb="7">
      <t>タテ</t>
    </rPh>
    <rPh sb="8" eb="9">
      <t>モ</t>
    </rPh>
    <rPh sb="10" eb="11">
      <t>ケイ</t>
    </rPh>
    <rPh sb="11" eb="13">
      <t>センシ</t>
    </rPh>
    <rPh sb="14" eb="15">
      <t>コオリ</t>
    </rPh>
    <rPh sb="16" eb="18">
      <t>ボウグ</t>
    </rPh>
    <rPh sb="19" eb="21">
      <t>キョウド</t>
    </rPh>
    <rPh sb="22" eb="23">
      <t>シュウ</t>
    </rPh>
    <rPh sb="24" eb="26">
      <t>キコウ</t>
    </rPh>
    <rPh sb="27" eb="29">
      <t>エイキョウ</t>
    </rPh>
    <rPh sb="30" eb="31">
      <t>ウ</t>
    </rPh>
    <phoneticPr fontId="1"/>
  </si>
  <si>
    <t>氷の突撃槍と盾を持つ戦士。電撃耐性が他より高め</t>
    <rPh sb="0" eb="1">
      <t>コオリ</t>
    </rPh>
    <rPh sb="2" eb="4">
      <t>トツゲキ</t>
    </rPh>
    <rPh sb="4" eb="5">
      <t>ヤリ</t>
    </rPh>
    <rPh sb="6" eb="7">
      <t>タテ</t>
    </rPh>
    <rPh sb="8" eb="9">
      <t>モ</t>
    </rPh>
    <rPh sb="10" eb="12">
      <t>センシ</t>
    </rPh>
    <rPh sb="13" eb="15">
      <t>デンゲキ</t>
    </rPh>
    <rPh sb="15" eb="17">
      <t>タイセイ</t>
    </rPh>
    <rPh sb="18" eb="19">
      <t>ホカ</t>
    </rPh>
    <rPh sb="21" eb="22">
      <t>タカ</t>
    </rPh>
    <phoneticPr fontId="1"/>
  </si>
  <si>
    <t>氷の突撃槍と盾を持つ軽戦士。最初の一撃の重さは侮れない</t>
    <rPh sb="0" eb="1">
      <t>コオリ</t>
    </rPh>
    <rPh sb="2" eb="4">
      <t>トツゲキ</t>
    </rPh>
    <rPh sb="4" eb="5">
      <t>ヤリ</t>
    </rPh>
    <rPh sb="6" eb="7">
      <t>タテ</t>
    </rPh>
    <rPh sb="8" eb="9">
      <t>モ</t>
    </rPh>
    <rPh sb="10" eb="11">
      <t>ケイ</t>
    </rPh>
    <rPh sb="11" eb="13">
      <t>センシ</t>
    </rPh>
    <rPh sb="14" eb="16">
      <t>サイショ</t>
    </rPh>
    <rPh sb="17" eb="19">
      <t>イチゲキ</t>
    </rPh>
    <rPh sb="20" eb="21">
      <t>オモ</t>
    </rPh>
    <rPh sb="23" eb="24">
      <t>アナド</t>
    </rPh>
    <phoneticPr fontId="1"/>
  </si>
  <si>
    <t>槍を持つ民兵。包囲戦の人手としては優秀</t>
    <rPh sb="0" eb="1">
      <t>ヤリ</t>
    </rPh>
    <rPh sb="2" eb="3">
      <t>モ</t>
    </rPh>
    <rPh sb="4" eb="6">
      <t>ミンペイ</t>
    </rPh>
    <rPh sb="7" eb="9">
      <t>ホウイ</t>
    </rPh>
    <rPh sb="9" eb="10">
      <t>セン</t>
    </rPh>
    <rPh sb="11" eb="13">
      <t>ヒトデ</t>
    </rPh>
    <rPh sb="17" eb="19">
      <t>ユウシュウ</t>
    </rPh>
    <phoneticPr fontId="1"/>
  </si>
  <si>
    <t>Raptorian Warrior</t>
    <phoneticPr fontId="1"/>
  </si>
  <si>
    <t>小剣と盾を持つ戦士。Raptorは戦闘技能が高め</t>
    <rPh sb="0" eb="2">
      <t>ショウケン</t>
    </rPh>
    <rPh sb="3" eb="4">
      <t>タテ</t>
    </rPh>
    <rPh sb="5" eb="6">
      <t>モ</t>
    </rPh>
    <rPh sb="7" eb="9">
      <t>センシ</t>
    </rPh>
    <rPh sb="17" eb="19">
      <t>セントウ</t>
    </rPh>
    <rPh sb="19" eb="21">
      <t>ギノウ</t>
    </rPh>
    <rPh sb="22" eb="23">
      <t>タカ</t>
    </rPh>
    <phoneticPr fontId="1"/>
  </si>
  <si>
    <t>Mammoth</t>
    <phoneticPr fontId="1"/>
  </si>
  <si>
    <t>軍用象</t>
    <rPh sb="0" eb="2">
      <t>グンヨウ</t>
    </rPh>
    <rPh sb="2" eb="3">
      <t>ゾウ</t>
    </rPh>
    <phoneticPr fontId="1"/>
  </si>
  <si>
    <t>敵を蹂躙する巨大生物。普通の象より勇敢で冷気にも強い</t>
    <rPh sb="0" eb="1">
      <t>テキ</t>
    </rPh>
    <rPh sb="2" eb="4">
      <t>ジュウリン</t>
    </rPh>
    <rPh sb="6" eb="8">
      <t>キョダイ</t>
    </rPh>
    <rPh sb="8" eb="10">
      <t>セイブツ</t>
    </rPh>
    <rPh sb="11" eb="13">
      <t>フツウ</t>
    </rPh>
    <rPh sb="14" eb="15">
      <t>ゾウ</t>
    </rPh>
    <rPh sb="17" eb="19">
      <t>ユウカン</t>
    </rPh>
    <rPh sb="20" eb="22">
      <t>レイキ</t>
    </rPh>
    <rPh sb="24" eb="25">
      <t>ツヨ</t>
    </rPh>
    <phoneticPr fontId="1"/>
  </si>
  <si>
    <t>Blizzard Warrior</t>
    <phoneticPr fontId="1"/>
  </si>
  <si>
    <t>氷の矢を用いる弓兵。敵を疲労させる</t>
    <rPh sb="0" eb="1">
      <t>コオリ</t>
    </rPh>
    <rPh sb="2" eb="3">
      <t>ヤ</t>
    </rPh>
    <rPh sb="4" eb="5">
      <t>モチ</t>
    </rPh>
    <rPh sb="7" eb="8">
      <t>ユミ</t>
    </rPh>
    <rPh sb="8" eb="9">
      <t>ヘイ</t>
    </rPh>
    <rPh sb="10" eb="11">
      <t>テキ</t>
    </rPh>
    <rPh sb="12" eb="14">
      <t>ヒロウ</t>
    </rPh>
    <phoneticPr fontId="1"/>
  </si>
  <si>
    <t>s</t>
    <phoneticPr fontId="1"/>
  </si>
  <si>
    <t>Airya Temple Guard</t>
    <phoneticPr fontId="1"/>
  </si>
  <si>
    <t>歩兵</t>
    <rPh sb="0" eb="2">
      <t>ホヘイ</t>
    </rPh>
    <phoneticPr fontId="1"/>
  </si>
  <si>
    <t>氷の剣と盾を持つ歩兵。飛行できない代わりにより高密度の隊列を組める</t>
    <rPh sb="0" eb="1">
      <t>コオリ</t>
    </rPh>
    <rPh sb="2" eb="3">
      <t>ケン</t>
    </rPh>
    <rPh sb="4" eb="5">
      <t>タテ</t>
    </rPh>
    <rPh sb="6" eb="7">
      <t>モ</t>
    </rPh>
    <rPh sb="8" eb="10">
      <t>ホヘイ</t>
    </rPh>
    <rPh sb="11" eb="13">
      <t>ヒコウ</t>
    </rPh>
    <rPh sb="17" eb="18">
      <t>カ</t>
    </rPh>
    <rPh sb="23" eb="26">
      <t>コウミツド</t>
    </rPh>
    <rPh sb="27" eb="29">
      <t>タイレツ</t>
    </rPh>
    <rPh sb="30" eb="31">
      <t>ク</t>
    </rPh>
    <phoneticPr fontId="1"/>
  </si>
  <si>
    <t>Kavi Archer</t>
    <phoneticPr fontId="1"/>
  </si>
  <si>
    <t>極めて腕の良い弓兵。嵐から力を得るが射撃にはあまり意味がない</t>
    <rPh sb="0" eb="1">
      <t>キワ</t>
    </rPh>
    <rPh sb="3" eb="4">
      <t>ウデ</t>
    </rPh>
    <rPh sb="5" eb="6">
      <t>ヨ</t>
    </rPh>
    <rPh sb="7" eb="8">
      <t>ユミ</t>
    </rPh>
    <rPh sb="8" eb="9">
      <t>ヘイ</t>
    </rPh>
    <rPh sb="10" eb="11">
      <t>アラシ</t>
    </rPh>
    <rPh sb="13" eb="14">
      <t>チカラ</t>
    </rPh>
    <rPh sb="15" eb="16">
      <t>エ</t>
    </rPh>
    <rPh sb="18" eb="20">
      <t>シャゲキ</t>
    </rPh>
    <rPh sb="25" eb="27">
      <t>イミ</t>
    </rPh>
    <phoneticPr fontId="1"/>
  </si>
  <si>
    <t>Mairya Warrior</t>
    <phoneticPr fontId="1"/>
  </si>
  <si>
    <t>軽突撃槍と盾を持つ戦士。略奪を好み潜伏も行える</t>
    <rPh sb="0" eb="1">
      <t>ケイ</t>
    </rPh>
    <rPh sb="1" eb="3">
      <t>トツゲキ</t>
    </rPh>
    <rPh sb="3" eb="4">
      <t>ヤリ</t>
    </rPh>
    <rPh sb="5" eb="6">
      <t>タテ</t>
    </rPh>
    <rPh sb="7" eb="8">
      <t>モ</t>
    </rPh>
    <rPh sb="9" eb="11">
      <t>センシ</t>
    </rPh>
    <rPh sb="12" eb="14">
      <t>リャクダツ</t>
    </rPh>
    <rPh sb="15" eb="16">
      <t>コノ</t>
    </rPh>
    <rPh sb="17" eb="19">
      <t>センプク</t>
    </rPh>
    <rPh sb="20" eb="21">
      <t>オコナ</t>
    </rPh>
    <phoneticPr fontId="1"/>
  </si>
  <si>
    <t>f</t>
    <phoneticPr fontId="1"/>
  </si>
  <si>
    <t>兵士</t>
    <rPh sb="0" eb="2">
      <t>ヘイシ</t>
    </rPh>
    <phoneticPr fontId="1"/>
  </si>
  <si>
    <t>Spire Horn Seraph</t>
    <phoneticPr fontId="1"/>
  </si>
  <si>
    <t>風1</t>
    <rPh sb="0" eb="1">
      <t>カゼ</t>
    </rPh>
    <phoneticPr fontId="1"/>
  </si>
  <si>
    <t>Caelum</t>
    <phoneticPr fontId="1"/>
  </si>
  <si>
    <t>EA</t>
    <phoneticPr fontId="1"/>
  </si>
  <si>
    <t>火1聖2</t>
    <rPh sb="0" eb="1">
      <t>ヒ</t>
    </rPh>
    <rPh sb="2" eb="3">
      <t>セイ</t>
    </rPh>
    <phoneticPr fontId="1"/>
  </si>
  <si>
    <t>風2水1</t>
    <rPh sb="0" eb="1">
      <t>カゼ</t>
    </rPh>
    <rPh sb="2" eb="3">
      <t>ミズ</t>
    </rPh>
    <phoneticPr fontId="1"/>
  </si>
  <si>
    <t>Harab Seraph</t>
    <phoneticPr fontId="1"/>
  </si>
  <si>
    <t>風1死1</t>
    <rPh sb="0" eb="1">
      <t>カゼ</t>
    </rPh>
    <rPh sb="2" eb="3">
      <t>シ</t>
    </rPh>
    <phoneticPr fontId="1"/>
  </si>
  <si>
    <t>風地死+1:100%</t>
    <rPh sb="0" eb="1">
      <t>カゼ</t>
    </rPh>
    <rPh sb="1" eb="2">
      <t>チ</t>
    </rPh>
    <rPh sb="2" eb="3">
      <t>シ</t>
    </rPh>
    <phoneticPr fontId="1"/>
  </si>
  <si>
    <t>Eagle King</t>
    <phoneticPr fontId="1"/>
  </si>
  <si>
    <t>風4水1地1聖2</t>
    <rPh sb="0" eb="1">
      <t>カゼ</t>
    </rPh>
    <rPh sb="2" eb="3">
      <t>ミズ</t>
    </rPh>
    <rPh sb="4" eb="5">
      <t>チ</t>
    </rPh>
    <rPh sb="6" eb="7">
      <t>セイ</t>
    </rPh>
    <phoneticPr fontId="1"/>
  </si>
  <si>
    <t>火風水地+1:10%</t>
    <rPh sb="0" eb="1">
      <t>ヒ</t>
    </rPh>
    <rPh sb="1" eb="2">
      <t>カゼ</t>
    </rPh>
    <rPh sb="2" eb="3">
      <t>ミズ</t>
    </rPh>
    <rPh sb="3" eb="4">
      <t>チ</t>
    </rPh>
    <phoneticPr fontId="1"/>
  </si>
  <si>
    <t>17+</t>
    <phoneticPr fontId="1"/>
  </si>
  <si>
    <t>Caelum</t>
    <phoneticPr fontId="1"/>
  </si>
  <si>
    <t>EA</t>
    <phoneticPr fontId="1"/>
  </si>
  <si>
    <t>陸上下位</t>
    <rPh sb="0" eb="2">
      <t>リクジョウ</t>
    </rPh>
    <rPh sb="2" eb="4">
      <t>カイ</t>
    </rPh>
    <phoneticPr fontId="1"/>
  </si>
  <si>
    <t>Sastar</t>
    <phoneticPr fontId="1"/>
  </si>
  <si>
    <t>Spire Horn Militia:10　Spire Horn Archer:10</t>
    <phoneticPr fontId="1"/>
  </si>
  <si>
    <t>陸上上位</t>
    <rPh sb="0" eb="2">
      <t>リクジョウ</t>
    </rPh>
    <rPh sb="2" eb="4">
      <t>ジョウイ</t>
    </rPh>
    <phoneticPr fontId="1"/>
  </si>
  <si>
    <t>Airya Seraphine</t>
    <phoneticPr fontId="1"/>
  </si>
  <si>
    <t>Raptorian Warrior:15　Mammoth:1</t>
    <phoneticPr fontId="1"/>
  </si>
  <si>
    <t>陸上要塞</t>
    <rPh sb="0" eb="2">
      <t>リクジョウ</t>
    </rPh>
    <rPh sb="2" eb="4">
      <t>ヨウサイ</t>
    </rPh>
    <phoneticPr fontId="1"/>
  </si>
  <si>
    <t>Spire Horn Archer:10</t>
    <phoneticPr fontId="1"/>
  </si>
  <si>
    <t>Ahurani</t>
    <phoneticPr fontId="1"/>
  </si>
  <si>
    <t>呼</t>
    <rPh sb="0" eb="1">
      <t>コ</t>
    </rPh>
    <phoneticPr fontId="1"/>
  </si>
  <si>
    <t>水2聖1</t>
    <rPh sb="0" eb="1">
      <t>ミズ</t>
    </rPh>
    <rPh sb="2" eb="3">
      <t>セイ</t>
    </rPh>
    <phoneticPr fontId="1"/>
  </si>
  <si>
    <t>Yazad of Fire</t>
    <phoneticPr fontId="1"/>
  </si>
  <si>
    <t>火4星2聖2</t>
    <rPh sb="0" eb="1">
      <t>ヒ</t>
    </rPh>
    <rPh sb="2" eb="3">
      <t>ホシ</t>
    </rPh>
    <rPh sb="4" eb="5">
      <t>セイ</t>
    </rPh>
    <phoneticPr fontId="1"/>
  </si>
  <si>
    <t>Yazad of Justice</t>
    <phoneticPr fontId="1"/>
  </si>
  <si>
    <t>火3星3聖2</t>
    <rPh sb="0" eb="1">
      <t>ヒ</t>
    </rPh>
    <rPh sb="2" eb="3">
      <t>ホシ</t>
    </rPh>
    <rPh sb="4" eb="5">
      <t>セイ</t>
    </rPh>
    <phoneticPr fontId="1"/>
  </si>
  <si>
    <t>Yazad of Water</t>
    <phoneticPr fontId="1"/>
  </si>
  <si>
    <t>水4星2聖2</t>
    <rPh sb="0" eb="1">
      <t>ミズ</t>
    </rPh>
    <rPh sb="2" eb="3">
      <t>ホシ</t>
    </rPh>
    <rPh sb="4" eb="5">
      <t>セイ</t>
    </rPh>
    <phoneticPr fontId="1"/>
  </si>
  <si>
    <t>Yazad of the Earth</t>
    <phoneticPr fontId="1"/>
  </si>
  <si>
    <t>地3星2緑2聖2</t>
    <rPh sb="0" eb="1">
      <t>チ</t>
    </rPh>
    <rPh sb="2" eb="3">
      <t>ホシ</t>
    </rPh>
    <rPh sb="4" eb="5">
      <t>ミドリ</t>
    </rPh>
    <rPh sb="6" eb="7">
      <t>セイ</t>
    </rPh>
    <phoneticPr fontId="1"/>
  </si>
  <si>
    <t>Yazad of the Sky</t>
    <phoneticPr fontId="1"/>
  </si>
  <si>
    <t>風4星2聖2</t>
    <rPh sb="0" eb="1">
      <t>カゼ</t>
    </rPh>
    <rPh sb="2" eb="3">
      <t>ホシ</t>
    </rPh>
    <rPh sb="4" eb="5">
      <t>セイ</t>
    </rPh>
    <phoneticPr fontId="1"/>
  </si>
  <si>
    <t>Yazad of the Stars</t>
    <phoneticPr fontId="1"/>
  </si>
  <si>
    <t>風2星4聖2</t>
    <rPh sb="0" eb="1">
      <t>カゼ</t>
    </rPh>
    <rPh sb="2" eb="3">
      <t>ホシ</t>
    </rPh>
    <rPh sb="4" eb="5">
      <t>セイ</t>
    </rPh>
    <phoneticPr fontId="1"/>
  </si>
  <si>
    <t>Daeva of Frost and Snow</t>
    <phoneticPr fontId="1"/>
  </si>
  <si>
    <t>水3死3聖2</t>
    <rPh sb="0" eb="1">
      <t>ミズ</t>
    </rPh>
    <rPh sb="2" eb="3">
      <t>シ</t>
    </rPh>
    <rPh sb="4" eb="5">
      <t>セイ</t>
    </rPh>
    <phoneticPr fontId="1"/>
  </si>
  <si>
    <t>Daeva of Shooting Stars</t>
    <phoneticPr fontId="1"/>
  </si>
  <si>
    <t>星3死3聖2</t>
    <rPh sb="0" eb="1">
      <t>ホシ</t>
    </rPh>
    <rPh sb="2" eb="3">
      <t>シ</t>
    </rPh>
    <rPh sb="4" eb="5">
      <t>セイ</t>
    </rPh>
    <phoneticPr fontId="1"/>
  </si>
  <si>
    <t>Pairika</t>
    <phoneticPr fontId="1"/>
  </si>
  <si>
    <t>火2死2血3聖2</t>
    <rPh sb="0" eb="1">
      <t>ヒ</t>
    </rPh>
    <rPh sb="2" eb="3">
      <t>シ</t>
    </rPh>
    <rPh sb="4" eb="5">
      <t>ケツ</t>
    </rPh>
    <rPh sb="6" eb="7">
      <t>セイ</t>
    </rPh>
    <phoneticPr fontId="1"/>
  </si>
  <si>
    <t>Yata</t>
    <phoneticPr fontId="1"/>
  </si>
  <si>
    <t>火3死3聖2</t>
    <rPh sb="0" eb="1">
      <t>ヒ</t>
    </rPh>
    <rPh sb="2" eb="3">
      <t>シ</t>
    </rPh>
    <rPh sb="4" eb="5">
      <t>セイ</t>
    </rPh>
    <phoneticPr fontId="1"/>
  </si>
  <si>
    <t>Ancestral Fravashi</t>
    <phoneticPr fontId="1"/>
  </si>
  <si>
    <t>風3星2聖3</t>
    <rPh sb="0" eb="1">
      <t>カゼ</t>
    </rPh>
    <rPh sb="2" eb="3">
      <t>ホシ</t>
    </rPh>
    <rPh sb="4" eb="5">
      <t>セイ</t>
    </rPh>
    <phoneticPr fontId="1"/>
  </si>
  <si>
    <t>Spenta of Animals</t>
    <phoneticPr fontId="1"/>
  </si>
  <si>
    <t>単</t>
    <rPh sb="0" eb="1">
      <t>タン</t>
    </rPh>
    <phoneticPr fontId="1"/>
  </si>
  <si>
    <t>緑5聖3</t>
    <rPh sb="0" eb="1">
      <t>ミドリ</t>
    </rPh>
    <rPh sb="2" eb="3">
      <t>セイ</t>
    </rPh>
    <phoneticPr fontId="1"/>
  </si>
  <si>
    <t>Spenta of Fire</t>
    <phoneticPr fontId="1"/>
  </si>
  <si>
    <t>火5聖3</t>
    <rPh sb="0" eb="1">
      <t>ヒ</t>
    </rPh>
    <rPh sb="2" eb="3">
      <t>セイ</t>
    </rPh>
    <phoneticPr fontId="1"/>
  </si>
  <si>
    <t>Spenta of Plants</t>
    <phoneticPr fontId="1"/>
  </si>
  <si>
    <t>地2緑3聖3</t>
    <rPh sb="0" eb="1">
      <t>チ</t>
    </rPh>
    <rPh sb="2" eb="3">
      <t>ミドリ</t>
    </rPh>
    <rPh sb="4" eb="5">
      <t>セイ</t>
    </rPh>
    <phoneticPr fontId="1"/>
  </si>
  <si>
    <t>Spenta of Sky and Metals</t>
    <phoneticPr fontId="1"/>
  </si>
  <si>
    <t>風4地3聖4</t>
    <rPh sb="0" eb="1">
      <t>カゼ</t>
    </rPh>
    <rPh sb="2" eb="3">
      <t>チ</t>
    </rPh>
    <rPh sb="4" eb="5">
      <t>セイ</t>
    </rPh>
    <phoneticPr fontId="1"/>
  </si>
  <si>
    <t>Spenta of Waters</t>
    <phoneticPr fontId="1"/>
  </si>
  <si>
    <t>水4聖3</t>
    <rPh sb="0" eb="1">
      <t>ミズ</t>
    </rPh>
    <rPh sb="2" eb="3">
      <t>セイ</t>
    </rPh>
    <phoneticPr fontId="1"/>
  </si>
  <si>
    <t>h3</t>
    <phoneticPr fontId="1"/>
  </si>
  <si>
    <t>Spenta of the Earth</t>
    <phoneticPr fontId="1"/>
  </si>
  <si>
    <t>地4緑2聖4</t>
    <rPh sb="0" eb="1">
      <t>チ</t>
    </rPh>
    <rPh sb="2" eb="3">
      <t>ミドリ</t>
    </rPh>
    <rPh sb="4" eb="5">
      <t>セイ</t>
    </rPh>
    <phoneticPr fontId="1"/>
  </si>
  <si>
    <t>死5聖3</t>
    <rPh sb="0" eb="1">
      <t>シ</t>
    </rPh>
    <rPh sb="2" eb="3">
      <t>セイ</t>
    </rPh>
    <phoneticPr fontId="1"/>
  </si>
  <si>
    <t>火4地3死2聖3</t>
    <rPh sb="0" eb="1">
      <t>ヒ</t>
    </rPh>
    <rPh sb="2" eb="3">
      <t>チ</t>
    </rPh>
    <rPh sb="4" eb="5">
      <t>シ</t>
    </rPh>
    <rPh sb="6" eb="7">
      <t>セイ</t>
    </rPh>
    <phoneticPr fontId="1"/>
  </si>
  <si>
    <t>地4死3聖4</t>
    <rPh sb="0" eb="1">
      <t>チ</t>
    </rPh>
    <rPh sb="2" eb="3">
      <t>シ</t>
    </rPh>
    <rPh sb="4" eb="5">
      <t>セイ</t>
    </rPh>
    <phoneticPr fontId="1"/>
  </si>
  <si>
    <t>Daeva of Aging</t>
    <phoneticPr fontId="1"/>
  </si>
  <si>
    <t>Daeva of Destruction</t>
    <phoneticPr fontId="1"/>
  </si>
  <si>
    <t>Daeva of Discontent</t>
    <phoneticPr fontId="1"/>
  </si>
  <si>
    <t>Daeva of Evil Intentions</t>
    <phoneticPr fontId="1"/>
  </si>
  <si>
    <t>死4血3聖3</t>
    <rPh sb="0" eb="1">
      <t>シ</t>
    </rPh>
    <rPh sb="2" eb="3">
      <t>ケツ</t>
    </rPh>
    <rPh sb="4" eb="5">
      <t>セイ</t>
    </rPh>
    <phoneticPr fontId="1"/>
  </si>
  <si>
    <t>Daeva of Frozen Minds</t>
    <phoneticPr fontId="1"/>
  </si>
  <si>
    <t>火3死4聖3</t>
    <rPh sb="0" eb="1">
      <t>ヒ</t>
    </rPh>
    <rPh sb="2" eb="3">
      <t>シ</t>
    </rPh>
    <rPh sb="4" eb="5">
      <t>セイ</t>
    </rPh>
    <phoneticPr fontId="1"/>
  </si>
  <si>
    <t>Daeva of Oppression</t>
    <phoneticPr fontId="1"/>
  </si>
  <si>
    <t>火4血3聖4</t>
    <rPh sb="0" eb="1">
      <t>ヒ</t>
    </rPh>
    <rPh sb="2" eb="3">
      <t>ケツ</t>
    </rPh>
    <rPh sb="4" eb="5">
      <t>セイ</t>
    </rPh>
    <phoneticPr fontId="1"/>
  </si>
  <si>
    <t>Conjuration</t>
    <phoneticPr fontId="1"/>
  </si>
  <si>
    <t>Call Ahurani</t>
  </si>
  <si>
    <t>Call Ahurani</t>
    <phoneticPr fontId="1"/>
  </si>
  <si>
    <t>星2</t>
    <rPh sb="0" eb="1">
      <t>ホシ</t>
    </rPh>
    <phoneticPr fontId="1"/>
  </si>
  <si>
    <t>水1</t>
    <rPh sb="0" eb="1">
      <t>ミズ</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</si>
  <si>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</si>
  <si>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</si>
  <si>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</si>
  <si>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雨を伴う天の存在Ahuraniを召喚します</t>
    <rPh sb="0" eb="1">
      <t>アメ</t>
    </rPh>
    <rPh sb="2" eb="3">
      <t>トモナ</t>
    </rPh>
    <rPh sb="4" eb="5">
      <t>テン</t>
    </rPh>
    <rPh sb="6" eb="8">
      <t>ソンザイ</t>
    </rPh>
    <rPh sb="16" eb="18">
      <t>ショウカン</t>
    </rPh>
    <phoneticPr fontId="1"/>
  </si>
  <si>
    <t>Ahurani</t>
    <phoneticPr fontId="1"/>
  </si>
  <si>
    <t>Summon Yazatas</t>
  </si>
  <si>
    <t>Summon Yazatas</t>
    <phoneticPr fontId="1"/>
  </si>
  <si>
    <t>兵士召喚</t>
    <rPh sb="0" eb="2">
      <t>ヘイシ</t>
    </rPh>
    <rPh sb="2" eb="4">
      <t>ショウカン</t>
    </rPh>
    <phoneticPr fontId="1"/>
  </si>
  <si>
    <t>魔法の武具を持つ美しきCaelianの祖Yazadを6体召喚します</t>
    <rPh sb="0" eb="2">
      <t>マホウ</t>
    </rPh>
    <rPh sb="3" eb="5">
      <t>ブグ</t>
    </rPh>
    <rPh sb="6" eb="7">
      <t>モ</t>
    </rPh>
    <rPh sb="8" eb="9">
      <t>ウツク</t>
    </rPh>
    <rPh sb="19" eb="20">
      <t>ソ</t>
    </rPh>
    <rPh sb="27" eb="28">
      <t>タイ</t>
    </rPh>
    <rPh sb="28" eb="30">
      <t>ショウカン</t>
    </rPh>
    <phoneticPr fontId="1"/>
  </si>
  <si>
    <t>Yazad</t>
    <phoneticPr fontId="1"/>
  </si>
  <si>
    <t>死2</t>
    <rPh sb="0" eb="1">
      <t>シ</t>
    </rPh>
    <phoneticPr fontId="1"/>
  </si>
  <si>
    <t>火1</t>
    <rPh sb="0" eb="1">
      <t>ヒ</t>
    </rPh>
    <phoneticPr fontId="1"/>
  </si>
  <si>
    <t>Daeva</t>
    <phoneticPr fontId="1"/>
  </si>
  <si>
    <t>Call Jahi</t>
  </si>
  <si>
    <t>Call Jahi</t>
    <phoneticPr fontId="1"/>
  </si>
  <si>
    <t>死3</t>
    <rPh sb="0" eb="1">
      <t>シ</t>
    </rPh>
    <phoneticPr fontId="1"/>
  </si>
  <si>
    <t>密偵と誘惑を担う悪しき存在Jahiを召喚します</t>
    <rPh sb="0" eb="2">
      <t>ミッテイ</t>
    </rPh>
    <rPh sb="3" eb="5">
      <t>ユウワク</t>
    </rPh>
    <rPh sb="6" eb="7">
      <t>ニナ</t>
    </rPh>
    <rPh sb="8" eb="9">
      <t>ア</t>
    </rPh>
    <rPh sb="11" eb="13">
      <t>ソンザイ</t>
    </rPh>
    <rPh sb="18" eb="20">
      <t>ショウカン</t>
    </rPh>
    <phoneticPr fontId="1"/>
  </si>
  <si>
    <t>Jahi</t>
    <phoneticPr fontId="1"/>
  </si>
  <si>
    <t>Call Celestial Yazad</t>
  </si>
  <si>
    <t>Call Celestial Yazad</t>
    <phoneticPr fontId="1"/>
  </si>
  <si>
    <t>星4</t>
    <rPh sb="0" eb="1">
      <t>ホシ</t>
    </rPh>
    <phoneticPr fontId="1"/>
  </si>
  <si>
    <t>ランダム召喚（候補6種）</t>
    <rPh sb="4" eb="6">
      <t>ショウカン</t>
    </rPh>
    <rPh sb="7" eb="9">
      <t>コウホ</t>
    </rPh>
    <rPh sb="10" eb="11">
      <t>シュ</t>
    </rPh>
    <phoneticPr fontId="1"/>
  </si>
  <si>
    <t>Call Yata</t>
  </si>
  <si>
    <t>Call Yata</t>
    <phoneticPr fontId="1"/>
  </si>
  <si>
    <t>火2</t>
    <rPh sb="0" eb="1">
      <t>ヒ</t>
    </rPh>
    <phoneticPr fontId="1"/>
  </si>
  <si>
    <t>強大な魔力を持つ6種の高位Yazadの1体を召喚します</t>
    <rPh sb="0" eb="2">
      <t>キョウダイ</t>
    </rPh>
    <rPh sb="3" eb="5">
      <t>マリョク</t>
    </rPh>
    <rPh sb="6" eb="7">
      <t>モ</t>
    </rPh>
    <rPh sb="9" eb="10">
      <t>シュ</t>
    </rPh>
    <rPh sb="11" eb="13">
      <t>コウイ</t>
    </rPh>
    <rPh sb="20" eb="21">
      <t>タイ</t>
    </rPh>
    <rPh sb="22" eb="24">
      <t>ショウカン</t>
    </rPh>
    <phoneticPr fontId="1"/>
  </si>
  <si>
    <t>強大な魔力を持つ4種の高位Daevaの1体を召喚します</t>
    <rPh sb="0" eb="2">
      <t>キョウダイ</t>
    </rPh>
    <rPh sb="3" eb="5">
      <t>マリョク</t>
    </rPh>
    <rPh sb="6" eb="7">
      <t>モ</t>
    </rPh>
    <rPh sb="9" eb="10">
      <t>シュ</t>
    </rPh>
    <rPh sb="11" eb="13">
      <t>コウイ</t>
    </rPh>
    <rPh sb="20" eb="21">
      <t>タイ</t>
    </rPh>
    <rPh sb="22" eb="24">
      <t>ショウカン</t>
    </rPh>
    <phoneticPr fontId="1"/>
  </si>
  <si>
    <t>Random Powerful Yazad</t>
    <phoneticPr fontId="1"/>
  </si>
  <si>
    <t>Random Powerful Daeva</t>
    <phoneticPr fontId="1"/>
  </si>
  <si>
    <t>ランダム召喚（候補4種）</t>
    <rPh sb="4" eb="6">
      <t>ショウカン</t>
    </rPh>
    <rPh sb="7" eb="9">
      <t>コウホ</t>
    </rPh>
    <rPh sb="10" eb="11">
      <t>シュ</t>
    </rPh>
    <phoneticPr fontId="1"/>
  </si>
  <si>
    <t>Call Fravashi</t>
  </si>
  <si>
    <t>Call Fravashi</t>
    <phoneticPr fontId="1"/>
  </si>
  <si>
    <t>星3</t>
    <rPh sb="0" eb="1">
      <t>ホシ</t>
    </rPh>
    <phoneticPr fontId="1"/>
  </si>
  <si>
    <t>死せる英雄の守護霊Ancestral Fravashiを召喚します</t>
    <rPh sb="0" eb="1">
      <t>シ</t>
    </rPh>
    <rPh sb="3" eb="5">
      <t>エイユウ</t>
    </rPh>
    <rPh sb="6" eb="8">
      <t>シュゴ</t>
    </rPh>
    <rPh sb="8" eb="9">
      <t>レイ</t>
    </rPh>
    <rPh sb="28" eb="30">
      <t>ショウカン</t>
    </rPh>
    <phoneticPr fontId="1"/>
  </si>
  <si>
    <t>Ancestral Fravashi</t>
    <phoneticPr fontId="1"/>
  </si>
  <si>
    <t>Call Amesha Spenta</t>
  </si>
  <si>
    <t>Call Amesha Spenta</t>
    <phoneticPr fontId="1"/>
  </si>
  <si>
    <t>星5</t>
    <rPh sb="0" eb="1">
      <t>ホシ</t>
    </rPh>
    <phoneticPr fontId="1"/>
  </si>
  <si>
    <t>6体のAmesha Spentaのうちの1体を召喚します</t>
    <rPh sb="1" eb="2">
      <t>タイ</t>
    </rPh>
    <rPh sb="21" eb="22">
      <t>タイ</t>
    </rPh>
    <rPh sb="23" eb="25">
      <t>ショウカン</t>
    </rPh>
    <phoneticPr fontId="1"/>
  </si>
  <si>
    <t>Random Amesha Spenta</t>
    <phoneticPr fontId="1"/>
  </si>
  <si>
    <t>ユニーク召喚（候補6種）</t>
    <rPh sb="4" eb="6">
      <t>ショウカン</t>
    </rPh>
    <rPh sb="7" eb="9">
      <t>コウホ</t>
    </rPh>
    <rPh sb="10" eb="11">
      <t>シュ</t>
    </rPh>
    <phoneticPr fontId="1"/>
  </si>
  <si>
    <t>Call Greater Daeva</t>
  </si>
  <si>
    <t>Call Greater Daeva</t>
    <phoneticPr fontId="1"/>
  </si>
  <si>
    <t>死4</t>
    <rPh sb="0" eb="1">
      <t>シ</t>
    </rPh>
    <phoneticPr fontId="1"/>
  </si>
  <si>
    <t>6体のGreater Daevaのうちの1体を召喚します</t>
    <rPh sb="1" eb="2">
      <t>タイ</t>
    </rPh>
    <rPh sb="21" eb="22">
      <t>タイ</t>
    </rPh>
    <rPh sb="23" eb="25">
      <t>ショウカン</t>
    </rPh>
    <phoneticPr fontId="1"/>
  </si>
  <si>
    <t>Random Greater Daeva</t>
    <phoneticPr fontId="1"/>
  </si>
  <si>
    <t>Thaumaturgy</t>
    <phoneticPr fontId="1"/>
  </si>
  <si>
    <t>Parting of the Soul</t>
  </si>
  <si>
    <t>Parting of the Soul</t>
    <phoneticPr fontId="1"/>
  </si>
  <si>
    <t>死1</t>
    <rPh sb="0" eb="1">
      <t>シ</t>
    </rPh>
    <phoneticPr fontId="1"/>
  </si>
  <si>
    <t>風1</t>
    <rPh sb="0" eb="1">
      <t>カゼ</t>
    </rPh>
    <phoneticPr fontId="1"/>
  </si>
  <si>
    <t>戦闘</t>
    <rPh sb="0" eb="2">
      <t>セントウ</t>
    </rPh>
    <phoneticPr fontId="1"/>
  </si>
  <si>
    <t>麻痺</t>
    <rPh sb="0" eb="2">
      <t>マヒ</t>
    </rPh>
    <phoneticPr fontId="1"/>
  </si>
  <si>
    <t>敵を麻痺させようと試み3体のBlack Hawkに襲撃させます</t>
    <rPh sb="0" eb="1">
      <t>テキ</t>
    </rPh>
    <rPh sb="2" eb="4">
      <t>マヒ</t>
    </rPh>
    <rPh sb="9" eb="10">
      <t>ココロ</t>
    </rPh>
    <rPh sb="12" eb="13">
      <t>タイ</t>
    </rPh>
    <rPh sb="25" eb="27">
      <t>シュウゲキ</t>
    </rPh>
    <phoneticPr fontId="1"/>
  </si>
  <si>
    <t>15+5</t>
    <phoneticPr fontId="1"/>
  </si>
  <si>
    <t>Call of the Drugvant</t>
  </si>
  <si>
    <t>Call of the Drugvant</t>
    <phoneticPr fontId="1"/>
  </si>
  <si>
    <t>災害誘発</t>
    <rPh sb="0" eb="2">
      <t>サイガイ</t>
    </rPh>
    <rPh sb="2" eb="4">
      <t>ユウハツ</t>
    </rPh>
    <phoneticPr fontId="1"/>
  </si>
  <si>
    <t>指定した州に悪を広め盗賊などに襲撃させます</t>
    <rPh sb="0" eb="2">
      <t>シテイ</t>
    </rPh>
    <rPh sb="4" eb="5">
      <t>シュウ</t>
    </rPh>
    <rPh sb="6" eb="7">
      <t>アク</t>
    </rPh>
    <rPh sb="8" eb="9">
      <t>ヒロ</t>
    </rPh>
    <rPh sb="10" eb="12">
      <t>トウゾク</t>
    </rPh>
    <rPh sb="15" eb="17">
      <t>シュウゲキ</t>
    </rPh>
    <phoneticPr fontId="1"/>
  </si>
  <si>
    <t>遠隔儀式\n海域の指定不可</t>
    <rPh sb="0" eb="2">
      <t>エンカク</t>
    </rPh>
    <rPh sb="2" eb="4">
      <t>ギシキ</t>
    </rPh>
    <rPh sb="6" eb="8">
      <t>カイイキ</t>
    </rPh>
    <rPh sb="9" eb="11">
      <t>シテイ</t>
    </rPh>
    <rPh sb="11" eb="13">
      <t>フカ</t>
    </rPh>
    <phoneticPr fontId="1"/>
  </si>
  <si>
    <t>Herd of Elephants</t>
    <phoneticPr fontId="1"/>
  </si>
  <si>
    <t>Ambush of Tigers</t>
    <phoneticPr fontId="1"/>
  </si>
  <si>
    <t>Herd of Buffaloes</t>
    <phoneticPr fontId="1"/>
  </si>
  <si>
    <t>Caelum</t>
    <phoneticPr fontId="1"/>
  </si>
  <si>
    <t>有翼人</t>
    <rPh sb="0" eb="1">
      <t>ユウ</t>
    </rPh>
    <rPh sb="1" eb="2">
      <t>ヨク</t>
    </rPh>
    <rPh sb="2" eb="3">
      <t>ジン</t>
    </rPh>
    <phoneticPr fontId="1"/>
  </si>
  <si>
    <t>Palace of the Eagle Kings, Spire Horn Mountain, Ravens Vale</t>
    <phoneticPr fontId="1"/>
  </si>
  <si>
    <t>風4水1地1</t>
    <rPh sb="0" eb="1">
      <t>カゼ</t>
    </rPh>
    <rPh sb="2" eb="3">
      <t>ミズ</t>
    </rPh>
    <rPh sb="4" eb="5">
      <t>チ</t>
    </rPh>
    <phoneticPr fontId="1"/>
  </si>
  <si>
    <t>Caelumは、最も高い山の頂に住まう翼持つ人型生物らの魔権政治の国です。
彼らは初期の時代の半神、Yazadの子孫たちです。
三つの部族、Kavi、Airya、MairyaはかつてYazadらに仕えました。
しかし、一部は邪悪なるMainyuとDaevaによって堕落しました。
浄化の炎の腐敗により、DaevaとYazadはこの世界から追放されました。
Yazadが姿を消したことにより、三つの部族は分散し、その祖国から撤退しました。
しかし、一部のYazadが隠棲から再び姿を現した時、三つの部族は集結し、最後のEagle Kingが住む高い山脈に住み着きました。
かつての部族は、現在Spire Horn MountainのTempest氏族、Raven's ValeのRaptor氏族、そしてHigh CaelumのAiryaとして知られます。
Spire HornのCaelianは、寒さと電撃に部分的な耐性を持ちます。
Raptorianはより強靭で地表に慣れていますが、他の部族に特有の元素への抵抗力を欠いています。
Airyaはかつて、冬が10か月もの間続くWhite Forestの地に住んでいたことがあります。
彼らは今も最も寒い山頂に住んでおり、低温の影響を受けません。
彼らの尼僧はDaevaの汚れを浄化しようとしており、White Forestの神聖なる炎の護り手です。
Airya Seraphは、多くのCaelianが普通の金属の代わりに用いる魔法の氷を作ります。
これらの氷は低温により鍛えられ、重装な氷の鎧は、温暖な気候よりも寒冷な気候においてより丈夫になります。
氷から作られた武器は全て魔法的で、魔法的な存在を傷付けることができます。
Caelianは優れた射手であり、たとえ彼らが巨大なMammothのような重装部隊を保有しているとしても、一撃離脱の戦術を好みます。</t>
    <phoneticPr fontId="1"/>
  </si>
  <si>
    <t>y</t>
    <phoneticPr fontId="1"/>
  </si>
  <si>
    <t>y</t>
    <phoneticPr fontId="1"/>
  </si>
  <si>
    <t>Taskmaster</t>
    <phoneticPr fontId="1"/>
  </si>
  <si>
    <t>城</t>
    <rPh sb="0" eb="1">
      <t>シロ</t>
    </rPh>
    <phoneticPr fontId="1"/>
  </si>
  <si>
    <t>指揮官</t>
    <rPh sb="0" eb="3">
      <t>シキカン</t>
    </rPh>
    <phoneticPr fontId="1"/>
  </si>
  <si>
    <t>奴隷担当の指揮官。上限は低めでも士気の維持に役立つ</t>
    <rPh sb="0" eb="2">
      <t>ドレイ</t>
    </rPh>
    <rPh sb="2" eb="4">
      <t>タントウ</t>
    </rPh>
    <rPh sb="5" eb="8">
      <t>シキカン</t>
    </rPh>
    <rPh sb="9" eb="11">
      <t>ジョウゲン</t>
    </rPh>
    <rPh sb="12" eb="13">
      <t>ヒク</t>
    </rPh>
    <rPh sb="16" eb="18">
      <t>シキ</t>
    </rPh>
    <rPh sb="19" eb="21">
      <t>イジ</t>
    </rPh>
    <rPh sb="22" eb="24">
      <t>ヤクダ</t>
    </rPh>
    <phoneticPr fontId="1"/>
  </si>
  <si>
    <t>s</t>
    <phoneticPr fontId="1"/>
  </si>
  <si>
    <t>s</t>
    <phoneticPr fontId="1"/>
  </si>
  <si>
    <t>C'tis</t>
    <phoneticPr fontId="1"/>
  </si>
  <si>
    <t>Commander of C'tis</t>
    <phoneticPr fontId="1"/>
  </si>
  <si>
    <t>標準的な指揮官。良質な防具を持ち事故死しにくい</t>
    <rPh sb="0" eb="3">
      <t>ヒョウジュンテキ</t>
    </rPh>
    <rPh sb="4" eb="7">
      <t>シキカン</t>
    </rPh>
    <rPh sb="8" eb="10">
      <t>リョウシツ</t>
    </rPh>
    <rPh sb="11" eb="13">
      <t>ボウグ</t>
    </rPh>
    <rPh sb="14" eb="15">
      <t>モ</t>
    </rPh>
    <rPh sb="16" eb="19">
      <t>ジコシ</t>
    </rPh>
    <phoneticPr fontId="1"/>
  </si>
  <si>
    <t>s</t>
    <phoneticPr fontId="1"/>
  </si>
  <si>
    <t>Lizard Lord</t>
    <phoneticPr fontId="1"/>
  </si>
  <si>
    <t>上位指揮官。さらに良い鎧を持つが鈍重さも上</t>
    <rPh sb="0" eb="2">
      <t>ジョウイ</t>
    </rPh>
    <rPh sb="2" eb="5">
      <t>シキカン</t>
    </rPh>
    <rPh sb="9" eb="10">
      <t>ヨ</t>
    </rPh>
    <rPh sb="11" eb="12">
      <t>ヨロイ</t>
    </rPh>
    <rPh sb="13" eb="14">
      <t>モ</t>
    </rPh>
    <rPh sb="16" eb="18">
      <t>ドンジュウ</t>
    </rPh>
    <rPh sb="20" eb="21">
      <t>ウエ</t>
    </rPh>
    <phoneticPr fontId="1"/>
  </si>
  <si>
    <t>High Priest of C'tis</t>
    <phoneticPr fontId="1"/>
  </si>
  <si>
    <t>y</t>
    <phoneticPr fontId="1"/>
  </si>
  <si>
    <t>聖職者</t>
    <rPh sb="0" eb="3">
      <t>セイショクシャ</t>
    </rPh>
    <phoneticPr fontId="1"/>
  </si>
  <si>
    <t>レベル2の聖職者。各寺院で一名ずつSacred Serpentの養成を行える</t>
    <rPh sb="5" eb="8">
      <t>セイショクシャ</t>
    </rPh>
    <rPh sb="9" eb="12">
      <t>カクジイン</t>
    </rPh>
    <rPh sb="13" eb="15">
      <t>イチメイ</t>
    </rPh>
    <rPh sb="32" eb="34">
      <t>ヨウセイ</t>
    </rPh>
    <rPh sb="35" eb="36">
      <t>オコナ</t>
    </rPh>
    <phoneticPr fontId="1"/>
  </si>
  <si>
    <t>Hierodule</t>
    <phoneticPr fontId="1"/>
  </si>
  <si>
    <t>Shaman</t>
    <phoneticPr fontId="1"/>
  </si>
  <si>
    <t>魔術師</t>
    <rPh sb="0" eb="3">
      <t>マジュツシ</t>
    </rPh>
    <phoneticPr fontId="1"/>
  </si>
  <si>
    <t>レベル1の聖職者。安価で数も出しやすい</t>
    <rPh sb="5" eb="8">
      <t>セイショクシャ</t>
    </rPh>
    <rPh sb="9" eb="11">
      <t>アンカ</t>
    </rPh>
    <rPh sb="12" eb="13">
      <t>カズ</t>
    </rPh>
    <rPh sb="14" eb="15">
      <t>ダ</t>
    </rPh>
    <phoneticPr fontId="1"/>
  </si>
  <si>
    <t>星と緑の魔法技能を持つ。星魔法のおかげで何かと役立つ</t>
    <rPh sb="0" eb="1">
      <t>ホシ</t>
    </rPh>
    <rPh sb="2" eb="3">
      <t>ミドリ</t>
    </rPh>
    <rPh sb="4" eb="6">
      <t>マホウ</t>
    </rPh>
    <rPh sb="6" eb="8">
      <t>ギノウ</t>
    </rPh>
    <rPh sb="9" eb="10">
      <t>モ</t>
    </rPh>
    <rPh sb="12" eb="13">
      <t>ホシ</t>
    </rPh>
    <rPh sb="13" eb="15">
      <t>マホウ</t>
    </rPh>
    <rPh sb="20" eb="21">
      <t>ナニ</t>
    </rPh>
    <rPh sb="23" eb="25">
      <t>ヤクダ</t>
    </rPh>
    <phoneticPr fontId="1"/>
  </si>
  <si>
    <t>Reborn</t>
    <phoneticPr fontId="1"/>
  </si>
  <si>
    <t>死の魔法技能を持つ。数を並べるには向く</t>
    <rPh sb="0" eb="1">
      <t>シ</t>
    </rPh>
    <rPh sb="2" eb="4">
      <t>マホウ</t>
    </rPh>
    <rPh sb="4" eb="6">
      <t>ギノウ</t>
    </rPh>
    <rPh sb="7" eb="8">
      <t>モ</t>
    </rPh>
    <rPh sb="10" eb="11">
      <t>カズ</t>
    </rPh>
    <rPh sb="12" eb="13">
      <t>ナラ</t>
    </rPh>
    <rPh sb="17" eb="18">
      <t>ム</t>
    </rPh>
    <phoneticPr fontId="1"/>
  </si>
  <si>
    <t>Sauromancer</t>
    <phoneticPr fontId="1"/>
  </si>
  <si>
    <t>死、緑などの魔法技能を持つ。実力からすると雇用条件が非常に緩い</t>
    <rPh sb="0" eb="1">
      <t>シ</t>
    </rPh>
    <rPh sb="2" eb="3">
      <t>ミドリ</t>
    </rPh>
    <rPh sb="6" eb="8">
      <t>マホウ</t>
    </rPh>
    <rPh sb="8" eb="10">
      <t>ギノウ</t>
    </rPh>
    <rPh sb="11" eb="12">
      <t>モ</t>
    </rPh>
    <rPh sb="14" eb="16">
      <t>ジツリョク</t>
    </rPh>
    <rPh sb="21" eb="23">
      <t>コヨウ</t>
    </rPh>
    <rPh sb="23" eb="25">
      <t>ジョウケン</t>
    </rPh>
    <rPh sb="26" eb="28">
      <t>ヒジョウ</t>
    </rPh>
    <rPh sb="29" eb="30">
      <t>ユル</t>
    </rPh>
    <phoneticPr fontId="1"/>
  </si>
  <si>
    <t>5+</t>
    <phoneticPr fontId="1"/>
  </si>
  <si>
    <t>90+</t>
    <phoneticPr fontId="1"/>
  </si>
  <si>
    <t>Lizard King</t>
    <phoneticPr fontId="1"/>
  </si>
  <si>
    <t>都</t>
    <rPh sb="0" eb="1">
      <t>ミヤコ</t>
    </rPh>
    <phoneticPr fontId="1"/>
  </si>
  <si>
    <t>レベル3の聖職者。最上位指揮官も兼任する</t>
    <rPh sb="5" eb="8">
      <t>セイショクシャ</t>
    </rPh>
    <rPh sb="9" eb="12">
      <t>サイジョウイ</t>
    </rPh>
    <rPh sb="12" eb="15">
      <t>シキカン</t>
    </rPh>
    <rPh sb="16" eb="18">
      <t>ケンニン</t>
    </rPh>
    <phoneticPr fontId="1"/>
  </si>
  <si>
    <t>Lizard Heir</t>
    <phoneticPr fontId="1"/>
  </si>
  <si>
    <t>レベル1の聖職者。上位指揮官も兼ねており戦車隊の指揮に向く</t>
    <rPh sb="5" eb="8">
      <t>セイショクシャ</t>
    </rPh>
    <rPh sb="9" eb="11">
      <t>ジョウイ</t>
    </rPh>
    <rPh sb="11" eb="14">
      <t>シキカン</t>
    </rPh>
    <rPh sb="15" eb="16">
      <t>カ</t>
    </rPh>
    <rPh sb="20" eb="22">
      <t>センシャ</t>
    </rPh>
    <rPh sb="22" eb="23">
      <t>タイ</t>
    </rPh>
    <rPh sb="24" eb="26">
      <t>シキ</t>
    </rPh>
    <rPh sb="27" eb="28">
      <t>ム</t>
    </rPh>
    <phoneticPr fontId="1"/>
  </si>
  <si>
    <t>Militia</t>
    <phoneticPr fontId="1"/>
  </si>
  <si>
    <t>歩兵</t>
    <rPh sb="0" eb="2">
      <t>ホヘイ</t>
    </rPh>
    <phoneticPr fontId="1"/>
  </si>
  <si>
    <t>槍を持つ民兵。種族的な臆病さに民兵の性質が加わり驚異的に弱い</t>
    <rPh sb="0" eb="1">
      <t>ヤリ</t>
    </rPh>
    <rPh sb="2" eb="3">
      <t>モ</t>
    </rPh>
    <rPh sb="4" eb="6">
      <t>ミンペイ</t>
    </rPh>
    <rPh sb="7" eb="10">
      <t>シュゾクテキ</t>
    </rPh>
    <rPh sb="11" eb="13">
      <t>オクビョウ</t>
    </rPh>
    <rPh sb="15" eb="17">
      <t>ミンペイ</t>
    </rPh>
    <rPh sb="18" eb="20">
      <t>セイシツ</t>
    </rPh>
    <rPh sb="21" eb="22">
      <t>クワ</t>
    </rPh>
    <rPh sb="24" eb="27">
      <t>キョウイテキ</t>
    </rPh>
    <rPh sb="28" eb="29">
      <t>ヨワ</t>
    </rPh>
    <phoneticPr fontId="1"/>
  </si>
  <si>
    <t>兵士</t>
    <rPh sb="0" eb="2">
      <t>ヘイシ</t>
    </rPh>
    <phoneticPr fontId="1"/>
  </si>
  <si>
    <t>Light Infantry</t>
    <phoneticPr fontId="1"/>
  </si>
  <si>
    <t>槍、投槍、盾を持つ軽歩兵。鎧はないが皮膚で補っている</t>
    <rPh sb="0" eb="1">
      <t>ヤリ</t>
    </rPh>
    <rPh sb="2" eb="4">
      <t>ナゲヤリ</t>
    </rPh>
    <rPh sb="5" eb="6">
      <t>タテ</t>
    </rPh>
    <rPh sb="7" eb="8">
      <t>モ</t>
    </rPh>
    <rPh sb="9" eb="10">
      <t>ケイ</t>
    </rPh>
    <rPh sb="10" eb="12">
      <t>ホヘイ</t>
    </rPh>
    <rPh sb="13" eb="14">
      <t>ヨロイ</t>
    </rPh>
    <rPh sb="18" eb="20">
      <t>ヒフ</t>
    </rPh>
    <rPh sb="21" eb="22">
      <t>オギナ</t>
    </rPh>
    <phoneticPr fontId="1"/>
  </si>
  <si>
    <t>City Guard</t>
    <phoneticPr fontId="1"/>
  </si>
  <si>
    <t>槍と盾を持つ歩兵。要塞の防衛を得意とする</t>
    <rPh sb="0" eb="1">
      <t>ヤリ</t>
    </rPh>
    <rPh sb="2" eb="3">
      <t>タテ</t>
    </rPh>
    <rPh sb="4" eb="5">
      <t>モ</t>
    </rPh>
    <rPh sb="6" eb="8">
      <t>ホヘイ</t>
    </rPh>
    <rPh sb="9" eb="11">
      <t>ヨウサイ</t>
    </rPh>
    <rPh sb="12" eb="14">
      <t>ボウエイ</t>
    </rPh>
    <rPh sb="15" eb="17">
      <t>トクイ</t>
    </rPh>
    <phoneticPr fontId="1"/>
  </si>
  <si>
    <t>Heavy Infantry</t>
    <phoneticPr fontId="1"/>
  </si>
  <si>
    <t>槍と盾を持つ重歩兵。臆病さは改善されていない</t>
    <rPh sb="0" eb="1">
      <t>ヤリ</t>
    </rPh>
    <rPh sb="2" eb="3">
      <t>タテ</t>
    </rPh>
    <rPh sb="4" eb="5">
      <t>モ</t>
    </rPh>
    <rPh sb="6" eb="7">
      <t>ジュウ</t>
    </rPh>
    <rPh sb="7" eb="9">
      <t>ホヘイ</t>
    </rPh>
    <rPh sb="10" eb="12">
      <t>オクビョウ</t>
    </rPh>
    <rPh sb="14" eb="16">
      <t>カイゼン</t>
    </rPh>
    <phoneticPr fontId="1"/>
  </si>
  <si>
    <t>Falchioneer</t>
    <phoneticPr fontId="1"/>
  </si>
  <si>
    <t>曲刀二本を持つ重歩兵。一般的な兵としては驚異的な攻撃力</t>
    <rPh sb="0" eb="2">
      <t>キョクトウ</t>
    </rPh>
    <rPh sb="2" eb="4">
      <t>ニホン</t>
    </rPh>
    <rPh sb="5" eb="6">
      <t>モ</t>
    </rPh>
    <rPh sb="7" eb="8">
      <t>ジュウ</t>
    </rPh>
    <rPh sb="8" eb="10">
      <t>ホヘイ</t>
    </rPh>
    <rPh sb="11" eb="14">
      <t>イッパンテキ</t>
    </rPh>
    <rPh sb="15" eb="16">
      <t>ヘイ</t>
    </rPh>
    <rPh sb="20" eb="23">
      <t>キョウイテキ</t>
    </rPh>
    <rPh sb="24" eb="27">
      <t>コウゲキリョク</t>
    </rPh>
    <phoneticPr fontId="1"/>
  </si>
  <si>
    <t>Slave Warrior</t>
    <phoneticPr fontId="1"/>
  </si>
  <si>
    <t>三叉矛を持つ軽歩兵。奴隷としては比較的勇敢で高火力</t>
    <rPh sb="0" eb="2">
      <t>サンサ</t>
    </rPh>
    <rPh sb="2" eb="3">
      <t>ホコ</t>
    </rPh>
    <rPh sb="4" eb="5">
      <t>モ</t>
    </rPh>
    <rPh sb="6" eb="7">
      <t>ケイ</t>
    </rPh>
    <rPh sb="7" eb="9">
      <t>ホヘイ</t>
    </rPh>
    <rPh sb="10" eb="12">
      <t>ドレイ</t>
    </rPh>
    <rPh sb="16" eb="19">
      <t>ヒカクテキ</t>
    </rPh>
    <rPh sb="19" eb="21">
      <t>ユウカン</t>
    </rPh>
    <rPh sb="22" eb="25">
      <t>コウカリョク</t>
    </rPh>
    <phoneticPr fontId="1"/>
  </si>
  <si>
    <t>Elite Warrior</t>
    <phoneticPr fontId="1"/>
  </si>
  <si>
    <t>三叉矛を持つ歩兵。高い攻撃技能を持ち手数も多い</t>
    <rPh sb="0" eb="2">
      <t>サンサ</t>
    </rPh>
    <rPh sb="2" eb="3">
      <t>ホコ</t>
    </rPh>
    <rPh sb="4" eb="5">
      <t>モ</t>
    </rPh>
    <rPh sb="6" eb="8">
      <t>ホヘイ</t>
    </rPh>
    <rPh sb="9" eb="10">
      <t>タカ</t>
    </rPh>
    <rPh sb="11" eb="13">
      <t>コウゲキ</t>
    </rPh>
    <rPh sb="13" eb="15">
      <t>ギノウ</t>
    </rPh>
    <rPh sb="16" eb="17">
      <t>モ</t>
    </rPh>
    <rPh sb="18" eb="20">
      <t>テカズ</t>
    </rPh>
    <rPh sb="21" eb="22">
      <t>オオ</t>
    </rPh>
    <phoneticPr fontId="1"/>
  </si>
  <si>
    <t>Runner</t>
    <phoneticPr fontId="1"/>
  </si>
  <si>
    <t>槍を持つ軽歩兵。移動が速く騎兵の真似事ができる</t>
    <rPh sb="0" eb="1">
      <t>ヤリ</t>
    </rPh>
    <rPh sb="2" eb="3">
      <t>モ</t>
    </rPh>
    <rPh sb="4" eb="5">
      <t>ケイ</t>
    </rPh>
    <rPh sb="5" eb="7">
      <t>ホヘイ</t>
    </rPh>
    <rPh sb="8" eb="10">
      <t>イドウ</t>
    </rPh>
    <rPh sb="11" eb="12">
      <t>ハヤ</t>
    </rPh>
    <rPh sb="13" eb="15">
      <t>キヘイ</t>
    </rPh>
    <rPh sb="16" eb="19">
      <t>マネゴト</t>
    </rPh>
    <phoneticPr fontId="1"/>
  </si>
  <si>
    <t>Lizard Chariot</t>
    <phoneticPr fontId="1"/>
  </si>
  <si>
    <t>戦車</t>
    <rPh sb="0" eb="2">
      <t>センシャ</t>
    </rPh>
    <phoneticPr fontId="1"/>
  </si>
  <si>
    <t>Serpent Dancer</t>
    <phoneticPr fontId="1"/>
  </si>
  <si>
    <t>敵を蹂躙する戦車。防御力が高く比較的倒されにくい</t>
    <rPh sb="0" eb="1">
      <t>テキ</t>
    </rPh>
    <rPh sb="2" eb="4">
      <t>ジュウリン</t>
    </rPh>
    <rPh sb="6" eb="8">
      <t>センシャ</t>
    </rPh>
    <rPh sb="9" eb="12">
      <t>ボウギョリョク</t>
    </rPh>
    <rPh sb="13" eb="14">
      <t>タカ</t>
    </rPh>
    <rPh sb="15" eb="18">
      <t>ヒカクテキ</t>
    </rPh>
    <rPh sb="18" eb="19">
      <t>タオ</t>
    </rPh>
    <phoneticPr fontId="1"/>
  </si>
  <si>
    <t>有毒な魔法の杖を持つ軽歩兵。軽装だが回避率は高い</t>
    <rPh sb="0" eb="2">
      <t>ユウドク</t>
    </rPh>
    <rPh sb="3" eb="5">
      <t>マホウ</t>
    </rPh>
    <rPh sb="6" eb="7">
      <t>ツエ</t>
    </rPh>
    <rPh sb="8" eb="9">
      <t>モ</t>
    </rPh>
    <rPh sb="10" eb="11">
      <t>ケイ</t>
    </rPh>
    <rPh sb="11" eb="13">
      <t>ホヘイ</t>
    </rPh>
    <rPh sb="14" eb="16">
      <t>ケイソウ</t>
    </rPh>
    <rPh sb="18" eb="20">
      <t>カイヒ</t>
    </rPh>
    <rPh sb="20" eb="21">
      <t>リツ</t>
    </rPh>
    <rPh sb="22" eb="23">
      <t>タカ</t>
    </rPh>
    <phoneticPr fontId="1"/>
  </si>
  <si>
    <t>C'tis</t>
    <phoneticPr fontId="1"/>
  </si>
  <si>
    <t>EA</t>
    <phoneticPr fontId="1"/>
  </si>
  <si>
    <t>High Priest of C'tis</t>
    <phoneticPr fontId="1"/>
  </si>
  <si>
    <t>聖2</t>
    <rPh sb="0" eb="1">
      <t>セイ</t>
    </rPh>
    <phoneticPr fontId="1"/>
  </si>
  <si>
    <t>Hierodule</t>
    <phoneticPr fontId="1"/>
  </si>
  <si>
    <t>聖1</t>
    <rPh sb="0" eb="1">
      <t>セイ</t>
    </rPh>
    <phoneticPr fontId="1"/>
  </si>
  <si>
    <t>Shaman</t>
    <phoneticPr fontId="1"/>
  </si>
  <si>
    <t>星1緑1</t>
    <rPh sb="0" eb="1">
      <t>ホシ</t>
    </rPh>
    <rPh sb="2" eb="3">
      <t>ミドリ</t>
    </rPh>
    <phoneticPr fontId="1"/>
  </si>
  <si>
    <t>Reborn</t>
    <phoneticPr fontId="1"/>
  </si>
  <si>
    <t>死2</t>
    <rPh sb="0" eb="1">
      <t>シ</t>
    </rPh>
    <phoneticPr fontId="1"/>
  </si>
  <si>
    <t>死3緑1</t>
    <rPh sb="0" eb="1">
      <t>シ</t>
    </rPh>
    <rPh sb="2" eb="3">
      <t>ミドリ</t>
    </rPh>
    <phoneticPr fontId="1"/>
  </si>
  <si>
    <t>水星死緑+1:100% 水星死緑+1:10%</t>
    <rPh sb="0" eb="1">
      <t>ミズ</t>
    </rPh>
    <rPh sb="1" eb="2">
      <t>ホシ</t>
    </rPh>
    <rPh sb="2" eb="3">
      <t>シ</t>
    </rPh>
    <rPh sb="3" eb="4">
      <t>ミドリ</t>
    </rPh>
    <rPh sb="12" eb="13">
      <t>ミズ</t>
    </rPh>
    <rPh sb="13" eb="14">
      <t>ホシ</t>
    </rPh>
    <rPh sb="14" eb="15">
      <t>シ</t>
    </rPh>
    <rPh sb="15" eb="16">
      <t>ミドリ</t>
    </rPh>
    <phoneticPr fontId="1"/>
  </si>
  <si>
    <t>15+</t>
    <phoneticPr fontId="1"/>
  </si>
  <si>
    <t>聖3</t>
    <rPh sb="0" eb="1">
      <t>セイ</t>
    </rPh>
    <phoneticPr fontId="1"/>
  </si>
  <si>
    <t>Couatl</t>
  </si>
  <si>
    <t>陸上下位</t>
    <rPh sb="0" eb="2">
      <t>リクジョウ</t>
    </rPh>
    <rPh sb="2" eb="4">
      <t>カイ</t>
    </rPh>
    <phoneticPr fontId="1"/>
  </si>
  <si>
    <t>Commander of C'tis</t>
    <phoneticPr fontId="1"/>
  </si>
  <si>
    <t>Militia:10　City Guard:20</t>
    <phoneticPr fontId="1"/>
  </si>
  <si>
    <t>陸上上位</t>
    <rPh sb="0" eb="2">
      <t>リクジョウ</t>
    </rPh>
    <rPh sb="2" eb="4">
      <t>ジョウイ</t>
    </rPh>
    <phoneticPr fontId="1"/>
  </si>
  <si>
    <t>Lizard Lord</t>
    <phoneticPr fontId="1"/>
  </si>
  <si>
    <t>Slave Warrior:10　City Guard:10</t>
    <phoneticPr fontId="1"/>
  </si>
  <si>
    <t>Light Infantry:6</t>
    <phoneticPr fontId="1"/>
  </si>
  <si>
    <t>陸上要塞</t>
    <rPh sb="0" eb="2">
      <t>リクジョウ</t>
    </rPh>
    <rPh sb="2" eb="4">
      <t>ヨウサイ</t>
    </rPh>
    <phoneticPr fontId="1"/>
  </si>
  <si>
    <t>Sacred Crocodile</t>
    <phoneticPr fontId="1"/>
  </si>
  <si>
    <t>Conjuration</t>
    <phoneticPr fontId="1"/>
  </si>
  <si>
    <t>緑2</t>
    <rPh sb="0" eb="1">
      <t>ミドリ</t>
    </rPh>
    <phoneticPr fontId="1"/>
  </si>
  <si>
    <t>水2</t>
    <rPh sb="0" eb="1">
      <t>ミズ</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</si>
  <si>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</si>
  <si>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</si>
  <si>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</si>
  <si>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神聖で強靭な大鰐Sacred Crocodileを1体召喚します</t>
    <rPh sb="0" eb="2">
      <t>シンセイ</t>
    </rPh>
    <rPh sb="3" eb="5">
      <t>キョウジン</t>
    </rPh>
    <rPh sb="6" eb="8">
      <t>オオワニ</t>
    </rPh>
    <rPh sb="26" eb="27">
      <t>タイ</t>
    </rPh>
    <rPh sb="27" eb="29">
      <t>ショウカン</t>
    </rPh>
    <phoneticPr fontId="1"/>
  </si>
  <si>
    <t>Summon Monster Toads</t>
    <phoneticPr fontId="1"/>
  </si>
  <si>
    <t>敵を蹂躙する神聖なる巨大蛙Monster Toadを3体召喚します</t>
    <phoneticPr fontId="1"/>
  </si>
  <si>
    <t>Monster Toad</t>
    <phoneticPr fontId="1"/>
  </si>
  <si>
    <t>Pride of Lions</t>
    <phoneticPr fontId="1"/>
  </si>
  <si>
    <t>Sacred Crocodile</t>
    <phoneticPr fontId="1"/>
  </si>
  <si>
    <t>Summon Monster Toads</t>
    <phoneticPr fontId="1"/>
  </si>
  <si>
    <t>Contact Scorpion Man</t>
    <phoneticPr fontId="1"/>
  </si>
  <si>
    <t>Contact Couatl</t>
    <phoneticPr fontId="1"/>
  </si>
  <si>
    <t>緑1</t>
    <rPh sb="0" eb="1">
      <t>ミドリ</t>
    </rPh>
    <phoneticPr fontId="1"/>
  </si>
  <si>
    <t>星1</t>
    <rPh sb="0" eb="1">
      <t>ホシ</t>
    </rPh>
    <phoneticPr fontId="1"/>
  </si>
  <si>
    <t>指揮官召喚</t>
    <rPh sb="0" eb="3">
      <t>シキカン</t>
    </rPh>
    <rPh sb="3" eb="5">
      <t>ショウカン</t>
    </rPh>
    <phoneticPr fontId="1"/>
  </si>
  <si>
    <t>Contact Couatl 7</t>
    <phoneticPr fontId="1"/>
  </si>
  <si>
    <t>Contact Couatl 6</t>
    <phoneticPr fontId="1"/>
  </si>
  <si>
    <t>強大な魔力を持つ翼ある蛇Couatlを召喚します</t>
    <phoneticPr fontId="1"/>
  </si>
  <si>
    <t>Couatl</t>
    <phoneticPr fontId="1"/>
  </si>
  <si>
    <t>Contact Couatl 7</t>
    <phoneticPr fontId="1"/>
  </si>
  <si>
    <t>Contact Couatl 6</t>
    <phoneticPr fontId="1"/>
  </si>
  <si>
    <t>C'tis</t>
    <phoneticPr fontId="1"/>
  </si>
  <si>
    <t>兜</t>
    <rPh sb="0" eb="1">
      <t>カブト</t>
    </rPh>
    <phoneticPr fontId="1"/>
  </si>
  <si>
    <t>The Jade Mask</t>
    <phoneticPr fontId="1"/>
  </si>
  <si>
    <t>死6</t>
    <rPh sb="0" eb="1">
      <t>シ</t>
    </rPh>
    <phoneticPr fontId="1"/>
  </si>
  <si>
    <t>緑3</t>
    <rPh sb="0" eb="1">
      <t>ミドリ</t>
    </rPh>
    <phoneticPr fontId="1"/>
  </si>
  <si>
    <t>m</t>
    <phoneticPr fontId="1"/>
  </si>
  <si>
    <t>t5</t>
    <phoneticPr fontId="1"/>
  </si>
  <si>
    <t>魔法抵抗+3\n戦闘時使用可能：Rigor Mortis\n冷血動物のみ使用可能</t>
    <rPh sb="0" eb="2">
      <t>マホウ</t>
    </rPh>
    <rPh sb="2" eb="4">
      <t>テイコウ</t>
    </rPh>
    <rPh sb="8" eb="10">
      <t>セントウ</t>
    </rPh>
    <rPh sb="10" eb="11">
      <t>ジ</t>
    </rPh>
    <rPh sb="11" eb="13">
      <t>シヨウ</t>
    </rPh>
    <rPh sb="13" eb="15">
      <t>カノウ</t>
    </rPh>
    <rPh sb="30" eb="32">
      <t>レイケツ</t>
    </rPh>
    <rPh sb="32" eb="34">
      <t>ドウブツ</t>
    </rPh>
    <rPh sb="36" eb="38">
      <t>シヨウ</t>
    </rPh>
    <rPh sb="38" eb="40">
      <t>カノウ</t>
    </rPh>
    <phoneticPr fontId="1"/>
  </si>
  <si>
    <t>死魔法増強。強大な力を持つが使い手を選ぶ</t>
    <rPh sb="0" eb="1">
      <t>シ</t>
    </rPh>
    <rPh sb="1" eb="3">
      <t>マホウ</t>
    </rPh>
    <rPh sb="3" eb="5">
      <t>ゾウキョウ</t>
    </rPh>
    <rPh sb="6" eb="8">
      <t>キョウダイ</t>
    </rPh>
    <rPh sb="9" eb="10">
      <t>チカラ</t>
    </rPh>
    <rPh sb="11" eb="12">
      <t>モ</t>
    </rPh>
    <rPh sb="14" eb="15">
      <t>ツカ</t>
    </rPh>
    <rPh sb="16" eb="17">
      <t>テ</t>
    </rPh>
    <rPh sb="18" eb="19">
      <t>エラ</t>
    </rPh>
    <phoneticPr fontId="1"/>
  </si>
  <si>
    <t>The Jade Mask</t>
    <phoneticPr fontId="1"/>
  </si>
  <si>
    <t>蜥蜴人</t>
    <rPh sb="0" eb="2">
      <t>トカゲ</t>
    </rPh>
    <rPh sb="2" eb="3">
      <t>ジン</t>
    </rPh>
    <phoneticPr fontId="1"/>
  </si>
  <si>
    <t>The Temple City</t>
    <phoneticPr fontId="1"/>
  </si>
  <si>
    <t>死4緑2</t>
    <rPh sb="0" eb="1">
      <t>シ</t>
    </rPh>
    <rPh sb="2" eb="3">
      <t>ミドリ</t>
    </rPh>
    <phoneticPr fontId="1"/>
  </si>
  <si>
    <t>C'tis</t>
    <phoneticPr fontId="1"/>
  </si>
  <si>
    <t>C'tisは、砂の多い砂漠に囲まれた沼地の多い河谷です。
この肥沃な谷では、蜥蜴に似た人型生物の宗教的王国が形成されました。
王国は人間の基準から見て古く、その知恵と魔法的な知識は素晴らしいものです。
社会の頂点は、Lizard Kingとその高貴なる相続人たちです。
王はC'tisで最高位の聖職者です。
王の下には、高僧とその神聖なる大蛇、そして強大なる死と再誕の魔術師、謎めいたSauromancerらが存在します。
蜥蜴人は草食性ですが、兵士や労働者として仕える肉食の蜥蜴人の種族を隷属させています。
C'tissianは動きが鈍いですが、彼らを切り傷や打ち傷から保護する分厚い皮膚を持ちます。
どちらの蜥蜴人らも冷血動物であり、寒い州で戦う際は非常に早く消耗します。
彼らは毒に対する部分的な抵抗力を持ちます。
C'tisの住民は、温暖な州に住むことを好みます。</t>
    <phoneticPr fontId="1"/>
  </si>
  <si>
    <t>FG</t>
    <phoneticPr fontId="1"/>
  </si>
  <si>
    <t>SG</t>
    <phoneticPr fontId="1"/>
  </si>
  <si>
    <t>Priest</t>
    <phoneticPr fontId="1"/>
  </si>
  <si>
    <t>Reanimater PriestはLongdead Horsemanを作成可能</t>
    <rPh sb="36" eb="38">
      <t>サクセイ</t>
    </rPh>
    <rPh sb="38" eb="40">
      <t>カノウ</t>
    </rPh>
    <phoneticPr fontId="1"/>
  </si>
  <si>
    <t>ExFort</t>
    <phoneticPr fontId="1"/>
  </si>
  <si>
    <t>Pangaeaは、自然との繋がりを持つ野性的な生物が住む森の国です。
サテュロス、ケンタウロス、そしてミノタウロスのような半人は、森の深部にある神聖なる木立の支配者に仕えます。
文明国の拡大は、Pangaeaの獣たちに自ら人工的な武器で武装することを強いました。
ミノタウロスは巨大な戦斧を用い、ケンタウロスは槍や長弓を用いるための訓練を受けます。
パンの魔法は女性たちを森へと誘い、そこで彼女らは野生へと落ちて全ての衣服を脱ぎ捨てます。
これらの女性はマイナデスと呼ばれ、その素手と歯で人間と戦うべく解き放たれます。</t>
    <phoneticPr fontId="1"/>
  </si>
  <si>
    <t>Blood Magic</t>
    <phoneticPr fontId="1"/>
  </si>
  <si>
    <t>Infernal Breeding</t>
    <phoneticPr fontId="1"/>
  </si>
  <si>
    <t>血2</t>
    <rPh sb="0" eb="1">
      <t>ケツ</t>
    </rPh>
    <phoneticPr fontId="1"/>
  </si>
  <si>
    <t>特殊召喚</t>
    <rPh sb="0" eb="2">
      <t>トクシュ</t>
    </rPh>
    <rPh sb="2" eb="4">
      <t>ショウカン</t>
    </rPh>
    <phoneticPr fontId="1"/>
  </si>
  <si>
    <t>様々な交雑種の兵士や指揮官を召喚します</t>
    <rPh sb="0" eb="2">
      <t>サマザマ</t>
    </rPh>
    <rPh sb="3" eb="6">
      <t>コウザツシュ</t>
    </rPh>
    <rPh sb="7" eb="9">
      <t>ヘイシ</t>
    </rPh>
    <rPh sb="10" eb="13">
      <t>シキカン</t>
    </rPh>
    <rPh sb="14" eb="16">
      <t>ショウカン</t>
    </rPh>
    <phoneticPr fontId="1"/>
  </si>
  <si>
    <t>Random Infernal Crossbred</t>
    <phoneticPr fontId="1"/>
  </si>
  <si>
    <t>11+1</t>
    <phoneticPr fontId="1"/>
  </si>
  <si>
    <t>Infernal Breeding</t>
    <phoneticPr fontId="1"/>
  </si>
  <si>
    <t>サテュロス、ケンタウロス、ミノタウロス、パン</t>
    <phoneticPr fontId="1"/>
  </si>
  <si>
    <t>The Grove of Gaia</t>
    <phoneticPr fontId="1"/>
  </si>
  <si>
    <t>緑6</t>
    <rPh sb="0" eb="1">
      <t>ミドリ</t>
    </rPh>
    <phoneticPr fontId="1"/>
  </si>
  <si>
    <t>Pangaea</t>
    <phoneticPr fontId="1"/>
  </si>
  <si>
    <t>Black Harpy</t>
    <phoneticPr fontId="1"/>
  </si>
  <si>
    <t>城森</t>
    <rPh sb="0" eb="1">
      <t>シロ</t>
    </rPh>
    <rPh sb="1" eb="2">
      <t>モリ</t>
    </rPh>
    <phoneticPr fontId="1"/>
  </si>
  <si>
    <t>斥候</t>
    <rPh sb="0" eb="2">
      <t>セッコウ</t>
    </rPh>
    <phoneticPr fontId="1"/>
  </si>
  <si>
    <t>空飛ぶ斥候。移動力が高く偵察能力は驚異的</t>
    <rPh sb="0" eb="1">
      <t>ソラ</t>
    </rPh>
    <rPh sb="1" eb="2">
      <t>ト</t>
    </rPh>
    <rPh sb="3" eb="5">
      <t>セッコウ</t>
    </rPh>
    <rPh sb="6" eb="8">
      <t>イドウ</t>
    </rPh>
    <rPh sb="8" eb="9">
      <t>リョク</t>
    </rPh>
    <rPh sb="10" eb="11">
      <t>タカ</t>
    </rPh>
    <rPh sb="12" eb="14">
      <t>テイサツ</t>
    </rPh>
    <rPh sb="14" eb="16">
      <t>ノウリョク</t>
    </rPh>
    <rPh sb="17" eb="20">
      <t>キョウイテキ</t>
    </rPh>
    <phoneticPr fontId="1"/>
  </si>
  <si>
    <t>f</t>
    <phoneticPr fontId="1"/>
  </si>
  <si>
    <t>f</t>
    <phoneticPr fontId="1"/>
  </si>
  <si>
    <t>Satyr Commander</t>
    <phoneticPr fontId="1"/>
  </si>
  <si>
    <t>潜伏可能な指揮官。指揮上限は控えめ</t>
    <rPh sb="0" eb="2">
      <t>センプク</t>
    </rPh>
    <rPh sb="2" eb="4">
      <t>カノウ</t>
    </rPh>
    <rPh sb="5" eb="8">
      <t>シキカン</t>
    </rPh>
    <rPh sb="9" eb="11">
      <t>シキ</t>
    </rPh>
    <rPh sb="11" eb="13">
      <t>ジョウゲン</t>
    </rPh>
    <rPh sb="14" eb="15">
      <t>ヒカ</t>
    </rPh>
    <phoneticPr fontId="1"/>
  </si>
  <si>
    <t>f</t>
    <phoneticPr fontId="1"/>
  </si>
  <si>
    <t>Minotaur Lord</t>
    <phoneticPr fontId="1"/>
  </si>
  <si>
    <t>標準的な指揮官。負傷すると特攻する点に注意が必要</t>
    <rPh sb="0" eb="3">
      <t>ヒョウジュンテキ</t>
    </rPh>
    <rPh sb="4" eb="7">
      <t>シキカン</t>
    </rPh>
    <rPh sb="8" eb="10">
      <t>フショウ</t>
    </rPh>
    <rPh sb="13" eb="15">
      <t>トッコウ</t>
    </rPh>
    <rPh sb="17" eb="18">
      <t>テン</t>
    </rPh>
    <rPh sb="19" eb="21">
      <t>チュウイ</t>
    </rPh>
    <rPh sb="22" eb="24">
      <t>ヒツヨウ</t>
    </rPh>
    <phoneticPr fontId="1"/>
  </si>
  <si>
    <t>Centauride Hierophantide</t>
    <phoneticPr fontId="1"/>
  </si>
  <si>
    <t>y</t>
    <phoneticPr fontId="1"/>
  </si>
  <si>
    <t>レベル1の聖職者。水か緑の魔法技能も持ち指揮も可能</t>
    <rPh sb="5" eb="8">
      <t>セイショクシャ</t>
    </rPh>
    <rPh sb="9" eb="10">
      <t>ミズ</t>
    </rPh>
    <rPh sb="11" eb="12">
      <t>ミドリ</t>
    </rPh>
    <rPh sb="13" eb="15">
      <t>マホウ</t>
    </rPh>
    <rPh sb="15" eb="17">
      <t>ギノウ</t>
    </rPh>
    <rPh sb="18" eb="19">
      <t>モ</t>
    </rPh>
    <rPh sb="20" eb="22">
      <t>シキ</t>
    </rPh>
    <rPh sb="23" eb="25">
      <t>カノウ</t>
    </rPh>
    <phoneticPr fontId="1"/>
  </si>
  <si>
    <t>Centaur Hierophant</t>
    <phoneticPr fontId="1"/>
  </si>
  <si>
    <t>y</t>
    <phoneticPr fontId="1"/>
  </si>
  <si>
    <t>レベル1の聖職者。地か緑の魔法技能も持ち指揮も可能</t>
    <rPh sb="5" eb="8">
      <t>セイショクシャ</t>
    </rPh>
    <rPh sb="9" eb="10">
      <t>チ</t>
    </rPh>
    <rPh sb="11" eb="12">
      <t>ミドリ</t>
    </rPh>
    <rPh sb="13" eb="15">
      <t>マホウ</t>
    </rPh>
    <rPh sb="15" eb="17">
      <t>ギノウ</t>
    </rPh>
    <rPh sb="18" eb="19">
      <t>モ</t>
    </rPh>
    <rPh sb="20" eb="22">
      <t>シキ</t>
    </rPh>
    <rPh sb="23" eb="25">
      <t>カノウ</t>
    </rPh>
    <phoneticPr fontId="1"/>
  </si>
  <si>
    <t>Dryad</t>
    <phoneticPr fontId="1"/>
  </si>
  <si>
    <t>レベル2の聖職者。水と緑の魔法技能も持ち奇襲部隊の指揮にも適する</t>
    <rPh sb="5" eb="8">
      <t>セイショクシャ</t>
    </rPh>
    <rPh sb="9" eb="10">
      <t>ミズ</t>
    </rPh>
    <rPh sb="11" eb="12">
      <t>ミドリ</t>
    </rPh>
    <rPh sb="13" eb="15">
      <t>マホウ</t>
    </rPh>
    <rPh sb="15" eb="17">
      <t>ギノウ</t>
    </rPh>
    <rPh sb="18" eb="19">
      <t>モ</t>
    </rPh>
    <rPh sb="20" eb="22">
      <t>キシュウ</t>
    </rPh>
    <rPh sb="22" eb="24">
      <t>ブタイ</t>
    </rPh>
    <rPh sb="25" eb="27">
      <t>シキ</t>
    </rPh>
    <rPh sb="29" eb="30">
      <t>テキ</t>
    </rPh>
    <phoneticPr fontId="1"/>
  </si>
  <si>
    <t>Dryad Mother</t>
    <phoneticPr fontId="1"/>
  </si>
  <si>
    <t>レベル2の聖職者。緑、水などの魔法技能も持つ</t>
    <rPh sb="5" eb="8">
      <t>セイショクシャ</t>
    </rPh>
    <rPh sb="9" eb="10">
      <t>ミドリ</t>
    </rPh>
    <rPh sb="11" eb="12">
      <t>ミズ</t>
    </rPh>
    <rPh sb="15" eb="17">
      <t>マホウ</t>
    </rPh>
    <rPh sb="17" eb="19">
      <t>ギノウ</t>
    </rPh>
    <rPh sb="20" eb="21">
      <t>モ</t>
    </rPh>
    <phoneticPr fontId="1"/>
  </si>
  <si>
    <t>20+</t>
    <phoneticPr fontId="1"/>
  </si>
  <si>
    <t>Pan</t>
    <phoneticPr fontId="1"/>
  </si>
  <si>
    <t>緑、地、血の魔法技能を持つ。驚異的魔力ながら雇用条件は緩い</t>
    <rPh sb="0" eb="1">
      <t>ミドリ</t>
    </rPh>
    <rPh sb="2" eb="3">
      <t>チ</t>
    </rPh>
    <rPh sb="4" eb="5">
      <t>ケツ</t>
    </rPh>
    <rPh sb="6" eb="8">
      <t>マホウ</t>
    </rPh>
    <rPh sb="8" eb="10">
      <t>ギノウ</t>
    </rPh>
    <rPh sb="11" eb="12">
      <t>モ</t>
    </rPh>
    <rPh sb="14" eb="17">
      <t>キョウイテキ</t>
    </rPh>
    <rPh sb="17" eb="19">
      <t>マリョク</t>
    </rPh>
    <rPh sb="22" eb="24">
      <t>コヨウ</t>
    </rPh>
    <rPh sb="24" eb="26">
      <t>ジョウケン</t>
    </rPh>
    <rPh sb="27" eb="28">
      <t>ユル</t>
    </rPh>
    <phoneticPr fontId="1"/>
  </si>
  <si>
    <t>35+</t>
    <phoneticPr fontId="1"/>
  </si>
  <si>
    <t>5+</t>
    <phoneticPr fontId="1"/>
  </si>
  <si>
    <t>f</t>
    <phoneticPr fontId="1"/>
  </si>
  <si>
    <t>Harpy</t>
    <phoneticPr fontId="1"/>
  </si>
  <si>
    <t>飛行兵</t>
    <rPh sb="0" eb="2">
      <t>ヒコウ</t>
    </rPh>
    <rPh sb="2" eb="3">
      <t>ヘイ</t>
    </rPh>
    <phoneticPr fontId="1"/>
  </si>
  <si>
    <t>爪の二連撃で戦う鳥女。臆病で不器用だが脆い後衛を狙える</t>
    <rPh sb="0" eb="1">
      <t>ツメ</t>
    </rPh>
    <rPh sb="2" eb="3">
      <t>ニ</t>
    </rPh>
    <rPh sb="3" eb="5">
      <t>レンゲキ</t>
    </rPh>
    <rPh sb="6" eb="7">
      <t>タタカ</t>
    </rPh>
    <rPh sb="8" eb="9">
      <t>トリ</t>
    </rPh>
    <rPh sb="9" eb="10">
      <t>オンナ</t>
    </rPh>
    <rPh sb="11" eb="13">
      <t>オクビョウ</t>
    </rPh>
    <rPh sb="14" eb="17">
      <t>ブキヨウ</t>
    </rPh>
    <rPh sb="19" eb="20">
      <t>モロ</t>
    </rPh>
    <rPh sb="21" eb="23">
      <t>コウエイ</t>
    </rPh>
    <rPh sb="24" eb="25">
      <t>ネラ</t>
    </rPh>
    <phoneticPr fontId="1"/>
  </si>
  <si>
    <t>Satyr Sneak</t>
    <phoneticPr fontId="1"/>
  </si>
  <si>
    <t>槍を持つ軽歩兵。滞在する州に不安を撒き隠れるのも上手い</t>
    <rPh sb="0" eb="1">
      <t>ヤリ</t>
    </rPh>
    <rPh sb="2" eb="3">
      <t>モ</t>
    </rPh>
    <rPh sb="4" eb="5">
      <t>ケイ</t>
    </rPh>
    <rPh sb="5" eb="7">
      <t>ホヘイ</t>
    </rPh>
    <rPh sb="8" eb="10">
      <t>タイザイ</t>
    </rPh>
    <rPh sb="12" eb="13">
      <t>シュウ</t>
    </rPh>
    <rPh sb="14" eb="16">
      <t>フアン</t>
    </rPh>
    <rPh sb="17" eb="18">
      <t>マ</t>
    </rPh>
    <rPh sb="19" eb="20">
      <t>カク</t>
    </rPh>
    <rPh sb="24" eb="26">
      <t>ウマ</t>
    </rPh>
    <phoneticPr fontId="1"/>
  </si>
  <si>
    <t>Satyr</t>
    <phoneticPr fontId="1"/>
  </si>
  <si>
    <t>槍と投槍を持つ軽歩兵。統制不能で好き勝手に戦う</t>
    <rPh sb="0" eb="1">
      <t>ヤリ</t>
    </rPh>
    <rPh sb="2" eb="4">
      <t>ナゲヤリ</t>
    </rPh>
    <rPh sb="5" eb="6">
      <t>モ</t>
    </rPh>
    <rPh sb="7" eb="8">
      <t>ケイ</t>
    </rPh>
    <rPh sb="8" eb="10">
      <t>ホヘイ</t>
    </rPh>
    <rPh sb="11" eb="13">
      <t>トウセイ</t>
    </rPh>
    <rPh sb="13" eb="15">
      <t>フノウ</t>
    </rPh>
    <rPh sb="16" eb="17">
      <t>ス</t>
    </rPh>
    <rPh sb="18" eb="20">
      <t>カッテ</t>
    </rPh>
    <rPh sb="21" eb="22">
      <t>タタカ</t>
    </rPh>
    <phoneticPr fontId="1"/>
  </si>
  <si>
    <t>f</t>
    <phoneticPr fontId="1"/>
  </si>
  <si>
    <t>Satyr Warrior</t>
    <phoneticPr fontId="1"/>
  </si>
  <si>
    <t>槍と盾を持つ軽歩兵。他のSatyrと違い命令を聞いてくれる</t>
    <rPh sb="0" eb="1">
      <t>ヤリ</t>
    </rPh>
    <rPh sb="2" eb="3">
      <t>タテ</t>
    </rPh>
    <rPh sb="4" eb="5">
      <t>モ</t>
    </rPh>
    <rPh sb="6" eb="7">
      <t>ケイ</t>
    </rPh>
    <rPh sb="7" eb="9">
      <t>ホヘイ</t>
    </rPh>
    <rPh sb="10" eb="11">
      <t>ホカ</t>
    </rPh>
    <rPh sb="18" eb="19">
      <t>チガ</t>
    </rPh>
    <rPh sb="20" eb="22">
      <t>メイレイ</t>
    </rPh>
    <rPh sb="23" eb="24">
      <t>キ</t>
    </rPh>
    <phoneticPr fontId="1"/>
  </si>
  <si>
    <t>Reveler</t>
    <phoneticPr fontId="1"/>
  </si>
  <si>
    <t>Minotaur</t>
    <phoneticPr fontId="1"/>
  </si>
  <si>
    <t>槍を持つ軽装狂戦士。統制不能だが戦闘力は侮り難い</t>
    <rPh sb="0" eb="1">
      <t>ヤリ</t>
    </rPh>
    <rPh sb="2" eb="3">
      <t>モ</t>
    </rPh>
    <rPh sb="4" eb="6">
      <t>ケイソウ</t>
    </rPh>
    <rPh sb="6" eb="7">
      <t>キョウ</t>
    </rPh>
    <rPh sb="7" eb="9">
      <t>センシ</t>
    </rPh>
    <rPh sb="10" eb="12">
      <t>トウセイ</t>
    </rPh>
    <rPh sb="12" eb="14">
      <t>フノウ</t>
    </rPh>
    <rPh sb="16" eb="19">
      <t>セントウリョク</t>
    </rPh>
    <rPh sb="20" eb="21">
      <t>アナド</t>
    </rPh>
    <rPh sb="22" eb="23">
      <t>ガタ</t>
    </rPh>
    <phoneticPr fontId="1"/>
  </si>
  <si>
    <t>Minotaur Warrior</t>
    <phoneticPr fontId="1"/>
  </si>
  <si>
    <t>戦斧を持つ軽装狂戦士。人間大以下の敵には蹂躙を仕掛ける</t>
    <rPh sb="0" eb="1">
      <t>セン</t>
    </rPh>
    <rPh sb="1" eb="2">
      <t>オノ</t>
    </rPh>
    <rPh sb="3" eb="4">
      <t>モ</t>
    </rPh>
    <rPh sb="5" eb="7">
      <t>ケイソウ</t>
    </rPh>
    <rPh sb="7" eb="8">
      <t>キョウ</t>
    </rPh>
    <rPh sb="8" eb="10">
      <t>センシ</t>
    </rPh>
    <rPh sb="11" eb="13">
      <t>ニンゲン</t>
    </rPh>
    <rPh sb="13" eb="14">
      <t>ダイ</t>
    </rPh>
    <rPh sb="14" eb="16">
      <t>イカ</t>
    </rPh>
    <rPh sb="17" eb="18">
      <t>テキ</t>
    </rPh>
    <rPh sb="20" eb="22">
      <t>ジュウリン</t>
    </rPh>
    <rPh sb="23" eb="25">
      <t>シカ</t>
    </rPh>
    <phoneticPr fontId="1"/>
  </si>
  <si>
    <t>戦斧を持つ軽装狂戦士。こちらは命令を聞く</t>
    <rPh sb="0" eb="1">
      <t>セン</t>
    </rPh>
    <rPh sb="1" eb="2">
      <t>オノ</t>
    </rPh>
    <rPh sb="3" eb="4">
      <t>モ</t>
    </rPh>
    <rPh sb="5" eb="7">
      <t>ケイソウ</t>
    </rPh>
    <rPh sb="7" eb="8">
      <t>キョウ</t>
    </rPh>
    <rPh sb="8" eb="10">
      <t>センシ</t>
    </rPh>
    <rPh sb="15" eb="17">
      <t>メイレイ</t>
    </rPh>
    <rPh sb="18" eb="19">
      <t>キ</t>
    </rPh>
    <phoneticPr fontId="1"/>
  </si>
  <si>
    <t>Centauride</t>
    <phoneticPr fontId="1"/>
  </si>
  <si>
    <t>射手</t>
    <rPh sb="0" eb="2">
      <t>シャシュ</t>
    </rPh>
    <phoneticPr fontId="1"/>
  </si>
  <si>
    <t>極めて高い精度を持つ弓兵。力も人間より強い</t>
    <rPh sb="0" eb="1">
      <t>キワ</t>
    </rPh>
    <rPh sb="3" eb="4">
      <t>タカ</t>
    </rPh>
    <rPh sb="5" eb="7">
      <t>セイド</t>
    </rPh>
    <rPh sb="8" eb="9">
      <t>モ</t>
    </rPh>
    <rPh sb="10" eb="11">
      <t>ユミ</t>
    </rPh>
    <rPh sb="11" eb="12">
      <t>ヘイ</t>
    </rPh>
    <rPh sb="13" eb="14">
      <t>チカラ</t>
    </rPh>
    <rPh sb="15" eb="17">
      <t>ニンゲン</t>
    </rPh>
    <rPh sb="19" eb="20">
      <t>ツヨ</t>
    </rPh>
    <phoneticPr fontId="1"/>
  </si>
  <si>
    <t>Centaur</t>
    <phoneticPr fontId="1"/>
  </si>
  <si>
    <t>高い精度を持つ長弓兵。一発の威力や射程で勝る</t>
    <rPh sb="0" eb="1">
      <t>タカ</t>
    </rPh>
    <rPh sb="2" eb="4">
      <t>セイド</t>
    </rPh>
    <rPh sb="5" eb="6">
      <t>モ</t>
    </rPh>
    <rPh sb="7" eb="9">
      <t>ナガユミ</t>
    </rPh>
    <rPh sb="9" eb="10">
      <t>ヘイ</t>
    </rPh>
    <rPh sb="11" eb="13">
      <t>イッパツ</t>
    </rPh>
    <rPh sb="14" eb="16">
      <t>イリョク</t>
    </rPh>
    <rPh sb="17" eb="19">
      <t>シャテイ</t>
    </rPh>
    <rPh sb="20" eb="21">
      <t>マサ</t>
    </rPh>
    <phoneticPr fontId="1"/>
  </si>
  <si>
    <t>Centauride Warrior</t>
    <phoneticPr fontId="1"/>
  </si>
  <si>
    <t>槍、投槍、盾を持つ軽歩兵。馬の下半身を活かし騎兵の役目を果たす</t>
    <rPh sb="0" eb="1">
      <t>ヤリ</t>
    </rPh>
    <rPh sb="2" eb="4">
      <t>ナゲヤリ</t>
    </rPh>
    <rPh sb="5" eb="6">
      <t>タテ</t>
    </rPh>
    <rPh sb="7" eb="8">
      <t>モ</t>
    </rPh>
    <rPh sb="9" eb="10">
      <t>ケイ</t>
    </rPh>
    <rPh sb="10" eb="12">
      <t>ホヘイ</t>
    </rPh>
    <rPh sb="13" eb="14">
      <t>ウマ</t>
    </rPh>
    <rPh sb="15" eb="18">
      <t>カハンシン</t>
    </rPh>
    <rPh sb="19" eb="20">
      <t>イ</t>
    </rPh>
    <rPh sb="22" eb="24">
      <t>キヘイ</t>
    </rPh>
    <rPh sb="25" eb="27">
      <t>ヤクメ</t>
    </rPh>
    <rPh sb="28" eb="29">
      <t>ハ</t>
    </rPh>
    <phoneticPr fontId="1"/>
  </si>
  <si>
    <t>Centaur Warrior</t>
    <phoneticPr fontId="1"/>
  </si>
  <si>
    <t>軽突撃槍と盾を持つ軽装狂戦士。正面からの殴り合いでも強力</t>
    <rPh sb="0" eb="1">
      <t>ケイ</t>
    </rPh>
    <rPh sb="1" eb="3">
      <t>トツゲキ</t>
    </rPh>
    <rPh sb="3" eb="4">
      <t>ヤリ</t>
    </rPh>
    <rPh sb="5" eb="6">
      <t>タテ</t>
    </rPh>
    <rPh sb="7" eb="8">
      <t>モ</t>
    </rPh>
    <rPh sb="9" eb="11">
      <t>ケイソウ</t>
    </rPh>
    <rPh sb="11" eb="12">
      <t>キョウ</t>
    </rPh>
    <rPh sb="12" eb="14">
      <t>センシ</t>
    </rPh>
    <rPh sb="15" eb="17">
      <t>ショウメン</t>
    </rPh>
    <rPh sb="20" eb="21">
      <t>ナグ</t>
    </rPh>
    <rPh sb="22" eb="23">
      <t>ア</t>
    </rPh>
    <rPh sb="26" eb="28">
      <t>キョウリョク</t>
    </rPh>
    <phoneticPr fontId="1"/>
  </si>
  <si>
    <t>White Centaur</t>
    <phoneticPr fontId="1"/>
  </si>
  <si>
    <t>軽突撃槍、投槍、盾を持つ軽装狂戦士。強力な上に奇襲攻撃にも使える</t>
    <rPh sb="0" eb="1">
      <t>ケイ</t>
    </rPh>
    <rPh sb="1" eb="3">
      <t>トツゲキ</t>
    </rPh>
    <rPh sb="3" eb="4">
      <t>ヤリ</t>
    </rPh>
    <rPh sb="5" eb="7">
      <t>ナゲヤリ</t>
    </rPh>
    <rPh sb="8" eb="9">
      <t>タテ</t>
    </rPh>
    <rPh sb="10" eb="11">
      <t>モ</t>
    </rPh>
    <rPh sb="12" eb="14">
      <t>ケイソウ</t>
    </rPh>
    <rPh sb="14" eb="15">
      <t>キョウ</t>
    </rPh>
    <rPh sb="15" eb="17">
      <t>センシ</t>
    </rPh>
    <rPh sb="18" eb="20">
      <t>キョウリョク</t>
    </rPh>
    <rPh sb="21" eb="22">
      <t>ウエ</t>
    </rPh>
    <rPh sb="23" eb="25">
      <t>キシュウ</t>
    </rPh>
    <rPh sb="25" eb="27">
      <t>コウゲキ</t>
    </rPh>
    <rPh sb="29" eb="30">
      <t>ツカ</t>
    </rPh>
    <phoneticPr fontId="1"/>
  </si>
  <si>
    <t>Pangaea</t>
    <phoneticPr fontId="1"/>
  </si>
  <si>
    <t>EA</t>
    <phoneticPr fontId="1"/>
  </si>
  <si>
    <t>Centauride Hierophantide</t>
    <phoneticPr fontId="1"/>
  </si>
  <si>
    <t>水緑+1:100%</t>
    <rPh sb="0" eb="1">
      <t>ミズ</t>
    </rPh>
    <rPh sb="1" eb="2">
      <t>ミドリ</t>
    </rPh>
    <phoneticPr fontId="1"/>
  </si>
  <si>
    <t>Centaur Hierophant</t>
    <phoneticPr fontId="1"/>
  </si>
  <si>
    <t>地緑+1:100%</t>
    <rPh sb="0" eb="1">
      <t>チ</t>
    </rPh>
    <rPh sb="1" eb="2">
      <t>ミドリ</t>
    </rPh>
    <phoneticPr fontId="1"/>
  </si>
  <si>
    <t>水1緑1聖2</t>
    <rPh sb="0" eb="1">
      <t>ミズ</t>
    </rPh>
    <rPh sb="2" eb="3">
      <t>ミドリ</t>
    </rPh>
    <rPh sb="4" eb="5">
      <t>セイ</t>
    </rPh>
    <phoneticPr fontId="1"/>
  </si>
  <si>
    <t>Dryad Mother</t>
    <phoneticPr fontId="1"/>
  </si>
  <si>
    <t>水1緑2聖2</t>
    <rPh sb="0" eb="1">
      <t>ミズ</t>
    </rPh>
    <rPh sb="2" eb="3">
      <t>ミドリ</t>
    </rPh>
    <rPh sb="4" eb="5">
      <t>セイ</t>
    </rPh>
    <phoneticPr fontId="1"/>
  </si>
  <si>
    <t>水地+1:100% 水地緑+1:10%</t>
    <rPh sb="0" eb="1">
      <t>ミズ</t>
    </rPh>
    <rPh sb="1" eb="2">
      <t>チ</t>
    </rPh>
    <rPh sb="10" eb="11">
      <t>ミズ</t>
    </rPh>
    <rPh sb="11" eb="12">
      <t>チ</t>
    </rPh>
    <rPh sb="12" eb="13">
      <t>ミドリ</t>
    </rPh>
    <phoneticPr fontId="1"/>
  </si>
  <si>
    <t>13+</t>
    <phoneticPr fontId="1"/>
  </si>
  <si>
    <t>Pan</t>
    <phoneticPr fontId="1"/>
  </si>
  <si>
    <t>地1緑4血1</t>
    <rPh sb="0" eb="1">
      <t>チ</t>
    </rPh>
    <rPh sb="2" eb="3">
      <t>ミドリ</t>
    </rPh>
    <rPh sb="4" eb="5">
      <t>ケツ</t>
    </rPh>
    <phoneticPr fontId="1"/>
  </si>
  <si>
    <t>地血+1:100% 地緑血+1:10%</t>
    <rPh sb="0" eb="1">
      <t>チ</t>
    </rPh>
    <rPh sb="1" eb="2">
      <t>ケツ</t>
    </rPh>
    <rPh sb="10" eb="11">
      <t>チ</t>
    </rPh>
    <rPh sb="11" eb="12">
      <t>ミドリ</t>
    </rPh>
    <rPh sb="12" eb="13">
      <t>ケツ</t>
    </rPh>
    <phoneticPr fontId="1"/>
  </si>
  <si>
    <t>19+</t>
    <phoneticPr fontId="1"/>
  </si>
  <si>
    <t>Hamadryad</t>
  </si>
  <si>
    <t>Minotaur Lord</t>
    <phoneticPr fontId="1"/>
  </si>
  <si>
    <t>Satyr Warrior:10　Satyr:10　Harpy:10</t>
    <phoneticPr fontId="1"/>
  </si>
  <si>
    <t>Centaur Hierophant</t>
    <phoneticPr fontId="1"/>
  </si>
  <si>
    <t>Centaur:5　Centaur Warrior:5</t>
    <phoneticPr fontId="1"/>
  </si>
  <si>
    <t>Centaur Hierophant</t>
    <phoneticPr fontId="1"/>
  </si>
  <si>
    <t>Centaur:5</t>
    <phoneticPr fontId="1"/>
  </si>
  <si>
    <t>Pangaea</t>
    <phoneticPr fontId="1"/>
  </si>
  <si>
    <t>Alteration</t>
    <phoneticPr fontId="1"/>
  </si>
  <si>
    <t>Grow Fortress</t>
    <phoneticPr fontId="1"/>
  </si>
  <si>
    <t>緑4</t>
    <rPh sb="0" eb="1">
      <t>ミドリ</t>
    </rPh>
    <phoneticPr fontId="1"/>
  </si>
  <si>
    <t>要塞建設</t>
    <rPh sb="0" eb="2">
      <t>ヨウサイ</t>
    </rPh>
    <rPh sb="2" eb="4">
      <t>ケンセツ</t>
    </rPh>
    <phoneticPr fontId="1"/>
  </si>
  <si>
    <t>州に陸海に応じた種類の要塞を即座に建設します</t>
    <rPh sb="0" eb="1">
      <t>シュウ</t>
    </rPh>
    <rPh sb="2" eb="4">
      <t>リクカイ</t>
    </rPh>
    <rPh sb="5" eb="6">
      <t>オウ</t>
    </rPh>
    <rPh sb="8" eb="10">
      <t>シュルイ</t>
    </rPh>
    <rPh sb="11" eb="13">
      <t>ヨウサイ</t>
    </rPh>
    <rPh sb="14" eb="16">
      <t>ソクザ</t>
    </rPh>
    <rPh sb="17" eb="19">
      <t>ケンセツ</t>
    </rPh>
    <phoneticPr fontId="1"/>
  </si>
  <si>
    <t>Fort of Kelp and Coral</t>
    <phoneticPr fontId="1"/>
  </si>
  <si>
    <t>Bramble Fort/Kelp Fort</t>
    <phoneticPr fontId="1"/>
  </si>
  <si>
    <t>Enchantment</t>
    <phoneticPr fontId="1"/>
  </si>
  <si>
    <t>Tune of Fear</t>
    <phoneticPr fontId="1"/>
  </si>
  <si>
    <t>戦闘</t>
    <rPh sb="0" eb="2">
      <t>セントウ</t>
    </rPh>
    <phoneticPr fontId="1"/>
  </si>
  <si>
    <t>恐怖</t>
    <rPh sb="0" eb="2">
      <t>キョウフ</t>
    </rPh>
    <phoneticPr fontId="1"/>
  </si>
  <si>
    <t>周囲広範囲の敵に恐怖を植え付けます</t>
    <rPh sb="0" eb="2">
      <t>シュウイ</t>
    </rPh>
    <rPh sb="2" eb="5">
      <t>コウハンイ</t>
    </rPh>
    <rPh sb="6" eb="7">
      <t>テキ</t>
    </rPh>
    <rPh sb="8" eb="10">
      <t>キョウフ</t>
    </rPh>
    <rPh sb="11" eb="12">
      <t>ウ</t>
    </rPh>
    <rPh sb="13" eb="14">
      <t>ツ</t>
    </rPh>
    <phoneticPr fontId="1"/>
  </si>
  <si>
    <t>Fear 5</t>
    <phoneticPr fontId="1"/>
  </si>
  <si>
    <t>Tune of Growth</t>
    <phoneticPr fontId="1"/>
  </si>
  <si>
    <t>捕縛</t>
    <rPh sb="0" eb="2">
      <t>ホバク</t>
    </rPh>
    <phoneticPr fontId="1"/>
  </si>
  <si>
    <t>周囲広範囲の敵を蔓で捕縛し動きを封じます</t>
    <rPh sb="0" eb="2">
      <t>シュウイ</t>
    </rPh>
    <rPh sb="2" eb="5">
      <t>コウハンイ</t>
    </rPh>
    <rPh sb="6" eb="7">
      <t>テキ</t>
    </rPh>
    <rPh sb="8" eb="9">
      <t>ツル</t>
    </rPh>
    <rPh sb="10" eb="12">
      <t>ホバク</t>
    </rPh>
    <rPh sb="13" eb="14">
      <t>ウゴ</t>
    </rPh>
    <rPh sb="16" eb="17">
      <t>フウ</t>
    </rPh>
    <phoneticPr fontId="1"/>
  </si>
  <si>
    <t>Entangle</t>
    <phoneticPr fontId="1"/>
  </si>
  <si>
    <t>Tune of Dancing Death</t>
    <phoneticPr fontId="1"/>
  </si>
  <si>
    <t>疲労</t>
    <rPh sb="0" eb="2">
      <t>ヒロウ</t>
    </rPh>
    <phoneticPr fontId="1"/>
  </si>
  <si>
    <t>周囲広範囲の敵を疲労させようと試みます</t>
    <rPh sb="0" eb="2">
      <t>シュウイ</t>
    </rPh>
    <rPh sb="2" eb="5">
      <t>コウハンイ</t>
    </rPh>
    <rPh sb="6" eb="7">
      <t>テキ</t>
    </rPh>
    <rPh sb="8" eb="10">
      <t>ヒロウ</t>
    </rPh>
    <rPh sb="15" eb="16">
      <t>ココロ</t>
    </rPh>
    <phoneticPr fontId="1"/>
  </si>
  <si>
    <t>31+1</t>
    <phoneticPr fontId="1"/>
  </si>
  <si>
    <t>防御無視\n抵抗可能\n無心無効</t>
    <rPh sb="0" eb="2">
      <t>ボウギョ</t>
    </rPh>
    <rPh sb="2" eb="4">
      <t>ムシ</t>
    </rPh>
    <rPh sb="6" eb="8">
      <t>テイコウ</t>
    </rPh>
    <rPh sb="8" eb="10">
      <t>カノウ</t>
    </rPh>
    <rPh sb="12" eb="14">
      <t>ムシン</t>
    </rPh>
    <rPh sb="14" eb="16">
      <t>ムコウ</t>
    </rPh>
    <phoneticPr fontId="1"/>
  </si>
  <si>
    <t>Monster Boar</t>
    <phoneticPr fontId="1"/>
  </si>
  <si>
    <t>Grow Fortress</t>
    <phoneticPr fontId="1"/>
  </si>
  <si>
    <t>Tune of Fear</t>
    <phoneticPr fontId="1"/>
  </si>
  <si>
    <t>Tune of Growth</t>
    <phoneticPr fontId="1"/>
  </si>
  <si>
    <t>Tune of Dancing Death</t>
    <phoneticPr fontId="1"/>
  </si>
  <si>
    <t>Awaken Hamadryad</t>
    <phoneticPr fontId="1"/>
  </si>
  <si>
    <t>Pangaea</t>
    <phoneticPr fontId="1"/>
  </si>
  <si>
    <t>森林・海中限定</t>
    <rPh sb="0" eb="2">
      <t>シンリン</t>
    </rPh>
    <rPh sb="3" eb="5">
      <t>カイチュウ</t>
    </rPh>
    <rPh sb="5" eb="7">
      <t>ゲンテイ</t>
    </rPh>
    <phoneticPr fontId="1"/>
  </si>
  <si>
    <t>血の供犠を実行可能</t>
    <rPh sb="0" eb="1">
      <t>ケツ</t>
    </rPh>
    <rPh sb="2" eb="4">
      <t>キョウギ</t>
    </rPh>
    <rPh sb="5" eb="7">
      <t>ジッコウ</t>
    </rPh>
    <rPh sb="7" eb="9">
      <t>カノウ</t>
    </rPh>
    <phoneticPr fontId="1"/>
  </si>
  <si>
    <t>Bind Keres</t>
    <phoneticPr fontId="1"/>
  </si>
  <si>
    <t>Conjuration</t>
    <phoneticPr fontId="1"/>
  </si>
  <si>
    <t>死2</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</si>
  <si>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</si>
  <si>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</si>
  <si>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</si>
  <si>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透明な恐るべき女悪魔Kerを3体召喚します</t>
    <rPh sb="0" eb="2">
      <t>トウメイ</t>
    </rPh>
    <rPh sb="3" eb="4">
      <t>オソ</t>
    </rPh>
    <rPh sb="7" eb="8">
      <t>オンナ</t>
    </rPh>
    <rPh sb="8" eb="10">
      <t>アクマ</t>
    </rPh>
    <rPh sb="15" eb="16">
      <t>タイ</t>
    </rPh>
    <rPh sb="16" eb="18">
      <t>ショウカン</t>
    </rPh>
    <phoneticPr fontId="1"/>
  </si>
  <si>
    <t>Ker</t>
    <phoneticPr fontId="1"/>
  </si>
  <si>
    <t>Bind Keres</t>
    <phoneticPr fontId="1"/>
  </si>
  <si>
    <t>Sla</t>
    <phoneticPr fontId="1"/>
  </si>
  <si>
    <t>Bea</t>
    <phoneticPr fontId="1"/>
  </si>
  <si>
    <t>Und</t>
    <phoneticPr fontId="1"/>
  </si>
  <si>
    <t>Sac</t>
    <phoneticPr fontId="1"/>
  </si>
  <si>
    <t>y</t>
    <phoneticPr fontId="1"/>
  </si>
  <si>
    <t>密偵</t>
    <rPh sb="0" eb="2">
      <t>ミッテイ</t>
    </rPh>
    <phoneticPr fontId="1"/>
  </si>
  <si>
    <t>兜</t>
    <rPh sb="0" eb="1">
      <t>カブト</t>
    </rPh>
    <phoneticPr fontId="1"/>
  </si>
  <si>
    <t>Champion's Headband</t>
    <phoneticPr fontId="1"/>
  </si>
  <si>
    <t>火5</t>
    <rPh sb="0" eb="1">
      <t>ヒ</t>
    </rPh>
    <phoneticPr fontId="1"/>
  </si>
  <si>
    <t>m</t>
    <phoneticPr fontId="1"/>
  </si>
  <si>
    <t>装備解除不可\nデスマッチ強制参加</t>
    <phoneticPr fontId="1"/>
  </si>
  <si>
    <t>デスマッチ景品の一つ。指揮上限と配下の士気を向上</t>
    <rPh sb="5" eb="7">
      <t>ケイヒン</t>
    </rPh>
    <rPh sb="8" eb="9">
      <t>ヒト</t>
    </rPh>
    <rPh sb="11" eb="13">
      <t>シキ</t>
    </rPh>
    <rPh sb="13" eb="15">
      <t>ジョウゲン</t>
    </rPh>
    <rPh sb="16" eb="18">
      <t>ハイカ</t>
    </rPh>
    <rPh sb="19" eb="21">
      <t>シキ</t>
    </rPh>
    <rPh sb="22" eb="24">
      <t>コウジョウ</t>
    </rPh>
    <phoneticPr fontId="1"/>
  </si>
  <si>
    <t>雑貨</t>
    <rPh sb="0" eb="2">
      <t>ザッカ</t>
    </rPh>
    <phoneticPr fontId="1"/>
  </si>
  <si>
    <t>Champion's Medal</t>
    <phoneticPr fontId="1"/>
  </si>
  <si>
    <t>s</t>
    <phoneticPr fontId="1"/>
  </si>
  <si>
    <t>デスマッチ景品の一つ。指揮能力と霊視を与える</t>
    <rPh sb="5" eb="7">
      <t>ケイヒン</t>
    </rPh>
    <rPh sb="8" eb="9">
      <t>ヒト</t>
    </rPh>
    <rPh sb="11" eb="13">
      <t>シキ</t>
    </rPh>
    <rPh sb="13" eb="15">
      <t>ノウリョク</t>
    </rPh>
    <rPh sb="16" eb="18">
      <t>レイシ</t>
    </rPh>
    <rPh sb="19" eb="20">
      <t>アタ</t>
    </rPh>
    <phoneticPr fontId="1"/>
  </si>
  <si>
    <t>Slave</t>
    <phoneticPr fontId="1"/>
  </si>
  <si>
    <t>捕</t>
    <rPh sb="0" eb="1">
      <t>ホ</t>
    </rPh>
    <phoneticPr fontId="1"/>
  </si>
  <si>
    <t>歩兵</t>
    <rPh sb="0" eb="2">
      <t>ホヘイ</t>
    </rPh>
    <phoneticPr fontId="1"/>
  </si>
  <si>
    <t>Sacred Serpent</t>
    <phoneticPr fontId="1"/>
  </si>
  <si>
    <t>訓</t>
    <rPh sb="0" eb="1">
      <t>クン</t>
    </rPh>
    <phoneticPr fontId="1"/>
  </si>
  <si>
    <t>魔獣</t>
    <rPh sb="0" eb="2">
      <t>マジュウ</t>
    </rPh>
    <phoneticPr fontId="1"/>
  </si>
  <si>
    <t>y</t>
    <phoneticPr fontId="1"/>
  </si>
  <si>
    <t>y</t>
    <phoneticPr fontId="1"/>
  </si>
  <si>
    <t>s</t>
    <phoneticPr fontId="1"/>
  </si>
  <si>
    <t>槍だけ持った奴隷。非常に弱いが遠慮なく使い捨てられる</t>
    <rPh sb="0" eb="1">
      <t>ヤリ</t>
    </rPh>
    <rPh sb="3" eb="4">
      <t>モ</t>
    </rPh>
    <rPh sb="6" eb="8">
      <t>ドレイ</t>
    </rPh>
    <rPh sb="9" eb="11">
      <t>ヒジョウ</t>
    </rPh>
    <rPh sb="12" eb="13">
      <t>ヨワ</t>
    </rPh>
    <rPh sb="15" eb="17">
      <t>エンリョ</t>
    </rPh>
    <rPh sb="19" eb="20">
      <t>ツカ</t>
    </rPh>
    <rPh sb="21" eb="22">
      <t>ス</t>
    </rPh>
    <phoneticPr fontId="1"/>
  </si>
  <si>
    <t>所属部隊の士気を高める毒蛇。士気を欠く下位の兵の維持に役立つ</t>
    <rPh sb="0" eb="2">
      <t>ショゾク</t>
    </rPh>
    <rPh sb="2" eb="4">
      <t>ブタイ</t>
    </rPh>
    <rPh sb="5" eb="7">
      <t>シキ</t>
    </rPh>
    <rPh sb="8" eb="9">
      <t>タカ</t>
    </rPh>
    <rPh sb="11" eb="13">
      <t>ドクヘビ</t>
    </rPh>
    <rPh sb="14" eb="16">
      <t>シキ</t>
    </rPh>
    <rPh sb="17" eb="18">
      <t>カ</t>
    </rPh>
    <rPh sb="19" eb="21">
      <t>カイ</t>
    </rPh>
    <rPh sb="22" eb="23">
      <t>ヘイ</t>
    </rPh>
    <rPh sb="24" eb="26">
      <t>イジ</t>
    </rPh>
    <rPh sb="27" eb="29">
      <t>ヤクダ</t>
    </rPh>
    <phoneticPr fontId="1"/>
  </si>
  <si>
    <t>EA</t>
    <phoneticPr fontId="1"/>
  </si>
  <si>
    <t>Pangaea</t>
    <phoneticPr fontId="1"/>
  </si>
  <si>
    <t>兵士</t>
    <rPh sb="0" eb="2">
      <t>ヘイシ</t>
    </rPh>
    <phoneticPr fontId="1"/>
  </si>
  <si>
    <t>Maenad</t>
    <phoneticPr fontId="1"/>
  </si>
  <si>
    <t>召</t>
    <rPh sb="0" eb="1">
      <t>ショウ</t>
    </rPh>
    <phoneticPr fontId="1"/>
  </si>
  <si>
    <t>爪で戦う裸の人間。弱いが士気は高く弾避けに向く</t>
    <rPh sb="0" eb="1">
      <t>ツメ</t>
    </rPh>
    <rPh sb="2" eb="3">
      <t>タタカ</t>
    </rPh>
    <rPh sb="4" eb="5">
      <t>ハダカ</t>
    </rPh>
    <rPh sb="6" eb="8">
      <t>ニンゲン</t>
    </rPh>
    <rPh sb="9" eb="10">
      <t>ヨワ</t>
    </rPh>
    <rPh sb="12" eb="14">
      <t>シキ</t>
    </rPh>
    <rPh sb="15" eb="16">
      <t>タカ</t>
    </rPh>
    <rPh sb="17" eb="18">
      <t>タマ</t>
    </rPh>
    <rPh sb="18" eb="19">
      <t>ヨ</t>
    </rPh>
    <rPh sb="21" eb="22">
      <t>ム</t>
    </rPh>
    <phoneticPr fontId="1"/>
  </si>
  <si>
    <t>f</t>
    <phoneticPr fontId="1"/>
  </si>
  <si>
    <t>Agartha</t>
    <phoneticPr fontId="1"/>
  </si>
  <si>
    <t>指揮官</t>
    <rPh sb="0" eb="3">
      <t>シキカン</t>
    </rPh>
    <phoneticPr fontId="1"/>
  </si>
  <si>
    <t>Pale One Scout</t>
    <phoneticPr fontId="1"/>
  </si>
  <si>
    <t>城</t>
    <rPh sb="0" eb="1">
      <t>シロ</t>
    </rPh>
    <phoneticPr fontId="1"/>
  </si>
  <si>
    <t>斥候</t>
    <rPh sb="0" eb="2">
      <t>セッコウ</t>
    </rPh>
    <phoneticPr fontId="1"/>
  </si>
  <si>
    <t>水陸両棲の斥候。海に入れる一方で森の通過は苦手</t>
    <rPh sb="0" eb="2">
      <t>スイリク</t>
    </rPh>
    <rPh sb="2" eb="4">
      <t>リョウセイ</t>
    </rPh>
    <rPh sb="5" eb="7">
      <t>セッコウ</t>
    </rPh>
    <rPh sb="8" eb="9">
      <t>ウミ</t>
    </rPh>
    <rPh sb="10" eb="11">
      <t>ハイ</t>
    </rPh>
    <rPh sb="13" eb="15">
      <t>イッポウ</t>
    </rPh>
    <rPh sb="16" eb="17">
      <t>モリ</t>
    </rPh>
    <rPh sb="18" eb="20">
      <t>ツウカ</t>
    </rPh>
    <rPh sb="21" eb="23">
      <t>ニガテ</t>
    </rPh>
    <phoneticPr fontId="1"/>
  </si>
  <si>
    <t>f</t>
    <phoneticPr fontId="1"/>
  </si>
  <si>
    <t>m</t>
    <phoneticPr fontId="1"/>
  </si>
  <si>
    <t>Pale One Commander</t>
    <phoneticPr fontId="1"/>
  </si>
  <si>
    <t>標準的な指揮官。種族的な水陸両棲のため汎用性は高い</t>
    <rPh sb="0" eb="3">
      <t>ヒョウジュンテキ</t>
    </rPh>
    <rPh sb="4" eb="7">
      <t>シキカン</t>
    </rPh>
    <rPh sb="8" eb="11">
      <t>シュゾクテキ</t>
    </rPh>
    <rPh sb="12" eb="14">
      <t>スイリク</t>
    </rPh>
    <rPh sb="14" eb="16">
      <t>リョウセイ</t>
    </rPh>
    <rPh sb="19" eb="22">
      <t>ハンヨウセイ</t>
    </rPh>
    <rPh sb="23" eb="24">
      <t>タカ</t>
    </rPh>
    <phoneticPr fontId="1"/>
  </si>
  <si>
    <t>Troglodyte Lord</t>
    <phoneticPr fontId="1"/>
  </si>
  <si>
    <t>戦闘力に優れる指揮官。指揮自体は下手</t>
    <rPh sb="0" eb="3">
      <t>セントウリョク</t>
    </rPh>
    <rPh sb="4" eb="5">
      <t>スグ</t>
    </rPh>
    <rPh sb="7" eb="10">
      <t>シキカン</t>
    </rPh>
    <rPh sb="11" eb="13">
      <t>シキ</t>
    </rPh>
    <rPh sb="13" eb="15">
      <t>ジタイ</t>
    </rPh>
    <rPh sb="16" eb="18">
      <t>ヘタ</t>
    </rPh>
    <phoneticPr fontId="1"/>
  </si>
  <si>
    <t>Ancient Lord</t>
    <phoneticPr fontId="1"/>
  </si>
  <si>
    <t>上位指揮官。歩幅の分か行軍も早め</t>
    <rPh sb="0" eb="2">
      <t>ジョウイ</t>
    </rPh>
    <rPh sb="2" eb="5">
      <t>シキカン</t>
    </rPh>
    <rPh sb="6" eb="8">
      <t>ホハバ</t>
    </rPh>
    <rPh sb="9" eb="10">
      <t>ブン</t>
    </rPh>
    <rPh sb="11" eb="13">
      <t>コウグン</t>
    </rPh>
    <rPh sb="14" eb="15">
      <t>ハヤ</t>
    </rPh>
    <phoneticPr fontId="1"/>
  </si>
  <si>
    <t>Engraver</t>
    <phoneticPr fontId="1"/>
  </si>
  <si>
    <t>城穴</t>
    <rPh sb="0" eb="1">
      <t>シロ</t>
    </rPh>
    <rPh sb="1" eb="2">
      <t>アナ</t>
    </rPh>
    <phoneticPr fontId="1"/>
  </si>
  <si>
    <t>魔術師</t>
    <rPh sb="0" eb="3">
      <t>マジュツシ</t>
    </rPh>
    <phoneticPr fontId="1"/>
  </si>
  <si>
    <t>地の魔法技能を持つ。研究が得意</t>
    <rPh sb="0" eb="1">
      <t>チ</t>
    </rPh>
    <rPh sb="2" eb="4">
      <t>マホウ</t>
    </rPh>
    <rPh sb="4" eb="6">
      <t>ギノウ</t>
    </rPh>
    <rPh sb="7" eb="8">
      <t>モ</t>
    </rPh>
    <rPh sb="10" eb="12">
      <t>ケンキュウ</t>
    </rPh>
    <rPh sb="13" eb="15">
      <t>トクイ</t>
    </rPh>
    <phoneticPr fontId="1"/>
  </si>
  <si>
    <t>Earth Reader</t>
    <phoneticPr fontId="1"/>
  </si>
  <si>
    <t>y</t>
    <phoneticPr fontId="1"/>
  </si>
  <si>
    <t>聖職者</t>
    <rPh sb="0" eb="3">
      <t>セイショクシャ</t>
    </rPh>
    <phoneticPr fontId="1"/>
  </si>
  <si>
    <t>レベル1の聖職者。地などの魔法技能も持つ</t>
    <rPh sb="5" eb="8">
      <t>セイショクシャ</t>
    </rPh>
    <rPh sb="9" eb="10">
      <t>チ</t>
    </rPh>
    <rPh sb="13" eb="15">
      <t>マホウ</t>
    </rPh>
    <rPh sb="15" eb="17">
      <t>ギノウ</t>
    </rPh>
    <rPh sb="18" eb="19">
      <t>モ</t>
    </rPh>
    <phoneticPr fontId="1"/>
  </si>
  <si>
    <t>10+</t>
    <phoneticPr fontId="1"/>
  </si>
  <si>
    <t>40+</t>
    <phoneticPr fontId="1"/>
  </si>
  <si>
    <t>0+</t>
    <phoneticPr fontId="1"/>
  </si>
  <si>
    <t>Oracle of Subterranean Waters</t>
    <phoneticPr fontId="1"/>
  </si>
  <si>
    <t>都</t>
    <rPh sb="0" eb="1">
      <t>ミヤコ</t>
    </rPh>
    <phoneticPr fontId="1"/>
  </si>
  <si>
    <t>レベル3の聖職者。地と水の魔法技能も持つ</t>
    <rPh sb="5" eb="8">
      <t>セイショクシャ</t>
    </rPh>
    <rPh sb="9" eb="10">
      <t>チ</t>
    </rPh>
    <rPh sb="11" eb="12">
      <t>ミズ</t>
    </rPh>
    <rPh sb="13" eb="15">
      <t>マホウ</t>
    </rPh>
    <rPh sb="15" eb="17">
      <t>ギノウ</t>
    </rPh>
    <rPh sb="18" eb="19">
      <t>モ</t>
    </rPh>
    <phoneticPr fontId="1"/>
  </si>
  <si>
    <t>30+</t>
    <phoneticPr fontId="1"/>
  </si>
  <si>
    <t>Oracle of Subterranean Fires</t>
    <phoneticPr fontId="1"/>
  </si>
  <si>
    <t>レベル3の聖職者。地と火の魔法技能も持つ</t>
    <rPh sb="5" eb="8">
      <t>セイショクシャ</t>
    </rPh>
    <rPh sb="9" eb="10">
      <t>チ</t>
    </rPh>
    <rPh sb="11" eb="12">
      <t>ヒ</t>
    </rPh>
    <rPh sb="13" eb="15">
      <t>マホウ</t>
    </rPh>
    <rPh sb="15" eb="17">
      <t>ギノウ</t>
    </rPh>
    <rPh sb="18" eb="19">
      <t>モ</t>
    </rPh>
    <phoneticPr fontId="1"/>
  </si>
  <si>
    <t>45+</t>
    <phoneticPr fontId="1"/>
  </si>
  <si>
    <t>Oracle of the Dead</t>
    <phoneticPr fontId="1"/>
  </si>
  <si>
    <t>レベル3の聖職者。地と死の魔法技能も持つ</t>
    <rPh sb="5" eb="8">
      <t>セイショクシャ</t>
    </rPh>
    <rPh sb="9" eb="10">
      <t>チ</t>
    </rPh>
    <rPh sb="11" eb="12">
      <t>シ</t>
    </rPh>
    <rPh sb="13" eb="15">
      <t>マホウ</t>
    </rPh>
    <rPh sb="15" eb="17">
      <t>ギノウ</t>
    </rPh>
    <rPh sb="18" eb="19">
      <t>モ</t>
    </rPh>
    <phoneticPr fontId="1"/>
  </si>
  <si>
    <t>25+</t>
    <phoneticPr fontId="1"/>
  </si>
  <si>
    <t>Olm Sage</t>
    <phoneticPr fontId="1"/>
  </si>
  <si>
    <t>都穴</t>
    <rPh sb="0" eb="1">
      <t>ミヤコ</t>
    </rPh>
    <rPh sb="1" eb="2">
      <t>アナ</t>
    </rPh>
    <phoneticPr fontId="1"/>
  </si>
  <si>
    <t>水と地の魔法技能を持つ。独特の体形のため装備欄が少ない</t>
    <rPh sb="0" eb="1">
      <t>ミズ</t>
    </rPh>
    <rPh sb="2" eb="3">
      <t>チ</t>
    </rPh>
    <rPh sb="4" eb="6">
      <t>マホウ</t>
    </rPh>
    <rPh sb="6" eb="8">
      <t>ギノウ</t>
    </rPh>
    <rPh sb="9" eb="10">
      <t>モ</t>
    </rPh>
    <rPh sb="12" eb="14">
      <t>ドクトク</t>
    </rPh>
    <rPh sb="15" eb="17">
      <t>タイケイ</t>
    </rPh>
    <rPh sb="20" eb="22">
      <t>ソウビ</t>
    </rPh>
    <rPh sb="22" eb="23">
      <t>ラン</t>
    </rPh>
    <rPh sb="24" eb="25">
      <t>スク</t>
    </rPh>
    <phoneticPr fontId="1"/>
  </si>
  <si>
    <t>Pale One Militia</t>
    <phoneticPr fontId="1"/>
  </si>
  <si>
    <t>槍を持つ民兵。元々低い戦闘技能がさらに低く非常に弱い</t>
    <rPh sb="0" eb="1">
      <t>ヤリ</t>
    </rPh>
    <rPh sb="2" eb="3">
      <t>モ</t>
    </rPh>
    <rPh sb="4" eb="6">
      <t>ミンペイ</t>
    </rPh>
    <rPh sb="7" eb="9">
      <t>モトモト</t>
    </rPh>
    <rPh sb="9" eb="10">
      <t>ヒク</t>
    </rPh>
    <rPh sb="11" eb="13">
      <t>セントウ</t>
    </rPh>
    <rPh sb="13" eb="15">
      <t>ギノウ</t>
    </rPh>
    <rPh sb="19" eb="20">
      <t>ヒク</t>
    </rPh>
    <rPh sb="21" eb="23">
      <t>ヒジョウ</t>
    </rPh>
    <rPh sb="24" eb="25">
      <t>ヨワ</t>
    </rPh>
    <phoneticPr fontId="1"/>
  </si>
  <si>
    <t>Wet One Captain</t>
    <phoneticPr fontId="1"/>
  </si>
  <si>
    <t>海</t>
    <rPh sb="0" eb="1">
      <t>ウミ</t>
    </rPh>
    <phoneticPr fontId="1"/>
  </si>
  <si>
    <t>海で雇える指揮官。陸の指揮官も海には入れるので特徴は乏しい</t>
    <rPh sb="0" eb="1">
      <t>ウミ</t>
    </rPh>
    <rPh sb="2" eb="3">
      <t>ヤト</t>
    </rPh>
    <rPh sb="5" eb="8">
      <t>シキカン</t>
    </rPh>
    <rPh sb="9" eb="10">
      <t>リク</t>
    </rPh>
    <rPh sb="11" eb="14">
      <t>シキカン</t>
    </rPh>
    <rPh sb="15" eb="16">
      <t>ウミ</t>
    </rPh>
    <rPh sb="18" eb="19">
      <t>ハイ</t>
    </rPh>
    <rPh sb="23" eb="25">
      <t>トクチョウ</t>
    </rPh>
    <rPh sb="26" eb="27">
      <t>トボ</t>
    </rPh>
    <phoneticPr fontId="1"/>
  </si>
  <si>
    <t>Wet One</t>
    <phoneticPr fontId="1"/>
  </si>
  <si>
    <t>槍を持つ軽歩兵。海中では戦闘技能と速度が向上する</t>
    <rPh sb="0" eb="1">
      <t>ヤリ</t>
    </rPh>
    <rPh sb="2" eb="3">
      <t>モ</t>
    </rPh>
    <rPh sb="4" eb="5">
      <t>ケイ</t>
    </rPh>
    <rPh sb="5" eb="7">
      <t>ホヘイ</t>
    </rPh>
    <rPh sb="8" eb="10">
      <t>カイチュウ</t>
    </rPh>
    <rPh sb="12" eb="14">
      <t>セントウ</t>
    </rPh>
    <rPh sb="14" eb="16">
      <t>ギノウ</t>
    </rPh>
    <rPh sb="17" eb="19">
      <t>ソクド</t>
    </rPh>
    <rPh sb="20" eb="22">
      <t>コウジョウ</t>
    </rPh>
    <phoneticPr fontId="1"/>
  </si>
  <si>
    <t>Pale One</t>
    <phoneticPr fontId="1"/>
  </si>
  <si>
    <t>槍と小盾を持つ軽歩兵。種族的に戦闘技能に問題を抱える</t>
    <rPh sb="0" eb="1">
      <t>ヤリ</t>
    </rPh>
    <rPh sb="2" eb="3">
      <t>コ</t>
    </rPh>
    <rPh sb="3" eb="4">
      <t>タテ</t>
    </rPh>
    <rPh sb="5" eb="6">
      <t>モ</t>
    </rPh>
    <rPh sb="7" eb="8">
      <t>ケイ</t>
    </rPh>
    <rPh sb="8" eb="10">
      <t>ホヘイ</t>
    </rPh>
    <rPh sb="11" eb="14">
      <t>シュゾクテキ</t>
    </rPh>
    <rPh sb="15" eb="17">
      <t>セントウ</t>
    </rPh>
    <rPh sb="17" eb="19">
      <t>ギノウ</t>
    </rPh>
    <rPh sb="20" eb="22">
      <t>モンダイ</t>
    </rPh>
    <rPh sb="23" eb="24">
      <t>カカ</t>
    </rPh>
    <phoneticPr fontId="1"/>
  </si>
  <si>
    <t>Pale One Warrior</t>
    <phoneticPr fontId="1"/>
  </si>
  <si>
    <t>城海穴</t>
    <rPh sb="0" eb="1">
      <t>シロ</t>
    </rPh>
    <rPh sb="1" eb="2">
      <t>ウミ</t>
    </rPh>
    <rPh sb="2" eb="3">
      <t>アナ</t>
    </rPh>
    <phoneticPr fontId="1"/>
  </si>
  <si>
    <t>槍と小盾を持つ軽歩兵。洞窟など暗い場所ではやや有利</t>
    <rPh sb="0" eb="1">
      <t>ヤリ</t>
    </rPh>
    <rPh sb="2" eb="3">
      <t>コ</t>
    </rPh>
    <rPh sb="3" eb="4">
      <t>タテ</t>
    </rPh>
    <rPh sb="5" eb="6">
      <t>モ</t>
    </rPh>
    <rPh sb="7" eb="8">
      <t>ケイ</t>
    </rPh>
    <rPh sb="8" eb="10">
      <t>ホヘイ</t>
    </rPh>
    <rPh sb="11" eb="13">
      <t>ドウクツ</t>
    </rPh>
    <rPh sb="15" eb="16">
      <t>クラ</t>
    </rPh>
    <rPh sb="17" eb="19">
      <t>バショ</t>
    </rPh>
    <rPh sb="23" eb="25">
      <t>ユウリ</t>
    </rPh>
    <phoneticPr fontId="1"/>
  </si>
  <si>
    <t>槍と小盾を持つ歩兵。どの兵も要塞包囲は得意とする</t>
    <rPh sb="0" eb="1">
      <t>ヤリ</t>
    </rPh>
    <rPh sb="2" eb="3">
      <t>コ</t>
    </rPh>
    <rPh sb="3" eb="4">
      <t>タテ</t>
    </rPh>
    <rPh sb="5" eb="6">
      <t>モ</t>
    </rPh>
    <rPh sb="7" eb="9">
      <t>ホヘイ</t>
    </rPh>
    <rPh sb="12" eb="13">
      <t>ヘイ</t>
    </rPh>
    <rPh sb="14" eb="16">
      <t>ヨウサイ</t>
    </rPh>
    <rPh sb="16" eb="18">
      <t>ホウイ</t>
    </rPh>
    <rPh sb="19" eb="21">
      <t>トクイ</t>
    </rPh>
    <phoneticPr fontId="1"/>
  </si>
  <si>
    <t>Cavern Guard</t>
    <phoneticPr fontId="1"/>
  </si>
  <si>
    <t>薙刀を持つ歩兵。飢えることなく要塞を効率的に守る</t>
    <rPh sb="0" eb="2">
      <t>ナギナタ</t>
    </rPh>
    <rPh sb="3" eb="4">
      <t>モ</t>
    </rPh>
    <rPh sb="5" eb="7">
      <t>ホヘイ</t>
    </rPh>
    <rPh sb="8" eb="9">
      <t>ウ</t>
    </rPh>
    <rPh sb="15" eb="17">
      <t>ヨウサイ</t>
    </rPh>
    <rPh sb="18" eb="21">
      <t>コウリツテキ</t>
    </rPh>
    <rPh sb="22" eb="23">
      <t>マモ</t>
    </rPh>
    <phoneticPr fontId="1"/>
  </si>
  <si>
    <t>Troglodyte</t>
    <phoneticPr fontId="1"/>
  </si>
  <si>
    <t>敵を蹂躙する怪物。踏めない相手への二連攻撃も侮れない</t>
    <rPh sb="0" eb="1">
      <t>テキ</t>
    </rPh>
    <rPh sb="2" eb="4">
      <t>ジュウリン</t>
    </rPh>
    <rPh sb="6" eb="8">
      <t>カイブツ</t>
    </rPh>
    <rPh sb="9" eb="10">
      <t>フ</t>
    </rPh>
    <rPh sb="13" eb="15">
      <t>アイテ</t>
    </rPh>
    <rPh sb="17" eb="18">
      <t>ニ</t>
    </rPh>
    <rPh sb="18" eb="19">
      <t>レン</t>
    </rPh>
    <rPh sb="19" eb="21">
      <t>コウゲキ</t>
    </rPh>
    <rPh sb="22" eb="23">
      <t>アナド</t>
    </rPh>
    <phoneticPr fontId="1"/>
  </si>
  <si>
    <t>Ancient Stone Hurler</t>
    <phoneticPr fontId="1"/>
  </si>
  <si>
    <t>射手</t>
    <rPh sb="0" eb="2">
      <t>シャシュ</t>
    </rPh>
    <phoneticPr fontId="1"/>
  </si>
  <si>
    <t>岩を投げる兵。射程が短すぎるが威力は強烈</t>
    <rPh sb="0" eb="1">
      <t>イワ</t>
    </rPh>
    <rPh sb="2" eb="3">
      <t>ナ</t>
    </rPh>
    <rPh sb="5" eb="6">
      <t>ヘイ</t>
    </rPh>
    <rPh sb="7" eb="9">
      <t>シャテイ</t>
    </rPh>
    <rPh sb="10" eb="11">
      <t>ミジカ</t>
    </rPh>
    <rPh sb="15" eb="17">
      <t>イリョク</t>
    </rPh>
    <rPh sb="18" eb="20">
      <t>キョウレツ</t>
    </rPh>
    <phoneticPr fontId="1"/>
  </si>
  <si>
    <t>岩を投げる兵。こちらは鎧を身に着けている</t>
    <rPh sb="0" eb="1">
      <t>イワ</t>
    </rPh>
    <rPh sb="2" eb="3">
      <t>ナ</t>
    </rPh>
    <rPh sb="5" eb="6">
      <t>ヘイ</t>
    </rPh>
    <rPh sb="11" eb="12">
      <t>ヨロイ</t>
    </rPh>
    <rPh sb="13" eb="14">
      <t>ミ</t>
    </rPh>
    <rPh sb="15" eb="16">
      <t>ツ</t>
    </rPh>
    <phoneticPr fontId="1"/>
  </si>
  <si>
    <t>Ancient One</t>
    <phoneticPr fontId="1"/>
  </si>
  <si>
    <t>槍と小盾を持つ歩兵。大きさに見合わない戦闘技能が難点</t>
    <rPh sb="0" eb="1">
      <t>ヤリ</t>
    </rPh>
    <rPh sb="2" eb="3">
      <t>コ</t>
    </rPh>
    <rPh sb="3" eb="4">
      <t>タテ</t>
    </rPh>
    <rPh sb="5" eb="6">
      <t>モ</t>
    </rPh>
    <rPh sb="7" eb="9">
      <t>ホヘイ</t>
    </rPh>
    <rPh sb="10" eb="11">
      <t>オオ</t>
    </rPh>
    <rPh sb="14" eb="16">
      <t>ミア</t>
    </rPh>
    <rPh sb="19" eb="21">
      <t>セントウ</t>
    </rPh>
    <rPh sb="21" eb="23">
      <t>ギノウ</t>
    </rPh>
    <rPh sb="24" eb="26">
      <t>ナンテン</t>
    </rPh>
    <phoneticPr fontId="1"/>
  </si>
  <si>
    <t>Seal Guard</t>
    <phoneticPr fontId="1"/>
  </si>
  <si>
    <t>魔法の薙刀を持つ歩兵。戦闘技能も標準的な水準に</t>
    <rPh sb="0" eb="2">
      <t>マホウ</t>
    </rPh>
    <rPh sb="3" eb="5">
      <t>ナギナタ</t>
    </rPh>
    <rPh sb="6" eb="7">
      <t>モ</t>
    </rPh>
    <rPh sb="8" eb="10">
      <t>ホヘイ</t>
    </rPh>
    <rPh sb="11" eb="13">
      <t>セントウ</t>
    </rPh>
    <rPh sb="13" eb="15">
      <t>ギノウ</t>
    </rPh>
    <rPh sb="16" eb="18">
      <t>ヒョウジュン</t>
    </rPh>
    <rPh sb="18" eb="19">
      <t>テキ</t>
    </rPh>
    <rPh sb="20" eb="22">
      <t>スイジュン</t>
    </rPh>
    <phoneticPr fontId="1"/>
  </si>
  <si>
    <t>Great Olm</t>
    <phoneticPr fontId="1"/>
  </si>
  <si>
    <t>思念により敵を麻痺させる。前衛の不器用さを補うのに有効</t>
    <rPh sb="0" eb="2">
      <t>シネン</t>
    </rPh>
    <rPh sb="5" eb="6">
      <t>テキ</t>
    </rPh>
    <rPh sb="7" eb="9">
      <t>マヒ</t>
    </rPh>
    <rPh sb="13" eb="15">
      <t>ゼンエイ</t>
    </rPh>
    <rPh sb="16" eb="19">
      <t>ブキヨウ</t>
    </rPh>
    <rPh sb="21" eb="22">
      <t>オギナ</t>
    </rPh>
    <rPh sb="25" eb="27">
      <t>ユウコウ</t>
    </rPh>
    <phoneticPr fontId="1"/>
  </si>
  <si>
    <t>Wet One</t>
    <phoneticPr fontId="1"/>
  </si>
  <si>
    <t>槍を持つ歩兵。陸でも雇えるものと違い防具を身に着けている</t>
    <rPh sb="0" eb="1">
      <t>ヤリ</t>
    </rPh>
    <rPh sb="2" eb="3">
      <t>モ</t>
    </rPh>
    <rPh sb="4" eb="6">
      <t>ホヘイ</t>
    </rPh>
    <rPh sb="7" eb="8">
      <t>オカ</t>
    </rPh>
    <rPh sb="10" eb="11">
      <t>ヤト</t>
    </rPh>
    <rPh sb="16" eb="17">
      <t>チガ</t>
    </rPh>
    <rPh sb="18" eb="20">
      <t>ボウグ</t>
    </rPh>
    <rPh sb="21" eb="22">
      <t>ミ</t>
    </rPh>
    <rPh sb="23" eb="24">
      <t>ツ</t>
    </rPh>
    <phoneticPr fontId="1"/>
  </si>
  <si>
    <t>Ancient Wet One</t>
    <phoneticPr fontId="1"/>
  </si>
  <si>
    <t>槍を持つ歩兵。やはり海中で真価を発揮する</t>
    <rPh sb="0" eb="1">
      <t>ヤリ</t>
    </rPh>
    <rPh sb="2" eb="3">
      <t>モ</t>
    </rPh>
    <rPh sb="4" eb="6">
      <t>ホヘイ</t>
    </rPh>
    <rPh sb="10" eb="12">
      <t>カイチュウ</t>
    </rPh>
    <rPh sb="13" eb="15">
      <t>シンカ</t>
    </rPh>
    <rPh sb="16" eb="18">
      <t>ハッキ</t>
    </rPh>
    <phoneticPr fontId="1"/>
  </si>
  <si>
    <t>Engraver</t>
    <phoneticPr fontId="1"/>
  </si>
  <si>
    <t>Agartha</t>
    <phoneticPr fontId="1"/>
  </si>
  <si>
    <t>EA</t>
    <phoneticPr fontId="1"/>
  </si>
  <si>
    <t>地1</t>
    <rPh sb="0" eb="1">
      <t>チ</t>
    </rPh>
    <phoneticPr fontId="1"/>
  </si>
  <si>
    <t>Earth Reader</t>
    <phoneticPr fontId="1"/>
  </si>
  <si>
    <t>地2聖1</t>
    <rPh sb="0" eb="1">
      <t>チ</t>
    </rPh>
    <rPh sb="2" eb="3">
      <t>セイ</t>
    </rPh>
    <phoneticPr fontId="1"/>
  </si>
  <si>
    <t>火水死+1:100%</t>
    <rPh sb="0" eb="1">
      <t>ヒ</t>
    </rPh>
    <rPh sb="1" eb="2">
      <t>ミズ</t>
    </rPh>
    <rPh sb="2" eb="3">
      <t>シ</t>
    </rPh>
    <phoneticPr fontId="1"/>
  </si>
  <si>
    <t>Oracle of Subterranean Waters</t>
    <phoneticPr fontId="1"/>
  </si>
  <si>
    <t>水1地3聖3</t>
    <rPh sb="0" eb="1">
      <t>ミズ</t>
    </rPh>
    <rPh sb="2" eb="3">
      <t>チ</t>
    </rPh>
    <rPh sb="4" eb="5">
      <t>セイ</t>
    </rPh>
    <phoneticPr fontId="1"/>
  </si>
  <si>
    <t>水地+1:100% 水地+1:10%</t>
    <rPh sb="0" eb="1">
      <t>ミズ</t>
    </rPh>
    <rPh sb="1" eb="2">
      <t>チ</t>
    </rPh>
    <rPh sb="10" eb="11">
      <t>ミズ</t>
    </rPh>
    <rPh sb="11" eb="12">
      <t>チ</t>
    </rPh>
    <phoneticPr fontId="1"/>
  </si>
  <si>
    <t>15+</t>
    <phoneticPr fontId="1"/>
  </si>
  <si>
    <t>Oracle of Subterranean Fires</t>
    <phoneticPr fontId="1"/>
  </si>
  <si>
    <t>火1地3聖3</t>
    <rPh sb="0" eb="1">
      <t>ヒ</t>
    </rPh>
    <rPh sb="2" eb="3">
      <t>チ</t>
    </rPh>
    <rPh sb="4" eb="5">
      <t>セイ</t>
    </rPh>
    <phoneticPr fontId="1"/>
  </si>
  <si>
    <t>火地+1:100% 火地+1:10%</t>
    <rPh sb="0" eb="1">
      <t>ヒ</t>
    </rPh>
    <rPh sb="1" eb="2">
      <t>チ</t>
    </rPh>
    <rPh sb="10" eb="11">
      <t>ヒ</t>
    </rPh>
    <rPh sb="11" eb="12">
      <t>チ</t>
    </rPh>
    <phoneticPr fontId="1"/>
  </si>
  <si>
    <t>15+</t>
    <phoneticPr fontId="1"/>
  </si>
  <si>
    <t>Oracle of the Dead</t>
    <phoneticPr fontId="1"/>
  </si>
  <si>
    <t>地3死1聖3</t>
    <rPh sb="0" eb="1">
      <t>チ</t>
    </rPh>
    <rPh sb="2" eb="3">
      <t>シ</t>
    </rPh>
    <rPh sb="4" eb="5">
      <t>セイ</t>
    </rPh>
    <phoneticPr fontId="1"/>
  </si>
  <si>
    <t>地死+1:100% 地死+1:10%</t>
    <rPh sb="0" eb="1">
      <t>チ</t>
    </rPh>
    <rPh sb="1" eb="2">
      <t>シ</t>
    </rPh>
    <rPh sb="10" eb="11">
      <t>チ</t>
    </rPh>
    <rPh sb="11" eb="12">
      <t>シ</t>
    </rPh>
    <phoneticPr fontId="1"/>
  </si>
  <si>
    <t>Olm Sage</t>
    <phoneticPr fontId="1"/>
  </si>
  <si>
    <t>水2地1</t>
    <rPh sb="0" eb="1">
      <t>ミズ</t>
    </rPh>
    <rPh sb="2" eb="3">
      <t>チ</t>
    </rPh>
    <phoneticPr fontId="1"/>
  </si>
  <si>
    <t>陸上下位</t>
    <rPh sb="0" eb="2">
      <t>リクジョウ</t>
    </rPh>
    <rPh sb="2" eb="4">
      <t>カイ</t>
    </rPh>
    <phoneticPr fontId="1"/>
  </si>
  <si>
    <t>Pale One Commander</t>
    <phoneticPr fontId="1"/>
  </si>
  <si>
    <t>Pale One:10　Pale One Warrior:10</t>
    <phoneticPr fontId="1"/>
  </si>
  <si>
    <t>陸上上位</t>
    <rPh sb="0" eb="2">
      <t>リクジョウ</t>
    </rPh>
    <rPh sb="2" eb="4">
      <t>ジョウイ</t>
    </rPh>
    <phoneticPr fontId="1"/>
  </si>
  <si>
    <t>Earth Reader</t>
    <phoneticPr fontId="1"/>
  </si>
  <si>
    <t>Pale One Warrior:10　Ancient Stone Hueler:5</t>
    <phoneticPr fontId="1"/>
  </si>
  <si>
    <t>陸上要塞</t>
    <rPh sb="0" eb="2">
      <t>リクジョウ</t>
    </rPh>
    <rPh sb="2" eb="4">
      <t>ヨウサイ</t>
    </rPh>
    <phoneticPr fontId="1"/>
  </si>
  <si>
    <t>Ancient Stone Hurler:4</t>
    <phoneticPr fontId="1"/>
  </si>
  <si>
    <t>水中下位</t>
    <rPh sb="0" eb="2">
      <t>スイチュウ</t>
    </rPh>
    <rPh sb="2" eb="4">
      <t>カイ</t>
    </rPh>
    <phoneticPr fontId="1"/>
  </si>
  <si>
    <t>Wet One Captain</t>
    <phoneticPr fontId="1"/>
  </si>
  <si>
    <t>Wet One:15</t>
    <phoneticPr fontId="1"/>
  </si>
  <si>
    <t>Wet Oneは軽装版</t>
    <rPh sb="8" eb="10">
      <t>ケイソウ</t>
    </rPh>
    <rPh sb="10" eb="11">
      <t>バン</t>
    </rPh>
    <phoneticPr fontId="1"/>
  </si>
  <si>
    <t>Ancient Wet One</t>
    <phoneticPr fontId="1"/>
  </si>
  <si>
    <t>Wet One:15</t>
    <phoneticPr fontId="1"/>
  </si>
  <si>
    <t>Wet Oneは重装版</t>
    <rPh sb="8" eb="9">
      <t>ジュウ</t>
    </rPh>
    <rPh sb="9" eb="10">
      <t>ソウ</t>
    </rPh>
    <rPh sb="10" eb="11">
      <t>バン</t>
    </rPh>
    <phoneticPr fontId="1"/>
  </si>
  <si>
    <t>Wet One Captain</t>
    <phoneticPr fontId="1"/>
  </si>
  <si>
    <t>Wet One:10</t>
    <phoneticPr fontId="1"/>
  </si>
  <si>
    <t>水中上位</t>
    <rPh sb="0" eb="2">
      <t>スイチュウ</t>
    </rPh>
    <rPh sb="2" eb="4">
      <t>ジョウイ</t>
    </rPh>
    <phoneticPr fontId="1"/>
  </si>
  <si>
    <t>水中要塞</t>
    <rPh sb="0" eb="2">
      <t>スイチュウ</t>
    </rPh>
    <rPh sb="2" eb="4">
      <t>ヨウサイ</t>
    </rPh>
    <phoneticPr fontId="1"/>
  </si>
  <si>
    <t>Agartha</t>
    <phoneticPr fontId="1"/>
  </si>
  <si>
    <t>Rhuax Pact</t>
    <phoneticPr fontId="1"/>
  </si>
  <si>
    <t>Conjuration</t>
    <phoneticPr fontId="1"/>
  </si>
  <si>
    <t>火1</t>
    <rPh sb="0" eb="1">
      <t>ヒ</t>
    </rPh>
    <phoneticPr fontId="1"/>
  </si>
  <si>
    <t>地1</t>
    <rPh sb="0" eb="1">
      <t>チ</t>
    </rPh>
    <phoneticPr fontId="1"/>
  </si>
  <si>
    <t>儀式</t>
    <rPh sb="0" eb="2">
      <t>ギシキ</t>
    </rPh>
    <phoneticPr fontId="1"/>
  </si>
  <si>
    <t>首都限定</t>
    <rPh sb="0" eb="2">
      <t>シュト</t>
    </rPh>
    <rPh sb="2" eb="4">
      <t>ゲンテイ</t>
    </rPh>
    <phoneticPr fontId="1"/>
  </si>
  <si>
    <t>兵士召喚</t>
    <rPh sb="0" eb="2">
      <t>ヘイシ</t>
    </rPh>
    <rPh sb="2" eb="4">
      <t>ショウカン</t>
    </rPh>
    <phoneticPr fontId="1"/>
  </si>
  <si>
    <t>Magma Child</t>
    <phoneticPr fontId="1"/>
  </si>
  <si>
    <t>Barathrus Pact</t>
    <phoneticPr fontId="1"/>
  </si>
  <si>
    <t>地2</t>
    <rPh sb="0" eb="1">
      <t>チ</t>
    </rPh>
    <phoneticPr fontId="1"/>
  </si>
  <si>
    <t>再生しつつ敵を蹂躙する精霊Earth Elementalを1体召喚します</t>
    <rPh sb="0" eb="2">
      <t>サイセイ</t>
    </rPh>
    <rPh sb="5" eb="6">
      <t>テキ</t>
    </rPh>
    <rPh sb="7" eb="9">
      <t>ジュウリン</t>
    </rPh>
    <rPh sb="11" eb="13">
      <t>セイレイ</t>
    </rPh>
    <rPh sb="30" eb="31">
      <t>タイ</t>
    </rPh>
    <rPh sb="31" eb="33">
      <t>ショウカン</t>
    </rPh>
    <phoneticPr fontId="1"/>
  </si>
  <si>
    <t>炎による範囲攻撃を行う精霊Magma Childを5体召喚します</t>
    <rPh sb="0" eb="1">
      <t>ホノオ</t>
    </rPh>
    <rPh sb="4" eb="6">
      <t>ハンイ</t>
    </rPh>
    <rPh sb="6" eb="8">
      <t>コウゲキ</t>
    </rPh>
    <rPh sb="9" eb="10">
      <t>オコナ</t>
    </rPh>
    <rPh sb="11" eb="13">
      <t>セイレイ</t>
    </rPh>
    <rPh sb="26" eb="27">
      <t>タイ</t>
    </rPh>
    <rPh sb="27" eb="29">
      <t>ショウカン</t>
    </rPh>
    <phoneticPr fontId="1"/>
  </si>
  <si>
    <t>Earth Elemental</t>
    <phoneticPr fontId="1"/>
  </si>
  <si>
    <t>Bind Penumbral</t>
    <phoneticPr fontId="1"/>
  </si>
  <si>
    <t>死1</t>
    <rPh sb="0" eb="1">
      <t>シ</t>
    </rPh>
    <phoneticPr fontId="1"/>
  </si>
  <si>
    <t>陸上専用</t>
    <rPh sb="0" eb="2">
      <t>リクジョウ</t>
    </rPh>
    <rPh sb="2" eb="4">
      <t>センヨウ</t>
    </rPh>
    <phoneticPr fontId="1"/>
  </si>
  <si>
    <t>水陸両用</t>
    <rPh sb="0" eb="2">
      <t>スイリク</t>
    </rPh>
    <rPh sb="2" eb="4">
      <t>リョウヨウ</t>
    </rPh>
    <phoneticPr fontId="1"/>
  </si>
  <si>
    <t>生命力を吸収する霊Penumbralを1体召喚します</t>
    <rPh sb="0" eb="3">
      <t>セイメイリョク</t>
    </rPh>
    <rPh sb="4" eb="6">
      <t>キュウシュウ</t>
    </rPh>
    <rPh sb="8" eb="9">
      <t>レイ</t>
    </rPh>
    <rPh sb="20" eb="21">
      <t>タイ</t>
    </rPh>
    <rPh sb="21" eb="23">
      <t>ショウカン</t>
    </rPh>
    <phoneticPr fontId="1"/>
  </si>
  <si>
    <t>Penumbral</t>
    <phoneticPr fontId="1"/>
  </si>
  <si>
    <t>Revive Cavern Wights</t>
    <phoneticPr fontId="1"/>
  </si>
  <si>
    <t>Pale OneのミイラCavern Wightを3体召喚します</t>
    <rPh sb="26" eb="27">
      <t>タイ</t>
    </rPh>
    <rPh sb="27" eb="29">
      <t>ショウカン</t>
    </rPh>
    <phoneticPr fontId="1"/>
  </si>
  <si>
    <t>Cavern Wight</t>
    <phoneticPr fontId="1"/>
  </si>
  <si>
    <t>Bind Umbral</t>
    <phoneticPr fontId="1"/>
  </si>
  <si>
    <t>死2</t>
    <rPh sb="0" eb="1">
      <t>シ</t>
    </rPh>
    <phoneticPr fontId="1"/>
  </si>
  <si>
    <t>生命力を吸収する大型の霊Umbralを1体召喚します</t>
    <rPh sb="0" eb="3">
      <t>セイメイリョク</t>
    </rPh>
    <rPh sb="4" eb="6">
      <t>キュウシュウ</t>
    </rPh>
    <rPh sb="8" eb="10">
      <t>オオガタ</t>
    </rPh>
    <rPh sb="11" eb="12">
      <t>レイ</t>
    </rPh>
    <rPh sb="20" eb="21">
      <t>タイ</t>
    </rPh>
    <rPh sb="21" eb="23">
      <t>ショウカン</t>
    </rPh>
    <phoneticPr fontId="1"/>
  </si>
  <si>
    <t>Umbral</t>
    <phoneticPr fontId="1"/>
  </si>
  <si>
    <t>Unleash Imprisoned Ones</t>
    <phoneticPr fontId="1"/>
  </si>
  <si>
    <t>Alteration</t>
    <phoneticPr fontId="1"/>
  </si>
  <si>
    <t>地6</t>
    <rPh sb="0" eb="1">
      <t>チ</t>
    </rPh>
    <phoneticPr fontId="1"/>
  </si>
  <si>
    <t>死4</t>
    <rPh sb="0" eb="1">
      <t>シ</t>
    </rPh>
    <phoneticPr fontId="1"/>
  </si>
  <si>
    <t>特殊</t>
    <rPh sb="0" eb="2">
      <t>トクシュ</t>
    </rPh>
    <phoneticPr fontId="1"/>
  </si>
  <si>
    <t>首都の封印の間を開放し三体の闇の神を開放します</t>
    <rPh sb="0" eb="2">
      <t>シュト</t>
    </rPh>
    <rPh sb="3" eb="5">
      <t>フウイン</t>
    </rPh>
    <rPh sb="6" eb="7">
      <t>マ</t>
    </rPh>
    <rPh sb="8" eb="10">
      <t>カイホウ</t>
    </rPh>
    <rPh sb="11" eb="13">
      <t>サンタイ</t>
    </rPh>
    <rPh sb="14" eb="15">
      <t>ヤミ</t>
    </rPh>
    <rPh sb="16" eb="17">
      <t>カミ</t>
    </rPh>
    <rPh sb="18" eb="20">
      <t>カイホウ</t>
    </rPh>
    <phoneticPr fontId="1"/>
  </si>
  <si>
    <t>Living Mercury</t>
    <phoneticPr fontId="1"/>
  </si>
  <si>
    <t>Enchantment</t>
    <phoneticPr fontId="1"/>
  </si>
  <si>
    <t>水1</t>
    <rPh sb="0" eb="1">
      <t>ミズ</t>
    </rPh>
    <phoneticPr fontId="1"/>
  </si>
  <si>
    <t>有毒な生ける水銀Living Mercuryを1体召喚します</t>
    <rPh sb="0" eb="2">
      <t>ユウドク</t>
    </rPh>
    <rPh sb="3" eb="4">
      <t>イ</t>
    </rPh>
    <rPh sb="6" eb="8">
      <t>スイギン</t>
    </rPh>
    <rPh sb="24" eb="25">
      <t>タイ</t>
    </rPh>
    <rPh sb="25" eb="27">
      <t>ショウカン</t>
    </rPh>
    <phoneticPr fontId="1"/>
  </si>
  <si>
    <t>Thaumaturgy</t>
    <phoneticPr fontId="1"/>
  </si>
  <si>
    <t>Mirror of Earths Memories</t>
    <phoneticPr fontId="1"/>
  </si>
  <si>
    <t>水2</t>
    <rPh sb="0" eb="1">
      <t>ミズ</t>
    </rPh>
    <phoneticPr fontId="1"/>
  </si>
  <si>
    <t>土地探索</t>
    <rPh sb="0" eb="2">
      <t>トチ</t>
    </rPh>
    <rPh sb="2" eb="4">
      <t>タンサク</t>
    </rPh>
    <phoneticPr fontId="1"/>
  </si>
  <si>
    <t>指定した洞窟の州の火水地死に関連する魔法の地を全て明かします</t>
    <rPh sb="4" eb="6">
      <t>ドウクツ</t>
    </rPh>
    <rPh sb="9" eb="10">
      <t>ヒ</t>
    </rPh>
    <rPh sb="10" eb="11">
      <t>ミズ</t>
    </rPh>
    <rPh sb="11" eb="12">
      <t>チ</t>
    </rPh>
    <rPh sb="12" eb="13">
      <t>シ</t>
    </rPh>
    <phoneticPr fontId="1"/>
  </si>
  <si>
    <t>遠隔儀式\n洞窟の州のみ指定可能</t>
    <rPh sb="0" eb="2">
      <t>エンカク</t>
    </rPh>
    <rPh sb="2" eb="4">
      <t>ギシキ</t>
    </rPh>
    <rPh sb="6" eb="8">
      <t>ドウクツ</t>
    </rPh>
    <rPh sb="9" eb="10">
      <t>シュウ</t>
    </rPh>
    <rPh sb="12" eb="14">
      <t>シテイ</t>
    </rPh>
    <rPh sb="14" eb="16">
      <t>カノウ</t>
    </rPh>
    <phoneticPr fontId="1"/>
  </si>
  <si>
    <t>EA</t>
    <phoneticPr fontId="1"/>
  </si>
  <si>
    <t>Rhuax Pact</t>
    <phoneticPr fontId="1"/>
  </si>
  <si>
    <t>Barathrus Pact</t>
    <phoneticPr fontId="1"/>
  </si>
  <si>
    <t>Bind Penumbral</t>
    <phoneticPr fontId="1"/>
  </si>
  <si>
    <t>Revive Cavern Wights</t>
    <phoneticPr fontId="1"/>
  </si>
  <si>
    <t>Bind Umbral</t>
    <phoneticPr fontId="1"/>
  </si>
  <si>
    <t>Unleash Imprisoned Ones</t>
    <phoneticPr fontId="1"/>
  </si>
  <si>
    <t>Liquid Flames of Rhuax</t>
    <phoneticPr fontId="1"/>
  </si>
  <si>
    <t>Living Mercury</t>
    <phoneticPr fontId="1"/>
  </si>
  <si>
    <t>Mirror of Earths Memories</t>
    <phoneticPr fontId="1"/>
  </si>
  <si>
    <t>洞窟の要塞に税収/資源ボーナス</t>
    <phoneticPr fontId="1"/>
  </si>
  <si>
    <t>Halls of the Oracles, Roots of the Earth, The Chamber of the Seal, The Womb of the Earth</t>
    <phoneticPr fontId="1"/>
  </si>
  <si>
    <t>火1水1地3死1</t>
    <rPh sb="0" eb="1">
      <t>ヒ</t>
    </rPh>
    <rPh sb="2" eb="3">
      <t>ミズ</t>
    </rPh>
    <rPh sb="4" eb="5">
      <t>チ</t>
    </rPh>
    <rPh sb="6" eb="7">
      <t>シ</t>
    </rPh>
    <phoneticPr fontId="1"/>
  </si>
  <si>
    <t>地の魔術師による遠隔偵察</t>
    <rPh sb="0" eb="1">
      <t>チ</t>
    </rPh>
    <rPh sb="2" eb="5">
      <t>マジュツシ</t>
    </rPh>
    <rPh sb="8" eb="10">
      <t>エンカク</t>
    </rPh>
    <rPh sb="10" eb="12">
      <t>テイサツ</t>
    </rPh>
    <phoneticPr fontId="1"/>
  </si>
  <si>
    <t>Roots of the Earthの下にある暗き洞穴には、奇妙な単眼の人型種族が進化しました。
太陽に触れられることなく、彼らはPale Oneとして人間に知られるようになりました。
Pale Oneは完全な暗視能力と鰓を生まれ持ち、地底の川や湖、そして洞穴の広間に住みます。
Pale Pneの成長は止まることがなく、古きものは巨大な体躯にまで成長することができます。
Ancient Oneの中でも最も賢明なものたちは、強大な力を持つ魔法神官、Oracleとして知られます。
Oracleは大きな洞穴の広間に集い、そこで彼らはPale Oneの運命を予知します。</t>
    <phoneticPr fontId="1"/>
  </si>
  <si>
    <t>青白き者</t>
    <rPh sb="0" eb="2">
      <t>アオジロ</t>
    </rPh>
    <rPh sb="3" eb="4">
      <t>モノ</t>
    </rPh>
    <phoneticPr fontId="1"/>
  </si>
  <si>
    <t>フィルボルグ、シー、トゥアハ</t>
    <phoneticPr fontId="1"/>
  </si>
  <si>
    <t>Sea</t>
    <phoneticPr fontId="1"/>
  </si>
  <si>
    <t>Fir Bolg Scout</t>
    <phoneticPr fontId="1"/>
  </si>
  <si>
    <t>指揮官</t>
    <rPh sb="0" eb="3">
      <t>シキカン</t>
    </rPh>
    <phoneticPr fontId="1"/>
  </si>
  <si>
    <t>Tir na n'Og</t>
    <phoneticPr fontId="1"/>
  </si>
  <si>
    <t>城</t>
    <rPh sb="0" eb="1">
      <t>シロ</t>
    </rPh>
    <phoneticPr fontId="1"/>
  </si>
  <si>
    <t>斥候</t>
    <rPh sb="0" eb="2">
      <t>セッコウ</t>
    </rPh>
    <phoneticPr fontId="1"/>
  </si>
  <si>
    <t>装備が整った斥候。斥候としては無駄に高価なだけ</t>
    <rPh sb="0" eb="2">
      <t>ソウビ</t>
    </rPh>
    <rPh sb="3" eb="4">
      <t>トトノ</t>
    </rPh>
    <rPh sb="6" eb="8">
      <t>セッコウ</t>
    </rPh>
    <rPh sb="9" eb="11">
      <t>セッコウ</t>
    </rPh>
    <rPh sb="15" eb="17">
      <t>ムダ</t>
    </rPh>
    <rPh sb="18" eb="20">
      <t>コウカ</t>
    </rPh>
    <phoneticPr fontId="1"/>
  </si>
  <si>
    <t>fm</t>
    <phoneticPr fontId="1"/>
  </si>
  <si>
    <t>Fir Bolg Champion</t>
    <phoneticPr fontId="1"/>
  </si>
  <si>
    <t>標準的な指揮官。芸はないが雇用条件も緩い</t>
    <rPh sb="0" eb="3">
      <t>ヒョウジュンテキ</t>
    </rPh>
    <rPh sb="4" eb="7">
      <t>シキカン</t>
    </rPh>
    <rPh sb="8" eb="9">
      <t>ゲイ</t>
    </rPh>
    <rPh sb="13" eb="15">
      <t>コヨウ</t>
    </rPh>
    <rPh sb="15" eb="17">
      <t>ジョウケン</t>
    </rPh>
    <rPh sb="18" eb="19">
      <t>ユル</t>
    </rPh>
    <phoneticPr fontId="1"/>
  </si>
  <si>
    <t>Fir Bolg Druid</t>
    <phoneticPr fontId="1"/>
  </si>
  <si>
    <t>y</t>
    <phoneticPr fontId="1"/>
  </si>
  <si>
    <t>魔術師</t>
    <rPh sb="0" eb="3">
      <t>マジュツシ</t>
    </rPh>
    <phoneticPr fontId="1"/>
  </si>
  <si>
    <t>風などの魔法技能を持つ。雇用しやすく研究向け</t>
    <rPh sb="0" eb="1">
      <t>カゼ</t>
    </rPh>
    <rPh sb="4" eb="6">
      <t>マホウ</t>
    </rPh>
    <rPh sb="6" eb="8">
      <t>ギノウ</t>
    </rPh>
    <rPh sb="9" eb="10">
      <t>モ</t>
    </rPh>
    <rPh sb="12" eb="14">
      <t>コヨウ</t>
    </rPh>
    <rPh sb="18" eb="20">
      <t>ケンキュウ</t>
    </rPh>
    <rPh sb="20" eb="21">
      <t>ム</t>
    </rPh>
    <phoneticPr fontId="1"/>
  </si>
  <si>
    <t>5+</t>
    <phoneticPr fontId="1"/>
  </si>
  <si>
    <t>Def</t>
    <phoneticPr fontId="1"/>
  </si>
  <si>
    <t>Sidhe Champion</t>
    <phoneticPr fontId="1"/>
  </si>
  <si>
    <t>聖職者</t>
    <rPh sb="0" eb="3">
      <t>セイショクシャ</t>
    </rPh>
    <phoneticPr fontId="1"/>
  </si>
  <si>
    <t>y</t>
    <phoneticPr fontId="1"/>
  </si>
  <si>
    <t>レベル1の聖職者。風と緑の魔法技能も持ち上位指揮官も兼任</t>
    <rPh sb="5" eb="8">
      <t>セイショクシャ</t>
    </rPh>
    <rPh sb="9" eb="10">
      <t>カゼ</t>
    </rPh>
    <rPh sb="11" eb="12">
      <t>ミドリ</t>
    </rPh>
    <rPh sb="13" eb="15">
      <t>マホウ</t>
    </rPh>
    <rPh sb="15" eb="17">
      <t>ギノウ</t>
    </rPh>
    <rPh sb="18" eb="19">
      <t>モ</t>
    </rPh>
    <rPh sb="20" eb="22">
      <t>ジョウイ</t>
    </rPh>
    <rPh sb="22" eb="25">
      <t>シキカン</t>
    </rPh>
    <rPh sb="26" eb="28">
      <t>ケンニン</t>
    </rPh>
    <phoneticPr fontId="1"/>
  </si>
  <si>
    <t>f</t>
    <phoneticPr fontId="1"/>
  </si>
  <si>
    <t>Sidhe Lord</t>
    <phoneticPr fontId="1"/>
  </si>
  <si>
    <t>y</t>
    <phoneticPr fontId="1"/>
  </si>
  <si>
    <t>y</t>
    <phoneticPr fontId="1"/>
  </si>
  <si>
    <t>レベル2の聖職者。風と緑の魔法技能も持ち指揮官も兼任</t>
    <rPh sb="5" eb="8">
      <t>セイショクシャ</t>
    </rPh>
    <rPh sb="9" eb="10">
      <t>カゼ</t>
    </rPh>
    <rPh sb="11" eb="12">
      <t>ミドリ</t>
    </rPh>
    <rPh sb="13" eb="15">
      <t>マホウ</t>
    </rPh>
    <rPh sb="15" eb="17">
      <t>ギノウ</t>
    </rPh>
    <rPh sb="18" eb="19">
      <t>モ</t>
    </rPh>
    <rPh sb="20" eb="23">
      <t>シキカン</t>
    </rPh>
    <rPh sb="24" eb="26">
      <t>ケンニン</t>
    </rPh>
    <phoneticPr fontId="1"/>
  </si>
  <si>
    <t>Bean Sidhe</t>
    <phoneticPr fontId="1"/>
  </si>
  <si>
    <t>風、水、緑などの魔法技能を持つ。聖職者ではないが神聖</t>
    <rPh sb="0" eb="1">
      <t>カゼ</t>
    </rPh>
    <rPh sb="2" eb="3">
      <t>ミズ</t>
    </rPh>
    <rPh sb="4" eb="5">
      <t>ミドリ</t>
    </rPh>
    <rPh sb="8" eb="10">
      <t>マホウ</t>
    </rPh>
    <rPh sb="10" eb="12">
      <t>ギノウ</t>
    </rPh>
    <rPh sb="13" eb="14">
      <t>モ</t>
    </rPh>
    <rPh sb="16" eb="19">
      <t>セイショクシャ</t>
    </rPh>
    <rPh sb="24" eb="26">
      <t>シンセイ</t>
    </rPh>
    <phoneticPr fontId="1"/>
  </si>
  <si>
    <t>Baobhan Sidhe</t>
    <phoneticPr fontId="1"/>
  </si>
  <si>
    <t>風の魔法技能を持つ暗殺者。呪文による効率的な暗殺が可能</t>
    <rPh sb="0" eb="1">
      <t>カゼ</t>
    </rPh>
    <rPh sb="2" eb="4">
      <t>マホウ</t>
    </rPh>
    <rPh sb="4" eb="6">
      <t>ギノウ</t>
    </rPh>
    <rPh sb="7" eb="8">
      <t>モ</t>
    </rPh>
    <rPh sb="9" eb="12">
      <t>アンサツシャ</t>
    </rPh>
    <rPh sb="13" eb="15">
      <t>ジュモン</t>
    </rPh>
    <rPh sb="18" eb="21">
      <t>コウリツテキ</t>
    </rPh>
    <rPh sb="22" eb="24">
      <t>アンサツ</t>
    </rPh>
    <rPh sb="25" eb="27">
      <t>カノウ</t>
    </rPh>
    <phoneticPr fontId="1"/>
  </si>
  <si>
    <t>f</t>
    <phoneticPr fontId="1"/>
  </si>
  <si>
    <t>暗殺者</t>
    <rPh sb="0" eb="3">
      <t>アンサツシャ</t>
    </rPh>
    <phoneticPr fontId="1"/>
  </si>
  <si>
    <t>Ri</t>
    <phoneticPr fontId="1"/>
  </si>
  <si>
    <t>都</t>
    <rPh sb="0" eb="1">
      <t>ミヤコ</t>
    </rPh>
    <phoneticPr fontId="1"/>
  </si>
  <si>
    <t>レベル2の聖職者。風や緑などの魔法技能も持ち最上位指揮官も兼ねる</t>
    <rPh sb="5" eb="8">
      <t>セイショクシャ</t>
    </rPh>
    <rPh sb="9" eb="10">
      <t>カゼ</t>
    </rPh>
    <rPh sb="11" eb="12">
      <t>ミドリ</t>
    </rPh>
    <rPh sb="15" eb="17">
      <t>マホウ</t>
    </rPh>
    <rPh sb="17" eb="19">
      <t>ギノウ</t>
    </rPh>
    <rPh sb="20" eb="21">
      <t>モ</t>
    </rPh>
    <rPh sb="22" eb="25">
      <t>サイジョウイ</t>
    </rPh>
    <rPh sb="25" eb="28">
      <t>シキカン</t>
    </rPh>
    <rPh sb="29" eb="30">
      <t>カ</t>
    </rPh>
    <phoneticPr fontId="1"/>
  </si>
  <si>
    <t>25+</t>
    <phoneticPr fontId="1"/>
  </si>
  <si>
    <t>レベル2の聖職者。風や緑などの魔法技能も持つ</t>
    <rPh sb="5" eb="8">
      <t>セイショクシャ</t>
    </rPh>
    <rPh sb="9" eb="10">
      <t>カゼ</t>
    </rPh>
    <rPh sb="11" eb="12">
      <t>ミドリ</t>
    </rPh>
    <rPh sb="15" eb="17">
      <t>マホウ</t>
    </rPh>
    <rPh sb="17" eb="19">
      <t>ギノウ</t>
    </rPh>
    <rPh sb="20" eb="21">
      <t>モ</t>
    </rPh>
    <phoneticPr fontId="1"/>
  </si>
  <si>
    <t>30+</t>
    <phoneticPr fontId="1"/>
  </si>
  <si>
    <t>Tuatha Sorceress</t>
    <phoneticPr fontId="1"/>
  </si>
  <si>
    <t>Fir Bolg Militia</t>
    <phoneticPr fontId="1"/>
  </si>
  <si>
    <t>兵士</t>
    <rPh sb="0" eb="2">
      <t>ヘイシ</t>
    </rPh>
    <phoneticPr fontId="1"/>
  </si>
  <si>
    <t>歩兵</t>
    <rPh sb="0" eb="2">
      <t>ホヘイ</t>
    </rPh>
    <phoneticPr fontId="1"/>
  </si>
  <si>
    <t>槍と盾を持つ民兵。民兵としては強いほう</t>
    <rPh sb="0" eb="1">
      <t>ヤリ</t>
    </rPh>
    <rPh sb="2" eb="3">
      <t>タテ</t>
    </rPh>
    <rPh sb="4" eb="5">
      <t>モ</t>
    </rPh>
    <rPh sb="6" eb="8">
      <t>ミンペイ</t>
    </rPh>
    <rPh sb="9" eb="11">
      <t>ミンペイ</t>
    </rPh>
    <rPh sb="15" eb="16">
      <t>ツヨ</t>
    </rPh>
    <phoneticPr fontId="1"/>
  </si>
  <si>
    <t>Fir Bolg Slinger</t>
    <phoneticPr fontId="1"/>
  </si>
  <si>
    <t>射手</t>
    <rPh sb="0" eb="2">
      <t>シャシュ</t>
    </rPh>
    <phoneticPr fontId="1"/>
  </si>
  <si>
    <t>高精度の投石部隊。軽装の敵が相手なら使える</t>
    <rPh sb="0" eb="3">
      <t>コウセイド</t>
    </rPh>
    <rPh sb="4" eb="6">
      <t>トウセキ</t>
    </rPh>
    <rPh sb="6" eb="8">
      <t>ブタイ</t>
    </rPh>
    <rPh sb="9" eb="11">
      <t>ケイソウ</t>
    </rPh>
    <rPh sb="12" eb="13">
      <t>テキ</t>
    </rPh>
    <rPh sb="14" eb="16">
      <t>アイテ</t>
    </rPh>
    <rPh sb="18" eb="19">
      <t>ツカ</t>
    </rPh>
    <phoneticPr fontId="1"/>
  </si>
  <si>
    <t>Fir Bolg Warrior</t>
    <phoneticPr fontId="1"/>
  </si>
  <si>
    <t>槍、投槍、盾を持つ軽歩兵。装備は貧相だが戦闘技能は一流</t>
    <rPh sb="0" eb="1">
      <t>ヤリ</t>
    </rPh>
    <rPh sb="2" eb="4">
      <t>ナゲヤリ</t>
    </rPh>
    <rPh sb="5" eb="6">
      <t>タテ</t>
    </rPh>
    <rPh sb="7" eb="8">
      <t>モ</t>
    </rPh>
    <rPh sb="9" eb="10">
      <t>ケイ</t>
    </rPh>
    <rPh sb="10" eb="12">
      <t>ホヘイ</t>
    </rPh>
    <rPh sb="13" eb="15">
      <t>ソウビ</t>
    </rPh>
    <rPh sb="16" eb="18">
      <t>ヒンソウ</t>
    </rPh>
    <rPh sb="20" eb="22">
      <t>セントウ</t>
    </rPh>
    <rPh sb="22" eb="24">
      <t>ギノウ</t>
    </rPh>
    <rPh sb="25" eb="27">
      <t>イチリュウ</t>
    </rPh>
    <phoneticPr fontId="1"/>
  </si>
  <si>
    <t>Fir Bolg Warrior</t>
    <phoneticPr fontId="1"/>
  </si>
  <si>
    <t>斧と盾を持つ軽歩兵。より接近戦に特化している</t>
    <rPh sb="0" eb="1">
      <t>オノ</t>
    </rPh>
    <rPh sb="2" eb="3">
      <t>タテ</t>
    </rPh>
    <rPh sb="4" eb="5">
      <t>モ</t>
    </rPh>
    <rPh sb="6" eb="7">
      <t>ケイ</t>
    </rPh>
    <rPh sb="7" eb="9">
      <t>ホヘイ</t>
    </rPh>
    <rPh sb="12" eb="15">
      <t>セッキンセン</t>
    </rPh>
    <rPh sb="16" eb="18">
      <t>トクカ</t>
    </rPh>
    <phoneticPr fontId="1"/>
  </si>
  <si>
    <t>Sidhe Warrior</t>
    <phoneticPr fontId="1"/>
  </si>
  <si>
    <t>槍、投槍、盾を持つ歩兵。鏡像を纏い接近戦では非常に強い</t>
    <rPh sb="0" eb="1">
      <t>ヤリ</t>
    </rPh>
    <rPh sb="2" eb="4">
      <t>ナゲヤリ</t>
    </rPh>
    <rPh sb="5" eb="6">
      <t>タテ</t>
    </rPh>
    <rPh sb="7" eb="8">
      <t>モ</t>
    </rPh>
    <rPh sb="9" eb="11">
      <t>ホヘイ</t>
    </rPh>
    <rPh sb="12" eb="14">
      <t>キョウゾウ</t>
    </rPh>
    <rPh sb="15" eb="16">
      <t>マト</t>
    </rPh>
    <rPh sb="17" eb="20">
      <t>セッキンセン</t>
    </rPh>
    <rPh sb="22" eb="24">
      <t>ヒジョウ</t>
    </rPh>
    <rPh sb="25" eb="26">
      <t>ツヨ</t>
    </rPh>
    <phoneticPr fontId="1"/>
  </si>
  <si>
    <t>Tuatha Warrior</t>
    <phoneticPr fontId="1"/>
  </si>
  <si>
    <t>y</t>
    <phoneticPr fontId="1"/>
  </si>
  <si>
    <t>魔法の槍、投槍、盾を持つ歩兵。鏡像と高い戦闘技能は凶悪</t>
    <rPh sb="0" eb="2">
      <t>マホウ</t>
    </rPh>
    <rPh sb="3" eb="4">
      <t>ヤリ</t>
    </rPh>
    <rPh sb="5" eb="7">
      <t>ナゲヤリ</t>
    </rPh>
    <rPh sb="8" eb="9">
      <t>タテ</t>
    </rPh>
    <rPh sb="10" eb="11">
      <t>モ</t>
    </rPh>
    <rPh sb="12" eb="14">
      <t>ホヘイ</t>
    </rPh>
    <rPh sb="15" eb="17">
      <t>キョウゾウ</t>
    </rPh>
    <rPh sb="18" eb="19">
      <t>タカ</t>
    </rPh>
    <rPh sb="20" eb="22">
      <t>セントウ</t>
    </rPh>
    <rPh sb="22" eb="24">
      <t>ギノウ</t>
    </rPh>
    <rPh sb="25" eb="27">
      <t>キョウアク</t>
    </rPh>
    <phoneticPr fontId="1"/>
  </si>
  <si>
    <t>Fir Bolg Druid</t>
    <phoneticPr fontId="1"/>
  </si>
  <si>
    <t>風1</t>
    <rPh sb="0" eb="1">
      <t>カゼ</t>
    </rPh>
    <phoneticPr fontId="1"/>
  </si>
  <si>
    <t>水地緑+1:100%</t>
    <rPh sb="0" eb="1">
      <t>ミズ</t>
    </rPh>
    <rPh sb="1" eb="2">
      <t>チ</t>
    </rPh>
    <rPh sb="2" eb="3">
      <t>ミドリ</t>
    </rPh>
    <phoneticPr fontId="1"/>
  </si>
  <si>
    <t>Sidhe Champion</t>
    <phoneticPr fontId="1"/>
  </si>
  <si>
    <t>Sidhe Lord</t>
    <phoneticPr fontId="1"/>
  </si>
  <si>
    <t>Bean Sidhe</t>
    <phoneticPr fontId="1"/>
  </si>
  <si>
    <t>風1緑1聖1</t>
    <phoneticPr fontId="1"/>
  </si>
  <si>
    <t>風2緑1聖2</t>
    <phoneticPr fontId="1"/>
  </si>
  <si>
    <t>風1水1緑1</t>
    <phoneticPr fontId="1"/>
  </si>
  <si>
    <t>風水地緑+1:100%</t>
    <rPh sb="0" eb="1">
      <t>カゼ</t>
    </rPh>
    <rPh sb="1" eb="2">
      <t>ミズ</t>
    </rPh>
    <rPh sb="2" eb="3">
      <t>チ</t>
    </rPh>
    <rPh sb="3" eb="4">
      <t>ミドリ</t>
    </rPh>
    <phoneticPr fontId="1"/>
  </si>
  <si>
    <t>Baobhan Sidhe</t>
    <phoneticPr fontId="1"/>
  </si>
  <si>
    <t>風2</t>
    <rPh sb="0" eb="1">
      <t>カゼ</t>
    </rPh>
    <phoneticPr fontId="1"/>
  </si>
  <si>
    <t>Ri</t>
    <phoneticPr fontId="1"/>
  </si>
  <si>
    <t>風2緑2聖2</t>
    <rPh sb="0" eb="1">
      <t>カゼ</t>
    </rPh>
    <rPh sb="2" eb="3">
      <t>ミドリ</t>
    </rPh>
    <rPh sb="4" eb="5">
      <t>セイ</t>
    </rPh>
    <phoneticPr fontId="1"/>
  </si>
  <si>
    <t>風水地緑+1:100% 風水地緑+1:10%</t>
    <rPh sb="0" eb="1">
      <t>カゼ</t>
    </rPh>
    <rPh sb="1" eb="2">
      <t>ミズ</t>
    </rPh>
    <rPh sb="2" eb="3">
      <t>チ</t>
    </rPh>
    <rPh sb="3" eb="4">
      <t>ミドリ</t>
    </rPh>
    <rPh sb="12" eb="13">
      <t>カゼ</t>
    </rPh>
    <rPh sb="13" eb="14">
      <t>ミズ</t>
    </rPh>
    <rPh sb="14" eb="15">
      <t>チ</t>
    </rPh>
    <rPh sb="15" eb="16">
      <t>ミドリ</t>
    </rPh>
    <phoneticPr fontId="1"/>
  </si>
  <si>
    <t>15+</t>
    <phoneticPr fontId="1"/>
  </si>
  <si>
    <t>Tuatha Sorceress</t>
    <phoneticPr fontId="1"/>
  </si>
  <si>
    <t>風3緑2聖2</t>
    <rPh sb="0" eb="1">
      <t>カゼ</t>
    </rPh>
    <rPh sb="2" eb="3">
      <t>ミドリ</t>
    </rPh>
    <rPh sb="4" eb="5">
      <t>セイ</t>
    </rPh>
    <phoneticPr fontId="1"/>
  </si>
  <si>
    <t>17+</t>
    <phoneticPr fontId="1"/>
  </si>
  <si>
    <t>戦闘時に一定確率でFravashiを自動召喚</t>
    <rPh sb="0" eb="2">
      <t>セントウ</t>
    </rPh>
    <rPh sb="2" eb="3">
      <t>ジ</t>
    </rPh>
    <rPh sb="4" eb="6">
      <t>イッテイ</t>
    </rPh>
    <rPh sb="6" eb="8">
      <t>カクリツ</t>
    </rPh>
    <rPh sb="18" eb="20">
      <t>ジドウ</t>
    </rPh>
    <rPh sb="20" eb="22">
      <t>ショウカン</t>
    </rPh>
    <phoneticPr fontId="1"/>
  </si>
  <si>
    <t>陸上下位</t>
    <rPh sb="0" eb="2">
      <t>リクジョウ</t>
    </rPh>
    <rPh sb="2" eb="4">
      <t>カイ</t>
    </rPh>
    <phoneticPr fontId="1"/>
  </si>
  <si>
    <t>Fir Bolg Champion</t>
    <phoneticPr fontId="1"/>
  </si>
  <si>
    <t>Fir Bolg Militia:10　Fir Bolg Slinger:10　Fir Bolg Warrior:5</t>
    <phoneticPr fontId="1"/>
  </si>
  <si>
    <t>Warriorは斧装備</t>
    <rPh sb="8" eb="9">
      <t>オノ</t>
    </rPh>
    <rPh sb="9" eb="11">
      <t>ソウビ</t>
    </rPh>
    <phoneticPr fontId="1"/>
  </si>
  <si>
    <t>Warriorは軽装版</t>
    <rPh sb="8" eb="10">
      <t>ケイソウ</t>
    </rPh>
    <rPh sb="10" eb="11">
      <t>バン</t>
    </rPh>
    <phoneticPr fontId="1"/>
  </si>
  <si>
    <t>Warriorは重装版、Stone Hurlerは軽装版</t>
    <rPh sb="8" eb="9">
      <t>ジュウ</t>
    </rPh>
    <rPh sb="9" eb="10">
      <t>ソウ</t>
    </rPh>
    <rPh sb="10" eb="11">
      <t>バン</t>
    </rPh>
    <rPh sb="25" eb="27">
      <t>ケイソウ</t>
    </rPh>
    <rPh sb="27" eb="28">
      <t>バン</t>
    </rPh>
    <phoneticPr fontId="1"/>
  </si>
  <si>
    <t>Infantryは戦斧装備と連接棍装備</t>
    <rPh sb="9" eb="10">
      <t>セン</t>
    </rPh>
    <rPh sb="10" eb="11">
      <t>オノ</t>
    </rPh>
    <rPh sb="11" eb="13">
      <t>ソウビ</t>
    </rPh>
    <rPh sb="14" eb="16">
      <t>レンセツ</t>
    </rPh>
    <rPh sb="16" eb="17">
      <t>コン</t>
    </rPh>
    <rPh sb="17" eb="19">
      <t>ソウビ</t>
    </rPh>
    <phoneticPr fontId="1"/>
  </si>
  <si>
    <t>Infantryは連接棍装備</t>
    <rPh sb="9" eb="11">
      <t>レンセツ</t>
    </rPh>
    <rPh sb="11" eb="12">
      <t>コン</t>
    </rPh>
    <rPh sb="12" eb="14">
      <t>ソウビ</t>
    </rPh>
    <phoneticPr fontId="1"/>
  </si>
  <si>
    <t>陸上上位</t>
    <rPh sb="0" eb="2">
      <t>リクジョウ</t>
    </rPh>
    <rPh sb="2" eb="4">
      <t>ジョウイ</t>
    </rPh>
    <phoneticPr fontId="1"/>
  </si>
  <si>
    <t>Sidhe Champion</t>
    <phoneticPr fontId="1"/>
  </si>
  <si>
    <t>Sidhe Warrior:10</t>
    <phoneticPr fontId="1"/>
  </si>
  <si>
    <t>陸上要塞</t>
    <rPh sb="0" eb="2">
      <t>リクジョウ</t>
    </rPh>
    <rPh sb="2" eb="4">
      <t>ヨウサイ</t>
    </rPh>
    <phoneticPr fontId="1"/>
  </si>
  <si>
    <t>Fir Bolg Slinger:10</t>
    <phoneticPr fontId="1"/>
  </si>
  <si>
    <t>Tir na n'Og</t>
    <phoneticPr fontId="1"/>
  </si>
  <si>
    <t>Contact Cu Sidhe</t>
    <phoneticPr fontId="1"/>
  </si>
  <si>
    <t>Conjuration</t>
    <phoneticPr fontId="1"/>
  </si>
  <si>
    <t>緑2</t>
    <rPh sb="0" eb="1">
      <t>ミドリ</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</si>
  <si>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</si>
  <si>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</si>
  <si>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</si>
  <si>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神聖なる妖精犬Cu Sidheを7体召喚します</t>
    <rPh sb="0" eb="2">
      <t>シンセイ</t>
    </rPh>
    <rPh sb="4" eb="6">
      <t>ヨウセイ</t>
    </rPh>
    <rPh sb="6" eb="7">
      <t>イヌ</t>
    </rPh>
    <rPh sb="17" eb="18">
      <t>タイ</t>
    </rPh>
    <rPh sb="18" eb="20">
      <t>ショウカン</t>
    </rPh>
    <phoneticPr fontId="1"/>
  </si>
  <si>
    <t>Cu Sidhe</t>
    <phoneticPr fontId="1"/>
  </si>
  <si>
    <t>Tir na n'Og</t>
    <phoneticPr fontId="1"/>
  </si>
  <si>
    <t>Contact Cu Sidhe</t>
    <phoneticPr fontId="1"/>
  </si>
  <si>
    <t>Tir na n'Og, Mag Mor</t>
    <phoneticPr fontId="1"/>
  </si>
  <si>
    <t>風3地1緑2</t>
    <rPh sb="0" eb="1">
      <t>カゼ</t>
    </rPh>
    <rPh sb="2" eb="3">
      <t>チ</t>
    </rPh>
    <rPh sb="4" eb="5">
      <t>ミドリ</t>
    </rPh>
    <phoneticPr fontId="1"/>
  </si>
  <si>
    <t>Tir na n'Ogは、囁く霧に包まれた、祝福された島です。
ここはかつてFomorianと戦ったNemedianの子孫である非常に神秘的な種族、Tuathaの本拠地です。
Tuathaは同じく祖先Nemedianの子孫であるより下等な種族、Fir Bolgの王や主となりました。
Fir Bolgを用い、TuathaはFomorianの巨人たちを攻撃し、Nemedianが失敗したそれを半ば成功させましたが、結局はFomorianはあまりに強大であると理解し、Tuathaはその祝福されし島へと追い返されました。
Tuathaとその子孫Sidheは工芸、詩作、そして魔術へと転向しましたが、一部は戦争の道を選び、多大な名声を持つ戦士や将軍となりました。
Tuathaには劣れども一般的人間よりは遥かに優れたFir Bolgは、人口の大半を構成し、農民や下級の軍人として仕えます。</t>
    <phoneticPr fontId="1"/>
  </si>
  <si>
    <t>フィルボルグ、フォモーリアン、ネミディアン</t>
    <phoneticPr fontId="1"/>
  </si>
  <si>
    <t>統治下にない海域を超えた徴税が可能</t>
    <rPh sb="0" eb="3">
      <t>トウチカ</t>
    </rPh>
    <rPh sb="6" eb="8">
      <t>カイイキ</t>
    </rPh>
    <rPh sb="9" eb="10">
      <t>コ</t>
    </rPh>
    <rPh sb="12" eb="14">
      <t>チョウゼイ</t>
    </rPh>
    <rPh sb="15" eb="17">
      <t>カノウ</t>
    </rPh>
    <phoneticPr fontId="1"/>
  </si>
  <si>
    <t>Isle of Balor, Rath Chimbaith</t>
    <phoneticPr fontId="1"/>
  </si>
  <si>
    <t>風3水1死2</t>
    <rPh sb="0" eb="1">
      <t>カゼ</t>
    </rPh>
    <rPh sb="2" eb="3">
      <t>ミズ</t>
    </rPh>
    <rPh sb="4" eb="5">
      <t>シ</t>
    </rPh>
    <phoneticPr fontId="1"/>
  </si>
  <si>
    <t>Fir Bolg Scout</t>
    <phoneticPr fontId="1"/>
  </si>
  <si>
    <t>城</t>
    <rPh sb="0" eb="1">
      <t>シロ</t>
    </rPh>
    <phoneticPr fontId="1"/>
  </si>
  <si>
    <t>斥候</t>
    <rPh sb="0" eb="2">
      <t>セッコウ</t>
    </rPh>
    <phoneticPr fontId="1"/>
  </si>
  <si>
    <t>装備が整った斥候。斥候としては無駄に高価なだけ</t>
    <phoneticPr fontId="1"/>
  </si>
  <si>
    <t>fm</t>
    <phoneticPr fontId="1"/>
  </si>
  <si>
    <t>Fir Bolg Champion</t>
    <phoneticPr fontId="1"/>
  </si>
  <si>
    <t>指揮官</t>
    <rPh sb="0" eb="3">
      <t>シキカン</t>
    </rPh>
    <phoneticPr fontId="1"/>
  </si>
  <si>
    <t>標準的な指揮官。手頃な値段と雇用条件</t>
    <rPh sb="0" eb="3">
      <t>ヒョウジュンテキ</t>
    </rPh>
    <rPh sb="4" eb="7">
      <t>シキカン</t>
    </rPh>
    <rPh sb="8" eb="10">
      <t>テゴロ</t>
    </rPh>
    <rPh sb="11" eb="13">
      <t>ネダン</t>
    </rPh>
    <rPh sb="14" eb="16">
      <t>コヨウ</t>
    </rPh>
    <rPh sb="16" eb="18">
      <t>ジョウケン</t>
    </rPh>
    <phoneticPr fontId="1"/>
  </si>
  <si>
    <t>Fir Bolg Druid</t>
    <phoneticPr fontId="1"/>
  </si>
  <si>
    <t>y</t>
    <phoneticPr fontId="1"/>
  </si>
  <si>
    <t>魔術師</t>
    <rPh sb="0" eb="3">
      <t>マジュツシ</t>
    </rPh>
    <phoneticPr fontId="1"/>
  </si>
  <si>
    <t>風などの魔法技能を持つ。雇用しやすく研究向け</t>
    <rPh sb="0" eb="1">
      <t>カゼ</t>
    </rPh>
    <rPh sb="4" eb="6">
      <t>マホウ</t>
    </rPh>
    <rPh sb="6" eb="8">
      <t>ギノウ</t>
    </rPh>
    <rPh sb="9" eb="10">
      <t>モ</t>
    </rPh>
    <rPh sb="12" eb="14">
      <t>コヨウ</t>
    </rPh>
    <rPh sb="18" eb="20">
      <t>ケンキュウ</t>
    </rPh>
    <rPh sb="20" eb="21">
      <t>ム</t>
    </rPh>
    <phoneticPr fontId="1"/>
  </si>
  <si>
    <t>Fomorian Scout</t>
    <phoneticPr fontId="1"/>
  </si>
  <si>
    <t>巨人の斥候。普通の偵察目的だとあまり利点がない</t>
    <rPh sb="0" eb="2">
      <t>キョジン</t>
    </rPh>
    <rPh sb="3" eb="5">
      <t>セッコウ</t>
    </rPh>
    <rPh sb="6" eb="8">
      <t>フツウ</t>
    </rPh>
    <rPh sb="9" eb="11">
      <t>テイサツ</t>
    </rPh>
    <rPh sb="11" eb="13">
      <t>モクテキ</t>
    </rPh>
    <rPh sb="18" eb="20">
      <t>リテン</t>
    </rPh>
    <phoneticPr fontId="1"/>
  </si>
  <si>
    <t>fm</t>
    <phoneticPr fontId="1"/>
  </si>
  <si>
    <t>Fomoria</t>
    <phoneticPr fontId="1"/>
  </si>
  <si>
    <t>Fomorian Champion</t>
    <phoneticPr fontId="1"/>
  </si>
  <si>
    <t>巨人の指揮官。丈夫で倒されにくい</t>
    <rPh sb="0" eb="2">
      <t>キョジン</t>
    </rPh>
    <rPh sb="3" eb="6">
      <t>シキカン</t>
    </rPh>
    <rPh sb="7" eb="9">
      <t>ジョウブ</t>
    </rPh>
    <rPh sb="10" eb="11">
      <t>タオ</t>
    </rPh>
    <phoneticPr fontId="1"/>
  </si>
  <si>
    <t>Unmarked Champion</t>
    <phoneticPr fontId="1"/>
  </si>
  <si>
    <t>聖職者</t>
    <rPh sb="0" eb="3">
      <t>セイショクシャ</t>
    </rPh>
    <phoneticPr fontId="1"/>
  </si>
  <si>
    <t>レベル1の聖職者。上位指揮官も兼任する</t>
    <rPh sb="5" eb="8">
      <t>セイショクシャ</t>
    </rPh>
    <rPh sb="9" eb="11">
      <t>ジョウイ</t>
    </rPh>
    <rPh sb="11" eb="14">
      <t>シキカン</t>
    </rPh>
    <rPh sb="15" eb="17">
      <t>ケンニン</t>
    </rPh>
    <phoneticPr fontId="1"/>
  </si>
  <si>
    <t>y</t>
    <phoneticPr fontId="1"/>
  </si>
  <si>
    <t>y</t>
    <phoneticPr fontId="1"/>
  </si>
  <si>
    <t>Fomorian Druid</t>
    <phoneticPr fontId="1"/>
  </si>
  <si>
    <t>y</t>
    <phoneticPr fontId="1"/>
  </si>
  <si>
    <t>レベル1の聖職者。風などの魔法技能も持つ</t>
    <rPh sb="5" eb="8">
      <t>セイショクシャ</t>
    </rPh>
    <rPh sb="9" eb="10">
      <t>カゼ</t>
    </rPh>
    <rPh sb="13" eb="15">
      <t>マホウ</t>
    </rPh>
    <rPh sb="15" eb="17">
      <t>ギノウ</t>
    </rPh>
    <rPh sb="18" eb="19">
      <t>モ</t>
    </rPh>
    <phoneticPr fontId="1"/>
  </si>
  <si>
    <t>10+</t>
    <phoneticPr fontId="1"/>
  </si>
  <si>
    <t>0+</t>
    <phoneticPr fontId="1"/>
  </si>
  <si>
    <t>Fomorian King</t>
    <phoneticPr fontId="1"/>
  </si>
  <si>
    <t>都</t>
    <rPh sb="0" eb="1">
      <t>ミヤコ</t>
    </rPh>
    <phoneticPr fontId="1"/>
  </si>
  <si>
    <t>レベル2の聖職者。高い魔力に航海技能持ちの最上位指揮官も兼ねる</t>
    <rPh sb="5" eb="8">
      <t>セイショクシャ</t>
    </rPh>
    <rPh sb="9" eb="10">
      <t>タカ</t>
    </rPh>
    <rPh sb="11" eb="13">
      <t>マリョク</t>
    </rPh>
    <rPh sb="14" eb="16">
      <t>コウカイ</t>
    </rPh>
    <rPh sb="16" eb="18">
      <t>ギノウ</t>
    </rPh>
    <rPh sb="18" eb="19">
      <t>モ</t>
    </rPh>
    <rPh sb="21" eb="24">
      <t>サイジョウイ</t>
    </rPh>
    <rPh sb="24" eb="27">
      <t>シキカン</t>
    </rPh>
    <rPh sb="28" eb="29">
      <t>カ</t>
    </rPh>
    <phoneticPr fontId="1"/>
  </si>
  <si>
    <t>15+</t>
    <phoneticPr fontId="1"/>
  </si>
  <si>
    <t>60+</t>
    <phoneticPr fontId="1"/>
  </si>
  <si>
    <t>f</t>
    <phoneticPr fontId="1"/>
  </si>
  <si>
    <t>Nemedian Champion</t>
    <phoneticPr fontId="1"/>
  </si>
  <si>
    <t>レベル1の聖職者。風と死の魔法技能も持ち上位指揮官も兼任</t>
    <rPh sb="5" eb="8">
      <t>セイショクシャ</t>
    </rPh>
    <rPh sb="9" eb="10">
      <t>カゼ</t>
    </rPh>
    <rPh sb="11" eb="12">
      <t>シ</t>
    </rPh>
    <rPh sb="13" eb="15">
      <t>マホウ</t>
    </rPh>
    <rPh sb="15" eb="17">
      <t>ギノウ</t>
    </rPh>
    <rPh sb="18" eb="19">
      <t>モ</t>
    </rPh>
    <rPh sb="20" eb="22">
      <t>ジョウイ</t>
    </rPh>
    <rPh sb="22" eb="25">
      <t>シキカン</t>
    </rPh>
    <rPh sb="26" eb="28">
      <t>ケンニン</t>
    </rPh>
    <phoneticPr fontId="1"/>
  </si>
  <si>
    <t>Nemedian Sorceress</t>
    <phoneticPr fontId="1"/>
  </si>
  <si>
    <t>風や死などの魔法技能を持つ。詠唱は長いが疲れにくい</t>
    <rPh sb="0" eb="1">
      <t>カゼ</t>
    </rPh>
    <rPh sb="2" eb="3">
      <t>シ</t>
    </rPh>
    <rPh sb="6" eb="8">
      <t>マホウ</t>
    </rPh>
    <rPh sb="8" eb="10">
      <t>ギノウ</t>
    </rPh>
    <rPh sb="11" eb="12">
      <t>モ</t>
    </rPh>
    <rPh sb="14" eb="16">
      <t>エイショウ</t>
    </rPh>
    <rPh sb="17" eb="18">
      <t>ナガ</t>
    </rPh>
    <rPh sb="20" eb="21">
      <t>ツカ</t>
    </rPh>
    <phoneticPr fontId="1"/>
  </si>
  <si>
    <t>兵士</t>
    <rPh sb="0" eb="2">
      <t>ヘイシ</t>
    </rPh>
    <phoneticPr fontId="1"/>
  </si>
  <si>
    <t>Fir Bolg Slinger</t>
    <phoneticPr fontId="1"/>
  </si>
  <si>
    <t>射手</t>
    <rPh sb="0" eb="2">
      <t>シャシュ</t>
    </rPh>
    <phoneticPr fontId="1"/>
  </si>
  <si>
    <t>高精度の投石部隊。軽装の敵が相手なら使える</t>
    <phoneticPr fontId="1"/>
  </si>
  <si>
    <t>Fir Bolg Warrior</t>
    <phoneticPr fontId="1"/>
  </si>
  <si>
    <t>歩兵</t>
    <rPh sb="0" eb="2">
      <t>ホヘイ</t>
    </rPh>
    <phoneticPr fontId="1"/>
  </si>
  <si>
    <t>斧と盾を持つ軽歩兵。攻撃力と命中率は侮り難い</t>
    <rPh sb="10" eb="13">
      <t>コウゲキリョク</t>
    </rPh>
    <rPh sb="14" eb="16">
      <t>メイチュウ</t>
    </rPh>
    <rPh sb="16" eb="17">
      <t>リツ</t>
    </rPh>
    <rPh sb="18" eb="19">
      <t>アナド</t>
    </rPh>
    <rPh sb="20" eb="21">
      <t>ガタ</t>
    </rPh>
    <phoneticPr fontId="1"/>
  </si>
  <si>
    <t>Fir Bolg Warrior</t>
    <phoneticPr fontId="1"/>
  </si>
  <si>
    <t>槍、投槍、盾を持つ軽歩兵。防御力は欠くが戦闘技能は高い</t>
    <rPh sb="13" eb="16">
      <t>ボウギョリョク</t>
    </rPh>
    <rPh sb="17" eb="18">
      <t>カ</t>
    </rPh>
    <rPh sb="20" eb="22">
      <t>セントウ</t>
    </rPh>
    <rPh sb="22" eb="24">
      <t>ギノウ</t>
    </rPh>
    <rPh sb="25" eb="26">
      <t>タカ</t>
    </rPh>
    <phoneticPr fontId="1"/>
  </si>
  <si>
    <t>Fomorian Militia</t>
    <phoneticPr fontId="1"/>
  </si>
  <si>
    <t>槍を持つ民兵。大型な上に戦闘技能が低く障害持ちも多い</t>
    <rPh sb="0" eb="1">
      <t>ヤリ</t>
    </rPh>
    <rPh sb="2" eb="3">
      <t>モ</t>
    </rPh>
    <rPh sb="4" eb="6">
      <t>ミンペイ</t>
    </rPh>
    <rPh sb="7" eb="9">
      <t>オオガタ</t>
    </rPh>
    <rPh sb="10" eb="11">
      <t>ウエ</t>
    </rPh>
    <rPh sb="12" eb="14">
      <t>セントウ</t>
    </rPh>
    <rPh sb="14" eb="16">
      <t>ギノウ</t>
    </rPh>
    <rPh sb="17" eb="18">
      <t>ヒク</t>
    </rPh>
    <rPh sb="19" eb="21">
      <t>ショウガイ</t>
    </rPh>
    <rPh sb="21" eb="22">
      <t>モ</t>
    </rPh>
    <rPh sb="24" eb="25">
      <t>オオ</t>
    </rPh>
    <phoneticPr fontId="1"/>
  </si>
  <si>
    <t>Fomorian Javelinist</t>
    <phoneticPr fontId="1"/>
  </si>
  <si>
    <t>槍と投槍を持つ歩兵。巨人の力による投擲は強烈</t>
    <rPh sb="0" eb="1">
      <t>ヤリ</t>
    </rPh>
    <rPh sb="2" eb="4">
      <t>ナゲヤリ</t>
    </rPh>
    <rPh sb="5" eb="6">
      <t>モ</t>
    </rPh>
    <rPh sb="7" eb="9">
      <t>ホヘイ</t>
    </rPh>
    <rPh sb="10" eb="12">
      <t>キョジン</t>
    </rPh>
    <rPh sb="13" eb="14">
      <t>チカラ</t>
    </rPh>
    <rPh sb="17" eb="19">
      <t>トウテキ</t>
    </rPh>
    <rPh sb="20" eb="22">
      <t>キョウレツ</t>
    </rPh>
    <phoneticPr fontId="1"/>
  </si>
  <si>
    <t>Fomorian Spearman</t>
    <phoneticPr fontId="1"/>
  </si>
  <si>
    <t>槍と盾を持つ歩兵。数に押されやすいが一撃は強力</t>
    <rPh sb="0" eb="1">
      <t>ヤリ</t>
    </rPh>
    <rPh sb="2" eb="3">
      <t>タテ</t>
    </rPh>
    <rPh sb="4" eb="5">
      <t>モ</t>
    </rPh>
    <rPh sb="6" eb="8">
      <t>ホヘイ</t>
    </rPh>
    <rPh sb="9" eb="10">
      <t>カズ</t>
    </rPh>
    <rPh sb="11" eb="12">
      <t>オ</t>
    </rPh>
    <rPh sb="18" eb="20">
      <t>イチゲキ</t>
    </rPh>
    <rPh sb="21" eb="23">
      <t>キョウリョク</t>
    </rPh>
    <phoneticPr fontId="1"/>
  </si>
  <si>
    <t>Fomorian Warrior</t>
    <phoneticPr fontId="1"/>
  </si>
  <si>
    <t>槍と盾を持つ重歩兵。下位に比べ障害持ちが少ない</t>
    <rPh sb="0" eb="1">
      <t>ヤリ</t>
    </rPh>
    <rPh sb="2" eb="3">
      <t>タテ</t>
    </rPh>
    <rPh sb="4" eb="5">
      <t>モ</t>
    </rPh>
    <rPh sb="6" eb="7">
      <t>ジュウ</t>
    </rPh>
    <rPh sb="7" eb="9">
      <t>ホヘイ</t>
    </rPh>
    <rPh sb="10" eb="12">
      <t>カイ</t>
    </rPh>
    <rPh sb="13" eb="14">
      <t>クラ</t>
    </rPh>
    <rPh sb="15" eb="17">
      <t>ショウガイ</t>
    </rPh>
    <rPh sb="17" eb="18">
      <t>モ</t>
    </rPh>
    <rPh sb="20" eb="21">
      <t>スク</t>
    </rPh>
    <phoneticPr fontId="1"/>
  </si>
  <si>
    <t>Unmarked</t>
    <phoneticPr fontId="1"/>
  </si>
  <si>
    <t>槍と盾を持つ重歩兵。障害を持たず戦闘技能も高い</t>
    <rPh sb="0" eb="1">
      <t>ヤリ</t>
    </rPh>
    <rPh sb="2" eb="3">
      <t>タテ</t>
    </rPh>
    <rPh sb="4" eb="5">
      <t>モ</t>
    </rPh>
    <rPh sb="6" eb="7">
      <t>ジュウ</t>
    </rPh>
    <rPh sb="7" eb="9">
      <t>ホヘイ</t>
    </rPh>
    <rPh sb="10" eb="12">
      <t>ショウガイ</t>
    </rPh>
    <rPh sb="13" eb="14">
      <t>モ</t>
    </rPh>
    <rPh sb="16" eb="18">
      <t>セントウ</t>
    </rPh>
    <rPh sb="18" eb="20">
      <t>ギノウ</t>
    </rPh>
    <rPh sb="21" eb="22">
      <t>タカ</t>
    </rPh>
    <phoneticPr fontId="1"/>
  </si>
  <si>
    <t>Fomorian Giant</t>
    <phoneticPr fontId="1"/>
  </si>
  <si>
    <t>槍、投槍、盾を持つ歩兵。巨人の中でも最大級の大きさを誇る</t>
    <rPh sb="0" eb="1">
      <t>ヤリ</t>
    </rPh>
    <rPh sb="2" eb="4">
      <t>ナゲヤリ</t>
    </rPh>
    <rPh sb="5" eb="6">
      <t>タテ</t>
    </rPh>
    <rPh sb="7" eb="8">
      <t>モ</t>
    </rPh>
    <rPh sb="9" eb="11">
      <t>ホヘイ</t>
    </rPh>
    <rPh sb="12" eb="14">
      <t>キョジン</t>
    </rPh>
    <rPh sb="15" eb="16">
      <t>ナカ</t>
    </rPh>
    <rPh sb="18" eb="21">
      <t>サイダイキュウ</t>
    </rPh>
    <rPh sb="22" eb="23">
      <t>オオ</t>
    </rPh>
    <rPh sb="26" eb="27">
      <t>ホコ</t>
    </rPh>
    <phoneticPr fontId="1"/>
  </si>
  <si>
    <t>Nemedian Warrior</t>
    <phoneticPr fontId="1"/>
  </si>
  <si>
    <t>魔法の槍、投槍、盾を持つ歩兵。鏡像を纏い接近戦では凶悪な強さ</t>
    <rPh sb="0" eb="2">
      <t>マホウ</t>
    </rPh>
    <rPh sb="3" eb="4">
      <t>ヤリ</t>
    </rPh>
    <rPh sb="5" eb="7">
      <t>ナゲヤリ</t>
    </rPh>
    <rPh sb="8" eb="9">
      <t>タテ</t>
    </rPh>
    <rPh sb="10" eb="11">
      <t>モ</t>
    </rPh>
    <rPh sb="12" eb="14">
      <t>ホヘイ</t>
    </rPh>
    <rPh sb="15" eb="17">
      <t>キョウゾウ</t>
    </rPh>
    <rPh sb="18" eb="19">
      <t>マト</t>
    </rPh>
    <rPh sb="20" eb="23">
      <t>セッキンセン</t>
    </rPh>
    <rPh sb="25" eb="27">
      <t>キョウアク</t>
    </rPh>
    <rPh sb="28" eb="29">
      <t>ツヨ</t>
    </rPh>
    <phoneticPr fontId="1"/>
  </si>
  <si>
    <t>Fir Bolg Druid</t>
    <phoneticPr fontId="1"/>
  </si>
  <si>
    <t>風1</t>
    <rPh sb="0" eb="1">
      <t>カゼ</t>
    </rPh>
    <phoneticPr fontId="1"/>
  </si>
  <si>
    <t>水地緑+1:100%</t>
    <rPh sb="0" eb="1">
      <t>ミズ</t>
    </rPh>
    <rPh sb="1" eb="2">
      <t>チ</t>
    </rPh>
    <rPh sb="2" eb="3">
      <t>ミドリ</t>
    </rPh>
    <phoneticPr fontId="1"/>
  </si>
  <si>
    <t>Unmarked Champion</t>
    <phoneticPr fontId="1"/>
  </si>
  <si>
    <t>聖1</t>
    <rPh sb="0" eb="1">
      <t>セイ</t>
    </rPh>
    <phoneticPr fontId="1"/>
  </si>
  <si>
    <t>Fomorian Druid</t>
    <phoneticPr fontId="1"/>
  </si>
  <si>
    <t>風2聖1</t>
    <rPh sb="0" eb="1">
      <t>カゼ</t>
    </rPh>
    <rPh sb="2" eb="3">
      <t>セイ</t>
    </rPh>
    <phoneticPr fontId="1"/>
  </si>
  <si>
    <t>水死緑+1:100%</t>
    <rPh sb="0" eb="1">
      <t>ミズ</t>
    </rPh>
    <rPh sb="1" eb="2">
      <t>シ</t>
    </rPh>
    <rPh sb="2" eb="3">
      <t>ミドリ</t>
    </rPh>
    <phoneticPr fontId="1"/>
  </si>
  <si>
    <t>Fomorian King</t>
    <phoneticPr fontId="1"/>
  </si>
  <si>
    <t>風3死2聖2</t>
    <rPh sb="0" eb="1">
      <t>カゼ</t>
    </rPh>
    <rPh sb="2" eb="3">
      <t>シ</t>
    </rPh>
    <rPh sb="4" eb="5">
      <t>セイ</t>
    </rPh>
    <phoneticPr fontId="1"/>
  </si>
  <si>
    <t>17+</t>
    <phoneticPr fontId="1"/>
  </si>
  <si>
    <t>Nemedian Champion</t>
    <phoneticPr fontId="1"/>
  </si>
  <si>
    <t>風1死1聖1</t>
    <rPh sb="0" eb="1">
      <t>カゼ</t>
    </rPh>
    <rPh sb="2" eb="3">
      <t>シ</t>
    </rPh>
    <rPh sb="4" eb="5">
      <t>セイ</t>
    </rPh>
    <phoneticPr fontId="1"/>
  </si>
  <si>
    <t>Nemedian Sorceress</t>
    <phoneticPr fontId="1"/>
  </si>
  <si>
    <t>風2死2</t>
    <rPh sb="0" eb="1">
      <t>カゼ</t>
    </rPh>
    <rPh sb="2" eb="3">
      <t>シ</t>
    </rPh>
    <phoneticPr fontId="1"/>
  </si>
  <si>
    <t>風水死緑+1:100% 風水死緑+1:10%</t>
    <rPh sb="0" eb="1">
      <t>カゼ</t>
    </rPh>
    <rPh sb="1" eb="2">
      <t>ミズ</t>
    </rPh>
    <rPh sb="2" eb="3">
      <t>シ</t>
    </rPh>
    <rPh sb="3" eb="4">
      <t>ミドリ</t>
    </rPh>
    <rPh sb="12" eb="13">
      <t>カゼ</t>
    </rPh>
    <rPh sb="13" eb="14">
      <t>ミズ</t>
    </rPh>
    <rPh sb="14" eb="15">
      <t>シ</t>
    </rPh>
    <rPh sb="15" eb="16">
      <t>ミドリ</t>
    </rPh>
    <phoneticPr fontId="1"/>
  </si>
  <si>
    <t>15+</t>
    <phoneticPr fontId="1"/>
  </si>
  <si>
    <t>Fomoria</t>
    <phoneticPr fontId="1"/>
  </si>
  <si>
    <t>Conjuration</t>
    <phoneticPr fontId="1"/>
  </si>
  <si>
    <t>Summon Black Dogs</t>
    <phoneticPr fontId="1"/>
  </si>
  <si>
    <t>死2</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</si>
  <si>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</si>
  <si>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</si>
  <si>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</si>
  <si>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闇を好む妖精犬Black Dogを20体召喚します</t>
    <rPh sb="0" eb="1">
      <t>ヤミ</t>
    </rPh>
    <rPh sb="2" eb="3">
      <t>コノ</t>
    </rPh>
    <rPh sb="4" eb="6">
      <t>ヨウセイ</t>
    </rPh>
    <rPh sb="6" eb="7">
      <t>イヌ</t>
    </rPh>
    <rPh sb="19" eb="20">
      <t>タイ</t>
    </rPh>
    <rPh sb="20" eb="22">
      <t>ショウカン</t>
    </rPh>
    <phoneticPr fontId="1"/>
  </si>
  <si>
    <t>Black Dog</t>
    <phoneticPr fontId="1"/>
  </si>
  <si>
    <t>Summon Barghests</t>
    <phoneticPr fontId="1"/>
  </si>
  <si>
    <t>呪いを纏う神聖なる妖精犬Barghestを9体召喚します</t>
    <rPh sb="0" eb="1">
      <t>ノロ</t>
    </rPh>
    <rPh sb="3" eb="4">
      <t>マト</t>
    </rPh>
    <rPh sb="5" eb="7">
      <t>シンセイ</t>
    </rPh>
    <rPh sb="9" eb="11">
      <t>ヨウセイ</t>
    </rPh>
    <rPh sb="11" eb="12">
      <t>イヌ</t>
    </rPh>
    <rPh sb="22" eb="23">
      <t>タイ</t>
    </rPh>
    <rPh sb="23" eb="25">
      <t>ショウカン</t>
    </rPh>
    <phoneticPr fontId="1"/>
  </si>
  <si>
    <t>Barghest</t>
    <phoneticPr fontId="1"/>
  </si>
  <si>
    <t>Summon Morrigan</t>
    <phoneticPr fontId="1"/>
  </si>
  <si>
    <t>風1</t>
    <rPh sb="0" eb="1">
      <t>カゼ</t>
    </rPh>
    <phoneticPr fontId="1"/>
  </si>
  <si>
    <t>魔法の槍を持つ神聖なる死の使いMorriganを1体召喚します</t>
    <rPh sb="0" eb="2">
      <t>マホウ</t>
    </rPh>
    <rPh sb="3" eb="4">
      <t>ヤリ</t>
    </rPh>
    <rPh sb="5" eb="6">
      <t>モ</t>
    </rPh>
    <rPh sb="7" eb="9">
      <t>シンセイ</t>
    </rPh>
    <rPh sb="11" eb="12">
      <t>シ</t>
    </rPh>
    <rPh sb="13" eb="14">
      <t>ツカ</t>
    </rPh>
    <rPh sb="25" eb="26">
      <t>タイ</t>
    </rPh>
    <rPh sb="26" eb="28">
      <t>ショウカン</t>
    </rPh>
    <phoneticPr fontId="1"/>
  </si>
  <si>
    <t>Morrigan</t>
    <phoneticPr fontId="1"/>
  </si>
  <si>
    <t>Dance of the Morrigans</t>
    <phoneticPr fontId="1"/>
  </si>
  <si>
    <t>死5</t>
    <rPh sb="0" eb="1">
      <t>シ</t>
    </rPh>
    <phoneticPr fontId="1"/>
  </si>
  <si>
    <t>風2</t>
    <rPh sb="0" eb="1">
      <t>カゼ</t>
    </rPh>
    <phoneticPr fontId="1"/>
  </si>
  <si>
    <t>戦闘呪附</t>
    <rPh sb="0" eb="2">
      <t>セントウ</t>
    </rPh>
    <rPh sb="2" eb="3">
      <t>ジュ</t>
    </rPh>
    <rPh sb="3" eb="4">
      <t>フ</t>
    </rPh>
    <phoneticPr fontId="1"/>
  </si>
  <si>
    <t>戦闘</t>
    <rPh sb="0" eb="2">
      <t>セントウ</t>
    </rPh>
    <phoneticPr fontId="1"/>
  </si>
  <si>
    <t>負傷者が出るたびにMorriganを戦場に引き寄せます</t>
    <rPh sb="0" eb="3">
      <t>フショウシャ</t>
    </rPh>
    <rPh sb="4" eb="5">
      <t>デ</t>
    </rPh>
    <rPh sb="18" eb="20">
      <t>センジョウ</t>
    </rPh>
    <rPh sb="21" eb="22">
      <t>ヒ</t>
    </rPh>
    <rPh sb="23" eb="24">
      <t>ヨ</t>
    </rPh>
    <phoneticPr fontId="1"/>
  </si>
  <si>
    <t>片手</t>
    <rPh sb="0" eb="2">
      <t>カタテ</t>
    </rPh>
    <phoneticPr fontId="1"/>
  </si>
  <si>
    <t>Spear of the Morrigan</t>
    <phoneticPr fontId="1"/>
  </si>
  <si>
    <t>死1</t>
    <rPh sb="0" eb="1">
      <t>シ</t>
    </rPh>
    <phoneticPr fontId="1"/>
  </si>
  <si>
    <t>突魔</t>
    <rPh sb="0" eb="1">
      <t>トツ</t>
    </rPh>
    <rPh sb="1" eb="2">
      <t>マ</t>
    </rPh>
    <phoneticPr fontId="1"/>
  </si>
  <si>
    <t>p</t>
    <phoneticPr fontId="1"/>
  </si>
  <si>
    <t>Decay</t>
    <phoneticPr fontId="1"/>
  </si>
  <si>
    <t>命を啜り犠牲者を腐敗させる槍。長期戦に強い</t>
    <rPh sb="0" eb="1">
      <t>イノチ</t>
    </rPh>
    <rPh sb="2" eb="3">
      <t>スス</t>
    </rPh>
    <rPh sb="4" eb="7">
      <t>ギセイシャ</t>
    </rPh>
    <rPh sb="8" eb="10">
      <t>フハイ</t>
    </rPh>
    <rPh sb="13" eb="14">
      <t>ヤリ</t>
    </rPh>
    <rPh sb="15" eb="18">
      <t>チョウキセン</t>
    </rPh>
    <rPh sb="19" eb="20">
      <t>ツヨ</t>
    </rPh>
    <phoneticPr fontId="1"/>
  </si>
  <si>
    <t>Summon Black Dogs</t>
    <phoneticPr fontId="1"/>
  </si>
  <si>
    <t>Summon Barghests</t>
    <phoneticPr fontId="1"/>
  </si>
  <si>
    <t>Summon Morrigan</t>
    <phoneticPr fontId="1"/>
  </si>
  <si>
    <t>Dance of the Morrigans</t>
    <phoneticPr fontId="1"/>
  </si>
  <si>
    <t>Spear of the Morrigan</t>
    <phoneticPr fontId="1"/>
  </si>
  <si>
    <t>Fomoria</t>
    <phoneticPr fontId="1"/>
  </si>
  <si>
    <t>Fomoriaの肥沃な地は、かつて溺死者の暗き荒れ狂う海の領域を護っていた巨人たちによって獲得されました。
死が常に近くにあったことにより、彼らの忠誠心は変質し、その悪意は増大していきました。
以前の全能者の昇天により、彼らはその罪により罰され、暗き故郷から追放されました。
Fomorianが肥沃な地に定住すると、呪いの完全な効果が明らかとなりました。
彼らの子供たちは背が低く、恐ろしい姿をしていました。
生き残った少数のFomorian巨人は、そのかつては気高かった種族が退化し、滅び行くのを目の当たりにしました。
そして、侵略者がやってきました。
Partholonian、Nemedian、Fir Bolg、そしてTuathaは、全てFomoriaの地を要求しました。
Fomorianは二度に渡って外来の魔力によりほぼ敗北に追いやられ、しかし二度とも疫病を生み出して侵略者たちを殺害しました。
第三の侵略者の群れ、Fir Bolgは、Fomorianの支配を受け入れ、巨人たちがTuathaを打ち破るのを手助けしました。
現在、Fir BolgはFomoriaの人工の多くを構成します。
Fomorianは優れた船大工かつ強力な嵐の創造者で、死者への支配力という遺産を保持しています。</t>
    <phoneticPr fontId="1"/>
  </si>
  <si>
    <t>Fir Bolg Champion</t>
    <phoneticPr fontId="1"/>
  </si>
  <si>
    <t>Fir Bolg Slinger:10　Fomorian Militia:10</t>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</si>
  <si>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</si>
  <si>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</si>
  <si>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</si>
  <si>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Fomorian Champion</t>
    <phoneticPr fontId="1"/>
  </si>
  <si>
    <t>Fir Bolg Warrior:20</t>
    <phoneticPr fontId="1"/>
  </si>
  <si>
    <t>Warriorは斧装備</t>
    <rPh sb="8" eb="9">
      <t>オノ</t>
    </rPh>
    <rPh sb="9" eb="11">
      <t>ソウビ</t>
    </rPh>
    <phoneticPr fontId="1"/>
  </si>
  <si>
    <t>Fir Bolg Slinger:10</t>
    <phoneticPr fontId="1"/>
  </si>
  <si>
    <t>Fomoria</t>
    <phoneticPr fontId="1"/>
  </si>
  <si>
    <t>風水死+1:100% 風水死+1:10%</t>
    <rPh sb="0" eb="1">
      <t>カゼ</t>
    </rPh>
    <rPh sb="1" eb="2">
      <t>ミズ</t>
    </rPh>
    <rPh sb="2" eb="3">
      <t>シ</t>
    </rPh>
    <rPh sb="11" eb="12">
      <t>カゼ</t>
    </rPh>
    <rPh sb="12" eb="13">
      <t>ミズ</t>
    </rPh>
    <rPh sb="13" eb="14">
      <t>シ</t>
    </rPh>
    <phoneticPr fontId="1"/>
  </si>
  <si>
    <t>ヴァン</t>
    <phoneticPr fontId="1"/>
  </si>
  <si>
    <t>血の供犠を実行可能</t>
    <rPh sb="0" eb="1">
      <t>ケツ</t>
    </rPh>
    <rPh sb="2" eb="4">
      <t>キョウギ</t>
    </rPh>
    <rPh sb="5" eb="7">
      <t>ジッコウ</t>
    </rPh>
    <rPh sb="7" eb="9">
      <t>カノウ</t>
    </rPh>
    <phoneticPr fontId="1"/>
  </si>
  <si>
    <t>Vanhalla, The Halls of Andvare</t>
    <phoneticPr fontId="1"/>
  </si>
  <si>
    <t>風3地3</t>
    <rPh sb="0" eb="1">
      <t>カゼ</t>
    </rPh>
    <rPh sb="2" eb="3">
      <t>チ</t>
    </rPh>
    <phoneticPr fontId="1"/>
  </si>
  <si>
    <t>Van Scout</t>
    <phoneticPr fontId="1"/>
  </si>
  <si>
    <t>幻術に長けた斥候。高価だが隠れるのも上手い</t>
    <rPh sb="0" eb="2">
      <t>ゲンジュツ</t>
    </rPh>
    <rPh sb="3" eb="4">
      <t>タ</t>
    </rPh>
    <rPh sb="6" eb="8">
      <t>セッコウ</t>
    </rPh>
    <rPh sb="9" eb="11">
      <t>コウカ</t>
    </rPh>
    <rPh sb="13" eb="14">
      <t>カク</t>
    </rPh>
    <rPh sb="18" eb="20">
      <t>ウマ</t>
    </rPh>
    <phoneticPr fontId="1"/>
  </si>
  <si>
    <t>fm</t>
    <phoneticPr fontId="1"/>
  </si>
  <si>
    <t>Vanherse</t>
    <phoneticPr fontId="1"/>
  </si>
  <si>
    <t>レベル1の聖職者。風魔法を持ち指揮官も兼任</t>
    <rPh sb="5" eb="8">
      <t>セイショクシャ</t>
    </rPh>
    <rPh sb="9" eb="10">
      <t>カゼ</t>
    </rPh>
    <rPh sb="10" eb="12">
      <t>マホウ</t>
    </rPh>
    <rPh sb="13" eb="14">
      <t>モ</t>
    </rPh>
    <rPh sb="15" eb="17">
      <t>シキ</t>
    </rPh>
    <rPh sb="17" eb="18">
      <t>カン</t>
    </rPh>
    <rPh sb="19" eb="21">
      <t>ケンニン</t>
    </rPh>
    <phoneticPr fontId="1"/>
  </si>
  <si>
    <t>Vanjarl</t>
    <phoneticPr fontId="1"/>
  </si>
  <si>
    <t>Vanadrott</t>
    <phoneticPr fontId="1"/>
  </si>
  <si>
    <t>レベル2の聖職者。風、血魔法を持ち上位指揮官も兼任</t>
    <rPh sb="5" eb="8">
      <t>セイショクシャ</t>
    </rPh>
    <rPh sb="9" eb="10">
      <t>カゼ</t>
    </rPh>
    <rPh sb="11" eb="12">
      <t>ケツ</t>
    </rPh>
    <rPh sb="12" eb="14">
      <t>マホウ</t>
    </rPh>
    <rPh sb="15" eb="16">
      <t>モ</t>
    </rPh>
    <rPh sb="17" eb="19">
      <t>ジョウイ</t>
    </rPh>
    <rPh sb="19" eb="22">
      <t>シキカン</t>
    </rPh>
    <rPh sb="23" eb="25">
      <t>ケンニン</t>
    </rPh>
    <phoneticPr fontId="1"/>
  </si>
  <si>
    <t>レベル2の聖職者。風、血などの魔法を持ち最上位指揮官も兼任</t>
    <rPh sb="5" eb="8">
      <t>セイショクシャ</t>
    </rPh>
    <rPh sb="9" eb="10">
      <t>カゼ</t>
    </rPh>
    <rPh sb="11" eb="12">
      <t>ケツ</t>
    </rPh>
    <rPh sb="15" eb="17">
      <t>マホウ</t>
    </rPh>
    <rPh sb="18" eb="19">
      <t>モ</t>
    </rPh>
    <rPh sb="20" eb="23">
      <t>サイジョウイ</t>
    </rPh>
    <rPh sb="23" eb="26">
      <t>シキカン</t>
    </rPh>
    <rPh sb="27" eb="29">
      <t>ケンニン</t>
    </rPh>
    <phoneticPr fontId="1"/>
  </si>
  <si>
    <t>20+</t>
    <phoneticPr fontId="1"/>
  </si>
  <si>
    <t>5+</t>
    <phoneticPr fontId="1"/>
  </si>
  <si>
    <t>Vanheim</t>
    <phoneticPr fontId="1"/>
  </si>
  <si>
    <t>Dwarven Smith</t>
    <phoneticPr fontId="1"/>
  </si>
  <si>
    <t>地などの魔法を持つ鍛冶屋。高度なアイテムの製造に長ける</t>
    <rPh sb="0" eb="1">
      <t>チ</t>
    </rPh>
    <rPh sb="4" eb="6">
      <t>マホウ</t>
    </rPh>
    <rPh sb="7" eb="8">
      <t>モ</t>
    </rPh>
    <rPh sb="9" eb="12">
      <t>カジヤ</t>
    </rPh>
    <rPh sb="13" eb="15">
      <t>コウド</t>
    </rPh>
    <rPh sb="21" eb="23">
      <t>セイゾウ</t>
    </rPh>
    <rPh sb="24" eb="25">
      <t>タ</t>
    </rPh>
    <phoneticPr fontId="1"/>
  </si>
  <si>
    <t>m</t>
    <phoneticPr fontId="1"/>
  </si>
  <si>
    <t>Serf Warrior</t>
    <phoneticPr fontId="1"/>
  </si>
  <si>
    <t>槍と盾を持つ民兵。弱いがこの国では貴重な安さを持つ</t>
    <rPh sb="0" eb="1">
      <t>ヤリ</t>
    </rPh>
    <rPh sb="2" eb="3">
      <t>タテ</t>
    </rPh>
    <rPh sb="4" eb="5">
      <t>モ</t>
    </rPh>
    <rPh sb="6" eb="8">
      <t>ミンペイ</t>
    </rPh>
    <rPh sb="9" eb="10">
      <t>ヨワ</t>
    </rPh>
    <rPh sb="14" eb="15">
      <t>クニ</t>
    </rPh>
    <rPh sb="17" eb="19">
      <t>キチョウ</t>
    </rPh>
    <rPh sb="20" eb="21">
      <t>ヤス</t>
    </rPh>
    <rPh sb="23" eb="24">
      <t>モ</t>
    </rPh>
    <phoneticPr fontId="1"/>
  </si>
  <si>
    <t>Huskarl</t>
    <phoneticPr fontId="1"/>
  </si>
  <si>
    <t>槍、投槍、盾を持つ軽歩兵。鏡像により接近戦には異常に強い</t>
    <rPh sb="0" eb="1">
      <t>ヤリ</t>
    </rPh>
    <rPh sb="2" eb="4">
      <t>ナゲヤリ</t>
    </rPh>
    <rPh sb="5" eb="6">
      <t>タテ</t>
    </rPh>
    <rPh sb="7" eb="8">
      <t>モ</t>
    </rPh>
    <rPh sb="9" eb="10">
      <t>ケイ</t>
    </rPh>
    <rPh sb="10" eb="12">
      <t>ホヘイ</t>
    </rPh>
    <rPh sb="13" eb="15">
      <t>キョウゾウ</t>
    </rPh>
    <rPh sb="18" eb="21">
      <t>セッキンセン</t>
    </rPh>
    <rPh sb="23" eb="25">
      <t>イジョウ</t>
    </rPh>
    <rPh sb="26" eb="27">
      <t>ツヨ</t>
    </rPh>
    <phoneticPr fontId="1"/>
  </si>
  <si>
    <t>斧、投槍、盾を持つ歩兵。下位ながら戦闘技能も優秀</t>
    <rPh sb="0" eb="1">
      <t>オノ</t>
    </rPh>
    <rPh sb="2" eb="4">
      <t>ナゲヤリ</t>
    </rPh>
    <rPh sb="5" eb="6">
      <t>タテ</t>
    </rPh>
    <rPh sb="7" eb="8">
      <t>モ</t>
    </rPh>
    <rPh sb="9" eb="11">
      <t>ホヘイ</t>
    </rPh>
    <rPh sb="12" eb="14">
      <t>カイ</t>
    </rPh>
    <rPh sb="17" eb="19">
      <t>セントウ</t>
    </rPh>
    <rPh sb="19" eb="21">
      <t>ギノウ</t>
    </rPh>
    <rPh sb="22" eb="24">
      <t>ユウシュウ</t>
    </rPh>
    <phoneticPr fontId="1"/>
  </si>
  <si>
    <t>Hirdman</t>
    <phoneticPr fontId="1"/>
  </si>
  <si>
    <t>長剣と盾を持つ歩兵。HP自体は価格ほど高くないのが穴</t>
    <rPh sb="0" eb="2">
      <t>チョウケン</t>
    </rPh>
    <rPh sb="3" eb="4">
      <t>タテ</t>
    </rPh>
    <rPh sb="5" eb="6">
      <t>モ</t>
    </rPh>
    <rPh sb="7" eb="9">
      <t>ホヘイ</t>
    </rPh>
    <rPh sb="12" eb="14">
      <t>ジタイ</t>
    </rPh>
    <rPh sb="15" eb="17">
      <t>カカク</t>
    </rPh>
    <rPh sb="19" eb="20">
      <t>タカ</t>
    </rPh>
    <rPh sb="25" eb="26">
      <t>アナ</t>
    </rPh>
    <phoneticPr fontId="1"/>
  </si>
  <si>
    <t>Mounted Hirdman</t>
    <phoneticPr fontId="1"/>
  </si>
  <si>
    <t>騎兵</t>
    <rPh sb="0" eb="2">
      <t>キヘイ</t>
    </rPh>
    <phoneticPr fontId="1"/>
  </si>
  <si>
    <t>Vanhere</t>
    <phoneticPr fontId="1"/>
  </si>
  <si>
    <t>長剣と斧を持つ狂戦士。最初は鏡像、傷付けば激怒と共に暴れる</t>
    <rPh sb="0" eb="2">
      <t>チョウケン</t>
    </rPh>
    <rPh sb="3" eb="4">
      <t>オノ</t>
    </rPh>
    <rPh sb="5" eb="6">
      <t>モ</t>
    </rPh>
    <rPh sb="7" eb="8">
      <t>キョウ</t>
    </rPh>
    <rPh sb="8" eb="10">
      <t>センシ</t>
    </rPh>
    <rPh sb="11" eb="13">
      <t>サイショ</t>
    </rPh>
    <rPh sb="14" eb="16">
      <t>キョウゾウ</t>
    </rPh>
    <rPh sb="17" eb="19">
      <t>キズツ</t>
    </rPh>
    <rPh sb="21" eb="23">
      <t>ゲキド</t>
    </rPh>
    <rPh sb="24" eb="25">
      <t>トモ</t>
    </rPh>
    <rPh sb="26" eb="27">
      <t>アバ</t>
    </rPh>
    <phoneticPr fontId="1"/>
  </si>
  <si>
    <t>軽突撃槍、投槍、盾を持つ騎兵。非常に素早く戦闘力も十分</t>
    <rPh sb="0" eb="1">
      <t>ケイ</t>
    </rPh>
    <rPh sb="1" eb="3">
      <t>トツゲキ</t>
    </rPh>
    <rPh sb="3" eb="4">
      <t>ヤリ</t>
    </rPh>
    <rPh sb="5" eb="7">
      <t>ナゲヤリ</t>
    </rPh>
    <rPh sb="8" eb="9">
      <t>タテ</t>
    </rPh>
    <rPh sb="10" eb="11">
      <t>モ</t>
    </rPh>
    <rPh sb="12" eb="14">
      <t>キヘイ</t>
    </rPh>
    <rPh sb="15" eb="17">
      <t>ヒジョウ</t>
    </rPh>
    <rPh sb="18" eb="20">
      <t>スバヤ</t>
    </rPh>
    <rPh sb="21" eb="24">
      <t>セントウリョク</t>
    </rPh>
    <rPh sb="25" eb="27">
      <t>ジュウブン</t>
    </rPh>
    <phoneticPr fontId="1"/>
  </si>
  <si>
    <t>Vanherse</t>
    <phoneticPr fontId="1"/>
  </si>
  <si>
    <t>風1聖1</t>
    <rPh sb="0" eb="1">
      <t>カゼ</t>
    </rPh>
    <rPh sb="2" eb="3">
      <t>セイ</t>
    </rPh>
    <phoneticPr fontId="1"/>
  </si>
  <si>
    <t>風2血1聖2</t>
    <rPh sb="0" eb="1">
      <t>カゼ</t>
    </rPh>
    <rPh sb="2" eb="3">
      <t>ケツ</t>
    </rPh>
    <rPh sb="4" eb="5">
      <t>セイ</t>
    </rPh>
    <phoneticPr fontId="1"/>
  </si>
  <si>
    <t>Vanadrott</t>
    <phoneticPr fontId="1"/>
  </si>
  <si>
    <t>風3血1聖2</t>
    <rPh sb="0" eb="1">
      <t>カゼ</t>
    </rPh>
    <rPh sb="2" eb="3">
      <t>ケツ</t>
    </rPh>
    <rPh sb="4" eb="5">
      <t>セイ</t>
    </rPh>
    <phoneticPr fontId="1"/>
  </si>
  <si>
    <t>風地死血+1:100% 風地死血+1:10%</t>
    <rPh sb="0" eb="1">
      <t>カゼ</t>
    </rPh>
    <rPh sb="1" eb="2">
      <t>チ</t>
    </rPh>
    <rPh sb="2" eb="3">
      <t>シ</t>
    </rPh>
    <rPh sb="3" eb="4">
      <t>ケツ</t>
    </rPh>
    <rPh sb="12" eb="13">
      <t>カゼ</t>
    </rPh>
    <rPh sb="13" eb="14">
      <t>チ</t>
    </rPh>
    <rPh sb="14" eb="15">
      <t>シ</t>
    </rPh>
    <rPh sb="15" eb="16">
      <t>ケツ</t>
    </rPh>
    <phoneticPr fontId="1"/>
  </si>
  <si>
    <t>Dwarven Smith</t>
    <phoneticPr fontId="1"/>
  </si>
  <si>
    <t>地2</t>
    <rPh sb="0" eb="1">
      <t>チ</t>
    </rPh>
    <phoneticPr fontId="1"/>
  </si>
  <si>
    <t>火風地死+1:100% 火風地死+1:10%</t>
    <rPh sb="0" eb="1">
      <t>ヒ</t>
    </rPh>
    <rPh sb="1" eb="2">
      <t>カゼ</t>
    </rPh>
    <rPh sb="2" eb="3">
      <t>チ</t>
    </rPh>
    <rPh sb="3" eb="4">
      <t>シ</t>
    </rPh>
    <rPh sb="12" eb="13">
      <t>ヒ</t>
    </rPh>
    <rPh sb="13" eb="14">
      <t>カゼ</t>
    </rPh>
    <rPh sb="14" eb="15">
      <t>チ</t>
    </rPh>
    <rPh sb="15" eb="16">
      <t>シ</t>
    </rPh>
    <phoneticPr fontId="1"/>
  </si>
  <si>
    <t>11+</t>
    <phoneticPr fontId="1"/>
  </si>
  <si>
    <t>MasSm</t>
    <phoneticPr fontId="1"/>
  </si>
  <si>
    <t>Fay Boar</t>
    <phoneticPr fontId="1"/>
  </si>
  <si>
    <t>魔獣</t>
    <rPh sb="0" eb="2">
      <t>マジュウ</t>
    </rPh>
    <phoneticPr fontId="1"/>
  </si>
  <si>
    <t>自走する食糧供給源。不死性を持ち小さな敵の蹂躙も可能</t>
    <rPh sb="0" eb="2">
      <t>ジソウ</t>
    </rPh>
    <rPh sb="4" eb="6">
      <t>ショクリョウ</t>
    </rPh>
    <rPh sb="6" eb="9">
      <t>キョウキュウゲン</t>
    </rPh>
    <rPh sb="10" eb="13">
      <t>フシセイ</t>
    </rPh>
    <rPh sb="14" eb="15">
      <t>モ</t>
    </rPh>
    <rPh sb="16" eb="17">
      <t>チイ</t>
    </rPh>
    <rPh sb="19" eb="20">
      <t>テキ</t>
    </rPh>
    <rPh sb="21" eb="23">
      <t>ジュウリン</t>
    </rPh>
    <rPh sb="24" eb="26">
      <t>カノウ</t>
    </rPh>
    <phoneticPr fontId="1"/>
  </si>
  <si>
    <t>Vanherse</t>
    <phoneticPr fontId="1"/>
  </si>
  <si>
    <t>Serf Defender:10　Huskarl:5</t>
    <phoneticPr fontId="1"/>
  </si>
  <si>
    <t>Huskarl:10</t>
    <phoneticPr fontId="1"/>
  </si>
  <si>
    <t>Huskarlは槍装備</t>
    <rPh sb="8" eb="9">
      <t>ヤリ</t>
    </rPh>
    <rPh sb="9" eb="11">
      <t>ソウビ</t>
    </rPh>
    <phoneticPr fontId="1"/>
  </si>
  <si>
    <t>Huskarlは斧装備</t>
    <rPh sb="8" eb="9">
      <t>オノ</t>
    </rPh>
    <rPh sb="9" eb="11">
      <t>ソウビ</t>
    </rPh>
    <phoneticPr fontId="1"/>
  </si>
  <si>
    <t>Serf Defender:10</t>
    <phoneticPr fontId="1"/>
  </si>
  <si>
    <t>Awaken Draugar</t>
    <phoneticPr fontId="1"/>
  </si>
  <si>
    <t>傷付くと巨大化するVanの歩く屍Draugを3体召喚します</t>
    <rPh sb="0" eb="2">
      <t>キズツ</t>
    </rPh>
    <rPh sb="4" eb="7">
      <t>キョダイカ</t>
    </rPh>
    <rPh sb="13" eb="14">
      <t>アル</t>
    </rPh>
    <rPh sb="15" eb="16">
      <t>シカバネ</t>
    </rPh>
    <rPh sb="23" eb="24">
      <t>タイ</t>
    </rPh>
    <rPh sb="24" eb="26">
      <t>ショウカン</t>
    </rPh>
    <phoneticPr fontId="1"/>
  </si>
  <si>
    <t>Draug</t>
    <phoneticPr fontId="1"/>
  </si>
  <si>
    <t>Summon Valkyries</t>
    <phoneticPr fontId="1"/>
  </si>
  <si>
    <t>風3</t>
    <rPh sb="0" eb="1">
      <t>カゼ</t>
    </rPh>
    <phoneticPr fontId="1"/>
  </si>
  <si>
    <t>一時的召喚</t>
    <rPh sb="0" eb="3">
      <t>イチジテキ</t>
    </rPh>
    <rPh sb="3" eb="5">
      <t>ショウカン</t>
    </rPh>
    <phoneticPr fontId="1"/>
  </si>
  <si>
    <t>飛行する神聖なる戦乙女Valkyrieを7体召喚します</t>
    <rPh sb="0" eb="2">
      <t>ヒコウ</t>
    </rPh>
    <rPh sb="4" eb="6">
      <t>シンセイ</t>
    </rPh>
    <rPh sb="8" eb="9">
      <t>イクサ</t>
    </rPh>
    <rPh sb="9" eb="11">
      <t>オトメ</t>
    </rPh>
    <rPh sb="21" eb="22">
      <t>タイ</t>
    </rPh>
    <rPh sb="22" eb="24">
      <t>ショウカン</t>
    </rPh>
    <phoneticPr fontId="1"/>
  </si>
  <si>
    <t>Valkyrie</t>
    <phoneticPr fontId="1"/>
  </si>
  <si>
    <t>Sloth of Bears</t>
    <phoneticPr fontId="1"/>
  </si>
  <si>
    <t>Awaken Draugar</t>
    <phoneticPr fontId="1"/>
  </si>
  <si>
    <t>Summon Valkyries</t>
    <phoneticPr fontId="1"/>
  </si>
  <si>
    <t>Vanheimは、背の高い神秘的な種族、Vanが住む霧深い荒野と厳しい環境の森の地です。
VanはJotunheimの巨人たちの宿敵で、彼らはこの世の始まりから大きな戦争を互いに仕掛けてきました。
彼らは幻術の達人で、その幻惑的な魅力で人間を騙すことができます。
Vanheimの山の麓の広間には、素晴らしい品々を創り上げることができる鍛冶屋、Dwarfが住んでいます。
Vanheimは魔法の地であり、馬でさえ魔力を持ち、並外れた速さを持ちます。
Vanは優れた船大工や航海士であり、海を渡ることができます。
下等な存在は重要視されず、彼らの血は目覚めつつある神を満たすために贄とされます。</t>
    <phoneticPr fontId="1"/>
  </si>
  <si>
    <t>Vanheim</t>
    <phoneticPr fontId="1"/>
  </si>
  <si>
    <t>ヴァン</t>
    <phoneticPr fontId="1"/>
  </si>
  <si>
    <r>
      <t>Helhalla, Gnipah</t>
    </r>
    <r>
      <rPr>
        <sz val="11"/>
        <color theme="1"/>
        <rFont val="ＭＳ Ｐゴシック"/>
        <family val="3"/>
        <charset val="128"/>
      </rPr>
      <t>å</t>
    </r>
    <r>
      <rPr>
        <sz val="11"/>
        <color theme="1"/>
        <rFont val="ＭＳ Ｐゴシック"/>
        <family val="2"/>
        <charset val="128"/>
        <scheme val="minor"/>
      </rPr>
      <t>lan</t>
    </r>
    <phoneticPr fontId="1"/>
  </si>
  <si>
    <t>風1地1死4</t>
    <rPh sb="0" eb="1">
      <t>カゼ</t>
    </rPh>
    <rPh sb="2" eb="3">
      <t>チ</t>
    </rPh>
    <rPh sb="4" eb="5">
      <t>シ</t>
    </rPh>
    <phoneticPr fontId="1"/>
  </si>
  <si>
    <t>血の供犠を実行可能</t>
    <rPh sb="0" eb="1">
      <t>ケツ</t>
    </rPh>
    <rPh sb="2" eb="4">
      <t>キョウギ</t>
    </rPh>
    <rPh sb="5" eb="7">
      <t>ジッコウ</t>
    </rPh>
    <rPh sb="7" eb="9">
      <t>カノウ</t>
    </rPh>
    <phoneticPr fontId="1"/>
  </si>
  <si>
    <t>説法の実施不可</t>
    <rPh sb="0" eb="2">
      <t>セッポウ</t>
    </rPh>
    <rPh sb="3" eb="5">
      <t>ジッシ</t>
    </rPh>
    <rPh sb="5" eb="7">
      <t>フカ</t>
    </rPh>
    <phoneticPr fontId="1"/>
  </si>
  <si>
    <t>指揮官</t>
    <rPh sb="0" eb="3">
      <t>シキカン</t>
    </rPh>
    <phoneticPr fontId="1"/>
  </si>
  <si>
    <t>Helheim</t>
    <phoneticPr fontId="1"/>
  </si>
  <si>
    <t>Van Scout</t>
    <phoneticPr fontId="1"/>
  </si>
  <si>
    <t>城</t>
    <rPh sb="0" eb="1">
      <t>シロ</t>
    </rPh>
    <phoneticPr fontId="1"/>
  </si>
  <si>
    <t>斥候</t>
    <rPh sb="0" eb="2">
      <t>セッコウ</t>
    </rPh>
    <phoneticPr fontId="1"/>
  </si>
  <si>
    <t>幻術に長けた斥候。高価だが隠れるのも上手い</t>
    <phoneticPr fontId="1"/>
  </si>
  <si>
    <t>fm</t>
    <phoneticPr fontId="1"/>
  </si>
  <si>
    <t>Vanherse</t>
    <phoneticPr fontId="1"/>
  </si>
  <si>
    <t>y</t>
    <phoneticPr fontId="1"/>
  </si>
  <si>
    <t>聖職者</t>
    <rPh sb="0" eb="3">
      <t>セイショクシャ</t>
    </rPh>
    <phoneticPr fontId="1"/>
  </si>
  <si>
    <t>レベル1の聖職者。風魔法を持ち指揮官も兼任</t>
    <phoneticPr fontId="1"/>
  </si>
  <si>
    <t>Vanjarl</t>
    <phoneticPr fontId="1"/>
  </si>
  <si>
    <t>レベル2の聖職者。風、血魔法を持ち上位指揮官も兼任</t>
    <phoneticPr fontId="1"/>
  </si>
  <si>
    <t>Helkarl</t>
    <phoneticPr fontId="1"/>
  </si>
  <si>
    <t>レベル1の聖職者。死魔法を持ち上位指揮官も兼任</t>
    <rPh sb="5" eb="8">
      <t>セイショクシャ</t>
    </rPh>
    <rPh sb="9" eb="10">
      <t>シ</t>
    </rPh>
    <rPh sb="10" eb="12">
      <t>マホウ</t>
    </rPh>
    <rPh sb="13" eb="14">
      <t>モ</t>
    </rPh>
    <rPh sb="15" eb="17">
      <t>ジョウイ</t>
    </rPh>
    <rPh sb="17" eb="20">
      <t>シキカン</t>
    </rPh>
    <rPh sb="21" eb="23">
      <t>ケンニン</t>
    </rPh>
    <phoneticPr fontId="1"/>
  </si>
  <si>
    <t>Dis</t>
    <phoneticPr fontId="1"/>
  </si>
  <si>
    <t>レベル1の聖職者。風、死魔法を持ち非常に高速な飛行能力を持つ</t>
    <rPh sb="5" eb="8">
      <t>セイショクシャ</t>
    </rPh>
    <rPh sb="9" eb="10">
      <t>カゼ</t>
    </rPh>
    <rPh sb="11" eb="12">
      <t>シ</t>
    </rPh>
    <rPh sb="12" eb="14">
      <t>マホウ</t>
    </rPh>
    <rPh sb="15" eb="16">
      <t>モ</t>
    </rPh>
    <rPh sb="17" eb="19">
      <t>ヒジョウ</t>
    </rPh>
    <rPh sb="20" eb="22">
      <t>コウソク</t>
    </rPh>
    <rPh sb="23" eb="25">
      <t>ヒコウ</t>
    </rPh>
    <rPh sb="25" eb="27">
      <t>ノウリョク</t>
    </rPh>
    <rPh sb="28" eb="29">
      <t>モ</t>
    </rPh>
    <phoneticPr fontId="1"/>
  </si>
  <si>
    <t>f</t>
    <phoneticPr fontId="1"/>
  </si>
  <si>
    <t>y</t>
    <phoneticPr fontId="1"/>
  </si>
  <si>
    <t>Hangadrott</t>
    <phoneticPr fontId="1"/>
  </si>
  <si>
    <t>都</t>
    <rPh sb="0" eb="1">
      <t>ミヤコ</t>
    </rPh>
    <phoneticPr fontId="1"/>
  </si>
  <si>
    <t>レベル2の聖職者。死、風魔法を持ち最上位指揮官も兼任</t>
    <rPh sb="5" eb="8">
      <t>セイショクシャ</t>
    </rPh>
    <rPh sb="9" eb="10">
      <t>シ</t>
    </rPh>
    <rPh sb="11" eb="12">
      <t>カゼ</t>
    </rPh>
    <rPh sb="12" eb="14">
      <t>マホウ</t>
    </rPh>
    <rPh sb="15" eb="16">
      <t>モ</t>
    </rPh>
    <rPh sb="17" eb="20">
      <t>サイジョウイ</t>
    </rPh>
    <rPh sb="20" eb="23">
      <t>シキカン</t>
    </rPh>
    <rPh sb="24" eb="26">
      <t>ケンニン</t>
    </rPh>
    <phoneticPr fontId="1"/>
  </si>
  <si>
    <t>10+</t>
    <phoneticPr fontId="1"/>
  </si>
  <si>
    <t>90+</t>
    <phoneticPr fontId="1"/>
  </si>
  <si>
    <t>Svartalf</t>
    <phoneticPr fontId="1"/>
  </si>
  <si>
    <t>魔術師</t>
    <rPh sb="0" eb="3">
      <t>マジュツシ</t>
    </rPh>
    <phoneticPr fontId="1"/>
  </si>
  <si>
    <t>地、死などの魔法技能を持つ。他とは得意分野が異なる</t>
    <rPh sb="0" eb="1">
      <t>チ</t>
    </rPh>
    <rPh sb="2" eb="3">
      <t>シ</t>
    </rPh>
    <rPh sb="6" eb="8">
      <t>マホウ</t>
    </rPh>
    <rPh sb="8" eb="10">
      <t>ギノウ</t>
    </rPh>
    <rPh sb="11" eb="12">
      <t>モ</t>
    </rPh>
    <rPh sb="14" eb="15">
      <t>ホカ</t>
    </rPh>
    <rPh sb="17" eb="19">
      <t>トクイ</t>
    </rPh>
    <rPh sb="19" eb="21">
      <t>ブンヤ</t>
    </rPh>
    <rPh sb="22" eb="23">
      <t>コト</t>
    </rPh>
    <phoneticPr fontId="1"/>
  </si>
  <si>
    <t>60+</t>
    <phoneticPr fontId="1"/>
  </si>
  <si>
    <t>m</t>
    <phoneticPr fontId="1"/>
  </si>
  <si>
    <t>Serf Warrior</t>
    <phoneticPr fontId="1"/>
  </si>
  <si>
    <t>兵士</t>
    <rPh sb="0" eb="2">
      <t>ヘイシ</t>
    </rPh>
    <phoneticPr fontId="1"/>
  </si>
  <si>
    <t>歩兵</t>
    <rPh sb="0" eb="2">
      <t>ホヘイ</t>
    </rPh>
    <phoneticPr fontId="1"/>
  </si>
  <si>
    <t>槍と盾を持つ民兵。弱いがこの国では貴重な安さを持つ</t>
    <phoneticPr fontId="1"/>
  </si>
  <si>
    <t>Huskarl</t>
  </si>
  <si>
    <t>Hirdman</t>
  </si>
  <si>
    <t>Mounted Hirdman</t>
  </si>
  <si>
    <t>Valkyrie</t>
    <phoneticPr fontId="1"/>
  </si>
  <si>
    <t>飛行兵</t>
    <rPh sb="0" eb="2">
      <t>ヒコウ</t>
    </rPh>
    <rPh sb="2" eb="3">
      <t>ヘイ</t>
    </rPh>
    <phoneticPr fontId="1"/>
  </si>
  <si>
    <t>軽突撃槍と盾を持つ女戦士。飛行による柔軟な立ち回りが可能</t>
    <rPh sb="0" eb="1">
      <t>ケイ</t>
    </rPh>
    <rPh sb="1" eb="3">
      <t>トツゲキ</t>
    </rPh>
    <rPh sb="3" eb="4">
      <t>ヤリ</t>
    </rPh>
    <rPh sb="5" eb="6">
      <t>タテ</t>
    </rPh>
    <rPh sb="7" eb="8">
      <t>モ</t>
    </rPh>
    <rPh sb="9" eb="10">
      <t>オンナ</t>
    </rPh>
    <rPh sb="10" eb="12">
      <t>センシ</t>
    </rPh>
    <rPh sb="13" eb="15">
      <t>ヒコウ</t>
    </rPh>
    <rPh sb="18" eb="20">
      <t>ジュウナン</t>
    </rPh>
    <rPh sb="21" eb="22">
      <t>タ</t>
    </rPh>
    <rPh sb="23" eb="24">
      <t>マワ</t>
    </rPh>
    <rPh sb="26" eb="28">
      <t>カノウ</t>
    </rPh>
    <phoneticPr fontId="1"/>
  </si>
  <si>
    <t>Helhirding</t>
    <phoneticPr fontId="1"/>
  </si>
  <si>
    <t>騎兵</t>
    <rPh sb="0" eb="2">
      <t>キヘイ</t>
    </rPh>
    <phoneticPr fontId="1"/>
  </si>
  <si>
    <t>軽突撃槍と盾を持つ騎兵。高い戦闘技能と鏡像は正に脅威</t>
    <rPh sb="0" eb="1">
      <t>ケイ</t>
    </rPh>
    <rPh sb="1" eb="3">
      <t>トツゲキ</t>
    </rPh>
    <rPh sb="3" eb="4">
      <t>ヤリ</t>
    </rPh>
    <rPh sb="5" eb="6">
      <t>タテ</t>
    </rPh>
    <rPh sb="7" eb="8">
      <t>モ</t>
    </rPh>
    <rPh sb="9" eb="11">
      <t>キヘイ</t>
    </rPh>
    <rPh sb="12" eb="13">
      <t>タカ</t>
    </rPh>
    <rPh sb="14" eb="16">
      <t>セントウ</t>
    </rPh>
    <rPh sb="16" eb="18">
      <t>ギノウ</t>
    </rPh>
    <rPh sb="19" eb="21">
      <t>キョウゾウ</t>
    </rPh>
    <rPh sb="22" eb="23">
      <t>マサ</t>
    </rPh>
    <rPh sb="24" eb="26">
      <t>キョウイ</t>
    </rPh>
    <phoneticPr fontId="1"/>
  </si>
  <si>
    <t>Vanherse</t>
    <phoneticPr fontId="1"/>
  </si>
  <si>
    <t>城</t>
    <rPh sb="0" eb="1">
      <t>シロ</t>
    </rPh>
    <phoneticPr fontId="1"/>
  </si>
  <si>
    <t>風1聖1</t>
    <rPh sb="0" eb="1">
      <t>カゼ</t>
    </rPh>
    <rPh sb="2" eb="3">
      <t>セイ</t>
    </rPh>
    <phoneticPr fontId="1"/>
  </si>
  <si>
    <t>Vanjarl</t>
    <phoneticPr fontId="1"/>
  </si>
  <si>
    <t>風2血1聖2</t>
    <rPh sb="0" eb="1">
      <t>カゼ</t>
    </rPh>
    <rPh sb="2" eb="3">
      <t>ケツ</t>
    </rPh>
    <rPh sb="4" eb="5">
      <t>セイ</t>
    </rPh>
    <phoneticPr fontId="1"/>
  </si>
  <si>
    <t>Helkarl</t>
    <phoneticPr fontId="1"/>
  </si>
  <si>
    <t>死1聖1</t>
    <rPh sb="0" eb="1">
      <t>シ</t>
    </rPh>
    <rPh sb="2" eb="3">
      <t>セイ</t>
    </rPh>
    <phoneticPr fontId="1"/>
  </si>
  <si>
    <t>Dis</t>
    <phoneticPr fontId="1"/>
  </si>
  <si>
    <t>風1死1聖1</t>
    <rPh sb="0" eb="1">
      <t>カゼ</t>
    </rPh>
    <rPh sb="2" eb="3">
      <t>シ</t>
    </rPh>
    <rPh sb="4" eb="5">
      <t>セイ</t>
    </rPh>
    <phoneticPr fontId="1"/>
  </si>
  <si>
    <t>Hangadrott</t>
    <phoneticPr fontId="1"/>
  </si>
  <si>
    <t>都</t>
    <rPh sb="0" eb="1">
      <t>ミヤコ</t>
    </rPh>
    <phoneticPr fontId="1"/>
  </si>
  <si>
    <t>風2死3聖2</t>
    <rPh sb="0" eb="1">
      <t>カゼ</t>
    </rPh>
    <rPh sb="2" eb="3">
      <t>シ</t>
    </rPh>
    <rPh sb="4" eb="5">
      <t>セイ</t>
    </rPh>
    <phoneticPr fontId="1"/>
  </si>
  <si>
    <t>風地死血+1:100% 風地死血+1:10%</t>
    <rPh sb="0" eb="1">
      <t>カゼ</t>
    </rPh>
    <rPh sb="1" eb="2">
      <t>チ</t>
    </rPh>
    <rPh sb="2" eb="3">
      <t>シ</t>
    </rPh>
    <rPh sb="3" eb="4">
      <t>ケツ</t>
    </rPh>
    <rPh sb="12" eb="13">
      <t>カゼ</t>
    </rPh>
    <rPh sb="13" eb="14">
      <t>チ</t>
    </rPh>
    <rPh sb="14" eb="15">
      <t>シ</t>
    </rPh>
    <rPh sb="15" eb="16">
      <t>ケツ</t>
    </rPh>
    <phoneticPr fontId="1"/>
  </si>
  <si>
    <t>17+</t>
    <phoneticPr fontId="1"/>
  </si>
  <si>
    <t>Svartalf</t>
    <phoneticPr fontId="1"/>
  </si>
  <si>
    <t>地2死2</t>
    <rPh sb="0" eb="1">
      <t>チ</t>
    </rPh>
    <rPh sb="2" eb="3">
      <t>シ</t>
    </rPh>
    <phoneticPr fontId="1"/>
  </si>
  <si>
    <t>火風地死+1:100%</t>
    <rPh sb="0" eb="1">
      <t>ヒ</t>
    </rPh>
    <rPh sb="1" eb="2">
      <t>カゼ</t>
    </rPh>
    <rPh sb="2" eb="3">
      <t>チ</t>
    </rPh>
    <rPh sb="3" eb="4">
      <t>シ</t>
    </rPh>
    <phoneticPr fontId="1"/>
  </si>
  <si>
    <t>Helheim</t>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</si>
  <si>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</si>
  <si>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</si>
  <si>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</si>
  <si>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Helheim</t>
    <phoneticPr fontId="1"/>
  </si>
  <si>
    <t>Vanherse</t>
    <phoneticPr fontId="1"/>
  </si>
  <si>
    <t>Serf Defender:10　Huskarl:5</t>
    <phoneticPr fontId="1"/>
  </si>
  <si>
    <t>Helkarl</t>
    <phoneticPr fontId="1"/>
  </si>
  <si>
    <t>Huskarl:10</t>
    <phoneticPr fontId="1"/>
  </si>
  <si>
    <t>Hirdman</t>
    <phoneticPr fontId="1"/>
  </si>
  <si>
    <t>Serf Defender:10</t>
    <phoneticPr fontId="1"/>
  </si>
  <si>
    <t>Huskarlは槍装備</t>
    <rPh sb="8" eb="9">
      <t>ヤリ</t>
    </rPh>
    <rPh sb="9" eb="11">
      <t>ソウビ</t>
    </rPh>
    <phoneticPr fontId="1"/>
  </si>
  <si>
    <t>Huskarlは斧装備</t>
    <rPh sb="8" eb="9">
      <t>オノ</t>
    </rPh>
    <rPh sb="9" eb="11">
      <t>ソウビ</t>
    </rPh>
    <phoneticPr fontId="1"/>
  </si>
  <si>
    <t>Brood of Garm</t>
    <phoneticPr fontId="1"/>
  </si>
  <si>
    <t>Conjuration</t>
    <phoneticPr fontId="1"/>
  </si>
  <si>
    <t>緑2</t>
    <rPh sb="0" eb="1">
      <t>ミドリ</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</si>
  <si>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</si>
  <si>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</si>
  <si>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</si>
  <si>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巨大で神聖な狼Jotun Wolfを5体召喚します</t>
    <rPh sb="0" eb="2">
      <t>キョダイ</t>
    </rPh>
    <rPh sb="3" eb="5">
      <t>シンセイ</t>
    </rPh>
    <rPh sb="6" eb="7">
      <t>オオカミ</t>
    </rPh>
    <rPh sb="19" eb="20">
      <t>タイ</t>
    </rPh>
    <rPh sb="20" eb="22">
      <t>ショウカン</t>
    </rPh>
    <phoneticPr fontId="1"/>
  </si>
  <si>
    <t>Jotun Wolf</t>
    <phoneticPr fontId="1"/>
  </si>
  <si>
    <t>Sloth of Bears</t>
    <phoneticPr fontId="1"/>
  </si>
  <si>
    <t>Awaken Draugar</t>
    <phoneticPr fontId="1"/>
  </si>
  <si>
    <t>Brood of Garm</t>
    <phoneticPr fontId="1"/>
  </si>
  <si>
    <t>Summon Valkyries</t>
    <phoneticPr fontId="1"/>
  </si>
  <si>
    <t>Helheimは、影、吹き曝しの荒野、そして静かな山々の地です。
ここにはGnipahålan、死者たちがHelへと向かう途中に通り抜ける石の洞窟があります。
死の秘密を学ぶために首を吊った古代のVan、Hanged KingらはHelhallaの玉座から国を統治します。
Helheimには、その幻惑で人間を騙すことができる、背が高く生来神秘的な種族、Vanが住みます。
HelheimのVanは、VanheimのVanからは自らを隔絶しており、巨人との大戦には加わりませんでした。
長らく、彼らは死せる神に仕え、Helへと向かう死者たちを導いていました。
現在、新たなる神が現れ、古き伝統は変化しています。
死者の導き手、Valkyrieは死の伝令と新たなる神の聖戦士となりました。
HelheimのVanの女性、Valkyrieは、彼女らがかつて仕えた死せる神からの贈り物により、飛行することができます。
下等なる存在は重要視されず、彼らの血は目覚めつつある神を満たすために贄とされます。
Vanheimの親類たちと異なり、HelheimのVanは船大工や航海士ではありません。</t>
    <phoneticPr fontId="1"/>
  </si>
  <si>
    <t>ヨトゥン</t>
    <phoneticPr fontId="1"/>
  </si>
  <si>
    <t>周囲にCold天秤を拡散</t>
    <rPh sb="0" eb="2">
      <t>シュウイ</t>
    </rPh>
    <phoneticPr fontId="1"/>
  </si>
  <si>
    <t>Niefelheim</t>
    <phoneticPr fontId="1"/>
  </si>
  <si>
    <t>水4死2</t>
    <rPh sb="0" eb="1">
      <t>ミズ</t>
    </rPh>
    <rPh sb="2" eb="3">
      <t>シ</t>
    </rPh>
    <phoneticPr fontId="1"/>
  </si>
  <si>
    <t>Jotun Scout</t>
    <phoneticPr fontId="1"/>
  </si>
  <si>
    <t>指揮官</t>
    <rPh sb="0" eb="3">
      <t>シキカン</t>
    </rPh>
    <phoneticPr fontId="1"/>
  </si>
  <si>
    <t>Niefelheim</t>
    <phoneticPr fontId="1"/>
  </si>
  <si>
    <t>城</t>
    <rPh sb="0" eb="1">
      <t>シロ</t>
    </rPh>
    <phoneticPr fontId="1"/>
  </si>
  <si>
    <t>y</t>
    <phoneticPr fontId="1"/>
  </si>
  <si>
    <t>y</t>
    <phoneticPr fontId="1"/>
  </si>
  <si>
    <t>斥候</t>
    <rPh sb="0" eb="2">
      <t>セッコウ</t>
    </rPh>
    <phoneticPr fontId="1"/>
  </si>
  <si>
    <t>高価で隠れるのも下手。幸い移動は早め</t>
    <rPh sb="0" eb="2">
      <t>コウカ</t>
    </rPh>
    <rPh sb="3" eb="4">
      <t>カク</t>
    </rPh>
    <rPh sb="8" eb="10">
      <t>ヘタ</t>
    </rPh>
    <rPh sb="11" eb="12">
      <t>サイワ</t>
    </rPh>
    <rPh sb="13" eb="15">
      <t>イドウ</t>
    </rPh>
    <rPh sb="16" eb="17">
      <t>ハヤ</t>
    </rPh>
    <phoneticPr fontId="1"/>
  </si>
  <si>
    <t>fm</t>
    <phoneticPr fontId="1"/>
  </si>
  <si>
    <t>s</t>
    <phoneticPr fontId="1"/>
  </si>
  <si>
    <t>Jotun Herse</t>
    <phoneticPr fontId="1"/>
  </si>
  <si>
    <t>標準的な指揮官。維持費は安いが雇用に寺院が要る</t>
    <rPh sb="0" eb="3">
      <t>ヒョウジュンテキ</t>
    </rPh>
    <rPh sb="4" eb="7">
      <t>シキカン</t>
    </rPh>
    <rPh sb="8" eb="11">
      <t>イジヒ</t>
    </rPh>
    <rPh sb="12" eb="13">
      <t>ヤス</t>
    </rPh>
    <rPh sb="15" eb="17">
      <t>コヨウ</t>
    </rPh>
    <rPh sb="18" eb="20">
      <t>ジイン</t>
    </rPh>
    <rPh sb="21" eb="22">
      <t>イ</t>
    </rPh>
    <phoneticPr fontId="1"/>
  </si>
  <si>
    <t>s</t>
    <phoneticPr fontId="1"/>
  </si>
  <si>
    <t>Jotun Jarl</t>
    <phoneticPr fontId="1"/>
  </si>
  <si>
    <t>聖職者</t>
    <rPh sb="0" eb="3">
      <t>セイショクシャ</t>
    </rPh>
    <phoneticPr fontId="1"/>
  </si>
  <si>
    <t>レベル1の聖職者。上位指揮官も兼任する</t>
    <rPh sb="5" eb="8">
      <t>セイショクシャ</t>
    </rPh>
    <rPh sb="9" eb="11">
      <t>ジョウイ</t>
    </rPh>
    <rPh sb="11" eb="14">
      <t>シキカン</t>
    </rPh>
    <rPh sb="15" eb="17">
      <t>ケンニン</t>
    </rPh>
    <phoneticPr fontId="1"/>
  </si>
  <si>
    <t>s</t>
    <phoneticPr fontId="1"/>
  </si>
  <si>
    <t>Jotun Gode</t>
    <phoneticPr fontId="1"/>
  </si>
  <si>
    <t>レベル2の聖職者。一応は指揮もできる</t>
    <rPh sb="5" eb="8">
      <t>セイショクシャ</t>
    </rPh>
    <rPh sb="9" eb="11">
      <t>イチオウ</t>
    </rPh>
    <rPh sb="12" eb="14">
      <t>シキ</t>
    </rPh>
    <phoneticPr fontId="1"/>
  </si>
  <si>
    <t>f</t>
    <phoneticPr fontId="1"/>
  </si>
  <si>
    <t>Jotun Skratti</t>
    <phoneticPr fontId="1"/>
  </si>
  <si>
    <t>魔術師</t>
    <rPh sb="0" eb="3">
      <t>マジュツシ</t>
    </rPh>
    <phoneticPr fontId="1"/>
  </si>
  <si>
    <t>20+</t>
    <phoneticPr fontId="1"/>
  </si>
  <si>
    <t>10+</t>
    <phoneticPr fontId="1"/>
  </si>
  <si>
    <t>f</t>
    <phoneticPr fontId="1"/>
  </si>
  <si>
    <t>s</t>
    <phoneticPr fontId="1"/>
  </si>
  <si>
    <t>Gygja</t>
    <phoneticPr fontId="1"/>
  </si>
  <si>
    <t>水や血などの魔法技能を持つ。狼男や狼に変身できる</t>
    <rPh sb="0" eb="1">
      <t>ミズ</t>
    </rPh>
    <rPh sb="2" eb="3">
      <t>ケツ</t>
    </rPh>
    <rPh sb="6" eb="8">
      <t>マホウ</t>
    </rPh>
    <rPh sb="8" eb="10">
      <t>ギノウ</t>
    </rPh>
    <rPh sb="11" eb="12">
      <t>モ</t>
    </rPh>
    <rPh sb="14" eb="15">
      <t>オオカミ</t>
    </rPh>
    <rPh sb="15" eb="16">
      <t>オトコ</t>
    </rPh>
    <rPh sb="17" eb="18">
      <t>オオカミ</t>
    </rPh>
    <rPh sb="19" eb="21">
      <t>ヘンシン</t>
    </rPh>
    <phoneticPr fontId="1"/>
  </si>
  <si>
    <t>死、緑、血などの魔法技能を持つ。魔力が幅広いが安定しない</t>
    <rPh sb="0" eb="1">
      <t>シ</t>
    </rPh>
    <rPh sb="2" eb="3">
      <t>ミドリ</t>
    </rPh>
    <rPh sb="4" eb="5">
      <t>ケツ</t>
    </rPh>
    <rPh sb="8" eb="10">
      <t>マホウ</t>
    </rPh>
    <rPh sb="10" eb="12">
      <t>ギノウ</t>
    </rPh>
    <rPh sb="13" eb="14">
      <t>モ</t>
    </rPh>
    <rPh sb="16" eb="18">
      <t>マリョク</t>
    </rPh>
    <rPh sb="19" eb="21">
      <t>ハバヒロ</t>
    </rPh>
    <rPh sb="23" eb="25">
      <t>アンテイ</t>
    </rPh>
    <phoneticPr fontId="1"/>
  </si>
  <si>
    <t>35+</t>
    <phoneticPr fontId="1"/>
  </si>
  <si>
    <t>f</t>
    <phoneticPr fontId="1"/>
  </si>
  <si>
    <t>Niefel Jarl</t>
    <phoneticPr fontId="1"/>
  </si>
  <si>
    <t>都</t>
    <rPh sb="0" eb="1">
      <t>ミヤコ</t>
    </rPh>
    <phoneticPr fontId="1"/>
  </si>
  <si>
    <t>y</t>
    <phoneticPr fontId="1"/>
  </si>
  <si>
    <t>水、死などの魔法技能を持つ。最上位指揮官も兼任し戦闘力も高い</t>
    <rPh sb="0" eb="1">
      <t>ミズ</t>
    </rPh>
    <rPh sb="2" eb="3">
      <t>シ</t>
    </rPh>
    <rPh sb="6" eb="8">
      <t>マホウ</t>
    </rPh>
    <rPh sb="8" eb="10">
      <t>ギノウ</t>
    </rPh>
    <rPh sb="11" eb="12">
      <t>モ</t>
    </rPh>
    <rPh sb="14" eb="17">
      <t>サイジョウイ</t>
    </rPh>
    <rPh sb="17" eb="20">
      <t>シキカン</t>
    </rPh>
    <rPh sb="21" eb="23">
      <t>ケンニン</t>
    </rPh>
    <rPh sb="24" eb="27">
      <t>セントウリョク</t>
    </rPh>
    <rPh sb="28" eb="29">
      <t>タカ</t>
    </rPh>
    <phoneticPr fontId="1"/>
  </si>
  <si>
    <t>15+</t>
    <phoneticPr fontId="1"/>
  </si>
  <si>
    <t>60+</t>
    <phoneticPr fontId="1"/>
  </si>
  <si>
    <t>Jotun Militia</t>
    <phoneticPr fontId="1"/>
  </si>
  <si>
    <t>兵士</t>
    <rPh sb="0" eb="2">
      <t>ヘイシ</t>
    </rPh>
    <phoneticPr fontId="1"/>
  </si>
  <si>
    <t>歩兵</t>
    <rPh sb="0" eb="2">
      <t>ホヘイ</t>
    </rPh>
    <phoneticPr fontId="1"/>
  </si>
  <si>
    <t>斧と盾を持つ民兵。肉壁か包囲戦の人員としてなら使える</t>
    <rPh sb="0" eb="1">
      <t>オノ</t>
    </rPh>
    <rPh sb="2" eb="3">
      <t>タテ</t>
    </rPh>
    <rPh sb="4" eb="5">
      <t>モ</t>
    </rPh>
    <rPh sb="6" eb="8">
      <t>ミンペイ</t>
    </rPh>
    <rPh sb="9" eb="10">
      <t>ニク</t>
    </rPh>
    <rPh sb="10" eb="11">
      <t>カベ</t>
    </rPh>
    <rPh sb="12" eb="14">
      <t>ホウイ</t>
    </rPh>
    <rPh sb="14" eb="15">
      <t>セン</t>
    </rPh>
    <rPh sb="16" eb="18">
      <t>ジンイン</t>
    </rPh>
    <rPh sb="23" eb="24">
      <t>ツカ</t>
    </rPh>
    <phoneticPr fontId="1"/>
  </si>
  <si>
    <t>Jotun Spearman</t>
    <phoneticPr fontId="1"/>
  </si>
  <si>
    <t>槍と盾を持つ歩兵。囲まれやすいが一撃は非常に重い</t>
    <rPh sb="0" eb="1">
      <t>ヤリ</t>
    </rPh>
    <rPh sb="2" eb="3">
      <t>タテ</t>
    </rPh>
    <rPh sb="4" eb="5">
      <t>モ</t>
    </rPh>
    <rPh sb="6" eb="8">
      <t>ホヘイ</t>
    </rPh>
    <rPh sb="9" eb="10">
      <t>カコ</t>
    </rPh>
    <rPh sb="16" eb="18">
      <t>イチゲキ</t>
    </rPh>
    <rPh sb="19" eb="21">
      <t>ヒジョウ</t>
    </rPh>
    <rPh sb="22" eb="23">
      <t>オモ</t>
    </rPh>
    <phoneticPr fontId="1"/>
  </si>
  <si>
    <t>Jotun Javelinist</t>
    <phoneticPr fontId="1"/>
  </si>
  <si>
    <t>斧、投槍、盾を持つ歩兵。高い筋力からの投擲は強烈</t>
    <rPh sb="0" eb="1">
      <t>オノ</t>
    </rPh>
    <rPh sb="2" eb="4">
      <t>ナゲヤリ</t>
    </rPh>
    <rPh sb="5" eb="6">
      <t>タテ</t>
    </rPh>
    <rPh sb="7" eb="8">
      <t>モ</t>
    </rPh>
    <rPh sb="9" eb="11">
      <t>ホヘイ</t>
    </rPh>
    <rPh sb="12" eb="13">
      <t>タカ</t>
    </rPh>
    <rPh sb="14" eb="16">
      <t>キンリョク</t>
    </rPh>
    <rPh sb="19" eb="21">
      <t>トウテキ</t>
    </rPh>
    <rPh sb="22" eb="24">
      <t>キョウレツ</t>
    </rPh>
    <phoneticPr fontId="1"/>
  </si>
  <si>
    <t>Jotun Hurler</t>
    <phoneticPr fontId="1"/>
  </si>
  <si>
    <t>手斧と大岩を持つ歩兵。岩は短射程だが破壊的威力を持つ</t>
    <rPh sb="0" eb="2">
      <t>テオノ</t>
    </rPh>
    <rPh sb="3" eb="5">
      <t>オオイワ</t>
    </rPh>
    <rPh sb="6" eb="7">
      <t>モ</t>
    </rPh>
    <rPh sb="8" eb="10">
      <t>ホヘイ</t>
    </rPh>
    <rPh sb="11" eb="12">
      <t>イワ</t>
    </rPh>
    <rPh sb="13" eb="16">
      <t>タンシャテイ</t>
    </rPh>
    <rPh sb="18" eb="21">
      <t>ハカイテキ</t>
    </rPh>
    <rPh sb="21" eb="23">
      <t>イリョク</t>
    </rPh>
    <rPh sb="24" eb="25">
      <t>モ</t>
    </rPh>
    <phoneticPr fontId="1"/>
  </si>
  <si>
    <t>Jotun Huskarl</t>
    <phoneticPr fontId="1"/>
  </si>
  <si>
    <t>斧と盾を持つ重歩兵。下位より士気が高い</t>
    <rPh sb="0" eb="1">
      <t>オノ</t>
    </rPh>
    <rPh sb="2" eb="3">
      <t>タテ</t>
    </rPh>
    <rPh sb="4" eb="5">
      <t>モ</t>
    </rPh>
    <rPh sb="6" eb="7">
      <t>ジュウ</t>
    </rPh>
    <rPh sb="7" eb="9">
      <t>ホヘイ</t>
    </rPh>
    <rPh sb="10" eb="12">
      <t>カイ</t>
    </rPh>
    <rPh sb="14" eb="16">
      <t>シキ</t>
    </rPh>
    <rPh sb="17" eb="18">
      <t>タカ</t>
    </rPh>
    <phoneticPr fontId="1"/>
  </si>
  <si>
    <t>槍と盾を持つ重歩兵。巨人の槍は人間の槍兵さえ迎撃する</t>
    <rPh sb="0" eb="1">
      <t>ヤリ</t>
    </rPh>
    <rPh sb="2" eb="3">
      <t>タテ</t>
    </rPh>
    <rPh sb="4" eb="5">
      <t>モ</t>
    </rPh>
    <rPh sb="6" eb="7">
      <t>ジュウ</t>
    </rPh>
    <rPh sb="7" eb="9">
      <t>ホヘイ</t>
    </rPh>
    <rPh sb="10" eb="12">
      <t>キョジン</t>
    </rPh>
    <rPh sb="13" eb="14">
      <t>ヤリ</t>
    </rPh>
    <rPh sb="15" eb="17">
      <t>ニンゲン</t>
    </rPh>
    <rPh sb="18" eb="19">
      <t>ヤリ</t>
    </rPh>
    <rPh sb="19" eb="20">
      <t>ヘイ</t>
    </rPh>
    <rPh sb="22" eb="24">
      <t>ゲイゲキ</t>
    </rPh>
    <phoneticPr fontId="1"/>
  </si>
  <si>
    <t>Jotun Hirdman</t>
    <phoneticPr fontId="1"/>
  </si>
  <si>
    <t>長剣と盾を持つ重歩兵。戦闘技能も向上している</t>
    <rPh sb="0" eb="2">
      <t>チョウケン</t>
    </rPh>
    <rPh sb="3" eb="4">
      <t>タテ</t>
    </rPh>
    <rPh sb="5" eb="6">
      <t>モ</t>
    </rPh>
    <rPh sb="7" eb="8">
      <t>ジュウ</t>
    </rPh>
    <rPh sb="8" eb="10">
      <t>ホヘイ</t>
    </rPh>
    <rPh sb="11" eb="13">
      <t>セントウ</t>
    </rPh>
    <rPh sb="13" eb="15">
      <t>ギノウ</t>
    </rPh>
    <rPh sb="16" eb="18">
      <t>コウジョウ</t>
    </rPh>
    <phoneticPr fontId="1"/>
  </si>
  <si>
    <t>Jotun Skinshifter</t>
    <phoneticPr fontId="1"/>
  </si>
  <si>
    <t>槍を持つ軽歩兵。倒されると狼男に変身し戦い続ける</t>
    <rPh sb="0" eb="1">
      <t>ヤリ</t>
    </rPh>
    <rPh sb="2" eb="3">
      <t>モ</t>
    </rPh>
    <rPh sb="4" eb="5">
      <t>ケイ</t>
    </rPh>
    <rPh sb="5" eb="7">
      <t>ホヘイ</t>
    </rPh>
    <rPh sb="8" eb="9">
      <t>タオ</t>
    </rPh>
    <rPh sb="13" eb="14">
      <t>オオカミ</t>
    </rPh>
    <rPh sb="14" eb="15">
      <t>オトコ</t>
    </rPh>
    <rPh sb="16" eb="18">
      <t>ヘンシン</t>
    </rPh>
    <rPh sb="19" eb="20">
      <t>タタカ</t>
    </rPh>
    <rPh sb="21" eb="22">
      <t>ツヅ</t>
    </rPh>
    <phoneticPr fontId="1"/>
  </si>
  <si>
    <t>Niefel Giant</t>
    <phoneticPr fontId="1"/>
  </si>
  <si>
    <t>斧と盾を持つ重歩兵。寒い州では驚異的な戦闘力を持つ</t>
    <rPh sb="0" eb="1">
      <t>オノ</t>
    </rPh>
    <rPh sb="2" eb="3">
      <t>タテ</t>
    </rPh>
    <rPh sb="4" eb="5">
      <t>モ</t>
    </rPh>
    <rPh sb="6" eb="7">
      <t>ジュウ</t>
    </rPh>
    <rPh sb="7" eb="9">
      <t>ホヘイ</t>
    </rPh>
    <rPh sb="10" eb="11">
      <t>サム</t>
    </rPh>
    <rPh sb="12" eb="13">
      <t>シュウ</t>
    </rPh>
    <rPh sb="15" eb="18">
      <t>キョウイテキ</t>
    </rPh>
    <rPh sb="19" eb="22">
      <t>セントウリョク</t>
    </rPh>
    <rPh sb="23" eb="24">
      <t>モ</t>
    </rPh>
    <phoneticPr fontId="1"/>
  </si>
  <si>
    <t>f</t>
    <phoneticPr fontId="1"/>
  </si>
  <si>
    <t>Jotun Jarl</t>
    <phoneticPr fontId="1"/>
  </si>
  <si>
    <t>聖1</t>
    <rPh sb="0" eb="1">
      <t>セイ</t>
    </rPh>
    <phoneticPr fontId="1"/>
  </si>
  <si>
    <t>Jotun Gode</t>
    <phoneticPr fontId="1"/>
  </si>
  <si>
    <t>聖2</t>
    <rPh sb="0" eb="1">
      <t>セイ</t>
    </rPh>
    <phoneticPr fontId="1"/>
  </si>
  <si>
    <t>Jotun Skratti</t>
    <phoneticPr fontId="1"/>
  </si>
  <si>
    <t>水2血2</t>
    <rPh sb="0" eb="1">
      <t>ミズ</t>
    </rPh>
    <rPh sb="2" eb="3">
      <t>ケツ</t>
    </rPh>
    <phoneticPr fontId="1"/>
  </si>
  <si>
    <t>水死緑血+1:100%</t>
    <rPh sb="0" eb="1">
      <t>ミズ</t>
    </rPh>
    <rPh sb="1" eb="2">
      <t>シ</t>
    </rPh>
    <rPh sb="2" eb="3">
      <t>ミドリ</t>
    </rPh>
    <rPh sb="3" eb="4">
      <t>ケツ</t>
    </rPh>
    <phoneticPr fontId="1"/>
  </si>
  <si>
    <t>Gygja</t>
    <phoneticPr fontId="1"/>
  </si>
  <si>
    <t>死1緑1血1</t>
    <rPh sb="0" eb="1">
      <t>シ</t>
    </rPh>
    <rPh sb="2" eb="3">
      <t>ミドリ</t>
    </rPh>
    <rPh sb="4" eb="5">
      <t>ケツ</t>
    </rPh>
    <phoneticPr fontId="1"/>
  </si>
  <si>
    <t>星死緑血+1:100% 星死緑血+1:100% 星死緑血+1:10%</t>
    <rPh sb="0" eb="1">
      <t>ホシ</t>
    </rPh>
    <rPh sb="1" eb="2">
      <t>シ</t>
    </rPh>
    <rPh sb="2" eb="3">
      <t>ミドリ</t>
    </rPh>
    <rPh sb="3" eb="4">
      <t>ケツ</t>
    </rPh>
    <rPh sb="12" eb="13">
      <t>ホシ</t>
    </rPh>
    <rPh sb="13" eb="14">
      <t>シ</t>
    </rPh>
    <rPh sb="14" eb="15">
      <t>ミドリ</t>
    </rPh>
    <rPh sb="15" eb="16">
      <t>ケツ</t>
    </rPh>
    <rPh sb="24" eb="25">
      <t>ホシ</t>
    </rPh>
    <rPh sb="25" eb="26">
      <t>シ</t>
    </rPh>
    <rPh sb="26" eb="27">
      <t>ミドリ</t>
    </rPh>
    <rPh sb="27" eb="28">
      <t>ケツ</t>
    </rPh>
    <phoneticPr fontId="1"/>
  </si>
  <si>
    <t>Niefel Jarl</t>
    <phoneticPr fontId="1"/>
  </si>
  <si>
    <t>水3死2聖2</t>
    <rPh sb="0" eb="1">
      <t>ミズ</t>
    </rPh>
    <rPh sb="2" eb="3">
      <t>シ</t>
    </rPh>
    <rPh sb="4" eb="5">
      <t>セイ</t>
    </rPh>
    <phoneticPr fontId="1"/>
  </si>
  <si>
    <t>風水死+1:100% 風水死+1:10%</t>
    <rPh sb="0" eb="1">
      <t>カゼ</t>
    </rPh>
    <rPh sb="1" eb="2">
      <t>ミズ</t>
    </rPh>
    <rPh sb="2" eb="3">
      <t>シ</t>
    </rPh>
    <rPh sb="11" eb="12">
      <t>カゼ</t>
    </rPh>
    <rPh sb="12" eb="13">
      <t>ミズ</t>
    </rPh>
    <rPh sb="13" eb="14">
      <t>シ</t>
    </rPh>
    <phoneticPr fontId="1"/>
  </si>
  <si>
    <t>17+</t>
    <phoneticPr fontId="1"/>
  </si>
  <si>
    <t>Seith Curse</t>
    <phoneticPr fontId="1"/>
  </si>
  <si>
    <t>Thaumaturgy</t>
    <phoneticPr fontId="1"/>
  </si>
  <si>
    <t>死1</t>
    <rPh sb="0" eb="1">
      <t>シ</t>
    </rPh>
    <phoneticPr fontId="1"/>
  </si>
  <si>
    <t>星1</t>
    <rPh sb="0" eb="1">
      <t>ホシ</t>
    </rPh>
    <phoneticPr fontId="1"/>
  </si>
  <si>
    <t>遠隔攻撃</t>
    <rPh sb="0" eb="2">
      <t>エンカク</t>
    </rPh>
    <rPh sb="2" eb="4">
      <t>コウゲキ</t>
    </rPh>
    <phoneticPr fontId="1"/>
  </si>
  <si>
    <t>Curse</t>
    <phoneticPr fontId="1"/>
  </si>
  <si>
    <t>遠隔儀式\n海域の指定不可</t>
    <rPh sb="0" eb="2">
      <t>エンカク</t>
    </rPh>
    <rPh sb="2" eb="4">
      <t>ギシキ</t>
    </rPh>
    <rPh sb="6" eb="8">
      <t>カイイキ</t>
    </rPh>
    <rPh sb="9" eb="11">
      <t>シテイ</t>
    </rPh>
    <rPh sb="11" eb="13">
      <t>フカ</t>
    </rPh>
    <phoneticPr fontId="1"/>
  </si>
  <si>
    <t>抵抗可能\n遠隔儀式\n海域の指定不可</t>
    <rPh sb="0" eb="2">
      <t>テイコウ</t>
    </rPh>
    <rPh sb="2" eb="4">
      <t>カノウ</t>
    </rPh>
    <rPh sb="6" eb="8">
      <t>エンカク</t>
    </rPh>
    <rPh sb="8" eb="10">
      <t>ギシキ</t>
    </rPh>
    <rPh sb="12" eb="14">
      <t>カイイキ</t>
    </rPh>
    <rPh sb="15" eb="17">
      <t>シテイ</t>
    </rPh>
    <rPh sb="17" eb="19">
      <t>フカ</t>
    </rPh>
    <phoneticPr fontId="1"/>
  </si>
  <si>
    <t>Sloth of Bears</t>
    <phoneticPr fontId="1"/>
  </si>
  <si>
    <t>Awaken Draugar</t>
    <phoneticPr fontId="1"/>
  </si>
  <si>
    <t>Brood of Garm</t>
    <phoneticPr fontId="1"/>
  </si>
  <si>
    <t>Seith Curse</t>
    <phoneticPr fontId="1"/>
  </si>
  <si>
    <t>Illwinter</t>
    <phoneticPr fontId="1"/>
  </si>
  <si>
    <t>Niefelheim</t>
    <phoneticPr fontId="1"/>
  </si>
  <si>
    <t>Illwinter</t>
    <phoneticPr fontId="1"/>
  </si>
  <si>
    <t>Blood Magic</t>
    <phoneticPr fontId="1"/>
  </si>
  <si>
    <t>血5</t>
    <rPh sb="0" eb="1">
      <t>ケツ</t>
    </rPh>
    <phoneticPr fontId="1"/>
  </si>
  <si>
    <t>水3</t>
    <rPh sb="0" eb="1">
      <t>ミズ</t>
    </rPh>
    <phoneticPr fontId="1"/>
  </si>
  <si>
    <t>世界呪附</t>
    <rPh sb="0" eb="2">
      <t>セカイ</t>
    </rPh>
    <rPh sb="2" eb="3">
      <t>ジュ</t>
    </rPh>
    <rPh sb="3" eb="4">
      <t>フ</t>
    </rPh>
    <phoneticPr fontId="1"/>
  </si>
  <si>
    <t>世界中を寒冷化させ不安と襲撃を引き起こします</t>
    <rPh sb="0" eb="2">
      <t>セカイ</t>
    </rPh>
    <rPh sb="2" eb="3">
      <t>ジュウ</t>
    </rPh>
    <rPh sb="4" eb="7">
      <t>カンレイカ</t>
    </rPh>
    <rPh sb="9" eb="11">
      <t>フアン</t>
    </rPh>
    <rPh sb="12" eb="14">
      <t>シュウゲキ</t>
    </rPh>
    <rPh sb="15" eb="16">
      <t>ヒ</t>
    </rPh>
    <rPh sb="17" eb="18">
      <t>オ</t>
    </rPh>
    <phoneticPr fontId="1"/>
  </si>
  <si>
    <t>Jotun Herse</t>
    <phoneticPr fontId="1"/>
  </si>
  <si>
    <t>Jotun Militia:10</t>
    <phoneticPr fontId="1"/>
  </si>
  <si>
    <t>Jotun Jarl</t>
    <phoneticPr fontId="1"/>
  </si>
  <si>
    <t>Jotun Spearman:5　Jotun Javelinist:5</t>
    <phoneticPr fontId="1"/>
  </si>
  <si>
    <t>Jotun Hurler:3</t>
    <phoneticPr fontId="1"/>
  </si>
  <si>
    <t>永遠なる厳寒の地Niefelheimは、かつて霜の巨人たちの故郷でした。
神の如き力を備えていた古代の巨人、Rimtursarは、世界の誰もが認める支配者でした。
Jotunheimの巨人は、Rimtursarの子孫です。
Niefelheimの冷たい氷河から、霜の巨人たちは新たに現れました。
彼らNiefel Giantの力はその先祖には到底及びませんが、それでも彼らは後の時代の巨人よりも遥かに強力です。
巨人は非常に強力かつ強靭ですが、その大きさは彼らを格好の標的とします。
彼らは寒さの中に生まれ、寒冷な気候に苦しめられることはありません。
滅多に協力し合うことがない複数のJarlらによって、Niefelheimは統治されます。
年老いた邪悪なる魔女Gygjaは、Niefel Giantに魔術的な助言を与えます。
Niefelheimの民は、非常に寒い州に住むことを好みます。
Niefelheimの寒風は、寒冷気候を神位請求者の支配圏を超えて拡大させます。</t>
    <phoneticPr fontId="1"/>
  </si>
  <si>
    <t>y</t>
    <phoneticPr fontId="1"/>
  </si>
  <si>
    <t>人間、チュジ</t>
    <rPh sb="0" eb="2">
      <t>ニンゲン</t>
    </rPh>
    <phoneticPr fontId="1"/>
  </si>
  <si>
    <t>Hall of the Dawn, Pine of Skulls, Oak of Storms</t>
    <phoneticPr fontId="1"/>
  </si>
  <si>
    <t>火1風2星1緑2</t>
    <rPh sb="0" eb="1">
      <t>ヒ</t>
    </rPh>
    <rPh sb="2" eb="3">
      <t>カゼ</t>
    </rPh>
    <rPh sb="4" eb="5">
      <t>ホシ</t>
    </rPh>
    <rPh sb="6" eb="7">
      <t>ミドリ</t>
    </rPh>
    <phoneticPr fontId="1"/>
  </si>
  <si>
    <t>Scout</t>
    <phoneticPr fontId="1"/>
  </si>
  <si>
    <t>雪道に慣れた斥候。隠れるのも上手く有能</t>
    <rPh sb="0" eb="2">
      <t>ユキミチ</t>
    </rPh>
    <rPh sb="3" eb="4">
      <t>ナ</t>
    </rPh>
    <rPh sb="6" eb="8">
      <t>セッコウ</t>
    </rPh>
    <rPh sb="9" eb="10">
      <t>カク</t>
    </rPh>
    <rPh sb="14" eb="16">
      <t>ウマ</t>
    </rPh>
    <rPh sb="17" eb="19">
      <t>ユウノウ</t>
    </rPh>
    <phoneticPr fontId="1"/>
  </si>
  <si>
    <t>fm</t>
    <phoneticPr fontId="1"/>
  </si>
  <si>
    <t>Rusian Chieftain</t>
    <phoneticPr fontId="1"/>
  </si>
  <si>
    <t>城外</t>
    <rPh sb="0" eb="1">
      <t>シロ</t>
    </rPh>
    <rPh sb="1" eb="2">
      <t>ソト</t>
    </rPh>
    <phoneticPr fontId="1"/>
  </si>
  <si>
    <t>標準的な指揮官。定住者側のため装備が良質</t>
    <rPh sb="0" eb="3">
      <t>ヒョウジュンテキ</t>
    </rPh>
    <rPh sb="4" eb="7">
      <t>シキカン</t>
    </rPh>
    <rPh sb="8" eb="11">
      <t>テイジュウシャ</t>
    </rPh>
    <rPh sb="11" eb="12">
      <t>ガワ</t>
    </rPh>
    <rPh sb="15" eb="17">
      <t>ソウビ</t>
    </rPh>
    <rPh sb="18" eb="20">
      <t>リョウシツ</t>
    </rPh>
    <phoneticPr fontId="1"/>
  </si>
  <si>
    <t>Rusian Priest</t>
    <phoneticPr fontId="1"/>
  </si>
  <si>
    <t>レベル1の聖職者。雪慣れしている以外は特徴はない</t>
    <rPh sb="5" eb="8">
      <t>セイショクシャ</t>
    </rPh>
    <rPh sb="9" eb="10">
      <t>ユキ</t>
    </rPh>
    <rPh sb="10" eb="11">
      <t>ナ</t>
    </rPh>
    <rPh sb="16" eb="18">
      <t>イガイ</t>
    </rPh>
    <rPh sb="19" eb="21">
      <t>トクチョウ</t>
    </rPh>
    <phoneticPr fontId="1"/>
  </si>
  <si>
    <t>Rusian Wizard</t>
    <phoneticPr fontId="1"/>
  </si>
  <si>
    <t>y</t>
    <phoneticPr fontId="1"/>
  </si>
  <si>
    <t>火、緑などの魔法技能を持つ。研究が得意</t>
    <rPh sb="0" eb="1">
      <t>ヒ</t>
    </rPh>
    <rPh sb="2" eb="3">
      <t>ミドリ</t>
    </rPh>
    <rPh sb="6" eb="8">
      <t>マホウ</t>
    </rPh>
    <rPh sb="8" eb="10">
      <t>ギノウ</t>
    </rPh>
    <rPh sb="11" eb="12">
      <t>モ</t>
    </rPh>
    <rPh sb="14" eb="16">
      <t>ケンキュウ</t>
    </rPh>
    <rPh sb="17" eb="19">
      <t>トクイ</t>
    </rPh>
    <phoneticPr fontId="1"/>
  </si>
  <si>
    <t>Son of Heaven</t>
    <phoneticPr fontId="1"/>
  </si>
  <si>
    <t>レベル2の聖職者。幅広い魔法技能を持ち最上位指揮官も兼ねる</t>
    <rPh sb="5" eb="8">
      <t>セイショクシャ</t>
    </rPh>
    <rPh sb="9" eb="11">
      <t>ハバヒロ</t>
    </rPh>
    <rPh sb="12" eb="14">
      <t>マホウ</t>
    </rPh>
    <rPh sb="14" eb="16">
      <t>ギノウ</t>
    </rPh>
    <rPh sb="17" eb="18">
      <t>モ</t>
    </rPh>
    <rPh sb="19" eb="22">
      <t>サイジョウイ</t>
    </rPh>
    <rPh sb="22" eb="25">
      <t>シキカン</t>
    </rPh>
    <rPh sb="26" eb="27">
      <t>カ</t>
    </rPh>
    <phoneticPr fontId="1"/>
  </si>
  <si>
    <t>125+</t>
    <phoneticPr fontId="1"/>
  </si>
  <si>
    <t>Daughter of the Sun</t>
    <phoneticPr fontId="1"/>
  </si>
  <si>
    <t>レベル1の聖職者。火、緑などの魔法技能を持ち上位指揮官も兼任</t>
    <rPh sb="5" eb="8">
      <t>セイショクシャ</t>
    </rPh>
    <rPh sb="9" eb="10">
      <t>ヒ</t>
    </rPh>
    <rPh sb="11" eb="12">
      <t>ミドリ</t>
    </rPh>
    <rPh sb="15" eb="17">
      <t>マホウ</t>
    </rPh>
    <rPh sb="17" eb="19">
      <t>ギノウ</t>
    </rPh>
    <rPh sb="20" eb="21">
      <t>モ</t>
    </rPh>
    <rPh sb="22" eb="24">
      <t>ジョウイ</t>
    </rPh>
    <rPh sb="24" eb="27">
      <t>シキカン</t>
    </rPh>
    <rPh sb="28" eb="30">
      <t>ケンニン</t>
    </rPh>
    <phoneticPr fontId="1"/>
  </si>
  <si>
    <t>90+</t>
    <phoneticPr fontId="1"/>
  </si>
  <si>
    <t>Perkunu</t>
    <phoneticPr fontId="1"/>
  </si>
  <si>
    <t>レベル1の聖職者。風、緑、星などの魔法技能も持つ</t>
    <rPh sb="5" eb="8">
      <t>セイショクシャ</t>
    </rPh>
    <rPh sb="9" eb="10">
      <t>カゼ</t>
    </rPh>
    <rPh sb="11" eb="12">
      <t>ミドリ</t>
    </rPh>
    <rPh sb="13" eb="14">
      <t>ホシ</t>
    </rPh>
    <rPh sb="17" eb="19">
      <t>マホウ</t>
    </rPh>
    <rPh sb="19" eb="21">
      <t>ギノウ</t>
    </rPh>
    <rPh sb="22" eb="23">
      <t>モ</t>
    </rPh>
    <phoneticPr fontId="1"/>
  </si>
  <si>
    <t>fm</t>
    <phoneticPr fontId="1"/>
  </si>
  <si>
    <t>外</t>
    <rPh sb="0" eb="1">
      <t>ソト</t>
    </rPh>
    <phoneticPr fontId="1"/>
  </si>
  <si>
    <t>隠密行動可能な指揮官。狂戦士のため負傷すると特攻する</t>
    <rPh sb="0" eb="2">
      <t>オンミツ</t>
    </rPh>
    <rPh sb="2" eb="4">
      <t>コウドウ</t>
    </rPh>
    <rPh sb="4" eb="6">
      <t>カノウ</t>
    </rPh>
    <rPh sb="7" eb="10">
      <t>シキカン</t>
    </rPh>
    <rPh sb="11" eb="12">
      <t>キョウ</t>
    </rPh>
    <rPh sb="12" eb="14">
      <t>センシ</t>
    </rPh>
    <rPh sb="17" eb="19">
      <t>フショウ</t>
    </rPh>
    <rPh sb="22" eb="24">
      <t>トッコウ</t>
    </rPh>
    <phoneticPr fontId="1"/>
  </si>
  <si>
    <t>Chud Chieftain</t>
    <phoneticPr fontId="1"/>
  </si>
  <si>
    <t>森</t>
    <rPh sb="0" eb="1">
      <t>モリ</t>
    </rPh>
    <phoneticPr fontId="1"/>
  </si>
  <si>
    <t>隠密行動可能な上位指揮官。やはり気が短い</t>
    <rPh sb="0" eb="2">
      <t>オンミツ</t>
    </rPh>
    <rPh sb="2" eb="4">
      <t>コウドウ</t>
    </rPh>
    <rPh sb="4" eb="6">
      <t>カノウ</t>
    </rPh>
    <rPh sb="7" eb="9">
      <t>ジョウイ</t>
    </rPh>
    <rPh sb="9" eb="12">
      <t>シキカン</t>
    </rPh>
    <rPh sb="16" eb="17">
      <t>キ</t>
    </rPh>
    <rPh sb="18" eb="19">
      <t>ミジカ</t>
    </rPh>
    <phoneticPr fontId="1"/>
  </si>
  <si>
    <t>Thunder Priest</t>
    <phoneticPr fontId="1"/>
  </si>
  <si>
    <t>レベル1の聖職者。風や緑などの魔法技能も持つ</t>
    <rPh sb="5" eb="8">
      <t>セイショクシャ</t>
    </rPh>
    <rPh sb="9" eb="10">
      <t>カゼ</t>
    </rPh>
    <rPh sb="11" eb="12">
      <t>ミドリ</t>
    </rPh>
    <rPh sb="15" eb="17">
      <t>マホウ</t>
    </rPh>
    <rPh sb="17" eb="19">
      <t>ギノウ</t>
    </rPh>
    <rPh sb="20" eb="21">
      <t>モ</t>
    </rPh>
    <phoneticPr fontId="1"/>
  </si>
  <si>
    <t>s</t>
    <phoneticPr fontId="1"/>
  </si>
  <si>
    <t>Rus</t>
    <phoneticPr fontId="1"/>
  </si>
  <si>
    <t>Rusian Hunter</t>
    <phoneticPr fontId="1"/>
  </si>
  <si>
    <t>射手</t>
    <rPh sb="0" eb="2">
      <t>シャシュ</t>
    </rPh>
    <phoneticPr fontId="1"/>
  </si>
  <si>
    <t>精度の高い弓兵。命令は聞いてくれない</t>
    <rPh sb="0" eb="2">
      <t>セイド</t>
    </rPh>
    <rPh sb="3" eb="4">
      <t>タカ</t>
    </rPh>
    <rPh sb="5" eb="6">
      <t>ユミ</t>
    </rPh>
    <rPh sb="6" eb="7">
      <t>ヘイ</t>
    </rPh>
    <rPh sb="8" eb="10">
      <t>メイレイ</t>
    </rPh>
    <rPh sb="11" eb="12">
      <t>キ</t>
    </rPh>
    <phoneticPr fontId="1"/>
  </si>
  <si>
    <t>Rusian Warrior</t>
    <phoneticPr fontId="1"/>
  </si>
  <si>
    <t>槍と盾を持つ歩兵。要塞の兵は統制が取れ装備も良い</t>
    <rPh sb="0" eb="1">
      <t>ヤリ</t>
    </rPh>
    <rPh sb="2" eb="3">
      <t>タテ</t>
    </rPh>
    <rPh sb="4" eb="5">
      <t>モ</t>
    </rPh>
    <rPh sb="6" eb="8">
      <t>ホヘイ</t>
    </rPh>
    <rPh sb="9" eb="11">
      <t>ヨウサイ</t>
    </rPh>
    <rPh sb="12" eb="13">
      <t>ヘイ</t>
    </rPh>
    <rPh sb="14" eb="16">
      <t>トウセイ</t>
    </rPh>
    <rPh sb="17" eb="18">
      <t>ト</t>
    </rPh>
    <rPh sb="19" eb="21">
      <t>ソウビ</t>
    </rPh>
    <rPh sb="22" eb="23">
      <t>ヨ</t>
    </rPh>
    <phoneticPr fontId="1"/>
  </si>
  <si>
    <t>斧と盾を持つ歩兵。迎撃されやすいが攻撃力は優秀</t>
    <rPh sb="0" eb="1">
      <t>オノ</t>
    </rPh>
    <rPh sb="2" eb="3">
      <t>タテ</t>
    </rPh>
    <rPh sb="4" eb="5">
      <t>モ</t>
    </rPh>
    <rPh sb="6" eb="8">
      <t>ホヘイ</t>
    </rPh>
    <rPh sb="9" eb="11">
      <t>ゲイゲキ</t>
    </rPh>
    <rPh sb="17" eb="20">
      <t>コウゲキリョク</t>
    </rPh>
    <rPh sb="21" eb="23">
      <t>ユウシュウ</t>
    </rPh>
    <phoneticPr fontId="1"/>
  </si>
  <si>
    <t>Chud Warrior</t>
    <phoneticPr fontId="1"/>
  </si>
  <si>
    <t>槍と盾を持つ歩兵。人間よりも身体能力が高い</t>
    <rPh sb="0" eb="1">
      <t>ヤリ</t>
    </rPh>
    <rPh sb="2" eb="3">
      <t>タテ</t>
    </rPh>
    <rPh sb="4" eb="5">
      <t>モ</t>
    </rPh>
    <rPh sb="6" eb="8">
      <t>ホヘイ</t>
    </rPh>
    <rPh sb="9" eb="11">
      <t>ニンゲン</t>
    </rPh>
    <rPh sb="14" eb="16">
      <t>シンタイ</t>
    </rPh>
    <rPh sb="16" eb="18">
      <t>ノウリョク</t>
    </rPh>
    <rPh sb="19" eb="20">
      <t>タカ</t>
    </rPh>
    <phoneticPr fontId="1"/>
  </si>
  <si>
    <t>Chud Berserker</t>
    <phoneticPr fontId="1"/>
  </si>
  <si>
    <t>長剣と斧を持つ狂戦士。要塞のみの兵には珍しい性質</t>
    <rPh sb="0" eb="2">
      <t>チョウケン</t>
    </rPh>
    <rPh sb="3" eb="4">
      <t>オノ</t>
    </rPh>
    <rPh sb="5" eb="6">
      <t>モ</t>
    </rPh>
    <rPh sb="7" eb="8">
      <t>キョウ</t>
    </rPh>
    <rPh sb="8" eb="10">
      <t>センシ</t>
    </rPh>
    <rPh sb="11" eb="13">
      <t>ヨウサイ</t>
    </rPh>
    <rPh sb="16" eb="17">
      <t>ヘイ</t>
    </rPh>
    <rPh sb="19" eb="20">
      <t>メズラ</t>
    </rPh>
    <rPh sb="22" eb="24">
      <t>セイシツ</t>
    </rPh>
    <phoneticPr fontId="1"/>
  </si>
  <si>
    <t>Chud Hunter</t>
    <phoneticPr fontId="1"/>
  </si>
  <si>
    <t>都森</t>
    <rPh sb="0" eb="1">
      <t>ミヤコ</t>
    </rPh>
    <rPh sb="1" eb="2">
      <t>モリ</t>
    </rPh>
    <phoneticPr fontId="1"/>
  </si>
  <si>
    <t>槍と投槍を持つ歩兵。統制不能だが狂戦士で能力は高い</t>
    <rPh sb="0" eb="1">
      <t>ヤリ</t>
    </rPh>
    <rPh sb="2" eb="4">
      <t>ナゲヤリ</t>
    </rPh>
    <rPh sb="5" eb="6">
      <t>モ</t>
    </rPh>
    <rPh sb="7" eb="9">
      <t>ホヘイ</t>
    </rPh>
    <rPh sb="10" eb="12">
      <t>トウセイ</t>
    </rPh>
    <rPh sb="12" eb="14">
      <t>フノウ</t>
    </rPh>
    <rPh sb="16" eb="17">
      <t>キョウ</t>
    </rPh>
    <rPh sb="17" eb="19">
      <t>センシ</t>
    </rPh>
    <rPh sb="20" eb="22">
      <t>ノウリョク</t>
    </rPh>
    <rPh sb="23" eb="24">
      <t>タカ</t>
    </rPh>
    <phoneticPr fontId="1"/>
  </si>
  <si>
    <t>Chud Skinshifter</t>
    <phoneticPr fontId="1"/>
  </si>
  <si>
    <t>戦斧を持つ軽歩兵。倒されると熊に変身して戦い続ける</t>
    <rPh sb="0" eb="1">
      <t>セン</t>
    </rPh>
    <rPh sb="1" eb="2">
      <t>オノ</t>
    </rPh>
    <rPh sb="3" eb="4">
      <t>モ</t>
    </rPh>
    <rPh sb="5" eb="6">
      <t>ケイ</t>
    </rPh>
    <rPh sb="6" eb="8">
      <t>ホヘイ</t>
    </rPh>
    <rPh sb="9" eb="10">
      <t>タオ</t>
    </rPh>
    <rPh sb="14" eb="15">
      <t>クマ</t>
    </rPh>
    <rPh sb="16" eb="18">
      <t>ヘンシン</t>
    </rPh>
    <rPh sb="20" eb="21">
      <t>タタカ</t>
    </rPh>
    <rPh sb="22" eb="23">
      <t>ツヅ</t>
    </rPh>
    <phoneticPr fontId="1"/>
  </si>
  <si>
    <t>Bear Warrior</t>
    <phoneticPr fontId="1"/>
  </si>
  <si>
    <t>斧二つを持つ軽装狂戦士。非常に攻撃的な性能を持つ</t>
    <rPh sb="0" eb="1">
      <t>オノ</t>
    </rPh>
    <rPh sb="1" eb="2">
      <t>フタ</t>
    </rPh>
    <rPh sb="4" eb="5">
      <t>モ</t>
    </rPh>
    <rPh sb="6" eb="8">
      <t>ケイソウ</t>
    </rPh>
    <rPh sb="8" eb="9">
      <t>キョウ</t>
    </rPh>
    <rPh sb="9" eb="11">
      <t>センシ</t>
    </rPh>
    <rPh sb="12" eb="14">
      <t>ヒジョウ</t>
    </rPh>
    <rPh sb="15" eb="18">
      <t>コウゲキテキ</t>
    </rPh>
    <rPh sb="19" eb="21">
      <t>セイノウ</t>
    </rPh>
    <rPh sb="22" eb="23">
      <t>モ</t>
    </rPh>
    <phoneticPr fontId="1"/>
  </si>
  <si>
    <t>火1緑1</t>
    <rPh sb="0" eb="1">
      <t>ヒ</t>
    </rPh>
    <rPh sb="2" eb="3">
      <t>ミドリ</t>
    </rPh>
    <phoneticPr fontId="1"/>
  </si>
  <si>
    <t>風地星緑+1:100%</t>
    <rPh sb="0" eb="1">
      <t>カゼ</t>
    </rPh>
    <rPh sb="1" eb="2">
      <t>チ</t>
    </rPh>
    <rPh sb="2" eb="3">
      <t>ホシ</t>
    </rPh>
    <rPh sb="3" eb="4">
      <t>ミドリ</t>
    </rPh>
    <phoneticPr fontId="1"/>
  </si>
  <si>
    <t>火1風1緑1聖2</t>
    <rPh sb="0" eb="1">
      <t>ヒ</t>
    </rPh>
    <rPh sb="2" eb="3">
      <t>カゼ</t>
    </rPh>
    <rPh sb="4" eb="5">
      <t>ミドリ</t>
    </rPh>
    <rPh sb="6" eb="7">
      <t>セイ</t>
    </rPh>
    <phoneticPr fontId="1"/>
  </si>
  <si>
    <t>火風星緑+1:100%</t>
    <rPh sb="0" eb="1">
      <t>ヒ</t>
    </rPh>
    <rPh sb="1" eb="2">
      <t>カゼ</t>
    </rPh>
    <rPh sb="2" eb="3">
      <t>ホシ</t>
    </rPh>
    <rPh sb="3" eb="4">
      <t>ミドリ</t>
    </rPh>
    <phoneticPr fontId="1"/>
  </si>
  <si>
    <t>火2緑1聖1</t>
    <rPh sb="0" eb="1">
      <t>ヒ</t>
    </rPh>
    <rPh sb="2" eb="3">
      <t>ミドリ</t>
    </rPh>
    <rPh sb="4" eb="5">
      <t>セイ</t>
    </rPh>
    <phoneticPr fontId="1"/>
  </si>
  <si>
    <t>火風星緑+1:100% 火風星緑+1:10%</t>
    <rPh sb="0" eb="1">
      <t>ヒ</t>
    </rPh>
    <rPh sb="1" eb="2">
      <t>カゼ</t>
    </rPh>
    <rPh sb="2" eb="3">
      <t>ホシ</t>
    </rPh>
    <rPh sb="3" eb="4">
      <t>ミドリ</t>
    </rPh>
    <rPh sb="12" eb="13">
      <t>ヒ</t>
    </rPh>
    <rPh sb="13" eb="14">
      <t>カゼ</t>
    </rPh>
    <rPh sb="14" eb="15">
      <t>ホシ</t>
    </rPh>
    <rPh sb="15" eb="16">
      <t>ミドリ</t>
    </rPh>
    <phoneticPr fontId="1"/>
  </si>
  <si>
    <t>13+</t>
    <phoneticPr fontId="1"/>
  </si>
  <si>
    <t>風3星1緑2聖1</t>
    <rPh sb="0" eb="1">
      <t>カゼ</t>
    </rPh>
    <rPh sb="2" eb="3">
      <t>ホシ</t>
    </rPh>
    <rPh sb="4" eb="5">
      <t>ミドリ</t>
    </rPh>
    <rPh sb="6" eb="7">
      <t>セイ</t>
    </rPh>
    <phoneticPr fontId="1"/>
  </si>
  <si>
    <t>風星緑+1:10%</t>
    <rPh sb="0" eb="1">
      <t>カゼ</t>
    </rPh>
    <rPh sb="1" eb="2">
      <t>ホシ</t>
    </rPh>
    <rPh sb="2" eb="3">
      <t>ミドリ</t>
    </rPh>
    <phoneticPr fontId="1"/>
  </si>
  <si>
    <t>17+</t>
    <phoneticPr fontId="1"/>
  </si>
  <si>
    <t>風2緑1聖1</t>
    <rPh sb="0" eb="1">
      <t>カゼ</t>
    </rPh>
    <rPh sb="2" eb="3">
      <t>ミドリ</t>
    </rPh>
    <rPh sb="4" eb="5">
      <t>セイ</t>
    </rPh>
    <phoneticPr fontId="1"/>
  </si>
  <si>
    <t>Rusian Warrior:15　Rusian Warrior:10</t>
    <phoneticPr fontId="1"/>
  </si>
  <si>
    <t>Warriorはそれぞれ槍装備と斧装備</t>
    <rPh sb="12" eb="13">
      <t>ヤリ</t>
    </rPh>
    <rPh sb="13" eb="15">
      <t>ソウビ</t>
    </rPh>
    <rPh sb="16" eb="17">
      <t>オノ</t>
    </rPh>
    <rPh sb="17" eb="19">
      <t>ソウビ</t>
    </rPh>
    <phoneticPr fontId="1"/>
  </si>
  <si>
    <t>Chud Warrior:15</t>
    <phoneticPr fontId="1"/>
  </si>
  <si>
    <t>Rusian Hunter:10</t>
    <phoneticPr fontId="1"/>
  </si>
  <si>
    <t>Summon Simargl</t>
    <phoneticPr fontId="1"/>
  </si>
  <si>
    <t>風1</t>
    <rPh sb="0" eb="1">
      <t>カゼ</t>
    </rPh>
    <phoneticPr fontId="1"/>
  </si>
  <si>
    <t>巡回を得意とする翼持つ犬Simarglを1体召喚します</t>
    <rPh sb="0" eb="2">
      <t>ジュンカイ</t>
    </rPh>
    <rPh sb="3" eb="5">
      <t>トクイ</t>
    </rPh>
    <rPh sb="8" eb="9">
      <t>ツバサ</t>
    </rPh>
    <rPh sb="9" eb="10">
      <t>モ</t>
    </rPh>
    <rPh sb="11" eb="12">
      <t>イヌ</t>
    </rPh>
    <rPh sb="21" eb="22">
      <t>タイ</t>
    </rPh>
    <rPh sb="22" eb="24">
      <t>ショウカン</t>
    </rPh>
    <phoneticPr fontId="1"/>
  </si>
  <si>
    <t>Simargl</t>
    <phoneticPr fontId="1"/>
  </si>
  <si>
    <t>Summon Firebird</t>
    <phoneticPr fontId="1"/>
  </si>
  <si>
    <t>火1</t>
    <rPh sb="0" eb="1">
      <t>ヒ</t>
    </rPh>
    <phoneticPr fontId="1"/>
  </si>
  <si>
    <t>幸運を呼ぶ火の鳥Firebirdを1体召喚します</t>
    <rPh sb="0" eb="2">
      <t>コウウン</t>
    </rPh>
    <rPh sb="3" eb="4">
      <t>ヨ</t>
    </rPh>
    <rPh sb="5" eb="6">
      <t>ヒ</t>
    </rPh>
    <rPh sb="7" eb="8">
      <t>トリ</t>
    </rPh>
    <rPh sb="18" eb="19">
      <t>タイ</t>
    </rPh>
    <rPh sb="19" eb="21">
      <t>ショウカン</t>
    </rPh>
    <phoneticPr fontId="1"/>
  </si>
  <si>
    <t>Firebird</t>
    <phoneticPr fontId="1"/>
  </si>
  <si>
    <t>Contact Sirin</t>
    <phoneticPr fontId="1"/>
  </si>
  <si>
    <t>星2</t>
    <rPh sb="0" eb="1">
      <t>ホシ</t>
    </rPh>
    <phoneticPr fontId="1"/>
  </si>
  <si>
    <t>指揮官召喚</t>
    <rPh sb="0" eb="3">
      <t>シキカン</t>
    </rPh>
    <rPh sb="3" eb="5">
      <t>ショウカン</t>
    </rPh>
    <phoneticPr fontId="1"/>
  </si>
  <si>
    <t>敵を誘惑する半人半鳥Sirinを召喚します</t>
    <rPh sb="0" eb="1">
      <t>テキ</t>
    </rPh>
    <rPh sb="2" eb="4">
      <t>ユウワク</t>
    </rPh>
    <rPh sb="6" eb="7">
      <t>ハン</t>
    </rPh>
    <rPh sb="7" eb="8">
      <t>ジン</t>
    </rPh>
    <rPh sb="8" eb="9">
      <t>ハン</t>
    </rPh>
    <rPh sb="9" eb="10">
      <t>トリ</t>
    </rPh>
    <rPh sb="16" eb="18">
      <t>ショウカン</t>
    </rPh>
    <phoneticPr fontId="1"/>
  </si>
  <si>
    <t>Sirin</t>
    <phoneticPr fontId="1"/>
  </si>
  <si>
    <t>Summon Bears</t>
    <phoneticPr fontId="1"/>
  </si>
  <si>
    <t>緑1</t>
    <rPh sb="0" eb="1">
      <t>ミドリ</t>
    </rPh>
    <phoneticPr fontId="1"/>
  </si>
  <si>
    <t>聖1</t>
    <rPh sb="0" eb="1">
      <t>セイ</t>
    </rPh>
    <phoneticPr fontId="1"/>
  </si>
  <si>
    <t>強靭で神聖な熊Great Bearを7体召喚します</t>
    <rPh sb="0" eb="2">
      <t>キョウジン</t>
    </rPh>
    <rPh sb="3" eb="5">
      <t>シンセイ</t>
    </rPh>
    <rPh sb="6" eb="7">
      <t>クマ</t>
    </rPh>
    <rPh sb="19" eb="20">
      <t>タイ</t>
    </rPh>
    <rPh sb="20" eb="22">
      <t>ショウカン</t>
    </rPh>
    <phoneticPr fontId="1"/>
  </si>
  <si>
    <t>Great Bear</t>
    <phoneticPr fontId="1"/>
  </si>
  <si>
    <t>Summon Rusalka</t>
    <phoneticPr fontId="1"/>
  </si>
  <si>
    <t>水1</t>
    <rPh sb="0" eb="1">
      <t>ミズ</t>
    </rPh>
    <phoneticPr fontId="1"/>
  </si>
  <si>
    <t>溺死した少女の霊Rusalkaを召喚します</t>
    <rPh sb="0" eb="2">
      <t>デキシ</t>
    </rPh>
    <rPh sb="4" eb="6">
      <t>ショウジョ</t>
    </rPh>
    <rPh sb="7" eb="8">
      <t>レイ</t>
    </rPh>
    <rPh sb="16" eb="18">
      <t>ショウカン</t>
    </rPh>
    <phoneticPr fontId="1"/>
  </si>
  <si>
    <t>Rusalka</t>
    <phoneticPr fontId="1"/>
  </si>
  <si>
    <t>Send Vodyanoy</t>
    <phoneticPr fontId="1"/>
  </si>
  <si>
    <t>水2</t>
    <rPh sb="0" eb="1">
      <t>ミズ</t>
    </rPh>
    <phoneticPr fontId="1"/>
  </si>
  <si>
    <t>水陸両用</t>
    <rPh sb="0" eb="2">
      <t>スイリク</t>
    </rPh>
    <rPh sb="2" eb="4">
      <t>リョウヨウ</t>
    </rPh>
    <phoneticPr fontId="1"/>
  </si>
  <si>
    <t>遠隔召喚</t>
    <rPh sb="0" eb="2">
      <t>エンカク</t>
    </rPh>
    <rPh sb="2" eb="4">
      <t>ショウカン</t>
    </rPh>
    <phoneticPr fontId="1"/>
  </si>
  <si>
    <t>Vodyanoy</t>
    <phoneticPr fontId="1"/>
  </si>
  <si>
    <t>Contact Alkonost</t>
    <phoneticPr fontId="1"/>
  </si>
  <si>
    <t>Summon Likho</t>
    <phoneticPr fontId="1"/>
  </si>
  <si>
    <t>指定した海中の州に水の精Vodyanoyを召喚します</t>
    <rPh sb="0" eb="2">
      <t>シテイ</t>
    </rPh>
    <rPh sb="4" eb="6">
      <t>カイチュウ</t>
    </rPh>
    <rPh sb="7" eb="8">
      <t>シュウ</t>
    </rPh>
    <rPh sb="9" eb="10">
      <t>ミズ</t>
    </rPh>
    <rPh sb="11" eb="12">
      <t>セイ</t>
    </rPh>
    <rPh sb="21" eb="23">
      <t>ショウカン</t>
    </rPh>
    <phoneticPr fontId="1"/>
  </si>
  <si>
    <t>遠隔儀式</t>
    <rPh sb="0" eb="2">
      <t>エンカク</t>
    </rPh>
    <rPh sb="2" eb="4">
      <t>ギシキ</t>
    </rPh>
    <phoneticPr fontId="1"/>
  </si>
  <si>
    <t>高位聖職者である半人半鳥Alkonostを召喚します</t>
    <rPh sb="0" eb="2">
      <t>コウイ</t>
    </rPh>
    <rPh sb="2" eb="5">
      <t>セイショクシャ</t>
    </rPh>
    <rPh sb="8" eb="9">
      <t>ハン</t>
    </rPh>
    <rPh sb="9" eb="10">
      <t>ジン</t>
    </rPh>
    <rPh sb="10" eb="11">
      <t>ハン</t>
    </rPh>
    <rPh sb="11" eb="12">
      <t>チョウ</t>
    </rPh>
    <rPh sb="21" eb="23">
      <t>ショウカン</t>
    </rPh>
    <phoneticPr fontId="1"/>
  </si>
  <si>
    <t>Alkonost</t>
    <phoneticPr fontId="1"/>
  </si>
  <si>
    <t>不幸と不安を招く老婆Likhoを召喚します</t>
    <rPh sb="0" eb="2">
      <t>フコウ</t>
    </rPh>
    <rPh sb="3" eb="5">
      <t>フアン</t>
    </rPh>
    <rPh sb="6" eb="7">
      <t>マネ</t>
    </rPh>
    <rPh sb="8" eb="10">
      <t>ロウバ</t>
    </rPh>
    <rPh sb="16" eb="18">
      <t>ショウカン</t>
    </rPh>
    <phoneticPr fontId="1"/>
  </si>
  <si>
    <t>Likho</t>
    <phoneticPr fontId="1"/>
  </si>
  <si>
    <t>Summon Zmey</t>
    <phoneticPr fontId="1"/>
  </si>
  <si>
    <t>火2</t>
    <rPh sb="0" eb="1">
      <t>ヒ</t>
    </rPh>
    <phoneticPr fontId="1"/>
  </si>
  <si>
    <t>炎を吐く多頭の下等竜Zmeyを1体召喚します</t>
    <rPh sb="0" eb="1">
      <t>ホノオ</t>
    </rPh>
    <rPh sb="2" eb="3">
      <t>ハ</t>
    </rPh>
    <rPh sb="4" eb="6">
      <t>タトウ</t>
    </rPh>
    <rPh sb="7" eb="9">
      <t>カトウ</t>
    </rPh>
    <rPh sb="9" eb="10">
      <t>リュウ</t>
    </rPh>
    <rPh sb="16" eb="17">
      <t>タイ</t>
    </rPh>
    <rPh sb="17" eb="19">
      <t>ショウカン</t>
    </rPh>
    <phoneticPr fontId="1"/>
  </si>
  <si>
    <t>Zmey</t>
    <phoneticPr fontId="1"/>
  </si>
  <si>
    <t>Send Lady Midday</t>
    <phoneticPr fontId="1"/>
  </si>
  <si>
    <t>指定した州に暗殺者Lady Middayを潜伏状態で召喚します</t>
    <rPh sb="0" eb="2">
      <t>シテイ</t>
    </rPh>
    <rPh sb="4" eb="5">
      <t>シュウ</t>
    </rPh>
    <rPh sb="6" eb="9">
      <t>アンサツシャ</t>
    </rPh>
    <rPh sb="21" eb="23">
      <t>センプク</t>
    </rPh>
    <rPh sb="23" eb="25">
      <t>ジョウタイ</t>
    </rPh>
    <rPh sb="26" eb="28">
      <t>ショウカン</t>
    </rPh>
    <phoneticPr fontId="1"/>
  </si>
  <si>
    <t>Lady Midday</t>
    <phoneticPr fontId="1"/>
  </si>
  <si>
    <t>Send Bukavac</t>
    <phoneticPr fontId="1"/>
  </si>
  <si>
    <t>水4</t>
    <rPh sb="0" eb="1">
      <t>ミズ</t>
    </rPh>
    <phoneticPr fontId="1"/>
  </si>
  <si>
    <t>襲撃派遣</t>
    <rPh sb="0" eb="2">
      <t>シュウゲキ</t>
    </rPh>
    <rPh sb="2" eb="4">
      <t>ハケン</t>
    </rPh>
    <phoneticPr fontId="1"/>
  </si>
  <si>
    <t>指定した海中の州をBukavac1体が襲撃します</t>
    <rPh sb="0" eb="2">
      <t>シテイ</t>
    </rPh>
    <rPh sb="4" eb="6">
      <t>カイチュウ</t>
    </rPh>
    <rPh sb="7" eb="8">
      <t>シュウ</t>
    </rPh>
    <rPh sb="17" eb="18">
      <t>タイ</t>
    </rPh>
    <rPh sb="19" eb="21">
      <t>シュウゲキ</t>
    </rPh>
    <phoneticPr fontId="1"/>
  </si>
  <si>
    <t>Bukavac</t>
    <phoneticPr fontId="1"/>
  </si>
  <si>
    <t>Contact Gamayun</t>
    <phoneticPr fontId="1"/>
  </si>
  <si>
    <t>星3</t>
    <rPh sb="0" eb="1">
      <t>ホシ</t>
    </rPh>
    <phoneticPr fontId="1"/>
  </si>
  <si>
    <t>半人半鳥の賢者Gamayunを召喚します</t>
    <rPh sb="0" eb="1">
      <t>ハン</t>
    </rPh>
    <rPh sb="1" eb="2">
      <t>ジン</t>
    </rPh>
    <rPh sb="2" eb="3">
      <t>ハン</t>
    </rPh>
    <rPh sb="3" eb="4">
      <t>チョウ</t>
    </rPh>
    <rPh sb="5" eb="7">
      <t>ケンジャ</t>
    </rPh>
    <rPh sb="15" eb="17">
      <t>ショウカン</t>
    </rPh>
    <phoneticPr fontId="1"/>
  </si>
  <si>
    <t>Gamayun</t>
    <phoneticPr fontId="1"/>
  </si>
  <si>
    <t>Contact Beregina</t>
    <phoneticPr fontId="1"/>
  </si>
  <si>
    <t>地1</t>
    <rPh sb="0" eb="1">
      <t>チ</t>
    </rPh>
    <phoneticPr fontId="1"/>
  </si>
  <si>
    <t>岸辺の精霊Bereginaを召喚します</t>
    <rPh sb="0" eb="2">
      <t>キシベ</t>
    </rPh>
    <rPh sb="3" eb="5">
      <t>セイレイ</t>
    </rPh>
    <rPh sb="14" eb="16">
      <t>ショウカン</t>
    </rPh>
    <phoneticPr fontId="1"/>
  </si>
  <si>
    <t>Beregina</t>
    <phoneticPr fontId="1"/>
  </si>
  <si>
    <t>Contact Cloud Vila</t>
    <phoneticPr fontId="1"/>
  </si>
  <si>
    <t>Contact Mountain Vila</t>
    <phoneticPr fontId="1"/>
  </si>
  <si>
    <t>風4</t>
    <rPh sb="0" eb="1">
      <t>カゼ</t>
    </rPh>
    <phoneticPr fontId="1"/>
  </si>
  <si>
    <t>緑4</t>
    <rPh sb="0" eb="1">
      <t>ミドリ</t>
    </rPh>
    <phoneticPr fontId="1"/>
  </si>
  <si>
    <t>山地限定</t>
    <rPh sb="0" eb="2">
      <t>サンチ</t>
    </rPh>
    <rPh sb="2" eb="4">
      <t>ゲンテイ</t>
    </rPh>
    <phoneticPr fontId="1"/>
  </si>
  <si>
    <t>飛行する強力な雲の精霊Cloud Vilaを召喚します</t>
    <rPh sb="0" eb="2">
      <t>ヒコウ</t>
    </rPh>
    <rPh sb="4" eb="6">
      <t>キョウリョク</t>
    </rPh>
    <rPh sb="7" eb="8">
      <t>クモ</t>
    </rPh>
    <rPh sb="9" eb="11">
      <t>セイレイ</t>
    </rPh>
    <rPh sb="22" eb="24">
      <t>ショウカン</t>
    </rPh>
    <phoneticPr fontId="1"/>
  </si>
  <si>
    <t>Cloud Vila</t>
    <phoneticPr fontId="1"/>
  </si>
  <si>
    <t>治療術を持つ強力な山の精霊Mountain Vilaを召喚します</t>
    <rPh sb="0" eb="2">
      <t>チリョウ</t>
    </rPh>
    <rPh sb="2" eb="3">
      <t>ジュツ</t>
    </rPh>
    <rPh sb="4" eb="5">
      <t>モ</t>
    </rPh>
    <rPh sb="6" eb="8">
      <t>キョウリョク</t>
    </rPh>
    <rPh sb="9" eb="10">
      <t>ヤマ</t>
    </rPh>
    <rPh sb="11" eb="13">
      <t>セイレイ</t>
    </rPh>
    <rPh sb="27" eb="29">
      <t>ショウカン</t>
    </rPh>
    <phoneticPr fontId="1"/>
  </si>
  <si>
    <t>Mountain Vila</t>
    <phoneticPr fontId="1"/>
  </si>
  <si>
    <t>Contact Leshiy</t>
    <phoneticPr fontId="1"/>
  </si>
  <si>
    <t>緑6</t>
    <rPh sb="0" eb="1">
      <t>ミドリ</t>
    </rPh>
    <phoneticPr fontId="1"/>
  </si>
  <si>
    <t>森林限定</t>
    <rPh sb="0" eb="2">
      <t>シンリン</t>
    </rPh>
    <rPh sb="2" eb="4">
      <t>ゲンテイ</t>
    </rPh>
    <phoneticPr fontId="1"/>
  </si>
  <si>
    <t>森林でのみ強大な力を振るうLeshiyを召喚します</t>
    <rPh sb="0" eb="2">
      <t>シンリン</t>
    </rPh>
    <rPh sb="5" eb="7">
      <t>キョウダイ</t>
    </rPh>
    <rPh sb="8" eb="9">
      <t>チカラ</t>
    </rPh>
    <rPh sb="10" eb="11">
      <t>フ</t>
    </rPh>
    <rPh sb="20" eb="22">
      <t>ショウカン</t>
    </rPh>
    <phoneticPr fontId="1"/>
  </si>
  <si>
    <t>Leshiy</t>
    <phoneticPr fontId="1"/>
  </si>
  <si>
    <t>Summon Simargl</t>
    <phoneticPr fontId="1"/>
  </si>
  <si>
    <t>Summon Firebird</t>
    <phoneticPr fontId="1"/>
  </si>
  <si>
    <t>Contact Sirin</t>
    <phoneticPr fontId="1"/>
  </si>
  <si>
    <t>Summon Bears</t>
    <phoneticPr fontId="1"/>
  </si>
  <si>
    <t>Summon Rusalka</t>
    <phoneticPr fontId="1"/>
  </si>
  <si>
    <t>Send Vodyanoy</t>
    <phoneticPr fontId="1"/>
  </si>
  <si>
    <t>Contact Alkonost</t>
    <phoneticPr fontId="1"/>
  </si>
  <si>
    <t>Summon Likho</t>
    <phoneticPr fontId="1"/>
  </si>
  <si>
    <t>Summon Zmey</t>
    <phoneticPr fontId="1"/>
  </si>
  <si>
    <t>Send Lady Midday</t>
    <phoneticPr fontId="1"/>
  </si>
  <si>
    <t>Send Bukavac</t>
    <phoneticPr fontId="1"/>
  </si>
  <si>
    <t>Contact Gamayun</t>
    <phoneticPr fontId="1"/>
  </si>
  <si>
    <t>Contact Beregina</t>
    <phoneticPr fontId="1"/>
  </si>
  <si>
    <t>Contact Cloud Vila</t>
    <phoneticPr fontId="1"/>
  </si>
  <si>
    <t>Contact Mountain Vila</t>
    <phoneticPr fontId="1"/>
  </si>
  <si>
    <t>Contact Leshiy</t>
    <phoneticPr fontId="1"/>
  </si>
  <si>
    <t>Rusalka</t>
    <phoneticPr fontId="1"/>
  </si>
  <si>
    <t>Vodyanoy</t>
    <phoneticPr fontId="1"/>
  </si>
  <si>
    <t>Alkonost</t>
    <phoneticPr fontId="1"/>
  </si>
  <si>
    <t>Gamayun</t>
    <phoneticPr fontId="1"/>
  </si>
  <si>
    <t>Beregina</t>
    <phoneticPr fontId="1"/>
  </si>
  <si>
    <t>Cloud Vila</t>
    <phoneticPr fontId="1"/>
  </si>
  <si>
    <t>Mountain Vila</t>
    <phoneticPr fontId="1"/>
  </si>
  <si>
    <t>Leshiy</t>
    <phoneticPr fontId="1"/>
  </si>
  <si>
    <t>呼</t>
    <rPh sb="0" eb="1">
      <t>コ</t>
    </rPh>
    <phoneticPr fontId="1"/>
  </si>
  <si>
    <t>水3緑1</t>
    <rPh sb="0" eb="1">
      <t>ミズ</t>
    </rPh>
    <rPh sb="2" eb="3">
      <t>ミドリ</t>
    </rPh>
    <phoneticPr fontId="1"/>
  </si>
  <si>
    <t>13+</t>
    <phoneticPr fontId="1"/>
  </si>
  <si>
    <t>風3星1緑2</t>
    <rPh sb="0" eb="1">
      <t>カゼ</t>
    </rPh>
    <rPh sb="2" eb="3">
      <t>ホシ</t>
    </rPh>
    <rPh sb="4" eb="5">
      <t>ミドリ</t>
    </rPh>
    <phoneticPr fontId="1"/>
  </si>
  <si>
    <t>h1</t>
    <phoneticPr fontId="1"/>
  </si>
  <si>
    <t>h2</t>
    <phoneticPr fontId="1"/>
  </si>
  <si>
    <t>風2星1緑3</t>
    <rPh sb="0" eb="1">
      <t>カゼ</t>
    </rPh>
    <rPh sb="2" eb="3">
      <t>ホシ</t>
    </rPh>
    <rPh sb="4" eb="5">
      <t>ミドリ</t>
    </rPh>
    <phoneticPr fontId="1"/>
  </si>
  <si>
    <t>水1死1</t>
    <rPh sb="0" eb="1">
      <t>ミズ</t>
    </rPh>
    <rPh sb="2" eb="3">
      <t>シ</t>
    </rPh>
    <phoneticPr fontId="1"/>
  </si>
  <si>
    <t>聖3</t>
    <rPh sb="0" eb="1">
      <t>セイ</t>
    </rPh>
    <phoneticPr fontId="1"/>
  </si>
  <si>
    <t>風2星2聖2</t>
    <rPh sb="0" eb="1">
      <t>カゼ</t>
    </rPh>
    <rPh sb="2" eb="3">
      <t>ホシ</t>
    </rPh>
    <rPh sb="4" eb="5">
      <t>セイ</t>
    </rPh>
    <phoneticPr fontId="1"/>
  </si>
  <si>
    <t>水3地1緑2</t>
    <rPh sb="0" eb="1">
      <t>ミズ</t>
    </rPh>
    <rPh sb="2" eb="3">
      <t>チ</t>
    </rPh>
    <rPh sb="4" eb="5">
      <t>ミドリ</t>
    </rPh>
    <phoneticPr fontId="1"/>
  </si>
  <si>
    <t>風2水1地2緑3+1</t>
    <rPh sb="0" eb="1">
      <t>カゼ</t>
    </rPh>
    <rPh sb="2" eb="3">
      <t>ミズ</t>
    </rPh>
    <rPh sb="4" eb="5">
      <t>チ</t>
    </rPh>
    <rPh sb="6" eb="7">
      <t>ミドリ</t>
    </rPh>
    <phoneticPr fontId="1"/>
  </si>
  <si>
    <t>類人猿、夜叉</t>
    <rPh sb="0" eb="3">
      <t>ルイジンエン</t>
    </rPh>
    <rPh sb="4" eb="6">
      <t>ヤシャ</t>
    </rPh>
    <phoneticPr fontId="1"/>
  </si>
  <si>
    <t>Mount Kailasa, The Lotus Garden</t>
    <phoneticPr fontId="1"/>
  </si>
  <si>
    <t>地2星2緑2</t>
    <rPh sb="0" eb="1">
      <t>チ</t>
    </rPh>
    <rPh sb="2" eb="3">
      <t>ホシ</t>
    </rPh>
    <rPh sb="4" eb="5">
      <t>ミドリ</t>
    </rPh>
    <phoneticPr fontId="1"/>
  </si>
  <si>
    <t>指揮官</t>
    <rPh sb="0" eb="3">
      <t>シキカン</t>
    </rPh>
    <phoneticPr fontId="1"/>
  </si>
  <si>
    <t>Markata Scout</t>
    <phoneticPr fontId="1"/>
  </si>
  <si>
    <t>城</t>
    <rPh sb="0" eb="1">
      <t>シロ</t>
    </rPh>
    <phoneticPr fontId="1"/>
  </si>
  <si>
    <t>斥候</t>
    <rPh sb="0" eb="2">
      <t>セッコウ</t>
    </rPh>
    <phoneticPr fontId="1"/>
  </si>
  <si>
    <t>安価で隠れるのも上手い斥候。移動も早め</t>
    <rPh sb="0" eb="2">
      <t>アンカ</t>
    </rPh>
    <rPh sb="3" eb="4">
      <t>カク</t>
    </rPh>
    <rPh sb="8" eb="10">
      <t>ウマ</t>
    </rPh>
    <rPh sb="11" eb="13">
      <t>セッコウ</t>
    </rPh>
    <rPh sb="14" eb="16">
      <t>イドウ</t>
    </rPh>
    <rPh sb="17" eb="18">
      <t>ハヤ</t>
    </rPh>
    <phoneticPr fontId="1"/>
  </si>
  <si>
    <t>fm</t>
    <phoneticPr fontId="1"/>
  </si>
  <si>
    <t>Atavi Chieftain</t>
    <phoneticPr fontId="1"/>
  </si>
  <si>
    <t>城森</t>
    <rPh sb="0" eb="1">
      <t>シロ</t>
    </rPh>
    <rPh sb="1" eb="2">
      <t>モリ</t>
    </rPh>
    <phoneticPr fontId="1"/>
  </si>
  <si>
    <t>隠密行動可能な指揮官。鎧がなく脆い</t>
    <rPh sb="0" eb="2">
      <t>オンミツ</t>
    </rPh>
    <rPh sb="2" eb="4">
      <t>コウドウ</t>
    </rPh>
    <rPh sb="4" eb="6">
      <t>カノウ</t>
    </rPh>
    <rPh sb="7" eb="10">
      <t>シキカン</t>
    </rPh>
    <rPh sb="11" eb="12">
      <t>ヨロイ</t>
    </rPh>
    <rPh sb="15" eb="16">
      <t>モロ</t>
    </rPh>
    <phoneticPr fontId="1"/>
  </si>
  <si>
    <t>f</t>
    <phoneticPr fontId="1"/>
  </si>
  <si>
    <t>Bandar Commander</t>
    <phoneticPr fontId="1"/>
  </si>
  <si>
    <t>標準的な指揮官。体格も大きく丈夫</t>
    <rPh sb="0" eb="3">
      <t>ヒョウジュンテキ</t>
    </rPh>
    <rPh sb="4" eb="7">
      <t>シキカン</t>
    </rPh>
    <rPh sb="8" eb="10">
      <t>タイカク</t>
    </rPh>
    <rPh sb="11" eb="12">
      <t>オオ</t>
    </rPh>
    <rPh sb="14" eb="16">
      <t>ジョウブ</t>
    </rPh>
    <phoneticPr fontId="1"/>
  </si>
  <si>
    <t>f</t>
    <phoneticPr fontId="1"/>
  </si>
  <si>
    <t>Yogi</t>
    <phoneticPr fontId="1"/>
  </si>
  <si>
    <t>魔術師</t>
    <rPh sb="0" eb="3">
      <t>マジュツシ</t>
    </rPh>
    <phoneticPr fontId="1"/>
  </si>
  <si>
    <t>y</t>
    <phoneticPr fontId="1"/>
  </si>
  <si>
    <t>y</t>
    <phoneticPr fontId="1"/>
  </si>
  <si>
    <t>y</t>
    <phoneticPr fontId="1"/>
  </si>
  <si>
    <t>星魔法を持つ。白き猿は経験次第で死後に転生する</t>
    <rPh sb="0" eb="1">
      <t>ホシ</t>
    </rPh>
    <rPh sb="1" eb="3">
      <t>マホウ</t>
    </rPh>
    <rPh sb="4" eb="5">
      <t>モ</t>
    </rPh>
    <rPh sb="7" eb="8">
      <t>シロ</t>
    </rPh>
    <rPh sb="9" eb="10">
      <t>サル</t>
    </rPh>
    <rPh sb="11" eb="13">
      <t>ケイケン</t>
    </rPh>
    <rPh sb="13" eb="15">
      <t>シダイ</t>
    </rPh>
    <rPh sb="16" eb="18">
      <t>シゴ</t>
    </rPh>
    <rPh sb="19" eb="21">
      <t>テンセイ</t>
    </rPh>
    <phoneticPr fontId="1"/>
  </si>
  <si>
    <t>Guru</t>
    <phoneticPr fontId="1"/>
  </si>
  <si>
    <t>y</t>
    <phoneticPr fontId="1"/>
  </si>
  <si>
    <t>星と緑魔法を持つ。戦闘時の移動が極端に遅い</t>
    <rPh sb="0" eb="1">
      <t>ホシ</t>
    </rPh>
    <rPh sb="2" eb="3">
      <t>ミドリ</t>
    </rPh>
    <rPh sb="3" eb="5">
      <t>マホウ</t>
    </rPh>
    <rPh sb="6" eb="7">
      <t>モ</t>
    </rPh>
    <rPh sb="9" eb="11">
      <t>セントウ</t>
    </rPh>
    <rPh sb="11" eb="12">
      <t>ジ</t>
    </rPh>
    <rPh sb="13" eb="15">
      <t>イドウ</t>
    </rPh>
    <rPh sb="16" eb="18">
      <t>キョクタン</t>
    </rPh>
    <rPh sb="19" eb="20">
      <t>オソ</t>
    </rPh>
    <phoneticPr fontId="1"/>
  </si>
  <si>
    <t>Guhyaka General</t>
    <phoneticPr fontId="1"/>
  </si>
  <si>
    <t>聖職者</t>
    <rPh sb="0" eb="3">
      <t>セイショクシャ</t>
    </rPh>
    <phoneticPr fontId="1"/>
  </si>
  <si>
    <t>レベル1の聖職者。魔法生物の指揮枠を持つ</t>
    <rPh sb="5" eb="8">
      <t>セイショクシャ</t>
    </rPh>
    <rPh sb="9" eb="11">
      <t>マホウ</t>
    </rPh>
    <rPh sb="11" eb="13">
      <t>セイブツ</t>
    </rPh>
    <rPh sb="14" eb="16">
      <t>シキ</t>
    </rPh>
    <rPh sb="16" eb="17">
      <t>ワク</t>
    </rPh>
    <rPh sb="18" eb="19">
      <t>モ</t>
    </rPh>
    <phoneticPr fontId="1"/>
  </si>
  <si>
    <t>Yaksha</t>
    <phoneticPr fontId="1"/>
  </si>
  <si>
    <t>都</t>
    <rPh sb="0" eb="1">
      <t>ミヤコ</t>
    </rPh>
    <phoneticPr fontId="1"/>
  </si>
  <si>
    <t>レベル1の聖職者。地と緑の魔法技能を持つ</t>
    <rPh sb="5" eb="8">
      <t>セイショクシャ</t>
    </rPh>
    <rPh sb="9" eb="10">
      <t>チ</t>
    </rPh>
    <rPh sb="11" eb="12">
      <t>ミドリ</t>
    </rPh>
    <rPh sb="13" eb="15">
      <t>マホウ</t>
    </rPh>
    <rPh sb="15" eb="17">
      <t>ギノウ</t>
    </rPh>
    <rPh sb="18" eb="19">
      <t>モ</t>
    </rPh>
    <phoneticPr fontId="1"/>
  </si>
  <si>
    <t>35+</t>
    <phoneticPr fontId="1"/>
  </si>
  <si>
    <t>Yakshini</t>
    <phoneticPr fontId="1"/>
  </si>
  <si>
    <t>レベル1の聖職者。水と緑の魔法技能を持つ</t>
    <rPh sb="5" eb="8">
      <t>セイショクシャ</t>
    </rPh>
    <rPh sb="9" eb="10">
      <t>ミズ</t>
    </rPh>
    <rPh sb="11" eb="12">
      <t>ミドリ</t>
    </rPh>
    <rPh sb="13" eb="15">
      <t>マホウ</t>
    </rPh>
    <rPh sb="15" eb="17">
      <t>ギノウ</t>
    </rPh>
    <rPh sb="18" eb="19">
      <t>モ</t>
    </rPh>
    <phoneticPr fontId="1"/>
  </si>
  <si>
    <t>Kailasa</t>
    <phoneticPr fontId="1"/>
  </si>
  <si>
    <t>Markata</t>
    <phoneticPr fontId="1"/>
  </si>
  <si>
    <t>兵士</t>
    <rPh sb="0" eb="2">
      <t>ヘイシ</t>
    </rPh>
    <phoneticPr fontId="1"/>
  </si>
  <si>
    <t>歩兵</t>
    <rPh sb="0" eb="2">
      <t>ホヘイ</t>
    </rPh>
    <phoneticPr fontId="1"/>
  </si>
  <si>
    <t>Markata Archer</t>
    <phoneticPr fontId="1"/>
  </si>
  <si>
    <t>棍棒と小石を持つ小猿。感動的に弱いが数で敵を煩わせる</t>
    <rPh sb="0" eb="2">
      <t>コンボウ</t>
    </rPh>
    <rPh sb="3" eb="5">
      <t>コイシ</t>
    </rPh>
    <rPh sb="6" eb="7">
      <t>モ</t>
    </rPh>
    <rPh sb="8" eb="9">
      <t>コ</t>
    </rPh>
    <rPh sb="9" eb="10">
      <t>サル</t>
    </rPh>
    <rPh sb="11" eb="14">
      <t>カンドウテキ</t>
    </rPh>
    <rPh sb="15" eb="16">
      <t>ヨワ</t>
    </rPh>
    <rPh sb="18" eb="19">
      <t>カズ</t>
    </rPh>
    <rPh sb="20" eb="21">
      <t>テキ</t>
    </rPh>
    <rPh sb="22" eb="23">
      <t>ワズラ</t>
    </rPh>
    <phoneticPr fontId="1"/>
  </si>
  <si>
    <t>射手</t>
    <rPh sb="0" eb="2">
      <t>シャシュ</t>
    </rPh>
    <phoneticPr fontId="1"/>
  </si>
  <si>
    <t>小猿の弓兵。狙いは雑で威力も低く標的も決められないが数は出る</t>
    <rPh sb="0" eb="1">
      <t>コ</t>
    </rPh>
    <rPh sb="1" eb="2">
      <t>サル</t>
    </rPh>
    <rPh sb="3" eb="4">
      <t>ユミ</t>
    </rPh>
    <rPh sb="4" eb="5">
      <t>ヘイ</t>
    </rPh>
    <rPh sb="6" eb="7">
      <t>ネラ</t>
    </rPh>
    <rPh sb="9" eb="10">
      <t>ザツ</t>
    </rPh>
    <rPh sb="11" eb="13">
      <t>イリョク</t>
    </rPh>
    <rPh sb="14" eb="15">
      <t>ヒク</t>
    </rPh>
    <rPh sb="16" eb="18">
      <t>ヒョウテキ</t>
    </rPh>
    <rPh sb="19" eb="20">
      <t>キ</t>
    </rPh>
    <rPh sb="26" eb="27">
      <t>カズ</t>
    </rPh>
    <rPh sb="28" eb="29">
      <t>デ</t>
    </rPh>
    <phoneticPr fontId="1"/>
  </si>
  <si>
    <t>Atavi Archer</t>
    <phoneticPr fontId="1"/>
  </si>
  <si>
    <t>森の猿の弓兵。防具はないが隠密行動可能で安価</t>
    <rPh sb="0" eb="1">
      <t>モリ</t>
    </rPh>
    <rPh sb="2" eb="3">
      <t>サル</t>
    </rPh>
    <rPh sb="4" eb="5">
      <t>ユミ</t>
    </rPh>
    <rPh sb="5" eb="6">
      <t>ヘイ</t>
    </rPh>
    <rPh sb="7" eb="9">
      <t>ボウグ</t>
    </rPh>
    <rPh sb="13" eb="15">
      <t>オンミツ</t>
    </rPh>
    <rPh sb="15" eb="17">
      <t>コウドウ</t>
    </rPh>
    <rPh sb="17" eb="19">
      <t>カノウ</t>
    </rPh>
    <rPh sb="20" eb="22">
      <t>アンカ</t>
    </rPh>
    <phoneticPr fontId="1"/>
  </si>
  <si>
    <t>Atavi Infantry</t>
    <phoneticPr fontId="1"/>
  </si>
  <si>
    <t>棍棒、小石、小盾を持つ軽歩兵。鎧がなく脆いが安価</t>
    <rPh sb="0" eb="2">
      <t>コンボウ</t>
    </rPh>
    <rPh sb="3" eb="5">
      <t>コイシ</t>
    </rPh>
    <rPh sb="6" eb="7">
      <t>コ</t>
    </rPh>
    <rPh sb="7" eb="8">
      <t>タテ</t>
    </rPh>
    <rPh sb="9" eb="10">
      <t>モ</t>
    </rPh>
    <rPh sb="11" eb="12">
      <t>ケイ</t>
    </rPh>
    <rPh sb="12" eb="14">
      <t>ホヘイ</t>
    </rPh>
    <rPh sb="15" eb="16">
      <t>ヨロイ</t>
    </rPh>
    <rPh sb="19" eb="20">
      <t>モロ</t>
    </rPh>
    <rPh sb="22" eb="24">
      <t>アンカ</t>
    </rPh>
    <phoneticPr fontId="1"/>
  </si>
  <si>
    <t>Light Bander Archer</t>
    <phoneticPr fontId="1"/>
  </si>
  <si>
    <t>長弓を使う大猿の弓兵。狙いは下手だが威力は高い</t>
    <rPh sb="0" eb="2">
      <t>ナガユミ</t>
    </rPh>
    <rPh sb="3" eb="4">
      <t>ツカ</t>
    </rPh>
    <rPh sb="5" eb="6">
      <t>オオ</t>
    </rPh>
    <rPh sb="6" eb="7">
      <t>サル</t>
    </rPh>
    <rPh sb="8" eb="9">
      <t>ユミ</t>
    </rPh>
    <rPh sb="9" eb="10">
      <t>ヘイ</t>
    </rPh>
    <rPh sb="11" eb="12">
      <t>ネラ</t>
    </rPh>
    <rPh sb="14" eb="16">
      <t>ヘタ</t>
    </rPh>
    <rPh sb="18" eb="20">
      <t>イリョク</t>
    </rPh>
    <rPh sb="21" eb="22">
      <t>タカ</t>
    </rPh>
    <phoneticPr fontId="1"/>
  </si>
  <si>
    <t>Bandar Warrior</t>
    <phoneticPr fontId="1"/>
  </si>
  <si>
    <t>棍棒、小石、小盾を持つ軽歩兵。大猿は強靭だが数で押されがち</t>
    <rPh sb="0" eb="2">
      <t>コンボウ</t>
    </rPh>
    <rPh sb="3" eb="5">
      <t>コイシ</t>
    </rPh>
    <rPh sb="6" eb="7">
      <t>コ</t>
    </rPh>
    <rPh sb="7" eb="8">
      <t>タテ</t>
    </rPh>
    <rPh sb="9" eb="10">
      <t>モ</t>
    </rPh>
    <rPh sb="11" eb="12">
      <t>ケイ</t>
    </rPh>
    <rPh sb="12" eb="14">
      <t>ホヘイ</t>
    </rPh>
    <rPh sb="15" eb="16">
      <t>オオ</t>
    </rPh>
    <rPh sb="16" eb="17">
      <t>サル</t>
    </rPh>
    <rPh sb="18" eb="20">
      <t>キョウジン</t>
    </rPh>
    <rPh sb="22" eb="23">
      <t>カズ</t>
    </rPh>
    <rPh sb="24" eb="25">
      <t>オ</t>
    </rPh>
    <phoneticPr fontId="1"/>
  </si>
  <si>
    <t>Bandar Swordsman</t>
    <phoneticPr fontId="1"/>
  </si>
  <si>
    <t>曲刀と小盾を持つ歩兵。高い筋力と良質な武器による一撃は強力</t>
    <rPh sb="0" eb="2">
      <t>キョクトウ</t>
    </rPh>
    <rPh sb="3" eb="4">
      <t>コ</t>
    </rPh>
    <rPh sb="4" eb="5">
      <t>タテ</t>
    </rPh>
    <rPh sb="6" eb="7">
      <t>モ</t>
    </rPh>
    <rPh sb="8" eb="10">
      <t>ホヘイ</t>
    </rPh>
    <rPh sb="11" eb="12">
      <t>タカ</t>
    </rPh>
    <rPh sb="13" eb="15">
      <t>キンリョク</t>
    </rPh>
    <rPh sb="16" eb="18">
      <t>リョウシツ</t>
    </rPh>
    <rPh sb="19" eb="21">
      <t>ブキ</t>
    </rPh>
    <rPh sb="24" eb="26">
      <t>イチゲキ</t>
    </rPh>
    <rPh sb="27" eb="29">
      <t>キョウリョク</t>
    </rPh>
    <phoneticPr fontId="1"/>
  </si>
  <si>
    <t>Guhyaka</t>
    <phoneticPr fontId="1"/>
  </si>
  <si>
    <t>槍を持つ軽歩兵。接近戦には強いが射撃を浴びると脆い</t>
    <rPh sb="0" eb="1">
      <t>ヤリ</t>
    </rPh>
    <rPh sb="2" eb="3">
      <t>モ</t>
    </rPh>
    <rPh sb="4" eb="5">
      <t>ケイ</t>
    </rPh>
    <rPh sb="5" eb="7">
      <t>ホヘイ</t>
    </rPh>
    <rPh sb="8" eb="11">
      <t>セッキンセン</t>
    </rPh>
    <rPh sb="13" eb="14">
      <t>ツヨ</t>
    </rPh>
    <rPh sb="16" eb="18">
      <t>シャゲキ</t>
    </rPh>
    <rPh sb="19" eb="20">
      <t>ア</t>
    </rPh>
    <rPh sb="23" eb="24">
      <t>モロ</t>
    </rPh>
    <phoneticPr fontId="1"/>
  </si>
  <si>
    <t>Yavana</t>
    <phoneticPr fontId="1"/>
  </si>
  <si>
    <t>曲刀と小盾を持つ軽歩兵。攻撃力に優れるがやはり射撃には弱い</t>
    <rPh sb="0" eb="2">
      <t>キョクトウ</t>
    </rPh>
    <rPh sb="3" eb="4">
      <t>コ</t>
    </rPh>
    <rPh sb="4" eb="5">
      <t>タテ</t>
    </rPh>
    <rPh sb="6" eb="7">
      <t>モ</t>
    </rPh>
    <rPh sb="8" eb="9">
      <t>ケイ</t>
    </rPh>
    <rPh sb="9" eb="11">
      <t>ホヘイ</t>
    </rPh>
    <rPh sb="12" eb="15">
      <t>コウゲキリョク</t>
    </rPh>
    <rPh sb="16" eb="17">
      <t>スグ</t>
    </rPh>
    <rPh sb="23" eb="25">
      <t>シャゲキ</t>
    </rPh>
    <rPh sb="27" eb="28">
      <t>ヨワ</t>
    </rPh>
    <phoneticPr fontId="1"/>
  </si>
  <si>
    <t>Yavana Archer</t>
    <phoneticPr fontId="1"/>
  </si>
  <si>
    <t>長弓を使う夜叉。祝福を載せた矢を活用すれば強力</t>
    <rPh sb="0" eb="2">
      <t>ナガユミ</t>
    </rPh>
    <rPh sb="3" eb="4">
      <t>ツカ</t>
    </rPh>
    <rPh sb="5" eb="7">
      <t>ヤシャ</t>
    </rPh>
    <rPh sb="8" eb="10">
      <t>シュクフク</t>
    </rPh>
    <rPh sb="11" eb="12">
      <t>ノ</t>
    </rPh>
    <rPh sb="14" eb="15">
      <t>ヤ</t>
    </rPh>
    <rPh sb="16" eb="18">
      <t>カツヨウ</t>
    </rPh>
    <rPh sb="21" eb="23">
      <t>キョウリョク</t>
    </rPh>
    <phoneticPr fontId="1"/>
  </si>
  <si>
    <t>Yogi</t>
    <phoneticPr fontId="1"/>
  </si>
  <si>
    <t>城</t>
    <rPh sb="0" eb="1">
      <t>シロ</t>
    </rPh>
    <phoneticPr fontId="1"/>
  </si>
  <si>
    <t>星1</t>
    <rPh sb="0" eb="1">
      <t>ホシ</t>
    </rPh>
    <phoneticPr fontId="1"/>
  </si>
  <si>
    <t>Guru</t>
    <phoneticPr fontId="1"/>
  </si>
  <si>
    <t>星2緑1</t>
    <rPh sb="0" eb="1">
      <t>ホシ</t>
    </rPh>
    <rPh sb="2" eb="3">
      <t>ミドリ</t>
    </rPh>
    <phoneticPr fontId="1"/>
  </si>
  <si>
    <t>Guhyaka General</t>
    <phoneticPr fontId="1"/>
  </si>
  <si>
    <t>聖1</t>
    <rPh sb="0" eb="1">
      <t>セイ</t>
    </rPh>
    <phoneticPr fontId="1"/>
  </si>
  <si>
    <t>Yaksha</t>
    <phoneticPr fontId="1"/>
  </si>
  <si>
    <t>都呼</t>
    <rPh sb="0" eb="1">
      <t>ミヤコ</t>
    </rPh>
    <rPh sb="1" eb="2">
      <t>コ</t>
    </rPh>
    <phoneticPr fontId="1"/>
  </si>
  <si>
    <t>地3緑1聖1</t>
    <rPh sb="0" eb="1">
      <t>チ</t>
    </rPh>
    <rPh sb="2" eb="3">
      <t>ミドリ</t>
    </rPh>
    <rPh sb="4" eb="5">
      <t>セイ</t>
    </rPh>
    <phoneticPr fontId="1"/>
  </si>
  <si>
    <t>水地星緑+1:100% 水地星緑+1:10%</t>
    <rPh sb="0" eb="1">
      <t>ミズ</t>
    </rPh>
    <rPh sb="1" eb="2">
      <t>チ</t>
    </rPh>
    <rPh sb="2" eb="3">
      <t>ホシ</t>
    </rPh>
    <rPh sb="3" eb="4">
      <t>ミドリ</t>
    </rPh>
    <rPh sb="12" eb="13">
      <t>ミズ</t>
    </rPh>
    <rPh sb="13" eb="14">
      <t>チ</t>
    </rPh>
    <rPh sb="14" eb="15">
      <t>ホシ</t>
    </rPh>
    <rPh sb="15" eb="16">
      <t>ミドリ</t>
    </rPh>
    <phoneticPr fontId="1"/>
  </si>
  <si>
    <t>15+</t>
    <phoneticPr fontId="1"/>
  </si>
  <si>
    <t>Yakshini</t>
    <phoneticPr fontId="1"/>
  </si>
  <si>
    <t>水3緑1聖1</t>
    <rPh sb="0" eb="1">
      <t>ミズ</t>
    </rPh>
    <rPh sb="2" eb="3">
      <t>ミドリ</t>
    </rPh>
    <rPh sb="4" eb="5">
      <t>セイ</t>
    </rPh>
    <phoneticPr fontId="1"/>
  </si>
  <si>
    <t>15+</t>
    <phoneticPr fontId="1"/>
  </si>
  <si>
    <t>Kinnara</t>
    <phoneticPr fontId="1"/>
  </si>
  <si>
    <t>Siddha</t>
    <phoneticPr fontId="1"/>
  </si>
  <si>
    <t>Devata</t>
    <phoneticPr fontId="1"/>
  </si>
  <si>
    <t>Devala</t>
    <phoneticPr fontId="1"/>
  </si>
  <si>
    <t>Rudra</t>
    <phoneticPr fontId="1"/>
  </si>
  <si>
    <t>呼</t>
    <rPh sb="0" eb="1">
      <t>コ</t>
    </rPh>
    <phoneticPr fontId="1"/>
  </si>
  <si>
    <t>風2星2聖2</t>
    <rPh sb="0" eb="1">
      <t>カゼ</t>
    </rPh>
    <rPh sb="2" eb="3">
      <t>ホシ</t>
    </rPh>
    <rPh sb="4" eb="5">
      <t>セイ</t>
    </rPh>
    <phoneticPr fontId="1"/>
  </si>
  <si>
    <t>風2星3聖3</t>
    <rPh sb="0" eb="1">
      <t>カゼ</t>
    </rPh>
    <rPh sb="2" eb="3">
      <t>ホシ</t>
    </rPh>
    <rPh sb="4" eb="5">
      <t>セイ</t>
    </rPh>
    <phoneticPr fontId="1"/>
  </si>
  <si>
    <t>風3星2聖3</t>
    <rPh sb="0" eb="1">
      <t>カゼ</t>
    </rPh>
    <rPh sb="2" eb="3">
      <t>ホシ</t>
    </rPh>
    <rPh sb="4" eb="5">
      <t>セイ</t>
    </rPh>
    <phoneticPr fontId="1"/>
  </si>
  <si>
    <t>星3聖4</t>
    <rPh sb="0" eb="1">
      <t>ホシ</t>
    </rPh>
    <rPh sb="2" eb="3">
      <t>セイ</t>
    </rPh>
    <phoneticPr fontId="1"/>
  </si>
  <si>
    <t>火3風3死3聖1</t>
    <rPh sb="0" eb="1">
      <t>ヒ</t>
    </rPh>
    <rPh sb="2" eb="3">
      <t>カゼ</t>
    </rPh>
    <rPh sb="4" eb="5">
      <t>シ</t>
    </rPh>
    <rPh sb="6" eb="7">
      <t>セイ</t>
    </rPh>
    <phoneticPr fontId="1"/>
  </si>
  <si>
    <t>Kailasa</t>
    <phoneticPr fontId="1"/>
  </si>
  <si>
    <t>Summon Apsaras</t>
    <phoneticPr fontId="1"/>
  </si>
  <si>
    <t>星2</t>
    <rPh sb="0" eb="1">
      <t>ホシ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</si>
  <si>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</si>
  <si>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</si>
  <si>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</si>
  <si>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極めて美しい神聖なる天の踊り子Apsaraを3体召喚します</t>
    <rPh sb="0" eb="1">
      <t>キワ</t>
    </rPh>
    <rPh sb="3" eb="4">
      <t>ウツク</t>
    </rPh>
    <rPh sb="6" eb="8">
      <t>シンセイ</t>
    </rPh>
    <rPh sb="10" eb="11">
      <t>テン</t>
    </rPh>
    <rPh sb="12" eb="13">
      <t>オド</t>
    </rPh>
    <rPh sb="14" eb="15">
      <t>コ</t>
    </rPh>
    <rPh sb="23" eb="24">
      <t>タイ</t>
    </rPh>
    <rPh sb="24" eb="26">
      <t>ショウカン</t>
    </rPh>
    <phoneticPr fontId="1"/>
  </si>
  <si>
    <t>Apsara</t>
    <phoneticPr fontId="1"/>
  </si>
  <si>
    <t>Contact Yaksha</t>
    <phoneticPr fontId="1"/>
  </si>
  <si>
    <t>緑2</t>
    <rPh sb="0" eb="1">
      <t>ミドリ</t>
    </rPh>
    <phoneticPr fontId="1"/>
  </si>
  <si>
    <t>地1</t>
    <rPh sb="0" eb="1">
      <t>チ</t>
    </rPh>
    <phoneticPr fontId="1"/>
  </si>
  <si>
    <t>指揮官召喚</t>
    <rPh sb="0" eb="3">
      <t>シキカン</t>
    </rPh>
    <rPh sb="3" eb="5">
      <t>ショウカン</t>
    </rPh>
    <phoneticPr fontId="1"/>
  </si>
  <si>
    <t>強力な地魔法を使うYakshaを召喚します</t>
    <rPh sb="0" eb="2">
      <t>キョウリョク</t>
    </rPh>
    <rPh sb="3" eb="4">
      <t>チ</t>
    </rPh>
    <rPh sb="4" eb="6">
      <t>マホウ</t>
    </rPh>
    <rPh sb="7" eb="8">
      <t>ツカ</t>
    </rPh>
    <rPh sb="16" eb="18">
      <t>ショウカン</t>
    </rPh>
    <phoneticPr fontId="1"/>
  </si>
  <si>
    <t>Yaksha</t>
    <phoneticPr fontId="1"/>
  </si>
  <si>
    <t>Contact Yakshini</t>
    <phoneticPr fontId="1"/>
  </si>
  <si>
    <t>水1</t>
    <rPh sb="0" eb="1">
      <t>ミズ</t>
    </rPh>
    <phoneticPr fontId="1"/>
  </si>
  <si>
    <t>強力な水魔法を使うYakshiniを召喚します</t>
    <rPh sb="0" eb="2">
      <t>キョウリョク</t>
    </rPh>
    <rPh sb="3" eb="4">
      <t>ミズ</t>
    </rPh>
    <rPh sb="4" eb="6">
      <t>マホウ</t>
    </rPh>
    <rPh sb="7" eb="8">
      <t>ツカ</t>
    </rPh>
    <rPh sb="18" eb="20">
      <t>ショウカン</t>
    </rPh>
    <phoneticPr fontId="1"/>
  </si>
  <si>
    <t>Yakshini</t>
    <phoneticPr fontId="1"/>
  </si>
  <si>
    <t>Summon Gandharvas</t>
    <phoneticPr fontId="1"/>
  </si>
  <si>
    <t>Gandharva</t>
    <phoneticPr fontId="1"/>
  </si>
  <si>
    <t>神聖なる天の戦闘楽師Gandharvaを6体召喚します</t>
    <rPh sb="0" eb="2">
      <t>シンセイ</t>
    </rPh>
    <rPh sb="4" eb="5">
      <t>テン</t>
    </rPh>
    <rPh sb="6" eb="8">
      <t>セントウ</t>
    </rPh>
    <rPh sb="8" eb="10">
      <t>ガクシ</t>
    </rPh>
    <rPh sb="21" eb="22">
      <t>タイ</t>
    </rPh>
    <rPh sb="22" eb="24">
      <t>ショウカン</t>
    </rPh>
    <phoneticPr fontId="1"/>
  </si>
  <si>
    <t>Summon Kinnara</t>
    <phoneticPr fontId="1"/>
  </si>
  <si>
    <t>星3</t>
    <rPh sb="0" eb="1">
      <t>ホシ</t>
    </rPh>
    <phoneticPr fontId="1"/>
  </si>
  <si>
    <t>Kinnara</t>
    <phoneticPr fontId="1"/>
  </si>
  <si>
    <t>Summon Siddha</t>
    <phoneticPr fontId="1"/>
  </si>
  <si>
    <t>星4</t>
    <rPh sb="0" eb="1">
      <t>ホシ</t>
    </rPh>
    <phoneticPr fontId="1"/>
  </si>
  <si>
    <t>瞬間移動能力を持つ天の存在Siddhaを召喚します</t>
    <rPh sb="0" eb="2">
      <t>シュンカン</t>
    </rPh>
    <rPh sb="2" eb="4">
      <t>イドウ</t>
    </rPh>
    <rPh sb="4" eb="6">
      <t>ノウリョク</t>
    </rPh>
    <rPh sb="7" eb="8">
      <t>モ</t>
    </rPh>
    <rPh sb="9" eb="10">
      <t>テン</t>
    </rPh>
    <rPh sb="11" eb="13">
      <t>ソンザイ</t>
    </rPh>
    <rPh sb="20" eb="22">
      <t>ショウカン</t>
    </rPh>
    <phoneticPr fontId="1"/>
  </si>
  <si>
    <t>Siddha</t>
    <phoneticPr fontId="1"/>
  </si>
  <si>
    <t>Summon Devata</t>
    <phoneticPr fontId="1"/>
  </si>
  <si>
    <t>星5</t>
    <rPh sb="0" eb="1">
      <t>ホシ</t>
    </rPh>
    <phoneticPr fontId="1"/>
  </si>
  <si>
    <t>翼持つ天の音楽家Kinnaraを召喚します</t>
    <rPh sb="0" eb="1">
      <t>ツバサ</t>
    </rPh>
    <rPh sb="1" eb="2">
      <t>モ</t>
    </rPh>
    <rPh sb="3" eb="4">
      <t>テン</t>
    </rPh>
    <rPh sb="5" eb="8">
      <t>オンガクカ</t>
    </rPh>
    <rPh sb="16" eb="18">
      <t>ショウカン</t>
    </rPh>
    <phoneticPr fontId="1"/>
  </si>
  <si>
    <t>四本の腕を持つ強大なる天の存在Devataを召喚します</t>
    <rPh sb="0" eb="2">
      <t>ヨンホン</t>
    </rPh>
    <rPh sb="3" eb="4">
      <t>ウデ</t>
    </rPh>
    <rPh sb="5" eb="6">
      <t>モ</t>
    </rPh>
    <rPh sb="7" eb="9">
      <t>キョウダイ</t>
    </rPh>
    <rPh sb="11" eb="12">
      <t>テン</t>
    </rPh>
    <rPh sb="13" eb="15">
      <t>ソンザイ</t>
    </rPh>
    <rPh sb="22" eb="24">
      <t>ショウカン</t>
    </rPh>
    <phoneticPr fontId="1"/>
  </si>
  <si>
    <t>Devata</t>
    <phoneticPr fontId="1"/>
  </si>
  <si>
    <t>Summon Devala</t>
    <phoneticPr fontId="1"/>
  </si>
  <si>
    <t>Summon Rudra</t>
    <phoneticPr fontId="1"/>
  </si>
  <si>
    <t>州に神秘を広める音楽の化身Devalaを召喚します</t>
    <rPh sb="0" eb="1">
      <t>シュウ</t>
    </rPh>
    <rPh sb="2" eb="4">
      <t>シンピ</t>
    </rPh>
    <rPh sb="5" eb="6">
      <t>ヒロ</t>
    </rPh>
    <rPh sb="8" eb="10">
      <t>オンガク</t>
    </rPh>
    <rPh sb="11" eb="13">
      <t>ケシン</t>
    </rPh>
    <rPh sb="20" eb="22">
      <t>ショウカン</t>
    </rPh>
    <phoneticPr fontId="1"/>
  </si>
  <si>
    <t>Devala</t>
    <phoneticPr fontId="1"/>
  </si>
  <si>
    <t>恐るべき破壊神の僕Rudraを召喚します</t>
    <rPh sb="0" eb="1">
      <t>オソ</t>
    </rPh>
    <rPh sb="4" eb="7">
      <t>ハカイシン</t>
    </rPh>
    <rPh sb="8" eb="9">
      <t>シモベ</t>
    </rPh>
    <rPh sb="15" eb="17">
      <t>ショウカン</t>
    </rPh>
    <phoneticPr fontId="1"/>
  </si>
  <si>
    <t>Rudra</t>
    <phoneticPr fontId="1"/>
  </si>
  <si>
    <t>Thaumaturgy</t>
    <phoneticPr fontId="1"/>
  </si>
  <si>
    <t>Celestial Music</t>
    <phoneticPr fontId="1"/>
  </si>
  <si>
    <t>戦闘</t>
    <rPh sb="0" eb="2">
      <t>セントウ</t>
    </rPh>
    <phoneticPr fontId="1"/>
  </si>
  <si>
    <t>全体強化</t>
    <rPh sb="0" eb="2">
      <t>ゼンタイ</t>
    </rPh>
    <rPh sb="2" eb="4">
      <t>キョウカ</t>
    </rPh>
    <phoneticPr fontId="1"/>
  </si>
  <si>
    <t>味方の神聖な魔法生物全員を加速させます</t>
    <rPh sb="0" eb="2">
      <t>ミカタ</t>
    </rPh>
    <rPh sb="3" eb="5">
      <t>シンセイ</t>
    </rPh>
    <rPh sb="6" eb="8">
      <t>マホウ</t>
    </rPh>
    <rPh sb="8" eb="10">
      <t>セイブツ</t>
    </rPh>
    <rPh sb="10" eb="12">
      <t>ゼンイン</t>
    </rPh>
    <rPh sb="13" eb="15">
      <t>カソク</t>
    </rPh>
    <phoneticPr fontId="1"/>
  </si>
  <si>
    <t>Quickness</t>
    <phoneticPr fontId="1"/>
  </si>
  <si>
    <t>神聖なものにのみ作用\n魔法生物にのみ作用\n味方にのみ作用</t>
    <rPh sb="0" eb="2">
      <t>シンセイ</t>
    </rPh>
    <rPh sb="8" eb="10">
      <t>サヨウ</t>
    </rPh>
    <rPh sb="12" eb="14">
      <t>マホウ</t>
    </rPh>
    <rPh sb="14" eb="16">
      <t>セイブツ</t>
    </rPh>
    <rPh sb="19" eb="21">
      <t>サヨウ</t>
    </rPh>
    <rPh sb="23" eb="25">
      <t>ミカタ</t>
    </rPh>
    <rPh sb="28" eb="30">
      <t>サヨウ</t>
    </rPh>
    <phoneticPr fontId="1"/>
  </si>
  <si>
    <t>Summon Apsaras</t>
    <phoneticPr fontId="1"/>
  </si>
  <si>
    <t>Herd of Elephants</t>
    <phoneticPr fontId="1"/>
  </si>
  <si>
    <t>Ambush of Tigers</t>
    <phoneticPr fontId="1"/>
  </si>
  <si>
    <t>Herd of Buffaloes</t>
    <phoneticPr fontId="1"/>
  </si>
  <si>
    <t>Contact Yaksha</t>
    <phoneticPr fontId="1"/>
  </si>
  <si>
    <t>Contact Yakshini</t>
    <phoneticPr fontId="1"/>
  </si>
  <si>
    <t>Summon Gandharvas</t>
    <phoneticPr fontId="1"/>
  </si>
  <si>
    <t>Summon Kinnara</t>
    <phoneticPr fontId="1"/>
  </si>
  <si>
    <t>Summon Siddha</t>
    <phoneticPr fontId="1"/>
  </si>
  <si>
    <t>Summon Devata</t>
    <phoneticPr fontId="1"/>
  </si>
  <si>
    <t>Summon Devala</t>
    <phoneticPr fontId="1"/>
  </si>
  <si>
    <t>Summon Rudra</t>
    <phoneticPr fontId="1"/>
  </si>
  <si>
    <t>Kailasa</t>
    <phoneticPr fontId="1"/>
  </si>
  <si>
    <t>兜</t>
    <rPh sb="0" eb="1">
      <t>カブト</t>
    </rPh>
    <phoneticPr fontId="1"/>
  </si>
  <si>
    <t>冠</t>
    <rPh sb="0" eb="1">
      <t>カンムリ</t>
    </rPh>
    <phoneticPr fontId="1"/>
  </si>
  <si>
    <t>Headdress of the Bull</t>
    <phoneticPr fontId="1"/>
  </si>
  <si>
    <t>緑1</t>
    <rPh sb="0" eb="1">
      <t>ミドリ</t>
    </rPh>
    <phoneticPr fontId="1"/>
  </si>
  <si>
    <t>m</t>
    <phoneticPr fontId="1"/>
  </si>
  <si>
    <t>水牛の力を借りる。護衛としても優秀</t>
    <rPh sb="0" eb="2">
      <t>スイギュウ</t>
    </rPh>
    <rPh sb="3" eb="4">
      <t>チカラ</t>
    </rPh>
    <rPh sb="5" eb="6">
      <t>カ</t>
    </rPh>
    <rPh sb="9" eb="11">
      <t>ゴエイ</t>
    </rPh>
    <rPh sb="15" eb="17">
      <t>ユウシュウ</t>
    </rPh>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</si>
  <si>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</si>
  <si>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</si>
  <si>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</si>
  <si>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Atavi Chieftain</t>
  </si>
  <si>
    <t>Atavi Chieftain</t>
    <phoneticPr fontId="1"/>
  </si>
  <si>
    <t>Markata:20　Atavi Infantry:10　Atavi Archer:10</t>
    <phoneticPr fontId="1"/>
  </si>
  <si>
    <t>Bandar Commander</t>
  </si>
  <si>
    <t>Bandar Commander</t>
    <phoneticPr fontId="1"/>
  </si>
  <si>
    <t>Bandar Warrior:10　Light Bandar Archer:5</t>
    <phoneticPr fontId="1"/>
  </si>
  <si>
    <t>Light Bandar Archer:2　Atavi Archer:6　Markata Archer:6　Markata:6</t>
    <phoneticPr fontId="1"/>
  </si>
  <si>
    <t>神聖なるKailasa山には、初期の時代の存在が未だ留まっています。
彼らは神秘的な力に恵まれていますが、数は僅かです。
新たなる神の出現と共に、彼らは最も思いもよらない元から助力者を集めました。
神聖なる山の麓の森の深くでは、異様な聡明さを持つ類人猿が進化しました。
類人猿らは野蛮で、最近になって金属加工技術を習得したばかりです。</t>
    <phoneticPr fontId="1"/>
  </si>
  <si>
    <t>Kailasa</t>
    <phoneticPr fontId="1"/>
  </si>
  <si>
    <t>Headdress of the Bull</t>
    <phoneticPr fontId="1"/>
  </si>
  <si>
    <t>筋力+2\n随員：Bufflalo1体</t>
    <rPh sb="0" eb="2">
      <t>キンリョク</t>
    </rPh>
    <rPh sb="6" eb="8">
      <t>ズイイン</t>
    </rPh>
    <rPh sb="18" eb="19">
      <t>タイ</t>
    </rPh>
    <phoneticPr fontId="1"/>
  </si>
  <si>
    <t>Celestial Music</t>
    <phoneticPr fontId="1"/>
  </si>
  <si>
    <t>類人猿、羅刹</t>
    <rPh sb="0" eb="3">
      <t>ルイジンエン</t>
    </rPh>
    <rPh sb="4" eb="6">
      <t>ラセツ</t>
    </rPh>
    <phoneticPr fontId="1"/>
  </si>
  <si>
    <t>Sri Pada, Lanka</t>
    <phoneticPr fontId="1"/>
  </si>
  <si>
    <t>風1死3緑2</t>
    <rPh sb="0" eb="1">
      <t>カゼ</t>
    </rPh>
    <rPh sb="2" eb="3">
      <t>シ</t>
    </rPh>
    <rPh sb="4" eb="5">
      <t>ミドリ</t>
    </rPh>
    <phoneticPr fontId="1"/>
  </si>
  <si>
    <t>Markata Scout</t>
  </si>
  <si>
    <t>fm</t>
  </si>
  <si>
    <t>f</t>
  </si>
  <si>
    <t>指揮官</t>
    <rPh sb="0" eb="3">
      <t>シキカン</t>
    </rPh>
    <phoneticPr fontId="1"/>
  </si>
  <si>
    <t>Lanka</t>
    <phoneticPr fontId="1"/>
  </si>
  <si>
    <t>Bandaraja</t>
    <phoneticPr fontId="1"/>
  </si>
  <si>
    <t>上位指揮官。防具は良質だが盾は持たない</t>
    <rPh sb="0" eb="2">
      <t>ジョウイ</t>
    </rPh>
    <rPh sb="2" eb="5">
      <t>シキカン</t>
    </rPh>
    <rPh sb="6" eb="8">
      <t>ボウグ</t>
    </rPh>
    <rPh sb="9" eb="11">
      <t>リョウシツ</t>
    </rPh>
    <rPh sb="13" eb="14">
      <t>タテ</t>
    </rPh>
    <rPh sb="15" eb="16">
      <t>モ</t>
    </rPh>
    <phoneticPr fontId="1"/>
  </si>
  <si>
    <t>f</t>
    <phoneticPr fontId="1"/>
  </si>
  <si>
    <t>Raktapata</t>
    <phoneticPr fontId="1"/>
  </si>
  <si>
    <t>聖職者</t>
    <rPh sb="0" eb="3">
      <t>セイショクシャ</t>
    </rPh>
    <phoneticPr fontId="1"/>
  </si>
  <si>
    <t>レベル1の聖職者。血魔法を持つ</t>
    <rPh sb="5" eb="8">
      <t>セイショクシャ</t>
    </rPh>
    <rPh sb="9" eb="10">
      <t>ケツ</t>
    </rPh>
    <rPh sb="10" eb="12">
      <t>マホウ</t>
    </rPh>
    <rPh sb="13" eb="14">
      <t>モ</t>
    </rPh>
    <phoneticPr fontId="1"/>
  </si>
  <si>
    <t>y</t>
    <phoneticPr fontId="1"/>
  </si>
  <si>
    <t>y</t>
    <phoneticPr fontId="1"/>
  </si>
  <si>
    <t>Yogini</t>
    <phoneticPr fontId="1"/>
  </si>
  <si>
    <t>魔術師</t>
    <rPh sb="0" eb="3">
      <t>マジュツシ</t>
    </rPh>
    <phoneticPr fontId="1"/>
  </si>
  <si>
    <t>緑、死、血の魔法技能を持つ。魔術師としてはやや丈夫</t>
    <rPh sb="0" eb="1">
      <t>ミドリ</t>
    </rPh>
    <rPh sb="2" eb="3">
      <t>シ</t>
    </rPh>
    <rPh sb="4" eb="5">
      <t>ケツ</t>
    </rPh>
    <rPh sb="6" eb="8">
      <t>マホウ</t>
    </rPh>
    <rPh sb="8" eb="10">
      <t>ギノウ</t>
    </rPh>
    <rPh sb="11" eb="12">
      <t>モ</t>
    </rPh>
    <rPh sb="14" eb="17">
      <t>マジュツシ</t>
    </rPh>
    <rPh sb="23" eb="25">
      <t>ジョウブ</t>
    </rPh>
    <phoneticPr fontId="1"/>
  </si>
  <si>
    <t>Kala-Mukha</t>
    <phoneticPr fontId="1"/>
  </si>
  <si>
    <t>y</t>
    <phoneticPr fontId="1"/>
  </si>
  <si>
    <t>レベル2の聖職者。血などの魔法技能も持つ</t>
    <rPh sb="5" eb="8">
      <t>セイショクシャ</t>
    </rPh>
    <rPh sb="9" eb="10">
      <t>ケツ</t>
    </rPh>
    <rPh sb="13" eb="15">
      <t>マホウ</t>
    </rPh>
    <rPh sb="15" eb="17">
      <t>ギノウ</t>
    </rPh>
    <rPh sb="18" eb="19">
      <t>モ</t>
    </rPh>
    <phoneticPr fontId="1"/>
  </si>
  <si>
    <t>5+</t>
    <phoneticPr fontId="1"/>
  </si>
  <si>
    <t>35+</t>
    <phoneticPr fontId="1"/>
  </si>
  <si>
    <t>Rakshasi</t>
    <phoneticPr fontId="1"/>
  </si>
  <si>
    <t>都</t>
    <rPh sb="0" eb="1">
      <t>ミヤコ</t>
    </rPh>
    <phoneticPr fontId="1"/>
  </si>
  <si>
    <t>15+</t>
    <phoneticPr fontId="1"/>
  </si>
  <si>
    <t>60+</t>
    <phoneticPr fontId="1"/>
  </si>
  <si>
    <t>レベル1の聖職者。幅広い魔力と変身能力を持つ</t>
    <rPh sb="5" eb="8">
      <t>セイショクシャ</t>
    </rPh>
    <rPh sb="9" eb="11">
      <t>ハバヒロ</t>
    </rPh>
    <rPh sb="12" eb="14">
      <t>マリョク</t>
    </rPh>
    <rPh sb="15" eb="17">
      <t>ヘンシン</t>
    </rPh>
    <rPh sb="17" eb="19">
      <t>ノウリョク</t>
    </rPh>
    <rPh sb="20" eb="21">
      <t>モ</t>
    </rPh>
    <phoneticPr fontId="1"/>
  </si>
  <si>
    <t>Raksharaja</t>
    <phoneticPr fontId="1"/>
  </si>
  <si>
    <t>レベル2の聖職者。優れた魔力と指揮能力も備える</t>
    <rPh sb="5" eb="8">
      <t>セイショクシャ</t>
    </rPh>
    <rPh sb="9" eb="10">
      <t>スグ</t>
    </rPh>
    <rPh sb="12" eb="14">
      <t>マリョク</t>
    </rPh>
    <rPh sb="15" eb="17">
      <t>シキ</t>
    </rPh>
    <rPh sb="17" eb="19">
      <t>ノウリョク</t>
    </rPh>
    <rPh sb="20" eb="21">
      <t>ソナ</t>
    </rPh>
    <phoneticPr fontId="1"/>
  </si>
  <si>
    <t>20+</t>
    <phoneticPr fontId="1"/>
  </si>
  <si>
    <t>80+</t>
    <phoneticPr fontId="1"/>
  </si>
  <si>
    <t>Markata</t>
  </si>
  <si>
    <t>Markata Archer</t>
  </si>
  <si>
    <t>Atavi Archer</t>
  </si>
  <si>
    <t>Atavi Infantry</t>
  </si>
  <si>
    <t>Light Bander Archer</t>
  </si>
  <si>
    <t>Bandar Warrior</t>
  </si>
  <si>
    <t>棍棒、小石、小盾を持つ歩兵。大猿は強靭だが数で押されがち</t>
    <rPh sb="0" eb="2">
      <t>コンボウ</t>
    </rPh>
    <rPh sb="3" eb="5">
      <t>コイシ</t>
    </rPh>
    <rPh sb="6" eb="7">
      <t>コ</t>
    </rPh>
    <rPh sb="7" eb="8">
      <t>タテ</t>
    </rPh>
    <rPh sb="9" eb="10">
      <t>モ</t>
    </rPh>
    <rPh sb="11" eb="13">
      <t>ホヘイ</t>
    </rPh>
    <rPh sb="14" eb="15">
      <t>オオ</t>
    </rPh>
    <rPh sb="15" eb="16">
      <t>サル</t>
    </rPh>
    <rPh sb="17" eb="19">
      <t>キョウジン</t>
    </rPh>
    <rPh sb="21" eb="22">
      <t>カズ</t>
    </rPh>
    <rPh sb="23" eb="24">
      <t>オ</t>
    </rPh>
    <phoneticPr fontId="1"/>
  </si>
  <si>
    <t>Kala-Mukha Warrior</t>
    <phoneticPr fontId="1"/>
  </si>
  <si>
    <t>歩兵</t>
    <rPh sb="0" eb="2">
      <t>ホヘイ</t>
    </rPh>
    <phoneticPr fontId="1"/>
  </si>
  <si>
    <t>曲刀と小盾を持つ歩兵。強靭で暗視も持つがやや大食い</t>
    <rPh sb="0" eb="2">
      <t>キョクトウ</t>
    </rPh>
    <rPh sb="3" eb="4">
      <t>コ</t>
    </rPh>
    <rPh sb="4" eb="5">
      <t>タテ</t>
    </rPh>
    <rPh sb="6" eb="7">
      <t>モ</t>
    </rPh>
    <rPh sb="8" eb="10">
      <t>ホヘイ</t>
    </rPh>
    <rPh sb="11" eb="13">
      <t>キョウジン</t>
    </rPh>
    <rPh sb="14" eb="16">
      <t>アンシ</t>
    </rPh>
    <rPh sb="17" eb="18">
      <t>モ</t>
    </rPh>
    <rPh sb="22" eb="24">
      <t>オオグ</t>
    </rPh>
    <phoneticPr fontId="1"/>
  </si>
  <si>
    <t>Asara</t>
    <phoneticPr fontId="1"/>
  </si>
  <si>
    <t>槍と投槍を持つ軽歩兵。巨人並みの筋力を持つが防具がない</t>
    <rPh sb="0" eb="1">
      <t>ヤリ</t>
    </rPh>
    <rPh sb="2" eb="4">
      <t>ナゲヤリ</t>
    </rPh>
    <rPh sb="5" eb="6">
      <t>モ</t>
    </rPh>
    <rPh sb="7" eb="8">
      <t>ケイ</t>
    </rPh>
    <rPh sb="8" eb="10">
      <t>ホヘイ</t>
    </rPh>
    <rPh sb="11" eb="13">
      <t>キョジン</t>
    </rPh>
    <rPh sb="13" eb="14">
      <t>ナ</t>
    </rPh>
    <rPh sb="16" eb="18">
      <t>キンリョク</t>
    </rPh>
    <rPh sb="19" eb="20">
      <t>モ</t>
    </rPh>
    <rPh sb="22" eb="24">
      <t>ボウグ</t>
    </rPh>
    <phoneticPr fontId="1"/>
  </si>
  <si>
    <t>f</t>
    <phoneticPr fontId="1"/>
  </si>
  <si>
    <t>Anusara</t>
    <phoneticPr fontId="1"/>
  </si>
  <si>
    <t>棍棒と小盾を持つ軽歩兵。足が速く食事を必要としない</t>
    <rPh sb="0" eb="2">
      <t>コンボウ</t>
    </rPh>
    <rPh sb="3" eb="4">
      <t>コ</t>
    </rPh>
    <rPh sb="4" eb="5">
      <t>タテ</t>
    </rPh>
    <rPh sb="6" eb="7">
      <t>モ</t>
    </rPh>
    <rPh sb="8" eb="9">
      <t>ケイ</t>
    </rPh>
    <rPh sb="9" eb="11">
      <t>ホヘイ</t>
    </rPh>
    <rPh sb="12" eb="13">
      <t>アシ</t>
    </rPh>
    <rPh sb="14" eb="15">
      <t>ハヤ</t>
    </rPh>
    <rPh sb="16" eb="18">
      <t>ショクジ</t>
    </rPh>
    <rPh sb="19" eb="21">
      <t>ヒツヨウ</t>
    </rPh>
    <phoneticPr fontId="1"/>
  </si>
  <si>
    <t>Palankasha</t>
    <phoneticPr fontId="1"/>
  </si>
  <si>
    <t>曲刀と小盾を持つ軽歩兵。比較的真っ当な装備で安定した実力</t>
    <rPh sb="0" eb="2">
      <t>キョクトウ</t>
    </rPh>
    <rPh sb="3" eb="4">
      <t>コ</t>
    </rPh>
    <rPh sb="4" eb="5">
      <t>タテ</t>
    </rPh>
    <rPh sb="6" eb="7">
      <t>モ</t>
    </rPh>
    <rPh sb="8" eb="9">
      <t>ケイ</t>
    </rPh>
    <rPh sb="9" eb="11">
      <t>ホヘイ</t>
    </rPh>
    <rPh sb="12" eb="15">
      <t>ヒカクテキ</t>
    </rPh>
    <rPh sb="15" eb="16">
      <t>マ</t>
    </rPh>
    <rPh sb="17" eb="18">
      <t>トウ</t>
    </rPh>
    <rPh sb="19" eb="21">
      <t>ソウビ</t>
    </rPh>
    <rPh sb="22" eb="24">
      <t>アンテイ</t>
    </rPh>
    <rPh sb="26" eb="28">
      <t>ジツリョク</t>
    </rPh>
    <phoneticPr fontId="1"/>
  </si>
  <si>
    <t>f</t>
    <phoneticPr fontId="1"/>
  </si>
  <si>
    <t>Raktapata</t>
    <phoneticPr fontId="1"/>
  </si>
  <si>
    <t>城</t>
    <rPh sb="0" eb="1">
      <t>シロ</t>
    </rPh>
    <phoneticPr fontId="1"/>
  </si>
  <si>
    <t>血1聖1</t>
    <rPh sb="0" eb="1">
      <t>ケツ</t>
    </rPh>
    <rPh sb="2" eb="3">
      <t>セイ</t>
    </rPh>
    <phoneticPr fontId="1"/>
  </si>
  <si>
    <t>Yogini</t>
    <phoneticPr fontId="1"/>
  </si>
  <si>
    <t>死1緑2血1</t>
    <rPh sb="0" eb="1">
      <t>シ</t>
    </rPh>
    <rPh sb="2" eb="3">
      <t>ミドリ</t>
    </rPh>
    <rPh sb="4" eb="5">
      <t>ケツ</t>
    </rPh>
    <phoneticPr fontId="1"/>
  </si>
  <si>
    <t>Kala-Mukha</t>
    <phoneticPr fontId="1"/>
  </si>
  <si>
    <t>血1聖2</t>
    <rPh sb="0" eb="1">
      <t>ケツ</t>
    </rPh>
    <rPh sb="2" eb="3">
      <t>セイ</t>
    </rPh>
    <phoneticPr fontId="1"/>
  </si>
  <si>
    <t>死緑血+1:100%</t>
    <rPh sb="0" eb="1">
      <t>シ</t>
    </rPh>
    <rPh sb="1" eb="2">
      <t>ミドリ</t>
    </rPh>
    <rPh sb="2" eb="3">
      <t>ケツ</t>
    </rPh>
    <phoneticPr fontId="1"/>
  </si>
  <si>
    <t>Rakshasi</t>
    <phoneticPr fontId="1"/>
  </si>
  <si>
    <t>都</t>
    <rPh sb="0" eb="1">
      <t>ミヤコ</t>
    </rPh>
    <phoneticPr fontId="1"/>
  </si>
  <si>
    <t>風1死1緑1血1聖1</t>
    <rPh sb="0" eb="1">
      <t>カゼ</t>
    </rPh>
    <rPh sb="2" eb="3">
      <t>シ</t>
    </rPh>
    <rPh sb="4" eb="5">
      <t>ミドリ</t>
    </rPh>
    <rPh sb="6" eb="7">
      <t>ケツ</t>
    </rPh>
    <rPh sb="8" eb="9">
      <t>セイ</t>
    </rPh>
    <phoneticPr fontId="1"/>
  </si>
  <si>
    <t>風死緑血+1:100% 風死緑血+1:100% 風死緑血+1:10%</t>
    <rPh sb="0" eb="1">
      <t>カゼ</t>
    </rPh>
    <rPh sb="1" eb="2">
      <t>シ</t>
    </rPh>
    <rPh sb="2" eb="3">
      <t>ミドリ</t>
    </rPh>
    <rPh sb="3" eb="4">
      <t>ケツ</t>
    </rPh>
    <rPh sb="12" eb="13">
      <t>カゼ</t>
    </rPh>
    <rPh sb="13" eb="14">
      <t>シ</t>
    </rPh>
    <rPh sb="14" eb="15">
      <t>ミドリ</t>
    </rPh>
    <rPh sb="15" eb="16">
      <t>ケツ</t>
    </rPh>
    <rPh sb="24" eb="25">
      <t>カゼ</t>
    </rPh>
    <rPh sb="25" eb="26">
      <t>シ</t>
    </rPh>
    <rPh sb="26" eb="27">
      <t>ミドリ</t>
    </rPh>
    <rPh sb="27" eb="28">
      <t>ケツ</t>
    </rPh>
    <phoneticPr fontId="1"/>
  </si>
  <si>
    <t>17+</t>
    <phoneticPr fontId="1"/>
  </si>
  <si>
    <t>Raksharaja</t>
    <phoneticPr fontId="1"/>
  </si>
  <si>
    <t>風2死1血2聖2</t>
    <rPh sb="0" eb="1">
      <t>カゼ</t>
    </rPh>
    <rPh sb="2" eb="3">
      <t>シ</t>
    </rPh>
    <rPh sb="4" eb="5">
      <t>ケツ</t>
    </rPh>
    <rPh sb="6" eb="7">
      <t>セイ</t>
    </rPh>
    <phoneticPr fontId="1"/>
  </si>
  <si>
    <t>風死血+1:100% 風死緑血+1:10%</t>
    <rPh sb="0" eb="1">
      <t>カゼ</t>
    </rPh>
    <rPh sb="1" eb="2">
      <t>シ</t>
    </rPh>
    <rPh sb="2" eb="3">
      <t>ケツ</t>
    </rPh>
    <rPh sb="11" eb="12">
      <t>カゼ</t>
    </rPh>
    <rPh sb="12" eb="13">
      <t>シ</t>
    </rPh>
    <rPh sb="13" eb="14">
      <t>ミドリ</t>
    </rPh>
    <rPh sb="14" eb="15">
      <t>ケツ</t>
    </rPh>
    <phoneticPr fontId="1"/>
  </si>
  <si>
    <t>17+</t>
    <phoneticPr fontId="1"/>
  </si>
  <si>
    <t>Lanka</t>
    <phoneticPr fontId="1"/>
  </si>
  <si>
    <t>Dakini</t>
    <phoneticPr fontId="1"/>
  </si>
  <si>
    <t>呼</t>
    <rPh sb="0" eb="1">
      <t>コ</t>
    </rPh>
    <phoneticPr fontId="1"/>
  </si>
  <si>
    <t>風3死1血3聖2</t>
    <rPh sb="0" eb="1">
      <t>カゼ</t>
    </rPh>
    <rPh sb="2" eb="3">
      <t>シ</t>
    </rPh>
    <rPh sb="4" eb="5">
      <t>ケツ</t>
    </rPh>
    <rPh sb="6" eb="7">
      <t>セイ</t>
    </rPh>
    <phoneticPr fontId="1"/>
  </si>
  <si>
    <t>Mandeha</t>
    <phoneticPr fontId="1"/>
  </si>
  <si>
    <t>風3死3血2聖3</t>
    <rPh sb="0" eb="1">
      <t>カゼ</t>
    </rPh>
    <rPh sb="2" eb="3">
      <t>シ</t>
    </rPh>
    <rPh sb="4" eb="5">
      <t>ケツ</t>
    </rPh>
    <rPh sb="6" eb="7">
      <t>セイ</t>
    </rPh>
    <phoneticPr fontId="1"/>
  </si>
  <si>
    <t>Host of Ganas</t>
    <phoneticPr fontId="1"/>
  </si>
  <si>
    <t>Conjuration</t>
    <phoneticPr fontId="1"/>
  </si>
  <si>
    <t>死1</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</si>
  <si>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</si>
  <si>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</si>
  <si>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</si>
  <si>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幽体の猿の戦士Ganaを20体召喚します</t>
    <rPh sb="0" eb="2">
      <t>ユウタイ</t>
    </rPh>
    <rPh sb="3" eb="4">
      <t>サル</t>
    </rPh>
    <rPh sb="5" eb="7">
      <t>センシ</t>
    </rPh>
    <rPh sb="14" eb="15">
      <t>タイ</t>
    </rPh>
    <rPh sb="15" eb="17">
      <t>ショウカン</t>
    </rPh>
    <phoneticPr fontId="1"/>
  </si>
  <si>
    <t>Gana</t>
    <phoneticPr fontId="1"/>
  </si>
  <si>
    <t>Summon Vetalas</t>
    <phoneticPr fontId="1"/>
  </si>
  <si>
    <t>死2</t>
    <rPh sb="0" eb="1">
      <t>シ</t>
    </rPh>
    <phoneticPr fontId="1"/>
  </si>
  <si>
    <t>水陸両用</t>
    <rPh sb="0" eb="2">
      <t>スイリク</t>
    </rPh>
    <rPh sb="2" eb="4">
      <t>リョウヨウ</t>
    </rPh>
    <phoneticPr fontId="1"/>
  </si>
  <si>
    <t>Vetalaの憑依した屍Possessed Corpseを10体召喚します</t>
    <rPh sb="7" eb="9">
      <t>ヒョウイ</t>
    </rPh>
    <rPh sb="11" eb="12">
      <t>シカバネ</t>
    </rPh>
    <rPh sb="31" eb="32">
      <t>タイ</t>
    </rPh>
    <rPh sb="32" eb="34">
      <t>ショウカン</t>
    </rPh>
    <phoneticPr fontId="1"/>
  </si>
  <si>
    <t>Possessed Corpse</t>
    <phoneticPr fontId="1"/>
  </si>
  <si>
    <t>Blood Magic</t>
    <phoneticPr fontId="1"/>
  </si>
  <si>
    <t>Summon Rakshasas</t>
    <phoneticPr fontId="1"/>
  </si>
  <si>
    <t>血1</t>
    <rPh sb="0" eb="1">
      <t>ケツ</t>
    </rPh>
    <phoneticPr fontId="1"/>
  </si>
  <si>
    <t>強靭な悪鬼Rakshasaを3体召喚します</t>
    <rPh sb="0" eb="2">
      <t>キョウジン</t>
    </rPh>
    <rPh sb="3" eb="5">
      <t>アッキ</t>
    </rPh>
    <rPh sb="15" eb="16">
      <t>タイ</t>
    </rPh>
    <rPh sb="16" eb="18">
      <t>ショウカン</t>
    </rPh>
    <phoneticPr fontId="1"/>
  </si>
  <si>
    <t>Rakshasa</t>
    <phoneticPr fontId="1"/>
  </si>
  <si>
    <t>Feast of Flesh</t>
    <phoneticPr fontId="1"/>
  </si>
  <si>
    <t>緑1</t>
    <rPh sb="0" eb="1">
      <t>ミドリ</t>
    </rPh>
    <phoneticPr fontId="1"/>
  </si>
  <si>
    <t>大食家の悪鬼Praghasaを15体召喚します</t>
    <rPh sb="0" eb="3">
      <t>タイショクカ</t>
    </rPh>
    <rPh sb="4" eb="6">
      <t>アッキ</t>
    </rPh>
    <rPh sb="17" eb="18">
      <t>タイ</t>
    </rPh>
    <rPh sb="18" eb="20">
      <t>ショウカン</t>
    </rPh>
    <phoneticPr fontId="1"/>
  </si>
  <si>
    <t>Praghasa</t>
    <phoneticPr fontId="1"/>
  </si>
  <si>
    <t>Summon Asrapas</t>
    <phoneticPr fontId="1"/>
  </si>
  <si>
    <t>血2</t>
    <rPh sb="0" eb="1">
      <t>ケツ</t>
    </rPh>
    <phoneticPr fontId="1"/>
  </si>
  <si>
    <t>狂暴な女悪魔Asrapaを3体召喚します</t>
    <rPh sb="0" eb="2">
      <t>キョウボウ</t>
    </rPh>
    <rPh sb="3" eb="4">
      <t>オンナ</t>
    </rPh>
    <rPh sb="4" eb="6">
      <t>アクマ</t>
    </rPh>
    <rPh sb="14" eb="15">
      <t>タイ</t>
    </rPh>
    <rPh sb="15" eb="17">
      <t>ショウカン</t>
    </rPh>
    <phoneticPr fontId="1"/>
  </si>
  <si>
    <t>Asrapa</t>
    <phoneticPr fontId="1"/>
  </si>
  <si>
    <t>Summon Rakshasa Warriors</t>
    <phoneticPr fontId="1"/>
  </si>
  <si>
    <t>武装した強靭な悪鬼Rakshasa Warriorを5体召喚します</t>
    <rPh sb="0" eb="2">
      <t>ブソウ</t>
    </rPh>
    <rPh sb="4" eb="6">
      <t>キョウジン</t>
    </rPh>
    <rPh sb="7" eb="9">
      <t>アッキ</t>
    </rPh>
    <rPh sb="27" eb="28">
      <t>タイ</t>
    </rPh>
    <rPh sb="28" eb="30">
      <t>ショウカン</t>
    </rPh>
    <phoneticPr fontId="1"/>
  </si>
  <si>
    <t>Rakshasa Warrior</t>
    <phoneticPr fontId="1"/>
  </si>
  <si>
    <t>Summon Sandhyabalas</t>
    <phoneticPr fontId="1"/>
  </si>
  <si>
    <t>魔法の剣を持つ闇の悪鬼Sandhyabalaを3体召喚します</t>
    <rPh sb="0" eb="2">
      <t>マホウ</t>
    </rPh>
    <rPh sb="3" eb="4">
      <t>ケン</t>
    </rPh>
    <rPh sb="5" eb="6">
      <t>モ</t>
    </rPh>
    <rPh sb="7" eb="8">
      <t>ヤミ</t>
    </rPh>
    <rPh sb="9" eb="11">
      <t>アッキ</t>
    </rPh>
    <rPh sb="24" eb="25">
      <t>タイ</t>
    </rPh>
    <rPh sb="25" eb="27">
      <t>ショウカン</t>
    </rPh>
    <phoneticPr fontId="1"/>
  </si>
  <si>
    <t>Sandhyabala</t>
    <phoneticPr fontId="1"/>
  </si>
  <si>
    <t>Summon Dakini</t>
    <phoneticPr fontId="1"/>
  </si>
  <si>
    <t>血4</t>
    <rPh sb="0" eb="1">
      <t>ケツ</t>
    </rPh>
    <phoneticPr fontId="1"/>
  </si>
  <si>
    <t>風1</t>
    <rPh sb="0" eb="1">
      <t>カゼ</t>
    </rPh>
    <phoneticPr fontId="1"/>
  </si>
  <si>
    <t>指揮官召喚</t>
    <rPh sb="0" eb="3">
      <t>シキカン</t>
    </rPh>
    <rPh sb="3" eb="5">
      <t>ショウカン</t>
    </rPh>
    <phoneticPr fontId="1"/>
  </si>
  <si>
    <t>飛行能力と強力な魔力を持つDakiniを召喚します</t>
    <rPh sb="0" eb="2">
      <t>ヒコウ</t>
    </rPh>
    <rPh sb="2" eb="4">
      <t>ノウリョク</t>
    </rPh>
    <rPh sb="5" eb="7">
      <t>キョウリョク</t>
    </rPh>
    <rPh sb="8" eb="10">
      <t>マリョク</t>
    </rPh>
    <rPh sb="11" eb="12">
      <t>モ</t>
    </rPh>
    <rPh sb="20" eb="22">
      <t>ショウカン</t>
    </rPh>
    <phoneticPr fontId="1"/>
  </si>
  <si>
    <t>Dakini</t>
    <phoneticPr fontId="1"/>
  </si>
  <si>
    <t>Summon Samanishada</t>
    <phoneticPr fontId="1"/>
  </si>
  <si>
    <t>血3</t>
    <rPh sb="0" eb="1">
      <t>ケツ</t>
    </rPh>
    <phoneticPr fontId="1"/>
  </si>
  <si>
    <t>Samanishada</t>
    <phoneticPr fontId="1"/>
  </si>
  <si>
    <t>闇の悪鬼の暗殺者Samanishadaを召喚します</t>
    <rPh sb="0" eb="1">
      <t>ヤミ</t>
    </rPh>
    <rPh sb="2" eb="4">
      <t>アッキ</t>
    </rPh>
    <rPh sb="5" eb="8">
      <t>アンサツシャ</t>
    </rPh>
    <rPh sb="20" eb="22">
      <t>ショウカン</t>
    </rPh>
    <phoneticPr fontId="1"/>
  </si>
  <si>
    <t>Summon Mandeha</t>
    <phoneticPr fontId="1"/>
  </si>
  <si>
    <t>血5</t>
    <rPh sb="0" eb="1">
      <t>ケツ</t>
    </rPh>
    <phoneticPr fontId="1"/>
  </si>
  <si>
    <t>Mandeha</t>
    <phoneticPr fontId="1"/>
  </si>
  <si>
    <t>四本腕の巨大な戦士Danavaを3体召喚します</t>
    <rPh sb="0" eb="2">
      <t>ヨンホン</t>
    </rPh>
    <rPh sb="2" eb="3">
      <t>ウデ</t>
    </rPh>
    <rPh sb="4" eb="6">
      <t>キョダイ</t>
    </rPh>
    <rPh sb="7" eb="9">
      <t>センシ</t>
    </rPh>
    <rPh sb="17" eb="18">
      <t>タイ</t>
    </rPh>
    <rPh sb="18" eb="20">
      <t>ショウカン</t>
    </rPh>
    <phoneticPr fontId="1"/>
  </si>
  <si>
    <t>Danava</t>
    <phoneticPr fontId="1"/>
  </si>
  <si>
    <t>闇と微睡を伴う強大な悪鬼Mandehaを召喚します</t>
    <rPh sb="0" eb="1">
      <t>ヤミ</t>
    </rPh>
    <rPh sb="2" eb="4">
      <t>マドロミ</t>
    </rPh>
    <rPh sb="5" eb="6">
      <t>トモナ</t>
    </rPh>
    <rPh sb="7" eb="9">
      <t>キョウダイ</t>
    </rPh>
    <rPh sb="10" eb="12">
      <t>アッキ</t>
    </rPh>
    <rPh sb="20" eb="22">
      <t>ショウカン</t>
    </rPh>
    <phoneticPr fontId="1"/>
  </si>
  <si>
    <t>Headdress of the Bull</t>
    <phoneticPr fontId="1"/>
  </si>
  <si>
    <t>Lanka</t>
    <phoneticPr fontId="1"/>
  </si>
  <si>
    <t>EA</t>
    <phoneticPr fontId="1"/>
  </si>
  <si>
    <t>Host of Ganas</t>
    <phoneticPr fontId="1"/>
  </si>
  <si>
    <t>Herd of Elephants</t>
    <phoneticPr fontId="1"/>
  </si>
  <si>
    <t>Ambush of Tigers</t>
    <phoneticPr fontId="1"/>
  </si>
  <si>
    <t>Herd of Buffaloes</t>
    <phoneticPr fontId="1"/>
  </si>
  <si>
    <t>Summon Vetalas</t>
    <phoneticPr fontId="1"/>
  </si>
  <si>
    <t>Summon Rakshasas</t>
    <phoneticPr fontId="1"/>
  </si>
  <si>
    <t>Feast of Flesh</t>
    <phoneticPr fontId="1"/>
  </si>
  <si>
    <t>Summon Asrapas</t>
    <phoneticPr fontId="1"/>
  </si>
  <si>
    <t>Summon Rakshasa Warriors</t>
    <phoneticPr fontId="1"/>
  </si>
  <si>
    <t>Summon Sandhyabalas</t>
    <phoneticPr fontId="1"/>
  </si>
  <si>
    <t>Summon Dakini</t>
    <phoneticPr fontId="1"/>
  </si>
  <si>
    <t>Summon Samanishada</t>
    <phoneticPr fontId="1"/>
  </si>
  <si>
    <t>Summon Mandeha</t>
    <phoneticPr fontId="1"/>
  </si>
  <si>
    <t>Summon Danavas</t>
    <phoneticPr fontId="1"/>
  </si>
  <si>
    <t>Summon Danavas</t>
    <phoneticPr fontId="1"/>
  </si>
  <si>
    <t>Bandar Commander</t>
    <phoneticPr fontId="1"/>
  </si>
  <si>
    <t>Markata:20　Atavi Infantry:10　Atavi Archer:10</t>
    <phoneticPr fontId="1"/>
  </si>
  <si>
    <t>Bandaraja</t>
    <phoneticPr fontId="1"/>
  </si>
  <si>
    <t>Bandar Warrior:10　Light Bandar Archer:5</t>
    <phoneticPr fontId="1"/>
  </si>
  <si>
    <t>Bandar Commander</t>
    <phoneticPr fontId="1"/>
  </si>
  <si>
    <t>Light Bandar Archer:2　Atavi Archer:6　Markata Archer:6　Markata:4</t>
    <phoneticPr fontId="1"/>
  </si>
  <si>
    <t>Lanka</t>
    <phoneticPr fontId="1"/>
  </si>
  <si>
    <t>Lankaの暗く、密に樹木に覆われた島には、初期の時代から存在する悪鬼、Rakshasaが未だ留まっています。
途方もない力に恵まれた彼らは、かつてはKailasaのDevataらと戦いましたが、それ以来、Rakshasaの中で最も強大なものはこの世を離れ地獄へと去りました。
残ったRakshasaは、Kailasaの類人猿を捕らえ、隷属させ、彼らを戦士、狩人、あるいは食物として利用しました。
Rakshasaは平和的な白き者に用はなく、Rakshasaの混血、Kala-MukhaがLankaの類人猿を率います。
類人猿の奴隷化により、KailasaのDevataとLankaのRakshasaの古代からの対立は再燃しています。
Rakshasaは血魔法を好み、そして闘争の時には、彼らは罪なき人々の血に惹きつけられます。</t>
    <phoneticPr fontId="1"/>
  </si>
  <si>
    <t>人間、化物、鬼</t>
    <rPh sb="0" eb="2">
      <t>ニンゲン</t>
    </rPh>
    <rPh sb="3" eb="5">
      <t>バケモノ</t>
    </rPh>
    <rPh sb="6" eb="7">
      <t>オニ</t>
    </rPh>
    <phoneticPr fontId="1"/>
  </si>
  <si>
    <t>税収-25%、洞窟の要塞に税収/資源ボーナス</t>
    <rPh sb="0" eb="2">
      <t>ゼイシュウ</t>
    </rPh>
    <phoneticPr fontId="1"/>
  </si>
  <si>
    <t>Mountain of the Oni King</t>
    <phoneticPr fontId="1"/>
  </si>
  <si>
    <t>火1風1地1死3</t>
    <rPh sb="0" eb="1">
      <t>ヒ</t>
    </rPh>
    <rPh sb="2" eb="3">
      <t>カゼ</t>
    </rPh>
    <rPh sb="4" eb="5">
      <t>チ</t>
    </rPh>
    <rPh sb="6" eb="7">
      <t>シ</t>
    </rPh>
    <phoneticPr fontId="1"/>
  </si>
  <si>
    <t>Bakemono Chief</t>
    <phoneticPr fontId="1"/>
  </si>
  <si>
    <t>城山</t>
    <rPh sb="0" eb="1">
      <t>シロ</t>
    </rPh>
    <rPh sb="1" eb="2">
      <t>ヤマ</t>
    </rPh>
    <phoneticPr fontId="1"/>
  </si>
  <si>
    <t>指揮官</t>
    <rPh sb="0" eb="3">
      <t>シキカン</t>
    </rPh>
    <phoneticPr fontId="1"/>
  </si>
  <si>
    <t>y</t>
    <phoneticPr fontId="1"/>
  </si>
  <si>
    <t>斥候兼指揮官。隠れるのは上手くない</t>
    <rPh sb="0" eb="2">
      <t>セッコウ</t>
    </rPh>
    <rPh sb="2" eb="3">
      <t>ケン</t>
    </rPh>
    <rPh sb="3" eb="6">
      <t>シキカン</t>
    </rPh>
    <rPh sb="7" eb="8">
      <t>カク</t>
    </rPh>
    <rPh sb="12" eb="14">
      <t>ウマ</t>
    </rPh>
    <phoneticPr fontId="1"/>
  </si>
  <si>
    <t>fm</t>
    <phoneticPr fontId="1"/>
  </si>
  <si>
    <t>Bandit Leader</t>
    <phoneticPr fontId="1"/>
  </si>
  <si>
    <t>城</t>
    <rPh sb="0" eb="1">
      <t>シロ</t>
    </rPh>
    <phoneticPr fontId="1"/>
  </si>
  <si>
    <t>隠密行動可能な指揮官。略奪を得意とする</t>
    <rPh sb="0" eb="2">
      <t>オンミツ</t>
    </rPh>
    <rPh sb="2" eb="4">
      <t>コウドウ</t>
    </rPh>
    <rPh sb="4" eb="6">
      <t>カノウ</t>
    </rPh>
    <rPh sb="7" eb="10">
      <t>シキカン</t>
    </rPh>
    <rPh sb="11" eb="13">
      <t>リャクダツ</t>
    </rPh>
    <rPh sb="14" eb="16">
      <t>トクイ</t>
    </rPh>
    <phoneticPr fontId="1"/>
  </si>
  <si>
    <t>Demon General</t>
    <phoneticPr fontId="1"/>
  </si>
  <si>
    <t>最上位指揮官。鬼の指揮も高度にこなせる</t>
    <rPh sb="0" eb="3">
      <t>サイジョウイ</t>
    </rPh>
    <rPh sb="3" eb="6">
      <t>シキカン</t>
    </rPh>
    <rPh sb="7" eb="8">
      <t>オニ</t>
    </rPh>
    <rPh sb="9" eb="11">
      <t>シキ</t>
    </rPh>
    <rPh sb="12" eb="14">
      <t>コウド</t>
    </rPh>
    <phoneticPr fontId="1"/>
  </si>
  <si>
    <t>Namanari</t>
    <phoneticPr fontId="1"/>
  </si>
  <si>
    <t>魔術師</t>
    <rPh sb="0" eb="3">
      <t>マジュツシ</t>
    </rPh>
    <phoneticPr fontId="1"/>
  </si>
  <si>
    <t>死と緑の魔法を持つ。特殊な儀式により更なる力を得る</t>
    <rPh sb="0" eb="1">
      <t>シ</t>
    </rPh>
    <rPh sb="2" eb="3">
      <t>ミドリ</t>
    </rPh>
    <rPh sb="4" eb="6">
      <t>マホウ</t>
    </rPh>
    <rPh sb="7" eb="8">
      <t>モ</t>
    </rPh>
    <rPh sb="10" eb="12">
      <t>トクシュ</t>
    </rPh>
    <rPh sb="13" eb="15">
      <t>ギシキ</t>
    </rPh>
    <rPh sb="18" eb="19">
      <t>サラ</t>
    </rPh>
    <rPh sb="21" eb="22">
      <t>チカラ</t>
    </rPh>
    <rPh sb="23" eb="24">
      <t>エ</t>
    </rPh>
    <phoneticPr fontId="1"/>
  </si>
  <si>
    <t>ms</t>
    <phoneticPr fontId="1"/>
  </si>
  <si>
    <t>Sorcerer</t>
    <phoneticPr fontId="1"/>
  </si>
  <si>
    <t>y</t>
    <phoneticPr fontId="1"/>
  </si>
  <si>
    <t>y</t>
    <phoneticPr fontId="1"/>
  </si>
  <si>
    <t>5+</t>
    <phoneticPr fontId="1"/>
  </si>
  <si>
    <t>30+</t>
    <phoneticPr fontId="1"/>
  </si>
  <si>
    <t>10+</t>
    <phoneticPr fontId="1"/>
  </si>
  <si>
    <t>m</t>
    <phoneticPr fontId="1"/>
  </si>
  <si>
    <t>Demon Priest</t>
    <phoneticPr fontId="1"/>
  </si>
  <si>
    <t>聖職者</t>
    <rPh sb="0" eb="3">
      <t>セイショクシャ</t>
    </rPh>
    <phoneticPr fontId="1"/>
  </si>
  <si>
    <t>レベル1の聖職者。ごく低確率だが魔力も持ち得る</t>
    <rPh sb="5" eb="8">
      <t>セイショクシャ</t>
    </rPh>
    <rPh sb="11" eb="14">
      <t>テイカクリツ</t>
    </rPh>
    <rPh sb="16" eb="18">
      <t>マリョク</t>
    </rPh>
    <rPh sb="19" eb="20">
      <t>モ</t>
    </rPh>
    <rPh sb="21" eb="22">
      <t>ウ</t>
    </rPh>
    <phoneticPr fontId="1"/>
  </si>
  <si>
    <t>0+</t>
    <phoneticPr fontId="1"/>
  </si>
  <si>
    <t>Oni Shugo</t>
    <phoneticPr fontId="1"/>
  </si>
  <si>
    <t>死などの魔法を持つ。鬼を多数率いるが指揮自体は下手</t>
    <rPh sb="0" eb="1">
      <t>シ</t>
    </rPh>
    <rPh sb="4" eb="6">
      <t>マホウ</t>
    </rPh>
    <rPh sb="7" eb="8">
      <t>モ</t>
    </rPh>
    <rPh sb="10" eb="11">
      <t>オニ</t>
    </rPh>
    <rPh sb="12" eb="14">
      <t>タスウ</t>
    </rPh>
    <rPh sb="14" eb="15">
      <t>ヒキ</t>
    </rPh>
    <rPh sb="18" eb="20">
      <t>シキ</t>
    </rPh>
    <rPh sb="20" eb="22">
      <t>ジタイ</t>
    </rPh>
    <rPh sb="23" eb="25">
      <t>ヘタ</t>
    </rPh>
    <phoneticPr fontId="1"/>
  </si>
  <si>
    <t>100+</t>
    <phoneticPr fontId="1"/>
  </si>
  <si>
    <t>m</t>
    <phoneticPr fontId="1"/>
  </si>
  <si>
    <t>Dai Oni</t>
    <phoneticPr fontId="1"/>
  </si>
  <si>
    <t>都</t>
    <rPh sb="0" eb="1">
      <t>ミヤコ</t>
    </rPh>
    <phoneticPr fontId="1"/>
  </si>
  <si>
    <t>レベル1の聖職者。高い魔力と戦闘力を併せ持つ</t>
    <rPh sb="5" eb="8">
      <t>セイショクシャ</t>
    </rPh>
    <rPh sb="9" eb="10">
      <t>タカ</t>
    </rPh>
    <rPh sb="11" eb="13">
      <t>マリョク</t>
    </rPh>
    <rPh sb="14" eb="17">
      <t>セントウリョク</t>
    </rPh>
    <rPh sb="18" eb="19">
      <t>アワ</t>
    </rPh>
    <rPh sb="20" eb="21">
      <t>モ</t>
    </rPh>
    <phoneticPr fontId="1"/>
  </si>
  <si>
    <t>20+</t>
    <phoneticPr fontId="1"/>
  </si>
  <si>
    <t>210+</t>
    <phoneticPr fontId="1"/>
  </si>
  <si>
    <t>Yomi</t>
    <phoneticPr fontId="1"/>
  </si>
  <si>
    <t>兵士</t>
    <rPh sb="0" eb="2">
      <t>ヘイシ</t>
    </rPh>
    <phoneticPr fontId="1"/>
  </si>
  <si>
    <t>Bakemono-Sho</t>
    <phoneticPr fontId="1"/>
  </si>
  <si>
    <t>歩兵</t>
    <rPh sb="0" eb="2">
      <t>ホヘイ</t>
    </rPh>
    <phoneticPr fontId="1"/>
  </si>
  <si>
    <t>棍棒を持つ軽歩兵。数は出るが能力も値段相応</t>
    <rPh sb="0" eb="2">
      <t>コンボウ</t>
    </rPh>
    <rPh sb="3" eb="4">
      <t>モ</t>
    </rPh>
    <rPh sb="5" eb="6">
      <t>ケイ</t>
    </rPh>
    <rPh sb="6" eb="8">
      <t>ホヘイ</t>
    </rPh>
    <rPh sb="9" eb="10">
      <t>カズ</t>
    </rPh>
    <rPh sb="11" eb="12">
      <t>デ</t>
    </rPh>
    <rPh sb="14" eb="16">
      <t>ノウリョク</t>
    </rPh>
    <rPh sb="17" eb="19">
      <t>ネダン</t>
    </rPh>
    <rPh sb="19" eb="21">
      <t>ソウオウ</t>
    </rPh>
    <phoneticPr fontId="1"/>
  </si>
  <si>
    <t>槍を持つ軽歩兵。迎撃周りの優位で多少は強くなっている</t>
    <rPh sb="0" eb="1">
      <t>ヤリ</t>
    </rPh>
    <rPh sb="2" eb="3">
      <t>モ</t>
    </rPh>
    <rPh sb="4" eb="5">
      <t>ケイ</t>
    </rPh>
    <rPh sb="5" eb="7">
      <t>ホヘイ</t>
    </rPh>
    <rPh sb="8" eb="10">
      <t>ゲイゲキ</t>
    </rPh>
    <rPh sb="10" eb="11">
      <t>マワ</t>
    </rPh>
    <rPh sb="13" eb="15">
      <t>ユウイ</t>
    </rPh>
    <rPh sb="16" eb="18">
      <t>タショウ</t>
    </rPh>
    <rPh sb="19" eb="20">
      <t>ツヨ</t>
    </rPh>
    <phoneticPr fontId="1"/>
  </si>
  <si>
    <t>射手</t>
    <rPh sb="0" eb="2">
      <t>シャシュ</t>
    </rPh>
    <phoneticPr fontId="1"/>
  </si>
  <si>
    <t>弓を持つ化物。統制不能だが数を溜めれば侮れない</t>
    <rPh sb="0" eb="1">
      <t>ユミ</t>
    </rPh>
    <rPh sb="2" eb="3">
      <t>モ</t>
    </rPh>
    <rPh sb="4" eb="6">
      <t>バケモノ</t>
    </rPh>
    <rPh sb="7" eb="9">
      <t>トウセイ</t>
    </rPh>
    <rPh sb="9" eb="11">
      <t>フノウ</t>
    </rPh>
    <rPh sb="13" eb="14">
      <t>カズ</t>
    </rPh>
    <rPh sb="15" eb="16">
      <t>タ</t>
    </rPh>
    <rPh sb="19" eb="20">
      <t>アナド</t>
    </rPh>
    <phoneticPr fontId="1"/>
  </si>
  <si>
    <t>fm</t>
    <phoneticPr fontId="1"/>
  </si>
  <si>
    <t>Ko-Oni</t>
    <phoneticPr fontId="1"/>
  </si>
  <si>
    <t>聖(城外)</t>
    <rPh sb="0" eb="1">
      <t>セイ</t>
    </rPh>
    <rPh sb="2" eb="3">
      <t>シロ</t>
    </rPh>
    <rPh sb="3" eb="4">
      <t>ソト</t>
    </rPh>
    <phoneticPr fontId="1"/>
  </si>
  <si>
    <t>棍棒を持つ軽歩兵。小柄さを活かし数で攻めると強い</t>
    <rPh sb="0" eb="2">
      <t>コンボウ</t>
    </rPh>
    <rPh sb="3" eb="4">
      <t>モ</t>
    </rPh>
    <rPh sb="5" eb="6">
      <t>ケイ</t>
    </rPh>
    <rPh sb="6" eb="8">
      <t>ホヘイ</t>
    </rPh>
    <rPh sb="9" eb="11">
      <t>コガラ</t>
    </rPh>
    <rPh sb="13" eb="14">
      <t>イ</t>
    </rPh>
    <rPh sb="16" eb="17">
      <t>カズ</t>
    </rPh>
    <rPh sb="18" eb="19">
      <t>セ</t>
    </rPh>
    <rPh sb="22" eb="23">
      <t>ツヨ</t>
    </rPh>
    <phoneticPr fontId="1"/>
  </si>
  <si>
    <t>Aka-Oni</t>
    <phoneticPr fontId="1"/>
  </si>
  <si>
    <t>聖(城外+熱)</t>
    <rPh sb="0" eb="1">
      <t>セイ</t>
    </rPh>
    <rPh sb="2" eb="3">
      <t>シロ</t>
    </rPh>
    <rPh sb="3" eb="4">
      <t>ソト</t>
    </rPh>
    <rPh sb="5" eb="6">
      <t>ネツ</t>
    </rPh>
    <phoneticPr fontId="1"/>
  </si>
  <si>
    <t>大棍棒を持つ軽歩兵。炎投げでの遠隔攻撃も行う</t>
    <rPh sb="0" eb="1">
      <t>オオ</t>
    </rPh>
    <rPh sb="1" eb="3">
      <t>コンボウ</t>
    </rPh>
    <rPh sb="4" eb="5">
      <t>モ</t>
    </rPh>
    <rPh sb="6" eb="7">
      <t>ケイ</t>
    </rPh>
    <rPh sb="7" eb="9">
      <t>ホヘイ</t>
    </rPh>
    <rPh sb="10" eb="11">
      <t>ホノオ</t>
    </rPh>
    <rPh sb="11" eb="12">
      <t>ナ</t>
    </rPh>
    <rPh sb="15" eb="17">
      <t>エンカク</t>
    </rPh>
    <rPh sb="17" eb="19">
      <t>コウゲキ</t>
    </rPh>
    <rPh sb="20" eb="21">
      <t>オコナ</t>
    </rPh>
    <phoneticPr fontId="1"/>
  </si>
  <si>
    <t>Ao-Oni</t>
    <phoneticPr fontId="1"/>
  </si>
  <si>
    <t>聖(城外+寒)</t>
    <rPh sb="0" eb="1">
      <t>セイ</t>
    </rPh>
    <rPh sb="2" eb="3">
      <t>シロ</t>
    </rPh>
    <rPh sb="3" eb="4">
      <t>ソト</t>
    </rPh>
    <rPh sb="5" eb="6">
      <t>カン</t>
    </rPh>
    <phoneticPr fontId="1"/>
  </si>
  <si>
    <t>大棍棒を持つ軽歩兵。冷気による疲労攻撃も行う</t>
    <rPh sb="0" eb="1">
      <t>オオ</t>
    </rPh>
    <rPh sb="1" eb="3">
      <t>コンボウ</t>
    </rPh>
    <rPh sb="4" eb="5">
      <t>モ</t>
    </rPh>
    <rPh sb="6" eb="7">
      <t>ケイ</t>
    </rPh>
    <rPh sb="7" eb="9">
      <t>ホヘイ</t>
    </rPh>
    <rPh sb="10" eb="12">
      <t>レイキ</t>
    </rPh>
    <rPh sb="15" eb="17">
      <t>ヒロウ</t>
    </rPh>
    <rPh sb="17" eb="19">
      <t>コウゲキ</t>
    </rPh>
    <rPh sb="20" eb="21">
      <t>オコナ</t>
    </rPh>
    <phoneticPr fontId="1"/>
  </si>
  <si>
    <t>Oni</t>
    <phoneticPr fontId="1"/>
  </si>
  <si>
    <t>聖(山)</t>
    <rPh sb="0" eb="1">
      <t>セイ</t>
    </rPh>
    <rPh sb="2" eb="3">
      <t>ヤマ</t>
    </rPh>
    <phoneticPr fontId="1"/>
  </si>
  <si>
    <t>野太刀を持つ軽歩兵。大型なだけに一撃は非常に重い</t>
    <rPh sb="0" eb="1">
      <t>ノ</t>
    </rPh>
    <rPh sb="1" eb="3">
      <t>タチ</t>
    </rPh>
    <rPh sb="4" eb="5">
      <t>モ</t>
    </rPh>
    <rPh sb="6" eb="7">
      <t>ケイ</t>
    </rPh>
    <rPh sb="7" eb="9">
      <t>ホヘイ</t>
    </rPh>
    <rPh sb="10" eb="12">
      <t>オオガタ</t>
    </rPh>
    <rPh sb="16" eb="18">
      <t>イチゲキ</t>
    </rPh>
    <rPh sb="19" eb="21">
      <t>ヒジョウ</t>
    </rPh>
    <rPh sb="22" eb="23">
      <t>オモ</t>
    </rPh>
    <phoneticPr fontId="1"/>
  </si>
  <si>
    <t>Kuro-Oni</t>
    <phoneticPr fontId="1"/>
  </si>
  <si>
    <t>野太刀を持つ軽歩兵。炎投げと毒吐きでの遠隔攻撃も行う</t>
    <rPh sb="0" eb="1">
      <t>ノ</t>
    </rPh>
    <rPh sb="1" eb="3">
      <t>タチ</t>
    </rPh>
    <rPh sb="4" eb="5">
      <t>モ</t>
    </rPh>
    <rPh sb="6" eb="7">
      <t>ケイ</t>
    </rPh>
    <rPh sb="7" eb="9">
      <t>ホヘイ</t>
    </rPh>
    <rPh sb="10" eb="11">
      <t>ホノオ</t>
    </rPh>
    <rPh sb="11" eb="12">
      <t>ナ</t>
    </rPh>
    <rPh sb="14" eb="15">
      <t>ドク</t>
    </rPh>
    <rPh sb="15" eb="16">
      <t>ハ</t>
    </rPh>
    <rPh sb="19" eb="21">
      <t>エンカク</t>
    </rPh>
    <rPh sb="21" eb="23">
      <t>コウゲキ</t>
    </rPh>
    <rPh sb="24" eb="25">
      <t>オコナ</t>
    </rPh>
    <phoneticPr fontId="1"/>
  </si>
  <si>
    <t>Amanojaku</t>
    <phoneticPr fontId="1"/>
  </si>
  <si>
    <t>s</t>
    <phoneticPr fontId="1"/>
  </si>
  <si>
    <t>s</t>
    <phoneticPr fontId="1"/>
  </si>
  <si>
    <t>野太刀を持つ重歩兵。統制不能ではなく戦闘力も高い</t>
    <rPh sb="0" eb="1">
      <t>ノ</t>
    </rPh>
    <rPh sb="1" eb="3">
      <t>タチ</t>
    </rPh>
    <rPh sb="4" eb="5">
      <t>モ</t>
    </rPh>
    <rPh sb="6" eb="7">
      <t>ジュウ</t>
    </rPh>
    <rPh sb="7" eb="9">
      <t>ホヘイ</t>
    </rPh>
    <rPh sb="10" eb="12">
      <t>トウセイ</t>
    </rPh>
    <rPh sb="12" eb="14">
      <t>フノウ</t>
    </rPh>
    <rPh sb="18" eb="21">
      <t>セントウリョク</t>
    </rPh>
    <rPh sb="22" eb="23">
      <t>タカ</t>
    </rPh>
    <phoneticPr fontId="1"/>
  </si>
  <si>
    <t>Demon Priest</t>
    <phoneticPr fontId="1"/>
  </si>
  <si>
    <t>Bandit:10　Ko-Oni:10</t>
    <phoneticPr fontId="1"/>
  </si>
  <si>
    <t>Bandit</t>
    <phoneticPr fontId="1"/>
  </si>
  <si>
    <t>Bandit</t>
    <phoneticPr fontId="1"/>
  </si>
  <si>
    <t>槍を持つ歩兵。化物よりは頼りになる</t>
    <rPh sb="0" eb="1">
      <t>ヤリ</t>
    </rPh>
    <rPh sb="2" eb="3">
      <t>モ</t>
    </rPh>
    <rPh sb="4" eb="6">
      <t>ホヘイ</t>
    </rPh>
    <rPh sb="7" eb="9">
      <t>バケモノ</t>
    </rPh>
    <rPh sb="12" eb="13">
      <t>タヨ</t>
    </rPh>
    <phoneticPr fontId="1"/>
  </si>
  <si>
    <t>弓を持つ人間。腕前は並だが白兵戦も不可能ではない</t>
    <rPh sb="0" eb="1">
      <t>ユミ</t>
    </rPh>
    <rPh sb="2" eb="3">
      <t>モ</t>
    </rPh>
    <rPh sb="4" eb="6">
      <t>ニンゲン</t>
    </rPh>
    <rPh sb="7" eb="9">
      <t>ウデマエ</t>
    </rPh>
    <rPh sb="10" eb="11">
      <t>ナミ</t>
    </rPh>
    <rPh sb="13" eb="16">
      <t>ハクヘイセン</t>
    </rPh>
    <rPh sb="17" eb="20">
      <t>フカノウ</t>
    </rPh>
    <phoneticPr fontId="1"/>
  </si>
  <si>
    <t>Banditは槍装備</t>
    <rPh sb="7" eb="8">
      <t>ヤリ</t>
    </rPh>
    <rPh sb="8" eb="10">
      <t>ソウビ</t>
    </rPh>
    <phoneticPr fontId="1"/>
  </si>
  <si>
    <t>Oni Shugo</t>
    <phoneticPr fontId="1"/>
  </si>
  <si>
    <t>Bandit:10　Ao-Oni:5</t>
    <phoneticPr fontId="1"/>
  </si>
  <si>
    <t>Banditは弓装備</t>
    <rPh sb="7" eb="8">
      <t>ユミ</t>
    </rPh>
    <rPh sb="8" eb="10">
      <t>ソウビ</t>
    </rPh>
    <phoneticPr fontId="1"/>
  </si>
  <si>
    <t>Bandit Leader</t>
    <phoneticPr fontId="1"/>
  </si>
  <si>
    <t>Bandit:10</t>
    <phoneticPr fontId="1"/>
  </si>
  <si>
    <t>Yomi</t>
    <phoneticPr fontId="1"/>
  </si>
  <si>
    <t>Namanari</t>
    <phoneticPr fontId="1"/>
  </si>
  <si>
    <t>死1緑1</t>
    <rPh sb="0" eb="1">
      <t>シ</t>
    </rPh>
    <rPh sb="2" eb="3">
      <t>ミドリ</t>
    </rPh>
    <phoneticPr fontId="1"/>
  </si>
  <si>
    <t>Sorcerer</t>
    <phoneticPr fontId="1"/>
  </si>
  <si>
    <t>地1死1</t>
    <rPh sb="0" eb="1">
      <t>チ</t>
    </rPh>
    <rPh sb="2" eb="3">
      <t>シ</t>
    </rPh>
    <phoneticPr fontId="1"/>
  </si>
  <si>
    <t>火風地死+1:100%</t>
    <rPh sb="0" eb="1">
      <t>ヒ</t>
    </rPh>
    <rPh sb="1" eb="2">
      <t>カゼ</t>
    </rPh>
    <rPh sb="2" eb="3">
      <t>チ</t>
    </rPh>
    <rPh sb="3" eb="4">
      <t>シ</t>
    </rPh>
    <phoneticPr fontId="1"/>
  </si>
  <si>
    <t>Demon General</t>
    <phoneticPr fontId="1"/>
  </si>
  <si>
    <t>死1</t>
    <rPh sb="0" eb="1">
      <t>シ</t>
    </rPh>
    <phoneticPr fontId="1"/>
  </si>
  <si>
    <t>Demon Priest</t>
    <phoneticPr fontId="1"/>
  </si>
  <si>
    <t>聖1</t>
    <rPh sb="0" eb="1">
      <t>セイ</t>
    </rPh>
    <phoneticPr fontId="1"/>
  </si>
  <si>
    <t>火風地死+1:10%</t>
    <rPh sb="0" eb="1">
      <t>ヒ</t>
    </rPh>
    <rPh sb="1" eb="2">
      <t>カゼ</t>
    </rPh>
    <rPh sb="2" eb="3">
      <t>チ</t>
    </rPh>
    <rPh sb="3" eb="4">
      <t>シ</t>
    </rPh>
    <phoneticPr fontId="1"/>
  </si>
  <si>
    <t>0+</t>
    <phoneticPr fontId="1"/>
  </si>
  <si>
    <t>Oni Shugo</t>
    <phoneticPr fontId="1"/>
  </si>
  <si>
    <t>死2</t>
    <rPh sb="0" eb="1">
      <t>シ</t>
    </rPh>
    <phoneticPr fontId="1"/>
  </si>
  <si>
    <t>火風地+1:100%</t>
    <rPh sb="0" eb="1">
      <t>ヒ</t>
    </rPh>
    <rPh sb="1" eb="2">
      <t>カゼ</t>
    </rPh>
    <rPh sb="2" eb="3">
      <t>チ</t>
    </rPh>
    <phoneticPr fontId="1"/>
  </si>
  <si>
    <t>Dai Oni</t>
    <phoneticPr fontId="1"/>
  </si>
  <si>
    <t>火2地2死3聖1</t>
    <rPh sb="0" eb="1">
      <t>ヒ</t>
    </rPh>
    <rPh sb="2" eb="3">
      <t>チ</t>
    </rPh>
    <rPh sb="4" eb="5">
      <t>シ</t>
    </rPh>
    <rPh sb="6" eb="7">
      <t>セイ</t>
    </rPh>
    <phoneticPr fontId="1"/>
  </si>
  <si>
    <t>火風地死+1:100% 火風地死+1:10%</t>
    <rPh sb="0" eb="1">
      <t>ヒ</t>
    </rPh>
    <rPh sb="1" eb="2">
      <t>カゼ</t>
    </rPh>
    <rPh sb="2" eb="3">
      <t>チ</t>
    </rPh>
    <rPh sb="3" eb="4">
      <t>シ</t>
    </rPh>
    <rPh sb="12" eb="13">
      <t>ヒ</t>
    </rPh>
    <rPh sb="13" eb="14">
      <t>カゼ</t>
    </rPh>
    <rPh sb="14" eb="15">
      <t>チ</t>
    </rPh>
    <rPh sb="15" eb="16">
      <t>シ</t>
    </rPh>
    <phoneticPr fontId="1"/>
  </si>
  <si>
    <t>9+</t>
    <phoneticPr fontId="1"/>
  </si>
  <si>
    <t>Chunari</t>
    <phoneticPr fontId="1"/>
  </si>
  <si>
    <t>呼</t>
    <rPh sb="0" eb="1">
      <t>コ</t>
    </rPh>
    <phoneticPr fontId="1"/>
  </si>
  <si>
    <t>火1死2緑1</t>
    <rPh sb="0" eb="1">
      <t>ヒ</t>
    </rPh>
    <rPh sb="2" eb="3">
      <t>シ</t>
    </rPh>
    <rPh sb="4" eb="5">
      <t>ミドリ</t>
    </rPh>
    <phoneticPr fontId="1"/>
  </si>
  <si>
    <t>Hannya</t>
    <phoneticPr fontId="1"/>
  </si>
  <si>
    <t>火2死3緑1</t>
    <rPh sb="0" eb="1">
      <t>ヒ</t>
    </rPh>
    <rPh sb="2" eb="3">
      <t>シ</t>
    </rPh>
    <rPh sb="4" eb="5">
      <t>ミドリ</t>
    </rPh>
    <phoneticPr fontId="1"/>
  </si>
  <si>
    <t>Dai Tengu</t>
    <phoneticPr fontId="1"/>
  </si>
  <si>
    <t>風3地1緑1聖2</t>
    <rPh sb="0" eb="1">
      <t>カゼ</t>
    </rPh>
    <rPh sb="2" eb="3">
      <t>チ</t>
    </rPh>
    <rPh sb="4" eb="5">
      <t>ミドリ</t>
    </rPh>
    <rPh sb="6" eb="7">
      <t>セイ</t>
    </rPh>
    <phoneticPr fontId="1"/>
  </si>
  <si>
    <t>Nushi</t>
    <phoneticPr fontId="1"/>
  </si>
  <si>
    <t>水3死1緑2</t>
    <rPh sb="0" eb="1">
      <t>ミズ</t>
    </rPh>
    <rPh sb="2" eb="3">
      <t>シ</t>
    </rPh>
    <rPh sb="4" eb="5">
      <t>ミドリ</t>
    </rPh>
    <phoneticPr fontId="1"/>
  </si>
  <si>
    <t>Yomi</t>
    <phoneticPr fontId="1"/>
  </si>
  <si>
    <t>地、死などの魔法技能を持つ。魔力のわりに高齢</t>
    <rPh sb="0" eb="1">
      <t>チ</t>
    </rPh>
    <rPh sb="2" eb="3">
      <t>シ</t>
    </rPh>
    <rPh sb="6" eb="8">
      <t>マホウ</t>
    </rPh>
    <rPh sb="8" eb="10">
      <t>ギノウ</t>
    </rPh>
    <rPh sb="11" eb="12">
      <t>モ</t>
    </rPh>
    <rPh sb="14" eb="16">
      <t>マリョク</t>
    </rPh>
    <rPh sb="20" eb="22">
      <t>コウレイ</t>
    </rPh>
    <phoneticPr fontId="1"/>
  </si>
  <si>
    <t>Phlegra</t>
    <phoneticPr fontId="1"/>
  </si>
  <si>
    <t>Phaeacia</t>
    <phoneticPr fontId="1"/>
  </si>
  <si>
    <t>Deformed Giants</t>
    <phoneticPr fontId="1"/>
  </si>
  <si>
    <t>Isle of the Dark Ships</t>
    <phoneticPr fontId="1"/>
  </si>
  <si>
    <t>L</t>
    <phoneticPr fontId="1"/>
  </si>
  <si>
    <t>Ashen Empire</t>
    <phoneticPr fontId="1"/>
  </si>
  <si>
    <t>Hannya Pact</t>
    <phoneticPr fontId="1"/>
  </si>
  <si>
    <t>Conjuration</t>
    <phoneticPr fontId="1"/>
  </si>
  <si>
    <t>死1</t>
    <rPh sb="0" eb="1">
      <t>シ</t>
    </rPh>
    <phoneticPr fontId="1"/>
  </si>
  <si>
    <t>儀式</t>
    <rPh sb="0" eb="2">
      <t>ギシキ</t>
    </rPh>
    <phoneticPr fontId="1"/>
  </si>
  <si>
    <t>水陸両用</t>
    <rPh sb="0" eb="2">
      <t>スイリク</t>
    </rPh>
    <rPh sb="2" eb="4">
      <t>リョウヨウ</t>
    </rPh>
    <phoneticPr fontId="1"/>
  </si>
  <si>
    <t>変身</t>
    <rPh sb="0" eb="2">
      <t>ヘンシン</t>
    </rPh>
    <phoneticPr fontId="1"/>
  </si>
  <si>
    <t>NamanariをChunariへと永久的に変化させます</t>
    <rPh sb="18" eb="21">
      <t>エイキュウテキ</t>
    </rPh>
    <rPh sb="22" eb="24">
      <t>ヘンカ</t>
    </rPh>
    <phoneticPr fontId="1"/>
  </si>
  <si>
    <t>Chunari</t>
    <phoneticPr fontId="1"/>
  </si>
  <si>
    <t>Namanariのみ使用可能</t>
    <rPh sb="10" eb="12">
      <t>シヨウ</t>
    </rPh>
    <rPh sb="12" eb="14">
      <t>カノウ</t>
    </rPh>
    <phoneticPr fontId="1"/>
  </si>
  <si>
    <t>Greater Hannya Pact</t>
    <phoneticPr fontId="1"/>
  </si>
  <si>
    <t>死2</t>
    <rPh sb="0" eb="1">
      <t>シ</t>
    </rPh>
    <phoneticPr fontId="1"/>
  </si>
  <si>
    <t>ChunariをHannyaへと永久的に変化させます</t>
    <rPh sb="16" eb="19">
      <t>エイキュウテキ</t>
    </rPh>
    <rPh sb="20" eb="22">
      <t>ヘンカ</t>
    </rPh>
    <phoneticPr fontId="1"/>
  </si>
  <si>
    <t>Hannya</t>
    <phoneticPr fontId="1"/>
  </si>
  <si>
    <t>Chunariのみ使用可能</t>
    <rPh sb="9" eb="11">
      <t>シヨウ</t>
    </rPh>
    <rPh sb="11" eb="13">
      <t>カノウ</t>
    </rPh>
    <phoneticPr fontId="1"/>
  </si>
  <si>
    <t>Summon Kappa</t>
    <phoneticPr fontId="1"/>
  </si>
  <si>
    <t>水1</t>
    <rPh sb="0" eb="1">
      <t>ミズ</t>
    </rPh>
    <phoneticPr fontId="1"/>
  </si>
  <si>
    <t>緑1</t>
    <rPh sb="0" eb="1">
      <t>ミドリ</t>
    </rPh>
    <phoneticPr fontId="1"/>
  </si>
  <si>
    <t>兵士召喚</t>
    <rPh sb="0" eb="2">
      <t>ヘイシ</t>
    </rPh>
    <rPh sb="2" eb="4">
      <t>ショウカン</t>
    </rPh>
    <phoneticPr fontId="1"/>
  </si>
  <si>
    <t>陸上専用</t>
    <rPh sb="0" eb="2">
      <t>リクジョウ</t>
    </rPh>
    <rPh sb="2" eb="4">
      <t>センヨウ</t>
    </rPh>
    <phoneticPr fontId="1"/>
  </si>
  <si>
    <t>硬い甲羅を持つKappaを3体召喚します</t>
    <rPh sb="0" eb="1">
      <t>カタ</t>
    </rPh>
    <rPh sb="2" eb="4">
      <t>コウラ</t>
    </rPh>
    <rPh sb="5" eb="6">
      <t>モ</t>
    </rPh>
    <rPh sb="14" eb="15">
      <t>タイ</t>
    </rPh>
    <rPh sb="15" eb="17">
      <t>ショウカン</t>
    </rPh>
    <phoneticPr fontId="1"/>
  </si>
  <si>
    <t>Kappa</t>
    <phoneticPr fontId="1"/>
  </si>
  <si>
    <t>Summon Karasu Tengus</t>
    <phoneticPr fontId="1"/>
  </si>
  <si>
    <t>風1</t>
    <rPh sb="0" eb="1">
      <t>カゼ</t>
    </rPh>
    <phoneticPr fontId="1"/>
  </si>
  <si>
    <t>Karasu Tengu</t>
    <phoneticPr fontId="1"/>
  </si>
  <si>
    <t>Summon Konoha Tengus</t>
    <phoneticPr fontId="1"/>
  </si>
  <si>
    <t>地1</t>
    <rPh sb="0" eb="1">
      <t>チ</t>
    </rPh>
    <phoneticPr fontId="1"/>
  </si>
  <si>
    <t>飛行する神聖な剣術の達人Konoha Tenguを5+体召喚します</t>
    <rPh sb="0" eb="2">
      <t>ヒコウ</t>
    </rPh>
    <rPh sb="4" eb="6">
      <t>シンセイ</t>
    </rPh>
    <rPh sb="7" eb="9">
      <t>ケンジュツ</t>
    </rPh>
    <rPh sb="10" eb="12">
      <t>タツジン</t>
    </rPh>
    <rPh sb="27" eb="28">
      <t>タイ</t>
    </rPh>
    <rPh sb="28" eb="30">
      <t>ショウカン</t>
    </rPh>
    <phoneticPr fontId="1"/>
  </si>
  <si>
    <t>飛行する神聖な剣術の達人Karasu Tenguを3体召喚します</t>
    <rPh sb="0" eb="2">
      <t>ヒコウ</t>
    </rPh>
    <rPh sb="4" eb="6">
      <t>シンセイ</t>
    </rPh>
    <rPh sb="7" eb="9">
      <t>ケンジュツ</t>
    </rPh>
    <rPh sb="10" eb="12">
      <t>タツジン</t>
    </rPh>
    <rPh sb="26" eb="27">
      <t>タイ</t>
    </rPh>
    <rPh sb="27" eb="29">
      <t>ショウカン</t>
    </rPh>
    <phoneticPr fontId="1"/>
  </si>
  <si>
    <t>Konoha Tengu</t>
    <phoneticPr fontId="1"/>
  </si>
  <si>
    <t>Summon Shikome</t>
    <phoneticPr fontId="1"/>
  </si>
  <si>
    <t>神聖なる狂戦士Shikomeを8体召喚します</t>
    <rPh sb="0" eb="2">
      <t>シンセイ</t>
    </rPh>
    <rPh sb="4" eb="5">
      <t>キョウ</t>
    </rPh>
    <rPh sb="5" eb="7">
      <t>センシ</t>
    </rPh>
    <rPh sb="16" eb="17">
      <t>タイ</t>
    </rPh>
    <rPh sb="17" eb="19">
      <t>ショウカン</t>
    </rPh>
    <phoneticPr fontId="1"/>
  </si>
  <si>
    <t>Shikome</t>
    <phoneticPr fontId="1"/>
  </si>
  <si>
    <t>Ghost General</t>
    <phoneticPr fontId="1"/>
  </si>
  <si>
    <t>死3</t>
    <rPh sb="0" eb="1">
      <t>シ</t>
    </rPh>
    <phoneticPr fontId="1"/>
  </si>
  <si>
    <t>指揮官召喚</t>
    <rPh sb="0" eb="3">
      <t>シキカン</t>
    </rPh>
    <rPh sb="3" eb="5">
      <t>ショウカン</t>
    </rPh>
    <phoneticPr fontId="1"/>
  </si>
  <si>
    <t>破滅の剣を持つ武者の亡霊Shuraを召喚します</t>
    <rPh sb="0" eb="2">
      <t>ハメツ</t>
    </rPh>
    <rPh sb="3" eb="4">
      <t>ツルギ</t>
    </rPh>
    <rPh sb="5" eb="6">
      <t>モ</t>
    </rPh>
    <rPh sb="7" eb="9">
      <t>ムシャ</t>
    </rPh>
    <rPh sb="10" eb="12">
      <t>ボウレイ</t>
    </rPh>
    <rPh sb="18" eb="20">
      <t>ショウカン</t>
    </rPh>
    <phoneticPr fontId="1"/>
  </si>
  <si>
    <t>Shura</t>
    <phoneticPr fontId="1"/>
  </si>
  <si>
    <t>Summon Gozu Mezu</t>
    <phoneticPr fontId="1"/>
  </si>
  <si>
    <t>魔法の武器を持つOx-headとHorse-faceを1体ずつ召喚します</t>
    <rPh sb="0" eb="2">
      <t>マホウ</t>
    </rPh>
    <rPh sb="3" eb="5">
      <t>ブキ</t>
    </rPh>
    <rPh sb="6" eb="7">
      <t>モ</t>
    </rPh>
    <rPh sb="28" eb="29">
      <t>タイ</t>
    </rPh>
    <rPh sb="31" eb="33">
      <t>ショウカン</t>
    </rPh>
    <phoneticPr fontId="1"/>
  </si>
  <si>
    <t>Ox-head</t>
    <phoneticPr fontId="1"/>
  </si>
  <si>
    <t>1 Horse-face</t>
    <phoneticPr fontId="1"/>
  </si>
  <si>
    <t>Alteration</t>
    <phoneticPr fontId="1"/>
  </si>
  <si>
    <t>End of Weakness</t>
    <phoneticPr fontId="1"/>
  </si>
  <si>
    <t>地2</t>
    <rPh sb="0" eb="1">
      <t>チ</t>
    </rPh>
    <phoneticPr fontId="1"/>
  </si>
  <si>
    <t>戦闘</t>
    <rPh sb="0" eb="2">
      <t>セントウ</t>
    </rPh>
    <phoneticPr fontId="1"/>
  </si>
  <si>
    <t>全体強化</t>
    <rPh sb="0" eb="2">
      <t>ゼンタイ</t>
    </rPh>
    <rPh sb="2" eb="4">
      <t>キョウカ</t>
    </rPh>
    <phoneticPr fontId="1"/>
  </si>
  <si>
    <t>味方のデーモン全員の皮膚を変化させ防御力を10まで増加させます</t>
    <rPh sb="0" eb="2">
      <t>ミカタ</t>
    </rPh>
    <rPh sb="7" eb="9">
      <t>ゼンイン</t>
    </rPh>
    <phoneticPr fontId="1"/>
  </si>
  <si>
    <t>End of Culture</t>
    <phoneticPr fontId="1"/>
  </si>
  <si>
    <t>Thaumaturgy</t>
    <phoneticPr fontId="1"/>
  </si>
  <si>
    <t>火5</t>
    <rPh sb="0" eb="1">
      <t>ヒ</t>
    </rPh>
    <phoneticPr fontId="1"/>
  </si>
  <si>
    <t>世界呪附</t>
    <rPh sb="0" eb="2">
      <t>セカイ</t>
    </rPh>
    <rPh sb="2" eb="3">
      <t>ジュ</t>
    </rPh>
    <rPh sb="3" eb="4">
      <t>フ</t>
    </rPh>
    <phoneticPr fontId="1"/>
  </si>
  <si>
    <t>鬼の生産頻度を高め支配圏外へも混沌を広めます</t>
    <rPh sb="0" eb="1">
      <t>オニ</t>
    </rPh>
    <rPh sb="2" eb="4">
      <t>セイサン</t>
    </rPh>
    <rPh sb="4" eb="6">
      <t>ヒンド</t>
    </rPh>
    <rPh sb="7" eb="8">
      <t>タカ</t>
    </rPh>
    <rPh sb="9" eb="12">
      <t>シハイケン</t>
    </rPh>
    <rPh sb="12" eb="13">
      <t>ガイ</t>
    </rPh>
    <rPh sb="15" eb="17">
      <t>コントン</t>
    </rPh>
    <rPh sb="18" eb="19">
      <t>ヒロ</t>
    </rPh>
    <phoneticPr fontId="1"/>
  </si>
  <si>
    <t>Yomi</t>
    <phoneticPr fontId="1"/>
  </si>
  <si>
    <t>EA</t>
    <phoneticPr fontId="1"/>
  </si>
  <si>
    <t>Hannya Pact</t>
    <phoneticPr fontId="1"/>
  </si>
  <si>
    <t>Greater Hannya Pact</t>
    <phoneticPr fontId="1"/>
  </si>
  <si>
    <t>Summon Kappa</t>
    <phoneticPr fontId="1"/>
  </si>
  <si>
    <t>Summon Karasu Tengus</t>
    <phoneticPr fontId="1"/>
  </si>
  <si>
    <t>Summon Konoha Tengus</t>
    <phoneticPr fontId="1"/>
  </si>
  <si>
    <t>Ambush of Tigers</t>
    <phoneticPr fontId="1"/>
  </si>
  <si>
    <t>Summon Shikome</t>
    <phoneticPr fontId="1"/>
  </si>
  <si>
    <t>Ghost General</t>
    <phoneticPr fontId="1"/>
  </si>
  <si>
    <t>Contact Dai Tengu</t>
    <phoneticPr fontId="1"/>
  </si>
  <si>
    <t>Contact Nushi</t>
    <phoneticPr fontId="1"/>
  </si>
  <si>
    <t>Summon Gozu Mezu</t>
    <phoneticPr fontId="1"/>
  </si>
  <si>
    <t>End of Weakness</t>
    <phoneticPr fontId="1"/>
  </si>
  <si>
    <t>End of Culture</t>
    <phoneticPr fontId="1"/>
  </si>
  <si>
    <t>Contact Dai Tengu</t>
    <phoneticPr fontId="1"/>
  </si>
  <si>
    <t>Contact Nushi</t>
    <phoneticPr fontId="1"/>
  </si>
  <si>
    <t>風2</t>
    <rPh sb="0" eb="1">
      <t>カゼ</t>
    </rPh>
    <phoneticPr fontId="1"/>
  </si>
  <si>
    <t>水2</t>
    <rPh sb="0" eb="1">
      <t>ミズ</t>
    </rPh>
    <phoneticPr fontId="1"/>
  </si>
  <si>
    <t>沼地限定</t>
    <rPh sb="0" eb="2">
      <t>ヌマチ</t>
    </rPh>
    <rPh sb="2" eb="4">
      <t>ゲンテイ</t>
    </rPh>
    <phoneticPr fontId="1"/>
  </si>
  <si>
    <t>軍団召喚</t>
    <rPh sb="0" eb="2">
      <t>グンダン</t>
    </rPh>
    <rPh sb="2" eb="4">
      <t>ショウカン</t>
    </rPh>
    <phoneticPr fontId="1"/>
  </si>
  <si>
    <t>Tengu Warriorを10体、Karasu Tenguを10体とその指揮官Dai Tenguを召喚します</t>
    <rPh sb="16" eb="17">
      <t>タイ</t>
    </rPh>
    <rPh sb="33" eb="34">
      <t>タイ</t>
    </rPh>
    <rPh sb="37" eb="40">
      <t>シキカン</t>
    </rPh>
    <rPh sb="50" eb="52">
      <t>ショウカン</t>
    </rPh>
    <phoneticPr fontId="1"/>
  </si>
  <si>
    <t>Dai Tengu</t>
    <phoneticPr fontId="1"/>
  </si>
  <si>
    <t>10 Tengu Warriors</t>
    <phoneticPr fontId="1"/>
  </si>
  <si>
    <t>Nushi</t>
    <phoneticPr fontId="1"/>
  </si>
  <si>
    <t>優れた魔力を持つが州を離れられない沼の主Nushiを召喚します</t>
    <rPh sb="0" eb="1">
      <t>スグ</t>
    </rPh>
    <rPh sb="3" eb="5">
      <t>マリョク</t>
    </rPh>
    <rPh sb="6" eb="7">
      <t>モ</t>
    </rPh>
    <rPh sb="9" eb="10">
      <t>シュウ</t>
    </rPh>
    <rPh sb="11" eb="12">
      <t>ハナ</t>
    </rPh>
    <rPh sb="17" eb="18">
      <t>ヌマ</t>
    </rPh>
    <rPh sb="19" eb="20">
      <t>ヌシ</t>
    </rPh>
    <rPh sb="26" eb="28">
      <t>ショウカン</t>
    </rPh>
    <phoneticPr fontId="1"/>
  </si>
  <si>
    <t>Yomiは、荒れ果てた山、湯気を立てる硫黄溜まり、そして突然の火山噴火に満ちた地です。
この容赦ない地の中心には、冥府へと入り口である大きな円錐形の山が存在します。
この門からは、個々で、あるいは小さな集団でOniが現れました。
Oniは野性的で醜い、太鼓腹で悪戯好きなデーモンです。
彼らは、現世を荒らすべく時折冥府から姿を現すOniの王に支配されています。
Oniは半ば不滅で、彼らを死に留まらせるためには、肉体と共に精神をも殺さなくてはなりません。
彼らは、より多くのOniがこの地に侵入できるよう、汚らわしき寺院状の門を築く人間の聖職者らに崇拝されています。</t>
    <phoneticPr fontId="1"/>
  </si>
  <si>
    <t>Summon Hound of Twilight</t>
    <phoneticPr fontId="1"/>
  </si>
  <si>
    <t>双頭の猟犬Hound of Twilightを1体召喚します</t>
    <rPh sb="0" eb="2">
      <t>ソウトウ</t>
    </rPh>
    <rPh sb="3" eb="5">
      <t>リョウケン</t>
    </rPh>
    <rPh sb="24" eb="25">
      <t>タイ</t>
    </rPh>
    <rPh sb="25" eb="27">
      <t>ショウカン</t>
    </rPh>
    <phoneticPr fontId="1"/>
  </si>
  <si>
    <t>Hound of Twilight</t>
    <phoneticPr fontId="1"/>
  </si>
  <si>
    <t>Construction</t>
    <phoneticPr fontId="1"/>
  </si>
  <si>
    <t>Forge Brass Bull</t>
    <phoneticPr fontId="1"/>
  </si>
  <si>
    <t>火3</t>
    <rPh sb="0" eb="1">
      <t>ヒ</t>
    </rPh>
    <phoneticPr fontId="1"/>
  </si>
  <si>
    <t>地3</t>
    <rPh sb="0" eb="1">
      <t>チ</t>
    </rPh>
    <phoneticPr fontId="1"/>
  </si>
  <si>
    <t>Craft Keledone</t>
    <phoneticPr fontId="1"/>
  </si>
  <si>
    <t>星2</t>
    <rPh sb="0" eb="1">
      <t>ホシ</t>
    </rPh>
    <phoneticPr fontId="1"/>
  </si>
  <si>
    <t>炎を吐く真鍮の牛Khalkotaurosを1体召喚します</t>
    <rPh sb="0" eb="1">
      <t>ホノオ</t>
    </rPh>
    <rPh sb="2" eb="3">
      <t>ハ</t>
    </rPh>
    <rPh sb="4" eb="6">
      <t>シンチュウ</t>
    </rPh>
    <rPh sb="7" eb="8">
      <t>ウシ</t>
    </rPh>
    <rPh sb="22" eb="23">
      <t>タイ</t>
    </rPh>
    <rPh sb="23" eb="25">
      <t>ショウカン</t>
    </rPh>
    <phoneticPr fontId="1"/>
  </si>
  <si>
    <t>Khalkotauros</t>
    <phoneticPr fontId="1"/>
  </si>
  <si>
    <t>Communionを支援する固定された像Keledoneを1体召喚します</t>
    <rPh sb="10" eb="12">
      <t>シエン</t>
    </rPh>
    <rPh sb="14" eb="16">
      <t>コテイ</t>
    </rPh>
    <rPh sb="19" eb="20">
      <t>ゾウ</t>
    </rPh>
    <rPh sb="30" eb="31">
      <t>タイ</t>
    </rPh>
    <rPh sb="31" eb="33">
      <t>ショウカン</t>
    </rPh>
    <phoneticPr fontId="1"/>
  </si>
  <si>
    <t>Keledone</t>
    <phoneticPr fontId="1"/>
  </si>
  <si>
    <t>魔法の武具に身を包む戦士Spartaeを10体召喚します</t>
    <rPh sb="0" eb="2">
      <t>マホウ</t>
    </rPh>
    <rPh sb="3" eb="5">
      <t>ブグ</t>
    </rPh>
    <rPh sb="6" eb="7">
      <t>ミ</t>
    </rPh>
    <rPh sb="8" eb="9">
      <t>ツツ</t>
    </rPh>
    <rPh sb="10" eb="12">
      <t>センシ</t>
    </rPh>
    <rPh sb="22" eb="23">
      <t>タイ</t>
    </rPh>
    <rPh sb="23" eb="25">
      <t>ショウカン</t>
    </rPh>
    <phoneticPr fontId="1"/>
  </si>
  <si>
    <t>Summon Hound of Twilight</t>
    <phoneticPr fontId="1"/>
  </si>
  <si>
    <t>Forge Brass Bull</t>
    <phoneticPr fontId="1"/>
  </si>
  <si>
    <t>Craft Keledone</t>
    <phoneticPr fontId="1"/>
  </si>
  <si>
    <t>ホリテ、アビテ、レファイト</t>
    <phoneticPr fontId="1"/>
  </si>
  <si>
    <t>Mount Hermon, Gomorrah</t>
    <phoneticPr fontId="1"/>
  </si>
  <si>
    <t>火2地2星1血2</t>
    <rPh sb="0" eb="1">
      <t>ヒ</t>
    </rPh>
    <rPh sb="2" eb="3">
      <t>チ</t>
    </rPh>
    <rPh sb="4" eb="5">
      <t>ホシ</t>
    </rPh>
    <rPh sb="6" eb="7">
      <t>ケツ</t>
    </rPh>
    <phoneticPr fontId="1"/>
  </si>
  <si>
    <t>Horite Shaman</t>
    <phoneticPr fontId="1"/>
  </si>
  <si>
    <t>指揮官</t>
    <rPh sb="0" eb="3">
      <t>シキカン</t>
    </rPh>
    <phoneticPr fontId="1"/>
  </si>
  <si>
    <t>城</t>
    <rPh sb="0" eb="1">
      <t>シロ</t>
    </rPh>
    <phoneticPr fontId="1"/>
  </si>
  <si>
    <t>y</t>
    <phoneticPr fontId="1"/>
  </si>
  <si>
    <t>魔術師</t>
    <rPh sb="0" eb="3">
      <t>マジュツシ</t>
    </rPh>
    <phoneticPr fontId="1"/>
  </si>
  <si>
    <t>地、死、緑の魔法技能を持つ。研究向けではない</t>
    <rPh sb="0" eb="1">
      <t>チ</t>
    </rPh>
    <rPh sb="2" eb="3">
      <t>シ</t>
    </rPh>
    <rPh sb="4" eb="5">
      <t>ミドリ</t>
    </rPh>
    <rPh sb="6" eb="8">
      <t>マホウ</t>
    </rPh>
    <rPh sb="8" eb="10">
      <t>ギノウ</t>
    </rPh>
    <rPh sb="11" eb="12">
      <t>モ</t>
    </rPh>
    <rPh sb="14" eb="16">
      <t>ケンキュウ</t>
    </rPh>
    <rPh sb="16" eb="17">
      <t>ム</t>
    </rPh>
    <phoneticPr fontId="1"/>
  </si>
  <si>
    <t>mw</t>
    <phoneticPr fontId="1"/>
  </si>
  <si>
    <t>Avvite Scout</t>
    <phoneticPr fontId="1"/>
  </si>
  <si>
    <t>斥候</t>
    <rPh sb="0" eb="2">
      <t>セッコウ</t>
    </rPh>
    <phoneticPr fontId="1"/>
  </si>
  <si>
    <t>高価な斥候。足は速く巨体を思えば隠れるのは上手いほう</t>
    <rPh sb="0" eb="2">
      <t>コウカ</t>
    </rPh>
    <rPh sb="3" eb="5">
      <t>セッコウ</t>
    </rPh>
    <rPh sb="6" eb="7">
      <t>アシ</t>
    </rPh>
    <rPh sb="8" eb="9">
      <t>ハヤ</t>
    </rPh>
    <rPh sb="10" eb="12">
      <t>キョタイ</t>
    </rPh>
    <rPh sb="13" eb="14">
      <t>オモ</t>
    </rPh>
    <rPh sb="16" eb="17">
      <t>カク</t>
    </rPh>
    <rPh sb="21" eb="23">
      <t>ウマ</t>
    </rPh>
    <phoneticPr fontId="1"/>
  </si>
  <si>
    <t>fmw</t>
    <phoneticPr fontId="1"/>
  </si>
  <si>
    <t>Avvite Commander</t>
    <phoneticPr fontId="1"/>
  </si>
  <si>
    <t>標準的な指揮官。指揮能力は高め</t>
    <rPh sb="0" eb="3">
      <t>ヒョウジュンテキ</t>
    </rPh>
    <rPh sb="4" eb="7">
      <t>シキカン</t>
    </rPh>
    <rPh sb="8" eb="10">
      <t>シキ</t>
    </rPh>
    <rPh sb="10" eb="12">
      <t>ノウリョク</t>
    </rPh>
    <rPh sb="13" eb="14">
      <t>タカ</t>
    </rPh>
    <phoneticPr fontId="1"/>
  </si>
  <si>
    <t>w</t>
    <phoneticPr fontId="1"/>
  </si>
  <si>
    <t>Qedesim</t>
    <phoneticPr fontId="1"/>
  </si>
  <si>
    <t>聖職者</t>
    <rPh sb="0" eb="3">
      <t>セイショクシャ</t>
    </rPh>
    <phoneticPr fontId="1"/>
  </si>
  <si>
    <t>レベル1の聖職者。巨人なので丈夫ではある</t>
    <rPh sb="5" eb="8">
      <t>セイショクシャ</t>
    </rPh>
    <rPh sb="9" eb="11">
      <t>キョジン</t>
    </rPh>
    <rPh sb="14" eb="16">
      <t>ジョウブ</t>
    </rPh>
    <phoneticPr fontId="1"/>
  </si>
  <si>
    <t>w</t>
    <phoneticPr fontId="1"/>
  </si>
  <si>
    <t>Qedesot</t>
    <phoneticPr fontId="1"/>
  </si>
  <si>
    <t>レベル1の聖職者。こちらは少数の兵は連れられる</t>
    <rPh sb="5" eb="8">
      <t>セイショクシャ</t>
    </rPh>
    <rPh sb="13" eb="15">
      <t>ショウスウ</t>
    </rPh>
    <rPh sb="16" eb="17">
      <t>ヘイ</t>
    </rPh>
    <rPh sb="18" eb="19">
      <t>ツ</t>
    </rPh>
    <phoneticPr fontId="1"/>
  </si>
  <si>
    <t>Acha</t>
    <phoneticPr fontId="1"/>
  </si>
  <si>
    <t>y</t>
    <phoneticPr fontId="1"/>
  </si>
  <si>
    <t>y</t>
    <phoneticPr fontId="1"/>
  </si>
  <si>
    <t>緑の魔法技能を持つ。優れた治療技術も保有</t>
    <rPh sb="0" eb="1">
      <t>ミドリ</t>
    </rPh>
    <rPh sb="2" eb="4">
      <t>マホウ</t>
    </rPh>
    <rPh sb="4" eb="6">
      <t>ギノウ</t>
    </rPh>
    <rPh sb="7" eb="8">
      <t>モ</t>
    </rPh>
    <rPh sb="10" eb="11">
      <t>スグ</t>
    </rPh>
    <rPh sb="13" eb="15">
      <t>チリョウ</t>
    </rPh>
    <rPh sb="15" eb="17">
      <t>ギジュツ</t>
    </rPh>
    <rPh sb="18" eb="20">
      <t>ホユウ</t>
    </rPh>
    <phoneticPr fontId="1"/>
  </si>
  <si>
    <t>Ammi</t>
    <phoneticPr fontId="1"/>
  </si>
  <si>
    <t>火風地星から一系統を持つ。優れた占師でもある</t>
    <rPh sb="0" eb="1">
      <t>ヒ</t>
    </rPh>
    <rPh sb="1" eb="2">
      <t>カゼ</t>
    </rPh>
    <rPh sb="2" eb="3">
      <t>チ</t>
    </rPh>
    <rPh sb="3" eb="4">
      <t>ホシ</t>
    </rPh>
    <rPh sb="6" eb="7">
      <t>イチ</t>
    </rPh>
    <rPh sb="7" eb="9">
      <t>ケイトウ</t>
    </rPh>
    <rPh sb="10" eb="11">
      <t>モ</t>
    </rPh>
    <rPh sb="13" eb="14">
      <t>スグ</t>
    </rPh>
    <rPh sb="16" eb="18">
      <t>ウラナイシ</t>
    </rPh>
    <phoneticPr fontId="1"/>
  </si>
  <si>
    <t>10+</t>
    <phoneticPr fontId="1"/>
  </si>
  <si>
    <t>Kohen</t>
    <phoneticPr fontId="1"/>
  </si>
  <si>
    <t>80+</t>
    <phoneticPr fontId="1"/>
  </si>
  <si>
    <t>5+</t>
    <phoneticPr fontId="1"/>
  </si>
  <si>
    <t>Melqart</t>
    <phoneticPr fontId="1"/>
  </si>
  <si>
    <t>都</t>
    <rPh sb="0" eb="1">
      <t>ミヤコ</t>
    </rPh>
    <phoneticPr fontId="1"/>
  </si>
  <si>
    <t>y</t>
    <phoneticPr fontId="1"/>
  </si>
  <si>
    <t>160+</t>
    <phoneticPr fontId="1"/>
  </si>
  <si>
    <t>25+</t>
    <phoneticPr fontId="1"/>
  </si>
  <si>
    <t>Ba'al</t>
    <phoneticPr fontId="1"/>
  </si>
  <si>
    <t>レベル1の聖職者。血などの魔法、極めて高い指揮能力と戦闘力を持つ</t>
    <rPh sb="5" eb="8">
      <t>セイショクシャ</t>
    </rPh>
    <rPh sb="9" eb="10">
      <t>ケツ</t>
    </rPh>
    <rPh sb="13" eb="15">
      <t>マホウ</t>
    </rPh>
    <rPh sb="16" eb="17">
      <t>キワ</t>
    </rPh>
    <rPh sb="19" eb="20">
      <t>タカ</t>
    </rPh>
    <rPh sb="21" eb="23">
      <t>シキ</t>
    </rPh>
    <rPh sb="23" eb="25">
      <t>ノウリョク</t>
    </rPh>
    <rPh sb="26" eb="29">
      <t>セントウリョク</t>
    </rPh>
    <rPh sb="30" eb="31">
      <t>モ</t>
    </rPh>
    <phoneticPr fontId="1"/>
  </si>
  <si>
    <t>レベル1の聖職者。血などの魔法と高い指揮能力を持つ</t>
    <rPh sb="5" eb="8">
      <t>セイショクシャ</t>
    </rPh>
    <rPh sb="9" eb="10">
      <t>ケツ</t>
    </rPh>
    <rPh sb="13" eb="15">
      <t>マホウ</t>
    </rPh>
    <rPh sb="16" eb="17">
      <t>タカ</t>
    </rPh>
    <rPh sb="18" eb="20">
      <t>シキ</t>
    </rPh>
    <rPh sb="20" eb="22">
      <t>ノウリョク</t>
    </rPh>
    <rPh sb="23" eb="24">
      <t>モ</t>
    </rPh>
    <phoneticPr fontId="1"/>
  </si>
  <si>
    <t>レベル1の聖職者。血などの魔法技能を持つ。Rephaimは州に騒乱を招く</t>
    <rPh sb="5" eb="8">
      <t>セイショクシャ</t>
    </rPh>
    <rPh sb="9" eb="10">
      <t>ケツ</t>
    </rPh>
    <rPh sb="13" eb="15">
      <t>マホウ</t>
    </rPh>
    <rPh sb="15" eb="17">
      <t>ギノウ</t>
    </rPh>
    <rPh sb="18" eb="19">
      <t>モ</t>
    </rPh>
    <rPh sb="29" eb="30">
      <t>シュウ</t>
    </rPh>
    <rPh sb="31" eb="33">
      <t>ソウラン</t>
    </rPh>
    <rPh sb="34" eb="35">
      <t>マネ</t>
    </rPh>
    <phoneticPr fontId="1"/>
  </si>
  <si>
    <t>120+</t>
    <phoneticPr fontId="1"/>
  </si>
  <si>
    <t>Hinnom</t>
    <phoneticPr fontId="1"/>
  </si>
  <si>
    <t>Enkidu Slave</t>
    <phoneticPr fontId="1"/>
  </si>
  <si>
    <t>兵士</t>
    <rPh sb="0" eb="2">
      <t>ヘイシ</t>
    </rPh>
    <phoneticPr fontId="1"/>
  </si>
  <si>
    <t>歩兵</t>
    <rPh sb="0" eb="2">
      <t>ホヘイ</t>
    </rPh>
    <phoneticPr fontId="1"/>
  </si>
  <si>
    <t>毛皮だけ纏った奴隷。少々丈夫な肉壁以外にはなり得ない</t>
    <rPh sb="0" eb="2">
      <t>ケガワ</t>
    </rPh>
    <rPh sb="4" eb="5">
      <t>マト</t>
    </rPh>
    <rPh sb="7" eb="9">
      <t>ドレイ</t>
    </rPh>
    <rPh sb="10" eb="12">
      <t>ショウショウ</t>
    </rPh>
    <rPh sb="12" eb="14">
      <t>ジョウブ</t>
    </rPh>
    <rPh sb="15" eb="16">
      <t>ニク</t>
    </rPh>
    <rPh sb="16" eb="17">
      <t>カベ</t>
    </rPh>
    <rPh sb="17" eb="19">
      <t>イガイ</t>
    </rPh>
    <rPh sb="23" eb="24">
      <t>エ</t>
    </rPh>
    <phoneticPr fontId="1"/>
  </si>
  <si>
    <t>Horite</t>
    <phoneticPr fontId="1"/>
  </si>
  <si>
    <t>mw</t>
    <phoneticPr fontId="1"/>
  </si>
  <si>
    <t>Horite Hunter</t>
    <phoneticPr fontId="1"/>
  </si>
  <si>
    <t>大棍棒を持つ軽歩兵。熱や冷気、暗闇に多少の耐性を持つ</t>
    <rPh sb="0" eb="1">
      <t>オオ</t>
    </rPh>
    <rPh sb="1" eb="3">
      <t>コンボウ</t>
    </rPh>
    <rPh sb="4" eb="5">
      <t>モ</t>
    </rPh>
    <rPh sb="6" eb="7">
      <t>ケイ</t>
    </rPh>
    <rPh sb="7" eb="9">
      <t>ホヘイ</t>
    </rPh>
    <rPh sb="10" eb="11">
      <t>ネツ</t>
    </rPh>
    <rPh sb="12" eb="14">
      <t>レイキ</t>
    </rPh>
    <rPh sb="15" eb="17">
      <t>クラヤミ</t>
    </rPh>
    <rPh sb="18" eb="20">
      <t>タショウ</t>
    </rPh>
    <rPh sb="21" eb="23">
      <t>タイセイ</t>
    </rPh>
    <rPh sb="24" eb="25">
      <t>モ</t>
    </rPh>
    <phoneticPr fontId="1"/>
  </si>
  <si>
    <t>槍と網を持つ軽歩兵。中型までの敵を捕縛してくれる</t>
    <rPh sb="0" eb="1">
      <t>ヤリ</t>
    </rPh>
    <rPh sb="2" eb="3">
      <t>アミ</t>
    </rPh>
    <rPh sb="4" eb="5">
      <t>モ</t>
    </rPh>
    <rPh sb="6" eb="7">
      <t>ケイ</t>
    </rPh>
    <rPh sb="7" eb="9">
      <t>ホヘイ</t>
    </rPh>
    <rPh sb="10" eb="12">
      <t>チュウガタ</t>
    </rPh>
    <rPh sb="15" eb="16">
      <t>テキ</t>
    </rPh>
    <rPh sb="17" eb="19">
      <t>ホバク</t>
    </rPh>
    <phoneticPr fontId="1"/>
  </si>
  <si>
    <t>Horite Champion</t>
    <phoneticPr fontId="1"/>
  </si>
  <si>
    <t>大棍棒を持つ軽歩兵。攻撃力は侮り難い</t>
    <rPh sb="0" eb="1">
      <t>オオ</t>
    </rPh>
    <rPh sb="1" eb="3">
      <t>コンボウ</t>
    </rPh>
    <rPh sb="4" eb="5">
      <t>モ</t>
    </rPh>
    <rPh sb="6" eb="7">
      <t>ケイ</t>
    </rPh>
    <rPh sb="7" eb="9">
      <t>ホヘイ</t>
    </rPh>
    <rPh sb="10" eb="13">
      <t>コウゲキリョク</t>
    </rPh>
    <rPh sb="14" eb="15">
      <t>アナド</t>
    </rPh>
    <rPh sb="16" eb="17">
      <t>ガタ</t>
    </rPh>
    <phoneticPr fontId="1"/>
  </si>
  <si>
    <t>Avvite Light Infantry</t>
    <phoneticPr fontId="1"/>
  </si>
  <si>
    <t>槍、投槍、盾を持つ歩兵。大きさに見合う能力は備えている</t>
    <rPh sb="0" eb="1">
      <t>ヤリ</t>
    </rPh>
    <rPh sb="2" eb="4">
      <t>ナゲヤリ</t>
    </rPh>
    <rPh sb="5" eb="6">
      <t>タテ</t>
    </rPh>
    <rPh sb="7" eb="8">
      <t>モ</t>
    </rPh>
    <rPh sb="9" eb="11">
      <t>ホヘイ</t>
    </rPh>
    <rPh sb="12" eb="13">
      <t>オオ</t>
    </rPh>
    <rPh sb="16" eb="18">
      <t>ミア</t>
    </rPh>
    <rPh sb="19" eb="21">
      <t>ノウリョク</t>
    </rPh>
    <rPh sb="22" eb="23">
      <t>ソナ</t>
    </rPh>
    <phoneticPr fontId="1"/>
  </si>
  <si>
    <t>w</t>
    <phoneticPr fontId="1"/>
  </si>
  <si>
    <t>Avvite Spearman</t>
    <phoneticPr fontId="1"/>
  </si>
  <si>
    <t>槍、投槍、盾を持つ歩兵。防具が強化されている</t>
    <rPh sb="0" eb="1">
      <t>ヤリ</t>
    </rPh>
    <rPh sb="2" eb="4">
      <t>ナゲヤリ</t>
    </rPh>
    <rPh sb="5" eb="6">
      <t>タテ</t>
    </rPh>
    <rPh sb="7" eb="8">
      <t>モ</t>
    </rPh>
    <rPh sb="9" eb="11">
      <t>ホヘイ</t>
    </rPh>
    <rPh sb="12" eb="14">
      <t>ボウグ</t>
    </rPh>
    <rPh sb="15" eb="17">
      <t>キョウカ</t>
    </rPh>
    <phoneticPr fontId="1"/>
  </si>
  <si>
    <t>Avvite Swordsman</t>
    <phoneticPr fontId="1"/>
  </si>
  <si>
    <t>長剣と盾を持つ歩兵。巨人の力もあって一撃は重い</t>
    <rPh sb="0" eb="2">
      <t>チョウケン</t>
    </rPh>
    <rPh sb="3" eb="4">
      <t>タテ</t>
    </rPh>
    <rPh sb="5" eb="6">
      <t>モ</t>
    </rPh>
    <rPh sb="7" eb="9">
      <t>ホヘイ</t>
    </rPh>
    <rPh sb="10" eb="12">
      <t>キョジン</t>
    </rPh>
    <rPh sb="13" eb="14">
      <t>チカラ</t>
    </rPh>
    <rPh sb="18" eb="20">
      <t>イチゲキ</t>
    </rPh>
    <rPh sb="21" eb="22">
      <t>オモ</t>
    </rPh>
    <phoneticPr fontId="1"/>
  </si>
  <si>
    <t>Avvite Heavy Archer</t>
    <phoneticPr fontId="1"/>
  </si>
  <si>
    <t>射手</t>
    <rPh sb="0" eb="2">
      <t>シャシュ</t>
    </rPh>
    <phoneticPr fontId="1"/>
  </si>
  <si>
    <t>大弓を使う巨人。精度は並だが威力は大したもの</t>
    <rPh sb="0" eb="2">
      <t>オオユミ</t>
    </rPh>
    <rPh sb="3" eb="4">
      <t>ツカ</t>
    </rPh>
    <rPh sb="5" eb="7">
      <t>キョジン</t>
    </rPh>
    <rPh sb="8" eb="10">
      <t>セイド</t>
    </rPh>
    <rPh sb="11" eb="12">
      <t>ナミ</t>
    </rPh>
    <rPh sb="14" eb="16">
      <t>イリョク</t>
    </rPh>
    <rPh sb="17" eb="18">
      <t>タイ</t>
    </rPh>
    <phoneticPr fontId="1"/>
  </si>
  <si>
    <t>Avvite Horn Blower</t>
    <phoneticPr fontId="1"/>
  </si>
  <si>
    <t>旗手</t>
    <rPh sb="0" eb="2">
      <t>キシュ</t>
    </rPh>
    <phoneticPr fontId="1"/>
  </si>
  <si>
    <t>所属部隊の士気を高める軍楽隊。要塞包囲にも利用できる</t>
    <rPh sb="0" eb="2">
      <t>ショゾク</t>
    </rPh>
    <rPh sb="2" eb="4">
      <t>ブタイ</t>
    </rPh>
    <rPh sb="5" eb="7">
      <t>シキ</t>
    </rPh>
    <rPh sb="8" eb="9">
      <t>タカ</t>
    </rPh>
    <rPh sb="11" eb="12">
      <t>グン</t>
    </rPh>
    <rPh sb="12" eb="14">
      <t>ガクタイ</t>
    </rPh>
    <rPh sb="15" eb="17">
      <t>ヨウサイ</t>
    </rPh>
    <rPh sb="17" eb="19">
      <t>ホウイ</t>
    </rPh>
    <rPh sb="21" eb="23">
      <t>リヨウ</t>
    </rPh>
    <phoneticPr fontId="1"/>
  </si>
  <si>
    <t>Avvite Charioteer</t>
    <phoneticPr fontId="1"/>
  </si>
  <si>
    <t>戦車</t>
    <rPh sb="0" eb="2">
      <t>センシャ</t>
    </rPh>
    <phoneticPr fontId="1"/>
  </si>
  <si>
    <t>敵を蹂躙する巨大戦車。少々鈍いが大きさは利点になる</t>
    <rPh sb="0" eb="1">
      <t>テキ</t>
    </rPh>
    <rPh sb="2" eb="4">
      <t>ジュウリン</t>
    </rPh>
    <rPh sb="6" eb="8">
      <t>キョダイ</t>
    </rPh>
    <rPh sb="8" eb="10">
      <t>センシャ</t>
    </rPh>
    <rPh sb="11" eb="13">
      <t>ショウショウ</t>
    </rPh>
    <rPh sb="13" eb="14">
      <t>ニブ</t>
    </rPh>
    <rPh sb="16" eb="17">
      <t>オオ</t>
    </rPh>
    <rPh sb="20" eb="22">
      <t>リテン</t>
    </rPh>
    <phoneticPr fontId="1"/>
  </si>
  <si>
    <t>Dawn Guard</t>
    <phoneticPr fontId="1"/>
  </si>
  <si>
    <t>魔法の長剣と盾を持つ歩兵。高い技量を持ち護衛も得意</t>
    <rPh sb="0" eb="2">
      <t>マホウ</t>
    </rPh>
    <rPh sb="3" eb="5">
      <t>チョウケン</t>
    </rPh>
    <rPh sb="6" eb="7">
      <t>タテ</t>
    </rPh>
    <rPh sb="8" eb="9">
      <t>モ</t>
    </rPh>
    <rPh sb="10" eb="12">
      <t>ホヘイ</t>
    </rPh>
    <rPh sb="13" eb="14">
      <t>タカ</t>
    </rPh>
    <rPh sb="15" eb="17">
      <t>ギリョウ</t>
    </rPh>
    <rPh sb="18" eb="19">
      <t>モ</t>
    </rPh>
    <rPh sb="20" eb="22">
      <t>ゴエイ</t>
    </rPh>
    <rPh sb="23" eb="25">
      <t>トクイ</t>
    </rPh>
    <phoneticPr fontId="1"/>
  </si>
  <si>
    <t>Rephaite Warrior</t>
    <phoneticPr fontId="1"/>
  </si>
  <si>
    <t>魔法の長剣と盾を持つ重歩兵。巨大で相応に強いが州を荒らす</t>
    <rPh sb="0" eb="2">
      <t>マホウ</t>
    </rPh>
    <rPh sb="3" eb="5">
      <t>チョウケン</t>
    </rPh>
    <rPh sb="6" eb="7">
      <t>タテ</t>
    </rPh>
    <rPh sb="8" eb="9">
      <t>モ</t>
    </rPh>
    <rPh sb="10" eb="11">
      <t>ジュウ</t>
    </rPh>
    <rPh sb="11" eb="13">
      <t>ホヘイ</t>
    </rPh>
    <rPh sb="14" eb="16">
      <t>キョダイ</t>
    </rPh>
    <rPh sb="17" eb="19">
      <t>ソウオウ</t>
    </rPh>
    <rPh sb="20" eb="21">
      <t>ツヨ</t>
    </rPh>
    <rPh sb="23" eb="24">
      <t>シュウ</t>
    </rPh>
    <rPh sb="25" eb="26">
      <t>ア</t>
    </rPh>
    <phoneticPr fontId="1"/>
  </si>
  <si>
    <t>Avvite Commander</t>
    <phoneticPr fontId="1"/>
  </si>
  <si>
    <t>Avvite Light Infantry:5　Avvite Swordsman:3</t>
    <phoneticPr fontId="1"/>
  </si>
  <si>
    <t>Avvite Heavy Archer:5</t>
    <phoneticPr fontId="1"/>
  </si>
  <si>
    <t>Avvite Commander</t>
    <phoneticPr fontId="1"/>
  </si>
  <si>
    <t>Avvite Heavy Archer:4</t>
    <phoneticPr fontId="1"/>
  </si>
  <si>
    <t>Horite Shaman</t>
    <phoneticPr fontId="1"/>
  </si>
  <si>
    <t>地1死1緑1</t>
    <rPh sb="0" eb="1">
      <t>チ</t>
    </rPh>
    <rPh sb="2" eb="3">
      <t>シ</t>
    </rPh>
    <rPh sb="4" eb="5">
      <t>ミドリ</t>
    </rPh>
    <phoneticPr fontId="1"/>
  </si>
  <si>
    <t>聖1</t>
    <rPh sb="0" eb="1">
      <t>セイ</t>
    </rPh>
    <phoneticPr fontId="1"/>
  </si>
  <si>
    <t>Qedesot</t>
    <phoneticPr fontId="1"/>
  </si>
  <si>
    <t>Acha</t>
    <phoneticPr fontId="1"/>
  </si>
  <si>
    <t>緑2</t>
    <rPh sb="0" eb="1">
      <t>ミドリ</t>
    </rPh>
    <phoneticPr fontId="1"/>
  </si>
  <si>
    <t>h2</t>
    <phoneticPr fontId="1"/>
  </si>
  <si>
    <t>Ammi</t>
    <phoneticPr fontId="1"/>
  </si>
  <si>
    <t>火風地星+2:100%</t>
    <rPh sb="0" eb="1">
      <t>ヒ</t>
    </rPh>
    <rPh sb="1" eb="2">
      <t>カゼ</t>
    </rPh>
    <rPh sb="2" eb="3">
      <t>チ</t>
    </rPh>
    <rPh sb="3" eb="4">
      <t>ホシ</t>
    </rPh>
    <phoneticPr fontId="1"/>
  </si>
  <si>
    <t>血1聖1</t>
    <rPh sb="0" eb="1">
      <t>ケツ</t>
    </rPh>
    <rPh sb="2" eb="3">
      <t>セイ</t>
    </rPh>
    <phoneticPr fontId="1"/>
  </si>
  <si>
    <t>火地星+1:100%</t>
    <rPh sb="0" eb="1">
      <t>ヒ</t>
    </rPh>
    <rPh sb="1" eb="2">
      <t>チ</t>
    </rPh>
    <rPh sb="2" eb="3">
      <t>ホシ</t>
    </rPh>
    <phoneticPr fontId="1"/>
  </si>
  <si>
    <t>Melqart</t>
    <phoneticPr fontId="1"/>
  </si>
  <si>
    <t>血3聖1</t>
    <rPh sb="0" eb="1">
      <t>ケツ</t>
    </rPh>
    <rPh sb="2" eb="3">
      <t>セイ</t>
    </rPh>
    <phoneticPr fontId="1"/>
  </si>
  <si>
    <t>火地星+2:100%</t>
    <rPh sb="0" eb="1">
      <t>ヒ</t>
    </rPh>
    <rPh sb="1" eb="2">
      <t>チ</t>
    </rPh>
    <rPh sb="2" eb="3">
      <t>ホシ</t>
    </rPh>
    <phoneticPr fontId="1"/>
  </si>
  <si>
    <t>Ba'al</t>
    <phoneticPr fontId="1"/>
  </si>
  <si>
    <t>血2聖1</t>
    <rPh sb="0" eb="1">
      <t>ケツ</t>
    </rPh>
    <rPh sb="2" eb="3">
      <t>セイ</t>
    </rPh>
    <phoneticPr fontId="1"/>
  </si>
  <si>
    <t>火地星+3:100% 火地星血+1:10%</t>
    <rPh sb="0" eb="1">
      <t>ヒ</t>
    </rPh>
    <rPh sb="1" eb="2">
      <t>チ</t>
    </rPh>
    <rPh sb="2" eb="3">
      <t>ホシ</t>
    </rPh>
    <rPh sb="11" eb="12">
      <t>ヒ</t>
    </rPh>
    <rPh sb="12" eb="13">
      <t>チ</t>
    </rPh>
    <rPh sb="13" eb="14">
      <t>ホシ</t>
    </rPh>
    <rPh sb="14" eb="15">
      <t>ケツ</t>
    </rPh>
    <phoneticPr fontId="1"/>
  </si>
  <si>
    <t>Hinnom</t>
    <phoneticPr fontId="1"/>
  </si>
  <si>
    <t>Grigori (Azazel)</t>
    <phoneticPr fontId="1"/>
  </si>
  <si>
    <t>単</t>
    <rPh sb="0" eb="1">
      <t>タン</t>
    </rPh>
    <phoneticPr fontId="1"/>
  </si>
  <si>
    <t>火3地2星4血5聖4</t>
    <rPh sb="0" eb="1">
      <t>ヒ</t>
    </rPh>
    <rPh sb="2" eb="3">
      <t>チ</t>
    </rPh>
    <rPh sb="4" eb="5">
      <t>ホシ</t>
    </rPh>
    <rPh sb="6" eb="7">
      <t>ケツ</t>
    </rPh>
    <rPh sb="8" eb="9">
      <t>セイ</t>
    </rPh>
    <phoneticPr fontId="1"/>
  </si>
  <si>
    <t>Grigori (Semyaza)</t>
    <phoneticPr fontId="1"/>
  </si>
  <si>
    <t>星4緑4血4聖3</t>
    <rPh sb="0" eb="1">
      <t>ホシ</t>
    </rPh>
    <rPh sb="2" eb="3">
      <t>ミドリ</t>
    </rPh>
    <rPh sb="4" eb="5">
      <t>ケツ</t>
    </rPh>
    <rPh sb="6" eb="7">
      <t>セイ</t>
    </rPh>
    <phoneticPr fontId="1"/>
  </si>
  <si>
    <t>h3</t>
    <phoneticPr fontId="1"/>
  </si>
  <si>
    <t>Grigori (Shamshiel)</t>
    <phoneticPr fontId="1"/>
  </si>
  <si>
    <t>火4星4血4聖3</t>
    <rPh sb="0" eb="1">
      <t>ヒ</t>
    </rPh>
    <rPh sb="2" eb="3">
      <t>ホシ</t>
    </rPh>
    <rPh sb="4" eb="5">
      <t>ケツ</t>
    </rPh>
    <rPh sb="6" eb="7">
      <t>セイ</t>
    </rPh>
    <phoneticPr fontId="1"/>
  </si>
  <si>
    <t>Grigori (Ezekiel)</t>
    <phoneticPr fontId="1"/>
  </si>
  <si>
    <t>風4星4血4聖3</t>
    <rPh sb="0" eb="1">
      <t>カゼ</t>
    </rPh>
    <rPh sb="2" eb="3">
      <t>ホシ</t>
    </rPh>
    <rPh sb="4" eb="5">
      <t>ケツ</t>
    </rPh>
    <rPh sb="6" eb="7">
      <t>セイ</t>
    </rPh>
    <phoneticPr fontId="1"/>
  </si>
  <si>
    <t>Grigori (Arakiel)</t>
    <phoneticPr fontId="1"/>
  </si>
  <si>
    <t>地4星4血4聖3</t>
    <rPh sb="0" eb="1">
      <t>チ</t>
    </rPh>
    <rPh sb="2" eb="3">
      <t>ホシ</t>
    </rPh>
    <rPh sb="4" eb="5">
      <t>ケツ</t>
    </rPh>
    <rPh sb="6" eb="7">
      <t>セイ</t>
    </rPh>
    <phoneticPr fontId="1"/>
  </si>
  <si>
    <t>Grigori (Kokabel)</t>
    <phoneticPr fontId="1"/>
  </si>
  <si>
    <t>星5血4聖3</t>
    <rPh sb="0" eb="1">
      <t>ホシ</t>
    </rPh>
    <rPh sb="2" eb="3">
      <t>ケツ</t>
    </rPh>
    <rPh sb="4" eb="5">
      <t>セイ</t>
    </rPh>
    <phoneticPr fontId="1"/>
  </si>
  <si>
    <t>Conjuration</t>
    <phoneticPr fontId="1"/>
  </si>
  <si>
    <t>Summon Mazzikim</t>
    <phoneticPr fontId="1"/>
  </si>
  <si>
    <t>緑1</t>
    <rPh sb="0" eb="1">
      <t>ミドリ</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</si>
  <si>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</si>
  <si>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</si>
  <si>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</si>
  <si>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Mazzik</t>
    <phoneticPr fontId="1"/>
  </si>
  <si>
    <t>Summon Lilot</t>
    <phoneticPr fontId="1"/>
  </si>
  <si>
    <t>緑4</t>
    <rPh sb="0" eb="1">
      <t>ミドリ</t>
    </rPh>
    <phoneticPr fontId="1"/>
  </si>
  <si>
    <t>指揮官召喚</t>
    <rPh sb="0" eb="3">
      <t>シキカン</t>
    </rPh>
    <rPh sb="3" eb="5">
      <t>ショウカン</t>
    </rPh>
    <phoneticPr fontId="1"/>
  </si>
  <si>
    <t>現世に住まう夢魔Lilotを召喚します</t>
    <rPh sb="0" eb="2">
      <t>ゲンセイ</t>
    </rPh>
    <rPh sb="3" eb="4">
      <t>ス</t>
    </rPh>
    <rPh sb="6" eb="8">
      <t>ムマ</t>
    </rPh>
    <rPh sb="14" eb="16">
      <t>ショウカン</t>
    </rPh>
    <phoneticPr fontId="1"/>
  </si>
  <si>
    <t>現世に住まう小悪魔Mazzikを8体召喚します</t>
    <rPh sb="0" eb="2">
      <t>ゲンセイ</t>
    </rPh>
    <rPh sb="3" eb="4">
      <t>ス</t>
    </rPh>
    <rPh sb="6" eb="7">
      <t>コ</t>
    </rPh>
    <rPh sb="7" eb="9">
      <t>アクマ</t>
    </rPh>
    <rPh sb="17" eb="18">
      <t>タイ</t>
    </rPh>
    <rPh sb="18" eb="20">
      <t>ショウカン</t>
    </rPh>
    <phoneticPr fontId="1"/>
  </si>
  <si>
    <t>Lilot</t>
    <phoneticPr fontId="1"/>
  </si>
  <si>
    <t>Blood Magic</t>
    <phoneticPr fontId="1"/>
  </si>
  <si>
    <t>Summon Se'irim</t>
    <phoneticPr fontId="1"/>
  </si>
  <si>
    <t>血2</t>
    <rPh sb="0" eb="1">
      <t>ケツ</t>
    </rPh>
    <phoneticPr fontId="1"/>
  </si>
  <si>
    <t>荒地限定</t>
    <rPh sb="0" eb="2">
      <t>アレチ</t>
    </rPh>
    <rPh sb="2" eb="4">
      <t>ゲンテイ</t>
    </rPh>
    <phoneticPr fontId="1"/>
  </si>
  <si>
    <t>神聖で狂暴な山羊の悪魔Se'irを5体召喚します</t>
    <rPh sb="0" eb="2">
      <t>シンセイ</t>
    </rPh>
    <rPh sb="3" eb="5">
      <t>キョウボウ</t>
    </rPh>
    <rPh sb="6" eb="8">
      <t>ヤギ</t>
    </rPh>
    <rPh sb="9" eb="11">
      <t>アクマ</t>
    </rPh>
    <rPh sb="18" eb="19">
      <t>タイ</t>
    </rPh>
    <rPh sb="19" eb="21">
      <t>ショウカン</t>
    </rPh>
    <phoneticPr fontId="1"/>
  </si>
  <si>
    <t>Se'ir</t>
    <phoneticPr fontId="1"/>
  </si>
  <si>
    <t>Summon Shedim</t>
    <phoneticPr fontId="1"/>
  </si>
  <si>
    <t>血3</t>
    <rPh sb="0" eb="1">
      <t>ケツ</t>
    </rPh>
    <phoneticPr fontId="1"/>
  </si>
  <si>
    <t>風1</t>
    <rPh sb="0" eb="1">
      <t>カゼ</t>
    </rPh>
    <phoneticPr fontId="1"/>
  </si>
  <si>
    <t>電撃を放つ山羊の悪魔Shedを3体召喚します</t>
    <rPh sb="0" eb="2">
      <t>デンゲキ</t>
    </rPh>
    <rPh sb="3" eb="4">
      <t>ハナ</t>
    </rPh>
    <rPh sb="5" eb="7">
      <t>ヤギ</t>
    </rPh>
    <rPh sb="8" eb="10">
      <t>アクマ</t>
    </rPh>
    <rPh sb="16" eb="17">
      <t>タイ</t>
    </rPh>
    <rPh sb="17" eb="19">
      <t>ショウカン</t>
    </rPh>
    <phoneticPr fontId="1"/>
  </si>
  <si>
    <t>Shed</t>
    <phoneticPr fontId="1"/>
  </si>
  <si>
    <t>Release Lord of Civilization</t>
    <phoneticPr fontId="1"/>
  </si>
  <si>
    <t>血8</t>
    <rPh sb="0" eb="1">
      <t>ケツ</t>
    </rPh>
    <phoneticPr fontId="1"/>
  </si>
  <si>
    <t>6体のGrigoriのうちの1体を召喚します</t>
    <rPh sb="1" eb="2">
      <t>タイ</t>
    </rPh>
    <rPh sb="15" eb="16">
      <t>タイ</t>
    </rPh>
    <rPh sb="17" eb="19">
      <t>ショウカン</t>
    </rPh>
    <phoneticPr fontId="1"/>
  </si>
  <si>
    <t>Random Grigori</t>
    <phoneticPr fontId="1"/>
  </si>
  <si>
    <t>ユニーク召喚（候補6種）</t>
    <rPh sb="4" eb="6">
      <t>ショウカン</t>
    </rPh>
    <rPh sb="7" eb="9">
      <t>コウホ</t>
    </rPh>
    <rPh sb="10" eb="11">
      <t>シュ</t>
    </rPh>
    <phoneticPr fontId="1"/>
  </si>
  <si>
    <t>Summon Mazzikim</t>
    <phoneticPr fontId="1"/>
  </si>
  <si>
    <t>Summon Lilot</t>
    <phoneticPr fontId="1"/>
  </si>
  <si>
    <t>Summon Se'irim</t>
    <phoneticPr fontId="1"/>
  </si>
  <si>
    <t>Summon Shedim</t>
    <phoneticPr fontId="1"/>
  </si>
  <si>
    <t>Release Lord of Civilization</t>
    <phoneticPr fontId="1"/>
  </si>
  <si>
    <t>Hinnomは、巨人が住む乾燥した荒地です。
時の黎明には、天の輝きに満ちた六体の天使が、この地の巨人たちを助け、教示するために神聖なるHermon山へと降臨しました。
Avviteは心身ともに強く、美しい人々でした。
彼らは優れた生徒であり、その文化は天使の看視者、Grigoriの指導の下で全盛を迎えました。
しかし程なく、天使たちはAvviteに魅了され、彼らに教えてはならないものを教えました。
Avviteの美しさに誘われ、彼らはその娘たちを妻として娶り、天の権勢の前に大罪を犯しました。
彼らの子供たちは神の如き力を持つ巨人、Nephilで、彼らは世界にとって忌まわしきものでした。
天使たちはその罪のために地獄の領域へと幽閉されましたが、Nephilらは部分的にこの世の存在であり、天の権勢によって追放することはできませんでした。
Nephilらは自らをAvviteを統べる王とし、そして彼らはRephaiteとして知られるようになる息子たちの父となりました。
Nephilとその息子たちは不自然な食欲を持ち、食物、家畜、獣、そして最後には自身の子供たちを平らげました。
時と共に、Nephilらは目的を求めてHinnomを去り、その息子たちにAvviteの支配を委ねました。</t>
    <phoneticPr fontId="1"/>
  </si>
  <si>
    <t>Urは、角と乱れた髪を持つ毛深い野人、Enkiduが住む温暖な平野です。
かつては、全てのEnkiduは荒野に住み、野生の獣と戯れていましたが、EnkiduがAvviteと出会ったとき、少数のEnkiduはその生活様式を取り入れました。
現在、三つのEnkidu部族が存在します。
最初の部族の構成員は、牧歌的な暮らしを送り、注目に値する力を持つ呪術師によって率いられます。
第二の部族は、Head HunterとBone Readerによって率いられる獰猛な、沼に住む狩猟と採集を営む社会です。
三つ目の部族は、Avviteの生活様式、農耕と金工を採用した人々です。最初の都市Eriduを設立したのは彼らです。
その都市では、大きな神殿が建造され、そしてEriduの王は聖王かつ若き国の統治者に就任しました。
金工が一般的なUrの都市では、中装、重装の歩兵隊が養成されます。
国内の平野や沼地では、遊牧的なEnkiduが集まり、襲撃部隊を素早く召集します。
Eriduの近くにあるUrの沼地では、Mushussuとして知られる古代の竜の血族が生息しています。
彼らはEnkiduに神聖視される、慈善的で強大な存在です。</t>
    <phoneticPr fontId="1"/>
  </si>
  <si>
    <t>The House of Water, The First City, The Swamp of Ur</t>
    <phoneticPr fontId="1"/>
  </si>
  <si>
    <t>水2地1緑3</t>
    <rPh sb="0" eb="1">
      <t>ミズ</t>
    </rPh>
    <rPh sb="2" eb="3">
      <t>チ</t>
    </rPh>
    <rPh sb="4" eb="5">
      <t>ミドリ</t>
    </rPh>
    <phoneticPr fontId="1"/>
  </si>
  <si>
    <t>Enkidu Scout</t>
    <phoneticPr fontId="1"/>
  </si>
  <si>
    <t>城外</t>
    <rPh sb="0" eb="1">
      <t>シロ</t>
    </rPh>
    <rPh sb="1" eb="2">
      <t>ソト</t>
    </rPh>
    <phoneticPr fontId="1"/>
  </si>
  <si>
    <t>斥候</t>
    <rPh sb="0" eb="2">
      <t>セッコウ</t>
    </rPh>
    <phoneticPr fontId="1"/>
  </si>
  <si>
    <t>やや高価で隠れるのが下手な斥候。雇用はしやすい</t>
    <rPh sb="2" eb="4">
      <t>コウカ</t>
    </rPh>
    <rPh sb="5" eb="6">
      <t>カク</t>
    </rPh>
    <rPh sb="10" eb="12">
      <t>ヘタ</t>
    </rPh>
    <rPh sb="13" eb="15">
      <t>セッコウ</t>
    </rPh>
    <rPh sb="16" eb="18">
      <t>コヨウ</t>
    </rPh>
    <phoneticPr fontId="1"/>
  </si>
  <si>
    <t>fm</t>
    <phoneticPr fontId="1"/>
  </si>
  <si>
    <t>Enkidu Commander</t>
    <phoneticPr fontId="1"/>
  </si>
  <si>
    <t>城</t>
    <rPh sb="0" eb="1">
      <t>シロ</t>
    </rPh>
    <phoneticPr fontId="1"/>
  </si>
  <si>
    <t>指揮官</t>
    <rPh sb="0" eb="3">
      <t>シキカン</t>
    </rPh>
    <phoneticPr fontId="1"/>
  </si>
  <si>
    <t>標準的な指揮官。要塞外のものより装備が良質</t>
    <rPh sb="0" eb="3">
      <t>ヒョウジュンテキ</t>
    </rPh>
    <rPh sb="4" eb="7">
      <t>シキカン</t>
    </rPh>
    <rPh sb="8" eb="10">
      <t>ヨウサイ</t>
    </rPh>
    <rPh sb="10" eb="11">
      <t>ガイ</t>
    </rPh>
    <rPh sb="16" eb="18">
      <t>ソウビ</t>
    </rPh>
    <rPh sb="19" eb="21">
      <t>リョウシツ</t>
    </rPh>
    <phoneticPr fontId="1"/>
  </si>
  <si>
    <t>Enkidu Elder</t>
    <phoneticPr fontId="1"/>
  </si>
  <si>
    <t>数だけ連れられる指揮官。士気はむしろ下げてしまう</t>
    <rPh sb="0" eb="1">
      <t>カズ</t>
    </rPh>
    <rPh sb="3" eb="4">
      <t>ツ</t>
    </rPh>
    <rPh sb="8" eb="11">
      <t>シキカン</t>
    </rPh>
    <rPh sb="12" eb="14">
      <t>シキ</t>
    </rPh>
    <rPh sb="18" eb="19">
      <t>サ</t>
    </rPh>
    <phoneticPr fontId="1"/>
  </si>
  <si>
    <t>Gala</t>
    <phoneticPr fontId="1"/>
  </si>
  <si>
    <t>聖職者</t>
    <rPh sb="0" eb="3">
      <t>セイショクシャ</t>
    </rPh>
    <phoneticPr fontId="1"/>
  </si>
  <si>
    <t>y</t>
    <phoneticPr fontId="1"/>
  </si>
  <si>
    <t>y</t>
    <phoneticPr fontId="1"/>
  </si>
  <si>
    <t>y</t>
    <phoneticPr fontId="1"/>
  </si>
  <si>
    <t>レベル1の聖職者。斃れた神の復活作業を得意とする</t>
    <rPh sb="5" eb="8">
      <t>セイショクシャ</t>
    </rPh>
    <rPh sb="9" eb="10">
      <t>タオ</t>
    </rPh>
    <rPh sb="12" eb="13">
      <t>カミ</t>
    </rPh>
    <rPh sb="14" eb="16">
      <t>フッカツ</t>
    </rPh>
    <rPh sb="16" eb="18">
      <t>サギョウ</t>
    </rPh>
    <rPh sb="19" eb="21">
      <t>トクイ</t>
    </rPh>
    <phoneticPr fontId="1"/>
  </si>
  <si>
    <t>Sal-Me</t>
    <phoneticPr fontId="1"/>
  </si>
  <si>
    <t>レベル1の聖職者。水と緑の魔法技能も持つ</t>
    <rPh sb="5" eb="8">
      <t>セイショクシャ</t>
    </rPh>
    <rPh sb="9" eb="10">
      <t>ミズ</t>
    </rPh>
    <rPh sb="11" eb="12">
      <t>ミドリ</t>
    </rPh>
    <rPh sb="13" eb="15">
      <t>マホウ</t>
    </rPh>
    <rPh sb="15" eb="17">
      <t>ギノウ</t>
    </rPh>
    <rPh sb="18" eb="19">
      <t>モ</t>
    </rPh>
    <phoneticPr fontId="1"/>
  </si>
  <si>
    <t>Gudu</t>
    <phoneticPr fontId="1"/>
  </si>
  <si>
    <t>レベル1の聖職者。風か地の魔法技能も持つ</t>
    <rPh sb="5" eb="8">
      <t>セイショクシャ</t>
    </rPh>
    <rPh sb="9" eb="10">
      <t>カゼ</t>
    </rPh>
    <rPh sb="11" eb="12">
      <t>チ</t>
    </rPh>
    <rPh sb="13" eb="15">
      <t>マホウ</t>
    </rPh>
    <rPh sb="15" eb="17">
      <t>ギノウ</t>
    </rPh>
    <rPh sb="18" eb="19">
      <t>モ</t>
    </rPh>
    <phoneticPr fontId="1"/>
  </si>
  <si>
    <t>Ishib</t>
    <phoneticPr fontId="1"/>
  </si>
  <si>
    <t>y</t>
    <phoneticPr fontId="1"/>
  </si>
  <si>
    <t>レベル2の聖職者。水などの魔法技能も持つ</t>
    <rPh sb="5" eb="8">
      <t>セイショクシャ</t>
    </rPh>
    <rPh sb="9" eb="10">
      <t>ミズ</t>
    </rPh>
    <rPh sb="13" eb="15">
      <t>マホウ</t>
    </rPh>
    <rPh sb="15" eb="17">
      <t>ギノウ</t>
    </rPh>
    <rPh sb="18" eb="19">
      <t>モ</t>
    </rPh>
    <phoneticPr fontId="1"/>
  </si>
  <si>
    <t>Entu</t>
    <phoneticPr fontId="1"/>
  </si>
  <si>
    <t>都</t>
    <rPh sb="0" eb="1">
      <t>ミヤコ</t>
    </rPh>
    <phoneticPr fontId="1"/>
  </si>
  <si>
    <t>y</t>
    <phoneticPr fontId="1"/>
  </si>
  <si>
    <t>レベル3の聖職者。地、緑などの魔法技能も持つ</t>
    <rPh sb="5" eb="8">
      <t>セイショクシャ</t>
    </rPh>
    <rPh sb="9" eb="10">
      <t>チ</t>
    </rPh>
    <rPh sb="11" eb="12">
      <t>ミドリ</t>
    </rPh>
    <rPh sb="15" eb="17">
      <t>マホウ</t>
    </rPh>
    <rPh sb="17" eb="19">
      <t>ギノウ</t>
    </rPh>
    <rPh sb="20" eb="21">
      <t>モ</t>
    </rPh>
    <phoneticPr fontId="1"/>
  </si>
  <si>
    <t>Ensi</t>
    <phoneticPr fontId="1"/>
  </si>
  <si>
    <t>レベル3の聖職者。水、緑などの魔法を持ち上位指揮官も兼ねる</t>
    <rPh sb="5" eb="8">
      <t>セイショクシャ</t>
    </rPh>
    <rPh sb="9" eb="10">
      <t>ミズ</t>
    </rPh>
    <rPh sb="11" eb="12">
      <t>ミドリ</t>
    </rPh>
    <rPh sb="15" eb="17">
      <t>マホウ</t>
    </rPh>
    <rPh sb="18" eb="19">
      <t>モ</t>
    </rPh>
    <rPh sb="20" eb="22">
      <t>ジョウイ</t>
    </rPh>
    <rPh sb="22" eb="25">
      <t>シキカン</t>
    </rPh>
    <rPh sb="26" eb="27">
      <t>カ</t>
    </rPh>
    <phoneticPr fontId="1"/>
  </si>
  <si>
    <t>Enkidu Chief</t>
    <phoneticPr fontId="1"/>
  </si>
  <si>
    <t>外</t>
    <rPh sb="0" eb="1">
      <t>ソト</t>
    </rPh>
    <phoneticPr fontId="1"/>
  </si>
  <si>
    <t>動物の指揮が得意な指揮官。装備は貧相</t>
    <rPh sb="0" eb="2">
      <t>ドウブツ</t>
    </rPh>
    <rPh sb="3" eb="5">
      <t>シキ</t>
    </rPh>
    <rPh sb="6" eb="8">
      <t>トクイ</t>
    </rPh>
    <rPh sb="9" eb="12">
      <t>シキカン</t>
    </rPh>
    <rPh sb="13" eb="15">
      <t>ソウビ</t>
    </rPh>
    <rPh sb="16" eb="18">
      <t>ヒンソウ</t>
    </rPh>
    <phoneticPr fontId="1"/>
  </si>
  <si>
    <t>Enkidu Shaman</t>
    <phoneticPr fontId="1"/>
  </si>
  <si>
    <t>魔術師</t>
    <rPh sb="0" eb="3">
      <t>マジュツシ</t>
    </rPh>
    <phoneticPr fontId="1"/>
  </si>
  <si>
    <t>緑、地などの魔法技能を持つ。要塞外の雇用としては驚異の魔力</t>
    <rPh sb="0" eb="1">
      <t>ミドリ</t>
    </rPh>
    <rPh sb="2" eb="3">
      <t>チ</t>
    </rPh>
    <rPh sb="6" eb="8">
      <t>マホウ</t>
    </rPh>
    <rPh sb="8" eb="10">
      <t>ギノウ</t>
    </rPh>
    <rPh sb="11" eb="12">
      <t>モ</t>
    </rPh>
    <rPh sb="14" eb="16">
      <t>ヨウサイ</t>
    </rPh>
    <rPh sb="16" eb="17">
      <t>ガイ</t>
    </rPh>
    <rPh sb="18" eb="20">
      <t>コヨウ</t>
    </rPh>
    <rPh sb="24" eb="26">
      <t>キョウイ</t>
    </rPh>
    <rPh sb="27" eb="29">
      <t>マリョク</t>
    </rPh>
    <phoneticPr fontId="1"/>
  </si>
  <si>
    <t>30+</t>
    <phoneticPr fontId="1"/>
  </si>
  <si>
    <t>0+</t>
    <phoneticPr fontId="1"/>
  </si>
  <si>
    <t>Enkidu Hunter Chief</t>
    <phoneticPr fontId="1"/>
  </si>
  <si>
    <t>沼</t>
    <rPh sb="0" eb="1">
      <t>ヌマ</t>
    </rPh>
    <phoneticPr fontId="1"/>
  </si>
  <si>
    <t>隠密行動可能な指揮官。狂戦士のため負傷すると突撃する</t>
    <rPh sb="0" eb="2">
      <t>オンミツ</t>
    </rPh>
    <rPh sb="2" eb="4">
      <t>コウドウ</t>
    </rPh>
    <rPh sb="4" eb="6">
      <t>カノウ</t>
    </rPh>
    <rPh sb="7" eb="10">
      <t>シキカン</t>
    </rPh>
    <rPh sb="11" eb="12">
      <t>キョウ</t>
    </rPh>
    <rPh sb="12" eb="14">
      <t>センシ</t>
    </rPh>
    <rPh sb="17" eb="19">
      <t>フショウ</t>
    </rPh>
    <rPh sb="22" eb="24">
      <t>トツゲキ</t>
    </rPh>
    <phoneticPr fontId="1"/>
  </si>
  <si>
    <t>s</t>
    <phoneticPr fontId="1"/>
  </si>
  <si>
    <t>Enkidu Head Hunter</t>
    <phoneticPr fontId="1"/>
  </si>
  <si>
    <t>略奪を得意とする指揮官。こちらも気が短い</t>
    <rPh sb="0" eb="2">
      <t>リャクダツ</t>
    </rPh>
    <rPh sb="3" eb="5">
      <t>トクイ</t>
    </rPh>
    <rPh sb="8" eb="11">
      <t>シキカン</t>
    </rPh>
    <rPh sb="16" eb="17">
      <t>キ</t>
    </rPh>
    <rPh sb="18" eb="19">
      <t>ミジカ</t>
    </rPh>
    <phoneticPr fontId="1"/>
  </si>
  <si>
    <t>Enkidu Bone Reader</t>
    <phoneticPr fontId="1"/>
  </si>
  <si>
    <t>地、死などの魔法技能を持つ。占師でもある</t>
    <rPh sb="0" eb="1">
      <t>チ</t>
    </rPh>
    <rPh sb="2" eb="3">
      <t>シ</t>
    </rPh>
    <rPh sb="6" eb="8">
      <t>マホウ</t>
    </rPh>
    <rPh sb="8" eb="10">
      <t>ギノウ</t>
    </rPh>
    <rPh sb="11" eb="12">
      <t>モ</t>
    </rPh>
    <rPh sb="14" eb="16">
      <t>ウラナイシ</t>
    </rPh>
    <phoneticPr fontId="1"/>
  </si>
  <si>
    <t>5+</t>
    <phoneticPr fontId="1"/>
  </si>
  <si>
    <t>Ur</t>
    <phoneticPr fontId="1"/>
  </si>
  <si>
    <t>兵士</t>
    <rPh sb="0" eb="2">
      <t>ヘイシ</t>
    </rPh>
    <phoneticPr fontId="1"/>
  </si>
  <si>
    <t>Enkidu Soldier</t>
    <phoneticPr fontId="1"/>
  </si>
  <si>
    <t>歩兵</t>
    <rPh sb="0" eb="2">
      <t>ホヘイ</t>
    </rPh>
    <phoneticPr fontId="1"/>
  </si>
  <si>
    <t>斧と盾を持つ軽歩兵。大型なだけに攻撃力は高い</t>
    <rPh sb="0" eb="1">
      <t>オノ</t>
    </rPh>
    <rPh sb="2" eb="3">
      <t>タテ</t>
    </rPh>
    <rPh sb="4" eb="5">
      <t>モ</t>
    </rPh>
    <rPh sb="6" eb="7">
      <t>ケイ</t>
    </rPh>
    <rPh sb="7" eb="9">
      <t>ホヘイ</t>
    </rPh>
    <rPh sb="10" eb="12">
      <t>オオガタ</t>
    </rPh>
    <rPh sb="16" eb="19">
      <t>コウゲキリョク</t>
    </rPh>
    <rPh sb="20" eb="21">
      <t>タカ</t>
    </rPh>
    <phoneticPr fontId="1"/>
  </si>
  <si>
    <t>Enkidu Horn Blower</t>
    <phoneticPr fontId="1"/>
  </si>
  <si>
    <t>旗手</t>
    <rPh sb="0" eb="2">
      <t>キシュ</t>
    </rPh>
    <phoneticPr fontId="1"/>
  </si>
  <si>
    <t>所属部隊の士気を高める軍楽隊。戦闘力は低い</t>
    <rPh sb="0" eb="2">
      <t>ショゾク</t>
    </rPh>
    <rPh sb="2" eb="4">
      <t>ブタイ</t>
    </rPh>
    <rPh sb="5" eb="7">
      <t>シキ</t>
    </rPh>
    <rPh sb="8" eb="9">
      <t>タカ</t>
    </rPh>
    <rPh sb="11" eb="12">
      <t>グン</t>
    </rPh>
    <rPh sb="12" eb="14">
      <t>ガクタイ</t>
    </rPh>
    <rPh sb="15" eb="18">
      <t>セントウリョク</t>
    </rPh>
    <rPh sb="19" eb="20">
      <t>ヒク</t>
    </rPh>
    <phoneticPr fontId="1"/>
  </si>
  <si>
    <t>Enkidu Spear Guard</t>
    <phoneticPr fontId="1"/>
  </si>
  <si>
    <t>槍と盾を持つ軽歩兵。鎧はあつが兜は着けていない</t>
    <rPh sb="0" eb="1">
      <t>ヤリ</t>
    </rPh>
    <rPh sb="2" eb="3">
      <t>タテ</t>
    </rPh>
    <rPh sb="4" eb="5">
      <t>モ</t>
    </rPh>
    <rPh sb="6" eb="7">
      <t>ケイ</t>
    </rPh>
    <rPh sb="7" eb="9">
      <t>ホヘイ</t>
    </rPh>
    <rPh sb="10" eb="11">
      <t>ヨロイ</t>
    </rPh>
    <rPh sb="15" eb="16">
      <t>カブト</t>
    </rPh>
    <rPh sb="17" eb="18">
      <t>ツ</t>
    </rPh>
    <phoneticPr fontId="1"/>
  </si>
  <si>
    <t>Ur-Guard</t>
    <phoneticPr fontId="1"/>
  </si>
  <si>
    <t>斧と盾を持つ軽歩兵。要塞の防衛を得意とする</t>
    <rPh sb="0" eb="1">
      <t>オノ</t>
    </rPh>
    <rPh sb="2" eb="3">
      <t>タテ</t>
    </rPh>
    <rPh sb="4" eb="5">
      <t>モ</t>
    </rPh>
    <rPh sb="6" eb="7">
      <t>ケイ</t>
    </rPh>
    <rPh sb="7" eb="9">
      <t>ホヘイ</t>
    </rPh>
    <rPh sb="10" eb="12">
      <t>ヨウサイ</t>
    </rPh>
    <rPh sb="13" eb="15">
      <t>ボウエイ</t>
    </rPh>
    <rPh sb="16" eb="18">
      <t>トクイ</t>
    </rPh>
    <phoneticPr fontId="1"/>
  </si>
  <si>
    <t>Enki's Chosen</t>
    <phoneticPr fontId="1"/>
  </si>
  <si>
    <t>斧と盾を持つ歩兵。護衛も得意だが頭はお留守なまま</t>
    <rPh sb="0" eb="1">
      <t>オノ</t>
    </rPh>
    <rPh sb="2" eb="3">
      <t>タテ</t>
    </rPh>
    <rPh sb="4" eb="5">
      <t>モ</t>
    </rPh>
    <rPh sb="6" eb="8">
      <t>ホヘイ</t>
    </rPh>
    <rPh sb="9" eb="11">
      <t>ゴエイ</t>
    </rPh>
    <rPh sb="12" eb="14">
      <t>トクイ</t>
    </rPh>
    <rPh sb="16" eb="17">
      <t>アタマ</t>
    </rPh>
    <rPh sb="19" eb="21">
      <t>ルス</t>
    </rPh>
    <phoneticPr fontId="1"/>
  </si>
  <si>
    <t>Mushussu</t>
    <phoneticPr fontId="1"/>
  </si>
  <si>
    <t>1/都</t>
    <rPh sb="2" eb="3">
      <t>ミヤコ</t>
    </rPh>
    <phoneticPr fontId="1"/>
  </si>
  <si>
    <t>魔獣</t>
    <rPh sb="0" eb="2">
      <t>マジュウ</t>
    </rPh>
    <phoneticPr fontId="1"/>
  </si>
  <si>
    <t>高い戦闘力を持つ聖獣。数は出ないが扱いは容易</t>
    <rPh sb="0" eb="1">
      <t>タカ</t>
    </rPh>
    <rPh sb="2" eb="5">
      <t>セントウリョク</t>
    </rPh>
    <rPh sb="6" eb="7">
      <t>モ</t>
    </rPh>
    <rPh sb="8" eb="10">
      <t>セイジュウ</t>
    </rPh>
    <rPh sb="11" eb="12">
      <t>カズ</t>
    </rPh>
    <rPh sb="13" eb="14">
      <t>デ</t>
    </rPh>
    <rPh sb="17" eb="18">
      <t>アツカ</t>
    </rPh>
    <rPh sb="20" eb="22">
      <t>ヨウイ</t>
    </rPh>
    <phoneticPr fontId="1"/>
  </si>
  <si>
    <t>Enkidu</t>
    <phoneticPr fontId="1"/>
  </si>
  <si>
    <t>棍棒を持つ軽歩兵。手軽に出せるが装備も貧弱</t>
    <rPh sb="0" eb="2">
      <t>コンボウ</t>
    </rPh>
    <rPh sb="3" eb="4">
      <t>モ</t>
    </rPh>
    <rPh sb="5" eb="6">
      <t>ケイ</t>
    </rPh>
    <rPh sb="6" eb="8">
      <t>ホヘイ</t>
    </rPh>
    <rPh sb="9" eb="11">
      <t>テガル</t>
    </rPh>
    <rPh sb="12" eb="13">
      <t>ダ</t>
    </rPh>
    <rPh sb="16" eb="18">
      <t>ソウビ</t>
    </rPh>
    <rPh sb="19" eb="21">
      <t>ヒンジャク</t>
    </rPh>
    <phoneticPr fontId="1"/>
  </si>
  <si>
    <t>Enkidu Archer</t>
    <phoneticPr fontId="1"/>
  </si>
  <si>
    <t>射手</t>
    <rPh sb="0" eb="2">
      <t>シャシュ</t>
    </rPh>
    <phoneticPr fontId="1"/>
  </si>
  <si>
    <t>要塞側には居ない弓兵。長弓を使い威力も高い</t>
    <rPh sb="0" eb="2">
      <t>ヨウサイ</t>
    </rPh>
    <rPh sb="2" eb="3">
      <t>ガワ</t>
    </rPh>
    <rPh sb="5" eb="6">
      <t>イ</t>
    </rPh>
    <rPh sb="8" eb="9">
      <t>ユミ</t>
    </rPh>
    <rPh sb="9" eb="10">
      <t>ヘイ</t>
    </rPh>
    <rPh sb="11" eb="13">
      <t>ナガユミ</t>
    </rPh>
    <rPh sb="14" eb="15">
      <t>ツカ</t>
    </rPh>
    <rPh sb="16" eb="18">
      <t>イリョク</t>
    </rPh>
    <rPh sb="19" eb="20">
      <t>タカ</t>
    </rPh>
    <phoneticPr fontId="1"/>
  </si>
  <si>
    <t>Enkidu Warrior</t>
    <phoneticPr fontId="1"/>
  </si>
  <si>
    <t>槍と盾を持つ軽歩兵。盾がある分は安定している</t>
    <rPh sb="0" eb="1">
      <t>ヤリ</t>
    </rPh>
    <rPh sb="2" eb="3">
      <t>タテ</t>
    </rPh>
    <rPh sb="4" eb="5">
      <t>モ</t>
    </rPh>
    <rPh sb="6" eb="7">
      <t>ケイ</t>
    </rPh>
    <rPh sb="7" eb="9">
      <t>ホヘイ</t>
    </rPh>
    <rPh sb="10" eb="11">
      <t>タテ</t>
    </rPh>
    <rPh sb="14" eb="15">
      <t>ブン</t>
    </rPh>
    <rPh sb="16" eb="18">
      <t>アンテイ</t>
    </rPh>
    <phoneticPr fontId="1"/>
  </si>
  <si>
    <t>Enkidu Warrior</t>
    <phoneticPr fontId="1"/>
  </si>
  <si>
    <t>棍棒と盾を持つ軽歩兵。攻撃力は僅かに勝る</t>
    <rPh sb="0" eb="2">
      <t>コンボウ</t>
    </rPh>
    <rPh sb="3" eb="4">
      <t>タテ</t>
    </rPh>
    <rPh sb="5" eb="6">
      <t>モ</t>
    </rPh>
    <rPh sb="7" eb="8">
      <t>ケイ</t>
    </rPh>
    <rPh sb="8" eb="10">
      <t>ホヘイ</t>
    </rPh>
    <rPh sb="11" eb="14">
      <t>コウゲキリョク</t>
    </rPh>
    <rPh sb="15" eb="16">
      <t>ワズ</t>
    </rPh>
    <rPh sb="18" eb="19">
      <t>マサ</t>
    </rPh>
    <phoneticPr fontId="1"/>
  </si>
  <si>
    <t>Enkidu Hunter</t>
    <phoneticPr fontId="1"/>
  </si>
  <si>
    <t>槍と投槍を持つ軽装狂戦士。脆いが容易には退かない</t>
    <rPh sb="0" eb="1">
      <t>ヤリ</t>
    </rPh>
    <rPh sb="2" eb="4">
      <t>ナゲヤリ</t>
    </rPh>
    <rPh sb="5" eb="6">
      <t>モ</t>
    </rPh>
    <rPh sb="7" eb="9">
      <t>ケイソウ</t>
    </rPh>
    <rPh sb="9" eb="10">
      <t>キョウ</t>
    </rPh>
    <rPh sb="10" eb="12">
      <t>センシ</t>
    </rPh>
    <rPh sb="13" eb="14">
      <t>モロ</t>
    </rPh>
    <rPh sb="16" eb="18">
      <t>ヨウイ</t>
    </rPh>
    <rPh sb="20" eb="21">
      <t>ヒ</t>
    </rPh>
    <phoneticPr fontId="1"/>
  </si>
  <si>
    <t>Enkidu Reaver</t>
    <phoneticPr fontId="1"/>
  </si>
  <si>
    <t>斧を持つ軽装狂戦士。戦闘力は高く略奪も得意としている</t>
    <rPh sb="0" eb="1">
      <t>オノ</t>
    </rPh>
    <rPh sb="2" eb="3">
      <t>モ</t>
    </rPh>
    <rPh sb="4" eb="6">
      <t>ケイソウ</t>
    </rPh>
    <rPh sb="6" eb="7">
      <t>キョウ</t>
    </rPh>
    <rPh sb="7" eb="9">
      <t>センシ</t>
    </rPh>
    <rPh sb="10" eb="13">
      <t>セントウリョク</t>
    </rPh>
    <rPh sb="14" eb="15">
      <t>タカ</t>
    </rPh>
    <rPh sb="16" eb="18">
      <t>リャクダツ</t>
    </rPh>
    <rPh sb="19" eb="21">
      <t>トクイ</t>
    </rPh>
    <phoneticPr fontId="1"/>
  </si>
  <si>
    <t>Kulullu Commander</t>
    <phoneticPr fontId="1"/>
  </si>
  <si>
    <t>海</t>
    <rPh sb="0" eb="1">
      <t>ウミ</t>
    </rPh>
    <phoneticPr fontId="1"/>
  </si>
  <si>
    <t>a</t>
    <phoneticPr fontId="1"/>
  </si>
  <si>
    <t>Kulullu King</t>
    <phoneticPr fontId="1"/>
  </si>
  <si>
    <t>レベル2の聖職者。水の魔法を持ち水棲上位指揮官も兼任</t>
    <rPh sb="5" eb="8">
      <t>セイショクシャ</t>
    </rPh>
    <rPh sb="9" eb="10">
      <t>ミズ</t>
    </rPh>
    <rPh sb="11" eb="13">
      <t>マホウ</t>
    </rPh>
    <rPh sb="14" eb="15">
      <t>モ</t>
    </rPh>
    <rPh sb="16" eb="18">
      <t>スイセイ</t>
    </rPh>
    <rPh sb="18" eb="20">
      <t>ジョウイ</t>
    </rPh>
    <rPh sb="20" eb="23">
      <t>シキカン</t>
    </rPh>
    <rPh sb="24" eb="26">
      <t>ケンニン</t>
    </rPh>
    <phoneticPr fontId="1"/>
  </si>
  <si>
    <t>水棲指揮官。自力では海から出られないが行軍は早い</t>
    <rPh sb="0" eb="2">
      <t>スイセイ</t>
    </rPh>
    <rPh sb="2" eb="5">
      <t>シキカン</t>
    </rPh>
    <rPh sb="6" eb="8">
      <t>ジリキ</t>
    </rPh>
    <rPh sb="10" eb="11">
      <t>ウミ</t>
    </rPh>
    <rPh sb="13" eb="14">
      <t>デ</t>
    </rPh>
    <rPh sb="19" eb="21">
      <t>コウグン</t>
    </rPh>
    <rPh sb="22" eb="23">
      <t>ハヤ</t>
    </rPh>
    <phoneticPr fontId="1"/>
  </si>
  <si>
    <t>レベル2の聖職者。水、緑などの魔法技能を持つ</t>
    <rPh sb="5" eb="8">
      <t>セイショクシャ</t>
    </rPh>
    <rPh sb="9" eb="10">
      <t>ミズ</t>
    </rPh>
    <rPh sb="11" eb="12">
      <t>ミドリ</t>
    </rPh>
    <rPh sb="15" eb="17">
      <t>マホウ</t>
    </rPh>
    <rPh sb="17" eb="19">
      <t>ギノウ</t>
    </rPh>
    <rPh sb="20" eb="21">
      <t>モ</t>
    </rPh>
    <phoneticPr fontId="1"/>
  </si>
  <si>
    <t>15+</t>
    <phoneticPr fontId="1"/>
  </si>
  <si>
    <t>Kulullu Sage</t>
    <phoneticPr fontId="1"/>
  </si>
  <si>
    <t>水などの魔法技能を持つ。研究が得意</t>
    <rPh sb="0" eb="1">
      <t>ミズ</t>
    </rPh>
    <rPh sb="4" eb="6">
      <t>マホウ</t>
    </rPh>
    <rPh sb="6" eb="8">
      <t>ギノウ</t>
    </rPh>
    <rPh sb="9" eb="10">
      <t>モ</t>
    </rPh>
    <rPh sb="12" eb="14">
      <t>ケンキュウ</t>
    </rPh>
    <rPh sb="15" eb="17">
      <t>トクイ</t>
    </rPh>
    <phoneticPr fontId="1"/>
  </si>
  <si>
    <t>a</t>
    <phoneticPr fontId="1"/>
  </si>
  <si>
    <t>Kulullu</t>
    <phoneticPr fontId="1"/>
  </si>
  <si>
    <t>槍を持つ軽歩兵。水棲のため陸には上がれない</t>
    <rPh sb="0" eb="1">
      <t>ヤリ</t>
    </rPh>
    <rPh sb="2" eb="3">
      <t>モ</t>
    </rPh>
    <rPh sb="4" eb="5">
      <t>ケイ</t>
    </rPh>
    <rPh sb="5" eb="7">
      <t>ホヘイ</t>
    </rPh>
    <rPh sb="8" eb="10">
      <t>スイセイ</t>
    </rPh>
    <rPh sb="13" eb="14">
      <t>リク</t>
    </rPh>
    <rPh sb="16" eb="17">
      <t>ア</t>
    </rPh>
    <phoneticPr fontId="1"/>
  </si>
  <si>
    <t>Kulullu Soldier</t>
    <phoneticPr fontId="1"/>
  </si>
  <si>
    <t>槍を持つ歩兵。海中の制圧や維持の助けにはなる</t>
    <rPh sb="0" eb="1">
      <t>ヤリ</t>
    </rPh>
    <rPh sb="2" eb="3">
      <t>モ</t>
    </rPh>
    <rPh sb="4" eb="6">
      <t>ホヘイ</t>
    </rPh>
    <rPh sb="7" eb="9">
      <t>カイチュウ</t>
    </rPh>
    <rPh sb="10" eb="12">
      <t>セイアツ</t>
    </rPh>
    <rPh sb="13" eb="15">
      <t>イジ</t>
    </rPh>
    <rPh sb="16" eb="17">
      <t>タス</t>
    </rPh>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</si>
  <si>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</si>
  <si>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</si>
  <si>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</si>
  <si>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水中下位</t>
    <rPh sb="0" eb="2">
      <t>スイチュウ</t>
    </rPh>
    <rPh sb="2" eb="4">
      <t>カイ</t>
    </rPh>
    <phoneticPr fontId="1"/>
  </si>
  <si>
    <t>水中上位</t>
    <rPh sb="0" eb="2">
      <t>スイチュウ</t>
    </rPh>
    <rPh sb="2" eb="4">
      <t>ジョウイ</t>
    </rPh>
    <phoneticPr fontId="1"/>
  </si>
  <si>
    <t>水中要塞</t>
    <rPh sb="0" eb="2">
      <t>スイチュウ</t>
    </rPh>
    <rPh sb="2" eb="4">
      <t>ヨウサイ</t>
    </rPh>
    <phoneticPr fontId="1"/>
  </si>
  <si>
    <t>Enkidu Soldier:10　Enkidu Spear Guard:5</t>
    <phoneticPr fontId="1"/>
  </si>
  <si>
    <t>Gudu</t>
    <phoneticPr fontId="1"/>
  </si>
  <si>
    <t>Ur-Guard:5</t>
    <phoneticPr fontId="1"/>
  </si>
  <si>
    <t>Enkidu Commander</t>
    <phoneticPr fontId="1"/>
  </si>
  <si>
    <t>Enkidu Archer:6</t>
    <phoneticPr fontId="1"/>
  </si>
  <si>
    <t>Kulullu Commander</t>
    <phoneticPr fontId="1"/>
  </si>
  <si>
    <t>Kulullu:8</t>
    <phoneticPr fontId="1"/>
  </si>
  <si>
    <t>Kulullu Soldier:8</t>
    <phoneticPr fontId="1"/>
  </si>
  <si>
    <t>Kulullu Commander</t>
    <phoneticPr fontId="1"/>
  </si>
  <si>
    <t>Kulullu Soldier:5</t>
    <phoneticPr fontId="1"/>
  </si>
  <si>
    <t>Ur</t>
    <phoneticPr fontId="1"/>
  </si>
  <si>
    <t>Gala</t>
    <phoneticPr fontId="1"/>
  </si>
  <si>
    <t>緑1聖1</t>
    <rPh sb="0" eb="1">
      <t>ミドリ</t>
    </rPh>
    <rPh sb="2" eb="3">
      <t>セイ</t>
    </rPh>
    <phoneticPr fontId="1"/>
  </si>
  <si>
    <t>Sal-Me</t>
    <phoneticPr fontId="1"/>
  </si>
  <si>
    <t>水1緑1聖1</t>
    <rPh sb="0" eb="1">
      <t>ミズ</t>
    </rPh>
    <rPh sb="2" eb="3">
      <t>ミドリ</t>
    </rPh>
    <rPh sb="4" eb="5">
      <t>セイ</t>
    </rPh>
    <phoneticPr fontId="1"/>
  </si>
  <si>
    <t>聖1</t>
    <rPh sb="0" eb="1">
      <t>セイ</t>
    </rPh>
    <phoneticPr fontId="1"/>
  </si>
  <si>
    <t>風地+2:100%</t>
    <rPh sb="0" eb="1">
      <t>カゼ</t>
    </rPh>
    <rPh sb="1" eb="2">
      <t>チ</t>
    </rPh>
    <phoneticPr fontId="1"/>
  </si>
  <si>
    <t>Ishib</t>
    <phoneticPr fontId="1"/>
  </si>
  <si>
    <t>水2聖2</t>
    <rPh sb="0" eb="1">
      <t>ミズ</t>
    </rPh>
    <rPh sb="2" eb="3">
      <t>セイ</t>
    </rPh>
    <phoneticPr fontId="1"/>
  </si>
  <si>
    <t>風地緑+1:100%</t>
    <rPh sb="0" eb="1">
      <t>カゼ</t>
    </rPh>
    <rPh sb="1" eb="2">
      <t>チ</t>
    </rPh>
    <rPh sb="2" eb="3">
      <t>ミドリ</t>
    </rPh>
    <phoneticPr fontId="1"/>
  </si>
  <si>
    <t>Entu</t>
    <phoneticPr fontId="1"/>
  </si>
  <si>
    <t>地2緑1聖3</t>
    <rPh sb="0" eb="1">
      <t>チ</t>
    </rPh>
    <rPh sb="2" eb="3">
      <t>ミドリ</t>
    </rPh>
    <rPh sb="4" eb="5">
      <t>セイ</t>
    </rPh>
    <phoneticPr fontId="1"/>
  </si>
  <si>
    <t>風水地緑+1:100%</t>
    <rPh sb="0" eb="1">
      <t>カゼ</t>
    </rPh>
    <rPh sb="1" eb="2">
      <t>ミズ</t>
    </rPh>
    <rPh sb="2" eb="3">
      <t>チ</t>
    </rPh>
    <rPh sb="3" eb="4">
      <t>ミドリ</t>
    </rPh>
    <phoneticPr fontId="1"/>
  </si>
  <si>
    <t>Ensi</t>
    <phoneticPr fontId="1"/>
  </si>
  <si>
    <t>水2緑1聖3</t>
    <rPh sb="0" eb="1">
      <t>ミズ</t>
    </rPh>
    <rPh sb="2" eb="3">
      <t>ミドリ</t>
    </rPh>
    <rPh sb="4" eb="5">
      <t>セイ</t>
    </rPh>
    <phoneticPr fontId="1"/>
  </si>
  <si>
    <t>Enkidu Shaman</t>
    <phoneticPr fontId="1"/>
  </si>
  <si>
    <t>地2緑3</t>
    <rPh sb="0" eb="1">
      <t>チ</t>
    </rPh>
    <rPh sb="2" eb="3">
      <t>ミドリ</t>
    </rPh>
    <phoneticPr fontId="1"/>
  </si>
  <si>
    <t>水地緑+1:100% 水地死緑+1:10%</t>
    <rPh sb="0" eb="1">
      <t>ミズ</t>
    </rPh>
    <rPh sb="1" eb="2">
      <t>チ</t>
    </rPh>
    <rPh sb="2" eb="3">
      <t>ミドリ</t>
    </rPh>
    <rPh sb="11" eb="12">
      <t>ミズ</t>
    </rPh>
    <rPh sb="12" eb="13">
      <t>チ</t>
    </rPh>
    <rPh sb="13" eb="14">
      <t>シ</t>
    </rPh>
    <rPh sb="14" eb="15">
      <t>ミドリ</t>
    </rPh>
    <phoneticPr fontId="1"/>
  </si>
  <si>
    <t>13+</t>
    <phoneticPr fontId="1"/>
  </si>
  <si>
    <t>Enkidu Bone Reader</t>
    <phoneticPr fontId="1"/>
  </si>
  <si>
    <t>地1死1</t>
    <rPh sb="0" eb="1">
      <t>チ</t>
    </rPh>
    <rPh sb="2" eb="3">
      <t>シ</t>
    </rPh>
    <phoneticPr fontId="1"/>
  </si>
  <si>
    <t>水地死+1:100%</t>
    <rPh sb="0" eb="1">
      <t>ミズ</t>
    </rPh>
    <rPh sb="1" eb="2">
      <t>チ</t>
    </rPh>
    <rPh sb="2" eb="3">
      <t>シ</t>
    </rPh>
    <phoneticPr fontId="1"/>
  </si>
  <si>
    <t>Kulullu King</t>
    <phoneticPr fontId="1"/>
  </si>
  <si>
    <t>水1聖2</t>
    <rPh sb="0" eb="1">
      <t>ミズ</t>
    </rPh>
    <rPh sb="2" eb="3">
      <t>セイ</t>
    </rPh>
    <phoneticPr fontId="1"/>
  </si>
  <si>
    <t>水1緑1聖2</t>
    <rPh sb="0" eb="1">
      <t>ミズ</t>
    </rPh>
    <rPh sb="2" eb="3">
      <t>ミドリ</t>
    </rPh>
    <rPh sb="4" eb="5">
      <t>セイ</t>
    </rPh>
    <phoneticPr fontId="1"/>
  </si>
  <si>
    <t>風水星緑+1:100%</t>
    <rPh sb="0" eb="1">
      <t>カゼ</t>
    </rPh>
    <rPh sb="1" eb="2">
      <t>ミズ</t>
    </rPh>
    <rPh sb="2" eb="3">
      <t>ホシ</t>
    </rPh>
    <rPh sb="3" eb="4">
      <t>ミドリ</t>
    </rPh>
    <phoneticPr fontId="1"/>
  </si>
  <si>
    <t>水2</t>
    <rPh sb="0" eb="1">
      <t>ミズ</t>
    </rPh>
    <phoneticPr fontId="1"/>
  </si>
  <si>
    <t>InsRe</t>
    <phoneticPr fontId="1"/>
  </si>
  <si>
    <t>Ugallu</t>
    <phoneticPr fontId="1"/>
  </si>
  <si>
    <t>呼</t>
    <rPh sb="0" eb="1">
      <t>コ</t>
    </rPh>
    <phoneticPr fontId="1"/>
  </si>
  <si>
    <t>風3</t>
    <rPh sb="0" eb="1">
      <t>カゼ</t>
    </rPh>
    <phoneticPr fontId="1"/>
  </si>
  <si>
    <t>Umu-apkallu</t>
    <phoneticPr fontId="1"/>
  </si>
  <si>
    <t>風3水3地2星4緑2聖2</t>
    <rPh sb="0" eb="1">
      <t>カゼ</t>
    </rPh>
    <rPh sb="2" eb="3">
      <t>ミズ</t>
    </rPh>
    <rPh sb="4" eb="5">
      <t>チ</t>
    </rPh>
    <rPh sb="6" eb="7">
      <t>ホシ</t>
    </rPh>
    <rPh sb="8" eb="9">
      <t>ミドリ</t>
    </rPh>
    <rPh sb="10" eb="11">
      <t>セイ</t>
    </rPh>
    <phoneticPr fontId="1"/>
  </si>
  <si>
    <t>Summon Kusarikkus</t>
    <phoneticPr fontId="1"/>
  </si>
  <si>
    <t>地1</t>
    <rPh sb="0" eb="1">
      <t>チ</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</si>
  <si>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</si>
  <si>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</si>
  <si>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</si>
  <si>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悪魔殺しの槍を持つ神聖なる牛人間Kusarikkuを2体召喚します</t>
    <rPh sb="0" eb="2">
      <t>アクマ</t>
    </rPh>
    <rPh sb="2" eb="3">
      <t>ゴロ</t>
    </rPh>
    <rPh sb="5" eb="6">
      <t>ヤリ</t>
    </rPh>
    <rPh sb="7" eb="8">
      <t>モ</t>
    </rPh>
    <rPh sb="9" eb="11">
      <t>シンセイ</t>
    </rPh>
    <rPh sb="13" eb="14">
      <t>ウシ</t>
    </rPh>
    <rPh sb="14" eb="16">
      <t>ニンゲン</t>
    </rPh>
    <rPh sb="27" eb="28">
      <t>タイ</t>
    </rPh>
    <rPh sb="28" eb="30">
      <t>ショウカン</t>
    </rPh>
    <phoneticPr fontId="1"/>
  </si>
  <si>
    <t>Kusarikku</t>
    <phoneticPr fontId="1"/>
  </si>
  <si>
    <t>Summon Ugallu</t>
    <phoneticPr fontId="1"/>
  </si>
  <si>
    <t>風3</t>
    <rPh sb="0" eb="1">
      <t>カゼ</t>
    </rPh>
    <phoneticPr fontId="1"/>
  </si>
  <si>
    <t>指揮官召喚</t>
    <rPh sb="0" eb="3">
      <t>シキカン</t>
    </rPh>
    <rPh sb="3" eb="5">
      <t>ショウカン</t>
    </rPh>
    <phoneticPr fontId="1"/>
  </si>
  <si>
    <t>低級の嵐の神Ugalluを召喚します</t>
    <rPh sb="0" eb="2">
      <t>テイキュウ</t>
    </rPh>
    <rPh sb="3" eb="4">
      <t>アラシ</t>
    </rPh>
    <rPh sb="5" eb="6">
      <t>カミ</t>
    </rPh>
    <rPh sb="13" eb="15">
      <t>ショウカン</t>
    </rPh>
    <phoneticPr fontId="1"/>
  </si>
  <si>
    <t>Ugallu</t>
    <phoneticPr fontId="1"/>
  </si>
  <si>
    <t>Call Anzu</t>
    <phoneticPr fontId="1"/>
  </si>
  <si>
    <t>風4</t>
    <rPh sb="0" eb="1">
      <t>カゼ</t>
    </rPh>
    <phoneticPr fontId="1"/>
  </si>
  <si>
    <t>水と炎を吐く魔鳥Anzuを1体召喚します</t>
    <rPh sb="0" eb="1">
      <t>ミズ</t>
    </rPh>
    <rPh sb="2" eb="3">
      <t>ホノオ</t>
    </rPh>
    <rPh sb="4" eb="5">
      <t>ハ</t>
    </rPh>
    <rPh sb="6" eb="7">
      <t>マ</t>
    </rPh>
    <rPh sb="7" eb="8">
      <t>チョウ</t>
    </rPh>
    <rPh sb="14" eb="15">
      <t>タイ</t>
    </rPh>
    <rPh sb="15" eb="17">
      <t>ショウカン</t>
    </rPh>
    <phoneticPr fontId="1"/>
  </si>
  <si>
    <t>Anzu</t>
    <phoneticPr fontId="1"/>
  </si>
  <si>
    <t>Call Apkallu</t>
    <phoneticPr fontId="1"/>
  </si>
  <si>
    <t>星5</t>
    <rPh sb="0" eb="1">
      <t>ホシ</t>
    </rPh>
    <phoneticPr fontId="1"/>
  </si>
  <si>
    <t>極めて高い魔力と研究力を持つUmu-apkalluを召喚します</t>
    <rPh sb="0" eb="1">
      <t>キワ</t>
    </rPh>
    <rPh sb="3" eb="4">
      <t>タカ</t>
    </rPh>
    <rPh sb="5" eb="7">
      <t>マリョク</t>
    </rPh>
    <rPh sb="8" eb="10">
      <t>ケンキュウ</t>
    </rPh>
    <rPh sb="10" eb="11">
      <t>リョク</t>
    </rPh>
    <rPh sb="12" eb="13">
      <t>モ</t>
    </rPh>
    <rPh sb="26" eb="28">
      <t>ショウカン</t>
    </rPh>
    <phoneticPr fontId="1"/>
  </si>
  <si>
    <t>Umu-apkallu</t>
    <phoneticPr fontId="1"/>
  </si>
  <si>
    <t>Conjuration</t>
    <phoneticPr fontId="1"/>
  </si>
  <si>
    <t>Headdress of the Bull</t>
    <phoneticPr fontId="1"/>
  </si>
  <si>
    <t>Ur</t>
    <phoneticPr fontId="1"/>
  </si>
  <si>
    <t>Herd of Buffaloes</t>
    <phoneticPr fontId="1"/>
  </si>
  <si>
    <t>Summon Kusarikkus</t>
    <phoneticPr fontId="1"/>
  </si>
  <si>
    <t>Summon Ugallu</t>
    <phoneticPr fontId="1"/>
  </si>
  <si>
    <t>Call Anzu</t>
    <phoneticPr fontId="1"/>
  </si>
  <si>
    <t>Call Apkallu</t>
    <phoneticPr fontId="1"/>
  </si>
  <si>
    <t>Ur</t>
    <phoneticPr fontId="1"/>
  </si>
  <si>
    <t>エンキドゥ</t>
    <phoneticPr fontId="1"/>
  </si>
  <si>
    <t>人間、コロッサス</t>
    <rPh sb="0" eb="2">
      <t>ニンゲン</t>
    </rPh>
    <phoneticPr fontId="1"/>
  </si>
  <si>
    <t>統治下にない海域を超えた徴税が可能、沿岸の要塞に税収ボーナス</t>
    <rPh sb="18" eb="20">
      <t>エンガン</t>
    </rPh>
    <rPh sb="21" eb="23">
      <t>ヨウサイ</t>
    </rPh>
    <rPh sb="24" eb="26">
      <t>ゼイシュウ</t>
    </rPh>
    <phoneticPr fontId="1"/>
  </si>
  <si>
    <t>Temple of Storms and Flames</t>
    <phoneticPr fontId="1"/>
  </si>
  <si>
    <t>火2風3血2</t>
    <rPh sb="0" eb="1">
      <t>ヒ</t>
    </rPh>
    <rPh sb="2" eb="3">
      <t>カゼ</t>
    </rPh>
    <rPh sb="4" eb="5">
      <t>ケツ</t>
    </rPh>
    <phoneticPr fontId="1"/>
  </si>
  <si>
    <t>Berytosの民は、先代の全能者により打ち倒された巨大な嵐の神霊、Telkhineらによって築かれた文明の末裔です。
Telkhineは造船術、航海術、そして金工をBerytosの民の祖先に教えました。
Telkhineらが打ち倒された時、人間たちはTelkhineの使徒であるStorm Callerに率いられ、海を越えて逃げました。
鉄の加工技術とStorm Callerの魔力により、新たなる植民地が遠き岸辺に築かれました。
死に逝く帝国は、不死鳥のように蘇りました。
しかしTelkhine神は倒れ、人間たちは神の指導を求めていました。
彼らはHinnomのMelquatを見つけました。
植民地の一つはAshdodの近くにあり、Melquatと血塗られた信仰はすぐに不死鳥の帝国へと広まりました。
Berytosの中心的植民地では、Melquatへ捧ぐ大きな神殿が建設されました。
しかし程なく、もう一つの勢力がその信仰に自らの道を見出しました。
Machaka王族の偉大なる人々、Colossusの難民はBerytosに辿り着き、自らを血塗られた信仰の支配者としました。
彼らの魔女は神性を主張し、自らをBride-in-Waitingと呼びました。
現在、Berytosはその大神殿に座す魔女王によって率いられる、航海民族です。</t>
    <phoneticPr fontId="1"/>
  </si>
  <si>
    <t>Berytian Scout</t>
    <phoneticPr fontId="1"/>
  </si>
  <si>
    <t>若干資源消費が小さい斥候。大きな差はない</t>
    <rPh sb="0" eb="2">
      <t>ジャッカン</t>
    </rPh>
    <rPh sb="2" eb="4">
      <t>シゲン</t>
    </rPh>
    <rPh sb="4" eb="6">
      <t>ショウヒ</t>
    </rPh>
    <rPh sb="7" eb="8">
      <t>チイ</t>
    </rPh>
    <rPh sb="10" eb="12">
      <t>セッコウ</t>
    </rPh>
    <rPh sb="13" eb="14">
      <t>オオ</t>
    </rPh>
    <rPh sb="16" eb="17">
      <t>サ</t>
    </rPh>
    <phoneticPr fontId="1"/>
  </si>
  <si>
    <t>fm</t>
    <phoneticPr fontId="1"/>
  </si>
  <si>
    <t>Berytian Captain</t>
    <phoneticPr fontId="1"/>
  </si>
  <si>
    <t>標準的な指揮官。航海技能も保有する</t>
    <rPh sb="0" eb="3">
      <t>ヒョウジュンテキ</t>
    </rPh>
    <rPh sb="4" eb="7">
      <t>シキカン</t>
    </rPh>
    <rPh sb="8" eb="10">
      <t>コウカイ</t>
    </rPh>
    <rPh sb="10" eb="12">
      <t>ギノウ</t>
    </rPh>
    <rPh sb="13" eb="15">
      <t>ホユウ</t>
    </rPh>
    <phoneticPr fontId="1"/>
  </si>
  <si>
    <t>Berytian Priest</t>
    <phoneticPr fontId="1"/>
  </si>
  <si>
    <t>レベル1の聖職者。血などの魔法技能も持つ</t>
    <rPh sb="5" eb="8">
      <t>セイショクシャ</t>
    </rPh>
    <rPh sb="9" eb="10">
      <t>ケツ</t>
    </rPh>
    <rPh sb="13" eb="15">
      <t>マホウ</t>
    </rPh>
    <rPh sb="15" eb="17">
      <t>ギノウ</t>
    </rPh>
    <rPh sb="18" eb="19">
      <t>モ</t>
    </rPh>
    <phoneticPr fontId="1"/>
  </si>
  <si>
    <t>y</t>
    <phoneticPr fontId="1"/>
  </si>
  <si>
    <t>10+</t>
    <phoneticPr fontId="1"/>
  </si>
  <si>
    <t>Berytian Sage</t>
    <phoneticPr fontId="1"/>
  </si>
  <si>
    <t>地などの魔法技能を持つ。研究に長ける</t>
    <rPh sb="0" eb="1">
      <t>チ</t>
    </rPh>
    <rPh sb="4" eb="6">
      <t>マホウ</t>
    </rPh>
    <rPh sb="6" eb="8">
      <t>ギノウ</t>
    </rPh>
    <rPh sb="9" eb="10">
      <t>モ</t>
    </rPh>
    <rPh sb="12" eb="14">
      <t>ケンキュウ</t>
    </rPh>
    <rPh sb="15" eb="16">
      <t>タ</t>
    </rPh>
    <phoneticPr fontId="1"/>
  </si>
  <si>
    <t>Mage Pilot</t>
    <phoneticPr fontId="1"/>
  </si>
  <si>
    <t>岸</t>
    <rPh sb="0" eb="1">
      <t>キシ</t>
    </rPh>
    <phoneticPr fontId="1"/>
  </si>
  <si>
    <t>風と水の魔法技能を持つ。他の多くと同様に航海も可能</t>
    <rPh sb="0" eb="1">
      <t>カゼ</t>
    </rPh>
    <rPh sb="2" eb="3">
      <t>ミズ</t>
    </rPh>
    <rPh sb="4" eb="6">
      <t>マホウ</t>
    </rPh>
    <rPh sb="6" eb="8">
      <t>ギノウ</t>
    </rPh>
    <rPh sb="9" eb="10">
      <t>モ</t>
    </rPh>
    <rPh sb="12" eb="13">
      <t>ホカ</t>
    </rPh>
    <rPh sb="14" eb="15">
      <t>オオ</t>
    </rPh>
    <rPh sb="17" eb="19">
      <t>ドウヨウ</t>
    </rPh>
    <rPh sb="20" eb="22">
      <t>コウカイ</t>
    </rPh>
    <rPh sb="23" eb="25">
      <t>カノウ</t>
    </rPh>
    <phoneticPr fontId="1"/>
  </si>
  <si>
    <t>Storm Caller</t>
    <phoneticPr fontId="1"/>
  </si>
  <si>
    <t>風、水などの魔法技能を持つ。雇用条件からすると強い魔力</t>
    <rPh sb="0" eb="1">
      <t>カゼ</t>
    </rPh>
    <rPh sb="2" eb="3">
      <t>ミズ</t>
    </rPh>
    <rPh sb="6" eb="8">
      <t>マホウ</t>
    </rPh>
    <rPh sb="8" eb="10">
      <t>ギノウ</t>
    </rPh>
    <rPh sb="11" eb="12">
      <t>モ</t>
    </rPh>
    <rPh sb="14" eb="16">
      <t>コヨウ</t>
    </rPh>
    <rPh sb="16" eb="18">
      <t>ジョウケン</t>
    </rPh>
    <rPh sb="23" eb="24">
      <t>ツヨ</t>
    </rPh>
    <rPh sb="25" eb="27">
      <t>マリョク</t>
    </rPh>
    <phoneticPr fontId="1"/>
  </si>
  <si>
    <t>25+</t>
    <phoneticPr fontId="1"/>
  </si>
  <si>
    <t>40+</t>
    <phoneticPr fontId="1"/>
  </si>
  <si>
    <t>Bride-in-Waiting</t>
    <phoneticPr fontId="1"/>
  </si>
  <si>
    <t>90+</t>
    <phoneticPr fontId="1"/>
  </si>
  <si>
    <t>Berytos</t>
    <phoneticPr fontId="1"/>
  </si>
  <si>
    <t>Berytian Militia</t>
    <phoneticPr fontId="1"/>
  </si>
  <si>
    <t>民兵</t>
    <rPh sb="0" eb="2">
      <t>ミンペイ</t>
    </rPh>
    <phoneticPr fontId="1"/>
  </si>
  <si>
    <t>槍と盾を持つ民兵。当然ながら弱いが装備は良いほう</t>
    <rPh sb="0" eb="1">
      <t>ヤリ</t>
    </rPh>
    <rPh sb="2" eb="3">
      <t>タテ</t>
    </rPh>
    <rPh sb="4" eb="5">
      <t>モ</t>
    </rPh>
    <rPh sb="6" eb="8">
      <t>ミンペイ</t>
    </rPh>
    <rPh sb="9" eb="11">
      <t>トウゼン</t>
    </rPh>
    <rPh sb="14" eb="15">
      <t>ヨワ</t>
    </rPh>
    <rPh sb="17" eb="19">
      <t>ソウビ</t>
    </rPh>
    <rPh sb="20" eb="21">
      <t>ヨ</t>
    </rPh>
    <phoneticPr fontId="1"/>
  </si>
  <si>
    <t>Berytian Archer</t>
    <phoneticPr fontId="1"/>
  </si>
  <si>
    <t>短弓を持つ弓兵。平凡な性能</t>
    <rPh sb="0" eb="2">
      <t>タンキュウ</t>
    </rPh>
    <rPh sb="3" eb="4">
      <t>モ</t>
    </rPh>
    <rPh sb="5" eb="6">
      <t>ユミ</t>
    </rPh>
    <rPh sb="6" eb="7">
      <t>ヘイ</t>
    </rPh>
    <rPh sb="8" eb="10">
      <t>ヘイボン</t>
    </rPh>
    <rPh sb="11" eb="13">
      <t>セイノウ</t>
    </rPh>
    <phoneticPr fontId="1"/>
  </si>
  <si>
    <t>Berytian Spearman</t>
    <phoneticPr fontId="1"/>
  </si>
  <si>
    <t>槍、投槍、盾を持つ軽歩兵。迎撃も含めばそこそこ粘る</t>
    <rPh sb="0" eb="1">
      <t>ヤリ</t>
    </rPh>
    <rPh sb="2" eb="4">
      <t>ナゲヤリ</t>
    </rPh>
    <rPh sb="5" eb="6">
      <t>タテ</t>
    </rPh>
    <rPh sb="7" eb="8">
      <t>モ</t>
    </rPh>
    <rPh sb="9" eb="10">
      <t>ケイ</t>
    </rPh>
    <rPh sb="10" eb="12">
      <t>ホヘイ</t>
    </rPh>
    <rPh sb="13" eb="15">
      <t>ゲイゲキ</t>
    </rPh>
    <rPh sb="16" eb="17">
      <t>フク</t>
    </rPh>
    <rPh sb="23" eb="24">
      <t>ネバ</t>
    </rPh>
    <phoneticPr fontId="1"/>
  </si>
  <si>
    <t>Berytian Soldier</t>
    <phoneticPr fontId="1"/>
  </si>
  <si>
    <t>小剣と盾を持つ歩兵。槍よりは攻撃力が高い</t>
    <rPh sb="0" eb="2">
      <t>ショウケン</t>
    </rPh>
    <rPh sb="3" eb="4">
      <t>タテ</t>
    </rPh>
    <rPh sb="5" eb="6">
      <t>モ</t>
    </rPh>
    <rPh sb="7" eb="9">
      <t>ホヘイ</t>
    </rPh>
    <rPh sb="10" eb="11">
      <t>ヤリ</t>
    </rPh>
    <rPh sb="14" eb="17">
      <t>コウゲキリョク</t>
    </rPh>
    <rPh sb="18" eb="19">
      <t>タカ</t>
    </rPh>
    <phoneticPr fontId="1"/>
  </si>
  <si>
    <t>Berytian Heavy Spearman</t>
    <phoneticPr fontId="1"/>
  </si>
  <si>
    <t>長槍と盾を持つ歩兵。密な隊列を組める</t>
    <rPh sb="0" eb="1">
      <t>ナガ</t>
    </rPh>
    <rPh sb="1" eb="2">
      <t>ヤリ</t>
    </rPh>
    <rPh sb="3" eb="4">
      <t>タテ</t>
    </rPh>
    <rPh sb="5" eb="6">
      <t>モ</t>
    </rPh>
    <rPh sb="7" eb="9">
      <t>ホヘイ</t>
    </rPh>
    <rPh sb="10" eb="11">
      <t>ミツ</t>
    </rPh>
    <rPh sb="12" eb="14">
      <t>タイレツ</t>
    </rPh>
    <rPh sb="15" eb="16">
      <t>ク</t>
    </rPh>
    <phoneticPr fontId="1"/>
  </si>
  <si>
    <t>Berytian Elite Soldier</t>
    <phoneticPr fontId="1"/>
  </si>
  <si>
    <t>小剣と盾を持つ歩兵。高い士気を持ち戦闘技能も向上</t>
    <rPh sb="0" eb="2">
      <t>ショウケン</t>
    </rPh>
    <rPh sb="3" eb="4">
      <t>タテ</t>
    </rPh>
    <rPh sb="5" eb="6">
      <t>モ</t>
    </rPh>
    <rPh sb="7" eb="9">
      <t>ホヘイ</t>
    </rPh>
    <rPh sb="10" eb="11">
      <t>タカ</t>
    </rPh>
    <rPh sb="12" eb="14">
      <t>シキ</t>
    </rPh>
    <rPh sb="15" eb="16">
      <t>モ</t>
    </rPh>
    <rPh sb="17" eb="19">
      <t>セントウ</t>
    </rPh>
    <rPh sb="19" eb="21">
      <t>ギノウ</t>
    </rPh>
    <rPh sb="22" eb="24">
      <t>コウジョウ</t>
    </rPh>
    <phoneticPr fontId="1"/>
  </si>
  <si>
    <t>Berytian Lancer</t>
    <phoneticPr fontId="1"/>
  </si>
  <si>
    <t>騎兵</t>
    <rPh sb="0" eb="2">
      <t>キヘイ</t>
    </rPh>
    <phoneticPr fontId="1"/>
  </si>
  <si>
    <t>軽突撃槍と盾を持つ軽騎兵。船に乗れない点に注意</t>
    <rPh sb="0" eb="1">
      <t>ケイ</t>
    </rPh>
    <rPh sb="1" eb="3">
      <t>トツゲキ</t>
    </rPh>
    <rPh sb="3" eb="4">
      <t>ヤリ</t>
    </rPh>
    <rPh sb="5" eb="6">
      <t>タテ</t>
    </rPh>
    <rPh sb="7" eb="8">
      <t>モ</t>
    </rPh>
    <rPh sb="9" eb="10">
      <t>ケイ</t>
    </rPh>
    <rPh sb="10" eb="12">
      <t>キヘイ</t>
    </rPh>
    <rPh sb="13" eb="14">
      <t>フネ</t>
    </rPh>
    <rPh sb="15" eb="16">
      <t>ノ</t>
    </rPh>
    <rPh sb="19" eb="20">
      <t>テン</t>
    </rPh>
    <rPh sb="21" eb="23">
      <t>チュウイ</t>
    </rPh>
    <phoneticPr fontId="1"/>
  </si>
  <si>
    <t>War Elephant</t>
    <phoneticPr fontId="1"/>
  </si>
  <si>
    <t>軍用象</t>
    <rPh sb="0" eb="2">
      <t>グンヨウ</t>
    </rPh>
    <rPh sb="2" eb="3">
      <t>ゾウ</t>
    </rPh>
    <phoneticPr fontId="1"/>
  </si>
  <si>
    <t>Colossi Warrior</t>
    <phoneticPr fontId="1"/>
  </si>
  <si>
    <t>小剣と盾を持つ歩兵。強靭だが大柄で船にも載らない</t>
    <rPh sb="0" eb="2">
      <t>ショウケン</t>
    </rPh>
    <rPh sb="3" eb="4">
      <t>タテ</t>
    </rPh>
    <rPh sb="5" eb="6">
      <t>モ</t>
    </rPh>
    <rPh sb="7" eb="9">
      <t>ホヘイ</t>
    </rPh>
    <rPh sb="10" eb="12">
      <t>キョウジン</t>
    </rPh>
    <rPh sb="14" eb="16">
      <t>オオガラ</t>
    </rPh>
    <rPh sb="17" eb="18">
      <t>フネ</t>
    </rPh>
    <rPh sb="20" eb="21">
      <t>ノ</t>
    </rPh>
    <phoneticPr fontId="1"/>
  </si>
  <si>
    <t>敵を蹂躙する巨大生物。当然だが船には載らない</t>
    <rPh sb="11" eb="13">
      <t>トウゼン</t>
    </rPh>
    <rPh sb="15" eb="16">
      <t>フネ</t>
    </rPh>
    <rPh sb="18" eb="19">
      <t>ノ</t>
    </rPh>
    <phoneticPr fontId="1"/>
  </si>
  <si>
    <t>Berytian Priest</t>
    <phoneticPr fontId="1"/>
  </si>
  <si>
    <t>血1聖1</t>
    <rPh sb="0" eb="1">
      <t>ケツ</t>
    </rPh>
    <rPh sb="2" eb="3">
      <t>セイ</t>
    </rPh>
    <phoneticPr fontId="1"/>
  </si>
  <si>
    <t>火風地血+1:100%</t>
    <rPh sb="0" eb="1">
      <t>ヒ</t>
    </rPh>
    <rPh sb="1" eb="2">
      <t>カゼ</t>
    </rPh>
    <rPh sb="2" eb="3">
      <t>チ</t>
    </rPh>
    <rPh sb="3" eb="4">
      <t>ケツ</t>
    </rPh>
    <phoneticPr fontId="1"/>
  </si>
  <si>
    <t>Berytian Sage</t>
    <phoneticPr fontId="1"/>
  </si>
  <si>
    <t>地1</t>
    <rPh sb="0" eb="1">
      <t>チ</t>
    </rPh>
    <phoneticPr fontId="1"/>
  </si>
  <si>
    <t>風水+1:100%</t>
    <rPh sb="0" eb="1">
      <t>カゼ</t>
    </rPh>
    <rPh sb="1" eb="2">
      <t>ミズ</t>
    </rPh>
    <phoneticPr fontId="1"/>
  </si>
  <si>
    <t>Mage Pilot</t>
    <phoneticPr fontId="1"/>
  </si>
  <si>
    <t>風1水1</t>
    <rPh sb="0" eb="1">
      <t>カゼ</t>
    </rPh>
    <rPh sb="2" eb="3">
      <t>ミズ</t>
    </rPh>
    <phoneticPr fontId="1"/>
  </si>
  <si>
    <t>Storm Caller</t>
    <phoneticPr fontId="1"/>
  </si>
  <si>
    <t>風2水2</t>
    <rPh sb="0" eb="1">
      <t>カゼ</t>
    </rPh>
    <rPh sb="2" eb="3">
      <t>ミズ</t>
    </rPh>
    <phoneticPr fontId="1"/>
  </si>
  <si>
    <t>火風水星+1:100%</t>
    <rPh sb="0" eb="1">
      <t>ヒ</t>
    </rPh>
    <rPh sb="1" eb="2">
      <t>カゼ</t>
    </rPh>
    <rPh sb="2" eb="3">
      <t>ミズ</t>
    </rPh>
    <rPh sb="3" eb="4">
      <t>ホシ</t>
    </rPh>
    <phoneticPr fontId="1"/>
  </si>
  <si>
    <t>Bride-in-Waiting</t>
    <phoneticPr fontId="1"/>
  </si>
  <si>
    <t>火2風2地1血2聖2</t>
    <rPh sb="0" eb="1">
      <t>ヒ</t>
    </rPh>
    <rPh sb="2" eb="3">
      <t>カゼ</t>
    </rPh>
    <rPh sb="4" eb="5">
      <t>チ</t>
    </rPh>
    <rPh sb="6" eb="7">
      <t>ケツ</t>
    </rPh>
    <rPh sb="8" eb="9">
      <t>セイ</t>
    </rPh>
    <phoneticPr fontId="1"/>
  </si>
  <si>
    <t>火風地血+1:100% 火風地血+1:10%</t>
    <rPh sb="0" eb="1">
      <t>ヒ</t>
    </rPh>
    <rPh sb="1" eb="2">
      <t>カゼ</t>
    </rPh>
    <rPh sb="2" eb="3">
      <t>チ</t>
    </rPh>
    <rPh sb="3" eb="4">
      <t>ケツ</t>
    </rPh>
    <rPh sb="12" eb="13">
      <t>ヒ</t>
    </rPh>
    <rPh sb="13" eb="14">
      <t>カゼ</t>
    </rPh>
    <rPh sb="14" eb="15">
      <t>チ</t>
    </rPh>
    <rPh sb="15" eb="16">
      <t>ケツ</t>
    </rPh>
    <phoneticPr fontId="1"/>
  </si>
  <si>
    <t>21+</t>
    <phoneticPr fontId="1"/>
  </si>
  <si>
    <t>Telkhine (Daimon)</t>
    <phoneticPr fontId="1"/>
  </si>
  <si>
    <t>Telkhine (Human)</t>
    <phoneticPr fontId="1"/>
  </si>
  <si>
    <t>火風水地死+1:100%</t>
    <rPh sb="0" eb="1">
      <t>ヒ</t>
    </rPh>
    <rPh sb="1" eb="2">
      <t>カゼ</t>
    </rPh>
    <rPh sb="2" eb="3">
      <t>ミズ</t>
    </rPh>
    <rPh sb="3" eb="4">
      <t>チ</t>
    </rPh>
    <rPh sb="4" eb="5">
      <t>シ</t>
    </rPh>
    <phoneticPr fontId="1"/>
  </si>
  <si>
    <t>火2風3+1水3+1地3死2</t>
    <rPh sb="0" eb="1">
      <t>ヒ</t>
    </rPh>
    <rPh sb="2" eb="3">
      <t>カゼ</t>
    </rPh>
    <rPh sb="6" eb="7">
      <t>ミズ</t>
    </rPh>
    <rPh sb="10" eb="11">
      <t>チ</t>
    </rPh>
    <rPh sb="12" eb="13">
      <t>シ</t>
    </rPh>
    <phoneticPr fontId="1"/>
  </si>
  <si>
    <t>Berytos</t>
    <phoneticPr fontId="1"/>
  </si>
  <si>
    <t>Melqart</t>
    <phoneticPr fontId="1"/>
  </si>
  <si>
    <t>血3聖3</t>
    <rPh sb="0" eb="1">
      <t>ケツ</t>
    </rPh>
    <rPh sb="2" eb="3">
      <t>セイ</t>
    </rPh>
    <phoneticPr fontId="1"/>
  </si>
  <si>
    <t>火風地+2:100%</t>
    <rPh sb="0" eb="1">
      <t>ヒ</t>
    </rPh>
    <rPh sb="1" eb="2">
      <t>カゼ</t>
    </rPh>
    <rPh sb="2" eb="3">
      <t>チ</t>
    </rPh>
    <phoneticPr fontId="1"/>
  </si>
  <si>
    <t>AdeSac</t>
    <phoneticPr fontId="1"/>
  </si>
  <si>
    <t>Comm</t>
    <phoneticPr fontId="1"/>
  </si>
  <si>
    <t>Berytos</t>
    <phoneticPr fontId="1"/>
  </si>
  <si>
    <t>Berytian Captain</t>
    <phoneticPr fontId="1"/>
  </si>
  <si>
    <t>Berytian Militia:10　Berytian Archer:10　Berytian Spearman:10</t>
    <phoneticPr fontId="1"/>
  </si>
  <si>
    <t>Berytian Priest</t>
    <phoneticPr fontId="1"/>
  </si>
  <si>
    <t>Berytian Heavy Spearman:10</t>
    <phoneticPr fontId="1"/>
  </si>
  <si>
    <t>Berytian Captain</t>
    <phoneticPr fontId="1"/>
  </si>
  <si>
    <t>Berytian Archer:10</t>
    <phoneticPr fontId="1"/>
  </si>
  <si>
    <t>Summon Telkhine</t>
    <phoneticPr fontId="1"/>
  </si>
  <si>
    <t>水5</t>
    <rPh sb="0" eb="1">
      <t>ミズ</t>
    </rPh>
    <phoneticPr fontId="1"/>
  </si>
  <si>
    <t>風2</t>
    <rPh sb="0" eb="1">
      <t>カゼ</t>
    </rPh>
    <phoneticPr fontId="1"/>
  </si>
  <si>
    <t>水陸両用</t>
    <rPh sb="0" eb="2">
      <t>スイリク</t>
    </rPh>
    <rPh sb="2" eb="4">
      <t>リョウヨウ</t>
    </rPh>
    <phoneticPr fontId="1"/>
  </si>
  <si>
    <t>強大なる海の神霊Telkhineを召喚します</t>
    <rPh sb="0" eb="2">
      <t>キョウダイ</t>
    </rPh>
    <rPh sb="4" eb="5">
      <t>ウミ</t>
    </rPh>
    <rPh sb="6" eb="8">
      <t>シンレイ</t>
    </rPh>
    <rPh sb="17" eb="19">
      <t>ショウカン</t>
    </rPh>
    <phoneticPr fontId="1"/>
  </si>
  <si>
    <t>Telkhine</t>
    <phoneticPr fontId="1"/>
  </si>
  <si>
    <t>Blood Magic</t>
    <phoneticPr fontId="1"/>
  </si>
  <si>
    <t>Scapegoats</t>
    <phoneticPr fontId="1"/>
  </si>
  <si>
    <t>血1</t>
    <rPh sb="0" eb="1">
      <t>ケツ</t>
    </rPh>
    <phoneticPr fontId="1"/>
  </si>
  <si>
    <t>神聖で狂暴な山羊の悪魔Se'irを2体召喚します</t>
    <phoneticPr fontId="1"/>
  </si>
  <si>
    <t>Se'ir</t>
    <phoneticPr fontId="1"/>
  </si>
  <si>
    <t>Call Melqart</t>
    <phoneticPr fontId="1"/>
  </si>
  <si>
    <t>血3</t>
    <rPh sb="0" eb="1">
      <t>ケツ</t>
    </rPh>
    <phoneticPr fontId="1"/>
  </si>
  <si>
    <t>火2</t>
    <rPh sb="0" eb="1">
      <t>ヒ</t>
    </rPh>
    <phoneticPr fontId="1"/>
  </si>
  <si>
    <t>荒地限定</t>
    <rPh sb="0" eb="2">
      <t>アレチ</t>
    </rPh>
    <rPh sb="2" eb="4">
      <t>ゲンテイ</t>
    </rPh>
    <phoneticPr fontId="1"/>
  </si>
  <si>
    <t>Melqart</t>
    <phoneticPr fontId="1"/>
  </si>
  <si>
    <t>恐るべき巨人の暴君Melqartを召喚します</t>
    <rPh sb="0" eb="1">
      <t>オソ</t>
    </rPh>
    <rPh sb="4" eb="6">
      <t>キョジン</t>
    </rPh>
    <rPh sb="7" eb="9">
      <t>ボウクン</t>
    </rPh>
    <rPh sb="17" eb="19">
      <t>ショウカン</t>
    </rPh>
    <phoneticPr fontId="1"/>
  </si>
  <si>
    <t>Summon Mazzikim</t>
    <phoneticPr fontId="1"/>
  </si>
  <si>
    <t>Herd of Elephants</t>
    <phoneticPr fontId="1"/>
  </si>
  <si>
    <t>Pride of Lions</t>
    <phoneticPr fontId="1"/>
  </si>
  <si>
    <t>Summon Lilot</t>
    <phoneticPr fontId="1"/>
  </si>
  <si>
    <t>Summon Telkhine</t>
    <phoneticPr fontId="1"/>
  </si>
  <si>
    <t>Scapegoats</t>
    <phoneticPr fontId="1"/>
  </si>
  <si>
    <t>Summon Shedim</t>
    <phoneticPr fontId="1"/>
  </si>
  <si>
    <t>Call Melqart</t>
    <phoneticPr fontId="1"/>
  </si>
  <si>
    <t>Berytos</t>
    <phoneticPr fontId="1"/>
  </si>
  <si>
    <t>火2風3水3地3死2</t>
    <phoneticPr fontId="1"/>
  </si>
  <si>
    <t>レベル2の聖職者。火風地血の魔法技能を持つ。指揮は可能だが航海は不可</t>
    <rPh sb="5" eb="8">
      <t>セイショクシャ</t>
    </rPh>
    <rPh sb="9" eb="10">
      <t>ヒ</t>
    </rPh>
    <rPh sb="10" eb="11">
      <t>カゼ</t>
    </rPh>
    <rPh sb="11" eb="12">
      <t>チ</t>
    </rPh>
    <rPh sb="12" eb="13">
      <t>ケツ</t>
    </rPh>
    <rPh sb="14" eb="16">
      <t>マホウ</t>
    </rPh>
    <rPh sb="16" eb="18">
      <t>ギノウ</t>
    </rPh>
    <rPh sb="19" eb="20">
      <t>モ</t>
    </rPh>
    <rPh sb="22" eb="24">
      <t>シキ</t>
    </rPh>
    <rPh sb="25" eb="27">
      <t>カノウ</t>
    </rPh>
    <rPh sb="29" eb="31">
      <t>コウカイ</t>
    </rPh>
    <rPh sb="32" eb="34">
      <t>フカ</t>
    </rPh>
    <phoneticPr fontId="1"/>
  </si>
  <si>
    <t>洞窟の要塞に税収/資源ボーナス</t>
    <phoneticPr fontId="1"/>
  </si>
  <si>
    <t>Cavern of the Sun, House of Knives</t>
    <phoneticPr fontId="1"/>
  </si>
  <si>
    <t>火3地1死2</t>
    <rPh sb="0" eb="1">
      <t>ヒ</t>
    </rPh>
    <rPh sb="2" eb="3">
      <t>チ</t>
    </rPh>
    <rPh sb="4" eb="5">
      <t>シ</t>
    </rPh>
    <phoneticPr fontId="1"/>
  </si>
  <si>
    <t>Kulullu King</t>
    <phoneticPr fontId="1"/>
  </si>
  <si>
    <t>Batab</t>
    <phoneticPr fontId="1"/>
  </si>
  <si>
    <t>指揮官</t>
    <rPh sb="0" eb="3">
      <t>シキカン</t>
    </rPh>
    <phoneticPr fontId="1"/>
  </si>
  <si>
    <t>標準的な指揮官。安いので斥候も兼ねる</t>
    <rPh sb="0" eb="3">
      <t>ヒョウジュンテキ</t>
    </rPh>
    <rPh sb="4" eb="7">
      <t>シキカン</t>
    </rPh>
    <rPh sb="8" eb="9">
      <t>ヤス</t>
    </rPh>
    <rPh sb="12" eb="14">
      <t>セッコウ</t>
    </rPh>
    <rPh sb="15" eb="16">
      <t>カ</t>
    </rPh>
    <phoneticPr fontId="1"/>
  </si>
  <si>
    <t>f</t>
    <phoneticPr fontId="1"/>
  </si>
  <si>
    <t>f</t>
    <phoneticPr fontId="1"/>
  </si>
  <si>
    <t>Ajaw</t>
    <phoneticPr fontId="1"/>
  </si>
  <si>
    <t>城</t>
    <rPh sb="0" eb="1">
      <t>シロ</t>
    </rPh>
    <phoneticPr fontId="1"/>
  </si>
  <si>
    <t>y</t>
    <phoneticPr fontId="1"/>
  </si>
  <si>
    <t>聖職者</t>
    <rPh sb="0" eb="3">
      <t>セイショクシャ</t>
    </rPh>
    <phoneticPr fontId="1"/>
  </si>
  <si>
    <t>y</t>
    <phoneticPr fontId="1"/>
  </si>
  <si>
    <t>レベル1の聖職者。上位指揮官も兼任する</t>
    <rPh sb="5" eb="8">
      <t>セイショクシャ</t>
    </rPh>
    <rPh sb="9" eb="11">
      <t>ジョウイ</t>
    </rPh>
    <rPh sb="11" eb="14">
      <t>シキカン</t>
    </rPh>
    <rPh sb="15" eb="17">
      <t>ケンニン</t>
    </rPh>
    <phoneticPr fontId="1"/>
  </si>
  <si>
    <t>Ajaw Kan Ek'</t>
    <phoneticPr fontId="1"/>
  </si>
  <si>
    <t>レベル2の聖職者。最上位指揮官も兼任する</t>
    <rPh sb="5" eb="8">
      <t>セイショクシャ</t>
    </rPh>
    <rPh sb="9" eb="12">
      <t>サイジョウイ</t>
    </rPh>
    <rPh sb="12" eb="15">
      <t>シキカン</t>
    </rPh>
    <rPh sb="16" eb="18">
      <t>ケンニン</t>
    </rPh>
    <phoneticPr fontId="1"/>
  </si>
  <si>
    <t>f</t>
    <phoneticPr fontId="1"/>
  </si>
  <si>
    <t>Xibalban Scorpion Trainer</t>
    <phoneticPr fontId="1"/>
  </si>
  <si>
    <t>魔法生物担当の指揮官。蠍や各種の召喚生物の指揮に</t>
    <rPh sb="0" eb="2">
      <t>マホウ</t>
    </rPh>
    <rPh sb="2" eb="4">
      <t>セイブツ</t>
    </rPh>
    <rPh sb="4" eb="6">
      <t>タントウ</t>
    </rPh>
    <rPh sb="7" eb="10">
      <t>シキカン</t>
    </rPh>
    <rPh sb="11" eb="12">
      <t>サソリ</t>
    </rPh>
    <rPh sb="13" eb="15">
      <t>カクシュ</t>
    </rPh>
    <rPh sb="16" eb="18">
      <t>ショウカン</t>
    </rPh>
    <rPh sb="18" eb="20">
      <t>セイブツ</t>
    </rPh>
    <rPh sb="21" eb="23">
      <t>シキ</t>
    </rPh>
    <phoneticPr fontId="1"/>
  </si>
  <si>
    <t>Chilan</t>
    <phoneticPr fontId="1"/>
  </si>
  <si>
    <t>レベル1の聖職者。地と死の魔法技能も持つ</t>
    <rPh sb="5" eb="8">
      <t>セイショクシャ</t>
    </rPh>
    <rPh sb="9" eb="10">
      <t>チ</t>
    </rPh>
    <rPh sb="11" eb="12">
      <t>シ</t>
    </rPh>
    <rPh sb="13" eb="15">
      <t>マホウ</t>
    </rPh>
    <rPh sb="15" eb="17">
      <t>ギノウ</t>
    </rPh>
    <rPh sb="18" eb="19">
      <t>モ</t>
    </rPh>
    <phoneticPr fontId="1"/>
  </si>
  <si>
    <t>Ah Nakom</t>
    <phoneticPr fontId="1"/>
  </si>
  <si>
    <t>y</t>
    <phoneticPr fontId="1"/>
  </si>
  <si>
    <t>レベル1の聖職者。血の魔法技能も持つ。Zotzは皆奴隷集めが得意</t>
    <rPh sb="5" eb="8">
      <t>セイショクシャ</t>
    </rPh>
    <rPh sb="9" eb="10">
      <t>ケツ</t>
    </rPh>
    <rPh sb="11" eb="13">
      <t>マホウ</t>
    </rPh>
    <rPh sb="13" eb="15">
      <t>ギノウ</t>
    </rPh>
    <rPh sb="16" eb="17">
      <t>モ</t>
    </rPh>
    <rPh sb="24" eb="25">
      <t>ミナ</t>
    </rPh>
    <rPh sb="25" eb="27">
      <t>ドレイ</t>
    </rPh>
    <rPh sb="27" eb="28">
      <t>アツ</t>
    </rPh>
    <rPh sb="30" eb="32">
      <t>トクイ</t>
    </rPh>
    <phoneticPr fontId="1"/>
  </si>
  <si>
    <t>Ah K'in</t>
    <phoneticPr fontId="1"/>
  </si>
  <si>
    <t>レベル1の聖職者。火などの魔法技能も持つ</t>
    <rPh sb="5" eb="8">
      <t>セイショクシャ</t>
    </rPh>
    <rPh sb="9" eb="10">
      <t>ヒ</t>
    </rPh>
    <rPh sb="13" eb="15">
      <t>マホウ</t>
    </rPh>
    <rPh sb="15" eb="17">
      <t>ギノウ</t>
    </rPh>
    <rPh sb="18" eb="19">
      <t>モ</t>
    </rPh>
    <phoneticPr fontId="1"/>
  </si>
  <si>
    <t>城穴</t>
    <rPh sb="0" eb="1">
      <t>シロ</t>
    </rPh>
    <rPh sb="1" eb="2">
      <t>アナ</t>
    </rPh>
    <phoneticPr fontId="1"/>
  </si>
  <si>
    <t>城森穴</t>
    <rPh sb="0" eb="1">
      <t>シロ</t>
    </rPh>
    <rPh sb="1" eb="2">
      <t>モリ</t>
    </rPh>
    <rPh sb="2" eb="3">
      <t>アナ</t>
    </rPh>
    <phoneticPr fontId="1"/>
  </si>
  <si>
    <t>Ah Itz</t>
    <phoneticPr fontId="1"/>
  </si>
  <si>
    <t>魔術師</t>
    <rPh sb="0" eb="3">
      <t>マジュツシ</t>
    </rPh>
    <phoneticPr fontId="1"/>
  </si>
  <si>
    <t>15+</t>
    <phoneticPr fontId="1"/>
  </si>
  <si>
    <t>0+</t>
    <phoneticPr fontId="1"/>
  </si>
  <si>
    <t>35+</t>
    <phoneticPr fontId="1"/>
  </si>
  <si>
    <t>Camazots</t>
    <phoneticPr fontId="1"/>
  </si>
  <si>
    <t>死、血などの魔法技能を持つ。上位より雇用が早い点が売り</t>
    <rPh sb="0" eb="1">
      <t>シ</t>
    </rPh>
    <rPh sb="2" eb="3">
      <t>ケツ</t>
    </rPh>
    <rPh sb="6" eb="8">
      <t>マホウ</t>
    </rPh>
    <rPh sb="8" eb="10">
      <t>ギノウ</t>
    </rPh>
    <rPh sb="11" eb="12">
      <t>モ</t>
    </rPh>
    <rPh sb="14" eb="16">
      <t>ジョウイ</t>
    </rPh>
    <rPh sb="18" eb="20">
      <t>コヨウ</t>
    </rPh>
    <rPh sb="21" eb="22">
      <t>ハヤ</t>
    </rPh>
    <rPh sb="23" eb="24">
      <t>テン</t>
    </rPh>
    <rPh sb="25" eb="26">
      <t>ウ</t>
    </rPh>
    <phoneticPr fontId="1"/>
  </si>
  <si>
    <t>死、血などの魔法技能を持つ。雇用時間は長いが条件は緩い</t>
    <rPh sb="0" eb="1">
      <t>シ</t>
    </rPh>
    <rPh sb="2" eb="3">
      <t>ケツ</t>
    </rPh>
    <rPh sb="6" eb="8">
      <t>マホウ</t>
    </rPh>
    <rPh sb="8" eb="10">
      <t>ギノウ</t>
    </rPh>
    <rPh sb="11" eb="12">
      <t>モ</t>
    </rPh>
    <rPh sb="14" eb="16">
      <t>コヨウ</t>
    </rPh>
    <rPh sb="16" eb="18">
      <t>ジカン</t>
    </rPh>
    <rPh sb="19" eb="20">
      <t>ナガ</t>
    </rPh>
    <rPh sb="22" eb="24">
      <t>ジョウケン</t>
    </rPh>
    <rPh sb="25" eb="26">
      <t>ユル</t>
    </rPh>
    <phoneticPr fontId="1"/>
  </si>
  <si>
    <t>65+</t>
    <phoneticPr fontId="1"/>
  </si>
  <si>
    <t>Ah K'in Kan Ek'</t>
    <phoneticPr fontId="1"/>
  </si>
  <si>
    <t>都</t>
    <rPh sb="0" eb="1">
      <t>ミヤコ</t>
    </rPh>
    <phoneticPr fontId="1"/>
  </si>
  <si>
    <t>y</t>
    <phoneticPr fontId="1"/>
  </si>
  <si>
    <t>レベル2の聖職者。火、地、死などの魔法技能も持つ</t>
    <rPh sb="5" eb="8">
      <t>セイショクシャ</t>
    </rPh>
    <rPh sb="9" eb="10">
      <t>ヒ</t>
    </rPh>
    <rPh sb="11" eb="12">
      <t>チ</t>
    </rPh>
    <rPh sb="13" eb="14">
      <t>シ</t>
    </rPh>
    <rPh sb="17" eb="19">
      <t>マホウ</t>
    </rPh>
    <rPh sb="19" eb="21">
      <t>ギノウ</t>
    </rPh>
    <rPh sb="22" eb="23">
      <t>モ</t>
    </rPh>
    <phoneticPr fontId="1"/>
  </si>
  <si>
    <t>25+</t>
    <phoneticPr fontId="1"/>
  </si>
  <si>
    <t>30+</t>
    <phoneticPr fontId="1"/>
  </si>
  <si>
    <t>Onaqui</t>
    <phoneticPr fontId="1"/>
  </si>
  <si>
    <t>レベル2の聖職者。州に不安を撒くが魔力は強大</t>
    <rPh sb="5" eb="8">
      <t>セイショクシャ</t>
    </rPh>
    <rPh sb="9" eb="10">
      <t>シュウ</t>
    </rPh>
    <rPh sb="11" eb="13">
      <t>フアン</t>
    </rPh>
    <rPh sb="14" eb="15">
      <t>マ</t>
    </rPh>
    <rPh sb="17" eb="19">
      <t>マリョク</t>
    </rPh>
    <rPh sb="20" eb="22">
      <t>キョウダイ</t>
    </rPh>
    <phoneticPr fontId="1"/>
  </si>
  <si>
    <t>80+</t>
    <phoneticPr fontId="1"/>
  </si>
  <si>
    <t>145+</t>
    <phoneticPr fontId="1"/>
  </si>
  <si>
    <t>Xibalba</t>
    <phoneticPr fontId="1"/>
  </si>
  <si>
    <t>兵士</t>
    <rPh sb="0" eb="2">
      <t>ヘイシ</t>
    </rPh>
    <phoneticPr fontId="1"/>
  </si>
  <si>
    <t>Xibalban Warrior</t>
    <phoneticPr fontId="1"/>
  </si>
  <si>
    <t>城森穴</t>
    <rPh sb="0" eb="1">
      <t>シロ</t>
    </rPh>
    <rPh sb="1" eb="2">
      <t>モリ</t>
    </rPh>
    <rPh sb="2" eb="3">
      <t>アナ</t>
    </rPh>
    <phoneticPr fontId="1"/>
  </si>
  <si>
    <t>飛行兵</t>
    <rPh sb="0" eb="2">
      <t>ヒコウ</t>
    </rPh>
    <rPh sb="2" eb="3">
      <t>ヘイ</t>
    </rPh>
    <phoneticPr fontId="1"/>
  </si>
  <si>
    <t>突撃槍を持つ軽戦士。最初の一撃だけはそれなり</t>
    <rPh sb="0" eb="2">
      <t>トツゲキ</t>
    </rPh>
    <rPh sb="2" eb="3">
      <t>ヤリ</t>
    </rPh>
    <rPh sb="4" eb="5">
      <t>モ</t>
    </rPh>
    <rPh sb="6" eb="7">
      <t>ケイ</t>
    </rPh>
    <rPh sb="7" eb="9">
      <t>センシ</t>
    </rPh>
    <rPh sb="10" eb="12">
      <t>サイショ</t>
    </rPh>
    <rPh sb="13" eb="15">
      <t>イチゲキ</t>
    </rPh>
    <phoneticPr fontId="1"/>
  </si>
  <si>
    <t>f</t>
    <phoneticPr fontId="1"/>
  </si>
  <si>
    <t>f</t>
    <phoneticPr fontId="1"/>
  </si>
  <si>
    <t>刃付き鈍器を持つ軽戦士。両手武器で非力さを補っている</t>
    <rPh sb="0" eb="1">
      <t>ヤイバ</t>
    </rPh>
    <rPh sb="1" eb="2">
      <t>ツ</t>
    </rPh>
    <rPh sb="3" eb="5">
      <t>ドンキ</t>
    </rPh>
    <rPh sb="6" eb="7">
      <t>モ</t>
    </rPh>
    <rPh sb="8" eb="9">
      <t>ケイ</t>
    </rPh>
    <rPh sb="9" eb="11">
      <t>センシ</t>
    </rPh>
    <rPh sb="12" eb="14">
      <t>リョウテ</t>
    </rPh>
    <rPh sb="14" eb="16">
      <t>ブキ</t>
    </rPh>
    <rPh sb="17" eb="19">
      <t>ヒリキ</t>
    </rPh>
    <rPh sb="21" eb="22">
      <t>オギナ</t>
    </rPh>
    <phoneticPr fontId="1"/>
  </si>
  <si>
    <t>f</t>
    <phoneticPr fontId="1"/>
  </si>
  <si>
    <t>Xibalban Dart Thrower</t>
    <phoneticPr fontId="1"/>
  </si>
  <si>
    <t>城</t>
    <rPh sb="0" eb="1">
      <t>シロ</t>
    </rPh>
    <phoneticPr fontId="1"/>
  </si>
  <si>
    <t>鈍器と吹矢を持つ軽戦士。射撃部隊と考えるには色々と足りない</t>
    <rPh sb="0" eb="2">
      <t>ドンキ</t>
    </rPh>
    <rPh sb="3" eb="5">
      <t>フキヤ</t>
    </rPh>
    <rPh sb="6" eb="7">
      <t>モ</t>
    </rPh>
    <rPh sb="8" eb="9">
      <t>ケイ</t>
    </rPh>
    <rPh sb="9" eb="11">
      <t>センシ</t>
    </rPh>
    <rPh sb="12" eb="14">
      <t>シャゲキ</t>
    </rPh>
    <rPh sb="14" eb="16">
      <t>ブタイ</t>
    </rPh>
    <rPh sb="17" eb="18">
      <t>カンガ</t>
    </rPh>
    <rPh sb="22" eb="24">
      <t>イロイロ</t>
    </rPh>
    <rPh sb="25" eb="26">
      <t>タ</t>
    </rPh>
    <phoneticPr fontId="1"/>
  </si>
  <si>
    <t>Xibalban Guard</t>
    <phoneticPr fontId="1"/>
  </si>
  <si>
    <t>刃付き鈍器を持つ軽戦士。戦闘技能が高めで護衛も得意</t>
    <rPh sb="0" eb="1">
      <t>ヤイバ</t>
    </rPh>
    <rPh sb="1" eb="2">
      <t>ツ</t>
    </rPh>
    <rPh sb="3" eb="5">
      <t>ドンキ</t>
    </rPh>
    <rPh sb="6" eb="7">
      <t>モ</t>
    </rPh>
    <rPh sb="8" eb="9">
      <t>ケイ</t>
    </rPh>
    <rPh sb="9" eb="11">
      <t>センシ</t>
    </rPh>
    <rPh sb="12" eb="14">
      <t>セントウ</t>
    </rPh>
    <rPh sb="14" eb="16">
      <t>ギノウ</t>
    </rPh>
    <rPh sb="17" eb="18">
      <t>タカ</t>
    </rPh>
    <rPh sb="20" eb="22">
      <t>ゴエイ</t>
    </rPh>
    <rPh sb="23" eb="25">
      <t>トクイ</t>
    </rPh>
    <phoneticPr fontId="1"/>
  </si>
  <si>
    <t>Large Scorpion</t>
    <phoneticPr fontId="1"/>
  </si>
  <si>
    <t>魔獣</t>
    <rPh sb="0" eb="2">
      <t>マジュウ</t>
    </rPh>
    <phoneticPr fontId="1"/>
  </si>
  <si>
    <t>やや大きい蠍。大群で敵を煩わせるのが主な役割</t>
    <rPh sb="2" eb="3">
      <t>オオ</t>
    </rPh>
    <rPh sb="5" eb="6">
      <t>サソリ</t>
    </rPh>
    <rPh sb="7" eb="9">
      <t>タイグン</t>
    </rPh>
    <rPh sb="10" eb="11">
      <t>テキ</t>
    </rPh>
    <rPh sb="12" eb="13">
      <t>ワズラ</t>
    </rPh>
    <rPh sb="18" eb="19">
      <t>オモ</t>
    </rPh>
    <rPh sb="20" eb="22">
      <t>ヤクワリ</t>
    </rPh>
    <phoneticPr fontId="1"/>
  </si>
  <si>
    <t>w</t>
    <phoneticPr fontId="1"/>
  </si>
  <si>
    <t>Giant Scorpion</t>
    <phoneticPr fontId="1"/>
  </si>
  <si>
    <t>魔獣</t>
    <rPh sb="0" eb="1">
      <t>マ</t>
    </rPh>
    <rPh sb="1" eb="2">
      <t>ジュウ</t>
    </rPh>
    <phoneticPr fontId="1"/>
  </si>
  <si>
    <t>かなり大きい蠍。毒針も鋭くなり軽装相手なら十分な脅威</t>
    <rPh sb="3" eb="4">
      <t>オオ</t>
    </rPh>
    <rPh sb="6" eb="7">
      <t>サソリ</t>
    </rPh>
    <rPh sb="8" eb="10">
      <t>ドクバリ</t>
    </rPh>
    <rPh sb="11" eb="12">
      <t>スルド</t>
    </rPh>
    <rPh sb="15" eb="17">
      <t>ケイソウ</t>
    </rPh>
    <rPh sb="17" eb="19">
      <t>アイテ</t>
    </rPh>
    <rPh sb="21" eb="23">
      <t>ジュウブン</t>
    </rPh>
    <rPh sb="24" eb="26">
      <t>キョウイ</t>
    </rPh>
    <phoneticPr fontId="1"/>
  </si>
  <si>
    <t>w</t>
    <phoneticPr fontId="1"/>
  </si>
  <si>
    <t>Xibalban Scorpion</t>
    <phoneticPr fontId="1"/>
  </si>
  <si>
    <t>10/城</t>
    <rPh sb="3" eb="4">
      <t>シロ</t>
    </rPh>
    <phoneticPr fontId="1"/>
  </si>
  <si>
    <t>異常に大きい蠍。致命的な毒を持ち攻撃面も期待できる</t>
    <rPh sb="0" eb="2">
      <t>イジョウ</t>
    </rPh>
    <rPh sb="3" eb="4">
      <t>オオ</t>
    </rPh>
    <rPh sb="6" eb="7">
      <t>サソリ</t>
    </rPh>
    <rPh sb="8" eb="11">
      <t>チメイテキ</t>
    </rPh>
    <rPh sb="12" eb="13">
      <t>ドク</t>
    </rPh>
    <rPh sb="14" eb="15">
      <t>モ</t>
    </rPh>
    <rPh sb="16" eb="18">
      <t>コウゲキ</t>
    </rPh>
    <rPh sb="18" eb="19">
      <t>メン</t>
    </rPh>
    <rPh sb="20" eb="22">
      <t>キタイ</t>
    </rPh>
    <phoneticPr fontId="1"/>
  </si>
  <si>
    <t>Sun Guide</t>
    <phoneticPr fontId="1"/>
  </si>
  <si>
    <t>都</t>
    <rPh sb="0" eb="1">
      <t>ミヤコ</t>
    </rPh>
    <phoneticPr fontId="1"/>
  </si>
  <si>
    <t>y</t>
    <phoneticPr fontId="1"/>
  </si>
  <si>
    <t>y</t>
    <phoneticPr fontId="1"/>
  </si>
  <si>
    <t>魔法の刃を持つ戦士。高い攻撃技能を持ち攻撃力も十分</t>
    <rPh sb="0" eb="2">
      <t>マホウ</t>
    </rPh>
    <rPh sb="3" eb="4">
      <t>ヤイバ</t>
    </rPh>
    <rPh sb="5" eb="6">
      <t>モ</t>
    </rPh>
    <rPh sb="7" eb="9">
      <t>センシ</t>
    </rPh>
    <rPh sb="10" eb="11">
      <t>タカ</t>
    </rPh>
    <rPh sb="12" eb="14">
      <t>コウゲキ</t>
    </rPh>
    <rPh sb="14" eb="16">
      <t>ギノウ</t>
    </rPh>
    <rPh sb="17" eb="18">
      <t>モ</t>
    </rPh>
    <rPh sb="19" eb="22">
      <t>コウゲキリョク</t>
    </rPh>
    <rPh sb="23" eb="25">
      <t>ジュウブン</t>
    </rPh>
    <phoneticPr fontId="1"/>
  </si>
  <si>
    <t>Ajaw</t>
    <phoneticPr fontId="1"/>
  </si>
  <si>
    <t>城</t>
    <rPh sb="0" eb="1">
      <t>シロ</t>
    </rPh>
    <phoneticPr fontId="1"/>
  </si>
  <si>
    <t>聖1</t>
    <rPh sb="0" eb="1">
      <t>セイ</t>
    </rPh>
    <phoneticPr fontId="1"/>
  </si>
  <si>
    <t>Ajaw Kan Ek'</t>
    <phoneticPr fontId="1"/>
  </si>
  <si>
    <t>聖2</t>
    <rPh sb="0" eb="1">
      <t>セイ</t>
    </rPh>
    <phoneticPr fontId="1"/>
  </si>
  <si>
    <t>Chilan</t>
    <phoneticPr fontId="1"/>
  </si>
  <si>
    <t>城穴</t>
    <rPh sb="0" eb="1">
      <t>シロ</t>
    </rPh>
    <rPh sb="1" eb="2">
      <t>アナ</t>
    </rPh>
    <phoneticPr fontId="1"/>
  </si>
  <si>
    <t>地1死1聖1</t>
    <rPh sb="0" eb="1">
      <t>チ</t>
    </rPh>
    <rPh sb="2" eb="3">
      <t>シ</t>
    </rPh>
    <rPh sb="4" eb="5">
      <t>セイ</t>
    </rPh>
    <phoneticPr fontId="1"/>
  </si>
  <si>
    <t>Ah Nakom</t>
    <phoneticPr fontId="1"/>
  </si>
  <si>
    <t>血1聖1</t>
    <rPh sb="0" eb="1">
      <t>ケツ</t>
    </rPh>
    <rPh sb="2" eb="3">
      <t>セイ</t>
    </rPh>
    <phoneticPr fontId="1"/>
  </si>
  <si>
    <t>Ah K'in</t>
    <phoneticPr fontId="1"/>
  </si>
  <si>
    <t>火1聖1</t>
    <rPh sb="0" eb="1">
      <t>ヒ</t>
    </rPh>
    <rPh sb="2" eb="3">
      <t>セイ</t>
    </rPh>
    <phoneticPr fontId="1"/>
  </si>
  <si>
    <t>地死血+1:100%</t>
    <rPh sb="0" eb="1">
      <t>チ</t>
    </rPh>
    <rPh sb="1" eb="2">
      <t>シ</t>
    </rPh>
    <rPh sb="2" eb="3">
      <t>ケツ</t>
    </rPh>
    <phoneticPr fontId="1"/>
  </si>
  <si>
    <t>Ah Itz</t>
    <phoneticPr fontId="1"/>
  </si>
  <si>
    <t>死1血1</t>
    <rPh sb="0" eb="1">
      <t>シ</t>
    </rPh>
    <rPh sb="2" eb="3">
      <t>ケツ</t>
    </rPh>
    <phoneticPr fontId="1"/>
  </si>
  <si>
    <t>風地死血+1:100%</t>
    <rPh sb="0" eb="1">
      <t>カゼ</t>
    </rPh>
    <rPh sb="1" eb="2">
      <t>チ</t>
    </rPh>
    <rPh sb="2" eb="3">
      <t>シ</t>
    </rPh>
    <rPh sb="3" eb="4">
      <t>ケツ</t>
    </rPh>
    <phoneticPr fontId="1"/>
  </si>
  <si>
    <t>Camazotz</t>
    <phoneticPr fontId="1"/>
  </si>
  <si>
    <t>死2血1</t>
    <rPh sb="0" eb="1">
      <t>シ</t>
    </rPh>
    <rPh sb="2" eb="3">
      <t>ケツ</t>
    </rPh>
    <phoneticPr fontId="1"/>
  </si>
  <si>
    <t>Ah K'in Kan Ek'</t>
    <phoneticPr fontId="1"/>
  </si>
  <si>
    <t>都</t>
    <rPh sb="0" eb="1">
      <t>ミヤコ</t>
    </rPh>
    <phoneticPr fontId="1"/>
  </si>
  <si>
    <t>火2地1死1聖2</t>
    <rPh sb="0" eb="1">
      <t>ヒ</t>
    </rPh>
    <rPh sb="2" eb="3">
      <t>チ</t>
    </rPh>
    <rPh sb="4" eb="5">
      <t>シ</t>
    </rPh>
    <rPh sb="6" eb="7">
      <t>セイ</t>
    </rPh>
    <phoneticPr fontId="1"/>
  </si>
  <si>
    <t>Onaqui</t>
    <phoneticPr fontId="1"/>
  </si>
  <si>
    <t>死3緑1血3聖2</t>
    <rPh sb="0" eb="1">
      <t>シ</t>
    </rPh>
    <rPh sb="2" eb="3">
      <t>ミドリ</t>
    </rPh>
    <rPh sb="4" eb="5">
      <t>ケツ</t>
    </rPh>
    <rPh sb="6" eb="7">
      <t>セイ</t>
    </rPh>
    <phoneticPr fontId="1"/>
  </si>
  <si>
    <t>火死緑血+1:100% 火死緑血+1:10%</t>
    <rPh sb="0" eb="1">
      <t>ヒ</t>
    </rPh>
    <rPh sb="1" eb="2">
      <t>シ</t>
    </rPh>
    <rPh sb="2" eb="3">
      <t>ミドリ</t>
    </rPh>
    <rPh sb="3" eb="4">
      <t>ケツ</t>
    </rPh>
    <rPh sb="12" eb="13">
      <t>ヒ</t>
    </rPh>
    <rPh sb="13" eb="14">
      <t>シ</t>
    </rPh>
    <rPh sb="14" eb="15">
      <t>ミドリ</t>
    </rPh>
    <rPh sb="15" eb="16">
      <t>ケツ</t>
    </rPh>
    <phoneticPr fontId="1"/>
  </si>
  <si>
    <t>Xibalba</t>
    <phoneticPr fontId="1"/>
  </si>
  <si>
    <t>Batab</t>
    <phoneticPr fontId="1"/>
  </si>
  <si>
    <t>Xibalban Warrior:20　Xibalban Dart Thrower:15</t>
    <phoneticPr fontId="1"/>
  </si>
  <si>
    <t>Warriorは槍装備</t>
    <rPh sb="8" eb="9">
      <t>ヤリ</t>
    </rPh>
    <rPh sb="9" eb="11">
      <t>ソウビ</t>
    </rPh>
    <phoneticPr fontId="1"/>
  </si>
  <si>
    <t>Ah K'in</t>
    <phoneticPr fontId="1"/>
  </si>
  <si>
    <t>Xibalban Guard:20</t>
    <phoneticPr fontId="1"/>
  </si>
  <si>
    <t>Batab</t>
    <phoneticPr fontId="1"/>
  </si>
  <si>
    <t>Xibalban Dart Thrower:10</t>
    <phoneticPr fontId="1"/>
  </si>
  <si>
    <t>Xibalba</t>
    <phoneticPr fontId="1"/>
  </si>
  <si>
    <t>Summon Sacred Scorpion</t>
    <phoneticPr fontId="1"/>
  </si>
  <si>
    <t>地1</t>
    <rPh sb="0" eb="1">
      <t>チ</t>
    </rPh>
    <phoneticPr fontId="1"/>
  </si>
  <si>
    <t>死1</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</si>
  <si>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</si>
  <si>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</si>
  <si>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</si>
  <si>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致命的な毒を持つ神聖なる大蠍Sacred Scorpionを1体召喚します</t>
    <rPh sb="8" eb="10">
      <t>シンセイ</t>
    </rPh>
    <phoneticPr fontId="1"/>
  </si>
  <si>
    <t>Sacred Scorpion</t>
    <phoneticPr fontId="1"/>
  </si>
  <si>
    <t>Conjuration</t>
    <phoneticPr fontId="1"/>
  </si>
  <si>
    <t>Summon Balam</t>
    <phoneticPr fontId="1"/>
  </si>
  <si>
    <t>緑4</t>
    <rPh sb="0" eb="1">
      <t>ミドリ</t>
    </rPh>
    <phoneticPr fontId="1"/>
  </si>
  <si>
    <t>指揮官召喚</t>
    <rPh sb="0" eb="3">
      <t>シキカン</t>
    </rPh>
    <rPh sb="3" eb="5">
      <t>ショウカン</t>
    </rPh>
    <phoneticPr fontId="1"/>
  </si>
  <si>
    <t>4体のBalamのうちの1体を召喚します</t>
    <rPh sb="1" eb="2">
      <t>タイ</t>
    </rPh>
    <rPh sb="13" eb="14">
      <t>タイ</t>
    </rPh>
    <rPh sb="15" eb="17">
      <t>ショウカン</t>
    </rPh>
    <phoneticPr fontId="1"/>
  </si>
  <si>
    <t>Random Balam</t>
    <phoneticPr fontId="1"/>
  </si>
  <si>
    <t>Summon Chaac</t>
    <phoneticPr fontId="1"/>
  </si>
  <si>
    <t>風4</t>
    <rPh sb="0" eb="1">
      <t>カゼ</t>
    </rPh>
    <phoneticPr fontId="1"/>
  </si>
  <si>
    <t>4体のChaacのうちの1体を召喚します</t>
    <rPh sb="1" eb="2">
      <t>タイ</t>
    </rPh>
    <rPh sb="13" eb="14">
      <t>タイ</t>
    </rPh>
    <rPh sb="15" eb="17">
      <t>ショウカン</t>
    </rPh>
    <phoneticPr fontId="1"/>
  </si>
  <si>
    <t>Random Chaac</t>
    <phoneticPr fontId="1"/>
  </si>
  <si>
    <t>ユニーク召喚（候補4種）</t>
    <rPh sb="4" eb="6">
      <t>ショウカン</t>
    </rPh>
    <rPh sb="7" eb="9">
      <t>コウホ</t>
    </rPh>
    <rPh sb="10" eb="11">
      <t>シュ</t>
    </rPh>
    <phoneticPr fontId="1"/>
  </si>
  <si>
    <t>Enchantment</t>
    <phoneticPr fontId="1"/>
  </si>
  <si>
    <t>Theft of the Sun</t>
    <phoneticPr fontId="1"/>
  </si>
  <si>
    <t>死6</t>
    <rPh sb="0" eb="1">
      <t>シ</t>
    </rPh>
    <phoneticPr fontId="1"/>
  </si>
  <si>
    <t>火3</t>
    <rPh sb="0" eb="1">
      <t>ヒ</t>
    </rPh>
    <phoneticPr fontId="1"/>
  </si>
  <si>
    <t>首都限定</t>
    <rPh sb="0" eb="2">
      <t>シュト</t>
    </rPh>
    <rPh sb="2" eb="4">
      <t>ゲンテイ</t>
    </rPh>
    <phoneticPr fontId="1"/>
  </si>
  <si>
    <t>世界呪附</t>
    <rPh sb="0" eb="2">
      <t>セカイ</t>
    </rPh>
    <rPh sb="2" eb="3">
      <t>ジュ</t>
    </rPh>
    <rPh sb="3" eb="4">
      <t>フ</t>
    </rPh>
    <phoneticPr fontId="1"/>
  </si>
  <si>
    <t>太陽を幽閉しその力を利用しつつ世界を永遠の夜に落とします</t>
    <rPh sb="0" eb="2">
      <t>タイヨウ</t>
    </rPh>
    <rPh sb="3" eb="5">
      <t>ユウヘイ</t>
    </rPh>
    <rPh sb="8" eb="9">
      <t>チカラ</t>
    </rPh>
    <rPh sb="10" eb="12">
      <t>リヨウ</t>
    </rPh>
    <rPh sb="15" eb="17">
      <t>セカイ</t>
    </rPh>
    <rPh sb="18" eb="20">
      <t>エイエン</t>
    </rPh>
    <rPh sb="21" eb="22">
      <t>ヨル</t>
    </rPh>
    <rPh sb="23" eb="24">
      <t>オ</t>
    </rPh>
    <phoneticPr fontId="1"/>
  </si>
  <si>
    <t>Thaumaturgy</t>
    <phoneticPr fontId="1"/>
  </si>
  <si>
    <t>Break the Third Soul</t>
    <phoneticPr fontId="1"/>
  </si>
  <si>
    <t>風1</t>
    <rPh sb="0" eb="1">
      <t>カゼ</t>
    </rPh>
    <phoneticPr fontId="1"/>
  </si>
  <si>
    <t>戦闘</t>
    <rPh sb="0" eb="2">
      <t>セントウ</t>
    </rPh>
    <phoneticPr fontId="1"/>
  </si>
  <si>
    <t>疲労</t>
    <rPh sb="0" eb="2">
      <t>ヒロウ</t>
    </rPh>
    <phoneticPr fontId="1"/>
  </si>
  <si>
    <t>20+5</t>
    <phoneticPr fontId="1"/>
  </si>
  <si>
    <t>防御無視\n水中呼吸無効\nアンデッド無効\n無生物無効</t>
    <rPh sb="0" eb="2">
      <t>ボウギョ</t>
    </rPh>
    <rPh sb="2" eb="4">
      <t>ムシ</t>
    </rPh>
    <rPh sb="6" eb="8">
      <t>スイチュウ</t>
    </rPh>
    <rPh sb="8" eb="10">
      <t>コキュウ</t>
    </rPh>
    <rPh sb="10" eb="12">
      <t>ムコウ</t>
    </rPh>
    <rPh sb="19" eb="21">
      <t>ムコウ</t>
    </rPh>
    <rPh sb="23" eb="26">
      <t>ムセイブツ</t>
    </rPh>
    <rPh sb="26" eb="28">
      <t>ムコウ</t>
    </rPh>
    <phoneticPr fontId="1"/>
  </si>
  <si>
    <t>Break the Second Soul</t>
    <phoneticPr fontId="1"/>
  </si>
  <si>
    <t>弱体化</t>
    <rPh sb="0" eb="3">
      <t>ジャクタイカ</t>
    </rPh>
    <phoneticPr fontId="1"/>
  </si>
  <si>
    <t>空気呼吸の敵1体を疲労させようと試みます</t>
    <rPh sb="0" eb="2">
      <t>クウキ</t>
    </rPh>
    <rPh sb="2" eb="4">
      <t>コキュウ</t>
    </rPh>
    <rPh sb="5" eb="6">
      <t>テキ</t>
    </rPh>
    <rPh sb="7" eb="8">
      <t>タイ</t>
    </rPh>
    <rPh sb="9" eb="11">
      <t>ヒロウ</t>
    </rPh>
    <rPh sb="16" eb="17">
      <t>ココロ</t>
    </rPh>
    <phoneticPr fontId="1"/>
  </si>
  <si>
    <t>Limped</t>
    <phoneticPr fontId="1"/>
  </si>
  <si>
    <t>物理属性</t>
    <rPh sb="0" eb="2">
      <t>ブツリ</t>
    </rPh>
    <rPh sb="2" eb="4">
      <t>ゾクセイ</t>
    </rPh>
    <phoneticPr fontId="1"/>
  </si>
  <si>
    <t>Break the Fourth Soul</t>
    <phoneticPr fontId="1"/>
  </si>
  <si>
    <t>Cursed</t>
    <phoneticPr fontId="1"/>
  </si>
  <si>
    <t>実体ある敵1体を呪い傷からの後遺症を受けやすくします</t>
    <rPh sb="0" eb="2">
      <t>ジッタイ</t>
    </rPh>
    <phoneticPr fontId="1"/>
  </si>
  <si>
    <t>実体ある敵1体の脚を骨折させます</t>
    <rPh sb="0" eb="2">
      <t>ジッタイ</t>
    </rPh>
    <rPh sb="4" eb="5">
      <t>テキ</t>
    </rPh>
    <rPh sb="6" eb="7">
      <t>タイ</t>
    </rPh>
    <rPh sb="8" eb="9">
      <t>アシ</t>
    </rPh>
    <rPh sb="10" eb="12">
      <t>コッセツ</t>
    </rPh>
    <phoneticPr fontId="1"/>
  </si>
  <si>
    <t>Gift of the Third Soul</t>
    <phoneticPr fontId="1"/>
  </si>
  <si>
    <t>Reinvigoration</t>
    <phoneticPr fontId="1"/>
  </si>
  <si>
    <t>強化</t>
    <rPh sb="0" eb="2">
      <t>キョウカ</t>
    </rPh>
    <phoneticPr fontId="1"/>
  </si>
  <si>
    <t>水中呼吸無効\nアンデッド無効\n無生物無効</t>
    <rPh sb="0" eb="2">
      <t>スイチュウ</t>
    </rPh>
    <rPh sb="2" eb="4">
      <t>コキュウ</t>
    </rPh>
    <rPh sb="4" eb="6">
      <t>ムコウ</t>
    </rPh>
    <rPh sb="13" eb="15">
      <t>ムコウ</t>
    </rPh>
    <rPh sb="17" eb="20">
      <t>ムセイブツ</t>
    </rPh>
    <rPh sb="20" eb="22">
      <t>ムコウ</t>
    </rPh>
    <phoneticPr fontId="1"/>
  </si>
  <si>
    <t>味方1体の呼吸を助け疲労回復能力を与えます</t>
    <rPh sb="0" eb="2">
      <t>ミカタ</t>
    </rPh>
    <rPh sb="3" eb="4">
      <t>タイ</t>
    </rPh>
    <rPh sb="5" eb="7">
      <t>コキュウ</t>
    </rPh>
    <rPh sb="8" eb="9">
      <t>タス</t>
    </rPh>
    <rPh sb="10" eb="12">
      <t>ヒロウ</t>
    </rPh>
    <rPh sb="12" eb="14">
      <t>カイフク</t>
    </rPh>
    <rPh sb="14" eb="16">
      <t>ノウリョク</t>
    </rPh>
    <rPh sb="17" eb="18">
      <t>アタ</t>
    </rPh>
    <phoneticPr fontId="1"/>
  </si>
  <si>
    <t>Gift of the Second Soul</t>
    <phoneticPr fontId="1"/>
  </si>
  <si>
    <t>水陸両用</t>
    <rPh sb="0" eb="2">
      <t>スイリク</t>
    </rPh>
    <rPh sb="2" eb="4">
      <t>リョウヨウ</t>
    </rPh>
    <phoneticPr fontId="1"/>
  </si>
  <si>
    <t>Blunt Resistance</t>
    <phoneticPr fontId="1"/>
  </si>
  <si>
    <t>実体ある味方1体に打撃耐性を与えます</t>
    <rPh sb="0" eb="2">
      <t>ジッタイ</t>
    </rPh>
    <rPh sb="4" eb="6">
      <t>ミカタ</t>
    </rPh>
    <rPh sb="7" eb="8">
      <t>タイ</t>
    </rPh>
    <rPh sb="9" eb="11">
      <t>ダゲキ</t>
    </rPh>
    <rPh sb="11" eb="13">
      <t>タイセイ</t>
    </rPh>
    <rPh sb="14" eb="15">
      <t>アタ</t>
    </rPh>
    <phoneticPr fontId="1"/>
  </si>
  <si>
    <t>実体ある味方1体に幸運を与えます</t>
    <rPh sb="0" eb="2">
      <t>ジッタイ</t>
    </rPh>
    <rPh sb="4" eb="6">
      <t>ミカタ</t>
    </rPh>
    <rPh sb="7" eb="8">
      <t>タイ</t>
    </rPh>
    <rPh sb="9" eb="11">
      <t>コウウン</t>
    </rPh>
    <rPh sb="12" eb="13">
      <t>アタ</t>
    </rPh>
    <phoneticPr fontId="1"/>
  </si>
  <si>
    <t>Lucky</t>
    <phoneticPr fontId="1"/>
  </si>
  <si>
    <t>Blood Magic</t>
    <phoneticPr fontId="1"/>
  </si>
  <si>
    <t>Break the First Soul</t>
    <phoneticPr fontId="1"/>
  </si>
  <si>
    <t>血1</t>
    <rPh sb="0" eb="1">
      <t>ケツ</t>
    </rPh>
    <phoneticPr fontId="1"/>
  </si>
  <si>
    <t>戦闘</t>
    <rPh sb="0" eb="2">
      <t>セントウ</t>
    </rPh>
    <phoneticPr fontId="1"/>
  </si>
  <si>
    <t>陸上専用</t>
    <rPh sb="0" eb="2">
      <t>リクジョウ</t>
    </rPh>
    <rPh sb="2" eb="4">
      <t>センヨウ</t>
    </rPh>
    <phoneticPr fontId="1"/>
  </si>
  <si>
    <t>出血</t>
    <rPh sb="0" eb="2">
      <t>シュッケツ</t>
    </rPh>
    <phoneticPr fontId="1"/>
  </si>
  <si>
    <t>敵1体を大量出血させ病気にしようと試みます</t>
    <rPh sb="0" eb="1">
      <t>テキ</t>
    </rPh>
    <rPh sb="2" eb="3">
      <t>タイ</t>
    </rPh>
    <rPh sb="4" eb="6">
      <t>タイリョウ</t>
    </rPh>
    <rPh sb="6" eb="8">
      <t>シュッケツ</t>
    </rPh>
    <rPh sb="10" eb="12">
      <t>ビョウキ</t>
    </rPh>
    <rPh sb="17" eb="18">
      <t>ココロ</t>
    </rPh>
    <phoneticPr fontId="1"/>
  </si>
  <si>
    <t>Profuse Bleeding</t>
    <phoneticPr fontId="1"/>
  </si>
  <si>
    <t>アンデッド無効\n無生物無効</t>
    <rPh sb="5" eb="7">
      <t>ムコウ</t>
    </rPh>
    <rPh sb="9" eb="12">
      <t>ムセイブツ</t>
    </rPh>
    <rPh sb="12" eb="14">
      <t>ムコウ</t>
    </rPh>
    <phoneticPr fontId="1"/>
  </si>
  <si>
    <t>Disease</t>
    <phoneticPr fontId="1"/>
  </si>
  <si>
    <t>水陸両用</t>
    <rPh sb="0" eb="2">
      <t>スイリク</t>
    </rPh>
    <rPh sb="2" eb="4">
      <t>リョウヨウ</t>
    </rPh>
    <phoneticPr fontId="1"/>
  </si>
  <si>
    <t>強化</t>
    <rPh sb="0" eb="2">
      <t>キョウカ</t>
    </rPh>
    <phoneticPr fontId="1"/>
  </si>
  <si>
    <t>味方1体に再生能力を与えます</t>
    <rPh sb="0" eb="2">
      <t>ミカタ</t>
    </rPh>
    <rPh sb="3" eb="4">
      <t>タイ</t>
    </rPh>
    <rPh sb="5" eb="7">
      <t>サイセイ</t>
    </rPh>
    <rPh sb="7" eb="9">
      <t>ノウリョク</t>
    </rPh>
    <rPh sb="10" eb="11">
      <t>アタ</t>
    </rPh>
    <phoneticPr fontId="1"/>
  </si>
  <si>
    <t>Regeneration</t>
    <phoneticPr fontId="1"/>
  </si>
  <si>
    <t>Balam of the East</t>
    <phoneticPr fontId="1"/>
  </si>
  <si>
    <t>単</t>
    <rPh sb="0" eb="1">
      <t>タン</t>
    </rPh>
    <phoneticPr fontId="1"/>
  </si>
  <si>
    <t>Balam of the North</t>
    <phoneticPr fontId="1"/>
  </si>
  <si>
    <t>風2緑4血2聖3</t>
    <rPh sb="0" eb="1">
      <t>カゼ</t>
    </rPh>
    <rPh sb="2" eb="3">
      <t>ミドリ</t>
    </rPh>
    <rPh sb="4" eb="5">
      <t>ケツ</t>
    </rPh>
    <rPh sb="6" eb="7">
      <t>セイ</t>
    </rPh>
    <phoneticPr fontId="1"/>
  </si>
  <si>
    <t>水2緑4血2聖3</t>
    <rPh sb="0" eb="1">
      <t>ミズ</t>
    </rPh>
    <rPh sb="2" eb="3">
      <t>ミドリ</t>
    </rPh>
    <rPh sb="4" eb="5">
      <t>ケツ</t>
    </rPh>
    <rPh sb="6" eb="7">
      <t>セイ</t>
    </rPh>
    <phoneticPr fontId="1"/>
  </si>
  <si>
    <t>Balam of the South</t>
    <phoneticPr fontId="1"/>
  </si>
  <si>
    <t>火2緑4血2聖3</t>
    <rPh sb="0" eb="1">
      <t>ヒ</t>
    </rPh>
    <rPh sb="2" eb="3">
      <t>ミドリ</t>
    </rPh>
    <rPh sb="4" eb="5">
      <t>ケツ</t>
    </rPh>
    <rPh sb="6" eb="7">
      <t>セイ</t>
    </rPh>
    <phoneticPr fontId="1"/>
  </si>
  <si>
    <t>Balam of the West</t>
    <phoneticPr fontId="1"/>
  </si>
  <si>
    <t>死2緑4血2聖3</t>
    <rPh sb="0" eb="1">
      <t>シ</t>
    </rPh>
    <rPh sb="2" eb="3">
      <t>ミドリ</t>
    </rPh>
    <rPh sb="4" eb="5">
      <t>ケツ</t>
    </rPh>
    <rPh sb="6" eb="7">
      <t>セイ</t>
    </rPh>
    <phoneticPr fontId="1"/>
  </si>
  <si>
    <t>Chaac of the East</t>
    <phoneticPr fontId="1"/>
  </si>
  <si>
    <t>風4水2緑2聖3</t>
    <rPh sb="0" eb="1">
      <t>カゼ</t>
    </rPh>
    <rPh sb="2" eb="3">
      <t>ミズ</t>
    </rPh>
    <rPh sb="4" eb="5">
      <t>ミドリ</t>
    </rPh>
    <rPh sb="6" eb="7">
      <t>セイ</t>
    </rPh>
    <phoneticPr fontId="1"/>
  </si>
  <si>
    <t>Chaac of the North</t>
    <phoneticPr fontId="1"/>
  </si>
  <si>
    <t>風4水3聖3</t>
    <rPh sb="0" eb="1">
      <t>カゼ</t>
    </rPh>
    <rPh sb="2" eb="3">
      <t>ミズ</t>
    </rPh>
    <rPh sb="4" eb="5">
      <t>セイ</t>
    </rPh>
    <phoneticPr fontId="1"/>
  </si>
  <si>
    <t>Chaac of the South</t>
    <phoneticPr fontId="1"/>
  </si>
  <si>
    <t>火2風4水2聖3</t>
    <rPh sb="0" eb="1">
      <t>ヒ</t>
    </rPh>
    <rPh sb="2" eb="3">
      <t>カゼ</t>
    </rPh>
    <rPh sb="4" eb="5">
      <t>ミズ</t>
    </rPh>
    <rPh sb="6" eb="7">
      <t>セイ</t>
    </rPh>
    <phoneticPr fontId="1"/>
  </si>
  <si>
    <t>Chaac of the West</t>
    <phoneticPr fontId="1"/>
  </si>
  <si>
    <t>風4水2死2聖3</t>
    <rPh sb="0" eb="1">
      <t>カゼ</t>
    </rPh>
    <rPh sb="2" eb="3">
      <t>ミズ</t>
    </rPh>
    <rPh sb="4" eb="5">
      <t>シ</t>
    </rPh>
    <rPh sb="6" eb="7">
      <t>セイ</t>
    </rPh>
    <phoneticPr fontId="1"/>
  </si>
  <si>
    <t>Onaqui</t>
    <phoneticPr fontId="1"/>
  </si>
  <si>
    <t>呼</t>
    <rPh sb="0" eb="1">
      <t>コ</t>
    </rPh>
    <phoneticPr fontId="1"/>
  </si>
  <si>
    <t>死2緑1血3聖1</t>
    <rPh sb="0" eb="1">
      <t>シ</t>
    </rPh>
    <rPh sb="2" eb="3">
      <t>ミドリ</t>
    </rPh>
    <rPh sb="4" eb="5">
      <t>ケツ</t>
    </rPh>
    <rPh sb="6" eb="7">
      <t>セイ</t>
    </rPh>
    <phoneticPr fontId="1"/>
  </si>
  <si>
    <t>火死緑血+1:100%</t>
    <rPh sb="0" eb="1">
      <t>ヒ</t>
    </rPh>
    <rPh sb="1" eb="2">
      <t>シ</t>
    </rPh>
    <rPh sb="2" eb="3">
      <t>ミドリ</t>
    </rPh>
    <rPh sb="3" eb="4">
      <t>ケツ</t>
    </rPh>
    <phoneticPr fontId="1"/>
  </si>
  <si>
    <t>21+</t>
    <phoneticPr fontId="1"/>
  </si>
  <si>
    <t>Beast Bat</t>
    <phoneticPr fontId="1"/>
  </si>
  <si>
    <t>配</t>
    <rPh sb="0" eb="1">
      <t>ハイ</t>
    </rPh>
    <phoneticPr fontId="1"/>
  </si>
  <si>
    <t>y</t>
    <phoneticPr fontId="1"/>
  </si>
  <si>
    <t>魔獣</t>
    <rPh sb="0" eb="2">
      <t>マジュウ</t>
    </rPh>
    <phoneticPr fontId="1"/>
  </si>
  <si>
    <t>疲労毒を持つ大蝙蝠。Onaquiが自動生産する</t>
    <rPh sb="0" eb="2">
      <t>ヒロウ</t>
    </rPh>
    <rPh sb="2" eb="3">
      <t>ドク</t>
    </rPh>
    <rPh sb="4" eb="5">
      <t>モ</t>
    </rPh>
    <rPh sb="6" eb="7">
      <t>オオ</t>
    </rPh>
    <rPh sb="7" eb="9">
      <t>コウモリ</t>
    </rPh>
    <rPh sb="17" eb="19">
      <t>ジドウ</t>
    </rPh>
    <rPh sb="19" eb="21">
      <t>セイサン</t>
    </rPh>
    <phoneticPr fontId="1"/>
  </si>
  <si>
    <t>兵士</t>
    <rPh sb="0" eb="2">
      <t>ヘイシ</t>
    </rPh>
    <phoneticPr fontId="1"/>
  </si>
  <si>
    <t>f</t>
    <phoneticPr fontId="1"/>
  </si>
  <si>
    <t>f</t>
    <phoneticPr fontId="1"/>
  </si>
  <si>
    <t>Summon Sacred Scorpion</t>
    <phoneticPr fontId="1"/>
  </si>
  <si>
    <t>Summon Jaguars</t>
    <phoneticPr fontId="1"/>
  </si>
  <si>
    <t>Summon Balam</t>
    <phoneticPr fontId="1"/>
  </si>
  <si>
    <t>Summon Chaac</t>
    <phoneticPr fontId="1"/>
  </si>
  <si>
    <t>Theft of the Sun</t>
    <phoneticPr fontId="1"/>
  </si>
  <si>
    <t>Break the Third Soul</t>
    <phoneticPr fontId="1"/>
  </si>
  <si>
    <t>Break the Second Soul</t>
    <phoneticPr fontId="1"/>
  </si>
  <si>
    <t>Break the Fourth Soul</t>
    <phoneticPr fontId="1"/>
  </si>
  <si>
    <t>Gift of the Third Soul</t>
    <phoneticPr fontId="1"/>
  </si>
  <si>
    <t>Gift of the Second Soul</t>
    <phoneticPr fontId="1"/>
  </si>
  <si>
    <t>Gift of the Fourth Soul</t>
    <phoneticPr fontId="1"/>
  </si>
  <si>
    <t>Break the First Soul</t>
    <phoneticPr fontId="1"/>
  </si>
  <si>
    <t>Gift of the First Soul</t>
    <phoneticPr fontId="1"/>
  </si>
  <si>
    <t>Bind Jaguar Fiends</t>
    <phoneticPr fontId="1"/>
  </si>
  <si>
    <t>Contact Onaqui</t>
    <phoneticPr fontId="1"/>
  </si>
  <si>
    <t>Rain of Jaguars</t>
    <phoneticPr fontId="1"/>
  </si>
  <si>
    <t>Gift of the Fourth Soul</t>
    <phoneticPr fontId="1"/>
  </si>
  <si>
    <t>Gift of the First Soul</t>
    <phoneticPr fontId="1"/>
  </si>
  <si>
    <t>Xibalba</t>
    <phoneticPr fontId="1"/>
  </si>
  <si>
    <t>Xibalbaは、Mictlanの森林の下に広がる広大なる暗き洞窟世界です。
伝説によれば、その東の地平線への日々の旅に際して、太陽と月は迷宮洞窟を通過していました。
この旅の間、彼らはXibalbaの地下世界の暗き領域に住まう蝙蝠人、Zotzによって護衛されました。
ほぼ盲目である彼らは、輝ける太陽を見ることはなく、それを切望することもありません。
長らく、誰も太陽や月がXibalbaを通過するのを見ていませんが、Zotzらはその寝ずの番と伝統を維持してきました。
しかし最近になり、蝙蝠人たちは目的を見失い、Xibalbaの聖職的統治者らは、再び太陽と月の輝きに浴するべく、地表世界へと目を向けました。
Zotzらは様々な都市の聖職的な王らによって統治され、聖職のみが集中的な権力を代表します。
彼らは、かつてXibalbaの暗き世界において天体たちを護る役目を課されていた神聖なるSun Guideを今も訓練しています。
Zotzは地表に住まうものたち、主にMictlanの人々と接触し、その技術と行いの一部を採用しました。
Zotzは、血の奴隷の探索と黒魔術を好みます。
太陽の導き手であるにも関わらず、彼らの太陽の魔法に関する技術は限定的です。
Zotzは非常に数が多く、大きな洞窟の植民地に群れを成して暮らします。
強さよりも数こそが、彼らを戦いの勝利へと導きます。</t>
    <phoneticPr fontId="1"/>
  </si>
  <si>
    <t>Mekoneは、古代の神の末裔である高貴なる巨人族、Giganteが住む黄金と大理石の都市です。
気高く、神話的な力を与えられたMekoneのGiganteらは、その隣人らを隷属させ、自らを人間たちの支配者としました。
長い間、Giganteらは下等なる種族たちを観察し、彼らの王国の興亡を見てきました。
彼らはTelkhineらの凋落と、その古き種族に行われた不正義を目撃しました。
Elder Cyclopsらの支援を得て、MekoneのGiganteらは、世界から人間たちの神々を一掃する役目を自らに課しました。
Mekoneの住民の大部分は、人間の奴隷Heloteから成ります。
人間奴隷の住民は不満を抱えており、不安度が全ての要塞で増加します。</t>
    <phoneticPr fontId="1"/>
  </si>
  <si>
    <t>ギガント、人間</t>
    <rPh sb="5" eb="7">
      <t>ニンゲン</t>
    </rPh>
    <phoneticPr fontId="1"/>
  </si>
  <si>
    <t>要塞で不安度が徐々に増大</t>
    <rPh sb="0" eb="2">
      <t>ヨウサイ</t>
    </rPh>
    <rPh sb="3" eb="5">
      <t>フアン</t>
    </rPh>
    <rPh sb="5" eb="6">
      <t>ド</t>
    </rPh>
    <rPh sb="7" eb="9">
      <t>ジョジョ</t>
    </rPh>
    <rPh sb="10" eb="12">
      <t>ゾウダイ</t>
    </rPh>
    <phoneticPr fontId="1"/>
  </si>
  <si>
    <t>支配力衝突修正+1</t>
    <rPh sb="0" eb="3">
      <t>シハイリョク</t>
    </rPh>
    <rPh sb="3" eb="5">
      <t>ショウトツ</t>
    </rPh>
    <rPh sb="5" eb="7">
      <t>シュウセイ</t>
    </rPh>
    <phoneticPr fontId="1"/>
  </si>
  <si>
    <t>City of Gold and Marble, Forge of the Cyclopes</t>
    <phoneticPr fontId="1"/>
  </si>
  <si>
    <t>火2風1地3</t>
    <rPh sb="0" eb="1">
      <t>ヒ</t>
    </rPh>
    <rPh sb="2" eb="3">
      <t>カゼ</t>
    </rPh>
    <rPh sb="4" eb="5">
      <t>チ</t>
    </rPh>
    <phoneticPr fontId="1"/>
  </si>
  <si>
    <t>資源+100</t>
    <rPh sb="0" eb="2">
      <t>シゲン</t>
    </rPh>
    <phoneticPr fontId="1"/>
  </si>
  <si>
    <t>Perioeci Scout</t>
    <phoneticPr fontId="1"/>
  </si>
  <si>
    <t>城</t>
    <rPh sb="0" eb="1">
      <t>シロ</t>
    </rPh>
    <phoneticPr fontId="1"/>
  </si>
  <si>
    <t>斥候</t>
    <rPh sb="0" eb="2">
      <t>セッコウ</t>
    </rPh>
    <phoneticPr fontId="1"/>
  </si>
  <si>
    <t>ほぼ標準と変わらない斥候。敵地の偵察を担う</t>
    <rPh sb="2" eb="4">
      <t>ヒョウジュン</t>
    </rPh>
    <rPh sb="5" eb="6">
      <t>カ</t>
    </rPh>
    <rPh sb="10" eb="12">
      <t>セッコウ</t>
    </rPh>
    <rPh sb="13" eb="15">
      <t>テキチ</t>
    </rPh>
    <rPh sb="16" eb="18">
      <t>テイサツ</t>
    </rPh>
    <rPh sb="19" eb="20">
      <t>ニナ</t>
    </rPh>
    <phoneticPr fontId="1"/>
  </si>
  <si>
    <t>fm</t>
    <phoneticPr fontId="1"/>
  </si>
  <si>
    <t>Neodamode Commander</t>
    <phoneticPr fontId="1"/>
  </si>
  <si>
    <t>指揮官</t>
    <rPh sb="0" eb="3">
      <t>シキカン</t>
    </rPh>
    <phoneticPr fontId="1"/>
  </si>
  <si>
    <t>標準的な指揮官。Giganteは指揮できない</t>
    <rPh sb="0" eb="3">
      <t>ヒョウジュンテキ</t>
    </rPh>
    <rPh sb="4" eb="7">
      <t>シキカン</t>
    </rPh>
    <rPh sb="16" eb="18">
      <t>シキ</t>
    </rPh>
    <phoneticPr fontId="1"/>
  </si>
  <si>
    <t>Lochos</t>
    <phoneticPr fontId="1"/>
  </si>
  <si>
    <t>上位指揮官。Giganteと奴隷の指揮に適する</t>
    <rPh sb="0" eb="2">
      <t>ジョウイ</t>
    </rPh>
    <rPh sb="2" eb="5">
      <t>シキカン</t>
    </rPh>
    <rPh sb="14" eb="16">
      <t>ドレイ</t>
    </rPh>
    <rPh sb="17" eb="19">
      <t>シキ</t>
    </rPh>
    <rPh sb="20" eb="21">
      <t>テキ</t>
    </rPh>
    <phoneticPr fontId="1"/>
  </si>
  <si>
    <t>Geronte</t>
    <phoneticPr fontId="1"/>
  </si>
  <si>
    <t>y</t>
    <phoneticPr fontId="1"/>
  </si>
  <si>
    <t>聖職者</t>
    <rPh sb="0" eb="3">
      <t>セイショクシャ</t>
    </rPh>
    <phoneticPr fontId="1"/>
  </si>
  <si>
    <t>レベル1の聖職者。火か地の魔法技能も持つ</t>
    <rPh sb="5" eb="8">
      <t>セイショクシャ</t>
    </rPh>
    <rPh sb="9" eb="10">
      <t>ヒ</t>
    </rPh>
    <rPh sb="11" eb="12">
      <t>チ</t>
    </rPh>
    <rPh sb="13" eb="15">
      <t>マホウ</t>
    </rPh>
    <rPh sb="15" eb="17">
      <t>ギノウ</t>
    </rPh>
    <rPh sb="18" eb="19">
      <t>モ</t>
    </rPh>
    <phoneticPr fontId="1"/>
  </si>
  <si>
    <t>Ephor</t>
    <phoneticPr fontId="1"/>
  </si>
  <si>
    <t>レベル1の聖職者。秋毎の要塞における反乱粛清の要</t>
    <rPh sb="5" eb="8">
      <t>セイショクシャ</t>
    </rPh>
    <rPh sb="9" eb="10">
      <t>アキ</t>
    </rPh>
    <rPh sb="10" eb="11">
      <t>ゴト</t>
    </rPh>
    <rPh sb="12" eb="14">
      <t>ヨウサイ</t>
    </rPh>
    <rPh sb="18" eb="20">
      <t>ハンラン</t>
    </rPh>
    <rPh sb="20" eb="22">
      <t>シュクセイ</t>
    </rPh>
    <rPh sb="23" eb="24">
      <t>カナメ</t>
    </rPh>
    <phoneticPr fontId="1"/>
  </si>
  <si>
    <t>30+</t>
    <phoneticPr fontId="1"/>
  </si>
  <si>
    <t>35+</t>
    <phoneticPr fontId="1"/>
  </si>
  <si>
    <t>Polemarch</t>
    <phoneticPr fontId="1"/>
  </si>
  <si>
    <t>都</t>
    <rPh sb="0" eb="1">
      <t>ミヤコ</t>
    </rPh>
    <phoneticPr fontId="1"/>
  </si>
  <si>
    <t>y</t>
    <phoneticPr fontId="1"/>
  </si>
  <si>
    <t>魔術師</t>
    <rPh sb="0" eb="3">
      <t>マジュツシ</t>
    </rPh>
    <phoneticPr fontId="1"/>
  </si>
  <si>
    <t>火と地の魔法技能を持つ。最上位指揮官も兼ねる</t>
    <rPh sb="0" eb="1">
      <t>ヒ</t>
    </rPh>
    <rPh sb="2" eb="3">
      <t>チ</t>
    </rPh>
    <rPh sb="4" eb="6">
      <t>マホウ</t>
    </rPh>
    <rPh sb="6" eb="8">
      <t>ギノウ</t>
    </rPh>
    <rPh sb="9" eb="10">
      <t>モ</t>
    </rPh>
    <rPh sb="12" eb="15">
      <t>サイジョウイ</t>
    </rPh>
    <rPh sb="15" eb="18">
      <t>シキカン</t>
    </rPh>
    <rPh sb="19" eb="20">
      <t>カ</t>
    </rPh>
    <phoneticPr fontId="1"/>
  </si>
  <si>
    <t>Archon</t>
    <phoneticPr fontId="1"/>
  </si>
  <si>
    <t>y</t>
    <phoneticPr fontId="1"/>
  </si>
  <si>
    <t>Basileus</t>
    <phoneticPr fontId="1"/>
  </si>
  <si>
    <t>レベル1の聖職者。火、地などの魔法技能を持つ</t>
    <rPh sb="5" eb="8">
      <t>セイショクシャ</t>
    </rPh>
    <rPh sb="9" eb="10">
      <t>ヒ</t>
    </rPh>
    <rPh sb="11" eb="12">
      <t>チ</t>
    </rPh>
    <rPh sb="15" eb="17">
      <t>マホウ</t>
    </rPh>
    <rPh sb="17" eb="19">
      <t>ギノウ</t>
    </rPh>
    <rPh sb="20" eb="21">
      <t>モ</t>
    </rPh>
    <phoneticPr fontId="1"/>
  </si>
  <si>
    <t>レベル2の聖職者。火、地、水などの魔法技能を持つ</t>
    <rPh sb="5" eb="8">
      <t>セイショクシャ</t>
    </rPh>
    <rPh sb="9" eb="10">
      <t>ヒ</t>
    </rPh>
    <rPh sb="11" eb="12">
      <t>チ</t>
    </rPh>
    <rPh sb="13" eb="14">
      <t>ミズ</t>
    </rPh>
    <rPh sb="17" eb="19">
      <t>マホウ</t>
    </rPh>
    <rPh sb="19" eb="21">
      <t>ギノウ</t>
    </rPh>
    <rPh sb="22" eb="23">
      <t>モ</t>
    </rPh>
    <phoneticPr fontId="1"/>
  </si>
  <si>
    <t>90+</t>
    <phoneticPr fontId="1"/>
  </si>
  <si>
    <t>Mekone</t>
    <phoneticPr fontId="1"/>
  </si>
  <si>
    <t>Elder Cyclops</t>
    <phoneticPr fontId="1"/>
  </si>
  <si>
    <t>火、地、風などの魔法技能を持つ鍛冶師。資源も大量に生産</t>
    <rPh sb="0" eb="1">
      <t>ヒ</t>
    </rPh>
    <rPh sb="2" eb="3">
      <t>チ</t>
    </rPh>
    <rPh sb="4" eb="5">
      <t>カゼ</t>
    </rPh>
    <rPh sb="8" eb="10">
      <t>マホウ</t>
    </rPh>
    <rPh sb="10" eb="12">
      <t>ギノウ</t>
    </rPh>
    <rPh sb="13" eb="14">
      <t>モ</t>
    </rPh>
    <rPh sb="15" eb="18">
      <t>カジシ</t>
    </rPh>
    <rPh sb="19" eb="21">
      <t>シゲン</t>
    </rPh>
    <rPh sb="22" eb="24">
      <t>タイリョウ</t>
    </rPh>
    <rPh sb="25" eb="27">
      <t>セイサン</t>
    </rPh>
    <phoneticPr fontId="1"/>
  </si>
  <si>
    <t>50+</t>
    <phoneticPr fontId="1"/>
  </si>
  <si>
    <t>Perioeci Peltast</t>
    <phoneticPr fontId="1"/>
  </si>
  <si>
    <t>歩兵</t>
    <rPh sb="0" eb="2">
      <t>ホヘイ</t>
    </rPh>
    <phoneticPr fontId="1"/>
  </si>
  <si>
    <t>槍、投槍、盾を持つ軽歩兵。奴隷ではなく士気は標準的</t>
    <rPh sb="0" eb="1">
      <t>ヤリ</t>
    </rPh>
    <rPh sb="2" eb="4">
      <t>ナゲヤリ</t>
    </rPh>
    <rPh sb="5" eb="6">
      <t>タテ</t>
    </rPh>
    <rPh sb="7" eb="8">
      <t>モ</t>
    </rPh>
    <rPh sb="9" eb="10">
      <t>ケイ</t>
    </rPh>
    <rPh sb="10" eb="12">
      <t>ホヘイ</t>
    </rPh>
    <rPh sb="13" eb="15">
      <t>ドレイ</t>
    </rPh>
    <rPh sb="19" eb="21">
      <t>シキ</t>
    </rPh>
    <rPh sb="22" eb="25">
      <t>ヒョウジュンテキ</t>
    </rPh>
    <phoneticPr fontId="1"/>
  </si>
  <si>
    <t>Helote Peltast</t>
    <phoneticPr fontId="1"/>
  </si>
  <si>
    <t>槍、投槍、盾を持つ軽歩兵。適切な指揮がないとすぐ逃げる</t>
    <rPh sb="0" eb="1">
      <t>ヤリ</t>
    </rPh>
    <rPh sb="2" eb="4">
      <t>ナゲヤリ</t>
    </rPh>
    <rPh sb="5" eb="6">
      <t>タテ</t>
    </rPh>
    <rPh sb="7" eb="8">
      <t>モ</t>
    </rPh>
    <rPh sb="9" eb="10">
      <t>ケイ</t>
    </rPh>
    <rPh sb="10" eb="12">
      <t>ホヘイ</t>
    </rPh>
    <rPh sb="13" eb="15">
      <t>テキセツ</t>
    </rPh>
    <rPh sb="16" eb="18">
      <t>シキ</t>
    </rPh>
    <rPh sb="24" eb="25">
      <t>ニ</t>
    </rPh>
    <phoneticPr fontId="1"/>
  </si>
  <si>
    <t>Helote Ekdromos</t>
    <phoneticPr fontId="1"/>
  </si>
  <si>
    <t>槍と盾を持つ歩兵。経験を積んだHeloteは解放奴隷になれる</t>
    <rPh sb="0" eb="1">
      <t>ヤリ</t>
    </rPh>
    <rPh sb="2" eb="3">
      <t>タテ</t>
    </rPh>
    <rPh sb="4" eb="5">
      <t>モ</t>
    </rPh>
    <rPh sb="6" eb="8">
      <t>ホヘイ</t>
    </rPh>
    <rPh sb="9" eb="11">
      <t>ケイケン</t>
    </rPh>
    <rPh sb="12" eb="13">
      <t>ツ</t>
    </rPh>
    <rPh sb="22" eb="24">
      <t>カイホウ</t>
    </rPh>
    <rPh sb="24" eb="26">
      <t>ドレイ</t>
    </rPh>
    <phoneticPr fontId="1"/>
  </si>
  <si>
    <t>Helote Hoplite</t>
    <phoneticPr fontId="1"/>
  </si>
  <si>
    <t>長槍と盾を持つ重歩兵。高密度の硬い槍の壁は侮れない</t>
    <rPh sb="0" eb="1">
      <t>ナガ</t>
    </rPh>
    <rPh sb="1" eb="2">
      <t>ヤリ</t>
    </rPh>
    <rPh sb="3" eb="4">
      <t>タテ</t>
    </rPh>
    <rPh sb="5" eb="6">
      <t>モ</t>
    </rPh>
    <rPh sb="7" eb="8">
      <t>ジュウ</t>
    </rPh>
    <rPh sb="8" eb="10">
      <t>ホヘイ</t>
    </rPh>
    <rPh sb="11" eb="14">
      <t>コウミツド</t>
    </rPh>
    <rPh sb="15" eb="16">
      <t>カタ</t>
    </rPh>
    <rPh sb="17" eb="18">
      <t>ヤリ</t>
    </rPh>
    <rPh sb="19" eb="20">
      <t>カベ</t>
    </rPh>
    <rPh sb="21" eb="22">
      <t>アナド</t>
    </rPh>
    <phoneticPr fontId="1"/>
  </si>
  <si>
    <t>Gigante Ekdromos</t>
    <phoneticPr fontId="1"/>
  </si>
  <si>
    <t>1/城（4/都）</t>
    <rPh sb="2" eb="3">
      <t>シロ</t>
    </rPh>
    <rPh sb="6" eb="7">
      <t>ミヤコ</t>
    </rPh>
    <phoneticPr fontId="1"/>
  </si>
  <si>
    <t>魔法の槍と盾を持つ重歩兵。巨人ながらそれなりの密度の隊列を組む</t>
    <rPh sb="0" eb="2">
      <t>マホウ</t>
    </rPh>
    <rPh sb="3" eb="4">
      <t>ヤリ</t>
    </rPh>
    <rPh sb="5" eb="6">
      <t>タテ</t>
    </rPh>
    <rPh sb="7" eb="8">
      <t>モ</t>
    </rPh>
    <rPh sb="9" eb="10">
      <t>ジュウ</t>
    </rPh>
    <rPh sb="10" eb="12">
      <t>ホヘイ</t>
    </rPh>
    <rPh sb="13" eb="15">
      <t>キョジン</t>
    </rPh>
    <rPh sb="23" eb="25">
      <t>ミツド</t>
    </rPh>
    <rPh sb="26" eb="28">
      <t>タイレツ</t>
    </rPh>
    <rPh sb="29" eb="30">
      <t>ク</t>
    </rPh>
    <phoneticPr fontId="1"/>
  </si>
  <si>
    <t>Gigante Hoplite</t>
    <phoneticPr fontId="1"/>
  </si>
  <si>
    <t>魔法の槍と盾を持つ重歩兵。非常に硬く体力もある恐るべき壁</t>
    <rPh sb="0" eb="2">
      <t>マホウ</t>
    </rPh>
    <rPh sb="3" eb="4">
      <t>ヤリ</t>
    </rPh>
    <rPh sb="5" eb="6">
      <t>タテ</t>
    </rPh>
    <rPh sb="7" eb="8">
      <t>モ</t>
    </rPh>
    <rPh sb="9" eb="10">
      <t>ジュウ</t>
    </rPh>
    <rPh sb="10" eb="12">
      <t>ホヘイ</t>
    </rPh>
    <rPh sb="13" eb="15">
      <t>ヒジョウ</t>
    </rPh>
    <rPh sb="16" eb="17">
      <t>カタ</t>
    </rPh>
    <rPh sb="18" eb="20">
      <t>タイリョク</t>
    </rPh>
    <rPh sb="23" eb="24">
      <t>オソ</t>
    </rPh>
    <rPh sb="27" eb="28">
      <t>カベ</t>
    </rPh>
    <phoneticPr fontId="1"/>
  </si>
  <si>
    <t>Discobolus</t>
    <phoneticPr fontId="1"/>
  </si>
  <si>
    <t>円盤投げで支援する兵。まともな武具を持たず脆いが技術はある</t>
    <rPh sb="0" eb="3">
      <t>エンバンナ</t>
    </rPh>
    <rPh sb="5" eb="7">
      <t>シエン</t>
    </rPh>
    <rPh sb="9" eb="10">
      <t>ヘイ</t>
    </rPh>
    <rPh sb="15" eb="17">
      <t>ブグ</t>
    </rPh>
    <rPh sb="18" eb="19">
      <t>モ</t>
    </rPh>
    <rPh sb="21" eb="22">
      <t>モロ</t>
    </rPh>
    <rPh sb="24" eb="26">
      <t>ギジュツ</t>
    </rPh>
    <phoneticPr fontId="1"/>
  </si>
  <si>
    <t>Neodamode Peltast</t>
    <phoneticPr fontId="1"/>
  </si>
  <si>
    <t>格</t>
    <rPh sb="0" eb="1">
      <t>カク</t>
    </rPh>
    <phoneticPr fontId="1"/>
  </si>
  <si>
    <t>解放奴隷のPeltast。装備は変わらないが経験豊富な分は強い</t>
    <rPh sb="0" eb="2">
      <t>カイホウ</t>
    </rPh>
    <rPh sb="2" eb="4">
      <t>ドレイ</t>
    </rPh>
    <rPh sb="13" eb="15">
      <t>ソウビ</t>
    </rPh>
    <rPh sb="16" eb="17">
      <t>カ</t>
    </rPh>
    <rPh sb="22" eb="24">
      <t>ケイケン</t>
    </rPh>
    <rPh sb="24" eb="26">
      <t>ホウフ</t>
    </rPh>
    <rPh sb="27" eb="28">
      <t>ブン</t>
    </rPh>
    <rPh sb="29" eb="30">
      <t>ツヨ</t>
    </rPh>
    <phoneticPr fontId="1"/>
  </si>
  <si>
    <t>Neodamode Ekdromos</t>
    <phoneticPr fontId="1"/>
  </si>
  <si>
    <t>解放奴隷のEkdromos。他と違い散兵能力が追加されている</t>
    <rPh sb="0" eb="2">
      <t>カイホウ</t>
    </rPh>
    <rPh sb="2" eb="4">
      <t>ドレイ</t>
    </rPh>
    <rPh sb="14" eb="15">
      <t>ホカ</t>
    </rPh>
    <rPh sb="16" eb="17">
      <t>チガ</t>
    </rPh>
    <rPh sb="18" eb="20">
      <t>サンペイ</t>
    </rPh>
    <rPh sb="20" eb="22">
      <t>ノウリョク</t>
    </rPh>
    <rPh sb="23" eb="25">
      <t>ツイカ</t>
    </rPh>
    <phoneticPr fontId="1"/>
  </si>
  <si>
    <t>Neodamode Hoplite</t>
    <phoneticPr fontId="1"/>
  </si>
  <si>
    <t>解放奴隷のHoplite。奴隷でなくなるため維持費も上がってしまう</t>
    <rPh sb="0" eb="2">
      <t>カイホウ</t>
    </rPh>
    <rPh sb="2" eb="4">
      <t>ドレイ</t>
    </rPh>
    <rPh sb="13" eb="15">
      <t>ドレイ</t>
    </rPh>
    <rPh sb="22" eb="25">
      <t>イジヒ</t>
    </rPh>
    <rPh sb="26" eb="27">
      <t>ア</t>
    </rPh>
    <phoneticPr fontId="1"/>
  </si>
  <si>
    <t>Neodamode Commander</t>
    <phoneticPr fontId="1"/>
  </si>
  <si>
    <t>Helote Peltast:20　Helote Hoplite:10</t>
    <phoneticPr fontId="1"/>
  </si>
  <si>
    <t>Lochos</t>
    <phoneticPr fontId="1"/>
  </si>
  <si>
    <t>Gigante Ekdromos:4　Gigante Hoplite:6</t>
    <phoneticPr fontId="1"/>
  </si>
  <si>
    <t>Lochos</t>
    <phoneticPr fontId="1"/>
  </si>
  <si>
    <t>Discobolus:5</t>
    <phoneticPr fontId="1"/>
  </si>
  <si>
    <t>Mekone</t>
    <phoneticPr fontId="1"/>
  </si>
  <si>
    <t>Geronte</t>
    <phoneticPr fontId="1"/>
  </si>
  <si>
    <t>城</t>
    <rPh sb="0" eb="1">
      <t>シロ</t>
    </rPh>
    <phoneticPr fontId="1"/>
  </si>
  <si>
    <t>聖1</t>
    <rPh sb="0" eb="1">
      <t>セイ</t>
    </rPh>
    <phoneticPr fontId="1"/>
  </si>
  <si>
    <t>火地+1:100%</t>
    <rPh sb="0" eb="1">
      <t>ヒ</t>
    </rPh>
    <rPh sb="1" eb="2">
      <t>チ</t>
    </rPh>
    <phoneticPr fontId="1"/>
  </si>
  <si>
    <t>Ephor</t>
    <phoneticPr fontId="1"/>
  </si>
  <si>
    <t>火1地1聖1</t>
    <rPh sb="0" eb="1">
      <t>ヒ</t>
    </rPh>
    <rPh sb="2" eb="3">
      <t>チ</t>
    </rPh>
    <rPh sb="4" eb="5">
      <t>セイ</t>
    </rPh>
    <phoneticPr fontId="1"/>
  </si>
  <si>
    <t>火風地+1:100%</t>
    <rPh sb="0" eb="1">
      <t>ヒ</t>
    </rPh>
    <rPh sb="1" eb="2">
      <t>カゼ</t>
    </rPh>
    <rPh sb="2" eb="3">
      <t>チ</t>
    </rPh>
    <phoneticPr fontId="1"/>
  </si>
  <si>
    <t>Polemarch</t>
    <phoneticPr fontId="1"/>
  </si>
  <si>
    <t>都</t>
    <rPh sb="0" eb="1">
      <t>ミヤコ</t>
    </rPh>
    <phoneticPr fontId="1"/>
  </si>
  <si>
    <t>火2地2</t>
    <rPh sb="0" eb="1">
      <t>ヒ</t>
    </rPh>
    <rPh sb="2" eb="3">
      <t>チ</t>
    </rPh>
    <phoneticPr fontId="1"/>
  </si>
  <si>
    <t>Archon</t>
    <phoneticPr fontId="1"/>
  </si>
  <si>
    <t>火風地+2:100%</t>
    <rPh sb="0" eb="1">
      <t>ヒ</t>
    </rPh>
    <rPh sb="1" eb="2">
      <t>カゼ</t>
    </rPh>
    <rPh sb="2" eb="3">
      <t>チ</t>
    </rPh>
    <phoneticPr fontId="1"/>
  </si>
  <si>
    <t>Basileus</t>
    <phoneticPr fontId="1"/>
  </si>
  <si>
    <t>火2水1地2聖2</t>
    <rPh sb="0" eb="1">
      <t>ヒ</t>
    </rPh>
    <rPh sb="2" eb="3">
      <t>ミズ</t>
    </rPh>
    <rPh sb="4" eb="5">
      <t>チ</t>
    </rPh>
    <rPh sb="6" eb="7">
      <t>セイ</t>
    </rPh>
    <phoneticPr fontId="1"/>
  </si>
  <si>
    <t>火風水地+1:100% 火風水地+1:10%</t>
    <rPh sb="0" eb="1">
      <t>ヒ</t>
    </rPh>
    <rPh sb="1" eb="2">
      <t>カゼ</t>
    </rPh>
    <rPh sb="2" eb="3">
      <t>ミズ</t>
    </rPh>
    <rPh sb="3" eb="4">
      <t>チ</t>
    </rPh>
    <rPh sb="12" eb="13">
      <t>ヒ</t>
    </rPh>
    <rPh sb="13" eb="14">
      <t>カゼ</t>
    </rPh>
    <rPh sb="14" eb="15">
      <t>ミズ</t>
    </rPh>
    <rPh sb="15" eb="16">
      <t>チ</t>
    </rPh>
    <phoneticPr fontId="1"/>
  </si>
  <si>
    <t>Elder Cyclops</t>
    <phoneticPr fontId="1"/>
  </si>
  <si>
    <t>火2風1地2</t>
    <rPh sb="0" eb="1">
      <t>ヒ</t>
    </rPh>
    <rPh sb="2" eb="3">
      <t>カゼ</t>
    </rPh>
    <rPh sb="4" eb="5">
      <t>チ</t>
    </rPh>
    <phoneticPr fontId="1"/>
  </si>
  <si>
    <t>17+</t>
    <phoneticPr fontId="1"/>
  </si>
  <si>
    <t>17+</t>
    <phoneticPr fontId="1"/>
  </si>
  <si>
    <t>Mekone</t>
    <phoneticPr fontId="1"/>
  </si>
  <si>
    <t>Enchantment</t>
    <phoneticPr fontId="1"/>
  </si>
  <si>
    <t>Blessing of the God-slayer</t>
    <phoneticPr fontId="1"/>
  </si>
  <si>
    <t>水1</t>
    <rPh sb="0" eb="1">
      <t>ミズ</t>
    </rPh>
    <phoneticPr fontId="1"/>
  </si>
  <si>
    <t>聖1</t>
    <rPh sb="0" eb="1">
      <t>セイ</t>
    </rPh>
    <phoneticPr fontId="1"/>
  </si>
  <si>
    <t>儀式</t>
    <rPh sb="0" eb="2">
      <t>ギシキ</t>
    </rPh>
    <phoneticPr fontId="1"/>
  </si>
  <si>
    <t>陸上専用</t>
    <rPh sb="0" eb="2">
      <t>リクジョウ</t>
    </rPh>
    <rPh sb="2" eb="4">
      <t>センヨウ</t>
    </rPh>
    <phoneticPr fontId="1"/>
  </si>
  <si>
    <t>個人呪附</t>
    <rPh sb="0" eb="2">
      <t>コジン</t>
    </rPh>
    <rPh sb="2" eb="3">
      <t>ジュ</t>
    </rPh>
    <rPh sb="3" eb="4">
      <t>フ</t>
    </rPh>
    <phoneticPr fontId="1"/>
  </si>
  <si>
    <t>Polemarch1体に一年間のみ力を与えます</t>
    <rPh sb="10" eb="11">
      <t>タイ</t>
    </rPh>
    <rPh sb="12" eb="13">
      <t>イチ</t>
    </rPh>
    <rPh sb="13" eb="15">
      <t>ネンカン</t>
    </rPh>
    <rPh sb="17" eb="18">
      <t>チカラ</t>
    </rPh>
    <rPh sb="19" eb="20">
      <t>アタ</t>
    </rPh>
    <phoneticPr fontId="1"/>
  </si>
  <si>
    <t>Blessing of God-slayer</t>
    <phoneticPr fontId="1"/>
  </si>
  <si>
    <t>Polemarchにのみ使用可能</t>
    <rPh sb="12" eb="14">
      <t>シヨウ</t>
    </rPh>
    <rPh sb="14" eb="16">
      <t>カノウ</t>
    </rPh>
    <phoneticPr fontId="1"/>
  </si>
  <si>
    <t>Thaumaturgy</t>
    <phoneticPr fontId="1"/>
  </si>
  <si>
    <t>Gigantomachia</t>
    <phoneticPr fontId="1"/>
  </si>
  <si>
    <t>地5</t>
    <rPh sb="0" eb="1">
      <t>チ</t>
    </rPh>
    <phoneticPr fontId="1"/>
  </si>
  <si>
    <t>火4</t>
    <rPh sb="0" eb="1">
      <t>ヒ</t>
    </rPh>
    <phoneticPr fontId="1"/>
  </si>
  <si>
    <t>水陸両用</t>
    <rPh sb="0" eb="2">
      <t>スイリク</t>
    </rPh>
    <rPh sb="2" eb="4">
      <t>リョウヨウ</t>
    </rPh>
    <phoneticPr fontId="1"/>
  </si>
  <si>
    <t>世界呪附</t>
    <rPh sb="0" eb="2">
      <t>セカイ</t>
    </rPh>
    <rPh sb="2" eb="3">
      <t>ジュ</t>
    </rPh>
    <rPh sb="3" eb="4">
      <t>フ</t>
    </rPh>
    <phoneticPr fontId="1"/>
  </si>
  <si>
    <t>自国の支配力拡散を助け制限雇用の枠を拡張します</t>
    <rPh sb="0" eb="2">
      <t>ジコク</t>
    </rPh>
    <rPh sb="3" eb="6">
      <t>シハイリョク</t>
    </rPh>
    <rPh sb="6" eb="8">
      <t>カクサン</t>
    </rPh>
    <rPh sb="9" eb="10">
      <t>タス</t>
    </rPh>
    <rPh sb="11" eb="13">
      <t>セイゲン</t>
    </rPh>
    <rPh sb="13" eb="15">
      <t>コヨウ</t>
    </rPh>
    <rPh sb="16" eb="17">
      <t>ワク</t>
    </rPh>
    <rPh sb="18" eb="20">
      <t>カクチョウ</t>
    </rPh>
    <phoneticPr fontId="1"/>
  </si>
  <si>
    <t>God-Slayer Spear</t>
    <phoneticPr fontId="1"/>
  </si>
  <si>
    <t>片手</t>
    <rPh sb="0" eb="2">
      <t>カタテ</t>
    </rPh>
    <phoneticPr fontId="1"/>
  </si>
  <si>
    <t>地1</t>
    <rPh sb="0" eb="1">
      <t>チ</t>
    </rPh>
    <phoneticPr fontId="1"/>
  </si>
  <si>
    <t>突魔</t>
    <rPh sb="0" eb="1">
      <t>トツ</t>
    </rPh>
    <rPh sb="1" eb="2">
      <t>マ</t>
    </rPh>
    <phoneticPr fontId="1"/>
  </si>
  <si>
    <t>Bane of Heresy</t>
    <phoneticPr fontId="1"/>
  </si>
  <si>
    <t>偽りの神と聖戦士を疲労させる。複数で使うと凶悪</t>
    <rPh sb="0" eb="1">
      <t>イツワ</t>
    </rPh>
    <rPh sb="3" eb="4">
      <t>カミ</t>
    </rPh>
    <rPh sb="5" eb="7">
      <t>セイセン</t>
    </rPh>
    <rPh sb="7" eb="8">
      <t>シ</t>
    </rPh>
    <rPh sb="9" eb="11">
      <t>ヒロウ</t>
    </rPh>
    <rPh sb="15" eb="17">
      <t>フクスウ</t>
    </rPh>
    <rPh sb="18" eb="19">
      <t>ツカ</t>
    </rPh>
    <rPh sb="21" eb="23">
      <t>キョウアク</t>
    </rPh>
    <phoneticPr fontId="1"/>
  </si>
  <si>
    <t>Mekone</t>
    <phoneticPr fontId="1"/>
  </si>
  <si>
    <t>God-Slayer Spear</t>
    <phoneticPr fontId="1"/>
  </si>
  <si>
    <t>Summon Hound of Twilight</t>
    <phoneticPr fontId="1"/>
  </si>
  <si>
    <t>Bind Keres</t>
    <phoneticPr fontId="1"/>
  </si>
  <si>
    <t>Forge Brass Bull</t>
    <phoneticPr fontId="1"/>
  </si>
  <si>
    <t>Blessing of the God-slayer</t>
    <phoneticPr fontId="1"/>
  </si>
  <si>
    <t>Sow Dragon Teeth</t>
    <phoneticPr fontId="1"/>
  </si>
  <si>
    <t>Gigantomachia</t>
    <phoneticPr fontId="1"/>
  </si>
  <si>
    <t>Size</t>
    <phoneticPr fontId="1"/>
  </si>
  <si>
    <t>アトランティアン、ディープワン</t>
    <phoneticPr fontId="1"/>
  </si>
  <si>
    <t>The Basalt City, The Dark Crystal</t>
    <phoneticPr fontId="1"/>
  </si>
  <si>
    <t>火1水2地3</t>
    <rPh sb="0" eb="1">
      <t>ヒ</t>
    </rPh>
    <rPh sb="2" eb="3">
      <t>ミズ</t>
    </rPh>
    <rPh sb="4" eb="5">
      <t>チ</t>
    </rPh>
    <phoneticPr fontId="1"/>
  </si>
  <si>
    <t>Scout</t>
    <phoneticPr fontId="1"/>
  </si>
  <si>
    <t>斥候</t>
    <rPh sb="0" eb="2">
      <t>セッコウ</t>
    </rPh>
    <phoneticPr fontId="1"/>
  </si>
  <si>
    <t>水陸両棲の斥候。海を通れる一方で森や山は苦手</t>
    <rPh sb="0" eb="2">
      <t>スイリク</t>
    </rPh>
    <rPh sb="2" eb="4">
      <t>リョウセイ</t>
    </rPh>
    <rPh sb="5" eb="7">
      <t>セッコウ</t>
    </rPh>
    <rPh sb="8" eb="9">
      <t>ウミ</t>
    </rPh>
    <rPh sb="10" eb="11">
      <t>トオ</t>
    </rPh>
    <rPh sb="13" eb="15">
      <t>イッポウ</t>
    </rPh>
    <rPh sb="16" eb="17">
      <t>モリ</t>
    </rPh>
    <rPh sb="18" eb="19">
      <t>ヤマ</t>
    </rPh>
    <rPh sb="20" eb="22">
      <t>ニガテ</t>
    </rPh>
    <phoneticPr fontId="1"/>
  </si>
  <si>
    <t>f</t>
    <phoneticPr fontId="1"/>
  </si>
  <si>
    <t>Coral Priest</t>
    <phoneticPr fontId="1"/>
  </si>
  <si>
    <t>海</t>
    <rPh sb="0" eb="1">
      <t>ウミ</t>
    </rPh>
    <phoneticPr fontId="1"/>
  </si>
  <si>
    <t>海岸</t>
    <rPh sb="0" eb="1">
      <t>ウミ</t>
    </rPh>
    <rPh sb="1" eb="2">
      <t>キシ</t>
    </rPh>
    <phoneticPr fontId="1"/>
  </si>
  <si>
    <t>聖職者</t>
    <rPh sb="0" eb="3">
      <t>セイショクシャ</t>
    </rPh>
    <phoneticPr fontId="1"/>
  </si>
  <si>
    <t>y</t>
    <phoneticPr fontId="1"/>
  </si>
  <si>
    <t>y</t>
    <phoneticPr fontId="1"/>
  </si>
  <si>
    <t>レベル1の聖職者。水陸両棲以外の特徴は乏しい</t>
    <rPh sb="5" eb="8">
      <t>セイショクシャ</t>
    </rPh>
    <rPh sb="9" eb="11">
      <t>スイリク</t>
    </rPh>
    <rPh sb="11" eb="13">
      <t>リョウセイ</t>
    </rPh>
    <rPh sb="13" eb="15">
      <t>イガイ</t>
    </rPh>
    <rPh sb="16" eb="18">
      <t>トクチョウ</t>
    </rPh>
    <rPh sb="19" eb="20">
      <t>トボ</t>
    </rPh>
    <phoneticPr fontId="1"/>
  </si>
  <si>
    <t>f</t>
    <phoneticPr fontId="1"/>
  </si>
  <si>
    <t>Shambler Chief</t>
    <phoneticPr fontId="1"/>
  </si>
  <si>
    <t>指揮官</t>
    <rPh sb="0" eb="3">
      <t>シキカン</t>
    </rPh>
    <phoneticPr fontId="1"/>
  </si>
  <si>
    <t>標準的な指揮官。大柄で丈夫だが装備は貧弱</t>
    <rPh sb="0" eb="3">
      <t>ヒョウジュンテキ</t>
    </rPh>
    <rPh sb="4" eb="7">
      <t>シキカン</t>
    </rPh>
    <rPh sb="8" eb="10">
      <t>オオガラ</t>
    </rPh>
    <rPh sb="11" eb="13">
      <t>ジョウブ</t>
    </rPh>
    <rPh sb="15" eb="17">
      <t>ソウビ</t>
    </rPh>
    <rPh sb="18" eb="20">
      <t>ヒンジャク</t>
    </rPh>
    <phoneticPr fontId="1"/>
  </si>
  <si>
    <t>Coral Commander</t>
    <phoneticPr fontId="1"/>
  </si>
  <si>
    <t>上位指揮官。真っ当な防具を持ち頑丈</t>
    <rPh sb="0" eb="2">
      <t>ジョウイ</t>
    </rPh>
    <rPh sb="2" eb="5">
      <t>シキカン</t>
    </rPh>
    <rPh sb="6" eb="7">
      <t>マ</t>
    </rPh>
    <rPh sb="8" eb="9">
      <t>トウ</t>
    </rPh>
    <rPh sb="10" eb="12">
      <t>ボウグ</t>
    </rPh>
    <rPh sb="13" eb="14">
      <t>モ</t>
    </rPh>
    <rPh sb="15" eb="17">
      <t>ガンジョウ</t>
    </rPh>
    <phoneticPr fontId="1"/>
  </si>
  <si>
    <t>Mother of the Deep</t>
    <phoneticPr fontId="1"/>
  </si>
  <si>
    <t>レベル2の聖職者。大柄な分は丈夫</t>
    <rPh sb="5" eb="8">
      <t>セイショクシャ</t>
    </rPh>
    <rPh sb="9" eb="11">
      <t>オオガラ</t>
    </rPh>
    <rPh sb="12" eb="13">
      <t>ブン</t>
    </rPh>
    <rPh sb="14" eb="16">
      <t>ジョウブ</t>
    </rPh>
    <phoneticPr fontId="1"/>
  </si>
  <si>
    <t>f</t>
    <phoneticPr fontId="1"/>
  </si>
  <si>
    <t>Mage of the Deep</t>
    <phoneticPr fontId="1"/>
  </si>
  <si>
    <t>魔術師</t>
    <rPh sb="0" eb="3">
      <t>マジュツシ</t>
    </rPh>
    <phoneticPr fontId="1"/>
  </si>
  <si>
    <t>水などの魔法技能を持つ。雇用条件のわりに最大魔力は高い</t>
    <rPh sb="0" eb="1">
      <t>ミズ</t>
    </rPh>
    <rPh sb="4" eb="6">
      <t>マホウ</t>
    </rPh>
    <rPh sb="6" eb="8">
      <t>ギノウ</t>
    </rPh>
    <rPh sb="9" eb="10">
      <t>モ</t>
    </rPh>
    <rPh sb="12" eb="14">
      <t>コヨウ</t>
    </rPh>
    <rPh sb="14" eb="16">
      <t>ジョウケン</t>
    </rPh>
    <rPh sb="20" eb="22">
      <t>サイダイ</t>
    </rPh>
    <rPh sb="22" eb="24">
      <t>マリョク</t>
    </rPh>
    <rPh sb="25" eb="26">
      <t>タカ</t>
    </rPh>
    <phoneticPr fontId="1"/>
  </si>
  <si>
    <t>20+</t>
    <phoneticPr fontId="1"/>
  </si>
  <si>
    <t>Basalt Queen</t>
    <phoneticPr fontId="1"/>
  </si>
  <si>
    <t>レベル3の聖職者。最上位指揮官も兼任する</t>
    <rPh sb="5" eb="8">
      <t>セイショクシャ</t>
    </rPh>
    <rPh sb="9" eb="12">
      <t>サイジョウイ</t>
    </rPh>
    <rPh sb="12" eb="15">
      <t>シキカン</t>
    </rPh>
    <rPh sb="16" eb="18">
      <t>ケンニン</t>
    </rPh>
    <phoneticPr fontId="1"/>
  </si>
  <si>
    <t>Basalt King</t>
    <phoneticPr fontId="1"/>
  </si>
  <si>
    <t>y</t>
    <phoneticPr fontId="1"/>
  </si>
  <si>
    <t>地、水、火の魔法技能を持つ。資源も少量生産</t>
    <rPh sb="0" eb="1">
      <t>チ</t>
    </rPh>
    <rPh sb="2" eb="3">
      <t>ミズ</t>
    </rPh>
    <rPh sb="4" eb="5">
      <t>ヒ</t>
    </rPh>
    <rPh sb="6" eb="8">
      <t>マホウ</t>
    </rPh>
    <rPh sb="8" eb="10">
      <t>ギノウ</t>
    </rPh>
    <rPh sb="11" eb="12">
      <t>モ</t>
    </rPh>
    <rPh sb="14" eb="16">
      <t>シゲン</t>
    </rPh>
    <rPh sb="17" eb="19">
      <t>ショウリョウ</t>
    </rPh>
    <rPh sb="19" eb="21">
      <t>セイサン</t>
    </rPh>
    <phoneticPr fontId="1"/>
  </si>
  <si>
    <t>15+</t>
    <phoneticPr fontId="1"/>
  </si>
  <si>
    <t>35+</t>
    <phoneticPr fontId="1"/>
  </si>
  <si>
    <t>10+</t>
    <phoneticPr fontId="1"/>
  </si>
  <si>
    <t>Atlantis</t>
    <phoneticPr fontId="1"/>
  </si>
  <si>
    <t>Reef Dweller</t>
    <phoneticPr fontId="1"/>
  </si>
  <si>
    <t>歩兵</t>
    <rPh sb="0" eb="2">
      <t>ホヘイ</t>
    </rPh>
    <phoneticPr fontId="1"/>
  </si>
  <si>
    <t>珊瑚の槍と盾を持つ歩兵。珊瑚の武具は毒を持つ</t>
    <rPh sb="0" eb="2">
      <t>サンゴ</t>
    </rPh>
    <rPh sb="3" eb="4">
      <t>ヤリ</t>
    </rPh>
    <rPh sb="5" eb="6">
      <t>タテ</t>
    </rPh>
    <rPh sb="7" eb="8">
      <t>モ</t>
    </rPh>
    <rPh sb="9" eb="11">
      <t>ホヘイ</t>
    </rPh>
    <rPh sb="12" eb="14">
      <t>サンゴ</t>
    </rPh>
    <rPh sb="15" eb="17">
      <t>ブグ</t>
    </rPh>
    <rPh sb="18" eb="19">
      <t>ドク</t>
    </rPh>
    <rPh sb="20" eb="21">
      <t>モ</t>
    </rPh>
    <phoneticPr fontId="1"/>
  </si>
  <si>
    <t>Atlantian Spearman</t>
    <phoneticPr fontId="1"/>
  </si>
  <si>
    <t>槍を持つ軽歩兵。Atlantianは丈夫だがやや鈍重</t>
    <rPh sb="0" eb="1">
      <t>ヤリ</t>
    </rPh>
    <rPh sb="2" eb="3">
      <t>モ</t>
    </rPh>
    <rPh sb="4" eb="5">
      <t>ケイ</t>
    </rPh>
    <rPh sb="5" eb="7">
      <t>ホヘイ</t>
    </rPh>
    <rPh sb="18" eb="20">
      <t>ジョウブ</t>
    </rPh>
    <rPh sb="24" eb="26">
      <t>ドンジュウ</t>
    </rPh>
    <phoneticPr fontId="1"/>
  </si>
  <si>
    <t>Shambler</t>
    <phoneticPr fontId="1"/>
  </si>
  <si>
    <t>爪の二連撃で戦う軽歩兵。Shamblerは大型で力も強い</t>
    <rPh sb="0" eb="1">
      <t>ツメ</t>
    </rPh>
    <rPh sb="2" eb="3">
      <t>ニ</t>
    </rPh>
    <rPh sb="3" eb="5">
      <t>レンゲキ</t>
    </rPh>
    <rPh sb="6" eb="7">
      <t>タタカ</t>
    </rPh>
    <rPh sb="8" eb="9">
      <t>ケイ</t>
    </rPh>
    <rPh sb="9" eb="11">
      <t>ホヘイ</t>
    </rPh>
    <rPh sb="21" eb="23">
      <t>オオガタ</t>
    </rPh>
    <rPh sb="24" eb="25">
      <t>チカラ</t>
    </rPh>
    <rPh sb="26" eb="27">
      <t>ツヨ</t>
    </rPh>
    <phoneticPr fontId="1"/>
  </si>
  <si>
    <t>War Shambler</t>
    <phoneticPr fontId="1"/>
  </si>
  <si>
    <t>槍と盾を持つ歩兵。力が強いため武器が弱くとも強烈</t>
    <rPh sb="0" eb="1">
      <t>ヤリ</t>
    </rPh>
    <rPh sb="2" eb="3">
      <t>タテ</t>
    </rPh>
    <rPh sb="4" eb="5">
      <t>モ</t>
    </rPh>
    <rPh sb="6" eb="8">
      <t>ホヘイ</t>
    </rPh>
    <rPh sb="9" eb="10">
      <t>チカラ</t>
    </rPh>
    <rPh sb="11" eb="12">
      <t>ツヨ</t>
    </rPh>
    <rPh sb="15" eb="17">
      <t>ブキ</t>
    </rPh>
    <rPh sb="18" eb="19">
      <t>ヨワ</t>
    </rPh>
    <rPh sb="22" eb="24">
      <t>キョウレツ</t>
    </rPh>
    <phoneticPr fontId="1"/>
  </si>
  <si>
    <t>Coral Guard</t>
    <phoneticPr fontId="1"/>
  </si>
  <si>
    <t>珊瑚の薙刀と盾を持つ重歩兵。両手武器を片手で振るう</t>
    <rPh sb="0" eb="2">
      <t>サンゴ</t>
    </rPh>
    <rPh sb="3" eb="5">
      <t>ナギナタ</t>
    </rPh>
    <rPh sb="6" eb="7">
      <t>タテ</t>
    </rPh>
    <rPh sb="8" eb="9">
      <t>モ</t>
    </rPh>
    <rPh sb="10" eb="11">
      <t>ジュウ</t>
    </rPh>
    <rPh sb="11" eb="13">
      <t>ホヘイ</t>
    </rPh>
    <rPh sb="14" eb="16">
      <t>リョウテ</t>
    </rPh>
    <rPh sb="16" eb="18">
      <t>ブキ</t>
    </rPh>
    <rPh sb="19" eb="21">
      <t>カタテ</t>
    </rPh>
    <rPh sb="22" eb="23">
      <t>フ</t>
    </rPh>
    <phoneticPr fontId="1"/>
  </si>
  <si>
    <t>Deep One</t>
    <phoneticPr fontId="1"/>
  </si>
  <si>
    <t>爪と顎で戦う軽歩兵。Deep Oneは完全な暗視能力を備える</t>
    <rPh sb="0" eb="1">
      <t>ツメ</t>
    </rPh>
    <rPh sb="2" eb="3">
      <t>アゴ</t>
    </rPh>
    <rPh sb="4" eb="5">
      <t>タタカ</t>
    </rPh>
    <rPh sb="6" eb="7">
      <t>ケイ</t>
    </rPh>
    <rPh sb="7" eb="9">
      <t>ホヘイ</t>
    </rPh>
    <rPh sb="19" eb="21">
      <t>カンゼン</t>
    </rPh>
    <rPh sb="22" eb="24">
      <t>アンシ</t>
    </rPh>
    <rPh sb="24" eb="26">
      <t>ノウリョク</t>
    </rPh>
    <rPh sb="27" eb="28">
      <t>ソナ</t>
    </rPh>
    <phoneticPr fontId="1"/>
  </si>
  <si>
    <t>Deep One Spearman</t>
    <phoneticPr fontId="1"/>
  </si>
  <si>
    <t>魔法の槍を持つ軽歩兵。霊体に強いが魔法抵抗は乏しい</t>
    <rPh sb="0" eb="2">
      <t>マホウ</t>
    </rPh>
    <rPh sb="3" eb="4">
      <t>ヤリ</t>
    </rPh>
    <rPh sb="5" eb="6">
      <t>モ</t>
    </rPh>
    <rPh sb="7" eb="8">
      <t>ケイ</t>
    </rPh>
    <rPh sb="8" eb="10">
      <t>ホヘイ</t>
    </rPh>
    <rPh sb="11" eb="13">
      <t>レイタイ</t>
    </rPh>
    <rPh sb="14" eb="15">
      <t>ツヨ</t>
    </rPh>
    <rPh sb="17" eb="19">
      <t>マホウ</t>
    </rPh>
    <rPh sb="19" eb="21">
      <t>テイコウ</t>
    </rPh>
    <rPh sb="22" eb="23">
      <t>トボ</t>
    </rPh>
    <phoneticPr fontId="1"/>
  </si>
  <si>
    <t>Shambler of the Deep</t>
    <phoneticPr fontId="1"/>
  </si>
  <si>
    <t>爪の二連撃と顎で戦う軽歩兵。大柄ながら手数で補っている</t>
    <rPh sb="0" eb="1">
      <t>ツメ</t>
    </rPh>
    <rPh sb="2" eb="3">
      <t>ニ</t>
    </rPh>
    <rPh sb="3" eb="5">
      <t>レンゲキ</t>
    </rPh>
    <rPh sb="6" eb="7">
      <t>アゴ</t>
    </rPh>
    <rPh sb="8" eb="9">
      <t>タタカ</t>
    </rPh>
    <rPh sb="10" eb="11">
      <t>ケイ</t>
    </rPh>
    <rPh sb="11" eb="13">
      <t>ホヘイ</t>
    </rPh>
    <rPh sb="14" eb="16">
      <t>オオガラ</t>
    </rPh>
    <rPh sb="19" eb="21">
      <t>テカズ</t>
    </rPh>
    <rPh sb="22" eb="23">
      <t>オギナ</t>
    </rPh>
    <phoneticPr fontId="1"/>
  </si>
  <si>
    <t>Warrior of the Deep</t>
    <phoneticPr fontId="1"/>
  </si>
  <si>
    <t>魔法の槍と盾を持つ軽歩兵。手数は減るが一撃の重さは光る</t>
    <rPh sb="0" eb="2">
      <t>マホウ</t>
    </rPh>
    <rPh sb="3" eb="4">
      <t>ヤリ</t>
    </rPh>
    <rPh sb="5" eb="6">
      <t>タテ</t>
    </rPh>
    <rPh sb="7" eb="8">
      <t>モ</t>
    </rPh>
    <rPh sb="9" eb="10">
      <t>ケイ</t>
    </rPh>
    <rPh sb="10" eb="12">
      <t>ホヘイ</t>
    </rPh>
    <rPh sb="13" eb="15">
      <t>テカズ</t>
    </rPh>
    <rPh sb="16" eb="17">
      <t>ヘ</t>
    </rPh>
    <rPh sb="19" eb="21">
      <t>イチゲキ</t>
    </rPh>
    <rPh sb="22" eb="23">
      <t>オモ</t>
    </rPh>
    <rPh sb="25" eb="26">
      <t>ヒカ</t>
    </rPh>
    <phoneticPr fontId="1"/>
  </si>
  <si>
    <t>Living Pillar</t>
    <phoneticPr fontId="1"/>
  </si>
  <si>
    <t>魔法の槍と盾を持つ重歩兵。極めて硬い鎧だが恐ろしく鈍重</t>
    <rPh sb="0" eb="2">
      <t>マホウ</t>
    </rPh>
    <rPh sb="3" eb="4">
      <t>ヤリ</t>
    </rPh>
    <rPh sb="5" eb="6">
      <t>タテ</t>
    </rPh>
    <rPh sb="7" eb="8">
      <t>モ</t>
    </rPh>
    <rPh sb="9" eb="10">
      <t>ジュウ</t>
    </rPh>
    <rPh sb="10" eb="12">
      <t>ホヘイ</t>
    </rPh>
    <rPh sb="13" eb="14">
      <t>キワ</t>
    </rPh>
    <rPh sb="16" eb="17">
      <t>カタ</t>
    </rPh>
    <rPh sb="18" eb="19">
      <t>ヨロイ</t>
    </rPh>
    <rPh sb="21" eb="22">
      <t>オソ</t>
    </rPh>
    <rPh sb="25" eb="27">
      <t>ドンジュウ</t>
    </rPh>
    <phoneticPr fontId="1"/>
  </si>
  <si>
    <t>兵士</t>
    <rPh sb="0" eb="2">
      <t>ヘイシ</t>
    </rPh>
    <phoneticPr fontId="1"/>
  </si>
  <si>
    <t>Coral Priest</t>
    <phoneticPr fontId="1"/>
  </si>
  <si>
    <t>Mother of the Deep</t>
    <phoneticPr fontId="1"/>
  </si>
  <si>
    <t>聖2</t>
    <rPh sb="0" eb="1">
      <t>セイ</t>
    </rPh>
    <phoneticPr fontId="1"/>
  </si>
  <si>
    <t>Mage of the Deep</t>
    <phoneticPr fontId="1"/>
  </si>
  <si>
    <t>水2</t>
    <rPh sb="0" eb="1">
      <t>ミズ</t>
    </rPh>
    <phoneticPr fontId="1"/>
  </si>
  <si>
    <t>火水地星+1:100% 火水地+1:100%</t>
    <rPh sb="0" eb="1">
      <t>ヒ</t>
    </rPh>
    <rPh sb="1" eb="2">
      <t>ミズ</t>
    </rPh>
    <rPh sb="2" eb="3">
      <t>チ</t>
    </rPh>
    <rPh sb="3" eb="4">
      <t>ホシ</t>
    </rPh>
    <rPh sb="12" eb="13">
      <t>ヒ</t>
    </rPh>
    <rPh sb="13" eb="14">
      <t>ミズ</t>
    </rPh>
    <rPh sb="14" eb="15">
      <t>チ</t>
    </rPh>
    <phoneticPr fontId="1"/>
  </si>
  <si>
    <t>Basalt Queen</t>
    <phoneticPr fontId="1"/>
  </si>
  <si>
    <t>聖3</t>
    <rPh sb="0" eb="1">
      <t>セイ</t>
    </rPh>
    <phoneticPr fontId="1"/>
  </si>
  <si>
    <t>Basalt King</t>
    <phoneticPr fontId="1"/>
  </si>
  <si>
    <t>火水地+1:100% 火水地+1:10%</t>
    <rPh sb="0" eb="1">
      <t>ヒ</t>
    </rPh>
    <rPh sb="1" eb="2">
      <t>ミズ</t>
    </rPh>
    <rPh sb="2" eb="3">
      <t>チ</t>
    </rPh>
    <rPh sb="11" eb="12">
      <t>ヒ</t>
    </rPh>
    <rPh sb="12" eb="13">
      <t>ミズ</t>
    </rPh>
    <rPh sb="13" eb="14">
      <t>チ</t>
    </rPh>
    <phoneticPr fontId="1"/>
  </si>
  <si>
    <t>19+</t>
    <phoneticPr fontId="1"/>
  </si>
  <si>
    <t>Atlantis</t>
    <phoneticPr fontId="1"/>
  </si>
  <si>
    <t>全域下位</t>
    <rPh sb="0" eb="2">
      <t>ゼンイキ</t>
    </rPh>
    <rPh sb="2" eb="4">
      <t>カイ</t>
    </rPh>
    <phoneticPr fontId="1"/>
  </si>
  <si>
    <t>全域上位</t>
    <rPh sb="0" eb="2">
      <t>ゼンイキ</t>
    </rPh>
    <rPh sb="2" eb="4">
      <t>ジョウイ</t>
    </rPh>
    <phoneticPr fontId="1"/>
  </si>
  <si>
    <t>Coral Commander</t>
    <phoneticPr fontId="1"/>
  </si>
  <si>
    <t>Atlantian Spearman:10　Deep One:10</t>
    <phoneticPr fontId="1"/>
  </si>
  <si>
    <t>Atlantian Spearman:10　War Shambler:10</t>
    <phoneticPr fontId="1"/>
  </si>
  <si>
    <t>Reef Dweller:10</t>
    <phoneticPr fontId="1"/>
  </si>
  <si>
    <t>陸上要塞</t>
    <rPh sb="0" eb="2">
      <t>リクジョウ</t>
    </rPh>
    <rPh sb="2" eb="4">
      <t>ヨウサイ</t>
    </rPh>
    <phoneticPr fontId="1"/>
  </si>
  <si>
    <t>Captain</t>
    <phoneticPr fontId="1"/>
  </si>
  <si>
    <t>Archer:10</t>
    <phoneticPr fontId="1"/>
  </si>
  <si>
    <t>Conjuration</t>
    <phoneticPr fontId="1"/>
  </si>
  <si>
    <t>Summon Monster Fish</t>
    <phoneticPr fontId="1"/>
  </si>
  <si>
    <t>水3</t>
    <rPh sb="0" eb="1">
      <t>ミズ</t>
    </rPh>
    <phoneticPr fontId="1"/>
  </si>
  <si>
    <t>水中専用</t>
    <rPh sb="0" eb="2">
      <t>スイチュウ</t>
    </rPh>
    <rPh sb="2" eb="4">
      <t>センヨウ</t>
    </rPh>
    <phoneticPr fontId="1"/>
  </si>
  <si>
    <t>兵士召喚</t>
    <rPh sb="0" eb="2">
      <t>ヘイシ</t>
    </rPh>
    <rPh sb="2" eb="4">
      <t>ショウカン</t>
    </rPh>
    <phoneticPr fontId="1"/>
  </si>
  <si>
    <t>敵を丸呑みする深海魚Monster Fishを1体召喚します</t>
    <rPh sb="0" eb="1">
      <t>テキ</t>
    </rPh>
    <rPh sb="2" eb="4">
      <t>マルノ</t>
    </rPh>
    <rPh sb="7" eb="10">
      <t>シンカイギョ</t>
    </rPh>
    <rPh sb="24" eb="25">
      <t>タイ</t>
    </rPh>
    <rPh sb="25" eb="27">
      <t>ショウカン</t>
    </rPh>
    <phoneticPr fontId="1"/>
  </si>
  <si>
    <t>Monster Fish</t>
    <phoneticPr fontId="1"/>
  </si>
  <si>
    <t>Summon Monster Fish</t>
    <phoneticPr fontId="1"/>
  </si>
  <si>
    <t>何世紀にも渡り、海はTritonの領域でしたが、しかし最近になって魚、蛙そして人間の雑種のような生物の国が、海で最も深い谷間に誕生しました。
彼らの一部は浅い沿岸の礁を住処としていたため、この種族は全く未知のものというわけではありませんでしたが、Triton Kingらは、彼らが国を作れるほどの数や力を持っているとは全く想像しませんでした。
これら深海のAtlantianは、殺されない限りは決して成長を止めず、数百年に渡って生きます。
Atlantianの社会は、大きさと年齢による厳しい階層構造により組織されます。
最も古く、最も狡猾なAtlantianは、自らを海で最も深い地帯にある玄武岩の都市の王や女王としました。
深海のAtlantianは、Basalt Kingによって作られる、魔法をかけられた玄武岩の武器を用います。</t>
    <phoneticPr fontId="1"/>
  </si>
  <si>
    <t>Scout</t>
    <phoneticPr fontId="1"/>
  </si>
  <si>
    <t>水陸両棲の斥候。海を通れる一方で森や山は苦手</t>
    <phoneticPr fontId="1"/>
  </si>
  <si>
    <t>Slave Prince</t>
    <phoneticPr fontId="1"/>
  </si>
  <si>
    <t>標準的な指揮官。奴隷兵士の管理が主な役目</t>
    <rPh sb="0" eb="3">
      <t>ヒョウジュンテキ</t>
    </rPh>
    <rPh sb="4" eb="7">
      <t>シキカン</t>
    </rPh>
    <rPh sb="8" eb="10">
      <t>ドレイ</t>
    </rPh>
    <rPh sb="10" eb="12">
      <t>ヘイシ</t>
    </rPh>
    <rPh sb="13" eb="15">
      <t>カンリ</t>
    </rPh>
    <rPh sb="16" eb="17">
      <t>オモ</t>
    </rPh>
    <rPh sb="18" eb="20">
      <t>ヤクメ</t>
    </rPh>
    <phoneticPr fontId="1"/>
  </si>
  <si>
    <t>Slave Priest</t>
    <phoneticPr fontId="1"/>
  </si>
  <si>
    <t>レベル1の聖職者。水陸両棲。奴隷扱いで維持費が安い</t>
    <rPh sb="5" eb="8">
      <t>セイショクシャ</t>
    </rPh>
    <rPh sb="9" eb="11">
      <t>スイリク</t>
    </rPh>
    <rPh sb="11" eb="13">
      <t>リョウセイ</t>
    </rPh>
    <rPh sb="14" eb="16">
      <t>ドレイ</t>
    </rPh>
    <rPh sb="16" eb="17">
      <t>アツカ</t>
    </rPh>
    <rPh sb="19" eb="22">
      <t>イジヒ</t>
    </rPh>
    <rPh sb="23" eb="24">
      <t>ヤス</t>
    </rPh>
    <phoneticPr fontId="1"/>
  </si>
  <si>
    <t>Slave Mage</t>
    <phoneticPr fontId="1"/>
  </si>
  <si>
    <t>水、星などの魔法技能を持つ。陸にも自力で上がれる</t>
    <rPh sb="0" eb="1">
      <t>ミズ</t>
    </rPh>
    <rPh sb="2" eb="3">
      <t>ホシ</t>
    </rPh>
    <rPh sb="6" eb="8">
      <t>マホウ</t>
    </rPh>
    <rPh sb="8" eb="10">
      <t>ギノウ</t>
    </rPh>
    <rPh sb="11" eb="12">
      <t>モ</t>
    </rPh>
    <rPh sb="14" eb="15">
      <t>リク</t>
    </rPh>
    <rPh sb="17" eb="19">
      <t>ジリキ</t>
    </rPh>
    <rPh sb="20" eb="21">
      <t>ア</t>
    </rPh>
    <phoneticPr fontId="1"/>
  </si>
  <si>
    <t>Grandmother</t>
    <phoneticPr fontId="1"/>
  </si>
  <si>
    <t>レベル3の聖職者。星の魔法技能も持つが移動不能</t>
    <rPh sb="5" eb="8">
      <t>セイショクシャ</t>
    </rPh>
    <rPh sb="9" eb="10">
      <t>ホシ</t>
    </rPh>
    <rPh sb="11" eb="13">
      <t>マホウ</t>
    </rPh>
    <rPh sb="13" eb="15">
      <t>ギノウ</t>
    </rPh>
    <rPh sb="16" eb="17">
      <t>モ</t>
    </rPh>
    <rPh sb="19" eb="21">
      <t>イドウ</t>
    </rPh>
    <rPh sb="21" eb="23">
      <t>フノウ</t>
    </rPh>
    <phoneticPr fontId="1"/>
  </si>
  <si>
    <t>a</t>
    <phoneticPr fontId="1"/>
  </si>
  <si>
    <t>Aboleth</t>
    <phoneticPr fontId="1"/>
  </si>
  <si>
    <t>水、星などの魔法技能を持つ。強大だが水棲</t>
    <rPh sb="0" eb="1">
      <t>ミズ</t>
    </rPh>
    <rPh sb="2" eb="3">
      <t>ホシ</t>
    </rPh>
    <rPh sb="6" eb="8">
      <t>マホウ</t>
    </rPh>
    <rPh sb="8" eb="10">
      <t>ギノウ</t>
    </rPh>
    <rPh sb="11" eb="12">
      <t>モ</t>
    </rPh>
    <rPh sb="14" eb="16">
      <t>キョウダイ</t>
    </rPh>
    <rPh sb="18" eb="20">
      <t>スイセイ</t>
    </rPh>
    <phoneticPr fontId="1"/>
  </si>
  <si>
    <t>150+</t>
    <phoneticPr fontId="1"/>
  </si>
  <si>
    <t>25+</t>
    <phoneticPr fontId="1"/>
  </si>
  <si>
    <t>Mind Lord</t>
    <phoneticPr fontId="1"/>
  </si>
  <si>
    <t>水、星などの魔法技能を持つ。装備欄の少なさが欠点</t>
    <rPh sb="0" eb="1">
      <t>ミズ</t>
    </rPh>
    <rPh sb="2" eb="3">
      <t>ホシ</t>
    </rPh>
    <rPh sb="6" eb="8">
      <t>マホウ</t>
    </rPh>
    <rPh sb="8" eb="10">
      <t>ギノウ</t>
    </rPh>
    <rPh sb="11" eb="12">
      <t>モ</t>
    </rPh>
    <rPh sb="14" eb="16">
      <t>ソウビ</t>
    </rPh>
    <rPh sb="16" eb="17">
      <t>ラン</t>
    </rPh>
    <rPh sb="18" eb="19">
      <t>スク</t>
    </rPh>
    <rPh sb="22" eb="24">
      <t>ケッテン</t>
    </rPh>
    <phoneticPr fontId="1"/>
  </si>
  <si>
    <t>165+</t>
    <phoneticPr fontId="1"/>
  </si>
  <si>
    <t>0+</t>
    <phoneticPr fontId="1"/>
  </si>
  <si>
    <t>a</t>
    <phoneticPr fontId="1"/>
  </si>
  <si>
    <t>Abodai</t>
    <phoneticPr fontId="1"/>
  </si>
  <si>
    <t>レベル1の聖職者。星、水、死などの魔法も持つ</t>
    <rPh sb="5" eb="8">
      <t>セイショクシャ</t>
    </rPh>
    <rPh sb="9" eb="10">
      <t>ホシ</t>
    </rPh>
    <rPh sb="11" eb="12">
      <t>ミズ</t>
    </rPh>
    <rPh sb="13" eb="14">
      <t>シ</t>
    </rPh>
    <rPh sb="17" eb="19">
      <t>マホウ</t>
    </rPh>
    <rPh sb="20" eb="21">
      <t>モ</t>
    </rPh>
    <phoneticPr fontId="1"/>
  </si>
  <si>
    <t>145+</t>
    <phoneticPr fontId="1"/>
  </si>
  <si>
    <t>30+</t>
    <phoneticPr fontId="1"/>
  </si>
  <si>
    <t>R'lyeh</t>
    <phoneticPr fontId="1"/>
  </si>
  <si>
    <t>Slave Trooper</t>
    <phoneticPr fontId="1"/>
  </si>
  <si>
    <t>槍を持つ軽歩兵。戦闘技能は悪くないが士気は欠く</t>
    <rPh sb="0" eb="1">
      <t>ヤリ</t>
    </rPh>
    <rPh sb="2" eb="3">
      <t>モ</t>
    </rPh>
    <rPh sb="4" eb="5">
      <t>ケイ</t>
    </rPh>
    <rPh sb="5" eb="7">
      <t>ホヘイ</t>
    </rPh>
    <rPh sb="8" eb="10">
      <t>セントウ</t>
    </rPh>
    <rPh sb="10" eb="12">
      <t>ギノウ</t>
    </rPh>
    <rPh sb="13" eb="14">
      <t>ワル</t>
    </rPh>
    <rPh sb="18" eb="20">
      <t>シキ</t>
    </rPh>
    <rPh sb="21" eb="22">
      <t>カ</t>
    </rPh>
    <phoneticPr fontId="1"/>
  </si>
  <si>
    <t>Slave Guardian</t>
    <phoneticPr fontId="1"/>
  </si>
  <si>
    <t>三叉矛を持つ歩兵。Tritonは水棲だが戦闘力は高め</t>
    <rPh sb="0" eb="2">
      <t>サンサ</t>
    </rPh>
    <rPh sb="2" eb="3">
      <t>ホコ</t>
    </rPh>
    <rPh sb="4" eb="5">
      <t>モ</t>
    </rPh>
    <rPh sb="6" eb="8">
      <t>ホヘイ</t>
    </rPh>
    <rPh sb="16" eb="18">
      <t>スイセイ</t>
    </rPh>
    <rPh sb="20" eb="23">
      <t>セントウリョク</t>
    </rPh>
    <rPh sb="24" eb="25">
      <t>タカ</t>
    </rPh>
    <phoneticPr fontId="1"/>
  </si>
  <si>
    <t>網と槍を持つ軽歩兵。中型までの敵の足止めに使える</t>
    <rPh sb="0" eb="1">
      <t>アミ</t>
    </rPh>
    <rPh sb="2" eb="3">
      <t>ヤリ</t>
    </rPh>
    <rPh sb="4" eb="5">
      <t>モ</t>
    </rPh>
    <rPh sb="6" eb="7">
      <t>ケイ</t>
    </rPh>
    <rPh sb="7" eb="9">
      <t>ホヘイ</t>
    </rPh>
    <rPh sb="10" eb="12">
      <t>チュウガタ</t>
    </rPh>
    <rPh sb="15" eb="16">
      <t>テキ</t>
    </rPh>
    <rPh sb="17" eb="18">
      <t>アシ</t>
    </rPh>
    <rPh sb="18" eb="19">
      <t>ド</t>
    </rPh>
    <rPh sb="21" eb="22">
      <t>ツカ</t>
    </rPh>
    <phoneticPr fontId="1"/>
  </si>
  <si>
    <t>槍を持つ歩兵。Mermanは陸でも動けるが足は遅くなる</t>
    <rPh sb="0" eb="1">
      <t>ヤリ</t>
    </rPh>
    <rPh sb="2" eb="3">
      <t>モ</t>
    </rPh>
    <rPh sb="4" eb="6">
      <t>ホヘイ</t>
    </rPh>
    <rPh sb="14" eb="15">
      <t>リク</t>
    </rPh>
    <rPh sb="17" eb="18">
      <t>ウゴ</t>
    </rPh>
    <rPh sb="21" eb="22">
      <t>アシ</t>
    </rPh>
    <rPh sb="23" eb="24">
      <t>オソ</t>
    </rPh>
    <phoneticPr fontId="1"/>
  </si>
  <si>
    <t>三叉矛を持つ軽歩兵。安物の中では最も一撃が重い</t>
    <rPh sb="0" eb="2">
      <t>サンサ</t>
    </rPh>
    <rPh sb="2" eb="3">
      <t>ホコ</t>
    </rPh>
    <rPh sb="4" eb="5">
      <t>モ</t>
    </rPh>
    <rPh sb="6" eb="7">
      <t>ケイ</t>
    </rPh>
    <rPh sb="7" eb="9">
      <t>ホヘイ</t>
    </rPh>
    <rPh sb="10" eb="12">
      <t>ヤスモノ</t>
    </rPh>
    <rPh sb="13" eb="14">
      <t>ナカ</t>
    </rPh>
    <rPh sb="16" eb="17">
      <t>モット</t>
    </rPh>
    <rPh sb="18" eb="20">
      <t>イチゲキ</t>
    </rPh>
    <rPh sb="21" eb="22">
      <t>オモ</t>
    </rPh>
    <phoneticPr fontId="1"/>
  </si>
  <si>
    <t>三叉矛を持つ歩兵。Atlantianは闇に強く陸も平気</t>
    <rPh sb="0" eb="2">
      <t>サンサ</t>
    </rPh>
    <rPh sb="2" eb="3">
      <t>ホコ</t>
    </rPh>
    <rPh sb="4" eb="5">
      <t>モ</t>
    </rPh>
    <rPh sb="6" eb="8">
      <t>ホヘイ</t>
    </rPh>
    <rPh sb="19" eb="20">
      <t>ヤミ</t>
    </rPh>
    <rPh sb="21" eb="22">
      <t>ツヨ</t>
    </rPh>
    <rPh sb="23" eb="24">
      <t>リク</t>
    </rPh>
    <rPh sb="25" eb="27">
      <t>ヘイキ</t>
    </rPh>
    <phoneticPr fontId="1"/>
  </si>
  <si>
    <t>三叉矛を持つ歩兵。兜が追加されている程度の違いしかない</t>
    <rPh sb="0" eb="2">
      <t>サンサ</t>
    </rPh>
    <rPh sb="2" eb="3">
      <t>ホコ</t>
    </rPh>
    <rPh sb="4" eb="5">
      <t>モ</t>
    </rPh>
    <rPh sb="6" eb="8">
      <t>ホヘイ</t>
    </rPh>
    <rPh sb="9" eb="10">
      <t>カブト</t>
    </rPh>
    <rPh sb="11" eb="13">
      <t>ツイカ</t>
    </rPh>
    <rPh sb="18" eb="20">
      <t>テイド</t>
    </rPh>
    <rPh sb="21" eb="22">
      <t>チガ</t>
    </rPh>
    <phoneticPr fontId="1"/>
  </si>
  <si>
    <t>Lobo Guard</t>
    <phoneticPr fontId="1"/>
  </si>
  <si>
    <t>意思無き肉壁。勝手に逃げないため信頼性は高い</t>
    <rPh sb="0" eb="2">
      <t>イシ</t>
    </rPh>
    <rPh sb="2" eb="3">
      <t>ナ</t>
    </rPh>
    <rPh sb="4" eb="5">
      <t>ニク</t>
    </rPh>
    <rPh sb="5" eb="6">
      <t>カベ</t>
    </rPh>
    <rPh sb="7" eb="9">
      <t>カッテ</t>
    </rPh>
    <rPh sb="10" eb="11">
      <t>ニ</t>
    </rPh>
    <rPh sb="16" eb="19">
      <t>シンライセイ</t>
    </rPh>
    <rPh sb="20" eb="21">
      <t>タカ</t>
    </rPh>
    <phoneticPr fontId="1"/>
  </si>
  <si>
    <t>Shambler Thrall</t>
    <phoneticPr fontId="1"/>
  </si>
  <si>
    <t>意思無き小型生体戦車。人間大以下の敵なら蹂躙する</t>
    <rPh sb="0" eb="2">
      <t>イシ</t>
    </rPh>
    <rPh sb="2" eb="3">
      <t>ナ</t>
    </rPh>
    <rPh sb="4" eb="6">
      <t>コガタ</t>
    </rPh>
    <rPh sb="6" eb="8">
      <t>セイタイ</t>
    </rPh>
    <rPh sb="8" eb="10">
      <t>センシャ</t>
    </rPh>
    <rPh sb="11" eb="13">
      <t>ニンゲン</t>
    </rPh>
    <rPh sb="13" eb="14">
      <t>ダイ</t>
    </rPh>
    <rPh sb="14" eb="16">
      <t>イカ</t>
    </rPh>
    <rPh sb="17" eb="18">
      <t>テキ</t>
    </rPh>
    <rPh sb="20" eb="22">
      <t>ジュウリン</t>
    </rPh>
    <phoneticPr fontId="1"/>
  </si>
  <si>
    <t>Giboleth</t>
    <phoneticPr fontId="1"/>
  </si>
  <si>
    <t>射手</t>
    <rPh sb="0" eb="2">
      <t>シャシュ</t>
    </rPh>
    <phoneticPr fontId="1"/>
  </si>
  <si>
    <t>思念により敵を麻痺させる。水棲なのが惜しい</t>
    <rPh sb="0" eb="2">
      <t>シネン</t>
    </rPh>
    <rPh sb="5" eb="6">
      <t>テキ</t>
    </rPh>
    <rPh sb="7" eb="9">
      <t>マヒ</t>
    </rPh>
    <rPh sb="13" eb="15">
      <t>スイセイ</t>
    </rPh>
    <rPh sb="18" eb="19">
      <t>オ</t>
    </rPh>
    <phoneticPr fontId="1"/>
  </si>
  <si>
    <t>Gibodai</t>
    <phoneticPr fontId="1"/>
  </si>
  <si>
    <t>白兵戦で生命力を啜る。遠距離からの麻痺攻撃も持つ</t>
    <rPh sb="0" eb="3">
      <t>ハクヘイセン</t>
    </rPh>
    <rPh sb="4" eb="7">
      <t>セイメイリョク</t>
    </rPh>
    <rPh sb="8" eb="9">
      <t>スス</t>
    </rPh>
    <rPh sb="11" eb="14">
      <t>エンキョリ</t>
    </rPh>
    <rPh sb="17" eb="19">
      <t>マヒ</t>
    </rPh>
    <rPh sb="19" eb="21">
      <t>コウゲキ</t>
    </rPh>
    <rPh sb="22" eb="23">
      <t>モ</t>
    </rPh>
    <phoneticPr fontId="1"/>
  </si>
  <si>
    <t>Polypal Mother</t>
    <phoneticPr fontId="1"/>
  </si>
  <si>
    <t>水</t>
    <rPh sb="0" eb="1">
      <t>ミズ</t>
    </rPh>
    <phoneticPr fontId="1"/>
  </si>
  <si>
    <t>レベル2の聖職者。支配圏内だと多くの子を産むが移動不可</t>
    <rPh sb="5" eb="8">
      <t>セイショクシャ</t>
    </rPh>
    <rPh sb="9" eb="12">
      <t>シハイケン</t>
    </rPh>
    <rPh sb="12" eb="13">
      <t>ナイ</t>
    </rPh>
    <rPh sb="15" eb="16">
      <t>オオ</t>
    </rPh>
    <rPh sb="18" eb="19">
      <t>コ</t>
    </rPh>
    <rPh sb="20" eb="21">
      <t>ウ</t>
    </rPh>
    <rPh sb="23" eb="25">
      <t>イドウ</t>
    </rPh>
    <rPh sb="25" eb="27">
      <t>フカ</t>
    </rPh>
    <phoneticPr fontId="1"/>
  </si>
  <si>
    <t>Androdai</t>
    <phoneticPr fontId="1"/>
  </si>
  <si>
    <t>岸</t>
    <rPh sb="0" eb="1">
      <t>キシ</t>
    </rPh>
    <phoneticPr fontId="1"/>
  </si>
  <si>
    <t>レベル1の聖職者。研究員やAbolethらの道具として活躍</t>
    <rPh sb="5" eb="8">
      <t>セイショクシャ</t>
    </rPh>
    <rPh sb="9" eb="11">
      <t>ケンキュウ</t>
    </rPh>
    <rPh sb="11" eb="12">
      <t>イン</t>
    </rPh>
    <rPh sb="22" eb="24">
      <t>ドウグ</t>
    </rPh>
    <rPh sb="27" eb="29">
      <t>カツヤク</t>
    </rPh>
    <phoneticPr fontId="1"/>
  </si>
  <si>
    <t>Androleth</t>
    <phoneticPr fontId="1"/>
  </si>
  <si>
    <t>槍と触手、遠距離からの麻痺攻撃を持つ。陸海共通で役立つ</t>
    <rPh sb="0" eb="1">
      <t>ヤリ</t>
    </rPh>
    <rPh sb="2" eb="4">
      <t>ショクシュ</t>
    </rPh>
    <rPh sb="5" eb="8">
      <t>エンキョリ</t>
    </rPh>
    <rPh sb="11" eb="13">
      <t>マヒ</t>
    </rPh>
    <rPh sb="13" eb="15">
      <t>コウゲキ</t>
    </rPh>
    <rPh sb="16" eb="17">
      <t>モ</t>
    </rPh>
    <rPh sb="19" eb="21">
      <t>リクカイ</t>
    </rPh>
    <rPh sb="21" eb="23">
      <t>キョウツウ</t>
    </rPh>
    <rPh sb="24" eb="26">
      <t>ヤクダ</t>
    </rPh>
    <phoneticPr fontId="1"/>
  </si>
  <si>
    <t>Slave Priest</t>
    <phoneticPr fontId="1"/>
  </si>
  <si>
    <t>Polypal Spawn</t>
    <phoneticPr fontId="1"/>
  </si>
  <si>
    <t>配</t>
    <rPh sb="0" eb="1">
      <t>ハイ</t>
    </rPh>
    <phoneticPr fontId="1"/>
  </si>
  <si>
    <t>Motherが産む小さな虫けら。数で敵を煩わせる</t>
    <rPh sb="7" eb="8">
      <t>ウ</t>
    </rPh>
    <rPh sb="9" eb="10">
      <t>チイ</t>
    </rPh>
    <rPh sb="12" eb="13">
      <t>ムシ</t>
    </rPh>
    <rPh sb="16" eb="17">
      <t>カズ</t>
    </rPh>
    <rPh sb="18" eb="19">
      <t>テキ</t>
    </rPh>
    <rPh sb="20" eb="21">
      <t>ワズラ</t>
    </rPh>
    <phoneticPr fontId="1"/>
  </si>
  <si>
    <t>Slave Mage</t>
    <phoneticPr fontId="1"/>
  </si>
  <si>
    <t>水2星1</t>
    <rPh sb="0" eb="1">
      <t>ミズ</t>
    </rPh>
    <rPh sb="2" eb="3">
      <t>ホシ</t>
    </rPh>
    <phoneticPr fontId="1"/>
  </si>
  <si>
    <t>水地星緑+1:100%</t>
    <rPh sb="0" eb="1">
      <t>ミズ</t>
    </rPh>
    <rPh sb="1" eb="2">
      <t>チ</t>
    </rPh>
    <rPh sb="2" eb="3">
      <t>ホシ</t>
    </rPh>
    <rPh sb="3" eb="4">
      <t>ミドリ</t>
    </rPh>
    <phoneticPr fontId="1"/>
  </si>
  <si>
    <t>Grandmother</t>
    <phoneticPr fontId="1"/>
  </si>
  <si>
    <t>星1聖3</t>
    <rPh sb="0" eb="1">
      <t>ホシ</t>
    </rPh>
    <rPh sb="2" eb="3">
      <t>セイ</t>
    </rPh>
    <phoneticPr fontId="1"/>
  </si>
  <si>
    <t>Aboleth</t>
    <phoneticPr fontId="1"/>
  </si>
  <si>
    <t>水2星2</t>
    <rPh sb="0" eb="1">
      <t>ミズ</t>
    </rPh>
    <rPh sb="2" eb="3">
      <t>ホシ</t>
    </rPh>
    <phoneticPr fontId="1"/>
  </si>
  <si>
    <t>水地星死+1:100%</t>
    <rPh sb="0" eb="1">
      <t>ミズ</t>
    </rPh>
    <rPh sb="1" eb="2">
      <t>チ</t>
    </rPh>
    <rPh sb="2" eb="3">
      <t>ホシ</t>
    </rPh>
    <rPh sb="3" eb="4">
      <t>シ</t>
    </rPh>
    <phoneticPr fontId="1"/>
  </si>
  <si>
    <t>Mind Lord</t>
    <phoneticPr fontId="1"/>
  </si>
  <si>
    <t>水3星3</t>
    <rPh sb="0" eb="1">
      <t>ミズ</t>
    </rPh>
    <rPh sb="2" eb="3">
      <t>ホシ</t>
    </rPh>
    <phoneticPr fontId="1"/>
  </si>
  <si>
    <t>水地星死+1:100% 水地星死+1:10%</t>
    <rPh sb="0" eb="1">
      <t>ミズ</t>
    </rPh>
    <rPh sb="1" eb="2">
      <t>チ</t>
    </rPh>
    <rPh sb="2" eb="3">
      <t>ホシ</t>
    </rPh>
    <rPh sb="3" eb="4">
      <t>シ</t>
    </rPh>
    <rPh sb="12" eb="13">
      <t>ミズ</t>
    </rPh>
    <rPh sb="13" eb="14">
      <t>チ</t>
    </rPh>
    <rPh sb="14" eb="15">
      <t>ホシ</t>
    </rPh>
    <rPh sb="15" eb="16">
      <t>シ</t>
    </rPh>
    <phoneticPr fontId="1"/>
  </si>
  <si>
    <t>19+</t>
    <phoneticPr fontId="1"/>
  </si>
  <si>
    <t>水1星2死1聖1</t>
    <rPh sb="0" eb="1">
      <t>ミズ</t>
    </rPh>
    <rPh sb="2" eb="3">
      <t>ホシ</t>
    </rPh>
    <rPh sb="4" eb="5">
      <t>シ</t>
    </rPh>
    <rPh sb="6" eb="7">
      <t>セイ</t>
    </rPh>
    <phoneticPr fontId="1"/>
  </si>
  <si>
    <t>Androdai</t>
    <phoneticPr fontId="1"/>
  </si>
  <si>
    <t>星1聖1</t>
    <rPh sb="0" eb="1">
      <t>ホシ</t>
    </rPh>
    <rPh sb="2" eb="3">
      <t>セイ</t>
    </rPh>
    <phoneticPr fontId="1"/>
  </si>
  <si>
    <t>Mind Vessel</t>
    <phoneticPr fontId="1"/>
  </si>
  <si>
    <t>星3</t>
    <rPh sb="0" eb="1">
      <t>ホシ</t>
    </rPh>
    <phoneticPr fontId="1"/>
  </si>
  <si>
    <t>特殊</t>
    <rPh sb="0" eb="2">
      <t>トクシュ</t>
    </rPh>
    <phoneticPr fontId="1"/>
  </si>
  <si>
    <t>Abolethの星魔法をAndrodai1体と共有します</t>
    <rPh sb="8" eb="9">
      <t>ホシ</t>
    </rPh>
    <rPh sb="9" eb="11">
      <t>マホウ</t>
    </rPh>
    <rPh sb="21" eb="22">
      <t>タイ</t>
    </rPh>
    <rPh sb="23" eb="25">
      <t>キョウユウ</t>
    </rPh>
    <phoneticPr fontId="1"/>
  </si>
  <si>
    <t>Aboleth系のみ使用可能\nAndrodaiにのみ使用可能</t>
    <rPh sb="7" eb="8">
      <t>ケイ</t>
    </rPh>
    <rPh sb="10" eb="12">
      <t>シヨウ</t>
    </rPh>
    <rPh sb="12" eb="14">
      <t>カノウ</t>
    </rPh>
    <rPh sb="27" eb="29">
      <t>シヨウ</t>
    </rPh>
    <rPh sb="29" eb="31">
      <t>カノウ</t>
    </rPh>
    <phoneticPr fontId="1"/>
  </si>
  <si>
    <t>Enslave Sea Trolls</t>
    <phoneticPr fontId="1"/>
  </si>
  <si>
    <t>水2</t>
    <rPh sb="0" eb="1">
      <t>ミズ</t>
    </rPh>
    <phoneticPr fontId="1"/>
  </si>
  <si>
    <t>武装した再生能力を持つ亜人Slave Trollを5+体召喚します</t>
    <rPh sb="0" eb="2">
      <t>ブソウ</t>
    </rPh>
    <rPh sb="4" eb="6">
      <t>サイセイ</t>
    </rPh>
    <rPh sb="6" eb="8">
      <t>ノウリョク</t>
    </rPh>
    <rPh sb="9" eb="10">
      <t>モ</t>
    </rPh>
    <rPh sb="11" eb="13">
      <t>アジン</t>
    </rPh>
    <rPh sb="27" eb="28">
      <t>タイ</t>
    </rPh>
    <rPh sb="28" eb="30">
      <t>ショウカン</t>
    </rPh>
    <phoneticPr fontId="1"/>
  </si>
  <si>
    <t>Slave Troll</t>
    <phoneticPr fontId="1"/>
  </si>
  <si>
    <t>Slave Prince</t>
    <phoneticPr fontId="1"/>
  </si>
  <si>
    <t>Slave Trooper:15　Slave Trooper:10</t>
    <phoneticPr fontId="1"/>
  </si>
  <si>
    <t>TrooperはそれぞれAtlantianとMerman</t>
    <phoneticPr fontId="1"/>
  </si>
  <si>
    <t>Slave Priest</t>
    <phoneticPr fontId="1"/>
  </si>
  <si>
    <t>Slave Guardian:10　Slave Guardian:10</t>
    <phoneticPr fontId="1"/>
  </si>
  <si>
    <t>GuardianはそれぞれAtlantianとMerman</t>
    <phoneticPr fontId="1"/>
  </si>
  <si>
    <t>Polypal Mother:2</t>
    <phoneticPr fontId="1"/>
  </si>
  <si>
    <t>Polypal Spawn:14</t>
    <phoneticPr fontId="1"/>
  </si>
  <si>
    <t>Captain</t>
    <phoneticPr fontId="1"/>
  </si>
  <si>
    <t>Archer:10</t>
    <phoneticPr fontId="1"/>
  </si>
  <si>
    <t>R'lyeh</t>
    <phoneticPr fontId="1"/>
  </si>
  <si>
    <t>R'lyeh</t>
    <phoneticPr fontId="1"/>
  </si>
  <si>
    <t>Mind Vessel</t>
    <phoneticPr fontId="1"/>
  </si>
  <si>
    <t>Enslave Sea Trolls</t>
    <phoneticPr fontId="1"/>
  </si>
  <si>
    <t>トリトン、マーマン、アトランティアン、アボレス</t>
    <phoneticPr fontId="1"/>
  </si>
  <si>
    <t>The Gorge of Ancient Cities</t>
    <phoneticPr fontId="1"/>
  </si>
  <si>
    <t>水2地1星3</t>
    <rPh sb="0" eb="1">
      <t>ミズ</t>
    </rPh>
    <rPh sb="2" eb="3">
      <t>チ</t>
    </rPh>
    <rPh sb="4" eb="5">
      <t>ホシ</t>
    </rPh>
    <phoneticPr fontId="1"/>
  </si>
  <si>
    <t>海で最も深いところでは、Abolethと呼ばれる奇妙な、魚に似た種族が生きています。
これらの存在は非常に知的で、Mind Lordと呼ばれる古きAbolethは、意志の力だけでより下等な存在を隷属させることができます。
このような力を持つことは、彼らが日々の労役と軍の雑兵を担わせるために、MermanやDeep Oneを隷属させることを意味します。
深い谷間では、隷属された労働者たちは、その統治者のために多数の小さいながらも素晴らしい都市を造りました。
その谷間には、Abolethの中でも最も強力なものが住んでいます。</t>
    <phoneticPr fontId="1"/>
  </si>
  <si>
    <t>トリトン、マーマン</t>
    <phoneticPr fontId="1"/>
  </si>
  <si>
    <t>Palace of Pearls</t>
    <phoneticPr fontId="1"/>
  </si>
  <si>
    <t>水4緑2</t>
    <rPh sb="0" eb="1">
      <t>ミズ</t>
    </rPh>
    <rPh sb="2" eb="3">
      <t>ミドリ</t>
    </rPh>
    <phoneticPr fontId="1"/>
  </si>
  <si>
    <t>Pelagiaは、深海に形成された最初の王国でした。
それは、鰭のような足を持つ人型種族、Tritonの国です。
Coral氏族とPearl氏族のTritonは、王国を築き、Mermanと同盟を結びました。
古きPearl Kingの賢明なる統治の下で、彼らは海を支配し、富を集めます。
真珠、珊瑚、ケルプの絹、そして紫の染料は、かつてはTherodosの、今はBerytosの沿岸市場で交易されます。
しかし最近になり、他の種族が深海に蠢き、新たなる勢力が形成されています。
ケルプの森の野生の存在が広がり、奇妙な存在は最も深い海から現れ、そして古代Therodosの亡霊は目覚めています。
Pearl Kingはその軍を召集し、Turtle、Shark部族のTritonらは、Triton王国と力を合わせます。
Tritonは海を離れることができませんが、Mermanは彼らの尾を脱ぎ捨て、交易や戦争のために陸地を歩くことができます。
Berytosとの広範囲に渡る交易は、Pelagiaに非常に必要とされた同盟者を与えました。
Pelagiaが築いた数少ない沿岸の都市では、Berytosの歩兵隊がその護りを助けました。
時と共に、MermanはBerytianとTherodianの文化や戦術を採り入れました。
現在、少数のBerytos兵士だけが都市に残り、Pelagiaは自らのMerman歩兵隊を配備しています。
TritonとMermanは共に魔術師を持ちますが、Mermanの魔術師だけが海を離れることができます。</t>
    <phoneticPr fontId="1"/>
  </si>
  <si>
    <t>Merman Scout</t>
    <phoneticPr fontId="1"/>
  </si>
  <si>
    <t>水陸両棲の斥候。海を通れるが森や山は苦手で陸では少し遅い</t>
    <rPh sb="0" eb="2">
      <t>スイリク</t>
    </rPh>
    <rPh sb="2" eb="4">
      <t>リョウセイ</t>
    </rPh>
    <rPh sb="5" eb="7">
      <t>セッコウ</t>
    </rPh>
    <rPh sb="8" eb="9">
      <t>ウミ</t>
    </rPh>
    <rPh sb="10" eb="11">
      <t>トオ</t>
    </rPh>
    <rPh sb="14" eb="15">
      <t>モリ</t>
    </rPh>
    <rPh sb="16" eb="17">
      <t>ヤマ</t>
    </rPh>
    <rPh sb="18" eb="20">
      <t>ニガテ</t>
    </rPh>
    <rPh sb="21" eb="22">
      <t>リク</t>
    </rPh>
    <rPh sb="24" eb="25">
      <t>スコ</t>
    </rPh>
    <rPh sb="26" eb="27">
      <t>オソ</t>
    </rPh>
    <phoneticPr fontId="1"/>
  </si>
  <si>
    <t>f</t>
    <phoneticPr fontId="1"/>
  </si>
  <si>
    <t>Turtle Chief</t>
    <phoneticPr fontId="1"/>
  </si>
  <si>
    <t>水陸両棲の指揮官。魔法に頼らず陸に出られる</t>
    <rPh sb="0" eb="2">
      <t>スイリク</t>
    </rPh>
    <rPh sb="2" eb="4">
      <t>リョウセイ</t>
    </rPh>
    <rPh sb="5" eb="8">
      <t>シキカン</t>
    </rPh>
    <rPh sb="9" eb="11">
      <t>マホウ</t>
    </rPh>
    <rPh sb="12" eb="13">
      <t>タヨ</t>
    </rPh>
    <rPh sb="15" eb="16">
      <t>リク</t>
    </rPh>
    <rPh sb="17" eb="18">
      <t>デ</t>
    </rPh>
    <phoneticPr fontId="1"/>
  </si>
  <si>
    <t>Pelagian Captain</t>
    <phoneticPr fontId="1"/>
  </si>
  <si>
    <t>水棲の指揮官。指揮能力は高めだが海を離れられない</t>
    <rPh sb="0" eb="2">
      <t>スイセイ</t>
    </rPh>
    <rPh sb="3" eb="6">
      <t>シキカン</t>
    </rPh>
    <rPh sb="7" eb="9">
      <t>シキ</t>
    </rPh>
    <rPh sb="9" eb="11">
      <t>ノウリョク</t>
    </rPh>
    <rPh sb="12" eb="13">
      <t>タカ</t>
    </rPh>
    <rPh sb="16" eb="17">
      <t>ウミ</t>
    </rPh>
    <rPh sb="18" eb="19">
      <t>ハナ</t>
    </rPh>
    <phoneticPr fontId="1"/>
  </si>
  <si>
    <t>Merman Priest</t>
    <phoneticPr fontId="1"/>
  </si>
  <si>
    <t>レベル1の聖職者。陸での任務も無理なくこなす</t>
    <rPh sb="5" eb="8">
      <t>セイショクシャ</t>
    </rPh>
    <rPh sb="9" eb="10">
      <t>リク</t>
    </rPh>
    <rPh sb="12" eb="14">
      <t>ニンム</t>
    </rPh>
    <rPh sb="15" eb="17">
      <t>ムリ</t>
    </rPh>
    <phoneticPr fontId="1"/>
  </si>
  <si>
    <t>Pelagian Mermage</t>
    <phoneticPr fontId="1"/>
  </si>
  <si>
    <t>水などの魔法技能を持つ。自力で海を離れられる</t>
    <rPh sb="0" eb="1">
      <t>ミズ</t>
    </rPh>
    <rPh sb="4" eb="6">
      <t>マホウ</t>
    </rPh>
    <rPh sb="6" eb="8">
      <t>ギノウ</t>
    </rPh>
    <rPh sb="9" eb="10">
      <t>モ</t>
    </rPh>
    <rPh sb="12" eb="14">
      <t>ジリキ</t>
    </rPh>
    <rPh sb="15" eb="16">
      <t>ウミ</t>
    </rPh>
    <rPh sb="17" eb="18">
      <t>ハナ</t>
    </rPh>
    <phoneticPr fontId="1"/>
  </si>
  <si>
    <t>Pearl Clan Priest</t>
    <phoneticPr fontId="1"/>
  </si>
  <si>
    <t>レベル2の聖職者。海からは出られない</t>
    <rPh sb="5" eb="8">
      <t>セイショクシャ</t>
    </rPh>
    <rPh sb="9" eb="10">
      <t>ウミ</t>
    </rPh>
    <rPh sb="13" eb="14">
      <t>デ</t>
    </rPh>
    <phoneticPr fontId="1"/>
  </si>
  <si>
    <t>18</t>
    <phoneticPr fontId="1"/>
  </si>
  <si>
    <t>Pearl Mage</t>
    <phoneticPr fontId="1"/>
  </si>
  <si>
    <t>水、星、緑などの魔法技能を持つ。真珠養殖が可能</t>
    <rPh sb="0" eb="1">
      <t>ミズ</t>
    </rPh>
    <rPh sb="2" eb="3">
      <t>ホシ</t>
    </rPh>
    <rPh sb="4" eb="5">
      <t>ミドリ</t>
    </rPh>
    <rPh sb="8" eb="10">
      <t>マホウ</t>
    </rPh>
    <rPh sb="10" eb="12">
      <t>ギノウ</t>
    </rPh>
    <rPh sb="13" eb="14">
      <t>モ</t>
    </rPh>
    <rPh sb="16" eb="18">
      <t>シンジュ</t>
    </rPh>
    <rPh sb="18" eb="20">
      <t>ヨウショク</t>
    </rPh>
    <rPh sb="21" eb="23">
      <t>カノウ</t>
    </rPh>
    <phoneticPr fontId="1"/>
  </si>
  <si>
    <t>Pearl King</t>
    <phoneticPr fontId="1"/>
  </si>
  <si>
    <t>レベル3の聖職者。水、星、緑の魔法を持ち水棲の最上位指揮官も兼任</t>
    <rPh sb="5" eb="8">
      <t>セイショクシャ</t>
    </rPh>
    <rPh sb="9" eb="10">
      <t>ミズ</t>
    </rPh>
    <rPh sb="11" eb="12">
      <t>ホシ</t>
    </rPh>
    <rPh sb="13" eb="14">
      <t>ミドリ</t>
    </rPh>
    <rPh sb="15" eb="17">
      <t>マホウ</t>
    </rPh>
    <rPh sb="18" eb="19">
      <t>モ</t>
    </rPh>
    <rPh sb="20" eb="22">
      <t>スイセイ</t>
    </rPh>
    <rPh sb="23" eb="26">
      <t>サイジョウイ</t>
    </rPh>
    <rPh sb="26" eb="29">
      <t>シキカン</t>
    </rPh>
    <rPh sb="30" eb="32">
      <t>ケンニン</t>
    </rPh>
    <phoneticPr fontId="1"/>
  </si>
  <si>
    <t>40+</t>
    <phoneticPr fontId="1"/>
  </si>
  <si>
    <t>Ichtyid Pearl Mage</t>
    <phoneticPr fontId="1"/>
  </si>
  <si>
    <t>水と星の魔法技能を持つ。安価だが出せる数は限られる</t>
    <rPh sb="0" eb="1">
      <t>ミズ</t>
    </rPh>
    <rPh sb="2" eb="3">
      <t>ホシ</t>
    </rPh>
    <rPh sb="4" eb="6">
      <t>マホウ</t>
    </rPh>
    <rPh sb="6" eb="8">
      <t>ギノウ</t>
    </rPh>
    <rPh sb="9" eb="10">
      <t>モ</t>
    </rPh>
    <rPh sb="12" eb="14">
      <t>アンカ</t>
    </rPh>
    <rPh sb="16" eb="17">
      <t>ダ</t>
    </rPh>
    <rPh sb="19" eb="20">
      <t>カズ</t>
    </rPh>
    <rPh sb="21" eb="22">
      <t>カギ</t>
    </rPh>
    <phoneticPr fontId="1"/>
  </si>
  <si>
    <t>16</t>
    <phoneticPr fontId="1"/>
  </si>
  <si>
    <t>Pelagia</t>
    <phoneticPr fontId="1"/>
  </si>
  <si>
    <t>Pelagian Shore Commander</t>
    <phoneticPr fontId="1"/>
  </si>
  <si>
    <t>沿岸で出せる指揮官。装備はより陸戦向け</t>
    <rPh sb="0" eb="2">
      <t>エンガン</t>
    </rPh>
    <rPh sb="3" eb="4">
      <t>ダ</t>
    </rPh>
    <rPh sb="6" eb="9">
      <t>シキカン</t>
    </rPh>
    <rPh sb="10" eb="12">
      <t>ソウビ</t>
    </rPh>
    <rPh sb="15" eb="17">
      <t>リクセン</t>
    </rPh>
    <rPh sb="17" eb="18">
      <t>ム</t>
    </rPh>
    <phoneticPr fontId="1"/>
  </si>
  <si>
    <t>12</t>
    <phoneticPr fontId="1"/>
  </si>
  <si>
    <t>Pelagian Explorer</t>
    <phoneticPr fontId="1"/>
  </si>
  <si>
    <t>水などの魔法技能を持つ。研究が得意</t>
    <rPh sb="0" eb="1">
      <t>ミズ</t>
    </rPh>
    <rPh sb="4" eb="6">
      <t>マホウ</t>
    </rPh>
    <rPh sb="6" eb="8">
      <t>ギノウ</t>
    </rPh>
    <rPh sb="9" eb="10">
      <t>モ</t>
    </rPh>
    <rPh sb="12" eb="14">
      <t>ケンキュウ</t>
    </rPh>
    <rPh sb="15" eb="17">
      <t>トクイ</t>
    </rPh>
    <phoneticPr fontId="1"/>
  </si>
  <si>
    <t>18</t>
    <phoneticPr fontId="1"/>
  </si>
  <si>
    <t>10</t>
    <phoneticPr fontId="1"/>
  </si>
  <si>
    <t>網と珊瑚の槍を持つ軽歩兵。網で敵を捕らえ毒で始末する</t>
    <rPh sb="0" eb="1">
      <t>アミ</t>
    </rPh>
    <rPh sb="2" eb="4">
      <t>サンゴ</t>
    </rPh>
    <rPh sb="5" eb="6">
      <t>ヤリ</t>
    </rPh>
    <rPh sb="7" eb="8">
      <t>モ</t>
    </rPh>
    <rPh sb="9" eb="10">
      <t>ケイ</t>
    </rPh>
    <rPh sb="10" eb="12">
      <t>ホヘイ</t>
    </rPh>
    <rPh sb="13" eb="14">
      <t>アミ</t>
    </rPh>
    <rPh sb="15" eb="16">
      <t>テキ</t>
    </rPh>
    <rPh sb="17" eb="18">
      <t>ト</t>
    </rPh>
    <rPh sb="20" eb="21">
      <t>ドク</t>
    </rPh>
    <rPh sb="22" eb="24">
      <t>シマツ</t>
    </rPh>
    <phoneticPr fontId="1"/>
  </si>
  <si>
    <t>Merman Net Thrower</t>
    <phoneticPr fontId="1"/>
  </si>
  <si>
    <t>Turtle Warrior</t>
    <phoneticPr fontId="1"/>
  </si>
  <si>
    <t>珊瑚の槍、珊瑚の投槍、盾を持つ歩兵。毒は地味に効いてくる</t>
    <rPh sb="0" eb="2">
      <t>サンゴ</t>
    </rPh>
    <rPh sb="3" eb="4">
      <t>ヤリ</t>
    </rPh>
    <rPh sb="5" eb="7">
      <t>サンゴ</t>
    </rPh>
    <rPh sb="8" eb="10">
      <t>ナゲヤリ</t>
    </rPh>
    <rPh sb="11" eb="12">
      <t>タテ</t>
    </rPh>
    <rPh sb="13" eb="14">
      <t>モ</t>
    </rPh>
    <rPh sb="15" eb="17">
      <t>ホヘイ</t>
    </rPh>
    <rPh sb="18" eb="19">
      <t>ドク</t>
    </rPh>
    <rPh sb="20" eb="22">
      <t>ジミ</t>
    </rPh>
    <rPh sb="23" eb="24">
      <t>キ</t>
    </rPh>
    <phoneticPr fontId="1"/>
  </si>
  <si>
    <t>14</t>
    <phoneticPr fontId="1"/>
  </si>
  <si>
    <t>Turtle Tribe Triton</t>
    <phoneticPr fontId="1"/>
  </si>
  <si>
    <t>珊瑚の槍と盾を持つ軽歩兵。部族Tritonはやや弱い</t>
    <rPh sb="0" eb="2">
      <t>サンゴ</t>
    </rPh>
    <rPh sb="3" eb="4">
      <t>ヤリ</t>
    </rPh>
    <rPh sb="5" eb="6">
      <t>タテ</t>
    </rPh>
    <rPh sb="7" eb="8">
      <t>モ</t>
    </rPh>
    <rPh sb="9" eb="10">
      <t>ケイ</t>
    </rPh>
    <rPh sb="10" eb="12">
      <t>ホヘイ</t>
    </rPh>
    <rPh sb="13" eb="15">
      <t>ブゾク</t>
    </rPh>
    <rPh sb="24" eb="25">
      <t>ヨワ</t>
    </rPh>
    <phoneticPr fontId="1"/>
  </si>
  <si>
    <t>Shark Tribe Triton</t>
    <phoneticPr fontId="1"/>
  </si>
  <si>
    <t>珊瑚の短剣二つを持つ軽装狂戦士。脆いが軽装相手には意外に強い</t>
    <rPh sb="0" eb="2">
      <t>サンゴ</t>
    </rPh>
    <rPh sb="3" eb="5">
      <t>タンケン</t>
    </rPh>
    <rPh sb="5" eb="6">
      <t>フタ</t>
    </rPh>
    <rPh sb="8" eb="9">
      <t>モ</t>
    </rPh>
    <rPh sb="10" eb="12">
      <t>ケイソウ</t>
    </rPh>
    <rPh sb="12" eb="13">
      <t>キョウ</t>
    </rPh>
    <rPh sb="13" eb="15">
      <t>センシ</t>
    </rPh>
    <rPh sb="16" eb="17">
      <t>モロ</t>
    </rPh>
    <rPh sb="19" eb="21">
      <t>ケイソウ</t>
    </rPh>
    <rPh sb="21" eb="23">
      <t>アイテ</t>
    </rPh>
    <rPh sb="25" eb="27">
      <t>イガイ</t>
    </rPh>
    <rPh sb="28" eb="29">
      <t>ツヨ</t>
    </rPh>
    <phoneticPr fontId="1"/>
  </si>
  <si>
    <t>Pelagian Militia</t>
    <phoneticPr fontId="1"/>
  </si>
  <si>
    <t>珊瑚の短剣を持つ民兵。他の民兵よりは能力が高いが装備は貧弱</t>
    <rPh sb="0" eb="2">
      <t>サンゴ</t>
    </rPh>
    <rPh sb="3" eb="5">
      <t>タンケン</t>
    </rPh>
    <rPh sb="6" eb="7">
      <t>モ</t>
    </rPh>
    <rPh sb="8" eb="10">
      <t>ミンペイ</t>
    </rPh>
    <rPh sb="11" eb="12">
      <t>ホカ</t>
    </rPh>
    <rPh sb="13" eb="15">
      <t>ミンペイ</t>
    </rPh>
    <rPh sb="18" eb="20">
      <t>ノウリョク</t>
    </rPh>
    <rPh sb="21" eb="22">
      <t>タカ</t>
    </rPh>
    <rPh sb="24" eb="26">
      <t>ソウビ</t>
    </rPh>
    <rPh sb="27" eb="29">
      <t>ヒンジャク</t>
    </rPh>
    <phoneticPr fontId="1"/>
  </si>
  <si>
    <t>珊瑚の槍を持つ民兵。長さがあるだけ短剣よりは良い</t>
    <rPh sb="0" eb="2">
      <t>サンゴ</t>
    </rPh>
    <rPh sb="3" eb="4">
      <t>ヤリ</t>
    </rPh>
    <rPh sb="5" eb="6">
      <t>モ</t>
    </rPh>
    <rPh sb="7" eb="9">
      <t>ミンペイ</t>
    </rPh>
    <rPh sb="10" eb="11">
      <t>ナガ</t>
    </rPh>
    <rPh sb="17" eb="19">
      <t>タンケン</t>
    </rPh>
    <rPh sb="22" eb="23">
      <t>ヨ</t>
    </rPh>
    <phoneticPr fontId="1"/>
  </si>
  <si>
    <t>Pelagian Soldier</t>
    <phoneticPr fontId="1"/>
  </si>
  <si>
    <t>珊瑚の槍と盾を持つ軽歩兵。技量は高いが防具がない</t>
    <rPh sb="0" eb="2">
      <t>サンゴ</t>
    </rPh>
    <rPh sb="3" eb="4">
      <t>ヤリ</t>
    </rPh>
    <rPh sb="5" eb="6">
      <t>タテ</t>
    </rPh>
    <rPh sb="7" eb="8">
      <t>モ</t>
    </rPh>
    <rPh sb="9" eb="10">
      <t>ケイ</t>
    </rPh>
    <rPh sb="10" eb="12">
      <t>ホヘイ</t>
    </rPh>
    <rPh sb="13" eb="15">
      <t>ギリョウ</t>
    </rPh>
    <rPh sb="16" eb="17">
      <t>タカ</t>
    </rPh>
    <rPh sb="19" eb="21">
      <t>ボウグ</t>
    </rPh>
    <phoneticPr fontId="1"/>
  </si>
  <si>
    <t>Coral Clan Soldier</t>
    <phoneticPr fontId="1"/>
  </si>
  <si>
    <t>珊瑚の槍と盾を持つ歩兵。密集した隊列を組める</t>
    <rPh sb="0" eb="2">
      <t>サンゴ</t>
    </rPh>
    <rPh sb="3" eb="4">
      <t>ヤリ</t>
    </rPh>
    <rPh sb="5" eb="6">
      <t>タテ</t>
    </rPh>
    <rPh sb="7" eb="8">
      <t>モ</t>
    </rPh>
    <rPh sb="9" eb="11">
      <t>ホヘイ</t>
    </rPh>
    <rPh sb="12" eb="14">
      <t>ミッシュウ</t>
    </rPh>
    <rPh sb="16" eb="18">
      <t>タイレツ</t>
    </rPh>
    <rPh sb="19" eb="20">
      <t>ク</t>
    </rPh>
    <phoneticPr fontId="1"/>
  </si>
  <si>
    <t>Triton Rider</t>
    <phoneticPr fontId="1"/>
  </si>
  <si>
    <t>珊瑚の突撃槍と盾を持つ軽騎兵。乗物の角は魔法武器扱い</t>
    <rPh sb="0" eb="2">
      <t>サンゴ</t>
    </rPh>
    <rPh sb="3" eb="5">
      <t>トツゲキ</t>
    </rPh>
    <rPh sb="5" eb="6">
      <t>ヤリ</t>
    </rPh>
    <rPh sb="7" eb="8">
      <t>タテ</t>
    </rPh>
    <rPh sb="9" eb="10">
      <t>モ</t>
    </rPh>
    <rPh sb="11" eb="12">
      <t>ケイ</t>
    </rPh>
    <rPh sb="12" eb="14">
      <t>キヘイ</t>
    </rPh>
    <rPh sb="15" eb="17">
      <t>ノリモノ</t>
    </rPh>
    <rPh sb="18" eb="19">
      <t>ツノ</t>
    </rPh>
    <rPh sb="20" eb="22">
      <t>マホウ</t>
    </rPh>
    <rPh sb="22" eb="24">
      <t>ブキ</t>
    </rPh>
    <rPh sb="24" eb="25">
      <t>アツカ</t>
    </rPh>
    <phoneticPr fontId="1"/>
  </si>
  <si>
    <t>Pearl Guard</t>
    <phoneticPr fontId="1"/>
  </si>
  <si>
    <t>騎兵</t>
    <rPh sb="0" eb="2">
      <t>キヘイ</t>
    </rPh>
    <phoneticPr fontId="1"/>
  </si>
  <si>
    <t>魔法の槍と盾を持つ歩兵。密集隊列を組み護衛も得意</t>
    <rPh sb="0" eb="2">
      <t>マホウ</t>
    </rPh>
    <rPh sb="3" eb="4">
      <t>ヤリ</t>
    </rPh>
    <rPh sb="5" eb="6">
      <t>タテ</t>
    </rPh>
    <rPh sb="7" eb="8">
      <t>モ</t>
    </rPh>
    <rPh sb="9" eb="11">
      <t>ホヘイ</t>
    </rPh>
    <rPh sb="12" eb="14">
      <t>ミッシュウ</t>
    </rPh>
    <rPh sb="14" eb="16">
      <t>タイレツ</t>
    </rPh>
    <rPh sb="17" eb="18">
      <t>ク</t>
    </rPh>
    <rPh sb="19" eb="21">
      <t>ゴエイ</t>
    </rPh>
    <rPh sb="22" eb="24">
      <t>トクイ</t>
    </rPh>
    <phoneticPr fontId="1"/>
  </si>
  <si>
    <t>Pelagian Shore Fighter</t>
    <phoneticPr fontId="1"/>
  </si>
  <si>
    <t>槍、投槍、盾を持つ歩兵。鉄製の陸戦向け装備を持つ</t>
    <rPh sb="0" eb="1">
      <t>ヤリ</t>
    </rPh>
    <rPh sb="2" eb="4">
      <t>ナゲヤリ</t>
    </rPh>
    <rPh sb="5" eb="6">
      <t>タテ</t>
    </rPh>
    <rPh sb="7" eb="8">
      <t>モ</t>
    </rPh>
    <rPh sb="9" eb="11">
      <t>ホヘイ</t>
    </rPh>
    <rPh sb="12" eb="14">
      <t>テツセイ</t>
    </rPh>
    <rPh sb="15" eb="17">
      <t>リクセン</t>
    </rPh>
    <rPh sb="17" eb="18">
      <t>ム</t>
    </rPh>
    <rPh sb="19" eb="21">
      <t>ソウビ</t>
    </rPh>
    <rPh sb="22" eb="23">
      <t>モ</t>
    </rPh>
    <phoneticPr fontId="1"/>
  </si>
  <si>
    <t>Sideraspist</t>
    <phoneticPr fontId="1"/>
  </si>
  <si>
    <t>長槍と盾を持つ重歩兵。海にも入れはするが向いてはいない</t>
    <rPh sb="0" eb="1">
      <t>ナガ</t>
    </rPh>
    <rPh sb="1" eb="2">
      <t>ヤリ</t>
    </rPh>
    <rPh sb="3" eb="4">
      <t>タテ</t>
    </rPh>
    <rPh sb="5" eb="6">
      <t>モ</t>
    </rPh>
    <rPh sb="7" eb="8">
      <t>ジュウ</t>
    </rPh>
    <rPh sb="8" eb="10">
      <t>ホヘイ</t>
    </rPh>
    <rPh sb="11" eb="12">
      <t>ウミ</t>
    </rPh>
    <rPh sb="14" eb="15">
      <t>ハイ</t>
    </rPh>
    <rPh sb="20" eb="21">
      <t>ム</t>
    </rPh>
    <phoneticPr fontId="1"/>
  </si>
  <si>
    <t>Merman Priest</t>
    <phoneticPr fontId="1"/>
  </si>
  <si>
    <t>Pelagian Mermage</t>
    <phoneticPr fontId="1"/>
  </si>
  <si>
    <t>水1</t>
    <rPh sb="0" eb="1">
      <t>ミズ</t>
    </rPh>
    <phoneticPr fontId="1"/>
  </si>
  <si>
    <t>風水地緑+1:100%</t>
    <rPh sb="0" eb="1">
      <t>カゼ</t>
    </rPh>
    <rPh sb="1" eb="2">
      <t>ミズ</t>
    </rPh>
    <rPh sb="2" eb="3">
      <t>チ</t>
    </rPh>
    <rPh sb="3" eb="4">
      <t>ミドリ</t>
    </rPh>
    <phoneticPr fontId="1"/>
  </si>
  <si>
    <t>Pearl Clan Priest</t>
    <phoneticPr fontId="1"/>
  </si>
  <si>
    <t>Pearl Mage</t>
    <phoneticPr fontId="1"/>
  </si>
  <si>
    <t>水2星1緑1</t>
    <rPh sb="0" eb="1">
      <t>ミズ</t>
    </rPh>
    <rPh sb="2" eb="3">
      <t>ホシ</t>
    </rPh>
    <rPh sb="4" eb="5">
      <t>ミドリ</t>
    </rPh>
    <phoneticPr fontId="1"/>
  </si>
  <si>
    <t>風水星緑+1:100%</t>
    <rPh sb="0" eb="1">
      <t>カゼ</t>
    </rPh>
    <rPh sb="1" eb="2">
      <t>ミズ</t>
    </rPh>
    <rPh sb="2" eb="3">
      <t>ホシ</t>
    </rPh>
    <rPh sb="3" eb="4">
      <t>ミドリ</t>
    </rPh>
    <phoneticPr fontId="1"/>
  </si>
  <si>
    <t>Pearl King</t>
    <phoneticPr fontId="1"/>
  </si>
  <si>
    <t>水4星1緑1聖3</t>
    <rPh sb="0" eb="1">
      <t>ミズ</t>
    </rPh>
    <rPh sb="2" eb="3">
      <t>ホシ</t>
    </rPh>
    <rPh sb="4" eb="5">
      <t>ミドリ</t>
    </rPh>
    <rPh sb="6" eb="7">
      <t>セイ</t>
    </rPh>
    <phoneticPr fontId="1"/>
  </si>
  <si>
    <t>風星緑+1:100% 風水星緑+1:10%</t>
    <rPh sb="0" eb="1">
      <t>カゼ</t>
    </rPh>
    <rPh sb="1" eb="2">
      <t>ホシ</t>
    </rPh>
    <rPh sb="2" eb="3">
      <t>ミドリ</t>
    </rPh>
    <rPh sb="11" eb="12">
      <t>カゼ</t>
    </rPh>
    <rPh sb="12" eb="13">
      <t>ミズ</t>
    </rPh>
    <rPh sb="13" eb="14">
      <t>ホシ</t>
    </rPh>
    <rPh sb="14" eb="15">
      <t>ミドリ</t>
    </rPh>
    <phoneticPr fontId="1"/>
  </si>
  <si>
    <t>Ichtyid Pearl Mage</t>
    <phoneticPr fontId="1"/>
  </si>
  <si>
    <t>水1星1</t>
    <rPh sb="0" eb="1">
      <t>ミズ</t>
    </rPh>
    <rPh sb="2" eb="3">
      <t>ホシ</t>
    </rPh>
    <phoneticPr fontId="1"/>
  </si>
  <si>
    <t>Pelagian Explorer</t>
    <phoneticPr fontId="1"/>
  </si>
  <si>
    <t>風地星緑+1:100%</t>
    <rPh sb="0" eb="1">
      <t>カゼ</t>
    </rPh>
    <rPh sb="1" eb="2">
      <t>チ</t>
    </rPh>
    <rPh sb="2" eb="3">
      <t>ホシ</t>
    </rPh>
    <rPh sb="3" eb="4">
      <t>ミドリ</t>
    </rPh>
    <phoneticPr fontId="1"/>
  </si>
  <si>
    <t>Pelagia</t>
    <phoneticPr fontId="1"/>
  </si>
  <si>
    <t>水中要塞</t>
    <rPh sb="0" eb="2">
      <t>スイチュウ</t>
    </rPh>
    <rPh sb="2" eb="4">
      <t>ヨウサイ</t>
    </rPh>
    <phoneticPr fontId="1"/>
  </si>
  <si>
    <t>水中下位</t>
    <rPh sb="0" eb="2">
      <t>スイチュウ</t>
    </rPh>
    <rPh sb="2" eb="4">
      <t>カイ</t>
    </rPh>
    <phoneticPr fontId="1"/>
  </si>
  <si>
    <t>水中上位</t>
    <rPh sb="0" eb="2">
      <t>スイチュウ</t>
    </rPh>
    <rPh sb="2" eb="4">
      <t>ジョウイ</t>
    </rPh>
    <phoneticPr fontId="1"/>
  </si>
  <si>
    <t>Pelagian Captain</t>
    <phoneticPr fontId="1"/>
  </si>
  <si>
    <t>Pelagian Soldier:10　Pelagian Militia:10</t>
    <phoneticPr fontId="1"/>
  </si>
  <si>
    <t>Militiaは槍装備</t>
    <rPh sb="8" eb="9">
      <t>ヤリ</t>
    </rPh>
    <rPh sb="9" eb="11">
      <t>ソウビ</t>
    </rPh>
    <phoneticPr fontId="1"/>
  </si>
  <si>
    <t>Turtle Tribe Triton:10　Merman:10</t>
    <phoneticPr fontId="1"/>
  </si>
  <si>
    <t>Turtle Chief</t>
    <phoneticPr fontId="1"/>
  </si>
  <si>
    <t>Turtle Tribe Triton:12</t>
    <phoneticPr fontId="1"/>
  </si>
  <si>
    <t>陸上下位</t>
    <rPh sb="0" eb="2">
      <t>リクジョウ</t>
    </rPh>
    <rPh sb="2" eb="4">
      <t>カイ</t>
    </rPh>
    <phoneticPr fontId="1"/>
  </si>
  <si>
    <t>陸上上位</t>
    <rPh sb="0" eb="2">
      <t>リクジョウ</t>
    </rPh>
    <rPh sb="2" eb="4">
      <t>ジョウイ</t>
    </rPh>
    <phoneticPr fontId="1"/>
  </si>
  <si>
    <t>Turtle Chief</t>
    <phoneticPr fontId="1"/>
  </si>
  <si>
    <t>Merman:10</t>
    <phoneticPr fontId="1"/>
  </si>
  <si>
    <t>Merman Priest</t>
    <phoneticPr fontId="1"/>
  </si>
  <si>
    <t>Turtle Warrior:10</t>
    <phoneticPr fontId="1"/>
  </si>
  <si>
    <t>Turtle Warrior:10</t>
    <phoneticPr fontId="1"/>
  </si>
  <si>
    <t>Hippocampus</t>
    <phoneticPr fontId="1"/>
  </si>
  <si>
    <t>魔獣</t>
    <rPh sb="0" eb="2">
      <t>マジュウ</t>
    </rPh>
    <phoneticPr fontId="1"/>
  </si>
  <si>
    <t>水棲の一角獣。強くはないが角は魔法武器扱い</t>
    <rPh sb="0" eb="2">
      <t>スイセイ</t>
    </rPh>
    <rPh sb="3" eb="6">
      <t>イッカクジュウ</t>
    </rPh>
    <rPh sb="7" eb="8">
      <t>ツヨ</t>
    </rPh>
    <rPh sb="13" eb="14">
      <t>ツノ</t>
    </rPh>
    <rPh sb="15" eb="17">
      <t>マホウ</t>
    </rPh>
    <rPh sb="17" eb="19">
      <t>ブキ</t>
    </rPh>
    <rPh sb="19" eb="20">
      <t>アツカ</t>
    </rPh>
    <phoneticPr fontId="1"/>
  </si>
  <si>
    <t>20</t>
    <phoneticPr fontId="1"/>
  </si>
  <si>
    <t>アンデッドの聖職者全てにReanimator Priest能力を追加</t>
    <rPh sb="6" eb="9">
      <t>セイショクシャ</t>
    </rPh>
    <rPh sb="9" eb="10">
      <t>スベ</t>
    </rPh>
    <rPh sb="29" eb="31">
      <t>ノウリョク</t>
    </rPh>
    <rPh sb="32" eb="34">
      <t>ツイカ</t>
    </rPh>
    <phoneticPr fontId="1"/>
  </si>
  <si>
    <t>イクシサテュロス、イクシミノタウロス、イクシケンタウロス、アフロイ</t>
    <phoneticPr fontId="1"/>
  </si>
  <si>
    <t>The Grove of Aphros</t>
    <phoneticPr fontId="1"/>
  </si>
  <si>
    <t>水2緑4</t>
    <rPh sb="0" eb="1">
      <t>ミズ</t>
    </rPh>
    <rPh sb="2" eb="3">
      <t>ミドリ</t>
    </rPh>
    <phoneticPr fontId="1"/>
  </si>
  <si>
    <t>Ichtysatyr Scout</t>
    <phoneticPr fontId="1"/>
  </si>
  <si>
    <t>水陸両棲の斥候。海は通れるが隠れるのが下手で森や山にも引っかかる</t>
    <rPh sb="0" eb="2">
      <t>スイリク</t>
    </rPh>
    <rPh sb="2" eb="4">
      <t>リョウセイ</t>
    </rPh>
    <rPh sb="5" eb="7">
      <t>セッコウ</t>
    </rPh>
    <rPh sb="8" eb="9">
      <t>ウミ</t>
    </rPh>
    <rPh sb="10" eb="11">
      <t>トオ</t>
    </rPh>
    <rPh sb="14" eb="15">
      <t>カク</t>
    </rPh>
    <rPh sb="19" eb="21">
      <t>ヘタ</t>
    </rPh>
    <rPh sb="22" eb="23">
      <t>モリ</t>
    </rPh>
    <rPh sb="24" eb="25">
      <t>ヤマ</t>
    </rPh>
    <rPh sb="27" eb="28">
      <t>ヒ</t>
    </rPh>
    <phoneticPr fontId="1"/>
  </si>
  <si>
    <t>Ichtysatyr Commander</t>
    <phoneticPr fontId="1"/>
  </si>
  <si>
    <t>隠密行動可能な指揮官。指揮能力は控えめ</t>
    <rPh sb="0" eb="2">
      <t>オンミツ</t>
    </rPh>
    <rPh sb="2" eb="4">
      <t>コウドウ</t>
    </rPh>
    <rPh sb="4" eb="6">
      <t>カノウ</t>
    </rPh>
    <rPh sb="7" eb="10">
      <t>シキカン</t>
    </rPh>
    <rPh sb="11" eb="13">
      <t>シキ</t>
    </rPh>
    <rPh sb="13" eb="15">
      <t>ノウリョク</t>
    </rPh>
    <rPh sb="16" eb="17">
      <t>ヒカ</t>
    </rPh>
    <phoneticPr fontId="1"/>
  </si>
  <si>
    <t>Ichtycentaur Commander</t>
    <phoneticPr fontId="1"/>
  </si>
  <si>
    <t>上位指揮官。陸海共に素早く移動する</t>
    <rPh sb="0" eb="2">
      <t>ジョウイ</t>
    </rPh>
    <rPh sb="2" eb="5">
      <t>シキカン</t>
    </rPh>
    <rPh sb="6" eb="8">
      <t>リクカイ</t>
    </rPh>
    <rPh sb="8" eb="9">
      <t>トモ</t>
    </rPh>
    <rPh sb="10" eb="12">
      <t>スバヤ</t>
    </rPh>
    <rPh sb="13" eb="15">
      <t>イドウ</t>
    </rPh>
    <phoneticPr fontId="1"/>
  </si>
  <si>
    <t>22</t>
    <phoneticPr fontId="1"/>
  </si>
  <si>
    <t>Aphroi Hierophant</t>
    <phoneticPr fontId="1"/>
  </si>
  <si>
    <t>レベル1の聖職者。水か緑の魔法技能も持つ</t>
    <rPh sb="5" eb="8">
      <t>セイショクシャ</t>
    </rPh>
    <rPh sb="9" eb="10">
      <t>ミズ</t>
    </rPh>
    <rPh sb="11" eb="12">
      <t>ミドリ</t>
    </rPh>
    <rPh sb="13" eb="15">
      <t>マホウ</t>
    </rPh>
    <rPh sb="15" eb="17">
      <t>ギノウ</t>
    </rPh>
    <rPh sb="18" eb="19">
      <t>モ</t>
    </rPh>
    <phoneticPr fontId="1"/>
  </si>
  <si>
    <t>Siren</t>
    <phoneticPr fontId="1"/>
  </si>
  <si>
    <t>水の魔法技能を持つ。陸では飛行し風魔法を得るが水が弱体化</t>
    <rPh sb="0" eb="1">
      <t>ミズ</t>
    </rPh>
    <rPh sb="2" eb="4">
      <t>マホウ</t>
    </rPh>
    <rPh sb="4" eb="6">
      <t>ギノウ</t>
    </rPh>
    <rPh sb="7" eb="8">
      <t>モ</t>
    </rPh>
    <rPh sb="10" eb="11">
      <t>リク</t>
    </rPh>
    <rPh sb="13" eb="15">
      <t>ヒコウ</t>
    </rPh>
    <rPh sb="16" eb="17">
      <t>カゼ</t>
    </rPh>
    <rPh sb="17" eb="19">
      <t>マホウ</t>
    </rPh>
    <rPh sb="20" eb="21">
      <t>エ</t>
    </rPh>
    <rPh sb="23" eb="24">
      <t>ミズ</t>
    </rPh>
    <rPh sb="25" eb="28">
      <t>ジャクタイカ</t>
    </rPh>
    <phoneticPr fontId="1"/>
  </si>
  <si>
    <t>Haliade</t>
    <phoneticPr fontId="1"/>
  </si>
  <si>
    <t>レベル2の聖職者。魔法技能も持つがこの国には珍しく水棲</t>
    <rPh sb="5" eb="8">
      <t>セイショクシャ</t>
    </rPh>
    <rPh sb="9" eb="11">
      <t>マホウ</t>
    </rPh>
    <rPh sb="11" eb="13">
      <t>ギノウ</t>
    </rPh>
    <rPh sb="14" eb="15">
      <t>モ</t>
    </rPh>
    <rPh sb="19" eb="20">
      <t>クニ</t>
    </rPh>
    <rPh sb="22" eb="23">
      <t>メズラ</t>
    </rPh>
    <rPh sb="25" eb="27">
      <t>スイセイ</t>
    </rPh>
    <phoneticPr fontId="1"/>
  </si>
  <si>
    <t>Capricorn</t>
    <phoneticPr fontId="1"/>
  </si>
  <si>
    <t>緑、水などの魔法技能を持つ。陸では地を得て水が弱体化</t>
    <rPh sb="0" eb="1">
      <t>ミドリ</t>
    </rPh>
    <rPh sb="2" eb="3">
      <t>ミズ</t>
    </rPh>
    <rPh sb="6" eb="8">
      <t>マホウ</t>
    </rPh>
    <rPh sb="8" eb="10">
      <t>ギノウ</t>
    </rPh>
    <rPh sb="11" eb="12">
      <t>モ</t>
    </rPh>
    <rPh sb="14" eb="15">
      <t>リク</t>
    </rPh>
    <rPh sb="17" eb="18">
      <t>チ</t>
    </rPh>
    <rPh sb="19" eb="20">
      <t>エ</t>
    </rPh>
    <rPh sb="21" eb="22">
      <t>ミズ</t>
    </rPh>
    <rPh sb="23" eb="26">
      <t>ジャクタイカ</t>
    </rPh>
    <phoneticPr fontId="1"/>
  </si>
  <si>
    <t>Aphroi Lord</t>
    <phoneticPr fontId="1"/>
  </si>
  <si>
    <t>神聖な指揮官。配下の士気を高く維持できる</t>
    <rPh sb="0" eb="2">
      <t>シンセイ</t>
    </rPh>
    <rPh sb="3" eb="6">
      <t>シキカン</t>
    </rPh>
    <rPh sb="7" eb="9">
      <t>ハイカ</t>
    </rPh>
    <rPh sb="10" eb="12">
      <t>シキ</t>
    </rPh>
    <rPh sb="13" eb="14">
      <t>タカ</t>
    </rPh>
    <rPh sb="15" eb="17">
      <t>イジ</t>
    </rPh>
    <phoneticPr fontId="1"/>
  </si>
  <si>
    <t>Oceania</t>
    <phoneticPr fontId="1"/>
  </si>
  <si>
    <t>Ichtysatyr</t>
    <phoneticPr fontId="1"/>
  </si>
  <si>
    <t>槍を持つ軽歩兵。安価だが統制不能で非常に脆い</t>
    <rPh sb="0" eb="1">
      <t>ヤリ</t>
    </rPh>
    <rPh sb="2" eb="3">
      <t>モ</t>
    </rPh>
    <rPh sb="4" eb="5">
      <t>ケイ</t>
    </rPh>
    <rPh sb="5" eb="7">
      <t>ホヘイ</t>
    </rPh>
    <rPh sb="8" eb="10">
      <t>アンカ</t>
    </rPh>
    <rPh sb="12" eb="14">
      <t>トウセイ</t>
    </rPh>
    <rPh sb="14" eb="16">
      <t>フノウ</t>
    </rPh>
    <rPh sb="17" eb="19">
      <t>ヒジョウ</t>
    </rPh>
    <rPh sb="20" eb="21">
      <t>モロ</t>
    </rPh>
    <phoneticPr fontId="1"/>
  </si>
  <si>
    <t>槍と盾を持つ軽歩兵。盾がある分は少しだけ強い</t>
    <rPh sb="0" eb="1">
      <t>ヤリ</t>
    </rPh>
    <rPh sb="2" eb="3">
      <t>タテ</t>
    </rPh>
    <rPh sb="4" eb="5">
      <t>モ</t>
    </rPh>
    <rPh sb="6" eb="7">
      <t>ケイ</t>
    </rPh>
    <rPh sb="7" eb="9">
      <t>ホヘイ</t>
    </rPh>
    <rPh sb="10" eb="11">
      <t>タテ</t>
    </rPh>
    <rPh sb="14" eb="15">
      <t>ブン</t>
    </rPh>
    <rPh sb="16" eb="17">
      <t>スコ</t>
    </rPh>
    <rPh sb="20" eb="21">
      <t>ツヨ</t>
    </rPh>
    <phoneticPr fontId="1"/>
  </si>
  <si>
    <t>Ichtysatyr Warrior</t>
    <phoneticPr fontId="1"/>
  </si>
  <si>
    <t>槍と盾を持つ軽歩兵。鎧ぐらいは着ており命令も聞く</t>
    <rPh sb="0" eb="1">
      <t>ヤリ</t>
    </rPh>
    <rPh sb="2" eb="3">
      <t>タテ</t>
    </rPh>
    <rPh sb="4" eb="5">
      <t>モ</t>
    </rPh>
    <rPh sb="6" eb="7">
      <t>ケイ</t>
    </rPh>
    <rPh sb="7" eb="9">
      <t>ホヘイ</t>
    </rPh>
    <rPh sb="10" eb="11">
      <t>ヨロイ</t>
    </rPh>
    <rPh sb="15" eb="16">
      <t>キ</t>
    </rPh>
    <rPh sb="19" eb="21">
      <t>メイレイ</t>
    </rPh>
    <rPh sb="22" eb="23">
      <t>キ</t>
    </rPh>
    <phoneticPr fontId="1"/>
  </si>
  <si>
    <t>Ichtytaur</t>
    <phoneticPr fontId="1"/>
  </si>
  <si>
    <t>槍を持つ軽装狂戦士。陸上では人間大以下の敵を蹂躙する</t>
    <rPh sb="0" eb="1">
      <t>ヤリ</t>
    </rPh>
    <rPh sb="2" eb="3">
      <t>モ</t>
    </rPh>
    <rPh sb="4" eb="6">
      <t>ケイソウ</t>
    </rPh>
    <rPh sb="6" eb="7">
      <t>キョウ</t>
    </rPh>
    <rPh sb="7" eb="9">
      <t>センシ</t>
    </rPh>
    <rPh sb="10" eb="12">
      <t>リクジョウ</t>
    </rPh>
    <rPh sb="14" eb="16">
      <t>ニンゲン</t>
    </rPh>
    <rPh sb="16" eb="17">
      <t>ダイ</t>
    </rPh>
    <rPh sb="17" eb="19">
      <t>イカ</t>
    </rPh>
    <rPh sb="20" eb="21">
      <t>テキ</t>
    </rPh>
    <rPh sb="22" eb="24">
      <t>ジュウリン</t>
    </rPh>
    <phoneticPr fontId="1"/>
  </si>
  <si>
    <t>Ichtycentaur</t>
    <phoneticPr fontId="1"/>
  </si>
  <si>
    <t>軽突撃槍と盾を持つ歩兵。馬の如き素早さで騎兵の役割を担う</t>
    <rPh sb="0" eb="1">
      <t>ケイ</t>
    </rPh>
    <rPh sb="1" eb="3">
      <t>トツゲキ</t>
    </rPh>
    <rPh sb="3" eb="4">
      <t>ヤリ</t>
    </rPh>
    <rPh sb="5" eb="6">
      <t>タテ</t>
    </rPh>
    <rPh sb="7" eb="8">
      <t>モ</t>
    </rPh>
    <rPh sb="9" eb="11">
      <t>ホヘイ</t>
    </rPh>
    <rPh sb="12" eb="13">
      <t>ウマ</t>
    </rPh>
    <rPh sb="14" eb="15">
      <t>ゴト</t>
    </rPh>
    <rPh sb="16" eb="18">
      <t>スバヤ</t>
    </rPh>
    <rPh sb="20" eb="22">
      <t>キヘイ</t>
    </rPh>
    <rPh sb="23" eb="25">
      <t>ヤクワリ</t>
    </rPh>
    <rPh sb="26" eb="27">
      <t>ニナ</t>
    </rPh>
    <phoneticPr fontId="1"/>
  </si>
  <si>
    <t>Aphroi</t>
    <phoneticPr fontId="1"/>
  </si>
  <si>
    <t>軽突撃槍と盾を持つ歩兵。騎兵の真似ができるが装備はやや貧弱</t>
    <rPh sb="0" eb="1">
      <t>ケイ</t>
    </rPh>
    <rPh sb="1" eb="3">
      <t>トツゲキ</t>
    </rPh>
    <rPh sb="3" eb="4">
      <t>ヤリ</t>
    </rPh>
    <rPh sb="5" eb="6">
      <t>タテ</t>
    </rPh>
    <rPh sb="7" eb="8">
      <t>モ</t>
    </rPh>
    <rPh sb="9" eb="11">
      <t>ホヘイ</t>
    </rPh>
    <rPh sb="12" eb="14">
      <t>キヘイ</t>
    </rPh>
    <rPh sb="15" eb="17">
      <t>マネ</t>
    </rPh>
    <rPh sb="22" eb="24">
      <t>ソウビ</t>
    </rPh>
    <rPh sb="27" eb="29">
      <t>ヒンジャク</t>
    </rPh>
    <phoneticPr fontId="1"/>
  </si>
  <si>
    <t>Aphroi Hierophant</t>
    <phoneticPr fontId="1"/>
  </si>
  <si>
    <t>水緑+1:100%</t>
    <rPh sb="0" eb="1">
      <t>ミズ</t>
    </rPh>
    <rPh sb="1" eb="2">
      <t>ミドリ</t>
    </rPh>
    <phoneticPr fontId="1"/>
  </si>
  <si>
    <t>Siren (Water form)</t>
    <phoneticPr fontId="1"/>
  </si>
  <si>
    <t>風1-1水2</t>
    <rPh sb="0" eb="1">
      <t>カゼ</t>
    </rPh>
    <rPh sb="4" eb="5">
      <t>ミズ</t>
    </rPh>
    <phoneticPr fontId="1"/>
  </si>
  <si>
    <t>Siren (Land form)</t>
    <phoneticPr fontId="1"/>
  </si>
  <si>
    <t>風1水2-1</t>
    <rPh sb="0" eb="1">
      <t>カゼ</t>
    </rPh>
    <rPh sb="2" eb="3">
      <t>ミズ</t>
    </rPh>
    <phoneticPr fontId="1"/>
  </si>
  <si>
    <t>Haliade</t>
    <phoneticPr fontId="1"/>
  </si>
  <si>
    <t>水2緑2聖2</t>
    <rPh sb="0" eb="1">
      <t>ミズ</t>
    </rPh>
    <rPh sb="2" eb="3">
      <t>ミドリ</t>
    </rPh>
    <rPh sb="4" eb="5">
      <t>セイ</t>
    </rPh>
    <phoneticPr fontId="1"/>
  </si>
  <si>
    <t>風水地緑+1:100% 風水地緑+1:10%</t>
    <rPh sb="0" eb="1">
      <t>カゼ</t>
    </rPh>
    <rPh sb="1" eb="2">
      <t>ミズ</t>
    </rPh>
    <rPh sb="2" eb="3">
      <t>チ</t>
    </rPh>
    <rPh sb="3" eb="4">
      <t>ミドリ</t>
    </rPh>
    <rPh sb="12" eb="13">
      <t>カゼ</t>
    </rPh>
    <rPh sb="13" eb="14">
      <t>ミズ</t>
    </rPh>
    <rPh sb="14" eb="15">
      <t>チ</t>
    </rPh>
    <rPh sb="15" eb="16">
      <t>ミドリ</t>
    </rPh>
    <phoneticPr fontId="1"/>
  </si>
  <si>
    <t>水2地1-1緑4</t>
    <rPh sb="0" eb="1">
      <t>ミズ</t>
    </rPh>
    <rPh sb="2" eb="3">
      <t>チ</t>
    </rPh>
    <rPh sb="6" eb="7">
      <t>ミドリ</t>
    </rPh>
    <phoneticPr fontId="1"/>
  </si>
  <si>
    <t>風水地+1:100% 風水地緑+1:10%</t>
    <rPh sb="0" eb="1">
      <t>カゼ</t>
    </rPh>
    <rPh sb="1" eb="2">
      <t>ミズ</t>
    </rPh>
    <rPh sb="2" eb="3">
      <t>チ</t>
    </rPh>
    <rPh sb="11" eb="12">
      <t>カゼ</t>
    </rPh>
    <rPh sb="12" eb="13">
      <t>ミズ</t>
    </rPh>
    <rPh sb="13" eb="14">
      <t>チ</t>
    </rPh>
    <rPh sb="14" eb="15">
      <t>ミドリ</t>
    </rPh>
    <phoneticPr fontId="1"/>
  </si>
  <si>
    <t>Capricorn (Water form)</t>
    <phoneticPr fontId="1"/>
  </si>
  <si>
    <t>Capricorn (Land form)</t>
    <phoneticPr fontId="1"/>
  </si>
  <si>
    <t>水2-1地1緑4</t>
    <rPh sb="0" eb="1">
      <t>ミズ</t>
    </rPh>
    <rPh sb="4" eb="5">
      <t>チ</t>
    </rPh>
    <rPh sb="6" eb="7">
      <t>ミドリ</t>
    </rPh>
    <phoneticPr fontId="1"/>
  </si>
  <si>
    <t>Oceania</t>
    <phoneticPr fontId="1"/>
  </si>
  <si>
    <t>Oceania</t>
    <phoneticPr fontId="1"/>
  </si>
  <si>
    <t>Ichtysatyr Commander</t>
    <phoneticPr fontId="1"/>
  </si>
  <si>
    <t>Ichtysatyr:10　Ichtysatyr Warrior:10</t>
    <phoneticPr fontId="1"/>
  </si>
  <si>
    <t>Ichtysatyrは軽装版</t>
    <rPh sb="11" eb="13">
      <t>ケイソウ</t>
    </rPh>
    <rPh sb="13" eb="14">
      <t>バン</t>
    </rPh>
    <phoneticPr fontId="1"/>
  </si>
  <si>
    <t>Ichtysatyr Warrior:10　Ichtycentaur:5</t>
    <phoneticPr fontId="1"/>
  </si>
  <si>
    <t>Ichtysatyr Commander</t>
    <phoneticPr fontId="1"/>
  </si>
  <si>
    <t>Ichtysatyr Warrior:10</t>
    <phoneticPr fontId="1"/>
  </si>
  <si>
    <t>Archer:10</t>
    <phoneticPr fontId="1"/>
  </si>
  <si>
    <t>Grow Fortress</t>
    <phoneticPr fontId="1"/>
  </si>
  <si>
    <t>Oceania</t>
    <phoneticPr fontId="1"/>
  </si>
  <si>
    <t>陸地の全ては、海中に対応するものを持ちます。
王国が陸地で形成されたように、海中にもまた王国が形成されました。
そして荒野が侵略的な文明に反抗したように、最初のTriton王国も海中の荒野の怒りに苦しめられました。
Oceaniaは、野性的な半人、動物、そしてケルプの森の守護者たちの海中の領域です。
しかし、Oceaniaはまた荒れ狂う海が安定した陸地に出会う場所、岸辺の領域でもあります。
それは境界と移行、変化と適応の国です。
その住民の大部分は、自らの姿を変えて海の境界を横断する能力があります。
Siren、Capricorn、Ichtysatyrの全ては、変化と適応への能力と親和性を共有します。
Sirenはその姿を変え、不注意なものを水底の墓へと誘い込むためにそれを利用します。
CapricornとIchtysatyrは、沿岸の州を襲撃し、混乱と混沌を広めるためにそれを利用します。
目覚めし神の接近により、Capricornは波間の下だけでなく、その上の征服にも半人たちを導きます。
Oceaniaの神の支配圏は、沿岸の州に混沌を広げます。</t>
    <phoneticPr fontId="1"/>
  </si>
  <si>
    <t>Therodosは、かつては半ば神の如き力を持つ海の神霊、Telkhineによって統治される賢者と職人の王国でした。
Telkhineが自らを神王とし、神聖なる秩序を脅かしたとき、彼らの王国全体は沈められ、波間の下へと投げ落とされました。
古き王国の人々は、神の裁きの最大限の怒りを受け、それに気付くこともないままに、沈んだ王国の廃墟に住む亡霊と化しました。
Telkhine王国のごく僅かな島々だけが残っており、そこには大洪水の生存者たちが住んでいます。
これらの島では、生存者たちは恐怖か敬意から、自覚無き死者たちに仕えます。
砕かれし王国の島々にはまた、Telkhineの従者である小人の鍛冶師、Daktylが住んでいます。
Telkhineの滅びにより、Daktylは彼らの地位に代わり、Therodianの亡霊たちに尊ばれました。
現在、Therodosは熟練した鍛冶師Daktylが統治する、亡霊たちと人間の島民の沈んだ王国です。</t>
    <phoneticPr fontId="1"/>
  </si>
  <si>
    <t>人間とその亡霊、神霊</t>
    <rPh sb="0" eb="2">
      <t>ニンゲン</t>
    </rPh>
    <rPh sb="5" eb="7">
      <t>ボウレイ</t>
    </rPh>
    <rPh sb="8" eb="10">
      <t>シンレイ</t>
    </rPh>
    <phoneticPr fontId="1"/>
  </si>
  <si>
    <t>Telkhinis</t>
    <phoneticPr fontId="1"/>
  </si>
  <si>
    <t>風1水1地3死1</t>
    <rPh sb="0" eb="1">
      <t>カゼ</t>
    </rPh>
    <rPh sb="2" eb="3">
      <t>ミズ</t>
    </rPh>
    <rPh sb="4" eb="5">
      <t>チ</t>
    </rPh>
    <rPh sb="6" eb="7">
      <t>シ</t>
    </rPh>
    <phoneticPr fontId="1"/>
  </si>
  <si>
    <t>Melia</t>
    <phoneticPr fontId="1"/>
  </si>
  <si>
    <t>海岸</t>
    <rPh sb="0" eb="1">
      <t>ウミ</t>
    </rPh>
    <rPh sb="1" eb="2">
      <t>キシ</t>
    </rPh>
    <phoneticPr fontId="1"/>
  </si>
  <si>
    <t>聖職者</t>
    <rPh sb="0" eb="3">
      <t>セイショクシャ</t>
    </rPh>
    <phoneticPr fontId="1"/>
  </si>
  <si>
    <t>y</t>
    <phoneticPr fontId="1"/>
  </si>
  <si>
    <t>y</t>
    <phoneticPr fontId="1"/>
  </si>
  <si>
    <t>レベル1の聖職者。魔法技能も持ち指揮も担う</t>
    <rPh sb="5" eb="8">
      <t>セイショクシャ</t>
    </rPh>
    <rPh sb="9" eb="11">
      <t>マホウ</t>
    </rPh>
    <rPh sb="11" eb="13">
      <t>ギノウ</t>
    </rPh>
    <rPh sb="14" eb="15">
      <t>モ</t>
    </rPh>
    <rPh sb="16" eb="18">
      <t>シキ</t>
    </rPh>
    <rPh sb="19" eb="20">
      <t>ニナ</t>
    </rPh>
    <phoneticPr fontId="1"/>
  </si>
  <si>
    <t>14</t>
    <phoneticPr fontId="1"/>
  </si>
  <si>
    <t>p</t>
    <phoneticPr fontId="1"/>
  </si>
  <si>
    <t>指揮官</t>
    <rPh sb="0" eb="3">
      <t>シキカン</t>
    </rPh>
    <phoneticPr fontId="1"/>
  </si>
  <si>
    <t>Hekateride</t>
    <phoneticPr fontId="1"/>
  </si>
  <si>
    <t>都</t>
    <rPh sb="0" eb="1">
      <t>ミヤコ</t>
    </rPh>
    <phoneticPr fontId="1"/>
  </si>
  <si>
    <t>y</t>
    <phoneticPr fontId="1"/>
  </si>
  <si>
    <t>レベル2の聖職者。緑、水などの魔法技能も持つ</t>
    <rPh sb="5" eb="8">
      <t>セイショクシャ</t>
    </rPh>
    <rPh sb="9" eb="10">
      <t>ミドリ</t>
    </rPh>
    <rPh sb="11" eb="12">
      <t>ミズ</t>
    </rPh>
    <rPh sb="15" eb="17">
      <t>マホウ</t>
    </rPh>
    <rPh sb="17" eb="19">
      <t>ギノウ</t>
    </rPh>
    <rPh sb="20" eb="21">
      <t>モ</t>
    </rPh>
    <phoneticPr fontId="1"/>
  </si>
  <si>
    <t>70+</t>
    <phoneticPr fontId="1"/>
  </si>
  <si>
    <t>16</t>
    <phoneticPr fontId="1"/>
  </si>
  <si>
    <t>f</t>
    <phoneticPr fontId="1"/>
  </si>
  <si>
    <t>Daktyl</t>
    <phoneticPr fontId="1"/>
  </si>
  <si>
    <t>魔術師</t>
    <rPh sb="0" eb="3">
      <t>マジュツシ</t>
    </rPh>
    <phoneticPr fontId="1"/>
  </si>
  <si>
    <t>地、風、水などの魔法技能を持つ鍛冶師。高度な品の製造に長ける</t>
    <rPh sb="0" eb="1">
      <t>チ</t>
    </rPh>
    <rPh sb="2" eb="3">
      <t>カゼ</t>
    </rPh>
    <rPh sb="4" eb="5">
      <t>ミズ</t>
    </rPh>
    <rPh sb="8" eb="10">
      <t>マホウ</t>
    </rPh>
    <rPh sb="10" eb="12">
      <t>ギノウ</t>
    </rPh>
    <rPh sb="13" eb="14">
      <t>モ</t>
    </rPh>
    <rPh sb="15" eb="18">
      <t>カジシ</t>
    </rPh>
    <rPh sb="19" eb="21">
      <t>コウド</t>
    </rPh>
    <rPh sb="22" eb="23">
      <t>シナ</t>
    </rPh>
    <rPh sb="24" eb="26">
      <t>セイゾウ</t>
    </rPh>
    <rPh sb="27" eb="28">
      <t>タ</t>
    </rPh>
    <phoneticPr fontId="1"/>
  </si>
  <si>
    <t>10+</t>
    <phoneticPr fontId="1"/>
  </si>
  <si>
    <t>30+</t>
    <phoneticPr fontId="1"/>
  </si>
  <si>
    <t>12</t>
    <phoneticPr fontId="1"/>
  </si>
  <si>
    <t>Therodian Scout</t>
    <phoneticPr fontId="1"/>
  </si>
  <si>
    <t>岸</t>
    <rPh sb="0" eb="1">
      <t>キシ</t>
    </rPh>
    <phoneticPr fontId="1"/>
  </si>
  <si>
    <t>斥候</t>
    <rPh sb="0" eb="2">
      <t>セッコウ</t>
    </rPh>
    <phoneticPr fontId="1"/>
  </si>
  <si>
    <t>隠れるのが少し上手い斥候。人間なので海は通れない</t>
    <rPh sb="0" eb="1">
      <t>カク</t>
    </rPh>
    <rPh sb="5" eb="6">
      <t>スコ</t>
    </rPh>
    <rPh sb="7" eb="9">
      <t>ウマ</t>
    </rPh>
    <rPh sb="10" eb="12">
      <t>セッコウ</t>
    </rPh>
    <rPh sb="13" eb="15">
      <t>ニンゲン</t>
    </rPh>
    <rPh sb="18" eb="19">
      <t>ウミ</t>
    </rPh>
    <rPh sb="20" eb="21">
      <t>トオ</t>
    </rPh>
    <phoneticPr fontId="1"/>
  </si>
  <si>
    <t>fm</t>
    <phoneticPr fontId="1"/>
  </si>
  <si>
    <t>Therodian Commander</t>
    <phoneticPr fontId="1"/>
  </si>
  <si>
    <t>標準的な指揮官。少々資源消費が重いが丈夫</t>
    <rPh sb="0" eb="3">
      <t>ヒョウジュンテキ</t>
    </rPh>
    <rPh sb="4" eb="7">
      <t>シキカン</t>
    </rPh>
    <rPh sb="8" eb="10">
      <t>ショウショウ</t>
    </rPh>
    <rPh sb="10" eb="12">
      <t>シゲン</t>
    </rPh>
    <rPh sb="12" eb="14">
      <t>ショウヒ</t>
    </rPh>
    <rPh sb="15" eb="16">
      <t>オモ</t>
    </rPh>
    <rPh sb="18" eb="20">
      <t>ジョウブ</t>
    </rPh>
    <phoneticPr fontId="1"/>
  </si>
  <si>
    <t>Kabeiros</t>
    <phoneticPr fontId="1"/>
  </si>
  <si>
    <t>地などの魔法技能を持つ鍛冶師。資源を少量生産する</t>
    <rPh sb="0" eb="1">
      <t>チ</t>
    </rPh>
    <rPh sb="4" eb="6">
      <t>マホウ</t>
    </rPh>
    <rPh sb="6" eb="8">
      <t>ギノウ</t>
    </rPh>
    <rPh sb="9" eb="10">
      <t>モ</t>
    </rPh>
    <rPh sb="11" eb="14">
      <t>カジシ</t>
    </rPh>
    <rPh sb="15" eb="17">
      <t>シゲン</t>
    </rPh>
    <rPh sb="18" eb="20">
      <t>ショウリョウ</t>
    </rPh>
    <rPh sb="20" eb="22">
      <t>セイサン</t>
    </rPh>
    <phoneticPr fontId="1"/>
  </si>
  <si>
    <t>聖（海城）</t>
    <rPh sb="0" eb="1">
      <t>セイ</t>
    </rPh>
    <rPh sb="2" eb="3">
      <t>ウミ</t>
    </rPh>
    <rPh sb="3" eb="4">
      <t>シロ</t>
    </rPh>
    <phoneticPr fontId="1"/>
  </si>
  <si>
    <t>Spectral Comander</t>
    <phoneticPr fontId="1"/>
  </si>
  <si>
    <t>22</t>
    <phoneticPr fontId="1"/>
  </si>
  <si>
    <t>亡霊の指揮官。アンデッドの高速な行軍に向く</t>
    <rPh sb="0" eb="2">
      <t>ボウレイ</t>
    </rPh>
    <rPh sb="3" eb="6">
      <t>シキカン</t>
    </rPh>
    <rPh sb="13" eb="15">
      <t>コウソク</t>
    </rPh>
    <rPh sb="16" eb="18">
      <t>コウグン</t>
    </rPh>
    <rPh sb="19" eb="20">
      <t>ム</t>
    </rPh>
    <phoneticPr fontId="1"/>
  </si>
  <si>
    <t>Spectral Philosopher</t>
    <phoneticPr fontId="1"/>
  </si>
  <si>
    <t>研究員</t>
    <rPh sb="0" eb="3">
      <t>ケンキュウイン</t>
    </rPh>
    <phoneticPr fontId="1"/>
  </si>
  <si>
    <t>Sloth天秤に傾いた州を好む特殊な亡霊研究者。魔法は持たない</t>
    <rPh sb="18" eb="20">
      <t>ボウレイ</t>
    </rPh>
    <phoneticPr fontId="1"/>
  </si>
  <si>
    <t>f</t>
    <phoneticPr fontId="1"/>
  </si>
  <si>
    <t>l</t>
    <phoneticPr fontId="1"/>
  </si>
  <si>
    <t>Ephor</t>
    <phoneticPr fontId="1"/>
  </si>
  <si>
    <t>レベル1の聖職者。国の特性により亡霊召喚を行える</t>
    <rPh sb="5" eb="8">
      <t>セイショクシャ</t>
    </rPh>
    <rPh sb="9" eb="10">
      <t>クニ</t>
    </rPh>
    <rPh sb="11" eb="13">
      <t>トクセイ</t>
    </rPh>
    <rPh sb="16" eb="18">
      <t>ボウレイ</t>
    </rPh>
    <rPh sb="18" eb="20">
      <t>ショウカン</t>
    </rPh>
    <rPh sb="21" eb="22">
      <t>オコナ</t>
    </rPh>
    <phoneticPr fontId="1"/>
  </si>
  <si>
    <t>Therodos</t>
    <phoneticPr fontId="1"/>
  </si>
  <si>
    <t>Kourete</t>
    <phoneticPr fontId="1"/>
  </si>
  <si>
    <t>兵士</t>
    <rPh sb="0" eb="2">
      <t>ヘイシ</t>
    </rPh>
    <phoneticPr fontId="1"/>
  </si>
  <si>
    <t>歩兵</t>
    <rPh sb="0" eb="2">
      <t>ホヘイ</t>
    </rPh>
    <phoneticPr fontId="1"/>
  </si>
  <si>
    <t>長剣と盾を持つ歩兵。祝福を受けると即座に狂戦状態に</t>
    <rPh sb="0" eb="2">
      <t>チョウケン</t>
    </rPh>
    <rPh sb="3" eb="4">
      <t>タテ</t>
    </rPh>
    <rPh sb="5" eb="6">
      <t>モ</t>
    </rPh>
    <rPh sb="7" eb="9">
      <t>ホヘイ</t>
    </rPh>
    <rPh sb="10" eb="12">
      <t>シュクフク</t>
    </rPh>
    <rPh sb="13" eb="14">
      <t>ウ</t>
    </rPh>
    <rPh sb="17" eb="19">
      <t>ソクザ</t>
    </rPh>
    <rPh sb="20" eb="21">
      <t>キョウ</t>
    </rPh>
    <rPh sb="21" eb="22">
      <t>セン</t>
    </rPh>
    <rPh sb="22" eb="24">
      <t>ジョウタイ</t>
    </rPh>
    <phoneticPr fontId="1"/>
  </si>
  <si>
    <t>p</t>
    <phoneticPr fontId="1"/>
  </si>
  <si>
    <t>Therodian Archer</t>
    <phoneticPr fontId="1"/>
  </si>
  <si>
    <t>射手</t>
    <rPh sb="0" eb="2">
      <t>シャシュ</t>
    </rPh>
    <phoneticPr fontId="1"/>
  </si>
  <si>
    <t>短弓を使う弓兵。平凡な性能</t>
    <rPh sb="0" eb="2">
      <t>タンキュウ</t>
    </rPh>
    <rPh sb="3" eb="4">
      <t>ツカ</t>
    </rPh>
    <rPh sb="5" eb="6">
      <t>ユミ</t>
    </rPh>
    <rPh sb="6" eb="7">
      <t>ヘイ</t>
    </rPh>
    <rPh sb="8" eb="10">
      <t>ヘイボン</t>
    </rPh>
    <rPh sb="11" eb="13">
      <t>セイノウ</t>
    </rPh>
    <phoneticPr fontId="1"/>
  </si>
  <si>
    <t>Therodian Peltast</t>
    <phoneticPr fontId="1"/>
  </si>
  <si>
    <t>槍、投槍、盾を持つ軽歩兵。資源不足でもある程度は出せる</t>
    <rPh sb="0" eb="1">
      <t>ヤリ</t>
    </rPh>
    <rPh sb="2" eb="4">
      <t>ナゲヤリ</t>
    </rPh>
    <rPh sb="5" eb="6">
      <t>タテ</t>
    </rPh>
    <rPh sb="7" eb="8">
      <t>モ</t>
    </rPh>
    <rPh sb="9" eb="10">
      <t>ケイ</t>
    </rPh>
    <rPh sb="10" eb="12">
      <t>ホヘイ</t>
    </rPh>
    <rPh sb="13" eb="15">
      <t>シゲン</t>
    </rPh>
    <rPh sb="15" eb="17">
      <t>ブソク</t>
    </rPh>
    <rPh sb="21" eb="23">
      <t>テイド</t>
    </rPh>
    <rPh sb="24" eb="25">
      <t>ダ</t>
    </rPh>
    <phoneticPr fontId="1"/>
  </si>
  <si>
    <t>Therodian Hoplite</t>
    <phoneticPr fontId="1"/>
  </si>
  <si>
    <t>長槍と盾を持つ重歩兵。丈夫だが量産は困難</t>
    <rPh sb="0" eb="1">
      <t>ナガ</t>
    </rPh>
    <rPh sb="1" eb="2">
      <t>ヤリ</t>
    </rPh>
    <rPh sb="3" eb="4">
      <t>タテ</t>
    </rPh>
    <rPh sb="5" eb="6">
      <t>モ</t>
    </rPh>
    <rPh sb="7" eb="8">
      <t>ジュウ</t>
    </rPh>
    <rPh sb="8" eb="10">
      <t>ホヘイ</t>
    </rPh>
    <rPh sb="11" eb="13">
      <t>ジョウブ</t>
    </rPh>
    <rPh sb="15" eb="17">
      <t>リョウサン</t>
    </rPh>
    <rPh sb="18" eb="20">
      <t>コンナン</t>
    </rPh>
    <phoneticPr fontId="1"/>
  </si>
  <si>
    <t>10</t>
    <phoneticPr fontId="1"/>
  </si>
  <si>
    <t>Korybant</t>
    <phoneticPr fontId="1"/>
  </si>
  <si>
    <t>Spectral Archer</t>
    <phoneticPr fontId="1"/>
  </si>
  <si>
    <t>亡霊の弓兵。海中でも嵐でも撃てるが抵抗される矢を放つ</t>
    <rPh sb="0" eb="2">
      <t>ボウレイ</t>
    </rPh>
    <rPh sb="3" eb="4">
      <t>ユミ</t>
    </rPh>
    <rPh sb="4" eb="5">
      <t>ヘイ</t>
    </rPh>
    <rPh sb="6" eb="8">
      <t>カイチュウ</t>
    </rPh>
    <rPh sb="10" eb="11">
      <t>アラシ</t>
    </rPh>
    <rPh sb="13" eb="14">
      <t>ウ</t>
    </rPh>
    <rPh sb="17" eb="19">
      <t>テイコウ</t>
    </rPh>
    <rPh sb="22" eb="23">
      <t>ヤ</t>
    </rPh>
    <rPh sb="24" eb="25">
      <t>ハナ</t>
    </rPh>
    <phoneticPr fontId="1"/>
  </si>
  <si>
    <t>20</t>
    <phoneticPr fontId="1"/>
  </si>
  <si>
    <t>Spectral Peltast</t>
    <phoneticPr fontId="1"/>
  </si>
  <si>
    <t>槍、投槍、盾を持つ亡霊。霊体のため魔法攻撃以外にはよく耐える</t>
    <rPh sb="0" eb="1">
      <t>ヤリ</t>
    </rPh>
    <rPh sb="2" eb="4">
      <t>ナゲヤリ</t>
    </rPh>
    <rPh sb="5" eb="6">
      <t>タテ</t>
    </rPh>
    <rPh sb="7" eb="8">
      <t>モ</t>
    </rPh>
    <rPh sb="9" eb="11">
      <t>ボウレイ</t>
    </rPh>
    <rPh sb="12" eb="14">
      <t>レイタイ</t>
    </rPh>
    <rPh sb="17" eb="19">
      <t>マホウ</t>
    </rPh>
    <rPh sb="19" eb="21">
      <t>コウゲキ</t>
    </rPh>
    <rPh sb="21" eb="23">
      <t>イガイ</t>
    </rPh>
    <rPh sb="27" eb="28">
      <t>タ</t>
    </rPh>
    <phoneticPr fontId="1"/>
  </si>
  <si>
    <t>Spectral Hoplite</t>
    <phoneticPr fontId="1"/>
  </si>
  <si>
    <t>長槍と盾を持つ亡霊。防具はないがHP自体が高くなっている</t>
    <rPh sb="0" eb="1">
      <t>ナガ</t>
    </rPh>
    <rPh sb="1" eb="2">
      <t>ヤリ</t>
    </rPh>
    <rPh sb="3" eb="4">
      <t>タテ</t>
    </rPh>
    <rPh sb="5" eb="6">
      <t>モ</t>
    </rPh>
    <rPh sb="7" eb="9">
      <t>ボウレイ</t>
    </rPh>
    <rPh sb="10" eb="12">
      <t>ボウグ</t>
    </rPh>
    <rPh sb="18" eb="20">
      <t>ジタイ</t>
    </rPh>
    <rPh sb="21" eb="22">
      <t>タカ</t>
    </rPh>
    <phoneticPr fontId="1"/>
  </si>
  <si>
    <t>Spectral Kourete</t>
    <phoneticPr fontId="1"/>
  </si>
  <si>
    <t>長剣と盾を持つ亡霊。性質は生前同様だがこちらは海中も平気</t>
    <rPh sb="0" eb="2">
      <t>チョウケン</t>
    </rPh>
    <rPh sb="3" eb="4">
      <t>タテ</t>
    </rPh>
    <rPh sb="5" eb="6">
      <t>モ</t>
    </rPh>
    <rPh sb="7" eb="9">
      <t>ボウレイ</t>
    </rPh>
    <rPh sb="10" eb="12">
      <t>セイシツ</t>
    </rPh>
    <rPh sb="13" eb="15">
      <t>セイゼン</t>
    </rPh>
    <rPh sb="15" eb="17">
      <t>ドウヨウ</t>
    </rPh>
    <rPh sb="23" eb="25">
      <t>カイチュウ</t>
    </rPh>
    <rPh sb="26" eb="28">
      <t>ヘイキ</t>
    </rPh>
    <phoneticPr fontId="1"/>
  </si>
  <si>
    <t>小剣と盾を持つ歩兵。効果は落ちるが祝福時の狂戦状態は共通</t>
    <rPh sb="0" eb="2">
      <t>ショウケン</t>
    </rPh>
    <rPh sb="3" eb="4">
      <t>タテ</t>
    </rPh>
    <rPh sb="5" eb="6">
      <t>モ</t>
    </rPh>
    <rPh sb="7" eb="9">
      <t>ホヘイ</t>
    </rPh>
    <rPh sb="10" eb="12">
      <t>コウカ</t>
    </rPh>
    <rPh sb="13" eb="14">
      <t>オ</t>
    </rPh>
    <rPh sb="17" eb="19">
      <t>シュクフク</t>
    </rPh>
    <rPh sb="19" eb="20">
      <t>ジ</t>
    </rPh>
    <rPh sb="21" eb="22">
      <t>キョウ</t>
    </rPh>
    <rPh sb="22" eb="23">
      <t>セン</t>
    </rPh>
    <rPh sb="23" eb="25">
      <t>ジョウタイ</t>
    </rPh>
    <rPh sb="26" eb="28">
      <t>キョウツウ</t>
    </rPh>
    <phoneticPr fontId="1"/>
  </si>
  <si>
    <t>Melia</t>
    <phoneticPr fontId="1"/>
  </si>
  <si>
    <t>海岸</t>
    <rPh sb="0" eb="1">
      <t>ウミ</t>
    </rPh>
    <rPh sb="1" eb="2">
      <t>キシ</t>
    </rPh>
    <phoneticPr fontId="1"/>
  </si>
  <si>
    <t>Therodos</t>
    <phoneticPr fontId="1"/>
  </si>
  <si>
    <t>緑1聖1</t>
    <rPh sb="0" eb="1">
      <t>ミドリ</t>
    </rPh>
    <rPh sb="2" eb="3">
      <t>セイ</t>
    </rPh>
    <phoneticPr fontId="1"/>
  </si>
  <si>
    <t>風水地+1:100%</t>
    <rPh sb="0" eb="1">
      <t>カゼ</t>
    </rPh>
    <rPh sb="1" eb="2">
      <t>ミズ</t>
    </rPh>
    <rPh sb="2" eb="3">
      <t>チ</t>
    </rPh>
    <phoneticPr fontId="1"/>
  </si>
  <si>
    <t>Hekateride</t>
    <phoneticPr fontId="1"/>
  </si>
  <si>
    <t>都</t>
    <rPh sb="0" eb="1">
      <t>ミヤコ</t>
    </rPh>
    <phoneticPr fontId="1"/>
  </si>
  <si>
    <t>水2緑3聖2</t>
    <rPh sb="0" eb="1">
      <t>ミズ</t>
    </rPh>
    <rPh sb="2" eb="3">
      <t>ミドリ</t>
    </rPh>
    <rPh sb="4" eb="5">
      <t>セイ</t>
    </rPh>
    <phoneticPr fontId="1"/>
  </si>
  <si>
    <t>風水地緑+1:100% 風水地緑+1:10%</t>
    <rPh sb="0" eb="1">
      <t>カゼ</t>
    </rPh>
    <rPh sb="1" eb="2">
      <t>ミズ</t>
    </rPh>
    <rPh sb="2" eb="3">
      <t>チ</t>
    </rPh>
    <rPh sb="3" eb="4">
      <t>ミドリ</t>
    </rPh>
    <rPh sb="12" eb="13">
      <t>カゼ</t>
    </rPh>
    <rPh sb="13" eb="14">
      <t>ミズ</t>
    </rPh>
    <rPh sb="14" eb="15">
      <t>チ</t>
    </rPh>
    <rPh sb="15" eb="16">
      <t>ミドリ</t>
    </rPh>
    <phoneticPr fontId="1"/>
  </si>
  <si>
    <t>17+</t>
    <phoneticPr fontId="1"/>
  </si>
  <si>
    <t>Daktyl</t>
    <phoneticPr fontId="1"/>
  </si>
  <si>
    <t>風1水1地2</t>
    <rPh sb="0" eb="1">
      <t>カゼ</t>
    </rPh>
    <rPh sb="2" eb="3">
      <t>ミズ</t>
    </rPh>
    <rPh sb="4" eb="5">
      <t>チ</t>
    </rPh>
    <phoneticPr fontId="1"/>
  </si>
  <si>
    <t>火風水地死+1:100% 火風水地死+1:10%</t>
    <rPh sb="0" eb="1">
      <t>ヒ</t>
    </rPh>
    <rPh sb="1" eb="2">
      <t>カゼ</t>
    </rPh>
    <rPh sb="2" eb="3">
      <t>ミズ</t>
    </rPh>
    <rPh sb="3" eb="4">
      <t>チ</t>
    </rPh>
    <rPh sb="4" eb="5">
      <t>シ</t>
    </rPh>
    <rPh sb="13" eb="14">
      <t>ヒ</t>
    </rPh>
    <rPh sb="14" eb="15">
      <t>カゼ</t>
    </rPh>
    <rPh sb="15" eb="16">
      <t>ミズ</t>
    </rPh>
    <rPh sb="16" eb="17">
      <t>チ</t>
    </rPh>
    <rPh sb="17" eb="18">
      <t>シ</t>
    </rPh>
    <phoneticPr fontId="1"/>
  </si>
  <si>
    <t>15+</t>
    <phoneticPr fontId="1"/>
  </si>
  <si>
    <t>Kabeiros</t>
    <phoneticPr fontId="1"/>
  </si>
  <si>
    <t>岸</t>
    <rPh sb="0" eb="1">
      <t>キシ</t>
    </rPh>
    <phoneticPr fontId="1"/>
  </si>
  <si>
    <t>地1</t>
    <rPh sb="0" eb="1">
      <t>チ</t>
    </rPh>
    <phoneticPr fontId="1"/>
  </si>
  <si>
    <t>火風水地+1:100%</t>
    <rPh sb="0" eb="1">
      <t>ヒ</t>
    </rPh>
    <rPh sb="1" eb="2">
      <t>カゼ</t>
    </rPh>
    <rPh sb="2" eb="3">
      <t>ミズ</t>
    </rPh>
    <rPh sb="3" eb="4">
      <t>チ</t>
    </rPh>
    <phoneticPr fontId="1"/>
  </si>
  <si>
    <t>Ephor</t>
    <phoneticPr fontId="1"/>
  </si>
  <si>
    <t>聖1</t>
    <rPh sb="0" eb="1">
      <t>セイ</t>
    </rPh>
    <phoneticPr fontId="1"/>
  </si>
  <si>
    <t>Polypal Mother</t>
    <phoneticPr fontId="1"/>
  </si>
  <si>
    <t>水</t>
    <rPh sb="0" eb="1">
      <t>ミズ</t>
    </rPh>
    <phoneticPr fontId="1"/>
  </si>
  <si>
    <t>聖2</t>
    <rPh sb="0" eb="1">
      <t>セイ</t>
    </rPh>
    <phoneticPr fontId="1"/>
  </si>
  <si>
    <t>水中下位</t>
    <rPh sb="0" eb="2">
      <t>スイチュウ</t>
    </rPh>
    <rPh sb="2" eb="4">
      <t>カイ</t>
    </rPh>
    <phoneticPr fontId="1"/>
  </si>
  <si>
    <t>水中上位</t>
    <rPh sb="0" eb="2">
      <t>スイチュウ</t>
    </rPh>
    <rPh sb="2" eb="4">
      <t>ジョウイ</t>
    </rPh>
    <phoneticPr fontId="1"/>
  </si>
  <si>
    <t>陸上下位</t>
    <rPh sb="0" eb="2">
      <t>リクジョウ</t>
    </rPh>
    <rPh sb="2" eb="4">
      <t>カイ</t>
    </rPh>
    <phoneticPr fontId="1"/>
  </si>
  <si>
    <t>陸上上位</t>
    <rPh sb="0" eb="2">
      <t>リクジョウ</t>
    </rPh>
    <rPh sb="2" eb="4">
      <t>ジョウイ</t>
    </rPh>
    <phoneticPr fontId="1"/>
  </si>
  <si>
    <t>Spectral Commander</t>
    <phoneticPr fontId="1"/>
  </si>
  <si>
    <t>Spectral Peltast:10　Spectral Archer:5</t>
    <phoneticPr fontId="1"/>
  </si>
  <si>
    <t>Ephor</t>
    <phoneticPr fontId="1"/>
  </si>
  <si>
    <t>Spectral Hoplite:10</t>
    <phoneticPr fontId="1"/>
  </si>
  <si>
    <t>Ephor</t>
    <phoneticPr fontId="1"/>
  </si>
  <si>
    <t>Spectral Archer:10</t>
    <phoneticPr fontId="1"/>
  </si>
  <si>
    <t>Therodian Commander</t>
    <phoneticPr fontId="1"/>
  </si>
  <si>
    <t>Therodian Peltast:10　Therodian Archer:10</t>
    <phoneticPr fontId="1"/>
  </si>
  <si>
    <t>Therodian Commander</t>
    <phoneticPr fontId="1"/>
  </si>
  <si>
    <t>Therodian Hoplite:10</t>
    <phoneticPr fontId="1"/>
  </si>
  <si>
    <t>全域要塞</t>
    <rPh sb="0" eb="2">
      <t>ゼンイキ</t>
    </rPh>
    <rPh sb="2" eb="4">
      <t>ヨウサイ</t>
    </rPh>
    <phoneticPr fontId="1"/>
  </si>
  <si>
    <t>Therodos</t>
    <phoneticPr fontId="1"/>
  </si>
  <si>
    <t>Conjuration</t>
    <phoneticPr fontId="1"/>
  </si>
  <si>
    <t>Call Ephor</t>
    <phoneticPr fontId="1"/>
  </si>
  <si>
    <t>死1</t>
    <rPh sb="0" eb="1">
      <t>シ</t>
    </rPh>
    <phoneticPr fontId="1"/>
  </si>
  <si>
    <t>儀式</t>
    <rPh sb="0" eb="2">
      <t>ギシキ</t>
    </rPh>
    <phoneticPr fontId="1"/>
  </si>
  <si>
    <t>水陸両用</t>
    <rPh sb="0" eb="2">
      <t>スイリク</t>
    </rPh>
    <rPh sb="2" eb="4">
      <t>リョウヨウ</t>
    </rPh>
    <phoneticPr fontId="1"/>
  </si>
  <si>
    <t>指揮官召喚</t>
    <rPh sb="0" eb="3">
      <t>シキカン</t>
    </rPh>
    <rPh sb="3" eb="5">
      <t>ショウカン</t>
    </rPh>
    <phoneticPr fontId="1"/>
  </si>
  <si>
    <t>下級聖職者の霊Ephorを召喚します</t>
    <rPh sb="0" eb="2">
      <t>カキュウ</t>
    </rPh>
    <rPh sb="2" eb="5">
      <t>セイショクシャ</t>
    </rPh>
    <rPh sb="6" eb="7">
      <t>レイ</t>
    </rPh>
    <rPh sb="13" eb="15">
      <t>ショウカン</t>
    </rPh>
    <phoneticPr fontId="1"/>
  </si>
  <si>
    <t>Ephor</t>
    <phoneticPr fontId="1"/>
  </si>
  <si>
    <t>Call Spectral Philosopher</t>
    <phoneticPr fontId="1"/>
  </si>
  <si>
    <t>怠惰な地での研究を得意とするSpectral Philosopherを召喚します</t>
    <rPh sb="0" eb="2">
      <t>タイダ</t>
    </rPh>
    <rPh sb="3" eb="4">
      <t>チ</t>
    </rPh>
    <rPh sb="6" eb="8">
      <t>ケンキュウ</t>
    </rPh>
    <rPh sb="9" eb="11">
      <t>トクイ</t>
    </rPh>
    <rPh sb="35" eb="37">
      <t>ショウカン</t>
    </rPh>
    <phoneticPr fontId="1"/>
  </si>
  <si>
    <t>Spectral Philosopher</t>
    <phoneticPr fontId="1"/>
  </si>
  <si>
    <t>聖（海城）</t>
    <rPh sb="0" eb="1">
      <t>セイ</t>
    </rPh>
    <rPh sb="2" eb="3">
      <t>ウミ</t>
    </rPh>
    <rPh sb="3" eb="4">
      <t>シロ</t>
    </rPh>
    <phoneticPr fontId="1"/>
  </si>
  <si>
    <t>Spectral Philosopher</t>
    <phoneticPr fontId="1"/>
  </si>
  <si>
    <t>Therodos</t>
    <phoneticPr fontId="1"/>
  </si>
  <si>
    <t>Call Ephor</t>
    <phoneticPr fontId="1"/>
  </si>
  <si>
    <t>Call Spectral Philosopher</t>
    <phoneticPr fontId="1"/>
  </si>
  <si>
    <t>Summon Hound of Twilight</t>
    <phoneticPr fontId="1"/>
  </si>
  <si>
    <t>Bind Keres</t>
    <phoneticPr fontId="1"/>
  </si>
  <si>
    <t>Summon Telkhine</t>
    <phoneticPr fontId="1"/>
  </si>
  <si>
    <t>Forge Brass Bull</t>
    <phoneticPr fontId="1"/>
  </si>
  <si>
    <t>Sow Dragon Teeth</t>
    <phoneticPr fontId="1"/>
  </si>
  <si>
    <t>人間</t>
    <rPh sb="0" eb="2">
      <t>ニンゲン</t>
    </rPh>
    <phoneticPr fontId="1"/>
  </si>
  <si>
    <t>支配圏内の敵国領内において標準の偵察よりも精度が高い軍事情報を自動的に収集</t>
    <rPh sb="0" eb="3">
      <t>シハイケン</t>
    </rPh>
    <rPh sb="3" eb="4">
      <t>ナイ</t>
    </rPh>
    <rPh sb="5" eb="7">
      <t>テキコク</t>
    </rPh>
    <rPh sb="7" eb="9">
      <t>リョウナイ</t>
    </rPh>
    <rPh sb="26" eb="28">
      <t>グンジ</t>
    </rPh>
    <rPh sb="28" eb="30">
      <t>ジョウホウ</t>
    </rPh>
    <rPh sb="35" eb="37">
      <t>シュウシュウ</t>
    </rPh>
    <phoneticPr fontId="1"/>
  </si>
  <si>
    <t>支配圏内の敵国領内において標準の偵察よりも精度が高い軍事情報を自動的に収集</t>
    <phoneticPr fontId="1"/>
  </si>
  <si>
    <t>Castle</t>
    <phoneticPr fontId="1"/>
  </si>
  <si>
    <t>Standard</t>
    <phoneticPr fontId="1"/>
  </si>
  <si>
    <t>Tower of a Thousand Stars</t>
    <phoneticPr fontId="1"/>
  </si>
  <si>
    <t>星4緑1</t>
    <rPh sb="0" eb="1">
      <t>ホシ</t>
    </rPh>
    <rPh sb="2" eb="3">
      <t>ミドリ</t>
    </rPh>
    <phoneticPr fontId="1"/>
  </si>
  <si>
    <t>ほぼ標準通りの斥候。敵地の偵察を担う</t>
    <rPh sb="2" eb="4">
      <t>ヒョウジュン</t>
    </rPh>
    <rPh sb="4" eb="5">
      <t>ドオ</t>
    </rPh>
    <rPh sb="7" eb="9">
      <t>セッコウ</t>
    </rPh>
    <rPh sb="10" eb="12">
      <t>テキチ</t>
    </rPh>
    <rPh sb="13" eb="15">
      <t>テイサツ</t>
    </rPh>
    <rPh sb="16" eb="17">
      <t>ニナ</t>
    </rPh>
    <phoneticPr fontId="1"/>
  </si>
  <si>
    <t>Scout</t>
    <phoneticPr fontId="1"/>
  </si>
  <si>
    <t>城</t>
    <rPh sb="0" eb="1">
      <t>シロ</t>
    </rPh>
    <phoneticPr fontId="1"/>
  </si>
  <si>
    <t>斥候</t>
    <rPh sb="0" eb="2">
      <t>セッコウ</t>
    </rPh>
    <phoneticPr fontId="1"/>
  </si>
  <si>
    <t>ほぼ標準通りの斥候。敵地の偵察を担う</t>
    <phoneticPr fontId="1"/>
  </si>
  <si>
    <t>16</t>
    <phoneticPr fontId="1"/>
  </si>
  <si>
    <t>fm</t>
    <phoneticPr fontId="1"/>
  </si>
  <si>
    <t>Arcoscephale</t>
    <phoneticPr fontId="1"/>
  </si>
  <si>
    <t>MA</t>
    <phoneticPr fontId="1"/>
  </si>
  <si>
    <t>Mounted Commander</t>
    <phoneticPr fontId="1"/>
  </si>
  <si>
    <t>指揮官</t>
    <rPh sb="0" eb="3">
      <t>シキカン</t>
    </rPh>
    <phoneticPr fontId="1"/>
  </si>
  <si>
    <t>22</t>
    <phoneticPr fontId="1"/>
  </si>
  <si>
    <t>騎乗した指揮官。戦車隊や軍用象の高速な行軍に適する</t>
    <rPh sb="0" eb="2">
      <t>キジョウ</t>
    </rPh>
    <rPh sb="4" eb="7">
      <t>シキカン</t>
    </rPh>
    <rPh sb="8" eb="10">
      <t>センシャ</t>
    </rPh>
    <rPh sb="10" eb="11">
      <t>タイ</t>
    </rPh>
    <rPh sb="12" eb="14">
      <t>グンヨウ</t>
    </rPh>
    <rPh sb="14" eb="15">
      <t>ゾウ</t>
    </rPh>
    <rPh sb="16" eb="18">
      <t>コウソク</t>
    </rPh>
    <rPh sb="19" eb="21">
      <t>コウグン</t>
    </rPh>
    <rPh sb="22" eb="23">
      <t>テキ</t>
    </rPh>
    <phoneticPr fontId="1"/>
  </si>
  <si>
    <t>Hoplite Commander</t>
    <phoneticPr fontId="1"/>
  </si>
  <si>
    <t>上位指揮官その一。こちらはやや重装備</t>
    <rPh sb="0" eb="2">
      <t>ジョウイ</t>
    </rPh>
    <rPh sb="2" eb="5">
      <t>シキカン</t>
    </rPh>
    <rPh sb="7" eb="8">
      <t>イチ</t>
    </rPh>
    <rPh sb="15" eb="18">
      <t>ジュウソウビ</t>
    </rPh>
    <phoneticPr fontId="1"/>
  </si>
  <si>
    <t>14</t>
    <phoneticPr fontId="1"/>
  </si>
  <si>
    <t>Hypaspist Commander</t>
    <phoneticPr fontId="1"/>
  </si>
  <si>
    <t>上位指揮官その二。こちらは少しだけ行軍が早い</t>
    <rPh sb="0" eb="2">
      <t>ジョウイ</t>
    </rPh>
    <rPh sb="2" eb="5">
      <t>シキカン</t>
    </rPh>
    <rPh sb="7" eb="8">
      <t>ニ</t>
    </rPh>
    <rPh sb="13" eb="14">
      <t>スコ</t>
    </rPh>
    <rPh sb="17" eb="19">
      <t>コウグン</t>
    </rPh>
    <rPh sb="20" eb="21">
      <t>ハヤ</t>
    </rPh>
    <phoneticPr fontId="1"/>
  </si>
  <si>
    <t>Strategos</t>
    <phoneticPr fontId="1"/>
  </si>
  <si>
    <t>最上位指揮官。高齢と装備重量でやや鈍足</t>
    <rPh sb="0" eb="3">
      <t>サイジョウイ</t>
    </rPh>
    <rPh sb="3" eb="6">
      <t>シキカン</t>
    </rPh>
    <rPh sb="7" eb="9">
      <t>コウレイ</t>
    </rPh>
    <rPh sb="10" eb="12">
      <t>ソウビ</t>
    </rPh>
    <rPh sb="12" eb="14">
      <t>ジュウリョウ</t>
    </rPh>
    <rPh sb="17" eb="19">
      <t>ドンソク</t>
    </rPh>
    <phoneticPr fontId="1"/>
  </si>
  <si>
    <t>10</t>
    <phoneticPr fontId="1"/>
  </si>
  <si>
    <t>y</t>
    <phoneticPr fontId="1"/>
  </si>
  <si>
    <t>y</t>
    <phoneticPr fontId="1"/>
  </si>
  <si>
    <t>y</t>
    <phoneticPr fontId="1"/>
  </si>
  <si>
    <t>聖職者</t>
    <rPh sb="0" eb="3">
      <t>セイショクシャ</t>
    </rPh>
    <phoneticPr fontId="1"/>
  </si>
  <si>
    <t>Mystic</t>
    <phoneticPr fontId="1"/>
  </si>
  <si>
    <t>魔術師</t>
    <rPh sb="0" eb="3">
      <t>マジュツシ</t>
    </rPh>
    <phoneticPr fontId="1"/>
  </si>
  <si>
    <t>星を中心に幅広い魔法技能を持つ。研究が得意</t>
    <phoneticPr fontId="1"/>
  </si>
  <si>
    <t>15+</t>
    <phoneticPr fontId="1"/>
  </si>
  <si>
    <t>15+</t>
    <phoneticPr fontId="1"/>
  </si>
  <si>
    <t>10+</t>
    <phoneticPr fontId="1"/>
  </si>
  <si>
    <t>Astrologer</t>
    <phoneticPr fontId="1"/>
  </si>
  <si>
    <t>都</t>
    <rPh sb="0" eb="1">
      <t>ミヤコ</t>
    </rPh>
    <phoneticPr fontId="1"/>
  </si>
  <si>
    <t>星などの魔法技能を持つ。優れた占師でもある</t>
    <rPh sb="0" eb="1">
      <t>ホシ</t>
    </rPh>
    <rPh sb="4" eb="6">
      <t>マホウ</t>
    </rPh>
    <rPh sb="6" eb="8">
      <t>ギノウ</t>
    </rPh>
    <rPh sb="9" eb="10">
      <t>モ</t>
    </rPh>
    <rPh sb="12" eb="13">
      <t>スグ</t>
    </rPh>
    <rPh sb="15" eb="17">
      <t>ウラナイシ</t>
    </rPh>
    <phoneticPr fontId="1"/>
  </si>
  <si>
    <t>35+</t>
    <phoneticPr fontId="1"/>
  </si>
  <si>
    <t>Slinger</t>
    <phoneticPr fontId="1"/>
  </si>
  <si>
    <t>射手</t>
    <rPh sb="0" eb="2">
      <t>シャシュ</t>
    </rPh>
    <phoneticPr fontId="1"/>
  </si>
  <si>
    <t>投石器を使う安価な射撃部隊。重装備な敵にはほぼ無意味</t>
    <phoneticPr fontId="1"/>
  </si>
  <si>
    <t>12</t>
    <phoneticPr fontId="1"/>
  </si>
  <si>
    <t>Peltast</t>
    <phoneticPr fontId="1"/>
  </si>
  <si>
    <t>歩兵</t>
    <rPh sb="0" eb="2">
      <t>ホヘイ</t>
    </rPh>
    <phoneticPr fontId="1"/>
  </si>
  <si>
    <t>Cardaces</t>
    <phoneticPr fontId="1"/>
  </si>
  <si>
    <t>槍、投槍、盾を持つ軽歩兵。数を並べやすく牽制もできる</t>
    <phoneticPr fontId="1"/>
  </si>
  <si>
    <t>槍、盾を持つ軽歩兵。より密度の高い隊列を組める</t>
    <rPh sb="0" eb="1">
      <t>ヤリ</t>
    </rPh>
    <rPh sb="2" eb="3">
      <t>タテ</t>
    </rPh>
    <rPh sb="4" eb="5">
      <t>モ</t>
    </rPh>
    <rPh sb="6" eb="7">
      <t>ケイ</t>
    </rPh>
    <rPh sb="7" eb="9">
      <t>ホヘイ</t>
    </rPh>
    <rPh sb="12" eb="14">
      <t>ミツド</t>
    </rPh>
    <rPh sb="15" eb="16">
      <t>タカ</t>
    </rPh>
    <rPh sb="17" eb="19">
      <t>タイレツ</t>
    </rPh>
    <rPh sb="20" eb="21">
      <t>ク</t>
    </rPh>
    <phoneticPr fontId="1"/>
  </si>
  <si>
    <t>槍、盾を持つ軽歩兵。より密度の高い隊列を組める</t>
    <phoneticPr fontId="1"/>
  </si>
  <si>
    <t>Hoplite</t>
    <phoneticPr fontId="1"/>
  </si>
  <si>
    <t>長槍と盾を持つ重歩兵。攻撃面は弱いが硬く高密度な槍の壁を形成</t>
    <rPh sb="0" eb="1">
      <t>ナガ</t>
    </rPh>
    <rPh sb="1" eb="2">
      <t>ヤリ</t>
    </rPh>
    <rPh sb="3" eb="4">
      <t>タテ</t>
    </rPh>
    <rPh sb="5" eb="6">
      <t>モ</t>
    </rPh>
    <rPh sb="7" eb="8">
      <t>ジュウ</t>
    </rPh>
    <rPh sb="8" eb="10">
      <t>ホヘイ</t>
    </rPh>
    <rPh sb="11" eb="13">
      <t>コウゲキ</t>
    </rPh>
    <rPh sb="13" eb="14">
      <t>メン</t>
    </rPh>
    <rPh sb="15" eb="16">
      <t>ヨワ</t>
    </rPh>
    <rPh sb="18" eb="19">
      <t>カタ</t>
    </rPh>
    <rPh sb="20" eb="23">
      <t>コウミツド</t>
    </rPh>
    <rPh sb="24" eb="25">
      <t>ヤリ</t>
    </rPh>
    <rPh sb="26" eb="27">
      <t>カベ</t>
    </rPh>
    <rPh sb="28" eb="30">
      <t>ケイセイ</t>
    </rPh>
    <phoneticPr fontId="1"/>
  </si>
  <si>
    <t>Hypaspist</t>
    <phoneticPr fontId="1"/>
  </si>
  <si>
    <t>槍と盾を持つ重歩兵。若干軽装だが格別に高い士気を持つ</t>
    <rPh sb="0" eb="1">
      <t>ヤリ</t>
    </rPh>
    <rPh sb="2" eb="3">
      <t>タテ</t>
    </rPh>
    <rPh sb="4" eb="5">
      <t>モ</t>
    </rPh>
    <rPh sb="6" eb="7">
      <t>ジュウ</t>
    </rPh>
    <rPh sb="7" eb="9">
      <t>ホヘイ</t>
    </rPh>
    <rPh sb="10" eb="12">
      <t>ジャッカン</t>
    </rPh>
    <rPh sb="12" eb="14">
      <t>ケイソウ</t>
    </rPh>
    <rPh sb="16" eb="18">
      <t>カクベツ</t>
    </rPh>
    <rPh sb="19" eb="20">
      <t>タカ</t>
    </rPh>
    <rPh sb="21" eb="23">
      <t>シキ</t>
    </rPh>
    <rPh sb="24" eb="25">
      <t>モ</t>
    </rPh>
    <phoneticPr fontId="1"/>
  </si>
  <si>
    <t>Chariot</t>
    <phoneticPr fontId="1"/>
  </si>
  <si>
    <t>戦車</t>
    <rPh sb="0" eb="2">
      <t>センシャ</t>
    </rPh>
    <phoneticPr fontId="1"/>
  </si>
  <si>
    <t>敵中に突撃し蹂躙する戦車。あまりに大型の敵には弱い</t>
    <rPh sb="0" eb="2">
      <t>テキチュウ</t>
    </rPh>
    <rPh sb="3" eb="5">
      <t>トツゲキ</t>
    </rPh>
    <rPh sb="10" eb="12">
      <t>センシャ</t>
    </rPh>
    <rPh sb="17" eb="19">
      <t>オオガタ</t>
    </rPh>
    <rPh sb="20" eb="21">
      <t>テキ</t>
    </rPh>
    <rPh sb="23" eb="24">
      <t>ヨワ</t>
    </rPh>
    <phoneticPr fontId="1"/>
  </si>
  <si>
    <t>18</t>
    <phoneticPr fontId="1"/>
  </si>
  <si>
    <t>War Elephant</t>
    <phoneticPr fontId="1"/>
  </si>
  <si>
    <t>軍用象</t>
    <rPh sb="0" eb="2">
      <t>グンヨウ</t>
    </rPh>
    <rPh sb="2" eb="3">
      <t>ゾウ</t>
    </rPh>
    <phoneticPr fontId="1"/>
  </si>
  <si>
    <t>敵を蹂躙する巨大生物。士気に難があるが強力</t>
    <rPh sb="11" eb="13">
      <t>シキ</t>
    </rPh>
    <rPh sb="14" eb="15">
      <t>ナン</t>
    </rPh>
    <rPh sb="19" eb="21">
      <t>キョウリョク</t>
    </rPh>
    <phoneticPr fontId="1"/>
  </si>
  <si>
    <t>20</t>
    <phoneticPr fontId="1"/>
  </si>
  <si>
    <t>Heart Companion</t>
    <phoneticPr fontId="1"/>
  </si>
  <si>
    <t>兵士</t>
    <rPh sb="0" eb="2">
      <t>ヘイシ</t>
    </rPh>
    <phoneticPr fontId="1"/>
  </si>
  <si>
    <t>Mystic</t>
    <phoneticPr fontId="1"/>
  </si>
  <si>
    <t>星1</t>
    <rPh sb="0" eb="1">
      <t>ホシ</t>
    </rPh>
    <phoneticPr fontId="1"/>
  </si>
  <si>
    <t>火水地星+1:100% 火+1:50% 水+1:50% 地+1:50%</t>
    <rPh sb="0" eb="1">
      <t>ヒ</t>
    </rPh>
    <rPh sb="1" eb="2">
      <t>ミズ</t>
    </rPh>
    <rPh sb="2" eb="3">
      <t>チ</t>
    </rPh>
    <rPh sb="3" eb="4">
      <t>ホシ</t>
    </rPh>
    <rPh sb="12" eb="13">
      <t>ヒ</t>
    </rPh>
    <rPh sb="20" eb="21">
      <t>ミズ</t>
    </rPh>
    <rPh sb="28" eb="29">
      <t>チ</t>
    </rPh>
    <phoneticPr fontId="1"/>
  </si>
  <si>
    <t>12+</t>
    <phoneticPr fontId="1"/>
  </si>
  <si>
    <t>Astrologer</t>
    <phoneticPr fontId="1"/>
  </si>
  <si>
    <t>星3</t>
    <rPh sb="0" eb="1">
      <t>ホシ</t>
    </rPh>
    <phoneticPr fontId="1"/>
  </si>
  <si>
    <t>火水地星+1:100% 火水地星+1:10%</t>
    <rPh sb="0" eb="1">
      <t>ヒ</t>
    </rPh>
    <rPh sb="1" eb="2">
      <t>ミズ</t>
    </rPh>
    <rPh sb="2" eb="3">
      <t>チ</t>
    </rPh>
    <rPh sb="3" eb="4">
      <t>ホシ</t>
    </rPh>
    <rPh sb="12" eb="13">
      <t>ヒ</t>
    </rPh>
    <rPh sb="13" eb="14">
      <t>ミズ</t>
    </rPh>
    <rPh sb="14" eb="15">
      <t>チ</t>
    </rPh>
    <rPh sb="15" eb="16">
      <t>ホシ</t>
    </rPh>
    <phoneticPr fontId="1"/>
  </si>
  <si>
    <t>13+</t>
    <phoneticPr fontId="1"/>
  </si>
  <si>
    <t>Arcoscephale</t>
    <phoneticPr fontId="1"/>
  </si>
  <si>
    <t>MA</t>
    <phoneticPr fontId="1"/>
  </si>
  <si>
    <t>Hamadryad</t>
    <phoneticPr fontId="1"/>
  </si>
  <si>
    <t>Arcoscephale</t>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</si>
  <si>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</si>
  <si>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</si>
  <si>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</si>
  <si>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Mounted Commander</t>
    <phoneticPr fontId="1"/>
  </si>
  <si>
    <t>Peltast:10　Cardaces:10　Slinger:10</t>
    <phoneticPr fontId="1"/>
  </si>
  <si>
    <t>Hoplite:10</t>
    <phoneticPr fontId="1"/>
  </si>
  <si>
    <t>Hoplite Commander</t>
    <phoneticPr fontId="1"/>
  </si>
  <si>
    <t>Slinger:15</t>
    <phoneticPr fontId="1"/>
  </si>
  <si>
    <t>Arcoscephale</t>
    <phoneticPr fontId="1"/>
  </si>
  <si>
    <t>MA</t>
    <phoneticPr fontId="1"/>
  </si>
  <si>
    <t>Summon Hound of Twilight</t>
    <phoneticPr fontId="1"/>
  </si>
  <si>
    <t>Monster Boar</t>
    <phoneticPr fontId="1"/>
  </si>
  <si>
    <t>Bind Keres</t>
    <phoneticPr fontId="1"/>
  </si>
  <si>
    <t>Forge Brass Bull</t>
    <phoneticPr fontId="1"/>
  </si>
  <si>
    <t>Craft Keledone</t>
    <phoneticPr fontId="1"/>
  </si>
  <si>
    <t>Awaken Hamadryad</t>
    <phoneticPr fontId="1"/>
  </si>
  <si>
    <t>Sow Dragon Teeth</t>
    <phoneticPr fontId="1"/>
  </si>
  <si>
    <t>Arcoscephaleは古き王国です。
その全盛期は遠い過去のことですが、Arcoscephaleを強大な帝国とするために以前の王たちを援助した太古のAstrologerらは、最近になって今一度古き王国に世界を支配させるべく世紀に渡る隠遁を破りました。
治療術に関する素晴らしい知識を持つPriestessは、古き王国の絶頂期に建設された古代神殿で訓練されます。
Priestessは、神の支配圏の中にある敵軍や州を占うこともできます。
古きArcoscephaleの軍事力は、数世紀に渡って変化しませんでした。
扱い辛い装甲付きの鎖の鎧と長槍が未だに使用され、騎兵隊は原始的です。
予測できないが破壊的な軍用象や戦車は、今も一般的です。</t>
    <phoneticPr fontId="1"/>
  </si>
  <si>
    <t>y</t>
    <phoneticPr fontId="1"/>
  </si>
  <si>
    <t>y</t>
    <phoneticPr fontId="1"/>
  </si>
  <si>
    <t>スケルトン、ゾンビ</t>
    <phoneticPr fontId="1"/>
  </si>
  <si>
    <t>人口を急激に減少、アンデッドを自動生産、埋葬されていない死体を感知</t>
    <rPh sb="0" eb="2">
      <t>ジンコウ</t>
    </rPh>
    <rPh sb="3" eb="5">
      <t>キュウゲキ</t>
    </rPh>
    <rPh sb="6" eb="8">
      <t>ゲンショウ</t>
    </rPh>
    <rPh sb="15" eb="17">
      <t>ジドウ</t>
    </rPh>
    <rPh sb="17" eb="19">
      <t>セイサン</t>
    </rPh>
    <rPh sb="20" eb="22">
      <t>マイソウ</t>
    </rPh>
    <rPh sb="28" eb="30">
      <t>シタイ</t>
    </rPh>
    <rPh sb="31" eb="33">
      <t>カンチ</t>
    </rPh>
    <phoneticPr fontId="1"/>
  </si>
  <si>
    <t>Fortified City</t>
    <phoneticPr fontId="1"/>
  </si>
  <si>
    <t>Standard</t>
    <phoneticPr fontId="1"/>
  </si>
  <si>
    <t>The Holy Sepulchre</t>
    <phoneticPr fontId="1"/>
  </si>
  <si>
    <t>死9</t>
    <rPh sb="0" eb="1">
      <t>シ</t>
    </rPh>
    <phoneticPr fontId="1"/>
  </si>
  <si>
    <t>指揮官</t>
    <rPh sb="0" eb="3">
      <t>シキカン</t>
    </rPh>
    <phoneticPr fontId="1"/>
  </si>
  <si>
    <t>Ermor</t>
    <phoneticPr fontId="1"/>
  </si>
  <si>
    <t>Mound King</t>
    <phoneticPr fontId="1"/>
  </si>
  <si>
    <t>聖（城外海水）</t>
    <rPh sb="0" eb="1">
      <t>セイ</t>
    </rPh>
    <rPh sb="2" eb="3">
      <t>シロ</t>
    </rPh>
    <rPh sb="3" eb="4">
      <t>ソト</t>
    </rPh>
    <rPh sb="4" eb="5">
      <t>ウミ</t>
    </rPh>
    <rPh sb="5" eb="6">
      <t>ミズ</t>
    </rPh>
    <phoneticPr fontId="1"/>
  </si>
  <si>
    <t>基本的な指揮官。召喚と違い馬に乗っていない</t>
    <rPh sb="0" eb="3">
      <t>キホンテキ</t>
    </rPh>
    <rPh sb="4" eb="7">
      <t>シキカン</t>
    </rPh>
    <rPh sb="8" eb="10">
      <t>ショウカン</t>
    </rPh>
    <rPh sb="11" eb="12">
      <t>チガ</t>
    </rPh>
    <rPh sb="13" eb="14">
      <t>ウマ</t>
    </rPh>
    <rPh sb="15" eb="16">
      <t>ノ</t>
    </rPh>
    <phoneticPr fontId="1"/>
  </si>
  <si>
    <t>20</t>
    <phoneticPr fontId="1"/>
  </si>
  <si>
    <t>p</t>
    <phoneticPr fontId="1"/>
  </si>
  <si>
    <t>Censor</t>
    <phoneticPr fontId="1"/>
  </si>
  <si>
    <t>聖（城外）</t>
    <rPh sb="0" eb="1">
      <t>セイ</t>
    </rPh>
    <rPh sb="2" eb="3">
      <t>シロ</t>
    </rPh>
    <rPh sb="3" eb="4">
      <t>ソト</t>
    </rPh>
    <phoneticPr fontId="1"/>
  </si>
  <si>
    <t>上位指揮官。ただし生物の指揮は非常に下手</t>
    <rPh sb="0" eb="2">
      <t>ジョウイ</t>
    </rPh>
    <rPh sb="2" eb="5">
      <t>シキカン</t>
    </rPh>
    <rPh sb="9" eb="11">
      <t>セイブツ</t>
    </rPh>
    <rPh sb="12" eb="14">
      <t>シキ</t>
    </rPh>
    <rPh sb="15" eb="17">
      <t>ヒジョウ</t>
    </rPh>
    <rPh sb="18" eb="20">
      <t>ヘタ</t>
    </rPh>
    <phoneticPr fontId="1"/>
  </si>
  <si>
    <t>19</t>
    <phoneticPr fontId="1"/>
  </si>
  <si>
    <t>y</t>
    <phoneticPr fontId="1"/>
  </si>
  <si>
    <t>兵士</t>
    <rPh sb="0" eb="2">
      <t>ヘイシ</t>
    </rPh>
    <phoneticPr fontId="1"/>
  </si>
  <si>
    <t>Soulless</t>
    <phoneticPr fontId="1"/>
  </si>
  <si>
    <t>歩兵</t>
    <rPh sb="0" eb="2">
      <t>ホヘイ</t>
    </rPh>
    <phoneticPr fontId="1"/>
  </si>
  <si>
    <t>民間人の屍。驚異的に弱いが死体があると大量に出る</t>
    <rPh sb="0" eb="2">
      <t>ミンカン</t>
    </rPh>
    <rPh sb="2" eb="3">
      <t>ジン</t>
    </rPh>
    <rPh sb="4" eb="5">
      <t>シカバネ</t>
    </rPh>
    <rPh sb="6" eb="9">
      <t>キョウイテキ</t>
    </rPh>
    <rPh sb="10" eb="11">
      <t>ヨワ</t>
    </rPh>
    <rPh sb="13" eb="15">
      <t>シタイ</t>
    </rPh>
    <rPh sb="19" eb="21">
      <t>タイリョウ</t>
    </rPh>
    <rPh sb="22" eb="23">
      <t>デ</t>
    </rPh>
    <phoneticPr fontId="1"/>
  </si>
  <si>
    <t>16</t>
    <phoneticPr fontId="1"/>
  </si>
  <si>
    <t>Ghoul</t>
    <phoneticPr fontId="1"/>
  </si>
  <si>
    <t>自我を保つ食人鬼。疲労毒を持つ爪で攻撃する</t>
    <rPh sb="0" eb="2">
      <t>ジガ</t>
    </rPh>
    <rPh sb="3" eb="4">
      <t>タモ</t>
    </rPh>
    <rPh sb="5" eb="6">
      <t>ショク</t>
    </rPh>
    <rPh sb="6" eb="7">
      <t>ジン</t>
    </rPh>
    <rPh sb="7" eb="8">
      <t>キ</t>
    </rPh>
    <rPh sb="9" eb="11">
      <t>ヒロウ</t>
    </rPh>
    <rPh sb="11" eb="12">
      <t>ドク</t>
    </rPh>
    <rPh sb="13" eb="14">
      <t>モ</t>
    </rPh>
    <rPh sb="15" eb="16">
      <t>ツメ</t>
    </rPh>
    <rPh sb="17" eb="19">
      <t>コウゲキ</t>
    </rPh>
    <phoneticPr fontId="1"/>
  </si>
  <si>
    <t>Longdead</t>
    <phoneticPr fontId="1"/>
  </si>
  <si>
    <t>槍を持つ骨。攻撃技能は侮れないが脆い</t>
    <rPh sb="0" eb="1">
      <t>ヤリ</t>
    </rPh>
    <rPh sb="2" eb="3">
      <t>モ</t>
    </rPh>
    <rPh sb="4" eb="5">
      <t>ホネ</t>
    </rPh>
    <rPh sb="6" eb="8">
      <t>コウゲキ</t>
    </rPh>
    <rPh sb="8" eb="10">
      <t>ギノウ</t>
    </rPh>
    <rPh sb="11" eb="12">
      <t>アナド</t>
    </rPh>
    <rPh sb="16" eb="17">
      <t>モロ</t>
    </rPh>
    <phoneticPr fontId="1"/>
  </si>
  <si>
    <t>Longdead</t>
    <phoneticPr fontId="1"/>
  </si>
  <si>
    <t>槍と盾を持つ骨。元々刺突に強いので弓ではそうそう倒されない</t>
    <rPh sb="0" eb="1">
      <t>ヤリ</t>
    </rPh>
    <rPh sb="2" eb="3">
      <t>タテ</t>
    </rPh>
    <rPh sb="4" eb="5">
      <t>モ</t>
    </rPh>
    <rPh sb="6" eb="7">
      <t>ホネ</t>
    </rPh>
    <rPh sb="8" eb="10">
      <t>モトモト</t>
    </rPh>
    <rPh sb="10" eb="12">
      <t>シトツ</t>
    </rPh>
    <rPh sb="13" eb="14">
      <t>ツヨ</t>
    </rPh>
    <rPh sb="17" eb="18">
      <t>ユミ</t>
    </rPh>
    <rPh sb="24" eb="25">
      <t>タオ</t>
    </rPh>
    <phoneticPr fontId="1"/>
  </si>
  <si>
    <t>18</t>
    <phoneticPr fontId="1"/>
  </si>
  <si>
    <t>Longdead</t>
    <phoneticPr fontId="1"/>
  </si>
  <si>
    <t>長剣を持つ骨。十分な威力と命中率の攻撃</t>
    <rPh sb="0" eb="2">
      <t>チョウケン</t>
    </rPh>
    <rPh sb="3" eb="4">
      <t>モ</t>
    </rPh>
    <rPh sb="5" eb="6">
      <t>ホネ</t>
    </rPh>
    <rPh sb="7" eb="9">
      <t>ジュウブン</t>
    </rPh>
    <rPh sb="10" eb="12">
      <t>イリョク</t>
    </rPh>
    <rPh sb="13" eb="15">
      <t>メイチュウ</t>
    </rPh>
    <rPh sb="15" eb="16">
      <t>リツ</t>
    </rPh>
    <rPh sb="17" eb="19">
      <t>コウゲキ</t>
    </rPh>
    <phoneticPr fontId="1"/>
  </si>
  <si>
    <t>Longdead</t>
    <phoneticPr fontId="1"/>
  </si>
  <si>
    <t>長剣と盾を持つ骨。叩き割られるまでは疲れも知らず戦う</t>
    <rPh sb="0" eb="2">
      <t>チョウケン</t>
    </rPh>
    <rPh sb="3" eb="4">
      <t>タテ</t>
    </rPh>
    <rPh sb="5" eb="6">
      <t>モ</t>
    </rPh>
    <rPh sb="7" eb="8">
      <t>ホネ</t>
    </rPh>
    <rPh sb="9" eb="10">
      <t>タタ</t>
    </rPh>
    <rPh sb="11" eb="12">
      <t>ワ</t>
    </rPh>
    <rPh sb="18" eb="19">
      <t>ツカ</t>
    </rPh>
    <rPh sb="21" eb="22">
      <t>シ</t>
    </rPh>
    <rPh sb="24" eb="25">
      <t>タタカ</t>
    </rPh>
    <phoneticPr fontId="1"/>
  </si>
  <si>
    <t>長剣と盾を持つ骨。最も重装備だが実戦で区別することはまず無い</t>
    <rPh sb="0" eb="2">
      <t>チョウケン</t>
    </rPh>
    <rPh sb="3" eb="4">
      <t>タテ</t>
    </rPh>
    <rPh sb="5" eb="6">
      <t>モ</t>
    </rPh>
    <rPh sb="7" eb="8">
      <t>ホネ</t>
    </rPh>
    <rPh sb="9" eb="10">
      <t>モット</t>
    </rPh>
    <rPh sb="11" eb="14">
      <t>ジュウソウビ</t>
    </rPh>
    <rPh sb="16" eb="18">
      <t>ジッセン</t>
    </rPh>
    <rPh sb="19" eb="21">
      <t>クベツ</t>
    </rPh>
    <rPh sb="28" eb="29">
      <t>ナ</t>
    </rPh>
    <phoneticPr fontId="1"/>
  </si>
  <si>
    <t>Longdead Horseman</t>
    <phoneticPr fontId="1"/>
  </si>
  <si>
    <t>騎兵</t>
    <rPh sb="0" eb="2">
      <t>キヘイ</t>
    </rPh>
    <phoneticPr fontId="1"/>
  </si>
  <si>
    <t>軽突撃槍と盾を持つ骨騎兵。高速な突撃は侮り難い</t>
    <rPh sb="0" eb="1">
      <t>ケイ</t>
    </rPh>
    <rPh sb="1" eb="3">
      <t>トツゲキ</t>
    </rPh>
    <rPh sb="3" eb="4">
      <t>ヤリ</t>
    </rPh>
    <rPh sb="5" eb="6">
      <t>タテ</t>
    </rPh>
    <rPh sb="7" eb="8">
      <t>モ</t>
    </rPh>
    <rPh sb="9" eb="10">
      <t>ホネ</t>
    </rPh>
    <rPh sb="10" eb="12">
      <t>キヘイ</t>
    </rPh>
    <rPh sb="13" eb="15">
      <t>コウソク</t>
    </rPh>
    <rPh sb="16" eb="18">
      <t>トツゲキ</t>
    </rPh>
    <rPh sb="19" eb="20">
      <t>アナド</t>
    </rPh>
    <rPh sb="21" eb="22">
      <t>ガタ</t>
    </rPh>
    <phoneticPr fontId="1"/>
  </si>
  <si>
    <t>Longdead Velite</t>
    <phoneticPr fontId="1"/>
  </si>
  <si>
    <t>聖（城海）</t>
    <rPh sb="0" eb="1">
      <t>セイ</t>
    </rPh>
    <rPh sb="2" eb="3">
      <t>シロ</t>
    </rPh>
    <rPh sb="3" eb="4">
      <t>ウミ</t>
    </rPh>
    <phoneticPr fontId="1"/>
  </si>
  <si>
    <t>槍、投槍、大盾を持つ骨。一般の骨よりは多少強い</t>
    <rPh sb="0" eb="1">
      <t>ヤリ</t>
    </rPh>
    <rPh sb="2" eb="4">
      <t>ナゲヤリ</t>
    </rPh>
    <rPh sb="5" eb="6">
      <t>オオ</t>
    </rPh>
    <rPh sb="6" eb="7">
      <t>タテ</t>
    </rPh>
    <rPh sb="8" eb="9">
      <t>モ</t>
    </rPh>
    <rPh sb="10" eb="11">
      <t>ホネ</t>
    </rPh>
    <rPh sb="12" eb="14">
      <t>イッパン</t>
    </rPh>
    <rPh sb="15" eb="16">
      <t>ホネ</t>
    </rPh>
    <rPh sb="19" eb="21">
      <t>タショウ</t>
    </rPh>
    <rPh sb="21" eb="22">
      <t>ツヨ</t>
    </rPh>
    <phoneticPr fontId="1"/>
  </si>
  <si>
    <t>Longdead Legionnaire</t>
    <phoneticPr fontId="1"/>
  </si>
  <si>
    <t>槍、投槍、大盾を持つ骨。多少硬いが聖職者には相変わらず弱い</t>
    <rPh sb="0" eb="1">
      <t>ヤリ</t>
    </rPh>
    <rPh sb="2" eb="4">
      <t>ナゲヤリ</t>
    </rPh>
    <rPh sb="5" eb="6">
      <t>オオ</t>
    </rPh>
    <rPh sb="6" eb="7">
      <t>タテ</t>
    </rPh>
    <rPh sb="8" eb="9">
      <t>モ</t>
    </rPh>
    <rPh sb="10" eb="11">
      <t>ホネ</t>
    </rPh>
    <rPh sb="12" eb="14">
      <t>タショウ</t>
    </rPh>
    <rPh sb="14" eb="15">
      <t>カタ</t>
    </rPh>
    <rPh sb="17" eb="20">
      <t>セイショクシャ</t>
    </rPh>
    <rPh sb="22" eb="24">
      <t>アイカ</t>
    </rPh>
    <rPh sb="27" eb="28">
      <t>ヨワ</t>
    </rPh>
    <phoneticPr fontId="1"/>
  </si>
  <si>
    <t>p</t>
    <phoneticPr fontId="1"/>
  </si>
  <si>
    <t>Longdead Principe</t>
    <phoneticPr fontId="1"/>
  </si>
  <si>
    <t>小剣、投槍、大盾を持つ骨。戦闘技能が高く殴り合いなら強い</t>
    <rPh sb="0" eb="2">
      <t>ショウケン</t>
    </rPh>
    <rPh sb="3" eb="5">
      <t>ナゲヤリ</t>
    </rPh>
    <rPh sb="6" eb="7">
      <t>オオ</t>
    </rPh>
    <rPh sb="7" eb="8">
      <t>タテ</t>
    </rPh>
    <rPh sb="9" eb="10">
      <t>モ</t>
    </rPh>
    <rPh sb="11" eb="12">
      <t>ホネ</t>
    </rPh>
    <rPh sb="13" eb="15">
      <t>セントウ</t>
    </rPh>
    <rPh sb="15" eb="17">
      <t>ギノウ</t>
    </rPh>
    <rPh sb="18" eb="19">
      <t>タカ</t>
    </rPh>
    <rPh sb="20" eb="21">
      <t>ナグ</t>
    </rPh>
    <rPh sb="22" eb="23">
      <t>ア</t>
    </rPh>
    <rPh sb="26" eb="27">
      <t>ツヨ</t>
    </rPh>
    <phoneticPr fontId="1"/>
  </si>
  <si>
    <t>Longdead Triarius</t>
    <phoneticPr fontId="1"/>
  </si>
  <si>
    <t>長槍と大盾を持つ骨。防具が良質で槍では倒すのが難しい</t>
    <rPh sb="0" eb="1">
      <t>ナガ</t>
    </rPh>
    <rPh sb="1" eb="2">
      <t>ヤリ</t>
    </rPh>
    <rPh sb="3" eb="4">
      <t>オオ</t>
    </rPh>
    <rPh sb="4" eb="5">
      <t>タテ</t>
    </rPh>
    <rPh sb="6" eb="7">
      <t>モ</t>
    </rPh>
    <rPh sb="8" eb="9">
      <t>ホネ</t>
    </rPh>
    <rPh sb="10" eb="12">
      <t>ボウグ</t>
    </rPh>
    <rPh sb="13" eb="15">
      <t>リョウシツ</t>
    </rPh>
    <rPh sb="16" eb="17">
      <t>ヤリ</t>
    </rPh>
    <rPh sb="19" eb="20">
      <t>タオ</t>
    </rPh>
    <rPh sb="23" eb="24">
      <t>ムズカ</t>
    </rPh>
    <phoneticPr fontId="1"/>
  </si>
  <si>
    <t>17</t>
    <phoneticPr fontId="1"/>
  </si>
  <si>
    <t>Knight of the Unholy Sepulchre</t>
    <phoneticPr fontId="1"/>
  </si>
  <si>
    <t>長剣、突撃槍、騎盾を持つ骨騎兵。脆いが攻撃面は一流</t>
    <rPh sb="0" eb="2">
      <t>チョウケン</t>
    </rPh>
    <rPh sb="3" eb="5">
      <t>トツゲキ</t>
    </rPh>
    <rPh sb="5" eb="6">
      <t>ヤリ</t>
    </rPh>
    <rPh sb="7" eb="8">
      <t>キ</t>
    </rPh>
    <rPh sb="8" eb="9">
      <t>タテ</t>
    </rPh>
    <rPh sb="10" eb="11">
      <t>モ</t>
    </rPh>
    <rPh sb="12" eb="13">
      <t>ホネ</t>
    </rPh>
    <rPh sb="13" eb="15">
      <t>キヘイ</t>
    </rPh>
    <rPh sb="16" eb="17">
      <t>モロ</t>
    </rPh>
    <rPh sb="19" eb="21">
      <t>コウゲキ</t>
    </rPh>
    <rPh sb="21" eb="22">
      <t>メン</t>
    </rPh>
    <rPh sb="23" eb="25">
      <t>イチリュウ</t>
    </rPh>
    <phoneticPr fontId="1"/>
  </si>
  <si>
    <t>聖（城）</t>
    <rPh sb="0" eb="1">
      <t>セイ</t>
    </rPh>
    <rPh sb="2" eb="3">
      <t>シロ</t>
    </rPh>
    <phoneticPr fontId="1"/>
  </si>
  <si>
    <t>Mound King</t>
    <phoneticPr fontId="1"/>
  </si>
  <si>
    <t>騎乗した指揮官。こちらは汎用の召喚と同等</t>
    <rPh sb="0" eb="2">
      <t>キジョウ</t>
    </rPh>
    <rPh sb="4" eb="7">
      <t>シキカン</t>
    </rPh>
    <rPh sb="12" eb="14">
      <t>ハンヨウ</t>
    </rPh>
    <rPh sb="15" eb="17">
      <t>ショウカン</t>
    </rPh>
    <rPh sb="18" eb="20">
      <t>ドウトウ</t>
    </rPh>
    <phoneticPr fontId="1"/>
  </si>
  <si>
    <t>Ermor</t>
    <phoneticPr fontId="1"/>
  </si>
  <si>
    <t>Acolyte of Eldregate</t>
    <phoneticPr fontId="1"/>
  </si>
  <si>
    <t>呼</t>
    <rPh sb="0" eb="1">
      <t>コ</t>
    </rPh>
    <phoneticPr fontId="1"/>
  </si>
  <si>
    <t>聖1</t>
    <rPh sb="0" eb="1">
      <t>セイ</t>
    </rPh>
    <phoneticPr fontId="1"/>
  </si>
  <si>
    <t>Bishop of Eldregate</t>
    <phoneticPr fontId="1"/>
  </si>
  <si>
    <t>聖2</t>
    <rPh sb="0" eb="1">
      <t>セイ</t>
    </rPh>
    <phoneticPr fontId="1"/>
  </si>
  <si>
    <t>Arch Bishop of Eldregate</t>
    <phoneticPr fontId="1"/>
  </si>
  <si>
    <t>聖3</t>
    <rPh sb="0" eb="1">
      <t>セイ</t>
    </rPh>
    <phoneticPr fontId="1"/>
  </si>
  <si>
    <t>Spectator</t>
    <phoneticPr fontId="1"/>
  </si>
  <si>
    <t>死2</t>
    <rPh sb="0" eb="1">
      <t>シ</t>
    </rPh>
    <phoneticPr fontId="1"/>
  </si>
  <si>
    <t>Dusk Elder</t>
    <phoneticPr fontId="1"/>
  </si>
  <si>
    <t>火1星1死3</t>
    <rPh sb="0" eb="1">
      <t>ヒ</t>
    </rPh>
    <rPh sb="2" eb="3">
      <t>ホシ</t>
    </rPh>
    <rPh sb="4" eb="5">
      <t>シ</t>
    </rPh>
    <phoneticPr fontId="1"/>
  </si>
  <si>
    <t>火風水地星死+1:100% 火風水地星死+1:10%</t>
    <rPh sb="0" eb="1">
      <t>ヒ</t>
    </rPh>
    <rPh sb="1" eb="2">
      <t>カゼ</t>
    </rPh>
    <rPh sb="2" eb="3">
      <t>ミズ</t>
    </rPh>
    <rPh sb="3" eb="4">
      <t>チ</t>
    </rPh>
    <rPh sb="4" eb="5">
      <t>ホシ</t>
    </rPh>
    <rPh sb="5" eb="6">
      <t>シ</t>
    </rPh>
    <rPh sb="14" eb="15">
      <t>ヒ</t>
    </rPh>
    <rPh sb="15" eb="16">
      <t>カゼ</t>
    </rPh>
    <rPh sb="16" eb="17">
      <t>ミズ</t>
    </rPh>
    <rPh sb="17" eb="18">
      <t>チ</t>
    </rPh>
    <rPh sb="18" eb="19">
      <t>ホシ</t>
    </rPh>
    <rPh sb="19" eb="20">
      <t>シ</t>
    </rPh>
    <phoneticPr fontId="1"/>
  </si>
  <si>
    <t>17+</t>
    <phoneticPr fontId="1"/>
  </si>
  <si>
    <t>兜</t>
    <rPh sb="0" eb="1">
      <t>カブト</t>
    </rPh>
    <phoneticPr fontId="1"/>
  </si>
  <si>
    <t>冠</t>
    <rPh sb="0" eb="1">
      <t>カンムリ</t>
    </rPh>
    <phoneticPr fontId="1"/>
  </si>
  <si>
    <t>Black Laurel</t>
    <phoneticPr fontId="1"/>
  </si>
  <si>
    <t>死2</t>
    <rPh sb="0" eb="1">
      <t>シ</t>
    </rPh>
    <phoneticPr fontId="1"/>
  </si>
  <si>
    <t>儀式魔法によるLictor召喚数+2</t>
    <rPh sb="0" eb="2">
      <t>ギシキ</t>
    </rPh>
    <rPh sb="2" eb="4">
      <t>マホウ</t>
    </rPh>
    <rPh sb="13" eb="15">
      <t>ショウカン</t>
    </rPh>
    <rPh sb="15" eb="16">
      <t>スウ</t>
    </rPh>
    <phoneticPr fontId="1"/>
  </si>
  <si>
    <t>召喚儀式用の冠。用途は狭いが強力</t>
    <rPh sb="0" eb="2">
      <t>ショウカン</t>
    </rPh>
    <rPh sb="2" eb="4">
      <t>ギシキ</t>
    </rPh>
    <rPh sb="4" eb="5">
      <t>ヨウ</t>
    </rPh>
    <rPh sb="6" eb="7">
      <t>カンムリ</t>
    </rPh>
    <rPh sb="8" eb="10">
      <t>ヨウト</t>
    </rPh>
    <rPh sb="11" eb="12">
      <t>セマ</t>
    </rPh>
    <rPh sb="14" eb="16">
      <t>キョウリョク</t>
    </rPh>
    <phoneticPr fontId="1"/>
  </si>
  <si>
    <t>Conjuration</t>
    <phoneticPr fontId="1"/>
  </si>
  <si>
    <t>Revive Lictor</t>
    <phoneticPr fontId="1"/>
  </si>
  <si>
    <t>儀式</t>
    <rPh sb="0" eb="2">
      <t>ギシキ</t>
    </rPh>
    <phoneticPr fontId="1"/>
  </si>
  <si>
    <t>Revive Censor</t>
    <phoneticPr fontId="1"/>
  </si>
  <si>
    <t>Revive Acolyte</t>
    <phoneticPr fontId="1"/>
  </si>
  <si>
    <t>Revive Bishop</t>
    <phoneticPr fontId="1"/>
  </si>
  <si>
    <t>Revive Spectator</t>
    <phoneticPr fontId="1"/>
  </si>
  <si>
    <t>Revive Arch Bishop</t>
    <phoneticPr fontId="1"/>
  </si>
  <si>
    <t>Revive Dusk Elder</t>
    <phoneticPr fontId="1"/>
  </si>
  <si>
    <t>死3</t>
    <rPh sb="0" eb="1">
      <t>シ</t>
    </rPh>
    <phoneticPr fontId="1"/>
  </si>
  <si>
    <t>陸上専用</t>
    <rPh sb="0" eb="2">
      <t>リクジョウ</t>
    </rPh>
    <rPh sb="2" eb="4">
      <t>センヨウ</t>
    </rPh>
    <phoneticPr fontId="1"/>
  </si>
  <si>
    <t>兵士召喚</t>
    <rPh sb="0" eb="2">
      <t>ヘイシ</t>
    </rPh>
    <rPh sb="2" eb="4">
      <t>ショウカン</t>
    </rPh>
    <phoneticPr fontId="1"/>
  </si>
  <si>
    <t>戦斧を振るう神聖なる警護官Lictorを1体召喚します</t>
    <rPh sb="0" eb="1">
      <t>セン</t>
    </rPh>
    <rPh sb="1" eb="2">
      <t>オノ</t>
    </rPh>
    <rPh sb="3" eb="4">
      <t>フ</t>
    </rPh>
    <rPh sb="6" eb="8">
      <t>シンセイ</t>
    </rPh>
    <rPh sb="10" eb="12">
      <t>ケイゴ</t>
    </rPh>
    <rPh sb="12" eb="13">
      <t>カン</t>
    </rPh>
    <rPh sb="21" eb="22">
      <t>タイ</t>
    </rPh>
    <rPh sb="22" eb="24">
      <t>ショウカン</t>
    </rPh>
    <phoneticPr fontId="1"/>
  </si>
  <si>
    <t>Lictor</t>
    <phoneticPr fontId="1"/>
  </si>
  <si>
    <t>指揮官召喚</t>
    <rPh sb="0" eb="3">
      <t>シキカン</t>
    </rPh>
    <rPh sb="3" eb="5">
      <t>ショウカン</t>
    </rPh>
    <phoneticPr fontId="1"/>
  </si>
  <si>
    <t>高い指揮能力を持つ監察官Censorを召喚します</t>
    <rPh sb="0" eb="1">
      <t>タカ</t>
    </rPh>
    <rPh sb="2" eb="4">
      <t>シキ</t>
    </rPh>
    <rPh sb="4" eb="6">
      <t>ノウリョク</t>
    </rPh>
    <rPh sb="7" eb="8">
      <t>モ</t>
    </rPh>
    <rPh sb="9" eb="12">
      <t>カンサツカン</t>
    </rPh>
    <rPh sb="19" eb="21">
      <t>ショウカン</t>
    </rPh>
    <phoneticPr fontId="1"/>
  </si>
  <si>
    <t>Censor</t>
    <phoneticPr fontId="1"/>
  </si>
  <si>
    <t>下級聖職者Acolyte of Eldregateを召喚します</t>
    <rPh sb="0" eb="2">
      <t>カキュウ</t>
    </rPh>
    <rPh sb="2" eb="5">
      <t>セイショクシャ</t>
    </rPh>
    <rPh sb="26" eb="28">
      <t>ショウカン</t>
    </rPh>
    <phoneticPr fontId="1"/>
  </si>
  <si>
    <t>Acolyte of Eldregate</t>
    <phoneticPr fontId="1"/>
  </si>
  <si>
    <t>中級聖職者Bishop of Eldregateを召喚します</t>
    <rPh sb="0" eb="2">
      <t>チュウキュウ</t>
    </rPh>
    <rPh sb="2" eb="5">
      <t>セイショクシャ</t>
    </rPh>
    <rPh sb="25" eb="27">
      <t>ショウカン</t>
    </rPh>
    <phoneticPr fontId="1"/>
  </si>
  <si>
    <t>Bishop of Eldregate</t>
    <phoneticPr fontId="1"/>
  </si>
  <si>
    <t>死の魔術師Spectatorを召喚します</t>
    <rPh sb="0" eb="1">
      <t>シ</t>
    </rPh>
    <rPh sb="2" eb="5">
      <t>マジュツシ</t>
    </rPh>
    <rPh sb="15" eb="17">
      <t>ショウカン</t>
    </rPh>
    <phoneticPr fontId="1"/>
  </si>
  <si>
    <t>Spectaor</t>
    <phoneticPr fontId="1"/>
  </si>
  <si>
    <t>水陸両用</t>
    <rPh sb="0" eb="2">
      <t>スイリク</t>
    </rPh>
    <rPh sb="2" eb="4">
      <t>リョウヨウ</t>
    </rPh>
    <phoneticPr fontId="1"/>
  </si>
  <si>
    <t>上級聖職者Arch Bishop of Eldregateを召喚します</t>
    <rPh sb="0" eb="2">
      <t>ジョウキュウ</t>
    </rPh>
    <rPh sb="2" eb="5">
      <t>セイショクシャ</t>
    </rPh>
    <rPh sb="30" eb="32">
      <t>ショウカン</t>
    </rPh>
    <phoneticPr fontId="1"/>
  </si>
  <si>
    <t>Arch Bishop of Eldregate</t>
    <phoneticPr fontId="1"/>
  </si>
  <si>
    <t>強大なる魔術師Dusk Elderを召喚します</t>
    <rPh sb="0" eb="2">
      <t>キョウダイ</t>
    </rPh>
    <rPh sb="4" eb="7">
      <t>マジュツシ</t>
    </rPh>
    <rPh sb="18" eb="20">
      <t>ショウカン</t>
    </rPh>
    <phoneticPr fontId="1"/>
  </si>
  <si>
    <t>Dusk Elder</t>
    <phoneticPr fontId="1"/>
  </si>
  <si>
    <t>Revive Wailing Lady</t>
    <phoneticPr fontId="1"/>
  </si>
  <si>
    <t>Wailing Lady</t>
    <phoneticPr fontId="1"/>
  </si>
  <si>
    <t>恐怖と死を振りまく神聖な霊Wailing Ladyを1体召喚します</t>
    <rPh sb="0" eb="2">
      <t>キョウフ</t>
    </rPh>
    <rPh sb="3" eb="4">
      <t>シ</t>
    </rPh>
    <rPh sb="5" eb="6">
      <t>フ</t>
    </rPh>
    <rPh sb="9" eb="11">
      <t>シンセイ</t>
    </rPh>
    <rPh sb="12" eb="13">
      <t>レイ</t>
    </rPh>
    <rPh sb="13" eb="14">
      <t>シンレイ</t>
    </rPh>
    <rPh sb="27" eb="28">
      <t>タイ</t>
    </rPh>
    <rPh sb="28" eb="30">
      <t>ショウカン</t>
    </rPh>
    <phoneticPr fontId="1"/>
  </si>
  <si>
    <t>Lictorian Guard</t>
    <phoneticPr fontId="1"/>
  </si>
  <si>
    <t>戦斧を振るう神聖なる警護官Lictorを5体召喚します</t>
    <phoneticPr fontId="1"/>
  </si>
  <si>
    <t>Lamentation</t>
    <phoneticPr fontId="1"/>
  </si>
  <si>
    <t>恐怖と死を振りまく神聖な霊Wailing Ladyを5体召喚します</t>
    <phoneticPr fontId="1"/>
  </si>
  <si>
    <t>Great Lamentation</t>
    <phoneticPr fontId="1"/>
  </si>
  <si>
    <t>死5</t>
    <rPh sb="0" eb="1">
      <t>シ</t>
    </rPh>
    <phoneticPr fontId="1"/>
  </si>
  <si>
    <t>恐怖と死を振りまく神聖な霊Wailing Ladyを14体召喚します</t>
    <phoneticPr fontId="1"/>
  </si>
  <si>
    <t>Lictorian Legion</t>
    <phoneticPr fontId="1"/>
  </si>
  <si>
    <t>死4</t>
    <rPh sb="0" eb="1">
      <t>シ</t>
    </rPh>
    <phoneticPr fontId="1"/>
  </si>
  <si>
    <t>戦斧を振るう神聖なる警護官Lictorを25体召喚します</t>
    <phoneticPr fontId="1"/>
  </si>
  <si>
    <t>Enchantment</t>
    <phoneticPr fontId="1"/>
  </si>
  <si>
    <t>Ermorian Legion</t>
    <phoneticPr fontId="1"/>
  </si>
  <si>
    <t>骨だけの軍団兵Longdead Legionnaireを50体召喚します</t>
    <rPh sb="0" eb="1">
      <t>ホネ</t>
    </rPh>
    <rPh sb="4" eb="6">
      <t>グンダン</t>
    </rPh>
    <rPh sb="6" eb="7">
      <t>ヘイ</t>
    </rPh>
    <rPh sb="30" eb="31">
      <t>タイ</t>
    </rPh>
    <rPh sb="31" eb="33">
      <t>ショウカン</t>
    </rPh>
    <phoneticPr fontId="1"/>
  </si>
  <si>
    <t>Longdead Legionnaire</t>
    <phoneticPr fontId="1"/>
  </si>
  <si>
    <t>Divine</t>
    <phoneticPr fontId="1"/>
  </si>
  <si>
    <t>Unholy Command</t>
    <phoneticPr fontId="1"/>
  </si>
  <si>
    <t>聖1</t>
    <rPh sb="0" eb="1">
      <t>セイ</t>
    </rPh>
    <phoneticPr fontId="1"/>
  </si>
  <si>
    <t>戦闘</t>
    <rPh sb="0" eb="2">
      <t>セントウ</t>
    </rPh>
    <phoneticPr fontId="1"/>
  </si>
  <si>
    <t>隷属</t>
    <rPh sb="0" eb="2">
      <t>レイゾク</t>
    </rPh>
    <phoneticPr fontId="1"/>
  </si>
  <si>
    <t>敵のアンデッド1体を隷属させようと試みます</t>
    <rPh sb="8" eb="9">
      <t>タイ</t>
    </rPh>
    <phoneticPr fontId="1"/>
  </si>
  <si>
    <t>Enslave</t>
    <phoneticPr fontId="1"/>
  </si>
  <si>
    <t>抵抗容易\nアンデッドにのみ作用</t>
    <rPh sb="0" eb="2">
      <t>テイコウ</t>
    </rPh>
    <rPh sb="2" eb="4">
      <t>ヨウイ</t>
    </rPh>
    <rPh sb="14" eb="16">
      <t>サヨウ</t>
    </rPh>
    <phoneticPr fontId="1"/>
  </si>
  <si>
    <t>Unholy Protection</t>
    <phoneticPr fontId="1"/>
  </si>
  <si>
    <t>強化</t>
    <rPh sb="0" eb="2">
      <t>キョウカ</t>
    </rPh>
    <phoneticPr fontId="1"/>
  </si>
  <si>
    <t>小範囲のアンデッドの魔法抵抗を向上させます</t>
    <rPh sb="0" eb="3">
      <t>ショウハンイ</t>
    </rPh>
    <rPh sb="10" eb="12">
      <t>マホウ</t>
    </rPh>
    <rPh sb="12" eb="14">
      <t>テイコウ</t>
    </rPh>
    <rPh sb="15" eb="17">
      <t>コウジョウ</t>
    </rPh>
    <phoneticPr fontId="1"/>
  </si>
  <si>
    <t>Magic Resistance 4</t>
    <phoneticPr fontId="1"/>
  </si>
  <si>
    <t>アンデッドにのみ作用\n味方にのみ作用</t>
    <rPh sb="8" eb="10">
      <t>サヨウ</t>
    </rPh>
    <rPh sb="12" eb="14">
      <t>ミカタ</t>
    </rPh>
    <rPh sb="17" eb="19">
      <t>サヨウ</t>
    </rPh>
    <phoneticPr fontId="1"/>
  </si>
  <si>
    <t>Unholy Blessing</t>
    <phoneticPr fontId="1"/>
  </si>
  <si>
    <t>小範囲の神聖なアンデッドを祝福します</t>
    <rPh sb="0" eb="3">
      <t>ショウハンイ</t>
    </rPh>
    <rPh sb="4" eb="6">
      <t>シンセイ</t>
    </rPh>
    <rPh sb="13" eb="15">
      <t>シュクフク</t>
    </rPh>
    <phoneticPr fontId="1"/>
  </si>
  <si>
    <t>神聖なものにのみ作用\nアンデッドにのみ作用\n味方にのみ作用</t>
    <rPh sb="0" eb="2">
      <t>シンセイ</t>
    </rPh>
    <rPh sb="8" eb="10">
      <t>サヨウ</t>
    </rPh>
    <rPh sb="20" eb="22">
      <t>サヨウ</t>
    </rPh>
    <rPh sb="24" eb="26">
      <t>ミカタ</t>
    </rPh>
    <rPh sb="29" eb="31">
      <t>サヨウ</t>
    </rPh>
    <phoneticPr fontId="1"/>
  </si>
  <si>
    <t>Unholy Power</t>
    <phoneticPr fontId="1"/>
  </si>
  <si>
    <t>Unholy Protection 1</t>
    <phoneticPr fontId="1"/>
  </si>
  <si>
    <t>Unholy Blessing 1</t>
    <phoneticPr fontId="1"/>
  </si>
  <si>
    <t>Unholy Power 1</t>
    <phoneticPr fontId="1"/>
  </si>
  <si>
    <t>小範囲のアンデッドの行動速度と攻撃技能を向上させます</t>
    <rPh sb="0" eb="3">
      <t>ショウハンイ</t>
    </rPh>
    <rPh sb="10" eb="12">
      <t>コウドウ</t>
    </rPh>
    <rPh sb="12" eb="14">
      <t>ソクド</t>
    </rPh>
    <rPh sb="15" eb="17">
      <t>コウゲキ</t>
    </rPh>
    <rPh sb="17" eb="19">
      <t>ギノウ</t>
    </rPh>
    <rPh sb="20" eb="22">
      <t>コウジョウ</t>
    </rPh>
    <phoneticPr fontId="1"/>
  </si>
  <si>
    <t>Unholy Protection 2</t>
    <phoneticPr fontId="1"/>
  </si>
  <si>
    <t>聖2</t>
    <rPh sb="0" eb="1">
      <t>セイ</t>
    </rPh>
    <phoneticPr fontId="1"/>
  </si>
  <si>
    <t>広範囲のアンデッドの魔法抵抗を向上させます</t>
    <rPh sb="0" eb="3">
      <t>コウハンイ</t>
    </rPh>
    <rPh sb="10" eb="12">
      <t>マホウ</t>
    </rPh>
    <rPh sb="12" eb="14">
      <t>テイコウ</t>
    </rPh>
    <rPh sb="15" eb="17">
      <t>コウジョウ</t>
    </rPh>
    <phoneticPr fontId="1"/>
  </si>
  <si>
    <t>Unholy Blessing 2</t>
    <phoneticPr fontId="1"/>
  </si>
  <si>
    <t>広範囲の神聖なアンデッドを祝福します</t>
    <rPh sb="0" eb="3">
      <t>コウハンイ</t>
    </rPh>
    <rPh sb="4" eb="6">
      <t>シンセイ</t>
    </rPh>
    <rPh sb="13" eb="15">
      <t>シュクフク</t>
    </rPh>
    <phoneticPr fontId="1"/>
  </si>
  <si>
    <t>Blessed</t>
    <phoneticPr fontId="1"/>
  </si>
  <si>
    <t>Unholy Power 3</t>
    <phoneticPr fontId="1"/>
  </si>
  <si>
    <t>聖3</t>
    <rPh sb="0" eb="1">
      <t>セイ</t>
    </rPh>
    <phoneticPr fontId="1"/>
  </si>
  <si>
    <t>中範囲のアンデッドの行動速度と攻撃技能を向上させます</t>
    <rPh sb="0" eb="1">
      <t>チュウ</t>
    </rPh>
    <rPh sb="1" eb="3">
      <t>ハンイ</t>
    </rPh>
    <rPh sb="10" eb="12">
      <t>コウドウ</t>
    </rPh>
    <rPh sb="12" eb="14">
      <t>ソクド</t>
    </rPh>
    <rPh sb="15" eb="17">
      <t>コウゲキ</t>
    </rPh>
    <rPh sb="17" eb="19">
      <t>ギノウ</t>
    </rPh>
    <rPh sb="20" eb="22">
      <t>コウジョウ</t>
    </rPh>
    <phoneticPr fontId="1"/>
  </si>
  <si>
    <t>全体強化</t>
    <rPh sb="0" eb="2">
      <t>ゼンタイ</t>
    </rPh>
    <rPh sb="2" eb="4">
      <t>キョウカ</t>
    </rPh>
    <phoneticPr fontId="1"/>
  </si>
  <si>
    <t>味方の神聖なアンデッド全員を祝福します</t>
    <rPh sb="0" eb="2">
      <t>ミカタ</t>
    </rPh>
    <rPh sb="3" eb="5">
      <t>シンセイ</t>
    </rPh>
    <rPh sb="11" eb="13">
      <t>ゼンイン</t>
    </rPh>
    <rPh sb="14" eb="16">
      <t>シュクフク</t>
    </rPh>
    <phoneticPr fontId="1"/>
  </si>
  <si>
    <t>Protection of the Sepulchre</t>
    <phoneticPr fontId="1"/>
  </si>
  <si>
    <t>味方のアンデッド全員の魔法抵抗を向上させようと試みます</t>
    <rPh sb="0" eb="2">
      <t>ミカタ</t>
    </rPh>
    <rPh sb="8" eb="10">
      <t>ゼンイン</t>
    </rPh>
    <rPh sb="11" eb="13">
      <t>マホウ</t>
    </rPh>
    <rPh sb="13" eb="15">
      <t>テイコウ</t>
    </rPh>
    <rPh sb="16" eb="18">
      <t>コウジョウ</t>
    </rPh>
    <rPh sb="23" eb="24">
      <t>ココロ</t>
    </rPh>
    <phoneticPr fontId="1"/>
  </si>
  <si>
    <t>抵抗容易\nアンデッドにのみ作用\n味方にのみ作用</t>
    <rPh sb="0" eb="2">
      <t>テイコウ</t>
    </rPh>
    <rPh sb="2" eb="4">
      <t>ヨウイ</t>
    </rPh>
    <rPh sb="14" eb="16">
      <t>サヨウ</t>
    </rPh>
    <rPh sb="18" eb="20">
      <t>ミカタ</t>
    </rPh>
    <rPh sb="23" eb="25">
      <t>サヨウ</t>
    </rPh>
    <phoneticPr fontId="1"/>
  </si>
  <si>
    <t>Power of the Sepulchre</t>
    <phoneticPr fontId="1"/>
  </si>
  <si>
    <t>聖4</t>
    <rPh sb="0" eb="1">
      <t>セイ</t>
    </rPh>
    <phoneticPr fontId="1"/>
  </si>
  <si>
    <t>味方のアンデッド全員の行動速度と攻撃技能を向上させます</t>
    <rPh sb="0" eb="2">
      <t>ミカタ</t>
    </rPh>
    <rPh sb="8" eb="10">
      <t>ゼンイン</t>
    </rPh>
    <rPh sb="11" eb="13">
      <t>コウドウ</t>
    </rPh>
    <rPh sb="13" eb="15">
      <t>ソクド</t>
    </rPh>
    <rPh sb="16" eb="18">
      <t>コウゲキ</t>
    </rPh>
    <rPh sb="18" eb="20">
      <t>ギノウ</t>
    </rPh>
    <rPh sb="21" eb="23">
      <t>コウジョウ</t>
    </rPh>
    <phoneticPr fontId="1"/>
  </si>
  <si>
    <t>MA</t>
    <phoneticPr fontId="1"/>
  </si>
  <si>
    <t>Ermor</t>
    <phoneticPr fontId="1"/>
  </si>
  <si>
    <t>Black Laurel</t>
    <phoneticPr fontId="1"/>
  </si>
  <si>
    <t>Revive Lictor</t>
    <phoneticPr fontId="1"/>
  </si>
  <si>
    <t>Revive Censor</t>
    <phoneticPr fontId="1"/>
  </si>
  <si>
    <t>Revive Acolyte</t>
    <phoneticPr fontId="1"/>
  </si>
  <si>
    <t>Revive Bishop</t>
    <phoneticPr fontId="1"/>
  </si>
  <si>
    <t>Revive Spectator</t>
    <phoneticPr fontId="1"/>
  </si>
  <si>
    <t>Revive Arch Bishop</t>
    <phoneticPr fontId="1"/>
  </si>
  <si>
    <t>Revive Dusk Elder</t>
    <phoneticPr fontId="1"/>
  </si>
  <si>
    <t>Revive Wailing Lady</t>
    <phoneticPr fontId="1"/>
  </si>
  <si>
    <t>Lictorian Guard</t>
    <phoneticPr fontId="1"/>
  </si>
  <si>
    <t>Pride of Lions</t>
    <phoneticPr fontId="1"/>
  </si>
  <si>
    <t>Lamentation</t>
    <phoneticPr fontId="1"/>
  </si>
  <si>
    <t>Great Lamentation</t>
    <phoneticPr fontId="1"/>
  </si>
  <si>
    <t>Lictorian Legion</t>
    <phoneticPr fontId="1"/>
  </si>
  <si>
    <t>Ermorian Legion</t>
    <phoneticPr fontId="1"/>
  </si>
  <si>
    <t>Unholy Command</t>
    <phoneticPr fontId="1"/>
  </si>
  <si>
    <t>Unholy Protection 1</t>
    <phoneticPr fontId="1"/>
  </si>
  <si>
    <t>Unholy Blessing 1</t>
    <phoneticPr fontId="1"/>
  </si>
  <si>
    <t>Unholy Power 1</t>
    <phoneticPr fontId="1"/>
  </si>
  <si>
    <t>Unholy Protection 2</t>
    <phoneticPr fontId="1"/>
  </si>
  <si>
    <t>Unholy Blessing 2</t>
    <phoneticPr fontId="1"/>
  </si>
  <si>
    <t>Unholy Power 3</t>
    <phoneticPr fontId="1"/>
  </si>
  <si>
    <t>Unholy Blessing 3</t>
    <phoneticPr fontId="1"/>
  </si>
  <si>
    <t>Protection of the Sepulchre</t>
    <phoneticPr fontId="1"/>
  </si>
  <si>
    <t>Power of the Sepulchre</t>
    <phoneticPr fontId="1"/>
  </si>
  <si>
    <t>Unholy Blessing 3</t>
    <phoneticPr fontId="1"/>
  </si>
  <si>
    <t>Arcoscephale</t>
    <phoneticPr fontId="1"/>
  </si>
  <si>
    <t>陸上上位</t>
    <rPh sb="0" eb="2">
      <t>リクジョウ</t>
    </rPh>
    <rPh sb="2" eb="4">
      <t>ジョウイ</t>
    </rPh>
    <phoneticPr fontId="1"/>
  </si>
  <si>
    <t>陸上下位</t>
    <rPh sb="0" eb="2">
      <t>リクジョウ</t>
    </rPh>
    <rPh sb="2" eb="4">
      <t>カイ</t>
    </rPh>
    <phoneticPr fontId="1"/>
  </si>
  <si>
    <t>陸上要塞</t>
    <rPh sb="0" eb="2">
      <t>リクジョウ</t>
    </rPh>
    <rPh sb="2" eb="4">
      <t>ヨウサイ</t>
    </rPh>
    <phoneticPr fontId="1"/>
  </si>
  <si>
    <t>Mound King</t>
    <phoneticPr fontId="1"/>
  </si>
  <si>
    <t>Longdead Velite:20　Longdead Legionnaire:20</t>
    <phoneticPr fontId="1"/>
  </si>
  <si>
    <t>Censor</t>
    <phoneticPr fontId="1"/>
  </si>
  <si>
    <t>Longdead Horseman:20</t>
    <phoneticPr fontId="1"/>
  </si>
  <si>
    <t>Acolyte of Eldregate</t>
    <phoneticPr fontId="1"/>
  </si>
  <si>
    <t>Longdead Archer:10</t>
    <phoneticPr fontId="1"/>
  </si>
  <si>
    <t>Archerは通常の短弓を使用</t>
    <rPh sb="7" eb="9">
      <t>ツウジョウ</t>
    </rPh>
    <rPh sb="10" eb="12">
      <t>タンキュウ</t>
    </rPh>
    <rPh sb="13" eb="15">
      <t>シヨウ</t>
    </rPh>
    <phoneticPr fontId="1"/>
  </si>
  <si>
    <t>Ermorはかつて、既知の世界の大部分を征服した大帝国でした。
この国は、帝国の偉大な魔術師たちがC'tisのSauromancerの下で暗き魔法を学んだことで崩壊を迎えました。
暗き魔法の危険性を認識しないまま、聖職者たちはEldregateの首都で不浄なる儀式を行いました。
しかし、そのような忌まわしき行いを止めるように要求する声もありました。
TheurgとThaumaturgは、破壊的大変動を予見し、将軍、知事、そして執政官らの反乱を起こすように勧めました。
変節者らの皇帝がErmorそのものへと進軍した時、帝国のAugurとBishopらは協力して事に当たることを強いられました。
一つの破壊的な事件により、死が解き放たれ、そして帝国は粉砕されました。
この大変動は、初期の時代の神、闇と飢えの神の注意を惹きました。
この目覚めし神の強大な力は、この世とあの世の境界を消し去りました。
Ermorは今や、何も成長しない灰と闇の呪われし地です。
猛者の軍団を作るため、かつてのErmorianの信仰の呪われた聖職者の指揮の下で、長らく死んでいた住民たちの骨は、再び組み上がります。
生ける死者の軍団は、かつて彼らのものだった世界を再征服するために、前へと進軍します。
Ermorの支配圏は、不浄なる聖職者の助けを借りることなく死者を蘇らせます。
それはまた土地を破壊し、農作物と森林を灰に、住民と家畜を骨に変えます。
Ermorの神位請求者はまた、その支配圏内の州に死体があるかを感知することもできます。</t>
    <phoneticPr fontId="1"/>
  </si>
  <si>
    <t>人間</t>
    <rPh sb="0" eb="2">
      <t>ニンゲン</t>
    </rPh>
    <phoneticPr fontId="1"/>
  </si>
  <si>
    <t>Fortified City</t>
    <phoneticPr fontId="1"/>
  </si>
  <si>
    <t>Standard</t>
  </si>
  <si>
    <t>Standard</t>
    <phoneticPr fontId="1"/>
  </si>
  <si>
    <t>Temple of the Dead, Temple of the Spheres, Campus Sceleris</t>
    <phoneticPr fontId="1"/>
  </si>
  <si>
    <t>星1死4</t>
    <rPh sb="0" eb="1">
      <t>ホシ</t>
    </rPh>
    <rPh sb="2" eb="3">
      <t>シ</t>
    </rPh>
    <phoneticPr fontId="1"/>
  </si>
  <si>
    <t>Scout</t>
  </si>
  <si>
    <t>Scout</t>
    <phoneticPr fontId="1"/>
  </si>
  <si>
    <t>城</t>
    <rPh sb="0" eb="1">
      <t>シロ</t>
    </rPh>
    <phoneticPr fontId="1"/>
  </si>
  <si>
    <t>斥候</t>
    <rPh sb="0" eb="2">
      <t>セッコウ</t>
    </rPh>
    <phoneticPr fontId="1"/>
  </si>
  <si>
    <t>標準的な斥候。敵地の偵察を担う。山地、森林適応</t>
  </si>
  <si>
    <t>標準的な斥候。敵地の偵察を担う。山地、森林適応</t>
    <phoneticPr fontId="1"/>
  </si>
  <si>
    <t>16</t>
  </si>
  <si>
    <t>16</t>
    <phoneticPr fontId="1"/>
  </si>
  <si>
    <t>fm</t>
    <phoneticPr fontId="1"/>
  </si>
  <si>
    <t>Assassin</t>
  </si>
  <si>
    <t>Assassin</t>
    <phoneticPr fontId="1"/>
  </si>
  <si>
    <t>暗殺者</t>
    <rPh sb="0" eb="3">
      <t>アンサツシャ</t>
    </rPh>
    <phoneticPr fontId="1"/>
  </si>
  <si>
    <t>敵指揮官を直接始末する。潜伏も上手い</t>
  </si>
  <si>
    <t>敵指揮官を直接始末する。潜伏も上手い</t>
    <phoneticPr fontId="1"/>
  </si>
  <si>
    <t>Centurion</t>
  </si>
  <si>
    <t>Centurion</t>
    <phoneticPr fontId="1"/>
  </si>
  <si>
    <t>指揮官</t>
    <rPh sb="0" eb="3">
      <t>シキカン</t>
    </rPh>
    <phoneticPr fontId="1"/>
  </si>
  <si>
    <t>基本的な指揮官。装備は良質だが盾を持たない</t>
  </si>
  <si>
    <t>基本的な指揮官。装備は良質だが盾を持たない</t>
    <phoneticPr fontId="1"/>
  </si>
  <si>
    <t>18</t>
  </si>
  <si>
    <t>18</t>
    <phoneticPr fontId="1"/>
  </si>
  <si>
    <t>Legatus Legionis</t>
  </si>
  <si>
    <t>Legatus Legionis</t>
    <phoneticPr fontId="1"/>
  </si>
  <si>
    <t>上位指揮官。やはり盾は持っていない</t>
  </si>
  <si>
    <t>上位指揮官。やはり盾は持っていない</t>
    <phoneticPr fontId="1"/>
  </si>
  <si>
    <t>18</t>
    <phoneticPr fontId="1"/>
  </si>
  <si>
    <t>Scelerian Cultist</t>
    <phoneticPr fontId="1"/>
  </si>
  <si>
    <t>y</t>
    <phoneticPr fontId="1"/>
  </si>
  <si>
    <t>y</t>
    <phoneticPr fontId="1"/>
  </si>
  <si>
    <t>聖職者</t>
    <rPh sb="0" eb="3">
      <t>セイショクシャ</t>
    </rPh>
    <phoneticPr fontId="1"/>
  </si>
  <si>
    <t>レベル1の聖職者。アンデッド兵の作成を行える</t>
    <rPh sb="5" eb="8">
      <t>セイショクシャ</t>
    </rPh>
    <rPh sb="14" eb="15">
      <t>ヘイ</t>
    </rPh>
    <rPh sb="16" eb="18">
      <t>サクセイ</t>
    </rPh>
    <rPh sb="19" eb="20">
      <t>オコナ</t>
    </rPh>
    <phoneticPr fontId="1"/>
  </si>
  <si>
    <t>Thaumaturg</t>
    <phoneticPr fontId="1"/>
  </si>
  <si>
    <t>y</t>
    <phoneticPr fontId="1"/>
  </si>
  <si>
    <t>レベル2の聖職者。星と死の魔法技能も持つ</t>
    <rPh sb="5" eb="8">
      <t>セイショクシャ</t>
    </rPh>
    <rPh sb="9" eb="10">
      <t>ホシ</t>
    </rPh>
    <rPh sb="11" eb="12">
      <t>シ</t>
    </rPh>
    <rPh sb="13" eb="15">
      <t>マホウ</t>
    </rPh>
    <rPh sb="15" eb="17">
      <t>ギノウ</t>
    </rPh>
    <rPh sb="18" eb="19">
      <t>モ</t>
    </rPh>
    <phoneticPr fontId="1"/>
  </si>
  <si>
    <t>Censor</t>
    <phoneticPr fontId="1"/>
  </si>
  <si>
    <t>都</t>
    <rPh sb="0" eb="1">
      <t>ミヤコ</t>
    </rPh>
    <phoneticPr fontId="1"/>
  </si>
  <si>
    <t>神聖な指揮官。生者よりアンデッドの指揮のほうが得意</t>
    <rPh sb="0" eb="2">
      <t>シンセイ</t>
    </rPh>
    <rPh sb="3" eb="6">
      <t>シキカン</t>
    </rPh>
    <rPh sb="7" eb="9">
      <t>ショウジャ</t>
    </rPh>
    <rPh sb="17" eb="19">
      <t>シキ</t>
    </rPh>
    <rPh sb="23" eb="25">
      <t>トクイ</t>
    </rPh>
    <phoneticPr fontId="1"/>
  </si>
  <si>
    <t>12</t>
  </si>
  <si>
    <t>12</t>
    <phoneticPr fontId="1"/>
  </si>
  <si>
    <t>Grand Thaumaturg</t>
    <phoneticPr fontId="1"/>
  </si>
  <si>
    <t>レベル3の聖職者。星、死などの魔法技能も持つ</t>
    <rPh sb="5" eb="8">
      <t>セイショクシャ</t>
    </rPh>
    <rPh sb="9" eb="10">
      <t>ホシ</t>
    </rPh>
    <rPh sb="11" eb="12">
      <t>シ</t>
    </rPh>
    <rPh sb="15" eb="17">
      <t>マホウ</t>
    </rPh>
    <rPh sb="17" eb="19">
      <t>ギノウ</t>
    </rPh>
    <rPh sb="20" eb="21">
      <t>モ</t>
    </rPh>
    <phoneticPr fontId="1"/>
  </si>
  <si>
    <t>20+</t>
    <phoneticPr fontId="1"/>
  </si>
  <si>
    <t>105+</t>
    <phoneticPr fontId="1"/>
  </si>
  <si>
    <t>12</t>
    <phoneticPr fontId="1"/>
  </si>
  <si>
    <t>Sceleria</t>
    <phoneticPr fontId="1"/>
  </si>
  <si>
    <t>Slinger</t>
  </si>
  <si>
    <t>Slinger</t>
    <phoneticPr fontId="1"/>
  </si>
  <si>
    <t>射手</t>
    <rPh sb="0" eb="2">
      <t>シャシュ</t>
    </rPh>
    <phoneticPr fontId="1"/>
  </si>
  <si>
    <t>投石器を使う安価な射撃部隊。重装備な敵にはほぼ無意味</t>
  </si>
  <si>
    <t>投石器を使う安価な射撃部隊。重装備な敵にはほぼ無意味</t>
    <phoneticPr fontId="1"/>
  </si>
  <si>
    <t>Velite</t>
  </si>
  <si>
    <t>Velite</t>
    <phoneticPr fontId="1"/>
  </si>
  <si>
    <t>歩兵</t>
    <rPh sb="0" eb="2">
      <t>ホヘイ</t>
    </rPh>
    <phoneticPr fontId="1"/>
  </si>
  <si>
    <t>槍、投槍、大盾を持つ軽歩兵。散開陣形を得意とする</t>
    <rPh sb="0" eb="1">
      <t>ヤリ</t>
    </rPh>
    <rPh sb="2" eb="4">
      <t>ナゲヤリ</t>
    </rPh>
    <rPh sb="5" eb="6">
      <t>オオ</t>
    </rPh>
    <rPh sb="6" eb="7">
      <t>タテ</t>
    </rPh>
    <rPh sb="8" eb="9">
      <t>モ</t>
    </rPh>
    <rPh sb="10" eb="11">
      <t>ケイ</t>
    </rPh>
    <rPh sb="11" eb="13">
      <t>ホヘイ</t>
    </rPh>
    <rPh sb="14" eb="16">
      <t>サンカイ</t>
    </rPh>
    <rPh sb="16" eb="18">
      <t>ジンケイ</t>
    </rPh>
    <rPh sb="19" eb="21">
      <t>トクイ</t>
    </rPh>
    <phoneticPr fontId="1"/>
  </si>
  <si>
    <t>Alae Legionnaire</t>
  </si>
  <si>
    <t>Alae Legionnaire</t>
    <phoneticPr fontId="1"/>
  </si>
  <si>
    <t>槍、投槍、大盾を持つ歩兵。攻撃力は欠くが丈夫</t>
    <rPh sb="0" eb="1">
      <t>ヤリ</t>
    </rPh>
    <rPh sb="2" eb="4">
      <t>ナゲヤリ</t>
    </rPh>
    <rPh sb="5" eb="6">
      <t>オオ</t>
    </rPh>
    <rPh sb="6" eb="7">
      <t>タテ</t>
    </rPh>
    <rPh sb="8" eb="9">
      <t>モ</t>
    </rPh>
    <rPh sb="10" eb="12">
      <t>ホヘイ</t>
    </rPh>
    <rPh sb="13" eb="16">
      <t>コウゲキリョク</t>
    </rPh>
    <rPh sb="17" eb="18">
      <t>カ</t>
    </rPh>
    <rPh sb="20" eb="22">
      <t>ジョウブ</t>
    </rPh>
    <phoneticPr fontId="1"/>
  </si>
  <si>
    <t>Hastatus</t>
  </si>
  <si>
    <t>Hastatus</t>
    <phoneticPr fontId="1"/>
  </si>
  <si>
    <t>Principe</t>
  </si>
  <si>
    <t>Principe</t>
    <phoneticPr fontId="1"/>
  </si>
  <si>
    <t>小剣、投槍、大盾を持つ歩兵。戦闘技能が向上している</t>
    <rPh sb="0" eb="2">
      <t>ショウケン</t>
    </rPh>
    <rPh sb="3" eb="5">
      <t>ナゲヤリ</t>
    </rPh>
    <rPh sb="6" eb="7">
      <t>オオ</t>
    </rPh>
    <rPh sb="7" eb="8">
      <t>タテ</t>
    </rPh>
    <rPh sb="9" eb="10">
      <t>モ</t>
    </rPh>
    <rPh sb="11" eb="13">
      <t>ホヘイ</t>
    </rPh>
    <rPh sb="14" eb="16">
      <t>セントウ</t>
    </rPh>
    <rPh sb="16" eb="18">
      <t>ギノウ</t>
    </rPh>
    <rPh sb="19" eb="21">
      <t>コウジョウ</t>
    </rPh>
    <phoneticPr fontId="1"/>
  </si>
  <si>
    <t>小剣、投槍、大盾を持つ歩兵。下位より士気が上がっている</t>
    <rPh sb="0" eb="2">
      <t>ショウケン</t>
    </rPh>
    <rPh sb="3" eb="5">
      <t>ナゲヤリ</t>
    </rPh>
    <rPh sb="6" eb="7">
      <t>オオ</t>
    </rPh>
    <rPh sb="7" eb="8">
      <t>タテ</t>
    </rPh>
    <rPh sb="9" eb="10">
      <t>モ</t>
    </rPh>
    <rPh sb="11" eb="13">
      <t>ホヘイ</t>
    </rPh>
    <rPh sb="14" eb="16">
      <t>カイ</t>
    </rPh>
    <rPh sb="18" eb="20">
      <t>シキ</t>
    </rPh>
    <rPh sb="21" eb="22">
      <t>ア</t>
    </rPh>
    <phoneticPr fontId="1"/>
  </si>
  <si>
    <t>槍、投槍、盾を持つ軽歩兵。数を出しやすい</t>
    <rPh sb="0" eb="1">
      <t>ヤリ</t>
    </rPh>
    <rPh sb="2" eb="4">
      <t>ナゲヤリ</t>
    </rPh>
    <rPh sb="5" eb="6">
      <t>タテ</t>
    </rPh>
    <rPh sb="7" eb="8">
      <t>モ</t>
    </rPh>
    <rPh sb="9" eb="10">
      <t>ケイ</t>
    </rPh>
    <rPh sb="10" eb="12">
      <t>ホヘイ</t>
    </rPh>
    <rPh sb="13" eb="14">
      <t>カズ</t>
    </rPh>
    <rPh sb="15" eb="16">
      <t>ダ</t>
    </rPh>
    <phoneticPr fontId="1"/>
  </si>
  <si>
    <t>槍、投槍、大盾を持つ軽歩兵。民兵の類だが他国のものよりは優秀</t>
    <rPh sb="0" eb="1">
      <t>ヤリ</t>
    </rPh>
    <rPh sb="2" eb="4">
      <t>ナゲヤリ</t>
    </rPh>
    <rPh sb="5" eb="6">
      <t>オオ</t>
    </rPh>
    <rPh sb="6" eb="7">
      <t>タテ</t>
    </rPh>
    <rPh sb="8" eb="9">
      <t>モ</t>
    </rPh>
    <rPh sb="10" eb="11">
      <t>ケイ</t>
    </rPh>
    <rPh sb="11" eb="13">
      <t>ホヘイ</t>
    </rPh>
    <rPh sb="14" eb="16">
      <t>ミンペイ</t>
    </rPh>
    <rPh sb="17" eb="18">
      <t>タグイ</t>
    </rPh>
    <rPh sb="20" eb="22">
      <t>タコク</t>
    </rPh>
    <rPh sb="28" eb="30">
      <t>ユウシュウ</t>
    </rPh>
    <phoneticPr fontId="1"/>
  </si>
  <si>
    <t>槍、投槍、大盾を持つ歩兵。他より若いが技量は標準的</t>
    <rPh sb="0" eb="1">
      <t>ヤリ</t>
    </rPh>
    <rPh sb="2" eb="4">
      <t>ナゲヤリ</t>
    </rPh>
    <rPh sb="5" eb="6">
      <t>オオ</t>
    </rPh>
    <rPh sb="6" eb="7">
      <t>タテ</t>
    </rPh>
    <rPh sb="8" eb="9">
      <t>モ</t>
    </rPh>
    <rPh sb="10" eb="12">
      <t>ホヘイ</t>
    </rPh>
    <rPh sb="13" eb="14">
      <t>ホカ</t>
    </rPh>
    <rPh sb="16" eb="17">
      <t>ワカ</t>
    </rPh>
    <rPh sb="19" eb="21">
      <t>ギリョウ</t>
    </rPh>
    <rPh sb="22" eb="25">
      <t>ヒョウジュンテキ</t>
    </rPh>
    <phoneticPr fontId="1"/>
  </si>
  <si>
    <t>小剣、投槍、大盾を持つ歩兵。下位より士気が上がっている</t>
    <rPh sb="0" eb="2">
      <t>ショウケン</t>
    </rPh>
    <rPh sb="3" eb="5">
      <t>ナゲヤリ</t>
    </rPh>
    <rPh sb="6" eb="7">
      <t>オオ</t>
    </rPh>
    <rPh sb="7" eb="8">
      <t>タテ</t>
    </rPh>
    <rPh sb="9" eb="10">
      <t>モ</t>
    </rPh>
    <rPh sb="11" eb="13">
      <t>ホヘイ</t>
    </rPh>
    <rPh sb="14" eb="16">
      <t>カイ</t>
    </rPh>
    <rPh sb="18" eb="20">
      <t>シキ</t>
    </rPh>
    <rPh sb="21" eb="22">
      <t>ア</t>
    </rPh>
    <phoneticPr fontId="1"/>
  </si>
  <si>
    <t>小剣、投槍、大盾を持つ歩兵。鎧が強化され技量も向上</t>
    <rPh sb="0" eb="2">
      <t>ショウケン</t>
    </rPh>
    <rPh sb="3" eb="5">
      <t>ナゲヤリ</t>
    </rPh>
    <rPh sb="6" eb="7">
      <t>オオ</t>
    </rPh>
    <rPh sb="7" eb="8">
      <t>タテ</t>
    </rPh>
    <rPh sb="9" eb="10">
      <t>モ</t>
    </rPh>
    <rPh sb="11" eb="13">
      <t>ホヘイ</t>
    </rPh>
    <rPh sb="14" eb="15">
      <t>ヨロイ</t>
    </rPh>
    <rPh sb="16" eb="18">
      <t>キョウカ</t>
    </rPh>
    <rPh sb="20" eb="22">
      <t>ギリョウ</t>
    </rPh>
    <rPh sb="23" eb="25">
      <t>コウジョウ</t>
    </rPh>
    <phoneticPr fontId="1"/>
  </si>
  <si>
    <t>長槍と大盾を持つ重歩兵。高齢で鈍重だが高密度の隊列を組む</t>
  </si>
  <si>
    <t>長槍と大盾を持つ重歩兵。高齢で鈍重だが高密度の隊列を組む</t>
    <rPh sb="0" eb="1">
      <t>ナガ</t>
    </rPh>
    <rPh sb="1" eb="2">
      <t>ヤリ</t>
    </rPh>
    <rPh sb="3" eb="4">
      <t>オオ</t>
    </rPh>
    <rPh sb="4" eb="5">
      <t>タテ</t>
    </rPh>
    <rPh sb="6" eb="7">
      <t>モ</t>
    </rPh>
    <rPh sb="8" eb="9">
      <t>ジュウ</t>
    </rPh>
    <rPh sb="9" eb="11">
      <t>ホヘイ</t>
    </rPh>
    <rPh sb="12" eb="14">
      <t>コウレイ</t>
    </rPh>
    <rPh sb="15" eb="17">
      <t>ドンジュウ</t>
    </rPh>
    <rPh sb="19" eb="22">
      <t>コウミツド</t>
    </rPh>
    <rPh sb="23" eb="25">
      <t>タイレツ</t>
    </rPh>
    <rPh sb="26" eb="27">
      <t>ク</t>
    </rPh>
    <phoneticPr fontId="1"/>
  </si>
  <si>
    <t>小剣、投槍、盾を持つ歩兵。蜥蜴人の支援軍で毒耐性などを持つ</t>
    <rPh sb="0" eb="2">
      <t>ショウケン</t>
    </rPh>
    <rPh sb="3" eb="5">
      <t>ナゲヤリ</t>
    </rPh>
    <rPh sb="6" eb="7">
      <t>タテ</t>
    </rPh>
    <rPh sb="8" eb="9">
      <t>モ</t>
    </rPh>
    <rPh sb="10" eb="12">
      <t>ホヘイ</t>
    </rPh>
    <rPh sb="13" eb="15">
      <t>トカゲ</t>
    </rPh>
    <rPh sb="15" eb="16">
      <t>ジン</t>
    </rPh>
    <rPh sb="17" eb="19">
      <t>シエン</t>
    </rPh>
    <rPh sb="19" eb="20">
      <t>グン</t>
    </rPh>
    <rPh sb="21" eb="22">
      <t>ドク</t>
    </rPh>
    <rPh sb="22" eb="24">
      <t>タイセイ</t>
    </rPh>
    <rPh sb="27" eb="28">
      <t>モ</t>
    </rPh>
    <phoneticPr fontId="1"/>
  </si>
  <si>
    <t>軽突撃槍、長剣、盾を持つ騎兵。移動速度と攻撃力が売り</t>
    <rPh sb="0" eb="1">
      <t>ケイ</t>
    </rPh>
    <rPh sb="1" eb="3">
      <t>トツゲキ</t>
    </rPh>
    <rPh sb="3" eb="4">
      <t>ヤリ</t>
    </rPh>
    <rPh sb="5" eb="7">
      <t>チョウケン</t>
    </rPh>
    <rPh sb="8" eb="9">
      <t>タテ</t>
    </rPh>
    <rPh sb="10" eb="11">
      <t>モ</t>
    </rPh>
    <rPh sb="12" eb="14">
      <t>キヘイ</t>
    </rPh>
    <rPh sb="15" eb="17">
      <t>イドウ</t>
    </rPh>
    <rPh sb="17" eb="19">
      <t>ソクド</t>
    </rPh>
    <rPh sb="20" eb="23">
      <t>コウゲキリョク</t>
    </rPh>
    <rPh sb="24" eb="25">
      <t>ウ</t>
    </rPh>
    <phoneticPr fontId="1"/>
  </si>
  <si>
    <t>軽突撃槍と、長剣、盾を持つ騎兵。自身の戦傷を癒す力を備える</t>
    <rPh sb="0" eb="1">
      <t>ケイ</t>
    </rPh>
    <rPh sb="1" eb="3">
      <t>トツゲキ</t>
    </rPh>
    <rPh sb="3" eb="4">
      <t>ヤリ</t>
    </rPh>
    <rPh sb="6" eb="8">
      <t>チョウケン</t>
    </rPh>
    <rPh sb="9" eb="10">
      <t>タテ</t>
    </rPh>
    <rPh sb="11" eb="12">
      <t>モ</t>
    </rPh>
    <rPh sb="13" eb="15">
      <t>キヘイ</t>
    </rPh>
    <rPh sb="16" eb="18">
      <t>ジシン</t>
    </rPh>
    <rPh sb="19" eb="21">
      <t>センショウ</t>
    </rPh>
    <rPh sb="22" eb="23">
      <t>イヤ</t>
    </rPh>
    <rPh sb="24" eb="25">
      <t>チカラ</t>
    </rPh>
    <rPh sb="26" eb="27">
      <t>ソナ</t>
    </rPh>
    <phoneticPr fontId="1"/>
  </si>
  <si>
    <t>Triarius</t>
  </si>
  <si>
    <t>Triarius</t>
    <phoneticPr fontId="1"/>
  </si>
  <si>
    <t>長槍と大盾を持つ重歩兵。高齢で鈍重だが高密度の隊列を組む</t>
    <phoneticPr fontId="1"/>
  </si>
  <si>
    <t>14</t>
  </si>
  <si>
    <t>14</t>
    <phoneticPr fontId="1"/>
  </si>
  <si>
    <t>Praetorian Guard</t>
    <phoneticPr fontId="1"/>
  </si>
  <si>
    <t>長剣と大盾を持つ重歩兵。腕は良いが高齢な上に古傷持ちが多い</t>
    <rPh sb="0" eb="2">
      <t>チョウケン</t>
    </rPh>
    <rPh sb="3" eb="4">
      <t>オオ</t>
    </rPh>
    <rPh sb="4" eb="5">
      <t>タテ</t>
    </rPh>
    <rPh sb="6" eb="7">
      <t>モ</t>
    </rPh>
    <rPh sb="8" eb="9">
      <t>ジュウ</t>
    </rPh>
    <rPh sb="9" eb="11">
      <t>ホヘイ</t>
    </rPh>
    <rPh sb="12" eb="13">
      <t>ウデ</t>
    </rPh>
    <rPh sb="14" eb="15">
      <t>イ</t>
    </rPh>
    <rPh sb="17" eb="19">
      <t>コウレイ</t>
    </rPh>
    <rPh sb="20" eb="21">
      <t>ウエ</t>
    </rPh>
    <rPh sb="22" eb="24">
      <t>フルキズ</t>
    </rPh>
    <rPh sb="24" eb="25">
      <t>モ</t>
    </rPh>
    <rPh sb="27" eb="28">
      <t>オオ</t>
    </rPh>
    <phoneticPr fontId="1"/>
  </si>
  <si>
    <t>所属部隊の士気を高める。自身も多少は戦える</t>
  </si>
  <si>
    <t>所属部隊の士気を高める。自身も多少は戦える</t>
    <phoneticPr fontId="1"/>
  </si>
  <si>
    <t>Retiarius</t>
  </si>
  <si>
    <t>Retiarius</t>
    <phoneticPr fontId="1"/>
  </si>
  <si>
    <t>網と三叉矛を持つ歩兵。高速雇用できるが少しでも戦うと戦闘後には去る</t>
  </si>
  <si>
    <t>網と三叉矛を持つ歩兵。高速雇用できるが少しでも戦うと戦闘後には去る</t>
    <phoneticPr fontId="1"/>
  </si>
  <si>
    <t>Gladiator</t>
  </si>
  <si>
    <t>Gladiator</t>
    <phoneticPr fontId="1"/>
  </si>
  <si>
    <t>連接棍を持つ歩兵。やはり少しでも戦いに貢献すれば戦闘後に消滅</t>
  </si>
  <si>
    <t>連接棍を持つ歩兵。やはり少しでも戦いに貢献すれば戦闘後に消滅</t>
    <phoneticPr fontId="1"/>
  </si>
  <si>
    <t>Lictor</t>
    <phoneticPr fontId="1"/>
  </si>
  <si>
    <t>魔法の戦斧を持つ歩兵。アンデッドを麻痺させる</t>
    <rPh sb="0" eb="2">
      <t>マホウ</t>
    </rPh>
    <rPh sb="3" eb="4">
      <t>セン</t>
    </rPh>
    <rPh sb="4" eb="5">
      <t>オノ</t>
    </rPh>
    <rPh sb="6" eb="7">
      <t>モ</t>
    </rPh>
    <rPh sb="8" eb="10">
      <t>ホヘイ</t>
    </rPh>
    <rPh sb="17" eb="19">
      <t>マヒ</t>
    </rPh>
    <phoneticPr fontId="1"/>
  </si>
  <si>
    <t>10</t>
    <phoneticPr fontId="1"/>
  </si>
  <si>
    <t>Shadow Vestal</t>
    <phoneticPr fontId="1"/>
  </si>
  <si>
    <t>魔法の槍と盾を持つ軽歩兵。半死人で霊体であり一般的な敵には強い</t>
    <rPh sb="0" eb="2">
      <t>マホウ</t>
    </rPh>
    <rPh sb="3" eb="4">
      <t>ヤリ</t>
    </rPh>
    <rPh sb="5" eb="6">
      <t>タテ</t>
    </rPh>
    <rPh sb="7" eb="8">
      <t>モ</t>
    </rPh>
    <rPh sb="9" eb="10">
      <t>ケイ</t>
    </rPh>
    <rPh sb="10" eb="12">
      <t>ホヘイ</t>
    </rPh>
    <rPh sb="13" eb="14">
      <t>ハン</t>
    </rPh>
    <rPh sb="14" eb="16">
      <t>シニン</t>
    </rPh>
    <rPh sb="17" eb="19">
      <t>レイタイ</t>
    </rPh>
    <rPh sb="22" eb="25">
      <t>イッパンテキ</t>
    </rPh>
    <rPh sb="26" eb="27">
      <t>テキ</t>
    </rPh>
    <rPh sb="29" eb="30">
      <t>ツヨ</t>
    </rPh>
    <phoneticPr fontId="1"/>
  </si>
  <si>
    <t>20</t>
    <phoneticPr fontId="1"/>
  </si>
  <si>
    <t>兵士</t>
    <rPh sb="0" eb="2">
      <t>ヘイシ</t>
    </rPh>
    <phoneticPr fontId="1"/>
  </si>
  <si>
    <t>Centurion</t>
    <phoneticPr fontId="1"/>
  </si>
  <si>
    <t>Velite:10　Alae Legionnaire:10　Slinger:10</t>
    <phoneticPr fontId="1"/>
  </si>
  <si>
    <t>Sceleria</t>
    <phoneticPr fontId="1"/>
  </si>
  <si>
    <t>Thaumaturg</t>
    <phoneticPr fontId="1"/>
  </si>
  <si>
    <t>Hastatus:10</t>
    <phoneticPr fontId="1"/>
  </si>
  <si>
    <t>Centurion</t>
    <phoneticPr fontId="1"/>
  </si>
  <si>
    <t>Slinger:15</t>
    <phoneticPr fontId="1"/>
  </si>
  <si>
    <t>Scelerian Cultist</t>
    <phoneticPr fontId="1"/>
  </si>
  <si>
    <t>星1死1聖2</t>
    <rPh sb="0" eb="1">
      <t>ホシ</t>
    </rPh>
    <rPh sb="2" eb="3">
      <t>シ</t>
    </rPh>
    <rPh sb="4" eb="5">
      <t>セイ</t>
    </rPh>
    <phoneticPr fontId="1"/>
  </si>
  <si>
    <t>Grand Thaumaturg</t>
    <phoneticPr fontId="1"/>
  </si>
  <si>
    <t>星2死2聖3</t>
    <rPh sb="0" eb="1">
      <t>ホシ</t>
    </rPh>
    <rPh sb="2" eb="3">
      <t>シ</t>
    </rPh>
    <rPh sb="4" eb="5">
      <t>セイ</t>
    </rPh>
    <phoneticPr fontId="1"/>
  </si>
  <si>
    <t>風水星死+1:100% 風水星死+1:10%</t>
    <rPh sb="0" eb="1">
      <t>カゼ</t>
    </rPh>
    <rPh sb="1" eb="2">
      <t>ミズ</t>
    </rPh>
    <rPh sb="2" eb="3">
      <t>ホシ</t>
    </rPh>
    <rPh sb="3" eb="4">
      <t>シ</t>
    </rPh>
    <rPh sb="12" eb="13">
      <t>カゼ</t>
    </rPh>
    <rPh sb="13" eb="14">
      <t>ミズ</t>
    </rPh>
    <rPh sb="14" eb="15">
      <t>ホシ</t>
    </rPh>
    <rPh sb="15" eb="16">
      <t>シ</t>
    </rPh>
    <phoneticPr fontId="1"/>
  </si>
  <si>
    <t>15+</t>
    <phoneticPr fontId="1"/>
  </si>
  <si>
    <t>聖職者全てにReanimator Priest能力を追加、Reanimater PriestはLongdead HorsemanとLictorを作成可能</t>
    <phoneticPr fontId="1"/>
  </si>
  <si>
    <t>Reanimater PriestはLongdead Horsemanを作成可能</t>
    <phoneticPr fontId="1"/>
  </si>
  <si>
    <t>Sceleria</t>
    <phoneticPr fontId="1"/>
  </si>
  <si>
    <t>Sceleriaは、大帝国Ermorから分裂した帝国です。
暗き技が帝国の中心部で実践されるに伴い、新たなるThaumaturgの組織は現れました。
星と冥界に関する知識に導かれ、彼らは帝国を破壊する大変動を予見し、反乱の際に皇帝の双子の兄弟を導きました。
偉大なる帝国は内戦により引き裂かれ、それはErmorの包囲戦に至りました。
自暴自棄の果てに、AugurとBishopらは死を解き放ち、全ては終わりました。
大都市Eldregateとその数リーグ内の全ては、灰の荒野と化しました。
Ermorはもはや存在せず、そしてかつての帝国の属州は新たなる王国とより小さな帝国を形成していきました。
最後のErmor皇帝の双子の兄弟は、帝冠を獲得しました。
彼はThaumaturgらを用いて帝国を改良し、偉大なる帝国を倒壊させた罪悪を常に思い起こさせる名を与えられた、新たなる首都を築きました。
現在、SceleriaはThaumaturgの死の崇拝が浸透した帝国です。
新たなる王国Marignonが死を退けるために炎と信仰を用いた一方で、Sceleriaは死の法そのものへの信頼を貫きました。
SceleriaのThaumaturgらは、自らを生者の世界の守護者にして人類の最後の希望と自負します。
死者に捧ぐ祈祷と連祷により、彼らは厳しい管理の下で死者を蘇らせることにより、影の拡大を防ぎます。
今や死者は生者に仕え、その戦争に従事します。
Sceleriaの軍事力は、歩く死者の力添えを伴う、Ermorのかつての軍団に基きます。</t>
    <rPh sb="316" eb="318">
      <t>テイカン</t>
    </rPh>
    <rPh sb="319" eb="321">
      <t>カクトク</t>
    </rPh>
    <rPh sb="363" eb="365">
      <t>ザイアク</t>
    </rPh>
    <phoneticPr fontId="1"/>
  </si>
  <si>
    <t>Cathedral of the Spheres, Swamps of Pythia</t>
    <phoneticPr fontId="1"/>
  </si>
  <si>
    <t>風2水1星5</t>
    <rPh sb="0" eb="1">
      <t>カゼ</t>
    </rPh>
    <rPh sb="2" eb="3">
      <t>ミズ</t>
    </rPh>
    <rPh sb="4" eb="5">
      <t>ホシ</t>
    </rPh>
    <phoneticPr fontId="1"/>
  </si>
  <si>
    <t>Pythium</t>
    <phoneticPr fontId="1"/>
  </si>
  <si>
    <t>Emerald Lord</t>
    <phoneticPr fontId="1"/>
  </si>
  <si>
    <t>基本指揮官その二。非常に高い戦闘技能と良質な装備を持つ</t>
    <rPh sb="0" eb="2">
      <t>キホン</t>
    </rPh>
    <rPh sb="2" eb="5">
      <t>シキカン</t>
    </rPh>
    <rPh sb="7" eb="8">
      <t>ニ</t>
    </rPh>
    <rPh sb="9" eb="11">
      <t>ヒジョウ</t>
    </rPh>
    <rPh sb="12" eb="13">
      <t>タカ</t>
    </rPh>
    <rPh sb="14" eb="16">
      <t>セントウ</t>
    </rPh>
    <rPh sb="16" eb="18">
      <t>ギノウ</t>
    </rPh>
    <rPh sb="19" eb="21">
      <t>リョウシツ</t>
    </rPh>
    <rPh sb="22" eb="24">
      <t>ソウビ</t>
    </rPh>
    <rPh sb="25" eb="26">
      <t>モ</t>
    </rPh>
    <phoneticPr fontId="1"/>
  </si>
  <si>
    <t>Serpent Lord</t>
    <phoneticPr fontId="1"/>
  </si>
  <si>
    <t>騎乗した指揮官。ただし行軍はむしろ遅く戦闘力のほうが優秀</t>
    <rPh sb="0" eb="2">
      <t>キジョウ</t>
    </rPh>
    <rPh sb="4" eb="7">
      <t>シキカン</t>
    </rPh>
    <rPh sb="11" eb="13">
      <t>コウグン</t>
    </rPh>
    <rPh sb="17" eb="18">
      <t>オソ</t>
    </rPh>
    <rPh sb="19" eb="21">
      <t>セントウ</t>
    </rPh>
    <rPh sb="21" eb="22">
      <t>リョク</t>
    </rPh>
    <rPh sb="26" eb="28">
      <t>ユウシュウ</t>
    </rPh>
    <phoneticPr fontId="1"/>
  </si>
  <si>
    <t>Battle Deacon</t>
    <phoneticPr fontId="1"/>
  </si>
  <si>
    <t>レベル1の聖職者。防具を持つためやや丈夫</t>
    <rPh sb="5" eb="8">
      <t>セイショクシャ</t>
    </rPh>
    <rPh sb="9" eb="11">
      <t>ボウグ</t>
    </rPh>
    <rPh sb="12" eb="13">
      <t>モ</t>
    </rPh>
    <rPh sb="18" eb="20">
      <t>ジョウブ</t>
    </rPh>
    <phoneticPr fontId="1"/>
  </si>
  <si>
    <t>Theurg Acolyte</t>
    <phoneticPr fontId="1"/>
  </si>
  <si>
    <t>Theurg</t>
    <phoneticPr fontId="1"/>
  </si>
  <si>
    <t>レベル2の聖職者。星、風、水の魔法技能も持つ</t>
    <rPh sb="5" eb="8">
      <t>セイショクシャ</t>
    </rPh>
    <rPh sb="9" eb="10">
      <t>ホシ</t>
    </rPh>
    <rPh sb="11" eb="12">
      <t>カゼ</t>
    </rPh>
    <rPh sb="13" eb="14">
      <t>ミズ</t>
    </rPh>
    <rPh sb="15" eb="17">
      <t>マホウ</t>
    </rPh>
    <rPh sb="17" eb="19">
      <t>ギノウ</t>
    </rPh>
    <rPh sb="20" eb="21">
      <t>モ</t>
    </rPh>
    <phoneticPr fontId="1"/>
  </si>
  <si>
    <t>レベル1の聖職者。星魔法も持ち研究や集団詠唱の下支えに向く</t>
    <rPh sb="5" eb="8">
      <t>セイショクシャ</t>
    </rPh>
    <rPh sb="9" eb="10">
      <t>ホシ</t>
    </rPh>
    <rPh sb="10" eb="12">
      <t>マホウ</t>
    </rPh>
    <rPh sb="13" eb="14">
      <t>モ</t>
    </rPh>
    <rPh sb="15" eb="17">
      <t>ケンキュウ</t>
    </rPh>
    <rPh sb="18" eb="20">
      <t>シュウダン</t>
    </rPh>
    <rPh sb="20" eb="22">
      <t>エイショウ</t>
    </rPh>
    <rPh sb="23" eb="25">
      <t>シタザサ</t>
    </rPh>
    <rPh sb="27" eb="28">
      <t>ム</t>
    </rPh>
    <phoneticPr fontId="1"/>
  </si>
  <si>
    <t>Arch Theurg</t>
    <phoneticPr fontId="1"/>
  </si>
  <si>
    <t>レベル3の聖職者。星、風、水などの魔法技能も持つ</t>
    <rPh sb="5" eb="8">
      <t>セイショクシャ</t>
    </rPh>
    <rPh sb="9" eb="10">
      <t>ホシ</t>
    </rPh>
    <rPh sb="11" eb="12">
      <t>カゼ</t>
    </rPh>
    <rPh sb="13" eb="14">
      <t>ミズ</t>
    </rPh>
    <rPh sb="17" eb="19">
      <t>マホウ</t>
    </rPh>
    <rPh sb="19" eb="21">
      <t>ギノウ</t>
    </rPh>
    <rPh sb="22" eb="23">
      <t>モ</t>
    </rPh>
    <phoneticPr fontId="1"/>
  </si>
  <si>
    <t>50+</t>
    <phoneticPr fontId="1"/>
  </si>
  <si>
    <t>10+</t>
    <phoneticPr fontId="1"/>
  </si>
  <si>
    <t>10</t>
    <phoneticPr fontId="1"/>
  </si>
  <si>
    <t>Hydra Tamer</t>
    <phoneticPr fontId="1"/>
  </si>
  <si>
    <t>動物向けの指揮官。毒物に強くHydraの指揮に向く</t>
    <phoneticPr fontId="1"/>
  </si>
  <si>
    <t>s</t>
  </si>
  <si>
    <t>s</t>
    <phoneticPr fontId="1"/>
  </si>
  <si>
    <t>s</t>
    <phoneticPr fontId="1"/>
  </si>
  <si>
    <t>Emerald Guard</t>
    <phoneticPr fontId="1"/>
  </si>
  <si>
    <t>長剣と大盾を持つ重歩兵。戦闘技能も士気も高く護衛が得意</t>
    <rPh sb="0" eb="2">
      <t>チョウケン</t>
    </rPh>
    <rPh sb="3" eb="4">
      <t>オオ</t>
    </rPh>
    <rPh sb="4" eb="5">
      <t>タテ</t>
    </rPh>
    <rPh sb="6" eb="7">
      <t>モ</t>
    </rPh>
    <rPh sb="8" eb="9">
      <t>ジュウ</t>
    </rPh>
    <rPh sb="9" eb="11">
      <t>ホヘイ</t>
    </rPh>
    <rPh sb="12" eb="14">
      <t>セントウ</t>
    </rPh>
    <rPh sb="14" eb="16">
      <t>ギノウ</t>
    </rPh>
    <rPh sb="17" eb="19">
      <t>シキ</t>
    </rPh>
    <rPh sb="20" eb="21">
      <t>タカ</t>
    </rPh>
    <rPh sb="22" eb="24">
      <t>ゴエイ</t>
    </rPh>
    <rPh sb="25" eb="27">
      <t>トクイ</t>
    </rPh>
    <phoneticPr fontId="1"/>
  </si>
  <si>
    <t>Serpent Cataphract</t>
    <phoneticPr fontId="1"/>
  </si>
  <si>
    <t>騎兵</t>
    <rPh sb="0" eb="2">
      <t>キヘイ</t>
    </rPh>
    <phoneticPr fontId="1"/>
  </si>
  <si>
    <t>軽突撃槍と盾を持つ重騎兵。騎兵としては鈍重だが戦闘力は十分</t>
    <rPh sb="0" eb="1">
      <t>ケイ</t>
    </rPh>
    <rPh sb="1" eb="3">
      <t>トツゲキ</t>
    </rPh>
    <rPh sb="3" eb="4">
      <t>ヤリ</t>
    </rPh>
    <rPh sb="5" eb="6">
      <t>タテ</t>
    </rPh>
    <rPh sb="7" eb="8">
      <t>モ</t>
    </rPh>
    <rPh sb="9" eb="10">
      <t>ジュウ</t>
    </rPh>
    <rPh sb="10" eb="12">
      <t>キヘイ</t>
    </rPh>
    <rPh sb="13" eb="15">
      <t>キヘイ</t>
    </rPh>
    <rPh sb="19" eb="21">
      <t>ドンジュウ</t>
    </rPh>
    <rPh sb="23" eb="26">
      <t>セントウリョク</t>
    </rPh>
    <rPh sb="27" eb="29">
      <t>ジュウブン</t>
    </rPh>
    <phoneticPr fontId="1"/>
  </si>
  <si>
    <t>Theurg Communicant</t>
    <phoneticPr fontId="1"/>
  </si>
  <si>
    <t>1/城</t>
    <rPh sb="2" eb="3">
      <t>シロ</t>
    </rPh>
    <phoneticPr fontId="1"/>
  </si>
  <si>
    <t>支援者</t>
    <rPh sb="0" eb="3">
      <t>シエンシャ</t>
    </rPh>
    <phoneticPr fontId="1"/>
  </si>
  <si>
    <t>Communion支援を自動で行う特殊な兵。安全な位置に居れば良い</t>
    <rPh sb="9" eb="11">
      <t>シエン</t>
    </rPh>
    <rPh sb="12" eb="14">
      <t>ジドウ</t>
    </rPh>
    <rPh sb="15" eb="16">
      <t>オコナ</t>
    </rPh>
    <rPh sb="17" eb="19">
      <t>トクシュ</t>
    </rPh>
    <rPh sb="20" eb="21">
      <t>ヘイ</t>
    </rPh>
    <rPh sb="22" eb="24">
      <t>アンゼン</t>
    </rPh>
    <rPh sb="25" eb="27">
      <t>イチ</t>
    </rPh>
    <rPh sb="28" eb="29">
      <t>イ</t>
    </rPh>
    <rPh sb="31" eb="32">
      <t>ヨ</t>
    </rPh>
    <phoneticPr fontId="1"/>
  </si>
  <si>
    <t>Battle Vestal</t>
    <phoneticPr fontId="1"/>
  </si>
  <si>
    <t>槍と盾を持つ軽歩兵。戦闘技能は悪くないが防具が皆無</t>
    <rPh sb="0" eb="1">
      <t>ヤリ</t>
    </rPh>
    <rPh sb="2" eb="3">
      <t>タテ</t>
    </rPh>
    <rPh sb="4" eb="5">
      <t>モ</t>
    </rPh>
    <rPh sb="6" eb="7">
      <t>ケイ</t>
    </rPh>
    <rPh sb="7" eb="9">
      <t>ホヘイ</t>
    </rPh>
    <rPh sb="10" eb="12">
      <t>セントウ</t>
    </rPh>
    <rPh sb="12" eb="14">
      <t>ギノウ</t>
    </rPh>
    <rPh sb="15" eb="16">
      <t>ワル</t>
    </rPh>
    <rPh sb="20" eb="22">
      <t>ボウグ</t>
    </rPh>
    <rPh sb="23" eb="25">
      <t>カイム</t>
    </rPh>
    <phoneticPr fontId="1"/>
  </si>
  <si>
    <t>s</t>
    <phoneticPr fontId="1"/>
  </si>
  <si>
    <t>Hydra Hatchling</t>
  </si>
  <si>
    <t>Hydra</t>
  </si>
  <si>
    <t>Battle Deacon</t>
    <phoneticPr fontId="1"/>
  </si>
  <si>
    <t>Theurg Acolyte</t>
    <phoneticPr fontId="1"/>
  </si>
  <si>
    <t>星1聖1</t>
    <rPh sb="0" eb="1">
      <t>ホシ</t>
    </rPh>
    <rPh sb="2" eb="3">
      <t>セイ</t>
    </rPh>
    <phoneticPr fontId="1"/>
  </si>
  <si>
    <t>風1水1星2聖2</t>
    <rPh sb="0" eb="1">
      <t>カゼ</t>
    </rPh>
    <rPh sb="2" eb="3">
      <t>ミズ</t>
    </rPh>
    <rPh sb="4" eb="5">
      <t>ホシ</t>
    </rPh>
    <rPh sb="6" eb="7">
      <t>セイ</t>
    </rPh>
    <phoneticPr fontId="1"/>
  </si>
  <si>
    <t>Arch Theurg</t>
    <phoneticPr fontId="1"/>
  </si>
  <si>
    <t>風2水1星3聖3</t>
    <rPh sb="0" eb="1">
      <t>カゼ</t>
    </rPh>
    <rPh sb="2" eb="3">
      <t>ミズ</t>
    </rPh>
    <rPh sb="4" eb="5">
      <t>ホシ</t>
    </rPh>
    <rPh sb="6" eb="7">
      <t>セイ</t>
    </rPh>
    <phoneticPr fontId="1"/>
  </si>
  <si>
    <t>火風水星+1:100% 火風水星+1:10%</t>
    <rPh sb="0" eb="1">
      <t>ヒ</t>
    </rPh>
    <rPh sb="1" eb="2">
      <t>カゼ</t>
    </rPh>
    <rPh sb="2" eb="3">
      <t>ミズ</t>
    </rPh>
    <rPh sb="3" eb="4">
      <t>ホシ</t>
    </rPh>
    <rPh sb="12" eb="13">
      <t>ヒ</t>
    </rPh>
    <rPh sb="13" eb="14">
      <t>カゼ</t>
    </rPh>
    <rPh sb="14" eb="15">
      <t>ミズ</t>
    </rPh>
    <rPh sb="15" eb="16">
      <t>ホシ</t>
    </rPh>
    <phoneticPr fontId="1"/>
  </si>
  <si>
    <t>Centurion</t>
    <phoneticPr fontId="1"/>
  </si>
  <si>
    <t>Velite:10　Alae Legionnaire:10　Slinger:10</t>
    <phoneticPr fontId="1"/>
  </si>
  <si>
    <t>Hastatus:10</t>
    <phoneticPr fontId="1"/>
  </si>
  <si>
    <t>Slinger:15</t>
    <phoneticPr fontId="1"/>
  </si>
  <si>
    <t>Pythium</t>
    <phoneticPr fontId="1"/>
  </si>
  <si>
    <t>Harbinger</t>
    <phoneticPr fontId="1"/>
  </si>
  <si>
    <t>風3聖2</t>
    <rPh sb="0" eb="1">
      <t>カゼ</t>
    </rPh>
    <rPh sb="2" eb="3">
      <t>セイ</t>
    </rPh>
    <phoneticPr fontId="1"/>
  </si>
  <si>
    <t>Arch Angel</t>
    <phoneticPr fontId="1"/>
  </si>
  <si>
    <t>火4聖3</t>
    <rPh sb="0" eb="1">
      <t>ヒ</t>
    </rPh>
    <rPh sb="2" eb="3">
      <t>セイ</t>
    </rPh>
    <phoneticPr fontId="1"/>
  </si>
  <si>
    <t>Seraph</t>
    <phoneticPr fontId="1"/>
  </si>
  <si>
    <t>火4風4星4聖4</t>
    <rPh sb="0" eb="1">
      <t>ヒ</t>
    </rPh>
    <rPh sb="2" eb="3">
      <t>カゼ</t>
    </rPh>
    <rPh sb="4" eb="5">
      <t>ホシ</t>
    </rPh>
    <rPh sb="6" eb="7">
      <t>セイ</t>
    </rPh>
    <phoneticPr fontId="1"/>
  </si>
  <si>
    <t>Pythium</t>
    <phoneticPr fontId="1"/>
  </si>
  <si>
    <t>Contact Harbinger</t>
    <phoneticPr fontId="1"/>
  </si>
  <si>
    <t>星4</t>
    <rPh sb="0" eb="1">
      <t>ホシ</t>
    </rPh>
    <phoneticPr fontId="1"/>
  </si>
  <si>
    <t>風魔法を持つ天使Harbingerを召喚します</t>
    <rPh sb="0" eb="1">
      <t>カゼ</t>
    </rPh>
    <rPh sb="1" eb="3">
      <t>マホウ</t>
    </rPh>
    <rPh sb="4" eb="5">
      <t>モ</t>
    </rPh>
    <rPh sb="6" eb="8">
      <t>テンシ</t>
    </rPh>
    <rPh sb="18" eb="20">
      <t>ショウカン</t>
    </rPh>
    <phoneticPr fontId="1"/>
  </si>
  <si>
    <t>Harbinger</t>
    <phoneticPr fontId="1"/>
  </si>
  <si>
    <t>Heavenly Wrath</t>
    <phoneticPr fontId="1"/>
  </si>
  <si>
    <t>星3</t>
    <rPh sb="0" eb="1">
      <t>ホシ</t>
    </rPh>
    <phoneticPr fontId="1"/>
  </si>
  <si>
    <t>火1</t>
    <rPh sb="0" eb="1">
      <t>ヒ</t>
    </rPh>
    <phoneticPr fontId="1"/>
  </si>
  <si>
    <t>高い戦闘力を持つ恐ろしい天使Angel of Furyを召喚します</t>
    <rPh sb="0" eb="1">
      <t>タカ</t>
    </rPh>
    <rPh sb="2" eb="5">
      <t>セントウリョク</t>
    </rPh>
    <rPh sb="6" eb="7">
      <t>モ</t>
    </rPh>
    <rPh sb="8" eb="9">
      <t>オソ</t>
    </rPh>
    <rPh sb="12" eb="14">
      <t>テンシ</t>
    </rPh>
    <rPh sb="28" eb="30">
      <t>ショウカン</t>
    </rPh>
    <phoneticPr fontId="1"/>
  </si>
  <si>
    <t>Angel of Fury</t>
    <phoneticPr fontId="1"/>
  </si>
  <si>
    <t>Angelic Host</t>
    <phoneticPr fontId="1"/>
  </si>
  <si>
    <t>星5</t>
    <rPh sb="0" eb="1">
      <t>ホシ</t>
    </rPh>
    <phoneticPr fontId="1"/>
  </si>
  <si>
    <t>遠隔召喚</t>
    <rPh sb="0" eb="2">
      <t>エンカク</t>
    </rPh>
    <rPh sb="2" eb="4">
      <t>ショウカン</t>
    </rPh>
    <phoneticPr fontId="1"/>
  </si>
  <si>
    <t>指定した州に5体のAngel of the Hostとその指揮官Arch Angelを召喚します</t>
    <rPh sb="0" eb="2">
      <t>シテイ</t>
    </rPh>
    <rPh sb="4" eb="5">
      <t>シュウ</t>
    </rPh>
    <rPh sb="7" eb="8">
      <t>タイ</t>
    </rPh>
    <rPh sb="29" eb="32">
      <t>シキカン</t>
    </rPh>
    <rPh sb="43" eb="45">
      <t>ショウカン</t>
    </rPh>
    <phoneticPr fontId="1"/>
  </si>
  <si>
    <t>Angel of the Host</t>
    <phoneticPr fontId="1"/>
  </si>
  <si>
    <t>遠隔儀式\n海域の指定不可</t>
    <rPh sb="0" eb="2">
      <t>エンカク</t>
    </rPh>
    <rPh sb="2" eb="4">
      <t>ギシキ</t>
    </rPh>
    <rPh sb="6" eb="8">
      <t>カイイキ</t>
    </rPh>
    <rPh sb="9" eb="11">
      <t>シテイ</t>
    </rPh>
    <rPh sb="11" eb="13">
      <t>フカ</t>
    </rPh>
    <phoneticPr fontId="1"/>
  </si>
  <si>
    <t>星7</t>
    <rPh sb="0" eb="1">
      <t>ホシ</t>
    </rPh>
    <phoneticPr fontId="1"/>
  </si>
  <si>
    <t>火2</t>
    <rPh sb="0" eb="1">
      <t>ヒ</t>
    </rPh>
    <phoneticPr fontId="1"/>
  </si>
  <si>
    <t>Heavenly Choir</t>
    <phoneticPr fontId="1"/>
  </si>
  <si>
    <t>軍団召喚</t>
    <rPh sb="0" eb="2">
      <t>グンダン</t>
    </rPh>
    <rPh sb="2" eb="4">
      <t>ショウカン</t>
    </rPh>
    <phoneticPr fontId="1"/>
  </si>
  <si>
    <t>Angel of the Heavenly Choirを9体、Harbingerを3体とその指揮官Seraphを召喚します</t>
    <rPh sb="29" eb="30">
      <t>タイ</t>
    </rPh>
    <rPh sb="42" eb="43">
      <t>タイ</t>
    </rPh>
    <rPh sb="46" eb="49">
      <t>シキカン</t>
    </rPh>
    <rPh sb="56" eb="58">
      <t>ショウカン</t>
    </rPh>
    <phoneticPr fontId="1"/>
  </si>
  <si>
    <t>Seraph</t>
    <phoneticPr fontId="1"/>
  </si>
  <si>
    <t>Angels of the Choir</t>
    <phoneticPr fontId="1"/>
  </si>
  <si>
    <t>Pride of Lions</t>
    <phoneticPr fontId="1"/>
  </si>
  <si>
    <t>Contact Lar</t>
    <phoneticPr fontId="1"/>
  </si>
  <si>
    <t>Contact Harbinger</t>
    <phoneticPr fontId="1"/>
  </si>
  <si>
    <t>Heavenly Wrath</t>
    <phoneticPr fontId="1"/>
  </si>
  <si>
    <t>Angelic Host</t>
    <phoneticPr fontId="1"/>
  </si>
  <si>
    <t>Heavenly Choir</t>
    <phoneticPr fontId="1"/>
  </si>
  <si>
    <t>Awaken Hamadryad</t>
    <phoneticPr fontId="1"/>
  </si>
  <si>
    <t>Pythium</t>
    <phoneticPr fontId="1"/>
  </si>
  <si>
    <t>Pythiumの緑柱石の帝国は、大帝国Ermorから分裂した帝国です。
暗き技が帝国の中心地で実践されると共に、星々はPythiaのTheurgらに差し迫る破滅から逃れるように警告しました。
彼らは滅び行く帝国からPythiaを引き離し、その賢明な統治の下で帝国の神政を形成しました。
しかし、それは彼らを救うには十分でありませんでした。
Ermorが崩壊すると、Pythiumの属州は反乱を起こし、そのかつての主から離れていきました。
Pythiumの皇帝は反乱を起こした地を取り戻すことはできず、そして緑柱石の帝国の力は世紀に渡り減少を続けました。
Pythiumの軍事力は、いくらかの小さな変更を施されたErmorのかつての軍団に基きます。
Ermorの時代の間、Pythiumの領土の一部はSauromatiaの部族らの支配下にありました。
Androphagは、戦争においてPythiaの沼地のHydraを用いました。
長らくHydraはPythiaのアリーナで使われるだけでしたが、しかし現在、古き手法はSerpentへの騎乗と共に採用されました。</t>
    <phoneticPr fontId="1"/>
  </si>
  <si>
    <t>人間</t>
    <rPh sb="0" eb="2">
      <t>ニンゲン</t>
    </rPh>
    <phoneticPr fontId="1"/>
  </si>
  <si>
    <t>Castle</t>
    <phoneticPr fontId="1"/>
  </si>
  <si>
    <t>Standard</t>
    <phoneticPr fontId="1"/>
  </si>
  <si>
    <t>Forest of Avalon, Tower of Avalon</t>
    <phoneticPr fontId="1"/>
  </si>
  <si>
    <t>風2緑3</t>
    <rPh sb="0" eb="1">
      <t>カゼ</t>
    </rPh>
    <rPh sb="2" eb="3">
      <t>ミドリ</t>
    </rPh>
    <phoneticPr fontId="1"/>
  </si>
  <si>
    <t>Royal Forester</t>
    <phoneticPr fontId="1"/>
  </si>
  <si>
    <t>指揮官</t>
    <rPh sb="0" eb="3">
      <t>シキカン</t>
    </rPh>
    <phoneticPr fontId="1"/>
  </si>
  <si>
    <t>城森</t>
    <rPh sb="0" eb="1">
      <t>シロ</t>
    </rPh>
    <rPh sb="1" eb="2">
      <t>モリ</t>
    </rPh>
    <phoneticPr fontId="1"/>
  </si>
  <si>
    <t>斥候</t>
    <rPh sb="0" eb="2">
      <t>セッコウ</t>
    </rPh>
    <phoneticPr fontId="1"/>
  </si>
  <si>
    <t>多少の指揮能力も持つ斥候。巡回も得意だが山越えが苦手</t>
    <rPh sb="0" eb="2">
      <t>タショウ</t>
    </rPh>
    <rPh sb="3" eb="5">
      <t>シキ</t>
    </rPh>
    <rPh sb="5" eb="7">
      <t>ノウリョク</t>
    </rPh>
    <rPh sb="8" eb="9">
      <t>モ</t>
    </rPh>
    <rPh sb="10" eb="12">
      <t>セッコウ</t>
    </rPh>
    <rPh sb="13" eb="15">
      <t>ジュンカイ</t>
    </rPh>
    <rPh sb="16" eb="18">
      <t>トクイ</t>
    </rPh>
    <rPh sb="20" eb="22">
      <t>ヤマゴ</t>
    </rPh>
    <rPh sb="24" eb="26">
      <t>ニガテ</t>
    </rPh>
    <phoneticPr fontId="1"/>
  </si>
  <si>
    <t>14</t>
    <phoneticPr fontId="1"/>
  </si>
  <si>
    <t>f</t>
    <phoneticPr fontId="1"/>
  </si>
  <si>
    <t>Castellan</t>
    <phoneticPr fontId="1"/>
  </si>
  <si>
    <t>城</t>
    <rPh sb="0" eb="1">
      <t>シロ</t>
    </rPh>
    <phoneticPr fontId="1"/>
  </si>
  <si>
    <t>標準的な指揮官。優秀な指揮能力と装備を持つ</t>
    <rPh sb="0" eb="3">
      <t>ヒョウジュンテキ</t>
    </rPh>
    <rPh sb="4" eb="7">
      <t>シキカン</t>
    </rPh>
    <rPh sb="8" eb="10">
      <t>ユウシュウ</t>
    </rPh>
    <rPh sb="11" eb="13">
      <t>シキ</t>
    </rPh>
    <rPh sb="13" eb="15">
      <t>ノウリョク</t>
    </rPh>
    <rPh sb="16" eb="18">
      <t>ソウビ</t>
    </rPh>
    <rPh sb="19" eb="20">
      <t>モ</t>
    </rPh>
    <phoneticPr fontId="1"/>
  </si>
  <si>
    <t>12</t>
    <phoneticPr fontId="1"/>
  </si>
  <si>
    <t>Monk</t>
    <phoneticPr fontId="1"/>
  </si>
  <si>
    <t>城外</t>
    <rPh sb="0" eb="1">
      <t>シロ</t>
    </rPh>
    <rPh sb="1" eb="2">
      <t>ソト</t>
    </rPh>
    <phoneticPr fontId="1"/>
  </si>
  <si>
    <t>聖職者</t>
    <rPh sb="0" eb="3">
      <t>セイショクシャ</t>
    </rPh>
    <phoneticPr fontId="1"/>
  </si>
  <si>
    <t>y</t>
    <phoneticPr fontId="1"/>
  </si>
  <si>
    <t>y</t>
    <phoneticPr fontId="1"/>
  </si>
  <si>
    <t>レベル1の聖職者。各州で一定数まで研究に従事できる</t>
    <rPh sb="5" eb="8">
      <t>セイショクシャ</t>
    </rPh>
    <rPh sb="9" eb="10">
      <t>カク</t>
    </rPh>
    <rPh sb="10" eb="11">
      <t>シュウ</t>
    </rPh>
    <rPh sb="12" eb="15">
      <t>イッテイスウ</t>
    </rPh>
    <rPh sb="17" eb="19">
      <t>ケンキュウ</t>
    </rPh>
    <rPh sb="20" eb="22">
      <t>ジュウジ</t>
    </rPh>
    <phoneticPr fontId="1"/>
  </si>
  <si>
    <t>16</t>
    <phoneticPr fontId="1"/>
  </si>
  <si>
    <t>Bard</t>
    <phoneticPr fontId="1"/>
  </si>
  <si>
    <t>魔術師</t>
    <rPh sb="0" eb="3">
      <t>マジュツシ</t>
    </rPh>
    <phoneticPr fontId="1"/>
  </si>
  <si>
    <t>密偵</t>
    <rPh sb="0" eb="2">
      <t>ミッテイ</t>
    </rPh>
    <phoneticPr fontId="1"/>
  </si>
  <si>
    <t>緑魔法を持つ密偵。首都潜入時は魔法関連情報も明かせる</t>
    <rPh sb="0" eb="1">
      <t>ミドリ</t>
    </rPh>
    <rPh sb="1" eb="3">
      <t>マホウ</t>
    </rPh>
    <rPh sb="4" eb="5">
      <t>モ</t>
    </rPh>
    <rPh sb="6" eb="8">
      <t>ミッテイ</t>
    </rPh>
    <rPh sb="9" eb="11">
      <t>シュト</t>
    </rPh>
    <rPh sb="11" eb="13">
      <t>センニュウ</t>
    </rPh>
    <rPh sb="13" eb="14">
      <t>ジ</t>
    </rPh>
    <rPh sb="15" eb="17">
      <t>マホウ</t>
    </rPh>
    <rPh sb="17" eb="19">
      <t>カンレン</t>
    </rPh>
    <rPh sb="19" eb="21">
      <t>ジョウホウ</t>
    </rPh>
    <rPh sb="22" eb="23">
      <t>ア</t>
    </rPh>
    <phoneticPr fontId="1"/>
  </si>
  <si>
    <t>Daughter of Avalon</t>
    <phoneticPr fontId="1"/>
  </si>
  <si>
    <t>緑の魔法技能を持つ。呪歌を用いるため詠唱が長いが疲労が小さい</t>
    <rPh sb="0" eb="1">
      <t>ミドリ</t>
    </rPh>
    <rPh sb="2" eb="4">
      <t>マホウ</t>
    </rPh>
    <rPh sb="4" eb="6">
      <t>ギノウ</t>
    </rPh>
    <rPh sb="7" eb="8">
      <t>モ</t>
    </rPh>
    <rPh sb="10" eb="12">
      <t>ジュカ</t>
    </rPh>
    <rPh sb="13" eb="14">
      <t>モチ</t>
    </rPh>
    <rPh sb="18" eb="20">
      <t>エイショウ</t>
    </rPh>
    <rPh sb="21" eb="22">
      <t>ナガ</t>
    </rPh>
    <rPh sb="24" eb="26">
      <t>ヒロウ</t>
    </rPh>
    <rPh sb="27" eb="28">
      <t>チイ</t>
    </rPh>
    <phoneticPr fontId="1"/>
  </si>
  <si>
    <t>Mother of Avalon</t>
    <phoneticPr fontId="1"/>
  </si>
  <si>
    <t>y</t>
    <phoneticPr fontId="1"/>
  </si>
  <si>
    <t>レベル1の聖職者。緑などの魔法技能も持つ</t>
    <rPh sb="5" eb="8">
      <t>セイショクシャ</t>
    </rPh>
    <rPh sb="9" eb="10">
      <t>ミドリ</t>
    </rPh>
    <rPh sb="13" eb="15">
      <t>マホウ</t>
    </rPh>
    <rPh sb="15" eb="17">
      <t>ギノウ</t>
    </rPh>
    <rPh sb="18" eb="19">
      <t>モ</t>
    </rPh>
    <phoneticPr fontId="1"/>
  </si>
  <si>
    <t>15+</t>
    <phoneticPr fontId="1"/>
  </si>
  <si>
    <t>Lord Warden</t>
    <phoneticPr fontId="1"/>
  </si>
  <si>
    <t>都</t>
    <rPh sb="0" eb="1">
      <t>ミヤコ</t>
    </rPh>
    <phoneticPr fontId="1"/>
  </si>
  <si>
    <t>神聖な指揮官。隠密部隊の指揮に向き戦闘力も高め</t>
    <rPh sb="0" eb="2">
      <t>シンセイ</t>
    </rPh>
    <rPh sb="3" eb="6">
      <t>シキカン</t>
    </rPh>
    <rPh sb="7" eb="9">
      <t>オンミツ</t>
    </rPh>
    <rPh sb="9" eb="11">
      <t>ブタイ</t>
    </rPh>
    <rPh sb="12" eb="14">
      <t>シキ</t>
    </rPh>
    <rPh sb="15" eb="16">
      <t>ム</t>
    </rPh>
    <rPh sb="17" eb="20">
      <t>セントウリョク</t>
    </rPh>
    <rPh sb="21" eb="22">
      <t>タカ</t>
    </rPh>
    <phoneticPr fontId="1"/>
  </si>
  <si>
    <t>Knight Commander of Avalon</t>
    <phoneticPr fontId="1"/>
  </si>
  <si>
    <t>騎乗指揮官。一角獣騎士団の速度を最大限に活かせる</t>
    <rPh sb="0" eb="2">
      <t>キジョウ</t>
    </rPh>
    <rPh sb="2" eb="5">
      <t>シキカン</t>
    </rPh>
    <rPh sb="6" eb="9">
      <t>イッカクジュウ</t>
    </rPh>
    <rPh sb="9" eb="12">
      <t>キシダン</t>
    </rPh>
    <rPh sb="13" eb="15">
      <t>ソクド</t>
    </rPh>
    <rPh sb="16" eb="19">
      <t>サイダイゲン</t>
    </rPh>
    <rPh sb="20" eb="21">
      <t>イ</t>
    </rPh>
    <phoneticPr fontId="1"/>
  </si>
  <si>
    <t>22</t>
    <phoneticPr fontId="1"/>
  </si>
  <si>
    <t>Crone of Avalon</t>
    <phoneticPr fontId="1"/>
  </si>
  <si>
    <t>y</t>
    <phoneticPr fontId="1"/>
  </si>
  <si>
    <t>レベル1の聖職者。緑や風などの魔法技能も持つ</t>
    <rPh sb="5" eb="8">
      <t>セイショクシャ</t>
    </rPh>
    <rPh sb="9" eb="10">
      <t>ミドリ</t>
    </rPh>
    <rPh sb="11" eb="12">
      <t>カゼ</t>
    </rPh>
    <rPh sb="15" eb="17">
      <t>マホウ</t>
    </rPh>
    <rPh sb="17" eb="19">
      <t>ギノウ</t>
    </rPh>
    <rPh sb="20" eb="21">
      <t>モ</t>
    </rPh>
    <phoneticPr fontId="1"/>
  </si>
  <si>
    <t>30+</t>
    <phoneticPr fontId="1"/>
  </si>
  <si>
    <t>Logrian Wise Man</t>
    <phoneticPr fontId="1"/>
  </si>
  <si>
    <t>外</t>
    <rPh sb="0" eb="1">
      <t>ソト</t>
    </rPh>
    <phoneticPr fontId="1"/>
  </si>
  <si>
    <t>地の魔法技能を持つ。得意分野が他とはやや異なる</t>
    <rPh sb="0" eb="1">
      <t>チ</t>
    </rPh>
    <rPh sb="2" eb="4">
      <t>マホウ</t>
    </rPh>
    <rPh sb="4" eb="6">
      <t>ギノウ</t>
    </rPh>
    <rPh sb="7" eb="8">
      <t>モ</t>
    </rPh>
    <rPh sb="10" eb="12">
      <t>トクイ</t>
    </rPh>
    <rPh sb="12" eb="14">
      <t>ブンヤ</t>
    </rPh>
    <rPh sb="15" eb="16">
      <t>ホカ</t>
    </rPh>
    <rPh sb="20" eb="21">
      <t>コト</t>
    </rPh>
    <phoneticPr fontId="1"/>
  </si>
  <si>
    <t>10+</t>
    <phoneticPr fontId="1"/>
  </si>
  <si>
    <t>兵士</t>
    <rPh sb="0" eb="2">
      <t>ヘイシ</t>
    </rPh>
    <phoneticPr fontId="1"/>
  </si>
  <si>
    <t>Logrian Slinger</t>
    <phoneticPr fontId="1"/>
  </si>
  <si>
    <t>射手</t>
    <rPh sb="0" eb="2">
      <t>シャシュ</t>
    </rPh>
    <phoneticPr fontId="1"/>
  </si>
  <si>
    <t>投石器を使う射撃部隊。やや丈夫で白兵戦も対応できなくはない</t>
    <rPh sb="13" eb="15">
      <t>ジョウブ</t>
    </rPh>
    <rPh sb="16" eb="19">
      <t>ハクヘイセン</t>
    </rPh>
    <rPh sb="20" eb="22">
      <t>タイオウ</t>
    </rPh>
    <phoneticPr fontId="1"/>
  </si>
  <si>
    <t>Forester</t>
    <phoneticPr fontId="1"/>
  </si>
  <si>
    <t>斧と短剣を持ち短弓も使う多芸な軽装兵。巡回も得意とする</t>
    <rPh sb="0" eb="1">
      <t>オノ</t>
    </rPh>
    <rPh sb="2" eb="4">
      <t>タンケン</t>
    </rPh>
    <rPh sb="5" eb="6">
      <t>モ</t>
    </rPh>
    <rPh sb="7" eb="9">
      <t>タンキュウ</t>
    </rPh>
    <rPh sb="10" eb="11">
      <t>ツカ</t>
    </rPh>
    <rPh sb="12" eb="14">
      <t>タゲイ</t>
    </rPh>
    <rPh sb="15" eb="17">
      <t>ケイソウ</t>
    </rPh>
    <rPh sb="17" eb="18">
      <t>ヘイ</t>
    </rPh>
    <rPh sb="19" eb="21">
      <t>ジュンカイ</t>
    </rPh>
    <rPh sb="22" eb="24">
      <t>トクイ</t>
    </rPh>
    <phoneticPr fontId="1"/>
  </si>
  <si>
    <t>Spearman</t>
    <phoneticPr fontId="1"/>
  </si>
  <si>
    <t>歩兵</t>
    <rPh sb="0" eb="2">
      <t>ホヘイ</t>
    </rPh>
    <phoneticPr fontId="1"/>
  </si>
  <si>
    <t>槍と盾を持つ軽歩兵。とりあえず数を並べるのに向く</t>
    <rPh sb="0" eb="1">
      <t>ヤリ</t>
    </rPh>
    <rPh sb="2" eb="3">
      <t>タテ</t>
    </rPh>
    <rPh sb="4" eb="5">
      <t>モ</t>
    </rPh>
    <rPh sb="6" eb="7">
      <t>ケイ</t>
    </rPh>
    <rPh sb="7" eb="9">
      <t>ホヘイ</t>
    </rPh>
    <rPh sb="15" eb="16">
      <t>カズ</t>
    </rPh>
    <rPh sb="17" eb="18">
      <t>ナラ</t>
    </rPh>
    <rPh sb="22" eb="23">
      <t>ム</t>
    </rPh>
    <phoneticPr fontId="1"/>
  </si>
  <si>
    <t>Longspear</t>
    <phoneticPr fontId="1"/>
  </si>
  <si>
    <t>長槍と盾を持つ歩兵。槍兵相手でも迎撃できる</t>
    <rPh sb="0" eb="1">
      <t>ナガ</t>
    </rPh>
    <rPh sb="1" eb="2">
      <t>ヤリ</t>
    </rPh>
    <rPh sb="3" eb="4">
      <t>タテ</t>
    </rPh>
    <rPh sb="5" eb="6">
      <t>モ</t>
    </rPh>
    <rPh sb="7" eb="9">
      <t>ホヘイ</t>
    </rPh>
    <rPh sb="10" eb="11">
      <t>ヤリ</t>
    </rPh>
    <rPh sb="11" eb="12">
      <t>ヘイ</t>
    </rPh>
    <rPh sb="12" eb="14">
      <t>アイテ</t>
    </rPh>
    <rPh sb="16" eb="18">
      <t>ゲイゲキ</t>
    </rPh>
    <phoneticPr fontId="1"/>
  </si>
  <si>
    <t>Logrian Warrior</t>
    <phoneticPr fontId="1"/>
  </si>
  <si>
    <t>斧、投槍、盾を持つ歩兵。力が強く攻撃力は侮れない</t>
    <rPh sb="0" eb="1">
      <t>オノ</t>
    </rPh>
    <rPh sb="2" eb="4">
      <t>ナゲヤリ</t>
    </rPh>
    <rPh sb="5" eb="6">
      <t>タテ</t>
    </rPh>
    <rPh sb="7" eb="8">
      <t>モ</t>
    </rPh>
    <rPh sb="9" eb="11">
      <t>ホヘイ</t>
    </rPh>
    <rPh sb="12" eb="13">
      <t>チカラ</t>
    </rPh>
    <rPh sb="14" eb="15">
      <t>ツヨ</t>
    </rPh>
    <rPh sb="16" eb="19">
      <t>コウゲキリョク</t>
    </rPh>
    <rPh sb="20" eb="21">
      <t>アナド</t>
    </rPh>
    <phoneticPr fontId="1"/>
  </si>
  <si>
    <t>10</t>
    <phoneticPr fontId="1"/>
  </si>
  <si>
    <t>Longbowman</t>
    <phoneticPr fontId="1"/>
  </si>
  <si>
    <t>長弓を使う腕の良い弓兵。高威力、長射程、高精度</t>
    <rPh sb="0" eb="2">
      <t>ナガユミ</t>
    </rPh>
    <rPh sb="3" eb="4">
      <t>ツカ</t>
    </rPh>
    <rPh sb="5" eb="6">
      <t>ウデ</t>
    </rPh>
    <rPh sb="7" eb="8">
      <t>ヨ</t>
    </rPh>
    <rPh sb="9" eb="10">
      <t>ユミ</t>
    </rPh>
    <rPh sb="10" eb="11">
      <t>ヘイ</t>
    </rPh>
    <rPh sb="12" eb="13">
      <t>コウ</t>
    </rPh>
    <rPh sb="13" eb="15">
      <t>イリョク</t>
    </rPh>
    <rPh sb="16" eb="19">
      <t>チョウシャテイ</t>
    </rPh>
    <rPh sb="20" eb="23">
      <t>コウセイド</t>
    </rPh>
    <phoneticPr fontId="1"/>
  </si>
  <si>
    <t>Tower Guard</t>
    <phoneticPr fontId="1"/>
  </si>
  <si>
    <t>長剣と盾を持つ歩兵。要塞の防衛を得意とする</t>
    <rPh sb="0" eb="2">
      <t>チョウケン</t>
    </rPh>
    <rPh sb="3" eb="4">
      <t>タテ</t>
    </rPh>
    <rPh sb="5" eb="6">
      <t>モ</t>
    </rPh>
    <rPh sb="7" eb="9">
      <t>ホヘイ</t>
    </rPh>
    <rPh sb="10" eb="12">
      <t>ヨウサイ</t>
    </rPh>
    <rPh sb="13" eb="15">
      <t>ボウエイ</t>
    </rPh>
    <rPh sb="16" eb="18">
      <t>トクイ</t>
    </rPh>
    <phoneticPr fontId="1"/>
  </si>
  <si>
    <t>Logrian Cavalry</t>
    <phoneticPr fontId="1"/>
  </si>
  <si>
    <t>騎兵</t>
    <rPh sb="0" eb="2">
      <t>キヘイ</t>
    </rPh>
    <phoneticPr fontId="1"/>
  </si>
  <si>
    <t>軽突撃槍、投槍、盾を持つ騎兵。軽騎兵寄りだが戦闘力は十分</t>
    <rPh sb="0" eb="1">
      <t>ケイ</t>
    </rPh>
    <rPh sb="1" eb="3">
      <t>トツゲキ</t>
    </rPh>
    <rPh sb="3" eb="4">
      <t>ヤリ</t>
    </rPh>
    <rPh sb="5" eb="7">
      <t>ナゲヤリ</t>
    </rPh>
    <rPh sb="8" eb="9">
      <t>タテ</t>
    </rPh>
    <rPh sb="10" eb="11">
      <t>モ</t>
    </rPh>
    <rPh sb="12" eb="14">
      <t>キヘイ</t>
    </rPh>
    <rPh sb="15" eb="16">
      <t>ケイ</t>
    </rPh>
    <rPh sb="16" eb="18">
      <t>キヘイ</t>
    </rPh>
    <rPh sb="18" eb="19">
      <t>ヨ</t>
    </rPh>
    <rPh sb="22" eb="25">
      <t>セントウリョク</t>
    </rPh>
    <rPh sb="26" eb="28">
      <t>ジュウブン</t>
    </rPh>
    <phoneticPr fontId="1"/>
  </si>
  <si>
    <t>Knight of Man</t>
    <phoneticPr fontId="1"/>
  </si>
  <si>
    <t>突撃槍、長剣、騎盾を持つ重騎兵。単なる殴り合いでは非常に強力</t>
    <rPh sb="0" eb="2">
      <t>トツゲキ</t>
    </rPh>
    <rPh sb="2" eb="3">
      <t>ヤリ</t>
    </rPh>
    <rPh sb="4" eb="6">
      <t>チョウケン</t>
    </rPh>
    <rPh sb="7" eb="8">
      <t>キ</t>
    </rPh>
    <rPh sb="8" eb="9">
      <t>タテ</t>
    </rPh>
    <rPh sb="10" eb="11">
      <t>モ</t>
    </rPh>
    <rPh sb="12" eb="13">
      <t>ジュウ</t>
    </rPh>
    <rPh sb="13" eb="15">
      <t>キヘイ</t>
    </rPh>
    <rPh sb="16" eb="17">
      <t>タン</t>
    </rPh>
    <rPh sb="19" eb="20">
      <t>ナグ</t>
    </rPh>
    <rPh sb="21" eb="22">
      <t>ア</t>
    </rPh>
    <rPh sb="25" eb="27">
      <t>ヒジョウ</t>
    </rPh>
    <rPh sb="28" eb="30">
      <t>キョウリョク</t>
    </rPh>
    <phoneticPr fontId="1"/>
  </si>
  <si>
    <t>Warden of Avalon</t>
    <phoneticPr fontId="1"/>
  </si>
  <si>
    <t>大剣を持つ重歩兵。隠密行動ができ護衛も得意</t>
    <rPh sb="0" eb="2">
      <t>ダイケン</t>
    </rPh>
    <rPh sb="3" eb="4">
      <t>モ</t>
    </rPh>
    <rPh sb="5" eb="6">
      <t>ジュウ</t>
    </rPh>
    <rPh sb="6" eb="8">
      <t>ホヘイ</t>
    </rPh>
    <rPh sb="9" eb="11">
      <t>オンミツ</t>
    </rPh>
    <rPh sb="11" eb="13">
      <t>コウドウ</t>
    </rPh>
    <rPh sb="16" eb="18">
      <t>ゴエイ</t>
    </rPh>
    <rPh sb="19" eb="21">
      <t>トクイ</t>
    </rPh>
    <phoneticPr fontId="1"/>
  </si>
  <si>
    <t>Knight of Avalon</t>
    <phoneticPr fontId="1"/>
  </si>
  <si>
    <t>突撃槍、長剣、騎盾を持つ重騎兵。軽騎兵すら凌ぐ驚異的な速度を持つ</t>
    <rPh sb="0" eb="2">
      <t>トツゲキ</t>
    </rPh>
    <rPh sb="2" eb="3">
      <t>ヤリ</t>
    </rPh>
    <rPh sb="4" eb="6">
      <t>チョウケン</t>
    </rPh>
    <rPh sb="7" eb="8">
      <t>キ</t>
    </rPh>
    <rPh sb="8" eb="9">
      <t>タテ</t>
    </rPh>
    <rPh sb="10" eb="11">
      <t>モ</t>
    </rPh>
    <rPh sb="12" eb="13">
      <t>ジュウ</t>
    </rPh>
    <rPh sb="13" eb="15">
      <t>キヘイ</t>
    </rPh>
    <rPh sb="16" eb="17">
      <t>ケイ</t>
    </rPh>
    <rPh sb="17" eb="19">
      <t>キヘイ</t>
    </rPh>
    <rPh sb="21" eb="22">
      <t>シノ</t>
    </rPh>
    <rPh sb="23" eb="26">
      <t>キョウイテキ</t>
    </rPh>
    <rPh sb="27" eb="29">
      <t>ソクド</t>
    </rPh>
    <rPh sb="30" eb="31">
      <t>モ</t>
    </rPh>
    <phoneticPr fontId="1"/>
  </si>
  <si>
    <t>20</t>
    <phoneticPr fontId="1"/>
  </si>
  <si>
    <t>f</t>
    <phoneticPr fontId="1"/>
  </si>
  <si>
    <t>Man</t>
    <phoneticPr fontId="1"/>
  </si>
  <si>
    <t>Monk</t>
    <phoneticPr fontId="1"/>
  </si>
  <si>
    <t>聖1</t>
    <rPh sb="0" eb="1">
      <t>セイ</t>
    </rPh>
    <phoneticPr fontId="1"/>
  </si>
  <si>
    <t>Bard</t>
    <phoneticPr fontId="1"/>
  </si>
  <si>
    <t>緑1</t>
    <rPh sb="0" eb="1">
      <t>ミドリ</t>
    </rPh>
    <phoneticPr fontId="1"/>
  </si>
  <si>
    <t>Daughter of Avalon</t>
    <phoneticPr fontId="1"/>
  </si>
  <si>
    <t>風緑+1:100%</t>
    <rPh sb="0" eb="1">
      <t>カゼ</t>
    </rPh>
    <rPh sb="1" eb="2">
      <t>ミドリ</t>
    </rPh>
    <phoneticPr fontId="1"/>
  </si>
  <si>
    <t>Mother of Avalon</t>
    <phoneticPr fontId="1"/>
  </si>
  <si>
    <t>緑1聖1</t>
    <rPh sb="0" eb="1">
      <t>ミドリ</t>
    </rPh>
    <rPh sb="2" eb="3">
      <t>セイ</t>
    </rPh>
    <phoneticPr fontId="1"/>
  </si>
  <si>
    <t>風緑+1:100% 風緑+1:100% 水地+1:20%</t>
    <rPh sb="0" eb="1">
      <t>カゼ</t>
    </rPh>
    <rPh sb="1" eb="2">
      <t>ミドリ</t>
    </rPh>
    <rPh sb="10" eb="11">
      <t>カゼ</t>
    </rPh>
    <rPh sb="11" eb="12">
      <t>ミドリ</t>
    </rPh>
    <rPh sb="20" eb="21">
      <t>ミズ</t>
    </rPh>
    <rPh sb="21" eb="22">
      <t>チ</t>
    </rPh>
    <phoneticPr fontId="1"/>
  </si>
  <si>
    <t>Crone of Avalon</t>
    <phoneticPr fontId="1"/>
  </si>
  <si>
    <t>風2緑3聖1</t>
    <rPh sb="0" eb="1">
      <t>カゼ</t>
    </rPh>
    <rPh sb="2" eb="3">
      <t>ミドリ</t>
    </rPh>
    <rPh sb="4" eb="5">
      <t>セイ</t>
    </rPh>
    <phoneticPr fontId="1"/>
  </si>
  <si>
    <t>風水地緑+1:100% 風水地緑+1:10%</t>
    <rPh sb="0" eb="1">
      <t>カゼ</t>
    </rPh>
    <rPh sb="1" eb="2">
      <t>ミズ</t>
    </rPh>
    <rPh sb="2" eb="3">
      <t>チ</t>
    </rPh>
    <rPh sb="3" eb="4">
      <t>ミドリ</t>
    </rPh>
    <rPh sb="12" eb="13">
      <t>カゼ</t>
    </rPh>
    <rPh sb="13" eb="14">
      <t>ミズ</t>
    </rPh>
    <rPh sb="14" eb="15">
      <t>チ</t>
    </rPh>
    <rPh sb="15" eb="16">
      <t>ミドリ</t>
    </rPh>
    <phoneticPr fontId="1"/>
  </si>
  <si>
    <t>17+</t>
    <phoneticPr fontId="1"/>
  </si>
  <si>
    <t>11+</t>
    <phoneticPr fontId="1"/>
  </si>
  <si>
    <t>Logrian Wise Man</t>
    <phoneticPr fontId="1"/>
  </si>
  <si>
    <t>地1</t>
    <rPh sb="0" eb="1">
      <t>チ</t>
    </rPh>
    <phoneticPr fontId="1"/>
  </si>
  <si>
    <t>火風地緑+1:100%</t>
    <rPh sb="0" eb="1">
      <t>ヒ</t>
    </rPh>
    <rPh sb="1" eb="2">
      <t>カゼ</t>
    </rPh>
    <rPh sb="2" eb="3">
      <t>チ</t>
    </rPh>
    <rPh sb="3" eb="4">
      <t>ミドリ</t>
    </rPh>
    <phoneticPr fontId="1"/>
  </si>
  <si>
    <t>Thaumaturgy</t>
    <phoneticPr fontId="1"/>
  </si>
  <si>
    <t>Chorus Master</t>
    <phoneticPr fontId="1"/>
  </si>
  <si>
    <t>緑1</t>
    <rPh sb="0" eb="1">
      <t>ミドリ</t>
    </rPh>
    <phoneticPr fontId="1"/>
  </si>
  <si>
    <t>戦闘</t>
    <rPh sb="0" eb="2">
      <t>セントウ</t>
    </rPh>
    <phoneticPr fontId="1"/>
  </si>
  <si>
    <t>水陸両用</t>
    <rPh sb="0" eb="2">
      <t>スイリク</t>
    </rPh>
    <rPh sb="2" eb="4">
      <t>リョウヨウ</t>
    </rPh>
    <phoneticPr fontId="1"/>
  </si>
  <si>
    <t>集団詠唱</t>
    <rPh sb="0" eb="2">
      <t>シュウダン</t>
    </rPh>
    <rPh sb="2" eb="4">
      <t>エイショウ</t>
    </rPh>
    <phoneticPr fontId="1"/>
  </si>
  <si>
    <t>自身を呪歌を用いたCommunionの利用者側へ登録します</t>
    <rPh sb="3" eb="5">
      <t>ジュカ</t>
    </rPh>
    <rPh sb="6" eb="7">
      <t>モチ</t>
    </rPh>
    <phoneticPr fontId="1"/>
  </si>
  <si>
    <t>Communion Master</t>
    <phoneticPr fontId="1"/>
  </si>
  <si>
    <t>Spell Singer能力が必要</t>
    <rPh sb="12" eb="14">
      <t>ノウリョク</t>
    </rPh>
    <rPh sb="15" eb="17">
      <t>ヒツヨウ</t>
    </rPh>
    <phoneticPr fontId="1"/>
  </si>
  <si>
    <t>Chorus Slave</t>
    <phoneticPr fontId="1"/>
  </si>
  <si>
    <t>自身を呪歌を用いたCommunionの供給者側へ登録します</t>
    <rPh sb="3" eb="5">
      <t>ジュカ</t>
    </rPh>
    <rPh sb="6" eb="7">
      <t>モチ</t>
    </rPh>
    <phoneticPr fontId="1"/>
  </si>
  <si>
    <t>Communion Slave</t>
    <phoneticPr fontId="1"/>
  </si>
  <si>
    <t>Summon Black Dogs</t>
    <phoneticPr fontId="1"/>
  </si>
  <si>
    <t>Summon Cu Sidhe</t>
    <phoneticPr fontId="1"/>
  </si>
  <si>
    <t>Summon Barghests</t>
    <phoneticPr fontId="1"/>
  </si>
  <si>
    <t>Chorus Master</t>
    <phoneticPr fontId="1"/>
  </si>
  <si>
    <t>Chorus Slave</t>
    <phoneticPr fontId="1"/>
  </si>
  <si>
    <t>Conjuration</t>
    <phoneticPr fontId="1"/>
  </si>
  <si>
    <t>Summon Cu Sidhe</t>
    <phoneticPr fontId="1"/>
  </si>
  <si>
    <t>緑2</t>
    <rPh sb="0" eb="1">
      <t>ミドリ</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</si>
  <si>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</si>
  <si>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</si>
  <si>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</si>
  <si>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神聖なる妖精犬Cu Sidheを7体召喚します</t>
    <phoneticPr fontId="1"/>
  </si>
  <si>
    <t>Cu Sidhe</t>
    <phoneticPr fontId="1"/>
  </si>
  <si>
    <t>Man</t>
    <phoneticPr fontId="1"/>
  </si>
  <si>
    <t>Man</t>
    <phoneticPr fontId="1"/>
  </si>
  <si>
    <t>Castellan</t>
    <phoneticPr fontId="1"/>
  </si>
  <si>
    <t>Spearman:10　Logrian Warrior:5　Logrian Slinger:10</t>
    <phoneticPr fontId="1"/>
  </si>
  <si>
    <t>Bard</t>
    <phoneticPr fontId="1"/>
  </si>
  <si>
    <t>Longbowman:10　Tower Guard:10</t>
    <phoneticPr fontId="1"/>
  </si>
  <si>
    <t>Castellan</t>
    <phoneticPr fontId="1"/>
  </si>
  <si>
    <t>Longbowman:10</t>
    <phoneticPr fontId="1"/>
  </si>
  <si>
    <t>Manは封建制の王国です。
彼らの王国は、Tuathaとして知られる、背が高く不思議な力を持つ存在の種族を征服することによって樹立されました。
Tuathaが破られたとき、彼らの最大の宝であるAvalonの魔法の森が発見されました。
大いなる魔法は、その深みに隠されていました。
AvalonのWitchらは森に入り、古い伝承を学んで、Manの国力と影響力の成長を助けました。
Manの歩兵隊は限定的で、重装備な部隊を欠いています。
彼らの常備軍は多くの場合、強力な騎士団と熟練した長弓兵から構成されます。
Witchは、彼女ら自身の特別な部隊、Avalonの監視者と騎士を訓練します。
これらの部隊は非常に高い技量を持ち、さらにWitchにより魔法で強化されています。
Manの神に仕える修道士たちは、国中の至る所に点在する修道院で知識を集め、記録する啓示を受けた学者たちです。
Witchとその使用人たちによって排斥されたLogrianの民の子孫は、貴族たちの要塞の外に住んでいます。</t>
    <phoneticPr fontId="1"/>
  </si>
  <si>
    <t>人間、フィルボルグ、シー、トゥアハ</t>
    <rPh sb="0" eb="2">
      <t>ニンゲン</t>
    </rPh>
    <phoneticPr fontId="1"/>
  </si>
  <si>
    <t>Castle</t>
    <phoneticPr fontId="1"/>
  </si>
  <si>
    <t>Standard</t>
    <phoneticPr fontId="1"/>
  </si>
  <si>
    <t>Mound of Ancient Kings</t>
    <phoneticPr fontId="1"/>
  </si>
  <si>
    <t>風3緑2</t>
    <rPh sb="0" eb="1">
      <t>カゼ</t>
    </rPh>
    <rPh sb="2" eb="3">
      <t>ミドリ</t>
    </rPh>
    <phoneticPr fontId="1"/>
  </si>
  <si>
    <t>Milesian Scout</t>
    <phoneticPr fontId="1"/>
  </si>
  <si>
    <t>城</t>
    <rPh sb="0" eb="1">
      <t>シロ</t>
    </rPh>
    <phoneticPr fontId="1"/>
  </si>
  <si>
    <t>斥候</t>
    <rPh sb="0" eb="2">
      <t>セッコウ</t>
    </rPh>
    <phoneticPr fontId="1"/>
  </si>
  <si>
    <t>ほぼ標準通りの斥候。寿命や魔法抵抗に大した意味はない</t>
    <rPh sb="2" eb="4">
      <t>ヒョウジュン</t>
    </rPh>
    <rPh sb="4" eb="5">
      <t>ドオ</t>
    </rPh>
    <rPh sb="7" eb="9">
      <t>セッコウ</t>
    </rPh>
    <rPh sb="10" eb="12">
      <t>ジュミョウ</t>
    </rPh>
    <rPh sb="13" eb="15">
      <t>マホウ</t>
    </rPh>
    <rPh sb="15" eb="17">
      <t>テイコウ</t>
    </rPh>
    <rPh sb="18" eb="19">
      <t>タイ</t>
    </rPh>
    <rPh sb="21" eb="23">
      <t>イミ</t>
    </rPh>
    <phoneticPr fontId="1"/>
  </si>
  <si>
    <t>16</t>
    <phoneticPr fontId="1"/>
  </si>
  <si>
    <t>fm</t>
    <phoneticPr fontId="1"/>
  </si>
  <si>
    <t>Milesian Champion</t>
    <phoneticPr fontId="1"/>
  </si>
  <si>
    <t>指揮官</t>
    <rPh sb="0" eb="3">
      <t>シキカン</t>
    </rPh>
    <phoneticPr fontId="1"/>
  </si>
  <si>
    <t>標準的な指揮官。防具の質が良い</t>
    <rPh sb="0" eb="3">
      <t>ヒョウジュンテキ</t>
    </rPh>
    <rPh sb="4" eb="7">
      <t>シキカン</t>
    </rPh>
    <rPh sb="8" eb="10">
      <t>ボウグ</t>
    </rPh>
    <rPh sb="11" eb="12">
      <t>シツ</t>
    </rPh>
    <rPh sb="13" eb="14">
      <t>ヨ</t>
    </rPh>
    <phoneticPr fontId="1"/>
  </si>
  <si>
    <t>12</t>
    <phoneticPr fontId="1"/>
  </si>
  <si>
    <t>Fir Bolg Champion</t>
    <phoneticPr fontId="1"/>
  </si>
  <si>
    <t>標準的な指揮官その二。防具は劣るが戦闘技能が高い</t>
    <rPh sb="9" eb="10">
      <t>ニ</t>
    </rPh>
    <rPh sb="11" eb="13">
      <t>ボウグ</t>
    </rPh>
    <rPh sb="14" eb="15">
      <t>オト</t>
    </rPh>
    <rPh sb="17" eb="19">
      <t>セントウ</t>
    </rPh>
    <rPh sb="19" eb="21">
      <t>ギノウ</t>
    </rPh>
    <rPh sb="22" eb="23">
      <t>タカ</t>
    </rPh>
    <phoneticPr fontId="1"/>
  </si>
  <si>
    <t>Milesian Monk</t>
    <phoneticPr fontId="1"/>
  </si>
  <si>
    <t>聖職者</t>
    <rPh sb="0" eb="3">
      <t>セイショクシャ</t>
    </rPh>
    <phoneticPr fontId="1"/>
  </si>
  <si>
    <t>y</t>
    <phoneticPr fontId="1"/>
  </si>
  <si>
    <t>y</t>
    <phoneticPr fontId="1"/>
  </si>
  <si>
    <t>14</t>
    <phoneticPr fontId="1"/>
  </si>
  <si>
    <t>レベル1の聖職者。実に平凡な性能</t>
    <rPh sb="5" eb="8">
      <t>セイショクシャ</t>
    </rPh>
    <rPh sb="9" eb="10">
      <t>ジツ</t>
    </rPh>
    <rPh sb="11" eb="13">
      <t>ヘイボン</t>
    </rPh>
    <rPh sb="14" eb="16">
      <t>セイノウ</t>
    </rPh>
    <phoneticPr fontId="1"/>
  </si>
  <si>
    <t>Bard</t>
    <phoneticPr fontId="1"/>
  </si>
  <si>
    <t>密偵</t>
    <rPh sb="0" eb="2">
      <t>ミッテイ</t>
    </rPh>
    <phoneticPr fontId="1"/>
  </si>
  <si>
    <t>緑魔法を持つ密偵。首都潜入時は魔法関連情報も明かせる</t>
    <phoneticPr fontId="1"/>
  </si>
  <si>
    <t>f</t>
    <phoneticPr fontId="1"/>
  </si>
  <si>
    <t>Sidhe Champion</t>
    <phoneticPr fontId="1"/>
  </si>
  <si>
    <t>y</t>
    <phoneticPr fontId="1"/>
  </si>
  <si>
    <t>f</t>
    <phoneticPr fontId="1"/>
  </si>
  <si>
    <t>Sidhe Lord</t>
    <phoneticPr fontId="1"/>
  </si>
  <si>
    <t>26</t>
    <phoneticPr fontId="1"/>
  </si>
  <si>
    <t>Tuatha</t>
    <phoneticPr fontId="1"/>
  </si>
  <si>
    <t>都</t>
    <rPh sb="0" eb="1">
      <t>ミヤコ</t>
    </rPh>
    <phoneticPr fontId="1"/>
  </si>
  <si>
    <t>レベル2の聖職者。風と緑の魔法も持ち最上位指揮官も兼任</t>
    <rPh sb="5" eb="8">
      <t>セイショクシャ</t>
    </rPh>
    <rPh sb="9" eb="10">
      <t>カゼ</t>
    </rPh>
    <rPh sb="11" eb="12">
      <t>ミドリ</t>
    </rPh>
    <rPh sb="13" eb="15">
      <t>マホウ</t>
    </rPh>
    <rPh sb="16" eb="17">
      <t>モ</t>
    </rPh>
    <rPh sb="18" eb="21">
      <t>サイジョウイ</t>
    </rPh>
    <rPh sb="21" eb="24">
      <t>シキカン</t>
    </rPh>
    <rPh sb="25" eb="27">
      <t>ケンニン</t>
    </rPh>
    <phoneticPr fontId="1"/>
  </si>
  <si>
    <t>レベル2の聖職者。風と緑の魔法も持ち上位指揮官も兼任</t>
    <phoneticPr fontId="1"/>
  </si>
  <si>
    <t>レベル1の聖職者。風と緑の魔法も持ち指揮官も兼任</t>
    <phoneticPr fontId="1"/>
  </si>
  <si>
    <t>30+</t>
    <phoneticPr fontId="1"/>
  </si>
  <si>
    <t>f</t>
    <phoneticPr fontId="1"/>
  </si>
  <si>
    <t>片手</t>
    <rPh sb="0" eb="2">
      <t>カタテ</t>
    </rPh>
    <phoneticPr fontId="1"/>
  </si>
  <si>
    <t>Shillelagh</t>
    <phoneticPr fontId="1"/>
  </si>
  <si>
    <t>緑1</t>
    <rPh sb="0" eb="1">
      <t>ミドリ</t>
    </rPh>
    <phoneticPr fontId="1"/>
  </si>
  <si>
    <t>打魔</t>
    <rPh sb="0" eb="1">
      <t>ダ</t>
    </rPh>
    <rPh sb="1" eb="2">
      <t>マ</t>
    </rPh>
    <phoneticPr fontId="1"/>
  </si>
  <si>
    <t>l</t>
    <phoneticPr fontId="1"/>
  </si>
  <si>
    <t>随員：Sprite1体</t>
    <rPh sb="0" eb="2">
      <t>ズイイン</t>
    </rPh>
    <rPh sb="10" eb="11">
      <t>タイ</t>
    </rPh>
    <phoneticPr fontId="1"/>
  </si>
  <si>
    <t>小妖精と幸運の護りを得る棍棒。護身向け</t>
    <rPh sb="0" eb="3">
      <t>ショウヨウセイ</t>
    </rPh>
    <rPh sb="4" eb="6">
      <t>コウウン</t>
    </rPh>
    <rPh sb="7" eb="8">
      <t>マモ</t>
    </rPh>
    <rPh sb="10" eb="11">
      <t>エ</t>
    </rPh>
    <rPh sb="12" eb="14">
      <t>コンボウ</t>
    </rPh>
    <rPh sb="15" eb="17">
      <t>ゴシン</t>
    </rPh>
    <rPh sb="17" eb="18">
      <t>ム</t>
    </rPh>
    <phoneticPr fontId="1"/>
  </si>
  <si>
    <t>Bean Sidhe</t>
    <phoneticPr fontId="1"/>
  </si>
  <si>
    <t>魔術師</t>
    <rPh sb="0" eb="3">
      <t>マジュツシ</t>
    </rPh>
    <phoneticPr fontId="1"/>
  </si>
  <si>
    <t>風、水、緑などの魔法技能を持つ。聖職者ではないが神聖</t>
    <phoneticPr fontId="1"/>
  </si>
  <si>
    <t>Eriu</t>
    <phoneticPr fontId="1"/>
  </si>
  <si>
    <t>Milesian Slinger</t>
    <phoneticPr fontId="1"/>
  </si>
  <si>
    <t>射手</t>
    <rPh sb="0" eb="2">
      <t>シャシュ</t>
    </rPh>
    <phoneticPr fontId="1"/>
  </si>
  <si>
    <t>投石器を使う安価な射撃部隊。Milesianは魔法抵抗と寿命に優れる</t>
    <rPh sb="6" eb="8">
      <t>アンカ</t>
    </rPh>
    <rPh sb="23" eb="25">
      <t>マホウ</t>
    </rPh>
    <rPh sb="25" eb="27">
      <t>テイコウ</t>
    </rPh>
    <rPh sb="28" eb="30">
      <t>ジュミョウ</t>
    </rPh>
    <rPh sb="31" eb="32">
      <t>スグ</t>
    </rPh>
    <phoneticPr fontId="1"/>
  </si>
  <si>
    <t>Milesian Spearman</t>
    <phoneticPr fontId="1"/>
  </si>
  <si>
    <t>歩兵</t>
    <rPh sb="0" eb="2">
      <t>ホヘイ</t>
    </rPh>
    <phoneticPr fontId="1"/>
  </si>
  <si>
    <t>槍と盾を持つ軽歩兵。とりあえず数を並べるのに向く</t>
    <phoneticPr fontId="1"/>
  </si>
  <si>
    <t>Milesian Longspear</t>
    <phoneticPr fontId="1"/>
  </si>
  <si>
    <t>長槍と盾を持つ歩兵。槍兵相手でも迎撃できる</t>
    <phoneticPr fontId="1"/>
  </si>
  <si>
    <t>Milesian Swordman</t>
    <phoneticPr fontId="1"/>
  </si>
  <si>
    <t>長剣と盾を持つ歩兵。槍よりも一撃が重い</t>
    <rPh sb="0" eb="2">
      <t>チョウケン</t>
    </rPh>
    <rPh sb="3" eb="4">
      <t>タテ</t>
    </rPh>
    <rPh sb="5" eb="6">
      <t>モ</t>
    </rPh>
    <rPh sb="7" eb="9">
      <t>ホヘイ</t>
    </rPh>
    <rPh sb="10" eb="11">
      <t>ヤリ</t>
    </rPh>
    <rPh sb="14" eb="16">
      <t>イチゲキ</t>
    </rPh>
    <rPh sb="17" eb="18">
      <t>オモ</t>
    </rPh>
    <phoneticPr fontId="1"/>
  </si>
  <si>
    <t>Fir Bolg Slinger</t>
    <phoneticPr fontId="1"/>
  </si>
  <si>
    <t>高精度の投石部隊。軽装の敵が相手なら使える</t>
    <phoneticPr fontId="1"/>
  </si>
  <si>
    <t>Fir Bolg</t>
    <phoneticPr fontId="1"/>
  </si>
  <si>
    <t>斧と盾を持つ軽歩兵。装備は人間に劣るが戦闘技能は一流</t>
    <rPh sb="0" eb="1">
      <t>オノ</t>
    </rPh>
    <rPh sb="2" eb="3">
      <t>タテ</t>
    </rPh>
    <rPh sb="4" eb="5">
      <t>モ</t>
    </rPh>
    <rPh sb="6" eb="7">
      <t>ケイ</t>
    </rPh>
    <rPh sb="7" eb="9">
      <t>ホヘイ</t>
    </rPh>
    <rPh sb="10" eb="12">
      <t>ソウビ</t>
    </rPh>
    <rPh sb="13" eb="15">
      <t>ニンゲン</t>
    </rPh>
    <rPh sb="16" eb="17">
      <t>オト</t>
    </rPh>
    <rPh sb="19" eb="21">
      <t>セントウ</t>
    </rPh>
    <rPh sb="21" eb="23">
      <t>ギノウ</t>
    </rPh>
    <rPh sb="24" eb="26">
      <t>イチリュウ</t>
    </rPh>
    <phoneticPr fontId="1"/>
  </si>
  <si>
    <t>槍、投槍、盾を持つ軽歩兵。脆さはあるが使い勝手は良い</t>
    <rPh sb="0" eb="1">
      <t>ヤリ</t>
    </rPh>
    <rPh sb="2" eb="4">
      <t>ナゲヤリ</t>
    </rPh>
    <rPh sb="5" eb="6">
      <t>タテ</t>
    </rPh>
    <rPh sb="7" eb="8">
      <t>モ</t>
    </rPh>
    <rPh sb="9" eb="10">
      <t>ケイ</t>
    </rPh>
    <rPh sb="10" eb="12">
      <t>ホヘイ</t>
    </rPh>
    <rPh sb="13" eb="14">
      <t>モロ</t>
    </rPh>
    <rPh sb="19" eb="20">
      <t>ツカ</t>
    </rPh>
    <rPh sb="21" eb="23">
      <t>ガッテ</t>
    </rPh>
    <rPh sb="24" eb="25">
      <t>ヨ</t>
    </rPh>
    <phoneticPr fontId="1"/>
  </si>
  <si>
    <t>Daoine Sidhe</t>
    <phoneticPr fontId="1"/>
  </si>
  <si>
    <t>槍、投槍、盾を持つ歩兵。鏡像を纏っており白兵戦に強い</t>
    <rPh sb="0" eb="1">
      <t>ヤリ</t>
    </rPh>
    <rPh sb="2" eb="4">
      <t>ナゲヤリ</t>
    </rPh>
    <rPh sb="5" eb="6">
      <t>タテ</t>
    </rPh>
    <rPh sb="7" eb="8">
      <t>モ</t>
    </rPh>
    <rPh sb="9" eb="11">
      <t>ホヘイ</t>
    </rPh>
    <rPh sb="12" eb="14">
      <t>キョウゾウ</t>
    </rPh>
    <rPh sb="15" eb="16">
      <t>マト</t>
    </rPh>
    <rPh sb="20" eb="23">
      <t>ハクヘイセン</t>
    </rPh>
    <rPh sb="24" eb="25">
      <t>ツヨ</t>
    </rPh>
    <phoneticPr fontId="1"/>
  </si>
  <si>
    <t>兵士</t>
    <rPh sb="0" eb="2">
      <t>ヘイシ</t>
    </rPh>
    <phoneticPr fontId="1"/>
  </si>
  <si>
    <t>Milesian Monk</t>
    <phoneticPr fontId="1"/>
  </si>
  <si>
    <t>聖1</t>
    <rPh sb="0" eb="1">
      <t>セイ</t>
    </rPh>
    <phoneticPr fontId="1"/>
  </si>
  <si>
    <t>Bard</t>
    <phoneticPr fontId="1"/>
  </si>
  <si>
    <t>緑1</t>
    <rPh sb="0" eb="1">
      <t>ミドリ</t>
    </rPh>
    <phoneticPr fontId="1"/>
  </si>
  <si>
    <t>Sidhe Champion</t>
    <phoneticPr fontId="1"/>
  </si>
  <si>
    <t>風1緑1聖1</t>
    <rPh sb="0" eb="1">
      <t>カゼ</t>
    </rPh>
    <rPh sb="2" eb="3">
      <t>ミドリ</t>
    </rPh>
    <rPh sb="4" eb="5">
      <t>セイ</t>
    </rPh>
    <phoneticPr fontId="1"/>
  </si>
  <si>
    <t>Sidhe Lord</t>
    <phoneticPr fontId="1"/>
  </si>
  <si>
    <t>風2緑1聖2</t>
    <rPh sb="0" eb="1">
      <t>カゼ</t>
    </rPh>
    <rPh sb="2" eb="3">
      <t>ミドリ</t>
    </rPh>
    <rPh sb="4" eb="5">
      <t>セイ</t>
    </rPh>
    <phoneticPr fontId="1"/>
  </si>
  <si>
    <t>Tuatha</t>
    <phoneticPr fontId="1"/>
  </si>
  <si>
    <t>風3緑2聖2</t>
    <rPh sb="0" eb="1">
      <t>カゼ</t>
    </rPh>
    <rPh sb="2" eb="3">
      <t>ミドリ</t>
    </rPh>
    <rPh sb="4" eb="5">
      <t>セイ</t>
    </rPh>
    <phoneticPr fontId="1"/>
  </si>
  <si>
    <t>17+</t>
    <phoneticPr fontId="1"/>
  </si>
  <si>
    <t>風水地緑+1:100% 風水地緑+1:10%</t>
    <rPh sb="0" eb="1">
      <t>カゼ</t>
    </rPh>
    <rPh sb="1" eb="2">
      <t>ミズ</t>
    </rPh>
    <rPh sb="2" eb="3">
      <t>チ</t>
    </rPh>
    <rPh sb="3" eb="4">
      <t>ミドリ</t>
    </rPh>
    <rPh sb="12" eb="13">
      <t>カゼ</t>
    </rPh>
    <rPh sb="13" eb="14">
      <t>ミズ</t>
    </rPh>
    <rPh sb="14" eb="15">
      <t>チ</t>
    </rPh>
    <rPh sb="15" eb="16">
      <t>ミドリ</t>
    </rPh>
    <phoneticPr fontId="1"/>
  </si>
  <si>
    <t>Bean Sidhe</t>
    <phoneticPr fontId="1"/>
  </si>
  <si>
    <t>風1水1緑1</t>
    <rPh sb="0" eb="1">
      <t>カゼ</t>
    </rPh>
    <rPh sb="2" eb="3">
      <t>ミズ</t>
    </rPh>
    <rPh sb="4" eb="5">
      <t>ミドリ</t>
    </rPh>
    <phoneticPr fontId="1"/>
  </si>
  <si>
    <t>風水地緑+1:100%</t>
    <rPh sb="0" eb="1">
      <t>カゼ</t>
    </rPh>
    <rPh sb="1" eb="2">
      <t>ミズ</t>
    </rPh>
    <rPh sb="2" eb="3">
      <t>チ</t>
    </rPh>
    <rPh sb="3" eb="4">
      <t>ミドリ</t>
    </rPh>
    <phoneticPr fontId="1"/>
  </si>
  <si>
    <t>Milesian Champion</t>
    <phoneticPr fontId="1"/>
  </si>
  <si>
    <t>Milesian Slinger:20　Milesian Swordsman:10</t>
    <phoneticPr fontId="1"/>
  </si>
  <si>
    <t>Milesian Longspear:10　Fir Bolg:10</t>
    <phoneticPr fontId="1"/>
  </si>
  <si>
    <t>Fir Bolgは槍装備</t>
    <rPh sb="9" eb="10">
      <t>ヤリ</t>
    </rPh>
    <rPh sb="10" eb="12">
      <t>ソウビ</t>
    </rPh>
    <phoneticPr fontId="1"/>
  </si>
  <si>
    <t>Milesian Slinger:15</t>
    <phoneticPr fontId="1"/>
  </si>
  <si>
    <t>Contact Cu Sidhe</t>
    <phoneticPr fontId="1"/>
  </si>
  <si>
    <t>EA</t>
    <phoneticPr fontId="1"/>
  </si>
  <si>
    <t>Tir na n'Og</t>
    <phoneticPr fontId="1"/>
  </si>
  <si>
    <t>Shillelagh</t>
    <phoneticPr fontId="1"/>
  </si>
  <si>
    <t>MA</t>
    <phoneticPr fontId="1"/>
  </si>
  <si>
    <t>Shillelagh</t>
    <phoneticPr fontId="1"/>
  </si>
  <si>
    <t>人間がTuathaとFir Bolgの地にやってきたとき、Tuathaの敗北と完全な撤退に終わった戦いが引き起こされました。
常若の国はこの世から永久的に失われ、そしてAvalon島はManのWitchらによって奪われました。
Tuathaの子孫であるSidheは、古代の塚に隠された入り口を使い、奇妙な黄昏の領域へと退却しました。
Fir Bolgの国は、侵略者であるManとそのWitch、そしてMilesianの間で分割されました。
Milesianは彼らの地にEriuという名を付けました。
Eriuの人口の大半は、Milesianを祖とする人間から成りますが、少数のFir Bolgは今も僻村で生き延びています。
新たなる神の到来により、Daoine Sidheは、Milesianを率いるためにその魔法の塚から再び姿を現しました。
Eriuは現在、目覚めしSidheらによって統治される、人間とFir Bolgの国です。</t>
    <phoneticPr fontId="1"/>
  </si>
  <si>
    <t>人間</t>
    <rPh sb="0" eb="2">
      <t>ニンゲン</t>
    </rPh>
    <phoneticPr fontId="1"/>
  </si>
  <si>
    <t>全ての要塞に資源ボーナス</t>
    <rPh sb="0" eb="1">
      <t>スベ</t>
    </rPh>
    <rPh sb="3" eb="5">
      <t>ヨウサイ</t>
    </rPh>
    <rPh sb="6" eb="8">
      <t>シゲン</t>
    </rPh>
    <phoneticPr fontId="1"/>
  </si>
  <si>
    <t>Citadel</t>
    <phoneticPr fontId="1"/>
  </si>
  <si>
    <t>Standard</t>
    <phoneticPr fontId="1"/>
  </si>
  <si>
    <t>The Keep of Ulm, The Forge of Ulm</t>
    <phoneticPr fontId="1"/>
  </si>
  <si>
    <t>地5</t>
    <rPh sb="0" eb="1">
      <t>チ</t>
    </rPh>
    <phoneticPr fontId="1"/>
  </si>
  <si>
    <t>Spy</t>
    <phoneticPr fontId="1"/>
  </si>
  <si>
    <t>指揮官</t>
    <rPh sb="0" eb="3">
      <t>シキカン</t>
    </rPh>
    <phoneticPr fontId="1"/>
  </si>
  <si>
    <t>城</t>
    <rPh sb="0" eb="1">
      <t>シロ</t>
    </rPh>
    <phoneticPr fontId="1"/>
  </si>
  <si>
    <t>密偵</t>
    <rPh sb="0" eb="2">
      <t>ミッテイ</t>
    </rPh>
    <phoneticPr fontId="1"/>
  </si>
  <si>
    <t>16</t>
    <phoneticPr fontId="1"/>
  </si>
  <si>
    <t>基本的な密偵。高度な情報収集から反乱工作までこなす</t>
    <rPh sb="0" eb="3">
      <t>キホンテキ</t>
    </rPh>
    <rPh sb="4" eb="6">
      <t>ミッテイ</t>
    </rPh>
    <rPh sb="7" eb="9">
      <t>コウド</t>
    </rPh>
    <rPh sb="10" eb="12">
      <t>ジョウホウ</t>
    </rPh>
    <rPh sb="12" eb="14">
      <t>シュウシュウ</t>
    </rPh>
    <rPh sb="16" eb="18">
      <t>ハンラン</t>
    </rPh>
    <rPh sb="18" eb="20">
      <t>コウサク</t>
    </rPh>
    <phoneticPr fontId="1"/>
  </si>
  <si>
    <t>Commander of Ulm</t>
    <phoneticPr fontId="1"/>
  </si>
  <si>
    <t>指揮官その一。軽装版ではあるが他国から見れば圧倒的な重装備</t>
    <rPh sb="0" eb="3">
      <t>シキカン</t>
    </rPh>
    <rPh sb="5" eb="6">
      <t>イチ</t>
    </rPh>
    <rPh sb="7" eb="9">
      <t>ケイソウ</t>
    </rPh>
    <rPh sb="9" eb="10">
      <t>バン</t>
    </rPh>
    <rPh sb="15" eb="17">
      <t>タコク</t>
    </rPh>
    <rPh sb="19" eb="20">
      <t>ミ</t>
    </rPh>
    <rPh sb="22" eb="25">
      <t>アットウテキ</t>
    </rPh>
    <rPh sb="26" eb="29">
      <t>ジュウソウビ</t>
    </rPh>
    <phoneticPr fontId="1"/>
  </si>
  <si>
    <t>10</t>
    <phoneticPr fontId="1"/>
  </si>
  <si>
    <t>重装指揮官その一。流れ弾ではまず倒されない硬さ</t>
    <rPh sb="0" eb="1">
      <t>ジュウ</t>
    </rPh>
    <rPh sb="1" eb="2">
      <t>ソウ</t>
    </rPh>
    <rPh sb="2" eb="5">
      <t>シキカン</t>
    </rPh>
    <rPh sb="7" eb="8">
      <t>イチ</t>
    </rPh>
    <rPh sb="9" eb="10">
      <t>ナガ</t>
    </rPh>
    <rPh sb="11" eb="12">
      <t>ダマ</t>
    </rPh>
    <rPh sb="16" eb="17">
      <t>タオ</t>
    </rPh>
    <rPh sb="21" eb="22">
      <t>カタ</t>
    </rPh>
    <phoneticPr fontId="1"/>
  </si>
  <si>
    <t>指揮官その二。武器が違う程度なので普段は大差ない</t>
    <rPh sb="0" eb="3">
      <t>シキカン</t>
    </rPh>
    <rPh sb="5" eb="6">
      <t>ニ</t>
    </rPh>
    <rPh sb="7" eb="9">
      <t>ブキ</t>
    </rPh>
    <rPh sb="10" eb="11">
      <t>チガ</t>
    </rPh>
    <rPh sb="12" eb="14">
      <t>テイド</t>
    </rPh>
    <rPh sb="17" eb="19">
      <t>フダン</t>
    </rPh>
    <rPh sb="20" eb="22">
      <t>タイサ</t>
    </rPh>
    <phoneticPr fontId="1"/>
  </si>
  <si>
    <t>重装指揮官その二。兵と違い重装備でも士気は変わらない</t>
    <rPh sb="0" eb="1">
      <t>ジュウ</t>
    </rPh>
    <rPh sb="1" eb="2">
      <t>ソウ</t>
    </rPh>
    <rPh sb="2" eb="5">
      <t>シキカン</t>
    </rPh>
    <rPh sb="7" eb="8">
      <t>ニ</t>
    </rPh>
    <rPh sb="9" eb="10">
      <t>ヘイ</t>
    </rPh>
    <rPh sb="11" eb="12">
      <t>チガ</t>
    </rPh>
    <rPh sb="13" eb="16">
      <t>ジュウソウビ</t>
    </rPh>
    <rPh sb="18" eb="20">
      <t>シキ</t>
    </rPh>
    <rPh sb="21" eb="22">
      <t>カ</t>
    </rPh>
    <phoneticPr fontId="1"/>
  </si>
  <si>
    <t>Black Lord</t>
    <phoneticPr fontId="1"/>
  </si>
  <si>
    <t>騎乗指揮官。それでも鈍重だが徒歩よりは早い</t>
    <rPh sb="0" eb="2">
      <t>キジョウ</t>
    </rPh>
    <rPh sb="2" eb="5">
      <t>シキカン</t>
    </rPh>
    <rPh sb="10" eb="12">
      <t>ドンジュウ</t>
    </rPh>
    <rPh sb="14" eb="16">
      <t>トホ</t>
    </rPh>
    <rPh sb="19" eb="20">
      <t>ハヤ</t>
    </rPh>
    <phoneticPr fontId="1"/>
  </si>
  <si>
    <t>Master Smith</t>
    <phoneticPr fontId="1"/>
  </si>
  <si>
    <t>y</t>
    <phoneticPr fontId="1"/>
  </si>
  <si>
    <t>魔術師</t>
    <rPh sb="0" eb="3">
      <t>マジュツシ</t>
    </rPh>
    <phoneticPr fontId="1"/>
  </si>
  <si>
    <t>地、火などの魔法を持つ鍛冶師。要塞に資源を追加する</t>
    <rPh sb="0" eb="1">
      <t>チ</t>
    </rPh>
    <rPh sb="2" eb="3">
      <t>ヒ</t>
    </rPh>
    <rPh sb="6" eb="8">
      <t>マホウ</t>
    </rPh>
    <rPh sb="9" eb="10">
      <t>モ</t>
    </rPh>
    <rPh sb="11" eb="14">
      <t>カジシ</t>
    </rPh>
    <rPh sb="15" eb="17">
      <t>ヨウサイ</t>
    </rPh>
    <rPh sb="18" eb="20">
      <t>シゲン</t>
    </rPh>
    <rPh sb="21" eb="23">
      <t>ツイカ</t>
    </rPh>
    <phoneticPr fontId="1"/>
  </si>
  <si>
    <t>45+</t>
    <phoneticPr fontId="1"/>
  </si>
  <si>
    <t>15+</t>
    <phoneticPr fontId="1"/>
  </si>
  <si>
    <t>14</t>
    <phoneticPr fontId="1"/>
  </si>
  <si>
    <t>Black Acolyte</t>
    <phoneticPr fontId="1"/>
  </si>
  <si>
    <t>y</t>
    <phoneticPr fontId="1"/>
  </si>
  <si>
    <t>聖職者</t>
    <rPh sb="0" eb="3">
      <t>セイショクシャ</t>
    </rPh>
    <phoneticPr fontId="1"/>
  </si>
  <si>
    <t>レベル1の聖職者。種族的に少々丈夫な程度</t>
    <rPh sb="5" eb="8">
      <t>セイショクシャ</t>
    </rPh>
    <rPh sb="9" eb="12">
      <t>シュゾクテキ</t>
    </rPh>
    <rPh sb="13" eb="15">
      <t>ショウショウ</t>
    </rPh>
    <rPh sb="15" eb="17">
      <t>ジョウブ</t>
    </rPh>
    <rPh sb="18" eb="20">
      <t>テイド</t>
    </rPh>
    <phoneticPr fontId="1"/>
  </si>
  <si>
    <t>Master Mason</t>
    <phoneticPr fontId="1"/>
  </si>
  <si>
    <t>都</t>
    <rPh sb="0" eb="1">
      <t>ミヤコ</t>
    </rPh>
    <phoneticPr fontId="1"/>
  </si>
  <si>
    <t>工学者</t>
    <rPh sb="0" eb="3">
      <t>コウガクシャ</t>
    </rPh>
    <phoneticPr fontId="1"/>
  </si>
  <si>
    <t>包囲戦と建築に長ける石工。要塞の出力最大化には必須</t>
    <rPh sb="0" eb="2">
      <t>ホウイ</t>
    </rPh>
    <rPh sb="2" eb="3">
      <t>セン</t>
    </rPh>
    <rPh sb="4" eb="6">
      <t>ケンチク</t>
    </rPh>
    <rPh sb="7" eb="8">
      <t>タ</t>
    </rPh>
    <rPh sb="10" eb="12">
      <t>イシク</t>
    </rPh>
    <rPh sb="13" eb="15">
      <t>ヨウサイ</t>
    </rPh>
    <rPh sb="16" eb="18">
      <t>シュツリョク</t>
    </rPh>
    <rPh sb="18" eb="21">
      <t>サイダイカ</t>
    </rPh>
    <rPh sb="23" eb="25">
      <t>ヒッス</t>
    </rPh>
    <phoneticPr fontId="1"/>
  </si>
  <si>
    <t>Black Priest</t>
    <phoneticPr fontId="1"/>
  </si>
  <si>
    <t>y</t>
    <phoneticPr fontId="1"/>
  </si>
  <si>
    <t>レベル2の聖職者。地などの魔法を持ち異端審問も得意</t>
    <rPh sb="5" eb="8">
      <t>セイショクシャ</t>
    </rPh>
    <rPh sb="9" eb="10">
      <t>チ</t>
    </rPh>
    <rPh sb="13" eb="15">
      <t>マホウ</t>
    </rPh>
    <rPh sb="16" eb="17">
      <t>モ</t>
    </rPh>
    <rPh sb="18" eb="20">
      <t>イタン</t>
    </rPh>
    <rPh sb="20" eb="22">
      <t>シンモン</t>
    </rPh>
    <rPh sb="23" eb="25">
      <t>トクイ</t>
    </rPh>
    <phoneticPr fontId="1"/>
  </si>
  <si>
    <t>40+</t>
    <phoneticPr fontId="1"/>
  </si>
  <si>
    <t>5+</t>
    <phoneticPr fontId="1"/>
  </si>
  <si>
    <t>Priest Smith</t>
    <phoneticPr fontId="1"/>
  </si>
  <si>
    <t>レベル1の聖職者。地と火の魔法も持ち鍛冶師の技能も備える</t>
    <rPh sb="5" eb="8">
      <t>セイショクシャ</t>
    </rPh>
    <rPh sb="9" eb="10">
      <t>チ</t>
    </rPh>
    <rPh sb="11" eb="12">
      <t>ヒ</t>
    </rPh>
    <rPh sb="13" eb="15">
      <t>マホウ</t>
    </rPh>
    <rPh sb="16" eb="17">
      <t>モ</t>
    </rPh>
    <rPh sb="18" eb="21">
      <t>カジシ</t>
    </rPh>
    <rPh sb="22" eb="24">
      <t>ギノウ</t>
    </rPh>
    <rPh sb="25" eb="26">
      <t>ソナ</t>
    </rPh>
    <phoneticPr fontId="1"/>
  </si>
  <si>
    <t>Lord Guardian</t>
    <phoneticPr fontId="1"/>
  </si>
  <si>
    <t>高い戦闘力を持つ指揮官。要塞防衛を得意とする</t>
    <rPh sb="0" eb="1">
      <t>タカ</t>
    </rPh>
    <rPh sb="2" eb="5">
      <t>セントウリョク</t>
    </rPh>
    <rPh sb="6" eb="7">
      <t>モ</t>
    </rPh>
    <rPh sb="8" eb="11">
      <t>シキカン</t>
    </rPh>
    <rPh sb="12" eb="14">
      <t>ヨウサイ</t>
    </rPh>
    <rPh sb="14" eb="16">
      <t>ボウエイ</t>
    </rPh>
    <rPh sb="17" eb="19">
      <t>トクイ</t>
    </rPh>
    <phoneticPr fontId="1"/>
  </si>
  <si>
    <t>Ulm</t>
    <phoneticPr fontId="1"/>
  </si>
  <si>
    <t>War Dog</t>
    <phoneticPr fontId="1"/>
  </si>
  <si>
    <t>鎧を着せられた犬。弱いが数と侮れない硬さで煩わせる</t>
    <rPh sb="0" eb="1">
      <t>ヨロイ</t>
    </rPh>
    <rPh sb="2" eb="3">
      <t>キ</t>
    </rPh>
    <rPh sb="7" eb="8">
      <t>イヌ</t>
    </rPh>
    <rPh sb="9" eb="10">
      <t>ヨワ</t>
    </rPh>
    <rPh sb="12" eb="13">
      <t>カズ</t>
    </rPh>
    <rPh sb="14" eb="15">
      <t>アナド</t>
    </rPh>
    <rPh sb="18" eb="19">
      <t>カタ</t>
    </rPh>
    <rPh sb="21" eb="22">
      <t>ワズラ</t>
    </rPh>
    <phoneticPr fontId="1"/>
  </si>
  <si>
    <t>Crossbowman</t>
    <phoneticPr fontId="1"/>
  </si>
  <si>
    <t>射手</t>
    <rPh sb="0" eb="2">
      <t>シャシュ</t>
    </rPh>
    <phoneticPr fontId="1"/>
  </si>
  <si>
    <t>装填に手間を喰う強力な弩を使う。重装相手でも十分</t>
    <rPh sb="0" eb="2">
      <t>ソウテン</t>
    </rPh>
    <rPh sb="3" eb="5">
      <t>テマ</t>
    </rPh>
    <rPh sb="6" eb="7">
      <t>ク</t>
    </rPh>
    <rPh sb="8" eb="10">
      <t>キョウリョク</t>
    </rPh>
    <rPh sb="11" eb="12">
      <t>ド</t>
    </rPh>
    <rPh sb="13" eb="14">
      <t>ツカ</t>
    </rPh>
    <rPh sb="16" eb="17">
      <t>ジュウ</t>
    </rPh>
    <rPh sb="17" eb="18">
      <t>ソウ</t>
    </rPh>
    <rPh sb="18" eb="20">
      <t>アイテ</t>
    </rPh>
    <rPh sb="22" eb="24">
      <t>ジュウブン</t>
    </rPh>
    <phoneticPr fontId="1"/>
  </si>
  <si>
    <t>Infantry of Ulm</t>
    <phoneticPr fontId="1"/>
  </si>
  <si>
    <t>歩兵</t>
    <rPh sb="0" eb="2">
      <t>ホヘイ</t>
    </rPh>
    <phoneticPr fontId="1"/>
  </si>
  <si>
    <t>戦斧を持つ重歩兵。一撃が重く命中率も高い</t>
    <rPh sb="0" eb="1">
      <t>セン</t>
    </rPh>
    <rPh sb="1" eb="2">
      <t>オノ</t>
    </rPh>
    <rPh sb="3" eb="4">
      <t>モ</t>
    </rPh>
    <rPh sb="5" eb="6">
      <t>ジュウ</t>
    </rPh>
    <rPh sb="6" eb="8">
      <t>ホヘイ</t>
    </rPh>
    <rPh sb="9" eb="11">
      <t>イチゲキ</t>
    </rPh>
    <rPh sb="12" eb="13">
      <t>オモ</t>
    </rPh>
    <rPh sb="14" eb="16">
      <t>メイチュウ</t>
    </rPh>
    <rPh sb="16" eb="17">
      <t>リツ</t>
    </rPh>
    <rPh sb="18" eb="19">
      <t>タカ</t>
    </rPh>
    <phoneticPr fontId="1"/>
  </si>
  <si>
    <t>8</t>
    <phoneticPr fontId="1"/>
  </si>
  <si>
    <t>Black Plate Infantry</t>
    <phoneticPr fontId="1"/>
  </si>
  <si>
    <t>戦斧を持つ超重歩兵。防具への信頼から士気が高い</t>
    <rPh sb="0" eb="1">
      <t>セン</t>
    </rPh>
    <rPh sb="1" eb="2">
      <t>オノ</t>
    </rPh>
    <rPh sb="3" eb="4">
      <t>モ</t>
    </rPh>
    <rPh sb="5" eb="6">
      <t>チョウ</t>
    </rPh>
    <rPh sb="6" eb="7">
      <t>ジュウ</t>
    </rPh>
    <rPh sb="7" eb="9">
      <t>ホヘイ</t>
    </rPh>
    <rPh sb="10" eb="12">
      <t>ボウグ</t>
    </rPh>
    <rPh sb="14" eb="16">
      <t>シンライ</t>
    </rPh>
    <rPh sb="18" eb="20">
      <t>シキ</t>
    </rPh>
    <rPh sb="21" eb="22">
      <t>タカ</t>
    </rPh>
    <phoneticPr fontId="1"/>
  </si>
  <si>
    <t>連接棍を持つ重歩兵。低威力ながら二連攻撃で盾にも強い</t>
    <rPh sb="0" eb="2">
      <t>レンセツ</t>
    </rPh>
    <rPh sb="2" eb="3">
      <t>コン</t>
    </rPh>
    <rPh sb="4" eb="5">
      <t>モ</t>
    </rPh>
    <rPh sb="6" eb="7">
      <t>ジュウ</t>
    </rPh>
    <rPh sb="7" eb="9">
      <t>ホヘイ</t>
    </rPh>
    <rPh sb="10" eb="11">
      <t>テイ</t>
    </rPh>
    <rPh sb="11" eb="13">
      <t>イリョク</t>
    </rPh>
    <rPh sb="16" eb="17">
      <t>ニ</t>
    </rPh>
    <rPh sb="17" eb="18">
      <t>レン</t>
    </rPh>
    <rPh sb="18" eb="20">
      <t>コウゲキ</t>
    </rPh>
    <rPh sb="21" eb="22">
      <t>タテ</t>
    </rPh>
    <rPh sb="24" eb="25">
      <t>ツヨ</t>
    </rPh>
    <phoneticPr fontId="1"/>
  </si>
  <si>
    <t>連接棍を持つ超重歩兵。絶望的防御技能を防具で補う</t>
    <rPh sb="0" eb="2">
      <t>レンセツ</t>
    </rPh>
    <rPh sb="2" eb="3">
      <t>コン</t>
    </rPh>
    <rPh sb="4" eb="5">
      <t>モ</t>
    </rPh>
    <rPh sb="6" eb="7">
      <t>チョウ</t>
    </rPh>
    <rPh sb="7" eb="8">
      <t>ジュウ</t>
    </rPh>
    <rPh sb="8" eb="10">
      <t>ホヘイ</t>
    </rPh>
    <rPh sb="11" eb="14">
      <t>ゼツボウテキ</t>
    </rPh>
    <rPh sb="14" eb="16">
      <t>ボウギョ</t>
    </rPh>
    <rPh sb="16" eb="18">
      <t>ギノウ</t>
    </rPh>
    <rPh sb="19" eb="21">
      <t>ボウグ</t>
    </rPh>
    <rPh sb="22" eb="23">
      <t>オギナ</t>
    </rPh>
    <phoneticPr fontId="1"/>
  </si>
  <si>
    <t>大槌を持つ重歩兵。少し安価で頭部命中時が強力</t>
    <rPh sb="0" eb="2">
      <t>オオツチ</t>
    </rPh>
    <rPh sb="3" eb="4">
      <t>モ</t>
    </rPh>
    <rPh sb="5" eb="6">
      <t>ジュウ</t>
    </rPh>
    <rPh sb="6" eb="8">
      <t>ホヘイ</t>
    </rPh>
    <rPh sb="9" eb="10">
      <t>スコ</t>
    </rPh>
    <rPh sb="11" eb="13">
      <t>アンカ</t>
    </rPh>
    <rPh sb="14" eb="16">
      <t>トウブ</t>
    </rPh>
    <rPh sb="16" eb="18">
      <t>メイチュウ</t>
    </rPh>
    <rPh sb="18" eb="19">
      <t>ジ</t>
    </rPh>
    <rPh sb="20" eb="22">
      <t>キョウリョク</t>
    </rPh>
    <phoneticPr fontId="1"/>
  </si>
  <si>
    <t>大槌を持つ超重歩兵。防具の質と訓練により持久力も高い</t>
    <rPh sb="0" eb="2">
      <t>オオツチ</t>
    </rPh>
    <rPh sb="3" eb="4">
      <t>モ</t>
    </rPh>
    <rPh sb="5" eb="6">
      <t>チョウ</t>
    </rPh>
    <rPh sb="6" eb="7">
      <t>ジュウ</t>
    </rPh>
    <rPh sb="7" eb="9">
      <t>ホヘイ</t>
    </rPh>
    <rPh sb="10" eb="12">
      <t>ボウグ</t>
    </rPh>
    <rPh sb="13" eb="14">
      <t>シツ</t>
    </rPh>
    <rPh sb="15" eb="17">
      <t>クンレン</t>
    </rPh>
    <rPh sb="20" eb="23">
      <t>ジキュウリョク</t>
    </rPh>
    <rPh sb="24" eb="25">
      <t>タカ</t>
    </rPh>
    <phoneticPr fontId="1"/>
  </si>
  <si>
    <t>槌と大盾を持つ重歩兵。そこそこの攻撃力と射撃対策を両立</t>
    <rPh sb="0" eb="1">
      <t>ツチ</t>
    </rPh>
    <rPh sb="2" eb="3">
      <t>オオ</t>
    </rPh>
    <rPh sb="3" eb="4">
      <t>タテ</t>
    </rPh>
    <rPh sb="5" eb="6">
      <t>モ</t>
    </rPh>
    <rPh sb="7" eb="8">
      <t>ジュウ</t>
    </rPh>
    <rPh sb="8" eb="10">
      <t>ホヘイ</t>
    </rPh>
    <rPh sb="16" eb="19">
      <t>コウゲキリョク</t>
    </rPh>
    <rPh sb="20" eb="22">
      <t>シャゲキ</t>
    </rPh>
    <rPh sb="22" eb="24">
      <t>タイサク</t>
    </rPh>
    <rPh sb="25" eb="27">
      <t>リョウリツ</t>
    </rPh>
    <phoneticPr fontId="1"/>
  </si>
  <si>
    <t>槌と大盾を持つ超重歩兵。弩でもこの硬さを貫くのは苦労する</t>
    <rPh sb="0" eb="1">
      <t>ツチ</t>
    </rPh>
    <rPh sb="2" eb="3">
      <t>オオ</t>
    </rPh>
    <rPh sb="3" eb="4">
      <t>タテ</t>
    </rPh>
    <rPh sb="5" eb="6">
      <t>モ</t>
    </rPh>
    <rPh sb="7" eb="8">
      <t>チョウ</t>
    </rPh>
    <rPh sb="8" eb="9">
      <t>ジュウ</t>
    </rPh>
    <rPh sb="9" eb="11">
      <t>ホヘイ</t>
    </rPh>
    <rPh sb="12" eb="13">
      <t>ド</t>
    </rPh>
    <rPh sb="17" eb="18">
      <t>カタ</t>
    </rPh>
    <rPh sb="20" eb="21">
      <t>ツラヌ</t>
    </rPh>
    <rPh sb="24" eb="26">
      <t>クロウ</t>
    </rPh>
    <phoneticPr fontId="1"/>
  </si>
  <si>
    <t>朝星棒と大盾を持つ重歩兵。当てやすく盾にも強い</t>
    <rPh sb="0" eb="1">
      <t>アサ</t>
    </rPh>
    <rPh sb="1" eb="2">
      <t>ホシ</t>
    </rPh>
    <rPh sb="2" eb="3">
      <t>ボウ</t>
    </rPh>
    <rPh sb="4" eb="5">
      <t>オオ</t>
    </rPh>
    <rPh sb="5" eb="6">
      <t>タテ</t>
    </rPh>
    <rPh sb="7" eb="8">
      <t>モ</t>
    </rPh>
    <rPh sb="9" eb="10">
      <t>ジュウ</t>
    </rPh>
    <rPh sb="10" eb="12">
      <t>ホヘイ</t>
    </rPh>
    <rPh sb="13" eb="14">
      <t>ア</t>
    </rPh>
    <rPh sb="18" eb="19">
      <t>タテ</t>
    </rPh>
    <rPh sb="21" eb="22">
      <t>ツヨ</t>
    </rPh>
    <phoneticPr fontId="1"/>
  </si>
  <si>
    <t>Black Plate Infantry</t>
    <phoneticPr fontId="1"/>
  </si>
  <si>
    <t>朝星棒と大盾を持つ超重歩兵。殴り合いではまず打ち負けない</t>
    <rPh sb="0" eb="1">
      <t>アサ</t>
    </rPh>
    <rPh sb="1" eb="2">
      <t>ホシ</t>
    </rPh>
    <rPh sb="2" eb="3">
      <t>ボウ</t>
    </rPh>
    <rPh sb="4" eb="5">
      <t>オオ</t>
    </rPh>
    <rPh sb="5" eb="6">
      <t>タテ</t>
    </rPh>
    <rPh sb="7" eb="8">
      <t>モ</t>
    </rPh>
    <rPh sb="9" eb="10">
      <t>チョウ</t>
    </rPh>
    <rPh sb="10" eb="11">
      <t>ジュウ</t>
    </rPh>
    <rPh sb="11" eb="13">
      <t>ホヘイ</t>
    </rPh>
    <rPh sb="14" eb="15">
      <t>ナグ</t>
    </rPh>
    <rPh sb="16" eb="17">
      <t>ア</t>
    </rPh>
    <rPh sb="22" eb="23">
      <t>ウ</t>
    </rPh>
    <rPh sb="24" eb="25">
      <t>マ</t>
    </rPh>
    <phoneticPr fontId="1"/>
  </si>
  <si>
    <t>Pikenner</t>
    <phoneticPr fontId="1"/>
  </si>
  <si>
    <t>鉾を持つ重歩兵。長槍でさえ迎撃でき威力も十分</t>
    <rPh sb="0" eb="1">
      <t>ホコ</t>
    </rPh>
    <rPh sb="2" eb="3">
      <t>モ</t>
    </rPh>
    <rPh sb="4" eb="5">
      <t>ジュウ</t>
    </rPh>
    <rPh sb="5" eb="7">
      <t>ホヘイ</t>
    </rPh>
    <rPh sb="8" eb="9">
      <t>ナガ</t>
    </rPh>
    <rPh sb="9" eb="10">
      <t>ヤリ</t>
    </rPh>
    <rPh sb="13" eb="15">
      <t>ゲイゲキ</t>
    </rPh>
    <rPh sb="17" eb="19">
      <t>イリョク</t>
    </rPh>
    <rPh sb="20" eb="22">
      <t>ジュウブン</t>
    </rPh>
    <phoneticPr fontId="1"/>
  </si>
  <si>
    <t>Black Plate Pikeneer</t>
    <phoneticPr fontId="1"/>
  </si>
  <si>
    <t>鉾を持つ超重歩兵。迎撃も入れれば白兵戦では随一の硬さ</t>
    <rPh sb="0" eb="1">
      <t>ホコ</t>
    </rPh>
    <rPh sb="2" eb="3">
      <t>モ</t>
    </rPh>
    <rPh sb="4" eb="5">
      <t>チョウ</t>
    </rPh>
    <rPh sb="5" eb="6">
      <t>ジュウ</t>
    </rPh>
    <rPh sb="6" eb="8">
      <t>ホヘイ</t>
    </rPh>
    <rPh sb="9" eb="11">
      <t>ゲイゲキ</t>
    </rPh>
    <rPh sb="12" eb="13">
      <t>イ</t>
    </rPh>
    <rPh sb="16" eb="19">
      <t>ハクヘイセン</t>
    </rPh>
    <rPh sb="21" eb="23">
      <t>ズイイチ</t>
    </rPh>
    <rPh sb="24" eb="25">
      <t>カタ</t>
    </rPh>
    <phoneticPr fontId="1"/>
  </si>
  <si>
    <t>Black Knight</t>
    <phoneticPr fontId="1"/>
  </si>
  <si>
    <t>騎兵</t>
    <rPh sb="0" eb="2">
      <t>キヘイ</t>
    </rPh>
    <phoneticPr fontId="1"/>
  </si>
  <si>
    <t>突撃槍、朝星棒、騎盾を持つ超重騎兵。単純な白兵戦なら驚異的な強さ</t>
    <rPh sb="0" eb="2">
      <t>トツゲキ</t>
    </rPh>
    <rPh sb="2" eb="3">
      <t>ヤリ</t>
    </rPh>
    <rPh sb="4" eb="5">
      <t>アサ</t>
    </rPh>
    <rPh sb="5" eb="6">
      <t>ホシ</t>
    </rPh>
    <rPh sb="6" eb="7">
      <t>ボウ</t>
    </rPh>
    <rPh sb="8" eb="9">
      <t>キ</t>
    </rPh>
    <rPh sb="9" eb="10">
      <t>タテ</t>
    </rPh>
    <rPh sb="11" eb="12">
      <t>モ</t>
    </rPh>
    <rPh sb="13" eb="14">
      <t>チョウ</t>
    </rPh>
    <rPh sb="14" eb="15">
      <t>ジュウ</t>
    </rPh>
    <rPh sb="15" eb="17">
      <t>キヘイ</t>
    </rPh>
    <rPh sb="18" eb="20">
      <t>タンジュン</t>
    </rPh>
    <rPh sb="21" eb="24">
      <t>ハクヘイセン</t>
    </rPh>
    <rPh sb="26" eb="29">
      <t>キョウイテキ</t>
    </rPh>
    <rPh sb="30" eb="31">
      <t>ツヨ</t>
    </rPh>
    <phoneticPr fontId="1"/>
  </si>
  <si>
    <t>Sapper</t>
    <phoneticPr fontId="1"/>
  </si>
  <si>
    <t>工兵</t>
    <rPh sb="0" eb="2">
      <t>コウヘイ</t>
    </rPh>
    <phoneticPr fontId="1"/>
  </si>
  <si>
    <t>鶴橋と弩を持つ工兵。援護射撃もできるが本業は包囲戦</t>
    <rPh sb="0" eb="2">
      <t>ツルハシ</t>
    </rPh>
    <rPh sb="3" eb="4">
      <t>ド</t>
    </rPh>
    <rPh sb="5" eb="6">
      <t>モ</t>
    </rPh>
    <rPh sb="7" eb="9">
      <t>コウヘイ</t>
    </rPh>
    <rPh sb="10" eb="12">
      <t>エンゴ</t>
    </rPh>
    <rPh sb="12" eb="14">
      <t>シャゲキ</t>
    </rPh>
    <rPh sb="19" eb="21">
      <t>ホンギョウ</t>
    </rPh>
    <rPh sb="22" eb="24">
      <t>ホウイ</t>
    </rPh>
    <rPh sb="24" eb="25">
      <t>セン</t>
    </rPh>
    <phoneticPr fontId="1"/>
  </si>
  <si>
    <t>12</t>
    <phoneticPr fontId="1"/>
  </si>
  <si>
    <t>Guardian</t>
    <phoneticPr fontId="1"/>
  </si>
  <si>
    <t>神聖殺しの矛槍を持つ超重歩兵。要塞の防衛も得意とする</t>
    <rPh sb="0" eb="2">
      <t>シンセイ</t>
    </rPh>
    <rPh sb="2" eb="3">
      <t>ゴロ</t>
    </rPh>
    <rPh sb="5" eb="6">
      <t>ホコ</t>
    </rPh>
    <rPh sb="6" eb="7">
      <t>ヤリ</t>
    </rPh>
    <rPh sb="8" eb="9">
      <t>モ</t>
    </rPh>
    <rPh sb="10" eb="11">
      <t>チョウ</t>
    </rPh>
    <rPh sb="11" eb="12">
      <t>ジュウ</t>
    </rPh>
    <rPh sb="12" eb="14">
      <t>ホヘイ</t>
    </rPh>
    <rPh sb="15" eb="17">
      <t>ヨウサイ</t>
    </rPh>
    <rPh sb="18" eb="20">
      <t>ボウエイ</t>
    </rPh>
    <rPh sb="21" eb="23">
      <t>トクイ</t>
    </rPh>
    <phoneticPr fontId="1"/>
  </si>
  <si>
    <t>兵士</t>
    <rPh sb="0" eb="2">
      <t>ヘイシ</t>
    </rPh>
    <phoneticPr fontId="1"/>
  </si>
  <si>
    <t>Master Smith</t>
    <phoneticPr fontId="1"/>
  </si>
  <si>
    <t>城</t>
    <rPh sb="0" eb="1">
      <t>シロ</t>
    </rPh>
    <phoneticPr fontId="1"/>
  </si>
  <si>
    <t>火1地2</t>
    <rPh sb="0" eb="1">
      <t>ヒ</t>
    </rPh>
    <rPh sb="2" eb="3">
      <t>チ</t>
    </rPh>
    <phoneticPr fontId="1"/>
  </si>
  <si>
    <t>火風地星+1:20%</t>
    <rPh sb="0" eb="1">
      <t>ヒ</t>
    </rPh>
    <rPh sb="1" eb="2">
      <t>カゼ</t>
    </rPh>
    <rPh sb="2" eb="3">
      <t>チ</t>
    </rPh>
    <rPh sb="3" eb="4">
      <t>ホシ</t>
    </rPh>
    <phoneticPr fontId="1"/>
  </si>
  <si>
    <t>11+</t>
    <phoneticPr fontId="1"/>
  </si>
  <si>
    <t>Black Acolyte</t>
    <phoneticPr fontId="1"/>
  </si>
  <si>
    <t>聖1</t>
    <rPh sb="0" eb="1">
      <t>セイ</t>
    </rPh>
    <phoneticPr fontId="1"/>
  </si>
  <si>
    <t>Black Priest</t>
    <phoneticPr fontId="1"/>
  </si>
  <si>
    <t>都</t>
    <rPh sb="0" eb="1">
      <t>ミヤコ</t>
    </rPh>
    <phoneticPr fontId="1"/>
  </si>
  <si>
    <t>地1聖2</t>
    <rPh sb="0" eb="1">
      <t>チ</t>
    </rPh>
    <rPh sb="2" eb="3">
      <t>セイ</t>
    </rPh>
    <phoneticPr fontId="1"/>
  </si>
  <si>
    <t>火風地星+1:10%</t>
    <rPh sb="0" eb="1">
      <t>ヒ</t>
    </rPh>
    <rPh sb="1" eb="2">
      <t>カゼ</t>
    </rPh>
    <rPh sb="2" eb="3">
      <t>チ</t>
    </rPh>
    <rPh sb="3" eb="4">
      <t>ホシ</t>
    </rPh>
    <phoneticPr fontId="1"/>
  </si>
  <si>
    <t>Priest Smith</t>
    <phoneticPr fontId="1"/>
  </si>
  <si>
    <t>火1地2聖1</t>
    <rPh sb="0" eb="1">
      <t>ヒ</t>
    </rPh>
    <rPh sb="2" eb="3">
      <t>チ</t>
    </rPh>
    <rPh sb="4" eb="5">
      <t>セイ</t>
    </rPh>
    <phoneticPr fontId="1"/>
  </si>
  <si>
    <t>Ulm</t>
    <phoneticPr fontId="1"/>
  </si>
  <si>
    <t>Conjuration</t>
    <phoneticPr fontId="1"/>
  </si>
  <si>
    <t>Contact Iron Angel</t>
    <phoneticPr fontId="1"/>
  </si>
  <si>
    <t>地5</t>
    <rPh sb="0" eb="1">
      <t>チ</t>
    </rPh>
    <phoneticPr fontId="1"/>
  </si>
  <si>
    <t>星2</t>
    <rPh sb="0" eb="1">
      <t>ホシ</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</si>
  <si>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</si>
  <si>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</si>
  <si>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</si>
  <si>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異教と魔法を滅ぼす鋼の天使Iron Angelを召喚します</t>
    <rPh sb="0" eb="2">
      <t>イキョウ</t>
    </rPh>
    <rPh sb="3" eb="5">
      <t>マホウ</t>
    </rPh>
    <rPh sb="6" eb="7">
      <t>ホロ</t>
    </rPh>
    <rPh sb="9" eb="10">
      <t>ハガネ</t>
    </rPh>
    <rPh sb="11" eb="13">
      <t>テンシ</t>
    </rPh>
    <rPh sb="24" eb="26">
      <t>ショウカン</t>
    </rPh>
    <phoneticPr fontId="1"/>
  </si>
  <si>
    <t>Iron Angel</t>
    <phoneticPr fontId="1"/>
  </si>
  <si>
    <t>Evocation</t>
    <phoneticPr fontId="1"/>
  </si>
  <si>
    <t>Iron Darts</t>
    <phoneticPr fontId="1"/>
  </si>
  <si>
    <t>地1</t>
    <rPh sb="0" eb="1">
      <t>チ</t>
    </rPh>
    <phoneticPr fontId="1"/>
  </si>
  <si>
    <t>聖1</t>
    <rPh sb="0" eb="1">
      <t>セイ</t>
    </rPh>
    <phoneticPr fontId="1"/>
  </si>
  <si>
    <t>戦闘</t>
    <rPh sb="0" eb="2">
      <t>セントウ</t>
    </rPh>
    <phoneticPr fontId="1"/>
  </si>
  <si>
    <t>攻撃</t>
    <rPh sb="0" eb="2">
      <t>コウゲキ</t>
    </rPh>
    <phoneticPr fontId="1"/>
  </si>
  <si>
    <t>魔法生物に強い魔法の鉄の矢を3+発放ち攻撃します</t>
    <rPh sb="0" eb="2">
      <t>マホウ</t>
    </rPh>
    <rPh sb="2" eb="4">
      <t>セイブツ</t>
    </rPh>
    <rPh sb="5" eb="6">
      <t>ツヨ</t>
    </rPh>
    <rPh sb="7" eb="9">
      <t>マホウ</t>
    </rPh>
    <rPh sb="10" eb="11">
      <t>テツ</t>
    </rPh>
    <rPh sb="12" eb="13">
      <t>ヤ</t>
    </rPh>
    <rPh sb="16" eb="17">
      <t>ハツ</t>
    </rPh>
    <rPh sb="17" eb="18">
      <t>ハナ</t>
    </rPh>
    <rPh sb="19" eb="21">
      <t>コウゲキ</t>
    </rPh>
    <phoneticPr fontId="1"/>
  </si>
  <si>
    <t>3+2</t>
    <phoneticPr fontId="1"/>
  </si>
  <si>
    <t>刺突属性\n防御貫通\n対魔法生物二倍打</t>
    <rPh sb="0" eb="2">
      <t>シトツ</t>
    </rPh>
    <rPh sb="2" eb="4">
      <t>ゾクセイ</t>
    </rPh>
    <rPh sb="6" eb="8">
      <t>ボウギョ</t>
    </rPh>
    <rPh sb="8" eb="10">
      <t>カンツウ</t>
    </rPh>
    <rPh sb="12" eb="13">
      <t>タイ</t>
    </rPh>
    <rPh sb="13" eb="15">
      <t>マホウ</t>
    </rPh>
    <rPh sb="15" eb="17">
      <t>セイブツ</t>
    </rPh>
    <rPh sb="17" eb="19">
      <t>ニバイ</t>
    </rPh>
    <rPh sb="19" eb="20">
      <t>ダ</t>
    </rPh>
    <phoneticPr fontId="1"/>
  </si>
  <si>
    <t>Iron Blizzard</t>
    <phoneticPr fontId="1"/>
  </si>
  <si>
    <t>魔法生物に強い魔法の鉄の矢を30+発放ち攻撃します</t>
    <rPh sb="0" eb="2">
      <t>マホウ</t>
    </rPh>
    <rPh sb="2" eb="4">
      <t>セイブツ</t>
    </rPh>
    <rPh sb="5" eb="6">
      <t>ツヨ</t>
    </rPh>
    <rPh sb="7" eb="9">
      <t>マホウ</t>
    </rPh>
    <rPh sb="10" eb="11">
      <t>テツ</t>
    </rPh>
    <rPh sb="12" eb="13">
      <t>ヤ</t>
    </rPh>
    <rPh sb="17" eb="18">
      <t>パツ</t>
    </rPh>
    <rPh sb="18" eb="19">
      <t>ハナ</t>
    </rPh>
    <rPh sb="20" eb="22">
      <t>コウゲキ</t>
    </rPh>
    <phoneticPr fontId="1"/>
  </si>
  <si>
    <t>30+5</t>
    <phoneticPr fontId="1"/>
  </si>
  <si>
    <t>Thaumaturgy</t>
    <phoneticPr fontId="1"/>
  </si>
  <si>
    <t>Tempering the Will</t>
    <phoneticPr fontId="1"/>
  </si>
  <si>
    <t>地3</t>
    <rPh sb="0" eb="1">
      <t>チ</t>
    </rPh>
    <phoneticPr fontId="1"/>
  </si>
  <si>
    <t>水陸両用</t>
    <rPh sb="0" eb="2">
      <t>スイリク</t>
    </rPh>
    <rPh sb="2" eb="4">
      <t>リョウヨウ</t>
    </rPh>
    <phoneticPr fontId="1"/>
  </si>
  <si>
    <t>全体強化</t>
    <rPh sb="0" eb="2">
      <t>ゼンタイ</t>
    </rPh>
    <rPh sb="2" eb="4">
      <t>キョウカ</t>
    </rPh>
    <phoneticPr fontId="1"/>
  </si>
  <si>
    <t>小範囲の意志ある味方の魔法抵抗力を向上させます</t>
    <rPh sb="0" eb="3">
      <t>ショウハンイ</t>
    </rPh>
    <rPh sb="4" eb="6">
      <t>イシ</t>
    </rPh>
    <rPh sb="8" eb="10">
      <t>ミカタ</t>
    </rPh>
    <rPh sb="11" eb="13">
      <t>マホウ</t>
    </rPh>
    <rPh sb="13" eb="15">
      <t>テイコウ</t>
    </rPh>
    <rPh sb="15" eb="16">
      <t>リョク</t>
    </rPh>
    <rPh sb="17" eb="19">
      <t>コウジョウ</t>
    </rPh>
    <phoneticPr fontId="1"/>
  </si>
  <si>
    <t>意志ある味方全員の魔法抵抗を向上させようと試みます</t>
    <rPh sb="0" eb="2">
      <t>イシ</t>
    </rPh>
    <phoneticPr fontId="1"/>
  </si>
  <si>
    <t>Magic Resistance 4</t>
    <phoneticPr fontId="1"/>
  </si>
  <si>
    <t>抵抗容易\n無心無効</t>
    <rPh sb="0" eb="2">
      <t>テイコウ</t>
    </rPh>
    <rPh sb="2" eb="4">
      <t>ヨウイ</t>
    </rPh>
    <rPh sb="6" eb="8">
      <t>ムシン</t>
    </rPh>
    <rPh sb="8" eb="10">
      <t>ムコウ</t>
    </rPh>
    <phoneticPr fontId="1"/>
  </si>
  <si>
    <t>Sloth of Bears</t>
    <phoneticPr fontId="1"/>
  </si>
  <si>
    <t>Contact Iron Angel</t>
    <phoneticPr fontId="1"/>
  </si>
  <si>
    <t>Iron Darts</t>
    <phoneticPr fontId="1"/>
  </si>
  <si>
    <t>Iron Blizzard</t>
    <phoneticPr fontId="1"/>
  </si>
  <si>
    <t>Tempering the Will</t>
    <phoneticPr fontId="1"/>
  </si>
  <si>
    <t>Commander of Ulm</t>
    <phoneticPr fontId="1"/>
  </si>
  <si>
    <t>Infantry of Ulm:5　Crossbowman:10</t>
    <phoneticPr fontId="1"/>
  </si>
  <si>
    <t>Infantryは戦斧装備</t>
    <rPh sb="9" eb="10">
      <t>セン</t>
    </rPh>
    <rPh sb="10" eb="11">
      <t>オノ</t>
    </rPh>
    <rPh sb="11" eb="13">
      <t>ソウビ</t>
    </rPh>
    <phoneticPr fontId="1"/>
  </si>
  <si>
    <t>Pikeneer:10</t>
    <phoneticPr fontId="1"/>
  </si>
  <si>
    <t>Master Mason</t>
    <phoneticPr fontId="1"/>
  </si>
  <si>
    <t>Crossbowman:6</t>
    <phoneticPr fontId="1"/>
  </si>
  <si>
    <t>両手</t>
    <rPh sb="0" eb="2">
      <t>リョウテ</t>
    </rPh>
    <phoneticPr fontId="1"/>
  </si>
  <si>
    <t>Black Halberd</t>
    <phoneticPr fontId="1"/>
  </si>
  <si>
    <t>切突魔</t>
    <rPh sb="0" eb="1">
      <t>セツ</t>
    </rPh>
    <rPh sb="1" eb="2">
      <t>トツ</t>
    </rPh>
    <rPh sb="2" eb="3">
      <t>マ</t>
    </rPh>
    <phoneticPr fontId="1"/>
  </si>
  <si>
    <t>Bane of Heresy</t>
    <phoneticPr fontId="1"/>
  </si>
  <si>
    <t>異教の神聖を打ちのめす。神にも有効</t>
    <rPh sb="0" eb="2">
      <t>イキョウ</t>
    </rPh>
    <rPh sb="3" eb="5">
      <t>シンセイ</t>
    </rPh>
    <rPh sb="6" eb="7">
      <t>ウ</t>
    </rPh>
    <rPh sb="12" eb="13">
      <t>カミ</t>
    </rPh>
    <rPh sb="15" eb="17">
      <t>ユウコウ</t>
    </rPh>
    <phoneticPr fontId="1"/>
  </si>
  <si>
    <t>Black Halberd</t>
    <phoneticPr fontId="1"/>
  </si>
  <si>
    <t>Ulmは、滅びしErmor帝国に征服されたUlmの部族から生じた若き王国です。
Ermorの灰の中から、その古代の遺産である鋼鉄の謎に忠実な新たなる王国が誕生しました。
Marignonが王国を築くために宗教に頼ったところで、Ulmは鋼に頼りました。
Ulmの鉱山はその豊かさで有名で、そしてUlmの鍛冶屋は鉄を加工し、Ulmの騎士や歩兵隊によって使われる黒鋼の鎧にします。
Ulmの人々は、標準的な人間よりもがっしりしています。
彼らの歩兵隊は、黒鋼から作られた重装な鎖の鎧や板金鎧を用います。
恐れられるUlmの黒騎士は、人類に知られる中で最も重装備な部隊です。
Ulmの指導者たちは決して魔法を受け入れず、Master Smithのみがそれを使うことを許可されます。
Smithたちは魔法的に好ましくない環境で働くことに慣れており、強いDrain天秤の影響下にある州でも悪影響を受けません。
Smithは貴族や王族のために鎧や武器を作りますが、鋼の力は魔法よりも好まれます。
より熱烈な形で鋼を崇拝する鉄のカルトが最近になって現れたものの、Ulmでは宗教でさえ二の次です。</t>
    <phoneticPr fontId="1"/>
  </si>
  <si>
    <t>人間</t>
    <rPh sb="0" eb="2">
      <t>ニンゲン</t>
    </rPh>
    <phoneticPr fontId="1"/>
  </si>
  <si>
    <t>火+2星+2</t>
    <rPh sb="0" eb="1">
      <t>ヒ</t>
    </rPh>
    <rPh sb="3" eb="4">
      <t>ホシ</t>
    </rPh>
    <phoneticPr fontId="1"/>
  </si>
  <si>
    <t>Citadel</t>
    <phoneticPr fontId="1"/>
  </si>
  <si>
    <t>Standard</t>
    <phoneticPr fontId="1"/>
  </si>
  <si>
    <t>The House of Fiery Justice, The Royal Academy</t>
    <phoneticPr fontId="1"/>
  </si>
  <si>
    <t>火4星1</t>
    <rPh sb="0" eb="1">
      <t>ヒ</t>
    </rPh>
    <rPh sb="2" eb="3">
      <t>ホシ</t>
    </rPh>
    <phoneticPr fontId="1"/>
  </si>
  <si>
    <t>滞在するアンデッドとデーモンを自動攻撃</t>
    <rPh sb="0" eb="2">
      <t>タイザイ</t>
    </rPh>
    <rPh sb="15" eb="17">
      <t>ジドウ</t>
    </rPh>
    <rPh sb="17" eb="19">
      <t>コウゲキ</t>
    </rPh>
    <phoneticPr fontId="1"/>
  </si>
  <si>
    <t>Scout</t>
    <phoneticPr fontId="1"/>
  </si>
  <si>
    <t>城</t>
    <rPh sb="0" eb="1">
      <t>シロ</t>
    </rPh>
    <phoneticPr fontId="1"/>
  </si>
  <si>
    <t>斥候</t>
    <rPh sb="0" eb="2">
      <t>セッコウ</t>
    </rPh>
    <phoneticPr fontId="1"/>
  </si>
  <si>
    <t>標準的な斥候。敵地の偵察を担う。山地、森林適応</t>
    <phoneticPr fontId="1"/>
  </si>
  <si>
    <t>16</t>
    <phoneticPr fontId="1"/>
  </si>
  <si>
    <t>Assassin</t>
    <phoneticPr fontId="1"/>
  </si>
  <si>
    <t>暗殺者</t>
    <rPh sb="0" eb="3">
      <t>アンサツシャ</t>
    </rPh>
    <phoneticPr fontId="1"/>
  </si>
  <si>
    <t>敵指揮官を直接始末する。潜伏も上手い</t>
    <phoneticPr fontId="1"/>
  </si>
  <si>
    <t>fm</t>
    <phoneticPr fontId="1"/>
  </si>
  <si>
    <t>Troubadour</t>
    <phoneticPr fontId="1"/>
  </si>
  <si>
    <t>密偵</t>
    <rPh sb="0" eb="2">
      <t>ミッテイ</t>
    </rPh>
    <phoneticPr fontId="1"/>
  </si>
  <si>
    <t>潜伏が上手い密偵。女性指揮官の誘惑もできる</t>
    <rPh sb="0" eb="2">
      <t>センプク</t>
    </rPh>
    <rPh sb="3" eb="5">
      <t>ウマ</t>
    </rPh>
    <rPh sb="6" eb="8">
      <t>ミッテイ</t>
    </rPh>
    <rPh sb="9" eb="11">
      <t>ジョセイ</t>
    </rPh>
    <rPh sb="11" eb="14">
      <t>シキカン</t>
    </rPh>
    <rPh sb="15" eb="17">
      <t>ユウワク</t>
    </rPh>
    <phoneticPr fontId="1"/>
  </si>
  <si>
    <t>Paladin</t>
    <phoneticPr fontId="1"/>
  </si>
  <si>
    <t>聖職者</t>
    <rPh sb="0" eb="3">
      <t>セイショクシャ</t>
    </rPh>
    <phoneticPr fontId="1"/>
  </si>
  <si>
    <t>y</t>
    <phoneticPr fontId="1"/>
  </si>
  <si>
    <t>y</t>
    <phoneticPr fontId="1"/>
  </si>
  <si>
    <t>レベル1の聖職者。指揮官も兼任し戦闘力も優れる</t>
    <rPh sb="5" eb="8">
      <t>セイショクシャ</t>
    </rPh>
    <rPh sb="9" eb="12">
      <t>シキカン</t>
    </rPh>
    <rPh sb="13" eb="15">
      <t>ケンニン</t>
    </rPh>
    <rPh sb="16" eb="19">
      <t>セントウリョク</t>
    </rPh>
    <rPh sb="20" eb="21">
      <t>スグ</t>
    </rPh>
    <phoneticPr fontId="1"/>
  </si>
  <si>
    <t>Friar</t>
    <phoneticPr fontId="1"/>
  </si>
  <si>
    <t>レベル1の聖職者。敵地に潜伏しての布教も行える</t>
    <rPh sb="5" eb="8">
      <t>セイショクシャ</t>
    </rPh>
    <rPh sb="9" eb="11">
      <t>テキチ</t>
    </rPh>
    <rPh sb="12" eb="14">
      <t>センプク</t>
    </rPh>
    <rPh sb="17" eb="19">
      <t>フキョウ</t>
    </rPh>
    <rPh sb="20" eb="21">
      <t>オコナ</t>
    </rPh>
    <phoneticPr fontId="1"/>
  </si>
  <si>
    <t>城外</t>
    <rPh sb="0" eb="1">
      <t>シロ</t>
    </rPh>
    <rPh sb="1" eb="2">
      <t>ソト</t>
    </rPh>
    <phoneticPr fontId="1"/>
  </si>
  <si>
    <t>Inquisitor</t>
    <phoneticPr fontId="1"/>
  </si>
  <si>
    <t>レベル2の聖職者。火の魔法と異端審問の技能を持つ</t>
    <rPh sb="5" eb="8">
      <t>セイショクシャ</t>
    </rPh>
    <rPh sb="9" eb="10">
      <t>ヒ</t>
    </rPh>
    <rPh sb="11" eb="13">
      <t>マホウ</t>
    </rPh>
    <rPh sb="14" eb="16">
      <t>イタン</t>
    </rPh>
    <rPh sb="16" eb="18">
      <t>シンモン</t>
    </rPh>
    <rPh sb="19" eb="21">
      <t>ギノウ</t>
    </rPh>
    <rPh sb="22" eb="23">
      <t>モ</t>
    </rPh>
    <phoneticPr fontId="1"/>
  </si>
  <si>
    <t>14</t>
    <phoneticPr fontId="1"/>
  </si>
  <si>
    <t>Initiate</t>
    <phoneticPr fontId="1"/>
  </si>
  <si>
    <t>魔術師</t>
    <rPh sb="0" eb="3">
      <t>マジュツシ</t>
    </rPh>
    <phoneticPr fontId="1"/>
  </si>
  <si>
    <t>火の魔法技能を持つ。研究が主な役目</t>
    <rPh sb="0" eb="1">
      <t>ヒ</t>
    </rPh>
    <rPh sb="2" eb="4">
      <t>マホウ</t>
    </rPh>
    <rPh sb="4" eb="6">
      <t>ギノウ</t>
    </rPh>
    <rPh sb="7" eb="8">
      <t>モ</t>
    </rPh>
    <rPh sb="10" eb="12">
      <t>ケンキュウ</t>
    </rPh>
    <rPh sb="13" eb="14">
      <t>オモ</t>
    </rPh>
    <rPh sb="15" eb="17">
      <t>ヤクメ</t>
    </rPh>
    <phoneticPr fontId="1"/>
  </si>
  <si>
    <t>Witch Hunter</t>
    <phoneticPr fontId="1"/>
  </si>
  <si>
    <t>レベル1の聖職者。火と星の魔法技能も持つ</t>
    <rPh sb="5" eb="8">
      <t>セイショクシャ</t>
    </rPh>
    <rPh sb="9" eb="10">
      <t>ヒ</t>
    </rPh>
    <rPh sb="11" eb="12">
      <t>ホシ</t>
    </rPh>
    <rPh sb="13" eb="15">
      <t>マホウ</t>
    </rPh>
    <rPh sb="15" eb="17">
      <t>ギノウ</t>
    </rPh>
    <rPh sb="18" eb="19">
      <t>モ</t>
    </rPh>
    <phoneticPr fontId="1"/>
  </si>
  <si>
    <t>High Inquisitor</t>
    <phoneticPr fontId="1"/>
  </si>
  <si>
    <t>都</t>
    <rPh sb="0" eb="1">
      <t>ミヤコ</t>
    </rPh>
    <phoneticPr fontId="1"/>
  </si>
  <si>
    <t>レベル3の聖職者。火の魔法と異端審問を持ち指揮も行う</t>
    <rPh sb="5" eb="8">
      <t>セイショクシャ</t>
    </rPh>
    <rPh sb="9" eb="10">
      <t>ヒ</t>
    </rPh>
    <rPh sb="11" eb="13">
      <t>マホウ</t>
    </rPh>
    <rPh sb="14" eb="16">
      <t>イタン</t>
    </rPh>
    <rPh sb="16" eb="18">
      <t>シンモン</t>
    </rPh>
    <rPh sb="19" eb="20">
      <t>モ</t>
    </rPh>
    <rPh sb="21" eb="23">
      <t>シキ</t>
    </rPh>
    <rPh sb="24" eb="25">
      <t>オコナ</t>
    </rPh>
    <phoneticPr fontId="1"/>
  </si>
  <si>
    <t>12</t>
    <phoneticPr fontId="1"/>
  </si>
  <si>
    <t>Grand Master</t>
    <phoneticPr fontId="1"/>
  </si>
  <si>
    <t>レベル2の聖職者。火、星などの魔法技能も持つ</t>
    <rPh sb="5" eb="8">
      <t>セイショクシャ</t>
    </rPh>
    <rPh sb="9" eb="10">
      <t>ヒ</t>
    </rPh>
    <rPh sb="11" eb="12">
      <t>ホシ</t>
    </rPh>
    <rPh sb="15" eb="17">
      <t>マホウ</t>
    </rPh>
    <rPh sb="17" eb="19">
      <t>ギノウ</t>
    </rPh>
    <rPh sb="20" eb="21">
      <t>モ</t>
    </rPh>
    <phoneticPr fontId="1"/>
  </si>
  <si>
    <t>95+</t>
    <phoneticPr fontId="1"/>
  </si>
  <si>
    <t>40+</t>
    <phoneticPr fontId="1"/>
  </si>
  <si>
    <t>10</t>
    <phoneticPr fontId="1"/>
  </si>
  <si>
    <t>Architect</t>
    <phoneticPr fontId="1"/>
  </si>
  <si>
    <t>工学者</t>
    <rPh sb="0" eb="3">
      <t>コウガクシャ</t>
    </rPh>
    <phoneticPr fontId="1"/>
  </si>
  <si>
    <t>包囲戦と建築に長ける技師。高度な要塞の建造には欠かせない</t>
    <rPh sb="0" eb="2">
      <t>ホウイ</t>
    </rPh>
    <rPh sb="2" eb="3">
      <t>セン</t>
    </rPh>
    <rPh sb="4" eb="6">
      <t>ケンチク</t>
    </rPh>
    <rPh sb="7" eb="8">
      <t>タ</t>
    </rPh>
    <rPh sb="10" eb="12">
      <t>ギシ</t>
    </rPh>
    <rPh sb="13" eb="15">
      <t>コウド</t>
    </rPh>
    <rPh sb="16" eb="18">
      <t>ヨウサイ</t>
    </rPh>
    <rPh sb="19" eb="21">
      <t>ケンゾウ</t>
    </rPh>
    <rPh sb="23" eb="24">
      <t>カ</t>
    </rPh>
    <phoneticPr fontId="1"/>
  </si>
  <si>
    <t>指揮官</t>
    <rPh sb="0" eb="3">
      <t>シキカン</t>
    </rPh>
    <phoneticPr fontId="1"/>
  </si>
  <si>
    <t>Marignon</t>
    <phoneticPr fontId="1"/>
  </si>
  <si>
    <t>Crossbowman</t>
    <phoneticPr fontId="1"/>
  </si>
  <si>
    <t>城</t>
    <rPh sb="0" eb="1">
      <t>シロ</t>
    </rPh>
    <phoneticPr fontId="1"/>
  </si>
  <si>
    <t>射手</t>
    <rPh sb="0" eb="2">
      <t>シャシュ</t>
    </rPh>
    <phoneticPr fontId="1"/>
  </si>
  <si>
    <t>防御貫通の弩を使う弓兵。一般的なものより士気が高い</t>
    <rPh sb="0" eb="2">
      <t>ボウギョ</t>
    </rPh>
    <rPh sb="2" eb="4">
      <t>カンツウ</t>
    </rPh>
    <rPh sb="5" eb="6">
      <t>ド</t>
    </rPh>
    <rPh sb="7" eb="8">
      <t>ツカ</t>
    </rPh>
    <rPh sb="9" eb="10">
      <t>ユミ</t>
    </rPh>
    <rPh sb="10" eb="11">
      <t>ヘイ</t>
    </rPh>
    <rPh sb="12" eb="15">
      <t>イッパンテキ</t>
    </rPh>
    <rPh sb="20" eb="22">
      <t>シキ</t>
    </rPh>
    <rPh sb="23" eb="24">
      <t>タカ</t>
    </rPh>
    <phoneticPr fontId="1"/>
  </si>
  <si>
    <t>14</t>
    <phoneticPr fontId="1"/>
  </si>
  <si>
    <t>Swordsman</t>
    <phoneticPr fontId="1"/>
  </si>
  <si>
    <t>歩兵</t>
    <rPh sb="0" eb="2">
      <t>ホヘイ</t>
    </rPh>
    <phoneticPr fontId="1"/>
  </si>
  <si>
    <t>大剣を持つ歩兵。優秀な技量修正と威力を併せ持つ</t>
    <rPh sb="0" eb="2">
      <t>ダイケン</t>
    </rPh>
    <rPh sb="3" eb="4">
      <t>モ</t>
    </rPh>
    <rPh sb="5" eb="7">
      <t>ホヘイ</t>
    </rPh>
    <rPh sb="8" eb="10">
      <t>ユウシュウ</t>
    </rPh>
    <rPh sb="11" eb="13">
      <t>ギリョウ</t>
    </rPh>
    <rPh sb="13" eb="15">
      <t>シュウセイ</t>
    </rPh>
    <rPh sb="16" eb="18">
      <t>イリョク</t>
    </rPh>
    <rPh sb="19" eb="20">
      <t>アワ</t>
    </rPh>
    <rPh sb="21" eb="22">
      <t>モ</t>
    </rPh>
    <phoneticPr fontId="1"/>
  </si>
  <si>
    <t>12</t>
    <phoneticPr fontId="1"/>
  </si>
  <si>
    <t>Halberdier</t>
    <phoneticPr fontId="1"/>
  </si>
  <si>
    <t>矛槍を持つ歩兵。要塞の防衛を得意とする</t>
    <rPh sb="0" eb="1">
      <t>ホコ</t>
    </rPh>
    <rPh sb="1" eb="2">
      <t>ヤリ</t>
    </rPh>
    <rPh sb="3" eb="4">
      <t>モ</t>
    </rPh>
    <rPh sb="5" eb="7">
      <t>ホヘイ</t>
    </rPh>
    <rPh sb="8" eb="10">
      <t>ヨウサイ</t>
    </rPh>
    <rPh sb="11" eb="13">
      <t>ボウエイ</t>
    </rPh>
    <rPh sb="14" eb="16">
      <t>トクイ</t>
    </rPh>
    <phoneticPr fontId="1"/>
  </si>
  <si>
    <t>Pikeneer</t>
    <phoneticPr fontId="1"/>
  </si>
  <si>
    <t>鉾を持つ歩兵。長槍相手でさえ迎撃できる</t>
    <rPh sb="0" eb="1">
      <t>ホコ</t>
    </rPh>
    <rPh sb="2" eb="3">
      <t>モ</t>
    </rPh>
    <rPh sb="4" eb="6">
      <t>ホヘイ</t>
    </rPh>
    <rPh sb="7" eb="8">
      <t>ナガ</t>
    </rPh>
    <rPh sb="8" eb="9">
      <t>ヤリ</t>
    </rPh>
    <rPh sb="9" eb="11">
      <t>アイテ</t>
    </rPh>
    <rPh sb="14" eb="16">
      <t>ゲイゲキ</t>
    </rPh>
    <phoneticPr fontId="1"/>
  </si>
  <si>
    <t>Man at Arms</t>
    <phoneticPr fontId="1"/>
  </si>
  <si>
    <t>10</t>
    <phoneticPr fontId="1"/>
  </si>
  <si>
    <t>長剣と盾を持つ重歩兵。戦闘技能に優れ護衛も得意</t>
    <rPh sb="0" eb="2">
      <t>チョウケン</t>
    </rPh>
    <rPh sb="3" eb="4">
      <t>タテ</t>
    </rPh>
    <rPh sb="5" eb="6">
      <t>モ</t>
    </rPh>
    <rPh sb="7" eb="8">
      <t>ジュウ</t>
    </rPh>
    <rPh sb="8" eb="10">
      <t>ホヘイ</t>
    </rPh>
    <rPh sb="11" eb="13">
      <t>セントウ</t>
    </rPh>
    <rPh sb="13" eb="15">
      <t>ギノウ</t>
    </rPh>
    <rPh sb="16" eb="17">
      <t>スグ</t>
    </rPh>
    <rPh sb="18" eb="20">
      <t>ゴエイ</t>
    </rPh>
    <rPh sb="21" eb="23">
      <t>トクイ</t>
    </rPh>
    <phoneticPr fontId="1"/>
  </si>
  <si>
    <t>Flagellant</t>
    <phoneticPr fontId="1"/>
  </si>
  <si>
    <t>城外</t>
    <rPh sb="0" eb="1">
      <t>シロ</t>
    </rPh>
    <rPh sb="1" eb="2">
      <t>ソト</t>
    </rPh>
    <phoneticPr fontId="1"/>
  </si>
  <si>
    <t>y</t>
    <phoneticPr fontId="1"/>
  </si>
  <si>
    <t>y</t>
    <phoneticPr fontId="1"/>
  </si>
  <si>
    <t>連接棍を持つ軽歩兵。脆いが安く祝福次第では大化けする</t>
    <rPh sb="0" eb="2">
      <t>レンセツ</t>
    </rPh>
    <rPh sb="2" eb="3">
      <t>コン</t>
    </rPh>
    <rPh sb="4" eb="5">
      <t>モ</t>
    </rPh>
    <rPh sb="6" eb="7">
      <t>ケイ</t>
    </rPh>
    <rPh sb="7" eb="9">
      <t>ホヘイ</t>
    </rPh>
    <rPh sb="10" eb="11">
      <t>モロ</t>
    </rPh>
    <rPh sb="13" eb="14">
      <t>ヤス</t>
    </rPh>
    <rPh sb="15" eb="17">
      <t>シュクフク</t>
    </rPh>
    <rPh sb="17" eb="19">
      <t>シダイ</t>
    </rPh>
    <rPh sb="21" eb="23">
      <t>オオバ</t>
    </rPh>
    <phoneticPr fontId="1"/>
  </si>
  <si>
    <t>Royal Guard</t>
    <phoneticPr fontId="1"/>
  </si>
  <si>
    <t>騎兵</t>
    <rPh sb="0" eb="2">
      <t>キヘイ</t>
    </rPh>
    <phoneticPr fontId="1"/>
  </si>
  <si>
    <t>突撃槍、長剣、騎盾を持つ重騎兵。殴り合いでは強力で護衛もできる</t>
    <rPh sb="0" eb="2">
      <t>トツゲキ</t>
    </rPh>
    <rPh sb="2" eb="3">
      <t>ヤリ</t>
    </rPh>
    <rPh sb="4" eb="6">
      <t>チョウケン</t>
    </rPh>
    <rPh sb="7" eb="8">
      <t>キ</t>
    </rPh>
    <rPh sb="8" eb="9">
      <t>タテ</t>
    </rPh>
    <rPh sb="10" eb="11">
      <t>モ</t>
    </rPh>
    <rPh sb="12" eb="13">
      <t>ジュウ</t>
    </rPh>
    <rPh sb="13" eb="15">
      <t>キヘイ</t>
    </rPh>
    <rPh sb="16" eb="17">
      <t>ナグ</t>
    </rPh>
    <rPh sb="18" eb="19">
      <t>ア</t>
    </rPh>
    <rPh sb="22" eb="24">
      <t>キョウリョク</t>
    </rPh>
    <rPh sb="25" eb="27">
      <t>ゴエイ</t>
    </rPh>
    <phoneticPr fontId="1"/>
  </si>
  <si>
    <t>Knight of the Chalice</t>
    <phoneticPr fontId="1"/>
  </si>
  <si>
    <t>兵士</t>
    <rPh sb="0" eb="2">
      <t>ヘイシ</t>
    </rPh>
    <phoneticPr fontId="1"/>
  </si>
  <si>
    <t>突撃槍、長剣、騎盾を持つ重騎兵。この性能には珍しいほどに雇用条件が甘い</t>
    <rPh sb="0" eb="2">
      <t>トツゲキ</t>
    </rPh>
    <rPh sb="2" eb="3">
      <t>ヤリ</t>
    </rPh>
    <rPh sb="4" eb="6">
      <t>チョウケン</t>
    </rPh>
    <rPh sb="7" eb="8">
      <t>キ</t>
    </rPh>
    <rPh sb="8" eb="9">
      <t>タテ</t>
    </rPh>
    <rPh sb="10" eb="11">
      <t>モ</t>
    </rPh>
    <rPh sb="12" eb="13">
      <t>ジュウ</t>
    </rPh>
    <rPh sb="13" eb="15">
      <t>キヘイ</t>
    </rPh>
    <rPh sb="18" eb="20">
      <t>セイノウ</t>
    </rPh>
    <rPh sb="22" eb="23">
      <t>メズラ</t>
    </rPh>
    <rPh sb="28" eb="30">
      <t>コヨウ</t>
    </rPh>
    <rPh sb="30" eb="32">
      <t>ジョウケン</t>
    </rPh>
    <rPh sb="33" eb="34">
      <t>アマ</t>
    </rPh>
    <phoneticPr fontId="1"/>
  </si>
  <si>
    <t>Paladin</t>
    <phoneticPr fontId="1"/>
  </si>
  <si>
    <t>城</t>
    <rPh sb="0" eb="1">
      <t>シロ</t>
    </rPh>
    <phoneticPr fontId="1"/>
  </si>
  <si>
    <t>聖1</t>
    <rPh sb="0" eb="1">
      <t>セイ</t>
    </rPh>
    <phoneticPr fontId="1"/>
  </si>
  <si>
    <t>Friar</t>
    <phoneticPr fontId="1"/>
  </si>
  <si>
    <t>城外</t>
    <rPh sb="0" eb="1">
      <t>シロ</t>
    </rPh>
    <rPh sb="1" eb="2">
      <t>ソト</t>
    </rPh>
    <phoneticPr fontId="1"/>
  </si>
  <si>
    <t>Inquisitor</t>
    <phoneticPr fontId="1"/>
  </si>
  <si>
    <t>火1聖2</t>
    <rPh sb="0" eb="1">
      <t>ヒ</t>
    </rPh>
    <rPh sb="2" eb="3">
      <t>セイ</t>
    </rPh>
    <phoneticPr fontId="1"/>
  </si>
  <si>
    <t>Initiate</t>
    <phoneticPr fontId="1"/>
  </si>
  <si>
    <t>火1</t>
    <rPh sb="0" eb="1">
      <t>ヒ</t>
    </rPh>
    <phoneticPr fontId="1"/>
  </si>
  <si>
    <t>Witch Hunter</t>
    <phoneticPr fontId="1"/>
  </si>
  <si>
    <t>火2星1聖1</t>
    <rPh sb="0" eb="1">
      <t>ヒ</t>
    </rPh>
    <rPh sb="2" eb="3">
      <t>ホシ</t>
    </rPh>
    <rPh sb="4" eb="5">
      <t>セイ</t>
    </rPh>
    <phoneticPr fontId="1"/>
  </si>
  <si>
    <t>High Inquisitor</t>
    <phoneticPr fontId="1"/>
  </si>
  <si>
    <t>都</t>
    <rPh sb="0" eb="1">
      <t>ミヤコ</t>
    </rPh>
    <phoneticPr fontId="1"/>
  </si>
  <si>
    <t>火1聖3</t>
    <rPh sb="0" eb="1">
      <t>ヒ</t>
    </rPh>
    <rPh sb="2" eb="3">
      <t>セイ</t>
    </rPh>
    <phoneticPr fontId="1"/>
  </si>
  <si>
    <t>Grand Master</t>
    <phoneticPr fontId="1"/>
  </si>
  <si>
    <t>火3星2聖2</t>
    <rPh sb="0" eb="1">
      <t>ヒ</t>
    </rPh>
    <rPh sb="2" eb="3">
      <t>ホシ</t>
    </rPh>
    <rPh sb="4" eb="5">
      <t>セイ</t>
    </rPh>
    <phoneticPr fontId="1"/>
  </si>
  <si>
    <t>火風地星+1:100% 火風地星+1:10%</t>
    <rPh sb="0" eb="1">
      <t>ヒ</t>
    </rPh>
    <rPh sb="1" eb="2">
      <t>カゼ</t>
    </rPh>
    <rPh sb="2" eb="3">
      <t>チ</t>
    </rPh>
    <rPh sb="3" eb="4">
      <t>ホシ</t>
    </rPh>
    <rPh sb="12" eb="13">
      <t>ヒ</t>
    </rPh>
    <rPh sb="13" eb="14">
      <t>カゼ</t>
    </rPh>
    <rPh sb="14" eb="15">
      <t>チ</t>
    </rPh>
    <rPh sb="15" eb="16">
      <t>ホシ</t>
    </rPh>
    <phoneticPr fontId="1"/>
  </si>
  <si>
    <t>17+</t>
    <phoneticPr fontId="1"/>
  </si>
  <si>
    <t>Marignon</t>
    <phoneticPr fontId="1"/>
  </si>
  <si>
    <t>Pikeneer:10　Crossbowman:10</t>
    <phoneticPr fontId="1"/>
  </si>
  <si>
    <t>Paladin</t>
    <phoneticPr fontId="1"/>
  </si>
  <si>
    <t>Halberdier:10　Swordsman:10</t>
    <phoneticPr fontId="1"/>
  </si>
  <si>
    <t>Crossbowman:8</t>
    <phoneticPr fontId="1"/>
  </si>
  <si>
    <t>Marignon</t>
    <phoneticPr fontId="1"/>
  </si>
  <si>
    <t>Evocation</t>
    <phoneticPr fontId="1"/>
  </si>
  <si>
    <t>Holy Pyre</t>
    <phoneticPr fontId="1"/>
  </si>
  <si>
    <t>火2</t>
    <rPh sb="0" eb="1">
      <t>ヒ</t>
    </rPh>
    <phoneticPr fontId="1"/>
  </si>
  <si>
    <t>戦闘</t>
    <rPh sb="0" eb="2">
      <t>セントウ</t>
    </rPh>
    <phoneticPr fontId="1"/>
  </si>
  <si>
    <t>陸上専用</t>
    <rPh sb="0" eb="2">
      <t>リクジョウ</t>
    </rPh>
    <rPh sb="2" eb="4">
      <t>センヨウ</t>
    </rPh>
    <phoneticPr fontId="1"/>
  </si>
  <si>
    <t>攻撃</t>
    <rPh sb="0" eb="2">
      <t>コウゲキ</t>
    </rPh>
    <phoneticPr fontId="1"/>
  </si>
  <si>
    <t>不浄なるものに強い聖火で中範囲を攻撃します</t>
    <rPh sb="0" eb="2">
      <t>フジョウ</t>
    </rPh>
    <rPh sb="7" eb="8">
      <t>ツヨ</t>
    </rPh>
    <rPh sb="9" eb="11">
      <t>セイカ</t>
    </rPh>
    <rPh sb="12" eb="13">
      <t>チュウ</t>
    </rPh>
    <rPh sb="13" eb="15">
      <t>ハンイ</t>
    </rPh>
    <rPh sb="16" eb="18">
      <t>コウゲキ</t>
    </rPh>
    <phoneticPr fontId="1"/>
  </si>
  <si>
    <t>7+1</t>
    <phoneticPr fontId="1"/>
  </si>
  <si>
    <t>40+5</t>
    <phoneticPr fontId="1"/>
  </si>
  <si>
    <t>火炎属性\n防御貫通\n対アンデッド/デーモン三倍打</t>
    <rPh sb="0" eb="2">
      <t>カエン</t>
    </rPh>
    <rPh sb="2" eb="4">
      <t>ゾクセイ</t>
    </rPh>
    <rPh sb="6" eb="8">
      <t>ボウギョ</t>
    </rPh>
    <rPh sb="8" eb="10">
      <t>カンツウ</t>
    </rPh>
    <rPh sb="12" eb="13">
      <t>タイ</t>
    </rPh>
    <rPh sb="23" eb="25">
      <t>サンバイ</t>
    </rPh>
    <rPh sb="25" eb="26">
      <t>ダ</t>
    </rPh>
    <phoneticPr fontId="1"/>
  </si>
  <si>
    <t>片手</t>
    <rPh sb="0" eb="2">
      <t>カタテ</t>
    </rPh>
    <phoneticPr fontId="1"/>
  </si>
  <si>
    <t>Mercybrand</t>
    <phoneticPr fontId="1"/>
  </si>
  <si>
    <t>打魔</t>
    <rPh sb="0" eb="1">
      <t>ダ</t>
    </rPh>
    <rPh sb="1" eb="2">
      <t>マ</t>
    </rPh>
    <phoneticPr fontId="1"/>
  </si>
  <si>
    <t>Flames of Mercy</t>
    <phoneticPr fontId="1"/>
  </si>
  <si>
    <t>異端狩りの道具。武器としてもなかなか</t>
    <rPh sb="0" eb="2">
      <t>イタン</t>
    </rPh>
    <rPh sb="2" eb="3">
      <t>ガ</t>
    </rPh>
    <rPh sb="5" eb="7">
      <t>ドウグ</t>
    </rPh>
    <rPh sb="8" eb="10">
      <t>ブキ</t>
    </rPh>
    <phoneticPr fontId="1"/>
  </si>
  <si>
    <t>Cockerel Scepter</t>
    <phoneticPr fontId="1"/>
  </si>
  <si>
    <t>Cockerel Blindness</t>
    <phoneticPr fontId="1"/>
  </si>
  <si>
    <t>戦闘時使用可能：Holy Pyre</t>
    <rPh sb="0" eb="2">
      <t>セントウ</t>
    </rPh>
    <rPh sb="2" eb="3">
      <t>ジ</t>
    </rPh>
    <rPh sb="3" eb="5">
      <t>シヨウ</t>
    </rPh>
    <rPh sb="5" eb="7">
      <t>カノウ</t>
    </rPh>
    <phoneticPr fontId="1"/>
  </si>
  <si>
    <t>闇を払う夜明けの笏。聖火も放てる</t>
    <rPh sb="0" eb="1">
      <t>ヤミ</t>
    </rPh>
    <rPh sb="2" eb="3">
      <t>ハラ</t>
    </rPh>
    <rPh sb="4" eb="6">
      <t>ヨア</t>
    </rPh>
    <rPh sb="8" eb="9">
      <t>シャク</t>
    </rPh>
    <rPh sb="10" eb="12">
      <t>セイカ</t>
    </rPh>
    <rPh sb="13" eb="14">
      <t>ハナ</t>
    </rPh>
    <phoneticPr fontId="1"/>
  </si>
  <si>
    <t>Mercybrand</t>
    <phoneticPr fontId="1"/>
  </si>
  <si>
    <t>Cockerel Scepter</t>
    <phoneticPr fontId="1"/>
  </si>
  <si>
    <t>Contact Harbinger</t>
    <phoneticPr fontId="1"/>
  </si>
  <si>
    <t>Heavenly Wrath</t>
    <phoneticPr fontId="1"/>
  </si>
  <si>
    <t>Angelic Host</t>
    <phoneticPr fontId="1"/>
  </si>
  <si>
    <t>Heavenly Choir</t>
    <phoneticPr fontId="1"/>
  </si>
  <si>
    <t>Holy Pyre</t>
    <phoneticPr fontId="1"/>
  </si>
  <si>
    <t>Marignonは、封建的な神政です。
宗教裁判所は、軍事も含めた国のあらゆる面を制御します。
領主は十分の一税を払い、農民たちに課税していますが、しかし全ての政治的判断は教会の下でのみ行われます。
MarignonはErmorの灰の中から立ち上がり、宗教的熱意と厳格さを以って堕ちた帝国の影を遠ざけておくことに成功しました。
Marignonに広く満ちた狂信は、これまでの生存に素晴らしい価値を持ちました。
Marignonの重歩兵隊は、大剣や矛槍のような大型の武器を装備しています。
全ての部隊は、Marignonの明るい赤と橙色の制服を纏います。
MarignonのInquisitorは、Witch Hunterと共にHouse of Fiery Justiceで訓練されます。
Witch Hunterは、星の魔法を使う魔法神官です。</t>
    <phoneticPr fontId="1"/>
  </si>
  <si>
    <t>人間</t>
    <rPh sb="0" eb="2">
      <t>ニンゲン</t>
    </rPh>
    <phoneticPr fontId="1"/>
  </si>
  <si>
    <t>風+2緑+1</t>
    <rPh sb="0" eb="1">
      <t>カゼ</t>
    </rPh>
    <rPh sb="3" eb="4">
      <t>ミドリ</t>
    </rPh>
    <phoneticPr fontId="1"/>
  </si>
  <si>
    <t>Walled City</t>
    <phoneticPr fontId="1"/>
  </si>
  <si>
    <t>City</t>
    <phoneticPr fontId="1"/>
  </si>
  <si>
    <t>Temple of the Moon, Temple of the Sun, High Temple of the Sky and the Rain, High Temple of the Land</t>
    <phoneticPr fontId="1"/>
  </si>
  <si>
    <t>火1風1水1星1緑1</t>
    <rPh sb="0" eb="1">
      <t>ヒ</t>
    </rPh>
    <rPh sb="2" eb="3">
      <t>カゼ</t>
    </rPh>
    <rPh sb="4" eb="5">
      <t>ミズ</t>
    </rPh>
    <rPh sb="6" eb="7">
      <t>ホシ</t>
    </rPh>
    <rPh sb="8" eb="9">
      <t>ミドリ</t>
    </rPh>
    <phoneticPr fontId="1"/>
  </si>
  <si>
    <t>Scout</t>
    <phoneticPr fontId="1"/>
  </si>
  <si>
    <t>斥候</t>
    <rPh sb="0" eb="2">
      <t>セッコウ</t>
    </rPh>
    <phoneticPr fontId="1"/>
  </si>
  <si>
    <t>指揮官</t>
    <rPh sb="0" eb="3">
      <t>シキカン</t>
    </rPh>
    <phoneticPr fontId="1"/>
  </si>
  <si>
    <t>Mictlan</t>
    <phoneticPr fontId="1"/>
  </si>
  <si>
    <t>原始的装備の斥候。最小限の資源で雇用可能</t>
    <phoneticPr fontId="1"/>
  </si>
  <si>
    <t>16</t>
    <phoneticPr fontId="1"/>
  </si>
  <si>
    <t>fm</t>
    <phoneticPr fontId="1"/>
  </si>
  <si>
    <t>Tribal King</t>
    <phoneticPr fontId="1"/>
  </si>
  <si>
    <t>標準的な指揮官。奴隷兵士の確保が可能。投槍を持つため暴走に注意</t>
    <phoneticPr fontId="1"/>
  </si>
  <si>
    <t>10</t>
    <phoneticPr fontId="1"/>
  </si>
  <si>
    <t>f</t>
    <phoneticPr fontId="1"/>
  </si>
  <si>
    <t>y</t>
  </si>
  <si>
    <t>y</t>
    <phoneticPr fontId="1"/>
  </si>
  <si>
    <t>y</t>
    <phoneticPr fontId="1"/>
  </si>
  <si>
    <t>Mictlan Priest</t>
    <phoneticPr fontId="1"/>
  </si>
  <si>
    <t>聖職者</t>
    <rPh sb="0" eb="3">
      <t>セイショクシャ</t>
    </rPh>
    <phoneticPr fontId="1"/>
  </si>
  <si>
    <t>レベル1の聖職者。火水星緑から一つ持つ</t>
    <rPh sb="5" eb="8">
      <t>セイショクシャ</t>
    </rPh>
    <rPh sb="9" eb="10">
      <t>ヒ</t>
    </rPh>
    <rPh sb="10" eb="11">
      <t>ミズ</t>
    </rPh>
    <rPh sb="11" eb="12">
      <t>ホシ</t>
    </rPh>
    <rPh sb="12" eb="13">
      <t>ミドリ</t>
    </rPh>
    <rPh sb="15" eb="16">
      <t>ヒト</t>
    </rPh>
    <rPh sb="17" eb="18">
      <t>モ</t>
    </rPh>
    <phoneticPr fontId="1"/>
  </si>
  <si>
    <t>5+</t>
    <phoneticPr fontId="1"/>
  </si>
  <si>
    <t>10+</t>
    <phoneticPr fontId="1"/>
  </si>
  <si>
    <t>Nahualli</t>
    <phoneticPr fontId="1"/>
  </si>
  <si>
    <t>魔術師</t>
    <rPh sb="0" eb="3">
      <t>マジュツシ</t>
    </rPh>
    <phoneticPr fontId="1"/>
  </si>
  <si>
    <t>緑、星などの魔法技能を持つ。七面鳥の姿で飛ぶこともできる</t>
    <phoneticPr fontId="1"/>
  </si>
  <si>
    <t>20+</t>
    <phoneticPr fontId="1"/>
  </si>
  <si>
    <t>0+</t>
    <phoneticPr fontId="1"/>
  </si>
  <si>
    <t>Sky Priest</t>
    <phoneticPr fontId="1"/>
  </si>
  <si>
    <t>レベル1の聖職者。風などの魔法を持ち占いや巡回も得意</t>
    <rPh sb="5" eb="8">
      <t>セイショクシャ</t>
    </rPh>
    <rPh sb="9" eb="10">
      <t>カゼ</t>
    </rPh>
    <rPh sb="13" eb="15">
      <t>マホウ</t>
    </rPh>
    <rPh sb="16" eb="17">
      <t>モ</t>
    </rPh>
    <rPh sb="18" eb="19">
      <t>ウラナ</t>
    </rPh>
    <rPh sb="21" eb="23">
      <t>ジュンカイ</t>
    </rPh>
    <rPh sb="24" eb="26">
      <t>トクイ</t>
    </rPh>
    <phoneticPr fontId="1"/>
  </si>
  <si>
    <t>Moon Priest</t>
    <phoneticPr fontId="1"/>
  </si>
  <si>
    <t>レベル2の聖職者。星の魔法技能も持つ</t>
    <rPh sb="5" eb="8">
      <t>セイショクシャ</t>
    </rPh>
    <rPh sb="9" eb="10">
      <t>ホシ</t>
    </rPh>
    <rPh sb="11" eb="13">
      <t>マホウ</t>
    </rPh>
    <rPh sb="13" eb="15">
      <t>ギノウ</t>
    </rPh>
    <rPh sb="16" eb="17">
      <t>モ</t>
    </rPh>
    <phoneticPr fontId="1"/>
  </si>
  <si>
    <t>Sun Priest</t>
    <phoneticPr fontId="1"/>
  </si>
  <si>
    <t>レベル2の聖職者。火の魔法技能も持つ</t>
    <rPh sb="5" eb="8">
      <t>セイショクシャ</t>
    </rPh>
    <rPh sb="9" eb="10">
      <t>ヒ</t>
    </rPh>
    <rPh sb="11" eb="13">
      <t>マホウ</t>
    </rPh>
    <rPh sb="13" eb="15">
      <t>ギノウ</t>
    </rPh>
    <rPh sb="16" eb="17">
      <t>モ</t>
    </rPh>
    <phoneticPr fontId="1"/>
  </si>
  <si>
    <t>Rain Priest</t>
    <phoneticPr fontId="1"/>
  </si>
  <si>
    <t>レベル2の聖職者。水の魔法技能も持つ</t>
    <rPh sb="5" eb="8">
      <t>セイショクシャ</t>
    </rPh>
    <rPh sb="9" eb="10">
      <t>ミズ</t>
    </rPh>
    <rPh sb="11" eb="13">
      <t>マホウ</t>
    </rPh>
    <rPh sb="13" eb="15">
      <t>ギノウ</t>
    </rPh>
    <rPh sb="16" eb="17">
      <t>モ</t>
    </rPh>
    <phoneticPr fontId="1"/>
  </si>
  <si>
    <t>High Priest of the Sky</t>
    <phoneticPr fontId="1"/>
  </si>
  <si>
    <t>レベル3の聖職者。風などの魔法を持ち飛行もできる</t>
    <rPh sb="5" eb="8">
      <t>セイショクシャ</t>
    </rPh>
    <rPh sb="9" eb="10">
      <t>カゼ</t>
    </rPh>
    <rPh sb="13" eb="15">
      <t>マホウ</t>
    </rPh>
    <rPh sb="16" eb="17">
      <t>モ</t>
    </rPh>
    <rPh sb="18" eb="20">
      <t>ヒコウ</t>
    </rPh>
    <phoneticPr fontId="1"/>
  </si>
  <si>
    <t>40+</t>
    <phoneticPr fontId="1"/>
  </si>
  <si>
    <t>15+</t>
    <phoneticPr fontId="1"/>
  </si>
  <si>
    <t>14</t>
    <phoneticPr fontId="1"/>
  </si>
  <si>
    <t>f</t>
    <phoneticPr fontId="1"/>
  </si>
  <si>
    <t>Priest King</t>
    <phoneticPr fontId="1"/>
  </si>
  <si>
    <t>レベル3の聖職者。緑などの魔法を持ち上位指揮官も兼任</t>
    <rPh sb="5" eb="8">
      <t>セイショクシャ</t>
    </rPh>
    <rPh sb="9" eb="10">
      <t>ミドリ</t>
    </rPh>
    <rPh sb="13" eb="15">
      <t>マホウ</t>
    </rPh>
    <rPh sb="16" eb="17">
      <t>モ</t>
    </rPh>
    <rPh sb="18" eb="20">
      <t>ジョウイ</t>
    </rPh>
    <rPh sb="20" eb="23">
      <t>シキカン</t>
    </rPh>
    <rPh sb="24" eb="26">
      <t>ケンニン</t>
    </rPh>
    <phoneticPr fontId="1"/>
  </si>
  <si>
    <t>120+</t>
    <phoneticPr fontId="1"/>
  </si>
  <si>
    <t>Couatl</t>
    <phoneticPr fontId="1"/>
  </si>
  <si>
    <t>85+</t>
    <phoneticPr fontId="1"/>
  </si>
  <si>
    <t>28</t>
    <phoneticPr fontId="1"/>
  </si>
  <si>
    <t>fs</t>
    <phoneticPr fontId="1"/>
  </si>
  <si>
    <t>s</t>
    <phoneticPr fontId="1"/>
  </si>
  <si>
    <t>レベル2の聖職者。召喚できるものとは少し魔力が異なる</t>
    <rPh sb="5" eb="8">
      <t>セイショクシャ</t>
    </rPh>
    <rPh sb="9" eb="11">
      <t>ショウカン</t>
    </rPh>
    <rPh sb="18" eb="19">
      <t>スコ</t>
    </rPh>
    <rPh sb="20" eb="22">
      <t>マリョク</t>
    </rPh>
    <rPh sb="23" eb="24">
      <t>コト</t>
    </rPh>
    <phoneticPr fontId="1"/>
  </si>
  <si>
    <t>Warrior</t>
  </si>
  <si>
    <t>Feathered Warrior</t>
  </si>
  <si>
    <t>Moon Warrior</t>
  </si>
  <si>
    <t>12</t>
    <phoneticPr fontId="1"/>
  </si>
  <si>
    <t>f</t>
    <phoneticPr fontId="1"/>
  </si>
  <si>
    <t>Eagle Warrior</t>
  </si>
  <si>
    <t>Sun Warrior</t>
  </si>
  <si>
    <t>8</t>
    <phoneticPr fontId="1"/>
  </si>
  <si>
    <t>Jaguar Warrior</t>
  </si>
  <si>
    <t>兵士</t>
    <rPh sb="0" eb="2">
      <t>ヘイシ</t>
    </rPh>
    <phoneticPr fontId="1"/>
  </si>
  <si>
    <t>Mictlan Priest</t>
    <phoneticPr fontId="1"/>
  </si>
  <si>
    <t>火水星緑+1:100%</t>
    <rPh sb="0" eb="1">
      <t>ヒ</t>
    </rPh>
    <rPh sb="1" eb="2">
      <t>ミズ</t>
    </rPh>
    <rPh sb="2" eb="3">
      <t>ホシ</t>
    </rPh>
    <rPh sb="3" eb="4">
      <t>ミドリ</t>
    </rPh>
    <phoneticPr fontId="1"/>
  </si>
  <si>
    <t>星1緑2</t>
    <rPh sb="0" eb="1">
      <t>ホシ</t>
    </rPh>
    <rPh sb="2" eb="3">
      <t>ミドリ</t>
    </rPh>
    <phoneticPr fontId="1"/>
  </si>
  <si>
    <t>星死緑血+1:10%</t>
    <rPh sb="0" eb="1">
      <t>ホシ</t>
    </rPh>
    <rPh sb="1" eb="2">
      <t>シ</t>
    </rPh>
    <rPh sb="2" eb="3">
      <t>ミドリ</t>
    </rPh>
    <rPh sb="3" eb="4">
      <t>ケツ</t>
    </rPh>
    <phoneticPr fontId="1"/>
  </si>
  <si>
    <t>11+</t>
    <phoneticPr fontId="1"/>
  </si>
  <si>
    <t>風1聖1</t>
    <rPh sb="0" eb="1">
      <t>カゼ</t>
    </rPh>
    <rPh sb="2" eb="3">
      <t>セイ</t>
    </rPh>
    <phoneticPr fontId="1"/>
  </si>
  <si>
    <t>火水星緑+1:10%</t>
    <rPh sb="0" eb="1">
      <t>ヒ</t>
    </rPh>
    <rPh sb="1" eb="2">
      <t>ミズ</t>
    </rPh>
    <rPh sb="2" eb="3">
      <t>ホシ</t>
    </rPh>
    <rPh sb="3" eb="4">
      <t>ミドリ</t>
    </rPh>
    <phoneticPr fontId="1"/>
  </si>
  <si>
    <t>7+</t>
    <phoneticPr fontId="1"/>
  </si>
  <si>
    <t>星2聖2</t>
    <rPh sb="0" eb="1">
      <t>ホシ</t>
    </rPh>
    <rPh sb="2" eb="3">
      <t>セイ</t>
    </rPh>
    <phoneticPr fontId="1"/>
  </si>
  <si>
    <t>火2聖2</t>
    <rPh sb="0" eb="1">
      <t>ヒ</t>
    </rPh>
    <rPh sb="2" eb="3">
      <t>セイ</t>
    </rPh>
    <phoneticPr fontId="1"/>
  </si>
  <si>
    <t>水2聖2</t>
    <rPh sb="0" eb="1">
      <t>ミズ</t>
    </rPh>
    <rPh sb="2" eb="3">
      <t>セイ</t>
    </rPh>
    <phoneticPr fontId="1"/>
  </si>
  <si>
    <t>風2聖3</t>
    <rPh sb="0" eb="1">
      <t>カゼ</t>
    </rPh>
    <rPh sb="2" eb="3">
      <t>セイ</t>
    </rPh>
    <phoneticPr fontId="1"/>
  </si>
  <si>
    <t>火水星緑+1:100% 火風水星緑+1:10%</t>
    <rPh sb="0" eb="1">
      <t>ヒ</t>
    </rPh>
    <rPh sb="1" eb="2">
      <t>ミズ</t>
    </rPh>
    <rPh sb="2" eb="3">
      <t>ホシ</t>
    </rPh>
    <rPh sb="3" eb="4">
      <t>ミドリ</t>
    </rPh>
    <rPh sb="12" eb="13">
      <t>ヒ</t>
    </rPh>
    <rPh sb="13" eb="14">
      <t>カゼ</t>
    </rPh>
    <rPh sb="14" eb="15">
      <t>ミズ</t>
    </rPh>
    <rPh sb="15" eb="16">
      <t>ホシ</t>
    </rPh>
    <rPh sb="16" eb="17">
      <t>ミドリ</t>
    </rPh>
    <phoneticPr fontId="1"/>
  </si>
  <si>
    <t>緑2聖3</t>
    <rPh sb="0" eb="1">
      <t>ミドリ</t>
    </rPh>
    <rPh sb="2" eb="3">
      <t>セイ</t>
    </rPh>
    <phoneticPr fontId="1"/>
  </si>
  <si>
    <t>火風水星緑+1:10%</t>
    <rPh sb="0" eb="1">
      <t>ヒ</t>
    </rPh>
    <rPh sb="1" eb="2">
      <t>カゼ</t>
    </rPh>
    <rPh sb="2" eb="3">
      <t>ミズ</t>
    </rPh>
    <rPh sb="3" eb="4">
      <t>ホシ</t>
    </rPh>
    <rPh sb="4" eb="5">
      <t>ミドリ</t>
    </rPh>
    <phoneticPr fontId="1"/>
  </si>
  <si>
    <t>9+</t>
    <phoneticPr fontId="1"/>
  </si>
  <si>
    <t>星3緑1聖2</t>
    <rPh sb="0" eb="1">
      <t>ホシ</t>
    </rPh>
    <rPh sb="2" eb="3">
      <t>ミドリ</t>
    </rPh>
    <rPh sb="4" eb="5">
      <t>セイ</t>
    </rPh>
    <phoneticPr fontId="1"/>
  </si>
  <si>
    <t>風緑+1:100% 風緑+1:100% 風星緑+1:10%</t>
    <rPh sb="0" eb="1">
      <t>カゼ</t>
    </rPh>
    <rPh sb="1" eb="2">
      <t>ミドリ</t>
    </rPh>
    <rPh sb="10" eb="11">
      <t>カゼ</t>
    </rPh>
    <rPh sb="11" eb="12">
      <t>ミドリ</t>
    </rPh>
    <rPh sb="20" eb="21">
      <t>カゼ</t>
    </rPh>
    <rPh sb="21" eb="22">
      <t>ホシ</t>
    </rPh>
    <rPh sb="22" eb="23">
      <t>ミドリ</t>
    </rPh>
    <phoneticPr fontId="1"/>
  </si>
  <si>
    <t>Civateteo</t>
  </si>
  <si>
    <t>Tlahuelpuchi</t>
  </si>
  <si>
    <t>Onaqui</t>
  </si>
  <si>
    <t>Tlaloque of the East</t>
  </si>
  <si>
    <t>Tlaloque of the North</t>
  </si>
  <si>
    <t>Tlaloque of the South</t>
  </si>
  <si>
    <t>Tlaloque of the West</t>
  </si>
  <si>
    <t>Warrior:20　Warrior:10</t>
    <phoneticPr fontId="1"/>
  </si>
  <si>
    <t>Warriorは投石器装備で鎧なしと鎧あり</t>
    <phoneticPr fontId="1"/>
  </si>
  <si>
    <t>Eagle Warrior:10　Warrior:10</t>
    <phoneticPr fontId="1"/>
  </si>
  <si>
    <t>Warriorは鈍器装備</t>
    <rPh sb="8" eb="10">
      <t>ドンキ</t>
    </rPh>
    <rPh sb="10" eb="12">
      <t>ソウビ</t>
    </rPh>
    <phoneticPr fontId="1"/>
  </si>
  <si>
    <t>Warrior:15</t>
    <phoneticPr fontId="1"/>
  </si>
  <si>
    <t>陸上郊外</t>
    <rPh sb="0" eb="2">
      <t>リクジョウ</t>
    </rPh>
    <rPh sb="2" eb="4">
      <t>コウガイ</t>
    </rPh>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</si>
  <si>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</si>
  <si>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</si>
  <si>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</si>
  <si>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Footman:6　Imperial Archer:5</t>
    <phoneticPr fontId="1"/>
  </si>
  <si>
    <t>Eunuch</t>
    <phoneticPr fontId="1"/>
  </si>
  <si>
    <t>Footman:10　Footman:10　Archer:10</t>
    <phoneticPr fontId="1"/>
  </si>
  <si>
    <t>Footmanは鉾装備と大盾装備</t>
    <rPh sb="8" eb="9">
      <t>ホコ</t>
    </rPh>
    <rPh sb="9" eb="11">
      <t>ソウビ</t>
    </rPh>
    <rPh sb="12" eb="13">
      <t>オオ</t>
    </rPh>
    <rPh sb="13" eb="14">
      <t>タテ</t>
    </rPh>
    <rPh sb="14" eb="16">
      <t>ソウビ</t>
    </rPh>
    <phoneticPr fontId="1"/>
  </si>
  <si>
    <t>Ceremonial Master</t>
    <phoneticPr fontId="1"/>
  </si>
  <si>
    <t>Imperial City Guard:10</t>
    <phoneticPr fontId="1"/>
  </si>
  <si>
    <t>Imperial Crossbowman:6</t>
    <phoneticPr fontId="1"/>
  </si>
  <si>
    <t>Footmanは鉾装備、通常の土着下位構成に追加配備</t>
    <rPh sb="8" eb="9">
      <t>ホコ</t>
    </rPh>
    <rPh sb="9" eb="11">
      <t>ソウビ</t>
    </rPh>
    <rPh sb="12" eb="14">
      <t>ツウジョウ</t>
    </rPh>
    <rPh sb="15" eb="17">
      <t>ドチャク</t>
    </rPh>
    <rPh sb="17" eb="19">
      <t>カイ</t>
    </rPh>
    <rPh sb="19" eb="21">
      <t>コウセイ</t>
    </rPh>
    <rPh sb="22" eb="24">
      <t>ツイカ</t>
    </rPh>
    <rPh sb="24" eb="26">
      <t>ハイビ</t>
    </rPh>
    <phoneticPr fontId="1"/>
  </si>
  <si>
    <t>T'ien Ch'i</t>
    <phoneticPr fontId="1"/>
  </si>
  <si>
    <t>Jade Knife</t>
    <phoneticPr fontId="1"/>
  </si>
  <si>
    <t>Summon Jaguars</t>
    <phoneticPr fontId="1"/>
  </si>
  <si>
    <t>Summon Jade Serpent</t>
    <phoneticPr fontId="1"/>
  </si>
  <si>
    <t>Summon Monster Toad</t>
    <phoneticPr fontId="1"/>
  </si>
  <si>
    <t>Contact Couatl 6</t>
    <phoneticPr fontId="1"/>
  </si>
  <si>
    <t>Summon Tlaloque</t>
    <phoneticPr fontId="1"/>
  </si>
  <si>
    <t>Bind Beast Bats</t>
    <phoneticPr fontId="1"/>
  </si>
  <si>
    <t>Bind Jaguar Fiends</t>
    <phoneticPr fontId="1"/>
  </si>
  <si>
    <t>Contact Civateteo</t>
    <phoneticPr fontId="1"/>
  </si>
  <si>
    <t>Contact Tlahuelpuchi</t>
    <phoneticPr fontId="1"/>
  </si>
  <si>
    <t>Contact Onaqui</t>
    <phoneticPr fontId="1"/>
  </si>
  <si>
    <t>Rain of Jaguars</t>
    <phoneticPr fontId="1"/>
  </si>
  <si>
    <t>Bind Beast Bats</t>
    <phoneticPr fontId="1"/>
  </si>
  <si>
    <t>Bind Beast Bats</t>
    <phoneticPr fontId="1"/>
  </si>
  <si>
    <t>Mictlanは、何世紀にも渡り孤立してきた古き部族の帝国です。
Mictlanの聖王の忌まわしき行いは、その隣人の大半を去らせるか、奴隷化と血の供犠へと直面させました。
王国の黎明から、首都の寺院に血が零されてきました。
現在、新たなる時代が始まり、その孤立はLawgiverの到来により破られています。
血の崇拝は廃止され、今や聖職者らはLawgiverに従います。
その孤立はMictlanを後進国とし、戦士たちは古風な武器と防具を用います。
軍は、主に新たに征服された地から得た奴隷により構成されます。
Mictlanの魔法神官らは、Lawgiverの二つの顔と二つの権能、すなわち太陽と月、雨と森を賛美します。</t>
    <phoneticPr fontId="1"/>
  </si>
  <si>
    <t>Reign of the Lawgiver</t>
    <phoneticPr fontId="1"/>
  </si>
  <si>
    <t>人間</t>
    <rPh sb="0" eb="2">
      <t>ニンゲン</t>
    </rPh>
    <phoneticPr fontId="1"/>
  </si>
  <si>
    <t>Fortified City</t>
    <phoneticPr fontId="1"/>
  </si>
  <si>
    <t>Standard</t>
    <phoneticPr fontId="1"/>
  </si>
  <si>
    <t>The Celestial City, The Heavenly Gate</t>
    <phoneticPr fontId="1"/>
  </si>
  <si>
    <t>風1水1地1星2</t>
    <rPh sb="0" eb="1">
      <t>カゼ</t>
    </rPh>
    <rPh sb="2" eb="3">
      <t>ミズ</t>
    </rPh>
    <rPh sb="4" eb="5">
      <t>チ</t>
    </rPh>
    <rPh sb="6" eb="7">
      <t>ホシ</t>
    </rPh>
    <phoneticPr fontId="1"/>
  </si>
  <si>
    <t>星魔法儀式射程+1</t>
    <phoneticPr fontId="1"/>
  </si>
  <si>
    <t>Scout</t>
    <phoneticPr fontId="1"/>
  </si>
  <si>
    <t>城</t>
    <rPh sb="0" eb="1">
      <t>シロ</t>
    </rPh>
    <phoneticPr fontId="1"/>
  </si>
  <si>
    <t>斥候</t>
    <rPh sb="0" eb="2">
      <t>セッコウ</t>
    </rPh>
    <phoneticPr fontId="1"/>
  </si>
  <si>
    <t>16</t>
    <phoneticPr fontId="1"/>
  </si>
  <si>
    <t>fm</t>
    <phoneticPr fontId="1"/>
  </si>
  <si>
    <t>General</t>
    <phoneticPr fontId="1"/>
  </si>
  <si>
    <t>指揮官</t>
    <rPh sb="0" eb="3">
      <t>シキカン</t>
    </rPh>
    <phoneticPr fontId="1"/>
  </si>
  <si>
    <t>Eunuch</t>
    <phoneticPr fontId="1"/>
  </si>
  <si>
    <t>標準的な斥候。敵地の偵察を担う。山地、森林適応</t>
    <phoneticPr fontId="1"/>
  </si>
  <si>
    <t>標準的な指揮官。騎乗しているが行軍はあまり早くない</t>
    <rPh sb="0" eb="3">
      <t>ヒョウジュンテキ</t>
    </rPh>
    <rPh sb="4" eb="7">
      <t>シキカン</t>
    </rPh>
    <rPh sb="8" eb="10">
      <t>キジョウ</t>
    </rPh>
    <rPh sb="15" eb="17">
      <t>コウグン</t>
    </rPh>
    <rPh sb="21" eb="22">
      <t>ハヤ</t>
    </rPh>
    <phoneticPr fontId="1"/>
  </si>
  <si>
    <t>補助的な指揮官。徴税や守備隊自動編成などの雑務が得意</t>
    <rPh sb="0" eb="3">
      <t>ホジョテキ</t>
    </rPh>
    <rPh sb="4" eb="7">
      <t>シキカン</t>
    </rPh>
    <rPh sb="8" eb="10">
      <t>チョウゼイ</t>
    </rPh>
    <rPh sb="11" eb="14">
      <t>シュビタイ</t>
    </rPh>
    <rPh sb="14" eb="16">
      <t>ジドウ</t>
    </rPh>
    <rPh sb="16" eb="18">
      <t>ヘンセイ</t>
    </rPh>
    <rPh sb="21" eb="23">
      <t>ザツム</t>
    </rPh>
    <rPh sb="24" eb="26">
      <t>トクイ</t>
    </rPh>
    <phoneticPr fontId="1"/>
  </si>
  <si>
    <t>Imperial Consort</t>
    <phoneticPr fontId="1"/>
  </si>
  <si>
    <t>密偵</t>
    <rPh sb="0" eb="2">
      <t>ミッテイ</t>
    </rPh>
    <phoneticPr fontId="1"/>
  </si>
  <si>
    <t>隠れるのが上手い密偵。斥候より多くの情報を得る</t>
    <rPh sb="0" eb="1">
      <t>カク</t>
    </rPh>
    <rPh sb="5" eb="7">
      <t>ウマ</t>
    </rPh>
    <rPh sb="8" eb="10">
      <t>ミッテイ</t>
    </rPh>
    <rPh sb="11" eb="13">
      <t>セッコウ</t>
    </rPh>
    <rPh sb="15" eb="16">
      <t>オオ</t>
    </rPh>
    <rPh sb="18" eb="20">
      <t>ジョウホウ</t>
    </rPh>
    <rPh sb="21" eb="22">
      <t>エ</t>
    </rPh>
    <phoneticPr fontId="1"/>
  </si>
  <si>
    <t>Ceremonial Master</t>
    <phoneticPr fontId="1"/>
  </si>
  <si>
    <t>y</t>
    <phoneticPr fontId="1"/>
  </si>
  <si>
    <t>y</t>
    <phoneticPr fontId="1"/>
  </si>
  <si>
    <t>聖職者</t>
    <rPh sb="0" eb="3">
      <t>セイショクシャ</t>
    </rPh>
    <phoneticPr fontId="1"/>
  </si>
  <si>
    <t>レベル1の聖職者。占いの技能も持つ</t>
    <rPh sb="5" eb="8">
      <t>セイショクシャ</t>
    </rPh>
    <rPh sb="9" eb="10">
      <t>ウラナ</t>
    </rPh>
    <rPh sb="12" eb="14">
      <t>ギノウ</t>
    </rPh>
    <rPh sb="15" eb="16">
      <t>モ</t>
    </rPh>
    <phoneticPr fontId="1"/>
  </si>
  <si>
    <t>Minister of Rituals</t>
    <phoneticPr fontId="1"/>
  </si>
  <si>
    <t>レベル2の聖職者。不幸の抑止に加え幸運の引き寄せも行う</t>
    <rPh sb="5" eb="8">
      <t>セイショクシャ</t>
    </rPh>
    <rPh sb="9" eb="11">
      <t>フコウ</t>
    </rPh>
    <rPh sb="12" eb="14">
      <t>ヨクシ</t>
    </rPh>
    <rPh sb="15" eb="16">
      <t>クワ</t>
    </rPh>
    <rPh sb="17" eb="19">
      <t>コウウン</t>
    </rPh>
    <rPh sb="20" eb="21">
      <t>ヒ</t>
    </rPh>
    <rPh sb="22" eb="23">
      <t>ヨ</t>
    </rPh>
    <rPh sb="25" eb="26">
      <t>オコナ</t>
    </rPh>
    <phoneticPr fontId="1"/>
  </si>
  <si>
    <t>Master of the Way</t>
  </si>
  <si>
    <t>5+</t>
  </si>
  <si>
    <t>Apothecary</t>
    <phoneticPr fontId="1"/>
  </si>
  <si>
    <t>魔術師</t>
    <rPh sb="0" eb="3">
      <t>マジュツシ</t>
    </rPh>
    <phoneticPr fontId="1"/>
  </si>
  <si>
    <t>緑の魔法技能を持つ。病気の治療も可能</t>
    <rPh sb="0" eb="1">
      <t>ミドリ</t>
    </rPh>
    <rPh sb="2" eb="4">
      <t>マホウ</t>
    </rPh>
    <rPh sb="4" eb="6">
      <t>ギノウ</t>
    </rPh>
    <rPh sb="7" eb="8">
      <t>モ</t>
    </rPh>
    <rPh sb="10" eb="12">
      <t>ビョウキ</t>
    </rPh>
    <rPh sb="13" eb="15">
      <t>チリョウ</t>
    </rPh>
    <rPh sb="16" eb="18">
      <t>カノウ</t>
    </rPh>
    <phoneticPr fontId="1"/>
  </si>
  <si>
    <t>Alchemist of the Five Elements</t>
    <phoneticPr fontId="1"/>
  </si>
  <si>
    <t>緑などの魔法技能を持つ。病気治療に加え錬金術も得意</t>
    <rPh sb="0" eb="1">
      <t>ミドリ</t>
    </rPh>
    <rPh sb="4" eb="6">
      <t>マホウ</t>
    </rPh>
    <rPh sb="6" eb="8">
      <t>ギノウ</t>
    </rPh>
    <rPh sb="9" eb="10">
      <t>モ</t>
    </rPh>
    <rPh sb="12" eb="14">
      <t>ビョウキ</t>
    </rPh>
    <rPh sb="14" eb="16">
      <t>チリョウ</t>
    </rPh>
    <rPh sb="17" eb="18">
      <t>クワ</t>
    </rPh>
    <rPh sb="19" eb="22">
      <t>レンキンジュツ</t>
    </rPh>
    <rPh sb="23" eb="25">
      <t>トクイ</t>
    </rPh>
    <phoneticPr fontId="1"/>
  </si>
  <si>
    <t>10+</t>
    <phoneticPr fontId="1"/>
  </si>
  <si>
    <t>Minister of Magic</t>
    <phoneticPr fontId="1"/>
  </si>
  <si>
    <t>風水地星から一つか二つを持つ。研究が得意</t>
    <rPh sb="0" eb="1">
      <t>カゼ</t>
    </rPh>
    <rPh sb="1" eb="2">
      <t>ミズ</t>
    </rPh>
    <rPh sb="2" eb="3">
      <t>チ</t>
    </rPh>
    <rPh sb="3" eb="4">
      <t>ホシ</t>
    </rPh>
    <rPh sb="6" eb="7">
      <t>ヒト</t>
    </rPh>
    <rPh sb="9" eb="10">
      <t>フタ</t>
    </rPh>
    <rPh sb="12" eb="13">
      <t>モ</t>
    </rPh>
    <rPh sb="15" eb="17">
      <t>ケンキュウ</t>
    </rPh>
    <rPh sb="18" eb="20">
      <t>トクイ</t>
    </rPh>
    <phoneticPr fontId="1"/>
  </si>
  <si>
    <t>5+</t>
    <phoneticPr fontId="1"/>
  </si>
  <si>
    <t>Imperial Geomancer</t>
    <phoneticPr fontId="1"/>
  </si>
  <si>
    <t>地と星の魔法技能を持つ。占師でもある</t>
    <rPh sb="0" eb="1">
      <t>チ</t>
    </rPh>
    <rPh sb="2" eb="3">
      <t>ホシ</t>
    </rPh>
    <rPh sb="4" eb="6">
      <t>マホウ</t>
    </rPh>
    <rPh sb="6" eb="8">
      <t>ギノウ</t>
    </rPh>
    <rPh sb="9" eb="10">
      <t>モ</t>
    </rPh>
    <rPh sb="12" eb="14">
      <t>ウラナイシ</t>
    </rPh>
    <phoneticPr fontId="1"/>
  </si>
  <si>
    <t>14</t>
    <phoneticPr fontId="1"/>
  </si>
  <si>
    <t>Prince General</t>
    <phoneticPr fontId="1"/>
  </si>
  <si>
    <t>都</t>
    <rPh sb="0" eb="1">
      <t>ミヤコ</t>
    </rPh>
    <phoneticPr fontId="1"/>
  </si>
  <si>
    <t>神聖な指揮官。指揮能力も高いがHPが季節に依存する</t>
    <rPh sb="0" eb="2">
      <t>シンセイ</t>
    </rPh>
    <rPh sb="3" eb="6">
      <t>シキカン</t>
    </rPh>
    <rPh sb="7" eb="9">
      <t>シキ</t>
    </rPh>
    <rPh sb="9" eb="11">
      <t>ノウリョク</t>
    </rPh>
    <rPh sb="12" eb="13">
      <t>タカ</t>
    </rPh>
    <rPh sb="18" eb="20">
      <t>キセツ</t>
    </rPh>
    <rPh sb="21" eb="23">
      <t>イゾン</t>
    </rPh>
    <phoneticPr fontId="1"/>
  </si>
  <si>
    <t>Imperial Alchemist</t>
    <phoneticPr fontId="1"/>
  </si>
  <si>
    <t>緑火風水地の魔法を持つ。病気治療や錬金術の腕も良い</t>
    <rPh sb="0" eb="1">
      <t>ミドリ</t>
    </rPh>
    <rPh sb="1" eb="2">
      <t>ヒ</t>
    </rPh>
    <rPh sb="2" eb="3">
      <t>カゼ</t>
    </rPh>
    <rPh sb="3" eb="4">
      <t>ミズ</t>
    </rPh>
    <rPh sb="4" eb="5">
      <t>チ</t>
    </rPh>
    <rPh sb="6" eb="8">
      <t>マホウ</t>
    </rPh>
    <rPh sb="9" eb="10">
      <t>モ</t>
    </rPh>
    <rPh sb="12" eb="14">
      <t>ビョウキ</t>
    </rPh>
    <rPh sb="14" eb="16">
      <t>チリョウ</t>
    </rPh>
    <rPh sb="17" eb="20">
      <t>レンキンジュツ</t>
    </rPh>
    <rPh sb="21" eb="22">
      <t>ウデ</t>
    </rPh>
    <rPh sb="23" eb="24">
      <t>ヨ</t>
    </rPh>
    <phoneticPr fontId="1"/>
  </si>
  <si>
    <t>15+</t>
    <phoneticPr fontId="1"/>
  </si>
  <si>
    <t>35+</t>
    <phoneticPr fontId="1"/>
  </si>
  <si>
    <t>Celestial Master</t>
    <phoneticPr fontId="1"/>
  </si>
  <si>
    <t>レベル2の聖職者。水風地星などの魔法技能を持つ</t>
    <rPh sb="5" eb="8">
      <t>セイショクシャ</t>
    </rPh>
    <rPh sb="9" eb="10">
      <t>ミズ</t>
    </rPh>
    <rPh sb="10" eb="11">
      <t>カゼ</t>
    </rPh>
    <rPh sb="11" eb="12">
      <t>チ</t>
    </rPh>
    <rPh sb="12" eb="13">
      <t>ホシ</t>
    </rPh>
    <rPh sb="16" eb="18">
      <t>マホウ</t>
    </rPh>
    <rPh sb="18" eb="20">
      <t>ギノウ</t>
    </rPh>
    <rPh sb="21" eb="22">
      <t>モ</t>
    </rPh>
    <phoneticPr fontId="1"/>
  </si>
  <si>
    <t>Archer</t>
  </si>
  <si>
    <t>Footman</t>
  </si>
  <si>
    <t>Ministry Footman</t>
    <phoneticPr fontId="1"/>
  </si>
  <si>
    <t>歩兵</t>
    <rPh sb="0" eb="2">
      <t>ホヘイ</t>
    </rPh>
    <phoneticPr fontId="1"/>
  </si>
  <si>
    <t>槍と大盾を持つ歩兵。士気が高めになっている</t>
    <rPh sb="0" eb="1">
      <t>ヤリ</t>
    </rPh>
    <rPh sb="2" eb="3">
      <t>オオ</t>
    </rPh>
    <rPh sb="3" eb="4">
      <t>タテ</t>
    </rPh>
    <rPh sb="5" eb="6">
      <t>モ</t>
    </rPh>
    <rPh sb="7" eb="9">
      <t>ホヘイ</t>
    </rPh>
    <rPh sb="10" eb="12">
      <t>シキ</t>
    </rPh>
    <rPh sb="13" eb="14">
      <t>タカ</t>
    </rPh>
    <phoneticPr fontId="1"/>
  </si>
  <si>
    <t>12</t>
    <phoneticPr fontId="1"/>
  </si>
  <si>
    <t>Ministry Guardsman</t>
    <phoneticPr fontId="1"/>
  </si>
  <si>
    <t>薙刀を持つ歩兵。巡回を得意としている</t>
    <rPh sb="0" eb="2">
      <t>ナギナタ</t>
    </rPh>
    <rPh sb="3" eb="4">
      <t>モ</t>
    </rPh>
    <rPh sb="5" eb="7">
      <t>ホヘイ</t>
    </rPh>
    <rPh sb="8" eb="10">
      <t>ジュンカイ</t>
    </rPh>
    <rPh sb="11" eb="13">
      <t>トクイ</t>
    </rPh>
    <phoneticPr fontId="1"/>
  </si>
  <si>
    <t>Imperial Archer</t>
    <phoneticPr fontId="1"/>
  </si>
  <si>
    <t>射手</t>
    <rPh sb="0" eb="2">
      <t>シャシュ</t>
    </rPh>
    <phoneticPr fontId="1"/>
  </si>
  <si>
    <t>複合弓を使う重装弓兵。腕も良く士気が高い</t>
    <rPh sb="0" eb="2">
      <t>フクゴウ</t>
    </rPh>
    <rPh sb="2" eb="3">
      <t>キュウ</t>
    </rPh>
    <rPh sb="4" eb="5">
      <t>ツカ</t>
    </rPh>
    <rPh sb="6" eb="7">
      <t>ジュウ</t>
    </rPh>
    <rPh sb="7" eb="8">
      <t>ソウ</t>
    </rPh>
    <rPh sb="8" eb="9">
      <t>ユミ</t>
    </rPh>
    <rPh sb="9" eb="10">
      <t>ヘイ</t>
    </rPh>
    <rPh sb="11" eb="12">
      <t>ウデ</t>
    </rPh>
    <rPh sb="13" eb="14">
      <t>ヨ</t>
    </rPh>
    <rPh sb="15" eb="17">
      <t>シキ</t>
    </rPh>
    <rPh sb="18" eb="19">
      <t>タカ</t>
    </rPh>
    <phoneticPr fontId="1"/>
  </si>
  <si>
    <t>8</t>
    <phoneticPr fontId="1"/>
  </si>
  <si>
    <t>Imperial Crossbowman</t>
    <phoneticPr fontId="1"/>
  </si>
  <si>
    <t>弩を使う重装弓兵。重装相手ではこちらが優秀</t>
    <rPh sb="0" eb="1">
      <t>ド</t>
    </rPh>
    <rPh sb="2" eb="3">
      <t>ツカ</t>
    </rPh>
    <rPh sb="4" eb="5">
      <t>ジュウ</t>
    </rPh>
    <rPh sb="5" eb="6">
      <t>ソウ</t>
    </rPh>
    <rPh sb="6" eb="7">
      <t>ユミ</t>
    </rPh>
    <rPh sb="7" eb="8">
      <t>ヘイ</t>
    </rPh>
    <rPh sb="9" eb="10">
      <t>ジュウ</t>
    </rPh>
    <rPh sb="10" eb="11">
      <t>ソウ</t>
    </rPh>
    <rPh sb="11" eb="13">
      <t>アイテ</t>
    </rPh>
    <rPh sb="19" eb="21">
      <t>ユウシュウ</t>
    </rPh>
    <phoneticPr fontId="1"/>
  </si>
  <si>
    <t>Imperial Footman</t>
    <phoneticPr fontId="1"/>
  </si>
  <si>
    <t>槍と大盾を持つ重歩兵。士気に優れ戦闘技能も高め</t>
    <rPh sb="0" eb="1">
      <t>ヤリ</t>
    </rPh>
    <rPh sb="2" eb="3">
      <t>オオ</t>
    </rPh>
    <rPh sb="3" eb="4">
      <t>タテ</t>
    </rPh>
    <rPh sb="5" eb="6">
      <t>モ</t>
    </rPh>
    <rPh sb="7" eb="8">
      <t>ジュウ</t>
    </rPh>
    <rPh sb="8" eb="10">
      <t>ホヘイ</t>
    </rPh>
    <rPh sb="11" eb="13">
      <t>シキ</t>
    </rPh>
    <rPh sb="14" eb="15">
      <t>スグ</t>
    </rPh>
    <rPh sb="16" eb="18">
      <t>セントウ</t>
    </rPh>
    <rPh sb="18" eb="20">
      <t>ギノウ</t>
    </rPh>
    <rPh sb="21" eb="22">
      <t>タカ</t>
    </rPh>
    <phoneticPr fontId="1"/>
  </si>
  <si>
    <t>Imperial City Guard</t>
    <phoneticPr fontId="1"/>
  </si>
  <si>
    <t>薙刀を持つ重歩兵。士気がさらに高く巡回任務も得意</t>
    <rPh sb="0" eb="2">
      <t>ナギナタ</t>
    </rPh>
    <rPh sb="3" eb="4">
      <t>モ</t>
    </rPh>
    <rPh sb="5" eb="6">
      <t>ジュウ</t>
    </rPh>
    <rPh sb="6" eb="8">
      <t>ホヘイ</t>
    </rPh>
    <rPh sb="9" eb="11">
      <t>シキ</t>
    </rPh>
    <rPh sb="15" eb="16">
      <t>タカ</t>
    </rPh>
    <rPh sb="17" eb="19">
      <t>ジュンカイ</t>
    </rPh>
    <rPh sb="19" eb="21">
      <t>ニンム</t>
    </rPh>
    <rPh sb="22" eb="24">
      <t>トクイ</t>
    </rPh>
    <phoneticPr fontId="1"/>
  </si>
  <si>
    <t>Imperial Guard</t>
    <phoneticPr fontId="1"/>
  </si>
  <si>
    <t>曲刀と大盾を持つ重歩兵。高い戦闘技能を備え護衛もこなす</t>
    <rPh sb="0" eb="2">
      <t>キョクトウ</t>
    </rPh>
    <rPh sb="3" eb="4">
      <t>オオ</t>
    </rPh>
    <rPh sb="4" eb="5">
      <t>タテ</t>
    </rPh>
    <rPh sb="6" eb="7">
      <t>モ</t>
    </rPh>
    <rPh sb="8" eb="9">
      <t>ジュウ</t>
    </rPh>
    <rPh sb="9" eb="11">
      <t>ホヘイ</t>
    </rPh>
    <rPh sb="12" eb="13">
      <t>タカ</t>
    </rPh>
    <rPh sb="14" eb="16">
      <t>セントウ</t>
    </rPh>
    <rPh sb="16" eb="18">
      <t>ギノウ</t>
    </rPh>
    <rPh sb="19" eb="20">
      <t>ソナ</t>
    </rPh>
    <rPh sb="21" eb="23">
      <t>ゴエイ</t>
    </rPh>
    <phoneticPr fontId="1"/>
  </si>
  <si>
    <t>Horseman</t>
    <phoneticPr fontId="1"/>
  </si>
  <si>
    <t>騎兵</t>
    <rPh sb="0" eb="2">
      <t>キヘイ</t>
    </rPh>
    <phoneticPr fontId="1"/>
  </si>
  <si>
    <t>軽突撃槍と複合弓を持つ騎兵。弓での牽制後に突撃できる</t>
    <phoneticPr fontId="1"/>
  </si>
  <si>
    <t>18</t>
    <phoneticPr fontId="1"/>
  </si>
  <si>
    <t>Heavy Horseman</t>
    <phoneticPr fontId="1"/>
  </si>
  <si>
    <t>軽突撃槍、複合弓、小盾を持つ重騎兵。士気も向上している</t>
    <rPh sb="0" eb="1">
      <t>ケイ</t>
    </rPh>
    <rPh sb="1" eb="3">
      <t>トツゲキ</t>
    </rPh>
    <rPh sb="3" eb="4">
      <t>ヤリ</t>
    </rPh>
    <rPh sb="5" eb="7">
      <t>フクゴウ</t>
    </rPh>
    <rPh sb="7" eb="8">
      <t>キュウ</t>
    </rPh>
    <rPh sb="9" eb="10">
      <t>コ</t>
    </rPh>
    <rPh sb="10" eb="11">
      <t>タテ</t>
    </rPh>
    <rPh sb="12" eb="13">
      <t>モ</t>
    </rPh>
    <rPh sb="14" eb="15">
      <t>ジュウ</t>
    </rPh>
    <rPh sb="15" eb="17">
      <t>キヘイ</t>
    </rPh>
    <rPh sb="18" eb="20">
      <t>シキ</t>
    </rPh>
    <rPh sb="21" eb="23">
      <t>コウジョウ</t>
    </rPh>
    <phoneticPr fontId="1"/>
  </si>
  <si>
    <t>Imperial Horseman</t>
    <phoneticPr fontId="1"/>
  </si>
  <si>
    <t>突撃槍、曲刀、盾を持つ重騎兵。優れた戦闘技能と士気を持つ</t>
    <rPh sb="0" eb="2">
      <t>トツゲキ</t>
    </rPh>
    <rPh sb="2" eb="3">
      <t>ヤリ</t>
    </rPh>
    <rPh sb="4" eb="6">
      <t>キョクトウ</t>
    </rPh>
    <rPh sb="7" eb="8">
      <t>タテ</t>
    </rPh>
    <rPh sb="9" eb="10">
      <t>モ</t>
    </rPh>
    <rPh sb="11" eb="12">
      <t>ジュウ</t>
    </rPh>
    <rPh sb="12" eb="14">
      <t>キヘイ</t>
    </rPh>
    <rPh sb="15" eb="16">
      <t>スグ</t>
    </rPh>
    <rPh sb="18" eb="20">
      <t>セントウ</t>
    </rPh>
    <rPh sb="20" eb="22">
      <t>ギノウ</t>
    </rPh>
    <rPh sb="23" eb="25">
      <t>シキ</t>
    </rPh>
    <rPh sb="26" eb="27">
      <t>モ</t>
    </rPh>
    <phoneticPr fontId="1"/>
  </si>
  <si>
    <t>Red Guard</t>
    <phoneticPr fontId="1"/>
  </si>
  <si>
    <t>突撃槍、曲刀、盾を持つ重騎兵。春に強く秋に弱くなる性質を持つ</t>
    <rPh sb="0" eb="2">
      <t>トツゲキ</t>
    </rPh>
    <rPh sb="2" eb="3">
      <t>ヤリ</t>
    </rPh>
    <rPh sb="4" eb="6">
      <t>キョクトウ</t>
    </rPh>
    <rPh sb="7" eb="8">
      <t>タテ</t>
    </rPh>
    <rPh sb="9" eb="10">
      <t>モ</t>
    </rPh>
    <rPh sb="11" eb="12">
      <t>ジュウ</t>
    </rPh>
    <rPh sb="12" eb="14">
      <t>キヘイ</t>
    </rPh>
    <rPh sb="15" eb="16">
      <t>ハル</t>
    </rPh>
    <rPh sb="17" eb="18">
      <t>ツヨ</t>
    </rPh>
    <rPh sb="19" eb="20">
      <t>アキ</t>
    </rPh>
    <rPh sb="21" eb="22">
      <t>ヨワ</t>
    </rPh>
    <rPh sb="25" eb="27">
      <t>セイシツ</t>
    </rPh>
    <rPh sb="28" eb="29">
      <t>モ</t>
    </rPh>
    <phoneticPr fontId="1"/>
  </si>
  <si>
    <t>兵士</t>
    <rPh sb="0" eb="2">
      <t>ヘイシ</t>
    </rPh>
    <phoneticPr fontId="1"/>
  </si>
  <si>
    <t>T'ien Ch'i</t>
    <phoneticPr fontId="1"/>
  </si>
  <si>
    <t>聖1</t>
    <rPh sb="0" eb="1">
      <t>セイ</t>
    </rPh>
    <phoneticPr fontId="1"/>
  </si>
  <si>
    <t>聖2</t>
    <rPh sb="0" eb="1">
      <t>セイ</t>
    </rPh>
    <phoneticPr fontId="1"/>
  </si>
  <si>
    <t>Master of the Way</t>
    <phoneticPr fontId="1"/>
  </si>
  <si>
    <t>水1聖1</t>
    <rPh sb="0" eb="1">
      <t>ミズ</t>
    </rPh>
    <rPh sb="2" eb="3">
      <t>セイ</t>
    </rPh>
    <phoneticPr fontId="1"/>
  </si>
  <si>
    <t>風水星緑+1:100%</t>
    <rPh sb="0" eb="1">
      <t>カゼ</t>
    </rPh>
    <rPh sb="1" eb="2">
      <t>ミズ</t>
    </rPh>
    <rPh sb="2" eb="3">
      <t>ホシ</t>
    </rPh>
    <rPh sb="3" eb="4">
      <t>ミドリ</t>
    </rPh>
    <phoneticPr fontId="1"/>
  </si>
  <si>
    <t>緑1</t>
    <rPh sb="0" eb="1">
      <t>ミドリ</t>
    </rPh>
    <phoneticPr fontId="1"/>
  </si>
  <si>
    <t>火風水地+1:100% 火風水地緑+1:10%</t>
    <rPh sb="0" eb="1">
      <t>ヒ</t>
    </rPh>
    <rPh sb="1" eb="2">
      <t>カゼ</t>
    </rPh>
    <rPh sb="2" eb="3">
      <t>ミズ</t>
    </rPh>
    <rPh sb="3" eb="4">
      <t>チ</t>
    </rPh>
    <rPh sb="12" eb="13">
      <t>ヒ</t>
    </rPh>
    <rPh sb="13" eb="14">
      <t>カゼ</t>
    </rPh>
    <rPh sb="14" eb="15">
      <t>ミズ</t>
    </rPh>
    <rPh sb="15" eb="16">
      <t>チ</t>
    </rPh>
    <rPh sb="16" eb="17">
      <t>ミドリ</t>
    </rPh>
    <phoneticPr fontId="1"/>
  </si>
  <si>
    <t>9+</t>
    <phoneticPr fontId="1"/>
  </si>
  <si>
    <t>Alch</t>
    <phoneticPr fontId="1"/>
  </si>
  <si>
    <t>BriFo</t>
    <phoneticPr fontId="1"/>
  </si>
  <si>
    <t>Minister of Magic</t>
    <phoneticPr fontId="1"/>
  </si>
  <si>
    <t>風水地星+1:100% 風水地星+1:10%</t>
    <rPh sb="0" eb="1">
      <t>カゼ</t>
    </rPh>
    <rPh sb="1" eb="2">
      <t>ミズ</t>
    </rPh>
    <rPh sb="2" eb="3">
      <t>チ</t>
    </rPh>
    <rPh sb="3" eb="4">
      <t>ホシ</t>
    </rPh>
    <rPh sb="12" eb="13">
      <t>カゼ</t>
    </rPh>
    <rPh sb="13" eb="14">
      <t>ミズ</t>
    </rPh>
    <rPh sb="14" eb="15">
      <t>チ</t>
    </rPh>
    <rPh sb="15" eb="16">
      <t>ホシ</t>
    </rPh>
    <phoneticPr fontId="1"/>
  </si>
  <si>
    <t>地1星1</t>
    <rPh sb="0" eb="1">
      <t>チ</t>
    </rPh>
    <rPh sb="2" eb="3">
      <t>ホシ</t>
    </rPh>
    <phoneticPr fontId="1"/>
  </si>
  <si>
    <t>火1風1水1地1緑2</t>
    <rPh sb="0" eb="1">
      <t>ヒ</t>
    </rPh>
    <rPh sb="2" eb="3">
      <t>カゼ</t>
    </rPh>
    <rPh sb="4" eb="5">
      <t>ミズ</t>
    </rPh>
    <rPh sb="6" eb="7">
      <t>チ</t>
    </rPh>
    <rPh sb="8" eb="9">
      <t>ミドリ</t>
    </rPh>
    <phoneticPr fontId="1"/>
  </si>
  <si>
    <t>19+</t>
    <phoneticPr fontId="1"/>
  </si>
  <si>
    <t>風1水2地1星1聖2</t>
    <rPh sb="0" eb="1">
      <t>カゼ</t>
    </rPh>
    <rPh sb="2" eb="3">
      <t>ミズ</t>
    </rPh>
    <rPh sb="4" eb="5">
      <t>チ</t>
    </rPh>
    <rPh sb="6" eb="7">
      <t>ホシ</t>
    </rPh>
    <rPh sb="8" eb="9">
      <t>セイ</t>
    </rPh>
    <phoneticPr fontId="1"/>
  </si>
  <si>
    <t>風水星緑+1:100% 風水星緑+1:10%</t>
    <rPh sb="0" eb="1">
      <t>カゼ</t>
    </rPh>
    <rPh sb="1" eb="2">
      <t>ミズ</t>
    </rPh>
    <rPh sb="2" eb="3">
      <t>ホシ</t>
    </rPh>
    <rPh sb="3" eb="4">
      <t>ミドリ</t>
    </rPh>
    <rPh sb="12" eb="13">
      <t>カゼ</t>
    </rPh>
    <rPh sb="13" eb="14">
      <t>ミズ</t>
    </rPh>
    <rPh sb="14" eb="15">
      <t>ホシ</t>
    </rPh>
    <rPh sb="15" eb="16">
      <t>ミドリ</t>
    </rPh>
    <phoneticPr fontId="1"/>
  </si>
  <si>
    <t>17+</t>
    <phoneticPr fontId="1"/>
  </si>
  <si>
    <t>Sword of the Five Elements</t>
    <phoneticPr fontId="1"/>
  </si>
  <si>
    <t>Armor of the Five Elements</t>
    <phoneticPr fontId="1"/>
  </si>
  <si>
    <t>T'ien Ch'i</t>
    <phoneticPr fontId="1"/>
  </si>
  <si>
    <t>Construction</t>
    <phoneticPr fontId="1"/>
  </si>
  <si>
    <t>Thousand Year Ginseng</t>
    <phoneticPr fontId="1"/>
  </si>
  <si>
    <t>緑1</t>
    <rPh sb="0" eb="1">
      <t>ミドリ</t>
    </rPh>
    <phoneticPr fontId="1"/>
  </si>
  <si>
    <t>儀式</t>
    <rPh sb="0" eb="2">
      <t>ギシキ</t>
    </rPh>
    <phoneticPr fontId="1"/>
  </si>
  <si>
    <t>水陸両用</t>
    <rPh sb="0" eb="2">
      <t>スイリク</t>
    </rPh>
    <rPh sb="2" eb="4">
      <t>リョウヨウ</t>
    </rPh>
    <phoneticPr fontId="1"/>
  </si>
  <si>
    <t>若年化</t>
    <rPh sb="0" eb="3">
      <t>ジャクネンカ</t>
    </rPh>
    <phoneticPr fontId="1"/>
  </si>
  <si>
    <t>自身を5年若返らせます</t>
    <phoneticPr fontId="1"/>
  </si>
  <si>
    <t>Ambush of Tigers</t>
    <phoneticPr fontId="1"/>
  </si>
  <si>
    <t>Herd of Buffaloes</t>
    <phoneticPr fontId="1"/>
  </si>
  <si>
    <t>Celestial Hounds</t>
    <phoneticPr fontId="1"/>
  </si>
  <si>
    <t>Celestial Servant</t>
    <phoneticPr fontId="1"/>
  </si>
  <si>
    <t>Call Celestial Soldiers</t>
    <phoneticPr fontId="1"/>
  </si>
  <si>
    <t>Contact Huli Jing</t>
    <phoneticPr fontId="1"/>
  </si>
  <si>
    <t>Internal Alchemy</t>
    <phoneticPr fontId="1"/>
  </si>
  <si>
    <t>Celestial Chastisement</t>
    <phoneticPr fontId="1"/>
  </si>
  <si>
    <t>Thousand Year Ginseng</t>
    <phoneticPr fontId="1"/>
  </si>
  <si>
    <t>Living Mercury</t>
    <phoneticPr fontId="1"/>
  </si>
  <si>
    <t>T'ien Ch'iの天朝は太古より存在します。
帝国の創立以来、平和が国を支配し、そして非常に効率的な官僚制が発展していきました。
その出生よりもむしろ能力によって選定される大臣と官吏が、帝国を統治しています。
皇帝とその家族は神聖視されますが、国の統治には関与していません。
T'ien Ch'iの騎兵隊は有名で、その歩兵隊は変化に富み、対応力があります。
The Wayと呼ばれる魔法の伝統は、帝国の隠者や学者によって実践されています。
The Wayの卓越した熟練者たちは、首都のHeavenly Gateへと赴き、Celestial Masterに任命されます。
これらの魔法神官は、天球から召喚する天上の存在たちに帝国への貢献を要求することができます。</t>
    <phoneticPr fontId="1"/>
  </si>
  <si>
    <t>y</t>
    <phoneticPr fontId="1"/>
  </si>
  <si>
    <t>y</t>
    <phoneticPr fontId="1"/>
  </si>
  <si>
    <t>13+</t>
  </si>
  <si>
    <t>Huli Jing</t>
  </si>
  <si>
    <t>人間</t>
    <rPh sb="0" eb="2">
      <t>ニンゲン</t>
    </rPh>
    <phoneticPr fontId="1"/>
  </si>
  <si>
    <t>Heat2</t>
    <phoneticPr fontId="1"/>
  </si>
  <si>
    <t>Heat1</t>
    <phoneticPr fontId="1"/>
  </si>
  <si>
    <t>Castle</t>
    <phoneticPr fontId="1"/>
  </si>
  <si>
    <t>Standard</t>
    <phoneticPr fontId="1"/>
  </si>
  <si>
    <t>God Forest, God Mountain</t>
    <phoneticPr fontId="1"/>
  </si>
  <si>
    <t>火1地2緑2</t>
    <rPh sb="0" eb="1">
      <t>ヒ</t>
    </rPh>
    <rPh sb="2" eb="3">
      <t>チ</t>
    </rPh>
    <rPh sb="4" eb="5">
      <t>ミドリ</t>
    </rPh>
    <phoneticPr fontId="1"/>
  </si>
  <si>
    <t>Machaka Scout</t>
    <phoneticPr fontId="1"/>
  </si>
  <si>
    <t>城</t>
    <rPh sb="0" eb="1">
      <t>シロ</t>
    </rPh>
    <phoneticPr fontId="1"/>
  </si>
  <si>
    <t>斥候</t>
    <rPh sb="0" eb="2">
      <t>セッコウ</t>
    </rPh>
    <phoneticPr fontId="1"/>
  </si>
  <si>
    <t>やや軽装な斥候。足が速い一方で隠れるのが下手</t>
    <phoneticPr fontId="1"/>
  </si>
  <si>
    <t>18</t>
    <phoneticPr fontId="1"/>
  </si>
  <si>
    <t>fm</t>
    <phoneticPr fontId="1"/>
  </si>
  <si>
    <t>Machaka Chief</t>
    <phoneticPr fontId="1"/>
  </si>
  <si>
    <t>指揮官</t>
    <rPh sb="0" eb="3">
      <t>シキカン</t>
    </rPh>
    <phoneticPr fontId="1"/>
  </si>
  <si>
    <t>標準的な指揮官。徒歩ながら足が速い</t>
    <rPh sb="0" eb="3">
      <t>ヒョウジュンテキ</t>
    </rPh>
    <rPh sb="4" eb="7">
      <t>シキカン</t>
    </rPh>
    <rPh sb="8" eb="10">
      <t>トホ</t>
    </rPh>
    <rPh sb="13" eb="14">
      <t>アシ</t>
    </rPh>
    <rPh sb="15" eb="16">
      <t>ハヤ</t>
    </rPh>
    <phoneticPr fontId="1"/>
  </si>
  <si>
    <t>f</t>
    <phoneticPr fontId="1"/>
  </si>
  <si>
    <t>Machaka Commander</t>
    <phoneticPr fontId="1"/>
  </si>
  <si>
    <t>上位指揮官。この装備としては行軍が早い</t>
    <rPh sb="0" eb="2">
      <t>ジョウイ</t>
    </rPh>
    <rPh sb="2" eb="5">
      <t>シキカン</t>
    </rPh>
    <rPh sb="8" eb="10">
      <t>ソウビ</t>
    </rPh>
    <rPh sb="14" eb="16">
      <t>コウグン</t>
    </rPh>
    <rPh sb="17" eb="18">
      <t>ハヤ</t>
    </rPh>
    <phoneticPr fontId="1"/>
  </si>
  <si>
    <t>14</t>
    <phoneticPr fontId="1"/>
  </si>
  <si>
    <t>Spider Lord</t>
    <phoneticPr fontId="1"/>
  </si>
  <si>
    <t>騎乗した指揮官。とくに行軍が早いわけではない</t>
    <rPh sb="0" eb="2">
      <t>キジョウ</t>
    </rPh>
    <rPh sb="4" eb="7">
      <t>シキカン</t>
    </rPh>
    <rPh sb="11" eb="13">
      <t>コウグン</t>
    </rPh>
    <rPh sb="14" eb="15">
      <t>ハヤ</t>
    </rPh>
    <phoneticPr fontId="1"/>
  </si>
  <si>
    <t>Ear of the Lord</t>
    <phoneticPr fontId="1"/>
  </si>
  <si>
    <t>y</t>
    <phoneticPr fontId="1"/>
  </si>
  <si>
    <t>聖職者</t>
    <rPh sb="0" eb="3">
      <t>セイショクシャ</t>
    </rPh>
    <phoneticPr fontId="1"/>
  </si>
  <si>
    <t>レベル1の聖職者。密偵も兼任している</t>
    <rPh sb="5" eb="8">
      <t>セイショクシャ</t>
    </rPh>
    <rPh sb="9" eb="11">
      <t>ミッテイ</t>
    </rPh>
    <rPh sb="12" eb="14">
      <t>ケンニン</t>
    </rPh>
    <phoneticPr fontId="1"/>
  </si>
  <si>
    <t>Eye of the Lord</t>
    <phoneticPr fontId="1"/>
  </si>
  <si>
    <t>レベル1の聖職者。巡回や徴税などの雑務を担う</t>
    <rPh sb="5" eb="8">
      <t>セイショクシャ</t>
    </rPh>
    <rPh sb="9" eb="11">
      <t>ジュンカイ</t>
    </rPh>
    <rPh sb="12" eb="14">
      <t>チョウゼイ</t>
    </rPh>
    <rPh sb="17" eb="19">
      <t>ザツム</t>
    </rPh>
    <rPh sb="20" eb="21">
      <t>ニナ</t>
    </rPh>
    <phoneticPr fontId="1"/>
  </si>
  <si>
    <t>Voice of the Lord</t>
    <phoneticPr fontId="1"/>
  </si>
  <si>
    <t>レベル2の聖職者。指揮官としても優秀</t>
    <rPh sb="5" eb="8">
      <t>セイショクシャ</t>
    </rPh>
    <rPh sb="9" eb="12">
      <t>シキカン</t>
    </rPh>
    <rPh sb="16" eb="18">
      <t>ユウシュウ</t>
    </rPh>
    <phoneticPr fontId="1"/>
  </si>
  <si>
    <t>Witch Doctor</t>
    <phoneticPr fontId="1"/>
  </si>
  <si>
    <t>魔術師</t>
    <rPh sb="0" eb="3">
      <t>マジュツシ</t>
    </rPh>
    <phoneticPr fontId="1"/>
  </si>
  <si>
    <t>火死緑の魔法技能を持つ。研究下手</t>
    <rPh sb="0" eb="1">
      <t>ヒ</t>
    </rPh>
    <rPh sb="1" eb="2">
      <t>シ</t>
    </rPh>
    <rPh sb="2" eb="3">
      <t>ミドリ</t>
    </rPh>
    <rPh sb="4" eb="6">
      <t>マホウ</t>
    </rPh>
    <rPh sb="6" eb="8">
      <t>ギノウ</t>
    </rPh>
    <rPh sb="9" eb="10">
      <t>モ</t>
    </rPh>
    <rPh sb="12" eb="14">
      <t>ケンキュウ</t>
    </rPh>
    <rPh sb="14" eb="16">
      <t>ベタ</t>
    </rPh>
    <phoneticPr fontId="1"/>
  </si>
  <si>
    <t>Sorcerer</t>
    <phoneticPr fontId="1"/>
  </si>
  <si>
    <t>緑火死などの魔法技能を持つ。緑魔法については最優秀</t>
    <rPh sb="0" eb="1">
      <t>ミドリ</t>
    </rPh>
    <rPh sb="1" eb="2">
      <t>ヒ</t>
    </rPh>
    <rPh sb="2" eb="3">
      <t>シ</t>
    </rPh>
    <rPh sb="6" eb="8">
      <t>マホウ</t>
    </rPh>
    <rPh sb="8" eb="10">
      <t>ギノウ</t>
    </rPh>
    <rPh sb="11" eb="12">
      <t>モ</t>
    </rPh>
    <rPh sb="14" eb="15">
      <t>ミドリ</t>
    </rPh>
    <rPh sb="15" eb="17">
      <t>マホウ</t>
    </rPh>
    <rPh sb="22" eb="25">
      <t>サイユウシュウ</t>
    </rPh>
    <phoneticPr fontId="1"/>
  </si>
  <si>
    <t>15+</t>
    <phoneticPr fontId="1"/>
  </si>
  <si>
    <t>30+</t>
    <phoneticPr fontId="1"/>
  </si>
  <si>
    <t>Hunter Lord</t>
    <phoneticPr fontId="1"/>
  </si>
  <si>
    <t>都</t>
    <rPh sb="0" eb="1">
      <t>ミヤコ</t>
    </rPh>
    <phoneticPr fontId="1"/>
  </si>
  <si>
    <t>神聖な指揮官。戦闘力は高いが指揮はむしろ下手</t>
    <rPh sb="0" eb="2">
      <t>シンセイ</t>
    </rPh>
    <rPh sb="3" eb="6">
      <t>シキカン</t>
    </rPh>
    <rPh sb="7" eb="10">
      <t>セントウリョク</t>
    </rPh>
    <rPh sb="11" eb="12">
      <t>タカ</t>
    </rPh>
    <rPh sb="14" eb="16">
      <t>シキ</t>
    </rPh>
    <rPh sb="20" eb="22">
      <t>ヘタ</t>
    </rPh>
    <phoneticPr fontId="1"/>
  </si>
  <si>
    <t>16</t>
    <phoneticPr fontId="1"/>
  </si>
  <si>
    <t>Black Sorcerer</t>
    <phoneticPr fontId="1"/>
  </si>
  <si>
    <t>火、地、死などの魔法技能を持つ。倒されても蜘蛛となり生存を図る</t>
    <rPh sb="0" eb="1">
      <t>ヒ</t>
    </rPh>
    <rPh sb="2" eb="3">
      <t>チ</t>
    </rPh>
    <rPh sb="4" eb="5">
      <t>シ</t>
    </rPh>
    <rPh sb="8" eb="10">
      <t>マホウ</t>
    </rPh>
    <rPh sb="10" eb="12">
      <t>ギノウ</t>
    </rPh>
    <rPh sb="13" eb="14">
      <t>モ</t>
    </rPh>
    <rPh sb="16" eb="17">
      <t>タオ</t>
    </rPh>
    <rPh sb="21" eb="23">
      <t>クモ</t>
    </rPh>
    <rPh sb="26" eb="28">
      <t>セイゾン</t>
    </rPh>
    <rPh sb="29" eb="30">
      <t>ハカ</t>
    </rPh>
    <phoneticPr fontId="1"/>
  </si>
  <si>
    <t>20+</t>
    <phoneticPr fontId="1"/>
  </si>
  <si>
    <t>12</t>
    <phoneticPr fontId="1"/>
  </si>
  <si>
    <t>Sorceress</t>
    <phoneticPr fontId="1"/>
  </si>
  <si>
    <t>火、地、死などの魔法技能を持つ。支配圏内では蜘蛛を集める</t>
    <rPh sb="0" eb="1">
      <t>ヒ</t>
    </rPh>
    <rPh sb="2" eb="3">
      <t>チ</t>
    </rPh>
    <rPh sb="4" eb="5">
      <t>シ</t>
    </rPh>
    <rPh sb="8" eb="10">
      <t>マホウ</t>
    </rPh>
    <rPh sb="10" eb="12">
      <t>ギノウ</t>
    </rPh>
    <rPh sb="13" eb="14">
      <t>モ</t>
    </rPh>
    <rPh sb="16" eb="19">
      <t>シハイケン</t>
    </rPh>
    <rPh sb="19" eb="20">
      <t>ナイ</t>
    </rPh>
    <rPh sb="22" eb="24">
      <t>クモ</t>
    </rPh>
    <rPh sb="25" eb="26">
      <t>アツ</t>
    </rPh>
    <phoneticPr fontId="1"/>
  </si>
  <si>
    <t>10+</t>
    <phoneticPr fontId="1"/>
  </si>
  <si>
    <t>Bane Spider</t>
    <phoneticPr fontId="1"/>
  </si>
  <si>
    <t>暗殺者</t>
    <rPh sb="0" eb="3">
      <t>アンサツシャ</t>
    </rPh>
    <phoneticPr fontId="1"/>
  </si>
  <si>
    <t>重装備で魔法武器を備える暗殺者。包囲中の要塞にも入り込む</t>
    <rPh sb="0" eb="3">
      <t>ジュウソウビ</t>
    </rPh>
    <rPh sb="4" eb="6">
      <t>マホウ</t>
    </rPh>
    <rPh sb="6" eb="8">
      <t>ブキ</t>
    </rPh>
    <rPh sb="9" eb="10">
      <t>ソナ</t>
    </rPh>
    <rPh sb="12" eb="15">
      <t>アンサツシャ</t>
    </rPh>
    <rPh sb="16" eb="18">
      <t>ホウイ</t>
    </rPh>
    <rPh sb="18" eb="19">
      <t>チュウ</t>
    </rPh>
    <rPh sb="20" eb="22">
      <t>ヨウサイ</t>
    </rPh>
    <rPh sb="24" eb="25">
      <t>ハイ</t>
    </rPh>
    <rPh sb="26" eb="27">
      <t>コ</t>
    </rPh>
    <phoneticPr fontId="1"/>
  </si>
  <si>
    <t>Machaka</t>
    <phoneticPr fontId="1"/>
  </si>
  <si>
    <t>Pygmy</t>
    <phoneticPr fontId="1"/>
  </si>
  <si>
    <t>射手</t>
    <rPh sb="0" eb="2">
      <t>シャシュ</t>
    </rPh>
    <phoneticPr fontId="1"/>
  </si>
  <si>
    <t>小人の射手。小さいだけに弱いが数は出せる</t>
    <phoneticPr fontId="1"/>
  </si>
  <si>
    <t>Machaka Militia</t>
    <phoneticPr fontId="1"/>
  </si>
  <si>
    <t>歩兵</t>
    <rPh sb="0" eb="2">
      <t>ホヘイ</t>
    </rPh>
    <phoneticPr fontId="1"/>
  </si>
  <si>
    <t>槍を持つ民兵。丸裸のため民兵としても格別の安さと弱さ</t>
    <phoneticPr fontId="1"/>
  </si>
  <si>
    <t>Machaka Archer</t>
    <phoneticPr fontId="1"/>
  </si>
  <si>
    <t>短弓を使う弓兵。性能は平凡だが安価で数を溜めやすい</t>
    <rPh sb="0" eb="2">
      <t>タンキュウ</t>
    </rPh>
    <rPh sb="3" eb="4">
      <t>ツカ</t>
    </rPh>
    <rPh sb="5" eb="6">
      <t>ユミ</t>
    </rPh>
    <rPh sb="6" eb="7">
      <t>ヘイ</t>
    </rPh>
    <rPh sb="8" eb="10">
      <t>セイノウ</t>
    </rPh>
    <rPh sb="11" eb="13">
      <t>ヘイボン</t>
    </rPh>
    <rPh sb="15" eb="17">
      <t>アンカ</t>
    </rPh>
    <rPh sb="18" eb="19">
      <t>カズ</t>
    </rPh>
    <rPh sb="20" eb="21">
      <t>タ</t>
    </rPh>
    <phoneticPr fontId="1"/>
  </si>
  <si>
    <t>Machaka Warrior</t>
    <phoneticPr fontId="1"/>
  </si>
  <si>
    <t>槍、投槍、皮盾を持つ軽歩兵。防具が盾のみのため非常に脆い</t>
    <rPh sb="2" eb="4">
      <t>ナゲヤリ</t>
    </rPh>
    <phoneticPr fontId="1"/>
  </si>
  <si>
    <t>長槍と皮盾を持つ軽歩兵。やはり脆いが攻撃力は槍にしては高い</t>
    <rPh sb="0" eb="1">
      <t>ナガ</t>
    </rPh>
    <rPh sb="1" eb="2">
      <t>ヤリ</t>
    </rPh>
    <rPh sb="3" eb="4">
      <t>カワ</t>
    </rPh>
    <rPh sb="4" eb="5">
      <t>タテ</t>
    </rPh>
    <rPh sb="6" eb="7">
      <t>モ</t>
    </rPh>
    <rPh sb="8" eb="9">
      <t>ケイ</t>
    </rPh>
    <rPh sb="9" eb="11">
      <t>ホヘイ</t>
    </rPh>
    <rPh sb="15" eb="16">
      <t>モロ</t>
    </rPh>
    <rPh sb="18" eb="21">
      <t>コウゲキリョク</t>
    </rPh>
    <rPh sb="22" eb="23">
      <t>ヤリ</t>
    </rPh>
    <rPh sb="27" eb="28">
      <t>タカ</t>
    </rPh>
    <phoneticPr fontId="1"/>
  </si>
  <si>
    <t>Machaka Hoplite</t>
    <phoneticPr fontId="1"/>
  </si>
  <si>
    <t>長槍と大皮盾を持つ重歩兵。下位より格段に丈夫で隊列の密度も高い</t>
    <rPh sb="0" eb="1">
      <t>ナガ</t>
    </rPh>
    <rPh sb="1" eb="2">
      <t>ヤリ</t>
    </rPh>
    <rPh sb="3" eb="4">
      <t>オオ</t>
    </rPh>
    <rPh sb="4" eb="5">
      <t>カワ</t>
    </rPh>
    <rPh sb="5" eb="6">
      <t>タテ</t>
    </rPh>
    <rPh sb="7" eb="8">
      <t>モ</t>
    </rPh>
    <rPh sb="9" eb="10">
      <t>ジュウ</t>
    </rPh>
    <rPh sb="10" eb="12">
      <t>ホヘイ</t>
    </rPh>
    <rPh sb="13" eb="15">
      <t>カイ</t>
    </rPh>
    <rPh sb="17" eb="19">
      <t>カクダン</t>
    </rPh>
    <rPh sb="20" eb="22">
      <t>ジョウブ</t>
    </rPh>
    <rPh sb="23" eb="25">
      <t>タイレツ</t>
    </rPh>
    <rPh sb="26" eb="28">
      <t>ミツド</t>
    </rPh>
    <rPh sb="29" eb="30">
      <t>タカ</t>
    </rPh>
    <phoneticPr fontId="1"/>
  </si>
  <si>
    <t>Spider Rider</t>
    <phoneticPr fontId="1"/>
  </si>
  <si>
    <t>騎兵</t>
    <rPh sb="0" eb="2">
      <t>キヘイ</t>
    </rPh>
    <phoneticPr fontId="1"/>
  </si>
  <si>
    <t>槍と短弓を持つ軽騎兵。遠近共に手数が多いが脆く大きすぎる</t>
    <rPh sb="0" eb="1">
      <t>ヤリ</t>
    </rPh>
    <rPh sb="2" eb="4">
      <t>タンキュウ</t>
    </rPh>
    <rPh sb="5" eb="6">
      <t>モ</t>
    </rPh>
    <rPh sb="7" eb="8">
      <t>ケイ</t>
    </rPh>
    <rPh sb="8" eb="10">
      <t>キヘイ</t>
    </rPh>
    <rPh sb="11" eb="13">
      <t>エンキン</t>
    </rPh>
    <rPh sb="13" eb="14">
      <t>トモ</t>
    </rPh>
    <rPh sb="15" eb="17">
      <t>テカズ</t>
    </rPh>
    <rPh sb="18" eb="19">
      <t>オオ</t>
    </rPh>
    <rPh sb="21" eb="22">
      <t>モロ</t>
    </rPh>
    <rPh sb="23" eb="24">
      <t>オオ</t>
    </rPh>
    <phoneticPr fontId="1"/>
  </si>
  <si>
    <t>Spider Knight</t>
    <phoneticPr fontId="1"/>
  </si>
  <si>
    <t>槍と盾を持つ重騎兵。性能は悪くないがやはり大きすぎる</t>
    <rPh sb="0" eb="1">
      <t>ヤリ</t>
    </rPh>
    <rPh sb="2" eb="3">
      <t>タテ</t>
    </rPh>
    <rPh sb="4" eb="5">
      <t>モ</t>
    </rPh>
    <rPh sb="6" eb="7">
      <t>ジュウ</t>
    </rPh>
    <rPh sb="7" eb="9">
      <t>キヘイ</t>
    </rPh>
    <rPh sb="10" eb="12">
      <t>セイノウ</t>
    </rPh>
    <rPh sb="13" eb="14">
      <t>ワル</t>
    </rPh>
    <rPh sb="21" eb="22">
      <t>オオ</t>
    </rPh>
    <phoneticPr fontId="1"/>
  </si>
  <si>
    <t>Black Hunter</t>
    <phoneticPr fontId="1"/>
  </si>
  <si>
    <t>槍、突撃槍、盾を持つ重騎兵。倒されると残る蜘蛛を首都に戻すと乗り手が補充される</t>
    <rPh sb="0" eb="1">
      <t>ヤリ</t>
    </rPh>
    <rPh sb="2" eb="4">
      <t>トツゲキ</t>
    </rPh>
    <rPh sb="4" eb="5">
      <t>ヤリ</t>
    </rPh>
    <rPh sb="6" eb="7">
      <t>タテ</t>
    </rPh>
    <rPh sb="8" eb="9">
      <t>モ</t>
    </rPh>
    <rPh sb="10" eb="11">
      <t>ジュウ</t>
    </rPh>
    <rPh sb="11" eb="13">
      <t>キヘイ</t>
    </rPh>
    <rPh sb="14" eb="15">
      <t>タオ</t>
    </rPh>
    <rPh sb="19" eb="20">
      <t>ノコ</t>
    </rPh>
    <rPh sb="21" eb="23">
      <t>クモ</t>
    </rPh>
    <rPh sb="24" eb="26">
      <t>シュト</t>
    </rPh>
    <rPh sb="27" eb="28">
      <t>モド</t>
    </rPh>
    <rPh sb="30" eb="31">
      <t>ノ</t>
    </rPh>
    <rPh sb="32" eb="33">
      <t>テ</t>
    </rPh>
    <rPh sb="34" eb="36">
      <t>ホジュウ</t>
    </rPh>
    <phoneticPr fontId="1"/>
  </si>
  <si>
    <t>Spider Archer</t>
    <phoneticPr fontId="1"/>
  </si>
  <si>
    <t>都森</t>
    <rPh sb="0" eb="1">
      <t>ミヤコ</t>
    </rPh>
    <rPh sb="1" eb="2">
      <t>モリ</t>
    </rPh>
    <phoneticPr fontId="1"/>
  </si>
  <si>
    <t>城森</t>
    <rPh sb="0" eb="1">
      <t>シロ</t>
    </rPh>
    <rPh sb="1" eb="2">
      <t>モリ</t>
    </rPh>
    <phoneticPr fontId="1"/>
  </si>
  <si>
    <t>毒矢を使う弓兵。傷さえ付けられる相手に対してなら侮れない</t>
    <rPh sb="0" eb="2">
      <t>ドクヤ</t>
    </rPh>
    <rPh sb="3" eb="4">
      <t>ツカ</t>
    </rPh>
    <rPh sb="5" eb="6">
      <t>ユミ</t>
    </rPh>
    <rPh sb="6" eb="7">
      <t>ヘイ</t>
    </rPh>
    <rPh sb="8" eb="9">
      <t>キズ</t>
    </rPh>
    <rPh sb="11" eb="12">
      <t>ツ</t>
    </rPh>
    <rPh sb="16" eb="18">
      <t>アイテ</t>
    </rPh>
    <rPh sb="19" eb="20">
      <t>タイ</t>
    </rPh>
    <rPh sb="24" eb="25">
      <t>アナド</t>
    </rPh>
    <phoneticPr fontId="1"/>
  </si>
  <si>
    <t>Spider Warrior</t>
    <phoneticPr fontId="1"/>
  </si>
  <si>
    <t>曲刀と短剣を持つ重歩兵。丈夫で手数が多く潜伏もできる</t>
    <rPh sb="0" eb="2">
      <t>キョクトウ</t>
    </rPh>
    <rPh sb="3" eb="5">
      <t>タンケン</t>
    </rPh>
    <rPh sb="6" eb="7">
      <t>モ</t>
    </rPh>
    <rPh sb="8" eb="9">
      <t>ジュウ</t>
    </rPh>
    <rPh sb="9" eb="11">
      <t>ホヘイ</t>
    </rPh>
    <rPh sb="12" eb="14">
      <t>ジョウブ</t>
    </rPh>
    <rPh sb="15" eb="17">
      <t>テカズ</t>
    </rPh>
    <rPh sb="18" eb="19">
      <t>オオ</t>
    </rPh>
    <rPh sb="20" eb="22">
      <t>センプク</t>
    </rPh>
    <phoneticPr fontId="1"/>
  </si>
  <si>
    <t>10</t>
    <phoneticPr fontId="1"/>
  </si>
  <si>
    <t>Great Spider</t>
    <phoneticPr fontId="1"/>
  </si>
  <si>
    <t>配</t>
    <rPh sb="0" eb="1">
      <t>ハイ</t>
    </rPh>
    <phoneticPr fontId="1"/>
  </si>
  <si>
    <t>魔獣</t>
    <rPh sb="0" eb="2">
      <t>マジュウ</t>
    </rPh>
    <phoneticPr fontId="1"/>
  </si>
  <si>
    <t>致命的な毒と捕縛用の糸を持つ大蜘蛛。蜘蛛騎兵が倒された後にも残る</t>
    <rPh sb="0" eb="3">
      <t>チメイテキ</t>
    </rPh>
    <rPh sb="4" eb="5">
      <t>ドク</t>
    </rPh>
    <rPh sb="6" eb="8">
      <t>ホバク</t>
    </rPh>
    <rPh sb="8" eb="9">
      <t>ヨウ</t>
    </rPh>
    <rPh sb="10" eb="11">
      <t>イト</t>
    </rPh>
    <rPh sb="12" eb="13">
      <t>モ</t>
    </rPh>
    <rPh sb="14" eb="15">
      <t>オオ</t>
    </rPh>
    <rPh sb="15" eb="17">
      <t>グモ</t>
    </rPh>
    <rPh sb="18" eb="20">
      <t>クモ</t>
    </rPh>
    <rPh sb="20" eb="22">
      <t>キヘイ</t>
    </rPh>
    <rPh sb="23" eb="24">
      <t>タオ</t>
    </rPh>
    <rPh sb="27" eb="28">
      <t>アト</t>
    </rPh>
    <rPh sb="30" eb="31">
      <t>ノコ</t>
    </rPh>
    <phoneticPr fontId="1"/>
  </si>
  <si>
    <t>兵士</t>
    <rPh sb="0" eb="2">
      <t>ヘイシ</t>
    </rPh>
    <phoneticPr fontId="1"/>
  </si>
  <si>
    <t>Conjuration</t>
    <phoneticPr fontId="1"/>
  </si>
  <si>
    <t>Awaken Jotun Draugar</t>
    <phoneticPr fontId="1"/>
  </si>
  <si>
    <t>死2</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</si>
  <si>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</si>
  <si>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</si>
  <si>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</si>
  <si>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傷付くと巨大化するJotunの歩く屍Jotun Draugを3体召喚します</t>
    <phoneticPr fontId="1"/>
  </si>
  <si>
    <t>Jotun Draug</t>
    <phoneticPr fontId="1"/>
  </si>
  <si>
    <t>Ear of the Lord</t>
    <phoneticPr fontId="1"/>
  </si>
  <si>
    <t>城</t>
    <rPh sb="0" eb="1">
      <t>シロ</t>
    </rPh>
    <phoneticPr fontId="1"/>
  </si>
  <si>
    <t>聖1</t>
    <rPh sb="0" eb="1">
      <t>セイ</t>
    </rPh>
    <phoneticPr fontId="1"/>
  </si>
  <si>
    <t>Eye of the Lord</t>
    <phoneticPr fontId="1"/>
  </si>
  <si>
    <t>Voice of the Lord</t>
    <phoneticPr fontId="1"/>
  </si>
  <si>
    <t>聖2</t>
    <rPh sb="0" eb="1">
      <t>セイ</t>
    </rPh>
    <phoneticPr fontId="1"/>
  </si>
  <si>
    <t>Witch Doctor</t>
    <phoneticPr fontId="1"/>
  </si>
  <si>
    <t>城森</t>
    <rPh sb="0" eb="1">
      <t>シロ</t>
    </rPh>
    <rPh sb="1" eb="2">
      <t>モリ</t>
    </rPh>
    <phoneticPr fontId="1"/>
  </si>
  <si>
    <t>火1死1緑1</t>
    <rPh sb="0" eb="1">
      <t>ヒ</t>
    </rPh>
    <rPh sb="2" eb="3">
      <t>シ</t>
    </rPh>
    <rPh sb="4" eb="5">
      <t>ミドリ</t>
    </rPh>
    <phoneticPr fontId="1"/>
  </si>
  <si>
    <t>Sorcerer</t>
    <phoneticPr fontId="1"/>
  </si>
  <si>
    <t>火1死1緑2</t>
    <rPh sb="0" eb="1">
      <t>ヒ</t>
    </rPh>
    <rPh sb="2" eb="3">
      <t>シ</t>
    </rPh>
    <rPh sb="4" eb="5">
      <t>ミドリ</t>
    </rPh>
    <phoneticPr fontId="1"/>
  </si>
  <si>
    <t>火地死緑+1:100%</t>
    <rPh sb="0" eb="1">
      <t>ヒ</t>
    </rPh>
    <rPh sb="1" eb="2">
      <t>チ</t>
    </rPh>
    <rPh sb="2" eb="3">
      <t>シ</t>
    </rPh>
    <rPh sb="3" eb="4">
      <t>ミドリ</t>
    </rPh>
    <phoneticPr fontId="1"/>
  </si>
  <si>
    <t>Black Sorcerer</t>
    <phoneticPr fontId="1"/>
  </si>
  <si>
    <t>都</t>
    <rPh sb="0" eb="1">
      <t>ミヤコ</t>
    </rPh>
    <phoneticPr fontId="1"/>
  </si>
  <si>
    <t>火2地2死1</t>
    <rPh sb="0" eb="1">
      <t>ヒ</t>
    </rPh>
    <rPh sb="2" eb="3">
      <t>チ</t>
    </rPh>
    <rPh sb="4" eb="5">
      <t>シ</t>
    </rPh>
    <phoneticPr fontId="1"/>
  </si>
  <si>
    <t>火地死緑+1:100% 火地死緑+1:10%</t>
    <rPh sb="0" eb="1">
      <t>ヒ</t>
    </rPh>
    <rPh sb="1" eb="2">
      <t>チ</t>
    </rPh>
    <rPh sb="2" eb="3">
      <t>シ</t>
    </rPh>
    <rPh sb="3" eb="4">
      <t>ミドリ</t>
    </rPh>
    <rPh sb="12" eb="13">
      <t>ヒ</t>
    </rPh>
    <rPh sb="13" eb="14">
      <t>チ</t>
    </rPh>
    <rPh sb="14" eb="15">
      <t>シ</t>
    </rPh>
    <rPh sb="15" eb="16">
      <t>ミドリ</t>
    </rPh>
    <phoneticPr fontId="1"/>
  </si>
  <si>
    <t>17+</t>
    <phoneticPr fontId="1"/>
  </si>
  <si>
    <t>Sorceress</t>
    <phoneticPr fontId="1"/>
  </si>
  <si>
    <t>火1地1死1</t>
    <rPh sb="0" eb="1">
      <t>ヒ</t>
    </rPh>
    <rPh sb="2" eb="3">
      <t>チ</t>
    </rPh>
    <rPh sb="4" eb="5">
      <t>シ</t>
    </rPh>
    <phoneticPr fontId="1"/>
  </si>
  <si>
    <t>火地死緑+1:10%</t>
    <rPh sb="0" eb="1">
      <t>ヒ</t>
    </rPh>
    <rPh sb="1" eb="2">
      <t>チ</t>
    </rPh>
    <rPh sb="2" eb="3">
      <t>シ</t>
    </rPh>
    <rPh sb="3" eb="4">
      <t>ミドリ</t>
    </rPh>
    <phoneticPr fontId="1"/>
  </si>
  <si>
    <t>11+</t>
    <phoneticPr fontId="1"/>
  </si>
  <si>
    <t>Machaka</t>
    <phoneticPr fontId="1"/>
  </si>
  <si>
    <t>Herd of Elephants</t>
    <phoneticPr fontId="1"/>
  </si>
  <si>
    <t>Pride of Lions</t>
    <phoneticPr fontId="1"/>
  </si>
  <si>
    <t>Machaka Chief</t>
    <phoneticPr fontId="1"/>
  </si>
  <si>
    <t>Machaka Militia:30　Machaka Warrior:10</t>
    <phoneticPr fontId="1"/>
  </si>
  <si>
    <t>Warriorは投槍装備</t>
    <rPh sb="8" eb="10">
      <t>ナゲヤリ</t>
    </rPh>
    <rPh sb="10" eb="12">
      <t>ソウビ</t>
    </rPh>
    <phoneticPr fontId="1"/>
  </si>
  <si>
    <t>Machaka Commander</t>
    <phoneticPr fontId="1"/>
  </si>
  <si>
    <t>Machaka Hoplite:10</t>
    <phoneticPr fontId="1"/>
  </si>
  <si>
    <t>Machaka Archer:15</t>
    <phoneticPr fontId="1"/>
  </si>
  <si>
    <t>Machakaは、国の幸福は王の意思に依存するものと考えられている、古き聖王国です。
王は国における最高位の聖職者ですが、しかし彼がその役目に失敗した場合、彼は生贄として捧げられ、その数多く居る息子、あるいは兄弟の一人に取って代わられます。
王国の聖職者たちは、国の真の統治者です。
宗教的儀式、司法的職務、そして情報収集は、全てEye、Ear、Voice of the Lordによって行われます。
戦争のみは、非宗教的な指揮官に委任されます。
Machakaは、軽歩兵、弓兵、そしてArcoscephaleのそれに次ぐ重歩兵隊を使用します。
Machakaの森では、巨大な蜘蛛が捕獲され、乗り物として使用されます。
他のもう一つの領域、魔法も、聖職者が関わらないままにあります。
村の外に暮らす一介の呪術医らは、聖職者らに不承不承仕えます。
God Forestの深部には、洞窟に満ちた孤立した山があります。
そこには、Machakaの真の有力者、Black Sorcerer、Sorceress、そして彼らのSpider Warriorが住んでいます。
Machakanは暑い州を好みます。</t>
    <phoneticPr fontId="1"/>
  </si>
  <si>
    <t>人間、青白き者</t>
    <rPh sb="0" eb="2">
      <t>ニンゲン</t>
    </rPh>
    <rPh sb="3" eb="5">
      <t>アオジロ</t>
    </rPh>
    <rPh sb="6" eb="7">
      <t>モノ</t>
    </rPh>
    <phoneticPr fontId="1"/>
  </si>
  <si>
    <t>洞窟の要塞に税収/資源ボーナス</t>
    <phoneticPr fontId="1"/>
  </si>
  <si>
    <t>MindlessかつInanimateかつUndeadではないものの最大HPを増加</t>
    <rPh sb="34" eb="36">
      <t>サイダイ</t>
    </rPh>
    <rPh sb="39" eb="41">
      <t>ゾウカ</t>
    </rPh>
    <phoneticPr fontId="1"/>
  </si>
  <si>
    <t>地+1</t>
    <rPh sb="0" eb="1">
      <t>チ</t>
    </rPh>
    <phoneticPr fontId="1"/>
  </si>
  <si>
    <t>Castle</t>
    <phoneticPr fontId="1"/>
  </si>
  <si>
    <t>Standard</t>
    <phoneticPr fontId="1"/>
  </si>
  <si>
    <t>Roots of the Earth, Halls of the Oracles, The Chamber of the Broken Seal</t>
    <phoneticPr fontId="1"/>
  </si>
  <si>
    <t>火1地3死1</t>
    <rPh sb="0" eb="1">
      <t>ヒ</t>
    </rPh>
    <rPh sb="2" eb="3">
      <t>チ</t>
    </rPh>
    <rPh sb="4" eb="5">
      <t>シ</t>
    </rPh>
    <phoneticPr fontId="1"/>
  </si>
  <si>
    <t>地の魔術師による遠隔偵察</t>
    <phoneticPr fontId="1"/>
  </si>
  <si>
    <t>Roots of the Earthの下にある暗き洞穴には、奇妙な単眼の人型種族が進化しました。
太陽に触れられることなく、彼らはPale Oneとして人間に知られるようになりました。
人間たちがこれらの青白き巨人たちに初めて出会った時、それは戦争でした。
Pale Oneの偽りの神が打ち破られたことで、古代の封印は崩れ、そして膨大なる破壊の力が解放されました。
Pale Oneはほぼ壊滅し、そして人間たちはAgarthaの洞穴へと侵入することができました。
そこで、彼らは素晴らしい富と、古代の秘密を発見しました。
人間たちはPale Oneに代わり、そして今ではAgarthaの住民の大部分は、大きな目を持つ青白い皮膚の人間です。
Ancient Oneが残した全てのものは、人間によって崇拝されるようになりました。
古代の彫像は、Agarthaのゴーレム崇拝の魔法神官、Golem Crafterによって魔法をかけられ、命を吹き込まれます。
少数のOracleの生き残りはその崇拝を導き、過去の時代の記憶を維持しています。</t>
    <phoneticPr fontId="1"/>
  </si>
  <si>
    <t>Agarthan Scout</t>
    <phoneticPr fontId="1"/>
  </si>
  <si>
    <t>城</t>
    <rPh sb="0" eb="1">
      <t>シロ</t>
    </rPh>
    <phoneticPr fontId="1"/>
  </si>
  <si>
    <t>斥候</t>
    <rPh sb="0" eb="2">
      <t>セッコウ</t>
    </rPh>
    <phoneticPr fontId="1"/>
  </si>
  <si>
    <t>ほぼ標準通りの斥候。暗視能力を活かす機会には恵まれない</t>
    <rPh sb="10" eb="12">
      <t>アンシ</t>
    </rPh>
    <rPh sb="12" eb="14">
      <t>ノウリョク</t>
    </rPh>
    <rPh sb="15" eb="16">
      <t>イ</t>
    </rPh>
    <rPh sb="18" eb="20">
      <t>キカイ</t>
    </rPh>
    <rPh sb="22" eb="23">
      <t>メグ</t>
    </rPh>
    <phoneticPr fontId="1"/>
  </si>
  <si>
    <t>16</t>
    <phoneticPr fontId="1"/>
  </si>
  <si>
    <t>fm</t>
    <phoneticPr fontId="1"/>
  </si>
  <si>
    <t>指揮官</t>
    <rPh sb="0" eb="3">
      <t>シキカン</t>
    </rPh>
    <phoneticPr fontId="1"/>
  </si>
  <si>
    <t>Agartha</t>
    <phoneticPr fontId="1"/>
  </si>
  <si>
    <t>Cave Captain</t>
    <phoneticPr fontId="1"/>
  </si>
  <si>
    <t>標準的な指揮官。守りが硬く流れ弾に強い</t>
    <rPh sb="0" eb="3">
      <t>ヒョウジュンテキ</t>
    </rPh>
    <rPh sb="4" eb="7">
      <t>シキカン</t>
    </rPh>
    <rPh sb="8" eb="9">
      <t>マモ</t>
    </rPh>
    <rPh sb="11" eb="12">
      <t>カタ</t>
    </rPh>
    <rPh sb="13" eb="14">
      <t>ナガ</t>
    </rPh>
    <rPh sb="15" eb="16">
      <t>ダマ</t>
    </rPh>
    <rPh sb="17" eb="18">
      <t>ツヨ</t>
    </rPh>
    <phoneticPr fontId="1"/>
  </si>
  <si>
    <t>12</t>
    <phoneticPr fontId="1"/>
  </si>
  <si>
    <t>Troglodyte Trainer</t>
    <phoneticPr fontId="1"/>
  </si>
  <si>
    <t>動物や奴隷を担当する指揮官。指揮上限は低い</t>
    <rPh sb="0" eb="2">
      <t>ドウブツ</t>
    </rPh>
    <rPh sb="3" eb="5">
      <t>ドレイ</t>
    </rPh>
    <rPh sb="6" eb="8">
      <t>タントウ</t>
    </rPh>
    <rPh sb="10" eb="13">
      <t>シキカン</t>
    </rPh>
    <rPh sb="14" eb="16">
      <t>シキ</t>
    </rPh>
    <rPh sb="16" eb="18">
      <t>ジョウゲン</t>
    </rPh>
    <rPh sb="19" eb="20">
      <t>ヒク</t>
    </rPh>
    <phoneticPr fontId="1"/>
  </si>
  <si>
    <t>14</t>
    <phoneticPr fontId="1"/>
  </si>
  <si>
    <t>Pale One Captain</t>
    <phoneticPr fontId="1"/>
  </si>
  <si>
    <t>水陸両棲の指揮官。指揮上限はやや劣る</t>
    <rPh sb="0" eb="2">
      <t>スイリク</t>
    </rPh>
    <rPh sb="2" eb="4">
      <t>リョウセイ</t>
    </rPh>
    <rPh sb="5" eb="8">
      <t>シキカン</t>
    </rPh>
    <rPh sb="9" eb="11">
      <t>シキ</t>
    </rPh>
    <rPh sb="11" eb="13">
      <t>ジョウゲン</t>
    </rPh>
    <rPh sb="16" eb="17">
      <t>オト</t>
    </rPh>
    <phoneticPr fontId="1"/>
  </si>
  <si>
    <t>10</t>
    <phoneticPr fontId="1"/>
  </si>
  <si>
    <t>f</t>
    <phoneticPr fontId="1"/>
  </si>
  <si>
    <t>Attendant of the Oracles</t>
    <phoneticPr fontId="1"/>
  </si>
  <si>
    <t>聖職者</t>
    <rPh sb="0" eb="3">
      <t>セイショクシャ</t>
    </rPh>
    <phoneticPr fontId="1"/>
  </si>
  <si>
    <t>レベル1の聖職者。魔力はないが少数の魔法生物を率いる</t>
    <rPh sb="5" eb="8">
      <t>セイショクシャ</t>
    </rPh>
    <rPh sb="9" eb="11">
      <t>マリョク</t>
    </rPh>
    <rPh sb="15" eb="17">
      <t>ショウスウ</t>
    </rPh>
    <rPh sb="18" eb="20">
      <t>マホウ</t>
    </rPh>
    <rPh sb="20" eb="22">
      <t>セイブツ</t>
    </rPh>
    <rPh sb="23" eb="24">
      <t>ヒキ</t>
    </rPh>
    <phoneticPr fontId="1"/>
  </si>
  <si>
    <t>y</t>
    <phoneticPr fontId="1"/>
  </si>
  <si>
    <t>y</t>
    <phoneticPr fontId="1"/>
  </si>
  <si>
    <t>Earth Reader</t>
    <phoneticPr fontId="1"/>
  </si>
  <si>
    <t>レベル2の聖職者。地の魔法技能を持つ占師でもある</t>
    <rPh sb="5" eb="8">
      <t>セイショクシャ</t>
    </rPh>
    <rPh sb="9" eb="10">
      <t>チ</t>
    </rPh>
    <rPh sb="11" eb="13">
      <t>マホウ</t>
    </rPh>
    <rPh sb="13" eb="15">
      <t>ギノウ</t>
    </rPh>
    <rPh sb="16" eb="17">
      <t>モ</t>
    </rPh>
    <rPh sb="18" eb="20">
      <t>ウラナイシ</t>
    </rPh>
    <phoneticPr fontId="1"/>
  </si>
  <si>
    <t>Golem Crafter</t>
    <phoneticPr fontId="1"/>
  </si>
  <si>
    <t>レベル1の聖職者。地、火、水の魔法技能を持つ</t>
    <rPh sb="5" eb="8">
      <t>セイショクシャ</t>
    </rPh>
    <rPh sb="9" eb="10">
      <t>チ</t>
    </rPh>
    <rPh sb="11" eb="12">
      <t>ヒ</t>
    </rPh>
    <rPh sb="13" eb="14">
      <t>ミズ</t>
    </rPh>
    <rPh sb="15" eb="17">
      <t>マホウ</t>
    </rPh>
    <rPh sb="17" eb="19">
      <t>ギノウ</t>
    </rPh>
    <rPh sb="20" eb="21">
      <t>モ</t>
    </rPh>
    <phoneticPr fontId="1"/>
  </si>
  <si>
    <t>Ancient Lord</t>
    <phoneticPr fontId="1"/>
  </si>
  <si>
    <t>都</t>
    <rPh sb="0" eb="1">
      <t>ミヤコ</t>
    </rPh>
    <phoneticPr fontId="1"/>
  </si>
  <si>
    <t>神聖な指揮官。装備は劣るが士気を高く維持できる</t>
    <rPh sb="0" eb="2">
      <t>シンセイ</t>
    </rPh>
    <rPh sb="3" eb="6">
      <t>シキカン</t>
    </rPh>
    <rPh sb="7" eb="9">
      <t>ソウビ</t>
    </rPh>
    <rPh sb="10" eb="11">
      <t>オト</t>
    </rPh>
    <rPh sb="13" eb="15">
      <t>シキ</t>
    </rPh>
    <rPh sb="16" eb="17">
      <t>タカ</t>
    </rPh>
    <rPh sb="18" eb="20">
      <t>イジ</t>
    </rPh>
    <phoneticPr fontId="1"/>
  </si>
  <si>
    <t>Oracle of the Ancients</t>
    <phoneticPr fontId="1"/>
  </si>
  <si>
    <t>レベル3の聖職者。地、死などの魔法を持ち指揮も可能</t>
    <rPh sb="5" eb="8">
      <t>セイショクシャ</t>
    </rPh>
    <rPh sb="9" eb="10">
      <t>チ</t>
    </rPh>
    <rPh sb="11" eb="12">
      <t>シ</t>
    </rPh>
    <rPh sb="15" eb="17">
      <t>マホウ</t>
    </rPh>
    <rPh sb="18" eb="19">
      <t>モ</t>
    </rPh>
    <rPh sb="20" eb="22">
      <t>シキ</t>
    </rPh>
    <rPh sb="23" eb="25">
      <t>カノウ</t>
    </rPh>
    <phoneticPr fontId="1"/>
  </si>
  <si>
    <t>80+</t>
    <phoneticPr fontId="1"/>
  </si>
  <si>
    <t>25+</t>
    <phoneticPr fontId="1"/>
  </si>
  <si>
    <t>30+</t>
    <phoneticPr fontId="1"/>
  </si>
  <si>
    <t>城穴</t>
    <rPh sb="0" eb="1">
      <t>シロ</t>
    </rPh>
    <rPh sb="1" eb="2">
      <t>アナ</t>
    </rPh>
    <phoneticPr fontId="1"/>
  </si>
  <si>
    <t>Wet One Captain</t>
    <phoneticPr fontId="1"/>
  </si>
  <si>
    <t>海</t>
    <rPh sb="0" eb="1">
      <t>ウミ</t>
    </rPh>
    <phoneticPr fontId="1"/>
  </si>
  <si>
    <t>海で雇える指揮官。指揮は上手くないが錆びない装備</t>
    <rPh sb="0" eb="1">
      <t>ウミ</t>
    </rPh>
    <rPh sb="2" eb="3">
      <t>ヤト</t>
    </rPh>
    <rPh sb="5" eb="8">
      <t>シキカン</t>
    </rPh>
    <rPh sb="9" eb="11">
      <t>シキ</t>
    </rPh>
    <rPh sb="12" eb="14">
      <t>ウマ</t>
    </rPh>
    <rPh sb="18" eb="19">
      <t>サ</t>
    </rPh>
    <rPh sb="22" eb="24">
      <t>ソウビ</t>
    </rPh>
    <phoneticPr fontId="1"/>
  </si>
  <si>
    <t>Agarthan Light Infantry</t>
    <phoneticPr fontId="1"/>
  </si>
  <si>
    <t>城</t>
    <rPh sb="0" eb="1">
      <t>シロ</t>
    </rPh>
    <phoneticPr fontId="1"/>
  </si>
  <si>
    <t>歩兵</t>
    <rPh sb="0" eb="2">
      <t>ホヘイ</t>
    </rPh>
    <phoneticPr fontId="1"/>
  </si>
  <si>
    <t>小剣と盾を持つ歩兵。装備が軽めで持久力がある</t>
    <rPh sb="0" eb="2">
      <t>ショウケン</t>
    </rPh>
    <rPh sb="3" eb="4">
      <t>タテ</t>
    </rPh>
    <rPh sb="5" eb="6">
      <t>モ</t>
    </rPh>
    <rPh sb="7" eb="9">
      <t>ホヘイ</t>
    </rPh>
    <rPh sb="10" eb="12">
      <t>ソウビ</t>
    </rPh>
    <rPh sb="13" eb="14">
      <t>カル</t>
    </rPh>
    <rPh sb="16" eb="19">
      <t>ジキュウリョク</t>
    </rPh>
    <phoneticPr fontId="1"/>
  </si>
  <si>
    <t>12</t>
    <phoneticPr fontId="1"/>
  </si>
  <si>
    <t>Agarthan Infantry</t>
    <phoneticPr fontId="1"/>
  </si>
  <si>
    <t>小剣と騎盾を持つ重歩兵。この国の人間は全て暗視50%</t>
    <rPh sb="0" eb="2">
      <t>ショウケン</t>
    </rPh>
    <rPh sb="3" eb="4">
      <t>キ</t>
    </rPh>
    <rPh sb="4" eb="5">
      <t>タテ</t>
    </rPh>
    <rPh sb="6" eb="7">
      <t>モ</t>
    </rPh>
    <rPh sb="8" eb="9">
      <t>ジュウ</t>
    </rPh>
    <rPh sb="9" eb="11">
      <t>ホヘイ</t>
    </rPh>
    <rPh sb="14" eb="15">
      <t>クニ</t>
    </rPh>
    <rPh sb="16" eb="18">
      <t>ニンゲン</t>
    </rPh>
    <rPh sb="19" eb="20">
      <t>スベ</t>
    </rPh>
    <rPh sb="21" eb="23">
      <t>アンシ</t>
    </rPh>
    <phoneticPr fontId="1"/>
  </si>
  <si>
    <t>10</t>
    <phoneticPr fontId="1"/>
  </si>
  <si>
    <t>Agarthan Heavy Infantry</t>
    <phoneticPr fontId="1"/>
  </si>
  <si>
    <t>8</t>
    <phoneticPr fontId="1"/>
  </si>
  <si>
    <t>小剣と騎盾を持つ重歩兵。丈夫ながら装備重量も強烈</t>
    <rPh sb="0" eb="2">
      <t>ショウケン</t>
    </rPh>
    <rPh sb="3" eb="4">
      <t>キ</t>
    </rPh>
    <rPh sb="4" eb="5">
      <t>タテ</t>
    </rPh>
    <rPh sb="6" eb="7">
      <t>モ</t>
    </rPh>
    <rPh sb="8" eb="9">
      <t>ジュウ</t>
    </rPh>
    <rPh sb="9" eb="11">
      <t>ホヘイ</t>
    </rPh>
    <rPh sb="12" eb="14">
      <t>ジョウブ</t>
    </rPh>
    <rPh sb="17" eb="19">
      <t>ソウビ</t>
    </rPh>
    <rPh sb="19" eb="21">
      <t>ジュウリョウ</t>
    </rPh>
    <rPh sb="22" eb="24">
      <t>キョウレツ</t>
    </rPh>
    <phoneticPr fontId="1"/>
  </si>
  <si>
    <t>Wet One</t>
    <phoneticPr fontId="1"/>
  </si>
  <si>
    <t>城海穴</t>
    <rPh sb="0" eb="1">
      <t>シロ</t>
    </rPh>
    <rPh sb="1" eb="2">
      <t>ウミ</t>
    </rPh>
    <rPh sb="2" eb="3">
      <t>アナ</t>
    </rPh>
    <phoneticPr fontId="1"/>
  </si>
  <si>
    <t>槍を持つ軽歩兵。海中では戦闘技能と速度が向上する</t>
    <phoneticPr fontId="1"/>
  </si>
  <si>
    <t>f</t>
    <phoneticPr fontId="1"/>
  </si>
  <si>
    <t>Pale One Soldier</t>
    <phoneticPr fontId="1"/>
  </si>
  <si>
    <t>城穴</t>
    <rPh sb="0" eb="1">
      <t>シロ</t>
    </rPh>
    <rPh sb="1" eb="2">
      <t>アナ</t>
    </rPh>
    <phoneticPr fontId="1"/>
  </si>
  <si>
    <t>槍と小盾を持つ歩兵。Pale Oneは完全な暗視を持ち水陸両用</t>
    <rPh sb="0" eb="1">
      <t>ヤリ</t>
    </rPh>
    <rPh sb="2" eb="3">
      <t>コ</t>
    </rPh>
    <rPh sb="3" eb="4">
      <t>タテ</t>
    </rPh>
    <rPh sb="5" eb="6">
      <t>モ</t>
    </rPh>
    <rPh sb="7" eb="9">
      <t>ホヘイ</t>
    </rPh>
    <rPh sb="19" eb="21">
      <t>カンゼン</t>
    </rPh>
    <rPh sb="22" eb="24">
      <t>アンシ</t>
    </rPh>
    <rPh sb="25" eb="26">
      <t>モ</t>
    </rPh>
    <rPh sb="27" eb="29">
      <t>スイリク</t>
    </rPh>
    <rPh sb="29" eb="31">
      <t>リョウヨウ</t>
    </rPh>
    <phoneticPr fontId="1"/>
  </si>
  <si>
    <t>Defender of the Halls</t>
    <phoneticPr fontId="1"/>
  </si>
  <si>
    <t>小剣と騎盾を持つ歩兵。要塞防衛が得意だが水中は苦手</t>
    <rPh sb="0" eb="2">
      <t>ショウケン</t>
    </rPh>
    <rPh sb="3" eb="4">
      <t>キ</t>
    </rPh>
    <rPh sb="4" eb="5">
      <t>タテ</t>
    </rPh>
    <rPh sb="6" eb="7">
      <t>モ</t>
    </rPh>
    <rPh sb="8" eb="10">
      <t>ホヘイ</t>
    </rPh>
    <rPh sb="11" eb="13">
      <t>ヨウサイ</t>
    </rPh>
    <rPh sb="13" eb="15">
      <t>ボウエイ</t>
    </rPh>
    <rPh sb="16" eb="18">
      <t>トクイ</t>
    </rPh>
    <rPh sb="20" eb="22">
      <t>スイチュウ</t>
    </rPh>
    <rPh sb="23" eb="25">
      <t>ニガテ</t>
    </rPh>
    <phoneticPr fontId="1"/>
  </si>
  <si>
    <t>p</t>
    <phoneticPr fontId="1"/>
  </si>
  <si>
    <t>Troglodyte Slave</t>
    <phoneticPr fontId="1"/>
  </si>
  <si>
    <t>魔獣</t>
    <rPh sb="0" eb="2">
      <t>マジュウ</t>
    </rPh>
    <phoneticPr fontId="1"/>
  </si>
  <si>
    <t>敵を蹂躙する怪物。踏めない相手への二連攻撃も侮れない</t>
    <rPh sb="0" eb="1">
      <t>テキ</t>
    </rPh>
    <rPh sb="2" eb="4">
      <t>ジュウリン</t>
    </rPh>
    <rPh sb="6" eb="8">
      <t>カイブツ</t>
    </rPh>
    <rPh sb="9" eb="10">
      <t>フ</t>
    </rPh>
    <rPh sb="13" eb="15">
      <t>アイテ</t>
    </rPh>
    <rPh sb="17" eb="18">
      <t>ニ</t>
    </rPh>
    <rPh sb="18" eb="19">
      <t>レン</t>
    </rPh>
    <rPh sb="19" eb="21">
      <t>コウゲキ</t>
    </rPh>
    <rPh sb="22" eb="23">
      <t>アナド</t>
    </rPh>
    <phoneticPr fontId="1"/>
  </si>
  <si>
    <t>16</t>
    <phoneticPr fontId="1"/>
  </si>
  <si>
    <t>Ancient Stone Hurler</t>
    <phoneticPr fontId="1"/>
  </si>
  <si>
    <t>射手</t>
    <rPh sb="0" eb="2">
      <t>シャシュ</t>
    </rPh>
    <phoneticPr fontId="1"/>
  </si>
  <si>
    <t>岩を投げる兵。射程が短すぎるが威力は強烈</t>
    <rPh sb="0" eb="1">
      <t>イワ</t>
    </rPh>
    <rPh sb="2" eb="3">
      <t>ナ</t>
    </rPh>
    <rPh sb="5" eb="6">
      <t>ヘイ</t>
    </rPh>
    <rPh sb="7" eb="9">
      <t>シャテイ</t>
    </rPh>
    <rPh sb="10" eb="11">
      <t>ミジカ</t>
    </rPh>
    <rPh sb="15" eb="17">
      <t>イリョク</t>
    </rPh>
    <rPh sb="18" eb="20">
      <t>キョウレツ</t>
    </rPh>
    <phoneticPr fontId="1"/>
  </si>
  <si>
    <t>Ancient One</t>
    <phoneticPr fontId="1"/>
  </si>
  <si>
    <t>都</t>
    <rPh sb="0" eb="1">
      <t>ミヤコ</t>
    </rPh>
    <phoneticPr fontId="1"/>
  </si>
  <si>
    <t>槍、石、小盾を持つ重歩兵。大型過ぎるが力は強い</t>
    <rPh sb="0" eb="1">
      <t>ヤリ</t>
    </rPh>
    <rPh sb="2" eb="3">
      <t>イシ</t>
    </rPh>
    <rPh sb="4" eb="5">
      <t>コ</t>
    </rPh>
    <rPh sb="5" eb="6">
      <t>タテ</t>
    </rPh>
    <rPh sb="7" eb="8">
      <t>モ</t>
    </rPh>
    <rPh sb="9" eb="10">
      <t>ジュウ</t>
    </rPh>
    <rPh sb="10" eb="12">
      <t>ホヘイ</t>
    </rPh>
    <rPh sb="13" eb="15">
      <t>オオガタ</t>
    </rPh>
    <rPh sb="15" eb="16">
      <t>ス</t>
    </rPh>
    <rPh sb="19" eb="20">
      <t>チカラ</t>
    </rPh>
    <rPh sb="21" eb="22">
      <t>ツヨ</t>
    </rPh>
    <phoneticPr fontId="1"/>
  </si>
  <si>
    <t>Shard Guard</t>
    <phoneticPr fontId="1"/>
  </si>
  <si>
    <t>y</t>
    <phoneticPr fontId="1"/>
  </si>
  <si>
    <t>y</t>
    <phoneticPr fontId="1"/>
  </si>
  <si>
    <t>魔法の薙刀と小盾を持つ重歩兵。傷付けた敵を呪う</t>
    <rPh sb="0" eb="2">
      <t>マホウ</t>
    </rPh>
    <rPh sb="3" eb="5">
      <t>ナギナタ</t>
    </rPh>
    <rPh sb="6" eb="7">
      <t>コ</t>
    </rPh>
    <rPh sb="7" eb="8">
      <t>タテ</t>
    </rPh>
    <rPh sb="9" eb="10">
      <t>モ</t>
    </rPh>
    <rPh sb="11" eb="12">
      <t>ジュウ</t>
    </rPh>
    <rPh sb="12" eb="14">
      <t>ホヘイ</t>
    </rPh>
    <rPh sb="15" eb="17">
      <t>キズツ</t>
    </rPh>
    <rPh sb="19" eb="20">
      <t>テキ</t>
    </rPh>
    <rPh sb="21" eb="22">
      <t>ノロ</t>
    </rPh>
    <phoneticPr fontId="1"/>
  </si>
  <si>
    <t>6</t>
    <phoneticPr fontId="1"/>
  </si>
  <si>
    <t>海</t>
    <rPh sb="0" eb="1">
      <t>ウミ</t>
    </rPh>
    <phoneticPr fontId="1"/>
  </si>
  <si>
    <t>槍を持つ歩兵。陸でも雇えるものと違い防具を身に着けている</t>
    <phoneticPr fontId="1"/>
  </si>
  <si>
    <t>兵士</t>
    <rPh sb="0" eb="2">
      <t>ヘイシ</t>
    </rPh>
    <phoneticPr fontId="1"/>
  </si>
  <si>
    <t>Agartha</t>
    <phoneticPr fontId="1"/>
  </si>
  <si>
    <t>Attendant of the Oracles</t>
    <phoneticPr fontId="1"/>
  </si>
  <si>
    <t>城</t>
    <rPh sb="0" eb="1">
      <t>シロ</t>
    </rPh>
    <phoneticPr fontId="1"/>
  </si>
  <si>
    <t>聖1</t>
    <rPh sb="0" eb="1">
      <t>セイ</t>
    </rPh>
    <phoneticPr fontId="1"/>
  </si>
  <si>
    <t>Earth Reader</t>
    <phoneticPr fontId="1"/>
  </si>
  <si>
    <t>地1聖1</t>
    <rPh sb="0" eb="1">
      <t>チ</t>
    </rPh>
    <rPh sb="2" eb="3">
      <t>セイ</t>
    </rPh>
    <phoneticPr fontId="1"/>
  </si>
  <si>
    <t>Golem Crafter</t>
    <phoneticPr fontId="1"/>
  </si>
  <si>
    <t>火1水1地2聖1</t>
    <rPh sb="0" eb="1">
      <t>ヒ</t>
    </rPh>
    <rPh sb="2" eb="3">
      <t>ミズ</t>
    </rPh>
    <rPh sb="4" eb="5">
      <t>チ</t>
    </rPh>
    <rPh sb="6" eb="7">
      <t>セイ</t>
    </rPh>
    <phoneticPr fontId="1"/>
  </si>
  <si>
    <t>Oracle of the Ancients</t>
    <phoneticPr fontId="1"/>
  </si>
  <si>
    <t>都</t>
    <rPh sb="0" eb="1">
      <t>ミヤコ</t>
    </rPh>
    <phoneticPr fontId="1"/>
  </si>
  <si>
    <t>地3死1聖3</t>
    <rPh sb="0" eb="1">
      <t>チ</t>
    </rPh>
    <rPh sb="2" eb="3">
      <t>シ</t>
    </rPh>
    <rPh sb="4" eb="5">
      <t>セイ</t>
    </rPh>
    <phoneticPr fontId="1"/>
  </si>
  <si>
    <t>火水地死+1:100% 火水地死+1:10%</t>
    <rPh sb="0" eb="1">
      <t>ヒ</t>
    </rPh>
    <rPh sb="1" eb="2">
      <t>ミズ</t>
    </rPh>
    <rPh sb="2" eb="3">
      <t>チ</t>
    </rPh>
    <rPh sb="3" eb="4">
      <t>シ</t>
    </rPh>
    <rPh sb="12" eb="13">
      <t>ヒ</t>
    </rPh>
    <rPh sb="13" eb="14">
      <t>ミズ</t>
    </rPh>
    <rPh sb="14" eb="15">
      <t>チ</t>
    </rPh>
    <rPh sb="15" eb="16">
      <t>シ</t>
    </rPh>
    <phoneticPr fontId="1"/>
  </si>
  <si>
    <t>15+</t>
    <phoneticPr fontId="1"/>
  </si>
  <si>
    <t>Marble Oracle</t>
    <phoneticPr fontId="1"/>
  </si>
  <si>
    <t>呼</t>
    <rPh sb="0" eb="1">
      <t>コ</t>
    </rPh>
    <phoneticPr fontId="1"/>
  </si>
  <si>
    <t>聖2</t>
    <rPh sb="0" eb="1">
      <t>セイ</t>
    </rPh>
    <phoneticPr fontId="1"/>
  </si>
  <si>
    <t>Summon Penumbrals</t>
    <phoneticPr fontId="1"/>
  </si>
  <si>
    <t>死1</t>
    <rPh sb="0" eb="1">
      <t>シ</t>
    </rPh>
    <phoneticPr fontId="1"/>
  </si>
  <si>
    <t>地1</t>
    <rPh sb="0" eb="1">
      <t>チ</t>
    </rPh>
    <phoneticPr fontId="1"/>
  </si>
  <si>
    <t>儀式</t>
    <rPh sb="0" eb="2">
      <t>ギシキ</t>
    </rPh>
    <phoneticPr fontId="1"/>
  </si>
  <si>
    <t>水陸両用</t>
    <rPh sb="0" eb="2">
      <t>スイリク</t>
    </rPh>
    <rPh sb="2" eb="4">
      <t>リョウヨウ</t>
    </rPh>
    <phoneticPr fontId="1"/>
  </si>
  <si>
    <t>兵士召喚</t>
    <rPh sb="0" eb="2">
      <t>ヘイシ</t>
    </rPh>
    <rPh sb="2" eb="4">
      <t>ショウカン</t>
    </rPh>
    <phoneticPr fontId="1"/>
  </si>
  <si>
    <t>生命力を吸収する霊Penumbralを4体召喚します</t>
    <phoneticPr fontId="1"/>
  </si>
  <si>
    <t>Penumbral</t>
    <phoneticPr fontId="1"/>
  </si>
  <si>
    <t>Conjuration</t>
    <phoneticPr fontId="1"/>
  </si>
  <si>
    <t>Awaken Shard Wights</t>
    <phoneticPr fontId="1"/>
  </si>
  <si>
    <t>陸上専用</t>
    <rPh sb="0" eb="2">
      <t>リクジョウ</t>
    </rPh>
    <rPh sb="2" eb="4">
      <t>センヨウ</t>
    </rPh>
    <phoneticPr fontId="1"/>
  </si>
  <si>
    <t>呪いの武器を持つPale OneのミイラShard Wightを5+体召喚します</t>
    <rPh sb="0" eb="1">
      <t>ノロ</t>
    </rPh>
    <rPh sb="3" eb="5">
      <t>ブキ</t>
    </rPh>
    <rPh sb="6" eb="7">
      <t>モ</t>
    </rPh>
    <phoneticPr fontId="1"/>
  </si>
  <si>
    <t>Shard Wight</t>
    <phoneticPr fontId="1"/>
  </si>
  <si>
    <t>Olm Conclave</t>
    <phoneticPr fontId="1"/>
  </si>
  <si>
    <t>水1</t>
    <rPh sb="0" eb="1">
      <t>ミズ</t>
    </rPh>
    <phoneticPr fontId="1"/>
  </si>
  <si>
    <t>洞窟限定</t>
    <rPh sb="0" eb="2">
      <t>ドウクツ</t>
    </rPh>
    <rPh sb="2" eb="4">
      <t>ゲンテイ</t>
    </rPh>
    <phoneticPr fontId="1"/>
  </si>
  <si>
    <t>軍団召喚</t>
    <rPh sb="0" eb="2">
      <t>グンダン</t>
    </rPh>
    <rPh sb="2" eb="4">
      <t>ショウカン</t>
    </rPh>
    <phoneticPr fontId="1"/>
  </si>
  <si>
    <t>Great Olmを10体とその指揮官Olm Sageを召喚します</t>
    <rPh sb="12" eb="13">
      <t>タイ</t>
    </rPh>
    <rPh sb="16" eb="19">
      <t>シキカン</t>
    </rPh>
    <rPh sb="28" eb="30">
      <t>ショウカン</t>
    </rPh>
    <phoneticPr fontId="1"/>
  </si>
  <si>
    <t>Olm Sage</t>
    <phoneticPr fontId="1"/>
  </si>
  <si>
    <t>10 Great Olms</t>
    <phoneticPr fontId="1"/>
  </si>
  <si>
    <t>Summon Umbrals</t>
    <phoneticPr fontId="1"/>
  </si>
  <si>
    <t>死2</t>
    <rPh sb="0" eb="1">
      <t>シ</t>
    </rPh>
    <phoneticPr fontId="1"/>
  </si>
  <si>
    <t>生命力を吸収する大型の霊Umbralを4体召喚します</t>
    <rPh sb="0" eb="3">
      <t>セイメイリョク</t>
    </rPh>
    <rPh sb="4" eb="6">
      <t>キュウシュウ</t>
    </rPh>
    <rPh sb="8" eb="10">
      <t>オオガタ</t>
    </rPh>
    <rPh sb="11" eb="12">
      <t>レイ</t>
    </rPh>
    <rPh sb="20" eb="21">
      <t>タイ</t>
    </rPh>
    <rPh sb="21" eb="23">
      <t>ショウカン</t>
    </rPh>
    <phoneticPr fontId="1"/>
  </si>
  <si>
    <t>Umbral</t>
    <phoneticPr fontId="1"/>
  </si>
  <si>
    <t>Enchantment</t>
    <phoneticPr fontId="1"/>
  </si>
  <si>
    <t>Attentive Statues</t>
    <phoneticPr fontId="1"/>
  </si>
  <si>
    <t>地2</t>
    <rPh sb="0" eb="1">
      <t>チ</t>
    </rPh>
    <phoneticPr fontId="1"/>
  </si>
  <si>
    <t>石の武具を持つ人間の像Attentive Statueを2体召喚します</t>
    <rPh sb="0" eb="1">
      <t>イシ</t>
    </rPh>
    <rPh sb="2" eb="4">
      <t>ブグ</t>
    </rPh>
    <rPh sb="5" eb="6">
      <t>モ</t>
    </rPh>
    <rPh sb="7" eb="9">
      <t>ニンゲン</t>
    </rPh>
    <rPh sb="10" eb="11">
      <t>ゾウ</t>
    </rPh>
    <rPh sb="29" eb="30">
      <t>タイ</t>
    </rPh>
    <rPh sb="30" eb="32">
      <t>ショウカン</t>
    </rPh>
    <phoneticPr fontId="1"/>
  </si>
  <si>
    <t>Attentive Statue</t>
    <phoneticPr fontId="1"/>
  </si>
  <si>
    <t>Enliven Sentinel</t>
    <phoneticPr fontId="1"/>
  </si>
  <si>
    <t>Sentinel</t>
    <phoneticPr fontId="1"/>
  </si>
  <si>
    <t>Enliven Granite Guard</t>
    <phoneticPr fontId="1"/>
  </si>
  <si>
    <t>地3</t>
    <rPh sb="0" eb="1">
      <t>チ</t>
    </rPh>
    <phoneticPr fontId="1"/>
  </si>
  <si>
    <t>神聖なるPale Oneの像Sentinelを1体召喚します</t>
    <rPh sb="0" eb="2">
      <t>シンセイ</t>
    </rPh>
    <rPh sb="13" eb="14">
      <t>ゾウ</t>
    </rPh>
    <rPh sb="24" eb="25">
      <t>タイ</t>
    </rPh>
    <rPh sb="25" eb="27">
      <t>ショウカン</t>
    </rPh>
    <phoneticPr fontId="1"/>
  </si>
  <si>
    <t>Granite Guardian</t>
    <phoneticPr fontId="1"/>
  </si>
  <si>
    <t>神聖なるAncient Oneの像Granite Guardianを1体召喚します</t>
    <rPh sb="0" eb="2">
      <t>シンセイ</t>
    </rPh>
    <rPh sb="16" eb="17">
      <t>ゾウ</t>
    </rPh>
    <rPh sb="35" eb="36">
      <t>タイ</t>
    </rPh>
    <rPh sb="36" eb="38">
      <t>ショウカン</t>
    </rPh>
    <phoneticPr fontId="1"/>
  </si>
  <si>
    <t>Enlivel Marble Oracle</t>
    <phoneticPr fontId="1"/>
  </si>
  <si>
    <t>指揮官召喚</t>
    <rPh sb="0" eb="3">
      <t>シキカン</t>
    </rPh>
    <rPh sb="3" eb="5">
      <t>ショウカン</t>
    </rPh>
    <phoneticPr fontId="1"/>
  </si>
  <si>
    <t>強靭な聖職者の生ける像Marble Oracleを召喚します</t>
    <rPh sb="0" eb="2">
      <t>キョウジン</t>
    </rPh>
    <rPh sb="3" eb="6">
      <t>セイショクシャ</t>
    </rPh>
    <rPh sb="7" eb="8">
      <t>イ</t>
    </rPh>
    <rPh sb="10" eb="11">
      <t>ゾウ</t>
    </rPh>
    <rPh sb="25" eb="27">
      <t>ショウカン</t>
    </rPh>
    <phoneticPr fontId="1"/>
  </si>
  <si>
    <t>Marble Oracle</t>
    <phoneticPr fontId="1"/>
  </si>
  <si>
    <t>Hall of Statues</t>
    <phoneticPr fontId="1"/>
  </si>
  <si>
    <t>地5</t>
    <rPh sb="0" eb="1">
      <t>チ</t>
    </rPh>
    <phoneticPr fontId="1"/>
  </si>
  <si>
    <t>神聖なるPale Oneの像Sentinelを20+体召喚します</t>
    <rPh sb="0" eb="2">
      <t>シンセイ</t>
    </rPh>
    <rPh sb="13" eb="14">
      <t>ゾウ</t>
    </rPh>
    <rPh sb="26" eb="27">
      <t>タイ</t>
    </rPh>
    <rPh sb="27" eb="29">
      <t>ショウカン</t>
    </rPh>
    <phoneticPr fontId="1"/>
  </si>
  <si>
    <t>20+4</t>
    <phoneticPr fontId="1"/>
  </si>
  <si>
    <t>Rhuax Pact</t>
    <phoneticPr fontId="1"/>
  </si>
  <si>
    <t>Barathrus Pact</t>
    <phoneticPr fontId="1"/>
  </si>
  <si>
    <t>Summon Penumbrals</t>
    <phoneticPr fontId="1"/>
  </si>
  <si>
    <t>Awaken Shard Wights</t>
    <phoneticPr fontId="1"/>
  </si>
  <si>
    <t>Olm Conclave</t>
    <phoneticPr fontId="1"/>
  </si>
  <si>
    <t>Summon Umbrals</t>
    <phoneticPr fontId="1"/>
  </si>
  <si>
    <t>Attentive Statues</t>
    <phoneticPr fontId="1"/>
  </si>
  <si>
    <t>Enliven Sentinel</t>
    <phoneticPr fontId="1"/>
  </si>
  <si>
    <t>Living Mercury</t>
    <phoneticPr fontId="1"/>
  </si>
  <si>
    <t>Enliven Granite Guard</t>
    <phoneticPr fontId="1"/>
  </si>
  <si>
    <t>Enlivel Marble Oracle</t>
    <phoneticPr fontId="1"/>
  </si>
  <si>
    <t>Hall of Statues</t>
    <phoneticPr fontId="1"/>
  </si>
  <si>
    <t>Agartha</t>
    <phoneticPr fontId="1"/>
  </si>
  <si>
    <t>Cave Captain</t>
    <phoneticPr fontId="1"/>
  </si>
  <si>
    <t>Agarthan Light Infantry:10　Agarthan Infantry:10</t>
    <phoneticPr fontId="1"/>
  </si>
  <si>
    <t>Pale One Soldier:10　Attentive Statue:5</t>
    <phoneticPr fontId="1"/>
  </si>
  <si>
    <t>Pale One Captain</t>
    <phoneticPr fontId="1"/>
  </si>
  <si>
    <t>Ancient Stone Hurler:3</t>
    <phoneticPr fontId="1"/>
  </si>
  <si>
    <t>水中下位</t>
    <rPh sb="0" eb="2">
      <t>スイチュウ</t>
    </rPh>
    <rPh sb="2" eb="4">
      <t>カイ</t>
    </rPh>
    <phoneticPr fontId="1"/>
  </si>
  <si>
    <t>水中上位</t>
    <rPh sb="0" eb="2">
      <t>スイチュウ</t>
    </rPh>
    <rPh sb="2" eb="4">
      <t>ジョウイ</t>
    </rPh>
    <phoneticPr fontId="1"/>
  </si>
  <si>
    <t>水中要塞</t>
    <rPh sb="0" eb="2">
      <t>スイチュウ</t>
    </rPh>
    <rPh sb="2" eb="4">
      <t>ヨウサイ</t>
    </rPh>
    <phoneticPr fontId="1"/>
  </si>
  <si>
    <t>Wet One Captain</t>
    <phoneticPr fontId="1"/>
  </si>
  <si>
    <t>Wet One:15</t>
    <phoneticPr fontId="1"/>
  </si>
  <si>
    <t>Wet One:10</t>
    <phoneticPr fontId="1"/>
  </si>
  <si>
    <t>Wet Oneは軽装版</t>
    <rPh sb="8" eb="10">
      <t>ケイソウ</t>
    </rPh>
    <rPh sb="10" eb="11">
      <t>バン</t>
    </rPh>
    <phoneticPr fontId="1"/>
  </si>
  <si>
    <t>The Smouldercone, Temple of the All-Consuming Flame</t>
    <phoneticPr fontId="1"/>
  </si>
  <si>
    <t>火5</t>
    <rPh sb="0" eb="1">
      <t>ヒ</t>
    </rPh>
    <phoneticPr fontId="1"/>
  </si>
  <si>
    <t>州をHeat天秤へ傾ける</t>
    <rPh sb="0" eb="1">
      <t>シュウ</t>
    </rPh>
    <rPh sb="6" eb="8">
      <t>テンビン</t>
    </rPh>
    <rPh sb="9" eb="10">
      <t>カタム</t>
    </rPh>
    <phoneticPr fontId="1"/>
  </si>
  <si>
    <t>溶岩人</t>
    <rPh sb="0" eb="2">
      <t>ヨウガン</t>
    </rPh>
    <rPh sb="2" eb="3">
      <t>ジン</t>
    </rPh>
    <phoneticPr fontId="1"/>
  </si>
  <si>
    <t>Heat3</t>
    <phoneticPr fontId="1"/>
  </si>
  <si>
    <t>周囲にHeat天秤を拡散</t>
    <phoneticPr fontId="1"/>
  </si>
  <si>
    <t>火+1</t>
    <rPh sb="0" eb="1">
      <t>ヒ</t>
    </rPh>
    <phoneticPr fontId="1"/>
  </si>
  <si>
    <t>Castle</t>
    <phoneticPr fontId="1"/>
  </si>
  <si>
    <t>Standard</t>
    <phoneticPr fontId="1"/>
  </si>
  <si>
    <t>Abysia</t>
  </si>
  <si>
    <t>Slayer</t>
  </si>
  <si>
    <t>w</t>
  </si>
  <si>
    <t>Warlord</t>
  </si>
  <si>
    <t>Beast Trainer</t>
  </si>
  <si>
    <t>Anathemant Salamander</t>
  </si>
  <si>
    <t>Anathemant Dragon</t>
  </si>
  <si>
    <t>Warlock Apprentice</t>
  </si>
  <si>
    <t>Warlock</t>
  </si>
  <si>
    <t>10+</t>
  </si>
  <si>
    <t>Demonbred</t>
  </si>
  <si>
    <t>Abysian Infantry</t>
  </si>
  <si>
    <t>Salamander</t>
  </si>
  <si>
    <t>12</t>
    <phoneticPr fontId="1"/>
  </si>
  <si>
    <t>レベル3の聖職者。火、地の魔法技能も持つ</t>
    <rPh sb="5" eb="8">
      <t>セイショクシャ</t>
    </rPh>
    <rPh sb="9" eb="10">
      <t>ヒ</t>
    </rPh>
    <rPh sb="11" eb="12">
      <t>チ</t>
    </rPh>
    <rPh sb="13" eb="15">
      <t>マホウ</t>
    </rPh>
    <rPh sb="15" eb="17">
      <t>ギノウ</t>
    </rPh>
    <rPh sb="18" eb="19">
      <t>モ</t>
    </rPh>
    <phoneticPr fontId="1"/>
  </si>
  <si>
    <t>血と星の魔法技能を持つ。最安の魔術師ながら高齢</t>
    <rPh sb="0" eb="1">
      <t>ケツ</t>
    </rPh>
    <rPh sb="2" eb="3">
      <t>ホシ</t>
    </rPh>
    <rPh sb="4" eb="6">
      <t>マホウ</t>
    </rPh>
    <rPh sb="6" eb="8">
      <t>ギノウ</t>
    </rPh>
    <rPh sb="9" eb="10">
      <t>モ</t>
    </rPh>
    <rPh sb="12" eb="14">
      <t>サイヤス</t>
    </rPh>
    <rPh sb="15" eb="18">
      <t>マジュツシ</t>
    </rPh>
    <rPh sb="21" eb="23">
      <t>コウレイ</t>
    </rPh>
    <phoneticPr fontId="1"/>
  </si>
  <si>
    <t>35+</t>
    <phoneticPr fontId="1"/>
  </si>
  <si>
    <t>25+</t>
    <phoneticPr fontId="1"/>
  </si>
  <si>
    <t>8</t>
    <phoneticPr fontId="1"/>
  </si>
  <si>
    <t>y</t>
    <phoneticPr fontId="1"/>
  </si>
  <si>
    <t>レベル2の聖職者。火と血の魔法も持ち奴隷集めが得意</t>
    <rPh sb="5" eb="8">
      <t>セイショクシャ</t>
    </rPh>
    <rPh sb="9" eb="10">
      <t>ヒ</t>
    </rPh>
    <rPh sb="11" eb="12">
      <t>ケツ</t>
    </rPh>
    <rPh sb="13" eb="15">
      <t>マホウ</t>
    </rPh>
    <rPh sb="16" eb="17">
      <t>モ</t>
    </rPh>
    <rPh sb="18" eb="20">
      <t>ドレイ</t>
    </rPh>
    <rPh sb="20" eb="21">
      <t>アツ</t>
    </rPh>
    <rPh sb="23" eb="25">
      <t>トクイ</t>
    </rPh>
    <phoneticPr fontId="1"/>
  </si>
  <si>
    <t>22</t>
    <phoneticPr fontId="1"/>
  </si>
  <si>
    <t>Humanbred</t>
    <phoneticPr fontId="1"/>
  </si>
  <si>
    <t>城</t>
    <rPh sb="0" eb="1">
      <t>シロ</t>
    </rPh>
    <phoneticPr fontId="1"/>
  </si>
  <si>
    <t>歩兵</t>
    <rPh sb="0" eb="2">
      <t>ホヘイ</t>
    </rPh>
    <phoneticPr fontId="1"/>
  </si>
  <si>
    <t>槍と大盾を持つ軽歩兵。熱波を放たず耐性も控えめ</t>
    <rPh sb="0" eb="1">
      <t>ヤリ</t>
    </rPh>
    <rPh sb="2" eb="3">
      <t>オオ</t>
    </rPh>
    <rPh sb="3" eb="4">
      <t>タテ</t>
    </rPh>
    <rPh sb="5" eb="6">
      <t>モ</t>
    </rPh>
    <rPh sb="7" eb="8">
      <t>ケイ</t>
    </rPh>
    <rPh sb="8" eb="10">
      <t>ホヘイ</t>
    </rPh>
    <rPh sb="11" eb="13">
      <t>ネッパ</t>
    </rPh>
    <rPh sb="14" eb="15">
      <t>ハナ</t>
    </rPh>
    <rPh sb="17" eb="19">
      <t>タイセイ</t>
    </rPh>
    <rPh sb="20" eb="21">
      <t>ヒカ</t>
    </rPh>
    <phoneticPr fontId="1"/>
  </si>
  <si>
    <t>w</t>
    <phoneticPr fontId="1"/>
  </si>
  <si>
    <t>斧と大盾を持つ軽歩兵。迎撃に弱いためか少し安価</t>
    <rPh sb="0" eb="1">
      <t>オノ</t>
    </rPh>
    <rPh sb="2" eb="3">
      <t>オオ</t>
    </rPh>
    <rPh sb="3" eb="4">
      <t>タテ</t>
    </rPh>
    <rPh sb="5" eb="6">
      <t>モ</t>
    </rPh>
    <rPh sb="7" eb="8">
      <t>ケイ</t>
    </rPh>
    <rPh sb="8" eb="10">
      <t>ホヘイ</t>
    </rPh>
    <rPh sb="11" eb="13">
      <t>ゲイゲキ</t>
    </rPh>
    <rPh sb="14" eb="15">
      <t>ヨワ</t>
    </rPh>
    <rPh sb="19" eb="20">
      <t>スコ</t>
    </rPh>
    <rPh sb="21" eb="23">
      <t>アンカ</t>
    </rPh>
    <phoneticPr fontId="1"/>
  </si>
  <si>
    <t>Lava Warrior</t>
    <phoneticPr fontId="1"/>
  </si>
  <si>
    <t>都</t>
    <rPh sb="0" eb="1">
      <t>ミヤコ</t>
    </rPh>
    <phoneticPr fontId="1"/>
  </si>
  <si>
    <t>朝星棒二つを持つ重装狂戦士。密な隊列は組めないが高火力</t>
    <rPh sb="0" eb="1">
      <t>アサ</t>
    </rPh>
    <rPh sb="1" eb="2">
      <t>ホシ</t>
    </rPh>
    <rPh sb="2" eb="3">
      <t>ボウ</t>
    </rPh>
    <rPh sb="3" eb="4">
      <t>フタ</t>
    </rPh>
    <rPh sb="6" eb="7">
      <t>モ</t>
    </rPh>
    <rPh sb="8" eb="9">
      <t>ジュウ</t>
    </rPh>
    <rPh sb="9" eb="10">
      <t>ソウ</t>
    </rPh>
    <rPh sb="10" eb="11">
      <t>キョウ</t>
    </rPh>
    <rPh sb="11" eb="13">
      <t>センシ</t>
    </rPh>
    <rPh sb="14" eb="15">
      <t>ミツ</t>
    </rPh>
    <rPh sb="16" eb="18">
      <t>タイレツ</t>
    </rPh>
    <rPh sb="19" eb="20">
      <t>ク</t>
    </rPh>
    <rPh sb="24" eb="25">
      <t>コウ</t>
    </rPh>
    <rPh sb="25" eb="27">
      <t>カリョク</t>
    </rPh>
    <phoneticPr fontId="1"/>
  </si>
  <si>
    <t>y</t>
    <phoneticPr fontId="1"/>
  </si>
  <si>
    <t>Abysia</t>
    <phoneticPr fontId="1"/>
  </si>
  <si>
    <t>Anathemant Salamander</t>
    <phoneticPr fontId="1"/>
  </si>
  <si>
    <t>火2聖2</t>
    <rPh sb="0" eb="1">
      <t>ヒ</t>
    </rPh>
    <rPh sb="2" eb="3">
      <t>セイ</t>
    </rPh>
    <phoneticPr fontId="1"/>
  </si>
  <si>
    <t>Anathemant Dragon</t>
    <phoneticPr fontId="1"/>
  </si>
  <si>
    <t>火3地1聖3</t>
    <rPh sb="0" eb="1">
      <t>ヒ</t>
    </rPh>
    <rPh sb="2" eb="3">
      <t>チ</t>
    </rPh>
    <rPh sb="4" eb="5">
      <t>セイ</t>
    </rPh>
    <phoneticPr fontId="1"/>
  </si>
  <si>
    <t>火地星血+1:10%</t>
    <rPh sb="0" eb="1">
      <t>ヒ</t>
    </rPh>
    <rPh sb="1" eb="2">
      <t>チ</t>
    </rPh>
    <rPh sb="2" eb="3">
      <t>ホシ</t>
    </rPh>
    <rPh sb="3" eb="4">
      <t>ケツ</t>
    </rPh>
    <phoneticPr fontId="1"/>
  </si>
  <si>
    <t>13+</t>
    <phoneticPr fontId="1"/>
  </si>
  <si>
    <t>Warlock Apprentice</t>
    <phoneticPr fontId="1"/>
  </si>
  <si>
    <t>星1血2</t>
    <rPh sb="0" eb="1">
      <t>ホシ</t>
    </rPh>
    <rPh sb="2" eb="3">
      <t>ケツ</t>
    </rPh>
    <phoneticPr fontId="1"/>
  </si>
  <si>
    <t>Warlock</t>
    <phoneticPr fontId="1"/>
  </si>
  <si>
    <t>星2血3</t>
    <rPh sb="0" eb="1">
      <t>ホシ</t>
    </rPh>
    <rPh sb="2" eb="3">
      <t>ケツ</t>
    </rPh>
    <phoneticPr fontId="1"/>
  </si>
  <si>
    <t>火地星血+1:100% 火地星血+1:10%</t>
    <rPh sb="0" eb="1">
      <t>ヒ</t>
    </rPh>
    <rPh sb="1" eb="2">
      <t>チ</t>
    </rPh>
    <rPh sb="2" eb="3">
      <t>ホシ</t>
    </rPh>
    <rPh sb="3" eb="4">
      <t>ケツ</t>
    </rPh>
    <rPh sb="12" eb="13">
      <t>ヒ</t>
    </rPh>
    <rPh sb="13" eb="14">
      <t>チ</t>
    </rPh>
    <rPh sb="14" eb="15">
      <t>ホシ</t>
    </rPh>
    <rPh sb="15" eb="16">
      <t>ケツ</t>
    </rPh>
    <phoneticPr fontId="1"/>
  </si>
  <si>
    <t>17+</t>
    <phoneticPr fontId="1"/>
  </si>
  <si>
    <t>Demonbred</t>
    <phoneticPr fontId="1"/>
  </si>
  <si>
    <t>火2血2聖2</t>
    <rPh sb="0" eb="1">
      <t>ヒ</t>
    </rPh>
    <rPh sb="2" eb="3">
      <t>ケツ</t>
    </rPh>
    <rPh sb="4" eb="5">
      <t>セイ</t>
    </rPh>
    <phoneticPr fontId="1"/>
  </si>
  <si>
    <t>Abysia</t>
    <phoneticPr fontId="1"/>
  </si>
  <si>
    <t>陸上下位</t>
    <rPh sb="0" eb="2">
      <t>リクジョウ</t>
    </rPh>
    <rPh sb="2" eb="4">
      <t>カイ</t>
    </rPh>
    <phoneticPr fontId="1"/>
  </si>
  <si>
    <t>陸上上位</t>
    <rPh sb="0" eb="2">
      <t>リクジョウ</t>
    </rPh>
    <rPh sb="2" eb="4">
      <t>ジョウイ</t>
    </rPh>
    <phoneticPr fontId="1"/>
  </si>
  <si>
    <t>陸上要塞</t>
    <rPh sb="0" eb="2">
      <t>リクジョウ</t>
    </rPh>
    <rPh sb="2" eb="4">
      <t>ヨウサイ</t>
    </rPh>
    <phoneticPr fontId="1"/>
  </si>
  <si>
    <t>Warlord</t>
    <phoneticPr fontId="1"/>
  </si>
  <si>
    <t>Humanbred:10　Humanbred:10</t>
    <phoneticPr fontId="1"/>
  </si>
  <si>
    <t>Humanbredはそれぞれ槍装備と斧装備</t>
    <rPh sb="14" eb="15">
      <t>ヤリ</t>
    </rPh>
    <rPh sb="15" eb="17">
      <t>ソウビ</t>
    </rPh>
    <rPh sb="18" eb="19">
      <t>オノ</t>
    </rPh>
    <rPh sb="19" eb="21">
      <t>ソウビ</t>
    </rPh>
    <phoneticPr fontId="1"/>
  </si>
  <si>
    <t>Abysian Infantry:10</t>
    <phoneticPr fontId="1"/>
  </si>
  <si>
    <t>Infantryは戦斧装備</t>
    <rPh sb="9" eb="10">
      <t>セン</t>
    </rPh>
    <rPh sb="10" eb="11">
      <t>オノ</t>
    </rPh>
    <rPh sb="11" eb="13">
      <t>ソウビ</t>
    </rPh>
    <phoneticPr fontId="1"/>
  </si>
  <si>
    <t>Warlord</t>
    <phoneticPr fontId="1"/>
  </si>
  <si>
    <t>Humanbred:6</t>
    <phoneticPr fontId="1"/>
  </si>
  <si>
    <t>Summon Spectral Infantry</t>
    <phoneticPr fontId="1"/>
  </si>
  <si>
    <t>Pride of Lions</t>
    <phoneticPr fontId="1"/>
  </si>
  <si>
    <t>Contact Scorpion Man</t>
    <phoneticPr fontId="1"/>
  </si>
  <si>
    <t>Hellscape</t>
    <phoneticPr fontId="1"/>
  </si>
  <si>
    <t>Liquid Flames of Rhuax</t>
    <phoneticPr fontId="1"/>
  </si>
  <si>
    <t>Inner Furnace</t>
    <phoneticPr fontId="1"/>
  </si>
  <si>
    <t>Infernal Breeding</t>
    <phoneticPr fontId="1"/>
  </si>
  <si>
    <t>Abysiaは、マグマから生まれた人型生物が住まう、溶岩に照らされた洞穴を持つ大きな火山を中心とした暑い荒野です。
彼らの肉体は熱を放射し、そして彼らは炎によって傷付くことはありません。
Abysianは人間よりも強力で、重装な鎧と武器を好みます。
それがAbysianの白熱した手の中で燃え殻と化すために、弓は使用されません。
Abysiaの軍事力は、Abysianと同様に熱い溶岩生まれの肉体を持つ蜥蜴のような生物、サラマンダーを含みます。
AbysianのWarlockは、非常に強力な血の魔術師かつ異種交配実験者です。
炎崇拝の聖職者Anathemantは、目覚めし神の力を強めるべく血の供犠を実践します。
Abysianは、非常に暑い地に住むことを好みます。
彼らは生存のために農耕や狩猟を行わず、その収入と食糧は州のGrowthやDeathの天秤に影響を受けません。
しかし、Abysiaの統治下にある州でも、Death天秤の下では住民は徐々に死に絶えます。</t>
    <phoneticPr fontId="1"/>
  </si>
  <si>
    <t>Abysiaは、マグマから生まれた人型生物が住まう、溶岩に照らされた洞穴を持つ大きな火山を中心とした暑い荒野です。
彼らの肉体は熱を放射し、そして彼らは炎によって傷付くことはありません。
Abysianは人間よりも強力で、非常に重い鎧と武器を用います。
それがAbysianの白熱した手の中で燃え殻と化すために、弓は使用されません。
Abysiaの軍事力は、Abysianと同様に熱い溶岩生まれの肉体を持つ蜥蜴のような生物、サラマンダーを含みます。
Anointed of Rhuaxと炎崇拝の聖職者Anathemantは、目覚めし神の力を強めるべく血の供犠を実践します。
新たに創設された魔術的組織、SmoulderconeのWarlockは血魔法を実践し、新たに征服された地で適当な血の奴隷を探し回ります。
Abysianは、非常に暑い地に住むことを好みます。
彼らは生存のために農耕や狩猟を行わず、その収入と食糧は州のGrowthやDeathの天秤に影響を受けません。
しかし、Abysiaの統治下にある州でも、Death天秤の下では住民は徐々に死に絶えます。</t>
    <phoneticPr fontId="1"/>
  </si>
  <si>
    <t>Caelumは、最も高い山の頂に住まう翼持つ人型生物らの魔権政治の国です。
古くは、Yazataとして知られる半神に率いられた三つのCaelian部族が存在しました。
彼らがCatharsisの堕落に対し責任を負っていると見なされながらも、Raptor部族はYazataらに受け入れられました。
Raptor部族のHarab Seraphらが再び暗き魔法を研究し始めると、浄化の炎は汚染され、Catharsisは破滅の炎の王、Anthraxとなりました。
その結果、Seraphineの多くは消耗病により命を落とし、彼女らの神聖なる職務は断念されました。
Harab Seraphは非難され、内戦が始まりました。
Raptor部族は追放され、世界中に散らばりました。
最後のEagle Kingらは姿を消し、Airya部族のHigh Seraphがそれに代わりました。
Seraphらは、Caelumの管理者、判事、そして現世における指導者です。
彼らは風魔法に長けており、Caelianが普通の金属の代わりに用いる魔法の氷を作ります。
これらの氷は低温により鍛えられ、重装な氷の鎧は、温暖な気候よりも寒冷な気候においてより丈夫になります。
氷から作られた武器は全て魔法的で、魔法的な存在を傷付けることができます。
Airyaは最も寒い山頂に住み、低温の影響を受けません。彼らは華奢な体格をしています。
Spire HornのCaelianは冷気への抵抗力に劣りますが、電撃に部分的な耐性を持ちます。
Harab Seraphの失脚以来、彼らのより多くが軍務に携わるようになりました。
Caelianは優れた射手であり、たとえ彼らが巨大なMammothのような重装部隊を保有しているとしても、一撃離脱の戦術を好みます。</t>
    <phoneticPr fontId="1"/>
  </si>
  <si>
    <t>有翼人</t>
    <rPh sb="0" eb="1">
      <t>ユウ</t>
    </rPh>
    <rPh sb="1" eb="2">
      <t>ヨク</t>
    </rPh>
    <rPh sb="2" eb="3">
      <t>ジン</t>
    </rPh>
    <phoneticPr fontId="1"/>
  </si>
  <si>
    <t>Cold3</t>
    <phoneticPr fontId="1"/>
  </si>
  <si>
    <t>周囲にCold天秤を拡散</t>
    <phoneticPr fontId="1"/>
  </si>
  <si>
    <t>Ice</t>
    <phoneticPr fontId="1"/>
  </si>
  <si>
    <t>The Citadel of Frozen Crystal, Ravens Vale</t>
    <phoneticPr fontId="1"/>
  </si>
  <si>
    <t>風3水2</t>
    <rPh sb="0" eb="1">
      <t>カゼ</t>
    </rPh>
    <rPh sb="2" eb="3">
      <t>ミズ</t>
    </rPh>
    <phoneticPr fontId="1"/>
  </si>
  <si>
    <t>Ice Citadel</t>
    <phoneticPr fontId="1"/>
  </si>
  <si>
    <t>Caelum</t>
  </si>
  <si>
    <t>Caelian Scout</t>
  </si>
  <si>
    <t>Spire Horn Seraph</t>
  </si>
  <si>
    <t>Spire Horn Militia</t>
  </si>
  <si>
    <t>Spire Horn Warrior</t>
  </si>
  <si>
    <t>Spire Horn Archer</t>
  </si>
  <si>
    <t>Airya Light Infantry</t>
  </si>
  <si>
    <t>Airya Infantry</t>
  </si>
  <si>
    <t>Iceclad</t>
  </si>
  <si>
    <t>Mammoth</t>
  </si>
  <si>
    <t>Blizzard Warrior</t>
  </si>
  <si>
    <t>Storm General</t>
    <phoneticPr fontId="1"/>
  </si>
  <si>
    <t>22</t>
    <phoneticPr fontId="1"/>
  </si>
  <si>
    <t>Airya Noble</t>
    <phoneticPr fontId="1"/>
  </si>
  <si>
    <t>城</t>
    <rPh sb="0" eb="1">
      <t>シロ</t>
    </rPh>
    <phoneticPr fontId="1"/>
  </si>
  <si>
    <t>指揮官</t>
    <rPh sb="0" eb="3">
      <t>シキカン</t>
    </rPh>
    <phoneticPr fontId="1"/>
  </si>
  <si>
    <t>装備の質が良い指揮官。指揮能力は劣る</t>
    <rPh sb="0" eb="2">
      <t>ソウビ</t>
    </rPh>
    <rPh sb="3" eb="4">
      <t>シツ</t>
    </rPh>
    <rPh sb="5" eb="6">
      <t>ヨ</t>
    </rPh>
    <rPh sb="7" eb="10">
      <t>シキカン</t>
    </rPh>
    <rPh sb="11" eb="13">
      <t>シキ</t>
    </rPh>
    <rPh sb="13" eb="15">
      <t>ノウリョク</t>
    </rPh>
    <rPh sb="16" eb="17">
      <t>オト</t>
    </rPh>
    <phoneticPr fontId="1"/>
  </si>
  <si>
    <t>20</t>
    <phoneticPr fontId="1"/>
  </si>
  <si>
    <t>f</t>
    <phoneticPr fontId="1"/>
  </si>
  <si>
    <t>Ice Crafter</t>
    <phoneticPr fontId="1"/>
  </si>
  <si>
    <t>水の魔法技能を持つ鍛冶師。寒い州の要塞に資源を追加</t>
    <rPh sb="0" eb="1">
      <t>ミズ</t>
    </rPh>
    <rPh sb="2" eb="4">
      <t>マホウ</t>
    </rPh>
    <rPh sb="4" eb="6">
      <t>ギノウ</t>
    </rPh>
    <rPh sb="7" eb="8">
      <t>モ</t>
    </rPh>
    <rPh sb="9" eb="12">
      <t>カジシ</t>
    </rPh>
    <rPh sb="13" eb="14">
      <t>サム</t>
    </rPh>
    <rPh sb="15" eb="16">
      <t>シュウ</t>
    </rPh>
    <rPh sb="17" eb="19">
      <t>ヨウサイ</t>
    </rPh>
    <rPh sb="20" eb="22">
      <t>シゲン</t>
    </rPh>
    <rPh sb="23" eb="25">
      <t>ツイカ</t>
    </rPh>
    <phoneticPr fontId="1"/>
  </si>
  <si>
    <t>Caelian Seraph</t>
    <phoneticPr fontId="1"/>
  </si>
  <si>
    <t>Seraphine</t>
    <phoneticPr fontId="1"/>
  </si>
  <si>
    <t>y</t>
    <phoneticPr fontId="1"/>
  </si>
  <si>
    <t>y</t>
    <phoneticPr fontId="1"/>
  </si>
  <si>
    <t>レベル1の聖職者。たまに火魔法を持つ</t>
    <rPh sb="5" eb="8">
      <t>セイショクシャ</t>
    </rPh>
    <rPh sb="12" eb="13">
      <t>ヒ</t>
    </rPh>
    <rPh sb="13" eb="15">
      <t>マホウ</t>
    </rPh>
    <rPh sb="16" eb="17">
      <t>モ</t>
    </rPh>
    <phoneticPr fontId="1"/>
  </si>
  <si>
    <t>40+</t>
    <phoneticPr fontId="1"/>
  </si>
  <si>
    <t>0+</t>
    <phoneticPr fontId="1"/>
  </si>
  <si>
    <t>High Seraph</t>
    <phoneticPr fontId="1"/>
  </si>
  <si>
    <t>風や水などの魔法技能を持つ。指揮も一応は可能</t>
    <rPh sb="0" eb="1">
      <t>カゼ</t>
    </rPh>
    <rPh sb="2" eb="3">
      <t>ミズ</t>
    </rPh>
    <rPh sb="6" eb="8">
      <t>マホウ</t>
    </rPh>
    <rPh sb="8" eb="10">
      <t>ギノウ</t>
    </rPh>
    <rPh sb="11" eb="12">
      <t>モ</t>
    </rPh>
    <rPh sb="14" eb="16">
      <t>シキ</t>
    </rPh>
    <rPh sb="17" eb="19">
      <t>イチオウ</t>
    </rPh>
    <rPh sb="20" eb="22">
      <t>カノウ</t>
    </rPh>
    <phoneticPr fontId="1"/>
  </si>
  <si>
    <t>25+</t>
    <phoneticPr fontId="1"/>
  </si>
  <si>
    <t>16</t>
    <phoneticPr fontId="1"/>
  </si>
  <si>
    <t>Storm Guard</t>
    <phoneticPr fontId="1"/>
  </si>
  <si>
    <t>氷の突撃槍と盾を持つ戦士。耐性が高めで氷の防具を纏う</t>
    <rPh sb="0" eb="1">
      <t>コオリ</t>
    </rPh>
    <rPh sb="2" eb="4">
      <t>トツゲキ</t>
    </rPh>
    <rPh sb="4" eb="5">
      <t>ヤリ</t>
    </rPh>
    <rPh sb="6" eb="7">
      <t>タテ</t>
    </rPh>
    <rPh sb="8" eb="9">
      <t>モ</t>
    </rPh>
    <rPh sb="10" eb="12">
      <t>センシ</t>
    </rPh>
    <rPh sb="13" eb="15">
      <t>タイセイ</t>
    </rPh>
    <rPh sb="16" eb="17">
      <t>タカ</t>
    </rPh>
    <rPh sb="19" eb="20">
      <t>コオリ</t>
    </rPh>
    <rPh sb="21" eb="23">
      <t>ボウグ</t>
    </rPh>
    <rPh sb="24" eb="25">
      <t>マト</t>
    </rPh>
    <phoneticPr fontId="1"/>
  </si>
  <si>
    <t>氷の突撃槍と盾を持つ重戦士。他のAirya以上に気候の影響が大きい</t>
    <rPh sb="0" eb="1">
      <t>コオリ</t>
    </rPh>
    <rPh sb="2" eb="4">
      <t>トツゲキ</t>
    </rPh>
    <rPh sb="4" eb="5">
      <t>ヤリ</t>
    </rPh>
    <rPh sb="6" eb="7">
      <t>タテ</t>
    </rPh>
    <rPh sb="8" eb="9">
      <t>モ</t>
    </rPh>
    <rPh sb="10" eb="11">
      <t>ジュウ</t>
    </rPh>
    <rPh sb="11" eb="13">
      <t>センシ</t>
    </rPh>
    <rPh sb="14" eb="15">
      <t>ホカ</t>
    </rPh>
    <rPh sb="21" eb="23">
      <t>イジョウ</t>
    </rPh>
    <rPh sb="24" eb="26">
      <t>キコウ</t>
    </rPh>
    <rPh sb="27" eb="29">
      <t>エイキョウ</t>
    </rPh>
    <rPh sb="30" eb="31">
      <t>オオ</t>
    </rPh>
    <phoneticPr fontId="1"/>
  </si>
  <si>
    <t>氷の矢を用いる弓兵。飛行できないが遠くから敵を疲労させる</t>
    <rPh sb="0" eb="1">
      <t>コオリ</t>
    </rPh>
    <rPh sb="2" eb="3">
      <t>ヤ</t>
    </rPh>
    <rPh sb="4" eb="5">
      <t>モチ</t>
    </rPh>
    <rPh sb="7" eb="8">
      <t>ユミ</t>
    </rPh>
    <rPh sb="8" eb="9">
      <t>ヘイ</t>
    </rPh>
    <rPh sb="10" eb="12">
      <t>ヒコウ</t>
    </rPh>
    <rPh sb="17" eb="18">
      <t>トオ</t>
    </rPh>
    <rPh sb="21" eb="22">
      <t>テキ</t>
    </rPh>
    <rPh sb="23" eb="25">
      <t>ヒロウ</t>
    </rPh>
    <phoneticPr fontId="1"/>
  </si>
  <si>
    <t>14</t>
    <phoneticPr fontId="1"/>
  </si>
  <si>
    <t>s</t>
    <phoneticPr fontId="1"/>
  </si>
  <si>
    <t>Temple Guard</t>
    <phoneticPr fontId="1"/>
  </si>
  <si>
    <t>氷の剣と盾を持つ重歩兵。飛行できない代わりにより高密度の隊列を組める</t>
    <rPh sb="0" eb="1">
      <t>コオリ</t>
    </rPh>
    <rPh sb="2" eb="3">
      <t>ケン</t>
    </rPh>
    <rPh sb="4" eb="5">
      <t>タテ</t>
    </rPh>
    <rPh sb="6" eb="7">
      <t>モ</t>
    </rPh>
    <rPh sb="8" eb="9">
      <t>ジュウ</t>
    </rPh>
    <rPh sb="9" eb="11">
      <t>ホヘイ</t>
    </rPh>
    <rPh sb="12" eb="14">
      <t>ヒコウ</t>
    </rPh>
    <rPh sb="18" eb="19">
      <t>カ</t>
    </rPh>
    <rPh sb="24" eb="27">
      <t>コウミツド</t>
    </rPh>
    <rPh sb="28" eb="30">
      <t>タイレツ</t>
    </rPh>
    <rPh sb="31" eb="32">
      <t>ク</t>
    </rPh>
    <phoneticPr fontId="1"/>
  </si>
  <si>
    <t>12</t>
    <phoneticPr fontId="1"/>
  </si>
  <si>
    <t>Wingless</t>
    <phoneticPr fontId="1"/>
  </si>
  <si>
    <t>都</t>
    <rPh sb="0" eb="1">
      <t>ミヤコ</t>
    </rPh>
    <phoneticPr fontId="1"/>
  </si>
  <si>
    <t>歩兵</t>
    <rPh sb="0" eb="2">
      <t>ホヘイ</t>
    </rPh>
    <phoneticPr fontId="1"/>
  </si>
  <si>
    <t>氷の槍と盾を持つ軽歩兵。翼無き奇形で密集できる</t>
    <rPh sb="0" eb="1">
      <t>コオリ</t>
    </rPh>
    <rPh sb="2" eb="3">
      <t>ヤリ</t>
    </rPh>
    <rPh sb="4" eb="5">
      <t>タテ</t>
    </rPh>
    <rPh sb="6" eb="7">
      <t>モ</t>
    </rPh>
    <rPh sb="8" eb="9">
      <t>ケイ</t>
    </rPh>
    <rPh sb="9" eb="11">
      <t>ホヘイ</t>
    </rPh>
    <rPh sb="12" eb="13">
      <t>ツバサ</t>
    </rPh>
    <rPh sb="13" eb="14">
      <t>ナ</t>
    </rPh>
    <rPh sb="15" eb="17">
      <t>キケイ</t>
    </rPh>
    <rPh sb="18" eb="20">
      <t>ミッシュウ</t>
    </rPh>
    <phoneticPr fontId="1"/>
  </si>
  <si>
    <t>Caelum</t>
    <phoneticPr fontId="1"/>
  </si>
  <si>
    <t>Spire Horn Seraph</t>
    <phoneticPr fontId="1"/>
  </si>
  <si>
    <t>風1</t>
    <rPh sb="0" eb="1">
      <t>カゼ</t>
    </rPh>
    <phoneticPr fontId="1"/>
  </si>
  <si>
    <t>水1</t>
    <rPh sb="0" eb="1">
      <t>ミズ</t>
    </rPh>
    <phoneticPr fontId="1"/>
  </si>
  <si>
    <t>風2水1</t>
    <rPh sb="0" eb="1">
      <t>カゼ</t>
    </rPh>
    <rPh sb="2" eb="3">
      <t>ミズ</t>
    </rPh>
    <phoneticPr fontId="1"/>
  </si>
  <si>
    <t>聖1</t>
    <rPh sb="0" eb="1">
      <t>セイ</t>
    </rPh>
    <phoneticPr fontId="1"/>
  </si>
  <si>
    <t>火+1:20%</t>
    <rPh sb="0" eb="1">
      <t>ヒ</t>
    </rPh>
    <phoneticPr fontId="1"/>
  </si>
  <si>
    <t>0+</t>
    <phoneticPr fontId="1"/>
  </si>
  <si>
    <t>風3水2</t>
    <rPh sb="0" eb="1">
      <t>カゼ</t>
    </rPh>
    <rPh sb="2" eb="3">
      <t>ミズ</t>
    </rPh>
    <phoneticPr fontId="1"/>
  </si>
  <si>
    <t>風水星死+1:100% 風水星死+1:10%</t>
    <rPh sb="0" eb="1">
      <t>カゼ</t>
    </rPh>
    <rPh sb="1" eb="2">
      <t>ミズ</t>
    </rPh>
    <rPh sb="2" eb="3">
      <t>ホシ</t>
    </rPh>
    <rPh sb="3" eb="4">
      <t>シ</t>
    </rPh>
    <rPh sb="12" eb="13">
      <t>カゼ</t>
    </rPh>
    <rPh sb="13" eb="14">
      <t>ミズ</t>
    </rPh>
    <rPh sb="14" eb="15">
      <t>ホシ</t>
    </rPh>
    <rPh sb="15" eb="16">
      <t>シ</t>
    </rPh>
    <phoneticPr fontId="1"/>
  </si>
  <si>
    <t>17+</t>
    <phoneticPr fontId="1"/>
  </si>
  <si>
    <t>Storm General</t>
    <phoneticPr fontId="1"/>
  </si>
  <si>
    <t>Spire Horn Militia:10　Spire Horn Archer:10</t>
    <phoneticPr fontId="1"/>
  </si>
  <si>
    <t>Airya Infantry:10　Spire Horn Archer:10</t>
    <phoneticPr fontId="1"/>
  </si>
  <si>
    <t>Spire Horn Archer:10</t>
    <phoneticPr fontId="1"/>
  </si>
  <si>
    <t>Ambush of Tigers</t>
    <phoneticPr fontId="1"/>
  </si>
  <si>
    <t>Herd of Buffaloes</t>
    <phoneticPr fontId="1"/>
  </si>
  <si>
    <t>Call Ahurani</t>
    <phoneticPr fontId="1"/>
  </si>
  <si>
    <t>Summon Yazatas</t>
    <phoneticPr fontId="1"/>
  </si>
  <si>
    <t>Call Daevas</t>
    <phoneticPr fontId="1"/>
  </si>
  <si>
    <t>Call Jahi</t>
    <phoneticPr fontId="1"/>
  </si>
  <si>
    <t>Call Celestial Yazad</t>
    <phoneticPr fontId="1"/>
  </si>
  <si>
    <t>Call Yata</t>
    <phoneticPr fontId="1"/>
  </si>
  <si>
    <t>Call Fravashi</t>
    <phoneticPr fontId="1"/>
  </si>
  <si>
    <t>Call Amesha Spenta</t>
    <phoneticPr fontId="1"/>
  </si>
  <si>
    <t>Call Greater Daeva</t>
    <phoneticPr fontId="1"/>
  </si>
  <si>
    <t>Parting of the Soul</t>
    <phoneticPr fontId="1"/>
  </si>
  <si>
    <t>Call of the Drugvant</t>
    <phoneticPr fontId="1"/>
  </si>
  <si>
    <t>Herd of Elephants</t>
    <phoneticPr fontId="1"/>
  </si>
  <si>
    <t>Call Daevas</t>
    <phoneticPr fontId="1"/>
  </si>
  <si>
    <t>戦闘時に一定確率でFravashiを自動召喚</t>
    <phoneticPr fontId="1"/>
  </si>
  <si>
    <t>蜥蜴人</t>
    <rPh sb="0" eb="2">
      <t>トカゲ</t>
    </rPh>
    <rPh sb="2" eb="3">
      <t>ジン</t>
    </rPh>
    <phoneticPr fontId="1"/>
  </si>
  <si>
    <t>Heat2</t>
    <phoneticPr fontId="1"/>
  </si>
  <si>
    <t>自国の税収増加、他国の税収低下。冷血動物でなく沼地適応を持たないものに病気を広げる（味方の神、使徒、Sacredは除外）</t>
    <rPh sb="0" eb="2">
      <t>ジコク</t>
    </rPh>
    <rPh sb="3" eb="5">
      <t>ゼイシュウ</t>
    </rPh>
    <rPh sb="5" eb="7">
      <t>ゾウカ</t>
    </rPh>
    <rPh sb="8" eb="10">
      <t>タコク</t>
    </rPh>
    <rPh sb="11" eb="13">
      <t>ゼイシュウ</t>
    </rPh>
    <rPh sb="13" eb="15">
      <t>テイカ</t>
    </rPh>
    <rPh sb="16" eb="18">
      <t>レイケツ</t>
    </rPh>
    <rPh sb="18" eb="20">
      <t>ドウブツ</t>
    </rPh>
    <rPh sb="23" eb="25">
      <t>ヌマチ</t>
    </rPh>
    <rPh sb="25" eb="27">
      <t>テキオウ</t>
    </rPh>
    <rPh sb="28" eb="29">
      <t>モ</t>
    </rPh>
    <rPh sb="35" eb="37">
      <t>ビョウキ</t>
    </rPh>
    <rPh sb="38" eb="39">
      <t>ヒロ</t>
    </rPh>
    <rPh sb="42" eb="44">
      <t>ミカタ</t>
    </rPh>
    <rPh sb="45" eb="46">
      <t>カミ</t>
    </rPh>
    <rPh sb="47" eb="49">
      <t>シト</t>
    </rPh>
    <rPh sb="57" eb="59">
      <t>ジョガイ</t>
    </rPh>
    <phoneticPr fontId="1"/>
  </si>
  <si>
    <t>Castle</t>
    <phoneticPr fontId="1"/>
  </si>
  <si>
    <t>Standard</t>
    <phoneticPr fontId="1"/>
  </si>
  <si>
    <t>The Temple Marsh, Empoisoners Guild</t>
    <phoneticPr fontId="1"/>
  </si>
  <si>
    <t>水1死2緑2</t>
    <rPh sb="0" eb="1">
      <t>ミズ</t>
    </rPh>
    <rPh sb="2" eb="3">
      <t>シ</t>
    </rPh>
    <rPh sb="4" eb="5">
      <t>ミドリ</t>
    </rPh>
    <phoneticPr fontId="1"/>
  </si>
  <si>
    <t>C'tis</t>
  </si>
  <si>
    <t>Taskmaster</t>
  </si>
  <si>
    <t>Commander of C'tis</t>
  </si>
  <si>
    <t>Lizard Lord</t>
  </si>
  <si>
    <t>High Priest of C'tis</t>
  </si>
  <si>
    <t>Hierodule</t>
  </si>
  <si>
    <t>Shaman</t>
  </si>
  <si>
    <t>Lizard King</t>
  </si>
  <si>
    <t>Militia</t>
  </si>
  <si>
    <t>Light Infantry</t>
  </si>
  <si>
    <t>City Guard</t>
  </si>
  <si>
    <t>Heavy Infantry</t>
  </si>
  <si>
    <t>Falchioneer</t>
  </si>
  <si>
    <t>Slave Warrior</t>
  </si>
  <si>
    <t>Elite Warrior</t>
  </si>
  <si>
    <t>Runner</t>
  </si>
  <si>
    <t>Sacred Serpent</t>
  </si>
  <si>
    <t>Marshmaster</t>
    <phoneticPr fontId="1"/>
  </si>
  <si>
    <t>y</t>
    <phoneticPr fontId="1"/>
  </si>
  <si>
    <t>死、緑、水などの魔法技能を持つ。雇用条件が緩めで速度も速い</t>
    <rPh sb="0" eb="1">
      <t>シ</t>
    </rPh>
    <rPh sb="2" eb="3">
      <t>ミドリ</t>
    </rPh>
    <rPh sb="4" eb="5">
      <t>ミズ</t>
    </rPh>
    <rPh sb="8" eb="10">
      <t>マホウ</t>
    </rPh>
    <rPh sb="10" eb="12">
      <t>ギノウ</t>
    </rPh>
    <rPh sb="13" eb="14">
      <t>モ</t>
    </rPh>
    <rPh sb="16" eb="18">
      <t>コヨウ</t>
    </rPh>
    <rPh sb="18" eb="20">
      <t>ジョウケン</t>
    </rPh>
    <rPh sb="21" eb="22">
      <t>ユル</t>
    </rPh>
    <rPh sb="24" eb="26">
      <t>ソクド</t>
    </rPh>
    <rPh sb="27" eb="28">
      <t>ハヤ</t>
    </rPh>
    <phoneticPr fontId="1"/>
  </si>
  <si>
    <t>15+</t>
    <phoneticPr fontId="1"/>
  </si>
  <si>
    <t>60+</t>
    <phoneticPr fontId="1"/>
  </si>
  <si>
    <t>14</t>
    <phoneticPr fontId="1"/>
  </si>
  <si>
    <t>s</t>
    <phoneticPr fontId="1"/>
  </si>
  <si>
    <t>Sobek General</t>
    <phoneticPr fontId="1"/>
  </si>
  <si>
    <t>都</t>
    <rPh sb="0" eb="1">
      <t>ミヤコ</t>
    </rPh>
    <phoneticPr fontId="1"/>
  </si>
  <si>
    <t>y</t>
    <phoneticPr fontId="1"/>
  </si>
  <si>
    <t>指揮官</t>
    <rPh sb="0" eb="3">
      <t>シキカン</t>
    </rPh>
    <phoneticPr fontId="1"/>
  </si>
  <si>
    <t>神聖な指揮官。とくに奴隷の指揮が得意</t>
    <rPh sb="0" eb="2">
      <t>シンセイ</t>
    </rPh>
    <rPh sb="3" eb="6">
      <t>シキカン</t>
    </rPh>
    <rPh sb="10" eb="12">
      <t>ドレイ</t>
    </rPh>
    <rPh sb="13" eb="15">
      <t>シキ</t>
    </rPh>
    <rPh sb="16" eb="18">
      <t>トクイ</t>
    </rPh>
    <phoneticPr fontId="1"/>
  </si>
  <si>
    <t>10</t>
    <phoneticPr fontId="1"/>
  </si>
  <si>
    <t>Empoisoner</t>
    <phoneticPr fontId="1"/>
  </si>
  <si>
    <t>暗殺者</t>
    <rPh sb="0" eb="3">
      <t>アンサツシャ</t>
    </rPh>
    <phoneticPr fontId="1"/>
  </si>
  <si>
    <t>死と緑の魔法を持つ暗殺者。多くの敵に対し有利に立ち回れる</t>
    <rPh sb="0" eb="1">
      <t>シ</t>
    </rPh>
    <rPh sb="2" eb="3">
      <t>ミドリ</t>
    </rPh>
    <rPh sb="4" eb="6">
      <t>マホウ</t>
    </rPh>
    <rPh sb="7" eb="8">
      <t>モ</t>
    </rPh>
    <rPh sb="9" eb="12">
      <t>アンサツシャ</t>
    </rPh>
    <rPh sb="13" eb="14">
      <t>オオ</t>
    </rPh>
    <rPh sb="16" eb="17">
      <t>テキ</t>
    </rPh>
    <rPh sb="18" eb="19">
      <t>タイ</t>
    </rPh>
    <rPh sb="20" eb="22">
      <t>ユウリ</t>
    </rPh>
    <rPh sb="23" eb="24">
      <t>タ</t>
    </rPh>
    <rPh sb="25" eb="26">
      <t>マワ</t>
    </rPh>
    <phoneticPr fontId="1"/>
  </si>
  <si>
    <t>Swamp Guard</t>
    <phoneticPr fontId="1"/>
  </si>
  <si>
    <t>6</t>
    <phoneticPr fontId="1"/>
  </si>
  <si>
    <t>曲刀と盾を持つ重歩兵。無難な性能を持つが鈍重</t>
    <rPh sb="0" eb="2">
      <t>キョクトウ</t>
    </rPh>
    <rPh sb="3" eb="4">
      <t>タテ</t>
    </rPh>
    <rPh sb="5" eb="6">
      <t>モ</t>
    </rPh>
    <rPh sb="7" eb="8">
      <t>ジュウ</t>
    </rPh>
    <rPh sb="8" eb="10">
      <t>ホヘイ</t>
    </rPh>
    <rPh sb="11" eb="13">
      <t>ブナン</t>
    </rPh>
    <rPh sb="14" eb="16">
      <t>セイノウ</t>
    </rPh>
    <rPh sb="17" eb="18">
      <t>モ</t>
    </rPh>
    <rPh sb="20" eb="22">
      <t>ドンジュウ</t>
    </rPh>
    <phoneticPr fontId="1"/>
  </si>
  <si>
    <t>Sobek Warrior</t>
    <phoneticPr fontId="1"/>
  </si>
  <si>
    <t>歩兵</t>
    <rPh sb="0" eb="2">
      <t>ホヘイ</t>
    </rPh>
    <phoneticPr fontId="1"/>
  </si>
  <si>
    <t>曲刀と盾を持つ重歩兵。大型だが手数も多い</t>
    <rPh sb="0" eb="2">
      <t>キョクトウ</t>
    </rPh>
    <rPh sb="3" eb="4">
      <t>タテ</t>
    </rPh>
    <rPh sb="5" eb="6">
      <t>モ</t>
    </rPh>
    <rPh sb="7" eb="8">
      <t>ジュウ</t>
    </rPh>
    <rPh sb="8" eb="10">
      <t>ホヘイ</t>
    </rPh>
    <rPh sb="11" eb="13">
      <t>オオガタ</t>
    </rPh>
    <rPh sb="15" eb="17">
      <t>テカズ</t>
    </rPh>
    <rPh sb="18" eb="19">
      <t>オオ</t>
    </rPh>
    <phoneticPr fontId="1"/>
  </si>
  <si>
    <t>8</t>
    <phoneticPr fontId="1"/>
  </si>
  <si>
    <t>Sobek Sacred Guard</t>
    <phoneticPr fontId="1"/>
  </si>
  <si>
    <t>1/都</t>
    <rPh sb="2" eb="3">
      <t>ミヤコ</t>
    </rPh>
    <phoneticPr fontId="1"/>
  </si>
  <si>
    <t>7</t>
    <phoneticPr fontId="1"/>
  </si>
  <si>
    <t>槌矛を持つ重歩兵。巨人並みの体躯からの一撃は強烈</t>
    <rPh sb="0" eb="1">
      <t>ツチ</t>
    </rPh>
    <rPh sb="1" eb="2">
      <t>ホコ</t>
    </rPh>
    <rPh sb="3" eb="4">
      <t>モ</t>
    </rPh>
    <rPh sb="5" eb="6">
      <t>ジュウ</t>
    </rPh>
    <rPh sb="6" eb="8">
      <t>ホヘイ</t>
    </rPh>
    <rPh sb="9" eb="11">
      <t>キョジン</t>
    </rPh>
    <rPh sb="11" eb="12">
      <t>ナ</t>
    </rPh>
    <rPh sb="14" eb="16">
      <t>タイク</t>
    </rPh>
    <rPh sb="19" eb="21">
      <t>イチゲキ</t>
    </rPh>
    <rPh sb="22" eb="24">
      <t>キョウレツ</t>
    </rPh>
    <phoneticPr fontId="1"/>
  </si>
  <si>
    <t>High Priest of C'tis</t>
    <phoneticPr fontId="1"/>
  </si>
  <si>
    <t>城</t>
    <rPh sb="0" eb="1">
      <t>シロ</t>
    </rPh>
    <phoneticPr fontId="1"/>
  </si>
  <si>
    <t>聖2</t>
    <rPh sb="0" eb="1">
      <t>セイ</t>
    </rPh>
    <phoneticPr fontId="1"/>
  </si>
  <si>
    <t>Hierodule</t>
    <phoneticPr fontId="1"/>
  </si>
  <si>
    <t>聖1</t>
    <rPh sb="0" eb="1">
      <t>セイ</t>
    </rPh>
    <phoneticPr fontId="1"/>
  </si>
  <si>
    <t>Shaman</t>
    <phoneticPr fontId="1"/>
  </si>
  <si>
    <t>星1緑1</t>
    <rPh sb="0" eb="1">
      <t>ホシ</t>
    </rPh>
    <rPh sb="2" eb="3">
      <t>ミドリ</t>
    </rPh>
    <phoneticPr fontId="1"/>
  </si>
  <si>
    <t>Lizard King</t>
    <phoneticPr fontId="1"/>
  </si>
  <si>
    <t>聖3</t>
    <rPh sb="0" eb="1">
      <t>セイ</t>
    </rPh>
    <phoneticPr fontId="1"/>
  </si>
  <si>
    <t>Marshmaster</t>
    <phoneticPr fontId="1"/>
  </si>
  <si>
    <t>水星死緑+1:100% 水星死緑+1:10%</t>
    <rPh sb="0" eb="1">
      <t>ミズ</t>
    </rPh>
    <rPh sb="1" eb="2">
      <t>ホシ</t>
    </rPh>
    <rPh sb="2" eb="3">
      <t>シ</t>
    </rPh>
    <rPh sb="3" eb="4">
      <t>ミドリ</t>
    </rPh>
    <rPh sb="12" eb="13">
      <t>ミズ</t>
    </rPh>
    <rPh sb="13" eb="14">
      <t>ホシ</t>
    </rPh>
    <rPh sb="14" eb="15">
      <t>シ</t>
    </rPh>
    <rPh sb="15" eb="16">
      <t>ミドリ</t>
    </rPh>
    <phoneticPr fontId="1"/>
  </si>
  <si>
    <t>17+</t>
    <phoneticPr fontId="1"/>
  </si>
  <si>
    <t>死1緑1</t>
    <rPh sb="0" eb="1">
      <t>シ</t>
    </rPh>
    <rPh sb="2" eb="3">
      <t>ミドリ</t>
    </rPh>
    <phoneticPr fontId="1"/>
  </si>
  <si>
    <t>C'tis</t>
    <phoneticPr fontId="1"/>
  </si>
  <si>
    <t>Commander of C'tis</t>
    <phoneticPr fontId="1"/>
  </si>
  <si>
    <t>Militia:10　City Guard:20</t>
    <phoneticPr fontId="1"/>
  </si>
  <si>
    <t>Lizard Lord</t>
    <phoneticPr fontId="1"/>
  </si>
  <si>
    <t>Slave Warrior:10　City Guard:10</t>
    <phoneticPr fontId="1"/>
  </si>
  <si>
    <t>Poison Slinger:2　Light Infantry:4</t>
    <phoneticPr fontId="1"/>
  </si>
  <si>
    <t>C'tis</t>
    <phoneticPr fontId="1"/>
  </si>
  <si>
    <t>Pride of Lions</t>
    <phoneticPr fontId="1"/>
  </si>
  <si>
    <t>Sacred Crocodile</t>
    <phoneticPr fontId="1"/>
  </si>
  <si>
    <t>Summon Monster Toads</t>
    <phoneticPr fontId="1"/>
  </si>
  <si>
    <t>Contact Couatl 7</t>
    <phoneticPr fontId="1"/>
  </si>
  <si>
    <t>Contact Scorpion Man</t>
    <phoneticPr fontId="1"/>
  </si>
  <si>
    <t>The Jade Mask</t>
    <phoneticPr fontId="1"/>
  </si>
  <si>
    <t>Melissa</t>
    <phoneticPr fontId="1"/>
  </si>
  <si>
    <t>Melissa</t>
    <phoneticPr fontId="1"/>
  </si>
  <si>
    <t>風緑+1:100%</t>
    <rPh sb="0" eb="1">
      <t>カゼ</t>
    </rPh>
    <rPh sb="1" eb="2">
      <t>ミドリ</t>
    </rPh>
    <phoneticPr fontId="1"/>
  </si>
  <si>
    <t>Hiereia</t>
    <phoneticPr fontId="1"/>
  </si>
  <si>
    <t>レベル1の聖職者。緑魔法とHealer技能も持つ</t>
    <rPh sb="5" eb="8">
      <t>セイショクシャ</t>
    </rPh>
    <rPh sb="9" eb="10">
      <t>ミドリ</t>
    </rPh>
    <rPh sb="10" eb="12">
      <t>マホウ</t>
    </rPh>
    <rPh sb="19" eb="21">
      <t>ギノウ</t>
    </rPh>
    <rPh sb="22" eb="23">
      <t>モ</t>
    </rPh>
    <phoneticPr fontId="1"/>
  </si>
  <si>
    <t>Archousa</t>
    <phoneticPr fontId="1"/>
  </si>
  <si>
    <t>城</t>
    <rPh sb="0" eb="1">
      <t>シロ</t>
    </rPh>
    <phoneticPr fontId="1"/>
  </si>
  <si>
    <t>y</t>
    <phoneticPr fontId="1"/>
  </si>
  <si>
    <t>聖職者</t>
    <rPh sb="0" eb="3">
      <t>セイショクシャ</t>
    </rPh>
    <phoneticPr fontId="1"/>
  </si>
  <si>
    <t>y</t>
    <phoneticPr fontId="1"/>
  </si>
  <si>
    <t>レベル2の聖職者。緑魔法と非常に優秀なHealer技能も持つ</t>
    <rPh sb="5" eb="8">
      <t>セイショクシャ</t>
    </rPh>
    <rPh sb="9" eb="10">
      <t>ミドリ</t>
    </rPh>
    <rPh sb="10" eb="12">
      <t>マホウ</t>
    </rPh>
    <rPh sb="13" eb="15">
      <t>ヒジョウ</t>
    </rPh>
    <rPh sb="16" eb="18">
      <t>ユウシュウ</t>
    </rPh>
    <rPh sb="25" eb="27">
      <t>ギノウ</t>
    </rPh>
    <rPh sb="28" eb="29">
      <t>モ</t>
    </rPh>
    <phoneticPr fontId="1"/>
  </si>
  <si>
    <t>16</t>
    <phoneticPr fontId="1"/>
  </si>
  <si>
    <t>緑1聖2</t>
    <rPh sb="0" eb="1">
      <t>ミドリ</t>
    </rPh>
    <rPh sb="2" eb="3">
      <t>セイ</t>
    </rPh>
    <phoneticPr fontId="1"/>
  </si>
  <si>
    <t>h3</t>
    <phoneticPr fontId="1"/>
  </si>
  <si>
    <t>Hiereia</t>
    <phoneticPr fontId="1"/>
  </si>
  <si>
    <t>要塞がその格に応じて一定数の住民を支配圏による死滅から保護</t>
    <rPh sb="0" eb="2">
      <t>ヨウサイ</t>
    </rPh>
    <rPh sb="5" eb="6">
      <t>カク</t>
    </rPh>
    <rPh sb="7" eb="8">
      <t>オウ</t>
    </rPh>
    <rPh sb="10" eb="13">
      <t>イッテイスウ</t>
    </rPh>
    <rPh sb="14" eb="16">
      <t>ジュウミン</t>
    </rPh>
    <rPh sb="17" eb="20">
      <t>シハイケン</t>
    </rPh>
    <rPh sb="23" eb="25">
      <t>シメツ</t>
    </rPh>
    <rPh sb="27" eb="29">
      <t>ホゴ</t>
    </rPh>
    <phoneticPr fontId="1"/>
  </si>
  <si>
    <t>Procession of the Underworld</t>
    <phoneticPr fontId="1"/>
  </si>
  <si>
    <t>Conjuration</t>
    <phoneticPr fontId="1"/>
  </si>
  <si>
    <t>死3</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</si>
  <si>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</si>
  <si>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</si>
  <si>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</si>
  <si>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Lampad</t>
    <phoneticPr fontId="1"/>
  </si>
  <si>
    <t>破滅の炎の松明を持つ冥界の精霊Lampadを12体召喚します</t>
    <rPh sb="0" eb="2">
      <t>ハメツ</t>
    </rPh>
    <rPh sb="3" eb="4">
      <t>ホノオ</t>
    </rPh>
    <rPh sb="5" eb="7">
      <t>タイマツ</t>
    </rPh>
    <rPh sb="8" eb="9">
      <t>モ</t>
    </rPh>
    <rPh sb="10" eb="12">
      <t>メイカイ</t>
    </rPh>
    <rPh sb="13" eb="15">
      <t>セイレイ</t>
    </rPh>
    <rPh sb="24" eb="25">
      <t>タイ</t>
    </rPh>
    <rPh sb="25" eb="27">
      <t>ショウカン</t>
    </rPh>
    <phoneticPr fontId="1"/>
  </si>
  <si>
    <t>Procession of the Underworld</t>
    <phoneticPr fontId="1"/>
  </si>
  <si>
    <t>Procession of the Underworld</t>
    <phoneticPr fontId="1"/>
  </si>
  <si>
    <t>Procession of the Underworld</t>
    <phoneticPr fontId="1"/>
  </si>
  <si>
    <t>切魔</t>
    <rPh sb="1" eb="2">
      <t>マ</t>
    </rPh>
    <phoneticPr fontId="1"/>
  </si>
  <si>
    <t>Ermorは、大都市を中心とする帝国です。この国は何世紀にも渡り成長を続けており、ますます影響力を持つようになりました。
都市には方々から商人や旅人がやってきます。
軍事行動、外交、そして交易により、Ermorは無視し難い勢力となりました。
現地の伝統と信条を採用することにより、Ermor人はその隣人や被征服民に殆ど脅威となってきませんでしたが、それは変わりつつあります。
新たなる神が現れようとしています。
古き融和的な信仰と精霊崇拝は、白き聖骸布を纏った預言者により禁じられました。
彼の肉体の残滓と聖骸布は、その信者たちが目覚めつつある神の到着を待つ聖都Eldregateへと埋葬されました。
かつての国教、Numinaの包括的宗派はまだ存続していますが、PontifexとFlamenは徐々に新たなる信仰を受け入れつつあります。</t>
    <rPh sb="7" eb="10">
      <t>ダイトシ</t>
    </rPh>
    <rPh sb="11" eb="13">
      <t>チュウシン</t>
    </rPh>
    <rPh sb="16" eb="18">
      <t>テイコク</t>
    </rPh>
    <rPh sb="23" eb="24">
      <t>クニ</t>
    </rPh>
    <rPh sb="25" eb="28">
      <t>ナンセイキ</t>
    </rPh>
    <rPh sb="30" eb="31">
      <t>ワタ</t>
    </rPh>
    <rPh sb="32" eb="34">
      <t>セイチョウ</t>
    </rPh>
    <rPh sb="35" eb="36">
      <t>ツヅ</t>
    </rPh>
    <rPh sb="45" eb="48">
      <t>エイキョウリョク</t>
    </rPh>
    <rPh sb="49" eb="50">
      <t>モ</t>
    </rPh>
    <rPh sb="61" eb="63">
      <t>トシ</t>
    </rPh>
    <rPh sb="65" eb="67">
      <t>ホウボウ</t>
    </rPh>
    <rPh sb="69" eb="71">
      <t>ショウニン</t>
    </rPh>
    <rPh sb="72" eb="74">
      <t>タビビト</t>
    </rPh>
    <rPh sb="83" eb="85">
      <t>グンジ</t>
    </rPh>
    <rPh sb="85" eb="87">
      <t>コウドウ</t>
    </rPh>
    <rPh sb="88" eb="90">
      <t>ガイコウ</t>
    </rPh>
    <rPh sb="94" eb="96">
      <t>コウエキ</t>
    </rPh>
    <rPh sb="106" eb="108">
      <t>ムシ</t>
    </rPh>
    <rPh sb="109" eb="110">
      <t>ガタ</t>
    </rPh>
    <rPh sb="111" eb="113">
      <t>セイリョク</t>
    </rPh>
    <rPh sb="121" eb="123">
      <t>ゲンチ</t>
    </rPh>
    <rPh sb="124" eb="126">
      <t>デントウ</t>
    </rPh>
    <rPh sb="127" eb="129">
      <t>シンジョウ</t>
    </rPh>
    <rPh sb="130" eb="132">
      <t>サイヨウ</t>
    </rPh>
    <rPh sb="145" eb="146">
      <t>ジン</t>
    </rPh>
    <rPh sb="149" eb="151">
      <t>リンジン</t>
    </rPh>
    <rPh sb="152" eb="153">
      <t>ヒ</t>
    </rPh>
    <rPh sb="153" eb="155">
      <t>セイフク</t>
    </rPh>
    <rPh sb="155" eb="156">
      <t>ミン</t>
    </rPh>
    <rPh sb="157" eb="158">
      <t>ホトン</t>
    </rPh>
    <rPh sb="159" eb="161">
      <t>キョウイ</t>
    </rPh>
    <rPh sb="177" eb="178">
      <t>カ</t>
    </rPh>
    <rPh sb="188" eb="189">
      <t>アラ</t>
    </rPh>
    <rPh sb="192" eb="193">
      <t>カミ</t>
    </rPh>
    <rPh sb="194" eb="195">
      <t>アラワ</t>
    </rPh>
    <rPh sb="206" eb="207">
      <t>フル</t>
    </rPh>
    <rPh sb="208" eb="211">
      <t>ユウワテキ</t>
    </rPh>
    <rPh sb="212" eb="214">
      <t>シンコウ</t>
    </rPh>
    <rPh sb="215" eb="217">
      <t>セイレイ</t>
    </rPh>
    <rPh sb="217" eb="219">
      <t>スウハイ</t>
    </rPh>
    <rPh sb="221" eb="222">
      <t>シロ</t>
    </rPh>
    <rPh sb="223" eb="226">
      <t>セイガイフ</t>
    </rPh>
    <rPh sb="227" eb="228">
      <t>マト</t>
    </rPh>
    <rPh sb="230" eb="232">
      <t>ヨゲン</t>
    </rPh>
    <rPh sb="232" eb="233">
      <t>シャ</t>
    </rPh>
    <rPh sb="236" eb="237">
      <t>キン</t>
    </rPh>
    <rPh sb="245" eb="246">
      <t>カレ</t>
    </rPh>
    <rPh sb="247" eb="249">
      <t>ニクタイ</t>
    </rPh>
    <rPh sb="250" eb="252">
      <t>ザンシ</t>
    </rPh>
    <rPh sb="253" eb="256">
      <t>セイガイフ</t>
    </rPh>
    <rPh sb="260" eb="262">
      <t>シンジャ</t>
    </rPh>
    <rPh sb="265" eb="267">
      <t>メザ</t>
    </rPh>
    <rPh sb="272" eb="273">
      <t>カミ</t>
    </rPh>
    <rPh sb="274" eb="276">
      <t>トウチャク</t>
    </rPh>
    <rPh sb="277" eb="278">
      <t>マ</t>
    </rPh>
    <rPh sb="279" eb="281">
      <t>セイト</t>
    </rPh>
    <rPh sb="292" eb="294">
      <t>マイソウ</t>
    </rPh>
    <rPh sb="305" eb="307">
      <t>コッキョウ</t>
    </rPh>
    <rPh sb="315" eb="318">
      <t>ホウカツテキ</t>
    </rPh>
    <rPh sb="318" eb="320">
      <t>シュウハ</t>
    </rPh>
    <rPh sb="323" eb="325">
      <t>ソンゾク</t>
    </rPh>
    <rPh sb="348" eb="350">
      <t>ジョジョ</t>
    </rPh>
    <rPh sb="351" eb="352">
      <t>アラ</t>
    </rPh>
    <rPh sb="355" eb="357">
      <t>シンコウ</t>
    </rPh>
    <rPh sb="358" eb="359">
      <t>ウ</t>
    </rPh>
    <rPh sb="360" eb="361">
      <t>イ</t>
    </rPh>
    <phoneticPr fontId="1"/>
  </si>
  <si>
    <t>21</t>
    <phoneticPr fontId="1"/>
  </si>
  <si>
    <t>23</t>
    <phoneticPr fontId="1"/>
  </si>
  <si>
    <t>24</t>
    <phoneticPr fontId="1"/>
  </si>
  <si>
    <t>雑貨</t>
    <rPh sb="0" eb="2">
      <t>ザッカ</t>
    </rPh>
    <phoneticPr fontId="1"/>
  </si>
  <si>
    <t>Eye of the Grey Ones</t>
    <phoneticPr fontId="1"/>
  </si>
  <si>
    <t>死1</t>
    <rPh sb="0" eb="1">
      <t>シ</t>
    </rPh>
    <phoneticPr fontId="1"/>
  </si>
  <si>
    <t>s</t>
    <phoneticPr fontId="1"/>
  </si>
  <si>
    <t>視覚障害を無効化</t>
    <rPh sb="0" eb="2">
      <t>シカク</t>
    </rPh>
    <rPh sb="2" eb="4">
      <t>ショウガイ</t>
    </rPh>
    <rPh sb="5" eb="8">
      <t>ムコウカ</t>
    </rPh>
    <phoneticPr fontId="1"/>
  </si>
  <si>
    <t>魔女三姉妹の共有品。赤の他人でも利用可能</t>
    <rPh sb="0" eb="2">
      <t>マジョ</t>
    </rPh>
    <rPh sb="2" eb="5">
      <t>サンシマイ</t>
    </rPh>
    <rPh sb="6" eb="8">
      <t>キョウユウ</t>
    </rPh>
    <rPh sb="8" eb="9">
      <t>ヒン</t>
    </rPh>
    <rPh sb="10" eb="11">
      <t>アカ</t>
    </rPh>
    <rPh sb="12" eb="14">
      <t>タニン</t>
    </rPh>
    <rPh sb="16" eb="18">
      <t>リヨウ</t>
    </rPh>
    <rPh sb="18" eb="20">
      <t>カノウ</t>
    </rPh>
    <phoneticPr fontId="1"/>
  </si>
  <si>
    <t>長槍と盾を持つ重歩兵。高い士気を持ち非常に高密度な隊列を組む</t>
    <rPh sb="0" eb="1">
      <t>ナガ</t>
    </rPh>
    <rPh sb="1" eb="2">
      <t>ヤリ</t>
    </rPh>
    <rPh sb="3" eb="4">
      <t>タテ</t>
    </rPh>
    <rPh sb="5" eb="6">
      <t>モ</t>
    </rPh>
    <rPh sb="7" eb="8">
      <t>ジュウ</t>
    </rPh>
    <rPh sb="8" eb="10">
      <t>ホヘイ</t>
    </rPh>
    <rPh sb="11" eb="12">
      <t>タカ</t>
    </rPh>
    <rPh sb="13" eb="15">
      <t>シキ</t>
    </rPh>
    <rPh sb="16" eb="17">
      <t>モ</t>
    </rPh>
    <rPh sb="18" eb="20">
      <t>ヒジョウ</t>
    </rPh>
    <rPh sb="21" eb="24">
      <t>コウミツド</t>
    </rPh>
    <rPh sb="25" eb="27">
      <t>タイレツ</t>
    </rPh>
    <rPh sb="28" eb="29">
      <t>ク</t>
    </rPh>
    <phoneticPr fontId="1"/>
  </si>
  <si>
    <t>Pangaeaは、自然との繋がりを持つ野性的な生物が住む森の国です。
サテュロス、ケンタウロス、そしてミノタウロスのような半人は、森の深部にある神聖なる木立の支配者に仕えます。
古代には、森は世界の多くを覆っていましたが、しかしそれは変わりました。
人間は最早獣ではなく、動物は最早野生の存在ではありません。
野生の世界は、消えようとしています。
ケンタウロスは文明的な社会を発達させ、甲冑を身に着け始めました。
木立の守護者Panは、彼らの減少を続ける住処を護るべく行動するべき時であると決定しました。</t>
    <phoneticPr fontId="1"/>
  </si>
  <si>
    <t>サテュロス、ケンタウロス、ミノタウロス、パン</t>
    <phoneticPr fontId="1"/>
  </si>
  <si>
    <t>400（森林のみ200）</t>
    <phoneticPr fontId="1"/>
  </si>
  <si>
    <t>Standard</t>
    <phoneticPr fontId="1"/>
  </si>
  <si>
    <t>Fortress</t>
    <phoneticPr fontId="1"/>
  </si>
  <si>
    <t>The Grove of Gaia, Hidden Grove</t>
    <phoneticPr fontId="1"/>
  </si>
  <si>
    <t>緑5</t>
    <rPh sb="0" eb="1">
      <t>ミドリ</t>
    </rPh>
    <phoneticPr fontId="1"/>
  </si>
  <si>
    <t>Pangaea</t>
  </si>
  <si>
    <t>Black Harpy</t>
  </si>
  <si>
    <t>Satyr Commander</t>
  </si>
  <si>
    <t>Minotaur Lord</t>
  </si>
  <si>
    <t>Centauride Hierophantide</t>
  </si>
  <si>
    <t>Centaur Hierophant</t>
  </si>
  <si>
    <t>Dryad</t>
  </si>
  <si>
    <t>Pan</t>
  </si>
  <si>
    <t>Harpy</t>
  </si>
  <si>
    <t>Satyr Sneak</t>
  </si>
  <si>
    <t>Satyr</t>
  </si>
  <si>
    <t>Reveler</t>
  </si>
  <si>
    <t>Minotaur</t>
  </si>
  <si>
    <t>Centauride</t>
  </si>
  <si>
    <t>Centaur</t>
  </si>
  <si>
    <t>Centauride Warrior</t>
  </si>
  <si>
    <t>Centaur Warrior</t>
  </si>
  <si>
    <t>White Centaur</t>
  </si>
  <si>
    <t>Maenad</t>
  </si>
  <si>
    <t>16</t>
    <phoneticPr fontId="1"/>
  </si>
  <si>
    <t>Centaur Commander</t>
    <phoneticPr fontId="1"/>
  </si>
  <si>
    <t>城</t>
    <rPh sb="0" eb="1">
      <t>シロ</t>
    </rPh>
    <phoneticPr fontId="1"/>
  </si>
  <si>
    <t>指揮官</t>
    <rPh sb="0" eb="3">
      <t>シキカン</t>
    </rPh>
    <phoneticPr fontId="1"/>
  </si>
  <si>
    <t>半上位指揮官。指揮能力は高いが慕われていない</t>
    <rPh sb="0" eb="1">
      <t>ハン</t>
    </rPh>
    <rPh sb="1" eb="3">
      <t>ジョウイ</t>
    </rPh>
    <rPh sb="3" eb="6">
      <t>シキカン</t>
    </rPh>
    <rPh sb="7" eb="9">
      <t>シキ</t>
    </rPh>
    <rPh sb="9" eb="11">
      <t>ノウリョク</t>
    </rPh>
    <rPh sb="12" eb="13">
      <t>タカ</t>
    </rPh>
    <rPh sb="15" eb="16">
      <t>シタ</t>
    </rPh>
    <phoneticPr fontId="1"/>
  </si>
  <si>
    <t>f</t>
    <phoneticPr fontId="1"/>
  </si>
  <si>
    <t>14</t>
    <phoneticPr fontId="1"/>
  </si>
  <si>
    <t>レベル2の聖職者。緑などの魔法技能も持ち奇襲部隊の指揮も可能</t>
    <rPh sb="5" eb="8">
      <t>セイショクシャ</t>
    </rPh>
    <rPh sb="9" eb="10">
      <t>ミドリ</t>
    </rPh>
    <rPh sb="13" eb="15">
      <t>マホウ</t>
    </rPh>
    <rPh sb="15" eb="17">
      <t>ギノウ</t>
    </rPh>
    <rPh sb="18" eb="19">
      <t>モ</t>
    </rPh>
    <rPh sb="20" eb="22">
      <t>キシュウ</t>
    </rPh>
    <rPh sb="22" eb="24">
      <t>ブタイ</t>
    </rPh>
    <rPh sb="25" eb="27">
      <t>シキ</t>
    </rPh>
    <rPh sb="28" eb="30">
      <t>カノウ</t>
    </rPh>
    <phoneticPr fontId="1"/>
  </si>
  <si>
    <t>30+</t>
    <phoneticPr fontId="1"/>
  </si>
  <si>
    <t>0+</t>
    <phoneticPr fontId="1"/>
  </si>
  <si>
    <t>Pandemoniac</t>
    <phoneticPr fontId="1"/>
  </si>
  <si>
    <t>都</t>
    <rPh sb="0" eb="1">
      <t>ミヤコ</t>
    </rPh>
    <phoneticPr fontId="1"/>
  </si>
  <si>
    <t>y</t>
    <phoneticPr fontId="1"/>
  </si>
  <si>
    <t>魔術師</t>
    <rPh sb="0" eb="3">
      <t>マジュツシ</t>
    </rPh>
    <phoneticPr fontId="1"/>
  </si>
  <si>
    <t>緑、地などの魔法技能を持つ。高い魔力を備えるが雇用条件は緩い</t>
    <rPh sb="0" eb="1">
      <t>ミドリ</t>
    </rPh>
    <rPh sb="2" eb="3">
      <t>チ</t>
    </rPh>
    <rPh sb="6" eb="8">
      <t>マホウ</t>
    </rPh>
    <rPh sb="8" eb="10">
      <t>ギノウ</t>
    </rPh>
    <rPh sb="11" eb="12">
      <t>モ</t>
    </rPh>
    <rPh sb="14" eb="15">
      <t>タカ</t>
    </rPh>
    <rPh sb="16" eb="18">
      <t>マリョク</t>
    </rPh>
    <rPh sb="19" eb="20">
      <t>ソナ</t>
    </rPh>
    <rPh sb="23" eb="25">
      <t>コヨウ</t>
    </rPh>
    <rPh sb="25" eb="27">
      <t>ジョウケン</t>
    </rPh>
    <rPh sb="28" eb="29">
      <t>ユル</t>
    </rPh>
    <phoneticPr fontId="1"/>
  </si>
  <si>
    <t>緑、血などの魔法技能を持つ。数は出せないが有用</t>
    <rPh sb="0" eb="1">
      <t>ミドリ</t>
    </rPh>
    <rPh sb="2" eb="3">
      <t>ケツ</t>
    </rPh>
    <rPh sb="6" eb="8">
      <t>マホウ</t>
    </rPh>
    <rPh sb="8" eb="10">
      <t>ギノウ</t>
    </rPh>
    <rPh sb="11" eb="12">
      <t>モ</t>
    </rPh>
    <rPh sb="14" eb="15">
      <t>カズ</t>
    </rPh>
    <rPh sb="16" eb="17">
      <t>ダ</t>
    </rPh>
    <rPh sb="21" eb="23">
      <t>ユウヨウ</t>
    </rPh>
    <phoneticPr fontId="1"/>
  </si>
  <si>
    <t>25+</t>
    <phoneticPr fontId="1"/>
  </si>
  <si>
    <t>10+</t>
    <phoneticPr fontId="1"/>
  </si>
  <si>
    <t>18</t>
    <phoneticPr fontId="1"/>
  </si>
  <si>
    <t>Satry</t>
    <phoneticPr fontId="1"/>
  </si>
  <si>
    <t>城森</t>
    <rPh sb="0" eb="1">
      <t>シロ</t>
    </rPh>
    <rPh sb="1" eb="2">
      <t>モリ</t>
    </rPh>
    <phoneticPr fontId="1"/>
  </si>
  <si>
    <t>歩兵</t>
    <rPh sb="0" eb="2">
      <t>ホヘイ</t>
    </rPh>
    <phoneticPr fontId="1"/>
  </si>
  <si>
    <t>槍と小盾を持つ軽歩兵。射撃に少し強い</t>
    <rPh sb="0" eb="1">
      <t>ヤリ</t>
    </rPh>
    <rPh sb="2" eb="3">
      <t>コ</t>
    </rPh>
    <rPh sb="3" eb="4">
      <t>タテ</t>
    </rPh>
    <rPh sb="5" eb="6">
      <t>モ</t>
    </rPh>
    <rPh sb="7" eb="8">
      <t>ケイ</t>
    </rPh>
    <rPh sb="8" eb="10">
      <t>ホヘイ</t>
    </rPh>
    <rPh sb="11" eb="13">
      <t>シャゲキ</t>
    </rPh>
    <rPh sb="14" eb="15">
      <t>スコ</t>
    </rPh>
    <rPh sb="16" eb="17">
      <t>ツヨ</t>
    </rPh>
    <phoneticPr fontId="1"/>
  </si>
  <si>
    <t>Satyr Hoplite</t>
    <phoneticPr fontId="1"/>
  </si>
  <si>
    <t>槍と盾を持つ重歩兵。他のSatyrと違い統制され密な隊列まで組む</t>
    <rPh sb="0" eb="1">
      <t>ヤリ</t>
    </rPh>
    <rPh sb="2" eb="3">
      <t>タテ</t>
    </rPh>
    <rPh sb="4" eb="5">
      <t>モ</t>
    </rPh>
    <rPh sb="6" eb="7">
      <t>ジュウ</t>
    </rPh>
    <rPh sb="7" eb="9">
      <t>ホヘイ</t>
    </rPh>
    <rPh sb="10" eb="11">
      <t>ホカ</t>
    </rPh>
    <rPh sb="18" eb="19">
      <t>チガ</t>
    </rPh>
    <rPh sb="20" eb="22">
      <t>トウセイ</t>
    </rPh>
    <rPh sb="24" eb="25">
      <t>ミツ</t>
    </rPh>
    <rPh sb="26" eb="28">
      <t>タイレツ</t>
    </rPh>
    <rPh sb="30" eb="31">
      <t>ク</t>
    </rPh>
    <phoneticPr fontId="1"/>
  </si>
  <si>
    <t>War Minotaur</t>
    <phoneticPr fontId="1"/>
  </si>
  <si>
    <t>戦斧を持つ狂戦士。こちらは命令を聞く</t>
    <rPh sb="0" eb="1">
      <t>セン</t>
    </rPh>
    <rPh sb="1" eb="2">
      <t>オノ</t>
    </rPh>
    <rPh sb="3" eb="4">
      <t>モ</t>
    </rPh>
    <rPh sb="5" eb="6">
      <t>キョウ</t>
    </rPh>
    <rPh sb="6" eb="8">
      <t>センシ</t>
    </rPh>
    <rPh sb="13" eb="15">
      <t>メイレイ</t>
    </rPh>
    <rPh sb="16" eb="17">
      <t>キ</t>
    </rPh>
    <phoneticPr fontId="1"/>
  </si>
  <si>
    <t>Centauride Cataphract</t>
    <phoneticPr fontId="1"/>
  </si>
  <si>
    <t>Centaur Cataphract</t>
    <phoneticPr fontId="1"/>
  </si>
  <si>
    <t>軽突撃槍と盾を持つ重歩兵。強力かつ高速だが疲労が激しい</t>
    <rPh sb="0" eb="1">
      <t>ケイ</t>
    </rPh>
    <rPh sb="1" eb="3">
      <t>トツゲキ</t>
    </rPh>
    <rPh sb="3" eb="4">
      <t>ヤリ</t>
    </rPh>
    <rPh sb="5" eb="6">
      <t>タテ</t>
    </rPh>
    <rPh sb="7" eb="8">
      <t>モ</t>
    </rPh>
    <rPh sb="9" eb="10">
      <t>ジュウ</t>
    </rPh>
    <rPh sb="10" eb="12">
      <t>ホヘイ</t>
    </rPh>
    <rPh sb="13" eb="15">
      <t>キョウリョク</t>
    </rPh>
    <rPh sb="17" eb="19">
      <t>コウソク</t>
    </rPh>
    <rPh sb="21" eb="23">
      <t>ヒロウ</t>
    </rPh>
    <rPh sb="24" eb="25">
      <t>ハゲ</t>
    </rPh>
    <phoneticPr fontId="1"/>
  </si>
  <si>
    <t>軽突撃槍、投槍、盾を持つ重歩兵。戦闘技能に優れる</t>
    <rPh sb="0" eb="1">
      <t>ケイ</t>
    </rPh>
    <rPh sb="1" eb="3">
      <t>トツゲキ</t>
    </rPh>
    <rPh sb="3" eb="4">
      <t>ヤリ</t>
    </rPh>
    <rPh sb="5" eb="7">
      <t>ナゲヤリ</t>
    </rPh>
    <rPh sb="8" eb="9">
      <t>タテ</t>
    </rPh>
    <rPh sb="10" eb="11">
      <t>モ</t>
    </rPh>
    <rPh sb="12" eb="13">
      <t>ジュウ</t>
    </rPh>
    <rPh sb="13" eb="15">
      <t>ホヘイ</t>
    </rPh>
    <rPh sb="16" eb="18">
      <t>セントウ</t>
    </rPh>
    <rPh sb="18" eb="20">
      <t>ギノウ</t>
    </rPh>
    <rPh sb="21" eb="22">
      <t>スグ</t>
    </rPh>
    <phoneticPr fontId="1"/>
  </si>
  <si>
    <t>Pangaea</t>
    <phoneticPr fontId="1"/>
  </si>
  <si>
    <t>Centauride Hierophantide</t>
    <phoneticPr fontId="1"/>
  </si>
  <si>
    <t>聖1</t>
    <rPh sb="0" eb="1">
      <t>セイ</t>
    </rPh>
    <phoneticPr fontId="1"/>
  </si>
  <si>
    <t>水緑+1:100%</t>
    <rPh sb="0" eb="1">
      <t>ミズ</t>
    </rPh>
    <rPh sb="1" eb="2">
      <t>ミドリ</t>
    </rPh>
    <phoneticPr fontId="1"/>
  </si>
  <si>
    <t>Centaur Hierophant</t>
    <phoneticPr fontId="1"/>
  </si>
  <si>
    <t>地緑+1:100%</t>
    <rPh sb="0" eb="1">
      <t>チ</t>
    </rPh>
    <rPh sb="1" eb="2">
      <t>ミドリ</t>
    </rPh>
    <phoneticPr fontId="1"/>
  </si>
  <si>
    <t>Dryad</t>
    <phoneticPr fontId="1"/>
  </si>
  <si>
    <t>緑1聖2</t>
    <rPh sb="0" eb="1">
      <t>ミドリ</t>
    </rPh>
    <rPh sb="2" eb="3">
      <t>セイ</t>
    </rPh>
    <phoneticPr fontId="1"/>
  </si>
  <si>
    <t>水地緑+1:100%</t>
    <rPh sb="0" eb="1">
      <t>ミズ</t>
    </rPh>
    <rPh sb="1" eb="2">
      <t>チ</t>
    </rPh>
    <rPh sb="2" eb="3">
      <t>ミドリ</t>
    </rPh>
    <phoneticPr fontId="1"/>
  </si>
  <si>
    <t>Pan</t>
    <phoneticPr fontId="1"/>
  </si>
  <si>
    <t>地2緑3</t>
    <rPh sb="0" eb="1">
      <t>チ</t>
    </rPh>
    <rPh sb="2" eb="3">
      <t>ミドリ</t>
    </rPh>
    <phoneticPr fontId="1"/>
  </si>
  <si>
    <t>地緑+1:100% 地緑血+1:10%</t>
    <rPh sb="0" eb="1">
      <t>チ</t>
    </rPh>
    <rPh sb="1" eb="2">
      <t>ミドリ</t>
    </rPh>
    <rPh sb="10" eb="11">
      <t>チ</t>
    </rPh>
    <rPh sb="11" eb="12">
      <t>ミドリ</t>
    </rPh>
    <rPh sb="12" eb="13">
      <t>ケツ</t>
    </rPh>
    <phoneticPr fontId="1"/>
  </si>
  <si>
    <t>17+</t>
    <phoneticPr fontId="1"/>
  </si>
  <si>
    <t>緑3血2</t>
    <rPh sb="0" eb="1">
      <t>ミドリ</t>
    </rPh>
    <rPh sb="2" eb="3">
      <t>ケツ</t>
    </rPh>
    <phoneticPr fontId="1"/>
  </si>
  <si>
    <t>地緑血+1:10%</t>
    <rPh sb="0" eb="1">
      <t>チ</t>
    </rPh>
    <rPh sb="1" eb="2">
      <t>ミドリ</t>
    </rPh>
    <rPh sb="2" eb="3">
      <t>ケツ</t>
    </rPh>
    <phoneticPr fontId="1"/>
  </si>
  <si>
    <t>15+</t>
    <phoneticPr fontId="1"/>
  </si>
  <si>
    <t>Monster Boar</t>
    <phoneticPr fontId="1"/>
  </si>
  <si>
    <t>Fort of the Ancients</t>
    <phoneticPr fontId="1"/>
  </si>
  <si>
    <t>Tune of Fear</t>
    <phoneticPr fontId="1"/>
  </si>
  <si>
    <t>Tune of Growth</t>
    <phoneticPr fontId="1"/>
  </si>
  <si>
    <t>Tune of Dancing Death</t>
    <phoneticPr fontId="1"/>
  </si>
  <si>
    <t>Awaken Hamadryad</t>
    <phoneticPr fontId="1"/>
  </si>
  <si>
    <t>Alteration</t>
    <phoneticPr fontId="1"/>
  </si>
  <si>
    <t>Fort of the Ancients</t>
    <phoneticPr fontId="1"/>
  </si>
  <si>
    <t>緑4</t>
    <rPh sb="0" eb="1">
      <t>ミドリ</t>
    </rPh>
    <phoneticPr fontId="1"/>
  </si>
  <si>
    <t>儀式</t>
    <rPh sb="0" eb="2">
      <t>ギシキ</t>
    </rPh>
    <phoneticPr fontId="1"/>
  </si>
  <si>
    <t>森林・海中限定</t>
    <phoneticPr fontId="1"/>
  </si>
  <si>
    <t>要塞建設</t>
    <rPh sb="0" eb="2">
      <t>ヨウサイ</t>
    </rPh>
    <rPh sb="2" eb="4">
      <t>ケンセツ</t>
    </rPh>
    <phoneticPr fontId="1"/>
  </si>
  <si>
    <t>州に陸海に応じた種類の要塞を即座に建設します</t>
    <phoneticPr fontId="1"/>
  </si>
  <si>
    <t>Bramble Fort/Kelp Fort</t>
    <phoneticPr fontId="1"/>
  </si>
  <si>
    <t>Pangaea</t>
    <phoneticPr fontId="1"/>
  </si>
  <si>
    <t>Satyr:10　Satyr:10　Harpy:10</t>
    <phoneticPr fontId="1"/>
  </si>
  <si>
    <t>Satyrはそれぞれ小盾装備と投槍装備</t>
    <rPh sb="10" eb="11">
      <t>コ</t>
    </rPh>
    <rPh sb="11" eb="12">
      <t>タテ</t>
    </rPh>
    <rPh sb="12" eb="14">
      <t>ソウビ</t>
    </rPh>
    <rPh sb="15" eb="17">
      <t>ナゲヤリ</t>
    </rPh>
    <rPh sb="17" eb="19">
      <t>ソウビ</t>
    </rPh>
    <phoneticPr fontId="1"/>
  </si>
  <si>
    <t>Centaur:5　Centaur Warrior:5</t>
    <phoneticPr fontId="1"/>
  </si>
  <si>
    <t>Centaur:6</t>
    <phoneticPr fontId="1"/>
  </si>
  <si>
    <t>Satyr Warrior</t>
  </si>
  <si>
    <t>Minotaur Warrior</t>
  </si>
  <si>
    <t>レベル1の聖職者。死か緑の魔法技能も持ち指揮も可能</t>
    <rPh sb="5" eb="8">
      <t>セイショクシャ</t>
    </rPh>
    <rPh sb="9" eb="10">
      <t>シ</t>
    </rPh>
    <rPh sb="11" eb="12">
      <t>ミドリ</t>
    </rPh>
    <rPh sb="13" eb="15">
      <t>マホウ</t>
    </rPh>
    <rPh sb="15" eb="17">
      <t>ギノウ</t>
    </rPh>
    <rPh sb="18" eb="19">
      <t>モ</t>
    </rPh>
    <rPh sb="20" eb="22">
      <t>シキ</t>
    </rPh>
    <rPh sb="23" eb="25">
      <t>カノウ</t>
    </rPh>
    <phoneticPr fontId="1"/>
  </si>
  <si>
    <t>Black Dryad</t>
    <phoneticPr fontId="1"/>
  </si>
  <si>
    <t>レベル2の聖職者。死と緑の魔法技能も持ち奇襲部隊の指揮にも適する</t>
    <rPh sb="5" eb="8">
      <t>セイショクシャ</t>
    </rPh>
    <rPh sb="9" eb="10">
      <t>シ</t>
    </rPh>
    <rPh sb="11" eb="12">
      <t>ミドリ</t>
    </rPh>
    <rPh sb="13" eb="15">
      <t>マホウ</t>
    </rPh>
    <rPh sb="15" eb="17">
      <t>ギノウ</t>
    </rPh>
    <rPh sb="18" eb="19">
      <t>モ</t>
    </rPh>
    <rPh sb="20" eb="22">
      <t>キシュウ</t>
    </rPh>
    <rPh sb="22" eb="24">
      <t>ブタイ</t>
    </rPh>
    <rPh sb="25" eb="27">
      <t>シキ</t>
    </rPh>
    <rPh sb="29" eb="30">
      <t>テキ</t>
    </rPh>
    <phoneticPr fontId="1"/>
  </si>
  <si>
    <t>レベル2の聖職者。緑、死などの魔法技能も持つ</t>
    <rPh sb="5" eb="8">
      <t>セイショクシャ</t>
    </rPh>
    <rPh sb="9" eb="10">
      <t>ミドリ</t>
    </rPh>
    <rPh sb="11" eb="12">
      <t>シ</t>
    </rPh>
    <rPh sb="15" eb="17">
      <t>マホウ</t>
    </rPh>
    <rPh sb="17" eb="19">
      <t>ギノウ</t>
    </rPh>
    <rPh sb="20" eb="21">
      <t>モ</t>
    </rPh>
    <phoneticPr fontId="1"/>
  </si>
  <si>
    <t>Dryad Hag</t>
    <phoneticPr fontId="1"/>
  </si>
  <si>
    <t>Panic Apostate</t>
    <phoneticPr fontId="1"/>
  </si>
  <si>
    <t>緑、死などの魔法技能を持つ。高い魔力を備えるが雇用条件は緩い</t>
    <rPh sb="0" eb="1">
      <t>ミドリ</t>
    </rPh>
    <rPh sb="2" eb="3">
      <t>シ</t>
    </rPh>
    <rPh sb="6" eb="8">
      <t>マホウ</t>
    </rPh>
    <rPh sb="8" eb="10">
      <t>ギノウ</t>
    </rPh>
    <rPh sb="11" eb="12">
      <t>モ</t>
    </rPh>
    <rPh sb="14" eb="15">
      <t>タカ</t>
    </rPh>
    <rPh sb="16" eb="18">
      <t>マリョク</t>
    </rPh>
    <rPh sb="19" eb="20">
      <t>ソナ</t>
    </rPh>
    <rPh sb="23" eb="25">
      <t>コヨウ</t>
    </rPh>
    <rPh sb="25" eb="27">
      <t>ジョウケン</t>
    </rPh>
    <rPh sb="28" eb="29">
      <t>ユル</t>
    </rPh>
    <phoneticPr fontId="1"/>
  </si>
  <si>
    <t>0+</t>
    <phoneticPr fontId="1"/>
  </si>
  <si>
    <t>10+</t>
    <phoneticPr fontId="1"/>
  </si>
  <si>
    <t>70+</t>
    <phoneticPr fontId="1"/>
  </si>
  <si>
    <t>15+</t>
    <phoneticPr fontId="1"/>
  </si>
  <si>
    <t>100+</t>
    <phoneticPr fontId="1"/>
  </si>
  <si>
    <t>Black Centaur</t>
    <phoneticPr fontId="1"/>
  </si>
  <si>
    <t>Asphodel</t>
    <phoneticPr fontId="1"/>
  </si>
  <si>
    <t>Manikin</t>
    <phoneticPr fontId="1"/>
  </si>
  <si>
    <t>聖（城外）</t>
    <rPh sb="0" eb="1">
      <t>セイ</t>
    </rPh>
    <rPh sb="2" eb="3">
      <t>シロ</t>
    </rPh>
    <rPh sb="3" eb="4">
      <t>ソト</t>
    </rPh>
    <phoneticPr fontId="1"/>
  </si>
  <si>
    <t>歩兵</t>
    <rPh sb="0" eb="2">
      <t>ホヘイ</t>
    </rPh>
    <phoneticPr fontId="1"/>
  </si>
  <si>
    <t>眠りの蔓と爪で戦う人間の残骸。死体を消費して作られる</t>
    <rPh sb="0" eb="1">
      <t>ネム</t>
    </rPh>
    <rPh sb="3" eb="4">
      <t>ツル</t>
    </rPh>
    <rPh sb="5" eb="6">
      <t>ツメ</t>
    </rPh>
    <rPh sb="7" eb="8">
      <t>タタカ</t>
    </rPh>
    <rPh sb="9" eb="11">
      <t>ニンゲン</t>
    </rPh>
    <rPh sb="12" eb="14">
      <t>ザンガイ</t>
    </rPh>
    <rPh sb="15" eb="17">
      <t>シタイ</t>
    </rPh>
    <rPh sb="18" eb="20">
      <t>ショウヒ</t>
    </rPh>
    <rPh sb="22" eb="23">
      <t>ツク</t>
    </rPh>
    <phoneticPr fontId="1"/>
  </si>
  <si>
    <t>20</t>
    <phoneticPr fontId="1"/>
  </si>
  <si>
    <t>p</t>
    <phoneticPr fontId="1"/>
  </si>
  <si>
    <t>f</t>
    <phoneticPr fontId="1"/>
  </si>
  <si>
    <t>Mandragora</t>
    <phoneticPr fontId="1"/>
  </si>
  <si>
    <t>二本の蔓を持つ人間の残骸の強化版。群れると神さえも倒し得る</t>
    <rPh sb="0" eb="2">
      <t>ニホン</t>
    </rPh>
    <rPh sb="3" eb="4">
      <t>ツル</t>
    </rPh>
    <rPh sb="5" eb="6">
      <t>モ</t>
    </rPh>
    <rPh sb="7" eb="9">
      <t>ニンゲン</t>
    </rPh>
    <rPh sb="10" eb="12">
      <t>ザンガイ</t>
    </rPh>
    <rPh sb="13" eb="15">
      <t>キョウカ</t>
    </rPh>
    <rPh sb="15" eb="16">
      <t>バン</t>
    </rPh>
    <rPh sb="17" eb="18">
      <t>ム</t>
    </rPh>
    <rPh sb="21" eb="22">
      <t>カミ</t>
    </rPh>
    <rPh sb="25" eb="26">
      <t>タオ</t>
    </rPh>
    <rPh sb="27" eb="28">
      <t>ウ</t>
    </rPh>
    <phoneticPr fontId="1"/>
  </si>
  <si>
    <t>Carrion Beast</t>
    <phoneticPr fontId="1"/>
  </si>
  <si>
    <t>聖（森）</t>
    <rPh sb="0" eb="1">
      <t>セイ</t>
    </rPh>
    <rPh sb="2" eb="3">
      <t>モリ</t>
    </rPh>
    <phoneticPr fontId="1"/>
  </si>
  <si>
    <t>眠りの蔓と噛み付きで戦う狼の残骸。人間よりも足が速い</t>
    <rPh sb="0" eb="1">
      <t>ネム</t>
    </rPh>
    <rPh sb="3" eb="4">
      <t>ツル</t>
    </rPh>
    <rPh sb="5" eb="6">
      <t>カ</t>
    </rPh>
    <rPh sb="7" eb="8">
      <t>ツ</t>
    </rPh>
    <rPh sb="10" eb="11">
      <t>タタカ</t>
    </rPh>
    <rPh sb="12" eb="13">
      <t>オオカミ</t>
    </rPh>
    <rPh sb="14" eb="16">
      <t>ザンガイ</t>
    </rPh>
    <rPh sb="17" eb="19">
      <t>ニンゲン</t>
    </rPh>
    <rPh sb="22" eb="23">
      <t>アシ</t>
    </rPh>
    <rPh sb="24" eb="25">
      <t>ハヤ</t>
    </rPh>
    <phoneticPr fontId="1"/>
  </si>
  <si>
    <t>眠りの蔓と噛み付きで戦う猪の残骸。少し鈍いがより強靭</t>
    <rPh sb="0" eb="1">
      <t>ネム</t>
    </rPh>
    <rPh sb="3" eb="4">
      <t>ツル</t>
    </rPh>
    <rPh sb="5" eb="6">
      <t>カ</t>
    </rPh>
    <rPh sb="7" eb="8">
      <t>ツ</t>
    </rPh>
    <rPh sb="10" eb="11">
      <t>タタカ</t>
    </rPh>
    <rPh sb="12" eb="13">
      <t>イノシシ</t>
    </rPh>
    <rPh sb="14" eb="16">
      <t>ザンガイ</t>
    </rPh>
    <rPh sb="17" eb="18">
      <t>スコ</t>
    </rPh>
    <rPh sb="19" eb="20">
      <t>ニブ</t>
    </rPh>
    <rPh sb="24" eb="26">
      <t>キョウジン</t>
    </rPh>
    <phoneticPr fontId="1"/>
  </si>
  <si>
    <t>眠りの蔓と蹄で戦う馬の残骸。やや大きく高速かつ強靭</t>
    <rPh sb="0" eb="1">
      <t>ネム</t>
    </rPh>
    <rPh sb="3" eb="4">
      <t>ツル</t>
    </rPh>
    <rPh sb="5" eb="6">
      <t>ヒヅメ</t>
    </rPh>
    <rPh sb="7" eb="8">
      <t>タタカ</t>
    </rPh>
    <rPh sb="9" eb="10">
      <t>ウマ</t>
    </rPh>
    <rPh sb="11" eb="13">
      <t>ザンガイ</t>
    </rPh>
    <rPh sb="16" eb="17">
      <t>オオ</t>
    </rPh>
    <rPh sb="19" eb="21">
      <t>コウソク</t>
    </rPh>
    <rPh sb="23" eb="25">
      <t>キョウジン</t>
    </rPh>
    <phoneticPr fontId="1"/>
  </si>
  <si>
    <t>軍用象</t>
    <rPh sb="0" eb="2">
      <t>グンヨウ</t>
    </rPh>
    <rPh sb="2" eb="3">
      <t>ゾウ</t>
    </rPh>
    <phoneticPr fontId="1"/>
  </si>
  <si>
    <t>眠りの蔓二本と牙で戦う象の残骸。小さな敵は生前同様に蹂躙する</t>
    <rPh sb="0" eb="1">
      <t>ネム</t>
    </rPh>
    <rPh sb="3" eb="4">
      <t>ツル</t>
    </rPh>
    <rPh sb="4" eb="6">
      <t>ニホン</t>
    </rPh>
    <rPh sb="7" eb="8">
      <t>キバ</t>
    </rPh>
    <rPh sb="9" eb="10">
      <t>タタカ</t>
    </rPh>
    <rPh sb="11" eb="12">
      <t>ゾウ</t>
    </rPh>
    <rPh sb="13" eb="15">
      <t>ザンガイ</t>
    </rPh>
    <rPh sb="16" eb="17">
      <t>チイ</t>
    </rPh>
    <rPh sb="19" eb="20">
      <t>テキ</t>
    </rPh>
    <rPh sb="21" eb="23">
      <t>セイゼン</t>
    </rPh>
    <rPh sb="23" eb="25">
      <t>ドウヨウ</t>
    </rPh>
    <rPh sb="26" eb="28">
      <t>ジュウリン</t>
    </rPh>
    <phoneticPr fontId="1"/>
  </si>
  <si>
    <t>Harpy Manikin</t>
    <phoneticPr fontId="1"/>
  </si>
  <si>
    <t>眠りの蔓二本で戦う鳥人間の残骸。飛行できず非常に鈍い</t>
    <rPh sb="0" eb="1">
      <t>ネム</t>
    </rPh>
    <rPh sb="3" eb="4">
      <t>ツル</t>
    </rPh>
    <rPh sb="4" eb="6">
      <t>ニホン</t>
    </rPh>
    <rPh sb="7" eb="8">
      <t>タタカ</t>
    </rPh>
    <rPh sb="9" eb="10">
      <t>トリ</t>
    </rPh>
    <rPh sb="10" eb="12">
      <t>ニンゲン</t>
    </rPh>
    <rPh sb="13" eb="15">
      <t>ザンガイ</t>
    </rPh>
    <rPh sb="16" eb="18">
      <t>ヒコウ</t>
    </rPh>
    <rPh sb="21" eb="23">
      <t>ヒジョウ</t>
    </rPh>
    <rPh sb="24" eb="25">
      <t>ニブ</t>
    </rPh>
    <phoneticPr fontId="1"/>
  </si>
  <si>
    <t>14</t>
    <phoneticPr fontId="1"/>
  </si>
  <si>
    <t>Satyr Manikin</t>
    <phoneticPr fontId="1"/>
  </si>
  <si>
    <t>眠りの蔓と爪で戦う山羊人間の残骸。人間に近いがより強靭</t>
    <rPh sb="0" eb="1">
      <t>ネム</t>
    </rPh>
    <rPh sb="3" eb="4">
      <t>ツル</t>
    </rPh>
    <rPh sb="5" eb="6">
      <t>ツメ</t>
    </rPh>
    <rPh sb="7" eb="8">
      <t>タタカ</t>
    </rPh>
    <rPh sb="9" eb="11">
      <t>ヤギ</t>
    </rPh>
    <rPh sb="11" eb="13">
      <t>ニンゲン</t>
    </rPh>
    <rPh sb="14" eb="16">
      <t>ザンガイ</t>
    </rPh>
    <rPh sb="17" eb="19">
      <t>ニンゲン</t>
    </rPh>
    <rPh sb="20" eb="21">
      <t>チカ</t>
    </rPh>
    <rPh sb="25" eb="27">
      <t>キョウジン</t>
    </rPh>
    <phoneticPr fontId="1"/>
  </si>
  <si>
    <t>Minotaur Manikin</t>
    <phoneticPr fontId="1"/>
  </si>
  <si>
    <t>眠りの蔓、爪、角で戦う牛人間の残骸。蹂躙は行わない</t>
    <rPh sb="0" eb="1">
      <t>ネム</t>
    </rPh>
    <rPh sb="3" eb="4">
      <t>ツル</t>
    </rPh>
    <rPh sb="5" eb="6">
      <t>ツメ</t>
    </rPh>
    <rPh sb="7" eb="8">
      <t>ツノ</t>
    </rPh>
    <rPh sb="9" eb="10">
      <t>タタカ</t>
    </rPh>
    <rPh sb="11" eb="12">
      <t>ウシ</t>
    </rPh>
    <rPh sb="12" eb="14">
      <t>ニンゲン</t>
    </rPh>
    <rPh sb="15" eb="17">
      <t>ザンガイ</t>
    </rPh>
    <rPh sb="18" eb="20">
      <t>ジュウリン</t>
    </rPh>
    <rPh sb="21" eb="22">
      <t>オコナ</t>
    </rPh>
    <phoneticPr fontId="1"/>
  </si>
  <si>
    <t>Sagittarian Carcass</t>
    <phoneticPr fontId="1"/>
  </si>
  <si>
    <t>蔓の鞭や弓を備える馬人間の残骸。敵を捕縛しながら戦える</t>
    <rPh sb="0" eb="1">
      <t>ツル</t>
    </rPh>
    <rPh sb="2" eb="3">
      <t>ムチ</t>
    </rPh>
    <rPh sb="4" eb="5">
      <t>ユミ</t>
    </rPh>
    <rPh sb="6" eb="7">
      <t>ソナ</t>
    </rPh>
    <rPh sb="9" eb="10">
      <t>ウマ</t>
    </rPh>
    <rPh sb="10" eb="12">
      <t>ニンゲン</t>
    </rPh>
    <rPh sb="13" eb="15">
      <t>ザンガイ</t>
    </rPh>
    <rPh sb="16" eb="17">
      <t>テキ</t>
    </rPh>
    <rPh sb="18" eb="20">
      <t>ホバク</t>
    </rPh>
    <rPh sb="24" eb="25">
      <t>タタカ</t>
    </rPh>
    <phoneticPr fontId="1"/>
  </si>
  <si>
    <t>y</t>
    <phoneticPr fontId="1"/>
  </si>
  <si>
    <t>Centaur Hierophant</t>
    <phoneticPr fontId="1"/>
  </si>
  <si>
    <t>城</t>
    <rPh sb="0" eb="1">
      <t>シロ</t>
    </rPh>
    <phoneticPr fontId="1"/>
  </si>
  <si>
    <t>城森</t>
    <rPh sb="0" eb="1">
      <t>シロ</t>
    </rPh>
    <rPh sb="1" eb="2">
      <t>モリ</t>
    </rPh>
    <phoneticPr fontId="1"/>
  </si>
  <si>
    <t>聖1</t>
    <rPh sb="0" eb="1">
      <t>セイ</t>
    </rPh>
    <phoneticPr fontId="1"/>
  </si>
  <si>
    <t>死緑+1:100% 地+1:10%</t>
    <rPh sb="0" eb="1">
      <t>シ</t>
    </rPh>
    <rPh sb="1" eb="2">
      <t>ミドリ</t>
    </rPh>
    <rPh sb="10" eb="11">
      <t>チ</t>
    </rPh>
    <phoneticPr fontId="1"/>
  </si>
  <si>
    <t>Centauride Hierophantide</t>
    <phoneticPr fontId="1"/>
  </si>
  <si>
    <t>死緑+1:100% 水+1:10%</t>
    <rPh sb="0" eb="1">
      <t>シ</t>
    </rPh>
    <rPh sb="1" eb="2">
      <t>ミドリ</t>
    </rPh>
    <rPh sb="10" eb="11">
      <t>ミズ</t>
    </rPh>
    <phoneticPr fontId="1"/>
  </si>
  <si>
    <t>7+</t>
    <phoneticPr fontId="1"/>
  </si>
  <si>
    <t>7+</t>
    <phoneticPr fontId="1"/>
  </si>
  <si>
    <t>死1緑1聖2</t>
    <rPh sb="0" eb="1">
      <t>シ</t>
    </rPh>
    <rPh sb="2" eb="3">
      <t>ミドリ</t>
    </rPh>
    <rPh sb="4" eb="5">
      <t>セイ</t>
    </rPh>
    <phoneticPr fontId="1"/>
  </si>
  <si>
    <t>死1緑2聖2</t>
    <rPh sb="0" eb="1">
      <t>シ</t>
    </rPh>
    <rPh sb="2" eb="3">
      <t>ミドリ</t>
    </rPh>
    <rPh sb="4" eb="5">
      <t>セイ</t>
    </rPh>
    <phoneticPr fontId="1"/>
  </si>
  <si>
    <t>水地死+1:100% 水地死+1:10%</t>
    <rPh sb="0" eb="1">
      <t>ミズ</t>
    </rPh>
    <rPh sb="1" eb="2">
      <t>チ</t>
    </rPh>
    <rPh sb="2" eb="3">
      <t>シ</t>
    </rPh>
    <rPh sb="11" eb="12">
      <t>ミズ</t>
    </rPh>
    <rPh sb="12" eb="13">
      <t>チ</t>
    </rPh>
    <rPh sb="13" eb="14">
      <t>シ</t>
    </rPh>
    <phoneticPr fontId="1"/>
  </si>
  <si>
    <t>13+</t>
    <phoneticPr fontId="1"/>
  </si>
  <si>
    <t>Panic Apostate</t>
    <phoneticPr fontId="1"/>
  </si>
  <si>
    <t>死2緑3</t>
    <rPh sb="0" eb="1">
      <t>シ</t>
    </rPh>
    <rPh sb="2" eb="3">
      <t>ミドリ</t>
    </rPh>
    <phoneticPr fontId="1"/>
  </si>
  <si>
    <t>水地死緑+1:100% 水地死緑+1:10%</t>
    <rPh sb="0" eb="1">
      <t>ミズ</t>
    </rPh>
    <rPh sb="1" eb="2">
      <t>チ</t>
    </rPh>
    <rPh sb="2" eb="3">
      <t>シ</t>
    </rPh>
    <rPh sb="3" eb="4">
      <t>ミドリ</t>
    </rPh>
    <rPh sb="12" eb="13">
      <t>ミズ</t>
    </rPh>
    <rPh sb="13" eb="14">
      <t>チ</t>
    </rPh>
    <rPh sb="14" eb="15">
      <t>シ</t>
    </rPh>
    <rPh sb="15" eb="16">
      <t>ミドリ</t>
    </rPh>
    <phoneticPr fontId="1"/>
  </si>
  <si>
    <t>17+</t>
    <phoneticPr fontId="1"/>
  </si>
  <si>
    <t>Carrion Centaur</t>
    <phoneticPr fontId="1"/>
  </si>
  <si>
    <t>Carrion Lady</t>
    <phoneticPr fontId="1"/>
  </si>
  <si>
    <t>Carrion Lord</t>
    <phoneticPr fontId="1"/>
  </si>
  <si>
    <t>Quick Roots</t>
    <phoneticPr fontId="1"/>
  </si>
  <si>
    <t>Regrowth</t>
    <phoneticPr fontId="1"/>
  </si>
  <si>
    <t>Mend the Dead</t>
    <phoneticPr fontId="1"/>
  </si>
  <si>
    <t>Puppet Mastery</t>
    <phoneticPr fontId="1"/>
  </si>
  <si>
    <t>Carrion Growth</t>
    <phoneticPr fontId="1"/>
  </si>
  <si>
    <t>Enchantment</t>
    <phoneticPr fontId="1"/>
  </si>
  <si>
    <t>緑1</t>
    <rPh sb="0" eb="1">
      <t>ミドリ</t>
    </rPh>
    <phoneticPr fontId="1"/>
  </si>
  <si>
    <t>死1</t>
    <rPh sb="0" eb="1">
      <t>シ</t>
    </rPh>
    <phoneticPr fontId="1"/>
  </si>
  <si>
    <t>緑3</t>
    <rPh sb="0" eb="1">
      <t>ミドリ</t>
    </rPh>
    <phoneticPr fontId="1"/>
  </si>
  <si>
    <t>死2</t>
    <rPh sb="0" eb="1">
      <t>シ</t>
    </rPh>
    <phoneticPr fontId="1"/>
  </si>
  <si>
    <t>聖1</t>
    <rPh sb="0" eb="1">
      <t>セイ</t>
    </rPh>
    <phoneticPr fontId="1"/>
  </si>
  <si>
    <t>聖2</t>
    <rPh sb="0" eb="1">
      <t>セイ</t>
    </rPh>
    <phoneticPr fontId="1"/>
  </si>
  <si>
    <t>聖3</t>
    <rPh sb="0" eb="1">
      <t>セイ</t>
    </rPh>
    <phoneticPr fontId="1"/>
  </si>
  <si>
    <t>聖4</t>
    <rPh sb="0" eb="1">
      <t>セイ</t>
    </rPh>
    <phoneticPr fontId="1"/>
  </si>
  <si>
    <t>戦闘</t>
    <rPh sb="0" eb="2">
      <t>セントウ</t>
    </rPh>
    <phoneticPr fontId="1"/>
  </si>
  <si>
    <t>陸上専用</t>
    <rPh sb="0" eb="2">
      <t>リクジョウ</t>
    </rPh>
    <rPh sb="2" eb="4">
      <t>センヨウ</t>
    </rPh>
    <phoneticPr fontId="1"/>
  </si>
  <si>
    <t>水陸両用</t>
    <rPh sb="0" eb="2">
      <t>スイリク</t>
    </rPh>
    <rPh sb="2" eb="4">
      <t>リョウヨウ</t>
    </rPh>
    <phoneticPr fontId="1"/>
  </si>
  <si>
    <t>指揮官召喚</t>
    <rPh sb="0" eb="3">
      <t>シキカン</t>
    </rPh>
    <rPh sb="3" eb="5">
      <t>ショウカン</t>
    </rPh>
    <phoneticPr fontId="1"/>
  </si>
  <si>
    <t>強化</t>
    <rPh sb="0" eb="2">
      <t>キョウカ</t>
    </rPh>
    <phoneticPr fontId="1"/>
  </si>
  <si>
    <t>全体強化</t>
    <rPh sb="0" eb="2">
      <t>ゼンタイ</t>
    </rPh>
    <rPh sb="2" eb="4">
      <t>キョウカ</t>
    </rPh>
    <phoneticPr fontId="1"/>
  </si>
  <si>
    <t>治療</t>
    <rPh sb="0" eb="2">
      <t>チリョウ</t>
    </rPh>
    <phoneticPr fontId="1"/>
  </si>
  <si>
    <t>小範囲の味方の移動速度を倍増させます</t>
    <rPh sb="0" eb="3">
      <t>ショウハンイ</t>
    </rPh>
    <rPh sb="4" eb="6">
      <t>ミカタ</t>
    </rPh>
    <rPh sb="7" eb="9">
      <t>イドウ</t>
    </rPh>
    <rPh sb="9" eb="11">
      <t>ソクド</t>
    </rPh>
    <rPh sb="12" eb="14">
      <t>バイゾウ</t>
    </rPh>
    <phoneticPr fontId="1"/>
  </si>
  <si>
    <t>小範囲のアンデッドの移動速度を倍増させます</t>
    <rPh sb="0" eb="3">
      <t>ショウハンイ</t>
    </rPh>
    <rPh sb="10" eb="12">
      <t>イドウ</t>
    </rPh>
    <rPh sb="12" eb="14">
      <t>ソクド</t>
    </rPh>
    <rPh sb="15" eb="17">
      <t>バイゾウ</t>
    </rPh>
    <phoneticPr fontId="1"/>
  </si>
  <si>
    <t>中範囲のアンデッドに再生能力を与えます</t>
    <rPh sb="0" eb="1">
      <t>チュウ</t>
    </rPh>
    <rPh sb="1" eb="3">
      <t>ハンイ</t>
    </rPh>
    <rPh sb="10" eb="12">
      <t>サイセイ</t>
    </rPh>
    <rPh sb="12" eb="14">
      <t>ノウリョク</t>
    </rPh>
    <rPh sb="15" eb="16">
      <t>アタ</t>
    </rPh>
    <phoneticPr fontId="1"/>
  </si>
  <si>
    <t>アンデッド1体のHPを回復させます</t>
    <rPh sb="6" eb="7">
      <t>タイ</t>
    </rPh>
    <rPh sb="11" eb="13">
      <t>カイフク</t>
    </rPh>
    <phoneticPr fontId="1"/>
  </si>
  <si>
    <t>味方のアンデッド全員の移動速度を倍増させようと試みます</t>
    <rPh sb="0" eb="2">
      <t>ミカタ</t>
    </rPh>
    <rPh sb="8" eb="10">
      <t>ゼンイン</t>
    </rPh>
    <rPh sb="11" eb="13">
      <t>イドウ</t>
    </rPh>
    <rPh sb="13" eb="15">
      <t>ソクド</t>
    </rPh>
    <rPh sb="16" eb="18">
      <t>バイゾウ</t>
    </rPh>
    <rPh sb="23" eb="24">
      <t>ココロ</t>
    </rPh>
    <phoneticPr fontId="1"/>
  </si>
  <si>
    <t>味方のアンデッド全員に再生能力を与えようと試みます</t>
    <rPh sb="0" eb="2">
      <t>ミカタ</t>
    </rPh>
    <rPh sb="8" eb="10">
      <t>ゼンイン</t>
    </rPh>
    <rPh sb="11" eb="13">
      <t>サイセイ</t>
    </rPh>
    <rPh sb="13" eb="15">
      <t>ノウリョク</t>
    </rPh>
    <rPh sb="16" eb="17">
      <t>アタ</t>
    </rPh>
    <rPh sb="21" eb="22">
      <t>ココロ</t>
    </rPh>
    <phoneticPr fontId="1"/>
  </si>
  <si>
    <t>アンデッドの下級聖職者Carrion Centaurを召喚します</t>
    <rPh sb="6" eb="8">
      <t>カキュウ</t>
    </rPh>
    <rPh sb="8" eb="11">
      <t>セイショクシャ</t>
    </rPh>
    <rPh sb="27" eb="29">
      <t>ショウカン</t>
    </rPh>
    <phoneticPr fontId="1"/>
  </si>
  <si>
    <t>アンデッドの中級聖職者Carrion Ladyを召喚します</t>
    <rPh sb="6" eb="8">
      <t>チュウキュウ</t>
    </rPh>
    <rPh sb="8" eb="11">
      <t>セイショクシャ</t>
    </rPh>
    <rPh sb="24" eb="26">
      <t>ショウカン</t>
    </rPh>
    <phoneticPr fontId="1"/>
  </si>
  <si>
    <t>アンデッドの上級聖職者かつ魔術師であるCarrion Lordを召喚します</t>
    <rPh sb="6" eb="8">
      <t>ジョウキュウ</t>
    </rPh>
    <rPh sb="8" eb="11">
      <t>セイショクシャ</t>
    </rPh>
    <rPh sb="13" eb="16">
      <t>マジュツシ</t>
    </rPh>
    <rPh sb="32" eb="34">
      <t>ショウカン</t>
    </rPh>
    <phoneticPr fontId="1"/>
  </si>
  <si>
    <t>Carrion Centaur</t>
    <phoneticPr fontId="1"/>
  </si>
  <si>
    <t>Haste</t>
    <phoneticPr fontId="1"/>
  </si>
  <si>
    <t>Regeneration</t>
    <phoneticPr fontId="1"/>
  </si>
  <si>
    <t>30+5</t>
    <phoneticPr fontId="1"/>
  </si>
  <si>
    <t>1+1</t>
    <phoneticPr fontId="1"/>
  </si>
  <si>
    <t>アンデッドにのみ作用\n味方にのみ作用</t>
    <rPh sb="8" eb="10">
      <t>サヨウ</t>
    </rPh>
    <rPh sb="12" eb="14">
      <t>ミカタ</t>
    </rPh>
    <rPh sb="17" eb="19">
      <t>サヨウ</t>
    </rPh>
    <phoneticPr fontId="1"/>
  </si>
  <si>
    <t>2+1</t>
    <phoneticPr fontId="1"/>
  </si>
  <si>
    <t>防御無視\nアンデッドにのみ作用</t>
    <rPh sb="0" eb="2">
      <t>ボウギョ</t>
    </rPh>
    <rPh sb="2" eb="4">
      <t>ムシ</t>
    </rPh>
    <rPh sb="14" eb="16">
      <t>サヨウ</t>
    </rPh>
    <phoneticPr fontId="1"/>
  </si>
  <si>
    <t>抵抗可能\nアンデッドにのみ作用\n味方にのみ作用</t>
    <rPh sb="0" eb="2">
      <t>テイコウ</t>
    </rPh>
    <rPh sb="2" eb="4">
      <t>カノウ</t>
    </rPh>
    <rPh sb="14" eb="16">
      <t>サヨウ</t>
    </rPh>
    <rPh sb="18" eb="20">
      <t>ミカタ</t>
    </rPh>
    <rPh sb="23" eb="25">
      <t>サヨウ</t>
    </rPh>
    <phoneticPr fontId="1"/>
  </si>
  <si>
    <t>抵抗容易\nアンデッドにのみ作用\n味方にのみ作用</t>
    <rPh sb="0" eb="2">
      <t>テイコウ</t>
    </rPh>
    <rPh sb="2" eb="4">
      <t>ヨウイ</t>
    </rPh>
    <rPh sb="14" eb="16">
      <t>サヨウ</t>
    </rPh>
    <rPh sb="18" eb="20">
      <t>ミカタ</t>
    </rPh>
    <rPh sb="23" eb="25">
      <t>サヨウ</t>
    </rPh>
    <phoneticPr fontId="1"/>
  </si>
  <si>
    <t>Grow Fortress</t>
    <phoneticPr fontId="1"/>
  </si>
  <si>
    <t>Carrion Centaur</t>
    <phoneticPr fontId="1"/>
  </si>
  <si>
    <t>Carrion Lady</t>
    <phoneticPr fontId="1"/>
  </si>
  <si>
    <t>Carrion Lord</t>
    <phoneticPr fontId="1"/>
  </si>
  <si>
    <t>Quick Roots</t>
    <phoneticPr fontId="1"/>
  </si>
  <si>
    <t>Regrowth</t>
    <phoneticPr fontId="1"/>
  </si>
  <si>
    <t>Mend the Dead</t>
    <phoneticPr fontId="1"/>
  </si>
  <si>
    <t>Puppet Mastery</t>
    <phoneticPr fontId="1"/>
  </si>
  <si>
    <t>Carrion Growth</t>
    <phoneticPr fontId="1"/>
  </si>
  <si>
    <t>Asphodel</t>
    <phoneticPr fontId="1"/>
  </si>
  <si>
    <t>Centaur Hierophant</t>
    <phoneticPr fontId="1"/>
  </si>
  <si>
    <t>Satyr Sneak:10　Satyr:10　Harpy:10</t>
    <phoneticPr fontId="1"/>
  </si>
  <si>
    <t>Minotaur Lord</t>
    <phoneticPr fontId="1"/>
  </si>
  <si>
    <t>Centaur:5　Satyr:10</t>
    <phoneticPr fontId="1"/>
  </si>
  <si>
    <t>Centaur:6</t>
    <phoneticPr fontId="1"/>
  </si>
  <si>
    <t>Bramble Fort</t>
    <phoneticPr fontId="1"/>
  </si>
  <si>
    <t>Standard</t>
    <phoneticPr fontId="1"/>
  </si>
  <si>
    <t>400（森林のみ200）</t>
    <phoneticPr fontId="1"/>
  </si>
  <si>
    <t>500（森林のみ250）</t>
    <phoneticPr fontId="1"/>
  </si>
  <si>
    <t>サテュロス、ケンタウロス、ミノタウロス、パン、キャリオン</t>
    <phoneticPr fontId="1"/>
  </si>
  <si>
    <t>人口を徐々に減少、死体からManikinを生産、森林からCarrion Beastを生産</t>
    <rPh sb="0" eb="2">
      <t>ジンコウ</t>
    </rPh>
    <rPh sb="3" eb="5">
      <t>ジョジョ</t>
    </rPh>
    <rPh sb="6" eb="8">
      <t>ゲンショウ</t>
    </rPh>
    <rPh sb="9" eb="11">
      <t>シタイ</t>
    </rPh>
    <rPh sb="21" eb="23">
      <t>セイサン</t>
    </rPh>
    <rPh sb="24" eb="26">
      <t>シンリン</t>
    </rPh>
    <rPh sb="42" eb="44">
      <t>セイサン</t>
    </rPh>
    <phoneticPr fontId="1"/>
  </si>
  <si>
    <t>The Carrion Grove</t>
    <phoneticPr fontId="1"/>
  </si>
  <si>
    <t>死1緑6</t>
    <rPh sb="0" eb="1">
      <t>シ</t>
    </rPh>
    <rPh sb="2" eb="3">
      <t>ミドリ</t>
    </rPh>
    <phoneticPr fontId="1"/>
  </si>
  <si>
    <t>Asphodelは、かつては自然との繋がりを持つ野性的な生物が住む森の国、Pangaeaの一部でした。
サテュロス、ケンタウロス、そしてミノタウロスのような半人は、森の深部にある神聖なる木立の支配者に仕えます。
古代には、森は世界の多くを覆っていましたが、しかしそれは変わりました。
人間は最早獣ではなく、動物は最早野生の存在ではありません。
野生の世界は、消えようとしています。
野生の森の破壊に応え、腹を空かせた暗き神は現れました。
神聖なる木立のPanは荒野の破壊を阻止できず、その一部は反乱を起こし、文明世界へと暗き激怒を以って反撃しました。
Panic Apostateとその支持者たちは闇の神の影響を受け、その毛皮は復讐に燃える森の雰囲気と同じく黒く染まります。
しかし、勝利は対価と共に来ます。
半人と文明的な人間の双方は、Carrion Woodsの呪いに屈します。
Asphodelは、生ける腐肉が巣食う呪われた森の領域へと徐々に変化しています。</t>
    <rPh sb="408" eb="410">
      <t>スク</t>
    </rPh>
    <phoneticPr fontId="1"/>
  </si>
  <si>
    <t>Vanheimは、背の高い神秘的な種族、Vanが住む霧深い荒野と厳しい環境の森の地です。
人間は人口の大部分を構成しますが、しかし国の統治者はVanとして知られる背が高く、生来神秘的な種族に属します。
VanはかつてJotunheimの巨人と戦いましたが、人間の接近により、彼らはその注意を他へと向けました。
現在、極めて少数のVanだけが残り、人間は最早奴隷ではありません。
人間は、Vanheimの標準的な歩兵隊を構成します。
Vanは、一部の忠実な人間に、より優れた戦闘技能と、野性的な怒りか狼の姿を取る能力を与えました。
Vanは並外れた速さを持つ馬に乗って戦う、幻術の達人です。
女性のVanはValkyrieと呼ばれ、飛行能力を持ちます。
この能力は、死の伝令として彼女らを用いた、死せる神からの贈り物でした。
その日々においては、血は贄とされました。
この古き手法は長らく用いられませんでしたが、Vanの中でも最も古き者たちは、いかにして自然を血で満たすのかを覚えています。
Vanは非常に優れた船乗りであり、海を渡ることができます。</t>
    <phoneticPr fontId="1"/>
  </si>
  <si>
    <t>Jotunheimは、厳しい冬と涼しい夏の地です。
それは巨人と小鬼の住処です。
Jotunの巨人は、非常に強力かつ強靭です。
彼らは寒さの中で生まれ、寒冷な気候に苦しめられません。
滅多に協力し合うことがない複数のJarlらによって、Jotunheimは統治されます。
Jotunheimの中心には、古代の鉄と氷の森が存在します。
そこには、素晴らしい魔術的な技能を持つ老いたる邪悪なる魔女、Gygjaが住みます。
彼女らは、Jotunの森の小さな、邪悪なる小鬼であるVaettiに奉仕されています。
彼らは森林地帯から外に出る危険を滅多に冒さず、Gygjaが命じない限りはJotunheimの軍に加わりません。
Jotunheimの民は、非常に寒い州に住むことを好みます。</t>
    <phoneticPr fontId="1"/>
  </si>
  <si>
    <t>人間、ヴァン</t>
    <rPh sb="0" eb="2">
      <t>ニンゲン</t>
    </rPh>
    <phoneticPr fontId="1"/>
  </si>
  <si>
    <t>統治下にない海域を超えた徴税が可能</t>
    <phoneticPr fontId="1"/>
  </si>
  <si>
    <t>Cold1</t>
    <phoneticPr fontId="1"/>
  </si>
  <si>
    <t>血の供犠を実行可能</t>
    <phoneticPr fontId="1"/>
  </si>
  <si>
    <t>Castle</t>
    <phoneticPr fontId="1"/>
  </si>
  <si>
    <t>Standard</t>
    <phoneticPr fontId="1"/>
  </si>
  <si>
    <t>Vanhalla, The Halls of Andvare</t>
    <phoneticPr fontId="1"/>
  </si>
  <si>
    <t>風2地3</t>
    <rPh sb="0" eb="1">
      <t>カゼ</t>
    </rPh>
    <rPh sb="2" eb="3">
      <t>チ</t>
    </rPh>
    <phoneticPr fontId="1"/>
  </si>
  <si>
    <t>Scout</t>
    <phoneticPr fontId="1"/>
  </si>
  <si>
    <t>城</t>
    <rPh sb="0" eb="1">
      <t>シロ</t>
    </rPh>
    <phoneticPr fontId="1"/>
  </si>
  <si>
    <t>斥候</t>
    <rPh sb="0" eb="2">
      <t>セッコウ</t>
    </rPh>
    <phoneticPr fontId="1"/>
  </si>
  <si>
    <t>標準的な斥候。敵地の偵察を担う。山地、森林適応</t>
    <phoneticPr fontId="1"/>
  </si>
  <si>
    <t>16</t>
    <phoneticPr fontId="1"/>
  </si>
  <si>
    <t>fm</t>
    <phoneticPr fontId="1"/>
  </si>
  <si>
    <t>Herse</t>
    <phoneticPr fontId="1"/>
  </si>
  <si>
    <t>指揮官</t>
    <rPh sb="0" eb="3">
      <t>シキカン</t>
    </rPh>
    <phoneticPr fontId="1"/>
  </si>
  <si>
    <t>標準的な指揮官。芸はないが安価で雇いやすい</t>
    <rPh sb="0" eb="3">
      <t>ヒョウジュンテキ</t>
    </rPh>
    <rPh sb="4" eb="7">
      <t>シキカン</t>
    </rPh>
    <rPh sb="8" eb="9">
      <t>ゲイ</t>
    </rPh>
    <rPh sb="13" eb="15">
      <t>アンカ</t>
    </rPh>
    <rPh sb="16" eb="17">
      <t>ヤト</t>
    </rPh>
    <phoneticPr fontId="1"/>
  </si>
  <si>
    <t>12</t>
    <phoneticPr fontId="1"/>
  </si>
  <si>
    <t>Vanherse</t>
  </si>
  <si>
    <t>y</t>
    <phoneticPr fontId="1"/>
  </si>
  <si>
    <t>y</t>
    <phoneticPr fontId="1"/>
  </si>
  <si>
    <t>Vanjarl</t>
  </si>
  <si>
    <t>Vanadrott</t>
  </si>
  <si>
    <t>20+</t>
  </si>
  <si>
    <t>Dwarven Smith</t>
  </si>
  <si>
    <t>0+</t>
  </si>
  <si>
    <t>m</t>
  </si>
  <si>
    <t>Huskarl</t>
    <phoneticPr fontId="1"/>
  </si>
  <si>
    <t>歩兵</t>
    <rPh sb="0" eb="2">
      <t>ホヘイ</t>
    </rPh>
    <phoneticPr fontId="1"/>
  </si>
  <si>
    <t>斧、投槍、盾を持つ歩兵。一撃は重いが迎撃に弱い</t>
    <rPh sb="0" eb="1">
      <t>オノ</t>
    </rPh>
    <rPh sb="2" eb="4">
      <t>ナゲヤリ</t>
    </rPh>
    <rPh sb="5" eb="6">
      <t>タテ</t>
    </rPh>
    <rPh sb="7" eb="8">
      <t>モ</t>
    </rPh>
    <rPh sb="9" eb="11">
      <t>ホヘイ</t>
    </rPh>
    <rPh sb="12" eb="14">
      <t>イチゲキ</t>
    </rPh>
    <rPh sb="15" eb="16">
      <t>オモ</t>
    </rPh>
    <rPh sb="18" eb="20">
      <t>ゲイゲキ</t>
    </rPh>
    <rPh sb="21" eb="22">
      <t>ヨワ</t>
    </rPh>
    <phoneticPr fontId="1"/>
  </si>
  <si>
    <t>槍、投槍、盾を持つ歩兵。攻撃力は欠くが守りに向く</t>
    <rPh sb="0" eb="1">
      <t>ヤリ</t>
    </rPh>
    <rPh sb="2" eb="4">
      <t>ナゲヤリ</t>
    </rPh>
    <rPh sb="5" eb="6">
      <t>タテ</t>
    </rPh>
    <rPh sb="7" eb="8">
      <t>モ</t>
    </rPh>
    <rPh sb="9" eb="11">
      <t>ホヘイ</t>
    </rPh>
    <rPh sb="12" eb="15">
      <t>コウゲキリョク</t>
    </rPh>
    <rPh sb="16" eb="17">
      <t>カ</t>
    </rPh>
    <rPh sb="19" eb="20">
      <t>マモ</t>
    </rPh>
    <rPh sb="22" eb="23">
      <t>ム</t>
    </rPh>
    <phoneticPr fontId="1"/>
  </si>
  <si>
    <t>Hirdman</t>
    <phoneticPr fontId="1"/>
  </si>
  <si>
    <t>槍と盾を持つ重歩兵。装備と共に戦闘技能も強化されている</t>
    <rPh sb="0" eb="1">
      <t>ヤリ</t>
    </rPh>
    <rPh sb="2" eb="3">
      <t>タテ</t>
    </rPh>
    <rPh sb="4" eb="5">
      <t>モ</t>
    </rPh>
    <rPh sb="6" eb="7">
      <t>ジュウ</t>
    </rPh>
    <rPh sb="7" eb="9">
      <t>ホヘイ</t>
    </rPh>
    <rPh sb="10" eb="12">
      <t>ソウビ</t>
    </rPh>
    <rPh sb="13" eb="14">
      <t>トモ</t>
    </rPh>
    <rPh sb="15" eb="17">
      <t>セントウ</t>
    </rPh>
    <rPh sb="17" eb="19">
      <t>ギノウ</t>
    </rPh>
    <rPh sb="20" eb="22">
      <t>キョウカ</t>
    </rPh>
    <phoneticPr fontId="1"/>
  </si>
  <si>
    <t>10</t>
    <phoneticPr fontId="1"/>
  </si>
  <si>
    <t>長剣と盾を持つ重歩兵。攻撃力と防御力を両立</t>
    <rPh sb="0" eb="2">
      <t>チョウケン</t>
    </rPh>
    <rPh sb="3" eb="4">
      <t>タテ</t>
    </rPh>
    <rPh sb="5" eb="6">
      <t>モ</t>
    </rPh>
    <rPh sb="7" eb="8">
      <t>ジュウ</t>
    </rPh>
    <rPh sb="8" eb="10">
      <t>ホヘイ</t>
    </rPh>
    <rPh sb="11" eb="14">
      <t>コウゲキリョク</t>
    </rPh>
    <rPh sb="15" eb="18">
      <t>ボウギョリョク</t>
    </rPh>
    <rPh sb="19" eb="21">
      <t>リョウリツ</t>
    </rPh>
    <phoneticPr fontId="1"/>
  </si>
  <si>
    <t>Skinshifter</t>
    <phoneticPr fontId="1"/>
  </si>
  <si>
    <t>大剣を持つ軽歩兵。倒されると狼男となり戦い続ける</t>
    <rPh sb="0" eb="2">
      <t>ダイケン</t>
    </rPh>
    <rPh sb="3" eb="4">
      <t>モ</t>
    </rPh>
    <rPh sb="5" eb="6">
      <t>ケイ</t>
    </rPh>
    <rPh sb="6" eb="8">
      <t>ホヘイ</t>
    </rPh>
    <rPh sb="9" eb="10">
      <t>タオ</t>
    </rPh>
    <rPh sb="14" eb="15">
      <t>オオカミ</t>
    </rPh>
    <rPh sb="15" eb="16">
      <t>オトコ</t>
    </rPh>
    <rPh sb="19" eb="20">
      <t>タタカ</t>
    </rPh>
    <rPh sb="21" eb="22">
      <t>ツヅ</t>
    </rPh>
    <phoneticPr fontId="1"/>
  </si>
  <si>
    <t>14</t>
    <phoneticPr fontId="1"/>
  </si>
  <si>
    <t>Einhere</t>
    <phoneticPr fontId="1"/>
  </si>
  <si>
    <t>長剣と斧を持つ重装狂戦士。狂乱中の攻撃力は凄まじい</t>
    <rPh sb="0" eb="2">
      <t>チョウケン</t>
    </rPh>
    <rPh sb="3" eb="4">
      <t>オノ</t>
    </rPh>
    <rPh sb="5" eb="6">
      <t>モ</t>
    </rPh>
    <rPh sb="7" eb="8">
      <t>ジュウ</t>
    </rPh>
    <rPh sb="8" eb="9">
      <t>ソウ</t>
    </rPh>
    <rPh sb="9" eb="10">
      <t>キョウ</t>
    </rPh>
    <rPh sb="10" eb="12">
      <t>センシ</t>
    </rPh>
    <rPh sb="13" eb="15">
      <t>キョウラン</t>
    </rPh>
    <rPh sb="15" eb="16">
      <t>チュウ</t>
    </rPh>
    <rPh sb="17" eb="20">
      <t>コウゲキリョク</t>
    </rPh>
    <rPh sb="21" eb="22">
      <t>スサ</t>
    </rPh>
    <phoneticPr fontId="1"/>
  </si>
  <si>
    <t>Van</t>
    <phoneticPr fontId="1"/>
  </si>
  <si>
    <t>都</t>
    <rPh sb="0" eb="1">
      <t>ミヤコ</t>
    </rPh>
    <phoneticPr fontId="1"/>
  </si>
  <si>
    <t>騎兵</t>
    <rPh sb="0" eb="2">
      <t>キヘイ</t>
    </rPh>
    <phoneticPr fontId="1"/>
  </si>
  <si>
    <t>軽突撃槍、投槍、盾を持つ騎兵。鏡像を纏い白兵戦に非常に強い</t>
    <rPh sb="0" eb="1">
      <t>ケイ</t>
    </rPh>
    <rPh sb="1" eb="3">
      <t>トツゲキ</t>
    </rPh>
    <rPh sb="3" eb="4">
      <t>ヤリ</t>
    </rPh>
    <rPh sb="5" eb="7">
      <t>ナゲヤリ</t>
    </rPh>
    <rPh sb="8" eb="9">
      <t>タテ</t>
    </rPh>
    <rPh sb="10" eb="11">
      <t>モ</t>
    </rPh>
    <rPh sb="12" eb="14">
      <t>キヘイ</t>
    </rPh>
    <rPh sb="15" eb="17">
      <t>キョウゾウ</t>
    </rPh>
    <rPh sb="18" eb="19">
      <t>マト</t>
    </rPh>
    <rPh sb="20" eb="23">
      <t>ハクヘイセン</t>
    </rPh>
    <rPh sb="24" eb="26">
      <t>ヒジョウ</t>
    </rPh>
    <rPh sb="27" eb="28">
      <t>ツヨ</t>
    </rPh>
    <phoneticPr fontId="1"/>
  </si>
  <si>
    <t>24</t>
    <phoneticPr fontId="1"/>
  </si>
  <si>
    <t>Valkyrie</t>
    <phoneticPr fontId="1"/>
  </si>
  <si>
    <t>飛行兵</t>
    <rPh sb="0" eb="2">
      <t>ヒコウ</t>
    </rPh>
    <rPh sb="2" eb="3">
      <t>ヘイ</t>
    </rPh>
    <phoneticPr fontId="1"/>
  </si>
  <si>
    <t>軽突撃槍と盾を持つ女戦士。飛行による柔軟な立ち回りが可能</t>
    <rPh sb="0" eb="1">
      <t>ケイ</t>
    </rPh>
    <rPh sb="1" eb="3">
      <t>トツゲキ</t>
    </rPh>
    <rPh sb="3" eb="4">
      <t>ヤリ</t>
    </rPh>
    <rPh sb="5" eb="6">
      <t>タテ</t>
    </rPh>
    <rPh sb="7" eb="8">
      <t>モ</t>
    </rPh>
    <rPh sb="9" eb="10">
      <t>オンナ</t>
    </rPh>
    <rPh sb="10" eb="12">
      <t>センシ</t>
    </rPh>
    <phoneticPr fontId="1"/>
  </si>
  <si>
    <t>Fay Boar</t>
    <phoneticPr fontId="1"/>
  </si>
  <si>
    <t>兵士</t>
    <rPh sb="0" eb="2">
      <t>ヘイシ</t>
    </rPh>
    <phoneticPr fontId="1"/>
  </si>
  <si>
    <t>Vanheim</t>
    <phoneticPr fontId="1"/>
  </si>
  <si>
    <t>15+</t>
  </si>
  <si>
    <t>11+</t>
  </si>
  <si>
    <t>Herse</t>
    <phoneticPr fontId="1"/>
  </si>
  <si>
    <t>Huskarlはそれぞれ斧装備と槍装備</t>
    <rPh sb="12" eb="13">
      <t>オノ</t>
    </rPh>
    <rPh sb="13" eb="15">
      <t>ソウビ</t>
    </rPh>
    <rPh sb="16" eb="17">
      <t>ヤリ</t>
    </rPh>
    <rPh sb="17" eb="19">
      <t>ソウビ</t>
    </rPh>
    <phoneticPr fontId="1"/>
  </si>
  <si>
    <t>Vanherse</t>
    <phoneticPr fontId="1"/>
  </si>
  <si>
    <t>Hirdman:15</t>
    <phoneticPr fontId="1"/>
  </si>
  <si>
    <t>Huskarl:15　Huskarl:10</t>
    <phoneticPr fontId="1"/>
  </si>
  <si>
    <t>Huskarl:6</t>
    <phoneticPr fontId="1"/>
  </si>
  <si>
    <t>Vanheim</t>
    <phoneticPr fontId="1"/>
  </si>
  <si>
    <t>Sloth of Bears</t>
    <phoneticPr fontId="1"/>
  </si>
  <si>
    <t>Awaken Draugar</t>
    <phoneticPr fontId="1"/>
  </si>
  <si>
    <t>Summon Valkyries</t>
    <phoneticPr fontId="1"/>
  </si>
  <si>
    <t>ヨトゥン</t>
    <phoneticPr fontId="1"/>
  </si>
  <si>
    <t>Cold2</t>
    <phoneticPr fontId="1"/>
  </si>
  <si>
    <t>Giant Castle</t>
    <phoneticPr fontId="1"/>
  </si>
  <si>
    <t>Giant</t>
    <phoneticPr fontId="1"/>
  </si>
  <si>
    <t>Iron Woods</t>
    <phoneticPr fontId="1"/>
  </si>
  <si>
    <t>星1死2緑2</t>
    <rPh sb="0" eb="1">
      <t>ホシ</t>
    </rPh>
    <rPh sb="2" eb="3">
      <t>シ</t>
    </rPh>
    <rPh sb="4" eb="5">
      <t>ミドリ</t>
    </rPh>
    <phoneticPr fontId="1"/>
  </si>
  <si>
    <t>Jotun Scout</t>
  </si>
  <si>
    <t>Jotun Herse</t>
  </si>
  <si>
    <t>Jotun Jarl</t>
  </si>
  <si>
    <t>Jotun Gode</t>
  </si>
  <si>
    <t>Jotun Skratti</t>
  </si>
  <si>
    <t>Gygja</t>
  </si>
  <si>
    <t>35+</t>
  </si>
  <si>
    <t>Jotun Militia</t>
  </si>
  <si>
    <t>Jotun Spearman</t>
  </si>
  <si>
    <t>Jotun Javelinist</t>
  </si>
  <si>
    <t>Jotun Hurler</t>
  </si>
  <si>
    <t>Jotun Huskarl</t>
  </si>
  <si>
    <t>Jotun Hirdman</t>
  </si>
  <si>
    <t>指揮官</t>
    <rPh sb="0" eb="3">
      <t>シキカン</t>
    </rPh>
    <phoneticPr fontId="1"/>
  </si>
  <si>
    <t>Chief</t>
    <phoneticPr fontId="1"/>
  </si>
  <si>
    <t>城</t>
    <rPh sb="0" eb="1">
      <t>シロ</t>
    </rPh>
    <phoneticPr fontId="1"/>
  </si>
  <si>
    <t>城森</t>
    <rPh sb="0" eb="1">
      <t>シロ</t>
    </rPh>
    <rPh sb="1" eb="2">
      <t>モリ</t>
    </rPh>
    <phoneticPr fontId="1"/>
  </si>
  <si>
    <t>20</t>
    <phoneticPr fontId="1"/>
  </si>
  <si>
    <t>隠密行動可能な指揮官。行軍も早く略奪が得意</t>
    <rPh sb="0" eb="2">
      <t>オンミツ</t>
    </rPh>
    <rPh sb="2" eb="4">
      <t>コウドウ</t>
    </rPh>
    <rPh sb="4" eb="6">
      <t>カノウ</t>
    </rPh>
    <rPh sb="7" eb="10">
      <t>シキカン</t>
    </rPh>
    <rPh sb="11" eb="13">
      <t>コウグン</t>
    </rPh>
    <rPh sb="14" eb="15">
      <t>ハヤ</t>
    </rPh>
    <rPh sb="16" eb="18">
      <t>リャクダツ</t>
    </rPh>
    <rPh sb="19" eb="21">
      <t>トクイ</t>
    </rPh>
    <phoneticPr fontId="1"/>
  </si>
  <si>
    <t>Vaetti Hag</t>
    <phoneticPr fontId="1"/>
  </si>
  <si>
    <t>y</t>
    <phoneticPr fontId="1"/>
  </si>
  <si>
    <t>魔術師</t>
    <rPh sb="0" eb="3">
      <t>マジュツシ</t>
    </rPh>
    <phoneticPr fontId="1"/>
  </si>
  <si>
    <t>火死緑血から1つの魔法技能を持つ。研究は下手</t>
    <rPh sb="0" eb="1">
      <t>ヒ</t>
    </rPh>
    <rPh sb="1" eb="2">
      <t>シ</t>
    </rPh>
    <rPh sb="2" eb="3">
      <t>ミドリ</t>
    </rPh>
    <rPh sb="3" eb="4">
      <t>ケツ</t>
    </rPh>
    <rPh sb="9" eb="11">
      <t>マホウ</t>
    </rPh>
    <rPh sb="11" eb="13">
      <t>ギノウ</t>
    </rPh>
    <rPh sb="14" eb="15">
      <t>モ</t>
    </rPh>
    <rPh sb="17" eb="19">
      <t>ケンキュウ</t>
    </rPh>
    <rPh sb="20" eb="22">
      <t>ヘタ</t>
    </rPh>
    <phoneticPr fontId="1"/>
  </si>
  <si>
    <t>0+</t>
    <phoneticPr fontId="1"/>
  </si>
  <si>
    <t>8</t>
    <phoneticPr fontId="1"/>
  </si>
  <si>
    <t>f</t>
    <phoneticPr fontId="1"/>
  </si>
  <si>
    <t>Vaetti</t>
    <phoneticPr fontId="1"/>
  </si>
  <si>
    <t>歩兵</t>
    <rPh sb="0" eb="2">
      <t>ホヘイ</t>
    </rPh>
    <phoneticPr fontId="1"/>
  </si>
  <si>
    <t>槍と盾を持つ軽歩兵。弱いが小柄で巨人の隙間を埋められる</t>
    <rPh sb="0" eb="1">
      <t>ヤリ</t>
    </rPh>
    <rPh sb="2" eb="3">
      <t>タテ</t>
    </rPh>
    <rPh sb="4" eb="5">
      <t>モ</t>
    </rPh>
    <rPh sb="6" eb="7">
      <t>ケイ</t>
    </rPh>
    <rPh sb="7" eb="9">
      <t>ホヘイ</t>
    </rPh>
    <rPh sb="10" eb="11">
      <t>ヨワ</t>
    </rPh>
    <rPh sb="13" eb="15">
      <t>コガラ</t>
    </rPh>
    <rPh sb="16" eb="18">
      <t>キョジン</t>
    </rPh>
    <rPh sb="19" eb="21">
      <t>スキマ</t>
    </rPh>
    <rPh sb="22" eb="23">
      <t>ウ</t>
    </rPh>
    <phoneticPr fontId="1"/>
  </si>
  <si>
    <t>10</t>
    <phoneticPr fontId="1"/>
  </si>
  <si>
    <t>Wolf Rider</t>
    <phoneticPr fontId="1"/>
  </si>
  <si>
    <t>騎兵</t>
    <rPh sb="0" eb="2">
      <t>キヘイ</t>
    </rPh>
    <phoneticPr fontId="1"/>
  </si>
  <si>
    <t>槍と盾を持つ軽騎兵。騎兵らしさは薄いが機敏で略奪が得意</t>
    <rPh sb="0" eb="1">
      <t>ヤリ</t>
    </rPh>
    <rPh sb="2" eb="3">
      <t>タテ</t>
    </rPh>
    <rPh sb="4" eb="5">
      <t>モ</t>
    </rPh>
    <rPh sb="6" eb="7">
      <t>ケイ</t>
    </rPh>
    <rPh sb="7" eb="9">
      <t>キヘイ</t>
    </rPh>
    <rPh sb="10" eb="12">
      <t>キヘイ</t>
    </rPh>
    <rPh sb="16" eb="17">
      <t>ウス</t>
    </rPh>
    <rPh sb="19" eb="21">
      <t>キビン</t>
    </rPh>
    <rPh sb="22" eb="24">
      <t>リャクダツ</t>
    </rPh>
    <rPh sb="25" eb="27">
      <t>トクイ</t>
    </rPh>
    <phoneticPr fontId="1"/>
  </si>
  <si>
    <t>18</t>
    <phoneticPr fontId="1"/>
  </si>
  <si>
    <t>s</t>
    <phoneticPr fontId="1"/>
  </si>
  <si>
    <t>Moose Riders</t>
    <phoneticPr fontId="1"/>
  </si>
  <si>
    <t>射手</t>
    <rPh sb="0" eb="2">
      <t>シャシュ</t>
    </rPh>
    <phoneticPr fontId="1"/>
  </si>
  <si>
    <t>ヘラジカに乗る弓兵二名。丈夫で機敏だが高価で射撃精度を欠く</t>
    <rPh sb="5" eb="6">
      <t>ノ</t>
    </rPh>
    <rPh sb="7" eb="8">
      <t>ユミ</t>
    </rPh>
    <rPh sb="8" eb="9">
      <t>ヘイ</t>
    </rPh>
    <rPh sb="9" eb="11">
      <t>ニメイ</t>
    </rPh>
    <rPh sb="12" eb="14">
      <t>ジョウブ</t>
    </rPh>
    <rPh sb="15" eb="17">
      <t>キビン</t>
    </rPh>
    <rPh sb="19" eb="21">
      <t>コウカ</t>
    </rPh>
    <rPh sb="22" eb="24">
      <t>シャゲキ</t>
    </rPh>
    <rPh sb="24" eb="26">
      <t>セイド</t>
    </rPh>
    <rPh sb="27" eb="28">
      <t>カ</t>
    </rPh>
    <phoneticPr fontId="1"/>
  </si>
  <si>
    <t>槍と盾を持つ重歩兵。囲まれやすいが一撃は非常に重い</t>
    <rPh sb="0" eb="1">
      <t>ヤリ</t>
    </rPh>
    <rPh sb="2" eb="3">
      <t>タテ</t>
    </rPh>
    <rPh sb="4" eb="5">
      <t>モ</t>
    </rPh>
    <rPh sb="6" eb="7">
      <t>ジュウ</t>
    </rPh>
    <rPh sb="7" eb="9">
      <t>ホヘイ</t>
    </rPh>
    <rPh sb="10" eb="11">
      <t>カコ</t>
    </rPh>
    <rPh sb="17" eb="19">
      <t>イチゲキ</t>
    </rPh>
    <rPh sb="20" eb="22">
      <t>ヒジョウ</t>
    </rPh>
    <rPh sb="23" eb="24">
      <t>オモ</t>
    </rPh>
    <phoneticPr fontId="1"/>
  </si>
  <si>
    <t>Jotun Axeman</t>
    <phoneticPr fontId="1"/>
  </si>
  <si>
    <t>12</t>
    <phoneticPr fontId="1"/>
  </si>
  <si>
    <t>斧と盾を持つ重歩兵。重装の敵さえも叩き割れる</t>
    <rPh sb="0" eb="1">
      <t>オノ</t>
    </rPh>
    <rPh sb="2" eb="3">
      <t>タテ</t>
    </rPh>
    <rPh sb="4" eb="5">
      <t>モ</t>
    </rPh>
    <rPh sb="6" eb="7">
      <t>ジュウ</t>
    </rPh>
    <rPh sb="7" eb="9">
      <t>ホヘイ</t>
    </rPh>
    <rPh sb="10" eb="11">
      <t>ジュウ</t>
    </rPh>
    <rPh sb="11" eb="12">
      <t>ソウ</t>
    </rPh>
    <rPh sb="13" eb="14">
      <t>テキ</t>
    </rPh>
    <rPh sb="17" eb="18">
      <t>タタ</t>
    </rPh>
    <rPh sb="19" eb="20">
      <t>ワ</t>
    </rPh>
    <phoneticPr fontId="1"/>
  </si>
  <si>
    <t>斧と盾を持つ重歩兵。下位よりやや軽装だが士気が高い</t>
    <rPh sb="0" eb="1">
      <t>オノ</t>
    </rPh>
    <rPh sb="2" eb="3">
      <t>タテ</t>
    </rPh>
    <rPh sb="4" eb="5">
      <t>モ</t>
    </rPh>
    <rPh sb="6" eb="7">
      <t>ジュウ</t>
    </rPh>
    <rPh sb="7" eb="9">
      <t>ホヘイ</t>
    </rPh>
    <rPh sb="10" eb="12">
      <t>カイ</t>
    </rPh>
    <rPh sb="16" eb="18">
      <t>ケイソウ</t>
    </rPh>
    <rPh sb="20" eb="22">
      <t>シキ</t>
    </rPh>
    <rPh sb="23" eb="24">
      <t>タカ</t>
    </rPh>
    <phoneticPr fontId="1"/>
  </si>
  <si>
    <t>Garmhirding</t>
    <phoneticPr fontId="1"/>
  </si>
  <si>
    <t>y</t>
    <phoneticPr fontId="1"/>
  </si>
  <si>
    <t>戦斧を持つ狂戦士。その一撃は驚異的な威力を持つ</t>
    <rPh sb="0" eb="1">
      <t>セン</t>
    </rPh>
    <rPh sb="1" eb="2">
      <t>オノ</t>
    </rPh>
    <rPh sb="3" eb="4">
      <t>モ</t>
    </rPh>
    <rPh sb="5" eb="6">
      <t>キョウ</t>
    </rPh>
    <rPh sb="6" eb="8">
      <t>センシ</t>
    </rPh>
    <rPh sb="11" eb="13">
      <t>イチゲキ</t>
    </rPh>
    <rPh sb="14" eb="17">
      <t>キョウイテキ</t>
    </rPh>
    <rPh sb="18" eb="20">
      <t>イリョク</t>
    </rPh>
    <rPh sb="21" eb="22">
      <t>モ</t>
    </rPh>
    <phoneticPr fontId="1"/>
  </si>
  <si>
    <t>Jotunheim</t>
    <phoneticPr fontId="1"/>
  </si>
  <si>
    <t>Jotun Jarl</t>
    <phoneticPr fontId="1"/>
  </si>
  <si>
    <t>聖1</t>
    <rPh sb="0" eb="1">
      <t>セイ</t>
    </rPh>
    <phoneticPr fontId="1"/>
  </si>
  <si>
    <t>Jotun Gode</t>
    <phoneticPr fontId="1"/>
  </si>
  <si>
    <t>聖2</t>
    <rPh sb="0" eb="1">
      <t>セイ</t>
    </rPh>
    <phoneticPr fontId="1"/>
  </si>
  <si>
    <t>星死緑血+1:100%</t>
    <rPh sb="0" eb="1">
      <t>ホシ</t>
    </rPh>
    <rPh sb="1" eb="2">
      <t>シ</t>
    </rPh>
    <rPh sb="2" eb="3">
      <t>ミドリ</t>
    </rPh>
    <rPh sb="3" eb="4">
      <t>ケツ</t>
    </rPh>
    <phoneticPr fontId="1"/>
  </si>
  <si>
    <t>Jotun Skratti</t>
    <phoneticPr fontId="1"/>
  </si>
  <si>
    <t>水2血2</t>
    <rPh sb="0" eb="1">
      <t>ミズ</t>
    </rPh>
    <rPh sb="2" eb="3">
      <t>ケツ</t>
    </rPh>
    <phoneticPr fontId="1"/>
  </si>
  <si>
    <t>水死緑血+1:100%</t>
    <rPh sb="0" eb="1">
      <t>ミズ</t>
    </rPh>
    <rPh sb="1" eb="2">
      <t>シ</t>
    </rPh>
    <rPh sb="2" eb="3">
      <t>ミドリ</t>
    </rPh>
    <rPh sb="3" eb="4">
      <t>ケツ</t>
    </rPh>
    <phoneticPr fontId="1"/>
  </si>
  <si>
    <t>Gygja</t>
    <phoneticPr fontId="1"/>
  </si>
  <si>
    <t>都</t>
    <rPh sb="0" eb="1">
      <t>ミヤコ</t>
    </rPh>
    <phoneticPr fontId="1"/>
  </si>
  <si>
    <t>死1緑1血1</t>
    <rPh sb="0" eb="1">
      <t>シ</t>
    </rPh>
    <rPh sb="2" eb="3">
      <t>ミドリ</t>
    </rPh>
    <rPh sb="4" eb="5">
      <t>ケツ</t>
    </rPh>
    <phoneticPr fontId="1"/>
  </si>
  <si>
    <t>星死緑血+1:100% 星死緑血+1:100% 星死緑血+1:10%</t>
    <rPh sb="0" eb="1">
      <t>ホシ</t>
    </rPh>
    <rPh sb="1" eb="2">
      <t>シ</t>
    </rPh>
    <rPh sb="2" eb="3">
      <t>ミドリ</t>
    </rPh>
    <rPh sb="3" eb="4">
      <t>ケツ</t>
    </rPh>
    <rPh sb="12" eb="13">
      <t>ホシ</t>
    </rPh>
    <rPh sb="13" eb="14">
      <t>シ</t>
    </rPh>
    <rPh sb="14" eb="15">
      <t>ミドリ</t>
    </rPh>
    <rPh sb="15" eb="16">
      <t>ケツ</t>
    </rPh>
    <rPh sb="24" eb="25">
      <t>ホシ</t>
    </rPh>
    <rPh sb="25" eb="26">
      <t>シ</t>
    </rPh>
    <rPh sb="26" eb="27">
      <t>ミドリ</t>
    </rPh>
    <rPh sb="27" eb="28">
      <t>ケツ</t>
    </rPh>
    <phoneticPr fontId="1"/>
  </si>
  <si>
    <t>15+</t>
    <phoneticPr fontId="1"/>
  </si>
  <si>
    <t>Jotunheim</t>
    <phoneticPr fontId="1"/>
  </si>
  <si>
    <t>Jotun Herse</t>
    <phoneticPr fontId="1"/>
  </si>
  <si>
    <t>Jotun Militia:10</t>
    <phoneticPr fontId="1"/>
  </si>
  <si>
    <t>Jotun Javelinist:10</t>
    <phoneticPr fontId="1"/>
  </si>
  <si>
    <t>Jotun Hurler:3</t>
    <phoneticPr fontId="1"/>
  </si>
  <si>
    <t>Summon Glosos</t>
    <phoneticPr fontId="1"/>
  </si>
  <si>
    <t>Awaken Jotun Draugar</t>
    <phoneticPr fontId="1"/>
  </si>
  <si>
    <t>Brood of Garm</t>
    <phoneticPr fontId="1"/>
  </si>
  <si>
    <t>Seith Curse</t>
    <phoneticPr fontId="1"/>
  </si>
  <si>
    <t>Illwinter</t>
    <phoneticPr fontId="1"/>
  </si>
  <si>
    <t>Conjuration</t>
    <phoneticPr fontId="1"/>
  </si>
  <si>
    <t>Summon Glosos</t>
    <phoneticPr fontId="1"/>
  </si>
  <si>
    <t>死2</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</si>
  <si>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</si>
  <si>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</si>
  <si>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</si>
  <si>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熱波を放つ恐るべき猪Glosoを9体召喚します</t>
    <rPh sb="0" eb="2">
      <t>ネッパ</t>
    </rPh>
    <rPh sb="3" eb="4">
      <t>ハナ</t>
    </rPh>
    <rPh sb="5" eb="6">
      <t>オソ</t>
    </rPh>
    <rPh sb="9" eb="10">
      <t>イノシシ</t>
    </rPh>
    <rPh sb="17" eb="18">
      <t>タイ</t>
    </rPh>
    <rPh sb="18" eb="20">
      <t>ショウカン</t>
    </rPh>
    <phoneticPr fontId="1"/>
  </si>
  <si>
    <t>Gloso</t>
    <phoneticPr fontId="1"/>
  </si>
  <si>
    <t>Rusは人間と、強大な力と美しさを持つ高貴なる種族Chudが住む、過酷な冬と短い夏の地です。
Chudと人間は混じり合っており、どちらの種族も支配的な立場にありません。
Rusの社会は、二つの半族に分かれています。
その一つは深い森に住む狩人や遊牧民から成ります。
彼らは熊と雷を崇拝し、生肉を食べます。
野生の半族の戦士たちは、その憤怒と戦闘技術によって知られています。
彼らの中で最も強力なものは、神聖なる熊の姿になることさえできます。
もう一つの半族は、木の家、あるいは地面の下の洞穴に住みます。
彼らは肉を調理し、新たな種類の魔法を実践します。
第二の半族のChudは、自らをそれまで聞いたこともない神々の息子や娘と呼びます。
Rus軍の大部分は人間の歩兵隊から構成されますが、国の精鋭は強力なChudです。
それでも、人間もまた強力な戦士たちを編成します。
斧を用いるBear Warriorは、Ulmの戦士たちにさえ尊ばれ、恐れられます。
Rusの人々は、寒冷気候を好みます。</t>
    <rPh sb="33" eb="35">
      <t>カコク</t>
    </rPh>
    <phoneticPr fontId="1"/>
  </si>
  <si>
    <t>Rusは、過酷な冬と短い夏の地です。
Vanがやってきたとき、この地は人間と、強大な力と美しさを持つ高貴なる種族、Chudが居住していました。
Chudと人間は混じり合っており、どちらの種族も他を支配してはいませんでした。
Vanは探検家や商人としてやってきましたが、聖地を巡る意見の対立が戦争に繋がりました。
Vanは勝利し、古代の史跡にNovagårdの都市を創立しました。
ChudとRusの人間たちは協力してVanを追い出そうと試みましたが、人間は弱く、Vanの幻術と魔法により容易に欺かれました。
程なく、気付けばChudはVanだけでなく、かつての同盟者である人間とも戦うことになりました。
その後、UlmのBlack Knightがやって来ました。
Rusの三つの民族は、彼らの土地を護るべくNovagårdの下に結集したため、VanとChudの以前の対立は終わりを告げました。
Ulmの脅威が退けられると、Vanを統治者として王国が形成されました。
人間は、Vanarusの人口の大部分を構成します。
残りの多くはChudで、Vanは極めて少数です。
Vanarus軍の多くは、人間の歩兵隊です。
王国の精鋭部隊は、強力なChudとVanです。
Vanarusの民は、寒冷な気候を好みます。</t>
    <phoneticPr fontId="1"/>
  </si>
  <si>
    <t>Scout</t>
    <phoneticPr fontId="1"/>
  </si>
  <si>
    <t>城</t>
    <rPh sb="0" eb="1">
      <t>シロ</t>
    </rPh>
    <phoneticPr fontId="1"/>
  </si>
  <si>
    <t>斥候</t>
    <rPh sb="0" eb="2">
      <t>セッコウ</t>
    </rPh>
    <phoneticPr fontId="1"/>
  </si>
  <si>
    <t>雪道に慣れた斥候。隠れるのも上手く有能</t>
    <phoneticPr fontId="1"/>
  </si>
  <si>
    <t>16</t>
    <phoneticPr fontId="1"/>
  </si>
  <si>
    <t>fm</t>
    <phoneticPr fontId="1"/>
  </si>
  <si>
    <t>s</t>
    <phoneticPr fontId="1"/>
  </si>
  <si>
    <t>Vanarusian Herse</t>
    <phoneticPr fontId="1"/>
  </si>
  <si>
    <t>指揮官</t>
    <rPh sb="0" eb="3">
      <t>シキカン</t>
    </rPh>
    <phoneticPr fontId="1"/>
  </si>
  <si>
    <t>標準的な指揮官。Rusの人間は寒さと雪道に慣れている</t>
    <rPh sb="0" eb="3">
      <t>ヒョウジュンテキ</t>
    </rPh>
    <rPh sb="4" eb="7">
      <t>シキカン</t>
    </rPh>
    <rPh sb="12" eb="14">
      <t>ニンゲン</t>
    </rPh>
    <rPh sb="15" eb="16">
      <t>サム</t>
    </rPh>
    <rPh sb="18" eb="20">
      <t>ユキミチ</t>
    </rPh>
    <rPh sb="21" eb="22">
      <t>ナ</t>
    </rPh>
    <phoneticPr fontId="1"/>
  </si>
  <si>
    <t>12</t>
    <phoneticPr fontId="1"/>
  </si>
  <si>
    <t>Vanarusian Jarl</t>
    <phoneticPr fontId="1"/>
  </si>
  <si>
    <t>y</t>
    <phoneticPr fontId="1"/>
  </si>
  <si>
    <t>y</t>
    <phoneticPr fontId="1"/>
  </si>
  <si>
    <t>上位指揮官。盾を持参していない点に注意が必要</t>
    <rPh sb="0" eb="2">
      <t>ジョウイ</t>
    </rPh>
    <rPh sb="2" eb="5">
      <t>シキカン</t>
    </rPh>
    <rPh sb="6" eb="7">
      <t>タテ</t>
    </rPh>
    <rPh sb="8" eb="10">
      <t>ジサン</t>
    </rPh>
    <rPh sb="15" eb="16">
      <t>テン</t>
    </rPh>
    <rPh sb="17" eb="19">
      <t>チュウイ</t>
    </rPh>
    <rPh sb="20" eb="22">
      <t>ヒツヨウ</t>
    </rPh>
    <phoneticPr fontId="1"/>
  </si>
  <si>
    <t>14</t>
    <phoneticPr fontId="1"/>
  </si>
  <si>
    <t>Vanarusian Gode</t>
    <phoneticPr fontId="1"/>
  </si>
  <si>
    <t>聖職者</t>
    <rPh sb="0" eb="3">
      <t>セイショクシャ</t>
    </rPh>
    <phoneticPr fontId="1"/>
  </si>
  <si>
    <t>レベル1の聖職者。特徴は乏しいが雪道には慣れている</t>
    <rPh sb="5" eb="8">
      <t>セイショクシャ</t>
    </rPh>
    <rPh sb="9" eb="11">
      <t>トクチョウ</t>
    </rPh>
    <rPh sb="12" eb="13">
      <t>トボ</t>
    </rPh>
    <rPh sb="16" eb="18">
      <t>ユキミチ</t>
    </rPh>
    <rPh sb="20" eb="21">
      <t>ナ</t>
    </rPh>
    <phoneticPr fontId="1"/>
  </si>
  <si>
    <t>Vanarusian Sage</t>
    <phoneticPr fontId="1"/>
  </si>
  <si>
    <t>魔術師</t>
    <rPh sb="0" eb="3">
      <t>マジュツシ</t>
    </rPh>
    <phoneticPr fontId="1"/>
  </si>
  <si>
    <t>風などの魔法技能を持つ。研究が得意</t>
    <rPh sb="0" eb="1">
      <t>カゼ</t>
    </rPh>
    <rPh sb="4" eb="6">
      <t>マホウ</t>
    </rPh>
    <rPh sb="6" eb="8">
      <t>ギノウ</t>
    </rPh>
    <rPh sb="9" eb="10">
      <t>モ</t>
    </rPh>
    <rPh sb="12" eb="14">
      <t>ケンキュウ</t>
    </rPh>
    <rPh sb="15" eb="17">
      <t>トクイ</t>
    </rPh>
    <phoneticPr fontId="1"/>
  </si>
  <si>
    <t>10+</t>
    <phoneticPr fontId="1"/>
  </si>
  <si>
    <t>0+</t>
    <phoneticPr fontId="1"/>
  </si>
  <si>
    <t>Chud Jarl</t>
    <phoneticPr fontId="1"/>
  </si>
  <si>
    <t>レベル1の聖職者。上位指揮官も兼任する</t>
    <rPh sb="5" eb="8">
      <t>セイショクシャ</t>
    </rPh>
    <rPh sb="9" eb="11">
      <t>ジョウイ</t>
    </rPh>
    <rPh sb="11" eb="14">
      <t>シキカン</t>
    </rPh>
    <rPh sb="15" eb="17">
      <t>ケンニン</t>
    </rPh>
    <phoneticPr fontId="1"/>
  </si>
  <si>
    <t>Vanabog</t>
    <phoneticPr fontId="1"/>
  </si>
  <si>
    <t>都</t>
    <rPh sb="0" eb="1">
      <t>ミヤコ</t>
    </rPh>
    <phoneticPr fontId="1"/>
  </si>
  <si>
    <t>レベル2の聖職者。風死血などの魔法と高い指揮能力を持つ</t>
    <rPh sb="5" eb="8">
      <t>セイショクシャ</t>
    </rPh>
    <rPh sb="9" eb="10">
      <t>カゼ</t>
    </rPh>
    <rPh sb="10" eb="11">
      <t>シ</t>
    </rPh>
    <rPh sb="11" eb="12">
      <t>ケツ</t>
    </rPh>
    <rPh sb="15" eb="17">
      <t>マホウ</t>
    </rPh>
    <rPh sb="18" eb="19">
      <t>タカ</t>
    </rPh>
    <rPh sb="20" eb="22">
      <t>シキ</t>
    </rPh>
    <rPh sb="22" eb="24">
      <t>ノウリョク</t>
    </rPh>
    <rPh sb="25" eb="26">
      <t>モ</t>
    </rPh>
    <phoneticPr fontId="1"/>
  </si>
  <si>
    <t>120+</t>
    <phoneticPr fontId="1"/>
  </si>
  <si>
    <t>15+</t>
    <phoneticPr fontId="1"/>
  </si>
  <si>
    <t>35+</t>
    <phoneticPr fontId="1"/>
  </si>
  <si>
    <t>24</t>
    <phoneticPr fontId="1"/>
  </si>
  <si>
    <t>Vyedma</t>
    <phoneticPr fontId="1"/>
  </si>
  <si>
    <t>森</t>
    <rPh sb="0" eb="1">
      <t>モリ</t>
    </rPh>
    <phoneticPr fontId="1"/>
  </si>
  <si>
    <t>水地緑などの魔法技能を持つ。研究は苦手</t>
    <rPh sb="0" eb="1">
      <t>ミズ</t>
    </rPh>
    <rPh sb="1" eb="2">
      <t>チ</t>
    </rPh>
    <rPh sb="2" eb="3">
      <t>ミドリ</t>
    </rPh>
    <rPh sb="6" eb="8">
      <t>マホウ</t>
    </rPh>
    <rPh sb="8" eb="10">
      <t>ギノウ</t>
    </rPh>
    <rPh sb="11" eb="12">
      <t>モ</t>
    </rPh>
    <rPh sb="14" eb="16">
      <t>ケンキュウ</t>
    </rPh>
    <rPh sb="17" eb="19">
      <t>ニガテ</t>
    </rPh>
    <phoneticPr fontId="1"/>
  </si>
  <si>
    <t>Vyedun</t>
    <phoneticPr fontId="1"/>
  </si>
  <si>
    <t>火風地緑などの魔法技能を持つ。やはり研究は不得意</t>
    <rPh sb="0" eb="1">
      <t>ヒ</t>
    </rPh>
    <rPh sb="1" eb="2">
      <t>カゼ</t>
    </rPh>
    <rPh sb="2" eb="3">
      <t>チ</t>
    </rPh>
    <rPh sb="3" eb="4">
      <t>ミドリ</t>
    </rPh>
    <rPh sb="7" eb="9">
      <t>マホウ</t>
    </rPh>
    <rPh sb="9" eb="11">
      <t>ギノウ</t>
    </rPh>
    <rPh sb="12" eb="13">
      <t>モ</t>
    </rPh>
    <rPh sb="18" eb="20">
      <t>ケンキュウ</t>
    </rPh>
    <rPh sb="21" eb="24">
      <t>フトクイ</t>
    </rPh>
    <phoneticPr fontId="1"/>
  </si>
  <si>
    <t>Vanarus</t>
    <phoneticPr fontId="1"/>
  </si>
  <si>
    <t>Vanarusian Archer</t>
    <phoneticPr fontId="1"/>
  </si>
  <si>
    <t>射手</t>
    <rPh sb="0" eb="2">
      <t>シャシュ</t>
    </rPh>
    <phoneticPr fontId="1"/>
  </si>
  <si>
    <t>平凡な弓兵。Rus人らしく弱い冷気耐性は備える</t>
    <rPh sb="0" eb="2">
      <t>ヘイボン</t>
    </rPh>
    <rPh sb="3" eb="4">
      <t>ユミ</t>
    </rPh>
    <rPh sb="4" eb="5">
      <t>ヘイ</t>
    </rPh>
    <rPh sb="9" eb="10">
      <t>ジン</t>
    </rPh>
    <rPh sb="13" eb="14">
      <t>ヨワ</t>
    </rPh>
    <rPh sb="15" eb="17">
      <t>レイキ</t>
    </rPh>
    <rPh sb="17" eb="19">
      <t>タイセイ</t>
    </rPh>
    <rPh sb="20" eb="21">
      <t>ソナ</t>
    </rPh>
    <phoneticPr fontId="1"/>
  </si>
  <si>
    <t>Vanarusian Huskarl</t>
    <phoneticPr fontId="1"/>
  </si>
  <si>
    <t>歩兵</t>
    <rPh sb="0" eb="2">
      <t>ホヘイ</t>
    </rPh>
    <phoneticPr fontId="1"/>
  </si>
  <si>
    <t>槍、投槍、盾を持つ歩兵。攻撃力は低いが迎撃で粘る</t>
    <rPh sb="0" eb="1">
      <t>ヤリ</t>
    </rPh>
    <rPh sb="2" eb="4">
      <t>ナゲヤリ</t>
    </rPh>
    <rPh sb="5" eb="6">
      <t>タテ</t>
    </rPh>
    <rPh sb="7" eb="8">
      <t>モ</t>
    </rPh>
    <rPh sb="9" eb="11">
      <t>ホヘイ</t>
    </rPh>
    <rPh sb="12" eb="15">
      <t>コウゲキリョク</t>
    </rPh>
    <rPh sb="16" eb="17">
      <t>ヒク</t>
    </rPh>
    <rPh sb="19" eb="21">
      <t>ゲイゲキ</t>
    </rPh>
    <rPh sb="22" eb="23">
      <t>ネバ</t>
    </rPh>
    <phoneticPr fontId="1"/>
  </si>
  <si>
    <t>斧、投槍、盾を持つ歩兵。迎撃されやすいが一撃が重い</t>
    <rPh sb="0" eb="1">
      <t>オノ</t>
    </rPh>
    <rPh sb="2" eb="4">
      <t>ナゲヤリ</t>
    </rPh>
    <rPh sb="5" eb="6">
      <t>タテ</t>
    </rPh>
    <rPh sb="7" eb="8">
      <t>モ</t>
    </rPh>
    <rPh sb="9" eb="11">
      <t>ホヘイ</t>
    </rPh>
    <rPh sb="12" eb="14">
      <t>ゲイゲキ</t>
    </rPh>
    <rPh sb="20" eb="22">
      <t>イチゲキ</t>
    </rPh>
    <rPh sb="23" eb="24">
      <t>オモ</t>
    </rPh>
    <phoneticPr fontId="1"/>
  </si>
  <si>
    <t>Vanarusian Hirdman</t>
    <phoneticPr fontId="1"/>
  </si>
  <si>
    <t>槍、投槍、盾を持つ歩兵。戦闘技能と防具がやや強化されている</t>
    <rPh sb="0" eb="1">
      <t>ヤリ</t>
    </rPh>
    <rPh sb="2" eb="4">
      <t>ナゲヤリ</t>
    </rPh>
    <rPh sb="5" eb="6">
      <t>タテ</t>
    </rPh>
    <rPh sb="7" eb="8">
      <t>モ</t>
    </rPh>
    <rPh sb="9" eb="11">
      <t>ホヘイ</t>
    </rPh>
    <rPh sb="12" eb="14">
      <t>セントウ</t>
    </rPh>
    <rPh sb="14" eb="16">
      <t>ギノウ</t>
    </rPh>
    <rPh sb="17" eb="19">
      <t>ボウグ</t>
    </rPh>
    <rPh sb="22" eb="24">
      <t>キョウカ</t>
    </rPh>
    <phoneticPr fontId="1"/>
  </si>
  <si>
    <t>斧、投槍、盾を持つ歩兵。技量の向上で多少は信頼性が上がっている</t>
    <rPh sb="0" eb="1">
      <t>オノ</t>
    </rPh>
    <rPh sb="2" eb="4">
      <t>ナゲヤリ</t>
    </rPh>
    <rPh sb="5" eb="6">
      <t>タテ</t>
    </rPh>
    <rPh sb="7" eb="8">
      <t>モ</t>
    </rPh>
    <rPh sb="9" eb="11">
      <t>ホヘイ</t>
    </rPh>
    <rPh sb="12" eb="14">
      <t>ギリョウ</t>
    </rPh>
    <rPh sb="15" eb="17">
      <t>コウジョウ</t>
    </rPh>
    <rPh sb="18" eb="20">
      <t>タショウ</t>
    </rPh>
    <rPh sb="21" eb="24">
      <t>シンライセイ</t>
    </rPh>
    <rPh sb="25" eb="26">
      <t>ア</t>
    </rPh>
    <phoneticPr fontId="1"/>
  </si>
  <si>
    <t>長剣、投槍、盾を持つ歩兵。最もバランスが良い性能</t>
    <rPh sb="0" eb="2">
      <t>チョウケン</t>
    </rPh>
    <rPh sb="3" eb="5">
      <t>ナゲヤリ</t>
    </rPh>
    <rPh sb="6" eb="7">
      <t>タテ</t>
    </rPh>
    <rPh sb="8" eb="9">
      <t>モ</t>
    </rPh>
    <rPh sb="10" eb="12">
      <t>ホヘイ</t>
    </rPh>
    <rPh sb="13" eb="14">
      <t>モット</t>
    </rPh>
    <rPh sb="20" eb="21">
      <t>ヨ</t>
    </rPh>
    <rPh sb="22" eb="24">
      <t>セイノウ</t>
    </rPh>
    <phoneticPr fontId="1"/>
  </si>
  <si>
    <t>Vanarusian Berserker</t>
    <phoneticPr fontId="1"/>
  </si>
  <si>
    <t>長剣と斧を持つ狂戦士。やや脆いが攻撃力は素晴らしい</t>
    <rPh sb="0" eb="2">
      <t>チョウケン</t>
    </rPh>
    <rPh sb="3" eb="4">
      <t>オノ</t>
    </rPh>
    <rPh sb="5" eb="6">
      <t>モ</t>
    </rPh>
    <rPh sb="7" eb="8">
      <t>キョウ</t>
    </rPh>
    <rPh sb="8" eb="10">
      <t>センシ</t>
    </rPh>
    <rPh sb="13" eb="14">
      <t>モロ</t>
    </rPh>
    <rPh sb="16" eb="19">
      <t>コウゲキリョク</t>
    </rPh>
    <rPh sb="20" eb="22">
      <t>スバ</t>
    </rPh>
    <phoneticPr fontId="1"/>
  </si>
  <si>
    <t>Chud Hirdman</t>
    <phoneticPr fontId="1"/>
  </si>
  <si>
    <t>長剣と斧を持つ重装狂戦士。優れた身体能力で暴れまわる</t>
    <rPh sb="0" eb="2">
      <t>チョウケン</t>
    </rPh>
    <rPh sb="3" eb="4">
      <t>オノ</t>
    </rPh>
    <rPh sb="5" eb="6">
      <t>モ</t>
    </rPh>
    <rPh sb="7" eb="8">
      <t>ジュウ</t>
    </rPh>
    <rPh sb="8" eb="9">
      <t>ソウ</t>
    </rPh>
    <rPh sb="9" eb="10">
      <t>キョウ</t>
    </rPh>
    <rPh sb="10" eb="12">
      <t>センシ</t>
    </rPh>
    <rPh sb="13" eb="14">
      <t>スグ</t>
    </rPh>
    <rPh sb="16" eb="18">
      <t>シンタイ</t>
    </rPh>
    <rPh sb="18" eb="20">
      <t>ノウリョク</t>
    </rPh>
    <rPh sb="21" eb="22">
      <t>アバ</t>
    </rPh>
    <phoneticPr fontId="1"/>
  </si>
  <si>
    <t>10</t>
    <phoneticPr fontId="1"/>
  </si>
  <si>
    <t>Oath-Bound</t>
    <phoneticPr fontId="1"/>
  </si>
  <si>
    <t>長剣と盾を持つ重歩兵。鏡像を纏い奇襲や護衛も得意とする</t>
    <rPh sb="0" eb="2">
      <t>チョウケン</t>
    </rPh>
    <rPh sb="3" eb="4">
      <t>タテ</t>
    </rPh>
    <rPh sb="5" eb="6">
      <t>モ</t>
    </rPh>
    <rPh sb="7" eb="8">
      <t>ジュウ</t>
    </rPh>
    <rPh sb="8" eb="10">
      <t>ホヘイ</t>
    </rPh>
    <rPh sb="11" eb="13">
      <t>キョウゾウ</t>
    </rPh>
    <rPh sb="14" eb="15">
      <t>マト</t>
    </rPh>
    <rPh sb="16" eb="18">
      <t>キシュウ</t>
    </rPh>
    <rPh sb="19" eb="21">
      <t>ゴエイ</t>
    </rPh>
    <rPh sb="22" eb="24">
      <t>トクイ</t>
    </rPh>
    <phoneticPr fontId="1"/>
  </si>
  <si>
    <t>Chud Skinshifter</t>
    <phoneticPr fontId="1"/>
  </si>
  <si>
    <t>戦斧を持つ軽装狂戦士。一度倒されても熊に変身し戦い続ける</t>
    <rPh sb="0" eb="1">
      <t>セン</t>
    </rPh>
    <rPh sb="1" eb="2">
      <t>オノ</t>
    </rPh>
    <rPh sb="3" eb="4">
      <t>モ</t>
    </rPh>
    <rPh sb="5" eb="7">
      <t>ケイソウ</t>
    </rPh>
    <rPh sb="7" eb="8">
      <t>キョウ</t>
    </rPh>
    <rPh sb="8" eb="10">
      <t>センシ</t>
    </rPh>
    <rPh sb="11" eb="13">
      <t>イチド</t>
    </rPh>
    <rPh sb="13" eb="14">
      <t>タオ</t>
    </rPh>
    <rPh sb="18" eb="19">
      <t>クマ</t>
    </rPh>
    <rPh sb="20" eb="22">
      <t>ヘンシン</t>
    </rPh>
    <rPh sb="23" eb="24">
      <t>タタカ</t>
    </rPh>
    <rPh sb="25" eb="26">
      <t>ツヅ</t>
    </rPh>
    <phoneticPr fontId="1"/>
  </si>
  <si>
    <t>兵士</t>
    <rPh sb="0" eb="2">
      <t>ヘイシ</t>
    </rPh>
    <phoneticPr fontId="1"/>
  </si>
  <si>
    <t>聖1</t>
    <rPh sb="0" eb="1">
      <t>セイ</t>
    </rPh>
    <phoneticPr fontId="1"/>
  </si>
  <si>
    <t>風1</t>
    <rPh sb="0" eb="1">
      <t>カゼ</t>
    </rPh>
    <phoneticPr fontId="1"/>
  </si>
  <si>
    <t>火風地緑+1:100% 風死血+1:100%</t>
    <rPh sb="0" eb="1">
      <t>ヒ</t>
    </rPh>
    <rPh sb="1" eb="2">
      <t>カゼ</t>
    </rPh>
    <rPh sb="2" eb="3">
      <t>チ</t>
    </rPh>
    <rPh sb="3" eb="4">
      <t>ミドリ</t>
    </rPh>
    <rPh sb="12" eb="13">
      <t>カゼ</t>
    </rPh>
    <rPh sb="13" eb="14">
      <t>シ</t>
    </rPh>
    <rPh sb="14" eb="15">
      <t>ケツ</t>
    </rPh>
    <phoneticPr fontId="1"/>
  </si>
  <si>
    <t>風2死1血1聖2</t>
    <rPh sb="0" eb="1">
      <t>カゼ</t>
    </rPh>
    <rPh sb="2" eb="3">
      <t>シ</t>
    </rPh>
    <rPh sb="4" eb="5">
      <t>ケツ</t>
    </rPh>
    <rPh sb="6" eb="7">
      <t>セイ</t>
    </rPh>
    <phoneticPr fontId="1"/>
  </si>
  <si>
    <t>火風死血+1:100% 火風死血+1:10%</t>
    <rPh sb="0" eb="1">
      <t>ヒ</t>
    </rPh>
    <rPh sb="1" eb="2">
      <t>カゼ</t>
    </rPh>
    <rPh sb="2" eb="3">
      <t>シ</t>
    </rPh>
    <rPh sb="3" eb="4">
      <t>ケツ</t>
    </rPh>
    <rPh sb="12" eb="13">
      <t>ヒ</t>
    </rPh>
    <rPh sb="13" eb="14">
      <t>カゼ</t>
    </rPh>
    <rPh sb="14" eb="15">
      <t>シ</t>
    </rPh>
    <rPh sb="15" eb="16">
      <t>ケツ</t>
    </rPh>
    <phoneticPr fontId="1"/>
  </si>
  <si>
    <t>水1地1緑1</t>
    <rPh sb="0" eb="1">
      <t>ミズ</t>
    </rPh>
    <rPh sb="2" eb="3">
      <t>チ</t>
    </rPh>
    <rPh sb="4" eb="5">
      <t>ミドリ</t>
    </rPh>
    <phoneticPr fontId="1"/>
  </si>
  <si>
    <t>火風水緑+1:100%</t>
    <rPh sb="0" eb="1">
      <t>ヒ</t>
    </rPh>
    <rPh sb="1" eb="2">
      <t>カゼ</t>
    </rPh>
    <rPh sb="2" eb="3">
      <t>ミズ</t>
    </rPh>
    <rPh sb="3" eb="4">
      <t>ミドリ</t>
    </rPh>
    <phoneticPr fontId="1"/>
  </si>
  <si>
    <t>火1風1地1緑1</t>
    <rPh sb="0" eb="1">
      <t>ヒ</t>
    </rPh>
    <rPh sb="2" eb="3">
      <t>カゼ</t>
    </rPh>
    <rPh sb="4" eb="5">
      <t>チ</t>
    </rPh>
    <rPh sb="6" eb="7">
      <t>ミドリ</t>
    </rPh>
    <phoneticPr fontId="1"/>
  </si>
  <si>
    <t>Vanarus</t>
    <phoneticPr fontId="1"/>
  </si>
  <si>
    <t>Summon Simargl</t>
    <phoneticPr fontId="1"/>
  </si>
  <si>
    <t>Summon Firebird</t>
    <phoneticPr fontId="1"/>
  </si>
  <si>
    <t>Contact Sirin</t>
    <phoneticPr fontId="1"/>
  </si>
  <si>
    <t>Sloth of Bears</t>
    <phoneticPr fontId="1"/>
  </si>
  <si>
    <t>Summon Rusalka</t>
    <phoneticPr fontId="1"/>
  </si>
  <si>
    <t>Send Vodyanoy</t>
    <phoneticPr fontId="1"/>
  </si>
  <si>
    <t>Contact Alkonost</t>
    <phoneticPr fontId="1"/>
  </si>
  <si>
    <t>Summon Likho</t>
    <phoneticPr fontId="1"/>
  </si>
  <si>
    <t>Awaken Draugar</t>
    <phoneticPr fontId="1"/>
  </si>
  <si>
    <t>Summon Zmey</t>
    <phoneticPr fontId="1"/>
  </si>
  <si>
    <t>Send Lady Midday</t>
    <phoneticPr fontId="1"/>
  </si>
  <si>
    <t>Send Bukavac</t>
    <phoneticPr fontId="1"/>
  </si>
  <si>
    <t>Contact Gamayun</t>
    <phoneticPr fontId="1"/>
  </si>
  <si>
    <t>Contact Beregina</t>
    <phoneticPr fontId="1"/>
  </si>
  <si>
    <t>Contact Cloud Vila</t>
    <phoneticPr fontId="1"/>
  </si>
  <si>
    <t>Contact Mountain Vila</t>
    <phoneticPr fontId="1"/>
  </si>
  <si>
    <t>Contact Leshiy</t>
    <phoneticPr fontId="1"/>
  </si>
  <si>
    <t>Vanarus</t>
    <phoneticPr fontId="1"/>
  </si>
  <si>
    <t>Vanarusian Herse</t>
    <phoneticPr fontId="1"/>
  </si>
  <si>
    <t>Vanarusian Huskarl:15　Vanarusian Archer:10</t>
    <phoneticPr fontId="1"/>
  </si>
  <si>
    <t>Huskarlは槍装備</t>
    <rPh sb="8" eb="9">
      <t>ヤリ</t>
    </rPh>
    <rPh sb="9" eb="11">
      <t>ソウビ</t>
    </rPh>
    <phoneticPr fontId="1"/>
  </si>
  <si>
    <t>Vanarusian Gode</t>
    <phoneticPr fontId="1"/>
  </si>
  <si>
    <t>Vanarusian Hirdman:15</t>
    <phoneticPr fontId="1"/>
  </si>
  <si>
    <t>Hirdmanは槍装備</t>
    <rPh sb="8" eb="9">
      <t>ヤリ</t>
    </rPh>
    <rPh sb="9" eb="11">
      <t>ソウビ</t>
    </rPh>
    <phoneticPr fontId="1"/>
  </si>
  <si>
    <t>Vanarusian Archer:10</t>
    <phoneticPr fontId="1"/>
  </si>
  <si>
    <t>Vanarus</t>
    <phoneticPr fontId="1"/>
  </si>
  <si>
    <t>人間、チュジ、ヴァン</t>
    <rPh sb="0" eb="2">
      <t>ニンゲン</t>
    </rPh>
    <phoneticPr fontId="1"/>
  </si>
  <si>
    <t>Cold2</t>
    <phoneticPr fontId="1"/>
  </si>
  <si>
    <t>Castle</t>
    <phoneticPr fontId="1"/>
  </si>
  <si>
    <t>Standard</t>
    <phoneticPr fontId="1"/>
  </si>
  <si>
    <r>
      <t>Novg</t>
    </r>
    <r>
      <rPr>
        <sz val="11"/>
        <color theme="1"/>
        <rFont val="ＭＳ Ｐゴシック"/>
        <family val="3"/>
        <charset val="128"/>
      </rPr>
      <t>å</t>
    </r>
    <r>
      <rPr>
        <sz val="11"/>
        <color theme="1"/>
        <rFont val="ＭＳ Ｐゴシック"/>
        <family val="2"/>
        <charset val="128"/>
      </rPr>
      <t>rd, Pine of Skulls</t>
    </r>
    <phoneticPr fontId="1"/>
  </si>
  <si>
    <t>火1風2緑1死1</t>
    <rPh sb="0" eb="1">
      <t>ヒ</t>
    </rPh>
    <rPh sb="2" eb="3">
      <t>カゼ</t>
    </rPh>
    <rPh sb="4" eb="5">
      <t>ミドリ</t>
    </rPh>
    <rPh sb="6" eb="7">
      <t>シ</t>
    </rPh>
    <phoneticPr fontId="1"/>
  </si>
  <si>
    <t>Bandarの国の密林には、異様な聡明さを持つ類人猿が現れました。
半神らの影響の下で、類人猿は知性を発達させ、文化を身に着けていきました。
Bandar Logのかつての統治者らが、その天上の領域へと帰っていくと、類人猿たちは指導者なしに取り残されました。
軍事的で階層的な社会は、大柄な類人猿Bandarを頂点として形成されました。
しかし、かつての主の影響は忘れ去られることはなく、より優れた知性と魔力に恵まれた白き者たちは、その影響力と地位を保つことができました。
Bandar Logは分断された社会です。
小さなMarkataは、社会の底辺にあります。
人間大の類人猿Vanaraは、最も一般的な存在です。
大柄な類人猿Bandarは社会の大部分を支配し、軍を構成します。
神聖なる白き者たちは、賢者、聖職者、そして聖戦士として訓練されます。</t>
    <phoneticPr fontId="1"/>
  </si>
  <si>
    <t>類人猿</t>
    <rPh sb="0" eb="3">
      <t>ルイジンエン</t>
    </rPh>
    <phoneticPr fontId="1"/>
  </si>
  <si>
    <t>Heat2</t>
    <phoneticPr fontId="1"/>
  </si>
  <si>
    <t>Castle</t>
    <phoneticPr fontId="1"/>
  </si>
  <si>
    <t>Standard</t>
    <phoneticPr fontId="1"/>
  </si>
  <si>
    <t>The Lotus Gardens</t>
    <phoneticPr fontId="1"/>
  </si>
  <si>
    <t>星3緑2</t>
    <rPh sb="0" eb="1">
      <t>ホシ</t>
    </rPh>
    <rPh sb="2" eb="3">
      <t>ミドリ</t>
    </rPh>
    <phoneticPr fontId="1"/>
  </si>
  <si>
    <t>Yogi</t>
  </si>
  <si>
    <t>Guru</t>
  </si>
  <si>
    <t>Vanara Captain</t>
    <phoneticPr fontId="1"/>
  </si>
  <si>
    <t>城</t>
    <rPh sb="0" eb="1">
      <t>シロ</t>
    </rPh>
    <phoneticPr fontId="1"/>
  </si>
  <si>
    <t>指揮官</t>
    <rPh sb="0" eb="3">
      <t>シキカン</t>
    </rPh>
    <phoneticPr fontId="1"/>
  </si>
  <si>
    <t>標準的な指揮官。真っ当な装備だが隠れることはできない</t>
    <rPh sb="0" eb="3">
      <t>ヒョウジュンテキ</t>
    </rPh>
    <rPh sb="4" eb="7">
      <t>シキカン</t>
    </rPh>
    <rPh sb="8" eb="9">
      <t>マ</t>
    </rPh>
    <rPh sb="10" eb="11">
      <t>トウ</t>
    </rPh>
    <rPh sb="12" eb="14">
      <t>ソウビ</t>
    </rPh>
    <rPh sb="16" eb="17">
      <t>カク</t>
    </rPh>
    <phoneticPr fontId="1"/>
  </si>
  <si>
    <t>12</t>
    <phoneticPr fontId="1"/>
  </si>
  <si>
    <t>f</t>
    <phoneticPr fontId="1"/>
  </si>
  <si>
    <t>上位指揮官。体格も大きく丈夫</t>
    <rPh sb="0" eb="2">
      <t>ジョウイ</t>
    </rPh>
    <rPh sb="2" eb="5">
      <t>シキカン</t>
    </rPh>
    <rPh sb="6" eb="8">
      <t>タイカク</t>
    </rPh>
    <rPh sb="9" eb="10">
      <t>オオ</t>
    </rPh>
    <rPh sb="12" eb="14">
      <t>ジョウブ</t>
    </rPh>
    <phoneticPr fontId="1"/>
  </si>
  <si>
    <t>10</t>
    <phoneticPr fontId="1"/>
  </si>
  <si>
    <t>Bandar Noble</t>
    <phoneticPr fontId="1"/>
  </si>
  <si>
    <t>最上位指揮官。小盾すら持っておらず流れ弾にやや弱い</t>
    <rPh sb="0" eb="3">
      <t>サイジョウイ</t>
    </rPh>
    <rPh sb="3" eb="6">
      <t>シキカン</t>
    </rPh>
    <rPh sb="7" eb="8">
      <t>コ</t>
    </rPh>
    <rPh sb="8" eb="9">
      <t>タテ</t>
    </rPh>
    <rPh sb="11" eb="12">
      <t>モ</t>
    </rPh>
    <rPh sb="17" eb="18">
      <t>ナガ</t>
    </rPh>
    <rPh sb="19" eb="20">
      <t>ダマ</t>
    </rPh>
    <rPh sb="23" eb="24">
      <t>ヨワ</t>
    </rPh>
    <phoneticPr fontId="1"/>
  </si>
  <si>
    <t>Brahmin</t>
    <phoneticPr fontId="1"/>
  </si>
  <si>
    <t>聖職者</t>
    <rPh sb="0" eb="3">
      <t>セイショクシャ</t>
    </rPh>
    <phoneticPr fontId="1"/>
  </si>
  <si>
    <t>y</t>
    <phoneticPr fontId="1"/>
  </si>
  <si>
    <t>y</t>
    <phoneticPr fontId="1"/>
  </si>
  <si>
    <t>レベル1の聖職者。猿の行軍速度と森林適応は便利</t>
    <rPh sb="5" eb="8">
      <t>セイショクシャ</t>
    </rPh>
    <rPh sb="9" eb="10">
      <t>サル</t>
    </rPh>
    <rPh sb="11" eb="13">
      <t>コウグン</t>
    </rPh>
    <rPh sb="13" eb="15">
      <t>ソクド</t>
    </rPh>
    <rPh sb="16" eb="18">
      <t>シンリン</t>
    </rPh>
    <rPh sb="18" eb="20">
      <t>テキオウ</t>
    </rPh>
    <rPh sb="21" eb="23">
      <t>ベンリ</t>
    </rPh>
    <phoneticPr fontId="1"/>
  </si>
  <si>
    <t>16</t>
    <phoneticPr fontId="1"/>
  </si>
  <si>
    <t>Rishi</t>
    <phoneticPr fontId="1"/>
  </si>
  <si>
    <t>星や緑などの魔法を持つ。浮遊しており地震などに強い</t>
    <rPh sb="0" eb="1">
      <t>ホシ</t>
    </rPh>
    <rPh sb="2" eb="3">
      <t>ミドリ</t>
    </rPh>
    <rPh sb="6" eb="8">
      <t>マホウ</t>
    </rPh>
    <rPh sb="9" eb="10">
      <t>モ</t>
    </rPh>
    <rPh sb="12" eb="14">
      <t>フユウ</t>
    </rPh>
    <rPh sb="18" eb="20">
      <t>ジシン</t>
    </rPh>
    <rPh sb="23" eb="24">
      <t>ツヨ</t>
    </rPh>
    <phoneticPr fontId="1"/>
  </si>
  <si>
    <t>45+</t>
    <phoneticPr fontId="1"/>
  </si>
  <si>
    <t>14</t>
    <phoneticPr fontId="1"/>
  </si>
  <si>
    <t>Vanara Archer</t>
    <phoneticPr fontId="1"/>
  </si>
  <si>
    <t>城</t>
    <rPh sb="0" eb="1">
      <t>シロ</t>
    </rPh>
    <phoneticPr fontId="1"/>
  </si>
  <si>
    <t>射手</t>
    <rPh sb="0" eb="2">
      <t>シャシュ</t>
    </rPh>
    <phoneticPr fontId="1"/>
  </si>
  <si>
    <t>猿の弓兵。防具を着ており反撃に耐えやすい</t>
    <rPh sb="0" eb="1">
      <t>サル</t>
    </rPh>
    <rPh sb="2" eb="3">
      <t>ユミ</t>
    </rPh>
    <rPh sb="3" eb="4">
      <t>ヘイ</t>
    </rPh>
    <rPh sb="5" eb="7">
      <t>ボウグ</t>
    </rPh>
    <rPh sb="8" eb="9">
      <t>キ</t>
    </rPh>
    <rPh sb="12" eb="14">
      <t>ハンゲキ</t>
    </rPh>
    <rPh sb="15" eb="16">
      <t>タ</t>
    </rPh>
    <phoneticPr fontId="1"/>
  </si>
  <si>
    <t>10</t>
    <phoneticPr fontId="1"/>
  </si>
  <si>
    <t>f</t>
    <phoneticPr fontId="1"/>
  </si>
  <si>
    <t>Vanara Chakram Thrower</t>
    <phoneticPr fontId="1"/>
  </si>
  <si>
    <t>歩兵</t>
    <rPh sb="0" eb="2">
      <t>ホヘイ</t>
    </rPh>
    <phoneticPr fontId="1"/>
  </si>
  <si>
    <t>棍棒と戦輪を持つ歩兵。戦輪は珍しい切断属性の飛び道具</t>
    <rPh sb="0" eb="2">
      <t>コンボウ</t>
    </rPh>
    <rPh sb="3" eb="4">
      <t>セン</t>
    </rPh>
    <rPh sb="4" eb="5">
      <t>リン</t>
    </rPh>
    <rPh sb="6" eb="7">
      <t>モ</t>
    </rPh>
    <rPh sb="8" eb="10">
      <t>ホヘイ</t>
    </rPh>
    <rPh sb="11" eb="12">
      <t>セン</t>
    </rPh>
    <rPh sb="12" eb="13">
      <t>リン</t>
    </rPh>
    <rPh sb="14" eb="15">
      <t>メズラ</t>
    </rPh>
    <rPh sb="17" eb="19">
      <t>セツダン</t>
    </rPh>
    <rPh sb="19" eb="21">
      <t>ゾクセイ</t>
    </rPh>
    <rPh sb="22" eb="23">
      <t>ト</t>
    </rPh>
    <rPh sb="24" eb="26">
      <t>ドウグ</t>
    </rPh>
    <phoneticPr fontId="1"/>
  </si>
  <si>
    <t>Vanara Infantry</t>
    <phoneticPr fontId="1"/>
  </si>
  <si>
    <t>棍棒と小盾を持つ歩兵。やや臆病だが値段のわりには優秀</t>
    <rPh sb="0" eb="2">
      <t>コンボウ</t>
    </rPh>
    <rPh sb="3" eb="4">
      <t>コ</t>
    </rPh>
    <rPh sb="4" eb="5">
      <t>タテ</t>
    </rPh>
    <rPh sb="6" eb="7">
      <t>モ</t>
    </rPh>
    <rPh sb="8" eb="10">
      <t>ホヘイ</t>
    </rPh>
    <rPh sb="13" eb="15">
      <t>オクビョウ</t>
    </rPh>
    <rPh sb="17" eb="19">
      <t>ネダン</t>
    </rPh>
    <rPh sb="24" eb="26">
      <t>ユウシュウ</t>
    </rPh>
    <phoneticPr fontId="1"/>
  </si>
  <si>
    <t>Vanara Swordsman</t>
    <phoneticPr fontId="1"/>
  </si>
  <si>
    <t>曲刀と小盾を持つ歩兵。戦闘技能と士気が向上している</t>
    <rPh sb="0" eb="2">
      <t>キョクトウ</t>
    </rPh>
    <rPh sb="3" eb="4">
      <t>コ</t>
    </rPh>
    <rPh sb="4" eb="5">
      <t>タテ</t>
    </rPh>
    <rPh sb="6" eb="7">
      <t>モ</t>
    </rPh>
    <rPh sb="8" eb="10">
      <t>ホヘイ</t>
    </rPh>
    <rPh sb="11" eb="13">
      <t>セントウ</t>
    </rPh>
    <rPh sb="13" eb="15">
      <t>ギノウ</t>
    </rPh>
    <rPh sb="16" eb="18">
      <t>シキ</t>
    </rPh>
    <rPh sb="19" eb="21">
      <t>コウジョウ</t>
    </rPh>
    <phoneticPr fontId="1"/>
  </si>
  <si>
    <t>Bandar Archer</t>
    <phoneticPr fontId="1"/>
  </si>
  <si>
    <t>防具を着た長弓兵。元の丈夫さもあって反撃によく耐える</t>
    <rPh sb="0" eb="2">
      <t>ボウグ</t>
    </rPh>
    <rPh sb="3" eb="4">
      <t>キ</t>
    </rPh>
    <rPh sb="5" eb="7">
      <t>ナガユミ</t>
    </rPh>
    <rPh sb="7" eb="8">
      <t>ヘイ</t>
    </rPh>
    <rPh sb="9" eb="10">
      <t>モト</t>
    </rPh>
    <rPh sb="11" eb="13">
      <t>ジョウブ</t>
    </rPh>
    <rPh sb="18" eb="20">
      <t>ハンゲキ</t>
    </rPh>
    <rPh sb="23" eb="24">
      <t>タ</t>
    </rPh>
    <phoneticPr fontId="1"/>
  </si>
  <si>
    <t>8</t>
    <phoneticPr fontId="1"/>
  </si>
  <si>
    <t>Light Bandar Warrior</t>
    <phoneticPr fontId="1"/>
  </si>
  <si>
    <t>棍棒、小石、小盾を持つ歩兵。大猿は強靭だが数で押されがち</t>
    <rPh sb="0" eb="2">
      <t>コンボウ</t>
    </rPh>
    <rPh sb="3" eb="5">
      <t>コイシ</t>
    </rPh>
    <rPh sb="6" eb="7">
      <t>コ</t>
    </rPh>
    <rPh sb="7" eb="8">
      <t>タテ</t>
    </rPh>
    <rPh sb="9" eb="10">
      <t>モ</t>
    </rPh>
    <rPh sb="11" eb="13">
      <t>ホヘイ</t>
    </rPh>
    <phoneticPr fontId="1"/>
  </si>
  <si>
    <t>鉄棒を持つ重歩兵。その豪腕から繰り出される一撃は強烈</t>
    <rPh sb="0" eb="2">
      <t>テツボウ</t>
    </rPh>
    <rPh sb="3" eb="4">
      <t>モ</t>
    </rPh>
    <rPh sb="5" eb="6">
      <t>ジュウ</t>
    </rPh>
    <rPh sb="6" eb="8">
      <t>ホヘイ</t>
    </rPh>
    <rPh sb="11" eb="13">
      <t>ゴウワン</t>
    </rPh>
    <rPh sb="15" eb="16">
      <t>ク</t>
    </rPh>
    <rPh sb="17" eb="18">
      <t>ダ</t>
    </rPh>
    <rPh sb="21" eb="23">
      <t>イチゲキ</t>
    </rPh>
    <rPh sb="24" eb="26">
      <t>キョウレツ</t>
    </rPh>
    <phoneticPr fontId="1"/>
  </si>
  <si>
    <t>Bandar Warrior</t>
    <phoneticPr fontId="1"/>
  </si>
  <si>
    <t>棍棒と小盾を持つ重歩兵。小盾のおかげで射撃に多少強い</t>
    <rPh sb="0" eb="2">
      <t>コンボウ</t>
    </rPh>
    <rPh sb="3" eb="4">
      <t>コ</t>
    </rPh>
    <rPh sb="4" eb="5">
      <t>タテ</t>
    </rPh>
    <rPh sb="6" eb="7">
      <t>モ</t>
    </rPh>
    <rPh sb="8" eb="9">
      <t>ジュウ</t>
    </rPh>
    <rPh sb="9" eb="11">
      <t>ホヘイ</t>
    </rPh>
    <rPh sb="12" eb="13">
      <t>コ</t>
    </rPh>
    <rPh sb="13" eb="14">
      <t>タテ</t>
    </rPh>
    <rPh sb="19" eb="21">
      <t>シャゲキ</t>
    </rPh>
    <rPh sb="22" eb="24">
      <t>タショウ</t>
    </rPh>
    <rPh sb="24" eb="25">
      <t>ツヨ</t>
    </rPh>
    <phoneticPr fontId="1"/>
  </si>
  <si>
    <t>Royal Swordsman</t>
    <phoneticPr fontId="1"/>
  </si>
  <si>
    <t>曲刀と小盾を持つ重歩兵。高い技量を備え護衛も得意とする</t>
    <rPh sb="0" eb="2">
      <t>キョクトウ</t>
    </rPh>
    <rPh sb="3" eb="4">
      <t>コ</t>
    </rPh>
    <rPh sb="4" eb="5">
      <t>タテ</t>
    </rPh>
    <rPh sb="6" eb="7">
      <t>モ</t>
    </rPh>
    <rPh sb="8" eb="9">
      <t>ジュウ</t>
    </rPh>
    <rPh sb="9" eb="11">
      <t>ホヘイ</t>
    </rPh>
    <rPh sb="12" eb="13">
      <t>タカ</t>
    </rPh>
    <rPh sb="14" eb="16">
      <t>ギリョウ</t>
    </rPh>
    <rPh sb="17" eb="18">
      <t>ソナ</t>
    </rPh>
    <rPh sb="19" eb="21">
      <t>ゴエイ</t>
    </rPh>
    <rPh sb="22" eb="24">
      <t>トクイ</t>
    </rPh>
    <phoneticPr fontId="1"/>
  </si>
  <si>
    <t>White One</t>
    <phoneticPr fontId="1"/>
  </si>
  <si>
    <t>y</t>
    <phoneticPr fontId="1"/>
  </si>
  <si>
    <t>y</t>
    <phoneticPr fontId="1"/>
  </si>
  <si>
    <t>曲刀と小盾を持つ歩兵。性能は平凡だが数を揃えやすい</t>
    <rPh sb="0" eb="2">
      <t>キョクトウ</t>
    </rPh>
    <rPh sb="3" eb="4">
      <t>コ</t>
    </rPh>
    <rPh sb="4" eb="5">
      <t>タテ</t>
    </rPh>
    <rPh sb="6" eb="7">
      <t>モ</t>
    </rPh>
    <rPh sb="8" eb="10">
      <t>ホヘイ</t>
    </rPh>
    <rPh sb="11" eb="13">
      <t>セイノウ</t>
    </rPh>
    <rPh sb="14" eb="16">
      <t>ヘイボン</t>
    </rPh>
    <rPh sb="18" eb="19">
      <t>カズ</t>
    </rPh>
    <rPh sb="20" eb="21">
      <t>ソロ</t>
    </rPh>
    <phoneticPr fontId="1"/>
  </si>
  <si>
    <t>War Elephant</t>
    <phoneticPr fontId="1"/>
  </si>
  <si>
    <t>軍用象</t>
    <rPh sb="0" eb="2">
      <t>グンヨウ</t>
    </rPh>
    <rPh sb="2" eb="3">
      <t>ゾウ</t>
    </rPh>
    <phoneticPr fontId="1"/>
  </si>
  <si>
    <t>敵を蹂躙する巨大生物。森の象なので森林適応付き</t>
    <rPh sb="11" eb="12">
      <t>モリ</t>
    </rPh>
    <rPh sb="13" eb="14">
      <t>ゾウ</t>
    </rPh>
    <rPh sb="17" eb="19">
      <t>シンリン</t>
    </rPh>
    <rPh sb="19" eb="21">
      <t>テキオウ</t>
    </rPh>
    <rPh sb="21" eb="22">
      <t>ツ</t>
    </rPh>
    <phoneticPr fontId="1"/>
  </si>
  <si>
    <t>20</t>
    <phoneticPr fontId="1"/>
  </si>
  <si>
    <t>Tiger Rider</t>
    <phoneticPr fontId="1"/>
  </si>
  <si>
    <t>騎兵</t>
    <rPh sb="0" eb="2">
      <t>キヘイ</t>
    </rPh>
    <phoneticPr fontId="1"/>
  </si>
  <si>
    <t>曲刀と小盾を持つ騎兵。乗物の追撃も強力で手数に優れる</t>
    <rPh sb="0" eb="2">
      <t>キョクトウ</t>
    </rPh>
    <rPh sb="3" eb="4">
      <t>コ</t>
    </rPh>
    <rPh sb="4" eb="5">
      <t>タテ</t>
    </rPh>
    <rPh sb="6" eb="7">
      <t>モ</t>
    </rPh>
    <rPh sb="8" eb="10">
      <t>キヘイ</t>
    </rPh>
    <rPh sb="11" eb="13">
      <t>ノリモノ</t>
    </rPh>
    <rPh sb="14" eb="16">
      <t>ツイゲキ</t>
    </rPh>
    <rPh sb="17" eb="19">
      <t>キョウリョク</t>
    </rPh>
    <rPh sb="20" eb="22">
      <t>テカズ</t>
    </rPh>
    <rPh sb="23" eb="24">
      <t>スグ</t>
    </rPh>
    <phoneticPr fontId="1"/>
  </si>
  <si>
    <t>16</t>
    <phoneticPr fontId="1"/>
  </si>
  <si>
    <t>Bandar Log</t>
    <phoneticPr fontId="1"/>
  </si>
  <si>
    <t>Brahmin</t>
    <phoneticPr fontId="1"/>
  </si>
  <si>
    <t>聖1</t>
    <rPh sb="0" eb="1">
      <t>セイ</t>
    </rPh>
    <phoneticPr fontId="1"/>
  </si>
  <si>
    <t>Yogi</t>
    <phoneticPr fontId="1"/>
  </si>
  <si>
    <t>星1</t>
    <rPh sb="0" eb="1">
      <t>ホシ</t>
    </rPh>
    <phoneticPr fontId="1"/>
  </si>
  <si>
    <t>Guru</t>
    <phoneticPr fontId="1"/>
  </si>
  <si>
    <t>星2緑1</t>
    <rPh sb="0" eb="1">
      <t>ホシ</t>
    </rPh>
    <rPh sb="2" eb="3">
      <t>ミドリ</t>
    </rPh>
    <phoneticPr fontId="1"/>
  </si>
  <si>
    <t>Rishi</t>
    <phoneticPr fontId="1"/>
  </si>
  <si>
    <t>都</t>
    <rPh sb="0" eb="1">
      <t>ミヤコ</t>
    </rPh>
    <phoneticPr fontId="1"/>
  </si>
  <si>
    <t>星3緑2</t>
    <rPh sb="0" eb="1">
      <t>ホシ</t>
    </rPh>
    <rPh sb="2" eb="3">
      <t>ミドリ</t>
    </rPh>
    <phoneticPr fontId="1"/>
  </si>
  <si>
    <t>水地星緑+1:100% 水地星緑+1:10%</t>
    <rPh sb="0" eb="1">
      <t>ミズ</t>
    </rPh>
    <rPh sb="1" eb="2">
      <t>チ</t>
    </rPh>
    <rPh sb="2" eb="3">
      <t>ホシ</t>
    </rPh>
    <rPh sb="3" eb="4">
      <t>ミドリ</t>
    </rPh>
    <rPh sb="12" eb="13">
      <t>ミズ</t>
    </rPh>
    <rPh sb="13" eb="14">
      <t>チ</t>
    </rPh>
    <rPh sb="14" eb="15">
      <t>ホシ</t>
    </rPh>
    <rPh sb="15" eb="16">
      <t>ミドリ</t>
    </rPh>
    <phoneticPr fontId="1"/>
  </si>
  <si>
    <t>17+</t>
    <phoneticPr fontId="1"/>
  </si>
  <si>
    <t>Yaksha</t>
  </si>
  <si>
    <t>Yakshini</t>
  </si>
  <si>
    <t>Kinnara</t>
  </si>
  <si>
    <t>Siddha</t>
  </si>
  <si>
    <t>Devata</t>
  </si>
  <si>
    <t>Devala</t>
  </si>
  <si>
    <t>Rudra</t>
  </si>
  <si>
    <t>Dakini</t>
  </si>
  <si>
    <t>Mandeha</t>
  </si>
  <si>
    <t>Nagini</t>
    <phoneticPr fontId="1"/>
  </si>
  <si>
    <t>Nagaraja</t>
    <phoneticPr fontId="1"/>
  </si>
  <si>
    <t>Nagarishi</t>
    <phoneticPr fontId="1"/>
  </si>
  <si>
    <t>水1+1地1緑1聖1</t>
    <rPh sb="0" eb="1">
      <t>ミズ</t>
    </rPh>
    <rPh sb="4" eb="5">
      <t>チ</t>
    </rPh>
    <rPh sb="6" eb="7">
      <t>ミドリ</t>
    </rPh>
    <rPh sb="8" eb="9">
      <t>セイ</t>
    </rPh>
    <phoneticPr fontId="1"/>
  </si>
  <si>
    <t>水地星緑+1:100%</t>
    <rPh sb="0" eb="1">
      <t>ミズ</t>
    </rPh>
    <rPh sb="1" eb="2">
      <t>チ</t>
    </rPh>
    <rPh sb="2" eb="3">
      <t>ホシ</t>
    </rPh>
    <rPh sb="3" eb="4">
      <t>ミドリ</t>
    </rPh>
    <phoneticPr fontId="1"/>
  </si>
  <si>
    <t>水1+1地1緑1聖2</t>
    <rPh sb="0" eb="1">
      <t>ミズ</t>
    </rPh>
    <rPh sb="4" eb="5">
      <t>チ</t>
    </rPh>
    <rPh sb="6" eb="7">
      <t>ミドリ</t>
    </rPh>
    <rPh sb="8" eb="9">
      <t>セイ</t>
    </rPh>
    <phoneticPr fontId="1"/>
  </si>
  <si>
    <t>水2+1地3星1緑1聖1</t>
    <rPh sb="0" eb="1">
      <t>ミズ</t>
    </rPh>
    <rPh sb="4" eb="5">
      <t>チ</t>
    </rPh>
    <rPh sb="6" eb="7">
      <t>ホシ</t>
    </rPh>
    <rPh sb="8" eb="9">
      <t>ミドリ</t>
    </rPh>
    <rPh sb="10" eb="11">
      <t>セイ</t>
    </rPh>
    <phoneticPr fontId="1"/>
  </si>
  <si>
    <t>Atavi Chieftain</t>
    <phoneticPr fontId="1"/>
  </si>
  <si>
    <t>Markata:20　Atavi Infantry:10　Atavi Archer:10</t>
    <phoneticPr fontId="1"/>
  </si>
  <si>
    <t>Bandar Commander</t>
    <phoneticPr fontId="1"/>
  </si>
  <si>
    <t>Bandar Warrior:10</t>
    <phoneticPr fontId="1"/>
  </si>
  <si>
    <t>Bandar Archer:2　Vanara Archer:6　Markata Archer:4　Markata:4</t>
    <phoneticPr fontId="1"/>
  </si>
  <si>
    <t>Bandar Log</t>
    <phoneticPr fontId="1"/>
  </si>
  <si>
    <t>Summon Nagas</t>
    <phoneticPr fontId="1"/>
  </si>
  <si>
    <t>水2</t>
    <rPh sb="0" eb="1">
      <t>ミズ</t>
    </rPh>
    <phoneticPr fontId="1"/>
  </si>
  <si>
    <t>地1</t>
    <rPh sb="0" eb="1">
      <t>チ</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</si>
  <si>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</si>
  <si>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</si>
  <si>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</si>
  <si>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多彩な攻撃手段を持つ神聖なる蛇人Naga Warriorを6体召喚します</t>
    <rPh sb="0" eb="2">
      <t>タサイ</t>
    </rPh>
    <rPh sb="3" eb="5">
      <t>コウゲキ</t>
    </rPh>
    <rPh sb="5" eb="7">
      <t>シュダン</t>
    </rPh>
    <rPh sb="8" eb="9">
      <t>モ</t>
    </rPh>
    <rPh sb="10" eb="12">
      <t>シンセイ</t>
    </rPh>
    <rPh sb="14" eb="15">
      <t>ヘビ</t>
    </rPh>
    <rPh sb="15" eb="16">
      <t>ジン</t>
    </rPh>
    <rPh sb="30" eb="31">
      <t>タイ</t>
    </rPh>
    <rPh sb="31" eb="33">
      <t>ショウカン</t>
    </rPh>
    <phoneticPr fontId="1"/>
  </si>
  <si>
    <t>Naga Warrior</t>
    <phoneticPr fontId="1"/>
  </si>
  <si>
    <t>指揮官召喚</t>
    <rPh sb="0" eb="3">
      <t>シキカン</t>
    </rPh>
    <rPh sb="3" eb="5">
      <t>ショウカン</t>
    </rPh>
    <phoneticPr fontId="1"/>
  </si>
  <si>
    <t>幅広い魔力を持つ蛇人の姫Naginiを召喚します</t>
    <rPh sb="0" eb="2">
      <t>ハバヒロ</t>
    </rPh>
    <rPh sb="3" eb="5">
      <t>マリョク</t>
    </rPh>
    <rPh sb="6" eb="7">
      <t>モ</t>
    </rPh>
    <rPh sb="8" eb="9">
      <t>ヘビ</t>
    </rPh>
    <rPh sb="9" eb="10">
      <t>ジン</t>
    </rPh>
    <rPh sb="11" eb="12">
      <t>ヒメ</t>
    </rPh>
    <rPh sb="19" eb="21">
      <t>ショウカン</t>
    </rPh>
    <phoneticPr fontId="1"/>
  </si>
  <si>
    <t>Nagini</t>
    <phoneticPr fontId="1"/>
  </si>
  <si>
    <t>地2</t>
    <rPh sb="0" eb="1">
      <t>チ</t>
    </rPh>
    <phoneticPr fontId="1"/>
  </si>
  <si>
    <t>幅広い魔力と聖職者の権限を持つ蛇人の王Nagarajaを召喚します</t>
    <rPh sb="0" eb="2">
      <t>ハバヒロ</t>
    </rPh>
    <rPh sb="3" eb="5">
      <t>マリョク</t>
    </rPh>
    <rPh sb="6" eb="9">
      <t>セイショクシャ</t>
    </rPh>
    <rPh sb="10" eb="12">
      <t>ケンゲン</t>
    </rPh>
    <rPh sb="13" eb="14">
      <t>モ</t>
    </rPh>
    <rPh sb="15" eb="16">
      <t>ヘビ</t>
    </rPh>
    <rPh sb="16" eb="17">
      <t>ジン</t>
    </rPh>
    <rPh sb="18" eb="19">
      <t>オウ</t>
    </rPh>
    <rPh sb="28" eb="30">
      <t>ショウカン</t>
    </rPh>
    <phoneticPr fontId="1"/>
  </si>
  <si>
    <t>Nagaraja</t>
    <phoneticPr fontId="1"/>
  </si>
  <si>
    <t>水3</t>
    <rPh sb="0" eb="1">
      <t>ミズ</t>
    </rPh>
    <phoneticPr fontId="1"/>
  </si>
  <si>
    <t>地3</t>
    <rPh sb="0" eb="1">
      <t>チ</t>
    </rPh>
    <phoneticPr fontId="1"/>
  </si>
  <si>
    <t>強大な魔力を持つ蛇人の賢者Nagarishiを召喚します</t>
    <rPh sb="0" eb="2">
      <t>キョウダイ</t>
    </rPh>
    <rPh sb="3" eb="5">
      <t>マリョク</t>
    </rPh>
    <rPh sb="6" eb="7">
      <t>モ</t>
    </rPh>
    <rPh sb="8" eb="9">
      <t>ヘビ</t>
    </rPh>
    <rPh sb="9" eb="10">
      <t>ジン</t>
    </rPh>
    <rPh sb="11" eb="13">
      <t>ケンジャ</t>
    </rPh>
    <rPh sb="23" eb="25">
      <t>ショウカン</t>
    </rPh>
    <phoneticPr fontId="1"/>
  </si>
  <si>
    <t>Nagarishi</t>
    <phoneticPr fontId="1"/>
  </si>
  <si>
    <t>Host of Ganas</t>
    <phoneticPr fontId="1"/>
  </si>
  <si>
    <t>Summon Nagas</t>
    <phoneticPr fontId="1"/>
  </si>
  <si>
    <t>Summon Apsaras</t>
    <phoneticPr fontId="1"/>
  </si>
  <si>
    <t>Herd of Elephants</t>
    <phoneticPr fontId="1"/>
  </si>
  <si>
    <t>Ambush of Tigers</t>
    <phoneticPr fontId="1"/>
  </si>
  <si>
    <t>Herd of Buffaloes</t>
    <phoneticPr fontId="1"/>
  </si>
  <si>
    <t>Contact Nagini</t>
    <phoneticPr fontId="1"/>
  </si>
  <si>
    <t>Contact Yaksha</t>
    <phoneticPr fontId="1"/>
  </si>
  <si>
    <t>Contact Yakshini</t>
    <phoneticPr fontId="1"/>
  </si>
  <si>
    <t>Contact Nagaraja</t>
    <phoneticPr fontId="1"/>
  </si>
  <si>
    <t>Summon Gandharvas</t>
    <phoneticPr fontId="1"/>
  </si>
  <si>
    <t>Summon Vetalas</t>
    <phoneticPr fontId="1"/>
  </si>
  <si>
    <t>Contact Nagarishi</t>
    <phoneticPr fontId="1"/>
  </si>
  <si>
    <t>Summon Kinnara</t>
    <phoneticPr fontId="1"/>
  </si>
  <si>
    <t>Summon Siddha</t>
    <phoneticPr fontId="1"/>
  </si>
  <si>
    <t>Summon Devata</t>
    <phoneticPr fontId="1"/>
  </si>
  <si>
    <t>Summon Devala</t>
    <phoneticPr fontId="1"/>
  </si>
  <si>
    <t>Summon Rudra</t>
    <phoneticPr fontId="1"/>
  </si>
  <si>
    <t>Celestial Music</t>
    <phoneticPr fontId="1"/>
  </si>
  <si>
    <t>Summon Rakshasas</t>
    <phoneticPr fontId="1"/>
  </si>
  <si>
    <t>Feast of Flesh</t>
    <phoneticPr fontId="1"/>
  </si>
  <si>
    <t>Summon Asrapas</t>
    <phoneticPr fontId="1"/>
  </si>
  <si>
    <t>Summon Rakshasa Warriors</t>
    <phoneticPr fontId="1"/>
  </si>
  <si>
    <t>Summon Sandhyabalas</t>
    <phoneticPr fontId="1"/>
  </si>
  <si>
    <t>Summon Dakini</t>
    <phoneticPr fontId="1"/>
  </si>
  <si>
    <t>Summon Samanishada</t>
    <phoneticPr fontId="1"/>
  </si>
  <si>
    <t>Summon Mandeha</t>
    <phoneticPr fontId="1"/>
  </si>
  <si>
    <t>Summon Danavas</t>
    <phoneticPr fontId="1"/>
  </si>
  <si>
    <t>Contact Nagini</t>
    <phoneticPr fontId="1"/>
  </si>
  <si>
    <t>Contact Nagaraja</t>
    <phoneticPr fontId="1"/>
  </si>
  <si>
    <t>Contact Nagarishi</t>
    <phoneticPr fontId="1"/>
  </si>
  <si>
    <t>Headdress of the Bull</t>
    <phoneticPr fontId="1"/>
  </si>
  <si>
    <t>l</t>
    <phoneticPr fontId="1"/>
  </si>
  <si>
    <t>化物、人間</t>
    <rPh sb="0" eb="2">
      <t>バケモノ</t>
    </rPh>
    <rPh sb="3" eb="5">
      <t>ニンゲン</t>
    </rPh>
    <phoneticPr fontId="1"/>
  </si>
  <si>
    <t>Fortress</t>
    <phoneticPr fontId="1"/>
  </si>
  <si>
    <t>Standard</t>
    <phoneticPr fontId="1"/>
  </si>
  <si>
    <t>Mount Shinuyama</t>
    <phoneticPr fontId="1"/>
  </si>
  <si>
    <t>火1水1地1死2</t>
    <rPh sb="0" eb="1">
      <t>ヒ</t>
    </rPh>
    <rPh sb="2" eb="3">
      <t>ミズ</t>
    </rPh>
    <rPh sb="4" eb="5">
      <t>チ</t>
    </rPh>
    <rPh sb="6" eb="7">
      <t>シ</t>
    </rPh>
    <phoneticPr fontId="1"/>
  </si>
  <si>
    <t>Bakemono Chief</t>
  </si>
  <si>
    <t>Bandit Leader</t>
  </si>
  <si>
    <t>Bakemono-Sho</t>
  </si>
  <si>
    <t>Bandit</t>
  </si>
  <si>
    <t>指揮官</t>
    <rPh sb="0" eb="3">
      <t>シキカン</t>
    </rPh>
    <phoneticPr fontId="1"/>
  </si>
  <si>
    <t>Bakemono Scout</t>
    <phoneticPr fontId="1"/>
  </si>
  <si>
    <t>城</t>
    <rPh sb="0" eb="1">
      <t>シロ</t>
    </rPh>
    <phoneticPr fontId="1"/>
  </si>
  <si>
    <t>斥候</t>
    <rPh sb="0" eb="2">
      <t>セッコウ</t>
    </rPh>
    <phoneticPr fontId="1"/>
  </si>
  <si>
    <t>やや安価な斥候。隠れるのも上手い</t>
    <rPh sb="2" eb="4">
      <t>アンカ</t>
    </rPh>
    <rPh sb="5" eb="7">
      <t>セッコウ</t>
    </rPh>
    <rPh sb="8" eb="9">
      <t>カク</t>
    </rPh>
    <rPh sb="13" eb="15">
      <t>ウマ</t>
    </rPh>
    <phoneticPr fontId="1"/>
  </si>
  <si>
    <t>12</t>
    <phoneticPr fontId="1"/>
  </si>
  <si>
    <t>fm</t>
    <phoneticPr fontId="1"/>
  </si>
  <si>
    <t>隠密行動可能な指揮官その一。隠れるのは上手くない</t>
    <rPh sb="0" eb="2">
      <t>オンミツ</t>
    </rPh>
    <rPh sb="2" eb="4">
      <t>コウドウ</t>
    </rPh>
    <rPh sb="4" eb="6">
      <t>カノウ</t>
    </rPh>
    <rPh sb="7" eb="10">
      <t>シキカン</t>
    </rPh>
    <rPh sb="12" eb="13">
      <t>イチ</t>
    </rPh>
    <rPh sb="14" eb="15">
      <t>カク</t>
    </rPh>
    <rPh sb="19" eb="21">
      <t>ウマ</t>
    </rPh>
    <phoneticPr fontId="1"/>
  </si>
  <si>
    <t>隠密行動可能な指揮官その二。略奪を得意とする</t>
    <rPh sb="0" eb="2">
      <t>オンミツ</t>
    </rPh>
    <rPh sb="2" eb="4">
      <t>コウドウ</t>
    </rPh>
    <rPh sb="4" eb="6">
      <t>カノウ</t>
    </rPh>
    <rPh sb="7" eb="10">
      <t>シキカン</t>
    </rPh>
    <rPh sb="12" eb="13">
      <t>ニ</t>
    </rPh>
    <rPh sb="14" eb="16">
      <t>リャクダツ</t>
    </rPh>
    <rPh sb="17" eb="19">
      <t>トクイ</t>
    </rPh>
    <phoneticPr fontId="1"/>
  </si>
  <si>
    <t>Bakemono General</t>
    <phoneticPr fontId="1"/>
  </si>
  <si>
    <t>上位指揮官。大柄で重装備なため丈夫</t>
    <rPh sb="0" eb="2">
      <t>ジョウイ</t>
    </rPh>
    <rPh sb="2" eb="5">
      <t>シキカン</t>
    </rPh>
    <rPh sb="6" eb="8">
      <t>オオガラ</t>
    </rPh>
    <rPh sb="9" eb="12">
      <t>ジュウソウビ</t>
    </rPh>
    <rPh sb="15" eb="17">
      <t>ジョウブ</t>
    </rPh>
    <phoneticPr fontId="1"/>
  </si>
  <si>
    <t>m</t>
    <phoneticPr fontId="1"/>
  </si>
  <si>
    <t>Kappa Chief</t>
    <phoneticPr fontId="1"/>
  </si>
  <si>
    <t>城海</t>
    <rPh sb="0" eb="1">
      <t>シロ</t>
    </rPh>
    <rPh sb="1" eb="2">
      <t>ウミ</t>
    </rPh>
    <phoneticPr fontId="1"/>
  </si>
  <si>
    <t>水陸両棲の指揮官。指揮は上手くないが丈夫</t>
    <rPh sb="0" eb="2">
      <t>スイリク</t>
    </rPh>
    <rPh sb="2" eb="4">
      <t>リョウセイ</t>
    </rPh>
    <rPh sb="5" eb="8">
      <t>シキカン</t>
    </rPh>
    <rPh sb="9" eb="11">
      <t>シキ</t>
    </rPh>
    <rPh sb="12" eb="14">
      <t>ウマ</t>
    </rPh>
    <rPh sb="18" eb="20">
      <t>ジョウブ</t>
    </rPh>
    <phoneticPr fontId="1"/>
  </si>
  <si>
    <t>a</t>
    <phoneticPr fontId="1"/>
  </si>
  <si>
    <t>恐怖を纏う暗殺者。戦闘能力は微妙</t>
    <rPh sb="0" eb="2">
      <t>キョウフ</t>
    </rPh>
    <rPh sb="3" eb="4">
      <t>マト</t>
    </rPh>
    <rPh sb="5" eb="8">
      <t>アンサツシャ</t>
    </rPh>
    <rPh sb="9" eb="11">
      <t>セントウ</t>
    </rPh>
    <rPh sb="11" eb="13">
      <t>ノウリョク</t>
    </rPh>
    <rPh sb="14" eb="16">
      <t>ビミョウ</t>
    </rPh>
    <phoneticPr fontId="1"/>
  </si>
  <si>
    <t>16</t>
    <phoneticPr fontId="1"/>
  </si>
  <si>
    <t>f</t>
    <phoneticPr fontId="1"/>
  </si>
  <si>
    <t>Shuten-doji</t>
    <phoneticPr fontId="1"/>
  </si>
  <si>
    <t>戦闘向けの指揮官。周囲の敵を自動的に眠らせる</t>
    <rPh sb="0" eb="2">
      <t>セントウ</t>
    </rPh>
    <rPh sb="2" eb="3">
      <t>ム</t>
    </rPh>
    <rPh sb="5" eb="8">
      <t>シキカン</t>
    </rPh>
    <rPh sb="9" eb="11">
      <t>シュウイ</t>
    </rPh>
    <rPh sb="12" eb="13">
      <t>テキ</t>
    </rPh>
    <rPh sb="14" eb="17">
      <t>ジドウテキ</t>
    </rPh>
    <rPh sb="18" eb="19">
      <t>ネム</t>
    </rPh>
    <phoneticPr fontId="1"/>
  </si>
  <si>
    <t>Uba</t>
    <phoneticPr fontId="1"/>
  </si>
  <si>
    <t>水死緑などの魔法技能を持つ。変身すると隠密行動も可能</t>
    <rPh sb="0" eb="1">
      <t>ミズ</t>
    </rPh>
    <rPh sb="1" eb="2">
      <t>シ</t>
    </rPh>
    <rPh sb="2" eb="3">
      <t>ミドリ</t>
    </rPh>
    <rPh sb="6" eb="8">
      <t>マホウ</t>
    </rPh>
    <rPh sb="8" eb="10">
      <t>ギノウ</t>
    </rPh>
    <rPh sb="11" eb="12">
      <t>モ</t>
    </rPh>
    <rPh sb="14" eb="16">
      <t>ヘンシン</t>
    </rPh>
    <rPh sb="19" eb="21">
      <t>オンミツ</t>
    </rPh>
    <rPh sb="21" eb="23">
      <t>コウドウ</t>
    </rPh>
    <rPh sb="24" eb="26">
      <t>カノウ</t>
    </rPh>
    <phoneticPr fontId="1"/>
  </si>
  <si>
    <t>10+</t>
    <phoneticPr fontId="1"/>
  </si>
  <si>
    <t>30+</t>
    <phoneticPr fontId="1"/>
  </si>
  <si>
    <t>Bakemono Shaman</t>
    <phoneticPr fontId="1"/>
  </si>
  <si>
    <t>レベル1の聖職者。火水地死から1系統の魔法も持つ</t>
    <rPh sb="5" eb="8">
      <t>セイショクシャ</t>
    </rPh>
    <rPh sb="9" eb="10">
      <t>ヒ</t>
    </rPh>
    <rPh sb="10" eb="11">
      <t>ミズ</t>
    </rPh>
    <rPh sb="11" eb="12">
      <t>チ</t>
    </rPh>
    <rPh sb="12" eb="13">
      <t>シ</t>
    </rPh>
    <rPh sb="16" eb="18">
      <t>ケイトウ</t>
    </rPh>
    <rPh sb="19" eb="21">
      <t>マホウ</t>
    </rPh>
    <rPh sb="22" eb="23">
      <t>モ</t>
    </rPh>
    <phoneticPr fontId="1"/>
  </si>
  <si>
    <t>40+</t>
    <phoneticPr fontId="1"/>
  </si>
  <si>
    <t>0+</t>
    <phoneticPr fontId="1"/>
  </si>
  <si>
    <t>城山</t>
    <rPh sb="0" eb="1">
      <t>シロ</t>
    </rPh>
    <rPh sb="1" eb="2">
      <t>ヤマ</t>
    </rPh>
    <phoneticPr fontId="1"/>
  </si>
  <si>
    <t>Bakemono Sorcerer</t>
    <phoneticPr fontId="1"/>
  </si>
  <si>
    <t>y</t>
    <phoneticPr fontId="1"/>
  </si>
  <si>
    <t>y</t>
    <phoneticPr fontId="1"/>
  </si>
  <si>
    <t>聖職者</t>
    <rPh sb="0" eb="3">
      <t>セイショクシャ</t>
    </rPh>
    <phoneticPr fontId="1"/>
  </si>
  <si>
    <t>50+</t>
    <phoneticPr fontId="1"/>
  </si>
  <si>
    <t>25+</t>
    <phoneticPr fontId="1"/>
  </si>
  <si>
    <t>60+</t>
    <phoneticPr fontId="1"/>
  </si>
  <si>
    <t>10</t>
    <phoneticPr fontId="1"/>
  </si>
  <si>
    <t>レベル1の聖職者。火地死水の魔法技能も持つが高齢</t>
    <rPh sb="5" eb="8">
      <t>セイショクシャ</t>
    </rPh>
    <rPh sb="9" eb="10">
      <t>ヒ</t>
    </rPh>
    <rPh sb="10" eb="11">
      <t>チ</t>
    </rPh>
    <rPh sb="11" eb="12">
      <t>シ</t>
    </rPh>
    <rPh sb="12" eb="13">
      <t>ミズ</t>
    </rPh>
    <rPh sb="14" eb="16">
      <t>マホウ</t>
    </rPh>
    <rPh sb="16" eb="18">
      <t>ギノウ</t>
    </rPh>
    <rPh sb="19" eb="20">
      <t>モ</t>
    </rPh>
    <rPh sb="22" eb="24">
      <t>コウレイ</t>
    </rPh>
    <phoneticPr fontId="1"/>
  </si>
  <si>
    <t>Bakemono-Sho</t>
    <phoneticPr fontId="1"/>
  </si>
  <si>
    <t>歩兵</t>
    <rPh sb="0" eb="2">
      <t>ホヘイ</t>
    </rPh>
    <phoneticPr fontId="1"/>
  </si>
  <si>
    <t>槍を持つ歩兵。防具の分は丈夫で命令も聞く</t>
    <rPh sb="0" eb="1">
      <t>ヤリ</t>
    </rPh>
    <rPh sb="2" eb="3">
      <t>モ</t>
    </rPh>
    <rPh sb="4" eb="6">
      <t>ホヘイ</t>
    </rPh>
    <rPh sb="7" eb="9">
      <t>ボウグ</t>
    </rPh>
    <rPh sb="10" eb="11">
      <t>ブン</t>
    </rPh>
    <rPh sb="12" eb="14">
      <t>ジョウブ</t>
    </rPh>
    <rPh sb="15" eb="17">
      <t>メイレイ</t>
    </rPh>
    <rPh sb="18" eb="19">
      <t>キ</t>
    </rPh>
    <phoneticPr fontId="1"/>
  </si>
  <si>
    <t>射手</t>
    <rPh sb="0" eb="2">
      <t>シャシュ</t>
    </rPh>
    <phoneticPr fontId="1"/>
  </si>
  <si>
    <t>弓を持つ武装化物。金銭的には安いが資源消費は多め</t>
    <rPh sb="0" eb="1">
      <t>ユミ</t>
    </rPh>
    <rPh sb="2" eb="3">
      <t>モ</t>
    </rPh>
    <rPh sb="4" eb="6">
      <t>ブソウ</t>
    </rPh>
    <rPh sb="6" eb="8">
      <t>バケモノ</t>
    </rPh>
    <rPh sb="9" eb="12">
      <t>キンセンテキ</t>
    </rPh>
    <rPh sb="14" eb="15">
      <t>ヤス</t>
    </rPh>
    <rPh sb="17" eb="19">
      <t>シゲン</t>
    </rPh>
    <rPh sb="19" eb="21">
      <t>ショウヒ</t>
    </rPh>
    <rPh sb="22" eb="23">
      <t>オオ</t>
    </rPh>
    <phoneticPr fontId="1"/>
  </si>
  <si>
    <t>Bakemono Archer</t>
    <phoneticPr fontId="1"/>
  </si>
  <si>
    <t>Bakemono Warrior</t>
    <phoneticPr fontId="1"/>
  </si>
  <si>
    <t>脇差を持つ歩兵。武器性能の良さにより攻撃を当てやすい</t>
    <rPh sb="0" eb="2">
      <t>ワキザシ</t>
    </rPh>
    <rPh sb="3" eb="4">
      <t>モ</t>
    </rPh>
    <rPh sb="5" eb="7">
      <t>ホヘイ</t>
    </rPh>
    <rPh sb="8" eb="10">
      <t>ブキ</t>
    </rPh>
    <rPh sb="10" eb="12">
      <t>セイノウ</t>
    </rPh>
    <rPh sb="13" eb="14">
      <t>ヨ</t>
    </rPh>
    <rPh sb="18" eb="20">
      <t>コウゲキ</t>
    </rPh>
    <rPh sb="21" eb="22">
      <t>ア</t>
    </rPh>
    <phoneticPr fontId="1"/>
  </si>
  <si>
    <t>Kappa</t>
    <phoneticPr fontId="1"/>
  </si>
  <si>
    <t>城海</t>
    <rPh sb="0" eb="1">
      <t>シロ</t>
    </rPh>
    <rPh sb="1" eb="2">
      <t>ウミ</t>
    </rPh>
    <phoneticPr fontId="1"/>
  </si>
  <si>
    <t>14</t>
    <phoneticPr fontId="1"/>
  </si>
  <si>
    <t>O-bakemono</t>
    <phoneticPr fontId="1"/>
  </si>
  <si>
    <t>大棍棒を持つ軽歩兵。攻撃力は凄まじいが防御は甘い</t>
    <rPh sb="0" eb="1">
      <t>オオ</t>
    </rPh>
    <rPh sb="1" eb="3">
      <t>コンボウ</t>
    </rPh>
    <rPh sb="4" eb="5">
      <t>モ</t>
    </rPh>
    <rPh sb="6" eb="7">
      <t>ケイ</t>
    </rPh>
    <rPh sb="7" eb="9">
      <t>ホヘイ</t>
    </rPh>
    <rPh sb="10" eb="13">
      <t>コウゲキリョク</t>
    </rPh>
    <rPh sb="14" eb="15">
      <t>スサ</t>
    </rPh>
    <rPh sb="19" eb="21">
      <t>ボウギョ</t>
    </rPh>
    <rPh sb="22" eb="23">
      <t>アマ</t>
    </rPh>
    <phoneticPr fontId="1"/>
  </si>
  <si>
    <t>Dai Bakemono</t>
    <phoneticPr fontId="1"/>
  </si>
  <si>
    <t>野太刀を持つ重歩兵。数で押されやすいが攻撃力は素晴らしい</t>
    <rPh sb="0" eb="1">
      <t>ノ</t>
    </rPh>
    <rPh sb="1" eb="3">
      <t>タチ</t>
    </rPh>
    <rPh sb="4" eb="5">
      <t>モ</t>
    </rPh>
    <rPh sb="6" eb="7">
      <t>ジュウ</t>
    </rPh>
    <rPh sb="7" eb="9">
      <t>ホヘイ</t>
    </rPh>
    <rPh sb="10" eb="11">
      <t>カズ</t>
    </rPh>
    <rPh sb="12" eb="13">
      <t>オ</t>
    </rPh>
    <rPh sb="19" eb="22">
      <t>コウゲキリョク</t>
    </rPh>
    <rPh sb="23" eb="25">
      <t>スバ</t>
    </rPh>
    <phoneticPr fontId="1"/>
  </si>
  <si>
    <t>8</t>
    <phoneticPr fontId="1"/>
  </si>
  <si>
    <t>長弓を持つ大化物。重装備で白兵戦にも対応できる</t>
    <rPh sb="0" eb="2">
      <t>ナガユミ</t>
    </rPh>
    <rPh sb="3" eb="4">
      <t>モ</t>
    </rPh>
    <rPh sb="5" eb="6">
      <t>オオ</t>
    </rPh>
    <rPh sb="6" eb="8">
      <t>バケモノ</t>
    </rPh>
    <rPh sb="9" eb="12">
      <t>ジュウソウビ</t>
    </rPh>
    <rPh sb="13" eb="16">
      <t>ハクヘイセン</t>
    </rPh>
    <rPh sb="18" eb="20">
      <t>タイオウ</t>
    </rPh>
    <phoneticPr fontId="1"/>
  </si>
  <si>
    <t>Sea</t>
    <phoneticPr fontId="1"/>
  </si>
  <si>
    <t>Shinuyama</t>
    <phoneticPr fontId="1"/>
  </si>
  <si>
    <t>水1死1緑1</t>
    <rPh sb="0" eb="1">
      <t>ミズ</t>
    </rPh>
    <rPh sb="2" eb="3">
      <t>シ</t>
    </rPh>
    <rPh sb="4" eb="5">
      <t>ミドリ</t>
    </rPh>
    <phoneticPr fontId="1"/>
  </si>
  <si>
    <t>水地死緑+1:100%</t>
    <rPh sb="0" eb="1">
      <t>ミズ</t>
    </rPh>
    <rPh sb="1" eb="2">
      <t>チ</t>
    </rPh>
    <rPh sb="2" eb="3">
      <t>シ</t>
    </rPh>
    <rPh sb="3" eb="4">
      <t>ミドリ</t>
    </rPh>
    <phoneticPr fontId="1"/>
  </si>
  <si>
    <t>Bakemono Shaman</t>
    <phoneticPr fontId="1"/>
  </si>
  <si>
    <t>聖1</t>
    <rPh sb="0" eb="1">
      <t>セイ</t>
    </rPh>
    <phoneticPr fontId="1"/>
  </si>
  <si>
    <t>火水地死+1:100%</t>
    <rPh sb="0" eb="1">
      <t>ヒ</t>
    </rPh>
    <rPh sb="1" eb="2">
      <t>ミズ</t>
    </rPh>
    <rPh sb="2" eb="3">
      <t>チ</t>
    </rPh>
    <rPh sb="3" eb="4">
      <t>シ</t>
    </rPh>
    <phoneticPr fontId="1"/>
  </si>
  <si>
    <t>火2水1地2死2聖1</t>
    <rPh sb="0" eb="1">
      <t>ヒ</t>
    </rPh>
    <rPh sb="2" eb="3">
      <t>ミズ</t>
    </rPh>
    <rPh sb="4" eb="5">
      <t>チ</t>
    </rPh>
    <rPh sb="6" eb="7">
      <t>シ</t>
    </rPh>
    <rPh sb="8" eb="9">
      <t>セイ</t>
    </rPh>
    <phoneticPr fontId="1"/>
  </si>
  <si>
    <t>火水地死+1:100% 火水地死+1:10%</t>
    <rPh sb="0" eb="1">
      <t>ヒ</t>
    </rPh>
    <rPh sb="1" eb="2">
      <t>ミズ</t>
    </rPh>
    <rPh sb="2" eb="3">
      <t>チ</t>
    </rPh>
    <rPh sb="3" eb="4">
      <t>シ</t>
    </rPh>
    <rPh sb="12" eb="13">
      <t>ヒ</t>
    </rPh>
    <rPh sb="13" eb="14">
      <t>ミズ</t>
    </rPh>
    <rPh sb="14" eb="15">
      <t>チ</t>
    </rPh>
    <rPh sb="15" eb="16">
      <t>シ</t>
    </rPh>
    <phoneticPr fontId="1"/>
  </si>
  <si>
    <t>21+</t>
    <phoneticPr fontId="1"/>
  </si>
  <si>
    <t>Dai Tengu</t>
  </si>
  <si>
    <t>Oni Shugo</t>
  </si>
  <si>
    <t>Dai Oni</t>
  </si>
  <si>
    <t>9+</t>
  </si>
  <si>
    <t>Bakemono General</t>
    <phoneticPr fontId="1"/>
  </si>
  <si>
    <t>Bakemono-Sho:10　Bakemono-Sho:10　Bakemono-Archer:10</t>
    <phoneticPr fontId="1"/>
  </si>
  <si>
    <t>Bakemono-Shoは鎧なしの棍棒と鎧ありの槍</t>
    <rPh sb="13" eb="14">
      <t>ヨロイ</t>
    </rPh>
    <rPh sb="17" eb="19">
      <t>コンボウ</t>
    </rPh>
    <rPh sb="20" eb="21">
      <t>ヨロイ</t>
    </rPh>
    <rPh sb="24" eb="25">
      <t>ヤリ</t>
    </rPh>
    <phoneticPr fontId="1"/>
  </si>
  <si>
    <t>O-bakemono:10</t>
    <phoneticPr fontId="1"/>
  </si>
  <si>
    <t>Dai Bakemono:4　Bakemono Archer:6</t>
    <phoneticPr fontId="1"/>
  </si>
  <si>
    <t>水中要塞</t>
    <rPh sb="0" eb="2">
      <t>スイチュウ</t>
    </rPh>
    <rPh sb="2" eb="4">
      <t>ヨウサイ</t>
    </rPh>
    <phoneticPr fontId="1"/>
  </si>
  <si>
    <t>Kappa Chief</t>
    <phoneticPr fontId="1"/>
  </si>
  <si>
    <t>Kappa:7</t>
    <phoneticPr fontId="1"/>
  </si>
  <si>
    <t>Shinuyama</t>
    <phoneticPr fontId="1"/>
  </si>
  <si>
    <t>Summon Ko-Oni</t>
    <phoneticPr fontId="1"/>
  </si>
  <si>
    <t>Summon Ao-Oni</t>
    <phoneticPr fontId="1"/>
  </si>
  <si>
    <t>Summon Karasu Tengus</t>
    <phoneticPr fontId="1"/>
  </si>
  <si>
    <t>Summon Aka-Oni</t>
    <phoneticPr fontId="1"/>
  </si>
  <si>
    <t>Ambush of Tigers</t>
    <phoneticPr fontId="1"/>
  </si>
  <si>
    <t>Summon Oni</t>
    <phoneticPr fontId="1"/>
  </si>
  <si>
    <t>Ghost General</t>
    <phoneticPr fontId="1"/>
  </si>
  <si>
    <t>Contact Dai Tengu</t>
    <phoneticPr fontId="1"/>
  </si>
  <si>
    <t>Contact Nushi</t>
    <phoneticPr fontId="1"/>
  </si>
  <si>
    <t>Summon Kuro-Oni</t>
    <phoneticPr fontId="1"/>
  </si>
  <si>
    <t>Summon Oni General</t>
    <phoneticPr fontId="1"/>
  </si>
  <si>
    <t>Summon Gozu Mezu</t>
    <phoneticPr fontId="1"/>
  </si>
  <si>
    <t>Contact Kitsune</t>
    <phoneticPr fontId="1"/>
  </si>
  <si>
    <t>Summon Dai Oni</t>
    <phoneticPr fontId="1"/>
  </si>
  <si>
    <t>Shinuyama</t>
    <phoneticPr fontId="1"/>
  </si>
  <si>
    <t>Summon Ko-Oni</t>
    <phoneticPr fontId="1"/>
  </si>
  <si>
    <t>死1</t>
    <rPh sb="0" eb="1">
      <t>シ</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</si>
  <si>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</si>
  <si>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</si>
  <si>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</si>
  <si>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小型で臆病な鬼Ko-Oniを5+体召喚します</t>
    <rPh sb="0" eb="2">
      <t>コガタ</t>
    </rPh>
    <rPh sb="3" eb="5">
      <t>オクビョウ</t>
    </rPh>
    <rPh sb="6" eb="7">
      <t>オニ</t>
    </rPh>
    <rPh sb="16" eb="17">
      <t>タイ</t>
    </rPh>
    <rPh sb="17" eb="19">
      <t>ショウカン</t>
    </rPh>
    <phoneticPr fontId="1"/>
  </si>
  <si>
    <t>Ko-Oni</t>
    <phoneticPr fontId="1"/>
  </si>
  <si>
    <t>Summon Ao-Oni</t>
    <phoneticPr fontId="1"/>
  </si>
  <si>
    <t>水1</t>
    <rPh sb="0" eb="1">
      <t>ミズ</t>
    </rPh>
    <phoneticPr fontId="1"/>
  </si>
  <si>
    <t>冷気を操る鬼Ao-Oniを5+体召喚します</t>
    <rPh sb="0" eb="2">
      <t>レイキ</t>
    </rPh>
    <rPh sb="3" eb="4">
      <t>アヤツ</t>
    </rPh>
    <rPh sb="5" eb="6">
      <t>オニ</t>
    </rPh>
    <rPh sb="15" eb="16">
      <t>タイ</t>
    </rPh>
    <rPh sb="16" eb="18">
      <t>ショウカン</t>
    </rPh>
    <phoneticPr fontId="1"/>
  </si>
  <si>
    <t>Ao-Oni</t>
    <phoneticPr fontId="1"/>
  </si>
  <si>
    <t>Summon Aka-Oni</t>
    <phoneticPr fontId="1"/>
  </si>
  <si>
    <t>火1</t>
    <rPh sb="0" eb="1">
      <t>ヒ</t>
    </rPh>
    <phoneticPr fontId="1"/>
  </si>
  <si>
    <t>Aka-Oni</t>
    <phoneticPr fontId="1"/>
  </si>
  <si>
    <t>Summon Oni</t>
    <phoneticPr fontId="1"/>
  </si>
  <si>
    <t>地1</t>
    <rPh sb="0" eb="1">
      <t>チ</t>
    </rPh>
    <phoneticPr fontId="1"/>
  </si>
  <si>
    <t>大柄で強靭な鬼Oniを5+体召喚します</t>
    <rPh sb="0" eb="2">
      <t>オオガラ</t>
    </rPh>
    <rPh sb="3" eb="5">
      <t>キョウジン</t>
    </rPh>
    <rPh sb="6" eb="7">
      <t>オニ</t>
    </rPh>
    <rPh sb="13" eb="14">
      <t>タイ</t>
    </rPh>
    <rPh sb="14" eb="16">
      <t>ショウカン</t>
    </rPh>
    <phoneticPr fontId="1"/>
  </si>
  <si>
    <t>Oni</t>
    <phoneticPr fontId="1"/>
  </si>
  <si>
    <t>Summon Kuro-Oni</t>
    <phoneticPr fontId="1"/>
  </si>
  <si>
    <t>死2</t>
    <rPh sb="0" eb="1">
      <t>シ</t>
    </rPh>
    <phoneticPr fontId="1"/>
  </si>
  <si>
    <t>炎と毒を使う大柄な鬼Kuro-Oniを4体召喚します</t>
    <rPh sb="0" eb="1">
      <t>ホノオ</t>
    </rPh>
    <rPh sb="2" eb="3">
      <t>ドク</t>
    </rPh>
    <rPh sb="4" eb="5">
      <t>ツカ</t>
    </rPh>
    <rPh sb="6" eb="8">
      <t>オオガラ</t>
    </rPh>
    <rPh sb="9" eb="10">
      <t>オニ</t>
    </rPh>
    <rPh sb="20" eb="21">
      <t>タイ</t>
    </rPh>
    <rPh sb="21" eb="23">
      <t>ショウカン</t>
    </rPh>
    <phoneticPr fontId="1"/>
  </si>
  <si>
    <t>Kuro-Oni</t>
    <phoneticPr fontId="1"/>
  </si>
  <si>
    <t>Summon Oni General</t>
    <phoneticPr fontId="1"/>
  </si>
  <si>
    <t>指揮官召喚</t>
    <rPh sb="0" eb="3">
      <t>シキカン</t>
    </rPh>
    <rPh sb="3" eb="5">
      <t>ショウカン</t>
    </rPh>
    <phoneticPr fontId="1"/>
  </si>
  <si>
    <t>Oni Shugo</t>
    <phoneticPr fontId="1"/>
  </si>
  <si>
    <t>Contact Kitsune</t>
    <phoneticPr fontId="1"/>
  </si>
  <si>
    <t>緑2</t>
    <rPh sb="0" eb="1">
      <t>ミドリ</t>
    </rPh>
    <phoneticPr fontId="1"/>
  </si>
  <si>
    <t>多彩な魔力を持つ妖狐Kitsuneを召喚します</t>
    <phoneticPr fontId="1"/>
  </si>
  <si>
    <t>Kitsune</t>
    <phoneticPr fontId="1"/>
  </si>
  <si>
    <t>Summon Dai Oni</t>
    <phoneticPr fontId="1"/>
  </si>
  <si>
    <t>死4</t>
    <rPh sb="0" eb="1">
      <t>シ</t>
    </rPh>
    <phoneticPr fontId="1"/>
  </si>
  <si>
    <t>巨大かつ強大な鬼の王Dai Oniを召喚します</t>
    <rPh sb="0" eb="2">
      <t>キョダイ</t>
    </rPh>
    <rPh sb="4" eb="6">
      <t>キョウダイ</t>
    </rPh>
    <rPh sb="7" eb="8">
      <t>オニ</t>
    </rPh>
    <rPh sb="9" eb="10">
      <t>オウ</t>
    </rPh>
    <rPh sb="18" eb="20">
      <t>ショウカン</t>
    </rPh>
    <phoneticPr fontId="1"/>
  </si>
  <si>
    <t>多少の魔力を持つ鬼の指揮官Oni Shugoを召喚します</t>
    <rPh sb="0" eb="2">
      <t>タショウ</t>
    </rPh>
    <rPh sb="3" eb="5">
      <t>マリョク</t>
    </rPh>
    <rPh sb="6" eb="7">
      <t>モ</t>
    </rPh>
    <rPh sb="8" eb="9">
      <t>オニ</t>
    </rPh>
    <rPh sb="10" eb="13">
      <t>シキカン</t>
    </rPh>
    <rPh sb="23" eb="25">
      <t>ショウカン</t>
    </rPh>
    <phoneticPr fontId="1"/>
  </si>
  <si>
    <t>Dai Oni</t>
    <phoneticPr fontId="1"/>
  </si>
  <si>
    <t>Summon Konoha Tengus</t>
    <phoneticPr fontId="1"/>
  </si>
  <si>
    <t>Kitsune</t>
    <phoneticPr fontId="1"/>
  </si>
  <si>
    <t>緑3</t>
    <rPh sb="0" eb="1">
      <t>ミドリ</t>
    </rPh>
    <phoneticPr fontId="1"/>
  </si>
  <si>
    <t>風水地星+1:50% 風水地星+1:50% 風水地星+1:50% 風水地緑+1:25%</t>
    <rPh sb="0" eb="1">
      <t>カゼ</t>
    </rPh>
    <rPh sb="1" eb="2">
      <t>ミズ</t>
    </rPh>
    <rPh sb="2" eb="3">
      <t>チ</t>
    </rPh>
    <rPh sb="3" eb="4">
      <t>ホシ</t>
    </rPh>
    <rPh sb="11" eb="12">
      <t>カゼ</t>
    </rPh>
    <rPh sb="12" eb="13">
      <t>ミズ</t>
    </rPh>
    <rPh sb="13" eb="14">
      <t>チ</t>
    </rPh>
    <rPh sb="14" eb="15">
      <t>ホシ</t>
    </rPh>
    <rPh sb="22" eb="23">
      <t>カゼ</t>
    </rPh>
    <rPh sb="23" eb="24">
      <t>ミズ</t>
    </rPh>
    <rPh sb="24" eb="25">
      <t>チ</t>
    </rPh>
    <rPh sb="25" eb="26">
      <t>ホシ</t>
    </rPh>
    <rPh sb="33" eb="34">
      <t>カゼ</t>
    </rPh>
    <rPh sb="34" eb="35">
      <t>ミズ</t>
    </rPh>
    <rPh sb="35" eb="36">
      <t>チ</t>
    </rPh>
    <rPh sb="36" eb="37">
      <t>ミドリ</t>
    </rPh>
    <phoneticPr fontId="1"/>
  </si>
  <si>
    <t>13+</t>
    <phoneticPr fontId="1"/>
  </si>
  <si>
    <t>冥府への入り口が閉ざされると、鬼は徐々に数を減らしていきました。
彼らのBakemono奴隷と人間の使用人たちは反乱を起こし、そして最後のDai Oniが死ぬと、国はBakemonoの王に支配されました。
人間の鍛冶屋は金属加工の秘密を明かすことを強要され、そしてBakemonoは人間から低地を征服する準備ができています。
Bakemonoは今も、同族の中で最も強大な者によって統治される部族社会で生きています。
Bakemonoには、様々な種類が存在します。
巨大で鈍重なO-Bakemono、誇り高きDai-Bakemono、奇妙な変身能力者と不気味な幽霊たちは、全てBakemonoの王と目覚めし神の召集に応えます。</t>
    <phoneticPr fontId="1"/>
  </si>
  <si>
    <t>レファイト</t>
    <phoneticPr fontId="1"/>
  </si>
  <si>
    <t>Heat2</t>
    <phoneticPr fontId="1"/>
  </si>
  <si>
    <t>Giant Castle</t>
    <phoneticPr fontId="1"/>
  </si>
  <si>
    <t>Giant</t>
    <phoneticPr fontId="1"/>
  </si>
  <si>
    <t>The Twin Cities, Mount Seir</t>
    <phoneticPr fontId="1"/>
  </si>
  <si>
    <t>火1地2星1死1</t>
    <rPh sb="0" eb="1">
      <t>ヒ</t>
    </rPh>
    <rPh sb="2" eb="3">
      <t>チ</t>
    </rPh>
    <rPh sb="4" eb="5">
      <t>ホシ</t>
    </rPh>
    <rPh sb="6" eb="7">
      <t>シ</t>
    </rPh>
    <phoneticPr fontId="1"/>
  </si>
  <si>
    <t>Edomite Scout</t>
    <phoneticPr fontId="1"/>
  </si>
  <si>
    <t>城</t>
    <rPh sb="0" eb="1">
      <t>シロ</t>
    </rPh>
    <phoneticPr fontId="1"/>
  </si>
  <si>
    <t>斥候</t>
    <rPh sb="0" eb="2">
      <t>セッコウ</t>
    </rPh>
    <phoneticPr fontId="1"/>
  </si>
  <si>
    <t>巨人の斥候。無駄に高価だが荒地を抜けるのも得意</t>
    <rPh sb="0" eb="2">
      <t>キョジン</t>
    </rPh>
    <rPh sb="3" eb="5">
      <t>セッコウ</t>
    </rPh>
    <rPh sb="6" eb="8">
      <t>ムダ</t>
    </rPh>
    <rPh sb="9" eb="11">
      <t>コウカ</t>
    </rPh>
    <rPh sb="13" eb="15">
      <t>アレチ</t>
    </rPh>
    <rPh sb="16" eb="17">
      <t>ヌ</t>
    </rPh>
    <rPh sb="21" eb="23">
      <t>トクイ</t>
    </rPh>
    <phoneticPr fontId="1"/>
  </si>
  <si>
    <t>16</t>
    <phoneticPr fontId="1"/>
  </si>
  <si>
    <t>fmw</t>
    <phoneticPr fontId="1"/>
  </si>
  <si>
    <t>Rephaite Commander</t>
    <phoneticPr fontId="1"/>
  </si>
  <si>
    <t>指揮官</t>
    <rPh sb="0" eb="3">
      <t>シキカン</t>
    </rPh>
    <phoneticPr fontId="1"/>
  </si>
  <si>
    <t>標準的な指揮官。少々なら白兵戦も可能な強靭さ</t>
    <rPh sb="0" eb="3">
      <t>ヒョウジュンテキ</t>
    </rPh>
    <rPh sb="4" eb="7">
      <t>シキカン</t>
    </rPh>
    <rPh sb="8" eb="10">
      <t>ショウショウ</t>
    </rPh>
    <rPh sb="12" eb="15">
      <t>ハクヘイセン</t>
    </rPh>
    <rPh sb="16" eb="18">
      <t>カノウ</t>
    </rPh>
    <rPh sb="19" eb="21">
      <t>キョウジン</t>
    </rPh>
    <phoneticPr fontId="1"/>
  </si>
  <si>
    <t>14</t>
    <phoneticPr fontId="1"/>
  </si>
  <si>
    <t>w</t>
    <phoneticPr fontId="1"/>
  </si>
  <si>
    <t>Kohen</t>
    <phoneticPr fontId="1"/>
  </si>
  <si>
    <t>y</t>
    <phoneticPr fontId="1"/>
  </si>
  <si>
    <t>y</t>
    <phoneticPr fontId="1"/>
  </si>
  <si>
    <t>聖職者</t>
    <rPh sb="0" eb="3">
      <t>セイショクシャ</t>
    </rPh>
    <phoneticPr fontId="1"/>
  </si>
  <si>
    <t>レベル1の聖職者。たまに死魔法を持つことがある</t>
    <rPh sb="5" eb="8">
      <t>セイショクシャ</t>
    </rPh>
    <rPh sb="12" eb="13">
      <t>シ</t>
    </rPh>
    <rPh sb="13" eb="15">
      <t>マホウ</t>
    </rPh>
    <rPh sb="16" eb="17">
      <t>モ</t>
    </rPh>
    <phoneticPr fontId="1"/>
  </si>
  <si>
    <t>0+</t>
    <phoneticPr fontId="1"/>
  </si>
  <si>
    <t>10+</t>
    <phoneticPr fontId="1"/>
  </si>
  <si>
    <t>18</t>
    <phoneticPr fontId="1"/>
  </si>
  <si>
    <t>Rephaite Sage</t>
    <phoneticPr fontId="1"/>
  </si>
  <si>
    <t>魔術師</t>
    <rPh sb="0" eb="3">
      <t>マジュツシ</t>
    </rPh>
    <phoneticPr fontId="1"/>
  </si>
  <si>
    <t>Emite</t>
    <phoneticPr fontId="1"/>
  </si>
  <si>
    <t>火地星から1系統を持つ。研究が得意</t>
    <rPh sb="0" eb="1">
      <t>ヒ</t>
    </rPh>
    <rPh sb="1" eb="2">
      <t>チ</t>
    </rPh>
    <rPh sb="2" eb="3">
      <t>ホシ</t>
    </rPh>
    <rPh sb="6" eb="8">
      <t>ケイトウ</t>
    </rPh>
    <rPh sb="9" eb="10">
      <t>モ</t>
    </rPh>
    <rPh sb="12" eb="14">
      <t>ケンキュウ</t>
    </rPh>
    <rPh sb="15" eb="17">
      <t>トクイ</t>
    </rPh>
    <phoneticPr fontId="1"/>
  </si>
  <si>
    <t>死などの魔法技能を持つ。占師でもある</t>
    <rPh sb="0" eb="1">
      <t>シ</t>
    </rPh>
    <rPh sb="4" eb="6">
      <t>マホウ</t>
    </rPh>
    <rPh sb="6" eb="8">
      <t>ギノウ</t>
    </rPh>
    <rPh sb="9" eb="10">
      <t>モ</t>
    </rPh>
    <rPh sb="12" eb="14">
      <t>ウラナイシ</t>
    </rPh>
    <phoneticPr fontId="1"/>
  </si>
  <si>
    <t>30+</t>
    <phoneticPr fontId="1"/>
  </si>
  <si>
    <t>Zamzummite</t>
    <phoneticPr fontId="1"/>
  </si>
  <si>
    <t>都</t>
    <rPh sb="0" eb="1">
      <t>ミヤコ</t>
    </rPh>
    <phoneticPr fontId="1"/>
  </si>
  <si>
    <t>レベル1の聖職者。死地などの魔法技能も持つ</t>
    <rPh sb="5" eb="8">
      <t>セイショクシャ</t>
    </rPh>
    <rPh sb="9" eb="10">
      <t>シ</t>
    </rPh>
    <rPh sb="10" eb="11">
      <t>チ</t>
    </rPh>
    <rPh sb="14" eb="16">
      <t>マホウ</t>
    </rPh>
    <rPh sb="16" eb="18">
      <t>ギノウ</t>
    </rPh>
    <rPh sb="19" eb="20">
      <t>モ</t>
    </rPh>
    <phoneticPr fontId="1"/>
  </si>
  <si>
    <t>5+</t>
    <phoneticPr fontId="1"/>
  </si>
  <si>
    <t>70+</t>
    <phoneticPr fontId="1"/>
  </si>
  <si>
    <t>Adon</t>
    <phoneticPr fontId="1"/>
  </si>
  <si>
    <t>レベル2の聖職者。指揮官と魔術師も兼ねるが驚異の資源消費</t>
    <rPh sb="5" eb="8">
      <t>セイショクシャ</t>
    </rPh>
    <rPh sb="9" eb="12">
      <t>シキカン</t>
    </rPh>
    <rPh sb="13" eb="16">
      <t>マジュツシ</t>
    </rPh>
    <rPh sb="17" eb="18">
      <t>カ</t>
    </rPh>
    <rPh sb="21" eb="23">
      <t>キョウイ</t>
    </rPh>
    <rPh sb="24" eb="26">
      <t>シゲン</t>
    </rPh>
    <rPh sb="26" eb="28">
      <t>ショウヒ</t>
    </rPh>
    <phoneticPr fontId="1"/>
  </si>
  <si>
    <t>120+</t>
    <phoneticPr fontId="1"/>
  </si>
  <si>
    <t>20</t>
    <phoneticPr fontId="1"/>
  </si>
  <si>
    <t>Talmai Elder</t>
    <phoneticPr fontId="1"/>
  </si>
  <si>
    <t>火地星などの魔法を持つ。研究や鍛造も得意</t>
    <rPh sb="0" eb="1">
      <t>ヒ</t>
    </rPh>
    <rPh sb="1" eb="2">
      <t>チ</t>
    </rPh>
    <rPh sb="2" eb="3">
      <t>ホシ</t>
    </rPh>
    <rPh sb="6" eb="8">
      <t>マホウ</t>
    </rPh>
    <rPh sb="9" eb="10">
      <t>モ</t>
    </rPh>
    <rPh sb="12" eb="14">
      <t>ケンキュウ</t>
    </rPh>
    <rPh sb="15" eb="17">
      <t>タンゾウ</t>
    </rPh>
    <rPh sb="18" eb="20">
      <t>トクイ</t>
    </rPh>
    <phoneticPr fontId="1"/>
  </si>
  <si>
    <t>15+</t>
    <phoneticPr fontId="1"/>
  </si>
  <si>
    <t>80+</t>
    <phoneticPr fontId="1"/>
  </si>
  <si>
    <t>Ashdod</t>
    <phoneticPr fontId="1"/>
  </si>
  <si>
    <t>Human Slinger</t>
    <phoneticPr fontId="1"/>
  </si>
  <si>
    <t>射手</t>
    <rPh sb="0" eb="2">
      <t>シャシュ</t>
    </rPh>
    <phoneticPr fontId="1"/>
  </si>
  <si>
    <t>投石器を持つ奴隷。弱く信頼性もないが数は揃えやすい</t>
    <rPh sb="0" eb="3">
      <t>トウセキキ</t>
    </rPh>
    <rPh sb="4" eb="5">
      <t>モ</t>
    </rPh>
    <rPh sb="6" eb="8">
      <t>ドレイ</t>
    </rPh>
    <rPh sb="9" eb="10">
      <t>ヨワ</t>
    </rPh>
    <rPh sb="11" eb="14">
      <t>シンライセイ</t>
    </rPh>
    <rPh sb="18" eb="19">
      <t>カズ</t>
    </rPh>
    <rPh sb="20" eb="21">
      <t>ソロ</t>
    </rPh>
    <phoneticPr fontId="1"/>
  </si>
  <si>
    <t>10</t>
    <phoneticPr fontId="1"/>
  </si>
  <si>
    <t>Human Slave</t>
    <phoneticPr fontId="1"/>
  </si>
  <si>
    <t>歩兵</t>
    <rPh sb="0" eb="2">
      <t>ホヘイ</t>
    </rPh>
    <phoneticPr fontId="1"/>
  </si>
  <si>
    <t>槍を持つ軽歩兵。騎士の突撃などを受け止める消耗品</t>
    <rPh sb="0" eb="1">
      <t>ヤリ</t>
    </rPh>
    <rPh sb="2" eb="3">
      <t>モ</t>
    </rPh>
    <rPh sb="4" eb="5">
      <t>ケイ</t>
    </rPh>
    <rPh sb="5" eb="7">
      <t>ホヘイ</t>
    </rPh>
    <rPh sb="8" eb="10">
      <t>キシ</t>
    </rPh>
    <rPh sb="11" eb="13">
      <t>トツゲキ</t>
    </rPh>
    <rPh sb="16" eb="17">
      <t>ウ</t>
    </rPh>
    <rPh sb="18" eb="19">
      <t>ト</t>
    </rPh>
    <rPh sb="21" eb="23">
      <t>ショウモウ</t>
    </rPh>
    <rPh sb="23" eb="24">
      <t>ヒン</t>
    </rPh>
    <phoneticPr fontId="1"/>
  </si>
  <si>
    <t>Edomite</t>
    <phoneticPr fontId="1"/>
  </si>
  <si>
    <t>槍、投槍、盾を持つ歩兵。大きさのわりに戦闘技能などに難あり</t>
    <rPh sb="0" eb="1">
      <t>ヤリ</t>
    </rPh>
    <rPh sb="2" eb="4">
      <t>ナゲヤリ</t>
    </rPh>
    <rPh sb="5" eb="6">
      <t>タテ</t>
    </rPh>
    <rPh sb="7" eb="8">
      <t>モ</t>
    </rPh>
    <rPh sb="9" eb="11">
      <t>ホヘイ</t>
    </rPh>
    <rPh sb="12" eb="13">
      <t>オオ</t>
    </rPh>
    <rPh sb="19" eb="21">
      <t>セントウ</t>
    </rPh>
    <rPh sb="21" eb="23">
      <t>ギノウ</t>
    </rPh>
    <rPh sb="26" eb="27">
      <t>ナン</t>
    </rPh>
    <phoneticPr fontId="1"/>
  </si>
  <si>
    <t>Amorite</t>
    <phoneticPr fontId="1"/>
  </si>
  <si>
    <t>毒槍と盾を持つ歩兵。しぶとい敵を効率的に削れる</t>
    <rPh sb="0" eb="1">
      <t>ドク</t>
    </rPh>
    <rPh sb="1" eb="2">
      <t>ヤリ</t>
    </rPh>
    <rPh sb="3" eb="4">
      <t>タテ</t>
    </rPh>
    <rPh sb="5" eb="6">
      <t>モ</t>
    </rPh>
    <rPh sb="7" eb="9">
      <t>ホヘイ</t>
    </rPh>
    <rPh sb="14" eb="15">
      <t>テキ</t>
    </rPh>
    <rPh sb="16" eb="19">
      <t>コウリツテキ</t>
    </rPh>
    <rPh sb="20" eb="21">
      <t>ケズ</t>
    </rPh>
    <phoneticPr fontId="1"/>
  </si>
  <si>
    <t>Gileadite</t>
    <phoneticPr fontId="1"/>
  </si>
  <si>
    <t>城</t>
    <rPh sb="0" eb="1">
      <t>シロ</t>
    </rPh>
    <phoneticPr fontId="1"/>
  </si>
  <si>
    <t>歩兵</t>
    <rPh sb="0" eb="2">
      <t>ホヘイ</t>
    </rPh>
    <phoneticPr fontId="1"/>
  </si>
  <si>
    <t>槍と盾を持つ歩兵。槍とはいえ高い筋力からの一撃は強力</t>
    <rPh sb="0" eb="1">
      <t>ヤリ</t>
    </rPh>
    <rPh sb="2" eb="3">
      <t>タテ</t>
    </rPh>
    <rPh sb="4" eb="5">
      <t>モ</t>
    </rPh>
    <rPh sb="6" eb="8">
      <t>ホヘイ</t>
    </rPh>
    <rPh sb="9" eb="10">
      <t>ヤリ</t>
    </rPh>
    <rPh sb="14" eb="15">
      <t>タカ</t>
    </rPh>
    <rPh sb="16" eb="18">
      <t>キンリョク</t>
    </rPh>
    <rPh sb="21" eb="23">
      <t>イチゲキ</t>
    </rPh>
    <rPh sb="24" eb="26">
      <t>キョウリョク</t>
    </rPh>
    <phoneticPr fontId="1"/>
  </si>
  <si>
    <t>12</t>
    <phoneticPr fontId="1"/>
  </si>
  <si>
    <t>w</t>
    <phoneticPr fontId="1"/>
  </si>
  <si>
    <t>Gileadite Archer</t>
    <phoneticPr fontId="1"/>
  </si>
  <si>
    <t>射手</t>
    <rPh sb="0" eb="2">
      <t>シャシュ</t>
    </rPh>
    <phoneticPr fontId="1"/>
  </si>
  <si>
    <t>異常に重装備な大弓兵。強力だが量産には苦労する</t>
    <rPh sb="0" eb="2">
      <t>イジョウ</t>
    </rPh>
    <rPh sb="3" eb="6">
      <t>ジュウソウビ</t>
    </rPh>
    <rPh sb="7" eb="9">
      <t>オオユミ</t>
    </rPh>
    <rPh sb="9" eb="10">
      <t>ヘイ</t>
    </rPh>
    <rPh sb="11" eb="13">
      <t>キョウリョク</t>
    </rPh>
    <rPh sb="15" eb="17">
      <t>リョウサン</t>
    </rPh>
    <rPh sb="19" eb="21">
      <t>クロウ</t>
    </rPh>
    <phoneticPr fontId="1"/>
  </si>
  <si>
    <t>10</t>
    <phoneticPr fontId="1"/>
  </si>
  <si>
    <t>Bashanite</t>
    <phoneticPr fontId="1"/>
  </si>
  <si>
    <t>長剣と盾を持つ歩兵。筋力がさらに高くなっている</t>
    <rPh sb="0" eb="2">
      <t>チョウケン</t>
    </rPh>
    <rPh sb="3" eb="4">
      <t>タテ</t>
    </rPh>
    <rPh sb="5" eb="6">
      <t>モ</t>
    </rPh>
    <rPh sb="7" eb="9">
      <t>ホヘイ</t>
    </rPh>
    <rPh sb="10" eb="12">
      <t>キンリョク</t>
    </rPh>
    <rPh sb="16" eb="17">
      <t>タカ</t>
    </rPh>
    <phoneticPr fontId="1"/>
  </si>
  <si>
    <t>Shehai Anakite</t>
    <phoneticPr fontId="1"/>
  </si>
  <si>
    <t>都</t>
    <rPh sb="0" eb="1">
      <t>ミヤコ</t>
    </rPh>
    <phoneticPr fontId="1"/>
  </si>
  <si>
    <t>y</t>
    <phoneticPr fontId="1"/>
  </si>
  <si>
    <t>y</t>
    <phoneticPr fontId="1"/>
  </si>
  <si>
    <t>魔法の剣と盾を持つ重装狂戦士。火炎耐性が高め</t>
    <rPh sb="0" eb="2">
      <t>マホウ</t>
    </rPh>
    <rPh sb="3" eb="4">
      <t>ケン</t>
    </rPh>
    <rPh sb="5" eb="6">
      <t>タテ</t>
    </rPh>
    <rPh sb="7" eb="8">
      <t>モ</t>
    </rPh>
    <rPh sb="9" eb="10">
      <t>ジュウ</t>
    </rPh>
    <rPh sb="10" eb="11">
      <t>ソウ</t>
    </rPh>
    <rPh sb="11" eb="12">
      <t>キョウ</t>
    </rPh>
    <rPh sb="12" eb="14">
      <t>センシ</t>
    </rPh>
    <rPh sb="15" eb="17">
      <t>カエン</t>
    </rPh>
    <rPh sb="17" eb="19">
      <t>タイセイ</t>
    </rPh>
    <rPh sb="20" eb="21">
      <t>タカ</t>
    </rPh>
    <phoneticPr fontId="1"/>
  </si>
  <si>
    <t>16</t>
    <phoneticPr fontId="1"/>
  </si>
  <si>
    <t>Ahiman Anakite</t>
    <phoneticPr fontId="1"/>
  </si>
  <si>
    <t>18</t>
    <phoneticPr fontId="1"/>
  </si>
  <si>
    <t>魔法の剣と盾を持つ重歩兵。高性能な装備だが数は揃わない</t>
    <rPh sb="0" eb="2">
      <t>マホウ</t>
    </rPh>
    <rPh sb="3" eb="4">
      <t>ケン</t>
    </rPh>
    <rPh sb="5" eb="6">
      <t>タテ</t>
    </rPh>
    <rPh sb="7" eb="8">
      <t>モ</t>
    </rPh>
    <rPh sb="9" eb="10">
      <t>ジュウ</t>
    </rPh>
    <rPh sb="10" eb="12">
      <t>ホヘイ</t>
    </rPh>
    <rPh sb="13" eb="16">
      <t>コウセイノウ</t>
    </rPh>
    <rPh sb="17" eb="19">
      <t>ソウビ</t>
    </rPh>
    <rPh sb="21" eb="22">
      <t>カズ</t>
    </rPh>
    <rPh sb="23" eb="24">
      <t>ソロ</t>
    </rPh>
    <phoneticPr fontId="1"/>
  </si>
  <si>
    <t>兵士</t>
    <rPh sb="0" eb="2">
      <t>ヘイシ</t>
    </rPh>
    <phoneticPr fontId="1"/>
  </si>
  <si>
    <t>Kohen</t>
    <phoneticPr fontId="1"/>
  </si>
  <si>
    <t>聖1</t>
    <rPh sb="0" eb="1">
      <t>セイ</t>
    </rPh>
    <phoneticPr fontId="1"/>
  </si>
  <si>
    <t>死+1:10%</t>
    <rPh sb="0" eb="1">
      <t>シ</t>
    </rPh>
    <phoneticPr fontId="1"/>
  </si>
  <si>
    <t>0+</t>
    <phoneticPr fontId="1"/>
  </si>
  <si>
    <t>Rephaite Sage</t>
    <phoneticPr fontId="1"/>
  </si>
  <si>
    <t>火地星+2:100%</t>
    <rPh sb="0" eb="1">
      <t>ヒ</t>
    </rPh>
    <rPh sb="1" eb="2">
      <t>チ</t>
    </rPh>
    <rPh sb="2" eb="3">
      <t>ホシ</t>
    </rPh>
    <phoneticPr fontId="1"/>
  </si>
  <si>
    <t>Emite</t>
    <phoneticPr fontId="1"/>
  </si>
  <si>
    <t>死1</t>
    <rPh sb="0" eb="1">
      <t>シ</t>
    </rPh>
    <phoneticPr fontId="1"/>
  </si>
  <si>
    <t>火地星死+1:100%</t>
    <rPh sb="0" eb="1">
      <t>ヒ</t>
    </rPh>
    <rPh sb="1" eb="2">
      <t>チ</t>
    </rPh>
    <rPh sb="2" eb="3">
      <t>ホシ</t>
    </rPh>
    <rPh sb="3" eb="4">
      <t>シ</t>
    </rPh>
    <phoneticPr fontId="1"/>
  </si>
  <si>
    <t>Zamzummite</t>
    <phoneticPr fontId="1"/>
  </si>
  <si>
    <t>地1死2聖1</t>
    <rPh sb="0" eb="1">
      <t>チ</t>
    </rPh>
    <rPh sb="2" eb="3">
      <t>シ</t>
    </rPh>
    <rPh sb="4" eb="5">
      <t>セイ</t>
    </rPh>
    <phoneticPr fontId="1"/>
  </si>
  <si>
    <t>地死+1:100% 火地星死+1:100%</t>
    <rPh sb="0" eb="1">
      <t>チ</t>
    </rPh>
    <rPh sb="1" eb="2">
      <t>シ</t>
    </rPh>
    <rPh sb="10" eb="11">
      <t>ヒ</t>
    </rPh>
    <rPh sb="11" eb="12">
      <t>チ</t>
    </rPh>
    <rPh sb="12" eb="13">
      <t>ホシ</t>
    </rPh>
    <rPh sb="13" eb="14">
      <t>シ</t>
    </rPh>
    <phoneticPr fontId="1"/>
  </si>
  <si>
    <t>Adon</t>
    <phoneticPr fontId="1"/>
  </si>
  <si>
    <t>聖2</t>
    <rPh sb="0" eb="1">
      <t>セイ</t>
    </rPh>
    <phoneticPr fontId="1"/>
  </si>
  <si>
    <t>Talmai Elder</t>
    <phoneticPr fontId="1"/>
  </si>
  <si>
    <t>火地星+3:100% 火地星死+1:10%</t>
    <phoneticPr fontId="1"/>
  </si>
  <si>
    <t>19+</t>
    <phoneticPr fontId="1"/>
  </si>
  <si>
    <t>Ashdod</t>
    <phoneticPr fontId="1"/>
  </si>
  <si>
    <t>Malakh</t>
    <phoneticPr fontId="1"/>
  </si>
  <si>
    <t>呼</t>
    <rPh sb="0" eb="1">
      <t>コ</t>
    </rPh>
    <phoneticPr fontId="1"/>
  </si>
  <si>
    <t>聖1</t>
    <rPh sb="0" eb="1">
      <t>セイ</t>
    </rPh>
    <phoneticPr fontId="1"/>
  </si>
  <si>
    <t>Hashmal</t>
    <phoneticPr fontId="1"/>
  </si>
  <si>
    <t>聖2</t>
    <rPh sb="0" eb="1">
      <t>セイ</t>
    </rPh>
    <phoneticPr fontId="1"/>
  </si>
  <si>
    <t>Ditanu</t>
    <phoneticPr fontId="1"/>
  </si>
  <si>
    <t>死1聖1</t>
    <rPh sb="0" eb="1">
      <t>シ</t>
    </rPh>
    <rPh sb="2" eb="3">
      <t>セイ</t>
    </rPh>
    <phoneticPr fontId="1"/>
  </si>
  <si>
    <t>火地星+1:100%</t>
    <rPh sb="0" eb="1">
      <t>ヒ</t>
    </rPh>
    <rPh sb="1" eb="2">
      <t>チ</t>
    </rPh>
    <rPh sb="2" eb="3">
      <t>ホシ</t>
    </rPh>
    <phoneticPr fontId="1"/>
  </si>
  <si>
    <t>Arel</t>
    <phoneticPr fontId="1"/>
  </si>
  <si>
    <t>緑3聖3</t>
    <rPh sb="0" eb="1">
      <t>ミドリ</t>
    </rPh>
    <rPh sb="2" eb="3">
      <t>セイ</t>
    </rPh>
    <phoneticPr fontId="1"/>
  </si>
  <si>
    <t>h3</t>
    <phoneticPr fontId="1"/>
  </si>
  <si>
    <t>Ophan</t>
    <phoneticPr fontId="1"/>
  </si>
  <si>
    <t>聖3</t>
    <rPh sb="0" eb="1">
      <t>セイ</t>
    </rPh>
    <phoneticPr fontId="1"/>
  </si>
  <si>
    <t>Malik</t>
    <phoneticPr fontId="1"/>
  </si>
  <si>
    <t>死2血2聖2</t>
    <rPh sb="0" eb="1">
      <t>シ</t>
    </rPh>
    <rPh sb="2" eb="3">
      <t>ケツ</t>
    </rPh>
    <rPh sb="4" eb="5">
      <t>セイ</t>
    </rPh>
    <phoneticPr fontId="1"/>
  </si>
  <si>
    <t>火地星+2:100%</t>
    <rPh sb="0" eb="1">
      <t>ヒ</t>
    </rPh>
    <rPh sb="1" eb="2">
      <t>チ</t>
    </rPh>
    <rPh sb="2" eb="3">
      <t>ホシ</t>
    </rPh>
    <phoneticPr fontId="1"/>
  </si>
  <si>
    <t>Rephaite Commander</t>
    <phoneticPr fontId="1"/>
  </si>
  <si>
    <t>Edomite:4　Gileadite:3</t>
    <phoneticPr fontId="1"/>
  </si>
  <si>
    <t>Gileadite Archer:5</t>
    <phoneticPr fontId="1"/>
  </si>
  <si>
    <t>Gileadite Archer:2　Human Slinger:6</t>
    <phoneticPr fontId="1"/>
  </si>
  <si>
    <t>Ashdod</t>
    <phoneticPr fontId="1"/>
  </si>
  <si>
    <t>Summon Mazzikim</t>
    <phoneticPr fontId="1"/>
  </si>
  <si>
    <t>Call Malakh</t>
    <phoneticPr fontId="1"/>
  </si>
  <si>
    <t>Summon Lilot</t>
    <phoneticPr fontId="1"/>
  </si>
  <si>
    <t>Call Hashmal</t>
    <phoneticPr fontId="1"/>
  </si>
  <si>
    <t>Call Arel</t>
    <phoneticPr fontId="1"/>
  </si>
  <si>
    <t>Call Ophan</t>
    <phoneticPr fontId="1"/>
  </si>
  <si>
    <t>Call Merkavah</t>
    <phoneticPr fontId="1"/>
  </si>
  <si>
    <t>Strange Fire</t>
    <phoneticPr fontId="1"/>
  </si>
  <si>
    <t>Ashdod</t>
    <phoneticPr fontId="1"/>
  </si>
  <si>
    <t>Dirge for the Dead</t>
    <phoneticPr fontId="1"/>
  </si>
  <si>
    <t>Banquet for the Dead</t>
    <phoneticPr fontId="1"/>
  </si>
  <si>
    <t>Conjuration</t>
    <phoneticPr fontId="1"/>
  </si>
  <si>
    <t>Call Malakh</t>
    <phoneticPr fontId="1"/>
  </si>
  <si>
    <t>星2</t>
    <rPh sb="0" eb="1">
      <t>ホシ</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</si>
  <si>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</si>
  <si>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</si>
  <si>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</si>
  <si>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天界の伝令Malakhを召喚します</t>
    <rPh sb="0" eb="2">
      <t>テンカイ</t>
    </rPh>
    <rPh sb="3" eb="5">
      <t>デンレイ</t>
    </rPh>
    <rPh sb="12" eb="14">
      <t>ショウカン</t>
    </rPh>
    <phoneticPr fontId="1"/>
  </si>
  <si>
    <t>Malakh</t>
    <phoneticPr fontId="1"/>
  </si>
  <si>
    <t>Call Hashmal</t>
    <phoneticPr fontId="1"/>
  </si>
  <si>
    <t>星3</t>
    <rPh sb="0" eb="1">
      <t>ホシ</t>
    </rPh>
    <phoneticPr fontId="1"/>
  </si>
  <si>
    <t>火1</t>
    <rPh sb="0" eb="1">
      <t>ヒ</t>
    </rPh>
    <phoneticPr fontId="1"/>
  </si>
  <si>
    <t>Hashmal</t>
    <phoneticPr fontId="1"/>
  </si>
  <si>
    <t>異教の鎮圧を得意とする天使Hashmalを召喚します</t>
    <rPh sb="0" eb="2">
      <t>イキョウ</t>
    </rPh>
    <rPh sb="3" eb="5">
      <t>チンアツ</t>
    </rPh>
    <rPh sb="6" eb="8">
      <t>トクイ</t>
    </rPh>
    <rPh sb="11" eb="13">
      <t>テンシ</t>
    </rPh>
    <rPh sb="21" eb="23">
      <t>ショウカン</t>
    </rPh>
    <phoneticPr fontId="1"/>
  </si>
  <si>
    <t>Dirge for the Dead</t>
    <phoneticPr fontId="1"/>
  </si>
  <si>
    <t>死3</t>
    <rPh sb="0" eb="1">
      <t>シ</t>
    </rPh>
    <phoneticPr fontId="1"/>
  </si>
  <si>
    <t>聖1</t>
    <rPh sb="0" eb="1">
      <t>セイ</t>
    </rPh>
    <phoneticPr fontId="1"/>
  </si>
  <si>
    <t>死せる巨人の英雄Ditanuを召喚します</t>
    <rPh sb="0" eb="1">
      <t>シ</t>
    </rPh>
    <rPh sb="3" eb="5">
      <t>キョジン</t>
    </rPh>
    <rPh sb="6" eb="8">
      <t>エイユウ</t>
    </rPh>
    <rPh sb="15" eb="17">
      <t>ショウカン</t>
    </rPh>
    <phoneticPr fontId="1"/>
  </si>
  <si>
    <t>Ditanu</t>
    <phoneticPr fontId="1"/>
  </si>
  <si>
    <t>Call Arel</t>
    <phoneticPr fontId="1"/>
  </si>
  <si>
    <t>星4</t>
    <rPh sb="0" eb="1">
      <t>ホシ</t>
    </rPh>
    <phoneticPr fontId="1"/>
  </si>
  <si>
    <t>緑1</t>
    <rPh sb="0" eb="1">
      <t>ミドリ</t>
    </rPh>
    <phoneticPr fontId="1"/>
  </si>
  <si>
    <t>癒しの力を持つ天使Arelを召喚します</t>
    <rPh sb="0" eb="1">
      <t>イヤ</t>
    </rPh>
    <rPh sb="3" eb="4">
      <t>チカラ</t>
    </rPh>
    <rPh sb="5" eb="6">
      <t>モ</t>
    </rPh>
    <rPh sb="7" eb="9">
      <t>テンシ</t>
    </rPh>
    <rPh sb="14" eb="16">
      <t>ショウカン</t>
    </rPh>
    <phoneticPr fontId="1"/>
  </si>
  <si>
    <t>Arel</t>
    <phoneticPr fontId="1"/>
  </si>
  <si>
    <t>Call Ophan</t>
    <phoneticPr fontId="1"/>
  </si>
  <si>
    <t>星5</t>
    <rPh sb="0" eb="1">
      <t>ホシ</t>
    </rPh>
    <phoneticPr fontId="1"/>
  </si>
  <si>
    <t>火2</t>
    <rPh sb="0" eb="1">
      <t>ヒ</t>
    </rPh>
    <phoneticPr fontId="1"/>
  </si>
  <si>
    <t>敵を轢き潰す車輪型の天使Ophanを召喚します</t>
    <rPh sb="0" eb="1">
      <t>テキ</t>
    </rPh>
    <rPh sb="2" eb="3">
      <t>ヒ</t>
    </rPh>
    <rPh sb="4" eb="5">
      <t>ツブ</t>
    </rPh>
    <rPh sb="6" eb="9">
      <t>シャリンガタ</t>
    </rPh>
    <rPh sb="10" eb="12">
      <t>テンシ</t>
    </rPh>
    <rPh sb="18" eb="20">
      <t>ショウカン</t>
    </rPh>
    <phoneticPr fontId="1"/>
  </si>
  <si>
    <t>Ophan</t>
    <phoneticPr fontId="1"/>
  </si>
  <si>
    <t>Banquet for the Dead</t>
    <phoneticPr fontId="1"/>
  </si>
  <si>
    <t>死4</t>
    <rPh sb="0" eb="1">
      <t>シ</t>
    </rPh>
    <phoneticPr fontId="1"/>
  </si>
  <si>
    <t>軍団召喚</t>
    <rPh sb="0" eb="2">
      <t>グンダン</t>
    </rPh>
    <rPh sb="2" eb="4">
      <t>ショウカン</t>
    </rPh>
    <phoneticPr fontId="1"/>
  </si>
  <si>
    <t>Malik</t>
    <phoneticPr fontId="1"/>
  </si>
  <si>
    <t>術者の命を捧げDitanu4体とその指揮官Malikを召喚します</t>
    <rPh sb="0" eb="1">
      <t>ジュツ</t>
    </rPh>
    <rPh sb="1" eb="2">
      <t>シャ</t>
    </rPh>
    <rPh sb="3" eb="4">
      <t>イノチ</t>
    </rPh>
    <rPh sb="5" eb="6">
      <t>ササ</t>
    </rPh>
    <rPh sb="14" eb="15">
      <t>タイ</t>
    </rPh>
    <rPh sb="18" eb="21">
      <t>シキカン</t>
    </rPh>
    <rPh sb="27" eb="29">
      <t>ショウカン</t>
    </rPh>
    <phoneticPr fontId="1"/>
  </si>
  <si>
    <t>Call Merkavah</t>
    <phoneticPr fontId="1"/>
  </si>
  <si>
    <t>星7</t>
    <rPh sb="0" eb="1">
      <t>ホシ</t>
    </rPh>
    <phoneticPr fontId="1"/>
  </si>
  <si>
    <t>火3</t>
    <rPh sb="0" eb="1">
      <t>ヒ</t>
    </rPh>
    <phoneticPr fontId="1"/>
  </si>
  <si>
    <t>Ophan4体とその指揮官Chayotを召喚します</t>
    <rPh sb="6" eb="7">
      <t>タイ</t>
    </rPh>
    <rPh sb="10" eb="13">
      <t>シキカン</t>
    </rPh>
    <rPh sb="20" eb="22">
      <t>ショウカン</t>
    </rPh>
    <phoneticPr fontId="1"/>
  </si>
  <si>
    <t>Chayot</t>
    <phoneticPr fontId="1"/>
  </si>
  <si>
    <t>呼</t>
    <rPh sb="0" eb="1">
      <t>コ</t>
    </rPh>
    <phoneticPr fontId="1"/>
  </si>
  <si>
    <t>Chayot</t>
    <phoneticPr fontId="1"/>
  </si>
  <si>
    <t>火4-4風4-4地4-4星4聖4</t>
    <rPh sb="0" eb="1">
      <t>ヒ</t>
    </rPh>
    <rPh sb="4" eb="5">
      <t>カゼ</t>
    </rPh>
    <rPh sb="8" eb="9">
      <t>チ</t>
    </rPh>
    <rPh sb="12" eb="13">
      <t>ホシ</t>
    </rPh>
    <rPh sb="14" eb="15">
      <t>セイ</t>
    </rPh>
    <phoneticPr fontId="1"/>
  </si>
  <si>
    <t>Strange Fire</t>
    <phoneticPr fontId="1"/>
  </si>
  <si>
    <t>Evocation</t>
    <phoneticPr fontId="1"/>
  </si>
  <si>
    <t>戦闘</t>
    <rPh sb="0" eb="2">
      <t>セントウ</t>
    </rPh>
    <phoneticPr fontId="1"/>
  </si>
  <si>
    <t>攻撃</t>
    <rPh sb="0" eb="2">
      <t>コウゲキ</t>
    </rPh>
    <phoneticPr fontId="1"/>
  </si>
  <si>
    <t>8+1</t>
    <phoneticPr fontId="1"/>
  </si>
  <si>
    <t>40+5</t>
    <phoneticPr fontId="1"/>
  </si>
  <si>
    <t>防御貫通\n対アンデッド・デーモン三倍打</t>
    <rPh sb="0" eb="2">
      <t>ボウギョ</t>
    </rPh>
    <rPh sb="2" eb="4">
      <t>カンツウ</t>
    </rPh>
    <rPh sb="6" eb="7">
      <t>タイ</t>
    </rPh>
    <rPh sb="17" eb="19">
      <t>サンバイ</t>
    </rPh>
    <rPh sb="19" eb="20">
      <t>ダ</t>
    </rPh>
    <phoneticPr fontId="1"/>
  </si>
  <si>
    <t>Ashdodは、始原の時代のNephilimの末裔、Rephaimが住む乾燥した荒地です。
Rephaimは退化し、その祖先の有り余る力を失いましたが、それでも彼らはまだ他の存在と比べれば強力です。
かつてほどの力は持たないものの、少数のRephaimは今も純血を保っています。
AshdodとAshkelonの双子都市には、Rephaimの中でも最も強力なAnakimと、その聖王が住みます。
Nephilimと純血のRephaimの消滅により、Nephilim崇拝は、祖先への崇拝に取って代わられました。
古のRephaimの王Malikは、死者のための神聖なる晩餐会において崇拝されます。
初期の時代でのKohanは、死者の羊飼いでもある魔法神官Zamzummiteに代わられました。
彼らは葬送の晩餐会において貪り食われることによって、その生涯の目的を達成します。</t>
    <phoneticPr fontId="1"/>
  </si>
  <si>
    <t>有翼人、人間</t>
    <rPh sb="0" eb="1">
      <t>ユウ</t>
    </rPh>
    <rPh sb="1" eb="2">
      <t>ヨク</t>
    </rPh>
    <rPh sb="2" eb="3">
      <t>ジン</t>
    </rPh>
    <rPh sb="4" eb="6">
      <t>ニンゲン</t>
    </rPh>
    <phoneticPr fontId="1"/>
  </si>
  <si>
    <t>Cold1</t>
    <phoneticPr fontId="1"/>
  </si>
  <si>
    <t>Fortress</t>
    <phoneticPr fontId="1"/>
  </si>
  <si>
    <t>Standard</t>
    <phoneticPr fontId="1"/>
  </si>
  <si>
    <t>Palace of the Sun Kings, Tombs of the Sun Kings</t>
    <phoneticPr fontId="1"/>
  </si>
  <si>
    <t>火1風1地1星1死1</t>
    <rPh sb="0" eb="1">
      <t>ヒ</t>
    </rPh>
    <rPh sb="2" eb="3">
      <t>カゼ</t>
    </rPh>
    <rPh sb="4" eb="5">
      <t>チ</t>
    </rPh>
    <rPh sb="6" eb="7">
      <t>ホシ</t>
    </rPh>
    <rPh sb="8" eb="9">
      <t>シ</t>
    </rPh>
    <phoneticPr fontId="1"/>
  </si>
  <si>
    <t>Nazcaは、翼持つ人型生物らの、山岳の死霊王国です。
それはかつては遠く離れたCaelumの植民地でしたが、Raptorの凋落とEagle Kingの消滅により、Caelumとの接触は絶たれ、Eagle Kingの子孫はNazcaのSun King、Incaとなりました。
最後のEagle Kingの死により、古の王たちの知識を保存するための行動は行われました。
Raptor部族の魔術の実践はNazcaでは禁じられず、そして神王はその助言が必要となる時に備え、木乃伊となって保存されました。
死者たちの聖職者は、同様に社会におけるその他の有力な人々を木乃伊化し始めました。
老いたる王や女王は生者よりも賢明であると考えられ、木乃伊の議会はIncaを助け導くために創設されました。
聖職者は木乃伊の言葉を聞き、その意思を預言します。
Nazcaは今や、木乃伊たちの静かなる議会が支配する死霊王国となりました。
Sun Kingは彼らの名の下に統治していますが、しかしながら真の権力者は古代の王の木乃伊と、その通訳です。
貴族と聖職者の木乃伊は、司法的な物事だけでなく、晩餐や式典に出席するために方々へと運ばれます。
王室の木乃伊は、差し迫る問題が最重要のものでない限り、煩わせるにはあまりにも貴重な存在です。
Caelumの氷の加工技術は失われ、Nazca人は布と青銅の軽装な防具を用います。
Nazcaは、技量に劣る兵士の大軍を展開することができます。
木乃伊に負債を持つ民間人、征服された人間の山岳王国からの友軍兵士、そして死せる聖職者によって呼び覚まされた歩く死者が、王国の軍の大部分を構成します。</t>
    <phoneticPr fontId="1"/>
  </si>
  <si>
    <t>Runancha</t>
    <phoneticPr fontId="1"/>
  </si>
  <si>
    <t>城</t>
    <rPh sb="0" eb="1">
      <t>シロ</t>
    </rPh>
    <phoneticPr fontId="1"/>
  </si>
  <si>
    <t>斥候</t>
    <rPh sb="0" eb="2">
      <t>セッコウ</t>
    </rPh>
    <phoneticPr fontId="1"/>
  </si>
  <si>
    <t>飛行する斥候。隠れるのも上手く非常に役立つ</t>
    <rPh sb="0" eb="2">
      <t>ヒコウ</t>
    </rPh>
    <rPh sb="4" eb="6">
      <t>セッコウ</t>
    </rPh>
    <rPh sb="7" eb="8">
      <t>カク</t>
    </rPh>
    <rPh sb="12" eb="14">
      <t>ウマ</t>
    </rPh>
    <rPh sb="15" eb="17">
      <t>ヒジョウ</t>
    </rPh>
    <rPh sb="18" eb="20">
      <t>ヤクダ</t>
    </rPh>
    <phoneticPr fontId="1"/>
  </si>
  <si>
    <t>20</t>
    <phoneticPr fontId="1"/>
  </si>
  <si>
    <t>m</t>
    <phoneticPr fontId="1"/>
  </si>
  <si>
    <t>Kuraka</t>
    <phoneticPr fontId="1"/>
  </si>
  <si>
    <t>指揮官</t>
    <rPh sb="0" eb="3">
      <t>シキカン</t>
    </rPh>
    <phoneticPr fontId="1"/>
  </si>
  <si>
    <t>人間の指揮官。当然飛べないが安価ではある</t>
    <rPh sb="0" eb="2">
      <t>ニンゲン</t>
    </rPh>
    <rPh sb="3" eb="6">
      <t>シキカン</t>
    </rPh>
    <rPh sb="7" eb="9">
      <t>トウゼン</t>
    </rPh>
    <rPh sb="9" eb="10">
      <t>ト</t>
    </rPh>
    <rPh sb="14" eb="16">
      <t>アンカ</t>
    </rPh>
    <phoneticPr fontId="1"/>
  </si>
  <si>
    <t>14</t>
    <phoneticPr fontId="1"/>
  </si>
  <si>
    <t>Apu</t>
    <phoneticPr fontId="1"/>
  </si>
  <si>
    <t>標準的な指揮官。殺されるとMallquiに変換される</t>
    <rPh sb="0" eb="3">
      <t>ヒョウジュンテキ</t>
    </rPh>
    <rPh sb="4" eb="7">
      <t>シキカン</t>
    </rPh>
    <rPh sb="8" eb="9">
      <t>コロ</t>
    </rPh>
    <rPh sb="21" eb="23">
      <t>ヘンカン</t>
    </rPh>
    <phoneticPr fontId="1"/>
  </si>
  <si>
    <t>f</t>
    <phoneticPr fontId="1"/>
  </si>
  <si>
    <t>Apusqispay</t>
    <phoneticPr fontId="1"/>
  </si>
  <si>
    <t>上位指揮官。こちらも殺されるとMallquiに</t>
    <rPh sb="0" eb="2">
      <t>ジョウイ</t>
    </rPh>
    <rPh sb="2" eb="5">
      <t>シキカン</t>
    </rPh>
    <rPh sb="10" eb="11">
      <t>コロ</t>
    </rPh>
    <phoneticPr fontId="1"/>
  </si>
  <si>
    <t>Aclla</t>
    <phoneticPr fontId="1"/>
  </si>
  <si>
    <t>y</t>
    <phoneticPr fontId="1"/>
  </si>
  <si>
    <t>y</t>
    <phoneticPr fontId="1"/>
  </si>
  <si>
    <t>聖職者</t>
    <rPh sb="0" eb="3">
      <t>セイショクシャ</t>
    </rPh>
    <phoneticPr fontId="1"/>
  </si>
  <si>
    <t>レベル1の聖職者。火と風の魔法も持つ</t>
    <rPh sb="5" eb="8">
      <t>セイショクシャ</t>
    </rPh>
    <rPh sb="9" eb="10">
      <t>ヒ</t>
    </rPh>
    <rPh sb="11" eb="12">
      <t>カゼ</t>
    </rPh>
    <rPh sb="13" eb="15">
      <t>マホウ</t>
    </rPh>
    <rPh sb="16" eb="17">
      <t>モ</t>
    </rPh>
    <phoneticPr fontId="1"/>
  </si>
  <si>
    <t>22</t>
    <phoneticPr fontId="1"/>
  </si>
  <si>
    <t>Hurin Priest</t>
    <phoneticPr fontId="1"/>
  </si>
  <si>
    <t>レベル2の聖職者。死と地などの魔法も持つ</t>
    <rPh sb="5" eb="8">
      <t>セイショクシャ</t>
    </rPh>
    <rPh sb="9" eb="10">
      <t>シ</t>
    </rPh>
    <rPh sb="11" eb="12">
      <t>チ</t>
    </rPh>
    <rPh sb="15" eb="17">
      <t>マホウ</t>
    </rPh>
    <rPh sb="18" eb="19">
      <t>モ</t>
    </rPh>
    <phoneticPr fontId="1"/>
  </si>
  <si>
    <t>10+</t>
    <phoneticPr fontId="1"/>
  </si>
  <si>
    <t>Mallqui</t>
    <phoneticPr fontId="1"/>
  </si>
  <si>
    <t>アンデッド向け指揮官。奴隷兵士の確保も担う</t>
    <rPh sb="5" eb="6">
      <t>ム</t>
    </rPh>
    <rPh sb="7" eb="10">
      <t>シキカン</t>
    </rPh>
    <rPh sb="11" eb="13">
      <t>ドレイ</t>
    </rPh>
    <rPh sb="13" eb="15">
      <t>ヘイシ</t>
    </rPh>
    <rPh sb="16" eb="18">
      <t>カクホ</t>
    </rPh>
    <rPh sb="19" eb="20">
      <t>ニナ</t>
    </rPh>
    <phoneticPr fontId="1"/>
  </si>
  <si>
    <t>16</t>
    <phoneticPr fontId="1"/>
  </si>
  <si>
    <t>Mallqui Priest</t>
    <phoneticPr fontId="1"/>
  </si>
  <si>
    <t>レベル1の聖職者。生前のAcllaと共通の魔力も備える</t>
    <rPh sb="5" eb="8">
      <t>セイショクシャ</t>
    </rPh>
    <rPh sb="9" eb="11">
      <t>セイゼン</t>
    </rPh>
    <rPh sb="18" eb="20">
      <t>キョウツウ</t>
    </rPh>
    <rPh sb="21" eb="23">
      <t>マリョク</t>
    </rPh>
    <rPh sb="24" eb="25">
      <t>ソナ</t>
    </rPh>
    <phoneticPr fontId="1"/>
  </si>
  <si>
    <t>Mallqui Priestess</t>
    <phoneticPr fontId="1"/>
  </si>
  <si>
    <t>レベル2の聖職者。Hurin Priestと共通の魔力を持つ</t>
    <rPh sb="5" eb="8">
      <t>セイショクシャ</t>
    </rPh>
    <rPh sb="22" eb="24">
      <t>キョウツウ</t>
    </rPh>
    <rPh sb="25" eb="27">
      <t>マリョク</t>
    </rPh>
    <rPh sb="28" eb="29">
      <t>モ</t>
    </rPh>
    <phoneticPr fontId="1"/>
  </si>
  <si>
    <t>Inca</t>
    <phoneticPr fontId="1"/>
  </si>
  <si>
    <t>都</t>
    <rPh sb="0" eb="1">
      <t>ミヤコ</t>
    </rPh>
    <phoneticPr fontId="1"/>
  </si>
  <si>
    <t>レベル3の聖職者。火、風などの魔法を持つ</t>
    <rPh sb="5" eb="8">
      <t>セイショクシャ</t>
    </rPh>
    <rPh sb="9" eb="10">
      <t>ヒ</t>
    </rPh>
    <rPh sb="11" eb="12">
      <t>カゼ</t>
    </rPh>
    <rPh sb="15" eb="17">
      <t>マホウ</t>
    </rPh>
    <rPh sb="18" eb="19">
      <t>モ</t>
    </rPh>
    <phoneticPr fontId="1"/>
  </si>
  <si>
    <t>90+</t>
    <phoneticPr fontId="1"/>
  </si>
  <si>
    <t>30+</t>
    <phoneticPr fontId="1"/>
  </si>
  <si>
    <t>Coya</t>
    <phoneticPr fontId="1"/>
  </si>
  <si>
    <t>レベル2の聖職者。地、星、死などの魔法を持つ</t>
    <rPh sb="5" eb="8">
      <t>セイショクシャ</t>
    </rPh>
    <rPh sb="9" eb="10">
      <t>チ</t>
    </rPh>
    <rPh sb="11" eb="12">
      <t>ホシ</t>
    </rPh>
    <rPh sb="13" eb="14">
      <t>シ</t>
    </rPh>
    <rPh sb="17" eb="19">
      <t>マホウ</t>
    </rPh>
    <rPh sb="20" eb="21">
      <t>モ</t>
    </rPh>
    <phoneticPr fontId="1"/>
  </si>
  <si>
    <t>40+</t>
    <phoneticPr fontId="1"/>
  </si>
  <si>
    <t>70+</t>
    <phoneticPr fontId="1"/>
  </si>
  <si>
    <t>Royal Mallqui</t>
    <phoneticPr fontId="1"/>
  </si>
  <si>
    <t>レベル3の聖職者。IncaとCoyaを合わせた魔力を持ち高速で戦闘呪文を放つ</t>
    <rPh sb="5" eb="8">
      <t>セイショクシャ</t>
    </rPh>
    <rPh sb="19" eb="20">
      <t>ア</t>
    </rPh>
    <rPh sb="23" eb="25">
      <t>マリョク</t>
    </rPh>
    <rPh sb="26" eb="27">
      <t>モ</t>
    </rPh>
    <rPh sb="28" eb="30">
      <t>コウソク</t>
    </rPh>
    <rPh sb="31" eb="33">
      <t>セントウ</t>
    </rPh>
    <rPh sb="33" eb="35">
      <t>ジュモン</t>
    </rPh>
    <rPh sb="36" eb="37">
      <t>ハナ</t>
    </rPh>
    <phoneticPr fontId="1"/>
  </si>
  <si>
    <t>20+</t>
    <phoneticPr fontId="1"/>
  </si>
  <si>
    <t>50+</t>
    <phoneticPr fontId="1"/>
  </si>
  <si>
    <t>180+</t>
    <phoneticPr fontId="1"/>
  </si>
  <si>
    <t>Paqo of the Mountain Spirits</t>
    <phoneticPr fontId="1"/>
  </si>
  <si>
    <t>山</t>
    <rPh sb="0" eb="1">
      <t>ヤマ</t>
    </rPh>
    <phoneticPr fontId="1"/>
  </si>
  <si>
    <t>城山</t>
    <rPh sb="0" eb="1">
      <t>シロ</t>
    </rPh>
    <rPh sb="1" eb="2">
      <t>ヤマ</t>
    </rPh>
    <phoneticPr fontId="1"/>
  </si>
  <si>
    <t>魔術師</t>
    <rPh sb="0" eb="3">
      <t>マジュツシ</t>
    </rPh>
    <phoneticPr fontId="1"/>
  </si>
  <si>
    <t>風と緑の魔法技能を持つ。異端者だが病気治療も可能</t>
    <rPh sb="0" eb="1">
      <t>カゼ</t>
    </rPh>
    <rPh sb="2" eb="3">
      <t>ミドリ</t>
    </rPh>
    <rPh sb="4" eb="6">
      <t>マホウ</t>
    </rPh>
    <rPh sb="6" eb="8">
      <t>ギノウ</t>
    </rPh>
    <rPh sb="9" eb="10">
      <t>モ</t>
    </rPh>
    <rPh sb="12" eb="15">
      <t>イタンシャ</t>
    </rPh>
    <rPh sb="17" eb="19">
      <t>ビョウキ</t>
    </rPh>
    <rPh sb="19" eb="21">
      <t>チリョウ</t>
    </rPh>
    <rPh sb="22" eb="24">
      <t>カノウ</t>
    </rPh>
    <phoneticPr fontId="1"/>
  </si>
  <si>
    <t>Paqo of the Earth Mother</t>
    <phoneticPr fontId="1"/>
  </si>
  <si>
    <t>地と緑の魔法技能を持つ。こちらも異端者だが病気を治せる</t>
    <rPh sb="0" eb="1">
      <t>チ</t>
    </rPh>
    <rPh sb="2" eb="3">
      <t>ミドリ</t>
    </rPh>
    <rPh sb="4" eb="6">
      <t>マホウ</t>
    </rPh>
    <rPh sb="6" eb="8">
      <t>ギノウ</t>
    </rPh>
    <rPh sb="9" eb="10">
      <t>モ</t>
    </rPh>
    <rPh sb="16" eb="19">
      <t>イタンシャ</t>
    </rPh>
    <rPh sb="21" eb="23">
      <t>ビョウキ</t>
    </rPh>
    <rPh sb="24" eb="25">
      <t>ナオ</t>
    </rPh>
    <phoneticPr fontId="1"/>
  </si>
  <si>
    <t>Nazca</t>
    <phoneticPr fontId="1"/>
  </si>
  <si>
    <t>Human Warrior</t>
    <phoneticPr fontId="1"/>
  </si>
  <si>
    <t>城山</t>
    <rPh sb="0" eb="1">
      <t>シロ</t>
    </rPh>
    <rPh sb="1" eb="2">
      <t>ヤマ</t>
    </rPh>
    <phoneticPr fontId="1"/>
  </si>
  <si>
    <t>歩兵</t>
    <rPh sb="0" eb="2">
      <t>ホヘイ</t>
    </rPh>
    <phoneticPr fontId="1"/>
  </si>
  <si>
    <t>槍を持つ軽歩兵。統制不能だが値段のわりに戦闘力は標準的</t>
    <rPh sb="0" eb="1">
      <t>ヤリ</t>
    </rPh>
    <rPh sb="2" eb="3">
      <t>モ</t>
    </rPh>
    <rPh sb="4" eb="5">
      <t>ケイ</t>
    </rPh>
    <rPh sb="5" eb="7">
      <t>ホヘイ</t>
    </rPh>
    <rPh sb="8" eb="10">
      <t>トウセイ</t>
    </rPh>
    <rPh sb="10" eb="12">
      <t>フノウ</t>
    </rPh>
    <rPh sb="14" eb="16">
      <t>ネダン</t>
    </rPh>
    <rPh sb="20" eb="23">
      <t>セントウリョク</t>
    </rPh>
    <rPh sb="24" eb="27">
      <t>ヒョウジュンテキ</t>
    </rPh>
    <phoneticPr fontId="1"/>
  </si>
  <si>
    <t>14</t>
    <phoneticPr fontId="1"/>
  </si>
  <si>
    <t>m</t>
    <phoneticPr fontId="1"/>
  </si>
  <si>
    <t>槍と皮盾を持つ軽歩兵。盾持ちのため少しだけ丈夫</t>
    <rPh sb="0" eb="1">
      <t>ヤリ</t>
    </rPh>
    <rPh sb="2" eb="3">
      <t>カワ</t>
    </rPh>
    <rPh sb="3" eb="4">
      <t>タテ</t>
    </rPh>
    <rPh sb="5" eb="6">
      <t>モ</t>
    </rPh>
    <rPh sb="7" eb="8">
      <t>ケイ</t>
    </rPh>
    <rPh sb="8" eb="10">
      <t>ホヘイ</t>
    </rPh>
    <rPh sb="11" eb="12">
      <t>タテ</t>
    </rPh>
    <rPh sb="12" eb="13">
      <t>モ</t>
    </rPh>
    <rPh sb="17" eb="18">
      <t>スコ</t>
    </rPh>
    <rPh sb="21" eb="23">
      <t>ジョウブ</t>
    </rPh>
    <phoneticPr fontId="1"/>
  </si>
  <si>
    <t>射手</t>
    <rPh sb="0" eb="2">
      <t>シャシュ</t>
    </rPh>
    <phoneticPr fontId="1"/>
  </si>
  <si>
    <t>投石器を持つ軽歩兵。接近戦も可能な能力ではある</t>
    <rPh sb="0" eb="3">
      <t>トウセキキ</t>
    </rPh>
    <rPh sb="4" eb="5">
      <t>モ</t>
    </rPh>
    <rPh sb="6" eb="7">
      <t>ケイ</t>
    </rPh>
    <rPh sb="7" eb="9">
      <t>ホヘイ</t>
    </rPh>
    <rPh sb="10" eb="13">
      <t>セッキンセン</t>
    </rPh>
    <rPh sb="14" eb="16">
      <t>カノウ</t>
    </rPh>
    <rPh sb="17" eb="19">
      <t>ノウリョク</t>
    </rPh>
    <phoneticPr fontId="1"/>
  </si>
  <si>
    <t>鈍器、投槍、皮盾を持つ軽歩兵。鎧が少し強化されている</t>
    <rPh sb="0" eb="2">
      <t>ドンキ</t>
    </rPh>
    <rPh sb="3" eb="5">
      <t>ナゲヤリ</t>
    </rPh>
    <rPh sb="6" eb="7">
      <t>カワ</t>
    </rPh>
    <rPh sb="7" eb="8">
      <t>タテ</t>
    </rPh>
    <rPh sb="9" eb="10">
      <t>モ</t>
    </rPh>
    <rPh sb="11" eb="12">
      <t>ケイ</t>
    </rPh>
    <rPh sb="12" eb="14">
      <t>ホヘイ</t>
    </rPh>
    <rPh sb="15" eb="16">
      <t>ヨロイ</t>
    </rPh>
    <rPh sb="17" eb="18">
      <t>スコ</t>
    </rPh>
    <rPh sb="19" eb="21">
      <t>キョウカ</t>
    </rPh>
    <phoneticPr fontId="1"/>
  </si>
  <si>
    <t>12</t>
    <phoneticPr fontId="1"/>
  </si>
  <si>
    <t>Hatun Runa</t>
    <phoneticPr fontId="1"/>
  </si>
  <si>
    <t>城</t>
    <rPh sb="0" eb="1">
      <t>シロ</t>
    </rPh>
    <phoneticPr fontId="1"/>
  </si>
  <si>
    <t>飛行兵</t>
    <rPh sb="0" eb="2">
      <t>ヒコウ</t>
    </rPh>
    <rPh sb="2" eb="3">
      <t>ヘイ</t>
    </rPh>
    <phoneticPr fontId="1"/>
  </si>
  <si>
    <t>鈍器と皮盾を持つ軽戦士。奴隷のため士気は欠くが安価</t>
    <rPh sb="0" eb="2">
      <t>ドンキ</t>
    </rPh>
    <rPh sb="3" eb="4">
      <t>カワ</t>
    </rPh>
    <rPh sb="4" eb="5">
      <t>タテ</t>
    </rPh>
    <rPh sb="6" eb="7">
      <t>モ</t>
    </rPh>
    <rPh sb="8" eb="9">
      <t>ケイ</t>
    </rPh>
    <rPh sb="9" eb="11">
      <t>センシ</t>
    </rPh>
    <rPh sb="12" eb="14">
      <t>ドレイ</t>
    </rPh>
    <rPh sb="17" eb="19">
      <t>シキ</t>
    </rPh>
    <rPh sb="20" eb="21">
      <t>カ</t>
    </rPh>
    <rPh sb="23" eb="25">
      <t>アンカ</t>
    </rPh>
    <phoneticPr fontId="1"/>
  </si>
  <si>
    <t>16</t>
    <phoneticPr fontId="1"/>
  </si>
  <si>
    <t>城捕</t>
    <rPh sb="0" eb="1">
      <t>シロ</t>
    </rPh>
    <rPh sb="1" eb="2">
      <t>ホ</t>
    </rPh>
    <phoneticPr fontId="1"/>
  </si>
  <si>
    <t>Aucac Runa Archer</t>
    <phoneticPr fontId="1"/>
  </si>
  <si>
    <t>短弓を使う飛行弓兵。腕前もなかなかのもの</t>
    <rPh sb="0" eb="2">
      <t>タンキュウ</t>
    </rPh>
    <rPh sb="3" eb="4">
      <t>ツカ</t>
    </rPh>
    <rPh sb="5" eb="7">
      <t>ヒコウ</t>
    </rPh>
    <rPh sb="7" eb="8">
      <t>ユミ</t>
    </rPh>
    <rPh sb="8" eb="9">
      <t>ヘイ</t>
    </rPh>
    <rPh sb="10" eb="12">
      <t>ウデマエ</t>
    </rPh>
    <phoneticPr fontId="1"/>
  </si>
  <si>
    <t>18</t>
    <phoneticPr fontId="1"/>
  </si>
  <si>
    <t>f</t>
    <phoneticPr fontId="1"/>
  </si>
  <si>
    <t>Aucac Runa Spearman</t>
    <phoneticPr fontId="1"/>
  </si>
  <si>
    <t>軽突撃槍と皮盾を持つ軽戦士。最初の一撃は侮り難い</t>
    <rPh sb="0" eb="1">
      <t>ケイ</t>
    </rPh>
    <rPh sb="1" eb="3">
      <t>トツゲキ</t>
    </rPh>
    <rPh sb="3" eb="4">
      <t>ヤリ</t>
    </rPh>
    <rPh sb="5" eb="6">
      <t>カワ</t>
    </rPh>
    <rPh sb="6" eb="7">
      <t>タテ</t>
    </rPh>
    <rPh sb="8" eb="9">
      <t>モ</t>
    </rPh>
    <rPh sb="10" eb="11">
      <t>ケイ</t>
    </rPh>
    <rPh sb="11" eb="13">
      <t>センシ</t>
    </rPh>
    <rPh sb="14" eb="16">
      <t>サイショ</t>
    </rPh>
    <rPh sb="17" eb="19">
      <t>イチゲキ</t>
    </rPh>
    <rPh sb="20" eb="21">
      <t>アナド</t>
    </rPh>
    <rPh sb="22" eb="23">
      <t>ガタ</t>
    </rPh>
    <phoneticPr fontId="1"/>
  </si>
  <si>
    <t>Aucac Runa Maceman</t>
    <phoneticPr fontId="1"/>
  </si>
  <si>
    <t>鈍器と皮盾を持つ軽戦士。単純な攻撃力では他より少しだけ上</t>
    <rPh sb="0" eb="2">
      <t>ドンキ</t>
    </rPh>
    <rPh sb="3" eb="4">
      <t>カワ</t>
    </rPh>
    <rPh sb="4" eb="5">
      <t>タテ</t>
    </rPh>
    <rPh sb="6" eb="7">
      <t>モ</t>
    </rPh>
    <rPh sb="8" eb="9">
      <t>ケイ</t>
    </rPh>
    <rPh sb="9" eb="11">
      <t>センシ</t>
    </rPh>
    <rPh sb="12" eb="14">
      <t>タンジュン</t>
    </rPh>
    <rPh sb="15" eb="18">
      <t>コウゲキリョク</t>
    </rPh>
    <rPh sb="20" eb="21">
      <t>ホカ</t>
    </rPh>
    <rPh sb="23" eb="24">
      <t>スコ</t>
    </rPh>
    <rPh sb="27" eb="28">
      <t>ウエ</t>
    </rPh>
    <phoneticPr fontId="1"/>
  </si>
  <si>
    <t>Aucac Runa Axeman</t>
    <phoneticPr fontId="1"/>
  </si>
  <si>
    <t>斧と皮盾を持つ軽戦士。他より命中率に優れる</t>
    <rPh sb="0" eb="1">
      <t>オノ</t>
    </rPh>
    <rPh sb="2" eb="3">
      <t>カワ</t>
    </rPh>
    <rPh sb="3" eb="4">
      <t>タテ</t>
    </rPh>
    <rPh sb="5" eb="6">
      <t>モ</t>
    </rPh>
    <rPh sb="7" eb="8">
      <t>ケイ</t>
    </rPh>
    <rPh sb="8" eb="10">
      <t>センシ</t>
    </rPh>
    <rPh sb="11" eb="12">
      <t>ホカ</t>
    </rPh>
    <rPh sb="14" eb="16">
      <t>メイチュウ</t>
    </rPh>
    <rPh sb="16" eb="17">
      <t>リツ</t>
    </rPh>
    <rPh sb="18" eb="19">
      <t>スグ</t>
    </rPh>
    <phoneticPr fontId="1"/>
  </si>
  <si>
    <t>Sun Guide</t>
    <phoneticPr fontId="1"/>
  </si>
  <si>
    <t>都</t>
    <rPh sb="0" eb="1">
      <t>ミヤコ</t>
    </rPh>
    <phoneticPr fontId="1"/>
  </si>
  <si>
    <t>y</t>
    <phoneticPr fontId="1"/>
  </si>
  <si>
    <t>y</t>
    <phoneticPr fontId="1"/>
  </si>
  <si>
    <t>魔法の鈍器と盾を持つ戦士。戦闘技能に優れ護衛も得意とする</t>
    <rPh sb="0" eb="2">
      <t>マホウ</t>
    </rPh>
    <rPh sb="3" eb="5">
      <t>ドンキ</t>
    </rPh>
    <rPh sb="6" eb="7">
      <t>タテ</t>
    </rPh>
    <rPh sb="8" eb="9">
      <t>モ</t>
    </rPh>
    <rPh sb="10" eb="12">
      <t>センシ</t>
    </rPh>
    <rPh sb="13" eb="15">
      <t>セントウ</t>
    </rPh>
    <rPh sb="15" eb="17">
      <t>ギノウ</t>
    </rPh>
    <rPh sb="18" eb="19">
      <t>スグ</t>
    </rPh>
    <rPh sb="20" eb="22">
      <t>ゴエイ</t>
    </rPh>
    <rPh sb="23" eb="25">
      <t>トクイ</t>
    </rPh>
    <phoneticPr fontId="1"/>
  </si>
  <si>
    <t>Condor Warrior</t>
    <phoneticPr fontId="1"/>
  </si>
  <si>
    <t>軽突撃槍と皮盾を持つ軽戦士。嵐の中でも飛行できる</t>
    <rPh sb="0" eb="1">
      <t>ケイ</t>
    </rPh>
    <rPh sb="1" eb="3">
      <t>トツゲキ</t>
    </rPh>
    <rPh sb="3" eb="4">
      <t>ヤリ</t>
    </rPh>
    <rPh sb="5" eb="6">
      <t>カワ</t>
    </rPh>
    <rPh sb="6" eb="7">
      <t>タテ</t>
    </rPh>
    <rPh sb="8" eb="9">
      <t>モ</t>
    </rPh>
    <rPh sb="10" eb="11">
      <t>ケイ</t>
    </rPh>
    <rPh sb="11" eb="13">
      <t>センシ</t>
    </rPh>
    <rPh sb="14" eb="15">
      <t>アラシ</t>
    </rPh>
    <rPh sb="16" eb="17">
      <t>ナカ</t>
    </rPh>
    <rPh sb="19" eb="21">
      <t>ヒコウ</t>
    </rPh>
    <phoneticPr fontId="1"/>
  </si>
  <si>
    <t>兵士</t>
    <rPh sb="0" eb="2">
      <t>ヘイシ</t>
    </rPh>
    <phoneticPr fontId="1"/>
  </si>
  <si>
    <t>Aclla</t>
    <phoneticPr fontId="1"/>
  </si>
  <si>
    <t>火1風1聖1</t>
    <rPh sb="0" eb="1">
      <t>ヒ</t>
    </rPh>
    <rPh sb="2" eb="3">
      <t>カゼ</t>
    </rPh>
    <rPh sb="4" eb="5">
      <t>セイ</t>
    </rPh>
    <phoneticPr fontId="1"/>
  </si>
  <si>
    <t>Hurin Priest</t>
    <phoneticPr fontId="1"/>
  </si>
  <si>
    <t>地1死2聖2</t>
    <rPh sb="0" eb="1">
      <t>チ</t>
    </rPh>
    <rPh sb="2" eb="3">
      <t>シ</t>
    </rPh>
    <rPh sb="4" eb="5">
      <t>セイ</t>
    </rPh>
    <phoneticPr fontId="1"/>
  </si>
  <si>
    <t>風地星+1:100%</t>
    <rPh sb="0" eb="1">
      <t>カゼ</t>
    </rPh>
    <rPh sb="1" eb="2">
      <t>チ</t>
    </rPh>
    <rPh sb="2" eb="3">
      <t>ホシ</t>
    </rPh>
    <phoneticPr fontId="1"/>
  </si>
  <si>
    <t>Mallqui Priestess</t>
    <phoneticPr fontId="1"/>
  </si>
  <si>
    <t>1/1</t>
    <phoneticPr fontId="1"/>
  </si>
  <si>
    <t>Mallqui Priest</t>
    <phoneticPr fontId="1"/>
  </si>
  <si>
    <t>2/2</t>
    <phoneticPr fontId="1"/>
  </si>
  <si>
    <t>Inca</t>
    <phoneticPr fontId="1"/>
  </si>
  <si>
    <t>火2風2聖3</t>
    <rPh sb="0" eb="1">
      <t>ヒ</t>
    </rPh>
    <rPh sb="2" eb="3">
      <t>カゼ</t>
    </rPh>
    <rPh sb="4" eb="5">
      <t>セイ</t>
    </rPh>
    <phoneticPr fontId="1"/>
  </si>
  <si>
    <t>火風星+1:10%</t>
    <rPh sb="0" eb="1">
      <t>ヒ</t>
    </rPh>
    <rPh sb="1" eb="2">
      <t>カゼ</t>
    </rPh>
    <rPh sb="2" eb="3">
      <t>ホシ</t>
    </rPh>
    <phoneticPr fontId="1"/>
  </si>
  <si>
    <t>13+</t>
    <phoneticPr fontId="1"/>
  </si>
  <si>
    <t>Coya</t>
    <phoneticPr fontId="1"/>
  </si>
  <si>
    <t>地2星2死2聖2</t>
    <rPh sb="0" eb="1">
      <t>チ</t>
    </rPh>
    <rPh sb="2" eb="3">
      <t>ホシ</t>
    </rPh>
    <rPh sb="4" eb="5">
      <t>シ</t>
    </rPh>
    <rPh sb="6" eb="7">
      <t>セイ</t>
    </rPh>
    <phoneticPr fontId="1"/>
  </si>
  <si>
    <t>火風地星死+1:30%</t>
    <rPh sb="0" eb="1">
      <t>ヒ</t>
    </rPh>
    <rPh sb="1" eb="2">
      <t>カゼ</t>
    </rPh>
    <rPh sb="2" eb="3">
      <t>チ</t>
    </rPh>
    <rPh sb="3" eb="4">
      <t>ホシ</t>
    </rPh>
    <rPh sb="4" eb="5">
      <t>シ</t>
    </rPh>
    <phoneticPr fontId="1"/>
  </si>
  <si>
    <t>17+</t>
    <phoneticPr fontId="1"/>
  </si>
  <si>
    <t>Royal Mallqui</t>
    <phoneticPr fontId="1"/>
  </si>
  <si>
    <t>火2風2地2星2死2聖3</t>
    <rPh sb="0" eb="1">
      <t>ヒ</t>
    </rPh>
    <rPh sb="2" eb="3">
      <t>カゼ</t>
    </rPh>
    <rPh sb="4" eb="5">
      <t>チ</t>
    </rPh>
    <rPh sb="6" eb="7">
      <t>ホシ</t>
    </rPh>
    <rPh sb="8" eb="9">
      <t>シ</t>
    </rPh>
    <rPh sb="10" eb="11">
      <t>セイ</t>
    </rPh>
    <phoneticPr fontId="1"/>
  </si>
  <si>
    <t>火風地星死+1:10%</t>
    <rPh sb="0" eb="1">
      <t>ヒ</t>
    </rPh>
    <rPh sb="1" eb="2">
      <t>カゼ</t>
    </rPh>
    <rPh sb="2" eb="3">
      <t>チ</t>
    </rPh>
    <rPh sb="3" eb="4">
      <t>ホシ</t>
    </rPh>
    <rPh sb="4" eb="5">
      <t>シ</t>
    </rPh>
    <phoneticPr fontId="1"/>
  </si>
  <si>
    <t>25+</t>
    <phoneticPr fontId="1"/>
  </si>
  <si>
    <t>3/3</t>
    <phoneticPr fontId="1"/>
  </si>
  <si>
    <t>Paqo of the Mountain Spirits</t>
    <phoneticPr fontId="1"/>
  </si>
  <si>
    <t>山</t>
    <rPh sb="0" eb="1">
      <t>ヤマ</t>
    </rPh>
    <phoneticPr fontId="1"/>
  </si>
  <si>
    <t>風1緑1</t>
    <rPh sb="0" eb="1">
      <t>カゼ</t>
    </rPh>
    <rPh sb="2" eb="3">
      <t>ミドリ</t>
    </rPh>
    <phoneticPr fontId="1"/>
  </si>
  <si>
    <t>Paqo of the Earth Mother</t>
    <phoneticPr fontId="1"/>
  </si>
  <si>
    <t>地1緑1</t>
    <rPh sb="0" eb="1">
      <t>チ</t>
    </rPh>
    <rPh sb="2" eb="3">
      <t>ミドリ</t>
    </rPh>
    <phoneticPr fontId="1"/>
  </si>
  <si>
    <t>Nazca</t>
    <phoneticPr fontId="1"/>
  </si>
  <si>
    <t>Summon Condors</t>
    <phoneticPr fontId="1"/>
  </si>
  <si>
    <t>Summon Huacas</t>
    <phoneticPr fontId="1"/>
  </si>
  <si>
    <t>Summon Supayas</t>
    <phoneticPr fontId="1"/>
  </si>
  <si>
    <t>Eyes of the Condors</t>
    <phoneticPr fontId="1"/>
  </si>
  <si>
    <t>Geoglyphs</t>
    <phoneticPr fontId="1"/>
  </si>
  <si>
    <t>不浄なるものに強い天球の炎で中範囲を攻撃します</t>
    <rPh sb="0" eb="2">
      <t>フジョウ</t>
    </rPh>
    <rPh sb="7" eb="8">
      <t>ツヨ</t>
    </rPh>
    <rPh sb="9" eb="11">
      <t>テンキュウ</t>
    </rPh>
    <rPh sb="12" eb="13">
      <t>ホノオ</t>
    </rPh>
    <rPh sb="14" eb="15">
      <t>チュウ</t>
    </rPh>
    <rPh sb="15" eb="17">
      <t>ハンイ</t>
    </rPh>
    <rPh sb="18" eb="20">
      <t>コウゲキ</t>
    </rPh>
    <phoneticPr fontId="1"/>
  </si>
  <si>
    <t>Conjuration</t>
    <phoneticPr fontId="1"/>
  </si>
  <si>
    <t>Summon Condors</t>
    <phoneticPr fontId="1"/>
  </si>
  <si>
    <t>風2</t>
    <rPh sb="0" eb="1">
      <t>カゼ</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</si>
  <si>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</si>
  <si>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</si>
  <si>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</si>
  <si>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包囲や巡回を得意とする神聖なるCondorを10+体召喚します</t>
    <rPh sb="0" eb="2">
      <t>ホウイ</t>
    </rPh>
    <rPh sb="3" eb="5">
      <t>ジュンカイ</t>
    </rPh>
    <rPh sb="6" eb="8">
      <t>トクイ</t>
    </rPh>
    <rPh sb="11" eb="13">
      <t>シンセイ</t>
    </rPh>
    <rPh sb="25" eb="26">
      <t>タイ</t>
    </rPh>
    <rPh sb="26" eb="28">
      <t>ショウカン</t>
    </rPh>
    <phoneticPr fontId="1"/>
  </si>
  <si>
    <t>Condor</t>
    <phoneticPr fontId="1"/>
  </si>
  <si>
    <t>Summon Huacas</t>
    <phoneticPr fontId="1"/>
  </si>
  <si>
    <t>星2</t>
    <rPh sb="0" eb="1">
      <t>ホシ</t>
    </rPh>
    <phoneticPr fontId="1"/>
  </si>
  <si>
    <t>魔法の武具を持つ美しきCaelianの祖Huacaを5体召喚します</t>
    <phoneticPr fontId="1"/>
  </si>
  <si>
    <t>Huaca</t>
    <phoneticPr fontId="1"/>
  </si>
  <si>
    <t>Summon Supayas</t>
    <phoneticPr fontId="1"/>
  </si>
  <si>
    <t>死2</t>
    <rPh sb="0" eb="1">
      <t>シ</t>
    </rPh>
    <phoneticPr fontId="1"/>
  </si>
  <si>
    <t>神聖なるHuacaの霊Supayaを5体召喚します</t>
    <rPh sb="0" eb="2">
      <t>シンセイ</t>
    </rPh>
    <rPh sb="10" eb="11">
      <t>レイ</t>
    </rPh>
    <rPh sb="19" eb="20">
      <t>タイ</t>
    </rPh>
    <rPh sb="20" eb="22">
      <t>ショウカン</t>
    </rPh>
    <phoneticPr fontId="1"/>
  </si>
  <si>
    <t>Supaya</t>
    <phoneticPr fontId="1"/>
  </si>
  <si>
    <t>Eyes of the Condors</t>
    <phoneticPr fontId="1"/>
  </si>
  <si>
    <t>占術</t>
    <rPh sb="0" eb="2">
      <t>センジュツ</t>
    </rPh>
    <phoneticPr fontId="1"/>
  </si>
  <si>
    <t>指定した州を鳥の目を通して偵察します</t>
    <rPh sb="6" eb="7">
      <t>トリ</t>
    </rPh>
    <rPh sb="8" eb="9">
      <t>メ</t>
    </rPh>
    <phoneticPr fontId="1"/>
  </si>
  <si>
    <t>海域の指定不可</t>
    <rPh sb="0" eb="2">
      <t>カイイキ</t>
    </rPh>
    <rPh sb="3" eb="5">
      <t>シテイ</t>
    </rPh>
    <rPh sb="5" eb="7">
      <t>フカ</t>
    </rPh>
    <phoneticPr fontId="1"/>
  </si>
  <si>
    <t>Geoglyphs</t>
    <phoneticPr fontId="1"/>
  </si>
  <si>
    <t>星3</t>
    <rPh sb="0" eb="1">
      <t>ホシ</t>
    </rPh>
    <phoneticPr fontId="1"/>
  </si>
  <si>
    <t>地2</t>
    <rPh sb="0" eb="1">
      <t>チ</t>
    </rPh>
    <phoneticPr fontId="1"/>
  </si>
  <si>
    <t>荒地限定</t>
    <rPh sb="0" eb="2">
      <t>アレチ</t>
    </rPh>
    <rPh sb="2" eb="4">
      <t>ゲンテイ</t>
    </rPh>
    <phoneticPr fontId="1"/>
  </si>
  <si>
    <t>地方呪附</t>
    <rPh sb="0" eb="2">
      <t>チホウ</t>
    </rPh>
    <rPh sb="2" eb="3">
      <t>ジュ</t>
    </rPh>
    <rPh sb="3" eb="4">
      <t>フ</t>
    </rPh>
    <phoneticPr fontId="1"/>
  </si>
  <si>
    <t>飛行しつつ地上絵を描き州に魔力を満ち溢れさせます</t>
    <rPh sb="0" eb="2">
      <t>ヒコウ</t>
    </rPh>
    <rPh sb="5" eb="8">
      <t>チジョウエ</t>
    </rPh>
    <rPh sb="9" eb="10">
      <t>エガ</t>
    </rPh>
    <rPh sb="11" eb="12">
      <t>シュウ</t>
    </rPh>
    <rPh sb="13" eb="15">
      <t>マリョク</t>
    </rPh>
    <rPh sb="16" eb="17">
      <t>ミ</t>
    </rPh>
    <rPh sb="18" eb="19">
      <t>アフ</t>
    </rPh>
    <phoneticPr fontId="1"/>
  </si>
  <si>
    <t>飛行能力が必要</t>
    <rPh sb="0" eb="2">
      <t>ヒコウ</t>
    </rPh>
    <rPh sb="2" eb="4">
      <t>ノウリョク</t>
    </rPh>
    <rPh sb="5" eb="7">
      <t>ヒツヨウ</t>
    </rPh>
    <phoneticPr fontId="1"/>
  </si>
  <si>
    <t>Enchantment</t>
    <phoneticPr fontId="1"/>
  </si>
  <si>
    <t>Huaca Headdress</t>
    <phoneticPr fontId="1"/>
  </si>
  <si>
    <t>MA</t>
    <phoneticPr fontId="1"/>
  </si>
  <si>
    <t>冠</t>
    <rPh sb="0" eb="1">
      <t>カンムリ</t>
    </rPh>
    <phoneticPr fontId="1"/>
  </si>
  <si>
    <t>Huaca Headdress</t>
    <phoneticPr fontId="1"/>
  </si>
  <si>
    <t>火2</t>
    <rPh sb="0" eb="1">
      <t>ヒ</t>
    </rPh>
    <phoneticPr fontId="1"/>
  </si>
  <si>
    <t>m</t>
    <phoneticPr fontId="1"/>
  </si>
  <si>
    <t>HuacaとSupayaの召喚数+2</t>
    <rPh sb="13" eb="15">
      <t>ショウカン</t>
    </rPh>
    <rPh sb="15" eb="16">
      <t>スウ</t>
    </rPh>
    <phoneticPr fontId="1"/>
  </si>
  <si>
    <t>様々な敬意を集める冠。用途は幅広い</t>
    <rPh sb="0" eb="2">
      <t>サマザマ</t>
    </rPh>
    <rPh sb="3" eb="5">
      <t>ケイイ</t>
    </rPh>
    <rPh sb="6" eb="7">
      <t>アツ</t>
    </rPh>
    <rPh sb="9" eb="10">
      <t>カンムリ</t>
    </rPh>
    <rPh sb="11" eb="13">
      <t>ヨウト</t>
    </rPh>
    <rPh sb="14" eb="16">
      <t>ハバヒロ</t>
    </rPh>
    <phoneticPr fontId="1"/>
  </si>
  <si>
    <t>Kuraka</t>
    <phoneticPr fontId="1"/>
  </si>
  <si>
    <t>Human Warrior:10　Aucac Runa Archer:10　Hatun Runa:10</t>
    <phoneticPr fontId="1"/>
  </si>
  <si>
    <t>Human Warriorは鈍器装備</t>
    <rPh sb="14" eb="16">
      <t>ドンキ</t>
    </rPh>
    <rPh sb="16" eb="18">
      <t>ソウビ</t>
    </rPh>
    <phoneticPr fontId="1"/>
  </si>
  <si>
    <t>Mallqui</t>
    <phoneticPr fontId="1"/>
  </si>
  <si>
    <t>Soulless Nazcan Warrior:20　Nazcan Longdead:10</t>
    <phoneticPr fontId="1"/>
  </si>
  <si>
    <t>Soullessは鈍器、Longdeadは槍装備</t>
    <rPh sb="9" eb="11">
      <t>ドンキ</t>
    </rPh>
    <rPh sb="21" eb="22">
      <t>ヤリ</t>
    </rPh>
    <rPh sb="22" eb="24">
      <t>ソウビ</t>
    </rPh>
    <phoneticPr fontId="1"/>
  </si>
  <si>
    <t>Apu</t>
    <phoneticPr fontId="1"/>
  </si>
  <si>
    <t>Aucac Runa Archers:10</t>
    <phoneticPr fontId="1"/>
  </si>
  <si>
    <t>エンキドゥ</t>
    <phoneticPr fontId="1"/>
  </si>
  <si>
    <t>Heat1</t>
    <phoneticPr fontId="1"/>
  </si>
  <si>
    <t>Fortified City</t>
    <phoneticPr fontId="1"/>
  </si>
  <si>
    <t>City</t>
    <phoneticPr fontId="1"/>
  </si>
  <si>
    <t>Sea</t>
    <phoneticPr fontId="1"/>
  </si>
  <si>
    <t>Great Temple of the Moon, The Swamps of Ur, The House of Water</t>
    <phoneticPr fontId="1"/>
  </si>
  <si>
    <t>水1地1星2緑1</t>
    <rPh sb="0" eb="1">
      <t>ミズ</t>
    </rPh>
    <rPh sb="2" eb="3">
      <t>チ</t>
    </rPh>
    <rPh sb="4" eb="5">
      <t>ホシ</t>
    </rPh>
    <rPh sb="6" eb="7">
      <t>ミドリ</t>
    </rPh>
    <phoneticPr fontId="1"/>
  </si>
  <si>
    <t>Kuliltu Queen</t>
  </si>
  <si>
    <t>Kuliltu Queen</t>
    <phoneticPr fontId="1"/>
  </si>
  <si>
    <t>Enkidu Scout</t>
  </si>
  <si>
    <t>やや高価で隠れるのが下手な斥候。その上高価</t>
    <rPh sb="2" eb="4">
      <t>コウカ</t>
    </rPh>
    <rPh sb="5" eb="6">
      <t>カク</t>
    </rPh>
    <rPh sb="10" eb="12">
      <t>ヘタ</t>
    </rPh>
    <rPh sb="13" eb="15">
      <t>セッコウ</t>
    </rPh>
    <rPh sb="18" eb="19">
      <t>ウエ</t>
    </rPh>
    <rPh sb="19" eb="21">
      <t>コウカ</t>
    </rPh>
    <phoneticPr fontId="1"/>
  </si>
  <si>
    <t>Enkidu Commander</t>
    <phoneticPr fontId="1"/>
  </si>
  <si>
    <t>指揮官</t>
    <rPh sb="0" eb="3">
      <t>シキカン</t>
    </rPh>
    <phoneticPr fontId="1"/>
  </si>
  <si>
    <t>標準的な指揮官。指揮上限が低め</t>
    <rPh sb="0" eb="3">
      <t>ヒョウジュンテキ</t>
    </rPh>
    <rPh sb="4" eb="7">
      <t>シキカン</t>
    </rPh>
    <rPh sb="8" eb="10">
      <t>シキ</t>
    </rPh>
    <rPh sb="10" eb="12">
      <t>ジョウゲン</t>
    </rPh>
    <rPh sb="13" eb="14">
      <t>ヒク</t>
    </rPh>
    <phoneticPr fontId="1"/>
  </si>
  <si>
    <t>Ensi</t>
    <phoneticPr fontId="1"/>
  </si>
  <si>
    <t>聖職者</t>
    <rPh sb="0" eb="3">
      <t>セイショクシャ</t>
    </rPh>
    <phoneticPr fontId="1"/>
  </si>
  <si>
    <t>レベル2の聖職者。水や緑などの魔法と指揮能力も持つ</t>
    <rPh sb="5" eb="8">
      <t>セイショクシャ</t>
    </rPh>
    <rPh sb="9" eb="10">
      <t>ミズ</t>
    </rPh>
    <rPh sb="11" eb="12">
      <t>ミドリ</t>
    </rPh>
    <rPh sb="15" eb="17">
      <t>マホウ</t>
    </rPh>
    <rPh sb="18" eb="20">
      <t>シキ</t>
    </rPh>
    <rPh sb="20" eb="22">
      <t>ノウリョク</t>
    </rPh>
    <rPh sb="23" eb="24">
      <t>モ</t>
    </rPh>
    <phoneticPr fontId="1"/>
  </si>
  <si>
    <t>15+</t>
    <phoneticPr fontId="1"/>
  </si>
  <si>
    <t>Gudu</t>
    <phoneticPr fontId="1"/>
  </si>
  <si>
    <t>レベル1の聖職者。風か地の魔法技能も持つ</t>
    <rPh sb="5" eb="8">
      <t>セイショクシャ</t>
    </rPh>
    <rPh sb="9" eb="10">
      <t>カゼ</t>
    </rPh>
    <rPh sb="11" eb="12">
      <t>チ</t>
    </rPh>
    <rPh sb="13" eb="15">
      <t>マホウ</t>
    </rPh>
    <rPh sb="15" eb="17">
      <t>ギノウ</t>
    </rPh>
    <rPh sb="18" eb="19">
      <t>モ</t>
    </rPh>
    <phoneticPr fontId="1"/>
  </si>
  <si>
    <t>Ishib</t>
    <phoneticPr fontId="1"/>
  </si>
  <si>
    <t>レベル2の聖職者。水などの魔法技能も持つ</t>
    <rPh sb="5" eb="8">
      <t>セイショクシャ</t>
    </rPh>
    <rPh sb="9" eb="10">
      <t>ミズ</t>
    </rPh>
    <rPh sb="13" eb="15">
      <t>マホウ</t>
    </rPh>
    <rPh sb="15" eb="17">
      <t>ギノウ</t>
    </rPh>
    <rPh sb="18" eb="19">
      <t>モ</t>
    </rPh>
    <phoneticPr fontId="1"/>
  </si>
  <si>
    <t>Ashipu</t>
    <phoneticPr fontId="1"/>
  </si>
  <si>
    <t>レベル1の聖職者。星、緑の魔法と病気治療の技術を持つ</t>
    <rPh sb="5" eb="8">
      <t>セイショクシャ</t>
    </rPh>
    <rPh sb="9" eb="10">
      <t>ホシ</t>
    </rPh>
    <rPh sb="11" eb="12">
      <t>ミドリ</t>
    </rPh>
    <rPh sb="13" eb="15">
      <t>マホウ</t>
    </rPh>
    <rPh sb="16" eb="18">
      <t>ビョウキ</t>
    </rPh>
    <rPh sb="18" eb="20">
      <t>チリョウ</t>
    </rPh>
    <rPh sb="21" eb="23">
      <t>ギジュツ</t>
    </rPh>
    <rPh sb="24" eb="25">
      <t>モ</t>
    </rPh>
    <phoneticPr fontId="1"/>
  </si>
  <si>
    <t>Nin</t>
    <phoneticPr fontId="1"/>
  </si>
  <si>
    <t>レベル1の聖職者。水地星緑から1系統の魔法も持つ</t>
    <rPh sb="5" eb="8">
      <t>セイショクシャ</t>
    </rPh>
    <rPh sb="9" eb="10">
      <t>ミズ</t>
    </rPh>
    <rPh sb="10" eb="11">
      <t>チ</t>
    </rPh>
    <rPh sb="11" eb="12">
      <t>ホシ</t>
    </rPh>
    <rPh sb="12" eb="13">
      <t>ミドリ</t>
    </rPh>
    <rPh sb="16" eb="18">
      <t>ケイトウ</t>
    </rPh>
    <rPh sb="19" eb="21">
      <t>マホウ</t>
    </rPh>
    <rPh sb="22" eb="23">
      <t>モ</t>
    </rPh>
    <phoneticPr fontId="1"/>
  </si>
  <si>
    <t>5+</t>
    <phoneticPr fontId="1"/>
  </si>
  <si>
    <t>Gala</t>
    <phoneticPr fontId="1"/>
  </si>
  <si>
    <t>レベル1の聖職者。斃れた神の復活作業を得意とする</t>
    <rPh sb="5" eb="8">
      <t>セイショクシャ</t>
    </rPh>
    <rPh sb="9" eb="10">
      <t>タオ</t>
    </rPh>
    <rPh sb="12" eb="13">
      <t>カミ</t>
    </rPh>
    <rPh sb="14" eb="16">
      <t>フッカツ</t>
    </rPh>
    <rPh sb="16" eb="18">
      <t>サギョウ</t>
    </rPh>
    <rPh sb="19" eb="21">
      <t>トクイ</t>
    </rPh>
    <phoneticPr fontId="1"/>
  </si>
  <si>
    <t>Naditu</t>
    <phoneticPr fontId="1"/>
  </si>
  <si>
    <t>レベル1の聖職者。星の魔法技能も持つ</t>
    <rPh sb="5" eb="8">
      <t>セイショクシャ</t>
    </rPh>
    <rPh sb="9" eb="10">
      <t>ホシ</t>
    </rPh>
    <rPh sb="11" eb="13">
      <t>マホウ</t>
    </rPh>
    <rPh sb="13" eb="15">
      <t>ギノウ</t>
    </rPh>
    <rPh sb="16" eb="17">
      <t>モ</t>
    </rPh>
    <phoneticPr fontId="1"/>
  </si>
  <si>
    <t>Ereshdingir</t>
    <phoneticPr fontId="1"/>
  </si>
  <si>
    <t>レベル2の聖職者。星と水の魔法技能を持つ</t>
    <rPh sb="5" eb="8">
      <t>セイショクシャ</t>
    </rPh>
    <rPh sb="9" eb="10">
      <t>ホシ</t>
    </rPh>
    <rPh sb="11" eb="12">
      <t>ミズ</t>
    </rPh>
    <rPh sb="13" eb="15">
      <t>マホウ</t>
    </rPh>
    <rPh sb="15" eb="17">
      <t>ギノウ</t>
    </rPh>
    <rPh sb="18" eb="19">
      <t>モ</t>
    </rPh>
    <phoneticPr fontId="1"/>
  </si>
  <si>
    <t>Entu</t>
    <phoneticPr fontId="1"/>
  </si>
  <si>
    <t>レベル3の聖職者。星や水などの魔法技能を持つ</t>
    <rPh sb="5" eb="8">
      <t>セイショクシャ</t>
    </rPh>
    <rPh sb="9" eb="10">
      <t>ホシ</t>
    </rPh>
    <rPh sb="11" eb="12">
      <t>ミズ</t>
    </rPh>
    <rPh sb="15" eb="17">
      <t>マホウ</t>
    </rPh>
    <rPh sb="17" eb="19">
      <t>ギノウ</t>
    </rPh>
    <rPh sb="20" eb="21">
      <t>モ</t>
    </rPh>
    <phoneticPr fontId="1"/>
  </si>
  <si>
    <t>30+</t>
    <phoneticPr fontId="1"/>
  </si>
  <si>
    <t>Mashmashu</t>
    <phoneticPr fontId="1"/>
  </si>
  <si>
    <t>魔術師</t>
    <rPh sb="0" eb="3">
      <t>マジュツシ</t>
    </rPh>
    <phoneticPr fontId="1"/>
  </si>
  <si>
    <t>星や緑などの魔法技能を持つ。占師でもある</t>
    <rPh sb="0" eb="1">
      <t>ホシ</t>
    </rPh>
    <rPh sb="2" eb="3">
      <t>ミドリ</t>
    </rPh>
    <rPh sb="6" eb="8">
      <t>マホウ</t>
    </rPh>
    <rPh sb="8" eb="10">
      <t>ギノウ</t>
    </rPh>
    <rPh sb="11" eb="12">
      <t>モ</t>
    </rPh>
    <rPh sb="14" eb="16">
      <t>ウラナイシ</t>
    </rPh>
    <phoneticPr fontId="1"/>
  </si>
  <si>
    <t>40+</t>
    <phoneticPr fontId="1"/>
  </si>
  <si>
    <t>Kulullu Commander</t>
  </si>
  <si>
    <t>a</t>
  </si>
  <si>
    <t>Kulullu King</t>
  </si>
  <si>
    <t>Kulullu Sage</t>
  </si>
  <si>
    <t>Uruk</t>
    <phoneticPr fontId="1"/>
  </si>
  <si>
    <t>Enkidu Archer</t>
    <phoneticPr fontId="1"/>
  </si>
  <si>
    <t>長弓を使う弓兵。やや高価だが射程と威力は十分</t>
    <rPh sb="0" eb="2">
      <t>ナガユミ</t>
    </rPh>
    <rPh sb="3" eb="4">
      <t>ツカ</t>
    </rPh>
    <rPh sb="5" eb="6">
      <t>ユミ</t>
    </rPh>
    <rPh sb="6" eb="7">
      <t>ヘイ</t>
    </rPh>
    <rPh sb="10" eb="12">
      <t>コウカ</t>
    </rPh>
    <rPh sb="14" eb="16">
      <t>シャテイ</t>
    </rPh>
    <rPh sb="17" eb="19">
      <t>イリョク</t>
    </rPh>
    <rPh sb="20" eb="22">
      <t>ジュウブン</t>
    </rPh>
    <phoneticPr fontId="1"/>
  </si>
  <si>
    <t>Enkidu Spearman</t>
    <phoneticPr fontId="1"/>
  </si>
  <si>
    <t>槍と盾を持つ歩兵。兜を持たず事故が起きやすい</t>
    <rPh sb="0" eb="1">
      <t>ヤリ</t>
    </rPh>
    <rPh sb="2" eb="3">
      <t>タテ</t>
    </rPh>
    <rPh sb="4" eb="5">
      <t>モ</t>
    </rPh>
    <rPh sb="6" eb="8">
      <t>ホヘイ</t>
    </rPh>
    <rPh sb="9" eb="10">
      <t>カブト</t>
    </rPh>
    <rPh sb="11" eb="12">
      <t>モ</t>
    </rPh>
    <rPh sb="14" eb="16">
      <t>ジコ</t>
    </rPh>
    <rPh sb="17" eb="18">
      <t>オ</t>
    </rPh>
    <phoneticPr fontId="1"/>
  </si>
  <si>
    <t>Enkidu Heavy Archer</t>
    <phoneticPr fontId="1"/>
  </si>
  <si>
    <t>重装備の長弓兵。反撃に晒され得る場合にのみ有用</t>
    <rPh sb="0" eb="3">
      <t>ジュウソウビ</t>
    </rPh>
    <rPh sb="4" eb="6">
      <t>ナガユミ</t>
    </rPh>
    <rPh sb="6" eb="7">
      <t>ヘイ</t>
    </rPh>
    <rPh sb="8" eb="10">
      <t>ハンゲキ</t>
    </rPh>
    <rPh sb="11" eb="12">
      <t>サラ</t>
    </rPh>
    <rPh sb="14" eb="15">
      <t>ウ</t>
    </rPh>
    <rPh sb="16" eb="18">
      <t>バアイ</t>
    </rPh>
    <rPh sb="21" eb="23">
      <t>ユウヨウ</t>
    </rPh>
    <phoneticPr fontId="1"/>
  </si>
  <si>
    <t>Enkidu Soldier</t>
    <phoneticPr fontId="1"/>
  </si>
  <si>
    <t>槍と盾を持つ歩兵。より真っ当な装備で安定感がある</t>
    <rPh sb="0" eb="1">
      <t>ヤリ</t>
    </rPh>
    <rPh sb="2" eb="3">
      <t>タテ</t>
    </rPh>
    <rPh sb="4" eb="5">
      <t>モ</t>
    </rPh>
    <rPh sb="6" eb="8">
      <t>ホヘイ</t>
    </rPh>
    <rPh sb="11" eb="12">
      <t>マ</t>
    </rPh>
    <rPh sb="13" eb="14">
      <t>トウ</t>
    </rPh>
    <rPh sb="15" eb="17">
      <t>ソウビ</t>
    </rPh>
    <rPh sb="18" eb="21">
      <t>アンテイカン</t>
    </rPh>
    <phoneticPr fontId="1"/>
  </si>
  <si>
    <t>Enkidu Iron Warrior</t>
    <phoneticPr fontId="1"/>
  </si>
  <si>
    <t>斧と盾を持つ狂戦士。武器の性質もあって攻撃的な性能</t>
    <rPh sb="0" eb="1">
      <t>オノ</t>
    </rPh>
    <rPh sb="2" eb="3">
      <t>タテ</t>
    </rPh>
    <rPh sb="4" eb="5">
      <t>モ</t>
    </rPh>
    <rPh sb="6" eb="7">
      <t>キョウ</t>
    </rPh>
    <rPh sb="7" eb="9">
      <t>センシ</t>
    </rPh>
    <rPh sb="10" eb="12">
      <t>ブキ</t>
    </rPh>
    <rPh sb="13" eb="15">
      <t>セイシツ</t>
    </rPh>
    <rPh sb="19" eb="22">
      <t>コウゲキテキ</t>
    </rPh>
    <rPh sb="23" eb="25">
      <t>セイノウ</t>
    </rPh>
    <phoneticPr fontId="1"/>
  </si>
  <si>
    <t>Enkidu Royal Guard</t>
    <phoneticPr fontId="1"/>
  </si>
  <si>
    <t>小剣と盾を持つ歩兵。戦闘技能に優れ護衛も得意とする</t>
    <rPh sb="0" eb="2">
      <t>ショウケン</t>
    </rPh>
    <rPh sb="3" eb="4">
      <t>タテ</t>
    </rPh>
    <rPh sb="5" eb="6">
      <t>モ</t>
    </rPh>
    <rPh sb="7" eb="9">
      <t>ホヘイ</t>
    </rPh>
    <rPh sb="10" eb="12">
      <t>セントウ</t>
    </rPh>
    <rPh sb="12" eb="14">
      <t>ギノウ</t>
    </rPh>
    <rPh sb="15" eb="16">
      <t>スグ</t>
    </rPh>
    <rPh sb="17" eb="19">
      <t>ゴエイ</t>
    </rPh>
    <rPh sb="20" eb="22">
      <t>トクイ</t>
    </rPh>
    <phoneticPr fontId="1"/>
  </si>
  <si>
    <t>Maiden of the Moon</t>
    <phoneticPr fontId="1"/>
  </si>
  <si>
    <t>槍と盾を持つ重歩兵。密集した隊列を組める</t>
    <rPh sb="0" eb="1">
      <t>ヤリ</t>
    </rPh>
    <rPh sb="2" eb="3">
      <t>タテ</t>
    </rPh>
    <rPh sb="4" eb="5">
      <t>モ</t>
    </rPh>
    <rPh sb="6" eb="7">
      <t>ジュウ</t>
    </rPh>
    <rPh sb="7" eb="9">
      <t>ホヘイ</t>
    </rPh>
    <rPh sb="10" eb="12">
      <t>ミッシュウ</t>
    </rPh>
    <rPh sb="14" eb="16">
      <t>タイレツ</t>
    </rPh>
    <rPh sb="17" eb="18">
      <t>ク</t>
    </rPh>
    <phoneticPr fontId="1"/>
  </si>
  <si>
    <t>Mushussu Chariot</t>
    <phoneticPr fontId="1"/>
  </si>
  <si>
    <t>1/都</t>
    <rPh sb="2" eb="3">
      <t>ミヤコ</t>
    </rPh>
    <phoneticPr fontId="1"/>
  </si>
  <si>
    <t>戦車</t>
    <rPh sb="0" eb="2">
      <t>センシャ</t>
    </rPh>
    <phoneticPr fontId="1"/>
  </si>
  <si>
    <t>象にも匹敵する巨大戦車。乗り手だけなら倒されても補充される</t>
    <rPh sb="0" eb="1">
      <t>ゾウ</t>
    </rPh>
    <rPh sb="3" eb="5">
      <t>ヒッテキ</t>
    </rPh>
    <rPh sb="7" eb="9">
      <t>キョダイ</t>
    </rPh>
    <rPh sb="9" eb="11">
      <t>センシャ</t>
    </rPh>
    <rPh sb="12" eb="13">
      <t>ノ</t>
    </rPh>
    <rPh sb="14" eb="15">
      <t>テ</t>
    </rPh>
    <rPh sb="19" eb="20">
      <t>タオ</t>
    </rPh>
    <rPh sb="24" eb="26">
      <t>ホジュウ</t>
    </rPh>
    <phoneticPr fontId="1"/>
  </si>
  <si>
    <t>20</t>
    <phoneticPr fontId="1"/>
  </si>
  <si>
    <t>Enkidu Warrior</t>
    <phoneticPr fontId="1"/>
  </si>
  <si>
    <t>外</t>
    <rPh sb="0" eb="1">
      <t>ソト</t>
    </rPh>
    <phoneticPr fontId="1"/>
  </si>
  <si>
    <t>斧と盾を持つ歩兵。守りは甘いが攻撃の面では優秀</t>
    <rPh sb="0" eb="1">
      <t>オノ</t>
    </rPh>
    <rPh sb="2" eb="3">
      <t>タテ</t>
    </rPh>
    <rPh sb="4" eb="5">
      <t>モ</t>
    </rPh>
    <rPh sb="6" eb="8">
      <t>ホヘイ</t>
    </rPh>
    <rPh sb="9" eb="10">
      <t>マモ</t>
    </rPh>
    <rPh sb="12" eb="13">
      <t>アマ</t>
    </rPh>
    <rPh sb="15" eb="17">
      <t>コウゲキ</t>
    </rPh>
    <rPh sb="18" eb="19">
      <t>メン</t>
    </rPh>
    <rPh sb="21" eb="23">
      <t>ユウシュウ</t>
    </rPh>
    <phoneticPr fontId="1"/>
  </si>
  <si>
    <t>Enkidu Shaman</t>
    <phoneticPr fontId="1"/>
  </si>
  <si>
    <t>緑と地の魔法技能を持つ。研究は苦手</t>
    <rPh sb="0" eb="1">
      <t>ミドリ</t>
    </rPh>
    <rPh sb="2" eb="3">
      <t>チ</t>
    </rPh>
    <rPh sb="4" eb="6">
      <t>マホウ</t>
    </rPh>
    <rPh sb="6" eb="8">
      <t>ギノウ</t>
    </rPh>
    <rPh sb="9" eb="10">
      <t>モ</t>
    </rPh>
    <rPh sb="12" eb="14">
      <t>ケンキュウ</t>
    </rPh>
    <rPh sb="15" eb="17">
      <t>ニガテ</t>
    </rPh>
    <phoneticPr fontId="1"/>
  </si>
  <si>
    <t>Kulullu</t>
  </si>
  <si>
    <t>Kulullu Soldier</t>
  </si>
  <si>
    <t>Ensi</t>
    <phoneticPr fontId="1"/>
  </si>
  <si>
    <t>水1緑1聖2</t>
    <rPh sb="0" eb="1">
      <t>ミズ</t>
    </rPh>
    <rPh sb="2" eb="3">
      <t>ミドリ</t>
    </rPh>
    <rPh sb="4" eb="5">
      <t>セイ</t>
    </rPh>
    <phoneticPr fontId="1"/>
  </si>
  <si>
    <t>水地星緑+1:100%</t>
    <rPh sb="0" eb="1">
      <t>ミズ</t>
    </rPh>
    <rPh sb="1" eb="2">
      <t>チ</t>
    </rPh>
    <rPh sb="2" eb="3">
      <t>ホシ</t>
    </rPh>
    <rPh sb="3" eb="4">
      <t>ミドリ</t>
    </rPh>
    <phoneticPr fontId="1"/>
  </si>
  <si>
    <t>Gudu</t>
    <phoneticPr fontId="1"/>
  </si>
  <si>
    <t>聖1</t>
    <rPh sb="0" eb="1">
      <t>セイ</t>
    </rPh>
    <phoneticPr fontId="1"/>
  </si>
  <si>
    <t>風地+1:100%</t>
    <rPh sb="0" eb="1">
      <t>カゼ</t>
    </rPh>
    <rPh sb="1" eb="2">
      <t>チ</t>
    </rPh>
    <phoneticPr fontId="1"/>
  </si>
  <si>
    <t>水1聖2</t>
    <rPh sb="0" eb="1">
      <t>ミズ</t>
    </rPh>
    <rPh sb="2" eb="3">
      <t>セイ</t>
    </rPh>
    <phoneticPr fontId="1"/>
  </si>
  <si>
    <t>風水地緑+1:100%</t>
    <rPh sb="0" eb="1">
      <t>カゼ</t>
    </rPh>
    <rPh sb="1" eb="2">
      <t>ミズ</t>
    </rPh>
    <rPh sb="2" eb="3">
      <t>チ</t>
    </rPh>
    <rPh sb="3" eb="4">
      <t>ミドリ</t>
    </rPh>
    <phoneticPr fontId="1"/>
  </si>
  <si>
    <t>星1緑1聖1</t>
    <rPh sb="0" eb="1">
      <t>ホシ</t>
    </rPh>
    <rPh sb="2" eb="3">
      <t>ミドリ</t>
    </rPh>
    <rPh sb="4" eb="5">
      <t>セイ</t>
    </rPh>
    <phoneticPr fontId="1"/>
  </si>
  <si>
    <t>緑1聖1</t>
    <rPh sb="0" eb="1">
      <t>ミドリ</t>
    </rPh>
    <rPh sb="2" eb="3">
      <t>セイ</t>
    </rPh>
    <phoneticPr fontId="1"/>
  </si>
  <si>
    <t>星1聖1</t>
    <rPh sb="0" eb="1">
      <t>ホシ</t>
    </rPh>
    <rPh sb="2" eb="3">
      <t>セイ</t>
    </rPh>
    <phoneticPr fontId="1"/>
  </si>
  <si>
    <t>水1星2聖2</t>
    <rPh sb="0" eb="1">
      <t>ミズ</t>
    </rPh>
    <rPh sb="2" eb="3">
      <t>ホシ</t>
    </rPh>
    <rPh sb="4" eb="5">
      <t>セイ</t>
    </rPh>
    <phoneticPr fontId="1"/>
  </si>
  <si>
    <t>水1星2聖3</t>
    <rPh sb="0" eb="1">
      <t>ミズ</t>
    </rPh>
    <rPh sb="2" eb="3">
      <t>ホシ</t>
    </rPh>
    <rPh sb="4" eb="5">
      <t>セイ</t>
    </rPh>
    <phoneticPr fontId="1"/>
  </si>
  <si>
    <t>水地星緑+1:100% 水地星緑+1:10%</t>
    <rPh sb="0" eb="1">
      <t>ミズ</t>
    </rPh>
    <rPh sb="1" eb="2">
      <t>チ</t>
    </rPh>
    <rPh sb="2" eb="3">
      <t>ホシ</t>
    </rPh>
    <rPh sb="3" eb="4">
      <t>ミドリ</t>
    </rPh>
    <rPh sb="12" eb="13">
      <t>ミズ</t>
    </rPh>
    <rPh sb="13" eb="14">
      <t>チ</t>
    </rPh>
    <rPh sb="14" eb="15">
      <t>ホシ</t>
    </rPh>
    <rPh sb="15" eb="16">
      <t>ミドリ</t>
    </rPh>
    <phoneticPr fontId="1"/>
  </si>
  <si>
    <t>13+</t>
    <phoneticPr fontId="1"/>
  </si>
  <si>
    <t>星3緑1</t>
    <rPh sb="0" eb="1">
      <t>ホシ</t>
    </rPh>
    <rPh sb="2" eb="3">
      <t>ミドリ</t>
    </rPh>
    <phoneticPr fontId="1"/>
  </si>
  <si>
    <t>風水地星+1:100% 風水地緑+1:10%</t>
    <rPh sb="0" eb="1">
      <t>カゼ</t>
    </rPh>
    <rPh sb="1" eb="2">
      <t>ミズ</t>
    </rPh>
    <rPh sb="2" eb="3">
      <t>チ</t>
    </rPh>
    <rPh sb="3" eb="4">
      <t>ホシ</t>
    </rPh>
    <rPh sb="12" eb="13">
      <t>カゼ</t>
    </rPh>
    <rPh sb="13" eb="14">
      <t>ミズ</t>
    </rPh>
    <rPh sb="14" eb="15">
      <t>チ</t>
    </rPh>
    <rPh sb="15" eb="16">
      <t>ミドリ</t>
    </rPh>
    <phoneticPr fontId="1"/>
  </si>
  <si>
    <t>地1緑2</t>
    <rPh sb="0" eb="1">
      <t>チ</t>
    </rPh>
    <rPh sb="2" eb="3">
      <t>ミドリ</t>
    </rPh>
    <phoneticPr fontId="1"/>
  </si>
  <si>
    <t>Kulullu King</t>
    <phoneticPr fontId="1"/>
  </si>
  <si>
    <t>海</t>
    <rPh sb="0" eb="1">
      <t>ウミ</t>
    </rPh>
    <phoneticPr fontId="1"/>
  </si>
  <si>
    <t>Kuliltu Queen</t>
    <phoneticPr fontId="1"/>
  </si>
  <si>
    <t>風水星緑+1:100%</t>
    <rPh sb="0" eb="1">
      <t>カゼ</t>
    </rPh>
    <rPh sb="1" eb="2">
      <t>ミズ</t>
    </rPh>
    <rPh sb="2" eb="3">
      <t>ホシ</t>
    </rPh>
    <rPh sb="3" eb="4">
      <t>ミドリ</t>
    </rPh>
    <phoneticPr fontId="1"/>
  </si>
  <si>
    <t>Kulullu Sage</t>
    <phoneticPr fontId="1"/>
  </si>
  <si>
    <t>水2</t>
    <rPh sb="0" eb="1">
      <t>ミズ</t>
    </rPh>
    <phoneticPr fontId="1"/>
  </si>
  <si>
    <t>Kuliltu Queen</t>
    <phoneticPr fontId="1"/>
  </si>
  <si>
    <t>Ugallu</t>
  </si>
  <si>
    <t>Umu-apkallu</t>
  </si>
  <si>
    <t>Uruk</t>
    <phoneticPr fontId="1"/>
  </si>
  <si>
    <t>Herd of Buffaloes</t>
    <phoneticPr fontId="1"/>
  </si>
  <si>
    <t>Summon Kusarikkus</t>
    <phoneticPr fontId="1"/>
  </si>
  <si>
    <t>Summon Ugallu</t>
    <phoneticPr fontId="1"/>
  </si>
  <si>
    <t>Call Anzu</t>
    <phoneticPr fontId="1"/>
  </si>
  <si>
    <t>Call Apkallu</t>
    <phoneticPr fontId="1"/>
  </si>
  <si>
    <t>MA</t>
    <phoneticPr fontId="1"/>
  </si>
  <si>
    <t>Headdress of the Bull</t>
    <phoneticPr fontId="1"/>
  </si>
  <si>
    <t>兜</t>
    <rPh sb="0" eb="1">
      <t>カブト</t>
    </rPh>
    <phoneticPr fontId="1"/>
  </si>
  <si>
    <t>水中下位</t>
    <rPh sb="0" eb="2">
      <t>スイチュウ</t>
    </rPh>
    <rPh sb="2" eb="4">
      <t>カイ</t>
    </rPh>
    <phoneticPr fontId="1"/>
  </si>
  <si>
    <t>水中上位</t>
    <rPh sb="0" eb="2">
      <t>スイチュウ</t>
    </rPh>
    <rPh sb="2" eb="4">
      <t>ジョウイ</t>
    </rPh>
    <phoneticPr fontId="1"/>
  </si>
  <si>
    <t>水中要塞</t>
    <rPh sb="0" eb="2">
      <t>スイチュウ</t>
    </rPh>
    <rPh sb="2" eb="4">
      <t>ヨウサイ</t>
    </rPh>
    <phoneticPr fontId="1"/>
  </si>
  <si>
    <t>Enkidu Spearman:10　Enkidu Archer:5</t>
    <phoneticPr fontId="1"/>
  </si>
  <si>
    <t>Enkidu Soldier:10</t>
    <phoneticPr fontId="1"/>
  </si>
  <si>
    <t>Enkidu Archer:6</t>
    <phoneticPr fontId="1"/>
  </si>
  <si>
    <t>Kulullu Commander</t>
    <phoneticPr fontId="1"/>
  </si>
  <si>
    <t>Kulullu:8</t>
    <phoneticPr fontId="1"/>
  </si>
  <si>
    <t>Kulullu Soldier:8</t>
    <phoneticPr fontId="1"/>
  </si>
  <si>
    <t>Kulullu Soldier:5</t>
    <phoneticPr fontId="1"/>
  </si>
  <si>
    <t>Urukは、角と乱れた髪を持つ毛深い野人、Enkiduが住む温暖な平野です。
最初の都市Eriduの設立以来、文明は広まり、王国は拡大していきました。
他の都市は、各々の個性を持ちながら、Eriduに似せて設立されました。
司書の都市から来た管理者たちは地元の統治者を助け、交易の都市から来た商人たちは国の経済的基盤を改善していきました。
しかし、EriduのEnsiは権力を失い、そして新たな都市の下等な王たちは力をつけ、Ensiの称号を勝ち取りました。
紛争と混乱は、王国を引き裂きました。
新たなる都市の一つ、神々の都市は目覚めし神に祝福され、最初のEntu of the Moonが都市に大神殿を築くのを目にしました。
それは程なく宗教的な中心地として最初の都市に代わり、そして最初の都市の尼僧Entuらは統治者Ensiらと婚姻による結びつきを持たず、神々の都市へと移住しました。
目覚めし神の到来により、都市国家群は互いの差異を脇に置き、共通の目的のために結集しました。
Urukの平野には、最初の都市は今も文明の象徴として聳えていますが、その世俗的、宗教的な力は減衰しました。
現在、各々の都市には、それら自身の統治者Ensiが存在します。
野人は最早野生の存在ではなく、かつてのShamanやBone Readerは、都市の聖職者や魔術師に代わられました。</t>
    <phoneticPr fontId="1"/>
  </si>
  <si>
    <t>Xibalbaは、Mictlanの森林の下に広がる、水に満たされた広大なる暗き洞窟世界です。
伝説によれば、その東の地平線への日々の旅に際して、太陽と月は迷宮洞窟を通過していました。
この旅の間、彼らはXibalbaの地下世界の暗き領域に住まう蝙蝠人、Zotzによって護衛されました。
しかし、この洞窟の領域は大いなる災害に襲われました。
星は海に落ち、そして大洪水はXibalbaの洞穴を水没させました。
蝙蝠人たちは溺れたか、洞窟から逃げ出しましたが、新たなる住民はすぐに現れました。
Zotzは、粉砕されたAtlantisからの難民によって取って代わられました。
落ちた星、あるいはXibalbaの暗き魔法は、Atlantianを変質させました。
XibalbaのAtlantianは、より蟇蛙のような特徴を発達させ、新たなる血統が誕生しました。
彼らは自らをMuuch、蛙人と呼びました。
彼らの王、洪水の強大なる魔術師Bacabは最後のXibalbaの都市を征服し、Mictlanの森林の地下にある洞穴でMuuchの王国を築きました。
暫くすると、Muuchはその洞窟の上にある森林へと進出し、そしてMuuchと新たなる血統が現れました。
森林では、MuuchとZotzの間に脆い同盟関係が構築されました。
一方、Bacabは干上がった洞窟に隠れていたZotzを追い詰め、彼らに隷属を強いました。
現在、Xibalbaは少数のZotzの被征服民を擁するMuuchの王国です。</t>
    <phoneticPr fontId="1"/>
  </si>
  <si>
    <t>蝙蝠人</t>
    <rPh sb="0" eb="2">
      <t>コウモリ</t>
    </rPh>
    <rPh sb="2" eb="3">
      <t>ジン</t>
    </rPh>
    <phoneticPr fontId="1"/>
  </si>
  <si>
    <t>蛙人、蝙蝠人</t>
    <rPh sb="0" eb="1">
      <t>カエル</t>
    </rPh>
    <rPh sb="1" eb="2">
      <t>ジン</t>
    </rPh>
    <rPh sb="3" eb="5">
      <t>コウモリ</t>
    </rPh>
    <rPh sb="5" eb="6">
      <t>ジン</t>
    </rPh>
    <phoneticPr fontId="1"/>
  </si>
  <si>
    <t>Heat1</t>
    <phoneticPr fontId="1"/>
  </si>
  <si>
    <t>Fortress</t>
    <phoneticPr fontId="1"/>
  </si>
  <si>
    <t>Standard</t>
    <phoneticPr fontId="1"/>
  </si>
  <si>
    <t>The Sacred Cenote, The Flooded City, The Cave of Perpetual Darkness</t>
    <phoneticPr fontId="1"/>
  </si>
  <si>
    <t>水3地1死1</t>
    <rPh sb="0" eb="1">
      <t>ミズ</t>
    </rPh>
    <rPh sb="2" eb="3">
      <t>チ</t>
    </rPh>
    <rPh sb="4" eb="5">
      <t>シ</t>
    </rPh>
    <phoneticPr fontId="1"/>
  </si>
  <si>
    <t>Muuch Ajaw</t>
    <phoneticPr fontId="1"/>
  </si>
  <si>
    <t>城海</t>
    <rPh sb="0" eb="1">
      <t>シロ</t>
    </rPh>
    <rPh sb="1" eb="2">
      <t>ウミ</t>
    </rPh>
    <phoneticPr fontId="1"/>
  </si>
  <si>
    <t>レベル1の聖職者。指揮官も兼任する</t>
    <rPh sb="5" eb="8">
      <t>セイショクシャ</t>
    </rPh>
    <rPh sb="9" eb="12">
      <t>シキカン</t>
    </rPh>
    <rPh sb="13" eb="15">
      <t>ケンニン</t>
    </rPh>
    <phoneticPr fontId="1"/>
  </si>
  <si>
    <t>f</t>
    <phoneticPr fontId="1"/>
  </si>
  <si>
    <t>s</t>
    <phoneticPr fontId="1"/>
  </si>
  <si>
    <t>Ah Itz</t>
    <phoneticPr fontId="1"/>
  </si>
  <si>
    <t>水と死の魔法技能を持つ。群れると侮れない戦力に</t>
    <rPh sb="0" eb="1">
      <t>ミズ</t>
    </rPh>
    <rPh sb="2" eb="3">
      <t>シ</t>
    </rPh>
    <rPh sb="4" eb="6">
      <t>マホウ</t>
    </rPh>
    <rPh sb="6" eb="8">
      <t>ギノウ</t>
    </rPh>
    <rPh sb="9" eb="10">
      <t>モ</t>
    </rPh>
    <rPh sb="12" eb="13">
      <t>ム</t>
    </rPh>
    <rPh sb="16" eb="17">
      <t>アナド</t>
    </rPh>
    <rPh sb="20" eb="22">
      <t>センリョク</t>
    </rPh>
    <phoneticPr fontId="1"/>
  </si>
  <si>
    <t>Ah Ha'</t>
    <phoneticPr fontId="1"/>
  </si>
  <si>
    <t>レベル1の聖職者。水と地の魔法技能も持つ</t>
    <rPh sb="5" eb="8">
      <t>セイショクシャ</t>
    </rPh>
    <rPh sb="9" eb="10">
      <t>ミズ</t>
    </rPh>
    <rPh sb="11" eb="12">
      <t>チ</t>
    </rPh>
    <rPh sb="13" eb="15">
      <t>マホウ</t>
    </rPh>
    <rPh sb="15" eb="17">
      <t>ギノウ</t>
    </rPh>
    <rPh sb="18" eb="19">
      <t>モ</t>
    </rPh>
    <phoneticPr fontId="1"/>
  </si>
  <si>
    <t>Muuch K'uhul</t>
    <phoneticPr fontId="1"/>
  </si>
  <si>
    <t>レベル1の聖職者。水、地、死などの魔法技能も持つ</t>
    <rPh sb="5" eb="8">
      <t>セイショクシャ</t>
    </rPh>
    <rPh sb="9" eb="10">
      <t>ミズ</t>
    </rPh>
    <rPh sb="11" eb="12">
      <t>チ</t>
    </rPh>
    <rPh sb="13" eb="14">
      <t>シ</t>
    </rPh>
    <rPh sb="17" eb="19">
      <t>マホウ</t>
    </rPh>
    <rPh sb="19" eb="21">
      <t>ギノウ</t>
    </rPh>
    <rPh sb="22" eb="23">
      <t>モ</t>
    </rPh>
    <phoneticPr fontId="1"/>
  </si>
  <si>
    <t>Chak Muuch Assassin</t>
    <phoneticPr fontId="1"/>
  </si>
  <si>
    <t>暗殺者</t>
    <rPh sb="0" eb="3">
      <t>アンサツシャ</t>
    </rPh>
    <phoneticPr fontId="1"/>
  </si>
  <si>
    <t>疲労毒の武器を使う暗殺者。やや鈍重だが攻撃力は十分</t>
    <rPh sb="0" eb="2">
      <t>ヒロウ</t>
    </rPh>
    <rPh sb="2" eb="3">
      <t>ドク</t>
    </rPh>
    <rPh sb="4" eb="6">
      <t>ブキ</t>
    </rPh>
    <rPh sb="7" eb="8">
      <t>ツカ</t>
    </rPh>
    <rPh sb="9" eb="12">
      <t>アンサツシャ</t>
    </rPh>
    <rPh sb="15" eb="17">
      <t>ドンジュウ</t>
    </rPh>
    <rPh sb="19" eb="22">
      <t>コウゲキリョク</t>
    </rPh>
    <rPh sb="23" eb="25">
      <t>ジュウブン</t>
    </rPh>
    <phoneticPr fontId="1"/>
  </si>
  <si>
    <t>Bacab</t>
    <phoneticPr fontId="1"/>
  </si>
  <si>
    <t>レベル2の聖職者。水、地、死などの強大な魔法技能を持つ</t>
    <rPh sb="5" eb="8">
      <t>セイショクシャ</t>
    </rPh>
    <rPh sb="9" eb="10">
      <t>ミズ</t>
    </rPh>
    <rPh sb="11" eb="12">
      <t>チ</t>
    </rPh>
    <rPh sb="13" eb="14">
      <t>シ</t>
    </rPh>
    <rPh sb="17" eb="19">
      <t>キョウダイ</t>
    </rPh>
    <rPh sb="20" eb="22">
      <t>マホウ</t>
    </rPh>
    <rPh sb="22" eb="24">
      <t>ギノウ</t>
    </rPh>
    <rPh sb="25" eb="26">
      <t>モ</t>
    </rPh>
    <phoneticPr fontId="1"/>
  </si>
  <si>
    <t>25+</t>
    <phoneticPr fontId="1"/>
  </si>
  <si>
    <t>Camazotz</t>
    <phoneticPr fontId="1"/>
  </si>
  <si>
    <t>都穴</t>
    <rPh sb="0" eb="1">
      <t>ミヤコ</t>
    </rPh>
    <rPh sb="1" eb="2">
      <t>アナ</t>
    </rPh>
    <phoneticPr fontId="1"/>
  </si>
  <si>
    <t>死、血などの魔法技能を持つ。種族的に奴隷集めが得意</t>
    <rPh sb="0" eb="1">
      <t>シ</t>
    </rPh>
    <rPh sb="2" eb="3">
      <t>ケツ</t>
    </rPh>
    <rPh sb="6" eb="8">
      <t>マホウ</t>
    </rPh>
    <rPh sb="8" eb="10">
      <t>ギノウ</t>
    </rPh>
    <rPh sb="11" eb="12">
      <t>モ</t>
    </rPh>
    <rPh sb="14" eb="17">
      <t>シュゾクテキ</t>
    </rPh>
    <rPh sb="18" eb="20">
      <t>ドレイ</t>
    </rPh>
    <rPh sb="20" eb="21">
      <t>アツ</t>
    </rPh>
    <rPh sb="23" eb="25">
      <t>トクイ</t>
    </rPh>
    <phoneticPr fontId="1"/>
  </si>
  <si>
    <t>65+</t>
    <phoneticPr fontId="1"/>
  </si>
  <si>
    <t>Muuch Scout</t>
    <phoneticPr fontId="1"/>
  </si>
  <si>
    <t>森</t>
    <rPh sb="0" eb="1">
      <t>モリ</t>
    </rPh>
    <phoneticPr fontId="1"/>
  </si>
  <si>
    <t>斥候</t>
    <rPh sb="0" eb="2">
      <t>セッコウ</t>
    </rPh>
    <phoneticPr fontId="1"/>
  </si>
  <si>
    <t>水陸両棲の斥候。森限定だが要塞が必要ない</t>
    <rPh sb="0" eb="2">
      <t>スイリク</t>
    </rPh>
    <rPh sb="2" eb="4">
      <t>リョウセイ</t>
    </rPh>
    <rPh sb="5" eb="7">
      <t>セッコウ</t>
    </rPh>
    <rPh sb="8" eb="9">
      <t>モリ</t>
    </rPh>
    <rPh sb="9" eb="11">
      <t>ゲンテイ</t>
    </rPh>
    <rPh sb="13" eb="15">
      <t>ヨウサイ</t>
    </rPh>
    <rPh sb="16" eb="18">
      <t>ヒツヨウ</t>
    </rPh>
    <phoneticPr fontId="1"/>
  </si>
  <si>
    <t>fs</t>
    <phoneticPr fontId="1"/>
  </si>
  <si>
    <t>Muuch Batab</t>
    <phoneticPr fontId="1"/>
  </si>
  <si>
    <t>10</t>
    <phoneticPr fontId="1"/>
  </si>
  <si>
    <t>Zotz Batab</t>
    <phoneticPr fontId="1"/>
  </si>
  <si>
    <t>森穴</t>
    <rPh sb="0" eb="1">
      <t>モリ</t>
    </rPh>
    <rPh sb="1" eb="2">
      <t>アナ</t>
    </rPh>
    <phoneticPr fontId="1"/>
  </si>
  <si>
    <t>飛行する指揮官。強襲部隊のお手軽な指揮に</t>
    <rPh sb="0" eb="2">
      <t>ヒコウ</t>
    </rPh>
    <rPh sb="4" eb="7">
      <t>シキカン</t>
    </rPh>
    <rPh sb="8" eb="10">
      <t>キョウシュウ</t>
    </rPh>
    <rPh sb="10" eb="12">
      <t>ブタイ</t>
    </rPh>
    <rPh sb="14" eb="16">
      <t>テガル</t>
    </rPh>
    <rPh sb="17" eb="19">
      <t>シキ</t>
    </rPh>
    <phoneticPr fontId="1"/>
  </si>
  <si>
    <t>標準的な指揮官。隠れるのもなかなか上手い</t>
    <rPh sb="0" eb="3">
      <t>ヒョウジュンテキ</t>
    </rPh>
    <rPh sb="4" eb="7">
      <t>シキカン</t>
    </rPh>
    <rPh sb="8" eb="9">
      <t>カク</t>
    </rPh>
    <rPh sb="17" eb="19">
      <t>ウマ</t>
    </rPh>
    <phoneticPr fontId="1"/>
  </si>
  <si>
    <t>Way</t>
    <phoneticPr fontId="1"/>
  </si>
  <si>
    <t>10+</t>
    <phoneticPr fontId="1"/>
  </si>
  <si>
    <t>22</t>
    <phoneticPr fontId="1"/>
  </si>
  <si>
    <t>緑、血などの魔法技能を持つ。変身能力も備える</t>
    <rPh sb="0" eb="1">
      <t>ミドリ</t>
    </rPh>
    <rPh sb="2" eb="3">
      <t>ケツ</t>
    </rPh>
    <rPh sb="6" eb="8">
      <t>マホウ</t>
    </rPh>
    <rPh sb="8" eb="10">
      <t>ギノウ</t>
    </rPh>
    <rPh sb="11" eb="12">
      <t>モ</t>
    </rPh>
    <rPh sb="14" eb="16">
      <t>ヘンシン</t>
    </rPh>
    <rPh sb="16" eb="18">
      <t>ノウリョク</t>
    </rPh>
    <rPh sb="19" eb="20">
      <t>ソナ</t>
    </rPh>
    <phoneticPr fontId="1"/>
  </si>
  <si>
    <t>Xibalba</t>
    <phoneticPr fontId="1"/>
  </si>
  <si>
    <t>Muuch Militia</t>
    <phoneticPr fontId="1"/>
  </si>
  <si>
    <t>槍を持つ民兵。戦力には数えられない</t>
    <rPh sb="0" eb="1">
      <t>ヤリ</t>
    </rPh>
    <rPh sb="2" eb="3">
      <t>モ</t>
    </rPh>
    <rPh sb="4" eb="6">
      <t>ミンペイ</t>
    </rPh>
    <rPh sb="7" eb="9">
      <t>センリョク</t>
    </rPh>
    <rPh sb="11" eb="12">
      <t>カゾ</t>
    </rPh>
    <phoneticPr fontId="1"/>
  </si>
  <si>
    <t>Muuch Dart Thrower</t>
    <phoneticPr fontId="1"/>
  </si>
  <si>
    <t>短剣と吹矢を持つ軽歩兵。射撃部隊と扱うには射程に難あり</t>
    <rPh sb="0" eb="2">
      <t>タンケン</t>
    </rPh>
    <rPh sb="3" eb="5">
      <t>フキヤ</t>
    </rPh>
    <rPh sb="6" eb="7">
      <t>モ</t>
    </rPh>
    <rPh sb="8" eb="9">
      <t>ケイ</t>
    </rPh>
    <rPh sb="9" eb="11">
      <t>ホヘイ</t>
    </rPh>
    <rPh sb="12" eb="14">
      <t>シャゲキ</t>
    </rPh>
    <rPh sb="14" eb="16">
      <t>ブタイ</t>
    </rPh>
    <rPh sb="17" eb="18">
      <t>アツカ</t>
    </rPh>
    <rPh sb="21" eb="23">
      <t>シャテイ</t>
    </rPh>
    <rPh sb="24" eb="25">
      <t>ナン</t>
    </rPh>
    <phoneticPr fontId="1"/>
  </si>
  <si>
    <t>Muuch Warrior</t>
    <phoneticPr fontId="1"/>
  </si>
  <si>
    <t>槍と皮盾を持つ軽歩兵。装備は弱いが身体能力はそれなり</t>
    <rPh sb="0" eb="1">
      <t>ヤリ</t>
    </rPh>
    <rPh sb="2" eb="3">
      <t>カワ</t>
    </rPh>
    <rPh sb="3" eb="4">
      <t>タテ</t>
    </rPh>
    <rPh sb="5" eb="6">
      <t>モ</t>
    </rPh>
    <rPh sb="7" eb="8">
      <t>ケイ</t>
    </rPh>
    <rPh sb="8" eb="10">
      <t>ホヘイ</t>
    </rPh>
    <rPh sb="11" eb="13">
      <t>ソウビ</t>
    </rPh>
    <rPh sb="14" eb="15">
      <t>ヨワ</t>
    </rPh>
    <rPh sb="17" eb="19">
      <t>シンタイ</t>
    </rPh>
    <rPh sb="19" eb="21">
      <t>ノウリョク</t>
    </rPh>
    <phoneticPr fontId="1"/>
  </si>
  <si>
    <t>刃付き棍棒と皮盾を持つ軽歩兵。一撃はそれなりに重い</t>
    <rPh sb="0" eb="1">
      <t>ヤイバ</t>
    </rPh>
    <rPh sb="1" eb="2">
      <t>ツ</t>
    </rPh>
    <rPh sb="3" eb="5">
      <t>コンボウ</t>
    </rPh>
    <rPh sb="6" eb="7">
      <t>カワ</t>
    </rPh>
    <rPh sb="7" eb="8">
      <t>タテ</t>
    </rPh>
    <rPh sb="9" eb="10">
      <t>モ</t>
    </rPh>
    <rPh sb="11" eb="12">
      <t>ケイ</t>
    </rPh>
    <rPh sb="12" eb="14">
      <t>ホヘイ</t>
    </rPh>
    <rPh sb="15" eb="17">
      <t>イチゲキ</t>
    </rPh>
    <rPh sb="23" eb="24">
      <t>オモ</t>
    </rPh>
    <phoneticPr fontId="1"/>
  </si>
  <si>
    <t>槍と皮盾を持つ歩兵。装備の質が全体的に向上</t>
    <rPh sb="0" eb="1">
      <t>ヤリ</t>
    </rPh>
    <rPh sb="2" eb="3">
      <t>カワ</t>
    </rPh>
    <rPh sb="3" eb="4">
      <t>タテ</t>
    </rPh>
    <rPh sb="5" eb="6">
      <t>モ</t>
    </rPh>
    <rPh sb="7" eb="9">
      <t>ホヘイ</t>
    </rPh>
    <rPh sb="10" eb="12">
      <t>ソウビ</t>
    </rPh>
    <rPh sb="13" eb="14">
      <t>シツ</t>
    </rPh>
    <rPh sb="15" eb="18">
      <t>ゼンタイテキ</t>
    </rPh>
    <rPh sb="19" eb="21">
      <t>コウジョウ</t>
    </rPh>
    <phoneticPr fontId="1"/>
  </si>
  <si>
    <t>8</t>
    <phoneticPr fontId="1"/>
  </si>
  <si>
    <t>刃付き棍棒と皮盾を持つ軽歩兵。兜がないため事故は多い</t>
    <rPh sb="0" eb="1">
      <t>ヤイバ</t>
    </rPh>
    <rPh sb="1" eb="2">
      <t>ツ</t>
    </rPh>
    <rPh sb="3" eb="5">
      <t>コンボウ</t>
    </rPh>
    <rPh sb="6" eb="7">
      <t>カワ</t>
    </rPh>
    <rPh sb="7" eb="8">
      <t>タテ</t>
    </rPh>
    <rPh sb="9" eb="10">
      <t>モ</t>
    </rPh>
    <rPh sb="11" eb="12">
      <t>ケイ</t>
    </rPh>
    <rPh sb="12" eb="14">
      <t>ホヘイ</t>
    </rPh>
    <rPh sb="15" eb="16">
      <t>カブト</t>
    </rPh>
    <rPh sb="21" eb="23">
      <t>ジコ</t>
    </rPh>
    <rPh sb="24" eb="25">
      <t>オオ</t>
    </rPh>
    <phoneticPr fontId="1"/>
  </si>
  <si>
    <t>Chak Muuch Dart Thrower</t>
    <phoneticPr fontId="1"/>
  </si>
  <si>
    <t>Chak Muuch Obsidian Warrior</t>
    <phoneticPr fontId="1"/>
  </si>
  <si>
    <t>魔法の剣と皮盾を持つ歩兵。剣には毒も塗られている</t>
    <rPh sb="0" eb="2">
      <t>マホウ</t>
    </rPh>
    <rPh sb="3" eb="4">
      <t>ケン</t>
    </rPh>
    <rPh sb="5" eb="6">
      <t>カワ</t>
    </rPh>
    <rPh sb="6" eb="7">
      <t>タテ</t>
    </rPh>
    <rPh sb="8" eb="9">
      <t>モ</t>
    </rPh>
    <rPh sb="10" eb="12">
      <t>ホヘイ</t>
    </rPh>
    <rPh sb="13" eb="14">
      <t>ケン</t>
    </rPh>
    <rPh sb="16" eb="17">
      <t>ドク</t>
    </rPh>
    <rPh sb="18" eb="19">
      <t>ヌ</t>
    </rPh>
    <phoneticPr fontId="1"/>
  </si>
  <si>
    <t>Wo' Muuch</t>
    <phoneticPr fontId="1"/>
  </si>
  <si>
    <t>魔法の剣と皮盾を持つ重歩兵。大柄で筋力も相応に高い</t>
    <rPh sb="0" eb="2">
      <t>マホウ</t>
    </rPh>
    <rPh sb="3" eb="4">
      <t>ケン</t>
    </rPh>
    <rPh sb="5" eb="6">
      <t>カワ</t>
    </rPh>
    <rPh sb="6" eb="7">
      <t>タテ</t>
    </rPh>
    <rPh sb="8" eb="9">
      <t>モ</t>
    </rPh>
    <rPh sb="10" eb="11">
      <t>ジュウ</t>
    </rPh>
    <rPh sb="11" eb="13">
      <t>ホヘイ</t>
    </rPh>
    <rPh sb="14" eb="16">
      <t>オオガラ</t>
    </rPh>
    <rPh sb="17" eb="19">
      <t>キンリョク</t>
    </rPh>
    <rPh sb="20" eb="22">
      <t>ソウオウ</t>
    </rPh>
    <rPh sb="23" eb="24">
      <t>タカ</t>
    </rPh>
    <phoneticPr fontId="1"/>
  </si>
  <si>
    <t>Muuch Jungle Warrior</t>
    <phoneticPr fontId="1"/>
  </si>
  <si>
    <t>刃付き棍棒と皮盾を持つ軽歩兵。森の蛙は隠密行動が可能</t>
    <rPh sb="0" eb="1">
      <t>ヤイバ</t>
    </rPh>
    <rPh sb="1" eb="2">
      <t>ツ</t>
    </rPh>
    <rPh sb="3" eb="5">
      <t>コンボウ</t>
    </rPh>
    <rPh sb="6" eb="7">
      <t>カワ</t>
    </rPh>
    <rPh sb="7" eb="8">
      <t>タテ</t>
    </rPh>
    <rPh sb="9" eb="10">
      <t>モ</t>
    </rPh>
    <rPh sb="11" eb="12">
      <t>ケイ</t>
    </rPh>
    <rPh sb="12" eb="14">
      <t>ホヘイ</t>
    </rPh>
    <rPh sb="15" eb="16">
      <t>モリ</t>
    </rPh>
    <rPh sb="17" eb="18">
      <t>カエル</t>
    </rPh>
    <rPh sb="19" eb="21">
      <t>オンミツ</t>
    </rPh>
    <rPh sb="21" eb="23">
      <t>コウドウ</t>
    </rPh>
    <rPh sb="24" eb="26">
      <t>カノウ</t>
    </rPh>
    <phoneticPr fontId="1"/>
  </si>
  <si>
    <t>Zotz Warrior</t>
    <phoneticPr fontId="1"/>
  </si>
  <si>
    <t>10/森穴</t>
    <rPh sb="3" eb="4">
      <t>モリ</t>
    </rPh>
    <rPh sb="4" eb="5">
      <t>アナ</t>
    </rPh>
    <phoneticPr fontId="1"/>
  </si>
  <si>
    <t>突撃槍を持つ軽戦士。最初の一撃だけはそれなり</t>
    <phoneticPr fontId="1"/>
  </si>
  <si>
    <t>刃付き大棍棒を持つ軽戦士。両手武器で非力さを補っている</t>
    <rPh sb="0" eb="1">
      <t>ヤイバ</t>
    </rPh>
    <rPh sb="1" eb="2">
      <t>ツ</t>
    </rPh>
    <rPh sb="3" eb="4">
      <t>オオ</t>
    </rPh>
    <rPh sb="4" eb="6">
      <t>コンボウ</t>
    </rPh>
    <rPh sb="7" eb="8">
      <t>モ</t>
    </rPh>
    <rPh sb="9" eb="10">
      <t>ケイ</t>
    </rPh>
    <rPh sb="10" eb="12">
      <t>センシ</t>
    </rPh>
    <rPh sb="13" eb="15">
      <t>リョウテ</t>
    </rPh>
    <rPh sb="15" eb="17">
      <t>ブキ</t>
    </rPh>
    <rPh sb="18" eb="20">
      <t>ヒリキ</t>
    </rPh>
    <rPh sb="22" eb="23">
      <t>オギナ</t>
    </rPh>
    <phoneticPr fontId="1"/>
  </si>
  <si>
    <t>Lakam Ha' Warrior</t>
    <phoneticPr fontId="1"/>
  </si>
  <si>
    <t>網と槍を持つ軽歩兵。敵を捕縛して手早く処理できる</t>
    <rPh sb="0" eb="1">
      <t>アミ</t>
    </rPh>
    <rPh sb="2" eb="3">
      <t>ヤリ</t>
    </rPh>
    <rPh sb="4" eb="5">
      <t>モ</t>
    </rPh>
    <rPh sb="6" eb="7">
      <t>ケイ</t>
    </rPh>
    <rPh sb="7" eb="9">
      <t>ホヘイ</t>
    </rPh>
    <rPh sb="10" eb="11">
      <t>テキ</t>
    </rPh>
    <rPh sb="12" eb="14">
      <t>ホバク</t>
    </rPh>
    <rPh sb="16" eb="18">
      <t>テバヤ</t>
    </rPh>
    <rPh sb="19" eb="21">
      <t>ショリ</t>
    </rPh>
    <phoneticPr fontId="1"/>
  </si>
  <si>
    <t>槍と盾を持つ軽歩兵。海での生産だが陸でも問題なく戦える</t>
    <rPh sb="0" eb="1">
      <t>ヤリ</t>
    </rPh>
    <rPh sb="2" eb="3">
      <t>タテ</t>
    </rPh>
    <rPh sb="4" eb="5">
      <t>モ</t>
    </rPh>
    <rPh sb="6" eb="7">
      <t>ケイ</t>
    </rPh>
    <rPh sb="7" eb="9">
      <t>ホヘイ</t>
    </rPh>
    <rPh sb="10" eb="11">
      <t>ウミ</t>
    </rPh>
    <rPh sb="13" eb="15">
      <t>セイサン</t>
    </rPh>
    <rPh sb="17" eb="18">
      <t>リク</t>
    </rPh>
    <rPh sb="20" eb="22">
      <t>モンダイ</t>
    </rPh>
    <rPh sb="24" eb="25">
      <t>タタカ</t>
    </rPh>
    <phoneticPr fontId="1"/>
  </si>
  <si>
    <t>水1死1</t>
    <rPh sb="0" eb="1">
      <t>ミズ</t>
    </rPh>
    <rPh sb="2" eb="3">
      <t>シ</t>
    </rPh>
    <phoneticPr fontId="1"/>
  </si>
  <si>
    <t>水1地1聖1</t>
    <rPh sb="0" eb="1">
      <t>ミズ</t>
    </rPh>
    <rPh sb="2" eb="3">
      <t>チ</t>
    </rPh>
    <rPh sb="4" eb="5">
      <t>セイ</t>
    </rPh>
    <phoneticPr fontId="1"/>
  </si>
  <si>
    <t>水2地1死1聖1</t>
    <rPh sb="0" eb="1">
      <t>ミズ</t>
    </rPh>
    <rPh sb="2" eb="3">
      <t>チ</t>
    </rPh>
    <rPh sb="4" eb="5">
      <t>シ</t>
    </rPh>
    <rPh sb="6" eb="7">
      <t>セイ</t>
    </rPh>
    <phoneticPr fontId="1"/>
  </si>
  <si>
    <t>水地死緑+1:100%</t>
    <rPh sb="0" eb="1">
      <t>ミズ</t>
    </rPh>
    <rPh sb="1" eb="2">
      <t>チ</t>
    </rPh>
    <rPh sb="2" eb="3">
      <t>シ</t>
    </rPh>
    <rPh sb="3" eb="4">
      <t>ミドリ</t>
    </rPh>
    <phoneticPr fontId="1"/>
  </si>
  <si>
    <t>水3地2死1聖2</t>
    <rPh sb="0" eb="1">
      <t>ミズ</t>
    </rPh>
    <rPh sb="2" eb="3">
      <t>チ</t>
    </rPh>
    <rPh sb="4" eb="5">
      <t>シ</t>
    </rPh>
    <rPh sb="6" eb="7">
      <t>セイ</t>
    </rPh>
    <phoneticPr fontId="1"/>
  </si>
  <si>
    <t>水地死緑+1:100% 水地死緑+1:10%</t>
    <rPh sb="0" eb="1">
      <t>ミズ</t>
    </rPh>
    <rPh sb="1" eb="2">
      <t>チ</t>
    </rPh>
    <rPh sb="2" eb="3">
      <t>シ</t>
    </rPh>
    <rPh sb="3" eb="4">
      <t>ミドリ</t>
    </rPh>
    <rPh sb="12" eb="13">
      <t>ミズ</t>
    </rPh>
    <rPh sb="13" eb="14">
      <t>チ</t>
    </rPh>
    <rPh sb="14" eb="15">
      <t>シ</t>
    </rPh>
    <rPh sb="15" eb="16">
      <t>ミドリ</t>
    </rPh>
    <phoneticPr fontId="1"/>
  </si>
  <si>
    <t>19+</t>
    <phoneticPr fontId="1"/>
  </si>
  <si>
    <t>死2血1</t>
    <rPh sb="0" eb="1">
      <t>シ</t>
    </rPh>
    <rPh sb="2" eb="3">
      <t>ケツ</t>
    </rPh>
    <phoneticPr fontId="1"/>
  </si>
  <si>
    <t>風地血+1:100%</t>
    <rPh sb="0" eb="1">
      <t>カゼ</t>
    </rPh>
    <rPh sb="1" eb="2">
      <t>チ</t>
    </rPh>
    <rPh sb="2" eb="3">
      <t>ケツ</t>
    </rPh>
    <phoneticPr fontId="1"/>
  </si>
  <si>
    <t>緑2血1</t>
    <rPh sb="0" eb="1">
      <t>ミドリ</t>
    </rPh>
    <rPh sb="2" eb="3">
      <t>ケツ</t>
    </rPh>
    <phoneticPr fontId="1"/>
  </si>
  <si>
    <t>火死緑血+1:10%</t>
    <rPh sb="0" eb="1">
      <t>ヒ</t>
    </rPh>
    <rPh sb="1" eb="2">
      <t>シ</t>
    </rPh>
    <rPh sb="2" eb="3">
      <t>ミドリ</t>
    </rPh>
    <rPh sb="3" eb="4">
      <t>ケツ</t>
    </rPh>
    <phoneticPr fontId="1"/>
  </si>
  <si>
    <t>7+</t>
    <phoneticPr fontId="1"/>
  </si>
  <si>
    <t>Balam of the East</t>
  </si>
  <si>
    <t>Balam of the North</t>
  </si>
  <si>
    <t>Balam of the South</t>
  </si>
  <si>
    <t>Balam of the West</t>
  </si>
  <si>
    <t>Chaac of the East</t>
  </si>
  <si>
    <t>Chaac of the North</t>
  </si>
  <si>
    <t>Chaac of the South</t>
  </si>
  <si>
    <t>Chaac of the West</t>
  </si>
  <si>
    <t>Xibalba</t>
    <phoneticPr fontId="1"/>
  </si>
  <si>
    <t>Summon Jade Serpent</t>
    <phoneticPr fontId="1"/>
  </si>
  <si>
    <t>Summon Monster Toad</t>
    <phoneticPr fontId="1"/>
  </si>
  <si>
    <t>Summon Balam</t>
    <phoneticPr fontId="1"/>
  </si>
  <si>
    <t>Summon Chaac</t>
    <phoneticPr fontId="1"/>
  </si>
  <si>
    <t>Break the Third Soul</t>
    <phoneticPr fontId="1"/>
  </si>
  <si>
    <t>Break the Second Soul</t>
    <phoneticPr fontId="1"/>
  </si>
  <si>
    <t>Gift of the Third Soul</t>
    <phoneticPr fontId="1"/>
  </si>
  <si>
    <t>Gift of the Second Soul</t>
    <phoneticPr fontId="1"/>
  </si>
  <si>
    <t>Gift of the Fourth Soul</t>
    <phoneticPr fontId="1"/>
  </si>
  <si>
    <t>Break the First Soul</t>
    <phoneticPr fontId="1"/>
  </si>
  <si>
    <t>Gift of the First Soul</t>
    <phoneticPr fontId="1"/>
  </si>
  <si>
    <t>Break the Fourth Soul</t>
    <phoneticPr fontId="1"/>
  </si>
  <si>
    <t>Muuch Warrior:10　Muuch Warrior:10</t>
    <phoneticPr fontId="1"/>
  </si>
  <si>
    <t>Warriorは槍装備軽装と棍棒装備重装</t>
    <rPh sb="8" eb="9">
      <t>ヤリ</t>
    </rPh>
    <rPh sb="9" eb="11">
      <t>ソウビ</t>
    </rPh>
    <rPh sb="11" eb="13">
      <t>ケイソウ</t>
    </rPh>
    <rPh sb="14" eb="16">
      <t>コンボウ</t>
    </rPh>
    <rPh sb="16" eb="18">
      <t>ソウビ</t>
    </rPh>
    <rPh sb="18" eb="19">
      <t>ジュウ</t>
    </rPh>
    <rPh sb="19" eb="20">
      <t>ソウ</t>
    </rPh>
    <phoneticPr fontId="1"/>
  </si>
  <si>
    <t>Zotz Warrior:20</t>
    <phoneticPr fontId="1"/>
  </si>
  <si>
    <t>Warriorは突撃槍装備</t>
    <rPh sb="8" eb="10">
      <t>トツゲキ</t>
    </rPh>
    <rPh sb="10" eb="11">
      <t>ヤリ</t>
    </rPh>
    <rPh sb="11" eb="13">
      <t>ソウビ</t>
    </rPh>
    <phoneticPr fontId="1"/>
  </si>
  <si>
    <t>Lakam Ha' Warrior:10　Lakam Ha' Warrior</t>
    <phoneticPr fontId="1"/>
  </si>
  <si>
    <t>Warriorは網装備と盾装備</t>
    <rPh sb="8" eb="9">
      <t>アミ</t>
    </rPh>
    <rPh sb="9" eb="11">
      <t>ソウビ</t>
    </rPh>
    <rPh sb="12" eb="13">
      <t>タテ</t>
    </rPh>
    <rPh sb="13" eb="15">
      <t>ソウビ</t>
    </rPh>
    <phoneticPr fontId="1"/>
  </si>
  <si>
    <t>Lakam Ha' Warrior:10</t>
    <phoneticPr fontId="1"/>
  </si>
  <si>
    <t>Warriorは盾装備</t>
    <rPh sb="8" eb="9">
      <t>タテ</t>
    </rPh>
    <rPh sb="9" eb="11">
      <t>ソウビ</t>
    </rPh>
    <phoneticPr fontId="1"/>
  </si>
  <si>
    <t>Muuch Dart Thrower:10</t>
    <phoneticPr fontId="1"/>
  </si>
  <si>
    <t>Phlegraは、長きに渡り人間の住民を奴隷としてきた巨人の王国です。
PhlegraのGigantesは、人間の神に対して戦争を仕掛けたMekoneのGigantesの子孫です。
その大罪のために罰され、Mekoneの子孫は今や輝ける鎧に身を包んだ誇り高き重装歩兵ではなく、激情に呪われた異形の存在です。
Mekoneの没落以来、Gigantesは神位請求者と宗教的信仰に対し憤慨しており、国内の人間の住民だけが目覚めし神に身を委ねます。
Phlegraは、羊を飼っている別種の巨人族、Cyclopesの故郷でもあります。
PhlegraのGigantesは、その先人と同様に隣人たちを奴隷化し、彼らの暴君の統治下で王国を築きました。
不道徳な人間の魔術師たちは、彼らほど幸運ではない魔力に恵まれた人間を支配することで、暴君に仕える術を開発しました。
現在、人間の奴隷監督や圧政者たちは、民衆の間で暴君以上に恐怖を引き起こしています。</t>
    <phoneticPr fontId="1"/>
  </si>
  <si>
    <t>Giant Castle</t>
    <phoneticPr fontId="1"/>
  </si>
  <si>
    <t>Giant</t>
    <phoneticPr fontId="1"/>
  </si>
  <si>
    <t>不安度を増加</t>
    <rPh sb="0" eb="2">
      <t>フアン</t>
    </rPh>
    <rPh sb="2" eb="3">
      <t>ド</t>
    </rPh>
    <rPh sb="4" eb="6">
      <t>ゾウカ</t>
    </rPh>
    <phoneticPr fontId="1"/>
  </si>
  <si>
    <t>The Burning Fields, Fortress of the Cyclopes</t>
    <phoneticPr fontId="1"/>
  </si>
  <si>
    <t>火2地2死1</t>
    <rPh sb="0" eb="1">
      <t>ヒ</t>
    </rPh>
    <rPh sb="2" eb="3">
      <t>チ</t>
    </rPh>
    <rPh sb="4" eb="5">
      <t>シ</t>
    </rPh>
    <phoneticPr fontId="1"/>
  </si>
  <si>
    <t>人間、サイクロプス、ギガント</t>
    <rPh sb="0" eb="2">
      <t>ニンゲン</t>
    </rPh>
    <phoneticPr fontId="1"/>
  </si>
  <si>
    <t>Trophimos Commander</t>
    <phoneticPr fontId="1"/>
  </si>
  <si>
    <t>標準的な指揮官。奴隷の統制をとりわけ得意とする</t>
    <rPh sb="0" eb="3">
      <t>ヒョウジュンテキ</t>
    </rPh>
    <rPh sb="4" eb="7">
      <t>シキカン</t>
    </rPh>
    <rPh sb="8" eb="10">
      <t>ドレイ</t>
    </rPh>
    <rPh sb="11" eb="13">
      <t>トウセイ</t>
    </rPh>
    <rPh sb="18" eb="20">
      <t>トクイ</t>
    </rPh>
    <phoneticPr fontId="1"/>
  </si>
  <si>
    <t>Trophimos Priest</t>
    <phoneticPr fontId="1"/>
  </si>
  <si>
    <t>レベル1の聖職者。指揮能力や魔法技能も持ち研究が得意</t>
    <rPh sb="5" eb="8">
      <t>セイショクシャ</t>
    </rPh>
    <rPh sb="9" eb="11">
      <t>シキ</t>
    </rPh>
    <rPh sb="11" eb="13">
      <t>ノウリョク</t>
    </rPh>
    <rPh sb="14" eb="16">
      <t>マホウ</t>
    </rPh>
    <rPh sb="16" eb="18">
      <t>ギノウ</t>
    </rPh>
    <rPh sb="19" eb="20">
      <t>モ</t>
    </rPh>
    <rPh sb="21" eb="23">
      <t>ケンキュウ</t>
    </rPh>
    <rPh sb="24" eb="26">
      <t>トクイ</t>
    </rPh>
    <phoneticPr fontId="1"/>
  </si>
  <si>
    <t>Trophimos Sage</t>
    <phoneticPr fontId="1"/>
  </si>
  <si>
    <t>火風水地から1系統を持つ魔術師。研究が得意</t>
    <rPh sb="0" eb="1">
      <t>ヒ</t>
    </rPh>
    <rPh sb="1" eb="2">
      <t>カゼ</t>
    </rPh>
    <rPh sb="2" eb="3">
      <t>ミズ</t>
    </rPh>
    <rPh sb="3" eb="4">
      <t>チ</t>
    </rPh>
    <rPh sb="7" eb="9">
      <t>ケイトウ</t>
    </rPh>
    <rPh sb="10" eb="11">
      <t>モ</t>
    </rPh>
    <rPh sb="12" eb="15">
      <t>マジュツシ</t>
    </rPh>
    <rPh sb="16" eb="18">
      <t>ケンキュウ</t>
    </rPh>
    <rPh sb="19" eb="21">
      <t>トクイ</t>
    </rPh>
    <phoneticPr fontId="1"/>
  </si>
  <si>
    <t>Shackled Mage</t>
    <phoneticPr fontId="1"/>
  </si>
  <si>
    <t>火風水地から1系統を持つ魔術師。自動的に集団詠唱を支援する</t>
    <rPh sb="0" eb="1">
      <t>ヒ</t>
    </rPh>
    <rPh sb="1" eb="2">
      <t>カゼ</t>
    </rPh>
    <rPh sb="2" eb="3">
      <t>ミズ</t>
    </rPh>
    <rPh sb="3" eb="4">
      <t>チ</t>
    </rPh>
    <rPh sb="7" eb="9">
      <t>ケイトウ</t>
    </rPh>
    <rPh sb="10" eb="11">
      <t>モ</t>
    </rPh>
    <rPh sb="12" eb="15">
      <t>マジュツシ</t>
    </rPh>
    <rPh sb="16" eb="19">
      <t>ジドウテキ</t>
    </rPh>
    <rPh sb="20" eb="22">
      <t>シュウダン</t>
    </rPh>
    <rPh sb="22" eb="24">
      <t>エイショウ</t>
    </rPh>
    <rPh sb="25" eb="27">
      <t>シエン</t>
    </rPh>
    <phoneticPr fontId="1"/>
  </si>
  <si>
    <t>Trophimos Oppressor</t>
    <phoneticPr fontId="1"/>
  </si>
  <si>
    <t>火、地などの魔法を持つ。自動的に集団詠唱の利用側となる</t>
    <rPh sb="0" eb="1">
      <t>ヒ</t>
    </rPh>
    <rPh sb="2" eb="3">
      <t>チ</t>
    </rPh>
    <rPh sb="6" eb="8">
      <t>マホウ</t>
    </rPh>
    <rPh sb="9" eb="10">
      <t>モ</t>
    </rPh>
    <rPh sb="12" eb="15">
      <t>ジドウテキ</t>
    </rPh>
    <rPh sb="16" eb="18">
      <t>シュウダン</t>
    </rPh>
    <rPh sb="18" eb="20">
      <t>エイショウ</t>
    </rPh>
    <rPh sb="21" eb="23">
      <t>リヨウ</t>
    </rPh>
    <rPh sb="23" eb="24">
      <t>ガワ</t>
    </rPh>
    <phoneticPr fontId="1"/>
  </si>
  <si>
    <t>Cyclops Chieftain</t>
    <phoneticPr fontId="1"/>
  </si>
  <si>
    <t>巨人の指揮官。指揮官としては無能だが強靭</t>
    <rPh sb="0" eb="2">
      <t>キョジン</t>
    </rPh>
    <rPh sb="3" eb="6">
      <t>シキカン</t>
    </rPh>
    <rPh sb="7" eb="9">
      <t>シキ</t>
    </rPh>
    <rPh sb="9" eb="10">
      <t>カン</t>
    </rPh>
    <rPh sb="14" eb="16">
      <t>ムノウ</t>
    </rPh>
    <rPh sb="18" eb="20">
      <t>キョウジン</t>
    </rPh>
    <phoneticPr fontId="1"/>
  </si>
  <si>
    <t>Cyclops Shepherd Shaman</t>
    <phoneticPr fontId="1"/>
  </si>
  <si>
    <t>緑の魔法を持つ。羊飼いであり戦闘用に集めることもできる</t>
    <rPh sb="0" eb="1">
      <t>ミドリ</t>
    </rPh>
    <rPh sb="2" eb="4">
      <t>マホウ</t>
    </rPh>
    <rPh sb="5" eb="6">
      <t>モ</t>
    </rPh>
    <rPh sb="8" eb="10">
      <t>ヒツジカ</t>
    </rPh>
    <rPh sb="14" eb="17">
      <t>セントウヨウ</t>
    </rPh>
    <rPh sb="18" eb="19">
      <t>アツ</t>
    </rPh>
    <phoneticPr fontId="1"/>
  </si>
  <si>
    <t>Phlegran Tyrant</t>
    <phoneticPr fontId="1"/>
  </si>
  <si>
    <t>火、地、死などの魔法を持つ。強靭な戦闘魔術師かつ狂戦士</t>
    <rPh sb="0" eb="1">
      <t>ヒ</t>
    </rPh>
    <rPh sb="2" eb="3">
      <t>チ</t>
    </rPh>
    <rPh sb="4" eb="5">
      <t>シ</t>
    </rPh>
    <rPh sb="8" eb="10">
      <t>マホウ</t>
    </rPh>
    <rPh sb="11" eb="12">
      <t>モ</t>
    </rPh>
    <rPh sb="14" eb="16">
      <t>キョウジン</t>
    </rPh>
    <rPh sb="17" eb="19">
      <t>セントウ</t>
    </rPh>
    <rPh sb="19" eb="22">
      <t>マジュツシ</t>
    </rPh>
    <rPh sb="24" eb="25">
      <t>キョウ</t>
    </rPh>
    <rPh sb="25" eb="27">
      <t>センシ</t>
    </rPh>
    <phoneticPr fontId="1"/>
  </si>
  <si>
    <t>95+</t>
    <phoneticPr fontId="1"/>
  </si>
  <si>
    <t>Elder Cyclops</t>
  </si>
  <si>
    <t>50+</t>
  </si>
  <si>
    <t>Phlegra</t>
    <phoneticPr fontId="1"/>
  </si>
  <si>
    <t>Helote Archer</t>
    <phoneticPr fontId="1"/>
  </si>
  <si>
    <t>短弓を使う奴隷。士気は絶望的だが反撃されなければ問題ない</t>
    <rPh sb="0" eb="2">
      <t>タンキュウ</t>
    </rPh>
    <rPh sb="3" eb="4">
      <t>ツカ</t>
    </rPh>
    <rPh sb="5" eb="7">
      <t>ドレイ</t>
    </rPh>
    <rPh sb="8" eb="10">
      <t>シキ</t>
    </rPh>
    <rPh sb="11" eb="14">
      <t>ゼツボウテキ</t>
    </rPh>
    <rPh sb="16" eb="18">
      <t>ハンゲキ</t>
    </rPh>
    <rPh sb="24" eb="26">
      <t>モンダイ</t>
    </rPh>
    <phoneticPr fontId="1"/>
  </si>
  <si>
    <t>Helote Warrior</t>
    <phoneticPr fontId="1"/>
  </si>
  <si>
    <t>斧、投槍、盾を持つ軽歩兵。倒されやすく指揮官が悪いとすぐ潰走する</t>
    <rPh sb="0" eb="1">
      <t>オノ</t>
    </rPh>
    <rPh sb="2" eb="4">
      <t>ナゲヤリ</t>
    </rPh>
    <rPh sb="5" eb="6">
      <t>タテ</t>
    </rPh>
    <rPh sb="7" eb="8">
      <t>モ</t>
    </rPh>
    <rPh sb="9" eb="10">
      <t>ケイ</t>
    </rPh>
    <rPh sb="10" eb="12">
      <t>ホヘイ</t>
    </rPh>
    <rPh sb="13" eb="14">
      <t>タオ</t>
    </rPh>
    <rPh sb="19" eb="22">
      <t>シキカン</t>
    </rPh>
    <rPh sb="23" eb="24">
      <t>ワル</t>
    </rPh>
    <rPh sb="28" eb="30">
      <t>カイソウ</t>
    </rPh>
    <phoneticPr fontId="1"/>
  </si>
  <si>
    <t>Helote Soldier</t>
    <phoneticPr fontId="1"/>
  </si>
  <si>
    <t>長槍と盾を持つ歩兵。壁として頼るなら指揮官は選ぶべき</t>
    <rPh sb="0" eb="1">
      <t>ナガ</t>
    </rPh>
    <rPh sb="1" eb="2">
      <t>ヤリ</t>
    </rPh>
    <rPh sb="3" eb="4">
      <t>タテ</t>
    </rPh>
    <rPh sb="5" eb="6">
      <t>モ</t>
    </rPh>
    <rPh sb="7" eb="9">
      <t>ホヘイ</t>
    </rPh>
    <rPh sb="10" eb="11">
      <t>カベ</t>
    </rPh>
    <rPh sb="14" eb="15">
      <t>タヨ</t>
    </rPh>
    <rPh sb="18" eb="21">
      <t>シキカン</t>
    </rPh>
    <rPh sb="22" eb="23">
      <t>エラ</t>
    </rPh>
    <phoneticPr fontId="1"/>
  </si>
  <si>
    <t>Cyclops Warrior</t>
    <phoneticPr fontId="1"/>
  </si>
  <si>
    <t>大棍棒を持つ軽歩兵。扱い辛いが巨人の振るう両手武器の威力は圧巻</t>
    <rPh sb="0" eb="1">
      <t>オオ</t>
    </rPh>
    <rPh sb="1" eb="3">
      <t>コンボウ</t>
    </rPh>
    <rPh sb="4" eb="5">
      <t>モ</t>
    </rPh>
    <rPh sb="6" eb="7">
      <t>ケイ</t>
    </rPh>
    <rPh sb="7" eb="9">
      <t>ホヘイ</t>
    </rPh>
    <rPh sb="10" eb="11">
      <t>アツカ</t>
    </rPh>
    <rPh sb="12" eb="13">
      <t>ヅラ</t>
    </rPh>
    <rPh sb="15" eb="17">
      <t>キョジン</t>
    </rPh>
    <rPh sb="18" eb="19">
      <t>フ</t>
    </rPh>
    <rPh sb="21" eb="23">
      <t>リョウテ</t>
    </rPh>
    <rPh sb="23" eb="25">
      <t>ブキ</t>
    </rPh>
    <rPh sb="26" eb="28">
      <t>イリョク</t>
    </rPh>
    <rPh sb="29" eb="31">
      <t>アッカン</t>
    </rPh>
    <phoneticPr fontId="1"/>
  </si>
  <si>
    <t>棍棒と大岩を持つ軽歩兵。守りが甘すぎるが攻撃は非常に痛い</t>
    <rPh sb="0" eb="2">
      <t>コンボウ</t>
    </rPh>
    <rPh sb="3" eb="5">
      <t>オオイワ</t>
    </rPh>
    <rPh sb="6" eb="7">
      <t>モ</t>
    </rPh>
    <rPh sb="8" eb="9">
      <t>ケイ</t>
    </rPh>
    <rPh sb="9" eb="11">
      <t>ホヘイ</t>
    </rPh>
    <rPh sb="12" eb="13">
      <t>マモ</t>
    </rPh>
    <rPh sb="15" eb="16">
      <t>アマ</t>
    </rPh>
    <rPh sb="20" eb="22">
      <t>コウゲキ</t>
    </rPh>
    <rPh sb="23" eb="25">
      <t>ヒジョウ</t>
    </rPh>
    <rPh sb="26" eb="27">
      <t>イタ</t>
    </rPh>
    <phoneticPr fontId="1"/>
  </si>
  <si>
    <t>Gigante Warrior</t>
    <phoneticPr fontId="1"/>
  </si>
  <si>
    <t>1/城（3/都）</t>
    <rPh sb="2" eb="3">
      <t>シロ</t>
    </rPh>
    <rPh sb="6" eb="7">
      <t>ミヤコ</t>
    </rPh>
    <phoneticPr fontId="1"/>
  </si>
  <si>
    <t>槍を持つ重装狂戦士。強靭で怪我の後遺症に強い</t>
    <rPh sb="0" eb="1">
      <t>ヤリ</t>
    </rPh>
    <rPh sb="2" eb="3">
      <t>モ</t>
    </rPh>
    <rPh sb="4" eb="5">
      <t>ジュウ</t>
    </rPh>
    <rPh sb="5" eb="6">
      <t>ソウ</t>
    </rPh>
    <rPh sb="6" eb="7">
      <t>キョウ</t>
    </rPh>
    <rPh sb="7" eb="9">
      <t>センシ</t>
    </rPh>
    <rPh sb="10" eb="12">
      <t>キョウジン</t>
    </rPh>
    <rPh sb="13" eb="15">
      <t>ケガ</t>
    </rPh>
    <rPh sb="16" eb="19">
      <t>コウイショウ</t>
    </rPh>
    <rPh sb="20" eb="21">
      <t>ツヨ</t>
    </rPh>
    <phoneticPr fontId="1"/>
  </si>
  <si>
    <t>Phlegran Mouflon</t>
    <phoneticPr fontId="1"/>
  </si>
  <si>
    <t>仲</t>
    <rPh sb="0" eb="1">
      <t>ナカ</t>
    </rPh>
    <phoneticPr fontId="1"/>
  </si>
  <si>
    <t>動物</t>
    <rPh sb="0" eb="2">
      <t>ドウブツ</t>
    </rPh>
    <phoneticPr fontId="1"/>
  </si>
  <si>
    <t>頭突きで戦う大型の羊。ごく少量だが食料を提供する</t>
    <rPh sb="0" eb="2">
      <t>ズツ</t>
    </rPh>
    <rPh sb="4" eb="5">
      <t>タタカ</t>
    </rPh>
    <rPh sb="6" eb="8">
      <t>オオガタ</t>
    </rPh>
    <rPh sb="9" eb="10">
      <t>ヒツジ</t>
    </rPh>
    <rPh sb="13" eb="15">
      <t>ショウリョウ</t>
    </rPh>
    <rPh sb="17" eb="19">
      <t>ショクリョウ</t>
    </rPh>
    <rPh sb="20" eb="22">
      <t>テイキョウ</t>
    </rPh>
    <phoneticPr fontId="1"/>
  </si>
  <si>
    <t>火風水地+1:100%</t>
    <rPh sb="0" eb="1">
      <t>ヒ</t>
    </rPh>
    <rPh sb="1" eb="2">
      <t>カゼ</t>
    </rPh>
    <rPh sb="2" eb="3">
      <t>ミズ</t>
    </rPh>
    <rPh sb="3" eb="4">
      <t>チ</t>
    </rPh>
    <phoneticPr fontId="1"/>
  </si>
  <si>
    <t>火風水地+2:100%</t>
    <rPh sb="0" eb="1">
      <t>ヒ</t>
    </rPh>
    <rPh sb="1" eb="2">
      <t>カゼ</t>
    </rPh>
    <rPh sb="2" eb="3">
      <t>ミズ</t>
    </rPh>
    <rPh sb="3" eb="4">
      <t>チ</t>
    </rPh>
    <phoneticPr fontId="1"/>
  </si>
  <si>
    <t>火1地1</t>
    <rPh sb="0" eb="1">
      <t>ヒ</t>
    </rPh>
    <rPh sb="2" eb="3">
      <t>チ</t>
    </rPh>
    <phoneticPr fontId="1"/>
  </si>
  <si>
    <t>風水+1:100%</t>
    <rPh sb="0" eb="1">
      <t>カゼ</t>
    </rPh>
    <rPh sb="1" eb="2">
      <t>ミズ</t>
    </rPh>
    <phoneticPr fontId="1"/>
  </si>
  <si>
    <t>緑1</t>
    <rPh sb="0" eb="1">
      <t>ミドリ</t>
    </rPh>
    <phoneticPr fontId="1"/>
  </si>
  <si>
    <t>火3地2死1</t>
    <rPh sb="0" eb="1">
      <t>ヒ</t>
    </rPh>
    <rPh sb="2" eb="3">
      <t>チ</t>
    </rPh>
    <rPh sb="4" eb="5">
      <t>シ</t>
    </rPh>
    <phoneticPr fontId="1"/>
  </si>
  <si>
    <t>火風地死+1:100% 火風地死+1:10%</t>
    <rPh sb="0" eb="1">
      <t>ヒ</t>
    </rPh>
    <rPh sb="1" eb="2">
      <t>カゼ</t>
    </rPh>
    <rPh sb="2" eb="3">
      <t>チ</t>
    </rPh>
    <rPh sb="3" eb="4">
      <t>シ</t>
    </rPh>
    <rPh sb="12" eb="13">
      <t>ヒ</t>
    </rPh>
    <rPh sb="13" eb="14">
      <t>カゼ</t>
    </rPh>
    <rPh sb="14" eb="15">
      <t>チ</t>
    </rPh>
    <rPh sb="15" eb="16">
      <t>シ</t>
    </rPh>
    <phoneticPr fontId="1"/>
  </si>
  <si>
    <t>Elder Cyclops</t>
    <phoneticPr fontId="1"/>
  </si>
  <si>
    <t>火2風1地2</t>
    <rPh sb="0" eb="1">
      <t>ヒ</t>
    </rPh>
    <rPh sb="2" eb="3">
      <t>カゼ</t>
    </rPh>
    <rPh sb="4" eb="5">
      <t>チ</t>
    </rPh>
    <phoneticPr fontId="1"/>
  </si>
  <si>
    <t>火風水地+1:100% 火風水地+1:10%</t>
    <rPh sb="0" eb="1">
      <t>ヒ</t>
    </rPh>
    <rPh sb="1" eb="2">
      <t>カゼ</t>
    </rPh>
    <rPh sb="2" eb="3">
      <t>ミズ</t>
    </rPh>
    <rPh sb="3" eb="4">
      <t>チ</t>
    </rPh>
    <rPh sb="12" eb="13">
      <t>ヒ</t>
    </rPh>
    <rPh sb="13" eb="14">
      <t>カゼ</t>
    </rPh>
    <rPh sb="14" eb="15">
      <t>ミズ</t>
    </rPh>
    <rPh sb="15" eb="16">
      <t>チ</t>
    </rPh>
    <phoneticPr fontId="1"/>
  </si>
  <si>
    <t>17+</t>
    <phoneticPr fontId="1"/>
  </si>
  <si>
    <t>Summon Hound of Twilight</t>
    <phoneticPr fontId="1"/>
  </si>
  <si>
    <t>Procession of the Underworld</t>
    <phoneticPr fontId="1"/>
  </si>
  <si>
    <t>Bind Keres</t>
    <phoneticPr fontId="1"/>
  </si>
  <si>
    <t>Forge Brass Bull</t>
    <phoneticPr fontId="1"/>
  </si>
  <si>
    <t>Gigantomachia</t>
    <phoneticPr fontId="1"/>
  </si>
  <si>
    <t>God-Slayer Spear</t>
    <phoneticPr fontId="1"/>
  </si>
  <si>
    <t>Oppressors Headband</t>
    <phoneticPr fontId="1"/>
  </si>
  <si>
    <t>Oppressors Headband</t>
    <phoneticPr fontId="1"/>
  </si>
  <si>
    <t>地3</t>
    <rPh sb="0" eb="1">
      <t>チ</t>
    </rPh>
    <phoneticPr fontId="1"/>
  </si>
  <si>
    <t>魔法抵抗-2\n</t>
    <rPh sb="0" eb="2">
      <t>マホウ</t>
    </rPh>
    <rPh sb="2" eb="4">
      <t>テイコウ</t>
    </rPh>
    <phoneticPr fontId="1"/>
  </si>
  <si>
    <t>集団詠唱の自動化を早期に。魔法には弱くなる</t>
    <rPh sb="0" eb="2">
      <t>シュウダン</t>
    </rPh>
    <rPh sb="2" eb="4">
      <t>エイショウ</t>
    </rPh>
    <rPh sb="5" eb="8">
      <t>ジドウカ</t>
    </rPh>
    <rPh sb="9" eb="11">
      <t>ソウキ</t>
    </rPh>
    <rPh sb="13" eb="15">
      <t>マホウ</t>
    </rPh>
    <rPh sb="17" eb="18">
      <t>ヨワ</t>
    </rPh>
    <phoneticPr fontId="1"/>
  </si>
  <si>
    <t>Helote Warrior:20　Helote Archer:10</t>
    <phoneticPr fontId="1"/>
  </si>
  <si>
    <t>Helote Soldier:10</t>
    <phoneticPr fontId="1"/>
  </si>
  <si>
    <t>Cyclops Hurler:5</t>
    <phoneticPr fontId="1"/>
  </si>
  <si>
    <t>Cyclops Hurler</t>
    <phoneticPr fontId="1"/>
  </si>
  <si>
    <t>人間、コロッサス、ギガント</t>
    <rPh sb="0" eb="2">
      <t>ニンゲン</t>
    </rPh>
    <phoneticPr fontId="1"/>
  </si>
  <si>
    <t>Heat1</t>
    <phoneticPr fontId="1"/>
  </si>
  <si>
    <t>全指揮官に支配圏内にある沿岸州の間の航海技能を付加</t>
    <rPh sb="0" eb="1">
      <t>ゼン</t>
    </rPh>
    <rPh sb="1" eb="4">
      <t>シキカン</t>
    </rPh>
    <rPh sb="5" eb="8">
      <t>シハイケン</t>
    </rPh>
    <rPh sb="8" eb="9">
      <t>ナイ</t>
    </rPh>
    <rPh sb="12" eb="14">
      <t>エンガン</t>
    </rPh>
    <rPh sb="14" eb="15">
      <t>シュウ</t>
    </rPh>
    <rPh sb="16" eb="17">
      <t>アイダ</t>
    </rPh>
    <rPh sb="18" eb="20">
      <t>コウカイ</t>
    </rPh>
    <rPh sb="20" eb="22">
      <t>ギノウ</t>
    </rPh>
    <rPh sb="23" eb="25">
      <t>フカ</t>
    </rPh>
    <phoneticPr fontId="1"/>
  </si>
  <si>
    <t>Walled City</t>
    <phoneticPr fontId="1"/>
  </si>
  <si>
    <t>Standard</t>
    <phoneticPr fontId="1"/>
  </si>
  <si>
    <t>火1風1水1地1星1</t>
    <rPh sb="0" eb="1">
      <t>ヒ</t>
    </rPh>
    <rPh sb="2" eb="3">
      <t>カゼ</t>
    </rPh>
    <rPh sb="4" eb="5">
      <t>ミズ</t>
    </rPh>
    <rPh sb="6" eb="7">
      <t>チ</t>
    </rPh>
    <rPh sb="8" eb="9">
      <t>ホシ</t>
    </rPh>
    <phoneticPr fontId="1"/>
  </si>
  <si>
    <t>特別に豊かな孤島から開始、統治下にない海域を超えた徴税が可能、沿岸の要塞に税収ボーナス</t>
    <rPh sb="0" eb="2">
      <t>トクベツ</t>
    </rPh>
    <rPh sb="3" eb="4">
      <t>ユタ</t>
    </rPh>
    <rPh sb="6" eb="8">
      <t>コトウ</t>
    </rPh>
    <rPh sb="10" eb="12">
      <t>カイシ</t>
    </rPh>
    <phoneticPr fontId="1"/>
  </si>
  <si>
    <t>The Orichalcum Palace, Black Korkyra, Gold Apple Tree (孤島限定：Orichalcum Mine)</t>
    <rPh sb="55" eb="57">
      <t>コトウ</t>
    </rPh>
    <rPh sb="57" eb="59">
      <t>ゲンテイ</t>
    </rPh>
    <phoneticPr fontId="1"/>
  </si>
  <si>
    <t>加齢抑止50%、不安度低下5　（孤島限定：採掘税収+150、資源+100）</t>
    <rPh sb="0" eb="2">
      <t>カレイ</t>
    </rPh>
    <rPh sb="2" eb="4">
      <t>ヨクシ</t>
    </rPh>
    <rPh sb="8" eb="10">
      <t>フアン</t>
    </rPh>
    <rPh sb="10" eb="11">
      <t>ド</t>
    </rPh>
    <rPh sb="11" eb="13">
      <t>テイカ</t>
    </rPh>
    <rPh sb="16" eb="18">
      <t>コトウ</t>
    </rPh>
    <rPh sb="18" eb="20">
      <t>ゲンテイ</t>
    </rPh>
    <rPh sb="21" eb="23">
      <t>サイクツ</t>
    </rPh>
    <rPh sb="23" eb="25">
      <t>ゼイシュウ</t>
    </rPh>
    <rPh sb="30" eb="32">
      <t>シゲン</t>
    </rPh>
    <phoneticPr fontId="1"/>
  </si>
  <si>
    <t>Phaeacian Scout</t>
    <phoneticPr fontId="1"/>
  </si>
  <si>
    <t>城</t>
    <rPh sb="0" eb="1">
      <t>シロ</t>
    </rPh>
    <phoneticPr fontId="1"/>
  </si>
  <si>
    <t>斥候</t>
    <rPh sb="0" eb="2">
      <t>セッコウ</t>
    </rPh>
    <phoneticPr fontId="1"/>
  </si>
  <si>
    <t>航海技能を持つ斥候。沿岸部で迅速な移動が可能</t>
    <rPh sb="0" eb="2">
      <t>コウカイ</t>
    </rPh>
    <rPh sb="2" eb="4">
      <t>ギノウ</t>
    </rPh>
    <rPh sb="5" eb="6">
      <t>モ</t>
    </rPh>
    <rPh sb="7" eb="9">
      <t>セッコウ</t>
    </rPh>
    <rPh sb="10" eb="12">
      <t>エンガン</t>
    </rPh>
    <rPh sb="12" eb="13">
      <t>ブ</t>
    </rPh>
    <rPh sb="14" eb="16">
      <t>ジンソク</t>
    </rPh>
    <rPh sb="17" eb="19">
      <t>イドウ</t>
    </rPh>
    <rPh sb="20" eb="22">
      <t>カノウ</t>
    </rPh>
    <phoneticPr fontId="1"/>
  </si>
  <si>
    <t>16</t>
    <phoneticPr fontId="1"/>
  </si>
  <si>
    <t>fm</t>
    <phoneticPr fontId="1"/>
  </si>
  <si>
    <t>Phaeacian Captain</t>
    <phoneticPr fontId="1"/>
  </si>
  <si>
    <t>指揮官</t>
    <rPh sb="0" eb="3">
      <t>シキカン</t>
    </rPh>
    <phoneticPr fontId="1"/>
  </si>
  <si>
    <t>標準的な指揮官。航海も行える</t>
    <rPh sb="0" eb="3">
      <t>ヒョウジュンテキ</t>
    </rPh>
    <rPh sb="4" eb="7">
      <t>シキカン</t>
    </rPh>
    <rPh sb="8" eb="10">
      <t>コウカイ</t>
    </rPh>
    <rPh sb="11" eb="12">
      <t>オコナ</t>
    </rPh>
    <phoneticPr fontId="1"/>
  </si>
  <si>
    <t>14</t>
    <phoneticPr fontId="1"/>
  </si>
  <si>
    <t>Phaeacian Priest</t>
    <phoneticPr fontId="1"/>
  </si>
  <si>
    <t>y</t>
    <phoneticPr fontId="1"/>
  </si>
  <si>
    <t>y</t>
    <phoneticPr fontId="1"/>
  </si>
  <si>
    <t>聖職者</t>
    <rPh sb="0" eb="3">
      <t>セイショクシャ</t>
    </rPh>
    <phoneticPr fontId="1"/>
  </si>
  <si>
    <t>レベル1の聖職者。別の大陸へも気軽に派遣できる</t>
    <rPh sb="5" eb="8">
      <t>セイショクシャ</t>
    </rPh>
    <rPh sb="9" eb="10">
      <t>ベツ</t>
    </rPh>
    <rPh sb="11" eb="13">
      <t>タイリク</t>
    </rPh>
    <rPh sb="15" eb="17">
      <t>キガル</t>
    </rPh>
    <rPh sb="18" eb="20">
      <t>ハケン</t>
    </rPh>
    <phoneticPr fontId="1"/>
  </si>
  <si>
    <t>Mage Pilot</t>
    <phoneticPr fontId="1"/>
  </si>
  <si>
    <t>魔術師</t>
    <rPh sb="0" eb="3">
      <t>マジュツシ</t>
    </rPh>
    <phoneticPr fontId="1"/>
  </si>
  <si>
    <t>風と水の魔法技能を持つ。海を渡る軍に同行可能</t>
    <rPh sb="0" eb="1">
      <t>カゼ</t>
    </rPh>
    <rPh sb="2" eb="3">
      <t>ミズ</t>
    </rPh>
    <rPh sb="4" eb="6">
      <t>マホウ</t>
    </rPh>
    <rPh sb="6" eb="8">
      <t>ギノウ</t>
    </rPh>
    <rPh sb="9" eb="10">
      <t>モ</t>
    </rPh>
    <rPh sb="12" eb="13">
      <t>ウミ</t>
    </rPh>
    <rPh sb="14" eb="15">
      <t>ワタ</t>
    </rPh>
    <rPh sb="16" eb="17">
      <t>グン</t>
    </rPh>
    <rPh sb="18" eb="20">
      <t>ドウコウ</t>
    </rPh>
    <rPh sb="20" eb="22">
      <t>カノウ</t>
    </rPh>
    <phoneticPr fontId="1"/>
  </si>
  <si>
    <t>Colossi Weaver</t>
    <phoneticPr fontId="1"/>
  </si>
  <si>
    <t>風、星などの魔法技能を持つ。アイテム製造費を抑える</t>
    <rPh sb="0" eb="1">
      <t>カゼ</t>
    </rPh>
    <rPh sb="2" eb="3">
      <t>ホシ</t>
    </rPh>
    <rPh sb="6" eb="8">
      <t>マホウ</t>
    </rPh>
    <rPh sb="8" eb="10">
      <t>ギノウ</t>
    </rPh>
    <rPh sb="11" eb="12">
      <t>モ</t>
    </rPh>
    <rPh sb="18" eb="20">
      <t>セイゾウ</t>
    </rPh>
    <rPh sb="20" eb="21">
      <t>ヒ</t>
    </rPh>
    <rPh sb="22" eb="23">
      <t>オサ</t>
    </rPh>
    <phoneticPr fontId="1"/>
  </si>
  <si>
    <t>10+</t>
    <phoneticPr fontId="1"/>
  </si>
  <si>
    <t>20+</t>
    <phoneticPr fontId="1"/>
  </si>
  <si>
    <t>20</t>
    <phoneticPr fontId="1"/>
  </si>
  <si>
    <t>Colossi Storm Captain</t>
    <phoneticPr fontId="1"/>
  </si>
  <si>
    <t>風と水の魔法技能を持つ。航海が可能な上位指揮官でもある</t>
    <rPh sb="0" eb="1">
      <t>カゼ</t>
    </rPh>
    <rPh sb="2" eb="3">
      <t>ミズ</t>
    </rPh>
    <rPh sb="4" eb="6">
      <t>マホウ</t>
    </rPh>
    <rPh sb="6" eb="8">
      <t>ギノウ</t>
    </rPh>
    <rPh sb="9" eb="10">
      <t>モ</t>
    </rPh>
    <rPh sb="12" eb="14">
      <t>コウカイ</t>
    </rPh>
    <rPh sb="15" eb="17">
      <t>カノウ</t>
    </rPh>
    <rPh sb="18" eb="20">
      <t>ジョウイ</t>
    </rPh>
    <rPh sb="20" eb="23">
      <t>シキカン</t>
    </rPh>
    <phoneticPr fontId="1"/>
  </si>
  <si>
    <t>18</t>
    <phoneticPr fontId="1"/>
  </si>
  <si>
    <t>Wind Caller</t>
    <phoneticPr fontId="1"/>
  </si>
  <si>
    <t>岸</t>
    <rPh sb="0" eb="1">
      <t>キシ</t>
    </rPh>
    <phoneticPr fontId="1"/>
  </si>
  <si>
    <t>風、水などの魔法技能を持つ。自力での航海が可能</t>
    <rPh sb="0" eb="1">
      <t>カゼ</t>
    </rPh>
    <rPh sb="2" eb="3">
      <t>ミズ</t>
    </rPh>
    <rPh sb="6" eb="8">
      <t>マホウ</t>
    </rPh>
    <rPh sb="8" eb="10">
      <t>ギノウ</t>
    </rPh>
    <rPh sb="11" eb="12">
      <t>モ</t>
    </rPh>
    <rPh sb="14" eb="16">
      <t>ジリキ</t>
    </rPh>
    <rPh sb="18" eb="20">
      <t>コウカイ</t>
    </rPh>
    <rPh sb="21" eb="23">
      <t>カノウ</t>
    </rPh>
    <phoneticPr fontId="1"/>
  </si>
  <si>
    <t>Prince Consort</t>
    <phoneticPr fontId="1"/>
  </si>
  <si>
    <t>都</t>
    <rPh sb="0" eb="1">
      <t>ミヤコ</t>
    </rPh>
    <phoneticPr fontId="1"/>
  </si>
  <si>
    <t>レベル1の聖職者。風、水、火などの魔法も持つ</t>
    <rPh sb="5" eb="8">
      <t>セイショクシャ</t>
    </rPh>
    <rPh sb="9" eb="10">
      <t>カゼ</t>
    </rPh>
    <rPh sb="11" eb="12">
      <t>ミズ</t>
    </rPh>
    <rPh sb="13" eb="14">
      <t>ヒ</t>
    </rPh>
    <rPh sb="17" eb="19">
      <t>マホウ</t>
    </rPh>
    <rPh sb="20" eb="21">
      <t>モ</t>
    </rPh>
    <phoneticPr fontId="1"/>
  </si>
  <si>
    <t>15+</t>
    <phoneticPr fontId="1"/>
  </si>
  <si>
    <t>35+</t>
    <phoneticPr fontId="1"/>
  </si>
  <si>
    <t>Colossi Queen</t>
    <phoneticPr fontId="1"/>
  </si>
  <si>
    <t>レベル2の聖職者。風、水、星などの魔法も持ち指揮も可能</t>
    <rPh sb="5" eb="8">
      <t>セイショクシャ</t>
    </rPh>
    <rPh sb="9" eb="10">
      <t>カゼ</t>
    </rPh>
    <rPh sb="11" eb="12">
      <t>ミズ</t>
    </rPh>
    <rPh sb="13" eb="14">
      <t>ホシ</t>
    </rPh>
    <rPh sb="17" eb="19">
      <t>マホウ</t>
    </rPh>
    <rPh sb="20" eb="21">
      <t>モ</t>
    </rPh>
    <rPh sb="22" eb="24">
      <t>シキ</t>
    </rPh>
    <rPh sb="25" eb="27">
      <t>カノウ</t>
    </rPh>
    <phoneticPr fontId="1"/>
  </si>
  <si>
    <t>80+</t>
    <phoneticPr fontId="1"/>
  </si>
  <si>
    <t>Lochos</t>
    <phoneticPr fontId="1"/>
  </si>
  <si>
    <t>自（都）</t>
    <rPh sb="0" eb="1">
      <t>ジ</t>
    </rPh>
    <rPh sb="2" eb="3">
      <t>ミヤコ</t>
    </rPh>
    <phoneticPr fontId="1"/>
  </si>
  <si>
    <t>巨人の指揮官。良質な装備と優秀な身体能力を持つ</t>
    <rPh sb="0" eb="2">
      <t>キョジン</t>
    </rPh>
    <rPh sb="3" eb="6">
      <t>シキカン</t>
    </rPh>
    <rPh sb="7" eb="9">
      <t>リョウシツ</t>
    </rPh>
    <rPh sb="10" eb="12">
      <t>ソウビ</t>
    </rPh>
    <rPh sb="13" eb="15">
      <t>ユウシュウ</t>
    </rPh>
    <rPh sb="16" eb="18">
      <t>シンタイ</t>
    </rPh>
    <rPh sb="18" eb="20">
      <t>ノウリョク</t>
    </rPh>
    <rPh sb="21" eb="22">
      <t>モ</t>
    </rPh>
    <phoneticPr fontId="1"/>
  </si>
  <si>
    <t>Phaeacia</t>
    <phoneticPr fontId="1"/>
  </si>
  <si>
    <t>Phaeacian Militia</t>
    <phoneticPr fontId="1"/>
  </si>
  <si>
    <t>歩兵</t>
    <rPh sb="0" eb="2">
      <t>ホヘイ</t>
    </rPh>
    <phoneticPr fontId="1"/>
  </si>
  <si>
    <t>槍と盾を持つ軽歩兵。他国の民兵同様弱い</t>
    <rPh sb="0" eb="1">
      <t>ヤリ</t>
    </rPh>
    <rPh sb="2" eb="3">
      <t>タテ</t>
    </rPh>
    <rPh sb="4" eb="5">
      <t>モ</t>
    </rPh>
    <rPh sb="6" eb="7">
      <t>ケイ</t>
    </rPh>
    <rPh sb="7" eb="9">
      <t>ホヘイ</t>
    </rPh>
    <rPh sb="10" eb="12">
      <t>タコク</t>
    </rPh>
    <rPh sb="13" eb="15">
      <t>ミンペイ</t>
    </rPh>
    <rPh sb="15" eb="17">
      <t>ドウヨウ</t>
    </rPh>
    <rPh sb="17" eb="18">
      <t>ヨワ</t>
    </rPh>
    <phoneticPr fontId="1"/>
  </si>
  <si>
    <t>10</t>
    <phoneticPr fontId="1"/>
  </si>
  <si>
    <t>Phaeacian Archer</t>
    <phoneticPr fontId="1"/>
  </si>
  <si>
    <t>射手</t>
    <rPh sb="0" eb="2">
      <t>シャシュ</t>
    </rPh>
    <phoneticPr fontId="1"/>
  </si>
  <si>
    <t>短弓を使う弓兵。ごく平凡な性能</t>
    <rPh sb="0" eb="2">
      <t>タンキュウ</t>
    </rPh>
    <rPh sb="3" eb="4">
      <t>ツカ</t>
    </rPh>
    <rPh sb="5" eb="6">
      <t>ユミ</t>
    </rPh>
    <rPh sb="6" eb="7">
      <t>ヘイ</t>
    </rPh>
    <rPh sb="10" eb="12">
      <t>ヘイボン</t>
    </rPh>
    <rPh sb="13" eb="15">
      <t>セイノウ</t>
    </rPh>
    <phoneticPr fontId="1"/>
  </si>
  <si>
    <t>Phaeacian Light Infantry</t>
    <phoneticPr fontId="1"/>
  </si>
  <si>
    <t>槍、投槍、盾を持つ軽歩兵。脆いが迎撃で少しは粘る</t>
    <rPh sb="0" eb="1">
      <t>ヤリ</t>
    </rPh>
    <rPh sb="2" eb="4">
      <t>ナゲヤリ</t>
    </rPh>
    <rPh sb="5" eb="6">
      <t>タテ</t>
    </rPh>
    <rPh sb="7" eb="8">
      <t>モ</t>
    </rPh>
    <rPh sb="9" eb="10">
      <t>ケイ</t>
    </rPh>
    <rPh sb="10" eb="12">
      <t>ホヘイ</t>
    </rPh>
    <rPh sb="13" eb="14">
      <t>モロ</t>
    </rPh>
    <rPh sb="16" eb="18">
      <t>ゲイゲキ</t>
    </rPh>
    <rPh sb="19" eb="20">
      <t>スコ</t>
    </rPh>
    <rPh sb="22" eb="23">
      <t>ネバ</t>
    </rPh>
    <phoneticPr fontId="1"/>
  </si>
  <si>
    <t>Phaeacian Infantry</t>
    <phoneticPr fontId="1"/>
  </si>
  <si>
    <t>小剣と盾を持つ歩兵。攻撃力は少し上</t>
    <rPh sb="0" eb="2">
      <t>ショウケン</t>
    </rPh>
    <rPh sb="3" eb="4">
      <t>タテ</t>
    </rPh>
    <rPh sb="5" eb="6">
      <t>モ</t>
    </rPh>
    <rPh sb="7" eb="9">
      <t>ホヘイ</t>
    </rPh>
    <rPh sb="10" eb="13">
      <t>コウゲキリョク</t>
    </rPh>
    <rPh sb="14" eb="15">
      <t>スコ</t>
    </rPh>
    <rPh sb="16" eb="17">
      <t>ウエ</t>
    </rPh>
    <phoneticPr fontId="1"/>
  </si>
  <si>
    <t>12</t>
    <phoneticPr fontId="1"/>
  </si>
  <si>
    <t>Phaeacian Heavy Intanfry</t>
    <phoneticPr fontId="1"/>
  </si>
  <si>
    <t>小剣と丸盾を持つ歩兵。士気と防御技能が少し向上している</t>
    <rPh sb="0" eb="2">
      <t>ショウケン</t>
    </rPh>
    <rPh sb="3" eb="4">
      <t>マル</t>
    </rPh>
    <rPh sb="4" eb="5">
      <t>タテ</t>
    </rPh>
    <rPh sb="6" eb="7">
      <t>モ</t>
    </rPh>
    <rPh sb="8" eb="10">
      <t>ホヘイ</t>
    </rPh>
    <rPh sb="11" eb="13">
      <t>シキ</t>
    </rPh>
    <rPh sb="14" eb="16">
      <t>ボウギョ</t>
    </rPh>
    <rPh sb="16" eb="18">
      <t>ギノウ</t>
    </rPh>
    <rPh sb="19" eb="20">
      <t>スコ</t>
    </rPh>
    <rPh sb="21" eb="23">
      <t>コウジョウ</t>
    </rPh>
    <phoneticPr fontId="1"/>
  </si>
  <si>
    <t>Colossi Light Infantry</t>
    <phoneticPr fontId="1"/>
  </si>
  <si>
    <t>槍、投槍、盾を持つ歩兵。大柄なため攻撃力は侮れない</t>
    <rPh sb="0" eb="1">
      <t>ヤリ</t>
    </rPh>
    <rPh sb="2" eb="4">
      <t>ナゲヤリ</t>
    </rPh>
    <rPh sb="5" eb="6">
      <t>タテ</t>
    </rPh>
    <rPh sb="7" eb="8">
      <t>モ</t>
    </rPh>
    <rPh sb="9" eb="11">
      <t>ホヘイ</t>
    </rPh>
    <rPh sb="12" eb="14">
      <t>オオガラ</t>
    </rPh>
    <rPh sb="17" eb="20">
      <t>コウゲキリョク</t>
    </rPh>
    <rPh sb="21" eb="22">
      <t>アナド</t>
    </rPh>
    <phoneticPr fontId="1"/>
  </si>
  <si>
    <t>Colossi Heavy Infantry</t>
    <phoneticPr fontId="1"/>
  </si>
  <si>
    <t>小剣と丸盾を持つ重歩兵。支配圏外では乗れる船が限られる</t>
    <rPh sb="0" eb="2">
      <t>ショウケン</t>
    </rPh>
    <rPh sb="3" eb="4">
      <t>マル</t>
    </rPh>
    <rPh sb="4" eb="5">
      <t>タテ</t>
    </rPh>
    <rPh sb="6" eb="7">
      <t>モ</t>
    </rPh>
    <rPh sb="8" eb="9">
      <t>ジュウ</t>
    </rPh>
    <rPh sb="9" eb="11">
      <t>ホヘイ</t>
    </rPh>
    <rPh sb="12" eb="15">
      <t>シハイケン</t>
    </rPh>
    <rPh sb="15" eb="16">
      <t>ガイ</t>
    </rPh>
    <rPh sb="18" eb="19">
      <t>ノ</t>
    </rPh>
    <rPh sb="21" eb="22">
      <t>フネ</t>
    </rPh>
    <rPh sb="23" eb="24">
      <t>カギ</t>
    </rPh>
    <phoneticPr fontId="1"/>
  </si>
  <si>
    <t>Orichalcum Guard</t>
    <phoneticPr fontId="1"/>
  </si>
  <si>
    <t>魔法の剣と丸盾を持つ重歩兵。装備も能力も良質で護衛も得意</t>
    <rPh sb="0" eb="2">
      <t>マホウ</t>
    </rPh>
    <rPh sb="3" eb="4">
      <t>ケン</t>
    </rPh>
    <rPh sb="5" eb="6">
      <t>マル</t>
    </rPh>
    <rPh sb="6" eb="7">
      <t>タテ</t>
    </rPh>
    <rPh sb="8" eb="9">
      <t>モ</t>
    </rPh>
    <rPh sb="10" eb="11">
      <t>ジュウ</t>
    </rPh>
    <rPh sb="11" eb="13">
      <t>ホヘイ</t>
    </rPh>
    <rPh sb="14" eb="16">
      <t>ソウビ</t>
    </rPh>
    <rPh sb="17" eb="19">
      <t>ノウリョク</t>
    </rPh>
    <rPh sb="20" eb="22">
      <t>リョウシツ</t>
    </rPh>
    <rPh sb="23" eb="25">
      <t>ゴエイ</t>
    </rPh>
    <rPh sb="26" eb="28">
      <t>トクイ</t>
    </rPh>
    <phoneticPr fontId="1"/>
  </si>
  <si>
    <t>Gigante</t>
    <phoneticPr fontId="1"/>
  </si>
  <si>
    <t>槍と丸盾を持つ重歩兵。巨人だがある程度は密集できる</t>
    <rPh sb="0" eb="1">
      <t>ヤリ</t>
    </rPh>
    <rPh sb="2" eb="3">
      <t>マル</t>
    </rPh>
    <rPh sb="3" eb="4">
      <t>タテ</t>
    </rPh>
    <rPh sb="5" eb="6">
      <t>モ</t>
    </rPh>
    <rPh sb="7" eb="8">
      <t>ジュウ</t>
    </rPh>
    <rPh sb="8" eb="10">
      <t>ホヘイ</t>
    </rPh>
    <rPh sb="11" eb="13">
      <t>キョジン</t>
    </rPh>
    <rPh sb="17" eb="19">
      <t>テイド</t>
    </rPh>
    <rPh sb="20" eb="22">
      <t>ミッシュウ</t>
    </rPh>
    <phoneticPr fontId="1"/>
  </si>
  <si>
    <t>兵士</t>
    <rPh sb="0" eb="2">
      <t>ヘイシ</t>
    </rPh>
    <phoneticPr fontId="1"/>
  </si>
  <si>
    <t>聖1</t>
    <rPh sb="0" eb="1">
      <t>セイ</t>
    </rPh>
    <phoneticPr fontId="1"/>
  </si>
  <si>
    <t>風1水1</t>
    <rPh sb="0" eb="1">
      <t>カゼ</t>
    </rPh>
    <rPh sb="2" eb="3">
      <t>ミズ</t>
    </rPh>
    <phoneticPr fontId="1"/>
  </si>
  <si>
    <t>風1星1</t>
    <rPh sb="0" eb="1">
      <t>カゼ</t>
    </rPh>
    <rPh sb="2" eb="3">
      <t>ホシ</t>
    </rPh>
    <phoneticPr fontId="1"/>
  </si>
  <si>
    <t>火風水地星+1:100%</t>
    <rPh sb="0" eb="1">
      <t>ヒ</t>
    </rPh>
    <rPh sb="1" eb="2">
      <t>カゼ</t>
    </rPh>
    <rPh sb="2" eb="3">
      <t>ミズ</t>
    </rPh>
    <rPh sb="3" eb="4">
      <t>チ</t>
    </rPh>
    <rPh sb="4" eb="5">
      <t>ホシ</t>
    </rPh>
    <phoneticPr fontId="1"/>
  </si>
  <si>
    <t>風2水1</t>
    <rPh sb="0" eb="1">
      <t>カゼ</t>
    </rPh>
    <rPh sb="2" eb="3">
      <t>ミズ</t>
    </rPh>
    <phoneticPr fontId="1"/>
  </si>
  <si>
    <t>風水星+1:100%</t>
    <rPh sb="0" eb="1">
      <t>カゼ</t>
    </rPh>
    <rPh sb="1" eb="2">
      <t>ミズ</t>
    </rPh>
    <rPh sb="2" eb="3">
      <t>ホシ</t>
    </rPh>
    <phoneticPr fontId="1"/>
  </si>
  <si>
    <t>Prince Consort</t>
    <phoneticPr fontId="1"/>
  </si>
  <si>
    <t>火1風3水2聖1</t>
    <rPh sb="0" eb="1">
      <t>ヒ</t>
    </rPh>
    <rPh sb="2" eb="3">
      <t>カゼ</t>
    </rPh>
    <rPh sb="4" eb="5">
      <t>ミズ</t>
    </rPh>
    <rPh sb="6" eb="7">
      <t>セイ</t>
    </rPh>
    <phoneticPr fontId="1"/>
  </si>
  <si>
    <t>火風水地+1:100% 火風水地+1:10%</t>
    <rPh sb="0" eb="1">
      <t>ヒ</t>
    </rPh>
    <rPh sb="1" eb="2">
      <t>カゼ</t>
    </rPh>
    <rPh sb="2" eb="3">
      <t>ミズ</t>
    </rPh>
    <rPh sb="3" eb="4">
      <t>チ</t>
    </rPh>
    <rPh sb="12" eb="13">
      <t>ヒ</t>
    </rPh>
    <rPh sb="13" eb="14">
      <t>カゼ</t>
    </rPh>
    <rPh sb="14" eb="15">
      <t>ミズ</t>
    </rPh>
    <rPh sb="15" eb="16">
      <t>チ</t>
    </rPh>
    <phoneticPr fontId="1"/>
  </si>
  <si>
    <t>風2水2星1聖2</t>
    <rPh sb="0" eb="1">
      <t>カゼ</t>
    </rPh>
    <rPh sb="2" eb="3">
      <t>ミズ</t>
    </rPh>
    <rPh sb="4" eb="5">
      <t>ホシ</t>
    </rPh>
    <rPh sb="6" eb="7">
      <t>セイ</t>
    </rPh>
    <phoneticPr fontId="1"/>
  </si>
  <si>
    <t>火風水星+1:100% 火風水星+1:10%</t>
    <rPh sb="0" eb="1">
      <t>ヒ</t>
    </rPh>
    <rPh sb="1" eb="2">
      <t>カゼ</t>
    </rPh>
    <rPh sb="2" eb="3">
      <t>ミズ</t>
    </rPh>
    <rPh sb="3" eb="4">
      <t>ホシ</t>
    </rPh>
    <rPh sb="12" eb="13">
      <t>ヒ</t>
    </rPh>
    <rPh sb="13" eb="14">
      <t>カゼ</t>
    </rPh>
    <rPh sb="14" eb="15">
      <t>ミズ</t>
    </rPh>
    <rPh sb="15" eb="16">
      <t>ホシ</t>
    </rPh>
    <phoneticPr fontId="1"/>
  </si>
  <si>
    <t>17+</t>
    <phoneticPr fontId="1"/>
  </si>
  <si>
    <t>19+</t>
    <phoneticPr fontId="1"/>
  </si>
  <si>
    <t>Hesperide</t>
    <phoneticPr fontId="1"/>
  </si>
  <si>
    <t>呼</t>
    <rPh sb="0" eb="1">
      <t>コ</t>
    </rPh>
    <phoneticPr fontId="1"/>
  </si>
  <si>
    <t>火3星3緑2聖2</t>
    <rPh sb="0" eb="1">
      <t>ヒ</t>
    </rPh>
    <rPh sb="2" eb="3">
      <t>ホシ</t>
    </rPh>
    <rPh sb="4" eb="5">
      <t>ミドリ</t>
    </rPh>
    <rPh sb="6" eb="7">
      <t>セイ</t>
    </rPh>
    <phoneticPr fontId="1"/>
  </si>
  <si>
    <t>Phaeacian Militia:20　Phaeacian Archer:10</t>
    <phoneticPr fontId="1"/>
  </si>
  <si>
    <t>Phaeacian Infantry:10</t>
    <phoneticPr fontId="1"/>
  </si>
  <si>
    <t>Phaeacian Archer:10</t>
    <phoneticPr fontId="1"/>
  </si>
  <si>
    <t>Pride of Lions</t>
    <phoneticPr fontId="1"/>
  </si>
  <si>
    <t>Summon Hound of Twilight</t>
    <phoneticPr fontId="1"/>
  </si>
  <si>
    <t>Contact Hesperide</t>
    <phoneticPr fontId="1"/>
  </si>
  <si>
    <t>Call Ladon</t>
    <phoneticPr fontId="1"/>
  </si>
  <si>
    <t>Dogs of Gold and Silver</t>
    <phoneticPr fontId="1"/>
  </si>
  <si>
    <t>Forge Brass Bull</t>
    <phoneticPr fontId="1"/>
  </si>
  <si>
    <t>Craft Keledone</t>
    <phoneticPr fontId="1"/>
  </si>
  <si>
    <t>Conjuration</t>
    <phoneticPr fontId="1"/>
  </si>
  <si>
    <t>Contact Hesperide</t>
    <phoneticPr fontId="1"/>
  </si>
  <si>
    <t>火3</t>
    <rPh sb="0" eb="1">
      <t>ヒ</t>
    </rPh>
    <phoneticPr fontId="1"/>
  </si>
  <si>
    <t>星1</t>
    <rPh sb="0" eb="1">
      <t>ホシ</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</si>
  <si>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</si>
  <si>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</si>
  <si>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</si>
  <si>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Hesperide</t>
    <phoneticPr fontId="1"/>
  </si>
  <si>
    <t>Call Ladon</t>
    <phoneticPr fontId="1"/>
  </si>
  <si>
    <t>緑2</t>
    <rPh sb="0" eb="1">
      <t>ミドリ</t>
    </rPh>
    <phoneticPr fontId="1"/>
  </si>
  <si>
    <t>兵士召喚</t>
    <rPh sb="0" eb="2">
      <t>ヘイシ</t>
    </rPh>
    <rPh sb="2" eb="4">
      <t>ショウカン</t>
    </rPh>
    <phoneticPr fontId="1"/>
  </si>
  <si>
    <t>Dogs of Gold and Silver</t>
    <phoneticPr fontId="1"/>
  </si>
  <si>
    <t>Construction</t>
    <phoneticPr fontId="1"/>
  </si>
  <si>
    <t>地1</t>
    <rPh sb="0" eb="1">
      <t>チ</t>
    </rPh>
    <phoneticPr fontId="1"/>
  </si>
  <si>
    <t>水陸両用</t>
    <rPh sb="0" eb="2">
      <t>スイリク</t>
    </rPh>
    <rPh sb="2" eb="4">
      <t>リョウヨウ</t>
    </rPh>
    <phoneticPr fontId="1"/>
  </si>
  <si>
    <t>護衛と巡回を得意とするKuon KhryseosとKuon Argyreosを1体ずつ召喚します</t>
    <rPh sb="0" eb="2">
      <t>ゴエイ</t>
    </rPh>
    <rPh sb="3" eb="5">
      <t>ジュンカイ</t>
    </rPh>
    <rPh sb="6" eb="8">
      <t>トクイ</t>
    </rPh>
    <rPh sb="40" eb="41">
      <t>タイ</t>
    </rPh>
    <rPh sb="43" eb="45">
      <t>ショウカン</t>
    </rPh>
    <phoneticPr fontId="1"/>
  </si>
  <si>
    <t>Kuon Argyreos</t>
    <phoneticPr fontId="1"/>
  </si>
  <si>
    <t>Dog of Gold</t>
    <phoneticPr fontId="1"/>
  </si>
  <si>
    <t>Purple Silk Garments</t>
    <phoneticPr fontId="1"/>
  </si>
  <si>
    <t>Silver Silk Garments</t>
    <phoneticPr fontId="1"/>
  </si>
  <si>
    <t>Windcatcher Sail</t>
    <phoneticPr fontId="1"/>
  </si>
  <si>
    <t>Purple Silk Garments</t>
    <phoneticPr fontId="1"/>
  </si>
  <si>
    <t>水1</t>
    <rPh sb="0" eb="1">
      <t>ミズ</t>
    </rPh>
    <phoneticPr fontId="1"/>
  </si>
  <si>
    <t>m</t>
    <phoneticPr fontId="1"/>
  </si>
  <si>
    <t>防御技能+2、魔法抵抗+1</t>
    <rPh sb="0" eb="2">
      <t>ボウギョ</t>
    </rPh>
    <rPh sb="2" eb="4">
      <t>ギノウ</t>
    </rPh>
    <rPh sb="7" eb="9">
      <t>マホウ</t>
    </rPh>
    <rPh sb="9" eb="11">
      <t>テイコウ</t>
    </rPh>
    <phoneticPr fontId="1"/>
  </si>
  <si>
    <t>鎧</t>
    <rPh sb="0" eb="1">
      <t>ヨロイ</t>
    </rPh>
    <phoneticPr fontId="1"/>
  </si>
  <si>
    <t>Silver Silk Garments</t>
    <phoneticPr fontId="1"/>
  </si>
  <si>
    <t>風1</t>
    <rPh sb="0" eb="1">
      <t>カゼ</t>
    </rPh>
    <phoneticPr fontId="1"/>
  </si>
  <si>
    <t>魔法抵抗+2</t>
    <rPh sb="0" eb="2">
      <t>マホウ</t>
    </rPh>
    <rPh sb="2" eb="4">
      <t>テイコウ</t>
    </rPh>
    <phoneticPr fontId="1"/>
  </si>
  <si>
    <t>疲労を癒す衣。魔術師の護身と持久力強化に</t>
    <rPh sb="0" eb="2">
      <t>ヒロウ</t>
    </rPh>
    <rPh sb="3" eb="4">
      <t>イヤ</t>
    </rPh>
    <rPh sb="5" eb="6">
      <t>コロモ</t>
    </rPh>
    <rPh sb="7" eb="10">
      <t>マジュツシ</t>
    </rPh>
    <rPh sb="11" eb="13">
      <t>ゴシン</t>
    </rPh>
    <rPh sb="14" eb="17">
      <t>ジキュウリョク</t>
    </rPh>
    <rPh sb="17" eb="19">
      <t>キョウカ</t>
    </rPh>
    <phoneticPr fontId="1"/>
  </si>
  <si>
    <t>雑貨</t>
    <rPh sb="0" eb="2">
      <t>ザッカ</t>
    </rPh>
    <phoneticPr fontId="1"/>
  </si>
  <si>
    <t>Windcatcher Sail</t>
    <phoneticPr fontId="1"/>
  </si>
  <si>
    <t>風2</t>
    <rPh sb="0" eb="1">
      <t>カゼ</t>
    </rPh>
    <phoneticPr fontId="1"/>
  </si>
  <si>
    <t>航海の限界距離+1</t>
    <rPh sb="0" eb="2">
      <t>コウカイ</t>
    </rPh>
    <rPh sb="3" eb="5">
      <t>ゲンカイ</t>
    </rPh>
    <rPh sb="5" eb="7">
      <t>キョリ</t>
    </rPh>
    <phoneticPr fontId="1"/>
  </si>
  <si>
    <t>遠洋航海の助けとなる帆。移動にも奇襲にも役立つ</t>
    <rPh sb="0" eb="2">
      <t>エンヨウ</t>
    </rPh>
    <rPh sb="2" eb="4">
      <t>コウカイ</t>
    </rPh>
    <rPh sb="5" eb="6">
      <t>タス</t>
    </rPh>
    <rPh sb="10" eb="11">
      <t>ホ</t>
    </rPh>
    <rPh sb="12" eb="14">
      <t>イドウ</t>
    </rPh>
    <rPh sb="16" eb="18">
      <t>キシュウ</t>
    </rPh>
    <rPh sb="20" eb="22">
      <t>ヤクダ</t>
    </rPh>
    <phoneticPr fontId="1"/>
  </si>
  <si>
    <t>身躱しを助ける安価な衣。魔術師に向く</t>
    <rPh sb="0" eb="1">
      <t>ミ</t>
    </rPh>
    <rPh sb="1" eb="2">
      <t>カワ</t>
    </rPh>
    <rPh sb="4" eb="5">
      <t>タス</t>
    </rPh>
    <rPh sb="7" eb="9">
      <t>アンカ</t>
    </rPh>
    <rPh sb="10" eb="11">
      <t>コロモ</t>
    </rPh>
    <rPh sb="12" eb="15">
      <t>マジュツシ</t>
    </rPh>
    <rPh sb="16" eb="17">
      <t>ム</t>
    </rPh>
    <phoneticPr fontId="1"/>
  </si>
  <si>
    <t>Golden Apple</t>
    <phoneticPr fontId="1"/>
  </si>
  <si>
    <t>火1</t>
    <rPh sb="0" eb="1">
      <t>ヒ</t>
    </rPh>
    <phoneticPr fontId="1"/>
  </si>
  <si>
    <t>士気+2\n老齢の指揮官が自動消費：年齢-10</t>
    <rPh sb="0" eb="2">
      <t>シキ</t>
    </rPh>
    <rPh sb="6" eb="8">
      <t>ロウレイ</t>
    </rPh>
    <rPh sb="9" eb="12">
      <t>シキカン</t>
    </rPh>
    <rPh sb="13" eb="15">
      <t>ジドウ</t>
    </rPh>
    <rPh sb="15" eb="17">
      <t>ショウヒ</t>
    </rPh>
    <rPh sb="18" eb="20">
      <t>ネンレイ</t>
    </rPh>
    <phoneticPr fontId="1"/>
  </si>
  <si>
    <t>若返りの林檎。Ladon召喚後にイベントでのみ入手</t>
    <rPh sb="0" eb="2">
      <t>ワカガエ</t>
    </rPh>
    <rPh sb="4" eb="6">
      <t>リンゴ</t>
    </rPh>
    <rPh sb="12" eb="14">
      <t>ショウカン</t>
    </rPh>
    <rPh sb="14" eb="15">
      <t>ゴ</t>
    </rPh>
    <rPh sb="23" eb="25">
      <t>ニュウシュ</t>
    </rPh>
    <phoneticPr fontId="1"/>
  </si>
  <si>
    <t>Golden Apple</t>
    <phoneticPr fontId="1"/>
  </si>
  <si>
    <t>黄金の林檎の護り手Drakon Hesperiosを召喚し林檎の獲得を可能とします</t>
    <rPh sb="0" eb="2">
      <t>オウゴン</t>
    </rPh>
    <rPh sb="3" eb="5">
      <t>リンゴ</t>
    </rPh>
    <rPh sb="6" eb="7">
      <t>マモ</t>
    </rPh>
    <rPh sb="8" eb="9">
      <t>テ</t>
    </rPh>
    <rPh sb="26" eb="28">
      <t>ショウカン</t>
    </rPh>
    <rPh sb="29" eb="31">
      <t>リンゴ</t>
    </rPh>
    <rPh sb="32" eb="34">
      <t>カクトク</t>
    </rPh>
    <rPh sb="35" eb="37">
      <t>カノウ</t>
    </rPh>
    <phoneticPr fontId="1"/>
  </si>
  <si>
    <t>Drakon Hesperios</t>
    <phoneticPr fontId="1"/>
  </si>
  <si>
    <t>希望と健康を齎す日没の精霊Hesperideを召喚します</t>
    <rPh sb="0" eb="2">
      <t>キボウ</t>
    </rPh>
    <rPh sb="3" eb="5">
      <t>ケンコウ</t>
    </rPh>
    <rPh sb="6" eb="7">
      <t>モタラ</t>
    </rPh>
    <rPh sb="8" eb="10">
      <t>ニチボツ</t>
    </rPh>
    <rPh sb="11" eb="13">
      <t>セイレイ</t>
    </rPh>
    <rPh sb="23" eb="25">
      <t>ショウカン</t>
    </rPh>
    <phoneticPr fontId="1"/>
  </si>
  <si>
    <t>Phaeaciaは、高い背丈を持つ黒い肌の人々、Colossiの女王国です。
彼らの伝説的なDark Shipは、漕ぎ手も船長もなしに海を横断します。
この島は、かつてはBerytosの植民地として栄え、富と影響力を得て、その商人、職人、そして素晴らしい船大工で知られていました。
BerytosがArcoscephaleの軍によって滅ぼされたとき、Phaeaciaはその豊富な貢物と遠い立地のおかげで、征服者たちを食い止めることができました。
以来、この女王国は勢力と影響力を増していきました。
彼らの貿易商と探検家は、遠い世界の領域へと旅立ち、世界の最も素晴らしき不思議の一つ、Hesperidesの祝福されし庭園の黄金の樹の苗をPhaeaciaへ持ち帰りました。
現在、Phaeaciaの住民の大部分は、その島の向こう側の世界の争いから切り離された、非常に長く幸福な人生を送っています。
Phaeaciaはまた、Mekoneの巨人の子孫たちの住処でもあります。
Gigantesの無益な戦争が破滅的な終わりを迎えた時、God-Slayerの軍に加わらなかったGigantesらは、Phaeacia群島の荒れ果てた島、Black Korkyraへと逃げました。
Gigantesの王はPhaeaciaのColossiの女王と結婚し、それ以来、彼らの娘はずっと島を統治しています。
島の貴族たちの多くは、その祖先をBerytosのColossiだけでなく、MekoneのGigantesにも辿ります。
またBlack Korkyraには、少数の純血のGigantesも残っています。
古き契約を守り、彼らは春が来るたびに女王に忠誠を誓うべくやってきます。
彼らはPhlegraの親類のように呪われてはおらず、過去の栄光の一部を保持しています。</t>
    <rPh sb="504" eb="505">
      <t>ア</t>
    </rPh>
    <rPh sb="506" eb="507">
      <t>ハ</t>
    </rPh>
    <phoneticPr fontId="1"/>
  </si>
  <si>
    <t>星が海に落ち、Basalt CityとDark Crystalが破壊された時、Basalt Queenらの統治は終わりました。
生き残ったAtlantianは、王国を再建しました。
Atlantisは、魚、蛙、そして人間の雑種のような奇妙な生物の国です。
Atlantianは殺されない限り決して成長を止めず、数百年に渡り生きます。
Atlantianの社会は、大きさと年齢による厳しい階層により組織されます。
最も古く、最も狡猾なAtlantianは、聖職者や魔術師として訓練されます。
Atlantianは魔法を使用するのが難しいため、彼らはしばしば人間の子供たちを捕らえ、Coral Towersで彼らに魔法の訓練を行います。
Atlantisの兵士は、生ける珊瑚の欠片を先端に取り付けた槍を用い、珊瑚の塊から作られた防具を着用します。
この珊瑚は有毒で、ただ戦争のためだけに養殖されます。</t>
    <phoneticPr fontId="1"/>
  </si>
  <si>
    <t>アトランティアン</t>
    <phoneticPr fontId="1"/>
  </si>
  <si>
    <t>Castle</t>
    <phoneticPr fontId="1"/>
  </si>
  <si>
    <t>Sea</t>
    <phoneticPr fontId="1"/>
  </si>
  <si>
    <t>The Coral Towers</t>
    <phoneticPr fontId="1"/>
  </si>
  <si>
    <t>水5</t>
    <rPh sb="0" eb="1">
      <t>ミズ</t>
    </rPh>
    <phoneticPr fontId="1"/>
  </si>
  <si>
    <t>水陸両棲の斥候。海を通れる一方で森や山は苦手</t>
  </si>
  <si>
    <t>Shambler Chief</t>
    <phoneticPr fontId="1"/>
  </si>
  <si>
    <t>海</t>
    <rPh sb="0" eb="1">
      <t>ウミ</t>
    </rPh>
    <phoneticPr fontId="1"/>
  </si>
  <si>
    <t>標準的な指揮官。防具がなく陸上では事故に遭いやすい</t>
    <rPh sb="0" eb="3">
      <t>ヒョウジュンテキ</t>
    </rPh>
    <rPh sb="4" eb="7">
      <t>シキカン</t>
    </rPh>
    <rPh sb="8" eb="10">
      <t>ボウグ</t>
    </rPh>
    <rPh sb="13" eb="15">
      <t>リクジョウ</t>
    </rPh>
    <rPh sb="17" eb="19">
      <t>ジコ</t>
    </rPh>
    <rPh sb="20" eb="21">
      <t>ア</t>
    </rPh>
    <phoneticPr fontId="1"/>
  </si>
  <si>
    <t>f</t>
    <phoneticPr fontId="1"/>
  </si>
  <si>
    <t>Consort</t>
    <phoneticPr fontId="1"/>
  </si>
  <si>
    <t>レベル1の聖職者。上位指揮官も兼任し装備も十分</t>
    <rPh sb="5" eb="8">
      <t>セイショクシャ</t>
    </rPh>
    <rPh sb="9" eb="11">
      <t>ジョウイ</t>
    </rPh>
    <rPh sb="11" eb="14">
      <t>シキカン</t>
    </rPh>
    <rPh sb="15" eb="17">
      <t>ケンニン</t>
    </rPh>
    <rPh sb="18" eb="20">
      <t>ソウビ</t>
    </rPh>
    <rPh sb="21" eb="23">
      <t>ジュウブン</t>
    </rPh>
    <phoneticPr fontId="1"/>
  </si>
  <si>
    <t>Coral Queen</t>
    <phoneticPr fontId="1"/>
  </si>
  <si>
    <t>レベル3の聖職者。最上位指揮官も兼任する</t>
    <rPh sb="5" eb="8">
      <t>セイショクシャ</t>
    </rPh>
    <rPh sb="9" eb="12">
      <t>サイジョウイ</t>
    </rPh>
    <rPh sb="12" eb="15">
      <t>シキカン</t>
    </rPh>
    <rPh sb="16" eb="18">
      <t>ケンニン</t>
    </rPh>
    <phoneticPr fontId="1"/>
  </si>
  <si>
    <t>King of the Deep</t>
    <phoneticPr fontId="1"/>
  </si>
  <si>
    <t>水などの魔法技能を持つ。多少の水中呼吸付加を持つ</t>
    <rPh sb="0" eb="1">
      <t>ミズ</t>
    </rPh>
    <rPh sb="4" eb="6">
      <t>マホウ</t>
    </rPh>
    <rPh sb="6" eb="8">
      <t>ギノウ</t>
    </rPh>
    <rPh sb="9" eb="10">
      <t>モ</t>
    </rPh>
    <rPh sb="12" eb="14">
      <t>タショウ</t>
    </rPh>
    <rPh sb="15" eb="17">
      <t>スイチュウ</t>
    </rPh>
    <rPh sb="17" eb="19">
      <t>コキュウ</t>
    </rPh>
    <rPh sb="19" eb="21">
      <t>フカ</t>
    </rPh>
    <rPh sb="22" eb="23">
      <t>モ</t>
    </rPh>
    <phoneticPr fontId="1"/>
  </si>
  <si>
    <t>25+</t>
  </si>
  <si>
    <t>25+</t>
    <phoneticPr fontId="1"/>
  </si>
  <si>
    <t>40+</t>
    <phoneticPr fontId="1"/>
  </si>
  <si>
    <t>Mage of the Deep</t>
    <phoneticPr fontId="1"/>
  </si>
  <si>
    <t>水などの魔法技能を持つ。総じてKingの廉価版</t>
    <rPh sb="0" eb="1">
      <t>ミズ</t>
    </rPh>
    <rPh sb="4" eb="6">
      <t>マホウ</t>
    </rPh>
    <rPh sb="6" eb="8">
      <t>ギノウ</t>
    </rPh>
    <rPh sb="9" eb="10">
      <t>モ</t>
    </rPh>
    <rPh sb="12" eb="13">
      <t>ソウ</t>
    </rPh>
    <rPh sb="20" eb="23">
      <t>レンカバン</t>
    </rPh>
    <phoneticPr fontId="1"/>
  </si>
  <si>
    <t>Deep Seer</t>
    <phoneticPr fontId="1"/>
  </si>
  <si>
    <t>レベル1の聖職者。水と星の魔法技能を持つ</t>
    <rPh sb="5" eb="8">
      <t>セイショクシャ</t>
    </rPh>
    <rPh sb="9" eb="10">
      <t>ミズ</t>
    </rPh>
    <rPh sb="11" eb="12">
      <t>ホシ</t>
    </rPh>
    <rPh sb="13" eb="15">
      <t>マホウ</t>
    </rPh>
    <rPh sb="15" eb="17">
      <t>ギノウ</t>
    </rPh>
    <rPh sb="18" eb="19">
      <t>モ</t>
    </rPh>
    <phoneticPr fontId="1"/>
  </si>
  <si>
    <t>6</t>
    <phoneticPr fontId="1"/>
  </si>
  <si>
    <t>海岸</t>
    <rPh sb="0" eb="1">
      <t>ウミ</t>
    </rPh>
    <rPh sb="1" eb="2">
      <t>キシ</t>
    </rPh>
    <phoneticPr fontId="1"/>
  </si>
  <si>
    <t>Initiate of the Deep</t>
    <phoneticPr fontId="1"/>
  </si>
  <si>
    <t>水の魔法技能を持つ。研究が主だが戦闘でも役立つ</t>
    <rPh sb="0" eb="1">
      <t>ミズ</t>
    </rPh>
    <rPh sb="2" eb="4">
      <t>マホウ</t>
    </rPh>
    <rPh sb="4" eb="6">
      <t>ギノウ</t>
    </rPh>
    <rPh sb="7" eb="8">
      <t>モ</t>
    </rPh>
    <rPh sb="10" eb="12">
      <t>ケンキュウ</t>
    </rPh>
    <rPh sb="13" eb="14">
      <t>オモ</t>
    </rPh>
    <rPh sb="16" eb="18">
      <t>セントウ</t>
    </rPh>
    <rPh sb="20" eb="22">
      <t>ヤクダ</t>
    </rPh>
    <phoneticPr fontId="1"/>
  </si>
  <si>
    <t>p</t>
    <phoneticPr fontId="1"/>
  </si>
  <si>
    <t>Witness of the Deep</t>
    <phoneticPr fontId="1"/>
  </si>
  <si>
    <t>水と星の魔法技能を持つ。占師であり水中呼吸付加も備える</t>
    <rPh sb="0" eb="1">
      <t>ミズ</t>
    </rPh>
    <rPh sb="2" eb="3">
      <t>ホシ</t>
    </rPh>
    <rPh sb="4" eb="6">
      <t>マホウ</t>
    </rPh>
    <rPh sb="6" eb="8">
      <t>ギノウ</t>
    </rPh>
    <rPh sb="9" eb="10">
      <t>モ</t>
    </rPh>
    <rPh sb="12" eb="14">
      <t>ウラナイシ</t>
    </rPh>
    <rPh sb="17" eb="19">
      <t>スイチュウ</t>
    </rPh>
    <rPh sb="19" eb="21">
      <t>コキュウ</t>
    </rPh>
    <rPh sb="21" eb="23">
      <t>フカ</t>
    </rPh>
    <rPh sb="24" eb="25">
      <t>ソナ</t>
    </rPh>
    <phoneticPr fontId="1"/>
  </si>
  <si>
    <t>Atlantian Militia</t>
    <phoneticPr fontId="1"/>
  </si>
  <si>
    <t>珊瑚の槍を持つ軽歩兵。防具が皆無で極めて脆い</t>
    <rPh sb="0" eb="2">
      <t>サンゴ</t>
    </rPh>
    <rPh sb="3" eb="4">
      <t>ヤリ</t>
    </rPh>
    <rPh sb="5" eb="6">
      <t>モ</t>
    </rPh>
    <rPh sb="7" eb="8">
      <t>ケイ</t>
    </rPh>
    <rPh sb="8" eb="10">
      <t>ホヘイ</t>
    </rPh>
    <rPh sb="11" eb="13">
      <t>ボウグ</t>
    </rPh>
    <rPh sb="14" eb="16">
      <t>カイム</t>
    </rPh>
    <rPh sb="17" eb="18">
      <t>キワ</t>
    </rPh>
    <rPh sb="20" eb="21">
      <t>モロ</t>
    </rPh>
    <phoneticPr fontId="1"/>
  </si>
  <si>
    <t>Atlantian Shield Bearer</t>
    <phoneticPr fontId="1"/>
  </si>
  <si>
    <t>珊瑚の槍と盾を持つ軽歩兵。防具が盾だけでは頼りない</t>
    <rPh sb="0" eb="2">
      <t>サンゴ</t>
    </rPh>
    <rPh sb="3" eb="4">
      <t>ヤリ</t>
    </rPh>
    <rPh sb="5" eb="6">
      <t>タテ</t>
    </rPh>
    <rPh sb="7" eb="8">
      <t>モ</t>
    </rPh>
    <rPh sb="9" eb="10">
      <t>ケイ</t>
    </rPh>
    <rPh sb="10" eb="12">
      <t>ホヘイ</t>
    </rPh>
    <rPh sb="13" eb="15">
      <t>ボウグ</t>
    </rPh>
    <rPh sb="16" eb="17">
      <t>タテ</t>
    </rPh>
    <rPh sb="21" eb="22">
      <t>タヨ</t>
    </rPh>
    <phoneticPr fontId="1"/>
  </si>
  <si>
    <t>Atlantian Light Infantry</t>
    <phoneticPr fontId="1"/>
  </si>
  <si>
    <t>珊瑚の槍を持つ歩兵。毒の棘は時に精鋭すら道連れにする</t>
    <rPh sb="0" eb="2">
      <t>サンゴ</t>
    </rPh>
    <rPh sb="3" eb="4">
      <t>ヤリ</t>
    </rPh>
    <rPh sb="5" eb="6">
      <t>モ</t>
    </rPh>
    <rPh sb="7" eb="9">
      <t>ホヘイ</t>
    </rPh>
    <rPh sb="10" eb="11">
      <t>ドク</t>
    </rPh>
    <rPh sb="12" eb="13">
      <t>トゲ</t>
    </rPh>
    <rPh sb="14" eb="15">
      <t>トキ</t>
    </rPh>
    <rPh sb="16" eb="18">
      <t>セイエイ</t>
    </rPh>
    <rPh sb="20" eb="21">
      <t>ミチ</t>
    </rPh>
    <rPh sb="21" eb="22">
      <t>ヅ</t>
    </rPh>
    <phoneticPr fontId="1"/>
  </si>
  <si>
    <t>Atlantian Infantry</t>
    <phoneticPr fontId="1"/>
  </si>
  <si>
    <t>珊瑚の槍と盾を持つ歩兵。短い武器を使う敵から見れば既に脅威</t>
    <rPh sb="0" eb="2">
      <t>サンゴ</t>
    </rPh>
    <rPh sb="3" eb="4">
      <t>ヤリ</t>
    </rPh>
    <rPh sb="5" eb="6">
      <t>タテ</t>
    </rPh>
    <rPh sb="7" eb="8">
      <t>モ</t>
    </rPh>
    <rPh sb="9" eb="11">
      <t>ホヘイ</t>
    </rPh>
    <rPh sb="12" eb="13">
      <t>ミジカ</t>
    </rPh>
    <rPh sb="14" eb="16">
      <t>ブキ</t>
    </rPh>
    <rPh sb="17" eb="18">
      <t>ツカ</t>
    </rPh>
    <rPh sb="19" eb="20">
      <t>テキ</t>
    </rPh>
    <rPh sb="22" eb="23">
      <t>ミ</t>
    </rPh>
    <rPh sb="25" eb="26">
      <t>スデ</t>
    </rPh>
    <rPh sb="27" eb="29">
      <t>キョウイ</t>
    </rPh>
    <phoneticPr fontId="1"/>
  </si>
  <si>
    <t>Reef Warrior</t>
    <phoneticPr fontId="1"/>
  </si>
  <si>
    <t>珊瑚の槍、珊瑚の投槍、盾を持つ歩兵。投槍は陸戦でのみ活かせる</t>
    <rPh sb="0" eb="2">
      <t>サンゴ</t>
    </rPh>
    <rPh sb="3" eb="4">
      <t>ヤリ</t>
    </rPh>
    <rPh sb="5" eb="7">
      <t>サンゴ</t>
    </rPh>
    <rPh sb="8" eb="10">
      <t>ナゲヤリ</t>
    </rPh>
    <rPh sb="11" eb="12">
      <t>タテ</t>
    </rPh>
    <rPh sb="13" eb="14">
      <t>モ</t>
    </rPh>
    <rPh sb="15" eb="17">
      <t>ホヘイ</t>
    </rPh>
    <rPh sb="18" eb="20">
      <t>ナゲヤリ</t>
    </rPh>
    <rPh sb="21" eb="23">
      <t>リクセン</t>
    </rPh>
    <rPh sb="26" eb="27">
      <t>イ</t>
    </rPh>
    <phoneticPr fontId="1"/>
  </si>
  <si>
    <t>Coral Guard</t>
    <phoneticPr fontId="1"/>
  </si>
  <si>
    <t>珊瑚の槍と盾を持つ歩兵。士気や戦闘技能に優れる</t>
    <rPh sb="0" eb="2">
      <t>サンゴ</t>
    </rPh>
    <rPh sb="3" eb="4">
      <t>ヤリ</t>
    </rPh>
    <rPh sb="5" eb="6">
      <t>タテ</t>
    </rPh>
    <rPh sb="7" eb="8">
      <t>モ</t>
    </rPh>
    <rPh sb="9" eb="11">
      <t>ホヘイ</t>
    </rPh>
    <rPh sb="12" eb="14">
      <t>シキ</t>
    </rPh>
    <rPh sb="15" eb="17">
      <t>セントウ</t>
    </rPh>
    <rPh sb="17" eb="19">
      <t>ギノウ</t>
    </rPh>
    <rPh sb="20" eb="21">
      <t>スグ</t>
    </rPh>
    <phoneticPr fontId="1"/>
  </si>
  <si>
    <t>8</t>
    <phoneticPr fontId="1"/>
  </si>
  <si>
    <t>珊瑚の薙刀を持つ歩兵。防具を貫いて毒を与えやすい</t>
    <rPh sb="0" eb="2">
      <t>サンゴ</t>
    </rPh>
    <rPh sb="3" eb="5">
      <t>ナギナタ</t>
    </rPh>
    <rPh sb="6" eb="7">
      <t>モ</t>
    </rPh>
    <rPh sb="8" eb="10">
      <t>ホヘイ</t>
    </rPh>
    <rPh sb="11" eb="13">
      <t>ボウグ</t>
    </rPh>
    <rPh sb="14" eb="15">
      <t>ツラヌ</t>
    </rPh>
    <rPh sb="17" eb="18">
      <t>ドク</t>
    </rPh>
    <rPh sb="19" eb="20">
      <t>アタ</t>
    </rPh>
    <phoneticPr fontId="1"/>
  </si>
  <si>
    <t>Shambler</t>
  </si>
  <si>
    <t>Shambler Guard</t>
    <phoneticPr fontId="1"/>
  </si>
  <si>
    <t>珊瑚の棍棒と盾を持つ歩兵。力が強いため十分痛い</t>
    <rPh sb="0" eb="2">
      <t>サンゴ</t>
    </rPh>
    <rPh sb="3" eb="5">
      <t>コンボウ</t>
    </rPh>
    <rPh sb="6" eb="7">
      <t>タテ</t>
    </rPh>
    <rPh sb="8" eb="9">
      <t>モ</t>
    </rPh>
    <rPh sb="10" eb="12">
      <t>ホヘイ</t>
    </rPh>
    <rPh sb="13" eb="14">
      <t>チカラ</t>
    </rPh>
    <rPh sb="15" eb="16">
      <t>ツヨ</t>
    </rPh>
    <rPh sb="19" eb="21">
      <t>ジュウブン</t>
    </rPh>
    <rPh sb="21" eb="22">
      <t>イタ</t>
    </rPh>
    <phoneticPr fontId="1"/>
  </si>
  <si>
    <t>War Shambler</t>
    <phoneticPr fontId="1"/>
  </si>
  <si>
    <t>珊瑚の薙刀と盾を持つ歩兵。高い筋力を活かした一撃は重い</t>
    <rPh sb="0" eb="2">
      <t>サンゴ</t>
    </rPh>
    <rPh sb="3" eb="5">
      <t>ナギナタ</t>
    </rPh>
    <rPh sb="6" eb="7">
      <t>タテ</t>
    </rPh>
    <rPh sb="8" eb="9">
      <t>モ</t>
    </rPh>
    <rPh sb="10" eb="12">
      <t>ホヘイ</t>
    </rPh>
    <rPh sb="13" eb="14">
      <t>タカ</t>
    </rPh>
    <rPh sb="15" eb="17">
      <t>キンリョク</t>
    </rPh>
    <rPh sb="18" eb="19">
      <t>イ</t>
    </rPh>
    <rPh sb="22" eb="24">
      <t>イチゲキ</t>
    </rPh>
    <rPh sb="25" eb="26">
      <t>オモ</t>
    </rPh>
    <phoneticPr fontId="1"/>
  </si>
  <si>
    <t>War Lobster</t>
    <phoneticPr fontId="1"/>
  </si>
  <si>
    <t>騎兵</t>
    <rPh sb="0" eb="2">
      <t>キヘイ</t>
    </rPh>
    <phoneticPr fontId="1"/>
  </si>
  <si>
    <t>a</t>
    <phoneticPr fontId="1"/>
  </si>
  <si>
    <t>敵を蹂躙する水棲の大海老。乗り手が落とされると味方まで潰し始める</t>
    <rPh sb="0" eb="1">
      <t>テキ</t>
    </rPh>
    <rPh sb="2" eb="4">
      <t>ジュウリン</t>
    </rPh>
    <rPh sb="6" eb="8">
      <t>スイセイ</t>
    </rPh>
    <rPh sb="9" eb="10">
      <t>オオ</t>
    </rPh>
    <rPh sb="10" eb="12">
      <t>エビ</t>
    </rPh>
    <rPh sb="13" eb="14">
      <t>ノ</t>
    </rPh>
    <rPh sb="15" eb="16">
      <t>テ</t>
    </rPh>
    <rPh sb="17" eb="18">
      <t>オ</t>
    </rPh>
    <rPh sb="23" eb="25">
      <t>ミカタ</t>
    </rPh>
    <rPh sb="27" eb="28">
      <t>ツブ</t>
    </rPh>
    <rPh sb="29" eb="30">
      <t>ハジ</t>
    </rPh>
    <phoneticPr fontId="1"/>
  </si>
  <si>
    <t>Mother Guard</t>
    <phoneticPr fontId="1"/>
  </si>
  <si>
    <t>珊瑚の薙刀と盾を持つ重歩兵。護衛も得意とする</t>
    <rPh sb="0" eb="2">
      <t>サンゴ</t>
    </rPh>
    <rPh sb="3" eb="5">
      <t>ナギナタ</t>
    </rPh>
    <rPh sb="6" eb="7">
      <t>タテ</t>
    </rPh>
    <rPh sb="8" eb="9">
      <t>モ</t>
    </rPh>
    <rPh sb="10" eb="11">
      <t>ジュウ</t>
    </rPh>
    <rPh sb="11" eb="13">
      <t>ホヘイ</t>
    </rPh>
    <rPh sb="14" eb="16">
      <t>ゴエイ</t>
    </rPh>
    <rPh sb="17" eb="19">
      <t>トクイ</t>
    </rPh>
    <phoneticPr fontId="1"/>
  </si>
  <si>
    <t>Soldier of the Deep</t>
    <phoneticPr fontId="1"/>
  </si>
  <si>
    <t>珊瑚の槍を持つ軽歩兵。安いので数合わせには使える</t>
    <rPh sb="0" eb="2">
      <t>サンゴ</t>
    </rPh>
    <rPh sb="3" eb="4">
      <t>ヤリ</t>
    </rPh>
    <rPh sb="5" eb="6">
      <t>モ</t>
    </rPh>
    <rPh sb="7" eb="8">
      <t>ケイ</t>
    </rPh>
    <rPh sb="8" eb="10">
      <t>ホヘイ</t>
    </rPh>
    <rPh sb="11" eb="12">
      <t>ヤス</t>
    </rPh>
    <rPh sb="15" eb="16">
      <t>カズ</t>
    </rPh>
    <rPh sb="16" eb="17">
      <t>ア</t>
    </rPh>
    <rPh sb="21" eb="22">
      <t>ツカ</t>
    </rPh>
    <phoneticPr fontId="1"/>
  </si>
  <si>
    <t>Atlantis</t>
    <phoneticPr fontId="1"/>
  </si>
  <si>
    <t>聖3</t>
    <rPh sb="0" eb="1">
      <t>セイ</t>
    </rPh>
    <phoneticPr fontId="1"/>
  </si>
  <si>
    <t>水3</t>
    <rPh sb="0" eb="1">
      <t>ミズ</t>
    </rPh>
    <phoneticPr fontId="1"/>
  </si>
  <si>
    <t>火水地星+2:100% 火水地星+1:10%</t>
    <rPh sb="0" eb="1">
      <t>ヒ</t>
    </rPh>
    <rPh sb="1" eb="2">
      <t>ミズ</t>
    </rPh>
    <rPh sb="2" eb="3">
      <t>チ</t>
    </rPh>
    <rPh sb="3" eb="4">
      <t>ホシ</t>
    </rPh>
    <rPh sb="12" eb="13">
      <t>ヒ</t>
    </rPh>
    <rPh sb="13" eb="14">
      <t>ミズ</t>
    </rPh>
    <rPh sb="14" eb="15">
      <t>チ</t>
    </rPh>
    <rPh sb="15" eb="16">
      <t>ホシ</t>
    </rPh>
    <phoneticPr fontId="1"/>
  </si>
  <si>
    <t>水2</t>
    <rPh sb="0" eb="1">
      <t>ミズ</t>
    </rPh>
    <phoneticPr fontId="1"/>
  </si>
  <si>
    <t>火水地星+1:100%</t>
    <rPh sb="0" eb="1">
      <t>ヒ</t>
    </rPh>
    <rPh sb="1" eb="2">
      <t>ミズ</t>
    </rPh>
    <rPh sb="2" eb="3">
      <t>チ</t>
    </rPh>
    <rPh sb="3" eb="4">
      <t>ホシ</t>
    </rPh>
    <phoneticPr fontId="1"/>
  </si>
  <si>
    <t>水3星2聖1</t>
    <rPh sb="0" eb="1">
      <t>ミズ</t>
    </rPh>
    <rPh sb="2" eb="3">
      <t>ホシ</t>
    </rPh>
    <rPh sb="4" eb="5">
      <t>セイ</t>
    </rPh>
    <phoneticPr fontId="1"/>
  </si>
  <si>
    <t>水1</t>
    <rPh sb="0" eb="1">
      <t>ミズ</t>
    </rPh>
    <phoneticPr fontId="1"/>
  </si>
  <si>
    <t>水2星1</t>
    <rPh sb="0" eb="1">
      <t>ミズ</t>
    </rPh>
    <rPh sb="2" eb="3">
      <t>ホシ</t>
    </rPh>
    <phoneticPr fontId="1"/>
  </si>
  <si>
    <t>Atlantian Militia:10　Atlantian Light Infantry:10</t>
    <phoneticPr fontId="1"/>
  </si>
  <si>
    <t>Atlantian Shield Bearer:10　War Shambler:10</t>
    <phoneticPr fontId="1"/>
  </si>
  <si>
    <t>Atlantian Infantry:4　Shambler Guard:4</t>
    <phoneticPr fontId="1"/>
  </si>
  <si>
    <t>Captain</t>
    <phoneticPr fontId="1"/>
  </si>
  <si>
    <t>Archer:10</t>
    <phoneticPr fontId="1"/>
  </si>
  <si>
    <t>Summon Monster Fish</t>
    <phoneticPr fontId="1"/>
  </si>
  <si>
    <t>ユニーク召喚（候補1種）\n再召喚不可</t>
    <rPh sb="4" eb="6">
      <t>ショウカン</t>
    </rPh>
    <rPh sb="7" eb="9">
      <t>コウホ</t>
    </rPh>
    <rPh sb="10" eb="11">
      <t>シュ</t>
    </rPh>
    <rPh sb="14" eb="17">
      <t>サイショウカン</t>
    </rPh>
    <rPh sb="17" eb="19">
      <t>フカ</t>
    </rPh>
    <phoneticPr fontId="1"/>
  </si>
  <si>
    <t>トリトン、マーマン、アトランティアン、イリシッド</t>
    <phoneticPr fontId="1"/>
  </si>
  <si>
    <t>The Sunken City, The Void Gate</t>
    <phoneticPr fontId="1"/>
  </si>
  <si>
    <t>水2星3</t>
    <rPh sb="0" eb="1">
      <t>ミズ</t>
    </rPh>
    <rPh sb="2" eb="3">
      <t>ホシ</t>
    </rPh>
    <phoneticPr fontId="1"/>
  </si>
  <si>
    <t>星の魔術師によるVoid Beingの召喚が可能</t>
    <rPh sb="0" eb="1">
      <t>ホシ</t>
    </rPh>
    <rPh sb="2" eb="5">
      <t>マジュツシ</t>
    </rPh>
    <rPh sb="19" eb="21">
      <t>ショウカン</t>
    </rPh>
    <rPh sb="22" eb="24">
      <t>カノウ</t>
    </rPh>
    <phoneticPr fontId="1"/>
  </si>
  <si>
    <t>Slave Priest</t>
  </si>
  <si>
    <t>Slave Mage</t>
  </si>
  <si>
    <t>Slave Trooper</t>
  </si>
  <si>
    <t>Slave Guardian</t>
  </si>
  <si>
    <t>Lobo Guard</t>
  </si>
  <si>
    <t>Shambler Thrall</t>
  </si>
  <si>
    <t>Traitor Prince</t>
    <phoneticPr fontId="1"/>
  </si>
  <si>
    <t>標準的な指揮官。数を率いるのが得意</t>
    <rPh sb="0" eb="3">
      <t>ヒョウジュンテキ</t>
    </rPh>
    <rPh sb="4" eb="7">
      <t>シキカン</t>
    </rPh>
    <rPh sb="8" eb="9">
      <t>カズ</t>
    </rPh>
    <rPh sb="10" eb="11">
      <t>ヒキ</t>
    </rPh>
    <rPh sb="15" eb="17">
      <t>トクイ</t>
    </rPh>
    <phoneticPr fontId="1"/>
  </si>
  <si>
    <t>レベル1の聖職者。奴隷扱いで維持費が安い</t>
    <rPh sb="5" eb="8">
      <t>セイショクシャ</t>
    </rPh>
    <rPh sb="9" eb="11">
      <t>ドレイ</t>
    </rPh>
    <rPh sb="11" eb="12">
      <t>アツカ</t>
    </rPh>
    <rPh sb="14" eb="17">
      <t>イジヒ</t>
    </rPh>
    <rPh sb="18" eb="19">
      <t>ヤス</t>
    </rPh>
    <phoneticPr fontId="1"/>
  </si>
  <si>
    <t>Illithid Lord</t>
    <phoneticPr fontId="1"/>
  </si>
  <si>
    <t>魔法生物向けの指揮官。数は少ないが奴隷管理も得意</t>
    <rPh sb="0" eb="2">
      <t>マホウ</t>
    </rPh>
    <rPh sb="2" eb="4">
      <t>セイブツ</t>
    </rPh>
    <rPh sb="4" eb="5">
      <t>ム</t>
    </rPh>
    <rPh sb="7" eb="10">
      <t>シキカン</t>
    </rPh>
    <rPh sb="11" eb="12">
      <t>カズ</t>
    </rPh>
    <rPh sb="13" eb="14">
      <t>スク</t>
    </rPh>
    <rPh sb="17" eb="19">
      <t>ドレイ</t>
    </rPh>
    <rPh sb="19" eb="21">
      <t>カンリ</t>
    </rPh>
    <rPh sb="22" eb="24">
      <t>トクイ</t>
    </rPh>
    <phoneticPr fontId="1"/>
  </si>
  <si>
    <t>水、星などの魔法技能を持つ。やや高価だが維持費は低め</t>
    <rPh sb="0" eb="1">
      <t>ミズ</t>
    </rPh>
    <rPh sb="2" eb="3">
      <t>ホシ</t>
    </rPh>
    <rPh sb="6" eb="8">
      <t>マホウ</t>
    </rPh>
    <rPh sb="8" eb="10">
      <t>ギノウ</t>
    </rPh>
    <rPh sb="11" eb="12">
      <t>モ</t>
    </rPh>
    <rPh sb="16" eb="18">
      <t>コウカ</t>
    </rPh>
    <rPh sb="20" eb="23">
      <t>イジヒ</t>
    </rPh>
    <rPh sb="24" eb="25">
      <t>ヒク</t>
    </rPh>
    <phoneticPr fontId="1"/>
  </si>
  <si>
    <t>Star Child</t>
    <phoneticPr fontId="1"/>
  </si>
  <si>
    <t>星の魔法技能を持つ暗殺者。研究にもお手頃</t>
    <rPh sb="0" eb="1">
      <t>ホシ</t>
    </rPh>
    <rPh sb="2" eb="4">
      <t>マホウ</t>
    </rPh>
    <rPh sb="4" eb="6">
      <t>ギノウ</t>
    </rPh>
    <rPh sb="7" eb="8">
      <t>モ</t>
    </rPh>
    <rPh sb="9" eb="12">
      <t>アンサツシャ</t>
    </rPh>
    <rPh sb="13" eb="15">
      <t>ケンキュウ</t>
    </rPh>
    <rPh sb="18" eb="20">
      <t>テゴロ</t>
    </rPh>
    <phoneticPr fontId="1"/>
  </si>
  <si>
    <t>Starspawn</t>
    <phoneticPr fontId="1"/>
  </si>
  <si>
    <t>レベル2の聖職者。星などの魔法と召喚技術を備える</t>
    <rPh sb="5" eb="8">
      <t>セイショクシャ</t>
    </rPh>
    <rPh sb="9" eb="10">
      <t>ホシ</t>
    </rPh>
    <rPh sb="13" eb="15">
      <t>マホウ</t>
    </rPh>
    <rPh sb="16" eb="18">
      <t>ショウカン</t>
    </rPh>
    <rPh sb="18" eb="20">
      <t>ギジュツ</t>
    </rPh>
    <rPh sb="21" eb="22">
      <t>ソナ</t>
    </rPh>
    <phoneticPr fontId="1"/>
  </si>
  <si>
    <t>50+</t>
    <phoneticPr fontId="1"/>
  </si>
  <si>
    <t>0+</t>
    <phoneticPr fontId="1"/>
  </si>
  <si>
    <t>Starspawn</t>
    <phoneticPr fontId="1"/>
  </si>
  <si>
    <t>星、水などの魔法技能を持つ。魔力特化でとくに星魔法は得意</t>
    <rPh sb="0" eb="1">
      <t>ホシ</t>
    </rPh>
    <rPh sb="2" eb="3">
      <t>ミズ</t>
    </rPh>
    <rPh sb="6" eb="8">
      <t>マホウ</t>
    </rPh>
    <rPh sb="8" eb="10">
      <t>ギノウ</t>
    </rPh>
    <rPh sb="11" eb="12">
      <t>モ</t>
    </rPh>
    <rPh sb="14" eb="16">
      <t>マリョク</t>
    </rPh>
    <rPh sb="16" eb="18">
      <t>トクカ</t>
    </rPh>
    <rPh sb="22" eb="23">
      <t>ホシ</t>
    </rPh>
    <rPh sb="23" eb="25">
      <t>マホウ</t>
    </rPh>
    <rPh sb="26" eb="28">
      <t>トクイ</t>
    </rPh>
    <phoneticPr fontId="1"/>
  </si>
  <si>
    <t>115+</t>
    <phoneticPr fontId="1"/>
  </si>
  <si>
    <t>Hybrid Commander</t>
    <phoneticPr fontId="1"/>
  </si>
  <si>
    <t>沿岸で雇える指揮官。魔法生物も少しだけ連れられる</t>
    <rPh sb="0" eb="2">
      <t>エンガン</t>
    </rPh>
    <rPh sb="3" eb="4">
      <t>ヤト</t>
    </rPh>
    <rPh sb="6" eb="9">
      <t>シキカン</t>
    </rPh>
    <rPh sb="10" eb="12">
      <t>マホウ</t>
    </rPh>
    <rPh sb="12" eb="14">
      <t>セイブツ</t>
    </rPh>
    <rPh sb="15" eb="16">
      <t>スコ</t>
    </rPh>
    <rPh sb="19" eb="20">
      <t>ツ</t>
    </rPh>
    <phoneticPr fontId="1"/>
  </si>
  <si>
    <t>Meteorite Guard</t>
    <phoneticPr fontId="1"/>
  </si>
  <si>
    <t>魔法の三叉矛を持つ重歩兵。奴隷にあるまじき士気を持つ</t>
    <rPh sb="0" eb="2">
      <t>マホウ</t>
    </rPh>
    <rPh sb="3" eb="5">
      <t>サンサ</t>
    </rPh>
    <rPh sb="5" eb="6">
      <t>ホコ</t>
    </rPh>
    <rPh sb="7" eb="8">
      <t>モ</t>
    </rPh>
    <rPh sb="9" eb="10">
      <t>ジュウ</t>
    </rPh>
    <rPh sb="10" eb="12">
      <t>ホヘイ</t>
    </rPh>
    <rPh sb="13" eb="15">
      <t>ドレイ</t>
    </rPh>
    <rPh sb="21" eb="23">
      <t>シキ</t>
    </rPh>
    <rPh sb="24" eb="25">
      <t>モ</t>
    </rPh>
    <phoneticPr fontId="1"/>
  </si>
  <si>
    <t>Crab Hybrid</t>
    <phoneticPr fontId="1"/>
  </si>
  <si>
    <t>二つの鋏で戦う歩兵。水棲だが戦闘力はなかなかのもの</t>
    <rPh sb="0" eb="1">
      <t>フタ</t>
    </rPh>
    <rPh sb="3" eb="4">
      <t>ハサミ</t>
    </rPh>
    <rPh sb="5" eb="6">
      <t>タタカ</t>
    </rPh>
    <rPh sb="7" eb="9">
      <t>ホヘイ</t>
    </rPh>
    <rPh sb="10" eb="12">
      <t>スイセイ</t>
    </rPh>
    <rPh sb="14" eb="17">
      <t>セントウリョク</t>
    </rPh>
    <phoneticPr fontId="1"/>
  </si>
  <si>
    <t>Illithid</t>
    <phoneticPr fontId="1"/>
  </si>
  <si>
    <t>思念により敵を麻痺させる。前衛の支援として効果的</t>
    <rPh sb="0" eb="2">
      <t>シネン</t>
    </rPh>
    <rPh sb="5" eb="6">
      <t>テキ</t>
    </rPh>
    <rPh sb="7" eb="9">
      <t>マヒ</t>
    </rPh>
    <rPh sb="13" eb="15">
      <t>ゼンエイ</t>
    </rPh>
    <rPh sb="16" eb="18">
      <t>シエン</t>
    </rPh>
    <rPh sb="21" eb="24">
      <t>コウカテキ</t>
    </rPh>
    <phoneticPr fontId="1"/>
  </si>
  <si>
    <t>Illithid Soldier</t>
    <phoneticPr fontId="1"/>
  </si>
  <si>
    <t>魔法の三叉矛を持つ重歩兵。装備は良いが白兵戦には半端な大柄さが痛い</t>
    <rPh sb="0" eb="2">
      <t>マホウ</t>
    </rPh>
    <rPh sb="3" eb="5">
      <t>サンサ</t>
    </rPh>
    <rPh sb="5" eb="6">
      <t>ホコ</t>
    </rPh>
    <rPh sb="7" eb="8">
      <t>モ</t>
    </rPh>
    <rPh sb="9" eb="10">
      <t>ジュウ</t>
    </rPh>
    <rPh sb="10" eb="12">
      <t>ホヘイ</t>
    </rPh>
    <rPh sb="13" eb="15">
      <t>ソウビ</t>
    </rPh>
    <rPh sb="16" eb="17">
      <t>イ</t>
    </rPh>
    <rPh sb="19" eb="22">
      <t>ハクヘイセン</t>
    </rPh>
    <rPh sb="24" eb="26">
      <t>ハンパ</t>
    </rPh>
    <rPh sb="27" eb="29">
      <t>オオガラ</t>
    </rPh>
    <rPh sb="31" eb="32">
      <t>イタ</t>
    </rPh>
    <phoneticPr fontId="1"/>
  </si>
  <si>
    <t>R'lyeh</t>
    <phoneticPr fontId="1"/>
  </si>
  <si>
    <t>Slave Priest</t>
    <phoneticPr fontId="1"/>
  </si>
  <si>
    <t>Slave Mage</t>
    <phoneticPr fontId="1"/>
  </si>
  <si>
    <t>水地星緑+1:100%</t>
    <rPh sb="0" eb="1">
      <t>ミズ</t>
    </rPh>
    <rPh sb="1" eb="2">
      <t>チ</t>
    </rPh>
    <rPh sb="2" eb="3">
      <t>ホシ</t>
    </rPh>
    <rPh sb="3" eb="4">
      <t>ミドリ</t>
    </rPh>
    <phoneticPr fontId="1"/>
  </si>
  <si>
    <t>Star Child</t>
    <phoneticPr fontId="1"/>
  </si>
  <si>
    <t>星1</t>
    <rPh sb="0" eb="1">
      <t>ホシ</t>
    </rPh>
    <phoneticPr fontId="1"/>
  </si>
  <si>
    <t>星1聖2</t>
    <rPh sb="0" eb="1">
      <t>ホシ</t>
    </rPh>
    <rPh sb="2" eb="3">
      <t>セイ</t>
    </rPh>
    <phoneticPr fontId="1"/>
  </si>
  <si>
    <t>水地星死+1:100%</t>
    <rPh sb="0" eb="1">
      <t>ミズ</t>
    </rPh>
    <rPh sb="1" eb="2">
      <t>チ</t>
    </rPh>
    <rPh sb="2" eb="3">
      <t>ホシ</t>
    </rPh>
    <rPh sb="3" eb="4">
      <t>シ</t>
    </rPh>
    <phoneticPr fontId="1"/>
  </si>
  <si>
    <t>水1星3</t>
    <rPh sb="0" eb="1">
      <t>ミズ</t>
    </rPh>
    <rPh sb="2" eb="3">
      <t>ホシ</t>
    </rPh>
    <phoneticPr fontId="1"/>
  </si>
  <si>
    <t>水地星死+1:100% 水地星死+1:100% 水地星死+1:10%</t>
    <rPh sb="0" eb="1">
      <t>ミズ</t>
    </rPh>
    <rPh sb="1" eb="2">
      <t>チ</t>
    </rPh>
    <rPh sb="2" eb="3">
      <t>ホシ</t>
    </rPh>
    <rPh sb="3" eb="4">
      <t>シ</t>
    </rPh>
    <rPh sb="12" eb="13">
      <t>ミズ</t>
    </rPh>
    <rPh sb="13" eb="14">
      <t>チ</t>
    </rPh>
    <rPh sb="14" eb="15">
      <t>ホシ</t>
    </rPh>
    <rPh sb="15" eb="16">
      <t>シ</t>
    </rPh>
    <rPh sb="24" eb="25">
      <t>ミズ</t>
    </rPh>
    <rPh sb="25" eb="26">
      <t>チ</t>
    </rPh>
    <rPh sb="26" eb="27">
      <t>ホシ</t>
    </rPh>
    <rPh sb="27" eb="28">
      <t>シ</t>
    </rPh>
    <phoneticPr fontId="1"/>
  </si>
  <si>
    <t>R'lyeh</t>
    <phoneticPr fontId="1"/>
  </si>
  <si>
    <t>Lobo Guard:20　Slave Trooper:10</t>
    <phoneticPr fontId="1"/>
  </si>
  <si>
    <t>TrooperはAtlantian</t>
    <phoneticPr fontId="1"/>
  </si>
  <si>
    <t>Slave Guardian:10　Shambler Thrall:5</t>
    <phoneticPr fontId="1"/>
  </si>
  <si>
    <t>GuardianはAtlantianの兜持ち</t>
    <rPh sb="19" eb="20">
      <t>カブト</t>
    </rPh>
    <rPh sb="20" eb="21">
      <t>モ</t>
    </rPh>
    <phoneticPr fontId="1"/>
  </si>
  <si>
    <t>Illithid Soldier:2　Slave Guardian:4</t>
    <phoneticPr fontId="1"/>
  </si>
  <si>
    <t>Pelagiaは、海中に形成された最初の王国でした。
それは、鰭のような足を持つ人型種族、Tritonの国です。
強大なるTritonの聖王に統治され、この国は海の大部分を支配しました。
海の深みを粉砕した破滅的な事件の後、Pelagiaは素早く回復しました。
R'lyehは破壊され、奇妙な種族の下で再建され、AtlantisはそのBasalt Cityが倒壊し、彼らの王が壊れた柱の下に埋もれたことで、かつての力の多くを失いました。
一方で、Pelagiaは深海に決して依存しておらず、そのため落ちた星は彼らの住処に影響を及ぼしませんでした。
Triton王国は生き延び、進化しました。
初期の時代のTriton Kingは、その聖職者としての権限の多くを失いました。
彼らは今も尊重されていますが、神聖な存在として崇拝されることはなく、彼らはその下等な親類から離れました。
現在、彼らの統治は名ばかりのもので、内省し、海の神秘を会得しようと試みています。
王国の部族間の境界は時と共に薄れていき、Shark部族とTurtle部族は、今ではより大きなPelagia文化の一部となりました。
Berytosの滅亡後、Mermanとその沿岸部の貿易商は他の取引先を見つけましたが、彼らは今でもPelagiaの経済の重要な部分で、また彼らは海に青銅を齎しました。
現在、Pelagiaの兵士たちは初期の時代の粗雑な防具を捨て、輝く青銅の鎧を着て戦います。
BerytosやTherodosとの過去の接触は、Telkhineの秘密や伝説に対する関心をそそりました。
Therodosの最終的な安息により、Telkhineの秘密は、Pelagiaの賢者たちが利用できるものとなりました。</t>
    <phoneticPr fontId="1"/>
  </si>
  <si>
    <t>トリトン、マーマン</t>
    <phoneticPr fontId="1"/>
  </si>
  <si>
    <t>Castle</t>
    <phoneticPr fontId="1"/>
  </si>
  <si>
    <t>Standard</t>
    <phoneticPr fontId="1"/>
  </si>
  <si>
    <t>Sea</t>
    <phoneticPr fontId="1"/>
  </si>
  <si>
    <t>Palace of Pearls</t>
    <phoneticPr fontId="1"/>
  </si>
  <si>
    <t>水4緑1</t>
    <rPh sb="0" eb="1">
      <t>ミズ</t>
    </rPh>
    <rPh sb="2" eb="3">
      <t>ミドリ</t>
    </rPh>
    <phoneticPr fontId="1"/>
  </si>
  <si>
    <t>Merman Scout</t>
  </si>
  <si>
    <t>Pelagian Captain</t>
  </si>
  <si>
    <t>Merman Priest</t>
  </si>
  <si>
    <t>Pelagian Mermage</t>
  </si>
  <si>
    <t>10</t>
  </si>
  <si>
    <t>Pearl Clan Priest</t>
  </si>
  <si>
    <t>Pearl Mage</t>
  </si>
  <si>
    <t>Pelagian Militia</t>
  </si>
  <si>
    <t>Pelagian Soldier</t>
  </si>
  <si>
    <t>Hippocampus</t>
  </si>
  <si>
    <t>20</t>
  </si>
  <si>
    <t>Wave Lord</t>
    <phoneticPr fontId="1"/>
  </si>
  <si>
    <t>水棲の指揮官。自力では海を離れられない</t>
    <rPh sb="0" eb="2">
      <t>スイセイ</t>
    </rPh>
    <rPh sb="3" eb="6">
      <t>シキカン</t>
    </rPh>
    <rPh sb="7" eb="9">
      <t>ジリキ</t>
    </rPh>
    <rPh sb="11" eb="12">
      <t>ウミ</t>
    </rPh>
    <rPh sb="13" eb="14">
      <t>ハナ</t>
    </rPh>
    <phoneticPr fontId="1"/>
  </si>
  <si>
    <t>指揮官</t>
    <rPh sb="0" eb="3">
      <t>シキカン</t>
    </rPh>
    <phoneticPr fontId="1"/>
  </si>
  <si>
    <t>Amber Clan Noble</t>
    <phoneticPr fontId="1"/>
  </si>
  <si>
    <t>海</t>
    <rPh sb="0" eb="1">
      <t>ウミ</t>
    </rPh>
    <phoneticPr fontId="1"/>
  </si>
  <si>
    <t>水棲の上位指揮官。ほぼ海戦用だが指揮能力は高め</t>
    <rPh sb="0" eb="2">
      <t>スイセイ</t>
    </rPh>
    <rPh sb="3" eb="5">
      <t>ジョウイ</t>
    </rPh>
    <rPh sb="5" eb="8">
      <t>シキカン</t>
    </rPh>
    <rPh sb="11" eb="13">
      <t>カイセン</t>
    </rPh>
    <rPh sb="13" eb="14">
      <t>ヨウ</t>
    </rPh>
    <rPh sb="16" eb="18">
      <t>シキ</t>
    </rPh>
    <rPh sb="18" eb="20">
      <t>ノウリョク</t>
    </rPh>
    <rPh sb="21" eb="22">
      <t>タカ</t>
    </rPh>
    <phoneticPr fontId="1"/>
  </si>
  <si>
    <t>14</t>
    <phoneticPr fontId="1"/>
  </si>
  <si>
    <t>a</t>
    <phoneticPr fontId="1"/>
  </si>
  <si>
    <t>Pelagian Mystic</t>
    <phoneticPr fontId="1"/>
  </si>
  <si>
    <t>y</t>
    <phoneticPr fontId="1"/>
  </si>
  <si>
    <t>魔術師</t>
    <rPh sb="0" eb="3">
      <t>マジュツシ</t>
    </rPh>
    <phoneticPr fontId="1"/>
  </si>
  <si>
    <t>風水地などの魔法技能を持つ。研究が得意</t>
    <rPh sb="0" eb="1">
      <t>カゼ</t>
    </rPh>
    <rPh sb="1" eb="2">
      <t>ミズ</t>
    </rPh>
    <rPh sb="2" eb="3">
      <t>チ</t>
    </rPh>
    <rPh sb="6" eb="8">
      <t>マホウ</t>
    </rPh>
    <rPh sb="8" eb="10">
      <t>ギノウ</t>
    </rPh>
    <rPh sb="11" eb="12">
      <t>モ</t>
    </rPh>
    <rPh sb="14" eb="16">
      <t>ケンキュウ</t>
    </rPh>
    <rPh sb="17" eb="19">
      <t>トクイ</t>
    </rPh>
    <phoneticPr fontId="1"/>
  </si>
  <si>
    <t>20+</t>
    <phoneticPr fontId="1"/>
  </si>
  <si>
    <t>16</t>
    <phoneticPr fontId="1"/>
  </si>
  <si>
    <t>f</t>
    <phoneticPr fontId="1"/>
  </si>
  <si>
    <t>Amber Clan Priest</t>
    <phoneticPr fontId="1"/>
  </si>
  <si>
    <t>聖職者</t>
    <rPh sb="0" eb="3">
      <t>セイショクシャ</t>
    </rPh>
    <phoneticPr fontId="1"/>
  </si>
  <si>
    <t>y</t>
    <phoneticPr fontId="1"/>
  </si>
  <si>
    <t>レベル1の聖職者。指揮もできるが海からは出られない</t>
    <rPh sb="5" eb="8">
      <t>セイショクシャ</t>
    </rPh>
    <rPh sb="9" eb="11">
      <t>シキ</t>
    </rPh>
    <rPh sb="16" eb="17">
      <t>ウミ</t>
    </rPh>
    <rPh sb="20" eb="21">
      <t>デ</t>
    </rPh>
    <phoneticPr fontId="1"/>
  </si>
  <si>
    <t>18</t>
    <phoneticPr fontId="1"/>
  </si>
  <si>
    <t>Amber Clan Mage</t>
    <phoneticPr fontId="1"/>
  </si>
  <si>
    <t>水、火などの魔法技能を持つ。こちらも水棲</t>
    <rPh sb="0" eb="1">
      <t>ミズ</t>
    </rPh>
    <rPh sb="2" eb="3">
      <t>ヒ</t>
    </rPh>
    <rPh sb="6" eb="8">
      <t>マホウ</t>
    </rPh>
    <rPh sb="8" eb="10">
      <t>ギノウ</t>
    </rPh>
    <rPh sb="11" eb="12">
      <t>モ</t>
    </rPh>
    <rPh sb="18" eb="20">
      <t>スイセイ</t>
    </rPh>
    <phoneticPr fontId="1"/>
  </si>
  <si>
    <t>水、星などの魔法技能を持つ。真珠養殖が可能</t>
    <rPh sb="0" eb="1">
      <t>ミズ</t>
    </rPh>
    <rPh sb="2" eb="3">
      <t>ホシ</t>
    </rPh>
    <rPh sb="6" eb="8">
      <t>マホウ</t>
    </rPh>
    <rPh sb="8" eb="10">
      <t>ギノウ</t>
    </rPh>
    <rPh sb="11" eb="12">
      <t>モ</t>
    </rPh>
    <rPh sb="14" eb="16">
      <t>シンジュ</t>
    </rPh>
    <rPh sb="16" eb="18">
      <t>ヨウショク</t>
    </rPh>
    <rPh sb="19" eb="21">
      <t>カノウ</t>
    </rPh>
    <phoneticPr fontId="1"/>
  </si>
  <si>
    <t>25+</t>
    <phoneticPr fontId="1"/>
  </si>
  <si>
    <t>Triton Prince</t>
    <phoneticPr fontId="1"/>
  </si>
  <si>
    <t>最上位指揮官。水棲のため陸への対応には一手間かかる</t>
    <rPh sb="0" eb="3">
      <t>サイジョウイ</t>
    </rPh>
    <rPh sb="3" eb="6">
      <t>シキカン</t>
    </rPh>
    <rPh sb="7" eb="9">
      <t>スイセイ</t>
    </rPh>
    <rPh sb="12" eb="13">
      <t>リク</t>
    </rPh>
    <rPh sb="15" eb="17">
      <t>タイオウ</t>
    </rPh>
    <rPh sb="19" eb="22">
      <t>ヒトテマ</t>
    </rPh>
    <phoneticPr fontId="1"/>
  </si>
  <si>
    <t>Triton King</t>
    <phoneticPr fontId="1"/>
  </si>
  <si>
    <t>水などの魔法技能を持つ。水棲だが指揮も十分可能</t>
    <rPh sb="0" eb="1">
      <t>ミズ</t>
    </rPh>
    <rPh sb="4" eb="6">
      <t>マホウ</t>
    </rPh>
    <rPh sb="6" eb="8">
      <t>ギノウ</t>
    </rPh>
    <rPh sb="9" eb="10">
      <t>モ</t>
    </rPh>
    <rPh sb="12" eb="14">
      <t>スイセイ</t>
    </rPh>
    <rPh sb="16" eb="18">
      <t>シキ</t>
    </rPh>
    <rPh sb="19" eb="21">
      <t>ジュウブン</t>
    </rPh>
    <rPh sb="21" eb="23">
      <t>カノウ</t>
    </rPh>
    <phoneticPr fontId="1"/>
  </si>
  <si>
    <t>30+</t>
    <phoneticPr fontId="1"/>
  </si>
  <si>
    <t>Conqueror of the Closed Realm</t>
    <phoneticPr fontId="1"/>
  </si>
  <si>
    <t>レベル1の聖職者。魔法技能も持ち陸にも上がれる</t>
    <rPh sb="5" eb="8">
      <t>セイショクシャ</t>
    </rPh>
    <rPh sb="9" eb="11">
      <t>マホウ</t>
    </rPh>
    <rPh sb="11" eb="13">
      <t>ギノウ</t>
    </rPh>
    <rPh sb="14" eb="15">
      <t>モ</t>
    </rPh>
    <rPh sb="16" eb="17">
      <t>リク</t>
    </rPh>
    <rPh sb="19" eb="20">
      <t>ア</t>
    </rPh>
    <phoneticPr fontId="1"/>
  </si>
  <si>
    <t>5+</t>
    <phoneticPr fontId="1"/>
  </si>
  <si>
    <t>Merman Commander</t>
    <phoneticPr fontId="1"/>
  </si>
  <si>
    <t>Daduchos</t>
    <phoneticPr fontId="1"/>
  </si>
  <si>
    <t>10+</t>
    <phoneticPr fontId="1"/>
  </si>
  <si>
    <t>火などの魔法技能を持つ。研究が得意</t>
    <rPh sb="0" eb="1">
      <t>ヒ</t>
    </rPh>
    <rPh sb="4" eb="6">
      <t>マホウ</t>
    </rPh>
    <rPh sb="6" eb="8">
      <t>ギノウ</t>
    </rPh>
    <rPh sb="9" eb="10">
      <t>モ</t>
    </rPh>
    <rPh sb="12" eb="14">
      <t>ケンキュウ</t>
    </rPh>
    <rPh sb="15" eb="17">
      <t>トクイ</t>
    </rPh>
    <phoneticPr fontId="1"/>
  </si>
  <si>
    <t>Merman</t>
    <phoneticPr fontId="1"/>
  </si>
  <si>
    <t>Wave Warrior</t>
    <phoneticPr fontId="1"/>
  </si>
  <si>
    <t>三叉矛を持つ歩兵。Mermanの中では戦闘技能が高いほう</t>
    <rPh sb="0" eb="2">
      <t>サンサ</t>
    </rPh>
    <rPh sb="2" eb="3">
      <t>ホコ</t>
    </rPh>
    <rPh sb="4" eb="5">
      <t>モ</t>
    </rPh>
    <rPh sb="6" eb="8">
      <t>ホヘイ</t>
    </rPh>
    <rPh sb="16" eb="17">
      <t>ナカ</t>
    </rPh>
    <rPh sb="19" eb="21">
      <t>セントウ</t>
    </rPh>
    <rPh sb="21" eb="23">
      <t>ギノウ</t>
    </rPh>
    <rPh sb="24" eb="25">
      <t>タカ</t>
    </rPh>
    <phoneticPr fontId="1"/>
  </si>
  <si>
    <t>珊瑚の槍を持つ民兵。他の民兵よりは戦闘技能や士気は高め</t>
    <rPh sb="0" eb="2">
      <t>サンゴ</t>
    </rPh>
    <rPh sb="3" eb="4">
      <t>ヤリ</t>
    </rPh>
    <rPh sb="5" eb="6">
      <t>モ</t>
    </rPh>
    <rPh sb="7" eb="9">
      <t>ミンペイ</t>
    </rPh>
    <rPh sb="10" eb="11">
      <t>ホカ</t>
    </rPh>
    <rPh sb="12" eb="14">
      <t>ミンペイ</t>
    </rPh>
    <rPh sb="17" eb="19">
      <t>セントウ</t>
    </rPh>
    <rPh sb="19" eb="21">
      <t>ギノウ</t>
    </rPh>
    <rPh sb="22" eb="24">
      <t>シキ</t>
    </rPh>
    <rPh sb="25" eb="26">
      <t>タカ</t>
    </rPh>
    <phoneticPr fontId="1"/>
  </si>
  <si>
    <t>短三叉矛と盾を持つ歩兵。値段の割に優秀だが陸には上がれない</t>
    <rPh sb="0" eb="1">
      <t>タン</t>
    </rPh>
    <rPh sb="1" eb="3">
      <t>サンサ</t>
    </rPh>
    <rPh sb="3" eb="4">
      <t>ホコ</t>
    </rPh>
    <rPh sb="5" eb="6">
      <t>タテ</t>
    </rPh>
    <rPh sb="7" eb="8">
      <t>モ</t>
    </rPh>
    <rPh sb="9" eb="11">
      <t>ホヘイ</t>
    </rPh>
    <rPh sb="12" eb="14">
      <t>ネダン</t>
    </rPh>
    <rPh sb="15" eb="16">
      <t>ワリ</t>
    </rPh>
    <rPh sb="17" eb="19">
      <t>ユウシュウ</t>
    </rPh>
    <rPh sb="21" eb="22">
      <t>オカ</t>
    </rPh>
    <rPh sb="24" eb="25">
      <t>ア</t>
    </rPh>
    <phoneticPr fontId="1"/>
  </si>
  <si>
    <t>Coral Clan Hoplite</t>
    <phoneticPr fontId="1"/>
  </si>
  <si>
    <t>珊瑚の長槍と盾を持つ重歩兵。密集した隊列を組む</t>
    <rPh sb="0" eb="2">
      <t>サンゴ</t>
    </rPh>
    <rPh sb="3" eb="4">
      <t>ナガ</t>
    </rPh>
    <rPh sb="4" eb="5">
      <t>ヤリ</t>
    </rPh>
    <rPh sb="6" eb="7">
      <t>タテ</t>
    </rPh>
    <rPh sb="8" eb="9">
      <t>モ</t>
    </rPh>
    <rPh sb="10" eb="11">
      <t>ジュウ</t>
    </rPh>
    <rPh sb="11" eb="13">
      <t>ホヘイ</t>
    </rPh>
    <rPh sb="14" eb="16">
      <t>ミッシュウ</t>
    </rPh>
    <rPh sb="18" eb="20">
      <t>タイレツ</t>
    </rPh>
    <rPh sb="21" eb="22">
      <t>ク</t>
    </rPh>
    <phoneticPr fontId="1"/>
  </si>
  <si>
    <t>Amber Clan Guard</t>
    <phoneticPr fontId="1"/>
  </si>
  <si>
    <t>歩兵</t>
    <rPh sb="0" eb="2">
      <t>ホヘイ</t>
    </rPh>
    <phoneticPr fontId="1"/>
  </si>
  <si>
    <t>12</t>
    <phoneticPr fontId="1"/>
  </si>
  <si>
    <t>短三叉矛と盾を持つ重歩兵。戦闘技能が向上している</t>
    <rPh sb="0" eb="1">
      <t>タン</t>
    </rPh>
    <rPh sb="1" eb="3">
      <t>サンサ</t>
    </rPh>
    <rPh sb="3" eb="4">
      <t>ホコ</t>
    </rPh>
    <rPh sb="5" eb="6">
      <t>タテ</t>
    </rPh>
    <rPh sb="7" eb="8">
      <t>モ</t>
    </rPh>
    <rPh sb="9" eb="10">
      <t>ジュウ</t>
    </rPh>
    <rPh sb="10" eb="12">
      <t>ホヘイ</t>
    </rPh>
    <rPh sb="13" eb="15">
      <t>セントウ</t>
    </rPh>
    <rPh sb="15" eb="17">
      <t>ギノウ</t>
    </rPh>
    <rPh sb="18" eb="20">
      <t>コウジョウ</t>
    </rPh>
    <phoneticPr fontId="1"/>
  </si>
  <si>
    <t>Knight of the Deeps</t>
    <phoneticPr fontId="1"/>
  </si>
  <si>
    <t>槍、突撃槍、盾を持つ重騎兵。海中での戦いでは頼りになる</t>
    <rPh sb="0" eb="1">
      <t>ヤリ</t>
    </rPh>
    <rPh sb="2" eb="4">
      <t>トツゲキ</t>
    </rPh>
    <rPh sb="4" eb="5">
      <t>ヤリ</t>
    </rPh>
    <rPh sb="6" eb="7">
      <t>タテ</t>
    </rPh>
    <rPh sb="8" eb="9">
      <t>モ</t>
    </rPh>
    <rPh sb="10" eb="11">
      <t>ジュウ</t>
    </rPh>
    <rPh sb="11" eb="13">
      <t>キヘイ</t>
    </rPh>
    <rPh sb="14" eb="16">
      <t>カイチュウ</t>
    </rPh>
    <rPh sb="18" eb="19">
      <t>タタカ</t>
    </rPh>
    <rPh sb="22" eb="23">
      <t>タヨ</t>
    </rPh>
    <phoneticPr fontId="1"/>
  </si>
  <si>
    <t>Champion of the Closed Realm</t>
    <phoneticPr fontId="1"/>
  </si>
  <si>
    <t>小剣と盾を持つ歩兵。鉄製装備であり陸戦を想定されている</t>
    <rPh sb="0" eb="2">
      <t>ショウケン</t>
    </rPh>
    <rPh sb="3" eb="4">
      <t>タテ</t>
    </rPh>
    <rPh sb="5" eb="6">
      <t>モ</t>
    </rPh>
    <rPh sb="7" eb="9">
      <t>ホヘイ</t>
    </rPh>
    <rPh sb="10" eb="12">
      <t>テツセイ</t>
    </rPh>
    <rPh sb="12" eb="14">
      <t>ソウビ</t>
    </rPh>
    <rPh sb="17" eb="19">
      <t>リクセン</t>
    </rPh>
    <rPh sb="20" eb="22">
      <t>ソウテイ</t>
    </rPh>
    <phoneticPr fontId="1"/>
  </si>
  <si>
    <t>Merman Hoplite</t>
    <phoneticPr fontId="1"/>
  </si>
  <si>
    <t>長槍と丸盾を持つ重歩兵。海中の精鋭ほどの技量はない</t>
    <rPh sb="0" eb="1">
      <t>ナガ</t>
    </rPh>
    <rPh sb="1" eb="2">
      <t>ヤリ</t>
    </rPh>
    <rPh sb="3" eb="4">
      <t>マル</t>
    </rPh>
    <rPh sb="4" eb="5">
      <t>タテ</t>
    </rPh>
    <rPh sb="6" eb="7">
      <t>モ</t>
    </rPh>
    <rPh sb="8" eb="9">
      <t>ジュウ</t>
    </rPh>
    <rPh sb="9" eb="11">
      <t>ホヘイ</t>
    </rPh>
    <rPh sb="12" eb="14">
      <t>カイチュウ</t>
    </rPh>
    <rPh sb="15" eb="17">
      <t>セイエイ</t>
    </rPh>
    <rPh sb="20" eb="22">
      <t>ギリョウ</t>
    </rPh>
    <phoneticPr fontId="1"/>
  </si>
  <si>
    <t>10</t>
    <phoneticPr fontId="1"/>
  </si>
  <si>
    <t>Apostate of the Closed Realm</t>
    <phoneticPr fontId="1"/>
  </si>
  <si>
    <t>小剣、投槍、盾を持つ歩兵。戦闘技能は高いが装備が中途半端</t>
    <rPh sb="0" eb="2">
      <t>ショウケン</t>
    </rPh>
    <rPh sb="3" eb="5">
      <t>ナゲヤリ</t>
    </rPh>
    <rPh sb="6" eb="7">
      <t>タテ</t>
    </rPh>
    <rPh sb="8" eb="9">
      <t>モ</t>
    </rPh>
    <rPh sb="10" eb="12">
      <t>ホヘイ</t>
    </rPh>
    <rPh sb="13" eb="15">
      <t>セントウ</t>
    </rPh>
    <rPh sb="15" eb="17">
      <t>ギノウ</t>
    </rPh>
    <rPh sb="18" eb="19">
      <t>タカ</t>
    </rPh>
    <rPh sb="21" eb="23">
      <t>ソウビ</t>
    </rPh>
    <rPh sb="24" eb="26">
      <t>チュウト</t>
    </rPh>
    <rPh sb="26" eb="28">
      <t>ハンパ</t>
    </rPh>
    <phoneticPr fontId="1"/>
  </si>
  <si>
    <t>12</t>
    <phoneticPr fontId="1"/>
  </si>
  <si>
    <t>Pelagia</t>
    <phoneticPr fontId="1"/>
  </si>
  <si>
    <t>Merman Priest</t>
    <phoneticPr fontId="1"/>
  </si>
  <si>
    <t>聖1</t>
    <rPh sb="0" eb="1">
      <t>セイ</t>
    </rPh>
    <phoneticPr fontId="1"/>
  </si>
  <si>
    <t>Pelagian Mermage</t>
    <phoneticPr fontId="1"/>
  </si>
  <si>
    <t>水1</t>
    <rPh sb="0" eb="1">
      <t>ミズ</t>
    </rPh>
    <phoneticPr fontId="1"/>
  </si>
  <si>
    <t>風水地緑+1:;100%</t>
    <rPh sb="0" eb="1">
      <t>カゼ</t>
    </rPh>
    <rPh sb="1" eb="2">
      <t>ミズ</t>
    </rPh>
    <rPh sb="2" eb="3">
      <t>チ</t>
    </rPh>
    <rPh sb="3" eb="4">
      <t>ミドリ</t>
    </rPh>
    <phoneticPr fontId="1"/>
  </si>
  <si>
    <t>風1水1地1</t>
    <rPh sb="0" eb="1">
      <t>カゼ</t>
    </rPh>
    <rPh sb="2" eb="3">
      <t>ミズ</t>
    </rPh>
    <rPh sb="4" eb="5">
      <t>チ</t>
    </rPh>
    <phoneticPr fontId="1"/>
  </si>
  <si>
    <t>風水地星+1:100%</t>
    <rPh sb="0" eb="1">
      <t>カゼ</t>
    </rPh>
    <rPh sb="1" eb="2">
      <t>ミズ</t>
    </rPh>
    <rPh sb="2" eb="3">
      <t>チ</t>
    </rPh>
    <rPh sb="3" eb="4">
      <t>ホシ</t>
    </rPh>
    <phoneticPr fontId="1"/>
  </si>
  <si>
    <t>火1水2</t>
    <rPh sb="0" eb="1">
      <t>ヒ</t>
    </rPh>
    <rPh sb="2" eb="3">
      <t>ミズ</t>
    </rPh>
    <phoneticPr fontId="1"/>
  </si>
  <si>
    <t>水地緑+1:100%</t>
    <rPh sb="0" eb="1">
      <t>ミズ</t>
    </rPh>
    <rPh sb="1" eb="2">
      <t>チ</t>
    </rPh>
    <rPh sb="2" eb="3">
      <t>ミドリ</t>
    </rPh>
    <phoneticPr fontId="1"/>
  </si>
  <si>
    <t>Pearl Clan Priest</t>
    <phoneticPr fontId="1"/>
  </si>
  <si>
    <t>聖2</t>
    <rPh sb="0" eb="1">
      <t>セイ</t>
    </rPh>
    <phoneticPr fontId="1"/>
  </si>
  <si>
    <t>Pearl Mage</t>
    <phoneticPr fontId="1"/>
  </si>
  <si>
    <t>水2星1</t>
    <rPh sb="0" eb="1">
      <t>ミズ</t>
    </rPh>
    <rPh sb="2" eb="3">
      <t>ホシ</t>
    </rPh>
    <phoneticPr fontId="1"/>
  </si>
  <si>
    <t>風水星緑+1:100%</t>
    <rPh sb="0" eb="1">
      <t>カゼ</t>
    </rPh>
    <rPh sb="1" eb="2">
      <t>ミズ</t>
    </rPh>
    <rPh sb="2" eb="3">
      <t>ホシ</t>
    </rPh>
    <rPh sb="3" eb="4">
      <t>ミドリ</t>
    </rPh>
    <phoneticPr fontId="1"/>
  </si>
  <si>
    <t>都</t>
    <rPh sb="0" eb="1">
      <t>ミヤコ</t>
    </rPh>
    <phoneticPr fontId="1"/>
  </si>
  <si>
    <t>水4</t>
    <rPh sb="0" eb="1">
      <t>ミズ</t>
    </rPh>
    <phoneticPr fontId="1"/>
  </si>
  <si>
    <t>風星緑+1:100% 風星緑+1:100% 風水星緑+1:10%</t>
    <rPh sb="0" eb="1">
      <t>カゼ</t>
    </rPh>
    <rPh sb="1" eb="2">
      <t>ホシ</t>
    </rPh>
    <rPh sb="2" eb="3">
      <t>ミドリ</t>
    </rPh>
    <rPh sb="11" eb="12">
      <t>カゼ</t>
    </rPh>
    <rPh sb="12" eb="13">
      <t>ホシ</t>
    </rPh>
    <rPh sb="13" eb="14">
      <t>ミドリ</t>
    </rPh>
    <rPh sb="22" eb="23">
      <t>カゼ</t>
    </rPh>
    <rPh sb="23" eb="24">
      <t>ミズ</t>
    </rPh>
    <rPh sb="24" eb="25">
      <t>ホシ</t>
    </rPh>
    <rPh sb="25" eb="26">
      <t>ミドリ</t>
    </rPh>
    <phoneticPr fontId="1"/>
  </si>
  <si>
    <t>17+</t>
  </si>
  <si>
    <t>17+</t>
    <phoneticPr fontId="1"/>
  </si>
  <si>
    <t>風地星+1:100%</t>
    <rPh sb="0" eb="1">
      <t>カゼ</t>
    </rPh>
    <rPh sb="1" eb="2">
      <t>チ</t>
    </rPh>
    <rPh sb="2" eb="3">
      <t>ホシ</t>
    </rPh>
    <phoneticPr fontId="1"/>
  </si>
  <si>
    <t>海岸</t>
    <rPh sb="0" eb="1">
      <t>ウミ</t>
    </rPh>
    <rPh sb="1" eb="2">
      <t>キシ</t>
    </rPh>
    <phoneticPr fontId="1"/>
  </si>
  <si>
    <t>岸</t>
    <rPh sb="0" eb="1">
      <t>キシ</t>
    </rPh>
    <phoneticPr fontId="1"/>
  </si>
  <si>
    <t>火1</t>
    <rPh sb="0" eb="1">
      <t>ヒ</t>
    </rPh>
    <phoneticPr fontId="1"/>
  </si>
  <si>
    <t>Hekateride</t>
  </si>
  <si>
    <t>Daktyl</t>
  </si>
  <si>
    <t>Summon Hekateride</t>
    <phoneticPr fontId="1"/>
  </si>
  <si>
    <t>Summon Daktyl</t>
    <phoneticPr fontId="1"/>
  </si>
  <si>
    <t>Conjuration</t>
    <phoneticPr fontId="1"/>
  </si>
  <si>
    <t>Summon Hekateride</t>
    <phoneticPr fontId="1"/>
  </si>
  <si>
    <t>緑3</t>
    <rPh sb="0" eb="1">
      <t>ミドリ</t>
    </rPh>
    <phoneticPr fontId="1"/>
  </si>
  <si>
    <t>水1</t>
    <rPh sb="0" eb="1">
      <t>ミズ</t>
    </rPh>
    <phoneticPr fontId="1"/>
  </si>
  <si>
    <t>儀式</t>
    <rPh sb="0" eb="2">
      <t>ギシキ</t>
    </rPh>
    <phoneticPr fontId="1"/>
  </si>
  <si>
    <t>水陸両用</t>
    <rPh sb="0" eb="2">
      <t>スイリク</t>
    </rPh>
    <rPh sb="2" eb="4">
      <t>リョウヨウ</t>
    </rPh>
    <phoneticPr fontId="1"/>
  </si>
  <si>
    <t>指揮官召喚</t>
    <rPh sb="0" eb="3">
      <t>シキカン</t>
    </rPh>
    <rPh sb="3" eb="5">
      <t>ショウカン</t>
    </rPh>
    <phoneticPr fontId="1"/>
  </si>
  <si>
    <t>優れた魔力を持つTherodosの神霊Hekaterideを召喚します</t>
    <rPh sb="0" eb="1">
      <t>スグ</t>
    </rPh>
    <rPh sb="3" eb="5">
      <t>マリョク</t>
    </rPh>
    <rPh sb="6" eb="7">
      <t>モ</t>
    </rPh>
    <rPh sb="17" eb="19">
      <t>シンレイ</t>
    </rPh>
    <rPh sb="30" eb="32">
      <t>ショウカン</t>
    </rPh>
    <phoneticPr fontId="1"/>
  </si>
  <si>
    <t>Hekateride</t>
    <phoneticPr fontId="1"/>
  </si>
  <si>
    <t>Summon Daktyl</t>
    <phoneticPr fontId="1"/>
  </si>
  <si>
    <t>地3</t>
    <rPh sb="0" eb="1">
      <t>チ</t>
    </rPh>
    <phoneticPr fontId="1"/>
  </si>
  <si>
    <t>風1</t>
    <rPh sb="0" eb="1">
      <t>カゼ</t>
    </rPh>
    <phoneticPr fontId="1"/>
  </si>
  <si>
    <t>魔法の品々の製造を得意とするTherodosの神霊Daktylを召喚します</t>
    <rPh sb="0" eb="2">
      <t>マホウ</t>
    </rPh>
    <rPh sb="3" eb="5">
      <t>シナジナ</t>
    </rPh>
    <rPh sb="6" eb="8">
      <t>セイゾウ</t>
    </rPh>
    <rPh sb="9" eb="11">
      <t>トクイ</t>
    </rPh>
    <rPh sb="23" eb="25">
      <t>シンレイ</t>
    </rPh>
    <rPh sb="32" eb="34">
      <t>ショウカン</t>
    </rPh>
    <phoneticPr fontId="1"/>
  </si>
  <si>
    <t>Daktyl</t>
    <phoneticPr fontId="1"/>
  </si>
  <si>
    <t>Pelagian Captain</t>
    <phoneticPr fontId="1"/>
  </si>
  <si>
    <t>Pelagian Militia:10　Pelagian Militia:10</t>
    <phoneticPr fontId="1"/>
  </si>
  <si>
    <t>Militiaはどちらも槍装備</t>
    <rPh sb="12" eb="13">
      <t>ヤリ</t>
    </rPh>
    <rPh sb="13" eb="15">
      <t>ソウビ</t>
    </rPh>
    <phoneticPr fontId="1"/>
  </si>
  <si>
    <t>Triton Prince</t>
    <phoneticPr fontId="1"/>
  </si>
  <si>
    <t>Pelagian Soldier:10</t>
    <phoneticPr fontId="1"/>
  </si>
  <si>
    <t>Pelagian Soldier:10　Merman:10</t>
    <phoneticPr fontId="1"/>
  </si>
  <si>
    <t>Merman:10　Merman Hoplite:5</t>
    <phoneticPr fontId="1"/>
  </si>
  <si>
    <t>Merman Hoplite:10</t>
    <phoneticPr fontId="1"/>
  </si>
  <si>
    <t>Captain</t>
    <phoneticPr fontId="1"/>
  </si>
  <si>
    <t>Archer:10</t>
    <phoneticPr fontId="1"/>
  </si>
  <si>
    <t>Standard</t>
    <phoneticPr fontId="1"/>
  </si>
  <si>
    <t>Sea</t>
    <phoneticPr fontId="1"/>
  </si>
  <si>
    <t>The Grove of Aphros</t>
    <phoneticPr fontId="1"/>
  </si>
  <si>
    <t>水2緑3</t>
    <rPh sb="0" eb="1">
      <t>ミズ</t>
    </rPh>
    <rPh sb="2" eb="3">
      <t>ミドリ</t>
    </rPh>
    <phoneticPr fontId="1"/>
  </si>
  <si>
    <t>イクシサテュロス、イクシミノタウロス、イクシケンタウロス、アフロイ</t>
    <phoneticPr fontId="1"/>
  </si>
  <si>
    <t>沿岸の州はTurmoil+1、それ以外はOrder+1</t>
    <phoneticPr fontId="1"/>
  </si>
  <si>
    <t>Oceaniaは、半人たちの海中の領域です。
Atlantianが深みから現れて以来、半人たちは彼らのかつての領土を次々に失いました。
貪欲なるDeep Oneは、魚とケルプの両方を喰らいました。
ケルプの木立は汚され、濁った水がケルプに広がりました。
星の落下だけが、Atlantianの猛攻を止めました。
沈んだ都市のStarspawnは、Atlantianを隷属させ、その注意を引きました。
AtlantisのR'lyehの戦争の最中、新たなる神は深みより現れ、Capricornらは彼らの軍を集結させることができました。
今や、深みを奪還し、世界を征服する時が来ました。
海と岸の野生の魔術師、Capricornは、かつて彼らのものだった海の征服において国を導きます。
その美しい歌で人々を水底の墓へと誘い込む変身能力を持つ人魚、Sirenは彼らが岸辺を征服するのを手助けします。</t>
    <phoneticPr fontId="1"/>
  </si>
  <si>
    <t>Ichtysatyr Scout</t>
  </si>
  <si>
    <t>Ichtysatyr Commander</t>
  </si>
  <si>
    <t>Ichtycentaur Commander</t>
  </si>
  <si>
    <t>22</t>
  </si>
  <si>
    <t>Aphroi Hierophant</t>
  </si>
  <si>
    <t>Siren</t>
  </si>
  <si>
    <t>Haliade</t>
  </si>
  <si>
    <t>Capricorn</t>
  </si>
  <si>
    <t>Aphroi Lord</t>
  </si>
  <si>
    <t>Ichtysatyr</t>
  </si>
  <si>
    <t>Ichtytaur</t>
  </si>
  <si>
    <t>Ichtycentaur</t>
  </si>
  <si>
    <t>Aphroi</t>
  </si>
  <si>
    <t>16</t>
    <phoneticPr fontId="1"/>
  </si>
  <si>
    <t>兵士</t>
    <rPh sb="0" eb="2">
      <t>ヘイシ</t>
    </rPh>
    <phoneticPr fontId="1"/>
  </si>
  <si>
    <t>Ichtysatyr Soldier</t>
    <phoneticPr fontId="1"/>
  </si>
  <si>
    <t>海</t>
    <rPh sb="0" eb="1">
      <t>ウミ</t>
    </rPh>
    <phoneticPr fontId="1"/>
  </si>
  <si>
    <t>歩兵</t>
    <rPh sb="0" eb="2">
      <t>ホヘイ</t>
    </rPh>
    <phoneticPr fontId="1"/>
  </si>
  <si>
    <t>槍と盾を持つ軽歩兵。鎧ぐらいは着ており命令も聞く</t>
    <rPh sb="0" eb="1">
      <t>ヤリ</t>
    </rPh>
    <rPh sb="2" eb="3">
      <t>タテ</t>
    </rPh>
    <rPh sb="4" eb="5">
      <t>モ</t>
    </rPh>
    <rPh sb="6" eb="7">
      <t>ケイ</t>
    </rPh>
    <rPh sb="7" eb="9">
      <t>ホヘイ</t>
    </rPh>
    <rPh sb="10" eb="11">
      <t>ヨロイ</t>
    </rPh>
    <rPh sb="15" eb="16">
      <t>キ</t>
    </rPh>
    <rPh sb="19" eb="21">
      <t>メイレイ</t>
    </rPh>
    <rPh sb="22" eb="23">
      <t>キ</t>
    </rPh>
    <phoneticPr fontId="1"/>
  </si>
  <si>
    <t>14</t>
    <phoneticPr fontId="1"/>
  </si>
  <si>
    <t>f</t>
    <phoneticPr fontId="1"/>
  </si>
  <si>
    <t>Ichtysatyr Soldier</t>
    <phoneticPr fontId="1"/>
  </si>
  <si>
    <t>槍と盾を持つ歩兵。鎧は強化されたが兜がない</t>
    <rPh sb="0" eb="1">
      <t>ヤリ</t>
    </rPh>
    <rPh sb="2" eb="3">
      <t>タテ</t>
    </rPh>
    <rPh sb="4" eb="5">
      <t>モ</t>
    </rPh>
    <rPh sb="6" eb="8">
      <t>ホヘイ</t>
    </rPh>
    <rPh sb="9" eb="10">
      <t>ヨロイ</t>
    </rPh>
    <rPh sb="11" eb="13">
      <t>キョウカ</t>
    </rPh>
    <rPh sb="17" eb="18">
      <t>カブト</t>
    </rPh>
    <phoneticPr fontId="1"/>
  </si>
  <si>
    <t>Mermidon</t>
    <phoneticPr fontId="1"/>
  </si>
  <si>
    <t>短三叉矛と盾を持つ歩兵。防具もしっかりしている</t>
    <rPh sb="0" eb="1">
      <t>タン</t>
    </rPh>
    <rPh sb="1" eb="3">
      <t>サンサ</t>
    </rPh>
    <rPh sb="3" eb="4">
      <t>ホコ</t>
    </rPh>
    <rPh sb="5" eb="6">
      <t>タテ</t>
    </rPh>
    <rPh sb="7" eb="8">
      <t>モ</t>
    </rPh>
    <rPh sb="9" eb="11">
      <t>ホヘイ</t>
    </rPh>
    <rPh sb="12" eb="14">
      <t>ボウグ</t>
    </rPh>
    <phoneticPr fontId="1"/>
  </si>
  <si>
    <t>12</t>
    <phoneticPr fontId="1"/>
  </si>
  <si>
    <t>Ichtytaur Warrior</t>
    <phoneticPr fontId="1"/>
  </si>
  <si>
    <t>槍を持つ狂戦士。鎧を与えられ幾分丈夫になっている</t>
    <rPh sb="0" eb="1">
      <t>ヤリ</t>
    </rPh>
    <rPh sb="2" eb="3">
      <t>モ</t>
    </rPh>
    <rPh sb="4" eb="5">
      <t>キョウ</t>
    </rPh>
    <rPh sb="5" eb="7">
      <t>センシ</t>
    </rPh>
    <rPh sb="8" eb="9">
      <t>ヨロイ</t>
    </rPh>
    <rPh sb="10" eb="11">
      <t>アタ</t>
    </rPh>
    <rPh sb="14" eb="16">
      <t>イクブン</t>
    </rPh>
    <rPh sb="16" eb="18">
      <t>ジョウブ</t>
    </rPh>
    <phoneticPr fontId="1"/>
  </si>
  <si>
    <t>Ichtycentaur Cataphract</t>
    <phoneticPr fontId="1"/>
  </si>
  <si>
    <t>短三叉矛と盾を持つ歩兵。突撃はできないが安定した戦闘力に</t>
    <rPh sb="0" eb="1">
      <t>タン</t>
    </rPh>
    <rPh sb="1" eb="3">
      <t>サンサ</t>
    </rPh>
    <rPh sb="3" eb="4">
      <t>ホコ</t>
    </rPh>
    <rPh sb="5" eb="6">
      <t>タテ</t>
    </rPh>
    <rPh sb="7" eb="8">
      <t>モ</t>
    </rPh>
    <rPh sb="9" eb="11">
      <t>ホヘイ</t>
    </rPh>
    <rPh sb="12" eb="14">
      <t>トツゲキ</t>
    </rPh>
    <rPh sb="20" eb="22">
      <t>アンテイ</t>
    </rPh>
    <rPh sb="24" eb="27">
      <t>セントウリョク</t>
    </rPh>
    <phoneticPr fontId="1"/>
  </si>
  <si>
    <t>Oceania</t>
  </si>
  <si>
    <t>Oceania</t>
    <phoneticPr fontId="1"/>
  </si>
  <si>
    <t>Ichtysatyr</t>
    <phoneticPr fontId="1"/>
  </si>
  <si>
    <t>岸</t>
    <rPh sb="0" eb="1">
      <t>キシ</t>
    </rPh>
    <phoneticPr fontId="1"/>
  </si>
  <si>
    <t>槍と盾を持つ軽歩兵。海中のものと何ら変わりはない</t>
    <rPh sb="0" eb="1">
      <t>ヤリ</t>
    </rPh>
    <rPh sb="2" eb="3">
      <t>タテ</t>
    </rPh>
    <rPh sb="4" eb="5">
      <t>モ</t>
    </rPh>
    <rPh sb="6" eb="7">
      <t>ケイ</t>
    </rPh>
    <rPh sb="7" eb="9">
      <t>ホヘイ</t>
    </rPh>
    <rPh sb="10" eb="12">
      <t>カイチュウ</t>
    </rPh>
    <rPh sb="16" eb="17">
      <t>ナン</t>
    </rPh>
    <rPh sb="18" eb="19">
      <t>カ</t>
    </rPh>
    <phoneticPr fontId="1"/>
  </si>
  <si>
    <t>Ichtysatyr Warrior</t>
    <phoneticPr fontId="1"/>
  </si>
  <si>
    <t>槍と盾を持つ軽歩兵。名前が違う以外は海中のSoldierと同等</t>
    <rPh sb="0" eb="1">
      <t>ヤリ</t>
    </rPh>
    <rPh sb="2" eb="3">
      <t>タテ</t>
    </rPh>
    <rPh sb="4" eb="5">
      <t>モ</t>
    </rPh>
    <rPh sb="6" eb="7">
      <t>ケイ</t>
    </rPh>
    <rPh sb="7" eb="9">
      <t>ホヘイ</t>
    </rPh>
    <rPh sb="10" eb="12">
      <t>ナマエ</t>
    </rPh>
    <rPh sb="13" eb="14">
      <t>チガ</t>
    </rPh>
    <rPh sb="15" eb="17">
      <t>イガイ</t>
    </rPh>
    <rPh sb="18" eb="20">
      <t>カイチュウ</t>
    </rPh>
    <rPh sb="29" eb="31">
      <t>ドウトウ</t>
    </rPh>
    <phoneticPr fontId="1"/>
  </si>
  <si>
    <t>Siren (Water form)</t>
  </si>
  <si>
    <t>Siren (Land form)</t>
  </si>
  <si>
    <t>Capricorn (Water form)</t>
  </si>
  <si>
    <t>Capricorn (Land form)</t>
  </si>
  <si>
    <t>Ichtysatyr Commander</t>
    <phoneticPr fontId="1"/>
  </si>
  <si>
    <t>Ichtysatyr:15　Ichtysatyr Soldier</t>
    <phoneticPr fontId="1"/>
  </si>
  <si>
    <t>Ichtysatyrは盾装備、Soldierは軽装版</t>
    <rPh sb="11" eb="12">
      <t>タテ</t>
    </rPh>
    <rPh sb="12" eb="14">
      <t>ソウビ</t>
    </rPh>
    <rPh sb="23" eb="25">
      <t>ケイソウ</t>
    </rPh>
    <rPh sb="25" eb="26">
      <t>バン</t>
    </rPh>
    <phoneticPr fontId="1"/>
  </si>
  <si>
    <t>Ichtycentaur Commander</t>
    <phoneticPr fontId="1"/>
  </si>
  <si>
    <t>Ichtycentaur:5　Ichtysatyr Soldier:5</t>
    <phoneticPr fontId="1"/>
  </si>
  <si>
    <t>Soldierは重装版</t>
    <rPh sb="8" eb="9">
      <t>ジュウ</t>
    </rPh>
    <rPh sb="9" eb="10">
      <t>ソウ</t>
    </rPh>
    <rPh sb="10" eb="11">
      <t>バン</t>
    </rPh>
    <phoneticPr fontId="1"/>
  </si>
  <si>
    <t>Ichtysatyr Soldier:10</t>
    <phoneticPr fontId="1"/>
  </si>
  <si>
    <t>Captain</t>
    <phoneticPr fontId="1"/>
  </si>
  <si>
    <t>Archer:10</t>
    <phoneticPr fontId="1"/>
  </si>
  <si>
    <t>Kelp Fort</t>
    <phoneticPr fontId="1"/>
  </si>
  <si>
    <t>Grow Fortress</t>
    <phoneticPr fontId="1"/>
  </si>
  <si>
    <t>メロウ、人間、モーガン</t>
    <rPh sb="4" eb="6">
      <t>ニンゲン</t>
    </rPh>
    <phoneticPr fontId="1"/>
  </si>
  <si>
    <t>Castle of Bronze and Crystal</t>
    <phoneticPr fontId="1"/>
  </si>
  <si>
    <t>Standard</t>
    <phoneticPr fontId="1"/>
  </si>
  <si>
    <t>Sea</t>
    <phoneticPr fontId="1"/>
  </si>
  <si>
    <t>Ker-Ys</t>
    <phoneticPr fontId="1"/>
  </si>
  <si>
    <t>風2水2地1</t>
    <rPh sb="0" eb="1">
      <t>カゼ</t>
    </rPh>
    <rPh sb="2" eb="3">
      <t>ミズ</t>
    </rPh>
    <rPh sb="4" eb="5">
      <t>チ</t>
    </rPh>
    <phoneticPr fontId="1"/>
  </si>
  <si>
    <t>Ysian Scout</t>
    <phoneticPr fontId="1"/>
  </si>
  <si>
    <t>海</t>
    <rPh sb="0" eb="1">
      <t>ウミ</t>
    </rPh>
    <phoneticPr fontId="1"/>
  </si>
  <si>
    <t>斥候</t>
    <rPh sb="0" eb="2">
      <t>セッコウ</t>
    </rPh>
    <phoneticPr fontId="1"/>
  </si>
  <si>
    <t>水陸両棲の斥候。海を通れる一方で森や山が苦手</t>
    <rPh sb="0" eb="2">
      <t>スイリク</t>
    </rPh>
    <rPh sb="2" eb="4">
      <t>リョウセイ</t>
    </rPh>
    <rPh sb="5" eb="7">
      <t>セッコウ</t>
    </rPh>
    <rPh sb="8" eb="9">
      <t>ウミ</t>
    </rPh>
    <rPh sb="10" eb="11">
      <t>トオ</t>
    </rPh>
    <rPh sb="13" eb="15">
      <t>イッポウ</t>
    </rPh>
    <rPh sb="16" eb="17">
      <t>モリ</t>
    </rPh>
    <rPh sb="18" eb="19">
      <t>ヤマ</t>
    </rPh>
    <rPh sb="20" eb="22">
      <t>ニガテ</t>
    </rPh>
    <phoneticPr fontId="1"/>
  </si>
  <si>
    <t>16</t>
    <phoneticPr fontId="1"/>
  </si>
  <si>
    <t>f</t>
    <phoneticPr fontId="1"/>
  </si>
  <si>
    <t>Ysian Commander</t>
    <phoneticPr fontId="1"/>
  </si>
  <si>
    <t>指揮官</t>
    <rPh sb="0" eb="3">
      <t>シキカン</t>
    </rPh>
    <phoneticPr fontId="1"/>
  </si>
  <si>
    <t>12</t>
    <phoneticPr fontId="1"/>
  </si>
  <si>
    <t>標準的な指揮官。海に入れる以外の特徴は乏しい</t>
    <rPh sb="0" eb="3">
      <t>ヒョウジュンテキ</t>
    </rPh>
    <rPh sb="4" eb="7">
      <t>シキカン</t>
    </rPh>
    <rPh sb="8" eb="9">
      <t>ウミ</t>
    </rPh>
    <rPh sb="10" eb="11">
      <t>ハイ</t>
    </rPh>
    <rPh sb="13" eb="15">
      <t>イガイ</t>
    </rPh>
    <rPh sb="16" eb="18">
      <t>トクチョウ</t>
    </rPh>
    <rPh sb="19" eb="20">
      <t>トボ</t>
    </rPh>
    <phoneticPr fontId="1"/>
  </si>
  <si>
    <t>Ysian Druid</t>
    <phoneticPr fontId="1"/>
  </si>
  <si>
    <t>y</t>
    <phoneticPr fontId="1"/>
  </si>
  <si>
    <t>y</t>
    <phoneticPr fontId="1"/>
  </si>
  <si>
    <t>聖職者</t>
    <rPh sb="0" eb="3">
      <t>セイショクシャ</t>
    </rPh>
    <phoneticPr fontId="1"/>
  </si>
  <si>
    <t>15+</t>
    <phoneticPr fontId="1"/>
  </si>
  <si>
    <t>Knight Commander of Ys</t>
    <phoneticPr fontId="1"/>
  </si>
  <si>
    <t>上位指揮官。騎乗しており陸でも素早い</t>
    <rPh sb="0" eb="2">
      <t>ジョウイ</t>
    </rPh>
    <rPh sb="2" eb="5">
      <t>シキカン</t>
    </rPh>
    <rPh sb="6" eb="8">
      <t>キジョウ</t>
    </rPh>
    <rPh sb="12" eb="13">
      <t>リク</t>
    </rPh>
    <rPh sb="15" eb="17">
      <t>スバヤ</t>
    </rPh>
    <phoneticPr fontId="1"/>
  </si>
  <si>
    <t>18</t>
    <phoneticPr fontId="1"/>
  </si>
  <si>
    <t>Morgen Champion</t>
    <phoneticPr fontId="1"/>
  </si>
  <si>
    <t>都</t>
    <rPh sb="0" eb="1">
      <t>ミヤコ</t>
    </rPh>
    <phoneticPr fontId="1"/>
  </si>
  <si>
    <t>レベル1の聖職者。風と水の魔法と指揮能力も持つ</t>
    <rPh sb="5" eb="8">
      <t>セイショクシャ</t>
    </rPh>
    <rPh sb="9" eb="10">
      <t>カゼ</t>
    </rPh>
    <rPh sb="11" eb="12">
      <t>ミズ</t>
    </rPh>
    <rPh sb="13" eb="15">
      <t>マホウ</t>
    </rPh>
    <rPh sb="16" eb="18">
      <t>シキ</t>
    </rPh>
    <rPh sb="18" eb="20">
      <t>ノウリョク</t>
    </rPh>
    <rPh sb="21" eb="22">
      <t>モ</t>
    </rPh>
    <phoneticPr fontId="1"/>
  </si>
  <si>
    <t>24</t>
    <phoneticPr fontId="1"/>
  </si>
  <si>
    <t>Morgen Princess</t>
    <phoneticPr fontId="1"/>
  </si>
  <si>
    <t>レベル2の聖職者。風と水の魔法と優れた指揮能力も持つ</t>
    <rPh sb="5" eb="8">
      <t>セイショクシャ</t>
    </rPh>
    <rPh sb="9" eb="10">
      <t>カゼ</t>
    </rPh>
    <rPh sb="11" eb="12">
      <t>ミズ</t>
    </rPh>
    <rPh sb="13" eb="15">
      <t>マホウ</t>
    </rPh>
    <rPh sb="16" eb="17">
      <t>スグ</t>
    </rPh>
    <rPh sb="19" eb="21">
      <t>シキ</t>
    </rPh>
    <rPh sb="21" eb="23">
      <t>ノウリョク</t>
    </rPh>
    <rPh sb="24" eb="25">
      <t>モ</t>
    </rPh>
    <phoneticPr fontId="1"/>
  </si>
  <si>
    <t>Morgen Sorceress</t>
    <phoneticPr fontId="1"/>
  </si>
  <si>
    <t>レベル2の聖職者。風、水、地などの魔法技能も持つ</t>
    <rPh sb="5" eb="8">
      <t>セイショクシャ</t>
    </rPh>
    <rPh sb="9" eb="10">
      <t>カゼ</t>
    </rPh>
    <rPh sb="11" eb="12">
      <t>ミズ</t>
    </rPh>
    <rPh sb="13" eb="14">
      <t>チ</t>
    </rPh>
    <rPh sb="17" eb="19">
      <t>マホウ</t>
    </rPh>
    <rPh sb="19" eb="21">
      <t>ギノウ</t>
    </rPh>
    <rPh sb="22" eb="23">
      <t>モ</t>
    </rPh>
    <phoneticPr fontId="1"/>
  </si>
  <si>
    <t>35+</t>
    <phoneticPr fontId="1"/>
  </si>
  <si>
    <t>Kernou Chieftain</t>
    <phoneticPr fontId="1"/>
  </si>
  <si>
    <t>岸</t>
    <rPh sb="0" eb="1">
      <t>キシ</t>
    </rPh>
    <phoneticPr fontId="1"/>
  </si>
  <si>
    <t>14</t>
    <phoneticPr fontId="1"/>
  </si>
  <si>
    <t>人間の指揮官。海には入れないが指揮能力は悪くない</t>
    <rPh sb="0" eb="2">
      <t>ニンゲン</t>
    </rPh>
    <rPh sb="3" eb="6">
      <t>シキカン</t>
    </rPh>
    <rPh sb="7" eb="8">
      <t>ウミ</t>
    </rPh>
    <rPh sb="10" eb="11">
      <t>ハイ</t>
    </rPh>
    <rPh sb="15" eb="17">
      <t>シキ</t>
    </rPh>
    <rPh sb="17" eb="19">
      <t>ノウリョク</t>
    </rPh>
    <rPh sb="20" eb="21">
      <t>ワル</t>
    </rPh>
    <phoneticPr fontId="1"/>
  </si>
  <si>
    <t>Swanherd</t>
    <phoneticPr fontId="1"/>
  </si>
  <si>
    <t>動物向けの指揮官。Swanの生産も行える</t>
    <rPh sb="0" eb="2">
      <t>ドウブツ</t>
    </rPh>
    <rPh sb="2" eb="3">
      <t>ム</t>
    </rPh>
    <rPh sb="5" eb="8">
      <t>シキカン</t>
    </rPh>
    <rPh sb="14" eb="16">
      <t>セイサン</t>
    </rPh>
    <rPh sb="17" eb="18">
      <t>オコナ</t>
    </rPh>
    <phoneticPr fontId="1"/>
  </si>
  <si>
    <t>Kernou Druid</t>
    <phoneticPr fontId="1"/>
  </si>
  <si>
    <t>レベル1の聖職者。地や星などの魔法技能も持つ</t>
    <rPh sb="5" eb="8">
      <t>セイショクシャ</t>
    </rPh>
    <rPh sb="9" eb="10">
      <t>チ</t>
    </rPh>
    <rPh sb="11" eb="12">
      <t>ホシ</t>
    </rPh>
    <rPh sb="15" eb="17">
      <t>マホウ</t>
    </rPh>
    <rPh sb="17" eb="19">
      <t>ギノウ</t>
    </rPh>
    <rPh sb="20" eb="21">
      <t>モ</t>
    </rPh>
    <phoneticPr fontId="1"/>
  </si>
  <si>
    <t>レベル1の聖職者。水や地などの魔法技能も持つ</t>
    <rPh sb="5" eb="8">
      <t>セイショクシャ</t>
    </rPh>
    <rPh sb="9" eb="10">
      <t>ミズ</t>
    </rPh>
    <rPh sb="11" eb="12">
      <t>チ</t>
    </rPh>
    <rPh sb="15" eb="17">
      <t>マホウ</t>
    </rPh>
    <rPh sb="17" eb="19">
      <t>ギノウ</t>
    </rPh>
    <rPh sb="20" eb="21">
      <t>モ</t>
    </rPh>
    <phoneticPr fontId="1"/>
  </si>
  <si>
    <t>20+</t>
    <phoneticPr fontId="1"/>
  </si>
  <si>
    <t>Ysian Militia</t>
    <phoneticPr fontId="1"/>
  </si>
  <si>
    <t>歩兵</t>
    <rPh sb="0" eb="2">
      <t>ホヘイ</t>
    </rPh>
    <phoneticPr fontId="1"/>
  </si>
  <si>
    <t>槍を持つ軽歩兵。包囲戦の人手にはなる</t>
    <rPh sb="0" eb="1">
      <t>ヤリ</t>
    </rPh>
    <rPh sb="2" eb="3">
      <t>モ</t>
    </rPh>
    <rPh sb="4" eb="5">
      <t>ケイ</t>
    </rPh>
    <rPh sb="5" eb="7">
      <t>ホヘイ</t>
    </rPh>
    <rPh sb="8" eb="10">
      <t>ホウイ</t>
    </rPh>
    <rPh sb="10" eb="11">
      <t>セン</t>
    </rPh>
    <rPh sb="12" eb="14">
      <t>ヒトデ</t>
    </rPh>
    <phoneticPr fontId="1"/>
  </si>
  <si>
    <t>Ysian Spearman</t>
    <phoneticPr fontId="1"/>
  </si>
  <si>
    <t>槍と盾を持つ軽歩兵。力は強いが戦闘技能に難がある</t>
    <rPh sb="0" eb="1">
      <t>ヤリ</t>
    </rPh>
    <rPh sb="2" eb="3">
      <t>タテ</t>
    </rPh>
    <rPh sb="4" eb="5">
      <t>モ</t>
    </rPh>
    <rPh sb="6" eb="7">
      <t>ケイ</t>
    </rPh>
    <rPh sb="7" eb="9">
      <t>ホヘイ</t>
    </rPh>
    <rPh sb="10" eb="11">
      <t>チカラ</t>
    </rPh>
    <rPh sb="12" eb="13">
      <t>ツヨ</t>
    </rPh>
    <rPh sb="15" eb="17">
      <t>セントウ</t>
    </rPh>
    <rPh sb="17" eb="19">
      <t>ギノウ</t>
    </rPh>
    <rPh sb="20" eb="21">
      <t>ナン</t>
    </rPh>
    <phoneticPr fontId="1"/>
  </si>
  <si>
    <t>Ysian Infantry</t>
    <phoneticPr fontId="1"/>
  </si>
  <si>
    <t>槍と盾を持つ歩兵。装備は良くなったが技量は変わらず</t>
    <rPh sb="0" eb="1">
      <t>ヤリ</t>
    </rPh>
    <rPh sb="2" eb="3">
      <t>タテ</t>
    </rPh>
    <rPh sb="4" eb="5">
      <t>モ</t>
    </rPh>
    <rPh sb="6" eb="8">
      <t>ホヘイ</t>
    </rPh>
    <rPh sb="9" eb="11">
      <t>ソウビ</t>
    </rPh>
    <rPh sb="12" eb="13">
      <t>ヨ</t>
    </rPh>
    <rPh sb="18" eb="20">
      <t>ギリョウ</t>
    </rPh>
    <rPh sb="21" eb="22">
      <t>カ</t>
    </rPh>
    <phoneticPr fontId="1"/>
  </si>
  <si>
    <t>Ysian Man at Arms</t>
    <phoneticPr fontId="1"/>
  </si>
  <si>
    <t>槍と盾を持つ重歩兵。装備と共に技量も標準並みに改善</t>
    <rPh sb="0" eb="1">
      <t>ヤリ</t>
    </rPh>
    <rPh sb="2" eb="3">
      <t>タテ</t>
    </rPh>
    <rPh sb="4" eb="5">
      <t>モ</t>
    </rPh>
    <rPh sb="6" eb="7">
      <t>ジュウ</t>
    </rPh>
    <rPh sb="7" eb="9">
      <t>ホヘイ</t>
    </rPh>
    <rPh sb="10" eb="12">
      <t>ソウビ</t>
    </rPh>
    <rPh sb="13" eb="14">
      <t>トモ</t>
    </rPh>
    <rPh sb="15" eb="17">
      <t>ギリョウ</t>
    </rPh>
    <rPh sb="18" eb="20">
      <t>ヒョウジュン</t>
    </rPh>
    <rPh sb="20" eb="21">
      <t>ナ</t>
    </rPh>
    <rPh sb="23" eb="25">
      <t>カイゼン</t>
    </rPh>
    <phoneticPr fontId="1"/>
  </si>
  <si>
    <t>10</t>
    <phoneticPr fontId="1"/>
  </si>
  <si>
    <t>Knight of Ys</t>
    <phoneticPr fontId="1"/>
  </si>
  <si>
    <t>騎兵</t>
    <rPh sb="0" eb="2">
      <t>キヘイ</t>
    </rPh>
    <phoneticPr fontId="1"/>
  </si>
  <si>
    <t>軽突撃槍と盾を持つ重騎兵。陸でも騎兵として機能する</t>
    <rPh sb="0" eb="1">
      <t>ケイ</t>
    </rPh>
    <rPh sb="1" eb="3">
      <t>トツゲキ</t>
    </rPh>
    <rPh sb="3" eb="4">
      <t>ヤリ</t>
    </rPh>
    <rPh sb="5" eb="6">
      <t>タテ</t>
    </rPh>
    <rPh sb="7" eb="8">
      <t>モ</t>
    </rPh>
    <rPh sb="9" eb="10">
      <t>ジュウ</t>
    </rPh>
    <rPh sb="10" eb="12">
      <t>キヘイ</t>
    </rPh>
    <rPh sb="13" eb="14">
      <t>リク</t>
    </rPh>
    <rPh sb="16" eb="18">
      <t>キヘイ</t>
    </rPh>
    <rPh sb="21" eb="23">
      <t>キノウ</t>
    </rPh>
    <phoneticPr fontId="1"/>
  </si>
  <si>
    <t>Morvarc'h Knight</t>
    <phoneticPr fontId="1"/>
  </si>
  <si>
    <t>魔法の突撃槍と盾を持つ重騎兵。地上では炎による攻撃も行う</t>
    <rPh sb="0" eb="2">
      <t>マホウ</t>
    </rPh>
    <rPh sb="3" eb="5">
      <t>トツゲキ</t>
    </rPh>
    <rPh sb="5" eb="6">
      <t>ヤリ</t>
    </rPh>
    <rPh sb="7" eb="8">
      <t>タテ</t>
    </rPh>
    <rPh sb="9" eb="10">
      <t>モ</t>
    </rPh>
    <rPh sb="11" eb="12">
      <t>ジュウ</t>
    </rPh>
    <rPh sb="12" eb="14">
      <t>キヘイ</t>
    </rPh>
    <rPh sb="15" eb="17">
      <t>チジョウ</t>
    </rPh>
    <rPh sb="19" eb="20">
      <t>ホノオ</t>
    </rPh>
    <rPh sb="23" eb="25">
      <t>コウゲキ</t>
    </rPh>
    <rPh sb="26" eb="27">
      <t>オコナ</t>
    </rPh>
    <phoneticPr fontId="1"/>
  </si>
  <si>
    <t>22</t>
    <phoneticPr fontId="1"/>
  </si>
  <si>
    <t>Kernou Warrior</t>
    <phoneticPr fontId="1"/>
  </si>
  <si>
    <t>長剣、投槍、盾を持つ歩兵。安いわりには標準的な性能</t>
    <rPh sb="0" eb="2">
      <t>チョウケン</t>
    </rPh>
    <rPh sb="3" eb="5">
      <t>ナゲヤリ</t>
    </rPh>
    <rPh sb="6" eb="7">
      <t>タテ</t>
    </rPh>
    <rPh sb="8" eb="9">
      <t>モ</t>
    </rPh>
    <rPh sb="10" eb="12">
      <t>ホヘイ</t>
    </rPh>
    <rPh sb="13" eb="14">
      <t>ヤス</t>
    </rPh>
    <rPh sb="19" eb="22">
      <t>ヒョウジュンテキ</t>
    </rPh>
    <rPh sb="23" eb="25">
      <t>セイノウ</t>
    </rPh>
    <phoneticPr fontId="1"/>
  </si>
  <si>
    <t>Kernou Noble Warrior</t>
    <phoneticPr fontId="1"/>
  </si>
  <si>
    <t>長剣と盾を持つ重歩兵。戦闘技能も強化されている</t>
    <rPh sb="0" eb="2">
      <t>チョウケン</t>
    </rPh>
    <rPh sb="3" eb="4">
      <t>タテ</t>
    </rPh>
    <rPh sb="5" eb="6">
      <t>モ</t>
    </rPh>
    <rPh sb="7" eb="8">
      <t>ジュウ</t>
    </rPh>
    <rPh sb="8" eb="10">
      <t>ホヘイ</t>
    </rPh>
    <rPh sb="11" eb="13">
      <t>セントウ</t>
    </rPh>
    <rPh sb="13" eb="15">
      <t>ギノウ</t>
    </rPh>
    <rPh sb="16" eb="18">
      <t>キョウカ</t>
    </rPh>
    <phoneticPr fontId="1"/>
  </si>
  <si>
    <t>Kernou Cavalry</t>
    <phoneticPr fontId="1"/>
  </si>
  <si>
    <t>軽突撃槍と盾を持つ重騎兵。手数に乏しいが騎兵としての役目は果たす</t>
    <rPh sb="0" eb="1">
      <t>ケイ</t>
    </rPh>
    <rPh sb="1" eb="3">
      <t>トツゲキ</t>
    </rPh>
    <rPh sb="3" eb="4">
      <t>ヤリ</t>
    </rPh>
    <rPh sb="5" eb="6">
      <t>タテ</t>
    </rPh>
    <rPh sb="7" eb="8">
      <t>モ</t>
    </rPh>
    <rPh sb="9" eb="10">
      <t>ジュウ</t>
    </rPh>
    <rPh sb="10" eb="12">
      <t>キヘイ</t>
    </rPh>
    <rPh sb="13" eb="15">
      <t>テカズ</t>
    </rPh>
    <rPh sb="16" eb="17">
      <t>トボ</t>
    </rPh>
    <rPh sb="20" eb="22">
      <t>キヘイ</t>
    </rPh>
    <rPh sb="26" eb="28">
      <t>ヤクメ</t>
    </rPh>
    <rPh sb="29" eb="30">
      <t>ハ</t>
    </rPh>
    <phoneticPr fontId="1"/>
  </si>
  <si>
    <t>Swan</t>
    <phoneticPr fontId="1"/>
  </si>
  <si>
    <t>仲</t>
    <rPh sb="0" eb="1">
      <t>ナカ</t>
    </rPh>
    <phoneticPr fontId="1"/>
  </si>
  <si>
    <t>動物</t>
    <rPh sb="0" eb="2">
      <t>ドウブツ</t>
    </rPh>
    <phoneticPr fontId="1"/>
  </si>
  <si>
    <t>頭突きで戦う白鳥。戦力とは呼べないが攪乱ぐらいにはなり得る</t>
    <rPh sb="0" eb="2">
      <t>ズツ</t>
    </rPh>
    <rPh sb="4" eb="5">
      <t>タタカ</t>
    </rPh>
    <rPh sb="6" eb="8">
      <t>ハクチョウ</t>
    </rPh>
    <rPh sb="9" eb="11">
      <t>センリョク</t>
    </rPh>
    <rPh sb="13" eb="14">
      <t>ヨ</t>
    </rPh>
    <rPh sb="18" eb="20">
      <t>カクラン</t>
    </rPh>
    <rPh sb="27" eb="28">
      <t>ウ</t>
    </rPh>
    <phoneticPr fontId="1"/>
  </si>
  <si>
    <t>26</t>
    <phoneticPr fontId="1"/>
  </si>
  <si>
    <t>f</t>
    <phoneticPr fontId="1"/>
  </si>
  <si>
    <t>兵士</t>
    <rPh sb="0" eb="2">
      <t>ヘイシ</t>
    </rPh>
    <phoneticPr fontId="1"/>
  </si>
  <si>
    <t>Ys</t>
    <phoneticPr fontId="1"/>
  </si>
  <si>
    <t>水1地1聖1</t>
    <rPh sb="0" eb="1">
      <t>ミズ</t>
    </rPh>
    <rPh sb="2" eb="3">
      <t>チ</t>
    </rPh>
    <rPh sb="4" eb="5">
      <t>セイ</t>
    </rPh>
    <phoneticPr fontId="1"/>
  </si>
  <si>
    <t>水地星緑+1:100%</t>
    <rPh sb="0" eb="1">
      <t>ミズ</t>
    </rPh>
    <rPh sb="1" eb="2">
      <t>チ</t>
    </rPh>
    <rPh sb="2" eb="3">
      <t>ホシ</t>
    </rPh>
    <rPh sb="3" eb="4">
      <t>ミドリ</t>
    </rPh>
    <phoneticPr fontId="1"/>
  </si>
  <si>
    <t>風1水1聖1</t>
    <rPh sb="0" eb="1">
      <t>カゼ</t>
    </rPh>
    <rPh sb="2" eb="3">
      <t>ミズ</t>
    </rPh>
    <rPh sb="4" eb="5">
      <t>セイ</t>
    </rPh>
    <phoneticPr fontId="1"/>
  </si>
  <si>
    <t>風2水1聖2</t>
    <rPh sb="0" eb="1">
      <t>カゼ</t>
    </rPh>
    <rPh sb="2" eb="3">
      <t>ミズ</t>
    </rPh>
    <rPh sb="4" eb="5">
      <t>セイ</t>
    </rPh>
    <phoneticPr fontId="1"/>
  </si>
  <si>
    <t>風3水2地1聖2</t>
    <rPh sb="0" eb="1">
      <t>カゼ</t>
    </rPh>
    <rPh sb="2" eb="3">
      <t>ミズ</t>
    </rPh>
    <rPh sb="4" eb="5">
      <t>チ</t>
    </rPh>
    <rPh sb="6" eb="7">
      <t>セイ</t>
    </rPh>
    <phoneticPr fontId="1"/>
  </si>
  <si>
    <t>火風水地+1:100% 火風水地+1:10%</t>
    <rPh sb="0" eb="1">
      <t>ヒ</t>
    </rPh>
    <rPh sb="1" eb="2">
      <t>カゼ</t>
    </rPh>
    <rPh sb="2" eb="3">
      <t>ミズ</t>
    </rPh>
    <rPh sb="3" eb="4">
      <t>チ</t>
    </rPh>
    <rPh sb="12" eb="13">
      <t>ヒ</t>
    </rPh>
    <rPh sb="13" eb="14">
      <t>カゼ</t>
    </rPh>
    <rPh sb="14" eb="15">
      <t>ミズ</t>
    </rPh>
    <rPh sb="15" eb="16">
      <t>チ</t>
    </rPh>
    <phoneticPr fontId="1"/>
  </si>
  <si>
    <t>19+</t>
    <phoneticPr fontId="1"/>
  </si>
  <si>
    <t>地1星1聖1</t>
    <rPh sb="0" eb="1">
      <t>チ</t>
    </rPh>
    <rPh sb="2" eb="3">
      <t>ホシ</t>
    </rPh>
    <rPh sb="4" eb="5">
      <t>セイ</t>
    </rPh>
    <phoneticPr fontId="1"/>
  </si>
  <si>
    <t>Ysian Militia:10　Ysian Infantry:10</t>
    <phoneticPr fontId="1"/>
  </si>
  <si>
    <t>Ysian Man at Arms:10　Ysian Spearman:10</t>
    <phoneticPr fontId="1"/>
  </si>
  <si>
    <t>Kernou Warrior:10　Kernou Noble Warrior:10</t>
    <phoneticPr fontId="1"/>
  </si>
  <si>
    <t>Ysian Spearman:10　Kernou Noble Warrior:10</t>
    <phoneticPr fontId="1"/>
  </si>
  <si>
    <t>Ysian Infantry:10</t>
    <phoneticPr fontId="1"/>
  </si>
  <si>
    <t>Captain</t>
    <phoneticPr fontId="1"/>
  </si>
  <si>
    <t>Archer:10</t>
    <phoneticPr fontId="1"/>
  </si>
  <si>
    <t>Ker-Ysは、比類なき美しさを誇ったTuathaの都市でした。
その水晶と青銅の壁は、Tir na n'OgのTuathaによって征服されたかつてのMarverniの州、Kernouの岸に聳え立っていました。
交易と魔法によって、この都市はTuatha、人間、そしてTir na n'OgやKernou近くの海に住む人魚の種族、Merrowが住まう驚異の都市となりました。
Tir na n'Ogの滅亡により、この都市の強大なるTuathaの魔女王、Dahutは波間の下へと都市を隠し、Tir na n'Ogの魔女たちの避難所を作りました。
都市には、Tuathaとその同盟者Merrowが住みました。
波間の下の魔法の都市での暮らしはTuathaを変化させ、かつてTuathaが人間にとってそうであったように、Merrowから半ば神聖視される強力な種族、Morgenとなりました。
Ysは、Morgenに統治される海中の女王国です。
Kernouを祖とする人間は、沿岸部の住民の大部分を構成します。</t>
    <phoneticPr fontId="1"/>
  </si>
  <si>
    <t>人間</t>
    <rPh sb="0" eb="2">
      <t>ニンゲン</t>
    </rPh>
    <phoneticPr fontId="1"/>
  </si>
  <si>
    <t>支配圏内の敵国領内において標準の偵察よりも精度が高い軍事情報を自動的に収集</t>
    <phoneticPr fontId="1"/>
  </si>
  <si>
    <t>州を占領する際に寺院を破壊せず自国のものへ変換する</t>
    <rPh sb="0" eb="1">
      <t>シュウ</t>
    </rPh>
    <rPh sb="2" eb="4">
      <t>センリョウ</t>
    </rPh>
    <rPh sb="6" eb="7">
      <t>サイ</t>
    </rPh>
    <rPh sb="8" eb="10">
      <t>ジイン</t>
    </rPh>
    <rPh sb="11" eb="13">
      <t>ハカイ</t>
    </rPh>
    <rPh sb="15" eb="17">
      <t>ジコク</t>
    </rPh>
    <rPh sb="21" eb="23">
      <t>ヘンカン</t>
    </rPh>
    <phoneticPr fontId="1"/>
  </si>
  <si>
    <t>Standard</t>
    <phoneticPr fontId="1"/>
  </si>
  <si>
    <t>The Sibylline Caves, The Cerulean Tower, Gymnasium</t>
    <phoneticPr fontId="1"/>
  </si>
  <si>
    <t>星3緑1</t>
    <rPh sb="0" eb="1">
      <t>ホシ</t>
    </rPh>
    <rPh sb="2" eb="3">
      <t>ミドリ</t>
    </rPh>
    <phoneticPr fontId="1"/>
  </si>
  <si>
    <t>CarC</t>
    <phoneticPr fontId="1"/>
  </si>
  <si>
    <t>ほぼ標準通りの斥候。敵地の偵察を担う</t>
  </si>
  <si>
    <t>Hoplite Commander</t>
  </si>
  <si>
    <t>Hypaspist Commander</t>
  </si>
  <si>
    <t>Strategos</t>
  </si>
  <si>
    <t>Mystic</t>
  </si>
  <si>
    <t>星を中心に幅広い魔法技能を持つ。研究が得意</t>
  </si>
  <si>
    <t>Peltast</t>
  </si>
  <si>
    <t>槍、投槍、盾を持つ軽歩兵。数を並べやすく牽制もできる</t>
  </si>
  <si>
    <t>Hoplite</t>
  </si>
  <si>
    <t>Hypaspist</t>
  </si>
  <si>
    <t>War Elephant</t>
  </si>
  <si>
    <t>Heart Companion</t>
  </si>
  <si>
    <t>Arcoscephale</t>
    <phoneticPr fontId="1"/>
  </si>
  <si>
    <t>Phalangite Commander</t>
    <phoneticPr fontId="1"/>
  </si>
  <si>
    <t>標準的な指揮官その一。やや軽装だが指揮能力は高い</t>
    <rPh sb="0" eb="3">
      <t>ヒョウジュンテキ</t>
    </rPh>
    <rPh sb="4" eb="7">
      <t>シキカン</t>
    </rPh>
    <rPh sb="9" eb="10">
      <t>イチ</t>
    </rPh>
    <rPh sb="13" eb="15">
      <t>ケイソウ</t>
    </rPh>
    <rPh sb="17" eb="19">
      <t>シキ</t>
    </rPh>
    <rPh sb="19" eb="21">
      <t>ノウリョク</t>
    </rPh>
    <rPh sb="22" eb="23">
      <t>タカ</t>
    </rPh>
    <phoneticPr fontId="1"/>
  </si>
  <si>
    <t>標準的な指揮官その二。こちらはやや重装備</t>
    <rPh sb="0" eb="3">
      <t>ヒョウジュンテキ</t>
    </rPh>
    <rPh sb="4" eb="7">
      <t>シキカン</t>
    </rPh>
    <rPh sb="9" eb="10">
      <t>ニ</t>
    </rPh>
    <rPh sb="17" eb="20">
      <t>ジュウソウビ</t>
    </rPh>
    <phoneticPr fontId="1"/>
  </si>
  <si>
    <t>14</t>
    <phoneticPr fontId="1"/>
  </si>
  <si>
    <t>Agema Commander</t>
    <phoneticPr fontId="1"/>
  </si>
  <si>
    <t>城</t>
    <rPh sb="0" eb="1">
      <t>シロ</t>
    </rPh>
    <phoneticPr fontId="1"/>
  </si>
  <si>
    <t>指揮官</t>
    <rPh sb="0" eb="3">
      <t>シキカン</t>
    </rPh>
    <phoneticPr fontId="1"/>
  </si>
  <si>
    <t>20</t>
    <phoneticPr fontId="1"/>
  </si>
  <si>
    <t>騎乗した指揮官。配下の士気を高く保ち行軍も早い</t>
    <rPh sb="0" eb="2">
      <t>キジョウ</t>
    </rPh>
    <rPh sb="4" eb="7">
      <t>シキカン</t>
    </rPh>
    <rPh sb="8" eb="10">
      <t>ハイカ</t>
    </rPh>
    <rPh sb="11" eb="13">
      <t>シキ</t>
    </rPh>
    <rPh sb="14" eb="15">
      <t>タカ</t>
    </rPh>
    <rPh sb="16" eb="17">
      <t>タモ</t>
    </rPh>
    <rPh sb="18" eb="20">
      <t>コウグン</t>
    </rPh>
    <rPh sb="21" eb="22">
      <t>ハヤ</t>
    </rPh>
    <phoneticPr fontId="1"/>
  </si>
  <si>
    <t>標準的な指揮官その三。こちらは少しだけ行軍が早い</t>
    <rPh sb="0" eb="3">
      <t>ヒョウジュンテキ</t>
    </rPh>
    <rPh sb="4" eb="7">
      <t>シキカン</t>
    </rPh>
    <rPh sb="9" eb="10">
      <t>サン</t>
    </rPh>
    <rPh sb="15" eb="16">
      <t>スコ</t>
    </rPh>
    <rPh sb="19" eb="21">
      <t>コウグン</t>
    </rPh>
    <rPh sb="22" eb="23">
      <t>ハヤ</t>
    </rPh>
    <phoneticPr fontId="1"/>
  </si>
  <si>
    <t>上位指揮官。高齢と装備重量でやや鈍足</t>
    <rPh sb="0" eb="2">
      <t>ジョウイ</t>
    </rPh>
    <rPh sb="2" eb="5">
      <t>シキカン</t>
    </rPh>
    <rPh sb="6" eb="8">
      <t>コウレイ</t>
    </rPh>
    <rPh sb="9" eb="11">
      <t>ソウビ</t>
    </rPh>
    <rPh sb="11" eb="13">
      <t>ジュウリョウ</t>
    </rPh>
    <rPh sb="16" eb="18">
      <t>ドンソク</t>
    </rPh>
    <phoneticPr fontId="1"/>
  </si>
  <si>
    <t>Neokoros</t>
    <phoneticPr fontId="1"/>
  </si>
  <si>
    <t>レベル1の聖職者。緑などの魔法とHealer技能も持つ</t>
    <rPh sb="5" eb="8">
      <t>セイショクシャ</t>
    </rPh>
    <rPh sb="9" eb="10">
      <t>ミドリ</t>
    </rPh>
    <rPh sb="13" eb="15">
      <t>マホウ</t>
    </rPh>
    <rPh sb="22" eb="24">
      <t>ギノウ</t>
    </rPh>
    <rPh sb="25" eb="26">
      <t>モ</t>
    </rPh>
    <phoneticPr fontId="1"/>
  </si>
  <si>
    <t>0+</t>
    <phoneticPr fontId="1"/>
  </si>
  <si>
    <t>5+</t>
    <phoneticPr fontId="1"/>
  </si>
  <si>
    <t>Panageis</t>
    <phoneticPr fontId="1"/>
  </si>
  <si>
    <t>レベル2の聖職者。緑などの魔法と優秀なHealer技能も持つ</t>
    <rPh sb="5" eb="8">
      <t>セイショクシャ</t>
    </rPh>
    <rPh sb="9" eb="10">
      <t>ミドリ</t>
    </rPh>
    <rPh sb="13" eb="15">
      <t>マホウ</t>
    </rPh>
    <rPh sb="16" eb="18">
      <t>ユウシュウ</t>
    </rPh>
    <rPh sb="25" eb="27">
      <t>ギノウ</t>
    </rPh>
    <rPh sb="28" eb="29">
      <t>モ</t>
    </rPh>
    <phoneticPr fontId="1"/>
  </si>
  <si>
    <t>Orphic Mystic</t>
    <phoneticPr fontId="1"/>
  </si>
  <si>
    <t>y</t>
    <phoneticPr fontId="1"/>
  </si>
  <si>
    <t>魔術師</t>
    <rPh sb="0" eb="3">
      <t>マジュツシ</t>
    </rPh>
    <phoneticPr fontId="1"/>
  </si>
  <si>
    <t>死、緑などの幅広い魔法技能を持つ。詠唱は長いが疲労は小さい</t>
    <rPh sb="0" eb="1">
      <t>シ</t>
    </rPh>
    <rPh sb="2" eb="3">
      <t>ミドリ</t>
    </rPh>
    <rPh sb="6" eb="8">
      <t>ハバヒロ</t>
    </rPh>
    <rPh sb="9" eb="11">
      <t>マホウ</t>
    </rPh>
    <rPh sb="11" eb="13">
      <t>ギノウ</t>
    </rPh>
    <rPh sb="14" eb="15">
      <t>モ</t>
    </rPh>
    <rPh sb="17" eb="19">
      <t>エイショウ</t>
    </rPh>
    <rPh sb="20" eb="21">
      <t>ナガ</t>
    </rPh>
    <rPh sb="23" eb="25">
      <t>ヒロウ</t>
    </rPh>
    <rPh sb="26" eb="27">
      <t>チイ</t>
    </rPh>
    <phoneticPr fontId="1"/>
  </si>
  <si>
    <t>10+</t>
    <phoneticPr fontId="1"/>
  </si>
  <si>
    <t>30+</t>
    <phoneticPr fontId="1"/>
  </si>
  <si>
    <t>16</t>
    <phoneticPr fontId="1"/>
  </si>
  <si>
    <t>Sibyl</t>
    <phoneticPr fontId="1"/>
  </si>
  <si>
    <t>y</t>
    <phoneticPr fontId="1"/>
  </si>
  <si>
    <t>レベル2の聖職者。星、緑などの魔法技能も持つ</t>
    <rPh sb="5" eb="8">
      <t>セイショクシャ</t>
    </rPh>
    <rPh sb="9" eb="10">
      <t>ホシ</t>
    </rPh>
    <rPh sb="11" eb="12">
      <t>ミドリ</t>
    </rPh>
    <rPh sb="15" eb="17">
      <t>マホウ</t>
    </rPh>
    <rPh sb="17" eb="19">
      <t>ギノウ</t>
    </rPh>
    <rPh sb="20" eb="21">
      <t>モ</t>
    </rPh>
    <phoneticPr fontId="1"/>
  </si>
  <si>
    <t>25+</t>
    <phoneticPr fontId="1"/>
  </si>
  <si>
    <t>Cerulean Commander</t>
    <phoneticPr fontId="1"/>
  </si>
  <si>
    <t>都</t>
    <rPh sb="0" eb="1">
      <t>ミヤコ</t>
    </rPh>
    <phoneticPr fontId="1"/>
  </si>
  <si>
    <t>大猿の指揮官。強靭で動物の指揮が得意</t>
    <rPh sb="0" eb="1">
      <t>オオ</t>
    </rPh>
    <rPh sb="1" eb="2">
      <t>サル</t>
    </rPh>
    <rPh sb="3" eb="6">
      <t>シキカン</t>
    </rPh>
    <rPh sb="7" eb="9">
      <t>キョウジン</t>
    </rPh>
    <rPh sb="10" eb="12">
      <t>ドウブツ</t>
    </rPh>
    <rPh sb="13" eb="15">
      <t>シキ</t>
    </rPh>
    <rPh sb="16" eb="18">
      <t>トクイ</t>
    </rPh>
    <phoneticPr fontId="1"/>
  </si>
  <si>
    <t>10</t>
    <phoneticPr fontId="1"/>
  </si>
  <si>
    <t>Phalangite</t>
    <phoneticPr fontId="1"/>
  </si>
  <si>
    <t>長槍と丸盾を持つ歩兵。十分な装備で持久力もある</t>
    <rPh sb="0" eb="1">
      <t>ナガ</t>
    </rPh>
    <rPh sb="1" eb="2">
      <t>ヤリ</t>
    </rPh>
    <rPh sb="3" eb="4">
      <t>マル</t>
    </rPh>
    <rPh sb="4" eb="5">
      <t>タテ</t>
    </rPh>
    <rPh sb="6" eb="7">
      <t>モ</t>
    </rPh>
    <rPh sb="8" eb="10">
      <t>ホヘイ</t>
    </rPh>
    <rPh sb="11" eb="13">
      <t>ジュウブン</t>
    </rPh>
    <rPh sb="14" eb="16">
      <t>ソウビ</t>
    </rPh>
    <rPh sb="17" eb="20">
      <t>ジキュウリョク</t>
    </rPh>
    <phoneticPr fontId="1"/>
  </si>
  <si>
    <t>12</t>
    <phoneticPr fontId="1"/>
  </si>
  <si>
    <t>Agema Companion</t>
    <phoneticPr fontId="1"/>
  </si>
  <si>
    <t>長剣、突撃槍、盾を持つ重騎兵。高い士気と技量を誇る</t>
    <rPh sb="0" eb="2">
      <t>チョウケン</t>
    </rPh>
    <rPh sb="3" eb="5">
      <t>トツゲキ</t>
    </rPh>
    <rPh sb="5" eb="6">
      <t>ヤリ</t>
    </rPh>
    <rPh sb="7" eb="8">
      <t>タテ</t>
    </rPh>
    <rPh sb="9" eb="10">
      <t>モ</t>
    </rPh>
    <rPh sb="11" eb="12">
      <t>ジュウ</t>
    </rPh>
    <rPh sb="12" eb="14">
      <t>キヘイ</t>
    </rPh>
    <rPh sb="15" eb="16">
      <t>タカ</t>
    </rPh>
    <rPh sb="17" eb="19">
      <t>シキ</t>
    </rPh>
    <rPh sb="20" eb="22">
      <t>ギリョウ</t>
    </rPh>
    <rPh sb="23" eb="24">
      <t>ホコ</t>
    </rPh>
    <phoneticPr fontId="1"/>
  </si>
  <si>
    <t>敵を蹂躙する巨大生物。防具を与えられており迎撃用の槍も持つ</t>
    <rPh sb="11" eb="13">
      <t>ボウグ</t>
    </rPh>
    <rPh sb="14" eb="15">
      <t>アタ</t>
    </rPh>
    <rPh sb="21" eb="23">
      <t>ゲイゲキ</t>
    </rPh>
    <rPh sb="23" eb="24">
      <t>ヨウ</t>
    </rPh>
    <rPh sb="25" eb="26">
      <t>ヤリ</t>
    </rPh>
    <rPh sb="27" eb="28">
      <t>モ</t>
    </rPh>
    <phoneticPr fontId="1"/>
  </si>
  <si>
    <t>Cerulean Warrior</t>
    <phoneticPr fontId="1"/>
  </si>
  <si>
    <t>歩兵</t>
    <rPh sb="0" eb="2">
      <t>ホヘイ</t>
    </rPh>
    <phoneticPr fontId="1"/>
  </si>
  <si>
    <t>鈍器と小盾を持つ重歩兵。大柄で強靭だが魔法に弱い</t>
    <rPh sb="0" eb="2">
      <t>ドンキ</t>
    </rPh>
    <rPh sb="3" eb="4">
      <t>コ</t>
    </rPh>
    <rPh sb="4" eb="5">
      <t>タテ</t>
    </rPh>
    <rPh sb="6" eb="7">
      <t>モ</t>
    </rPh>
    <rPh sb="8" eb="9">
      <t>ジュウ</t>
    </rPh>
    <rPh sb="9" eb="11">
      <t>ホヘイ</t>
    </rPh>
    <rPh sb="12" eb="14">
      <t>オオガラ</t>
    </rPh>
    <rPh sb="15" eb="17">
      <t>キョウジン</t>
    </rPh>
    <rPh sb="19" eb="21">
      <t>マホウ</t>
    </rPh>
    <rPh sb="22" eb="23">
      <t>ヨワ</t>
    </rPh>
    <phoneticPr fontId="1"/>
  </si>
  <si>
    <t>8</t>
    <phoneticPr fontId="1"/>
  </si>
  <si>
    <t>LA</t>
    <phoneticPr fontId="1"/>
  </si>
  <si>
    <t>Neokoros</t>
    <phoneticPr fontId="1"/>
  </si>
  <si>
    <t>緑1聖1</t>
    <rPh sb="0" eb="1">
      <t>ミドリ</t>
    </rPh>
    <rPh sb="2" eb="3">
      <t>セイ</t>
    </rPh>
    <phoneticPr fontId="1"/>
  </si>
  <si>
    <t>死緑+1:20%</t>
    <rPh sb="0" eb="1">
      <t>シ</t>
    </rPh>
    <rPh sb="1" eb="2">
      <t>ミドリ</t>
    </rPh>
    <phoneticPr fontId="1"/>
  </si>
  <si>
    <t>7+</t>
    <phoneticPr fontId="1"/>
  </si>
  <si>
    <t>h1</t>
    <phoneticPr fontId="1"/>
  </si>
  <si>
    <t>緑1聖2</t>
    <rPh sb="0" eb="1">
      <t>ミドリ</t>
    </rPh>
    <rPh sb="2" eb="3">
      <t>セイ</t>
    </rPh>
    <phoneticPr fontId="1"/>
  </si>
  <si>
    <t>死緑+1:100%</t>
    <rPh sb="0" eb="1">
      <t>シ</t>
    </rPh>
    <rPh sb="1" eb="2">
      <t>ミドリ</t>
    </rPh>
    <phoneticPr fontId="1"/>
  </si>
  <si>
    <t>h2</t>
    <phoneticPr fontId="1"/>
  </si>
  <si>
    <t>星1</t>
    <rPh sb="0" eb="1">
      <t>ホシ</t>
    </rPh>
    <phoneticPr fontId="1"/>
  </si>
  <si>
    <t>火水地星+1:100% 火+1:50% 水+1:50% 地+1:50%</t>
    <rPh sb="0" eb="1">
      <t>ヒ</t>
    </rPh>
    <rPh sb="1" eb="2">
      <t>ミズ</t>
    </rPh>
    <rPh sb="2" eb="3">
      <t>チ</t>
    </rPh>
    <rPh sb="3" eb="4">
      <t>ホシ</t>
    </rPh>
    <rPh sb="12" eb="13">
      <t>ヒ</t>
    </rPh>
    <rPh sb="20" eb="21">
      <t>ミズ</t>
    </rPh>
    <rPh sb="28" eb="29">
      <t>チ</t>
    </rPh>
    <phoneticPr fontId="1"/>
  </si>
  <si>
    <t>Mystic</t>
    <phoneticPr fontId="1"/>
  </si>
  <si>
    <t>死1緑1</t>
    <rPh sb="0" eb="1">
      <t>シ</t>
    </rPh>
    <rPh sb="2" eb="3">
      <t>ミドリ</t>
    </rPh>
    <phoneticPr fontId="1"/>
  </si>
  <si>
    <t>火水地+1:50% 星死緑+1:50%</t>
    <rPh sb="0" eb="1">
      <t>ヒ</t>
    </rPh>
    <rPh sb="1" eb="2">
      <t>ミズ</t>
    </rPh>
    <rPh sb="2" eb="3">
      <t>チ</t>
    </rPh>
    <rPh sb="10" eb="11">
      <t>ホシ</t>
    </rPh>
    <rPh sb="11" eb="12">
      <t>シ</t>
    </rPh>
    <rPh sb="12" eb="13">
      <t>ミドリ</t>
    </rPh>
    <phoneticPr fontId="1"/>
  </si>
  <si>
    <t>9+</t>
    <phoneticPr fontId="1"/>
  </si>
  <si>
    <t>10+</t>
    <phoneticPr fontId="1"/>
  </si>
  <si>
    <t>星2緑1聖2</t>
    <rPh sb="0" eb="1">
      <t>ホシ</t>
    </rPh>
    <rPh sb="2" eb="3">
      <t>ミドリ</t>
    </rPh>
    <rPh sb="4" eb="5">
      <t>セイ</t>
    </rPh>
    <phoneticPr fontId="1"/>
  </si>
  <si>
    <t>水星死緑+1:100% 水星死緑+1:10%</t>
    <rPh sb="0" eb="1">
      <t>ミズ</t>
    </rPh>
    <rPh sb="1" eb="2">
      <t>ホシ</t>
    </rPh>
    <rPh sb="2" eb="3">
      <t>シ</t>
    </rPh>
    <rPh sb="3" eb="4">
      <t>ミドリ</t>
    </rPh>
    <rPh sb="12" eb="13">
      <t>ミズ</t>
    </rPh>
    <rPh sb="13" eb="14">
      <t>ホシ</t>
    </rPh>
    <rPh sb="14" eb="15">
      <t>シ</t>
    </rPh>
    <rPh sb="15" eb="16">
      <t>ミドリ</t>
    </rPh>
    <phoneticPr fontId="1"/>
  </si>
  <si>
    <t>13+</t>
    <phoneticPr fontId="1"/>
  </si>
  <si>
    <t>Curse Tablet</t>
    <phoneticPr fontId="1"/>
  </si>
  <si>
    <t>Summon Hound of Twilight</t>
    <phoneticPr fontId="1"/>
  </si>
  <si>
    <t>Procession of the Underworld</t>
    <phoneticPr fontId="1"/>
  </si>
  <si>
    <t>Monster Boar</t>
    <phoneticPr fontId="1"/>
  </si>
  <si>
    <t>Bind Keres</t>
    <phoneticPr fontId="1"/>
  </si>
  <si>
    <t>From Death Comes Life</t>
    <phoneticPr fontId="1"/>
  </si>
  <si>
    <t>Forge Brass Bull</t>
    <phoneticPr fontId="1"/>
  </si>
  <si>
    <t>Craft Keledone</t>
    <phoneticPr fontId="1"/>
  </si>
  <si>
    <t>Awaken Hamadryad</t>
    <phoneticPr fontId="1"/>
  </si>
  <si>
    <t>Sow Dragon Teeth</t>
    <phoneticPr fontId="1"/>
  </si>
  <si>
    <t>Rhapsody of the Dead</t>
    <phoneticPr fontId="1"/>
  </si>
  <si>
    <t>Rhapsody of Life</t>
    <phoneticPr fontId="1"/>
  </si>
  <si>
    <t>Conjuration</t>
    <phoneticPr fontId="1"/>
  </si>
  <si>
    <t>Curse Tablet</t>
    <phoneticPr fontId="1"/>
  </si>
  <si>
    <t>死1</t>
    <rPh sb="0" eb="1">
      <t>シ</t>
    </rPh>
    <phoneticPr fontId="1"/>
  </si>
  <si>
    <t>儀式</t>
    <rPh sb="0" eb="2">
      <t>ギシキ</t>
    </rPh>
    <phoneticPr fontId="1"/>
  </si>
  <si>
    <t>水陸両用</t>
    <rPh sb="0" eb="2">
      <t>スイリク</t>
    </rPh>
    <rPh sb="2" eb="4">
      <t>リョウヨウ</t>
    </rPh>
    <phoneticPr fontId="1"/>
  </si>
  <si>
    <t>遠隔攻撃</t>
    <rPh sb="0" eb="2">
      <t>エンカク</t>
    </rPh>
    <rPh sb="2" eb="4">
      <t>コウゲキ</t>
    </rPh>
    <phoneticPr fontId="1"/>
  </si>
  <si>
    <t>指定した州の指揮官1体に呪いをかけようと試みます</t>
    <phoneticPr fontId="1"/>
  </si>
  <si>
    <t>指定した州と自身の周囲の指揮官1体ずつに呪いをかけようと試みます</t>
    <rPh sb="0" eb="2">
      <t>シテイ</t>
    </rPh>
    <rPh sb="4" eb="5">
      <t>シュウ</t>
    </rPh>
    <rPh sb="6" eb="8">
      <t>ジシン</t>
    </rPh>
    <rPh sb="9" eb="11">
      <t>シュウイ</t>
    </rPh>
    <rPh sb="12" eb="15">
      <t>シキカン</t>
    </rPh>
    <rPh sb="16" eb="17">
      <t>タイ</t>
    </rPh>
    <rPh sb="20" eb="21">
      <t>ノロ</t>
    </rPh>
    <rPh sb="28" eb="29">
      <t>ココロ</t>
    </rPh>
    <phoneticPr fontId="1"/>
  </si>
  <si>
    <t>Alteration</t>
    <phoneticPr fontId="1"/>
  </si>
  <si>
    <t>From Death Comes Life</t>
    <phoneticPr fontId="1"/>
  </si>
  <si>
    <t>緑1</t>
    <rPh sb="0" eb="1">
      <t>ミドリ</t>
    </rPh>
    <phoneticPr fontId="1"/>
  </si>
  <si>
    <t>地方呪附</t>
    <rPh sb="0" eb="2">
      <t>チホウ</t>
    </rPh>
    <rPh sb="2" eb="3">
      <t>ジュ</t>
    </rPh>
    <rPh sb="3" eb="4">
      <t>フ</t>
    </rPh>
    <phoneticPr fontId="1"/>
  </si>
  <si>
    <t>州を肥沃化し人口の成長を助けます</t>
    <phoneticPr fontId="1"/>
  </si>
  <si>
    <t>Curse</t>
    <phoneticPr fontId="1"/>
  </si>
  <si>
    <t>潜伏中の指揮官にも影響</t>
    <rPh sb="0" eb="3">
      <t>センプクチュウ</t>
    </rPh>
    <rPh sb="4" eb="7">
      <t>シキカン</t>
    </rPh>
    <rPh sb="9" eb="11">
      <t>エイキョウ</t>
    </rPh>
    <phoneticPr fontId="1"/>
  </si>
  <si>
    <t>Thaumaturgy</t>
    <phoneticPr fontId="1"/>
  </si>
  <si>
    <t>Rhapsody of the Dead</t>
    <phoneticPr fontId="1"/>
  </si>
  <si>
    <t>戦闘</t>
    <rPh sb="0" eb="2">
      <t>セントウ</t>
    </rPh>
    <phoneticPr fontId="1"/>
  </si>
  <si>
    <t>陸上専用</t>
    <rPh sb="0" eb="2">
      <t>リクジョウ</t>
    </rPh>
    <rPh sb="2" eb="4">
      <t>センヨウ</t>
    </rPh>
    <phoneticPr fontId="1"/>
  </si>
  <si>
    <t>攻撃</t>
    <rPh sb="0" eb="2">
      <t>コウゲキ</t>
    </rPh>
    <phoneticPr fontId="1"/>
  </si>
  <si>
    <t>4+1</t>
    <phoneticPr fontId="1"/>
  </si>
  <si>
    <t>15+5</t>
    <phoneticPr fontId="1"/>
  </si>
  <si>
    <t>4+2</t>
    <phoneticPr fontId="1"/>
  </si>
  <si>
    <t>防御無視\n抵抗可能\n無心無効\nアンデッドにのみ作用</t>
    <rPh sb="0" eb="2">
      <t>ボウギョ</t>
    </rPh>
    <rPh sb="2" eb="4">
      <t>ムシ</t>
    </rPh>
    <rPh sb="6" eb="8">
      <t>テイコウ</t>
    </rPh>
    <rPh sb="8" eb="10">
      <t>カノウ</t>
    </rPh>
    <rPh sb="12" eb="14">
      <t>ムシン</t>
    </rPh>
    <rPh sb="14" eb="16">
      <t>ムコウ</t>
    </rPh>
    <rPh sb="26" eb="28">
      <t>サヨウ</t>
    </rPh>
    <phoneticPr fontId="1"/>
  </si>
  <si>
    <t>Scare Spirits</t>
    <phoneticPr fontId="1"/>
  </si>
  <si>
    <t>中範囲のアンデッドを攻撃し怯えさせようと試みます</t>
    <rPh sb="0" eb="1">
      <t>チュウ</t>
    </rPh>
    <rPh sb="1" eb="3">
      <t>ハンイ</t>
    </rPh>
    <rPh sb="10" eb="12">
      <t>コウゲキ</t>
    </rPh>
    <rPh sb="13" eb="14">
      <t>オビ</t>
    </rPh>
    <rPh sb="20" eb="21">
      <t>ココロ</t>
    </rPh>
    <phoneticPr fontId="1"/>
  </si>
  <si>
    <t>Rhapsody of Life</t>
    <phoneticPr fontId="1"/>
  </si>
  <si>
    <t>治療</t>
    <rPh sb="0" eb="2">
      <t>チリョウ</t>
    </rPh>
    <phoneticPr fontId="1"/>
  </si>
  <si>
    <t>味方1体のHPと疲労を回復させます</t>
    <rPh sb="0" eb="2">
      <t>ミカタ</t>
    </rPh>
    <rPh sb="3" eb="4">
      <t>タイ</t>
    </rPh>
    <rPh sb="8" eb="10">
      <t>ヒロウ</t>
    </rPh>
    <rPh sb="11" eb="13">
      <t>カイフク</t>
    </rPh>
    <phoneticPr fontId="1"/>
  </si>
  <si>
    <t>防御無視\n無心無効\n無生物無効</t>
    <rPh sb="0" eb="2">
      <t>ボウギョ</t>
    </rPh>
    <rPh sb="2" eb="4">
      <t>ムシ</t>
    </rPh>
    <rPh sb="6" eb="8">
      <t>ムシン</t>
    </rPh>
    <rPh sb="8" eb="10">
      <t>ムコウ</t>
    </rPh>
    <rPh sb="12" eb="15">
      <t>ムセイブツ</t>
    </rPh>
    <rPh sb="15" eb="17">
      <t>ムコウ</t>
    </rPh>
    <phoneticPr fontId="1"/>
  </si>
  <si>
    <t>Peltast:10　Phalangite:10　Slinger:10</t>
    <phoneticPr fontId="1"/>
  </si>
  <si>
    <t>Hiereia</t>
    <phoneticPr fontId="1"/>
  </si>
  <si>
    <t>Hoplite:10</t>
    <phoneticPr fontId="1"/>
  </si>
  <si>
    <t>Slinger:15</t>
    <phoneticPr fontId="1"/>
  </si>
  <si>
    <t>Citadel</t>
    <phoneticPr fontId="1"/>
  </si>
  <si>
    <t>f</t>
    <phoneticPr fontId="1"/>
  </si>
  <si>
    <t>f</t>
    <phoneticPr fontId="1"/>
  </si>
  <si>
    <t>人間</t>
    <rPh sb="0" eb="2">
      <t>ニンゲン</t>
    </rPh>
    <phoneticPr fontId="1"/>
  </si>
  <si>
    <t>Standard</t>
    <phoneticPr fontId="1"/>
  </si>
  <si>
    <t>The Imperial Capital, Temple of the Spheres, The Sacred Swamp</t>
    <phoneticPr fontId="1"/>
  </si>
  <si>
    <t>星1緑3</t>
    <rPh sb="0" eb="1">
      <t>ホシ</t>
    </rPh>
    <rPh sb="2" eb="3">
      <t>ミドリ</t>
    </rPh>
    <phoneticPr fontId="1"/>
  </si>
  <si>
    <t>Pythiumの緑柱石の帝国は、大帝国Ermorから分裂した帝国です。
暗き技が帝国の中心地で実践されると共に、星々はPythiaのTheurgらに差し迫る破滅から逃れるように警告しました。
彼らは滅び行く帝国からPythiaを引き離し、その賢明な統治の下で帝国の神政を形成しました。
Ermorが徐々に崩壊していくと共に、緑柱石の帝国はかつてのErmorの属州を自身の統治下に留めるのに苦労しました。
それらの州から、奇妙な宗派と異国の信条が流入しました。
ErmorがC'tisの死の崇拝に誘惑されたように、Pythiaの民は蜥蜴人の風変わりな行いに魅了されました。
影が近くに留まる中、C'tisの信仰はとりわけ魅力的でした。
他の誰にも、死と死者に関するそれほどの知識はありませんでした。
Theurgは人気を失い、そしてSerpent Cultは徐々にかつての国教に代わりました。
しかし、Serpent Cultは帝国での地位を得た唯一の異国の信仰ではありませんでした。
異端的な謎めいた崇拝は隆盛し、帝国を無秩序へと投げ落とそうとしています。
Pythiumは、国境警備隊と機動部隊による改良された軍団を用います。
Serpent Cataphractは特別な地位を与えられ、彼らは帝国で最も尊敬される軍となりました。</t>
    <phoneticPr fontId="1"/>
  </si>
  <si>
    <t>Arcoscephaleは、かつて既知の世界の多くを支配した古き王国です。
数世紀前の古代王国の没落以来、伝統は民に残された唯一のものでした。
古き宗派のMysticとPriestessは、今もArcoscephaleの王に仕えます。
歩兵隊や騎兵隊は未だ絶望的なまでに古風ですが、新たなる神の目覚めは若干の変化を齎しました。
一部の伝統は捨て去られ、騎兵隊は改善されました。
技量に富み軽装なPhalangiteは、より重装なHopliteやCardacesに代わりつつあります。
以前の王を助けた賢明なるAstrologerらは殺されたか追放されましたが、Sibylと呼ばれる新たな種類の予言者は姿を現しました。
王がかつて強大であった王国を目覚めし神のための基盤へと導くに際し、Sibylは素晴らしい助けを提供します。
治療術に関する素晴らしい知識を持つPriestessは、古き王国の絶頂期に建設された古代神殿で訓練されます。
Priestessは、神の支配圏の中にある敵軍や州を占うこともできます。
かつての既知の世界の征服は、奇妙な文化や信条の受容へと繋がりました。
Arcoscephaleの民は異国の宗派を素早く取り入れますが、それらはただ彼ら自身の信仰構造へと取り込まれます。
目覚めし神は全ての主と見なされ、他の全ての神はこの偉大なる者の一面に過ぎません。
他の信仰の寺院や聖地は改変され、目覚めし神の信仰は新たに征服された土地に押し付けられます。</t>
    <rPh sb="478" eb="480">
      <t>ジュヨウ</t>
    </rPh>
    <phoneticPr fontId="1"/>
  </si>
  <si>
    <t>長槍と丸盾を持つ重歩兵。攻撃面は弱いが硬く高密度な槍の壁を形成</t>
    <rPh sb="0" eb="1">
      <t>ナガ</t>
    </rPh>
    <rPh sb="1" eb="2">
      <t>ヤリ</t>
    </rPh>
    <rPh sb="3" eb="4">
      <t>マル</t>
    </rPh>
    <rPh sb="4" eb="5">
      <t>タテ</t>
    </rPh>
    <rPh sb="6" eb="7">
      <t>モ</t>
    </rPh>
    <rPh sb="8" eb="9">
      <t>ジュウ</t>
    </rPh>
    <rPh sb="9" eb="11">
      <t>ホヘイ</t>
    </rPh>
    <rPh sb="12" eb="14">
      <t>コウゲキ</t>
    </rPh>
    <rPh sb="14" eb="15">
      <t>メン</t>
    </rPh>
    <rPh sb="16" eb="17">
      <t>ヨワ</t>
    </rPh>
    <rPh sb="19" eb="20">
      <t>カタ</t>
    </rPh>
    <rPh sb="21" eb="24">
      <t>コウミツド</t>
    </rPh>
    <rPh sb="25" eb="26">
      <t>ヤリ</t>
    </rPh>
    <rPh sb="27" eb="28">
      <t>カベ</t>
    </rPh>
    <rPh sb="29" eb="31">
      <t>ケイセイ</t>
    </rPh>
    <phoneticPr fontId="1"/>
  </si>
  <si>
    <t>槍と丸盾を持つ重歩兵。若干軽装だが格別に高い士気を持つ</t>
    <rPh sb="0" eb="1">
      <t>ヤリ</t>
    </rPh>
    <rPh sb="2" eb="3">
      <t>マル</t>
    </rPh>
    <rPh sb="3" eb="4">
      <t>タテ</t>
    </rPh>
    <rPh sb="5" eb="6">
      <t>モ</t>
    </rPh>
    <rPh sb="7" eb="8">
      <t>ジュウ</t>
    </rPh>
    <rPh sb="8" eb="10">
      <t>ホヘイ</t>
    </rPh>
    <rPh sb="11" eb="13">
      <t>ジャッカン</t>
    </rPh>
    <rPh sb="13" eb="15">
      <t>ケイソウ</t>
    </rPh>
    <rPh sb="17" eb="19">
      <t>カクベツ</t>
    </rPh>
    <rPh sb="20" eb="21">
      <t>タカ</t>
    </rPh>
    <rPh sb="22" eb="24">
      <t>シキ</t>
    </rPh>
    <rPh sb="25" eb="26">
      <t>モ</t>
    </rPh>
    <phoneticPr fontId="1"/>
  </si>
  <si>
    <t>Tribuni</t>
    <phoneticPr fontId="1"/>
  </si>
  <si>
    <t>城</t>
    <rPh sb="0" eb="1">
      <t>シロ</t>
    </rPh>
    <phoneticPr fontId="1"/>
  </si>
  <si>
    <t>指揮官</t>
    <rPh sb="0" eb="3">
      <t>シキカン</t>
    </rPh>
    <phoneticPr fontId="1"/>
  </si>
  <si>
    <t>重装備な指揮官。大盾を備え指揮も上手い</t>
    <rPh sb="0" eb="3">
      <t>ジュウソウビ</t>
    </rPh>
    <rPh sb="4" eb="7">
      <t>シキカン</t>
    </rPh>
    <rPh sb="8" eb="9">
      <t>オオ</t>
    </rPh>
    <rPh sb="9" eb="10">
      <t>タテ</t>
    </rPh>
    <rPh sb="11" eb="12">
      <t>ソナ</t>
    </rPh>
    <rPh sb="13" eb="15">
      <t>シキ</t>
    </rPh>
    <rPh sb="16" eb="18">
      <t>ウマ</t>
    </rPh>
    <phoneticPr fontId="1"/>
  </si>
  <si>
    <t>16</t>
    <phoneticPr fontId="1"/>
  </si>
  <si>
    <t>Magister Militum</t>
    <phoneticPr fontId="1"/>
  </si>
  <si>
    <t>Battle Deacon</t>
  </si>
  <si>
    <t>レベル1の聖職者。防具を持ち弱い毒耐性も備える</t>
    <rPh sb="5" eb="8">
      <t>セイショクシャ</t>
    </rPh>
    <rPh sb="9" eb="11">
      <t>ボウグ</t>
    </rPh>
    <rPh sb="12" eb="13">
      <t>モ</t>
    </rPh>
    <rPh sb="14" eb="15">
      <t>ヨワ</t>
    </rPh>
    <rPh sb="16" eb="17">
      <t>ドク</t>
    </rPh>
    <rPh sb="17" eb="19">
      <t>タイセイ</t>
    </rPh>
    <rPh sb="20" eb="21">
      <t>ソナ</t>
    </rPh>
    <phoneticPr fontId="1"/>
  </si>
  <si>
    <t>14</t>
    <phoneticPr fontId="1"/>
  </si>
  <si>
    <t>Serpent Acolyte</t>
    <phoneticPr fontId="1"/>
  </si>
  <si>
    <t>y</t>
    <phoneticPr fontId="1"/>
  </si>
  <si>
    <t>y</t>
    <phoneticPr fontId="1"/>
  </si>
  <si>
    <t>聖職者</t>
    <rPh sb="0" eb="3">
      <t>セイショクシャ</t>
    </rPh>
    <phoneticPr fontId="1"/>
  </si>
  <si>
    <t>レベル1の聖職者。緑の魔法技能も持つ</t>
    <rPh sb="5" eb="8">
      <t>セイショクシャ</t>
    </rPh>
    <rPh sb="9" eb="10">
      <t>ミドリ</t>
    </rPh>
    <rPh sb="11" eb="13">
      <t>マホウ</t>
    </rPh>
    <rPh sb="13" eb="15">
      <t>ギノウ</t>
    </rPh>
    <rPh sb="16" eb="17">
      <t>モ</t>
    </rPh>
    <phoneticPr fontId="1"/>
  </si>
  <si>
    <t>Renata</t>
    <phoneticPr fontId="1"/>
  </si>
  <si>
    <t>魔術師</t>
    <rPh sb="0" eb="3">
      <t>マジュツシ</t>
    </rPh>
    <phoneticPr fontId="1"/>
  </si>
  <si>
    <t>5+</t>
    <phoneticPr fontId="1"/>
  </si>
  <si>
    <t>0+</t>
    <phoneticPr fontId="1"/>
  </si>
  <si>
    <t>Renatus</t>
    <phoneticPr fontId="1"/>
  </si>
  <si>
    <t>30+</t>
    <phoneticPr fontId="1"/>
  </si>
  <si>
    <t>Serpent Lord</t>
    <phoneticPr fontId="1"/>
  </si>
  <si>
    <t>都</t>
    <rPh sb="0" eb="1">
      <t>ミヤコ</t>
    </rPh>
    <phoneticPr fontId="1"/>
  </si>
  <si>
    <t>神聖な指揮官。戦闘能力は高めだが指揮は下手</t>
    <rPh sb="0" eb="2">
      <t>シンセイ</t>
    </rPh>
    <rPh sb="3" eb="6">
      <t>シキカン</t>
    </rPh>
    <rPh sb="7" eb="9">
      <t>セントウ</t>
    </rPh>
    <rPh sb="9" eb="11">
      <t>ノウリョク</t>
    </rPh>
    <rPh sb="12" eb="13">
      <t>タカ</t>
    </rPh>
    <rPh sb="16" eb="18">
      <t>シキ</t>
    </rPh>
    <rPh sb="19" eb="21">
      <t>ヘタ</t>
    </rPh>
    <phoneticPr fontId="1"/>
  </si>
  <si>
    <t>Theurg</t>
    <phoneticPr fontId="1"/>
  </si>
  <si>
    <t>レベル1の聖職者。星などの魔法技能も持つ</t>
    <rPh sb="5" eb="8">
      <t>セイショクシャ</t>
    </rPh>
    <rPh sb="9" eb="10">
      <t>ホシ</t>
    </rPh>
    <rPh sb="13" eb="15">
      <t>マホウ</t>
    </rPh>
    <rPh sb="15" eb="17">
      <t>ギノウ</t>
    </rPh>
    <rPh sb="18" eb="19">
      <t>モ</t>
    </rPh>
    <phoneticPr fontId="1"/>
  </si>
  <si>
    <t>15+</t>
    <phoneticPr fontId="1"/>
  </si>
  <si>
    <t>Serpent Assassin</t>
    <phoneticPr fontId="1"/>
  </si>
  <si>
    <t>暗殺者</t>
    <rPh sb="0" eb="3">
      <t>アンサツシャ</t>
    </rPh>
    <phoneticPr fontId="1"/>
  </si>
  <si>
    <t>猛毒の短剣を持つ暗殺者。包囲された要塞での活動も可能</t>
    <rPh sb="0" eb="2">
      <t>モウドク</t>
    </rPh>
    <rPh sb="3" eb="5">
      <t>タンケン</t>
    </rPh>
    <rPh sb="6" eb="7">
      <t>モ</t>
    </rPh>
    <rPh sb="8" eb="11">
      <t>アンサツシャ</t>
    </rPh>
    <rPh sb="12" eb="14">
      <t>ホウイ</t>
    </rPh>
    <rPh sb="17" eb="19">
      <t>ヨウサイ</t>
    </rPh>
    <rPh sb="21" eb="23">
      <t>カツドウ</t>
    </rPh>
    <rPh sb="24" eb="26">
      <t>カノウ</t>
    </rPh>
    <phoneticPr fontId="1"/>
  </si>
  <si>
    <t>Serpent Priest</t>
    <phoneticPr fontId="1"/>
  </si>
  <si>
    <t>レベル2の聖職者。緑や水などの魔法技能も持つ</t>
    <rPh sb="5" eb="8">
      <t>セイショクシャ</t>
    </rPh>
    <rPh sb="9" eb="10">
      <t>ミドリ</t>
    </rPh>
    <rPh sb="11" eb="12">
      <t>ミズ</t>
    </rPh>
    <rPh sb="15" eb="17">
      <t>マホウ</t>
    </rPh>
    <rPh sb="17" eb="19">
      <t>ギノウ</t>
    </rPh>
    <rPh sb="20" eb="21">
      <t>モ</t>
    </rPh>
    <phoneticPr fontId="1"/>
  </si>
  <si>
    <t>Leo</t>
    <phoneticPr fontId="1"/>
  </si>
  <si>
    <t>外</t>
    <rPh sb="0" eb="1">
      <t>ソト</t>
    </rPh>
    <phoneticPr fontId="1"/>
  </si>
  <si>
    <t>火などの魔法技能を持つ指揮官。異端者のため侵略部隊向け</t>
    <rPh sb="0" eb="1">
      <t>ヒ</t>
    </rPh>
    <rPh sb="4" eb="6">
      <t>マホウ</t>
    </rPh>
    <rPh sb="6" eb="8">
      <t>ギノウ</t>
    </rPh>
    <rPh sb="9" eb="10">
      <t>モ</t>
    </rPh>
    <rPh sb="11" eb="14">
      <t>シキカン</t>
    </rPh>
    <rPh sb="15" eb="18">
      <t>イタンシャ</t>
    </rPh>
    <rPh sb="21" eb="23">
      <t>シンリャク</t>
    </rPh>
    <rPh sb="23" eb="25">
      <t>ブタイ</t>
    </rPh>
    <rPh sb="25" eb="26">
      <t>ム</t>
    </rPh>
    <phoneticPr fontId="1"/>
  </si>
  <si>
    <t>18</t>
    <phoneticPr fontId="1"/>
  </si>
  <si>
    <t>Heliodromus</t>
    <phoneticPr fontId="1"/>
  </si>
  <si>
    <t>火などの魔法技能を持つ。異端者なので活動場所に注意</t>
    <rPh sb="0" eb="1">
      <t>ヒ</t>
    </rPh>
    <rPh sb="4" eb="6">
      <t>マホウ</t>
    </rPh>
    <rPh sb="6" eb="8">
      <t>ギノウ</t>
    </rPh>
    <rPh sb="9" eb="10">
      <t>モ</t>
    </rPh>
    <rPh sb="12" eb="15">
      <t>イタンシャ</t>
    </rPh>
    <rPh sb="18" eb="20">
      <t>カツドウ</t>
    </rPh>
    <rPh sb="20" eb="22">
      <t>バショ</t>
    </rPh>
    <rPh sb="23" eb="25">
      <t>チュウイ</t>
    </rPh>
    <phoneticPr fontId="1"/>
  </si>
  <si>
    <t>10+</t>
    <phoneticPr fontId="1"/>
  </si>
  <si>
    <t>Mystes</t>
    <phoneticPr fontId="1"/>
  </si>
  <si>
    <t>Epoptes</t>
    <phoneticPr fontId="1"/>
  </si>
  <si>
    <t>緑などの魔法技能を持つ。病気治療ができるが異端者</t>
    <rPh sb="0" eb="1">
      <t>ミドリ</t>
    </rPh>
    <rPh sb="4" eb="6">
      <t>マホウ</t>
    </rPh>
    <rPh sb="6" eb="8">
      <t>ギノウ</t>
    </rPh>
    <rPh sb="9" eb="10">
      <t>モ</t>
    </rPh>
    <rPh sb="12" eb="14">
      <t>ビョウキ</t>
    </rPh>
    <rPh sb="14" eb="16">
      <t>チリョウ</t>
    </rPh>
    <rPh sb="21" eb="24">
      <t>イタンシャ</t>
    </rPh>
    <phoneticPr fontId="1"/>
  </si>
  <si>
    <t>Reveler</t>
    <phoneticPr fontId="1"/>
  </si>
  <si>
    <t>緑などの魔法技能を持つ。非常に強烈な異端者で不安も撒く</t>
    <rPh sb="0" eb="1">
      <t>ミドリ</t>
    </rPh>
    <rPh sb="4" eb="6">
      <t>マホウ</t>
    </rPh>
    <rPh sb="6" eb="8">
      <t>ギノウ</t>
    </rPh>
    <rPh sb="9" eb="10">
      <t>モ</t>
    </rPh>
    <rPh sb="12" eb="14">
      <t>ヒジョウ</t>
    </rPh>
    <rPh sb="15" eb="17">
      <t>キョウレツ</t>
    </rPh>
    <rPh sb="18" eb="21">
      <t>イタンシャ</t>
    </rPh>
    <rPh sb="22" eb="24">
      <t>フアン</t>
    </rPh>
    <rPh sb="25" eb="26">
      <t>マ</t>
    </rPh>
    <phoneticPr fontId="1"/>
  </si>
  <si>
    <t>Milite</t>
    <phoneticPr fontId="1"/>
  </si>
  <si>
    <t>城外</t>
    <rPh sb="0" eb="1">
      <t>シロ</t>
    </rPh>
    <rPh sb="1" eb="2">
      <t>ソト</t>
    </rPh>
    <phoneticPr fontId="1"/>
  </si>
  <si>
    <t>歩兵</t>
    <rPh sb="0" eb="2">
      <t>ホヘイ</t>
    </rPh>
    <phoneticPr fontId="1"/>
  </si>
  <si>
    <t>槍、投槍、大盾を持つ軽歩兵。弾避けとしては優秀な装備</t>
    <rPh sb="0" eb="1">
      <t>ヤリ</t>
    </rPh>
    <rPh sb="2" eb="4">
      <t>ナゲヤリ</t>
    </rPh>
    <rPh sb="5" eb="6">
      <t>オオ</t>
    </rPh>
    <rPh sb="6" eb="7">
      <t>タテ</t>
    </rPh>
    <rPh sb="8" eb="9">
      <t>モ</t>
    </rPh>
    <rPh sb="10" eb="11">
      <t>ケイ</t>
    </rPh>
    <rPh sb="11" eb="13">
      <t>ホヘイ</t>
    </rPh>
    <rPh sb="14" eb="15">
      <t>タマ</t>
    </rPh>
    <rPh sb="15" eb="16">
      <t>ヨ</t>
    </rPh>
    <rPh sb="21" eb="23">
      <t>ユウシュウ</t>
    </rPh>
    <rPh sb="24" eb="26">
      <t>ソウビ</t>
    </rPh>
    <phoneticPr fontId="1"/>
  </si>
  <si>
    <t>Limitane</t>
    <phoneticPr fontId="1"/>
  </si>
  <si>
    <t>長剣、投槍、盾を持つ重歩兵。装備は良いが技量に問題がある</t>
    <rPh sb="0" eb="2">
      <t>チョウケン</t>
    </rPh>
    <rPh sb="3" eb="5">
      <t>ナゲヤリ</t>
    </rPh>
    <rPh sb="6" eb="7">
      <t>タテ</t>
    </rPh>
    <rPh sb="8" eb="9">
      <t>モ</t>
    </rPh>
    <rPh sb="10" eb="11">
      <t>ジュウ</t>
    </rPh>
    <rPh sb="11" eb="13">
      <t>ホヘイ</t>
    </rPh>
    <rPh sb="14" eb="16">
      <t>ソウビ</t>
    </rPh>
    <rPh sb="17" eb="18">
      <t>ヨ</t>
    </rPh>
    <rPh sb="20" eb="22">
      <t>ギリョウ</t>
    </rPh>
    <rPh sb="23" eb="25">
      <t>モンダイ</t>
    </rPh>
    <phoneticPr fontId="1"/>
  </si>
  <si>
    <t>10</t>
    <phoneticPr fontId="1"/>
  </si>
  <si>
    <t>Limitane Primani</t>
    <phoneticPr fontId="1"/>
  </si>
  <si>
    <t>長剣と大盾を持つ重歩兵。国境警備隊は要塞防衛が得意</t>
    <rPh sb="0" eb="2">
      <t>チョウケン</t>
    </rPh>
    <rPh sb="3" eb="4">
      <t>オオ</t>
    </rPh>
    <rPh sb="4" eb="5">
      <t>タテ</t>
    </rPh>
    <rPh sb="6" eb="7">
      <t>モ</t>
    </rPh>
    <rPh sb="8" eb="9">
      <t>ジュウ</t>
    </rPh>
    <rPh sb="9" eb="11">
      <t>ホヘイ</t>
    </rPh>
    <rPh sb="12" eb="14">
      <t>コッキョウ</t>
    </rPh>
    <rPh sb="14" eb="17">
      <t>ケイビタイ</t>
    </rPh>
    <rPh sb="18" eb="20">
      <t>ヨウサイ</t>
    </rPh>
    <rPh sb="20" eb="22">
      <t>ボウエイ</t>
    </rPh>
    <rPh sb="23" eb="25">
      <t>トクイ</t>
    </rPh>
    <phoneticPr fontId="1"/>
  </si>
  <si>
    <t>8</t>
    <phoneticPr fontId="1"/>
  </si>
  <si>
    <t>Limitane Standard</t>
    <phoneticPr fontId="1"/>
  </si>
  <si>
    <t>所属部隊の士気を高める。警備隊のため鈍いが要塞防衛が得意</t>
    <rPh sb="0" eb="2">
      <t>ショゾク</t>
    </rPh>
    <rPh sb="2" eb="4">
      <t>ブタイ</t>
    </rPh>
    <rPh sb="5" eb="7">
      <t>シキ</t>
    </rPh>
    <rPh sb="8" eb="9">
      <t>タカ</t>
    </rPh>
    <rPh sb="12" eb="15">
      <t>ケイビタイ</t>
    </rPh>
    <rPh sb="18" eb="19">
      <t>ニブ</t>
    </rPh>
    <rPh sb="21" eb="23">
      <t>ヨウサイ</t>
    </rPh>
    <rPh sb="23" eb="25">
      <t>ボウエイ</t>
    </rPh>
    <rPh sb="26" eb="28">
      <t>トクイ</t>
    </rPh>
    <phoneticPr fontId="1"/>
  </si>
  <si>
    <t>Comitatense</t>
    <phoneticPr fontId="1"/>
  </si>
  <si>
    <t>長剣、投槍、大盾を持つ重歩兵。機動隊は行軍が異様に早い</t>
    <rPh sb="0" eb="2">
      <t>チョウケン</t>
    </rPh>
    <rPh sb="3" eb="5">
      <t>ナゲヤリ</t>
    </rPh>
    <rPh sb="6" eb="7">
      <t>オオ</t>
    </rPh>
    <rPh sb="7" eb="8">
      <t>タテ</t>
    </rPh>
    <rPh sb="9" eb="10">
      <t>モ</t>
    </rPh>
    <rPh sb="11" eb="12">
      <t>ジュウ</t>
    </rPh>
    <rPh sb="12" eb="14">
      <t>ホヘイ</t>
    </rPh>
    <rPh sb="15" eb="18">
      <t>キドウタイ</t>
    </rPh>
    <rPh sb="19" eb="21">
      <t>コウグン</t>
    </rPh>
    <rPh sb="22" eb="24">
      <t>イヨウ</t>
    </rPh>
    <rPh sb="25" eb="26">
      <t>ハヤ</t>
    </rPh>
    <phoneticPr fontId="1"/>
  </si>
  <si>
    <t>Palatine</t>
    <phoneticPr fontId="1"/>
  </si>
  <si>
    <t>長剣と大盾を持つ重歩兵。技量にも優れる精鋭</t>
    <rPh sb="0" eb="2">
      <t>チョウケン</t>
    </rPh>
    <rPh sb="3" eb="4">
      <t>オオ</t>
    </rPh>
    <rPh sb="4" eb="5">
      <t>タテ</t>
    </rPh>
    <rPh sb="6" eb="7">
      <t>モ</t>
    </rPh>
    <rPh sb="8" eb="9">
      <t>ジュウ</t>
    </rPh>
    <rPh sb="9" eb="11">
      <t>ホヘイ</t>
    </rPh>
    <rPh sb="12" eb="14">
      <t>ギリョウ</t>
    </rPh>
    <rPh sb="16" eb="17">
      <t>スグ</t>
    </rPh>
    <rPh sb="19" eb="21">
      <t>セイエイ</t>
    </rPh>
    <phoneticPr fontId="1"/>
  </si>
  <si>
    <t>Standard</t>
    <phoneticPr fontId="1"/>
  </si>
  <si>
    <t>機動隊の軍旗持ち。当然彼らの行軍についていける</t>
    <rPh sb="0" eb="3">
      <t>キドウタイ</t>
    </rPh>
    <rPh sb="4" eb="6">
      <t>グンキ</t>
    </rPh>
    <rPh sb="6" eb="7">
      <t>モ</t>
    </rPh>
    <rPh sb="9" eb="11">
      <t>トウゼン</t>
    </rPh>
    <rPh sb="11" eb="12">
      <t>カレ</t>
    </rPh>
    <rPh sb="14" eb="16">
      <t>コウグン</t>
    </rPh>
    <phoneticPr fontId="1"/>
  </si>
  <si>
    <t>Serpent Cataphract</t>
    <phoneticPr fontId="1"/>
  </si>
  <si>
    <t>騎兵</t>
    <rPh sb="0" eb="2">
      <t>キヘイ</t>
    </rPh>
    <phoneticPr fontId="1"/>
  </si>
  <si>
    <t>軽突撃槍と盾を持つ重騎兵。騎兵としては鈍重だが戦闘力は十分</t>
    <phoneticPr fontId="1"/>
  </si>
  <si>
    <t>Limitane Solaris</t>
    <phoneticPr fontId="1"/>
  </si>
  <si>
    <t>長剣、投槍、大盾を持つ重歩兵。通常版より遥かに技量に優れる</t>
    <rPh sb="0" eb="2">
      <t>チョウケン</t>
    </rPh>
    <rPh sb="3" eb="5">
      <t>ナゲヤリ</t>
    </rPh>
    <rPh sb="6" eb="7">
      <t>オオ</t>
    </rPh>
    <rPh sb="7" eb="8">
      <t>タテ</t>
    </rPh>
    <rPh sb="9" eb="10">
      <t>モ</t>
    </rPh>
    <rPh sb="11" eb="12">
      <t>ジュウ</t>
    </rPh>
    <rPh sb="12" eb="14">
      <t>ホヘイ</t>
    </rPh>
    <rPh sb="15" eb="17">
      <t>ツウジョウ</t>
    </rPh>
    <rPh sb="17" eb="18">
      <t>バン</t>
    </rPh>
    <rPh sb="20" eb="21">
      <t>ハル</t>
    </rPh>
    <rPh sb="23" eb="25">
      <t>ギリョウ</t>
    </rPh>
    <rPh sb="26" eb="27">
      <t>スグ</t>
    </rPh>
    <phoneticPr fontId="1"/>
  </si>
  <si>
    <t>Primani Solaris</t>
    <phoneticPr fontId="1"/>
  </si>
  <si>
    <t>長剣と大盾を持つ重歩兵。鈍重だが戦闘力は精鋭並</t>
    <rPh sb="0" eb="2">
      <t>チョウケン</t>
    </rPh>
    <rPh sb="3" eb="4">
      <t>オオ</t>
    </rPh>
    <rPh sb="4" eb="5">
      <t>タテ</t>
    </rPh>
    <rPh sb="6" eb="7">
      <t>モ</t>
    </rPh>
    <rPh sb="8" eb="9">
      <t>ジュウ</t>
    </rPh>
    <rPh sb="9" eb="11">
      <t>ホヘイ</t>
    </rPh>
    <rPh sb="12" eb="14">
      <t>ドンジュウ</t>
    </rPh>
    <rPh sb="16" eb="19">
      <t>セントウリョク</t>
    </rPh>
    <rPh sb="20" eb="22">
      <t>セイエイ</t>
    </rPh>
    <rPh sb="22" eb="23">
      <t>ナミ</t>
    </rPh>
    <phoneticPr fontId="1"/>
  </si>
  <si>
    <t>Pythium</t>
    <phoneticPr fontId="1"/>
  </si>
  <si>
    <t>Battle Deacon</t>
    <phoneticPr fontId="1"/>
  </si>
  <si>
    <t>聖1</t>
    <rPh sb="0" eb="1">
      <t>セイ</t>
    </rPh>
    <phoneticPr fontId="1"/>
  </si>
  <si>
    <t>緑1聖1</t>
    <rPh sb="0" eb="1">
      <t>ミドリ</t>
    </rPh>
    <rPh sb="2" eb="3">
      <t>セイ</t>
    </rPh>
    <phoneticPr fontId="1"/>
  </si>
  <si>
    <t>星1聖1</t>
    <rPh sb="0" eb="1">
      <t>ホシ</t>
    </rPh>
    <rPh sb="2" eb="3">
      <t>セイ</t>
    </rPh>
    <phoneticPr fontId="1"/>
  </si>
  <si>
    <t>風水星+1:100%</t>
    <rPh sb="0" eb="1">
      <t>カゼ</t>
    </rPh>
    <rPh sb="1" eb="2">
      <t>ミズ</t>
    </rPh>
    <rPh sb="2" eb="3">
      <t>ホシ</t>
    </rPh>
    <phoneticPr fontId="1"/>
  </si>
  <si>
    <t>水1緑2聖2</t>
    <rPh sb="0" eb="1">
      <t>ミズ</t>
    </rPh>
    <rPh sb="2" eb="3">
      <t>ミドリ</t>
    </rPh>
    <rPh sb="4" eb="5">
      <t>セイ</t>
    </rPh>
    <phoneticPr fontId="1"/>
  </si>
  <si>
    <t>水星死緑+1:100% 水星死緑+1:10%</t>
    <rPh sb="0" eb="1">
      <t>ミズ</t>
    </rPh>
    <rPh sb="1" eb="2">
      <t>ホシ</t>
    </rPh>
    <rPh sb="2" eb="3">
      <t>シ</t>
    </rPh>
    <rPh sb="3" eb="4">
      <t>ミドリ</t>
    </rPh>
    <rPh sb="12" eb="13">
      <t>ミズ</t>
    </rPh>
    <rPh sb="13" eb="14">
      <t>ホシ</t>
    </rPh>
    <rPh sb="14" eb="15">
      <t>シ</t>
    </rPh>
    <rPh sb="15" eb="16">
      <t>ミドリ</t>
    </rPh>
    <phoneticPr fontId="1"/>
  </si>
  <si>
    <t>13+</t>
    <phoneticPr fontId="1"/>
  </si>
  <si>
    <t>火1</t>
    <rPh sb="0" eb="1">
      <t>ヒ</t>
    </rPh>
    <phoneticPr fontId="1"/>
  </si>
  <si>
    <t>緑+1:10%</t>
    <rPh sb="0" eb="1">
      <t>ミドリ</t>
    </rPh>
    <phoneticPr fontId="1"/>
  </si>
  <si>
    <t>5+</t>
    <phoneticPr fontId="1"/>
  </si>
  <si>
    <t>火緑+1:100% 火+1:10%</t>
    <rPh sb="0" eb="1">
      <t>ヒ</t>
    </rPh>
    <rPh sb="1" eb="2">
      <t>ミドリ</t>
    </rPh>
    <rPh sb="10" eb="11">
      <t>ヒ</t>
    </rPh>
    <phoneticPr fontId="1"/>
  </si>
  <si>
    <t>7+</t>
    <phoneticPr fontId="1"/>
  </si>
  <si>
    <t>緑1</t>
    <rPh sb="0" eb="1">
      <t>ミドリ</t>
    </rPh>
    <phoneticPr fontId="1"/>
  </si>
  <si>
    <t>地緑+1:10%</t>
    <rPh sb="0" eb="1">
      <t>チ</t>
    </rPh>
    <rPh sb="1" eb="2">
      <t>ミドリ</t>
    </rPh>
    <phoneticPr fontId="1"/>
  </si>
  <si>
    <t>地緑+1:100% 緑+1:10%</t>
    <rPh sb="0" eb="1">
      <t>チ</t>
    </rPh>
    <rPh sb="1" eb="2">
      <t>ミドリ</t>
    </rPh>
    <rPh sb="10" eb="11">
      <t>ミドリ</t>
    </rPh>
    <phoneticPr fontId="1"/>
  </si>
  <si>
    <t>緑血+1:20%</t>
    <rPh sb="0" eb="1">
      <t>ミドリ</t>
    </rPh>
    <rPh sb="1" eb="2">
      <t>ケツ</t>
    </rPh>
    <phoneticPr fontId="1"/>
  </si>
  <si>
    <t>3+</t>
    <phoneticPr fontId="1"/>
  </si>
  <si>
    <t>Centurion</t>
    <phoneticPr fontId="1"/>
  </si>
  <si>
    <t>Milite:10　Limitane:10　Limitane Primani:5</t>
    <phoneticPr fontId="1"/>
  </si>
  <si>
    <t>Limitane Primani:10</t>
    <phoneticPr fontId="1"/>
  </si>
  <si>
    <t>Slinger:15</t>
    <phoneticPr fontId="1"/>
  </si>
  <si>
    <t>Pride of Lions</t>
    <phoneticPr fontId="1"/>
  </si>
  <si>
    <t>Contact Lar</t>
    <phoneticPr fontId="1"/>
  </si>
  <si>
    <t>Daughter of Typhon</t>
    <phoneticPr fontId="1"/>
  </si>
  <si>
    <t>Gift of the Sacred Swamp</t>
    <phoneticPr fontId="1"/>
  </si>
  <si>
    <t>Awaken Hamadryad</t>
    <phoneticPr fontId="1"/>
  </si>
  <si>
    <t>Taurobolium</t>
    <phoneticPr fontId="1"/>
  </si>
  <si>
    <t>Gift of the Sacred Swamp</t>
    <phoneticPr fontId="1"/>
  </si>
  <si>
    <t>緑1</t>
    <rPh sb="0" eb="1">
      <t>ミドリ</t>
    </rPh>
    <phoneticPr fontId="1"/>
  </si>
  <si>
    <t>聖1</t>
    <rPh sb="0" eb="1">
      <t>セイ</t>
    </rPh>
    <phoneticPr fontId="1"/>
  </si>
  <si>
    <t>Enchantment</t>
    <phoneticPr fontId="1"/>
  </si>
  <si>
    <t>戦闘</t>
    <rPh sb="0" eb="2">
      <t>セントウ</t>
    </rPh>
    <phoneticPr fontId="1"/>
  </si>
  <si>
    <t>水陸両用</t>
    <rPh sb="0" eb="2">
      <t>スイリク</t>
    </rPh>
    <rPh sb="2" eb="4">
      <t>リョウヨウ</t>
    </rPh>
    <phoneticPr fontId="1"/>
  </si>
  <si>
    <t>強化</t>
    <rPh sb="0" eb="2">
      <t>キョウカ</t>
    </rPh>
    <phoneticPr fontId="1"/>
  </si>
  <si>
    <t>中範囲の味方に弱い毒物耐性を与えます</t>
    <rPh sb="0" eb="1">
      <t>チュウ</t>
    </rPh>
    <phoneticPr fontId="1"/>
  </si>
  <si>
    <t>Poison Resistant 10</t>
    <phoneticPr fontId="1"/>
  </si>
  <si>
    <t>味方にのみ作用</t>
    <rPh sb="0" eb="2">
      <t>ミカタ</t>
    </rPh>
    <rPh sb="5" eb="7">
      <t>サヨウ</t>
    </rPh>
    <phoneticPr fontId="1"/>
  </si>
  <si>
    <t>Thaumaturgy</t>
    <phoneticPr fontId="1"/>
  </si>
  <si>
    <t>Taurobolium</t>
    <phoneticPr fontId="1"/>
  </si>
  <si>
    <t>火1</t>
    <rPh sb="0" eb="1">
      <t>ヒ</t>
    </rPh>
    <phoneticPr fontId="1"/>
  </si>
  <si>
    <t>儀式</t>
    <rPh sb="0" eb="2">
      <t>ギシキ</t>
    </rPh>
    <phoneticPr fontId="1"/>
  </si>
  <si>
    <t>陸上専用</t>
    <rPh sb="0" eb="2">
      <t>リクジョウ</t>
    </rPh>
    <rPh sb="2" eb="4">
      <t>センヨウ</t>
    </rPh>
    <phoneticPr fontId="1"/>
  </si>
  <si>
    <t>個人呪附</t>
    <rPh sb="0" eb="2">
      <t>コジン</t>
    </rPh>
    <rPh sb="2" eb="3">
      <t>ジュ</t>
    </rPh>
    <rPh sb="3" eb="4">
      <t>フ</t>
    </rPh>
    <phoneticPr fontId="1"/>
  </si>
  <si>
    <t>使用したHeliodromusに一年間のみ力を与えます</t>
    <rPh sb="0" eb="2">
      <t>シヨウ</t>
    </rPh>
    <rPh sb="16" eb="17">
      <t>イチ</t>
    </rPh>
    <rPh sb="17" eb="19">
      <t>ネンカン</t>
    </rPh>
    <rPh sb="21" eb="22">
      <t>チカラ</t>
    </rPh>
    <rPh sb="23" eb="24">
      <t>アタ</t>
    </rPh>
    <phoneticPr fontId="1"/>
  </si>
  <si>
    <t>Heliodromusのみ使用可能</t>
    <rPh sb="13" eb="15">
      <t>シヨウ</t>
    </rPh>
    <rPh sb="15" eb="17">
      <t>カノウ</t>
    </rPh>
    <phoneticPr fontId="1"/>
  </si>
  <si>
    <t>Orgy</t>
    <phoneticPr fontId="1"/>
  </si>
  <si>
    <t>Blood Magic</t>
    <phoneticPr fontId="1"/>
  </si>
  <si>
    <t>Orgy</t>
    <phoneticPr fontId="1"/>
  </si>
  <si>
    <t>血1</t>
    <rPh sb="0" eb="1">
      <t>ケツ</t>
    </rPh>
    <phoneticPr fontId="1"/>
  </si>
  <si>
    <t>軍団召喚</t>
    <rPh sb="0" eb="2">
      <t>グンダン</t>
    </rPh>
    <rPh sb="2" eb="4">
      <t>ショウカン</t>
    </rPh>
    <phoneticPr fontId="1"/>
  </si>
  <si>
    <t>Maenad6体とその指揮官Satyrを召喚します</t>
    <rPh sb="7" eb="8">
      <t>タイ</t>
    </rPh>
    <rPh sb="11" eb="14">
      <t>シキカン</t>
    </rPh>
    <rPh sb="20" eb="22">
      <t>ショウカン</t>
    </rPh>
    <phoneticPr fontId="1"/>
  </si>
  <si>
    <t>Satyr</t>
    <phoneticPr fontId="1"/>
  </si>
  <si>
    <t>6 Maenads</t>
    <phoneticPr fontId="1"/>
  </si>
  <si>
    <t>Fortified City</t>
    <phoneticPr fontId="1"/>
  </si>
  <si>
    <t>Campus Sceleris</t>
    <phoneticPr fontId="1"/>
  </si>
  <si>
    <t>死9</t>
    <rPh sb="0" eb="1">
      <t>シ</t>
    </rPh>
    <phoneticPr fontId="1"/>
  </si>
  <si>
    <t>Panageisのみ使用可能</t>
    <rPh sb="10" eb="12">
      <t>シヨウ</t>
    </rPh>
    <rPh sb="12" eb="14">
      <t>カノウ</t>
    </rPh>
    <phoneticPr fontId="1"/>
  </si>
  <si>
    <t>From Death Comes Life</t>
    <phoneticPr fontId="1"/>
  </si>
  <si>
    <t>Dispossessed Spirit</t>
    <phoneticPr fontId="1"/>
  </si>
  <si>
    <t>聖（城外海水）</t>
    <rPh sb="0" eb="1">
      <t>セイ</t>
    </rPh>
    <rPh sb="2" eb="3">
      <t>シロ</t>
    </rPh>
    <rPh sb="3" eb="4">
      <t>ソト</t>
    </rPh>
    <rPh sb="4" eb="5">
      <t>ウミ</t>
    </rPh>
    <rPh sb="5" eb="6">
      <t>ミズ</t>
    </rPh>
    <phoneticPr fontId="1"/>
  </si>
  <si>
    <t>歩兵</t>
    <rPh sb="0" eb="2">
      <t>ホヘイ</t>
    </rPh>
    <phoneticPr fontId="1"/>
  </si>
  <si>
    <t>Shadow Tribune</t>
    <phoneticPr fontId="1"/>
  </si>
  <si>
    <t>y</t>
    <phoneticPr fontId="1"/>
  </si>
  <si>
    <t>y</t>
    <phoneticPr fontId="1"/>
  </si>
  <si>
    <t>Shadow Tribune</t>
    <phoneticPr fontId="1"/>
  </si>
  <si>
    <t>聖職者</t>
    <rPh sb="0" eb="3">
      <t>セイショクシャ</t>
    </rPh>
    <phoneticPr fontId="1"/>
  </si>
  <si>
    <t>レベル1の聖職者。霊の指揮官だが生者にも対応できる</t>
    <rPh sb="5" eb="8">
      <t>セイショクシャ</t>
    </rPh>
    <rPh sb="9" eb="10">
      <t>レイ</t>
    </rPh>
    <rPh sb="11" eb="14">
      <t>シキカン</t>
    </rPh>
    <rPh sb="16" eb="18">
      <t>ショウジャ</t>
    </rPh>
    <rPh sb="20" eb="22">
      <t>タイオウ</t>
    </rPh>
    <phoneticPr fontId="1"/>
  </si>
  <si>
    <t>22</t>
    <phoneticPr fontId="1"/>
  </si>
  <si>
    <t>l</t>
    <phoneticPr fontId="1"/>
  </si>
  <si>
    <t>死体から引き剥がされた弱く小さな霊。群れで敵を麻痺させる</t>
    <rPh sb="0" eb="2">
      <t>シタイ</t>
    </rPh>
    <rPh sb="4" eb="5">
      <t>ヒ</t>
    </rPh>
    <rPh sb="6" eb="7">
      <t>ハ</t>
    </rPh>
    <rPh sb="11" eb="12">
      <t>ヨワ</t>
    </rPh>
    <rPh sb="13" eb="14">
      <t>チイ</t>
    </rPh>
    <rPh sb="16" eb="17">
      <t>レイ</t>
    </rPh>
    <rPh sb="18" eb="19">
      <t>ム</t>
    </rPh>
    <rPh sb="21" eb="22">
      <t>テキ</t>
    </rPh>
    <rPh sb="23" eb="25">
      <t>マヒ</t>
    </rPh>
    <phoneticPr fontId="1"/>
  </si>
  <si>
    <t>16</t>
    <phoneticPr fontId="1"/>
  </si>
  <si>
    <t>l</t>
    <phoneticPr fontId="1"/>
  </si>
  <si>
    <t>Shadow Soldier</t>
    <phoneticPr fontId="1"/>
  </si>
  <si>
    <t>敵を麻痺させる人間の影。闇の中では少し強くなる</t>
    <rPh sb="0" eb="1">
      <t>テキ</t>
    </rPh>
    <rPh sb="2" eb="4">
      <t>マヒ</t>
    </rPh>
    <rPh sb="7" eb="9">
      <t>ニンゲン</t>
    </rPh>
    <rPh sb="10" eb="11">
      <t>カゲ</t>
    </rPh>
    <rPh sb="12" eb="13">
      <t>ヤミ</t>
    </rPh>
    <rPh sb="14" eb="15">
      <t>ナカ</t>
    </rPh>
    <rPh sb="17" eb="18">
      <t>スコ</t>
    </rPh>
    <rPh sb="19" eb="20">
      <t>ツヨ</t>
    </rPh>
    <phoneticPr fontId="1"/>
  </si>
  <si>
    <t>20</t>
    <phoneticPr fontId="1"/>
  </si>
  <si>
    <t>Shade</t>
    <phoneticPr fontId="1"/>
  </si>
  <si>
    <t>y</t>
    <phoneticPr fontId="1"/>
  </si>
  <si>
    <t>筋力を奪う影の世界の住民。闇により力を増す</t>
    <rPh sb="0" eb="2">
      <t>キンリョク</t>
    </rPh>
    <rPh sb="3" eb="4">
      <t>ウバ</t>
    </rPh>
    <rPh sb="5" eb="6">
      <t>カゲ</t>
    </rPh>
    <rPh sb="7" eb="9">
      <t>セカイ</t>
    </rPh>
    <rPh sb="10" eb="12">
      <t>ジュウミン</t>
    </rPh>
    <rPh sb="13" eb="14">
      <t>ヤミ</t>
    </rPh>
    <rPh sb="17" eb="18">
      <t>チカラ</t>
    </rPh>
    <rPh sb="19" eb="20">
      <t>マ</t>
    </rPh>
    <phoneticPr fontId="1"/>
  </si>
  <si>
    <t>f</t>
    <phoneticPr fontId="1"/>
  </si>
  <si>
    <t>p</t>
    <phoneticPr fontId="1"/>
  </si>
  <si>
    <t>Shade Beast</t>
    <phoneticPr fontId="1"/>
  </si>
  <si>
    <t>魔獣</t>
    <rPh sb="0" eb="2">
      <t>マジュウ</t>
    </rPh>
    <phoneticPr fontId="1"/>
  </si>
  <si>
    <t>殺した敵をゾンビ化させる影の世界の猟犬。敏捷だが海は苦手</t>
    <rPh sb="0" eb="1">
      <t>コロ</t>
    </rPh>
    <rPh sb="3" eb="4">
      <t>テキ</t>
    </rPh>
    <rPh sb="8" eb="9">
      <t>カ</t>
    </rPh>
    <rPh sb="12" eb="13">
      <t>カゲ</t>
    </rPh>
    <rPh sb="14" eb="16">
      <t>セカイ</t>
    </rPh>
    <rPh sb="17" eb="19">
      <t>リョウケン</t>
    </rPh>
    <rPh sb="20" eb="22">
      <t>ビンショウ</t>
    </rPh>
    <rPh sb="24" eb="25">
      <t>ウミ</t>
    </rPh>
    <rPh sb="26" eb="28">
      <t>ニガテ</t>
    </rPh>
    <phoneticPr fontId="1"/>
  </si>
  <si>
    <t>26</t>
    <phoneticPr fontId="1"/>
  </si>
  <si>
    <t>Ghost</t>
    <phoneticPr fontId="1"/>
  </si>
  <si>
    <t>生命力を啜る亡霊。恐怖と冷気を纏う</t>
    <rPh sb="0" eb="3">
      <t>セイメイリョク</t>
    </rPh>
    <rPh sb="4" eb="5">
      <t>スス</t>
    </rPh>
    <rPh sb="6" eb="8">
      <t>ボウレイ</t>
    </rPh>
    <rPh sb="9" eb="11">
      <t>キョウフ</t>
    </rPh>
    <rPh sb="12" eb="14">
      <t>レイキ</t>
    </rPh>
    <rPh sb="15" eb="16">
      <t>マト</t>
    </rPh>
    <phoneticPr fontId="1"/>
  </si>
  <si>
    <t>Apparition</t>
    <phoneticPr fontId="1"/>
  </si>
  <si>
    <t>病を振りまく怨霊。近付くだけでも感染させる</t>
    <rPh sb="0" eb="1">
      <t>ヤマイ</t>
    </rPh>
    <rPh sb="2" eb="3">
      <t>フ</t>
    </rPh>
    <rPh sb="6" eb="8">
      <t>オンリョウ</t>
    </rPh>
    <rPh sb="9" eb="11">
      <t>チカヅ</t>
    </rPh>
    <rPh sb="16" eb="18">
      <t>カンセン</t>
    </rPh>
    <phoneticPr fontId="1"/>
  </si>
  <si>
    <t>Spectral Velite</t>
    <phoneticPr fontId="1"/>
  </si>
  <si>
    <t>聖（城海）</t>
    <rPh sb="0" eb="1">
      <t>セイ</t>
    </rPh>
    <rPh sb="2" eb="3">
      <t>シロ</t>
    </rPh>
    <rPh sb="3" eb="4">
      <t>ウミ</t>
    </rPh>
    <phoneticPr fontId="1"/>
  </si>
  <si>
    <t>槍、投槍、盾を持つ霊。彼らの武器は抵抗により半減される</t>
    <rPh sb="0" eb="1">
      <t>ヤリ</t>
    </rPh>
    <rPh sb="2" eb="4">
      <t>ナゲヤリ</t>
    </rPh>
    <rPh sb="5" eb="6">
      <t>タテ</t>
    </rPh>
    <rPh sb="7" eb="8">
      <t>モ</t>
    </rPh>
    <rPh sb="9" eb="10">
      <t>レイ</t>
    </rPh>
    <rPh sb="11" eb="12">
      <t>カレ</t>
    </rPh>
    <rPh sb="14" eb="16">
      <t>ブキ</t>
    </rPh>
    <rPh sb="17" eb="19">
      <t>テイコウ</t>
    </rPh>
    <rPh sb="22" eb="24">
      <t>ハンゲン</t>
    </rPh>
    <phoneticPr fontId="1"/>
  </si>
  <si>
    <t>Spectral Hastatus</t>
    <phoneticPr fontId="1"/>
  </si>
  <si>
    <t>槍、投槍、盾を持つ霊。防具がない代わりにHPが上がっていく</t>
    <rPh sb="0" eb="1">
      <t>ヤリ</t>
    </rPh>
    <rPh sb="2" eb="4">
      <t>ナゲヤリ</t>
    </rPh>
    <rPh sb="5" eb="6">
      <t>タテ</t>
    </rPh>
    <rPh sb="7" eb="8">
      <t>モ</t>
    </rPh>
    <rPh sb="9" eb="10">
      <t>レイ</t>
    </rPh>
    <rPh sb="11" eb="13">
      <t>ボウグ</t>
    </rPh>
    <rPh sb="16" eb="17">
      <t>カ</t>
    </rPh>
    <rPh sb="23" eb="24">
      <t>ア</t>
    </rPh>
    <phoneticPr fontId="1"/>
  </si>
  <si>
    <t>Spectral Principe</t>
    <phoneticPr fontId="1"/>
  </si>
  <si>
    <t>長剣、投槍、盾を持つ霊。攻撃力と共に戦闘技能も向上</t>
    <rPh sb="0" eb="2">
      <t>チョウケン</t>
    </rPh>
    <rPh sb="3" eb="5">
      <t>ナゲヤリ</t>
    </rPh>
    <rPh sb="6" eb="7">
      <t>タテ</t>
    </rPh>
    <rPh sb="8" eb="9">
      <t>モ</t>
    </rPh>
    <rPh sb="10" eb="11">
      <t>レイ</t>
    </rPh>
    <rPh sb="12" eb="15">
      <t>コウゲキリョク</t>
    </rPh>
    <rPh sb="16" eb="17">
      <t>トモ</t>
    </rPh>
    <rPh sb="18" eb="20">
      <t>セントウ</t>
    </rPh>
    <rPh sb="20" eb="22">
      <t>ギノウ</t>
    </rPh>
    <rPh sb="23" eb="25">
      <t>コウジョウ</t>
    </rPh>
    <phoneticPr fontId="1"/>
  </si>
  <si>
    <t>Spectral Triarius</t>
    <phoneticPr fontId="1"/>
  </si>
  <si>
    <t>長槍と盾を持つ霊。高い技量による迎撃で敵を煩わせる</t>
    <rPh sb="0" eb="1">
      <t>ナガ</t>
    </rPh>
    <rPh sb="1" eb="2">
      <t>ヤリ</t>
    </rPh>
    <rPh sb="3" eb="4">
      <t>タテ</t>
    </rPh>
    <rPh sb="5" eb="6">
      <t>モ</t>
    </rPh>
    <rPh sb="7" eb="8">
      <t>レイ</t>
    </rPh>
    <rPh sb="9" eb="10">
      <t>タカ</t>
    </rPh>
    <rPh sb="11" eb="13">
      <t>ギリョウ</t>
    </rPh>
    <rPh sb="16" eb="18">
      <t>ゲイゲキ</t>
    </rPh>
    <rPh sb="19" eb="20">
      <t>テキ</t>
    </rPh>
    <rPh sb="21" eb="22">
      <t>ワズラ</t>
    </rPh>
    <phoneticPr fontId="1"/>
  </si>
  <si>
    <t>Praetorian Spectre</t>
    <phoneticPr fontId="1"/>
  </si>
  <si>
    <t>長剣と盾を持つ霊。極めて高い技量を持ち護衛もこなす</t>
    <rPh sb="0" eb="2">
      <t>チョウケン</t>
    </rPh>
    <rPh sb="3" eb="4">
      <t>タテ</t>
    </rPh>
    <rPh sb="5" eb="6">
      <t>モ</t>
    </rPh>
    <rPh sb="7" eb="8">
      <t>レイ</t>
    </rPh>
    <rPh sb="9" eb="10">
      <t>キワ</t>
    </rPh>
    <rPh sb="12" eb="13">
      <t>タカ</t>
    </rPh>
    <rPh sb="14" eb="16">
      <t>ギリョウ</t>
    </rPh>
    <rPh sb="17" eb="18">
      <t>モ</t>
    </rPh>
    <rPh sb="19" eb="21">
      <t>ゴエイ</t>
    </rPh>
    <phoneticPr fontId="1"/>
  </si>
  <si>
    <t>Spectral Standard</t>
    <phoneticPr fontId="1"/>
  </si>
  <si>
    <t>長剣、投槍、盾を持つ旗手の霊。味方の鼓舞ではなく敵の威圧が仕事</t>
    <rPh sb="0" eb="2">
      <t>チョウケン</t>
    </rPh>
    <rPh sb="3" eb="5">
      <t>ナゲヤリ</t>
    </rPh>
    <rPh sb="6" eb="7">
      <t>タテ</t>
    </rPh>
    <rPh sb="8" eb="9">
      <t>モ</t>
    </rPh>
    <rPh sb="10" eb="12">
      <t>キシュ</t>
    </rPh>
    <rPh sb="13" eb="14">
      <t>レイ</t>
    </rPh>
    <rPh sb="15" eb="17">
      <t>ミカタ</t>
    </rPh>
    <rPh sb="18" eb="20">
      <t>コブ</t>
    </rPh>
    <rPh sb="24" eb="25">
      <t>テキ</t>
    </rPh>
    <rPh sb="26" eb="28">
      <t>イアツ</t>
    </rPh>
    <rPh sb="29" eb="31">
      <t>シゴト</t>
    </rPh>
    <phoneticPr fontId="1"/>
  </si>
  <si>
    <t>Spectral Lictor</t>
    <phoneticPr fontId="1"/>
  </si>
  <si>
    <t>指揮官</t>
    <rPh sb="0" eb="3">
      <t>シキカン</t>
    </rPh>
    <phoneticPr fontId="1"/>
  </si>
  <si>
    <t>兵士</t>
    <rPh sb="0" eb="2">
      <t>ヘイシ</t>
    </rPh>
    <phoneticPr fontId="1"/>
  </si>
  <si>
    <t>戦斧を持つ霊。技量に優れ攻撃力も優秀だが数は出ない</t>
    <rPh sb="0" eb="1">
      <t>セン</t>
    </rPh>
    <rPh sb="1" eb="2">
      <t>オノ</t>
    </rPh>
    <rPh sb="3" eb="4">
      <t>モ</t>
    </rPh>
    <rPh sb="5" eb="6">
      <t>レイ</t>
    </rPh>
    <rPh sb="7" eb="9">
      <t>ギリョウ</t>
    </rPh>
    <rPh sb="10" eb="11">
      <t>スグ</t>
    </rPh>
    <rPh sb="12" eb="15">
      <t>コウゲキリョク</t>
    </rPh>
    <rPh sb="16" eb="18">
      <t>ユウシュウ</t>
    </rPh>
    <rPh sb="20" eb="21">
      <t>カズ</t>
    </rPh>
    <rPh sb="22" eb="23">
      <t>デ</t>
    </rPh>
    <phoneticPr fontId="1"/>
  </si>
  <si>
    <t>聖（海水）</t>
    <rPh sb="0" eb="1">
      <t>セイ</t>
    </rPh>
    <rPh sb="2" eb="3">
      <t>ウミ</t>
    </rPh>
    <rPh sb="3" eb="4">
      <t>ミズ</t>
    </rPh>
    <phoneticPr fontId="1"/>
  </si>
  <si>
    <t>聖（城外）</t>
    <rPh sb="0" eb="1">
      <t>セイ</t>
    </rPh>
    <rPh sb="2" eb="3">
      <t>シロ</t>
    </rPh>
    <rPh sb="3" eb="4">
      <t>ソト</t>
    </rPh>
    <phoneticPr fontId="1"/>
  </si>
  <si>
    <t>Shadow Triton</t>
    <phoneticPr fontId="1"/>
  </si>
  <si>
    <t>Tritonの影。戦闘時の移動速度が速い</t>
    <rPh sb="7" eb="8">
      <t>カゲ</t>
    </rPh>
    <rPh sb="9" eb="11">
      <t>セントウ</t>
    </rPh>
    <rPh sb="11" eb="12">
      <t>ジ</t>
    </rPh>
    <rPh sb="13" eb="15">
      <t>イドウ</t>
    </rPh>
    <rPh sb="15" eb="17">
      <t>ソクド</t>
    </rPh>
    <rPh sb="18" eb="19">
      <t>ハヤ</t>
    </rPh>
    <phoneticPr fontId="1"/>
  </si>
  <si>
    <t>Atlantianの影。他の影より僅かに丈夫</t>
    <rPh sb="10" eb="11">
      <t>カゲ</t>
    </rPh>
    <rPh sb="12" eb="13">
      <t>ホカ</t>
    </rPh>
    <rPh sb="14" eb="15">
      <t>カゲ</t>
    </rPh>
    <rPh sb="17" eb="18">
      <t>ワズ</t>
    </rPh>
    <rPh sb="20" eb="22">
      <t>ジョウブ</t>
    </rPh>
    <phoneticPr fontId="1"/>
  </si>
  <si>
    <t>Lemur Acolyte</t>
    <phoneticPr fontId="1"/>
  </si>
  <si>
    <t>レベル1の聖職者。死の魔法を持ち良い環境での研究が得意</t>
    <rPh sb="5" eb="8">
      <t>セイショクシャ</t>
    </rPh>
    <rPh sb="9" eb="10">
      <t>シ</t>
    </rPh>
    <rPh sb="11" eb="13">
      <t>マホウ</t>
    </rPh>
    <rPh sb="14" eb="15">
      <t>モ</t>
    </rPh>
    <rPh sb="16" eb="17">
      <t>ヨ</t>
    </rPh>
    <rPh sb="18" eb="20">
      <t>カンキョウ</t>
    </rPh>
    <rPh sb="22" eb="24">
      <t>ケンキュウ</t>
    </rPh>
    <rPh sb="25" eb="27">
      <t>トクイ</t>
    </rPh>
    <phoneticPr fontId="1"/>
  </si>
  <si>
    <t>Lemuria</t>
    <phoneticPr fontId="1"/>
  </si>
  <si>
    <t>聖（城外海水）呼</t>
    <rPh sb="0" eb="1">
      <t>セイ</t>
    </rPh>
    <rPh sb="2" eb="3">
      <t>シロ</t>
    </rPh>
    <rPh sb="3" eb="4">
      <t>ソト</t>
    </rPh>
    <rPh sb="4" eb="5">
      <t>ウミ</t>
    </rPh>
    <rPh sb="5" eb="6">
      <t>ミズ</t>
    </rPh>
    <rPh sb="7" eb="8">
      <t>コ</t>
    </rPh>
    <phoneticPr fontId="1"/>
  </si>
  <si>
    <t>聖1</t>
    <rPh sb="0" eb="1">
      <t>セイ</t>
    </rPh>
    <phoneticPr fontId="1"/>
  </si>
  <si>
    <t>Lemur Senator</t>
    <phoneticPr fontId="1"/>
  </si>
  <si>
    <t>呼</t>
    <rPh sb="0" eb="1">
      <t>コ</t>
    </rPh>
    <phoneticPr fontId="1"/>
  </si>
  <si>
    <t>聖2</t>
    <rPh sb="0" eb="1">
      <t>セイ</t>
    </rPh>
    <phoneticPr fontId="1"/>
  </si>
  <si>
    <t>Lemur Consul</t>
    <phoneticPr fontId="1"/>
  </si>
  <si>
    <t>聖3</t>
    <rPh sb="0" eb="1">
      <t>セイ</t>
    </rPh>
    <phoneticPr fontId="1"/>
  </si>
  <si>
    <t>死1聖1</t>
    <rPh sb="0" eb="1">
      <t>シ</t>
    </rPh>
    <rPh sb="2" eb="3">
      <t>セイ</t>
    </rPh>
    <phoneticPr fontId="1"/>
  </si>
  <si>
    <t>Lemur Thaumaturg</t>
    <phoneticPr fontId="1"/>
  </si>
  <si>
    <t>星1死2聖2</t>
    <rPh sb="0" eb="1">
      <t>ホシ</t>
    </rPh>
    <rPh sb="2" eb="3">
      <t>シ</t>
    </rPh>
    <rPh sb="4" eb="5">
      <t>セイ</t>
    </rPh>
    <phoneticPr fontId="1"/>
  </si>
  <si>
    <t>Grand Lemur</t>
    <phoneticPr fontId="1"/>
  </si>
  <si>
    <t>星2死3聖3</t>
    <rPh sb="0" eb="1">
      <t>ホシ</t>
    </rPh>
    <rPh sb="2" eb="3">
      <t>シ</t>
    </rPh>
    <rPh sb="4" eb="5">
      <t>セイ</t>
    </rPh>
    <phoneticPr fontId="1"/>
  </si>
  <si>
    <t>風水星死+1:100%</t>
    <rPh sb="0" eb="1">
      <t>カゼ</t>
    </rPh>
    <rPh sb="1" eb="2">
      <t>ミズ</t>
    </rPh>
    <rPh sb="2" eb="3">
      <t>ホシ</t>
    </rPh>
    <rPh sb="3" eb="4">
      <t>シ</t>
    </rPh>
    <phoneticPr fontId="1"/>
  </si>
  <si>
    <t>Spectral Velite:10　Spectral Hastatus:10</t>
    <phoneticPr fontId="1"/>
  </si>
  <si>
    <t>Spectral Principe:10</t>
    <phoneticPr fontId="1"/>
  </si>
  <si>
    <t>Lemur Centurion</t>
    <phoneticPr fontId="1"/>
  </si>
  <si>
    <t>Spectral Velite:6</t>
    <phoneticPr fontId="1"/>
  </si>
  <si>
    <t>Revive Shadow Tribune</t>
    <phoneticPr fontId="1"/>
  </si>
  <si>
    <t>Revive Lemur Centurion</t>
    <phoneticPr fontId="1"/>
  </si>
  <si>
    <t>Revive Lemur Senator</t>
    <phoneticPr fontId="1"/>
  </si>
  <si>
    <t>Revive Lemur Acolyte</t>
    <phoneticPr fontId="1"/>
  </si>
  <si>
    <t>Revive Lemur Consul</t>
    <phoneticPr fontId="1"/>
  </si>
  <si>
    <t>Revive Lemur Thaumaturg</t>
    <phoneticPr fontId="1"/>
  </si>
  <si>
    <t>Revive Grand Lemur</t>
    <phoneticPr fontId="1"/>
  </si>
  <si>
    <t>Unholy Command</t>
  </si>
  <si>
    <t>Unholy Protection 1</t>
  </si>
  <si>
    <t>Unholy Blessing 1</t>
  </si>
  <si>
    <t>Unholy Power 1</t>
  </si>
  <si>
    <t>Unholy Protection 2</t>
  </si>
  <si>
    <t>Unholy Blessing 2</t>
  </si>
  <si>
    <t>Unholy Power 3</t>
  </si>
  <si>
    <t>Unholy Blessing 3</t>
  </si>
  <si>
    <t>Apostasy</t>
    <phoneticPr fontId="1"/>
  </si>
  <si>
    <t>Anathema</t>
    <phoneticPr fontId="1"/>
  </si>
  <si>
    <t>Sceleria</t>
    <phoneticPr fontId="1"/>
  </si>
  <si>
    <t>Protection of the Sepulchre</t>
    <phoneticPr fontId="1"/>
  </si>
  <si>
    <t>Power of the Sepulchre</t>
    <phoneticPr fontId="1"/>
  </si>
  <si>
    <t>Divine</t>
    <phoneticPr fontId="1"/>
  </si>
  <si>
    <t>Anathema</t>
    <phoneticPr fontId="1"/>
  </si>
  <si>
    <t>聖2</t>
    <rPh sb="0" eb="1">
      <t>セイ</t>
    </rPh>
    <phoneticPr fontId="1"/>
  </si>
  <si>
    <t>戦闘</t>
    <rPh sb="0" eb="2">
      <t>セントウ</t>
    </rPh>
    <phoneticPr fontId="1"/>
  </si>
  <si>
    <t>水陸両用</t>
    <rPh sb="0" eb="2">
      <t>スイリク</t>
    </rPh>
    <rPh sb="2" eb="4">
      <t>リョウヨウ</t>
    </rPh>
    <phoneticPr fontId="1"/>
  </si>
  <si>
    <t>弱体化</t>
    <rPh sb="0" eb="3">
      <t>ジャクタイカ</t>
    </rPh>
    <phoneticPr fontId="1"/>
  </si>
  <si>
    <t>小範囲の敵の神聖なユニットを呪い傷からの後遺症を受けやすくします</t>
    <rPh sb="0" eb="3">
      <t>ショウハンイ</t>
    </rPh>
    <rPh sb="4" eb="5">
      <t>テキ</t>
    </rPh>
    <rPh sb="6" eb="8">
      <t>シンセイ</t>
    </rPh>
    <phoneticPr fontId="1"/>
  </si>
  <si>
    <t>Cursed</t>
    <phoneticPr fontId="1"/>
  </si>
  <si>
    <t>神聖なものにのみ作用</t>
    <rPh sb="0" eb="2">
      <t>シンセイ</t>
    </rPh>
    <rPh sb="8" eb="10">
      <t>サヨウ</t>
    </rPh>
    <phoneticPr fontId="1"/>
  </si>
  <si>
    <t>Apostasy</t>
    <phoneticPr fontId="1"/>
  </si>
  <si>
    <t>聖3</t>
    <rPh sb="0" eb="1">
      <t>セイ</t>
    </rPh>
    <phoneticPr fontId="1"/>
  </si>
  <si>
    <t>魅了</t>
    <rPh sb="0" eb="2">
      <t>ミリョウ</t>
    </rPh>
    <phoneticPr fontId="1"/>
  </si>
  <si>
    <t>敵の神聖なユニット1体を魅了しようと試みます</t>
    <rPh sb="2" eb="4">
      <t>シンセイ</t>
    </rPh>
    <phoneticPr fontId="1"/>
  </si>
  <si>
    <t>Charm</t>
    <phoneticPr fontId="1"/>
  </si>
  <si>
    <t>抵抗容易\n神聖なものにのみ作用</t>
    <rPh sb="0" eb="2">
      <t>テイコウ</t>
    </rPh>
    <rPh sb="2" eb="4">
      <t>ヨウイ</t>
    </rPh>
    <rPh sb="6" eb="8">
      <t>シンセイ</t>
    </rPh>
    <rPh sb="14" eb="16">
      <t>サヨウ</t>
    </rPh>
    <phoneticPr fontId="1"/>
  </si>
  <si>
    <t>Magic Resistance 4</t>
  </si>
  <si>
    <t>Unholy Power</t>
  </si>
  <si>
    <t>Protection of the Shadelands</t>
    <phoneticPr fontId="1"/>
  </si>
  <si>
    <t>Power of the Shadelands</t>
    <phoneticPr fontId="1"/>
  </si>
  <si>
    <t>Protection of the Shadelands</t>
    <phoneticPr fontId="1"/>
  </si>
  <si>
    <t>Power of the Shadelands</t>
    <phoneticPr fontId="1"/>
  </si>
  <si>
    <t>Conjuration</t>
    <phoneticPr fontId="1"/>
  </si>
  <si>
    <t>Revive Shadow Tribune</t>
    <phoneticPr fontId="1"/>
  </si>
  <si>
    <t>死1</t>
    <rPh sb="0" eb="1">
      <t>シ</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</si>
  <si>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</si>
  <si>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</si>
  <si>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</si>
  <si>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指揮も担う下級聖職者である護民官の影Shadow Tribuneを召喚します</t>
    <rPh sb="0" eb="2">
      <t>シキ</t>
    </rPh>
    <rPh sb="3" eb="4">
      <t>ニナ</t>
    </rPh>
    <rPh sb="5" eb="7">
      <t>カキュウ</t>
    </rPh>
    <rPh sb="7" eb="10">
      <t>セイショクシャ</t>
    </rPh>
    <rPh sb="13" eb="16">
      <t>ゴミンカン</t>
    </rPh>
    <rPh sb="17" eb="18">
      <t>カゲ</t>
    </rPh>
    <rPh sb="33" eb="35">
      <t>ショウカン</t>
    </rPh>
    <phoneticPr fontId="1"/>
  </si>
  <si>
    <t>Shadow Tribune</t>
    <phoneticPr fontId="1"/>
  </si>
  <si>
    <t>Revive Lemur Centurion</t>
    <phoneticPr fontId="1"/>
  </si>
  <si>
    <t>指揮官の霊Lemur Centurionを召喚します</t>
    <rPh sb="0" eb="3">
      <t>シキカン</t>
    </rPh>
    <rPh sb="4" eb="5">
      <t>レイ</t>
    </rPh>
    <rPh sb="21" eb="23">
      <t>ショウカン</t>
    </rPh>
    <phoneticPr fontId="1"/>
  </si>
  <si>
    <t>Lemur Centurion</t>
    <phoneticPr fontId="1"/>
  </si>
  <si>
    <t>Revive Lemur Senator</t>
    <phoneticPr fontId="1"/>
  </si>
  <si>
    <t>死2</t>
    <rPh sb="0" eb="1">
      <t>シ</t>
    </rPh>
    <phoneticPr fontId="1"/>
  </si>
  <si>
    <t>中級聖職者である元老院議員の霊Lemur Senatorを召喚します</t>
    <rPh sb="0" eb="2">
      <t>チュウキュウ</t>
    </rPh>
    <rPh sb="2" eb="5">
      <t>セイショクシャ</t>
    </rPh>
    <rPh sb="8" eb="11">
      <t>ゲンロウイン</t>
    </rPh>
    <rPh sb="11" eb="13">
      <t>ギイン</t>
    </rPh>
    <rPh sb="14" eb="15">
      <t>レイ</t>
    </rPh>
    <rPh sb="29" eb="31">
      <t>ショウカン</t>
    </rPh>
    <phoneticPr fontId="1"/>
  </si>
  <si>
    <t>Lemur Senator</t>
    <phoneticPr fontId="1"/>
  </si>
  <si>
    <t>Revive Lemur Acolyte</t>
    <phoneticPr fontId="1"/>
  </si>
  <si>
    <t>Lemur Acolyte</t>
    <phoneticPr fontId="1"/>
  </si>
  <si>
    <t>下級聖職者でもある魔術師の霊Lemur Acolyteを召喚します</t>
    <rPh sb="0" eb="2">
      <t>カキュウ</t>
    </rPh>
    <rPh sb="2" eb="5">
      <t>セイショクシャ</t>
    </rPh>
    <rPh sb="9" eb="12">
      <t>マジュツシ</t>
    </rPh>
    <rPh sb="13" eb="14">
      <t>レイ</t>
    </rPh>
    <rPh sb="28" eb="30">
      <t>ショウカン</t>
    </rPh>
    <phoneticPr fontId="1"/>
  </si>
  <si>
    <t>Revive Lemur Consul</t>
    <phoneticPr fontId="1"/>
  </si>
  <si>
    <t>死3</t>
    <rPh sb="0" eb="1">
      <t>シ</t>
    </rPh>
    <phoneticPr fontId="1"/>
  </si>
  <si>
    <t>Lemur Consul</t>
    <phoneticPr fontId="1"/>
  </si>
  <si>
    <t>Revive Lemur Thaumaturg</t>
    <phoneticPr fontId="1"/>
  </si>
  <si>
    <t>中級聖職者でもある魔術師の霊Lemur Thaumaturgを召喚します</t>
    <rPh sb="0" eb="2">
      <t>チュウキュウ</t>
    </rPh>
    <rPh sb="2" eb="5">
      <t>セイショクシャ</t>
    </rPh>
    <rPh sb="9" eb="12">
      <t>マジュツシ</t>
    </rPh>
    <rPh sb="13" eb="14">
      <t>レイ</t>
    </rPh>
    <rPh sb="31" eb="33">
      <t>ショウカン</t>
    </rPh>
    <phoneticPr fontId="1"/>
  </si>
  <si>
    <t>Lemur Thaumaturg</t>
    <phoneticPr fontId="1"/>
  </si>
  <si>
    <t>Revive Grand Lemur</t>
    <phoneticPr fontId="1"/>
  </si>
  <si>
    <t>Grand Lemur</t>
    <phoneticPr fontId="1"/>
  </si>
  <si>
    <t>上級聖職者でもある不死の魔術師の霊Grand Lemurを召喚します</t>
    <rPh sb="0" eb="2">
      <t>ジョウキュウ</t>
    </rPh>
    <rPh sb="2" eb="5">
      <t>セイショクシャ</t>
    </rPh>
    <rPh sb="9" eb="11">
      <t>フシ</t>
    </rPh>
    <rPh sb="12" eb="15">
      <t>マジュツシ</t>
    </rPh>
    <rPh sb="16" eb="17">
      <t>レイ</t>
    </rPh>
    <rPh sb="29" eb="31">
      <t>ショウカン</t>
    </rPh>
    <phoneticPr fontId="1"/>
  </si>
  <si>
    <t>上級聖職者である不死の執政官の霊Lemur Consulを召喚します</t>
    <rPh sb="0" eb="2">
      <t>ジョウキュウ</t>
    </rPh>
    <rPh sb="2" eb="5">
      <t>セイショクシャ</t>
    </rPh>
    <rPh sb="8" eb="10">
      <t>フシ</t>
    </rPh>
    <rPh sb="11" eb="13">
      <t>シッセイ</t>
    </rPh>
    <rPh sb="13" eb="14">
      <t>カン</t>
    </rPh>
    <rPh sb="15" eb="16">
      <t>レイ</t>
    </rPh>
    <rPh sb="29" eb="31">
      <t>ショウカン</t>
    </rPh>
    <phoneticPr fontId="1"/>
  </si>
  <si>
    <t>アンデッドの聖職者全てにReanimator Priest能力を追加、Reanimator PriestはManikinのみ作成可能</t>
    <rPh sb="62" eb="64">
      <t>サクセイ</t>
    </rPh>
    <rPh sb="64" eb="66">
      <t>カノウ</t>
    </rPh>
    <phoneticPr fontId="1"/>
  </si>
  <si>
    <t>聖職者全てにReanimator Priest能力を追加、Reanimater PriestはDispossessed Spirit、Shadow、Shade Beast、Apparitionのみ召喚可能</t>
    <phoneticPr fontId="1"/>
  </si>
  <si>
    <t>人口を急激に減少、アンデッドを自動生産</t>
    <phoneticPr fontId="1"/>
  </si>
  <si>
    <t>亡霊</t>
    <rPh sb="0" eb="2">
      <t>ボウレイ</t>
    </rPh>
    <phoneticPr fontId="1"/>
  </si>
  <si>
    <t>Ermorの再度の滅亡により、古代帝国の残滓であるSceleriaの人々にはようやく希望が訪れました。
死者への恐怖は和らぎ、そして死霊の軍団は最早必要とされません。
その代わりに、Soullessは単純労働に用いられました。
しかし、Thaumaturgらはその興味を他へと向け始めました。
以来。民衆は不満を募らせていきました。
幾らかのSoullessの奴隷はまだ土を耕してはいましたが、Thaumaturgは民衆のために奴隷を作ることに興味がなく、一般人たちは見捨てられたように感じていました。
王国を機能させ続けるために、Thaumaturgは奴隷を提供し続けねばならないという要求は為されました。
対立は激化し、最終的にThaumaturgは、驚くべきほどに傲慢なる行為によってこの問題を永久に解決することを決定しました。
盛大な式典において、王国中のThaumaturgは交信の儀に加わり、その下等なる魂を冥界への門を開く儀式へと注ぎ、それによって死者たちが労働者や農民として自発的に現世に戻るであろうと期待していました。
ある意味では、儀式は成功しました。
門は開かれましたが、しかしThaumaturgらの下等なる魂は引き裂かれて門へと飲み込まれました。
そして門からは死者の使用人ではなく、亡霊の軍団兵や影の大軍が現れました。
現在、国土は徐々に衰え、闇の神の支配力の下に落ちつつあります。
幽霊と亡霊の軍団兵はかつて彼らのものだった地を奪還しようとし、そしてかつてのThaumaturgの砕かれた魂は、栄えある過去の影と記憶を呼び集めています。</t>
    <phoneticPr fontId="1"/>
  </si>
  <si>
    <t>毎ターン死の宝石を生産、現在の支配力上限値と同数まで有効</t>
    <rPh sb="0" eb="1">
      <t>マイ</t>
    </rPh>
    <rPh sb="4" eb="5">
      <t>シ</t>
    </rPh>
    <rPh sb="6" eb="8">
      <t>ホウセキ</t>
    </rPh>
    <rPh sb="9" eb="11">
      <t>セイサン</t>
    </rPh>
    <rPh sb="12" eb="14">
      <t>ゲンザイ</t>
    </rPh>
    <rPh sb="15" eb="18">
      <t>シハイリョク</t>
    </rPh>
    <rPh sb="18" eb="21">
      <t>ジョウゲンチ</t>
    </rPh>
    <rPh sb="22" eb="24">
      <t>ドウスウ</t>
    </rPh>
    <rPh sb="26" eb="28">
      <t>ユウコウ</t>
    </rPh>
    <phoneticPr fontId="1"/>
  </si>
  <si>
    <t>毎ターン死の宝石を生産、現在の支配力上限値と同数まで有効</t>
    <phoneticPr fontId="1"/>
  </si>
  <si>
    <t>Resi</t>
  </si>
  <si>
    <t>Resi</t>
    <phoneticPr fontId="1"/>
  </si>
  <si>
    <t>DType</t>
  </si>
  <si>
    <t>DType</t>
    <phoneticPr fontId="1"/>
  </si>
  <si>
    <t>PoB</t>
  </si>
  <si>
    <t>PoB</t>
    <phoneticPr fontId="1"/>
  </si>
  <si>
    <t>Mco</t>
  </si>
  <si>
    <t>Mco</t>
    <phoneticPr fontId="1"/>
  </si>
  <si>
    <t>Uco</t>
  </si>
  <si>
    <t>Uco</t>
    <phoneticPr fontId="1"/>
  </si>
  <si>
    <t>Pname</t>
  </si>
  <si>
    <t>Main</t>
  </si>
  <si>
    <t>Sub</t>
  </si>
  <si>
    <t>Mc</t>
  </si>
  <si>
    <t>Sc</t>
  </si>
  <si>
    <t>Dam</t>
  </si>
  <si>
    <t>Arm</t>
  </si>
  <si>
    <t>LD</t>
  </si>
  <si>
    <t>Cap</t>
  </si>
  <si>
    <t>Holy</t>
  </si>
  <si>
    <t>AM</t>
  </si>
  <si>
    <t>Size</t>
  </si>
  <si>
    <t>Str</t>
  </si>
  <si>
    <t>Cha</t>
  </si>
  <si>
    <t>Re</t>
  </si>
  <si>
    <t>Two</t>
  </si>
  <si>
    <t>Fla</t>
  </si>
  <si>
    <t>Head</t>
  </si>
  <si>
    <t>Bon</t>
  </si>
  <si>
    <t>NbrA</t>
  </si>
  <si>
    <t>AoE</t>
  </si>
  <si>
    <t>Lin</t>
  </si>
  <si>
    <t>Att</t>
  </si>
  <si>
    <t>Def</t>
  </si>
  <si>
    <t>Ran</t>
  </si>
  <si>
    <t>Pre</t>
  </si>
  <si>
    <t>Amm</t>
  </si>
  <si>
    <t>UW</t>
  </si>
  <si>
    <t>Len</t>
  </si>
  <si>
    <t>HP</t>
  </si>
  <si>
    <t>BP</t>
  </si>
  <si>
    <t>SP</t>
  </si>
  <si>
    <t>Ade</t>
  </si>
  <si>
    <t>Par</t>
  </si>
  <si>
    <t>Enc</t>
  </si>
  <si>
    <t>MMp</t>
  </si>
  <si>
    <t>Mag</t>
  </si>
  <si>
    <t>OnD</t>
  </si>
  <si>
    <t>OnH</t>
  </si>
  <si>
    <t>OnA</t>
  </si>
  <si>
    <t>FR</t>
  </si>
  <si>
    <t>SR</t>
  </si>
  <si>
    <t>CR</t>
  </si>
  <si>
    <t>PR</t>
  </si>
  <si>
    <t>AR</t>
  </si>
  <si>
    <t>IP</t>
  </si>
  <si>
    <t>Inv</t>
  </si>
  <si>
    <t>PF</t>
  </si>
  <si>
    <t>Awe</t>
  </si>
  <si>
    <t>AA</t>
  </si>
  <si>
    <t>Fear</t>
  </si>
  <si>
    <t>He</t>
  </si>
  <si>
    <t>Ch</t>
  </si>
  <si>
    <t>FS</t>
  </si>
  <si>
    <t>AS</t>
  </si>
  <si>
    <t>OC</t>
  </si>
  <si>
    <t>Pet</t>
  </si>
  <si>
    <t>DR</t>
  </si>
  <si>
    <t>Bless</t>
  </si>
  <si>
    <t>Ber</t>
  </si>
  <si>
    <t>GB</t>
  </si>
  <si>
    <t>Tra</t>
  </si>
  <si>
    <t>DV</t>
  </si>
  <si>
    <t>Reg</t>
  </si>
  <si>
    <t>Rei</t>
  </si>
  <si>
    <t>Ste</t>
  </si>
  <si>
    <t>invis</t>
  </si>
  <si>
    <t>Ass</t>
  </si>
  <si>
    <t>Sed</t>
  </si>
  <si>
    <t>Rea</t>
  </si>
  <si>
    <t>Her</t>
  </si>
  <si>
    <t>Inq</t>
  </si>
  <si>
    <t>AdS</t>
  </si>
  <si>
    <t>DoS</t>
  </si>
  <si>
    <t>GoM</t>
  </si>
  <si>
    <t>Ins</t>
  </si>
  <si>
    <t>TM</t>
  </si>
  <si>
    <t>BM</t>
  </si>
  <si>
    <t>Co</t>
  </si>
  <si>
    <t>Pill</t>
  </si>
  <si>
    <t>PB</t>
  </si>
  <si>
    <t>SupB</t>
  </si>
  <si>
    <t>WB</t>
  </si>
  <si>
    <t>Sail</t>
  </si>
  <si>
    <t>Heal</t>
  </si>
  <si>
    <t>Mas</t>
  </si>
  <si>
    <t>Eth</t>
  </si>
  <si>
    <t>Swi</t>
  </si>
  <si>
    <t>Qui</t>
  </si>
  <si>
    <t>Enl</t>
  </si>
  <si>
    <t>StP</t>
  </si>
  <si>
    <t>Luck</t>
  </si>
  <si>
    <t>TF</t>
  </si>
  <si>
    <t>FL</t>
  </si>
  <si>
    <t>Curse</t>
  </si>
  <si>
    <t>Taint</t>
  </si>
  <si>
    <t>Dise</t>
  </si>
  <si>
    <t>Eye</t>
  </si>
  <si>
    <t>Che</t>
  </si>
  <si>
    <t>Fee</t>
  </si>
  <si>
    <t>Insa</t>
  </si>
  <si>
    <t>Sie</t>
  </si>
  <si>
    <t>Fly</t>
  </si>
  <si>
    <t>SI</t>
  </si>
  <si>
    <t>Flo</t>
  </si>
  <si>
    <t>FSu</t>
  </si>
  <si>
    <t>MSu</t>
  </si>
  <si>
    <t>SSu</t>
  </si>
  <si>
    <t>WSu</t>
  </si>
  <si>
    <t>SnM</t>
  </si>
  <si>
    <t>Swim</t>
  </si>
  <si>
    <t>BS</t>
  </si>
  <si>
    <t>ReB</t>
  </si>
  <si>
    <t>DM</t>
  </si>
  <si>
    <t>IL</t>
  </si>
  <si>
    <t>ACB</t>
  </si>
  <si>
    <t>ForB</t>
  </si>
  <si>
    <t>MaS</t>
  </si>
  <si>
    <t>MaR</t>
  </si>
  <si>
    <t>Alc</t>
  </si>
  <si>
    <t>CoM</t>
  </si>
  <si>
    <t>CoS</t>
  </si>
  <si>
    <t>Res</t>
  </si>
  <si>
    <t>F</t>
  </si>
  <si>
    <t>A</t>
  </si>
  <si>
    <t>W</t>
  </si>
  <si>
    <t>E</t>
  </si>
  <si>
    <t>S</t>
  </si>
  <si>
    <t>D</t>
  </si>
  <si>
    <t>N</t>
  </si>
  <si>
    <t>B</t>
  </si>
  <si>
    <t>H</t>
  </si>
  <si>
    <t>FC</t>
  </si>
  <si>
    <t>GG</t>
  </si>
  <si>
    <t>TG</t>
  </si>
  <si>
    <t>Spec</t>
  </si>
  <si>
    <t>Manは封建制の王国です。
彼らの王国は、Tuathaとして知られる、背が高く不思議な力を持つ存在の種族を征服することによって樹立されました。
Tuathaが破られた時、彼らの魔力はManのWitchらによって奪取されました。
彼女らはManの国力と影響力の成長を助けましたが、しかし大いなる魔法と共に大いなる呪いも降りかかりました。
Witchらは数を減らしていき、魔法は王国から失われました。
呪いを封じ込めるため、かつての魔法は禁止され、Magisterの学究的な組織は、Avalonの魔女とその感覚的な手法に代わりました。
Manの歩兵隊はAvalonの時代から進化し、弩が一般的になりました。しかし騎士と長弓射手は今も軍の大部分を構成します。
AvalonのWardenは呪いを免れ、古き慣習の唯一の名残となりました。</t>
    <phoneticPr fontId="1"/>
  </si>
  <si>
    <t>人間</t>
    <rPh sb="0" eb="2">
      <t>ニンゲン</t>
    </rPh>
    <phoneticPr fontId="1"/>
  </si>
  <si>
    <t>Grand Citadel</t>
    <phoneticPr fontId="1"/>
  </si>
  <si>
    <t>Standard</t>
    <phoneticPr fontId="1"/>
  </si>
  <si>
    <t>The Forest of Avalon</t>
    <phoneticPr fontId="1"/>
  </si>
  <si>
    <t>風2緑2</t>
    <rPh sb="0" eb="1">
      <t>カゼ</t>
    </rPh>
    <rPh sb="2" eb="3">
      <t>ミドリ</t>
    </rPh>
    <phoneticPr fontId="1"/>
  </si>
  <si>
    <t>Royal Forester</t>
  </si>
  <si>
    <t>Castellan</t>
  </si>
  <si>
    <t>Judge</t>
    <phoneticPr fontId="1"/>
  </si>
  <si>
    <t>城</t>
    <rPh sb="0" eb="1">
      <t>シロ</t>
    </rPh>
    <phoneticPr fontId="1"/>
  </si>
  <si>
    <t>y</t>
    <phoneticPr fontId="1"/>
  </si>
  <si>
    <t>指揮官</t>
    <rPh sb="0" eb="3">
      <t>シキカン</t>
    </rPh>
    <phoneticPr fontId="1"/>
  </si>
  <si>
    <t>巡回を得意とする指揮官。火や死の魔法技能を持つこともある</t>
    <rPh sb="0" eb="2">
      <t>ジュンカイ</t>
    </rPh>
    <rPh sb="3" eb="5">
      <t>トクイ</t>
    </rPh>
    <rPh sb="8" eb="11">
      <t>シキカン</t>
    </rPh>
    <rPh sb="12" eb="13">
      <t>ヒ</t>
    </rPh>
    <rPh sb="14" eb="15">
      <t>シ</t>
    </rPh>
    <rPh sb="16" eb="18">
      <t>マホウ</t>
    </rPh>
    <rPh sb="18" eb="20">
      <t>ギノウ</t>
    </rPh>
    <rPh sb="21" eb="22">
      <t>モ</t>
    </rPh>
    <phoneticPr fontId="1"/>
  </si>
  <si>
    <t>Magister</t>
    <phoneticPr fontId="1"/>
  </si>
  <si>
    <t>魔術師</t>
    <rPh sb="0" eb="3">
      <t>マジュツシ</t>
    </rPh>
    <phoneticPr fontId="1"/>
  </si>
  <si>
    <t>多彩な特殊能力を持つ魔術師。魔法技能の所持は不確実</t>
    <rPh sb="0" eb="2">
      <t>タサイ</t>
    </rPh>
    <rPh sb="3" eb="5">
      <t>トクシュ</t>
    </rPh>
    <rPh sb="5" eb="7">
      <t>ノウリョク</t>
    </rPh>
    <rPh sb="8" eb="9">
      <t>モ</t>
    </rPh>
    <rPh sb="10" eb="13">
      <t>マジュツシ</t>
    </rPh>
    <rPh sb="14" eb="16">
      <t>マホウ</t>
    </rPh>
    <rPh sb="16" eb="18">
      <t>ギノウ</t>
    </rPh>
    <rPh sb="19" eb="21">
      <t>ショジ</t>
    </rPh>
    <rPh sb="22" eb="25">
      <t>フカクジツ</t>
    </rPh>
    <phoneticPr fontId="1"/>
  </si>
  <si>
    <t>40+</t>
    <phoneticPr fontId="1"/>
  </si>
  <si>
    <t>0+</t>
    <phoneticPr fontId="1"/>
  </si>
  <si>
    <t>16</t>
    <phoneticPr fontId="1"/>
  </si>
  <si>
    <t>Magister Arcane</t>
    <phoneticPr fontId="1"/>
  </si>
  <si>
    <t>風、地、星などの魔法技能を持つ。Drain天秤でも研究が遅れない</t>
    <rPh sb="0" eb="1">
      <t>カゼ</t>
    </rPh>
    <rPh sb="2" eb="3">
      <t>チ</t>
    </rPh>
    <rPh sb="4" eb="5">
      <t>ホシ</t>
    </rPh>
    <rPh sb="8" eb="10">
      <t>マホウ</t>
    </rPh>
    <rPh sb="10" eb="12">
      <t>ギノウ</t>
    </rPh>
    <rPh sb="13" eb="14">
      <t>モ</t>
    </rPh>
    <rPh sb="21" eb="23">
      <t>テンビン</t>
    </rPh>
    <rPh sb="25" eb="27">
      <t>ケンキュウ</t>
    </rPh>
    <rPh sb="28" eb="29">
      <t>オク</t>
    </rPh>
    <phoneticPr fontId="1"/>
  </si>
  <si>
    <t>10+</t>
    <phoneticPr fontId="1"/>
  </si>
  <si>
    <t>25+</t>
    <phoneticPr fontId="1"/>
  </si>
  <si>
    <t>12</t>
    <phoneticPr fontId="1"/>
  </si>
  <si>
    <t>Magister of Theology</t>
    <phoneticPr fontId="1"/>
  </si>
  <si>
    <t>聖職者</t>
    <rPh sb="0" eb="3">
      <t>セイショクシャ</t>
    </rPh>
    <phoneticPr fontId="1"/>
  </si>
  <si>
    <t>y</t>
    <phoneticPr fontId="1"/>
  </si>
  <si>
    <t>レベル1の聖職者。異端審問の能力も備える</t>
    <rPh sb="5" eb="8">
      <t>セイショクシャ</t>
    </rPh>
    <rPh sb="9" eb="11">
      <t>イタン</t>
    </rPh>
    <rPh sb="11" eb="13">
      <t>シンモン</t>
    </rPh>
    <rPh sb="14" eb="16">
      <t>ノウリョク</t>
    </rPh>
    <rPh sb="17" eb="18">
      <t>ソナ</t>
    </rPh>
    <phoneticPr fontId="1"/>
  </si>
  <si>
    <t>Bishop</t>
    <phoneticPr fontId="1"/>
  </si>
  <si>
    <t>レベル2の聖職者。とくに芸はなくその上高齢</t>
    <rPh sb="5" eb="8">
      <t>セイショクシャ</t>
    </rPh>
    <rPh sb="12" eb="13">
      <t>ゲイ</t>
    </rPh>
    <rPh sb="18" eb="19">
      <t>ウエ</t>
    </rPh>
    <rPh sb="19" eb="21">
      <t>コウレイ</t>
    </rPh>
    <phoneticPr fontId="1"/>
  </si>
  <si>
    <t>14</t>
    <phoneticPr fontId="1"/>
  </si>
  <si>
    <t>Lord Warden</t>
    <phoneticPr fontId="1"/>
  </si>
  <si>
    <t>レベル1の聖職者。隠密行動可能な指揮官としての役目も持つ</t>
    <rPh sb="5" eb="8">
      <t>セイショクシャ</t>
    </rPh>
    <rPh sb="9" eb="11">
      <t>オンミツ</t>
    </rPh>
    <rPh sb="11" eb="13">
      <t>コウドウ</t>
    </rPh>
    <rPh sb="13" eb="15">
      <t>カノウ</t>
    </rPh>
    <rPh sb="16" eb="19">
      <t>シキカン</t>
    </rPh>
    <rPh sb="23" eb="25">
      <t>ヤクメ</t>
    </rPh>
    <rPh sb="26" eb="27">
      <t>モ</t>
    </rPh>
    <phoneticPr fontId="1"/>
  </si>
  <si>
    <t>f</t>
    <phoneticPr fontId="1"/>
  </si>
  <si>
    <t>Forester</t>
  </si>
  <si>
    <t>Spearman</t>
  </si>
  <si>
    <t>Longspear</t>
  </si>
  <si>
    <t>Longbowman</t>
  </si>
  <si>
    <t>Tower Guard</t>
  </si>
  <si>
    <t>Axeman</t>
    <phoneticPr fontId="1"/>
  </si>
  <si>
    <t>斧と盾を持つ歩兵。力が強く攻撃力は侮れない</t>
    <rPh sb="0" eb="1">
      <t>オノ</t>
    </rPh>
    <rPh sb="2" eb="3">
      <t>タテ</t>
    </rPh>
    <rPh sb="4" eb="5">
      <t>モ</t>
    </rPh>
    <rPh sb="6" eb="8">
      <t>ホヘイ</t>
    </rPh>
    <rPh sb="9" eb="10">
      <t>チカラ</t>
    </rPh>
    <rPh sb="11" eb="12">
      <t>ツヨ</t>
    </rPh>
    <rPh sb="13" eb="16">
      <t>コウゲキリョク</t>
    </rPh>
    <rPh sb="17" eb="18">
      <t>アナド</t>
    </rPh>
    <phoneticPr fontId="1"/>
  </si>
  <si>
    <t>Heavy Axeman</t>
    <phoneticPr fontId="1"/>
  </si>
  <si>
    <t>歩兵</t>
    <rPh sb="0" eb="2">
      <t>ホヘイ</t>
    </rPh>
    <phoneticPr fontId="1"/>
  </si>
  <si>
    <t>斧と盾を持つ重歩兵。標準的な歩兵の中では丈夫</t>
    <rPh sb="0" eb="1">
      <t>オノ</t>
    </rPh>
    <rPh sb="2" eb="3">
      <t>タテ</t>
    </rPh>
    <rPh sb="4" eb="5">
      <t>モ</t>
    </rPh>
    <rPh sb="6" eb="7">
      <t>ジュウ</t>
    </rPh>
    <rPh sb="7" eb="9">
      <t>ホヘイ</t>
    </rPh>
    <rPh sb="10" eb="13">
      <t>ヒョウジュンテキ</t>
    </rPh>
    <rPh sb="14" eb="16">
      <t>ホヘイ</t>
    </rPh>
    <rPh sb="17" eb="18">
      <t>ナカ</t>
    </rPh>
    <rPh sb="20" eb="22">
      <t>ジョウブ</t>
    </rPh>
    <phoneticPr fontId="1"/>
  </si>
  <si>
    <t>10</t>
    <phoneticPr fontId="1"/>
  </si>
  <si>
    <t>Light Archer</t>
    <phoneticPr fontId="1"/>
  </si>
  <si>
    <t>射手</t>
    <rPh sb="0" eb="2">
      <t>シャシュ</t>
    </rPh>
    <phoneticPr fontId="1"/>
  </si>
  <si>
    <t>短弓を使う弓兵。長弓兵には劣るが射撃の腕も良い</t>
    <rPh sb="0" eb="2">
      <t>タンキュウ</t>
    </rPh>
    <rPh sb="3" eb="4">
      <t>ツカ</t>
    </rPh>
    <rPh sb="5" eb="6">
      <t>ユミ</t>
    </rPh>
    <rPh sb="6" eb="7">
      <t>ヘイ</t>
    </rPh>
    <rPh sb="8" eb="10">
      <t>ナガユミ</t>
    </rPh>
    <rPh sb="10" eb="11">
      <t>ヘイ</t>
    </rPh>
    <rPh sb="13" eb="14">
      <t>オト</t>
    </rPh>
    <rPh sb="16" eb="18">
      <t>シャゲキ</t>
    </rPh>
    <rPh sb="19" eb="20">
      <t>ウデ</t>
    </rPh>
    <rPh sb="21" eb="22">
      <t>ヨ</t>
    </rPh>
    <phoneticPr fontId="1"/>
  </si>
  <si>
    <t>Crossbowman</t>
    <phoneticPr fontId="1"/>
  </si>
  <si>
    <t>弩を使う弓兵。重装備すぎる相手には長弓よりも強力</t>
    <rPh sb="0" eb="1">
      <t>ド</t>
    </rPh>
    <rPh sb="2" eb="3">
      <t>ツカ</t>
    </rPh>
    <rPh sb="4" eb="5">
      <t>ユミ</t>
    </rPh>
    <rPh sb="5" eb="6">
      <t>ヘイ</t>
    </rPh>
    <rPh sb="7" eb="10">
      <t>ジュウソウビ</t>
    </rPh>
    <rPh sb="13" eb="15">
      <t>アイテ</t>
    </rPh>
    <rPh sb="17" eb="19">
      <t>ナガユミ</t>
    </rPh>
    <rPh sb="22" eb="24">
      <t>キョウリョク</t>
    </rPh>
    <phoneticPr fontId="1"/>
  </si>
  <si>
    <t>Defender</t>
    <phoneticPr fontId="1"/>
  </si>
  <si>
    <t>長剣、弩、騎盾を持つ歩兵。歩兵の丈夫さに戦術的な柔軟性を併せ持つ</t>
    <rPh sb="0" eb="2">
      <t>チョウケン</t>
    </rPh>
    <rPh sb="3" eb="4">
      <t>ド</t>
    </rPh>
    <rPh sb="5" eb="6">
      <t>キ</t>
    </rPh>
    <rPh sb="6" eb="7">
      <t>タテ</t>
    </rPh>
    <rPh sb="8" eb="9">
      <t>モ</t>
    </rPh>
    <rPh sb="10" eb="12">
      <t>ホヘイ</t>
    </rPh>
    <rPh sb="13" eb="15">
      <t>ホヘイ</t>
    </rPh>
    <rPh sb="16" eb="18">
      <t>ジョウブ</t>
    </rPh>
    <rPh sb="20" eb="23">
      <t>センジュツテキ</t>
    </rPh>
    <rPh sb="24" eb="27">
      <t>ジュウナンセイ</t>
    </rPh>
    <rPh sb="28" eb="29">
      <t>アワ</t>
    </rPh>
    <rPh sb="30" eb="31">
      <t>モ</t>
    </rPh>
    <phoneticPr fontId="1"/>
  </si>
  <si>
    <t>長剣、弩、騎盾を持つ重歩兵。敵を待ち構えて受け止めるのが得意</t>
    <rPh sb="0" eb="2">
      <t>チョウケン</t>
    </rPh>
    <rPh sb="3" eb="4">
      <t>ド</t>
    </rPh>
    <rPh sb="5" eb="6">
      <t>キ</t>
    </rPh>
    <rPh sb="6" eb="7">
      <t>タテ</t>
    </rPh>
    <rPh sb="8" eb="9">
      <t>モ</t>
    </rPh>
    <rPh sb="10" eb="11">
      <t>ジュウ</t>
    </rPh>
    <rPh sb="11" eb="13">
      <t>ホヘイ</t>
    </rPh>
    <rPh sb="14" eb="15">
      <t>テキ</t>
    </rPh>
    <rPh sb="16" eb="17">
      <t>マ</t>
    </rPh>
    <rPh sb="18" eb="19">
      <t>カマ</t>
    </rPh>
    <rPh sb="21" eb="22">
      <t>ウ</t>
    </rPh>
    <rPh sb="23" eb="24">
      <t>ト</t>
    </rPh>
    <rPh sb="28" eb="30">
      <t>トクイ</t>
    </rPh>
    <phoneticPr fontId="1"/>
  </si>
  <si>
    <t>Tower Knight</t>
    <phoneticPr fontId="1"/>
  </si>
  <si>
    <t>Warden</t>
    <phoneticPr fontId="1"/>
  </si>
  <si>
    <t>大剣と弩を持つ重歩兵。身体能力に優れ隠密行動も可能</t>
    <rPh sb="0" eb="2">
      <t>ダイケン</t>
    </rPh>
    <rPh sb="3" eb="4">
      <t>ド</t>
    </rPh>
    <rPh sb="5" eb="6">
      <t>モ</t>
    </rPh>
    <rPh sb="7" eb="8">
      <t>ジュウ</t>
    </rPh>
    <rPh sb="8" eb="10">
      <t>ホヘイ</t>
    </rPh>
    <rPh sb="11" eb="13">
      <t>シンタイ</t>
    </rPh>
    <rPh sb="13" eb="15">
      <t>ノウリョク</t>
    </rPh>
    <rPh sb="16" eb="17">
      <t>スグ</t>
    </rPh>
    <rPh sb="18" eb="20">
      <t>オンミツ</t>
    </rPh>
    <rPh sb="20" eb="22">
      <t>コウドウ</t>
    </rPh>
    <rPh sb="23" eb="25">
      <t>カノウ</t>
    </rPh>
    <phoneticPr fontId="1"/>
  </si>
  <si>
    <t>都</t>
    <rPh sb="0" eb="1">
      <t>ミヤコ</t>
    </rPh>
    <phoneticPr fontId="1"/>
  </si>
  <si>
    <t>兵士</t>
    <rPh sb="0" eb="2">
      <t>ヘイシ</t>
    </rPh>
    <phoneticPr fontId="1"/>
  </si>
  <si>
    <t>Man</t>
    <phoneticPr fontId="1"/>
  </si>
  <si>
    <t>Judge</t>
    <phoneticPr fontId="1"/>
  </si>
  <si>
    <t>火+1:25% 死+1:25%</t>
    <rPh sb="0" eb="1">
      <t>ヒ</t>
    </rPh>
    <rPh sb="8" eb="9">
      <t>シ</t>
    </rPh>
    <phoneticPr fontId="1"/>
  </si>
  <si>
    <t>地+1:50% 風+1:50% 星+1:25%</t>
    <rPh sb="0" eb="1">
      <t>チ</t>
    </rPh>
    <rPh sb="8" eb="9">
      <t>カゼ</t>
    </rPh>
    <rPh sb="16" eb="17">
      <t>ホシ</t>
    </rPh>
    <phoneticPr fontId="1"/>
  </si>
  <si>
    <t>風2地1星1</t>
    <rPh sb="0" eb="1">
      <t>カゼ</t>
    </rPh>
    <rPh sb="2" eb="3">
      <t>チ</t>
    </rPh>
    <rPh sb="4" eb="5">
      <t>ホシ</t>
    </rPh>
    <phoneticPr fontId="1"/>
  </si>
  <si>
    <t>火風地星+1:50%</t>
    <rPh sb="0" eb="1">
      <t>ヒ</t>
    </rPh>
    <rPh sb="1" eb="2">
      <t>カゼ</t>
    </rPh>
    <rPh sb="2" eb="3">
      <t>チ</t>
    </rPh>
    <rPh sb="3" eb="4">
      <t>ホシ</t>
    </rPh>
    <phoneticPr fontId="1"/>
  </si>
  <si>
    <t>13+</t>
    <phoneticPr fontId="1"/>
  </si>
  <si>
    <t>聖1</t>
    <rPh sb="0" eb="1">
      <t>セイ</t>
    </rPh>
    <phoneticPr fontId="1"/>
  </si>
  <si>
    <t>聖2</t>
    <rPh sb="0" eb="1">
      <t>セイ</t>
    </rPh>
    <phoneticPr fontId="1"/>
  </si>
  <si>
    <t>Bean Sidhe</t>
    <phoneticPr fontId="1"/>
  </si>
  <si>
    <t>呼</t>
    <rPh sb="0" eb="1">
      <t>コ</t>
    </rPh>
    <phoneticPr fontId="1"/>
  </si>
  <si>
    <t>風1死1</t>
    <rPh sb="0" eb="1">
      <t>カゼ</t>
    </rPh>
    <rPh sb="2" eb="3">
      <t>シ</t>
    </rPh>
    <phoneticPr fontId="1"/>
  </si>
  <si>
    <t>風水地死+1:100%</t>
    <rPh sb="0" eb="1">
      <t>カゼ</t>
    </rPh>
    <rPh sb="1" eb="2">
      <t>ミズ</t>
    </rPh>
    <rPh sb="2" eb="3">
      <t>チ</t>
    </rPh>
    <rPh sb="3" eb="4">
      <t>シ</t>
    </rPh>
    <phoneticPr fontId="1"/>
  </si>
  <si>
    <t>Summon Black Dogs</t>
    <phoneticPr fontId="1"/>
  </si>
  <si>
    <t>Summon Cu Sidhe</t>
    <phoneticPr fontId="1"/>
  </si>
  <si>
    <t>Summon Barghests</t>
    <phoneticPr fontId="1"/>
  </si>
  <si>
    <t>Summon Bean Sidhe</t>
    <phoneticPr fontId="1"/>
  </si>
  <si>
    <t>Summon Bean Sidhe</t>
    <phoneticPr fontId="1"/>
  </si>
  <si>
    <t>Conjuration</t>
    <phoneticPr fontId="1"/>
  </si>
  <si>
    <t>死1</t>
    <rPh sb="0" eb="1">
      <t>シ</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</si>
  <si>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</si>
  <si>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</si>
  <si>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</si>
  <si>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暗殺技能を持つ亡霊Bean Sidheを召喚します</t>
    <rPh sb="0" eb="2">
      <t>アンサツ</t>
    </rPh>
    <rPh sb="2" eb="4">
      <t>ギノウ</t>
    </rPh>
    <rPh sb="5" eb="6">
      <t>モ</t>
    </rPh>
    <rPh sb="7" eb="9">
      <t>ボウレイ</t>
    </rPh>
    <rPh sb="20" eb="22">
      <t>ショウカン</t>
    </rPh>
    <phoneticPr fontId="1"/>
  </si>
  <si>
    <t>Bean Sidhe</t>
    <phoneticPr fontId="1"/>
  </si>
  <si>
    <t>Castellan</t>
    <phoneticPr fontId="1"/>
  </si>
  <si>
    <t>Spearman:10　Longspear:5　Light Archer:10</t>
    <phoneticPr fontId="1"/>
  </si>
  <si>
    <t>Longbowman:10　Tower Guard:10</t>
    <phoneticPr fontId="1"/>
  </si>
  <si>
    <t>Tower Guard:8</t>
    <phoneticPr fontId="1"/>
  </si>
  <si>
    <t>人間</t>
    <rPh sb="0" eb="2">
      <t>ニンゲン</t>
    </rPh>
    <phoneticPr fontId="1"/>
  </si>
  <si>
    <t>Citadel</t>
    <phoneticPr fontId="1"/>
  </si>
  <si>
    <t>Standard</t>
    <phoneticPr fontId="1"/>
  </si>
  <si>
    <t>The Ruined Keep, Black Forest, The Black Temple</t>
    <phoneticPr fontId="1"/>
  </si>
  <si>
    <t>星1死2緑1</t>
    <rPh sb="0" eb="1">
      <t>ホシ</t>
    </rPh>
    <rPh sb="2" eb="3">
      <t>シ</t>
    </rPh>
    <rPh sb="4" eb="5">
      <t>ミドリ</t>
    </rPh>
    <phoneticPr fontId="1"/>
  </si>
  <si>
    <t>Commander of Ulm</t>
    <phoneticPr fontId="1"/>
  </si>
  <si>
    <t>城</t>
    <rPh sb="0" eb="1">
      <t>シロ</t>
    </rPh>
    <phoneticPr fontId="1"/>
  </si>
  <si>
    <t>指揮官</t>
    <rPh sb="0" eb="3">
      <t>シキカン</t>
    </rPh>
    <phoneticPr fontId="1"/>
  </si>
  <si>
    <t>標準的な指揮官。重装備で事故死することは少ない</t>
    <rPh sb="0" eb="3">
      <t>ヒョウジュンテキ</t>
    </rPh>
    <rPh sb="4" eb="7">
      <t>シキカン</t>
    </rPh>
    <rPh sb="8" eb="11">
      <t>ジュウソウビ</t>
    </rPh>
    <rPh sb="12" eb="15">
      <t>ジコシ</t>
    </rPh>
    <rPh sb="20" eb="21">
      <t>スク</t>
    </rPh>
    <phoneticPr fontId="1"/>
  </si>
  <si>
    <t>14</t>
    <phoneticPr fontId="1"/>
  </si>
  <si>
    <t>Ranger Captain</t>
    <phoneticPr fontId="1"/>
  </si>
  <si>
    <t>隠密行動可能な指揮官。斥候も兼ねるが隠れるのは下手</t>
    <rPh sb="0" eb="2">
      <t>オンミツ</t>
    </rPh>
    <rPh sb="2" eb="4">
      <t>コウドウ</t>
    </rPh>
    <rPh sb="4" eb="6">
      <t>カノウ</t>
    </rPh>
    <rPh sb="7" eb="10">
      <t>シキカン</t>
    </rPh>
    <rPh sb="11" eb="13">
      <t>セッコウ</t>
    </rPh>
    <rPh sb="14" eb="15">
      <t>カ</t>
    </rPh>
    <rPh sb="18" eb="19">
      <t>カク</t>
    </rPh>
    <rPh sb="23" eb="25">
      <t>ヘタ</t>
    </rPh>
    <phoneticPr fontId="1"/>
  </si>
  <si>
    <t>f</t>
    <phoneticPr fontId="1"/>
  </si>
  <si>
    <t>Black Acolyte</t>
    <phoneticPr fontId="1"/>
  </si>
  <si>
    <t>y</t>
    <phoneticPr fontId="1"/>
  </si>
  <si>
    <t>y</t>
    <phoneticPr fontId="1"/>
  </si>
  <si>
    <t>聖職者</t>
    <rPh sb="0" eb="3">
      <t>セイショクシャ</t>
    </rPh>
    <phoneticPr fontId="1"/>
  </si>
  <si>
    <t>レベル1の聖職者。異端審問の技能を持ち稀に地魔法も備える</t>
    <rPh sb="5" eb="8">
      <t>セイショクシャ</t>
    </rPh>
    <rPh sb="9" eb="11">
      <t>イタン</t>
    </rPh>
    <rPh sb="11" eb="13">
      <t>シンモン</t>
    </rPh>
    <rPh sb="14" eb="16">
      <t>ギノウ</t>
    </rPh>
    <rPh sb="17" eb="18">
      <t>モ</t>
    </rPh>
    <rPh sb="19" eb="20">
      <t>マレ</t>
    </rPh>
    <rPh sb="21" eb="22">
      <t>チ</t>
    </rPh>
    <rPh sb="22" eb="24">
      <t>マホウ</t>
    </rPh>
    <rPh sb="25" eb="26">
      <t>ソナ</t>
    </rPh>
    <phoneticPr fontId="1"/>
  </si>
  <si>
    <t>0+</t>
    <phoneticPr fontId="1"/>
  </si>
  <si>
    <t>16</t>
    <phoneticPr fontId="1"/>
  </si>
  <si>
    <t>Black Priest</t>
    <phoneticPr fontId="1"/>
  </si>
  <si>
    <t>レベル2の聖職者。地などの魔法と異端審問の技能も持つ</t>
    <rPh sb="5" eb="8">
      <t>セイショクシャ</t>
    </rPh>
    <rPh sb="9" eb="10">
      <t>チ</t>
    </rPh>
    <rPh sb="13" eb="15">
      <t>マホウ</t>
    </rPh>
    <rPh sb="16" eb="18">
      <t>イタン</t>
    </rPh>
    <rPh sb="18" eb="20">
      <t>シンモン</t>
    </rPh>
    <rPh sb="21" eb="23">
      <t>ギノウ</t>
    </rPh>
    <rPh sb="24" eb="25">
      <t>モ</t>
    </rPh>
    <phoneticPr fontId="1"/>
  </si>
  <si>
    <t>40+</t>
    <phoneticPr fontId="1"/>
  </si>
  <si>
    <t>10+</t>
    <phoneticPr fontId="1"/>
  </si>
  <si>
    <t>Illuminated One</t>
    <phoneticPr fontId="1"/>
  </si>
  <si>
    <t>城外</t>
    <rPh sb="0" eb="1">
      <t>シロ</t>
    </rPh>
    <rPh sb="1" eb="2">
      <t>ソト</t>
    </rPh>
    <phoneticPr fontId="1"/>
  </si>
  <si>
    <t>魔術師</t>
    <rPh sb="0" eb="3">
      <t>マジュツシ</t>
    </rPh>
    <phoneticPr fontId="1"/>
  </si>
  <si>
    <t>Member of the Second Tier</t>
    <phoneticPr fontId="1"/>
  </si>
  <si>
    <t>星、血などの魔法技能を持つ。隠れるのも上手い</t>
    <rPh sb="0" eb="1">
      <t>ホシ</t>
    </rPh>
    <rPh sb="2" eb="3">
      <t>ケツ</t>
    </rPh>
    <rPh sb="6" eb="8">
      <t>マホウ</t>
    </rPh>
    <rPh sb="8" eb="10">
      <t>ギノウ</t>
    </rPh>
    <rPh sb="11" eb="12">
      <t>モ</t>
    </rPh>
    <rPh sb="14" eb="15">
      <t>カク</t>
    </rPh>
    <rPh sb="19" eb="21">
      <t>ウマ</t>
    </rPh>
    <phoneticPr fontId="1"/>
  </si>
  <si>
    <t>25+</t>
    <phoneticPr fontId="1"/>
  </si>
  <si>
    <t>5+</t>
    <phoneticPr fontId="1"/>
  </si>
  <si>
    <t>Ghoul Commander</t>
    <phoneticPr fontId="1"/>
  </si>
  <si>
    <t>都</t>
    <rPh sb="0" eb="1">
      <t>ミヤコ</t>
    </rPh>
    <phoneticPr fontId="1"/>
  </si>
  <si>
    <t>アンデッドの指揮官。強靭で装備も良質</t>
    <rPh sb="6" eb="9">
      <t>シキカン</t>
    </rPh>
    <rPh sb="10" eb="12">
      <t>キョウジン</t>
    </rPh>
    <rPh sb="13" eb="15">
      <t>ソウビ</t>
    </rPh>
    <rPh sb="16" eb="18">
      <t>リョウシツ</t>
    </rPh>
    <phoneticPr fontId="1"/>
  </si>
  <si>
    <t>19</t>
    <phoneticPr fontId="1"/>
  </si>
  <si>
    <t>Wolfherd</t>
    <phoneticPr fontId="1"/>
  </si>
  <si>
    <t>動物向けの指揮官。狼を集めることもできる</t>
    <rPh sb="0" eb="2">
      <t>ドウブツ</t>
    </rPh>
    <rPh sb="2" eb="3">
      <t>ム</t>
    </rPh>
    <rPh sb="5" eb="8">
      <t>シキカン</t>
    </rPh>
    <rPh sb="9" eb="10">
      <t>オオカミ</t>
    </rPh>
    <rPh sb="11" eb="12">
      <t>アツ</t>
    </rPh>
    <phoneticPr fontId="1"/>
  </si>
  <si>
    <t>fm</t>
    <phoneticPr fontId="1"/>
  </si>
  <si>
    <t>Fortune Teller</t>
    <phoneticPr fontId="1"/>
  </si>
  <si>
    <t>星などの魔法技能を持つ。占師でもある</t>
    <rPh sb="0" eb="1">
      <t>ホシ</t>
    </rPh>
    <rPh sb="4" eb="6">
      <t>マホウ</t>
    </rPh>
    <rPh sb="6" eb="8">
      <t>ギノウ</t>
    </rPh>
    <rPh sb="9" eb="10">
      <t>モ</t>
    </rPh>
    <rPh sb="12" eb="14">
      <t>ウラナイシ</t>
    </rPh>
    <phoneticPr fontId="1"/>
  </si>
  <si>
    <t>Hochmeister</t>
    <phoneticPr fontId="1"/>
  </si>
  <si>
    <t>レベル1の聖職者。指揮官の役目もこなす</t>
    <rPh sb="5" eb="8">
      <t>セイショクシャ</t>
    </rPh>
    <rPh sb="9" eb="11">
      <t>シキ</t>
    </rPh>
    <rPh sb="11" eb="12">
      <t>カン</t>
    </rPh>
    <rPh sb="13" eb="15">
      <t>ヤクメ</t>
    </rPh>
    <phoneticPr fontId="1"/>
  </si>
  <si>
    <t>Ulm</t>
    <phoneticPr fontId="1"/>
  </si>
  <si>
    <t>Pikeneer</t>
  </si>
  <si>
    <t>Pikeneer</t>
    <phoneticPr fontId="1"/>
  </si>
  <si>
    <t>Villain</t>
    <phoneticPr fontId="1"/>
  </si>
  <si>
    <t>射手</t>
    <rPh sb="0" eb="2">
      <t>シャシュ</t>
    </rPh>
    <phoneticPr fontId="1"/>
  </si>
  <si>
    <t>短弓を使う悪党。烏合の衆であり指示すら聞かない</t>
    <rPh sb="0" eb="2">
      <t>タンキュウ</t>
    </rPh>
    <rPh sb="3" eb="4">
      <t>ツカ</t>
    </rPh>
    <rPh sb="5" eb="7">
      <t>アクトウ</t>
    </rPh>
    <rPh sb="8" eb="10">
      <t>ウゴウ</t>
    </rPh>
    <rPh sb="11" eb="12">
      <t>シュウ</t>
    </rPh>
    <rPh sb="15" eb="17">
      <t>シジ</t>
    </rPh>
    <rPh sb="19" eb="20">
      <t>キ</t>
    </rPh>
    <phoneticPr fontId="1"/>
  </si>
  <si>
    <t>歩兵</t>
    <rPh sb="0" eb="2">
      <t>ホヘイ</t>
    </rPh>
    <phoneticPr fontId="1"/>
  </si>
  <si>
    <t>鉾を持つ歩兵。長槍相手でさえ迎撃できる</t>
    <rPh sb="0" eb="1">
      <t>ホコ</t>
    </rPh>
    <rPh sb="2" eb="3">
      <t>モ</t>
    </rPh>
    <rPh sb="4" eb="6">
      <t>ホヘイ</t>
    </rPh>
    <rPh sb="7" eb="8">
      <t>ナガ</t>
    </rPh>
    <rPh sb="8" eb="9">
      <t>ヤリ</t>
    </rPh>
    <rPh sb="9" eb="11">
      <t>アイテ</t>
    </rPh>
    <rPh sb="14" eb="16">
      <t>ゲイゲキ</t>
    </rPh>
    <phoneticPr fontId="1"/>
  </si>
  <si>
    <t>12</t>
    <phoneticPr fontId="1"/>
  </si>
  <si>
    <t>Halberdier</t>
  </si>
  <si>
    <t>Halberdier</t>
    <phoneticPr fontId="1"/>
  </si>
  <si>
    <t>Infantry of Ulm</t>
    <phoneticPr fontId="1"/>
  </si>
  <si>
    <t>朝星棒と大盾を持つ歩兵。矢の雨を浴びても耐えやすい</t>
    <rPh sb="0" eb="1">
      <t>アサ</t>
    </rPh>
    <rPh sb="1" eb="2">
      <t>ホシ</t>
    </rPh>
    <rPh sb="2" eb="3">
      <t>ボウ</t>
    </rPh>
    <rPh sb="4" eb="5">
      <t>オオ</t>
    </rPh>
    <rPh sb="5" eb="6">
      <t>タテ</t>
    </rPh>
    <rPh sb="7" eb="8">
      <t>モ</t>
    </rPh>
    <rPh sb="9" eb="11">
      <t>ホヘイ</t>
    </rPh>
    <rPh sb="12" eb="13">
      <t>ヤ</t>
    </rPh>
    <rPh sb="14" eb="15">
      <t>アメ</t>
    </rPh>
    <rPh sb="16" eb="17">
      <t>ア</t>
    </rPh>
    <rPh sb="20" eb="21">
      <t>タ</t>
    </rPh>
    <phoneticPr fontId="1"/>
  </si>
  <si>
    <t>Ranger of Ulm</t>
    <phoneticPr fontId="1"/>
  </si>
  <si>
    <t>弩を使う弓兵。白兵戦も最低限は可能だが脆い</t>
    <rPh sb="0" eb="1">
      <t>ド</t>
    </rPh>
    <rPh sb="2" eb="3">
      <t>ツカ</t>
    </rPh>
    <rPh sb="4" eb="5">
      <t>ユミ</t>
    </rPh>
    <rPh sb="5" eb="6">
      <t>ヘイ</t>
    </rPh>
    <rPh sb="7" eb="10">
      <t>ハクヘイセン</t>
    </rPh>
    <rPh sb="11" eb="14">
      <t>サイテイゲン</t>
    </rPh>
    <rPh sb="15" eb="17">
      <t>カノウ</t>
    </rPh>
    <rPh sb="19" eb="20">
      <t>モロ</t>
    </rPh>
    <phoneticPr fontId="1"/>
  </si>
  <si>
    <t>Zweihander</t>
    <phoneticPr fontId="1"/>
  </si>
  <si>
    <t>大剣を持つ重歩兵。高い攻撃力と命中率を持つ</t>
    <rPh sb="0" eb="2">
      <t>ダイケン</t>
    </rPh>
    <rPh sb="3" eb="4">
      <t>モ</t>
    </rPh>
    <rPh sb="5" eb="6">
      <t>ジュウ</t>
    </rPh>
    <rPh sb="6" eb="8">
      <t>ホヘイ</t>
    </rPh>
    <rPh sb="9" eb="10">
      <t>タカ</t>
    </rPh>
    <rPh sb="11" eb="14">
      <t>コウゲキリョク</t>
    </rPh>
    <rPh sb="15" eb="17">
      <t>メイチュウ</t>
    </rPh>
    <rPh sb="17" eb="18">
      <t>リツ</t>
    </rPh>
    <rPh sb="19" eb="20">
      <t>モ</t>
    </rPh>
    <phoneticPr fontId="1"/>
  </si>
  <si>
    <t>8</t>
    <phoneticPr fontId="1"/>
  </si>
  <si>
    <t>Ghoul Guardian</t>
    <phoneticPr fontId="1"/>
  </si>
  <si>
    <t>17</t>
    <phoneticPr fontId="1"/>
  </si>
  <si>
    <t>矛槍を持つ歩兵。要塞の防衛を得意とする</t>
    <rPh sb="0" eb="1">
      <t>ホコ</t>
    </rPh>
    <rPh sb="1" eb="2">
      <t>ヤリ</t>
    </rPh>
    <rPh sb="3" eb="4">
      <t>モ</t>
    </rPh>
    <rPh sb="5" eb="7">
      <t>ホヘイ</t>
    </rPh>
    <rPh sb="8" eb="10">
      <t>ヨウサイ</t>
    </rPh>
    <rPh sb="11" eb="13">
      <t>ボウエイ</t>
    </rPh>
    <rPh sb="14" eb="16">
      <t>トクイ</t>
    </rPh>
    <phoneticPr fontId="1"/>
  </si>
  <si>
    <t>Black Templar</t>
    <phoneticPr fontId="1"/>
  </si>
  <si>
    <t>騎兵</t>
    <rPh sb="0" eb="2">
      <t>キヘイ</t>
    </rPh>
    <phoneticPr fontId="1"/>
  </si>
  <si>
    <t>魔法の矛槍を持つ超重歩兵。飢え知らずの要塞防衛隊になれる</t>
    <rPh sb="0" eb="2">
      <t>マホウ</t>
    </rPh>
    <rPh sb="3" eb="4">
      <t>ホコ</t>
    </rPh>
    <rPh sb="4" eb="5">
      <t>ヤリ</t>
    </rPh>
    <rPh sb="6" eb="7">
      <t>モ</t>
    </rPh>
    <rPh sb="8" eb="9">
      <t>チョウ</t>
    </rPh>
    <rPh sb="9" eb="10">
      <t>ジュウ</t>
    </rPh>
    <rPh sb="10" eb="12">
      <t>ホヘイ</t>
    </rPh>
    <rPh sb="13" eb="14">
      <t>ウ</t>
    </rPh>
    <rPh sb="15" eb="16">
      <t>シ</t>
    </rPh>
    <rPh sb="19" eb="21">
      <t>ヨウサイ</t>
    </rPh>
    <rPh sb="21" eb="24">
      <t>ボウエイタイ</t>
    </rPh>
    <phoneticPr fontId="1"/>
  </si>
  <si>
    <t>突撃槍、朝星棒、騎盾を持つ超重騎兵。技量も装備も申し分ない</t>
    <rPh sb="0" eb="2">
      <t>トツゲキ</t>
    </rPh>
    <rPh sb="2" eb="3">
      <t>ヤリ</t>
    </rPh>
    <rPh sb="4" eb="5">
      <t>アサ</t>
    </rPh>
    <rPh sb="5" eb="6">
      <t>ホシ</t>
    </rPh>
    <rPh sb="6" eb="7">
      <t>ボウ</t>
    </rPh>
    <rPh sb="8" eb="9">
      <t>キ</t>
    </rPh>
    <rPh sb="9" eb="10">
      <t>タテ</t>
    </rPh>
    <rPh sb="11" eb="12">
      <t>モ</t>
    </rPh>
    <rPh sb="13" eb="14">
      <t>チョウ</t>
    </rPh>
    <rPh sb="14" eb="15">
      <t>ジュウ</t>
    </rPh>
    <rPh sb="15" eb="17">
      <t>キヘイ</t>
    </rPh>
    <rPh sb="18" eb="20">
      <t>ギリョウ</t>
    </rPh>
    <rPh sb="21" eb="23">
      <t>ソウビ</t>
    </rPh>
    <rPh sb="24" eb="25">
      <t>モウ</t>
    </rPh>
    <rPh sb="26" eb="27">
      <t>ブン</t>
    </rPh>
    <phoneticPr fontId="1"/>
  </si>
  <si>
    <t>Wolf</t>
    <phoneticPr fontId="1"/>
  </si>
  <si>
    <t>仲</t>
    <rPh sb="0" eb="1">
      <t>ナカ</t>
    </rPh>
    <phoneticPr fontId="1"/>
  </si>
  <si>
    <t>動物</t>
    <rPh sb="0" eb="2">
      <t>ドウブツ</t>
    </rPh>
    <phoneticPr fontId="1"/>
  </si>
  <si>
    <t>噛み付きで戦う普通の狼。強くはないが捨て駒にはなる</t>
    <rPh sb="0" eb="1">
      <t>カ</t>
    </rPh>
    <rPh sb="2" eb="3">
      <t>ツ</t>
    </rPh>
    <rPh sb="5" eb="6">
      <t>タタカ</t>
    </rPh>
    <rPh sb="7" eb="9">
      <t>フツウ</t>
    </rPh>
    <rPh sb="10" eb="11">
      <t>オオカミ</t>
    </rPh>
    <rPh sb="12" eb="13">
      <t>ツヨ</t>
    </rPh>
    <rPh sb="18" eb="19">
      <t>ス</t>
    </rPh>
    <rPh sb="20" eb="21">
      <t>ゴマ</t>
    </rPh>
    <phoneticPr fontId="1"/>
  </si>
  <si>
    <t>20</t>
    <phoneticPr fontId="1"/>
  </si>
  <si>
    <t>s</t>
    <phoneticPr fontId="1"/>
  </si>
  <si>
    <t>兵士</t>
    <rPh sb="0" eb="2">
      <t>ヘイシ</t>
    </rPh>
    <phoneticPr fontId="1"/>
  </si>
  <si>
    <t>聖1</t>
    <rPh sb="0" eb="1">
      <t>セイ</t>
    </rPh>
    <phoneticPr fontId="1"/>
  </si>
  <si>
    <t>地+1:10%</t>
    <rPh sb="0" eb="1">
      <t>チ</t>
    </rPh>
    <phoneticPr fontId="1"/>
  </si>
  <si>
    <t>0+</t>
    <phoneticPr fontId="1"/>
  </si>
  <si>
    <t>Black Priest</t>
    <phoneticPr fontId="1"/>
  </si>
  <si>
    <t>地1聖2</t>
    <rPh sb="0" eb="1">
      <t>チ</t>
    </rPh>
    <rPh sb="2" eb="3">
      <t>セイ</t>
    </rPh>
    <phoneticPr fontId="1"/>
  </si>
  <si>
    <t>火風地星+1:100%</t>
    <rPh sb="0" eb="1">
      <t>ヒ</t>
    </rPh>
    <rPh sb="1" eb="2">
      <t>カゼ</t>
    </rPh>
    <rPh sb="2" eb="3">
      <t>チ</t>
    </rPh>
    <rPh sb="3" eb="4">
      <t>ホシ</t>
    </rPh>
    <phoneticPr fontId="1"/>
  </si>
  <si>
    <t>Illuminated One</t>
    <phoneticPr fontId="1"/>
  </si>
  <si>
    <t>星1</t>
    <rPh sb="0" eb="1">
      <t>ホシ</t>
    </rPh>
    <phoneticPr fontId="1"/>
  </si>
  <si>
    <t>Member of the Secound Tier</t>
    <phoneticPr fontId="1"/>
  </si>
  <si>
    <t>星2血1</t>
    <rPh sb="0" eb="1">
      <t>ホシ</t>
    </rPh>
    <rPh sb="2" eb="3">
      <t>ケツ</t>
    </rPh>
    <phoneticPr fontId="1"/>
  </si>
  <si>
    <t>火星死血+1:10%</t>
    <rPh sb="0" eb="1">
      <t>ヒ</t>
    </rPh>
    <rPh sb="1" eb="2">
      <t>ホシ</t>
    </rPh>
    <rPh sb="2" eb="3">
      <t>シ</t>
    </rPh>
    <rPh sb="3" eb="4">
      <t>ケツ</t>
    </rPh>
    <phoneticPr fontId="1"/>
  </si>
  <si>
    <t>11+</t>
    <phoneticPr fontId="1"/>
  </si>
  <si>
    <t>Fortune Teller</t>
    <phoneticPr fontId="1"/>
  </si>
  <si>
    <t>星死緑血+1:100%</t>
    <rPh sb="0" eb="1">
      <t>ホシ</t>
    </rPh>
    <rPh sb="1" eb="2">
      <t>シ</t>
    </rPh>
    <rPh sb="2" eb="3">
      <t>ミドリ</t>
    </rPh>
    <rPh sb="3" eb="4">
      <t>ケツ</t>
    </rPh>
    <phoneticPr fontId="1"/>
  </si>
  <si>
    <t>Hochmeister</t>
    <phoneticPr fontId="1"/>
  </si>
  <si>
    <t>Vampire Count</t>
    <phoneticPr fontId="1"/>
  </si>
  <si>
    <t>呼</t>
    <rPh sb="0" eb="1">
      <t>コ</t>
    </rPh>
    <phoneticPr fontId="1"/>
  </si>
  <si>
    <t>死2血2</t>
    <rPh sb="0" eb="1">
      <t>シ</t>
    </rPh>
    <rPh sb="2" eb="3">
      <t>ケツ</t>
    </rPh>
    <phoneticPr fontId="1"/>
  </si>
  <si>
    <t>Ulm</t>
    <phoneticPr fontId="1"/>
  </si>
  <si>
    <t>Sloth of Bears</t>
    <phoneticPr fontId="1"/>
  </si>
  <si>
    <t>Iron Darts</t>
    <phoneticPr fontId="1"/>
  </si>
  <si>
    <t>Iron Blizzard</t>
    <phoneticPr fontId="1"/>
  </si>
  <si>
    <t>Gift of the Moon</t>
    <phoneticPr fontId="1"/>
  </si>
  <si>
    <t>Tempering the Will</t>
    <phoneticPr fontId="1"/>
  </si>
  <si>
    <t>Sanguine Heritage</t>
    <phoneticPr fontId="1"/>
  </si>
  <si>
    <t>Enchantment</t>
    <phoneticPr fontId="1"/>
  </si>
  <si>
    <t>Gift of the Moon</t>
    <phoneticPr fontId="1"/>
  </si>
  <si>
    <t>星1</t>
    <rPh sb="0" eb="1">
      <t>ホシ</t>
    </rPh>
    <phoneticPr fontId="1"/>
  </si>
  <si>
    <t>戦闘</t>
    <rPh sb="0" eb="2">
      <t>セントウ</t>
    </rPh>
    <phoneticPr fontId="1"/>
  </si>
  <si>
    <t>水陸両用</t>
    <rPh sb="0" eb="2">
      <t>スイリク</t>
    </rPh>
    <rPh sb="2" eb="4">
      <t>リョウヨウ</t>
    </rPh>
    <phoneticPr fontId="1"/>
  </si>
  <si>
    <t>強化</t>
    <rPh sb="0" eb="2">
      <t>キョウカ</t>
    </rPh>
    <phoneticPr fontId="1"/>
  </si>
  <si>
    <t>小範囲のWolfの物理攻撃への防御力を15まで増加させます</t>
    <rPh sb="0" eb="3">
      <t>ショウハンイ</t>
    </rPh>
    <phoneticPr fontId="1"/>
  </si>
  <si>
    <t>Invulnerable</t>
    <phoneticPr fontId="1"/>
  </si>
  <si>
    <t>30+5</t>
    <phoneticPr fontId="1"/>
  </si>
  <si>
    <t>味方にのみ作用\nWolfにのみ作用</t>
    <rPh sb="0" eb="2">
      <t>ミカタ</t>
    </rPh>
    <rPh sb="5" eb="7">
      <t>サヨウ</t>
    </rPh>
    <rPh sb="16" eb="18">
      <t>サヨウ</t>
    </rPh>
    <phoneticPr fontId="1"/>
  </si>
  <si>
    <t>Blood Magic</t>
    <phoneticPr fontId="1"/>
  </si>
  <si>
    <t>Sanguine Heritage</t>
    <phoneticPr fontId="1"/>
  </si>
  <si>
    <t>血3</t>
    <rPh sb="0" eb="1">
      <t>ケツ</t>
    </rPh>
    <phoneticPr fontId="1"/>
  </si>
  <si>
    <t>死3</t>
    <rPh sb="0" eb="1">
      <t>シ</t>
    </rPh>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</si>
  <si>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</si>
  <si>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</si>
  <si>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</si>
  <si>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Vampire Count</t>
    <phoneticPr fontId="1"/>
  </si>
  <si>
    <t>Pikeneer:10　Villain:15</t>
    <phoneticPr fontId="1"/>
  </si>
  <si>
    <t>Halberdier:10</t>
    <phoneticPr fontId="1"/>
  </si>
  <si>
    <t>Ranger of Ulm:6</t>
    <phoneticPr fontId="1"/>
  </si>
  <si>
    <t>長年に渡る内戦の果てに、鉄の王国は崩壊しました。
裏切りの夜に、大いなる呪いが王国を覆いました。
森は暗く、敵対的になりました。
狼、そしてさらに悪しき生物が、王国に広がりました。
王国はゆっくりと回復していきましたが、それは最早かつての姿ではありませんでした。
騎士団はほぼ破壊され、そしてMaster Smithは姿を消しました。
黒鋼の秘密は、忘れ去られました。
内戦が終わる数日前、Black Priestの組織が姿を現しました。
彼らは鉄のカルトを作り、彼らの地位を固めると、魔法の使用を禁じました。
宗教以外での魔法の使用は冒涜であると宣言され、少数のMaster Smithの生き残りは火刑に処されました。
魔法が禁じられていながらも、一部の占師やIlluminated Oneの組織は、密かにその職務を営みます。</t>
    <phoneticPr fontId="1"/>
  </si>
  <si>
    <t>Marignonは、Ermorの灰の中から立ち上がった封建的な神政国家です。
死が大地を闊歩した時、この若き王国は、宗教的な耐乏生活と狂信によってそれに打ち勝ちました。
王国が一つ、また一つと灰の帝国の力に屈すると、Marignonの指導者は捨て鉢の策を採用しました。
House of Fiery JusticeのGrand Masterらは、地獄の軍勢と取引をしました。
Devilは人間の軍隊の地位を埋めていき、時と共にMarignonの生存は悪魔たちに依存するようになりました。
Devilと、神聖なるKnight of the Chaliceこそが、死を寄せ付けずにいた全てでした。
破滅的な戦いにおいて、騎士たちは歩く死者の巨大な軍勢と戦いました。
両方の軍は全滅しましたが、しかし新たなるErmorの軍勢は灰の領域からすぐにも再び現れます。
Grand Masterは地獄の支配者たちに接触し、そして多数の悪魔がEldregateへと解き放たれました。
聖杯は奪還され、House of Fiery Justiceへと運ばれました。
Ermorは破壊されましたが、地獄の支配者たちは生贄の継続を要求し、そして悪魔崇拝は宗教の一部となりました。
Impたちは道化や使用人として契約され、大半の貴族たちは自らのImpの使い魔を持っています。
王国に秩序が戻り、Marignonはその関心を徐々に外へと向け始めています。
最近の造船や航海術の進歩は、Marignonの聖職者や貴族がその神の影響力を遠き岸へと拡大することを可能としました。
異教徒へと真の崇拝を齎すことは、自国の異教徒を狩り出すことよりも重要になりました。
Witch Hunterらは、遠き岸へと王国の勢力を拡大するべくAdmiralに仕えるNavigatorやChartmakerによって代わられました。</t>
    <phoneticPr fontId="1"/>
  </si>
  <si>
    <t>Grand Citadel</t>
    <phoneticPr fontId="1"/>
  </si>
  <si>
    <t>血の供犠を実行可能</t>
    <phoneticPr fontId="1"/>
  </si>
  <si>
    <t>The Royal Academy, House of Justice</t>
    <phoneticPr fontId="1"/>
  </si>
  <si>
    <t>火1風1星2</t>
    <rPh sb="0" eb="1">
      <t>ヒ</t>
    </rPh>
    <rPh sb="2" eb="3">
      <t>カゼ</t>
    </rPh>
    <rPh sb="4" eb="5">
      <t>ホシ</t>
    </rPh>
    <phoneticPr fontId="1"/>
  </si>
  <si>
    <t>滞在するアンデッドを自動攻撃</t>
    <phoneticPr fontId="1"/>
  </si>
  <si>
    <t>火+1星+1血+1</t>
    <rPh sb="0" eb="1">
      <t>ヒ</t>
    </rPh>
    <rPh sb="3" eb="4">
      <t>ホシ</t>
    </rPh>
    <rPh sb="6" eb="7">
      <t>ケツ</t>
    </rPh>
    <phoneticPr fontId="1"/>
  </si>
  <si>
    <t>Troubadour</t>
  </si>
  <si>
    <t>星の魔法技能を持つ。優秀な密偵でもある</t>
    <rPh sb="0" eb="1">
      <t>ホシ</t>
    </rPh>
    <rPh sb="2" eb="4">
      <t>マホウ</t>
    </rPh>
    <rPh sb="4" eb="6">
      <t>ギノウ</t>
    </rPh>
    <rPh sb="7" eb="8">
      <t>モ</t>
    </rPh>
    <rPh sb="10" eb="12">
      <t>ユウシュウ</t>
    </rPh>
    <rPh sb="13" eb="15">
      <t>ミッテイ</t>
    </rPh>
    <phoneticPr fontId="1"/>
  </si>
  <si>
    <t>敵指揮官を直接始末する。弩に加え個人用の小舟も持つ</t>
    <rPh sb="12" eb="13">
      <t>ド</t>
    </rPh>
    <rPh sb="14" eb="15">
      <t>クワ</t>
    </rPh>
    <rPh sb="16" eb="19">
      <t>コジンヨウ</t>
    </rPh>
    <rPh sb="20" eb="22">
      <t>コブネ</t>
    </rPh>
    <rPh sb="23" eb="24">
      <t>モ</t>
    </rPh>
    <phoneticPr fontId="1"/>
  </si>
  <si>
    <t>Lieutenant</t>
    <phoneticPr fontId="1"/>
  </si>
  <si>
    <t>標準的な指揮官。航海ができない代わりに安価</t>
    <rPh sb="0" eb="3">
      <t>ヒョウジュンテキ</t>
    </rPh>
    <rPh sb="4" eb="7">
      <t>シキカン</t>
    </rPh>
    <rPh sb="8" eb="10">
      <t>コウカイ</t>
    </rPh>
    <rPh sb="15" eb="16">
      <t>カ</t>
    </rPh>
    <rPh sb="19" eb="21">
      <t>アンカ</t>
    </rPh>
    <phoneticPr fontId="1"/>
  </si>
  <si>
    <t>Captain</t>
    <phoneticPr fontId="1"/>
  </si>
  <si>
    <t>航海技能を持つ指揮官。沿岸部での機動力は素晴らしい</t>
    <rPh sb="0" eb="2">
      <t>コウカイ</t>
    </rPh>
    <rPh sb="2" eb="4">
      <t>ギノウ</t>
    </rPh>
    <rPh sb="5" eb="6">
      <t>モ</t>
    </rPh>
    <rPh sb="7" eb="10">
      <t>シキカン</t>
    </rPh>
    <rPh sb="11" eb="13">
      <t>エンガン</t>
    </rPh>
    <rPh sb="13" eb="14">
      <t>ブ</t>
    </rPh>
    <rPh sb="16" eb="19">
      <t>キドウリョク</t>
    </rPh>
    <rPh sb="20" eb="22">
      <t>スバ</t>
    </rPh>
    <phoneticPr fontId="1"/>
  </si>
  <si>
    <t>Goetic Captain</t>
    <phoneticPr fontId="1"/>
  </si>
  <si>
    <t>Missionary</t>
    <phoneticPr fontId="1"/>
  </si>
  <si>
    <t>レベル1の聖職者。航海技能も備える</t>
    <rPh sb="5" eb="8">
      <t>セイショクシャ</t>
    </rPh>
    <rPh sb="9" eb="11">
      <t>コウカイ</t>
    </rPh>
    <rPh sb="11" eb="13">
      <t>ギノウ</t>
    </rPh>
    <rPh sb="14" eb="15">
      <t>ソナ</t>
    </rPh>
    <phoneticPr fontId="1"/>
  </si>
  <si>
    <t>Inquisitor</t>
    <phoneticPr fontId="1"/>
  </si>
  <si>
    <t>レベル2の聖職者。火か血の魔法と異端審問の技能を持つ</t>
    <rPh sb="5" eb="8">
      <t>セイショクシャ</t>
    </rPh>
    <rPh sb="9" eb="10">
      <t>ヒ</t>
    </rPh>
    <rPh sb="11" eb="12">
      <t>ケツ</t>
    </rPh>
    <rPh sb="13" eb="15">
      <t>マホウ</t>
    </rPh>
    <rPh sb="16" eb="18">
      <t>イタン</t>
    </rPh>
    <rPh sb="18" eb="20">
      <t>シンモン</t>
    </rPh>
    <rPh sb="21" eb="23">
      <t>ギノウ</t>
    </rPh>
    <rPh sb="24" eb="25">
      <t>モ</t>
    </rPh>
    <phoneticPr fontId="1"/>
  </si>
  <si>
    <t>80+</t>
    <phoneticPr fontId="1"/>
  </si>
  <si>
    <t>Diabolist</t>
    <phoneticPr fontId="1"/>
  </si>
  <si>
    <t>火と血の魔法技能を持つ。奴隷集めが主な仕事</t>
    <rPh sb="0" eb="1">
      <t>ヒ</t>
    </rPh>
    <rPh sb="2" eb="3">
      <t>ケツ</t>
    </rPh>
    <rPh sb="4" eb="6">
      <t>マホウ</t>
    </rPh>
    <rPh sb="6" eb="8">
      <t>ギノウ</t>
    </rPh>
    <rPh sb="9" eb="10">
      <t>モ</t>
    </rPh>
    <rPh sb="12" eb="14">
      <t>ドレイ</t>
    </rPh>
    <rPh sb="14" eb="15">
      <t>アツ</t>
    </rPh>
    <rPh sb="17" eb="18">
      <t>オモ</t>
    </rPh>
    <rPh sb="19" eb="21">
      <t>シゴト</t>
    </rPh>
    <phoneticPr fontId="1"/>
  </si>
  <si>
    <t>Goetic Adept</t>
    <phoneticPr fontId="1"/>
  </si>
  <si>
    <t>火、血などの魔法技能を持つ。補強があれば召喚儀式を色々と使える</t>
    <rPh sb="0" eb="1">
      <t>ヒ</t>
    </rPh>
    <rPh sb="2" eb="3">
      <t>ケツ</t>
    </rPh>
    <rPh sb="6" eb="8">
      <t>マホウ</t>
    </rPh>
    <rPh sb="8" eb="10">
      <t>ギノウ</t>
    </rPh>
    <rPh sb="11" eb="12">
      <t>モ</t>
    </rPh>
    <rPh sb="14" eb="16">
      <t>ホキョウ</t>
    </rPh>
    <rPh sb="20" eb="22">
      <t>ショウカン</t>
    </rPh>
    <rPh sb="22" eb="24">
      <t>ギシキ</t>
    </rPh>
    <rPh sb="25" eb="27">
      <t>イロイロ</t>
    </rPh>
    <rPh sb="28" eb="29">
      <t>ツカ</t>
    </rPh>
    <phoneticPr fontId="1"/>
  </si>
  <si>
    <t>15+</t>
    <phoneticPr fontId="1"/>
  </si>
  <si>
    <t>Chartmaker</t>
    <phoneticPr fontId="1"/>
  </si>
  <si>
    <t>風などの魔法技能を持つ。航海が可能</t>
    <rPh sb="0" eb="1">
      <t>カゼ</t>
    </rPh>
    <rPh sb="4" eb="6">
      <t>マホウ</t>
    </rPh>
    <rPh sb="6" eb="8">
      <t>ギノウ</t>
    </rPh>
    <rPh sb="9" eb="10">
      <t>モ</t>
    </rPh>
    <rPh sb="12" eb="14">
      <t>コウカイ</t>
    </rPh>
    <rPh sb="15" eb="17">
      <t>カノウ</t>
    </rPh>
    <phoneticPr fontId="1"/>
  </si>
  <si>
    <t>Architect</t>
    <phoneticPr fontId="1"/>
  </si>
  <si>
    <t>工学者</t>
    <rPh sb="0" eb="3">
      <t>コウガクシャ</t>
    </rPh>
    <phoneticPr fontId="1"/>
  </si>
  <si>
    <t>包囲戦と建築に長ける技師。高度な要塞の建造には欠かせない</t>
    <phoneticPr fontId="1"/>
  </si>
  <si>
    <t>Admiral</t>
    <phoneticPr fontId="1"/>
  </si>
  <si>
    <t>上位指揮官。魔獣でも運べる大型船を操る</t>
    <rPh sb="0" eb="2">
      <t>ジョウイ</t>
    </rPh>
    <rPh sb="2" eb="5">
      <t>シキカン</t>
    </rPh>
    <rPh sb="6" eb="8">
      <t>マジュウ</t>
    </rPh>
    <rPh sb="10" eb="11">
      <t>ハコ</t>
    </rPh>
    <rPh sb="13" eb="16">
      <t>オオガタセン</t>
    </rPh>
    <rPh sb="17" eb="18">
      <t>アヤツ</t>
    </rPh>
    <phoneticPr fontId="1"/>
  </si>
  <si>
    <t>Royal Navigator</t>
    <phoneticPr fontId="1"/>
  </si>
  <si>
    <t>風、水、星の魔法技能を持つ。大型船での航海も可能</t>
    <rPh sb="0" eb="1">
      <t>カゼ</t>
    </rPh>
    <rPh sb="2" eb="3">
      <t>ミズ</t>
    </rPh>
    <rPh sb="4" eb="5">
      <t>ホシ</t>
    </rPh>
    <rPh sb="6" eb="8">
      <t>マホウ</t>
    </rPh>
    <rPh sb="8" eb="10">
      <t>ギノウ</t>
    </rPh>
    <rPh sb="11" eb="12">
      <t>モ</t>
    </rPh>
    <rPh sb="14" eb="16">
      <t>オオガタ</t>
    </rPh>
    <rPh sb="16" eb="17">
      <t>セン</t>
    </rPh>
    <rPh sb="19" eb="21">
      <t>コウカイ</t>
    </rPh>
    <rPh sb="22" eb="24">
      <t>カノウ</t>
    </rPh>
    <phoneticPr fontId="1"/>
  </si>
  <si>
    <t>High Inquisitor</t>
    <phoneticPr fontId="1"/>
  </si>
  <si>
    <t>レベル3の聖職者。火か血の魔法と異端審問を持ち指揮も行う</t>
    <rPh sb="11" eb="12">
      <t>ケツ</t>
    </rPh>
    <phoneticPr fontId="1"/>
  </si>
  <si>
    <t>10</t>
    <phoneticPr fontId="1"/>
  </si>
  <si>
    <t>120+</t>
    <phoneticPr fontId="1"/>
  </si>
  <si>
    <t>Goetic Master</t>
    <phoneticPr fontId="1"/>
  </si>
  <si>
    <t>レベル1の聖職者。火、血などの魔法技能も持つ</t>
    <rPh sb="5" eb="8">
      <t>セイショクシャ</t>
    </rPh>
    <rPh sb="9" eb="10">
      <t>ヒ</t>
    </rPh>
    <rPh sb="11" eb="12">
      <t>ケツ</t>
    </rPh>
    <rPh sb="15" eb="17">
      <t>マホウ</t>
    </rPh>
    <rPh sb="17" eb="19">
      <t>ギノウ</t>
    </rPh>
    <rPh sb="20" eb="21">
      <t>モ</t>
    </rPh>
    <phoneticPr fontId="1"/>
  </si>
  <si>
    <t>20+</t>
    <phoneticPr fontId="1"/>
  </si>
  <si>
    <t>Marignon</t>
    <phoneticPr fontId="1"/>
  </si>
  <si>
    <t>Crossbowman</t>
  </si>
  <si>
    <t>Swordsman</t>
  </si>
  <si>
    <t>City Guard</t>
    <phoneticPr fontId="1"/>
  </si>
  <si>
    <t>薙刀を持つ軽歩兵。民兵並の戦闘力だが要塞防衛は得意</t>
    <rPh sb="0" eb="2">
      <t>ナギナタ</t>
    </rPh>
    <rPh sb="3" eb="4">
      <t>モ</t>
    </rPh>
    <rPh sb="5" eb="6">
      <t>ケイ</t>
    </rPh>
    <rPh sb="6" eb="8">
      <t>ホヘイ</t>
    </rPh>
    <rPh sb="9" eb="11">
      <t>ミンペイ</t>
    </rPh>
    <rPh sb="11" eb="12">
      <t>ナミ</t>
    </rPh>
    <rPh sb="13" eb="16">
      <t>セントウリョク</t>
    </rPh>
    <rPh sb="18" eb="20">
      <t>ヨウサイ</t>
    </rPh>
    <rPh sb="20" eb="22">
      <t>ボウエイ</t>
    </rPh>
    <rPh sb="23" eb="25">
      <t>トクイ</t>
    </rPh>
    <phoneticPr fontId="1"/>
  </si>
  <si>
    <t>大剣を持つ重歩兵。優秀な技量修正と威力を併せ持つ</t>
    <rPh sb="0" eb="2">
      <t>ダイケン</t>
    </rPh>
    <rPh sb="3" eb="4">
      <t>モ</t>
    </rPh>
    <rPh sb="5" eb="6">
      <t>ジュウ</t>
    </rPh>
    <rPh sb="6" eb="8">
      <t>ホヘイ</t>
    </rPh>
    <rPh sb="9" eb="11">
      <t>ユウシュウ</t>
    </rPh>
    <rPh sb="12" eb="14">
      <t>ギリョウ</t>
    </rPh>
    <rPh sb="14" eb="16">
      <t>シュウセイ</t>
    </rPh>
    <rPh sb="17" eb="19">
      <t>イリョク</t>
    </rPh>
    <rPh sb="20" eb="21">
      <t>アワ</t>
    </rPh>
    <rPh sb="22" eb="23">
      <t>モ</t>
    </rPh>
    <phoneticPr fontId="1"/>
  </si>
  <si>
    <t>Palace Guard</t>
    <phoneticPr fontId="1"/>
  </si>
  <si>
    <t>矛槍を持つ重歩兵。高い技量を持ち要塞防衛も得意</t>
    <rPh sb="0" eb="1">
      <t>ホコ</t>
    </rPh>
    <rPh sb="1" eb="2">
      <t>ヤリ</t>
    </rPh>
    <rPh sb="3" eb="4">
      <t>モ</t>
    </rPh>
    <rPh sb="5" eb="6">
      <t>ジュウ</t>
    </rPh>
    <rPh sb="6" eb="8">
      <t>ホヘイ</t>
    </rPh>
    <rPh sb="9" eb="10">
      <t>タカ</t>
    </rPh>
    <rPh sb="11" eb="13">
      <t>ギリョウ</t>
    </rPh>
    <rPh sb="14" eb="15">
      <t>モ</t>
    </rPh>
    <rPh sb="16" eb="18">
      <t>ヨウサイ</t>
    </rPh>
    <rPh sb="18" eb="20">
      <t>ボウエイ</t>
    </rPh>
    <rPh sb="21" eb="23">
      <t>トクイ</t>
    </rPh>
    <phoneticPr fontId="1"/>
  </si>
  <si>
    <t>Royal Guard</t>
    <phoneticPr fontId="1"/>
  </si>
  <si>
    <t>大剣を持つ重歩兵。護衛任務を得意とする</t>
    <rPh sb="0" eb="2">
      <t>ダイケン</t>
    </rPh>
    <rPh sb="3" eb="4">
      <t>モ</t>
    </rPh>
    <rPh sb="5" eb="6">
      <t>ジュウ</t>
    </rPh>
    <rPh sb="6" eb="8">
      <t>ホヘイ</t>
    </rPh>
    <rPh sb="9" eb="11">
      <t>ゴエイ</t>
    </rPh>
    <rPh sb="11" eb="13">
      <t>ニンム</t>
    </rPh>
    <rPh sb="14" eb="16">
      <t>トクイ</t>
    </rPh>
    <phoneticPr fontId="1"/>
  </si>
  <si>
    <t>Flagellant</t>
    <phoneticPr fontId="1"/>
  </si>
  <si>
    <t>連接棍を持つ軽歩兵。脆いが安く祝福次第では大化けする</t>
    <phoneticPr fontId="1"/>
  </si>
  <si>
    <t>Hand of Justice</t>
    <phoneticPr fontId="1"/>
  </si>
  <si>
    <t>矛槍を持つ歩兵。技能は控えめだが要塞防衛や巡回が得意</t>
    <rPh sb="0" eb="1">
      <t>ホコ</t>
    </rPh>
    <rPh sb="1" eb="2">
      <t>ヤリ</t>
    </rPh>
    <rPh sb="3" eb="4">
      <t>モ</t>
    </rPh>
    <rPh sb="5" eb="7">
      <t>ホヘイ</t>
    </rPh>
    <rPh sb="8" eb="10">
      <t>ギノウ</t>
    </rPh>
    <rPh sb="11" eb="12">
      <t>ヒカ</t>
    </rPh>
    <rPh sb="16" eb="18">
      <t>ヨウサイ</t>
    </rPh>
    <rPh sb="18" eb="20">
      <t>ボウエイ</t>
    </rPh>
    <rPh sb="21" eb="23">
      <t>ジュンカイ</t>
    </rPh>
    <rPh sb="24" eb="26">
      <t>トクイ</t>
    </rPh>
    <phoneticPr fontId="1"/>
  </si>
  <si>
    <t>Goetic Captain</t>
    <phoneticPr fontId="1"/>
  </si>
  <si>
    <t>血+1:20%</t>
    <rPh sb="0" eb="1">
      <t>ケツ</t>
    </rPh>
    <phoneticPr fontId="1"/>
  </si>
  <si>
    <t>少数のアンデッド指揮を持つ指揮官。一部は血魔法を持つ</t>
    <rPh sb="0" eb="2">
      <t>ショウスウ</t>
    </rPh>
    <rPh sb="8" eb="10">
      <t>シキ</t>
    </rPh>
    <rPh sb="11" eb="12">
      <t>モ</t>
    </rPh>
    <rPh sb="13" eb="16">
      <t>シキカン</t>
    </rPh>
    <rPh sb="17" eb="19">
      <t>イチブ</t>
    </rPh>
    <rPh sb="20" eb="21">
      <t>ケツ</t>
    </rPh>
    <rPh sb="21" eb="23">
      <t>マホウ</t>
    </rPh>
    <rPh sb="24" eb="25">
      <t>モ</t>
    </rPh>
    <phoneticPr fontId="1"/>
  </si>
  <si>
    <t>Missionary</t>
    <phoneticPr fontId="1"/>
  </si>
  <si>
    <t>Inquisitor</t>
    <phoneticPr fontId="1"/>
  </si>
  <si>
    <t>聖2</t>
    <rPh sb="0" eb="1">
      <t>セイ</t>
    </rPh>
    <phoneticPr fontId="1"/>
  </si>
  <si>
    <t>火血+1:100%</t>
    <rPh sb="0" eb="1">
      <t>ヒ</t>
    </rPh>
    <rPh sb="1" eb="2">
      <t>ケツ</t>
    </rPh>
    <phoneticPr fontId="1"/>
  </si>
  <si>
    <t>Diabolist</t>
    <phoneticPr fontId="1"/>
  </si>
  <si>
    <t>火1血1</t>
    <rPh sb="0" eb="1">
      <t>ヒ</t>
    </rPh>
    <rPh sb="2" eb="3">
      <t>ケツ</t>
    </rPh>
    <phoneticPr fontId="1"/>
  </si>
  <si>
    <t>Goetic Adept</t>
    <phoneticPr fontId="1"/>
  </si>
  <si>
    <t>火地星血+1:100%</t>
    <rPh sb="0" eb="1">
      <t>ヒ</t>
    </rPh>
    <rPh sb="1" eb="2">
      <t>チ</t>
    </rPh>
    <rPh sb="2" eb="3">
      <t>ホシ</t>
    </rPh>
    <rPh sb="3" eb="4">
      <t>ケツ</t>
    </rPh>
    <phoneticPr fontId="1"/>
  </si>
  <si>
    <t>Chartmaker</t>
    <phoneticPr fontId="1"/>
  </si>
  <si>
    <t>風1</t>
    <rPh sb="0" eb="1">
      <t>カゼ</t>
    </rPh>
    <phoneticPr fontId="1"/>
  </si>
  <si>
    <t>水星+1:100%</t>
    <rPh sb="0" eb="1">
      <t>ミズ</t>
    </rPh>
    <rPh sb="1" eb="2">
      <t>ホシ</t>
    </rPh>
    <phoneticPr fontId="1"/>
  </si>
  <si>
    <t>Royal Navigator</t>
    <phoneticPr fontId="1"/>
  </si>
  <si>
    <t>風1水1星1</t>
    <rPh sb="0" eb="1">
      <t>カゼ</t>
    </rPh>
    <rPh sb="2" eb="3">
      <t>ミズ</t>
    </rPh>
    <rPh sb="4" eb="5">
      <t>ホシ</t>
    </rPh>
    <phoneticPr fontId="1"/>
  </si>
  <si>
    <t>風水星+1:100%</t>
    <rPh sb="0" eb="1">
      <t>カゼ</t>
    </rPh>
    <rPh sb="1" eb="2">
      <t>ミズ</t>
    </rPh>
    <rPh sb="2" eb="3">
      <t>ホシ</t>
    </rPh>
    <phoneticPr fontId="1"/>
  </si>
  <si>
    <t>High Inquisitor</t>
    <phoneticPr fontId="1"/>
  </si>
  <si>
    <t>聖3</t>
    <rPh sb="0" eb="1">
      <t>セイ</t>
    </rPh>
    <phoneticPr fontId="1"/>
  </si>
  <si>
    <t>Goetic Master</t>
    <phoneticPr fontId="1"/>
  </si>
  <si>
    <t>火2血2聖1</t>
    <rPh sb="0" eb="1">
      <t>ヒ</t>
    </rPh>
    <rPh sb="2" eb="3">
      <t>ケツ</t>
    </rPh>
    <rPh sb="4" eb="5">
      <t>セイ</t>
    </rPh>
    <phoneticPr fontId="1"/>
  </si>
  <si>
    <t>火地星血+1:100% 火地星血+1:10%</t>
    <rPh sb="0" eb="1">
      <t>ヒ</t>
    </rPh>
    <rPh sb="1" eb="2">
      <t>チ</t>
    </rPh>
    <rPh sb="2" eb="3">
      <t>ホシ</t>
    </rPh>
    <rPh sb="3" eb="4">
      <t>ケツ</t>
    </rPh>
    <rPh sb="12" eb="13">
      <t>ヒ</t>
    </rPh>
    <rPh sb="13" eb="14">
      <t>チ</t>
    </rPh>
    <rPh sb="14" eb="15">
      <t>ホシ</t>
    </rPh>
    <rPh sb="15" eb="16">
      <t>ケツ</t>
    </rPh>
    <phoneticPr fontId="1"/>
  </si>
  <si>
    <t>Harbinger</t>
  </si>
  <si>
    <t>Arch Angel</t>
  </si>
  <si>
    <t>Seraph</t>
  </si>
  <si>
    <t>Fallen Angel</t>
    <phoneticPr fontId="1"/>
  </si>
  <si>
    <t>火3死3血3</t>
    <rPh sb="0" eb="1">
      <t>ヒ</t>
    </rPh>
    <rPh sb="2" eb="3">
      <t>シ</t>
    </rPh>
    <rPh sb="4" eb="5">
      <t>ケツ</t>
    </rPh>
    <phoneticPr fontId="1"/>
  </si>
  <si>
    <t>Marignon</t>
    <phoneticPr fontId="1"/>
  </si>
  <si>
    <t>Contact Harbinger</t>
    <phoneticPr fontId="1"/>
  </si>
  <si>
    <t>Heavenly Wrath</t>
    <phoneticPr fontId="1"/>
  </si>
  <si>
    <t>Angelic Host</t>
    <phoneticPr fontId="1"/>
  </si>
  <si>
    <t>Heavenly Choir</t>
    <phoneticPr fontId="1"/>
  </si>
  <si>
    <t>Holy Pyre</t>
    <phoneticPr fontId="1"/>
  </si>
  <si>
    <t>Bind Harlequin</t>
    <phoneticPr fontId="1"/>
  </si>
  <si>
    <t>Reascendance</t>
    <phoneticPr fontId="1"/>
  </si>
  <si>
    <t>Bind Harlequin</t>
    <phoneticPr fontId="1"/>
  </si>
  <si>
    <t>血1</t>
    <rPh sb="0" eb="1">
      <t>ケツ</t>
    </rPh>
    <phoneticPr fontId="1"/>
  </si>
  <si>
    <t>兵士召喚</t>
    <rPh sb="0" eb="2">
      <t>ヘイシ</t>
    </rPh>
    <rPh sb="2" eb="4">
      <t>ショウカン</t>
    </rPh>
    <phoneticPr fontId="1"/>
  </si>
  <si>
    <t>部隊の士気を高める下等な悪魔Demon Jesterを1体召喚します</t>
    <rPh sb="0" eb="2">
      <t>ブタイ</t>
    </rPh>
    <rPh sb="3" eb="5">
      <t>シキ</t>
    </rPh>
    <rPh sb="6" eb="7">
      <t>タカ</t>
    </rPh>
    <rPh sb="9" eb="11">
      <t>カトウ</t>
    </rPh>
    <rPh sb="12" eb="14">
      <t>アクマ</t>
    </rPh>
    <rPh sb="28" eb="29">
      <t>タイ</t>
    </rPh>
    <rPh sb="29" eb="31">
      <t>ショウカン</t>
    </rPh>
    <phoneticPr fontId="1"/>
  </si>
  <si>
    <t>Demon Jester</t>
    <phoneticPr fontId="1"/>
  </si>
  <si>
    <t>Reascendance</t>
    <phoneticPr fontId="1"/>
  </si>
  <si>
    <t>血4</t>
    <rPh sb="0" eb="1">
      <t>ケツ</t>
    </rPh>
    <phoneticPr fontId="1"/>
  </si>
  <si>
    <t>強力な魔力を持つ堕天使Fallen Angelを召喚します</t>
    <rPh sb="0" eb="2">
      <t>キョウリョク</t>
    </rPh>
    <rPh sb="3" eb="5">
      <t>マリョク</t>
    </rPh>
    <rPh sb="6" eb="7">
      <t>モ</t>
    </rPh>
    <rPh sb="8" eb="11">
      <t>ダテンシ</t>
    </rPh>
    <rPh sb="24" eb="26">
      <t>ショウカン</t>
    </rPh>
    <phoneticPr fontId="1"/>
  </si>
  <si>
    <t>Fallen Angel</t>
    <phoneticPr fontId="1"/>
  </si>
  <si>
    <t>City Guard:15　Crossbowman:10</t>
    <phoneticPr fontId="1"/>
  </si>
  <si>
    <t>Halberdier:10　Pikeneer:10</t>
    <phoneticPr fontId="1"/>
  </si>
  <si>
    <t>Crossbowman:8</t>
    <phoneticPr fontId="1"/>
  </si>
  <si>
    <t>人間、アトランティアン</t>
    <rPh sb="0" eb="2">
      <t>ニンゲン</t>
    </rPh>
    <phoneticPr fontId="1"/>
  </si>
  <si>
    <t>請求者からの自然拡散が1回のみ、寺院、首都、預言者の自然拡散なし</t>
    <rPh sb="0" eb="3">
      <t>セイキュウシャ</t>
    </rPh>
    <rPh sb="6" eb="8">
      <t>シゼン</t>
    </rPh>
    <rPh sb="8" eb="10">
      <t>カクサン</t>
    </rPh>
    <rPh sb="12" eb="13">
      <t>カイ</t>
    </rPh>
    <rPh sb="16" eb="18">
      <t>ジイン</t>
    </rPh>
    <rPh sb="19" eb="21">
      <t>シュト</t>
    </rPh>
    <rPh sb="22" eb="24">
      <t>ヨゲン</t>
    </rPh>
    <rPh sb="24" eb="25">
      <t>シャ</t>
    </rPh>
    <rPh sb="26" eb="28">
      <t>シゼン</t>
    </rPh>
    <rPh sb="28" eb="30">
      <t>カクサン</t>
    </rPh>
    <phoneticPr fontId="1"/>
  </si>
  <si>
    <t>請求者からの自然拡散が1回のみ、寺院、首都、預言者の自然拡散なし</t>
    <phoneticPr fontId="1"/>
  </si>
  <si>
    <t>水+1血+2</t>
    <rPh sb="0" eb="1">
      <t>ミズ</t>
    </rPh>
    <rPh sb="3" eb="4">
      <t>ケツ</t>
    </rPh>
    <phoneticPr fontId="1"/>
  </si>
  <si>
    <t>Walled City</t>
    <phoneticPr fontId="1"/>
  </si>
  <si>
    <t>City</t>
    <phoneticPr fontId="1"/>
  </si>
  <si>
    <t>血の供犠を実行可能</t>
    <phoneticPr fontId="1"/>
  </si>
  <si>
    <t>Temple of the Land, Temple of the Moon, Temple of the Sun, High Temple of the Rain</t>
    <phoneticPr fontId="1"/>
  </si>
  <si>
    <t>火1水1星1緑1血1</t>
    <rPh sb="0" eb="1">
      <t>ヒ</t>
    </rPh>
    <rPh sb="2" eb="3">
      <t>ミズ</t>
    </rPh>
    <rPh sb="4" eb="5">
      <t>ホシ</t>
    </rPh>
    <rPh sb="6" eb="7">
      <t>ミドリ</t>
    </rPh>
    <rPh sb="8" eb="9">
      <t>ケツ</t>
    </rPh>
    <phoneticPr fontId="1"/>
  </si>
  <si>
    <t>原始的装備の斥候。最小限の資源で雇用可能</t>
  </si>
  <si>
    <t>Tribal King</t>
  </si>
  <si>
    <t>標準的な指揮官。奴隷兵士の確保が可能。投槍を持つため暴走に注意</t>
  </si>
  <si>
    <t>Mictlan Priest</t>
  </si>
  <si>
    <t>Nahualli</t>
  </si>
  <si>
    <t>緑、星などの魔法技能を持つ。七面鳥の姿で飛ぶこともできる</t>
  </si>
  <si>
    <t>Moon Priest</t>
  </si>
  <si>
    <t>レベル1の聖職者。血などの魔法技能も持つ</t>
    <phoneticPr fontId="1"/>
  </si>
  <si>
    <t>Priest King</t>
  </si>
  <si>
    <t>Sun Priest</t>
    <phoneticPr fontId="1"/>
  </si>
  <si>
    <t>都</t>
    <rPh sb="0" eb="1">
      <t>ミヤコ</t>
    </rPh>
    <phoneticPr fontId="1"/>
  </si>
  <si>
    <t>y</t>
    <phoneticPr fontId="1"/>
  </si>
  <si>
    <t>聖職者</t>
    <rPh sb="0" eb="3">
      <t>セイショクシャ</t>
    </rPh>
    <phoneticPr fontId="1"/>
  </si>
  <si>
    <t>y</t>
    <phoneticPr fontId="1"/>
  </si>
  <si>
    <t>レベル2の聖職者。火、血の魔法技能を持つ</t>
    <rPh sb="5" eb="8">
      <t>セイショクシャ</t>
    </rPh>
    <rPh sb="9" eb="10">
      <t>ヒ</t>
    </rPh>
    <rPh sb="11" eb="12">
      <t>ケツ</t>
    </rPh>
    <rPh sb="13" eb="15">
      <t>マホウ</t>
    </rPh>
    <rPh sb="15" eb="17">
      <t>ギノウ</t>
    </rPh>
    <rPh sb="18" eb="19">
      <t>モ</t>
    </rPh>
    <phoneticPr fontId="1"/>
  </si>
  <si>
    <t>14</t>
    <phoneticPr fontId="1"/>
  </si>
  <si>
    <t>f</t>
    <phoneticPr fontId="1"/>
  </si>
  <si>
    <t>Rain Priest</t>
    <phoneticPr fontId="1"/>
  </si>
  <si>
    <t>レベル2の聖職者。水、血の魔法技能を持ち水陸両棲</t>
    <rPh sb="5" eb="8">
      <t>セイショクシャ</t>
    </rPh>
    <rPh sb="9" eb="10">
      <t>ミズ</t>
    </rPh>
    <rPh sb="11" eb="12">
      <t>ケツ</t>
    </rPh>
    <rPh sb="13" eb="15">
      <t>マホウ</t>
    </rPh>
    <rPh sb="15" eb="17">
      <t>ギノウ</t>
    </rPh>
    <rPh sb="18" eb="19">
      <t>モ</t>
    </rPh>
    <rPh sb="20" eb="22">
      <t>スイリク</t>
    </rPh>
    <rPh sb="22" eb="24">
      <t>リョウセイ</t>
    </rPh>
    <phoneticPr fontId="1"/>
  </si>
  <si>
    <t>s</t>
    <phoneticPr fontId="1"/>
  </si>
  <si>
    <t>King of Rain</t>
    <phoneticPr fontId="1"/>
  </si>
  <si>
    <t>レベル3の聖職者。水、血などの魔法技能を持ち水陸両棲</t>
    <rPh sb="5" eb="8">
      <t>セイショクシャ</t>
    </rPh>
    <rPh sb="9" eb="10">
      <t>ミズ</t>
    </rPh>
    <rPh sb="11" eb="12">
      <t>ケツ</t>
    </rPh>
    <rPh sb="15" eb="17">
      <t>マホウ</t>
    </rPh>
    <rPh sb="17" eb="19">
      <t>ギノウ</t>
    </rPh>
    <rPh sb="20" eb="21">
      <t>モ</t>
    </rPh>
    <rPh sb="22" eb="24">
      <t>スイリク</t>
    </rPh>
    <rPh sb="24" eb="26">
      <t>リョウセイ</t>
    </rPh>
    <phoneticPr fontId="1"/>
  </si>
  <si>
    <t>30+</t>
    <phoneticPr fontId="1"/>
  </si>
  <si>
    <t>20+</t>
    <phoneticPr fontId="1"/>
  </si>
  <si>
    <t>16</t>
    <phoneticPr fontId="1"/>
  </si>
  <si>
    <t>指揮官</t>
    <rPh sb="0" eb="3">
      <t>シキカン</t>
    </rPh>
    <phoneticPr fontId="1"/>
  </si>
  <si>
    <t>Rain Warrior</t>
    <phoneticPr fontId="1"/>
  </si>
  <si>
    <t>歩兵</t>
    <rPh sb="0" eb="2">
      <t>ホヘイ</t>
    </rPh>
    <phoneticPr fontId="1"/>
  </si>
  <si>
    <t>薙刀を持つ歩兵。水陸両棲で海中進出の先鋒となれる</t>
    <rPh sb="0" eb="2">
      <t>ナギナタ</t>
    </rPh>
    <rPh sb="3" eb="4">
      <t>モ</t>
    </rPh>
    <rPh sb="5" eb="7">
      <t>ホヘイ</t>
    </rPh>
    <rPh sb="8" eb="10">
      <t>スイリク</t>
    </rPh>
    <rPh sb="10" eb="12">
      <t>リョウセイ</t>
    </rPh>
    <rPh sb="13" eb="15">
      <t>カイチュウ</t>
    </rPh>
    <rPh sb="15" eb="17">
      <t>シンシュツ</t>
    </rPh>
    <rPh sb="18" eb="20">
      <t>センポウ</t>
    </rPh>
    <phoneticPr fontId="1"/>
  </si>
  <si>
    <t>6</t>
    <phoneticPr fontId="1"/>
  </si>
  <si>
    <t>Lord of the Deep</t>
    <phoneticPr fontId="1"/>
  </si>
  <si>
    <t>海</t>
    <rPh sb="0" eb="1">
      <t>ウミ</t>
    </rPh>
    <phoneticPr fontId="1"/>
  </si>
  <si>
    <t>レベル1の聖職者。指揮官も兼任する</t>
    <rPh sb="5" eb="8">
      <t>セイショクシャ</t>
    </rPh>
    <rPh sb="9" eb="11">
      <t>シキ</t>
    </rPh>
    <rPh sb="11" eb="12">
      <t>カン</t>
    </rPh>
    <rPh sb="13" eb="15">
      <t>ケンニン</t>
    </rPh>
    <phoneticPr fontId="1"/>
  </si>
  <si>
    <t>レベル2の聖職者。水の魔法技能を持つ</t>
    <rPh sb="5" eb="8">
      <t>セイショクシャ</t>
    </rPh>
    <rPh sb="9" eb="10">
      <t>ミズ</t>
    </rPh>
    <rPh sb="11" eb="13">
      <t>マホウ</t>
    </rPh>
    <rPh sb="13" eb="15">
      <t>ギノウ</t>
    </rPh>
    <rPh sb="16" eb="17">
      <t>モ</t>
    </rPh>
    <phoneticPr fontId="1"/>
  </si>
  <si>
    <t>Mother of All Waters</t>
    <phoneticPr fontId="1"/>
  </si>
  <si>
    <t>Priest of All Waters</t>
    <phoneticPr fontId="1"/>
  </si>
  <si>
    <t>レベル2の聖職者。優れた水の魔法技能を持つ</t>
    <rPh sb="5" eb="8">
      <t>セイショクシャ</t>
    </rPh>
    <rPh sb="9" eb="10">
      <t>スグ</t>
    </rPh>
    <rPh sb="12" eb="13">
      <t>ミズ</t>
    </rPh>
    <rPh sb="14" eb="16">
      <t>マホウ</t>
    </rPh>
    <rPh sb="16" eb="18">
      <t>ギノウ</t>
    </rPh>
    <rPh sb="19" eb="20">
      <t>モ</t>
    </rPh>
    <phoneticPr fontId="1"/>
  </si>
  <si>
    <t>Warrior of the Deep</t>
    <phoneticPr fontId="1"/>
  </si>
  <si>
    <t>槍と盾を持つ軽歩兵。脆いが海中での捨て駒には手頃</t>
    <rPh sb="0" eb="1">
      <t>ヤリ</t>
    </rPh>
    <rPh sb="2" eb="3">
      <t>タテ</t>
    </rPh>
    <rPh sb="4" eb="5">
      <t>モ</t>
    </rPh>
    <rPh sb="6" eb="7">
      <t>ケイ</t>
    </rPh>
    <rPh sb="7" eb="9">
      <t>ホヘイ</t>
    </rPh>
    <rPh sb="10" eb="11">
      <t>モロ</t>
    </rPh>
    <rPh sb="13" eb="15">
      <t>カイチュウ</t>
    </rPh>
    <rPh sb="17" eb="18">
      <t>ス</t>
    </rPh>
    <rPh sb="19" eb="20">
      <t>ゴマ</t>
    </rPh>
    <rPh sb="22" eb="24">
      <t>テゴロ</t>
    </rPh>
    <phoneticPr fontId="1"/>
  </si>
  <si>
    <t>12</t>
    <phoneticPr fontId="1"/>
  </si>
  <si>
    <t>Returned</t>
    <phoneticPr fontId="1"/>
  </si>
  <si>
    <t>槍と盾を持つ歩兵。大柄で強靭だが防具は頼りない</t>
    <rPh sb="0" eb="1">
      <t>ヤリ</t>
    </rPh>
    <rPh sb="2" eb="3">
      <t>タテ</t>
    </rPh>
    <rPh sb="4" eb="5">
      <t>モ</t>
    </rPh>
    <rPh sb="6" eb="8">
      <t>ホヘイ</t>
    </rPh>
    <rPh sb="9" eb="11">
      <t>オオガラ</t>
    </rPh>
    <rPh sb="12" eb="14">
      <t>キョウジン</t>
    </rPh>
    <rPh sb="16" eb="18">
      <t>ボウグ</t>
    </rPh>
    <rPh sb="19" eb="20">
      <t>タヨ</t>
    </rPh>
    <phoneticPr fontId="1"/>
  </si>
  <si>
    <t>兵士</t>
    <rPh sb="0" eb="2">
      <t>ヘイシ</t>
    </rPh>
    <phoneticPr fontId="1"/>
  </si>
  <si>
    <t>Mictlan</t>
    <phoneticPr fontId="1"/>
  </si>
  <si>
    <t>Slave</t>
  </si>
  <si>
    <t>Mictlan Priest</t>
    <phoneticPr fontId="1"/>
  </si>
  <si>
    <t>城</t>
    <rPh sb="0" eb="1">
      <t>シロ</t>
    </rPh>
    <phoneticPr fontId="1"/>
  </si>
  <si>
    <t>血1聖1</t>
    <rPh sb="0" eb="1">
      <t>ケツ</t>
    </rPh>
    <rPh sb="2" eb="3">
      <t>セイ</t>
    </rPh>
    <phoneticPr fontId="1"/>
  </si>
  <si>
    <t>火水星緑+1:10%</t>
    <rPh sb="0" eb="1">
      <t>ヒ</t>
    </rPh>
    <rPh sb="1" eb="2">
      <t>ミズ</t>
    </rPh>
    <rPh sb="2" eb="3">
      <t>ホシ</t>
    </rPh>
    <rPh sb="3" eb="4">
      <t>ミドリ</t>
    </rPh>
    <phoneticPr fontId="1"/>
  </si>
  <si>
    <t>7+</t>
    <phoneticPr fontId="1"/>
  </si>
  <si>
    <t>Nahualli</t>
    <phoneticPr fontId="1"/>
  </si>
  <si>
    <t>星1緑2</t>
    <rPh sb="0" eb="1">
      <t>ホシ</t>
    </rPh>
    <rPh sb="2" eb="3">
      <t>ミドリ</t>
    </rPh>
    <phoneticPr fontId="1"/>
  </si>
  <si>
    <t>星死緑血+1:10%</t>
    <rPh sb="0" eb="1">
      <t>ホシ</t>
    </rPh>
    <rPh sb="1" eb="2">
      <t>シ</t>
    </rPh>
    <rPh sb="2" eb="3">
      <t>ミドリ</t>
    </rPh>
    <rPh sb="3" eb="4">
      <t>ケツ</t>
    </rPh>
    <phoneticPr fontId="1"/>
  </si>
  <si>
    <t>11+</t>
    <phoneticPr fontId="1"/>
  </si>
  <si>
    <t>Priest King</t>
    <phoneticPr fontId="1"/>
  </si>
  <si>
    <t>緑2血2聖2</t>
    <rPh sb="0" eb="1">
      <t>ミドリ</t>
    </rPh>
    <rPh sb="2" eb="3">
      <t>ケツ</t>
    </rPh>
    <rPh sb="4" eb="5">
      <t>セイ</t>
    </rPh>
    <phoneticPr fontId="1"/>
  </si>
  <si>
    <t>Moon Priest</t>
    <phoneticPr fontId="1"/>
  </si>
  <si>
    <t>星2血2聖2</t>
    <rPh sb="0" eb="1">
      <t>ホシ</t>
    </rPh>
    <rPh sb="2" eb="3">
      <t>ケツ</t>
    </rPh>
    <rPh sb="4" eb="5">
      <t>セイ</t>
    </rPh>
    <phoneticPr fontId="1"/>
  </si>
  <si>
    <t>Sun Priest</t>
    <phoneticPr fontId="1"/>
  </si>
  <si>
    <t>火2血2聖2</t>
    <rPh sb="0" eb="1">
      <t>ヒ</t>
    </rPh>
    <rPh sb="2" eb="3">
      <t>ケツ</t>
    </rPh>
    <rPh sb="4" eb="5">
      <t>セイ</t>
    </rPh>
    <phoneticPr fontId="1"/>
  </si>
  <si>
    <t>Rain Priest</t>
    <phoneticPr fontId="1"/>
  </si>
  <si>
    <t>水2血1聖2</t>
    <rPh sb="0" eb="1">
      <t>ミズ</t>
    </rPh>
    <rPh sb="2" eb="3">
      <t>ケツ</t>
    </rPh>
    <rPh sb="4" eb="5">
      <t>セイ</t>
    </rPh>
    <phoneticPr fontId="1"/>
  </si>
  <si>
    <t>King of Rain</t>
    <phoneticPr fontId="1"/>
  </si>
  <si>
    <t>水3血2聖3</t>
    <rPh sb="0" eb="1">
      <t>ミズ</t>
    </rPh>
    <rPh sb="2" eb="3">
      <t>ケツ</t>
    </rPh>
    <rPh sb="4" eb="5">
      <t>セイ</t>
    </rPh>
    <phoneticPr fontId="1"/>
  </si>
  <si>
    <t>水星緑血+1:100% 水星緑血+1:10%</t>
    <rPh sb="0" eb="1">
      <t>ミズ</t>
    </rPh>
    <rPh sb="1" eb="2">
      <t>ホシ</t>
    </rPh>
    <rPh sb="2" eb="3">
      <t>ミドリ</t>
    </rPh>
    <rPh sb="3" eb="4">
      <t>ケツ</t>
    </rPh>
    <rPh sb="12" eb="13">
      <t>ミズ</t>
    </rPh>
    <rPh sb="13" eb="14">
      <t>ホシ</t>
    </rPh>
    <rPh sb="14" eb="15">
      <t>ミドリ</t>
    </rPh>
    <rPh sb="15" eb="16">
      <t>ケツ</t>
    </rPh>
    <phoneticPr fontId="1"/>
  </si>
  <si>
    <t>17+</t>
    <phoneticPr fontId="1"/>
  </si>
  <si>
    <t>Lord of the Deep</t>
    <phoneticPr fontId="1"/>
  </si>
  <si>
    <t>聖1</t>
    <rPh sb="0" eb="1">
      <t>セイ</t>
    </rPh>
    <phoneticPr fontId="1"/>
  </si>
  <si>
    <t>Priest of All Waters</t>
    <phoneticPr fontId="1"/>
  </si>
  <si>
    <t>水2聖2</t>
    <rPh sb="0" eb="1">
      <t>ミズ</t>
    </rPh>
    <rPh sb="2" eb="3">
      <t>セイ</t>
    </rPh>
    <phoneticPr fontId="1"/>
  </si>
  <si>
    <t>Mother of All Waters</t>
    <phoneticPr fontId="1"/>
  </si>
  <si>
    <t>水3聖2</t>
    <rPh sb="0" eb="1">
      <t>ミズ</t>
    </rPh>
    <rPh sb="2" eb="3">
      <t>セイ</t>
    </rPh>
    <phoneticPr fontId="1"/>
  </si>
  <si>
    <t>Mictlan</t>
    <phoneticPr fontId="1"/>
  </si>
  <si>
    <t>Summon Jaguars</t>
    <phoneticPr fontId="1"/>
  </si>
  <si>
    <t>Summon Jade Serpent</t>
    <phoneticPr fontId="1"/>
  </si>
  <si>
    <t>Summon Monster Toad</t>
    <phoneticPr fontId="1"/>
  </si>
  <si>
    <t>Summon Tlaloque</t>
    <phoneticPr fontId="1"/>
  </si>
  <si>
    <t>Bind Jaguar Fiends</t>
    <phoneticPr fontId="1"/>
  </si>
  <si>
    <t>Contact Civateteo</t>
    <phoneticPr fontId="1"/>
  </si>
  <si>
    <t>Bind Tzitzimitl</t>
    <phoneticPr fontId="1"/>
  </si>
  <si>
    <t>Contact Tlahuelpuchi</t>
    <phoneticPr fontId="1"/>
  </si>
  <si>
    <t>Contact Onaqui</t>
    <phoneticPr fontId="1"/>
  </si>
  <si>
    <t>Rain of Jaguars</t>
    <phoneticPr fontId="1"/>
  </si>
  <si>
    <t>Bind Beast Bats</t>
    <phoneticPr fontId="1"/>
  </si>
  <si>
    <t>Contact Couatl 6</t>
    <phoneticPr fontId="1"/>
  </si>
  <si>
    <t>Jade Knife</t>
    <phoneticPr fontId="1"/>
  </si>
  <si>
    <t>LA</t>
    <phoneticPr fontId="1"/>
  </si>
  <si>
    <t>Tribal King</t>
    <phoneticPr fontId="1"/>
  </si>
  <si>
    <t>Warrior:20　Warrior:10</t>
    <phoneticPr fontId="1"/>
  </si>
  <si>
    <t>Warriorは投石器装備で鎧なしと鎧あり</t>
    <phoneticPr fontId="1"/>
  </si>
  <si>
    <t>Mictlan Priest</t>
    <phoneticPr fontId="1"/>
  </si>
  <si>
    <t>Jaguar Warrior:10</t>
    <phoneticPr fontId="1"/>
  </si>
  <si>
    <t>Warrior:15</t>
    <phoneticPr fontId="1"/>
  </si>
  <si>
    <t>Warrior of the Deep:10　Warrior of the Deep:5</t>
    <phoneticPr fontId="1"/>
  </si>
  <si>
    <t>Warriorは同一</t>
    <rPh sb="8" eb="10">
      <t>ドウイツ</t>
    </rPh>
    <phoneticPr fontId="1"/>
  </si>
  <si>
    <t>Warrior of the Deep:10　Returned:8</t>
    <phoneticPr fontId="1"/>
  </si>
  <si>
    <t>Warrior of the Deep:10</t>
    <phoneticPr fontId="1"/>
  </si>
  <si>
    <t>AtlantisがR'lyehによって破壊され、Atlantianが散り散りになったとき、その一部はMictlanの深い沼地と密林へと逃げました。
そこで彼らは、神の側面の一つとして雨を崇拝する人々を見つけました。
Atlantianの王はKing of Rainとなり、彼らの必要に応じて信仰を再構築しました。
彼らは長らく捨て去られていた血のカルトの秘密を発見し、太古の忌まわしき行いを復活させました。
そして新たなる神は現れ、それは血に飢えていました。
現在、Mictlanはその神の飢えを満たすべく、その領土を再び拡大しています。
その孤立はMictlanを後進国とし、戦士たちは古風な武器と防具を用います。
軍は、主に新たに征服された地から得た奴隷により構成されます。
Mictlanの魔法神官らは、飢えた神の二つの顔と二つの権能、すなわち太陽と月、雨と森を賛美します。</t>
    <phoneticPr fontId="1"/>
  </si>
  <si>
    <t>人間</t>
    <rPh sb="0" eb="2">
      <t>ニンゲン</t>
    </rPh>
    <phoneticPr fontId="1"/>
  </si>
  <si>
    <t>Great Walled City</t>
    <phoneticPr fontId="1"/>
  </si>
  <si>
    <t>Standard</t>
    <phoneticPr fontId="1"/>
  </si>
  <si>
    <t>The Celestial City, The Heavenly Gate</t>
    <phoneticPr fontId="1"/>
  </si>
  <si>
    <t>風1地1星1死1</t>
    <rPh sb="0" eb="1">
      <t>カゼ</t>
    </rPh>
    <rPh sb="2" eb="3">
      <t>チ</t>
    </rPh>
    <rPh sb="4" eb="5">
      <t>ホシ</t>
    </rPh>
    <rPh sb="6" eb="7">
      <t>シ</t>
    </rPh>
    <phoneticPr fontId="1"/>
  </si>
  <si>
    <t>Mounted Scout</t>
    <phoneticPr fontId="1"/>
  </si>
  <si>
    <t>斥候</t>
    <rPh sb="0" eb="2">
      <t>セッコウ</t>
    </rPh>
    <phoneticPr fontId="1"/>
  </si>
  <si>
    <t>騎乗した斥候。長距離を容易に移動するが森や山は苦手</t>
    <rPh sb="0" eb="2">
      <t>キジョウ</t>
    </rPh>
    <rPh sb="4" eb="6">
      <t>セッコウ</t>
    </rPh>
    <rPh sb="7" eb="10">
      <t>チョウキョリ</t>
    </rPh>
    <rPh sb="11" eb="13">
      <t>ヨウイ</t>
    </rPh>
    <rPh sb="14" eb="16">
      <t>イドウ</t>
    </rPh>
    <rPh sb="19" eb="20">
      <t>モリ</t>
    </rPh>
    <rPh sb="21" eb="22">
      <t>ヤマ</t>
    </rPh>
    <rPh sb="23" eb="25">
      <t>ニガテ</t>
    </rPh>
    <phoneticPr fontId="1"/>
  </si>
  <si>
    <t>20</t>
    <phoneticPr fontId="1"/>
  </si>
  <si>
    <t>General</t>
  </si>
  <si>
    <t>Khan</t>
    <phoneticPr fontId="1"/>
  </si>
  <si>
    <t>城外</t>
    <rPh sb="0" eb="1">
      <t>シロ</t>
    </rPh>
    <rPh sb="1" eb="2">
      <t>ソト</t>
    </rPh>
    <phoneticPr fontId="1"/>
  </si>
  <si>
    <t>上位指揮官。略奪も得意としている</t>
    <rPh sb="0" eb="2">
      <t>ジョウイ</t>
    </rPh>
    <rPh sb="2" eb="5">
      <t>シキカン</t>
    </rPh>
    <rPh sb="6" eb="8">
      <t>リャクダツ</t>
    </rPh>
    <rPh sb="9" eb="11">
      <t>トクイ</t>
    </rPh>
    <phoneticPr fontId="1"/>
  </si>
  <si>
    <t>Ceremonial Master</t>
  </si>
  <si>
    <t>レベル1の聖職者。過去と違いとくに芸はない</t>
    <rPh sb="5" eb="8">
      <t>セイショクシャ</t>
    </rPh>
    <rPh sb="9" eb="11">
      <t>カコ</t>
    </rPh>
    <rPh sb="12" eb="13">
      <t>チガ</t>
    </rPh>
    <rPh sb="17" eb="18">
      <t>ゲイ</t>
    </rPh>
    <phoneticPr fontId="1"/>
  </si>
  <si>
    <t>天朝は崩壊しています。
野蛮なるKhanからの絶え間ない侵略は、帝国の官僚制を破壊しました。
皇族は、蛮族たちの王に代わられました。
Imperial Guardはもはや存在せず、かつての騎兵隊は熟練した蛮族の騎手によって代わられました。
祖霊崇拝は再び一般的になり、祖霊崇拝を導く蛮族の魔法神官は官僚制の聖職者たちの代わりとなっています。
宦官らが権力を失ったことにより、徴兵は行われなくなりました。</t>
    <rPh sb="23" eb="24">
      <t>タ</t>
    </rPh>
    <rPh sb="25" eb="26">
      <t>マ</t>
    </rPh>
    <phoneticPr fontId="1"/>
  </si>
  <si>
    <t>Ancestor Smith</t>
    <phoneticPr fontId="1"/>
  </si>
  <si>
    <t>レベル1の聖職者。地、死などの魔法技能を持つ</t>
    <rPh sb="5" eb="8">
      <t>セイショクシャ</t>
    </rPh>
    <rPh sb="9" eb="10">
      <t>チ</t>
    </rPh>
    <rPh sb="11" eb="12">
      <t>シ</t>
    </rPh>
    <rPh sb="15" eb="17">
      <t>マホウ</t>
    </rPh>
    <rPh sb="17" eb="19">
      <t>ギノウ</t>
    </rPh>
    <rPh sb="20" eb="21">
      <t>モ</t>
    </rPh>
    <phoneticPr fontId="1"/>
  </si>
  <si>
    <t>10+</t>
    <phoneticPr fontId="1"/>
  </si>
  <si>
    <t>8</t>
    <phoneticPr fontId="1"/>
  </si>
  <si>
    <t>Spirit Master</t>
    <phoneticPr fontId="1"/>
  </si>
  <si>
    <t>レベル1の聖職者。緑、死などの魔法技能を持つ</t>
    <rPh sb="5" eb="8">
      <t>セイショクシャ</t>
    </rPh>
    <rPh sb="9" eb="10">
      <t>ミドリ</t>
    </rPh>
    <rPh sb="11" eb="12">
      <t>シ</t>
    </rPh>
    <rPh sb="15" eb="17">
      <t>マホウ</t>
    </rPh>
    <rPh sb="17" eb="19">
      <t>ギノウ</t>
    </rPh>
    <rPh sb="20" eb="21">
      <t>モ</t>
    </rPh>
    <phoneticPr fontId="1"/>
  </si>
  <si>
    <t>10</t>
    <phoneticPr fontId="1"/>
  </si>
  <si>
    <t>Ancestor Guide</t>
    <phoneticPr fontId="1"/>
  </si>
  <si>
    <t>レベル1の聖職者。死、風などの魔法技能を持つ</t>
    <rPh sb="5" eb="8">
      <t>セイショクシャ</t>
    </rPh>
    <rPh sb="9" eb="10">
      <t>シ</t>
    </rPh>
    <rPh sb="11" eb="12">
      <t>カゼ</t>
    </rPh>
    <rPh sb="15" eb="17">
      <t>マホウ</t>
    </rPh>
    <rPh sb="17" eb="19">
      <t>ギノウ</t>
    </rPh>
    <rPh sb="20" eb="21">
      <t>モ</t>
    </rPh>
    <phoneticPr fontId="1"/>
  </si>
  <si>
    <t>Celestial Master</t>
    <phoneticPr fontId="1"/>
  </si>
  <si>
    <t>レベル1の聖職者。水、風、星などの魔法技能を持つ</t>
    <rPh sb="5" eb="8">
      <t>セイショクシャ</t>
    </rPh>
    <rPh sb="9" eb="10">
      <t>ミズ</t>
    </rPh>
    <rPh sb="11" eb="12">
      <t>カゼ</t>
    </rPh>
    <rPh sb="13" eb="14">
      <t>ホシ</t>
    </rPh>
    <rPh sb="17" eb="19">
      <t>マホウ</t>
    </rPh>
    <rPh sb="19" eb="21">
      <t>ギノウ</t>
    </rPh>
    <rPh sb="22" eb="23">
      <t>モ</t>
    </rPh>
    <phoneticPr fontId="1"/>
  </si>
  <si>
    <t>Medium Footman</t>
  </si>
  <si>
    <t>Heavy Footman</t>
  </si>
  <si>
    <t>Barbarian Horseman</t>
    <phoneticPr fontId="1"/>
  </si>
  <si>
    <t>軽突撃槍、複合弓、小盾を持つ騎兵。弓での牽制後に突撃できる</t>
    <rPh sb="0" eb="1">
      <t>ケイ</t>
    </rPh>
    <rPh sb="1" eb="3">
      <t>トツゲキ</t>
    </rPh>
    <rPh sb="3" eb="4">
      <t>ヤリ</t>
    </rPh>
    <rPh sb="5" eb="7">
      <t>フクゴウ</t>
    </rPh>
    <rPh sb="7" eb="8">
      <t>キュウ</t>
    </rPh>
    <rPh sb="9" eb="10">
      <t>コ</t>
    </rPh>
    <rPh sb="10" eb="11">
      <t>タテ</t>
    </rPh>
    <rPh sb="12" eb="13">
      <t>モ</t>
    </rPh>
    <rPh sb="14" eb="16">
      <t>キヘイ</t>
    </rPh>
    <rPh sb="17" eb="18">
      <t>ユミ</t>
    </rPh>
    <rPh sb="20" eb="22">
      <t>ケンセイ</t>
    </rPh>
    <rPh sb="22" eb="23">
      <t>ゴ</t>
    </rPh>
    <rPh sb="24" eb="26">
      <t>トツゲキ</t>
    </rPh>
    <phoneticPr fontId="1"/>
  </si>
  <si>
    <t>Barbarian Heavy Horseman</t>
    <phoneticPr fontId="1"/>
  </si>
  <si>
    <t>騎兵</t>
    <rPh sb="0" eb="2">
      <t>キヘイ</t>
    </rPh>
    <phoneticPr fontId="1"/>
  </si>
  <si>
    <t>突撃槍、曲刀、複合弓、盾を持つ重騎兵。万能に立ち回れる</t>
    <rPh sb="0" eb="2">
      <t>トツゲキ</t>
    </rPh>
    <rPh sb="2" eb="3">
      <t>ヤリ</t>
    </rPh>
    <rPh sb="4" eb="6">
      <t>キョクトウ</t>
    </rPh>
    <rPh sb="7" eb="9">
      <t>フクゴウ</t>
    </rPh>
    <rPh sb="9" eb="10">
      <t>キュウ</t>
    </rPh>
    <rPh sb="11" eb="12">
      <t>タテ</t>
    </rPh>
    <rPh sb="13" eb="14">
      <t>モ</t>
    </rPh>
    <rPh sb="15" eb="16">
      <t>ジュウ</t>
    </rPh>
    <rPh sb="16" eb="18">
      <t>キヘイ</t>
    </rPh>
    <rPh sb="19" eb="21">
      <t>バンノウ</t>
    </rPh>
    <rPh sb="22" eb="23">
      <t>タ</t>
    </rPh>
    <rPh sb="24" eb="25">
      <t>マワ</t>
    </rPh>
    <phoneticPr fontId="1"/>
  </si>
  <si>
    <t>Ancestor Vessel</t>
    <phoneticPr fontId="1"/>
  </si>
  <si>
    <t>突撃槍、曲刀、魔法の弓、盾を持つ重騎兵。放つ矢は敵を怯えさせる</t>
    <rPh sb="0" eb="2">
      <t>トツゲキ</t>
    </rPh>
    <rPh sb="2" eb="3">
      <t>ヤリ</t>
    </rPh>
    <rPh sb="4" eb="6">
      <t>キョクトウ</t>
    </rPh>
    <rPh sb="7" eb="9">
      <t>マホウ</t>
    </rPh>
    <rPh sb="10" eb="11">
      <t>ユミ</t>
    </rPh>
    <rPh sb="12" eb="13">
      <t>タテ</t>
    </rPh>
    <rPh sb="14" eb="15">
      <t>モ</t>
    </rPh>
    <rPh sb="16" eb="17">
      <t>ジュウ</t>
    </rPh>
    <rPh sb="17" eb="19">
      <t>キヘイ</t>
    </rPh>
    <rPh sb="20" eb="21">
      <t>ハナ</t>
    </rPh>
    <rPh sb="22" eb="23">
      <t>ヤ</t>
    </rPh>
    <rPh sb="24" eb="25">
      <t>テキ</t>
    </rPh>
    <rPh sb="26" eb="27">
      <t>オビ</t>
    </rPh>
    <phoneticPr fontId="1"/>
  </si>
  <si>
    <t>T'ien Ch'i</t>
    <phoneticPr fontId="1"/>
  </si>
  <si>
    <t>Ceremonial Master</t>
    <phoneticPr fontId="1"/>
  </si>
  <si>
    <t>城</t>
    <rPh sb="0" eb="1">
      <t>シロ</t>
    </rPh>
    <phoneticPr fontId="1"/>
  </si>
  <si>
    <t>聖1</t>
    <rPh sb="0" eb="1">
      <t>セイ</t>
    </rPh>
    <phoneticPr fontId="1"/>
  </si>
  <si>
    <t>Master of the Way</t>
    <phoneticPr fontId="1"/>
  </si>
  <si>
    <t>水1聖1</t>
    <rPh sb="0" eb="1">
      <t>ミズ</t>
    </rPh>
    <rPh sb="2" eb="3">
      <t>セイ</t>
    </rPh>
    <phoneticPr fontId="1"/>
  </si>
  <si>
    <t>風水星緑+1:100%</t>
    <rPh sb="0" eb="1">
      <t>カゼ</t>
    </rPh>
    <rPh sb="1" eb="2">
      <t>ミズ</t>
    </rPh>
    <rPh sb="2" eb="3">
      <t>ホシ</t>
    </rPh>
    <rPh sb="3" eb="4">
      <t>ミドリ</t>
    </rPh>
    <phoneticPr fontId="1"/>
  </si>
  <si>
    <t>Ancestor Smith</t>
    <phoneticPr fontId="1"/>
  </si>
  <si>
    <t>地2死1聖1</t>
    <rPh sb="0" eb="1">
      <t>チ</t>
    </rPh>
    <rPh sb="2" eb="3">
      <t>シ</t>
    </rPh>
    <rPh sb="4" eb="5">
      <t>セイ</t>
    </rPh>
    <phoneticPr fontId="1"/>
  </si>
  <si>
    <t>風星死緑+1:100%</t>
    <rPh sb="0" eb="1">
      <t>カゼ</t>
    </rPh>
    <rPh sb="1" eb="2">
      <t>ホシ</t>
    </rPh>
    <rPh sb="2" eb="3">
      <t>シ</t>
    </rPh>
    <rPh sb="3" eb="4">
      <t>ミドリ</t>
    </rPh>
    <phoneticPr fontId="1"/>
  </si>
  <si>
    <t>Spirit Master</t>
    <phoneticPr fontId="1"/>
  </si>
  <si>
    <t>死1緑2聖1</t>
    <rPh sb="0" eb="1">
      <t>シ</t>
    </rPh>
    <rPh sb="2" eb="3">
      <t>ミドリ</t>
    </rPh>
    <rPh sb="4" eb="5">
      <t>セイ</t>
    </rPh>
    <phoneticPr fontId="1"/>
  </si>
  <si>
    <t>風地星死+1:100%</t>
    <rPh sb="0" eb="1">
      <t>カゼ</t>
    </rPh>
    <rPh sb="1" eb="2">
      <t>チ</t>
    </rPh>
    <rPh sb="2" eb="3">
      <t>ホシ</t>
    </rPh>
    <rPh sb="3" eb="4">
      <t>シ</t>
    </rPh>
    <phoneticPr fontId="1"/>
  </si>
  <si>
    <t>Ancestor Guide</t>
    <phoneticPr fontId="1"/>
  </si>
  <si>
    <t>風1死2聖1</t>
    <rPh sb="0" eb="1">
      <t>カゼ</t>
    </rPh>
    <rPh sb="2" eb="3">
      <t>シ</t>
    </rPh>
    <rPh sb="4" eb="5">
      <t>セイ</t>
    </rPh>
    <phoneticPr fontId="1"/>
  </si>
  <si>
    <t>風地星緑+1:100%</t>
    <rPh sb="0" eb="1">
      <t>カゼ</t>
    </rPh>
    <rPh sb="1" eb="2">
      <t>チ</t>
    </rPh>
    <rPh sb="2" eb="3">
      <t>ホシ</t>
    </rPh>
    <rPh sb="3" eb="4">
      <t>ミドリ</t>
    </rPh>
    <phoneticPr fontId="1"/>
  </si>
  <si>
    <t>Celestial Master</t>
    <phoneticPr fontId="1"/>
  </si>
  <si>
    <t>都</t>
    <rPh sb="0" eb="1">
      <t>ミヤコ</t>
    </rPh>
    <phoneticPr fontId="1"/>
  </si>
  <si>
    <t>風1水2星1聖1</t>
    <rPh sb="0" eb="1">
      <t>カゼ</t>
    </rPh>
    <rPh sb="2" eb="3">
      <t>ミズ</t>
    </rPh>
    <rPh sb="4" eb="5">
      <t>ホシ</t>
    </rPh>
    <rPh sb="6" eb="7">
      <t>セイ</t>
    </rPh>
    <phoneticPr fontId="1"/>
  </si>
  <si>
    <t>風地星緑+1:100% 風水星緑+1:10%</t>
    <rPh sb="0" eb="1">
      <t>カゼ</t>
    </rPh>
    <rPh sb="1" eb="2">
      <t>チ</t>
    </rPh>
    <rPh sb="2" eb="3">
      <t>ホシ</t>
    </rPh>
    <rPh sb="3" eb="4">
      <t>ミドリ</t>
    </rPh>
    <rPh sb="12" eb="13">
      <t>カゼ</t>
    </rPh>
    <rPh sb="13" eb="14">
      <t>ミズ</t>
    </rPh>
    <rPh sb="14" eb="15">
      <t>ホシ</t>
    </rPh>
    <rPh sb="15" eb="16">
      <t>ミドリ</t>
    </rPh>
    <phoneticPr fontId="1"/>
  </si>
  <si>
    <t>15+</t>
    <phoneticPr fontId="1"/>
  </si>
  <si>
    <t>T'ien Ch'i</t>
    <phoneticPr fontId="1"/>
  </si>
  <si>
    <t>Celestial Servant</t>
    <phoneticPr fontId="1"/>
  </si>
  <si>
    <t>Call Ancestor</t>
    <phoneticPr fontId="1"/>
  </si>
  <si>
    <t>Herd of Buffaloes</t>
    <phoneticPr fontId="1"/>
  </si>
  <si>
    <t>Celestial Hounds</t>
    <phoneticPr fontId="1"/>
  </si>
  <si>
    <t>Call Celestial Soldiers</t>
    <phoneticPr fontId="1"/>
  </si>
  <si>
    <t>Wrath of the Ancestors</t>
    <phoneticPr fontId="1"/>
  </si>
  <si>
    <t>Internal Alchemy</t>
    <phoneticPr fontId="1"/>
  </si>
  <si>
    <t>Celestial Chastisement</t>
    <phoneticPr fontId="1"/>
  </si>
  <si>
    <t>T'ien Ch'i</t>
    <phoneticPr fontId="1"/>
  </si>
  <si>
    <t>Sword of the Five Elements</t>
    <phoneticPr fontId="1"/>
  </si>
  <si>
    <t>Armor of the Five Elements</t>
    <phoneticPr fontId="1"/>
  </si>
  <si>
    <t>Ulm</t>
    <phoneticPr fontId="1"/>
  </si>
  <si>
    <t>Black Halberd</t>
    <phoneticPr fontId="1"/>
  </si>
  <si>
    <t>General</t>
    <phoneticPr fontId="1"/>
  </si>
  <si>
    <t>Footman:10　Archer:10　Barbarian Horseman:5</t>
    <phoneticPr fontId="1"/>
  </si>
  <si>
    <t>Footmanは長槍装備</t>
    <rPh sb="8" eb="9">
      <t>ナガ</t>
    </rPh>
    <rPh sb="9" eb="10">
      <t>ヤリ</t>
    </rPh>
    <rPh sb="10" eb="12">
      <t>ソウビ</t>
    </rPh>
    <phoneticPr fontId="1"/>
  </si>
  <si>
    <t>Spirit Master</t>
    <phoneticPr fontId="1"/>
  </si>
  <si>
    <t>Barbarian Heavy Horseman:10</t>
    <phoneticPr fontId="1"/>
  </si>
  <si>
    <t>Ceremonial Master</t>
    <phoneticPr fontId="1"/>
  </si>
  <si>
    <t>Archer:8</t>
    <phoneticPr fontId="1"/>
  </si>
  <si>
    <t>y</t>
    <phoneticPr fontId="1"/>
  </si>
  <si>
    <t>y</t>
    <phoneticPr fontId="1"/>
  </si>
  <si>
    <t>人間</t>
    <rPh sb="0" eb="2">
      <t>ニンゲン</t>
    </rPh>
    <phoneticPr fontId="1"/>
  </si>
  <si>
    <t>Castle</t>
    <phoneticPr fontId="1"/>
  </si>
  <si>
    <t>Standard</t>
    <phoneticPr fontId="1"/>
  </si>
  <si>
    <t>Temple of the Pure War, Mountain of the Mystics</t>
    <phoneticPr fontId="1"/>
  </si>
  <si>
    <t>火1風1地1緑1</t>
    <rPh sb="0" eb="1">
      <t>ヒ</t>
    </rPh>
    <rPh sb="2" eb="3">
      <t>カゼ</t>
    </rPh>
    <rPh sb="4" eb="5">
      <t>チ</t>
    </rPh>
    <rPh sb="6" eb="7">
      <t>ミドリ</t>
    </rPh>
    <phoneticPr fontId="1"/>
  </si>
  <si>
    <t>Ninja</t>
    <phoneticPr fontId="1"/>
  </si>
  <si>
    <t>城</t>
    <rPh sb="0" eb="1">
      <t>シロ</t>
    </rPh>
    <phoneticPr fontId="1"/>
  </si>
  <si>
    <t>暗殺者</t>
    <rPh sb="0" eb="3">
      <t>アンサツシャ</t>
    </rPh>
    <phoneticPr fontId="1"/>
  </si>
  <si>
    <t>独特な武器を使う暗殺者。包囲中の要塞でも活動可能</t>
    <rPh sb="0" eb="2">
      <t>ドクトク</t>
    </rPh>
    <rPh sb="3" eb="5">
      <t>ブキ</t>
    </rPh>
    <rPh sb="6" eb="7">
      <t>ツカ</t>
    </rPh>
    <rPh sb="8" eb="11">
      <t>アンサツシャ</t>
    </rPh>
    <rPh sb="12" eb="15">
      <t>ホウイチュウ</t>
    </rPh>
    <rPh sb="16" eb="18">
      <t>ヨウサイ</t>
    </rPh>
    <rPh sb="20" eb="22">
      <t>カツドウ</t>
    </rPh>
    <rPh sb="22" eb="24">
      <t>カノウ</t>
    </rPh>
    <phoneticPr fontId="1"/>
  </si>
  <si>
    <t>14</t>
    <phoneticPr fontId="1"/>
  </si>
  <si>
    <t>Gokenin</t>
    <phoneticPr fontId="1"/>
  </si>
  <si>
    <t>指揮官</t>
    <rPh sb="0" eb="3">
      <t>シキカン</t>
    </rPh>
    <phoneticPr fontId="1"/>
  </si>
  <si>
    <t>標準的な指揮官。重装備だが盾は持たない</t>
    <rPh sb="0" eb="3">
      <t>ヒョウジュンテキ</t>
    </rPh>
    <rPh sb="4" eb="7">
      <t>シキカン</t>
    </rPh>
    <rPh sb="8" eb="11">
      <t>ジュウソウビ</t>
    </rPh>
    <rPh sb="13" eb="14">
      <t>タテ</t>
    </rPh>
    <rPh sb="15" eb="16">
      <t>モ</t>
    </rPh>
    <phoneticPr fontId="1"/>
  </si>
  <si>
    <t>10</t>
    <phoneticPr fontId="1"/>
  </si>
  <si>
    <t>Mounted Gokenin</t>
    <phoneticPr fontId="1"/>
  </si>
  <si>
    <t>騎乗した指揮官。行軍速度が改善されている</t>
    <rPh sb="0" eb="2">
      <t>キジョウ</t>
    </rPh>
    <rPh sb="4" eb="7">
      <t>シキカン</t>
    </rPh>
    <rPh sb="8" eb="10">
      <t>コウグン</t>
    </rPh>
    <rPh sb="10" eb="12">
      <t>ソクド</t>
    </rPh>
    <rPh sb="13" eb="15">
      <t>カイゼン</t>
    </rPh>
    <phoneticPr fontId="1"/>
  </si>
  <si>
    <t>16</t>
    <phoneticPr fontId="1"/>
  </si>
  <si>
    <t>Hatamoto</t>
    <phoneticPr fontId="1"/>
  </si>
  <si>
    <t>上位指揮官。戦闘技能は下位に劣るが通常は気にならない</t>
    <rPh sb="0" eb="2">
      <t>ジョウイ</t>
    </rPh>
    <rPh sb="2" eb="5">
      <t>シキカン</t>
    </rPh>
    <rPh sb="6" eb="8">
      <t>セントウ</t>
    </rPh>
    <rPh sb="8" eb="10">
      <t>ギノウ</t>
    </rPh>
    <rPh sb="11" eb="13">
      <t>カイ</t>
    </rPh>
    <rPh sb="14" eb="15">
      <t>オト</t>
    </rPh>
    <rPh sb="17" eb="19">
      <t>ツウジョウ</t>
    </rPh>
    <rPh sb="20" eb="21">
      <t>キ</t>
    </rPh>
    <phoneticPr fontId="1"/>
  </si>
  <si>
    <t>Daimyo</t>
    <phoneticPr fontId="1"/>
  </si>
  <si>
    <t>最上位指揮官。重装備で士気も高いが盾は相変わらず無い</t>
    <rPh sb="0" eb="3">
      <t>サイジョウイ</t>
    </rPh>
    <rPh sb="3" eb="6">
      <t>シキカン</t>
    </rPh>
    <rPh sb="7" eb="10">
      <t>ジュウソウビ</t>
    </rPh>
    <rPh sb="11" eb="13">
      <t>シキ</t>
    </rPh>
    <rPh sb="14" eb="15">
      <t>タカ</t>
    </rPh>
    <rPh sb="17" eb="18">
      <t>タテ</t>
    </rPh>
    <rPh sb="19" eb="21">
      <t>アイカ</t>
    </rPh>
    <rPh sb="24" eb="25">
      <t>ナ</t>
    </rPh>
    <phoneticPr fontId="1"/>
  </si>
  <si>
    <t>Kannushi</t>
    <phoneticPr fontId="1"/>
  </si>
  <si>
    <t>y</t>
    <phoneticPr fontId="1"/>
  </si>
  <si>
    <t>y</t>
    <phoneticPr fontId="1"/>
  </si>
  <si>
    <t>聖職者</t>
    <rPh sb="0" eb="3">
      <t>セイショクシャ</t>
    </rPh>
    <phoneticPr fontId="1"/>
  </si>
  <si>
    <t>レベル2の聖職者。たまに魔法技能を持つ</t>
    <rPh sb="5" eb="8">
      <t>セイショクシャ</t>
    </rPh>
    <rPh sb="12" eb="14">
      <t>マホウ</t>
    </rPh>
    <rPh sb="14" eb="16">
      <t>ギノウ</t>
    </rPh>
    <rPh sb="17" eb="18">
      <t>モ</t>
    </rPh>
    <phoneticPr fontId="1"/>
  </si>
  <si>
    <t>Monk of the Fivefold Path</t>
    <phoneticPr fontId="1"/>
  </si>
  <si>
    <t>レベル1の聖職者。火風水地緑から一系統を持つ</t>
    <rPh sb="5" eb="8">
      <t>セイショクシャ</t>
    </rPh>
    <rPh sb="9" eb="10">
      <t>ヒ</t>
    </rPh>
    <rPh sb="10" eb="11">
      <t>カゼ</t>
    </rPh>
    <rPh sb="11" eb="12">
      <t>ミズ</t>
    </rPh>
    <rPh sb="12" eb="13">
      <t>チ</t>
    </rPh>
    <rPh sb="13" eb="14">
      <t>ミドリ</t>
    </rPh>
    <rPh sb="16" eb="17">
      <t>イチ</t>
    </rPh>
    <rPh sb="17" eb="19">
      <t>ケイトウ</t>
    </rPh>
    <rPh sb="20" eb="21">
      <t>モ</t>
    </rPh>
    <phoneticPr fontId="1"/>
  </si>
  <si>
    <t>Shugenja</t>
    <phoneticPr fontId="1"/>
  </si>
  <si>
    <t>魔術師</t>
    <rPh sb="0" eb="3">
      <t>マジュツシ</t>
    </rPh>
    <phoneticPr fontId="1"/>
  </si>
  <si>
    <t>地などの魔法技能を持つ。適当に数を出せば多彩な魔力に</t>
    <rPh sb="0" eb="1">
      <t>チ</t>
    </rPh>
    <rPh sb="4" eb="6">
      <t>マホウ</t>
    </rPh>
    <rPh sb="6" eb="8">
      <t>ギノウ</t>
    </rPh>
    <rPh sb="9" eb="10">
      <t>モ</t>
    </rPh>
    <rPh sb="12" eb="14">
      <t>テキトウ</t>
    </rPh>
    <rPh sb="15" eb="16">
      <t>カズ</t>
    </rPh>
    <rPh sb="17" eb="18">
      <t>ダ</t>
    </rPh>
    <rPh sb="20" eb="22">
      <t>タサイ</t>
    </rPh>
    <rPh sb="23" eb="25">
      <t>マリョク</t>
    </rPh>
    <phoneticPr fontId="1"/>
  </si>
  <si>
    <t>0+</t>
    <phoneticPr fontId="1"/>
  </si>
  <si>
    <t>10+</t>
    <phoneticPr fontId="1"/>
  </si>
  <si>
    <t>Master Shugenja</t>
    <phoneticPr fontId="1"/>
  </si>
  <si>
    <t>地、緑を中心に幅広い魔法技能を持つ。多芸だが安定しない</t>
    <rPh sb="0" eb="1">
      <t>チ</t>
    </rPh>
    <rPh sb="2" eb="3">
      <t>ミドリ</t>
    </rPh>
    <rPh sb="4" eb="6">
      <t>チュウシン</t>
    </rPh>
    <rPh sb="7" eb="9">
      <t>ハバヒロ</t>
    </rPh>
    <rPh sb="10" eb="12">
      <t>マホウ</t>
    </rPh>
    <rPh sb="12" eb="14">
      <t>ギノウ</t>
    </rPh>
    <rPh sb="15" eb="16">
      <t>モ</t>
    </rPh>
    <rPh sb="18" eb="20">
      <t>タゲイ</t>
    </rPh>
    <rPh sb="22" eb="24">
      <t>アンテイ</t>
    </rPh>
    <phoneticPr fontId="1"/>
  </si>
  <si>
    <t>m</t>
    <phoneticPr fontId="1"/>
  </si>
  <si>
    <t>Onmyo-ji</t>
    <phoneticPr fontId="1"/>
  </si>
  <si>
    <t>星などの魔法技能を持つ。護衛に式神を従えている</t>
    <rPh sb="0" eb="1">
      <t>ホシ</t>
    </rPh>
    <rPh sb="4" eb="6">
      <t>マホウ</t>
    </rPh>
    <rPh sb="6" eb="8">
      <t>ギノウ</t>
    </rPh>
    <rPh sb="9" eb="10">
      <t>モ</t>
    </rPh>
    <rPh sb="12" eb="14">
      <t>ゴエイ</t>
    </rPh>
    <rPh sb="15" eb="17">
      <t>シキガミ</t>
    </rPh>
    <rPh sb="18" eb="19">
      <t>シタガ</t>
    </rPh>
    <phoneticPr fontId="1"/>
  </si>
  <si>
    <t>30+</t>
    <phoneticPr fontId="1"/>
  </si>
  <si>
    <t>20+</t>
    <phoneticPr fontId="1"/>
  </si>
  <si>
    <t>Crab General</t>
    <phoneticPr fontId="1"/>
  </si>
  <si>
    <t>海</t>
    <rPh sb="0" eb="1">
      <t>ウミ</t>
    </rPh>
    <phoneticPr fontId="1"/>
  </si>
  <si>
    <t>水陸両棲の指揮官。珍しい狂気耐性を持つ</t>
    <rPh sb="0" eb="2">
      <t>スイリク</t>
    </rPh>
    <rPh sb="2" eb="4">
      <t>リョウセイ</t>
    </rPh>
    <rPh sb="5" eb="8">
      <t>シキカン</t>
    </rPh>
    <rPh sb="9" eb="10">
      <t>メズラ</t>
    </rPh>
    <rPh sb="12" eb="14">
      <t>キョウキ</t>
    </rPh>
    <rPh sb="14" eb="16">
      <t>タイセイ</t>
    </rPh>
    <rPh sb="17" eb="18">
      <t>モ</t>
    </rPh>
    <phoneticPr fontId="1"/>
  </si>
  <si>
    <t>f</t>
    <phoneticPr fontId="1"/>
  </si>
  <si>
    <t>Ryujin</t>
    <phoneticPr fontId="1"/>
  </si>
  <si>
    <t>水などの魔法技能を持つ。強大な魔力に加え様々な特殊能力も保有</t>
    <rPh sb="0" eb="1">
      <t>ミズ</t>
    </rPh>
    <rPh sb="4" eb="6">
      <t>マホウ</t>
    </rPh>
    <rPh sb="6" eb="8">
      <t>ギノウ</t>
    </rPh>
    <rPh sb="9" eb="10">
      <t>モ</t>
    </rPh>
    <rPh sb="12" eb="14">
      <t>キョウダイ</t>
    </rPh>
    <rPh sb="15" eb="17">
      <t>マリョク</t>
    </rPh>
    <rPh sb="18" eb="19">
      <t>クワ</t>
    </rPh>
    <rPh sb="20" eb="22">
      <t>サマザマ</t>
    </rPh>
    <rPh sb="23" eb="25">
      <t>トクシュ</t>
    </rPh>
    <rPh sb="25" eb="27">
      <t>ノウリョク</t>
    </rPh>
    <rPh sb="28" eb="30">
      <t>ホユウ</t>
    </rPh>
    <phoneticPr fontId="1"/>
  </si>
  <si>
    <t>35+</t>
    <phoneticPr fontId="1"/>
  </si>
  <si>
    <t>34</t>
    <phoneticPr fontId="1"/>
  </si>
  <si>
    <t>f</t>
    <phoneticPr fontId="1"/>
  </si>
  <si>
    <t>Jomon</t>
    <phoneticPr fontId="1"/>
  </si>
  <si>
    <t>Ashigaru</t>
    <phoneticPr fontId="1"/>
  </si>
  <si>
    <t>歩兵</t>
    <rPh sb="0" eb="2">
      <t>ホヘイ</t>
    </rPh>
    <phoneticPr fontId="1"/>
  </si>
  <si>
    <t>長槍を持つ歩兵。民兵並の値段だが戦闘力は標準的</t>
    <rPh sb="0" eb="1">
      <t>ナガ</t>
    </rPh>
    <rPh sb="1" eb="2">
      <t>ヤリ</t>
    </rPh>
    <rPh sb="3" eb="4">
      <t>モ</t>
    </rPh>
    <rPh sb="5" eb="7">
      <t>ホヘイ</t>
    </rPh>
    <rPh sb="8" eb="10">
      <t>ミンペイ</t>
    </rPh>
    <rPh sb="10" eb="11">
      <t>ナミ</t>
    </rPh>
    <rPh sb="12" eb="14">
      <t>ネダン</t>
    </rPh>
    <rPh sb="16" eb="19">
      <t>セントウリョク</t>
    </rPh>
    <rPh sb="20" eb="23">
      <t>ヒョウジュンテキ</t>
    </rPh>
    <phoneticPr fontId="1"/>
  </si>
  <si>
    <t>Samurai Archer</t>
    <phoneticPr fontId="1"/>
  </si>
  <si>
    <t>射手</t>
    <rPh sb="0" eb="2">
      <t>シャシュ</t>
    </rPh>
    <phoneticPr fontId="1"/>
  </si>
  <si>
    <t>長弓を使う弓兵。接近されても応戦できる程度の能力はある</t>
    <rPh sb="0" eb="2">
      <t>ナガユミ</t>
    </rPh>
    <rPh sb="3" eb="4">
      <t>ツカ</t>
    </rPh>
    <rPh sb="5" eb="6">
      <t>ユミ</t>
    </rPh>
    <rPh sb="6" eb="7">
      <t>ヘイ</t>
    </rPh>
    <rPh sb="8" eb="10">
      <t>セッキン</t>
    </rPh>
    <rPh sb="14" eb="16">
      <t>オウセン</t>
    </rPh>
    <rPh sb="19" eb="21">
      <t>テイド</t>
    </rPh>
    <rPh sb="22" eb="24">
      <t>ノウリョク</t>
    </rPh>
    <phoneticPr fontId="1"/>
  </si>
  <si>
    <t>8</t>
    <phoneticPr fontId="1"/>
  </si>
  <si>
    <t>Samurai</t>
    <phoneticPr fontId="1"/>
  </si>
  <si>
    <t>薙刀を持つ重歩兵。攻撃力は高いが当たりにくい</t>
    <rPh sb="0" eb="2">
      <t>ナギナタ</t>
    </rPh>
    <rPh sb="3" eb="4">
      <t>モ</t>
    </rPh>
    <rPh sb="5" eb="6">
      <t>ジュウ</t>
    </rPh>
    <rPh sb="6" eb="8">
      <t>ホヘイ</t>
    </rPh>
    <rPh sb="9" eb="12">
      <t>コウゲキリョク</t>
    </rPh>
    <rPh sb="13" eb="14">
      <t>タカ</t>
    </rPh>
    <rPh sb="16" eb="17">
      <t>ア</t>
    </rPh>
    <phoneticPr fontId="1"/>
  </si>
  <si>
    <t>刀を持つ重歩兵。武器の命中率修正が異常に高く凶悪</t>
    <rPh sb="0" eb="1">
      <t>カタナ</t>
    </rPh>
    <rPh sb="2" eb="3">
      <t>モ</t>
    </rPh>
    <rPh sb="4" eb="5">
      <t>ジュウ</t>
    </rPh>
    <rPh sb="5" eb="7">
      <t>ホヘイ</t>
    </rPh>
    <rPh sb="8" eb="10">
      <t>ブキ</t>
    </rPh>
    <rPh sb="11" eb="13">
      <t>メイチュウ</t>
    </rPh>
    <rPh sb="13" eb="14">
      <t>リツ</t>
    </rPh>
    <rPh sb="14" eb="16">
      <t>シュウセイ</t>
    </rPh>
    <rPh sb="17" eb="19">
      <t>イジョウ</t>
    </rPh>
    <rPh sb="20" eb="21">
      <t>タカ</t>
    </rPh>
    <rPh sb="22" eb="24">
      <t>キョウアク</t>
    </rPh>
    <phoneticPr fontId="1"/>
  </si>
  <si>
    <t>O-ban</t>
    <phoneticPr fontId="1"/>
  </si>
  <si>
    <t>刀を持つ重歩兵。戦闘技能と防具が共に強化されている</t>
    <rPh sb="0" eb="1">
      <t>カタナ</t>
    </rPh>
    <rPh sb="2" eb="3">
      <t>モ</t>
    </rPh>
    <rPh sb="4" eb="5">
      <t>ジュウ</t>
    </rPh>
    <rPh sb="5" eb="7">
      <t>ホヘイ</t>
    </rPh>
    <rPh sb="8" eb="10">
      <t>セントウ</t>
    </rPh>
    <rPh sb="10" eb="12">
      <t>ギノウ</t>
    </rPh>
    <rPh sb="13" eb="15">
      <t>ボウグ</t>
    </rPh>
    <rPh sb="16" eb="17">
      <t>トモ</t>
    </rPh>
    <rPh sb="18" eb="20">
      <t>キョウカ</t>
    </rPh>
    <phoneticPr fontId="1"/>
  </si>
  <si>
    <t>Go-Hatamoto</t>
    <phoneticPr fontId="1"/>
  </si>
  <si>
    <t>野太刀を持つ重歩兵。高い攻撃力を持ち護衛を得意とする</t>
    <rPh sb="0" eb="1">
      <t>ノ</t>
    </rPh>
    <rPh sb="1" eb="3">
      <t>タチ</t>
    </rPh>
    <rPh sb="4" eb="5">
      <t>モ</t>
    </rPh>
    <rPh sb="6" eb="7">
      <t>ジュウ</t>
    </rPh>
    <rPh sb="7" eb="9">
      <t>ホヘイ</t>
    </rPh>
    <rPh sb="10" eb="11">
      <t>タカ</t>
    </rPh>
    <rPh sb="12" eb="15">
      <t>コウゲキリョク</t>
    </rPh>
    <rPh sb="16" eb="17">
      <t>モ</t>
    </rPh>
    <rPh sb="18" eb="20">
      <t>ゴエイ</t>
    </rPh>
    <rPh sb="21" eb="23">
      <t>トクイ</t>
    </rPh>
    <phoneticPr fontId="1"/>
  </si>
  <si>
    <t>Aka-Oni Samurai</t>
    <phoneticPr fontId="1"/>
  </si>
  <si>
    <t>刀を持つ重歩兵。装備は下位に近いが戦闘技能は一流</t>
    <rPh sb="0" eb="1">
      <t>カタナ</t>
    </rPh>
    <rPh sb="2" eb="3">
      <t>モ</t>
    </rPh>
    <rPh sb="4" eb="5">
      <t>ジュウ</t>
    </rPh>
    <rPh sb="5" eb="7">
      <t>ホヘイ</t>
    </rPh>
    <rPh sb="8" eb="10">
      <t>ソウビ</t>
    </rPh>
    <rPh sb="11" eb="13">
      <t>カイ</t>
    </rPh>
    <rPh sb="14" eb="15">
      <t>チカ</t>
    </rPh>
    <rPh sb="17" eb="19">
      <t>セントウ</t>
    </rPh>
    <rPh sb="19" eb="21">
      <t>ギノウ</t>
    </rPh>
    <rPh sb="22" eb="24">
      <t>イチリュウ</t>
    </rPh>
    <phoneticPr fontId="1"/>
  </si>
  <si>
    <t>Samurai Cavalry</t>
    <phoneticPr fontId="1"/>
  </si>
  <si>
    <t>騎兵</t>
    <rPh sb="0" eb="2">
      <t>キヘイ</t>
    </rPh>
    <phoneticPr fontId="1"/>
  </si>
  <si>
    <t>Sohei</t>
    <phoneticPr fontId="1"/>
  </si>
  <si>
    <t>都</t>
    <rPh sb="0" eb="1">
      <t>ミヤコ</t>
    </rPh>
    <phoneticPr fontId="1"/>
  </si>
  <si>
    <t>軽突撃槍と刀を持つ重騎兵。突撃よりも刀での戦いぶりが光る</t>
    <rPh sb="0" eb="1">
      <t>ケイ</t>
    </rPh>
    <rPh sb="1" eb="3">
      <t>トツゲキ</t>
    </rPh>
    <rPh sb="3" eb="4">
      <t>ヤリ</t>
    </rPh>
    <rPh sb="5" eb="6">
      <t>カタナ</t>
    </rPh>
    <rPh sb="7" eb="8">
      <t>モ</t>
    </rPh>
    <rPh sb="9" eb="10">
      <t>ジュウ</t>
    </rPh>
    <rPh sb="10" eb="12">
      <t>キヘイ</t>
    </rPh>
    <rPh sb="13" eb="15">
      <t>トツゲキ</t>
    </rPh>
    <rPh sb="18" eb="19">
      <t>カタナ</t>
    </rPh>
    <rPh sb="21" eb="22">
      <t>タタカ</t>
    </rPh>
    <rPh sb="26" eb="27">
      <t>ヒカ</t>
    </rPh>
    <phoneticPr fontId="1"/>
  </si>
  <si>
    <t>薙刀を持つ重歩兵。非常に高い士気を持つ</t>
    <rPh sb="0" eb="2">
      <t>ナギナタ</t>
    </rPh>
    <rPh sb="3" eb="4">
      <t>モ</t>
    </rPh>
    <rPh sb="5" eb="6">
      <t>ジュウ</t>
    </rPh>
    <rPh sb="6" eb="8">
      <t>ホヘイ</t>
    </rPh>
    <rPh sb="9" eb="11">
      <t>ヒジョウ</t>
    </rPh>
    <rPh sb="12" eb="13">
      <t>タカ</t>
    </rPh>
    <rPh sb="14" eb="16">
      <t>シキ</t>
    </rPh>
    <rPh sb="17" eb="18">
      <t>モ</t>
    </rPh>
    <phoneticPr fontId="1"/>
  </si>
  <si>
    <t>Yamabushi</t>
    <phoneticPr fontId="1"/>
  </si>
  <si>
    <t>刀を持つ重歩兵。戦闘技能は素晴らしいが命令を聞かない</t>
    <rPh sb="0" eb="1">
      <t>カタナ</t>
    </rPh>
    <rPh sb="2" eb="3">
      <t>モ</t>
    </rPh>
    <rPh sb="4" eb="5">
      <t>ジュウ</t>
    </rPh>
    <rPh sb="5" eb="7">
      <t>ホヘイ</t>
    </rPh>
    <rPh sb="8" eb="10">
      <t>セントウ</t>
    </rPh>
    <rPh sb="10" eb="12">
      <t>ギノウ</t>
    </rPh>
    <rPh sb="13" eb="15">
      <t>スバ</t>
    </rPh>
    <rPh sb="19" eb="21">
      <t>メイレイ</t>
    </rPh>
    <rPh sb="22" eb="23">
      <t>キ</t>
    </rPh>
    <phoneticPr fontId="1"/>
  </si>
  <si>
    <t>Shrimp Soldier</t>
    <phoneticPr fontId="1"/>
  </si>
  <si>
    <t>薙刀を持つ重歩兵。水棲のため海でのみ活躍</t>
    <rPh sb="0" eb="2">
      <t>ナギナタ</t>
    </rPh>
    <rPh sb="3" eb="4">
      <t>モ</t>
    </rPh>
    <rPh sb="5" eb="6">
      <t>ジュウ</t>
    </rPh>
    <rPh sb="6" eb="8">
      <t>ホヘイ</t>
    </rPh>
    <rPh sb="9" eb="11">
      <t>スイセイ</t>
    </rPh>
    <rPh sb="14" eb="15">
      <t>ウミ</t>
    </rPh>
    <rPh sb="18" eb="20">
      <t>カツヤク</t>
    </rPh>
    <phoneticPr fontId="1"/>
  </si>
  <si>
    <t>a</t>
    <phoneticPr fontId="1"/>
  </si>
  <si>
    <t>Shark Warrior</t>
    <phoneticPr fontId="1"/>
  </si>
  <si>
    <t>槍を持つ重歩兵。巨人並みの体格と身体能力を持つ</t>
    <rPh sb="0" eb="1">
      <t>ヤリ</t>
    </rPh>
    <rPh sb="2" eb="3">
      <t>モ</t>
    </rPh>
    <rPh sb="4" eb="5">
      <t>ジュウ</t>
    </rPh>
    <rPh sb="5" eb="7">
      <t>ホヘイ</t>
    </rPh>
    <rPh sb="8" eb="10">
      <t>キョジン</t>
    </rPh>
    <rPh sb="10" eb="11">
      <t>ナ</t>
    </rPh>
    <rPh sb="13" eb="15">
      <t>タイカク</t>
    </rPh>
    <rPh sb="16" eb="18">
      <t>シンタイ</t>
    </rPh>
    <rPh sb="18" eb="20">
      <t>ノウリョク</t>
    </rPh>
    <rPh sb="21" eb="22">
      <t>モ</t>
    </rPh>
    <phoneticPr fontId="1"/>
  </si>
  <si>
    <t>兵士</t>
    <rPh sb="0" eb="2">
      <t>ヘイシ</t>
    </rPh>
    <phoneticPr fontId="1"/>
  </si>
  <si>
    <t>Kannushi</t>
    <phoneticPr fontId="1"/>
  </si>
  <si>
    <t>城</t>
    <rPh sb="0" eb="1">
      <t>シロ</t>
    </rPh>
    <phoneticPr fontId="1"/>
  </si>
  <si>
    <t>聖2</t>
    <rPh sb="0" eb="1">
      <t>セイ</t>
    </rPh>
    <phoneticPr fontId="1"/>
  </si>
  <si>
    <t>火風水地緑+1:10%</t>
    <rPh sb="0" eb="1">
      <t>ヒ</t>
    </rPh>
    <rPh sb="1" eb="2">
      <t>カゼ</t>
    </rPh>
    <rPh sb="2" eb="3">
      <t>ミズ</t>
    </rPh>
    <rPh sb="3" eb="4">
      <t>チ</t>
    </rPh>
    <rPh sb="4" eb="5">
      <t>ミドリ</t>
    </rPh>
    <phoneticPr fontId="1"/>
  </si>
  <si>
    <t>0+</t>
    <phoneticPr fontId="1"/>
  </si>
  <si>
    <t>Monk of the Fivefold Path</t>
    <phoneticPr fontId="1"/>
  </si>
  <si>
    <t>聖1</t>
    <rPh sb="0" eb="1">
      <t>セイ</t>
    </rPh>
    <phoneticPr fontId="1"/>
  </si>
  <si>
    <t>火風水地緑+1:100%</t>
    <rPh sb="0" eb="1">
      <t>ヒ</t>
    </rPh>
    <rPh sb="1" eb="2">
      <t>カゼ</t>
    </rPh>
    <rPh sb="2" eb="3">
      <t>ミズ</t>
    </rPh>
    <rPh sb="3" eb="4">
      <t>チ</t>
    </rPh>
    <rPh sb="4" eb="5">
      <t>ミドリ</t>
    </rPh>
    <phoneticPr fontId="1"/>
  </si>
  <si>
    <t>Shugenja</t>
    <phoneticPr fontId="1"/>
  </si>
  <si>
    <t>地1</t>
    <rPh sb="0" eb="1">
      <t>チ</t>
    </rPh>
    <phoneticPr fontId="1"/>
  </si>
  <si>
    <t>城山</t>
    <rPh sb="0" eb="1">
      <t>シロ</t>
    </rPh>
    <rPh sb="1" eb="2">
      <t>ヤマ</t>
    </rPh>
    <phoneticPr fontId="1"/>
  </si>
  <si>
    <t>Master Shugenja</t>
    <phoneticPr fontId="1"/>
  </si>
  <si>
    <t>地1緑1</t>
    <rPh sb="0" eb="1">
      <t>チ</t>
    </rPh>
    <rPh sb="2" eb="3">
      <t>ミドリ</t>
    </rPh>
    <phoneticPr fontId="1"/>
  </si>
  <si>
    <t>火風水地緑+1:100% 火風水地緑+1:100% 火風水地緑+1:10%</t>
    <rPh sb="0" eb="1">
      <t>ヒ</t>
    </rPh>
    <rPh sb="1" eb="2">
      <t>カゼ</t>
    </rPh>
    <rPh sb="2" eb="3">
      <t>ミズ</t>
    </rPh>
    <rPh sb="3" eb="4">
      <t>チ</t>
    </rPh>
    <rPh sb="4" eb="5">
      <t>ミドリ</t>
    </rPh>
    <rPh sb="13" eb="14">
      <t>ヒ</t>
    </rPh>
    <rPh sb="14" eb="15">
      <t>カゼ</t>
    </rPh>
    <rPh sb="15" eb="16">
      <t>ミズ</t>
    </rPh>
    <rPh sb="16" eb="17">
      <t>チ</t>
    </rPh>
    <rPh sb="17" eb="18">
      <t>ミドリ</t>
    </rPh>
    <rPh sb="26" eb="27">
      <t>ヒ</t>
    </rPh>
    <rPh sb="27" eb="28">
      <t>カゼ</t>
    </rPh>
    <rPh sb="28" eb="29">
      <t>ミズ</t>
    </rPh>
    <rPh sb="29" eb="30">
      <t>チ</t>
    </rPh>
    <rPh sb="30" eb="31">
      <t>ミドリ</t>
    </rPh>
    <phoneticPr fontId="1"/>
  </si>
  <si>
    <t>13+</t>
    <phoneticPr fontId="1"/>
  </si>
  <si>
    <t>Onmyo-ji</t>
    <phoneticPr fontId="1"/>
  </si>
  <si>
    <t>星2</t>
    <rPh sb="0" eb="1">
      <t>ホシ</t>
    </rPh>
    <phoneticPr fontId="1"/>
  </si>
  <si>
    <t>Jomon</t>
    <phoneticPr fontId="1"/>
  </si>
  <si>
    <t>Kitsune</t>
  </si>
  <si>
    <t>Jigami</t>
    <phoneticPr fontId="1"/>
  </si>
  <si>
    <t>Nushi</t>
    <phoneticPr fontId="1"/>
  </si>
  <si>
    <t>Kaijin</t>
    <phoneticPr fontId="1"/>
  </si>
  <si>
    <t>Ujigami</t>
    <phoneticPr fontId="1"/>
  </si>
  <si>
    <t>Mori-no-kami</t>
    <phoneticPr fontId="1"/>
  </si>
  <si>
    <t>Tatsu</t>
    <phoneticPr fontId="1"/>
  </si>
  <si>
    <t>Yama-no-kami</t>
    <phoneticPr fontId="1"/>
  </si>
  <si>
    <t>緑2</t>
    <rPh sb="0" eb="1">
      <t>ミドリ</t>
    </rPh>
    <phoneticPr fontId="1"/>
  </si>
  <si>
    <t>水3死1緑2</t>
    <rPh sb="0" eb="1">
      <t>ミズ</t>
    </rPh>
    <rPh sb="2" eb="3">
      <t>シ</t>
    </rPh>
    <rPh sb="4" eb="5">
      <t>ミドリ</t>
    </rPh>
    <phoneticPr fontId="1"/>
  </si>
  <si>
    <t>水3地1緑2</t>
    <rPh sb="0" eb="1">
      <t>ミズ</t>
    </rPh>
    <rPh sb="2" eb="3">
      <t>チ</t>
    </rPh>
    <rPh sb="4" eb="5">
      <t>ミドリ</t>
    </rPh>
    <phoneticPr fontId="1"/>
  </si>
  <si>
    <t>地1緑3</t>
    <rPh sb="0" eb="1">
      <t>チ</t>
    </rPh>
    <rPh sb="2" eb="3">
      <t>ミドリ</t>
    </rPh>
    <phoneticPr fontId="1"/>
  </si>
  <si>
    <t>火風水地緑+2:100%</t>
    <rPh sb="0" eb="1">
      <t>ヒ</t>
    </rPh>
    <rPh sb="1" eb="2">
      <t>カゼ</t>
    </rPh>
    <rPh sb="2" eb="3">
      <t>ミズ</t>
    </rPh>
    <rPh sb="3" eb="4">
      <t>チ</t>
    </rPh>
    <rPh sb="4" eb="5">
      <t>ミドリ</t>
    </rPh>
    <phoneticPr fontId="1"/>
  </si>
  <si>
    <t>風2地3緑2</t>
    <rPh sb="0" eb="1">
      <t>カゼ</t>
    </rPh>
    <rPh sb="2" eb="3">
      <t>チ</t>
    </rPh>
    <rPh sb="4" eb="5">
      <t>ミドリ</t>
    </rPh>
    <phoneticPr fontId="1"/>
  </si>
  <si>
    <t>Sea</t>
    <phoneticPr fontId="1"/>
  </si>
  <si>
    <t>Gokenin</t>
    <phoneticPr fontId="1"/>
  </si>
  <si>
    <t>Ashigaru:20　Samurai Archer:5</t>
    <phoneticPr fontId="1"/>
  </si>
  <si>
    <t>Hatamoto</t>
    <phoneticPr fontId="1"/>
  </si>
  <si>
    <t>Samurai:15</t>
    <phoneticPr fontId="1"/>
  </si>
  <si>
    <t>Samuraiは薙刀装備</t>
    <rPh sb="8" eb="10">
      <t>ナギナタ</t>
    </rPh>
    <rPh sb="10" eb="12">
      <t>ソウビ</t>
    </rPh>
    <phoneticPr fontId="1"/>
  </si>
  <si>
    <t>Samurai Archer:8</t>
    <phoneticPr fontId="1"/>
  </si>
  <si>
    <t>Crab General</t>
    <phoneticPr fontId="1"/>
  </si>
  <si>
    <t>Shrimp Soldier:8</t>
    <phoneticPr fontId="1"/>
  </si>
  <si>
    <t>Shark Warrior:8</t>
    <phoneticPr fontId="1"/>
  </si>
  <si>
    <t>Shrimp Soldier:10</t>
    <phoneticPr fontId="1"/>
  </si>
  <si>
    <t>Jomon</t>
    <phoneticPr fontId="1"/>
  </si>
  <si>
    <t>Summon Kappa</t>
    <phoneticPr fontId="1"/>
  </si>
  <si>
    <t>Summon Ko-Oni</t>
    <phoneticPr fontId="1"/>
  </si>
  <si>
    <t>Summon Ao-Oni</t>
    <phoneticPr fontId="1"/>
  </si>
  <si>
    <t>Summon Karasu Tengus</t>
    <phoneticPr fontId="1"/>
  </si>
  <si>
    <t>Summon Aka-Oni</t>
    <phoneticPr fontId="1"/>
  </si>
  <si>
    <t>Summon Konoha Tengus</t>
    <phoneticPr fontId="1"/>
  </si>
  <si>
    <t>Ambush of Tigers</t>
    <phoneticPr fontId="1"/>
  </si>
  <si>
    <t>Summon Oni</t>
    <phoneticPr fontId="1"/>
  </si>
  <si>
    <t>Ghost General</t>
    <phoneticPr fontId="1"/>
  </si>
  <si>
    <t>Contact Jigami</t>
    <phoneticPr fontId="1"/>
  </si>
  <si>
    <t>Contact Dai Tengu</t>
    <phoneticPr fontId="1"/>
  </si>
  <si>
    <t>Contact Nushi</t>
    <phoneticPr fontId="1"/>
  </si>
  <si>
    <t>Contact Kaijin</t>
    <phoneticPr fontId="1"/>
  </si>
  <si>
    <t>Summon Ujigami</t>
    <phoneticPr fontId="1"/>
  </si>
  <si>
    <t>Summon Kuro-Oni</t>
    <phoneticPr fontId="1"/>
  </si>
  <si>
    <t>Contact Mori-no-kami</t>
    <phoneticPr fontId="1"/>
  </si>
  <si>
    <t>Contact Tatsu</t>
    <phoneticPr fontId="1"/>
  </si>
  <si>
    <t>Summon Kenzoku</t>
    <phoneticPr fontId="1"/>
  </si>
  <si>
    <t>Summon Oni General</t>
    <phoneticPr fontId="1"/>
  </si>
  <si>
    <t>Summon Gozu Mezu</t>
    <phoneticPr fontId="1"/>
  </si>
  <si>
    <t>Contact Kitsune</t>
    <phoneticPr fontId="1"/>
  </si>
  <si>
    <t>Contact Yama-no-kami</t>
    <phoneticPr fontId="1"/>
  </si>
  <si>
    <t>Summon Dai Oni</t>
    <phoneticPr fontId="1"/>
  </si>
  <si>
    <t>Teaching Sign</t>
    <phoneticPr fontId="1"/>
  </si>
  <si>
    <t>Fear-not Sign</t>
    <phoneticPr fontId="1"/>
  </si>
  <si>
    <t>Welcome Sign</t>
    <phoneticPr fontId="1"/>
  </si>
  <si>
    <t>Earth-touching Sign</t>
    <phoneticPr fontId="1"/>
  </si>
  <si>
    <t>Meditation Sign</t>
    <phoneticPr fontId="1"/>
  </si>
  <si>
    <t>Jomon</t>
    <phoneticPr fontId="1"/>
  </si>
  <si>
    <t>Divine</t>
    <phoneticPr fontId="1"/>
  </si>
  <si>
    <t>Teaching Sign</t>
    <phoneticPr fontId="1"/>
  </si>
  <si>
    <t>Fear-not Sign</t>
    <phoneticPr fontId="1"/>
  </si>
  <si>
    <t>Welcome Sign</t>
    <phoneticPr fontId="1"/>
  </si>
  <si>
    <t>Earth-touching Sign</t>
    <phoneticPr fontId="1"/>
  </si>
  <si>
    <t>Meditation Sign</t>
    <phoneticPr fontId="1"/>
  </si>
  <si>
    <t>聖1</t>
    <rPh sb="0" eb="1">
      <t>セイ</t>
    </rPh>
    <phoneticPr fontId="1"/>
  </si>
  <si>
    <t>緑1</t>
    <rPh sb="0" eb="1">
      <t>ミドリ</t>
    </rPh>
    <phoneticPr fontId="1"/>
  </si>
  <si>
    <t>風1</t>
    <rPh sb="0" eb="1">
      <t>カゼ</t>
    </rPh>
    <phoneticPr fontId="1"/>
  </si>
  <si>
    <t>火1</t>
    <rPh sb="0" eb="1">
      <t>ヒ</t>
    </rPh>
    <phoneticPr fontId="1"/>
  </si>
  <si>
    <t>地1</t>
    <rPh sb="0" eb="1">
      <t>チ</t>
    </rPh>
    <phoneticPr fontId="1"/>
  </si>
  <si>
    <t>水1</t>
    <rPh sb="0" eb="1">
      <t>ミズ</t>
    </rPh>
    <phoneticPr fontId="1"/>
  </si>
  <si>
    <t>戦闘</t>
    <rPh sb="0" eb="2">
      <t>セントウ</t>
    </rPh>
    <phoneticPr fontId="1"/>
  </si>
  <si>
    <t>水陸両用</t>
    <rPh sb="0" eb="2">
      <t>スイリク</t>
    </rPh>
    <rPh sb="2" eb="4">
      <t>リョウヨウ</t>
    </rPh>
    <phoneticPr fontId="1"/>
  </si>
  <si>
    <t>自己強化</t>
    <rPh sb="0" eb="2">
      <t>ジコ</t>
    </rPh>
    <rPh sb="2" eb="4">
      <t>キョウカ</t>
    </rPh>
    <phoneticPr fontId="1"/>
  </si>
  <si>
    <t>習得している全ての系統の魔法の技能を向上させます</t>
    <phoneticPr fontId="1"/>
  </si>
  <si>
    <t>All Power</t>
    <phoneticPr fontId="1"/>
  </si>
  <si>
    <t>強化</t>
    <rPh sb="0" eb="2">
      <t>キョウカ</t>
    </rPh>
    <phoneticPr fontId="1"/>
  </si>
  <si>
    <t>中範囲の味方を大気の盾で覆い大半の射撃を80%で無効化します</t>
    <rPh sb="0" eb="1">
      <t>チュウ</t>
    </rPh>
    <rPh sb="1" eb="3">
      <t>ハンイ</t>
    </rPh>
    <rPh sb="4" eb="6">
      <t>ミカタ</t>
    </rPh>
    <phoneticPr fontId="1"/>
  </si>
  <si>
    <t>Air Shield</t>
    <phoneticPr fontId="1"/>
  </si>
  <si>
    <t>2+2</t>
    <phoneticPr fontId="1"/>
  </si>
  <si>
    <t>味方にのみ作用</t>
    <rPh sb="0" eb="2">
      <t>ミカタ</t>
    </rPh>
    <rPh sb="5" eb="7">
      <t>サヨウ</t>
    </rPh>
    <phoneticPr fontId="1"/>
  </si>
  <si>
    <t>魅了</t>
    <rPh sb="0" eb="2">
      <t>ミリョウ</t>
    </rPh>
    <phoneticPr fontId="1"/>
  </si>
  <si>
    <t>敵1体を魅了しようと試みます</t>
    <phoneticPr fontId="1"/>
  </si>
  <si>
    <t>Charm</t>
    <phoneticPr fontId="1"/>
  </si>
  <si>
    <t>抵抗容易</t>
    <rPh sb="0" eb="2">
      <t>テイコウ</t>
    </rPh>
    <rPh sb="2" eb="4">
      <t>ヨウイ</t>
    </rPh>
    <phoneticPr fontId="1"/>
  </si>
  <si>
    <t>即死</t>
    <rPh sb="0" eb="2">
      <t>ソクシ</t>
    </rPh>
    <phoneticPr fontId="1"/>
  </si>
  <si>
    <t>敵のデーモン1体を即死させようと試みます</t>
    <phoneticPr fontId="1"/>
  </si>
  <si>
    <t>防御無視\n抵抗容易\nデーモンにのみ作用</t>
    <rPh sb="0" eb="2">
      <t>ボウギョ</t>
    </rPh>
    <rPh sb="2" eb="4">
      <t>ムシ</t>
    </rPh>
    <rPh sb="6" eb="8">
      <t>テイコウ</t>
    </rPh>
    <rPh sb="8" eb="10">
      <t>ヨウイ</t>
    </rPh>
    <rPh sb="19" eb="21">
      <t>サヨウ</t>
    </rPh>
    <phoneticPr fontId="1"/>
  </si>
  <si>
    <t>疲労回復</t>
    <rPh sb="0" eb="2">
      <t>ヒロウ</t>
    </rPh>
    <rPh sb="2" eb="4">
      <t>カイフク</t>
    </rPh>
    <phoneticPr fontId="1"/>
  </si>
  <si>
    <t>自身の疲労を回復させます</t>
    <phoneticPr fontId="1"/>
  </si>
  <si>
    <t>Conjuration</t>
    <phoneticPr fontId="1"/>
  </si>
  <si>
    <t>Contact Jigami</t>
    <phoneticPr fontId="1"/>
  </si>
  <si>
    <t>儀式</t>
    <rPh sb="0" eb="2">
      <t>ギシキ</t>
    </rPh>
    <phoneticPr fontId="1"/>
  </si>
  <si>
    <t>陸上専用</t>
    <rPh sb="0" eb="2">
      <t>リクジョウ</t>
    </rPh>
    <rPh sb="2" eb="4">
      <t>センヨウ</t>
    </rPh>
    <phoneticPr fontId="1"/>
  </si>
  <si>
    <t>指揮官召喚</t>
    <rPh sb="0" eb="3">
      <t>シキカン</t>
    </rPh>
    <rPh sb="3" eb="5">
      <t>ショウカン</t>
    </rPh>
    <phoneticPr fontId="1"/>
  </si>
  <si>
    <t>食糧を供給する土着神Jigamiを召喚します</t>
    <rPh sb="0" eb="2">
      <t>ショクリョウ</t>
    </rPh>
    <rPh sb="3" eb="5">
      <t>キョウキュウ</t>
    </rPh>
    <rPh sb="7" eb="9">
      <t>ドチャク</t>
    </rPh>
    <rPh sb="9" eb="10">
      <t>シン</t>
    </rPh>
    <rPh sb="17" eb="19">
      <t>ショウカン</t>
    </rPh>
    <phoneticPr fontId="1"/>
  </si>
  <si>
    <t>Jigami</t>
    <phoneticPr fontId="1"/>
  </si>
  <si>
    <t>Contact Kaijin</t>
    <phoneticPr fontId="1"/>
  </si>
  <si>
    <t>水3</t>
    <rPh sb="0" eb="1">
      <t>ミズ</t>
    </rPh>
    <phoneticPr fontId="1"/>
  </si>
  <si>
    <t>水中専用</t>
    <rPh sb="0" eb="2">
      <t>スイチュウ</t>
    </rPh>
    <rPh sb="2" eb="4">
      <t>センヨウ</t>
    </rPh>
    <phoneticPr fontId="1"/>
  </si>
  <si>
    <t>海中で強大な力を振るう土着神Kaijinを召喚します</t>
    <rPh sb="0" eb="2">
      <t>カイチュウ</t>
    </rPh>
    <rPh sb="3" eb="5">
      <t>キョウダイ</t>
    </rPh>
    <rPh sb="6" eb="7">
      <t>チカラ</t>
    </rPh>
    <rPh sb="8" eb="9">
      <t>フ</t>
    </rPh>
    <rPh sb="11" eb="13">
      <t>ドチャク</t>
    </rPh>
    <rPh sb="13" eb="14">
      <t>シン</t>
    </rPh>
    <rPh sb="21" eb="23">
      <t>ショウカン</t>
    </rPh>
    <phoneticPr fontId="1"/>
  </si>
  <si>
    <t>Kaijin</t>
    <phoneticPr fontId="1"/>
  </si>
  <si>
    <t>星1</t>
    <rPh sb="0" eb="1">
      <t>ホシ</t>
    </rPh>
    <phoneticPr fontId="1"/>
  </si>
  <si>
    <t>Ujigami</t>
    <phoneticPr fontId="1"/>
  </si>
  <si>
    <t>Contact Mori-no-kami</t>
    <phoneticPr fontId="1"/>
  </si>
  <si>
    <t>緑3</t>
    <rPh sb="0" eb="1">
      <t>ミドリ</t>
    </rPh>
    <phoneticPr fontId="1"/>
  </si>
  <si>
    <t>森林限定</t>
    <rPh sb="0" eb="2">
      <t>シンリン</t>
    </rPh>
    <rPh sb="2" eb="4">
      <t>ゲンテイ</t>
    </rPh>
    <phoneticPr fontId="1"/>
  </si>
  <si>
    <t>高い指揮能力を持つ土着神Ujigamiを召喚します</t>
    <rPh sb="0" eb="1">
      <t>タカ</t>
    </rPh>
    <rPh sb="2" eb="4">
      <t>シキ</t>
    </rPh>
    <rPh sb="4" eb="6">
      <t>ノウリョク</t>
    </rPh>
    <rPh sb="7" eb="8">
      <t>モ</t>
    </rPh>
    <rPh sb="9" eb="11">
      <t>ドチャク</t>
    </rPh>
    <rPh sb="11" eb="12">
      <t>シン</t>
    </rPh>
    <rPh sb="20" eb="22">
      <t>ショウカン</t>
    </rPh>
    <phoneticPr fontId="1"/>
  </si>
  <si>
    <t>森でのみ強大な力を振るう土着神Mori-no-kamiを召喚します</t>
    <rPh sb="0" eb="1">
      <t>モリ</t>
    </rPh>
    <rPh sb="4" eb="6">
      <t>キョウダイ</t>
    </rPh>
    <rPh sb="7" eb="8">
      <t>チカラ</t>
    </rPh>
    <rPh sb="9" eb="10">
      <t>フ</t>
    </rPh>
    <rPh sb="12" eb="14">
      <t>ドチャク</t>
    </rPh>
    <rPh sb="14" eb="15">
      <t>シン</t>
    </rPh>
    <rPh sb="28" eb="30">
      <t>ショウカン</t>
    </rPh>
    <phoneticPr fontId="1"/>
  </si>
  <si>
    <t>Mori-no-kami</t>
    <phoneticPr fontId="1"/>
  </si>
  <si>
    <t>Contact Tatsu</t>
    <phoneticPr fontId="1"/>
  </si>
  <si>
    <t>地3</t>
    <rPh sb="0" eb="1">
      <t>チ</t>
    </rPh>
    <phoneticPr fontId="1"/>
  </si>
  <si>
    <t>魔力を持つ下等な龍Tatsuを召喚します</t>
    <rPh sb="0" eb="2">
      <t>マリョク</t>
    </rPh>
    <rPh sb="3" eb="4">
      <t>モ</t>
    </rPh>
    <rPh sb="5" eb="7">
      <t>カトウ</t>
    </rPh>
    <rPh sb="8" eb="9">
      <t>リュウ</t>
    </rPh>
    <rPh sb="15" eb="17">
      <t>ショウカン</t>
    </rPh>
    <phoneticPr fontId="1"/>
  </si>
  <si>
    <t>Tatsu</t>
    <phoneticPr fontId="1"/>
  </si>
  <si>
    <t>Summon Kenzoku</t>
    <phoneticPr fontId="1"/>
  </si>
  <si>
    <t>Kenzoku</t>
    <phoneticPr fontId="1"/>
  </si>
  <si>
    <t>高い戦闘力を持つ神霊Kenzokuを召喚します</t>
    <rPh sb="0" eb="1">
      <t>タカ</t>
    </rPh>
    <rPh sb="2" eb="5">
      <t>セントウリョク</t>
    </rPh>
    <rPh sb="6" eb="7">
      <t>モ</t>
    </rPh>
    <rPh sb="8" eb="10">
      <t>シンレイ</t>
    </rPh>
    <rPh sb="18" eb="20">
      <t>ショウカン</t>
    </rPh>
    <phoneticPr fontId="1"/>
  </si>
  <si>
    <t>Contact Yama-no-kami</t>
    <phoneticPr fontId="1"/>
  </si>
  <si>
    <t>地4</t>
    <rPh sb="0" eb="1">
      <t>チ</t>
    </rPh>
    <phoneticPr fontId="1"/>
  </si>
  <si>
    <t>山地限定</t>
    <rPh sb="0" eb="2">
      <t>サンチ</t>
    </rPh>
    <rPh sb="2" eb="4">
      <t>ゲンテイ</t>
    </rPh>
    <phoneticPr fontId="1"/>
  </si>
  <si>
    <t>自身の山でのみ強大な力を振るう土着神Yama-no-kamiを召喚します</t>
    <rPh sb="0" eb="2">
      <t>ジシン</t>
    </rPh>
    <rPh sb="3" eb="4">
      <t>ヤマ</t>
    </rPh>
    <rPh sb="7" eb="9">
      <t>キョウダイ</t>
    </rPh>
    <rPh sb="10" eb="11">
      <t>チカラ</t>
    </rPh>
    <rPh sb="12" eb="13">
      <t>フ</t>
    </rPh>
    <rPh sb="15" eb="17">
      <t>ドチャク</t>
    </rPh>
    <rPh sb="17" eb="18">
      <t>シン</t>
    </rPh>
    <rPh sb="31" eb="33">
      <t>ショウカン</t>
    </rPh>
    <phoneticPr fontId="1"/>
  </si>
  <si>
    <t>Yama-no-kami</t>
    <phoneticPr fontId="1"/>
  </si>
  <si>
    <t>Summon Ujigami</t>
    <phoneticPr fontId="1"/>
  </si>
  <si>
    <t>Jomonの田園地帯は、Bakemonoの猛攻に晒された最初の地でした。
長年の隷属と虐待の後、かつてBakemonoがその主だったOniに反乱を起こしたように、人間の住民たちは反乱を起こしました。
Bakemonoの部族は、段々と人間の大名と、彼らに忠義を誓う戦士たちによって取って代わられました。
厳格で封建的な戦士の社会は、Bakemonoの王たちの無秩序な支配に代わりました。
戦争さえも儀礼化され、農民たちは多くの場合、平穏なままにあります。
新たなる神の到来により、大名たちは結束し、征服のために他国へと目を向けています。</t>
    <phoneticPr fontId="1"/>
  </si>
  <si>
    <t>人間</t>
    <rPh sb="0" eb="2">
      <t>ニンゲン</t>
    </rPh>
    <phoneticPr fontId="1"/>
  </si>
  <si>
    <t>洞窟の要塞に税収/資源ボーナス</t>
    <phoneticPr fontId="1"/>
  </si>
  <si>
    <t>Citadel</t>
    <phoneticPr fontId="1"/>
  </si>
  <si>
    <t>Standard</t>
    <phoneticPr fontId="1"/>
  </si>
  <si>
    <t>Tomb of the Oracles, Mines of the Pale Ones</t>
    <phoneticPr fontId="1"/>
  </si>
  <si>
    <t>火1地1死2</t>
    <rPh sb="0" eb="1">
      <t>ヒ</t>
    </rPh>
    <rPh sb="2" eb="3">
      <t>チ</t>
    </rPh>
    <rPh sb="4" eb="5">
      <t>シ</t>
    </rPh>
    <phoneticPr fontId="1"/>
  </si>
  <si>
    <t>資源+50</t>
    <rPh sb="0" eb="2">
      <t>シゲン</t>
    </rPh>
    <phoneticPr fontId="1"/>
  </si>
  <si>
    <t>Agarthan Scout</t>
  </si>
  <si>
    <t>Cave Captain</t>
  </si>
  <si>
    <t>Gate Lord</t>
    <phoneticPr fontId="1"/>
  </si>
  <si>
    <t>城</t>
    <rPh sb="0" eb="1">
      <t>シロ</t>
    </rPh>
    <phoneticPr fontId="1"/>
  </si>
  <si>
    <t>指揮官</t>
    <rPh sb="0" eb="3">
      <t>シキカン</t>
    </rPh>
    <phoneticPr fontId="1"/>
  </si>
  <si>
    <t>上位指揮官。要塞防衛がとりわけ得意</t>
    <rPh sb="0" eb="2">
      <t>ジョウイ</t>
    </rPh>
    <rPh sb="2" eb="5">
      <t>シキカン</t>
    </rPh>
    <rPh sb="6" eb="8">
      <t>ヨウサイ</t>
    </rPh>
    <rPh sb="8" eb="10">
      <t>ボウエイ</t>
    </rPh>
    <rPh sb="15" eb="17">
      <t>トクイ</t>
    </rPh>
    <phoneticPr fontId="1"/>
  </si>
  <si>
    <t>10</t>
    <phoneticPr fontId="1"/>
  </si>
  <si>
    <t>Blindlord</t>
    <phoneticPr fontId="1"/>
  </si>
  <si>
    <t>y</t>
    <phoneticPr fontId="1"/>
  </si>
  <si>
    <t>y</t>
    <phoneticPr fontId="1"/>
  </si>
  <si>
    <t>魔法生物も連れられる指揮官。下手な魔術師よりも上限は上</t>
    <rPh sb="0" eb="2">
      <t>マホウ</t>
    </rPh>
    <rPh sb="2" eb="4">
      <t>セイブツ</t>
    </rPh>
    <rPh sb="5" eb="6">
      <t>ツ</t>
    </rPh>
    <rPh sb="10" eb="13">
      <t>シキカン</t>
    </rPh>
    <rPh sb="14" eb="16">
      <t>ヘタ</t>
    </rPh>
    <rPh sb="17" eb="20">
      <t>マジュツシ</t>
    </rPh>
    <rPh sb="23" eb="25">
      <t>ジョウゲン</t>
    </rPh>
    <rPh sb="26" eb="27">
      <t>ウエ</t>
    </rPh>
    <phoneticPr fontId="1"/>
  </si>
  <si>
    <t>Drake Lord</t>
    <phoneticPr fontId="1"/>
  </si>
  <si>
    <t>騎乗した上位指揮官。乗物が乗物なので行軍は遅いまま</t>
    <rPh sb="0" eb="2">
      <t>キジョウ</t>
    </rPh>
    <rPh sb="4" eb="6">
      <t>ジョウイ</t>
    </rPh>
    <rPh sb="6" eb="9">
      <t>シキカン</t>
    </rPh>
    <rPh sb="10" eb="12">
      <t>ノリモノ</t>
    </rPh>
    <rPh sb="13" eb="15">
      <t>ノリモノ</t>
    </rPh>
    <rPh sb="18" eb="20">
      <t>コウグン</t>
    </rPh>
    <rPh sb="21" eb="22">
      <t>オソ</t>
    </rPh>
    <phoneticPr fontId="1"/>
  </si>
  <si>
    <t>Attendant of the Dead</t>
    <phoneticPr fontId="1"/>
  </si>
  <si>
    <t>聖職者</t>
    <rPh sb="0" eb="3">
      <t>セイショクシャ</t>
    </rPh>
    <phoneticPr fontId="1"/>
  </si>
  <si>
    <t>レベル1の聖職者。地と死の魔法技能も持つ</t>
    <rPh sb="5" eb="8">
      <t>セイショクシャ</t>
    </rPh>
    <rPh sb="9" eb="10">
      <t>チ</t>
    </rPh>
    <rPh sb="11" eb="12">
      <t>シ</t>
    </rPh>
    <rPh sb="13" eb="15">
      <t>マホウ</t>
    </rPh>
    <rPh sb="15" eb="17">
      <t>ギノウ</t>
    </rPh>
    <rPh sb="18" eb="19">
      <t>モ</t>
    </rPh>
    <phoneticPr fontId="1"/>
  </si>
  <si>
    <t>16</t>
    <phoneticPr fontId="1"/>
  </si>
  <si>
    <t>Servant of the Oracles</t>
    <phoneticPr fontId="1"/>
  </si>
  <si>
    <t>レベル1の聖職者。地や死などの魔法技能も持つ</t>
    <rPh sb="5" eb="8">
      <t>セイショクシャ</t>
    </rPh>
    <rPh sb="9" eb="10">
      <t>チ</t>
    </rPh>
    <rPh sb="11" eb="12">
      <t>シ</t>
    </rPh>
    <rPh sb="15" eb="17">
      <t>マホウ</t>
    </rPh>
    <rPh sb="17" eb="19">
      <t>ギノウ</t>
    </rPh>
    <rPh sb="20" eb="21">
      <t>モ</t>
    </rPh>
    <phoneticPr fontId="1"/>
  </si>
  <si>
    <t>5+</t>
    <phoneticPr fontId="1"/>
  </si>
  <si>
    <t>30+</t>
    <phoneticPr fontId="1"/>
  </si>
  <si>
    <t>40+</t>
    <phoneticPr fontId="1"/>
  </si>
  <si>
    <t>Ktonian Reanimator</t>
    <phoneticPr fontId="1"/>
  </si>
  <si>
    <t>魔術師</t>
    <rPh sb="0" eb="3">
      <t>マジュツシ</t>
    </rPh>
    <phoneticPr fontId="1"/>
  </si>
  <si>
    <t>死と地の魔法技能を持つ。滞在する要塞に資源を追加</t>
    <rPh sb="0" eb="1">
      <t>シ</t>
    </rPh>
    <rPh sb="2" eb="3">
      <t>チ</t>
    </rPh>
    <rPh sb="4" eb="6">
      <t>マホウ</t>
    </rPh>
    <rPh sb="6" eb="8">
      <t>ギノウ</t>
    </rPh>
    <rPh sb="9" eb="10">
      <t>モ</t>
    </rPh>
    <rPh sb="12" eb="14">
      <t>タイザイ</t>
    </rPh>
    <rPh sb="16" eb="18">
      <t>ヨウサイ</t>
    </rPh>
    <rPh sb="19" eb="21">
      <t>シゲン</t>
    </rPh>
    <rPh sb="22" eb="24">
      <t>ツイカ</t>
    </rPh>
    <phoneticPr fontId="1"/>
  </si>
  <si>
    <t>Ktonian Alchemist</t>
    <phoneticPr fontId="1"/>
  </si>
  <si>
    <t>火、水、地などの魔法技能を持つ。錬金術が専門</t>
    <rPh sb="0" eb="1">
      <t>ヒ</t>
    </rPh>
    <rPh sb="2" eb="3">
      <t>ミズ</t>
    </rPh>
    <rPh sb="4" eb="5">
      <t>チ</t>
    </rPh>
    <rPh sb="8" eb="10">
      <t>マホウ</t>
    </rPh>
    <rPh sb="10" eb="12">
      <t>ギノウ</t>
    </rPh>
    <rPh sb="13" eb="14">
      <t>モ</t>
    </rPh>
    <rPh sb="16" eb="19">
      <t>レンキンジュツ</t>
    </rPh>
    <rPh sb="20" eb="22">
      <t>センモン</t>
    </rPh>
    <phoneticPr fontId="1"/>
  </si>
  <si>
    <t>15+</t>
    <phoneticPr fontId="1"/>
  </si>
  <si>
    <t>10+</t>
    <phoneticPr fontId="1"/>
  </si>
  <si>
    <t>14</t>
    <phoneticPr fontId="1"/>
  </si>
  <si>
    <t>Ktonian Necromancer</t>
    <phoneticPr fontId="1"/>
  </si>
  <si>
    <t>レベル1の聖職者。地、死、火などの魔法技能を持つ</t>
    <rPh sb="5" eb="8">
      <t>セイショクシャ</t>
    </rPh>
    <rPh sb="9" eb="10">
      <t>チ</t>
    </rPh>
    <rPh sb="11" eb="12">
      <t>シ</t>
    </rPh>
    <rPh sb="13" eb="14">
      <t>ヒ</t>
    </rPh>
    <rPh sb="17" eb="19">
      <t>マホウ</t>
    </rPh>
    <rPh sb="19" eb="21">
      <t>ギノウ</t>
    </rPh>
    <rPh sb="22" eb="23">
      <t>モ</t>
    </rPh>
    <phoneticPr fontId="1"/>
  </si>
  <si>
    <t>45+</t>
    <phoneticPr fontId="1"/>
  </si>
  <si>
    <t>100+</t>
    <phoneticPr fontId="1"/>
  </si>
  <si>
    <t>都</t>
    <rPh sb="0" eb="1">
      <t>ミヤコ</t>
    </rPh>
    <phoneticPr fontId="1"/>
  </si>
  <si>
    <t>兵士</t>
    <rPh sb="0" eb="2">
      <t>ヘイシ</t>
    </rPh>
    <phoneticPr fontId="1"/>
  </si>
  <si>
    <t>Agarthan Light Crossbowman</t>
    <phoneticPr fontId="1"/>
  </si>
  <si>
    <t>射手</t>
    <rPh sb="0" eb="2">
      <t>シャシュ</t>
    </rPh>
    <phoneticPr fontId="1"/>
  </si>
  <si>
    <t>鋼の弩を使う弓兵。数を並べるには軽装のこれが手頃</t>
    <rPh sb="0" eb="1">
      <t>ハガネ</t>
    </rPh>
    <rPh sb="2" eb="3">
      <t>ド</t>
    </rPh>
    <rPh sb="4" eb="5">
      <t>ツカ</t>
    </rPh>
    <rPh sb="6" eb="7">
      <t>ユミ</t>
    </rPh>
    <rPh sb="7" eb="8">
      <t>ヘイ</t>
    </rPh>
    <rPh sb="9" eb="10">
      <t>カズ</t>
    </rPh>
    <rPh sb="11" eb="12">
      <t>ナラ</t>
    </rPh>
    <rPh sb="16" eb="18">
      <t>ケイソウ</t>
    </rPh>
    <rPh sb="22" eb="24">
      <t>テゴロ</t>
    </rPh>
    <phoneticPr fontId="1"/>
  </si>
  <si>
    <t>Agarthan Crossbowman</t>
    <phoneticPr fontId="1"/>
  </si>
  <si>
    <t>より重装備な弩兵。敵からの反撃が予想される際に</t>
    <rPh sb="2" eb="5">
      <t>ジュウソウビ</t>
    </rPh>
    <rPh sb="6" eb="7">
      <t>ド</t>
    </rPh>
    <rPh sb="7" eb="8">
      <t>ヘイ</t>
    </rPh>
    <rPh sb="9" eb="10">
      <t>テキ</t>
    </rPh>
    <rPh sb="13" eb="15">
      <t>ハンゲキ</t>
    </rPh>
    <rPh sb="16" eb="18">
      <t>ヨソウ</t>
    </rPh>
    <rPh sb="21" eb="22">
      <t>サイ</t>
    </rPh>
    <phoneticPr fontId="1"/>
  </si>
  <si>
    <t>12</t>
    <phoneticPr fontId="1"/>
  </si>
  <si>
    <t>Agarthan Heavy Crossbowman</t>
    <phoneticPr fontId="1"/>
  </si>
  <si>
    <t>さらに重装備な弩兵。やりすぎな感もあるが確かに丈夫</t>
    <rPh sb="3" eb="6">
      <t>ジュウソウビ</t>
    </rPh>
    <rPh sb="7" eb="8">
      <t>ド</t>
    </rPh>
    <rPh sb="8" eb="9">
      <t>ヘイ</t>
    </rPh>
    <rPh sb="15" eb="16">
      <t>カン</t>
    </rPh>
    <rPh sb="20" eb="21">
      <t>タシ</t>
    </rPh>
    <rPh sb="23" eb="25">
      <t>ジョウブ</t>
    </rPh>
    <phoneticPr fontId="1"/>
  </si>
  <si>
    <t>8</t>
  </si>
  <si>
    <t>8</t>
    <phoneticPr fontId="1"/>
  </si>
  <si>
    <t>Agarthan Light Infantry</t>
  </si>
  <si>
    <t>Agarthan Infantry</t>
  </si>
  <si>
    <t>Agarthan Heavy Infantry</t>
  </si>
  <si>
    <t>Entrance Guard</t>
    <phoneticPr fontId="1"/>
  </si>
  <si>
    <t>歩兵</t>
    <rPh sb="0" eb="2">
      <t>ホヘイ</t>
    </rPh>
    <phoneticPr fontId="1"/>
  </si>
  <si>
    <t>小剣と騎盾を持つ超重歩兵。要塞防衛が得意</t>
    <rPh sb="0" eb="2">
      <t>ショウケン</t>
    </rPh>
    <rPh sb="3" eb="4">
      <t>キ</t>
    </rPh>
    <rPh sb="4" eb="5">
      <t>タテ</t>
    </rPh>
    <rPh sb="6" eb="7">
      <t>モ</t>
    </rPh>
    <rPh sb="8" eb="9">
      <t>チョウ</t>
    </rPh>
    <rPh sb="9" eb="10">
      <t>ジュウ</t>
    </rPh>
    <rPh sb="10" eb="12">
      <t>ホヘイ</t>
    </rPh>
    <rPh sb="13" eb="15">
      <t>ヨウサイ</t>
    </rPh>
    <rPh sb="15" eb="17">
      <t>ボウエイ</t>
    </rPh>
    <rPh sb="18" eb="20">
      <t>トクイ</t>
    </rPh>
    <phoneticPr fontId="1"/>
  </si>
  <si>
    <t>Blindfighter</t>
    <phoneticPr fontId="1"/>
  </si>
  <si>
    <t>小剣と騎盾を持つ超重歩兵。魔法生物の指揮枠を要求する</t>
    <rPh sb="0" eb="2">
      <t>ショウケン</t>
    </rPh>
    <rPh sb="3" eb="4">
      <t>キ</t>
    </rPh>
    <rPh sb="4" eb="5">
      <t>タテ</t>
    </rPh>
    <rPh sb="6" eb="7">
      <t>モ</t>
    </rPh>
    <rPh sb="8" eb="9">
      <t>チョウ</t>
    </rPh>
    <rPh sb="9" eb="10">
      <t>ジュウ</t>
    </rPh>
    <rPh sb="10" eb="12">
      <t>ホヘイ</t>
    </rPh>
    <rPh sb="13" eb="15">
      <t>マホウ</t>
    </rPh>
    <rPh sb="15" eb="17">
      <t>セイブツ</t>
    </rPh>
    <rPh sb="18" eb="20">
      <t>シキ</t>
    </rPh>
    <rPh sb="20" eb="21">
      <t>ワク</t>
    </rPh>
    <rPh sb="22" eb="24">
      <t>ヨウキュウ</t>
    </rPh>
    <phoneticPr fontId="1"/>
  </si>
  <si>
    <t>Agarthan Sapper</t>
    <phoneticPr fontId="1"/>
  </si>
  <si>
    <t>工兵</t>
    <rPh sb="0" eb="2">
      <t>コウヘイ</t>
    </rPh>
    <phoneticPr fontId="1"/>
  </si>
  <si>
    <t>鶴橋と火炎瓶を持つ工兵。要塞包囲の円滑化が主任務</t>
    <rPh sb="0" eb="2">
      <t>ツルハシ</t>
    </rPh>
    <rPh sb="3" eb="6">
      <t>カエンビン</t>
    </rPh>
    <rPh sb="7" eb="8">
      <t>モ</t>
    </rPh>
    <rPh sb="9" eb="11">
      <t>コウヘイ</t>
    </rPh>
    <rPh sb="12" eb="14">
      <t>ヨウサイ</t>
    </rPh>
    <rPh sb="14" eb="16">
      <t>ホウイ</t>
    </rPh>
    <rPh sb="17" eb="20">
      <t>エンカツカ</t>
    </rPh>
    <rPh sb="21" eb="22">
      <t>シュ</t>
    </rPh>
    <rPh sb="22" eb="24">
      <t>ニンム</t>
    </rPh>
    <phoneticPr fontId="1"/>
  </si>
  <si>
    <t>Cave Knight</t>
    <phoneticPr fontId="1"/>
  </si>
  <si>
    <t>騎兵</t>
    <rPh sb="0" eb="2">
      <t>キヘイ</t>
    </rPh>
    <phoneticPr fontId="1"/>
  </si>
  <si>
    <t>長剣と騎盾を持つ重騎兵。鈍重だが乗物は強力で乗り手なしでも戦い続ける</t>
    <rPh sb="0" eb="2">
      <t>チョウケン</t>
    </rPh>
    <rPh sb="3" eb="4">
      <t>キ</t>
    </rPh>
    <rPh sb="4" eb="5">
      <t>タテ</t>
    </rPh>
    <rPh sb="6" eb="7">
      <t>モ</t>
    </rPh>
    <rPh sb="8" eb="9">
      <t>ジュウ</t>
    </rPh>
    <rPh sb="9" eb="11">
      <t>キヘイ</t>
    </rPh>
    <rPh sb="12" eb="14">
      <t>ドンジュウ</t>
    </rPh>
    <rPh sb="16" eb="18">
      <t>ノリモノ</t>
    </rPh>
    <rPh sb="19" eb="21">
      <t>キョウリョク</t>
    </rPh>
    <rPh sb="22" eb="23">
      <t>ノ</t>
    </rPh>
    <rPh sb="24" eb="25">
      <t>テ</t>
    </rPh>
    <rPh sb="29" eb="30">
      <t>タタカ</t>
    </rPh>
    <rPh sb="31" eb="32">
      <t>ツヅ</t>
    </rPh>
    <phoneticPr fontId="1"/>
  </si>
  <si>
    <t>Agartha</t>
    <phoneticPr fontId="1"/>
  </si>
  <si>
    <t>Attendant of the Dead</t>
    <phoneticPr fontId="1"/>
  </si>
  <si>
    <t>地1死1聖1</t>
    <rPh sb="0" eb="1">
      <t>チ</t>
    </rPh>
    <rPh sb="2" eb="3">
      <t>シ</t>
    </rPh>
    <rPh sb="4" eb="5">
      <t>セイ</t>
    </rPh>
    <phoneticPr fontId="1"/>
  </si>
  <si>
    <t>Servant of the Oracles</t>
    <phoneticPr fontId="1"/>
  </si>
  <si>
    <t>地1死1聖2</t>
    <rPh sb="0" eb="1">
      <t>チ</t>
    </rPh>
    <rPh sb="2" eb="3">
      <t>シ</t>
    </rPh>
    <rPh sb="4" eb="5">
      <t>セイ</t>
    </rPh>
    <phoneticPr fontId="1"/>
  </si>
  <si>
    <t>火地星死+1:100%</t>
    <rPh sb="0" eb="1">
      <t>ヒ</t>
    </rPh>
    <rPh sb="1" eb="2">
      <t>チ</t>
    </rPh>
    <rPh sb="2" eb="3">
      <t>ホシ</t>
    </rPh>
    <rPh sb="3" eb="4">
      <t>シ</t>
    </rPh>
    <phoneticPr fontId="1"/>
  </si>
  <si>
    <t>Ktonian Reanimator</t>
    <phoneticPr fontId="1"/>
  </si>
  <si>
    <t>地1死2</t>
    <rPh sb="0" eb="1">
      <t>チ</t>
    </rPh>
    <rPh sb="2" eb="3">
      <t>シ</t>
    </rPh>
    <phoneticPr fontId="1"/>
  </si>
  <si>
    <t>Ktonian Alchemist</t>
    <phoneticPr fontId="1"/>
  </si>
  <si>
    <t>火1水1地1</t>
    <rPh sb="0" eb="1">
      <t>ヒ</t>
    </rPh>
    <rPh sb="2" eb="3">
      <t>ミズ</t>
    </rPh>
    <rPh sb="4" eb="5">
      <t>チ</t>
    </rPh>
    <phoneticPr fontId="1"/>
  </si>
  <si>
    <t>火水地死+1:100%</t>
    <rPh sb="0" eb="1">
      <t>ヒ</t>
    </rPh>
    <rPh sb="1" eb="2">
      <t>ミズ</t>
    </rPh>
    <rPh sb="2" eb="3">
      <t>チ</t>
    </rPh>
    <rPh sb="3" eb="4">
      <t>シ</t>
    </rPh>
    <phoneticPr fontId="1"/>
  </si>
  <si>
    <t>Ktonian Necromancer</t>
    <phoneticPr fontId="1"/>
  </si>
  <si>
    <t>火1地2死2聖1</t>
    <rPh sb="0" eb="1">
      <t>ヒ</t>
    </rPh>
    <rPh sb="2" eb="3">
      <t>チ</t>
    </rPh>
    <rPh sb="4" eb="5">
      <t>シ</t>
    </rPh>
    <rPh sb="6" eb="7">
      <t>セイ</t>
    </rPh>
    <phoneticPr fontId="1"/>
  </si>
  <si>
    <t>火地星死+1:100% 火地星死+1:10%</t>
    <rPh sb="0" eb="1">
      <t>ヒ</t>
    </rPh>
    <rPh sb="1" eb="2">
      <t>チ</t>
    </rPh>
    <rPh sb="2" eb="3">
      <t>ホシ</t>
    </rPh>
    <rPh sb="3" eb="4">
      <t>シ</t>
    </rPh>
    <rPh sb="12" eb="13">
      <t>ヒ</t>
    </rPh>
    <rPh sb="13" eb="14">
      <t>チ</t>
    </rPh>
    <rPh sb="14" eb="15">
      <t>ホシ</t>
    </rPh>
    <rPh sb="15" eb="16">
      <t>シ</t>
    </rPh>
    <phoneticPr fontId="1"/>
  </si>
  <si>
    <t>17+</t>
    <phoneticPr fontId="1"/>
  </si>
  <si>
    <t>Agartha</t>
    <phoneticPr fontId="1"/>
  </si>
  <si>
    <t>Tomb Oracle</t>
    <phoneticPr fontId="1"/>
  </si>
  <si>
    <t>呼</t>
    <rPh sb="0" eb="1">
      <t>コ</t>
    </rPh>
    <phoneticPr fontId="1"/>
  </si>
  <si>
    <t>地3死3聖3</t>
    <rPh sb="0" eb="1">
      <t>チ</t>
    </rPh>
    <rPh sb="2" eb="3">
      <t>シ</t>
    </rPh>
    <rPh sb="4" eb="5">
      <t>セイ</t>
    </rPh>
    <phoneticPr fontId="1"/>
  </si>
  <si>
    <t>Summon Penumbrals</t>
    <phoneticPr fontId="1"/>
  </si>
  <si>
    <t>Awaken Shard Wights</t>
    <phoneticPr fontId="1"/>
  </si>
  <si>
    <t>Summon Umbrals</t>
    <phoneticPr fontId="1"/>
  </si>
  <si>
    <t>Awaken Sepulchral</t>
    <phoneticPr fontId="1"/>
  </si>
  <si>
    <t>Awaken Tomb Oracle</t>
    <phoneticPr fontId="1"/>
  </si>
  <si>
    <t>Hall of the Dead</t>
    <phoneticPr fontId="1"/>
  </si>
  <si>
    <t>Iron Marionettes</t>
    <phoneticPr fontId="1"/>
  </si>
  <si>
    <t>Iron Corpse Reanimation</t>
    <phoneticPr fontId="1"/>
  </si>
  <si>
    <t>Reanimate Ancestor</t>
    <phoneticPr fontId="1"/>
  </si>
  <si>
    <t>Flame Corpse Construction</t>
    <phoneticPr fontId="1"/>
  </si>
  <si>
    <t>Nightmare Construction</t>
    <phoneticPr fontId="1"/>
  </si>
  <si>
    <t>Ktonian Legion</t>
    <phoneticPr fontId="1"/>
  </si>
  <si>
    <t>Agartha</t>
    <phoneticPr fontId="1"/>
  </si>
  <si>
    <t>Awaken Sepulchral</t>
    <phoneticPr fontId="1"/>
  </si>
  <si>
    <t>死2</t>
    <rPh sb="0" eb="1">
      <t>シ</t>
    </rPh>
    <phoneticPr fontId="1"/>
  </si>
  <si>
    <t>地1</t>
    <rPh sb="0" eb="1">
      <t>チ</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</si>
  <si>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</si>
  <si>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</si>
  <si>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</si>
  <si>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魔法の武器を持つ神聖なるAncient OneのミイラSepulchralを1体召喚します</t>
    <rPh sb="0" eb="2">
      <t>マホウ</t>
    </rPh>
    <rPh sb="3" eb="5">
      <t>ブキ</t>
    </rPh>
    <rPh sb="6" eb="7">
      <t>モ</t>
    </rPh>
    <rPh sb="8" eb="10">
      <t>シンセイ</t>
    </rPh>
    <rPh sb="39" eb="40">
      <t>タイ</t>
    </rPh>
    <rPh sb="40" eb="42">
      <t>ショウカン</t>
    </rPh>
    <phoneticPr fontId="1"/>
  </si>
  <si>
    <t>Sepulchral</t>
    <phoneticPr fontId="1"/>
  </si>
  <si>
    <t>Awaken Tomb Oracle</t>
    <phoneticPr fontId="1"/>
  </si>
  <si>
    <t>死3</t>
    <rPh sb="0" eb="1">
      <t>シ</t>
    </rPh>
    <phoneticPr fontId="1"/>
  </si>
  <si>
    <t>地2</t>
    <rPh sb="0" eb="1">
      <t>チ</t>
    </rPh>
    <phoneticPr fontId="1"/>
  </si>
  <si>
    <t>指揮官召喚</t>
    <rPh sb="0" eb="3">
      <t>シキカン</t>
    </rPh>
    <rPh sb="3" eb="5">
      <t>ショウカン</t>
    </rPh>
    <phoneticPr fontId="1"/>
  </si>
  <si>
    <t>強大な魔力を持つPale OneのミイラTomb Oracleを召喚します</t>
    <rPh sb="0" eb="2">
      <t>キョウダイ</t>
    </rPh>
    <rPh sb="3" eb="5">
      <t>マリョク</t>
    </rPh>
    <rPh sb="6" eb="7">
      <t>モ</t>
    </rPh>
    <rPh sb="32" eb="34">
      <t>ショウカン</t>
    </rPh>
    <phoneticPr fontId="1"/>
  </si>
  <si>
    <t>Tomb Oracle</t>
    <phoneticPr fontId="1"/>
  </si>
  <si>
    <t>Hall of the Dead</t>
    <phoneticPr fontId="1"/>
  </si>
  <si>
    <t>死5</t>
    <rPh sb="0" eb="1">
      <t>シ</t>
    </rPh>
    <phoneticPr fontId="1"/>
  </si>
  <si>
    <t>呪いの武器を持つPale OneのミイラShard Wightを20+体召喚します</t>
    <phoneticPr fontId="1"/>
  </si>
  <si>
    <t>Shard Wight</t>
    <phoneticPr fontId="1"/>
  </si>
  <si>
    <t>20+4</t>
    <phoneticPr fontId="1"/>
  </si>
  <si>
    <t>Conjuration</t>
    <phoneticPr fontId="1"/>
  </si>
  <si>
    <t>Alteration</t>
    <phoneticPr fontId="1"/>
  </si>
  <si>
    <t>Iron Marionettes</t>
    <phoneticPr fontId="1"/>
  </si>
  <si>
    <t>地3</t>
    <rPh sb="0" eb="1">
      <t>チ</t>
    </rPh>
    <phoneticPr fontId="1"/>
  </si>
  <si>
    <t>戦闘</t>
    <rPh sb="0" eb="2">
      <t>セントウ</t>
    </rPh>
    <phoneticPr fontId="1"/>
  </si>
  <si>
    <t>水陸両用</t>
    <rPh sb="0" eb="2">
      <t>スイリク</t>
    </rPh>
    <rPh sb="2" eb="4">
      <t>リョウヨウ</t>
    </rPh>
    <phoneticPr fontId="1"/>
  </si>
  <si>
    <t>強化</t>
    <rPh sb="0" eb="2">
      <t>キョウカ</t>
    </rPh>
    <phoneticPr fontId="1"/>
  </si>
  <si>
    <t>広範囲のアンデッドの行動速度と攻撃技能を向上させます</t>
    <rPh sb="0" eb="3">
      <t>コウハンイ</t>
    </rPh>
    <phoneticPr fontId="1"/>
  </si>
  <si>
    <t>Unholy Power</t>
    <phoneticPr fontId="1"/>
  </si>
  <si>
    <t>アンデッドにのみ作用\n味方にのみ作用</t>
    <rPh sb="8" eb="10">
      <t>サヨウ</t>
    </rPh>
    <rPh sb="12" eb="14">
      <t>ミカタ</t>
    </rPh>
    <rPh sb="17" eb="19">
      <t>サヨウ</t>
    </rPh>
    <phoneticPr fontId="1"/>
  </si>
  <si>
    <t>Enchantment</t>
    <phoneticPr fontId="1"/>
  </si>
  <si>
    <t>Iron Corpse Reanimation</t>
    <phoneticPr fontId="1"/>
  </si>
  <si>
    <t>死1</t>
    <rPh sb="0" eb="1">
      <t>シ</t>
    </rPh>
    <phoneticPr fontId="1"/>
  </si>
  <si>
    <t>鋼で補強された強化ゾンビIron Corpseを5+体召喚します</t>
    <rPh sb="0" eb="1">
      <t>ハガネ</t>
    </rPh>
    <rPh sb="2" eb="4">
      <t>ホキョウ</t>
    </rPh>
    <rPh sb="7" eb="9">
      <t>キョウカ</t>
    </rPh>
    <rPh sb="26" eb="27">
      <t>タイ</t>
    </rPh>
    <rPh sb="27" eb="29">
      <t>ショウカン</t>
    </rPh>
    <phoneticPr fontId="1"/>
  </si>
  <si>
    <t>Iron Corpse</t>
    <phoneticPr fontId="1"/>
  </si>
  <si>
    <t>Reanimate Ancestor</t>
    <phoneticPr fontId="1"/>
  </si>
  <si>
    <t>強化ゾンビの指揮官Iron Ancestorを召喚します</t>
    <rPh sb="0" eb="2">
      <t>キョウカ</t>
    </rPh>
    <rPh sb="6" eb="9">
      <t>シキカン</t>
    </rPh>
    <rPh sb="23" eb="25">
      <t>ショウカン</t>
    </rPh>
    <phoneticPr fontId="1"/>
  </si>
  <si>
    <t>Iron Ancestor</t>
    <phoneticPr fontId="1"/>
  </si>
  <si>
    <t>Flame Corpse Construction</t>
    <phoneticPr fontId="1"/>
  </si>
  <si>
    <t>火1</t>
    <rPh sb="0" eb="1">
      <t>ヒ</t>
    </rPh>
    <phoneticPr fontId="1"/>
  </si>
  <si>
    <t>倒されると爆発する強化ゾンビFlame Corpseを1体召喚します</t>
    <rPh sb="0" eb="1">
      <t>タオ</t>
    </rPh>
    <rPh sb="5" eb="7">
      <t>バクハツ</t>
    </rPh>
    <rPh sb="9" eb="11">
      <t>キョウカ</t>
    </rPh>
    <rPh sb="28" eb="29">
      <t>タイ</t>
    </rPh>
    <rPh sb="29" eb="31">
      <t>ショウカン</t>
    </rPh>
    <phoneticPr fontId="1"/>
  </si>
  <si>
    <t>Flame Corpse</t>
    <phoneticPr fontId="1"/>
  </si>
  <si>
    <t>Nightmare Construction</t>
    <phoneticPr fontId="1"/>
  </si>
  <si>
    <t>Flame Barrel Nightmare</t>
    <phoneticPr fontId="1"/>
  </si>
  <si>
    <t>倒されると爆発する骨の馬Flame Barrel Nightmareを1体召喚します</t>
    <rPh sb="0" eb="1">
      <t>タオ</t>
    </rPh>
    <rPh sb="5" eb="7">
      <t>バクハツ</t>
    </rPh>
    <rPh sb="9" eb="10">
      <t>ホネ</t>
    </rPh>
    <rPh sb="11" eb="12">
      <t>ウマ</t>
    </rPh>
    <rPh sb="36" eb="37">
      <t>タイ</t>
    </rPh>
    <rPh sb="37" eb="39">
      <t>ショウカン</t>
    </rPh>
    <phoneticPr fontId="1"/>
  </si>
  <si>
    <t>Ktonian Legion</t>
    <phoneticPr fontId="1"/>
  </si>
  <si>
    <t>鋼で補強された強化ゾンビIron Corpseを30+体召喚します</t>
    <phoneticPr fontId="1"/>
  </si>
  <si>
    <t>30+5</t>
    <phoneticPr fontId="1"/>
  </si>
  <si>
    <t>雑貨</t>
    <rPh sb="0" eb="2">
      <t>ザッカ</t>
    </rPh>
    <phoneticPr fontId="1"/>
  </si>
  <si>
    <t>Mercury Barrel</t>
    <phoneticPr fontId="1"/>
  </si>
  <si>
    <t>水1</t>
    <rPh sb="0" eb="1">
      <t>ミズ</t>
    </rPh>
    <phoneticPr fontId="1"/>
  </si>
  <si>
    <t>随員：Living Mercury1体</t>
    <rPh sb="0" eb="2">
      <t>ズイイン</t>
    </rPh>
    <rPh sb="18" eb="19">
      <t>タイ</t>
    </rPh>
    <phoneticPr fontId="1"/>
  </si>
  <si>
    <t>生ける水銀の住処。毒を撒くので不用意な使用は危険</t>
    <rPh sb="0" eb="1">
      <t>イ</t>
    </rPh>
    <rPh sb="3" eb="5">
      <t>スイギン</t>
    </rPh>
    <rPh sb="6" eb="8">
      <t>スミカ</t>
    </rPh>
    <rPh sb="9" eb="10">
      <t>ドク</t>
    </rPh>
    <rPh sb="11" eb="12">
      <t>マ</t>
    </rPh>
    <rPh sb="15" eb="18">
      <t>フヨウイ</t>
    </rPh>
    <rPh sb="19" eb="21">
      <t>シヨウ</t>
    </rPh>
    <rPh sb="22" eb="24">
      <t>キケン</t>
    </rPh>
    <phoneticPr fontId="1"/>
  </si>
  <si>
    <t>片手</t>
    <rPh sb="0" eb="2">
      <t>カタテ</t>
    </rPh>
    <phoneticPr fontId="1"/>
  </si>
  <si>
    <t>Vajra</t>
    <phoneticPr fontId="1"/>
  </si>
  <si>
    <t>星2</t>
    <rPh sb="0" eb="1">
      <t>ホシ</t>
    </rPh>
    <phoneticPr fontId="1"/>
  </si>
  <si>
    <t>突魔</t>
    <rPh sb="0" eb="1">
      <t>トツ</t>
    </rPh>
    <rPh sb="1" eb="2">
      <t>マ</t>
    </rPh>
    <phoneticPr fontId="1"/>
  </si>
  <si>
    <t>Shock</t>
    <phoneticPr fontId="1"/>
  </si>
  <si>
    <t>戦闘時使用可能：Lightning Bolt</t>
    <rPh sb="0" eb="2">
      <t>セントウ</t>
    </rPh>
    <rPh sb="2" eb="3">
      <t>ジ</t>
    </rPh>
    <rPh sb="3" eb="5">
      <t>シヨウ</t>
    </rPh>
    <rPh sb="5" eb="7">
      <t>カノウ</t>
    </rPh>
    <phoneticPr fontId="1"/>
  </si>
  <si>
    <t>電撃を伴う独特な武器。雷撃も放てる</t>
    <rPh sb="0" eb="2">
      <t>デンゲキ</t>
    </rPh>
    <rPh sb="3" eb="4">
      <t>トモナ</t>
    </rPh>
    <rPh sb="5" eb="7">
      <t>ドクトク</t>
    </rPh>
    <rPh sb="8" eb="10">
      <t>ブキ</t>
    </rPh>
    <rPh sb="11" eb="13">
      <t>ライゲキ</t>
    </rPh>
    <rPh sb="14" eb="15">
      <t>ハナ</t>
    </rPh>
    <phoneticPr fontId="1"/>
  </si>
  <si>
    <t>Mercury Barrel</t>
    <phoneticPr fontId="1"/>
  </si>
  <si>
    <t>Agartha</t>
    <phoneticPr fontId="1"/>
  </si>
  <si>
    <t>陸上下位</t>
    <rPh sb="0" eb="2">
      <t>リクジョウ</t>
    </rPh>
    <rPh sb="2" eb="4">
      <t>カイ</t>
    </rPh>
    <phoneticPr fontId="1"/>
  </si>
  <si>
    <t>洞窟下位</t>
    <rPh sb="0" eb="2">
      <t>ドウクツ</t>
    </rPh>
    <rPh sb="2" eb="4">
      <t>カイ</t>
    </rPh>
    <phoneticPr fontId="1"/>
  </si>
  <si>
    <t>陸上上位</t>
    <rPh sb="0" eb="2">
      <t>リクジョウ</t>
    </rPh>
    <rPh sb="2" eb="4">
      <t>ジョウイ</t>
    </rPh>
    <phoneticPr fontId="1"/>
  </si>
  <si>
    <t>陸上要塞</t>
    <rPh sb="0" eb="2">
      <t>リクジョウ</t>
    </rPh>
    <rPh sb="2" eb="4">
      <t>ヨウサイ</t>
    </rPh>
    <phoneticPr fontId="1"/>
  </si>
  <si>
    <t>Cave Captain</t>
    <phoneticPr fontId="1"/>
  </si>
  <si>
    <t>Agarthan Light Infantry:10　Agarthan Infantry:10</t>
    <phoneticPr fontId="1"/>
  </si>
  <si>
    <t>Entrance Guard:10</t>
    <phoneticPr fontId="1"/>
  </si>
  <si>
    <t>通常の陸上下位構成に追加配備</t>
    <rPh sb="0" eb="2">
      <t>ツウジョウ</t>
    </rPh>
    <rPh sb="3" eb="5">
      <t>リクジョウ</t>
    </rPh>
    <rPh sb="5" eb="7">
      <t>カイ</t>
    </rPh>
    <rPh sb="7" eb="9">
      <t>コウセイ</t>
    </rPh>
    <rPh sb="10" eb="12">
      <t>ツイカ</t>
    </rPh>
    <rPh sb="12" eb="14">
      <t>ハイビ</t>
    </rPh>
    <phoneticPr fontId="1"/>
  </si>
  <si>
    <t>Gate Lord</t>
    <phoneticPr fontId="1"/>
  </si>
  <si>
    <t>Agarthan Heavy Infantry:20</t>
    <phoneticPr fontId="1"/>
  </si>
  <si>
    <t>Agarthan Light Crossbowman:8</t>
    <phoneticPr fontId="1"/>
  </si>
  <si>
    <t>Roots of the Earthの下にある暗き洞穴には、奇妙な単眼の人型種族が進化しました。
太陽に触れられることなく、彼らはPale Oneとして人間に知られるようになりました。
人間たちがこれらの青白き巨人たちに初めて出会った時、それは戦争でした。
Pale Oneの偽りの神が打ち破られたことで、古代の封印は崩れ、そして膨大なる破壊の力が解放されました。
Pale Oneはほぼ壊滅し、そして人間たちはAgarthaの洞穴へと侵入することができました。
そこで、彼らは素晴らしい富と、古代の秘密を発見しました。
人間たちはPale Oneに代わり、そして今では全てのAgarthaの住民は、大きな目を持つ青白い皮膚の人間です。
Ancient Oneが残した全てのものは、人間によって崇拝されるようになりました。
最初は、Ancientの像が崇拝され、Golem Crafterらによって命を吹き込まれましたが、大部分の像は大戦争の間に破壊され、それにより新たなる形の信仰が発展しました。
今や絶滅したPale Oneの木乃伊化された遺骸は崇拝され、降霊神官によって蘇生されます。
Pale Oneの木乃伊が神聖視される一方、人間の死者はそのように尊重されることはありません。
単純労働や戦争のために用いられ、Agarthaの死者は今、生者と共に歩きます。</t>
    <phoneticPr fontId="1"/>
  </si>
  <si>
    <t>溶岩人</t>
    <rPh sb="0" eb="2">
      <t>ヨウガン</t>
    </rPh>
    <rPh sb="2" eb="3">
      <t>ジン</t>
    </rPh>
    <phoneticPr fontId="1"/>
  </si>
  <si>
    <t>Growth/Death天秤による税収と人口変動率の変化を半減、食糧供給量の変化を無視。洞窟の要塞に税収/資源ボーナス</t>
    <phoneticPr fontId="1"/>
  </si>
  <si>
    <t>Growth/Death天秤による税収と人口変動率の変化を半減、食糧供給量の変化を無視。洞窟の要塞に税収/資源ボーナス</t>
    <phoneticPr fontId="1"/>
  </si>
  <si>
    <t>Heat2</t>
    <phoneticPr fontId="1"/>
  </si>
  <si>
    <t>Citadel</t>
    <phoneticPr fontId="1"/>
  </si>
  <si>
    <t>Standard</t>
    <phoneticPr fontId="1"/>
  </si>
  <si>
    <t>血の供犠を実行可能</t>
    <rPh sb="0" eb="1">
      <t>ケツ</t>
    </rPh>
    <rPh sb="2" eb="4">
      <t>キョウギ</t>
    </rPh>
    <rPh sb="5" eb="7">
      <t>ジッコウ</t>
    </rPh>
    <rPh sb="7" eb="9">
      <t>カノウ</t>
    </rPh>
    <phoneticPr fontId="1"/>
  </si>
  <si>
    <t>Temple of the Everburning Pyre, Temple Sanguine, The Smouldercone</t>
    <phoneticPr fontId="1"/>
  </si>
  <si>
    <t>火4</t>
    <rPh sb="0" eb="1">
      <t>ヒ</t>
    </rPh>
    <phoneticPr fontId="1"/>
  </si>
  <si>
    <t>州をHeat天秤へ傾ける</t>
    <phoneticPr fontId="1"/>
  </si>
  <si>
    <t>Slayer Newt</t>
    <phoneticPr fontId="1"/>
  </si>
  <si>
    <t>城</t>
    <rPh sb="0" eb="1">
      <t>シロ</t>
    </rPh>
    <phoneticPr fontId="1"/>
  </si>
  <si>
    <t>y</t>
    <phoneticPr fontId="1"/>
  </si>
  <si>
    <t>y</t>
    <phoneticPr fontId="1"/>
  </si>
  <si>
    <t>暗殺者</t>
    <rPh sb="0" eb="3">
      <t>アンサツシャ</t>
    </rPh>
    <phoneticPr fontId="1"/>
  </si>
  <si>
    <t>神聖な暗殺者。偵察も担うが少々高価</t>
    <rPh sb="0" eb="2">
      <t>シンセイ</t>
    </rPh>
    <rPh sb="3" eb="6">
      <t>アンサツシャ</t>
    </rPh>
    <rPh sb="7" eb="9">
      <t>テイサツ</t>
    </rPh>
    <rPh sb="10" eb="11">
      <t>ニナ</t>
    </rPh>
    <rPh sb="13" eb="15">
      <t>ショウショウ</t>
    </rPh>
    <rPh sb="15" eb="17">
      <t>コウカ</t>
    </rPh>
    <phoneticPr fontId="1"/>
  </si>
  <si>
    <t>12</t>
    <phoneticPr fontId="1"/>
  </si>
  <si>
    <t>w</t>
    <phoneticPr fontId="1"/>
  </si>
  <si>
    <t>Slayer Worm</t>
    <phoneticPr fontId="1"/>
  </si>
  <si>
    <t>レベル1の聖職者を兼ねる暗殺者。祝福を活かした暗殺が可能</t>
    <rPh sb="5" eb="8">
      <t>セイショクシャ</t>
    </rPh>
    <rPh sb="9" eb="10">
      <t>カ</t>
    </rPh>
    <rPh sb="12" eb="15">
      <t>アンサツシャ</t>
    </rPh>
    <rPh sb="16" eb="18">
      <t>シュクフク</t>
    </rPh>
    <rPh sb="19" eb="20">
      <t>イ</t>
    </rPh>
    <rPh sb="23" eb="25">
      <t>アンサツ</t>
    </rPh>
    <rPh sb="26" eb="28">
      <t>カノウ</t>
    </rPh>
    <phoneticPr fontId="1"/>
  </si>
  <si>
    <t>Abysian Commander</t>
    <phoneticPr fontId="1"/>
  </si>
  <si>
    <t>指揮官</t>
    <rPh sb="0" eb="3">
      <t>シキカン</t>
    </rPh>
    <phoneticPr fontId="1"/>
  </si>
  <si>
    <t>標準的な指揮官。混血種なので熱波は発さない</t>
    <rPh sb="0" eb="3">
      <t>ヒョウジュンテキ</t>
    </rPh>
    <rPh sb="4" eb="7">
      <t>シキカン</t>
    </rPh>
    <rPh sb="8" eb="10">
      <t>コンケツ</t>
    </rPh>
    <rPh sb="10" eb="11">
      <t>シュ</t>
    </rPh>
    <rPh sb="14" eb="16">
      <t>ネッパ</t>
    </rPh>
    <rPh sb="17" eb="18">
      <t>ハッ</t>
    </rPh>
    <phoneticPr fontId="1"/>
  </si>
  <si>
    <t>10</t>
    <phoneticPr fontId="1"/>
  </si>
  <si>
    <t>Sanguine Acolyte</t>
    <phoneticPr fontId="1"/>
  </si>
  <si>
    <t>聖職者</t>
    <rPh sb="0" eb="3">
      <t>セイショクシャ</t>
    </rPh>
    <phoneticPr fontId="1"/>
  </si>
  <si>
    <t>レベル1の聖職者。血の魔法技能も持つ</t>
    <rPh sb="5" eb="8">
      <t>セイショクシャ</t>
    </rPh>
    <rPh sb="9" eb="10">
      <t>ケツ</t>
    </rPh>
    <rPh sb="11" eb="13">
      <t>マホウ</t>
    </rPh>
    <rPh sb="13" eb="15">
      <t>ギノウ</t>
    </rPh>
    <rPh sb="16" eb="17">
      <t>モ</t>
    </rPh>
    <phoneticPr fontId="1"/>
  </si>
  <si>
    <t>14</t>
    <phoneticPr fontId="1"/>
  </si>
  <si>
    <t>Newt</t>
    <phoneticPr fontId="1"/>
  </si>
  <si>
    <t>レベル1の聖職者。火の魔法技能も持つ</t>
    <rPh sb="5" eb="8">
      <t>セイショクシャ</t>
    </rPh>
    <rPh sb="9" eb="10">
      <t>ヒ</t>
    </rPh>
    <rPh sb="11" eb="13">
      <t>マホウ</t>
    </rPh>
    <rPh sb="13" eb="15">
      <t>ギノウ</t>
    </rPh>
    <rPh sb="16" eb="17">
      <t>モ</t>
    </rPh>
    <phoneticPr fontId="1"/>
  </si>
  <si>
    <t>Anathemant Salamander</t>
    <phoneticPr fontId="1"/>
  </si>
  <si>
    <t>レベル2の聖職者。火と死の魔法技能も持つ</t>
    <rPh sb="5" eb="8">
      <t>セイショクシャ</t>
    </rPh>
    <rPh sb="9" eb="10">
      <t>ヒ</t>
    </rPh>
    <rPh sb="11" eb="12">
      <t>シ</t>
    </rPh>
    <rPh sb="13" eb="15">
      <t>マホウ</t>
    </rPh>
    <rPh sb="15" eb="17">
      <t>ギノウ</t>
    </rPh>
    <rPh sb="18" eb="19">
      <t>モ</t>
    </rPh>
    <phoneticPr fontId="1"/>
  </si>
  <si>
    <t>Sanguine Anathemant</t>
    <phoneticPr fontId="1"/>
  </si>
  <si>
    <t>レベル2の聖職者。血と火の魔法技能も持つ</t>
    <rPh sb="5" eb="8">
      <t>セイショクシャ</t>
    </rPh>
    <rPh sb="9" eb="10">
      <t>ケツ</t>
    </rPh>
    <rPh sb="11" eb="12">
      <t>ヒ</t>
    </rPh>
    <rPh sb="13" eb="15">
      <t>マホウ</t>
    </rPh>
    <rPh sb="15" eb="17">
      <t>ギノウ</t>
    </rPh>
    <rPh sb="18" eb="19">
      <t>モ</t>
    </rPh>
    <phoneticPr fontId="1"/>
  </si>
  <si>
    <t>Anathemant Dragon</t>
    <phoneticPr fontId="1"/>
  </si>
  <si>
    <t>都</t>
    <rPh sb="0" eb="1">
      <t>ミヤコ</t>
    </rPh>
    <phoneticPr fontId="1"/>
  </si>
  <si>
    <t>レベル3の聖職者。火と死の魔法技能も持つ</t>
    <rPh sb="5" eb="8">
      <t>セイショクシャ</t>
    </rPh>
    <rPh sb="9" eb="10">
      <t>ヒ</t>
    </rPh>
    <rPh sb="11" eb="12">
      <t>シ</t>
    </rPh>
    <rPh sb="13" eb="15">
      <t>マホウ</t>
    </rPh>
    <rPh sb="15" eb="17">
      <t>ギノウ</t>
    </rPh>
    <rPh sb="18" eb="19">
      <t>モ</t>
    </rPh>
    <phoneticPr fontId="1"/>
  </si>
  <si>
    <t>50+</t>
    <phoneticPr fontId="1"/>
  </si>
  <si>
    <t>10+</t>
    <phoneticPr fontId="1"/>
  </si>
  <si>
    <t>30+</t>
    <phoneticPr fontId="1"/>
  </si>
  <si>
    <t>Slayer Anathemant</t>
    <phoneticPr fontId="1"/>
  </si>
  <si>
    <t>レベル2の聖職者を兼ねる暗殺者。火などの魔法技能も持つ</t>
    <rPh sb="5" eb="8">
      <t>セイショクシャ</t>
    </rPh>
    <rPh sb="9" eb="10">
      <t>カ</t>
    </rPh>
    <rPh sb="12" eb="15">
      <t>アンサツシャ</t>
    </rPh>
    <rPh sb="16" eb="17">
      <t>ヒ</t>
    </rPh>
    <rPh sb="20" eb="22">
      <t>マホウ</t>
    </rPh>
    <rPh sb="22" eb="24">
      <t>ギノウ</t>
    </rPh>
    <rPh sb="25" eb="26">
      <t>モ</t>
    </rPh>
    <phoneticPr fontId="1"/>
  </si>
  <si>
    <t>5+</t>
    <phoneticPr fontId="1"/>
  </si>
  <si>
    <t>0+</t>
    <phoneticPr fontId="1"/>
  </si>
  <si>
    <t>Slayer Sanguine</t>
    <phoneticPr fontId="1"/>
  </si>
  <si>
    <t>レベル2の聖職者を兼ねる暗殺者。血の魔法技能も持つ</t>
    <rPh sb="5" eb="8">
      <t>セイショクシャ</t>
    </rPh>
    <rPh sb="9" eb="10">
      <t>カ</t>
    </rPh>
    <rPh sb="12" eb="15">
      <t>アンサツシャ</t>
    </rPh>
    <rPh sb="16" eb="17">
      <t>ケツ</t>
    </rPh>
    <rPh sb="18" eb="20">
      <t>マホウ</t>
    </rPh>
    <rPh sb="20" eb="22">
      <t>ギノウ</t>
    </rPh>
    <rPh sb="23" eb="24">
      <t>モ</t>
    </rPh>
    <phoneticPr fontId="1"/>
  </si>
  <si>
    <t>血と星の魔法技能を持つ。多少の異種交配の技能も持つ</t>
    <rPh sb="0" eb="1">
      <t>ケツ</t>
    </rPh>
    <rPh sb="2" eb="3">
      <t>ホシ</t>
    </rPh>
    <rPh sb="4" eb="6">
      <t>マホウ</t>
    </rPh>
    <rPh sb="6" eb="8">
      <t>ギノウ</t>
    </rPh>
    <rPh sb="9" eb="10">
      <t>モ</t>
    </rPh>
    <rPh sb="12" eb="14">
      <t>タショウ</t>
    </rPh>
    <rPh sb="15" eb="17">
      <t>イシュ</t>
    </rPh>
    <rPh sb="17" eb="19">
      <t>コウハイ</t>
    </rPh>
    <rPh sb="20" eb="22">
      <t>ギノウ</t>
    </rPh>
    <rPh sb="23" eb="24">
      <t>モ</t>
    </rPh>
    <phoneticPr fontId="1"/>
  </si>
  <si>
    <t>Abysian Axe Thrower</t>
    <phoneticPr fontId="1"/>
  </si>
  <si>
    <t>歩兵</t>
    <rPh sb="0" eb="2">
      <t>ホヘイ</t>
    </rPh>
    <phoneticPr fontId="1"/>
  </si>
  <si>
    <t>Abysian Light Infantry</t>
    <phoneticPr fontId="1"/>
  </si>
  <si>
    <t>槍と大盾を持つ軽歩兵。軽装ながら槍と盾でそこそこ耐える</t>
    <rPh sb="0" eb="1">
      <t>ヤリ</t>
    </rPh>
    <rPh sb="2" eb="3">
      <t>オオ</t>
    </rPh>
    <rPh sb="3" eb="4">
      <t>タテ</t>
    </rPh>
    <rPh sb="5" eb="6">
      <t>モ</t>
    </rPh>
    <rPh sb="7" eb="8">
      <t>ケイ</t>
    </rPh>
    <rPh sb="8" eb="10">
      <t>ホヘイ</t>
    </rPh>
    <rPh sb="11" eb="13">
      <t>ケイソウ</t>
    </rPh>
    <rPh sb="16" eb="17">
      <t>ヤリ</t>
    </rPh>
    <rPh sb="18" eb="19">
      <t>タテ</t>
    </rPh>
    <rPh sb="24" eb="25">
      <t>タ</t>
    </rPh>
    <phoneticPr fontId="1"/>
  </si>
  <si>
    <t>斧、投斧、盾を持つ軽歩兵。貴重な飛び道具だが弾は少ない</t>
    <rPh sb="0" eb="1">
      <t>オノ</t>
    </rPh>
    <rPh sb="2" eb="3">
      <t>ナ</t>
    </rPh>
    <rPh sb="3" eb="4">
      <t>オノ</t>
    </rPh>
    <rPh sb="5" eb="6">
      <t>タテ</t>
    </rPh>
    <rPh sb="7" eb="8">
      <t>モ</t>
    </rPh>
    <rPh sb="9" eb="10">
      <t>ケイ</t>
    </rPh>
    <rPh sb="10" eb="12">
      <t>ホヘイ</t>
    </rPh>
    <rPh sb="13" eb="15">
      <t>キチョウ</t>
    </rPh>
    <rPh sb="16" eb="17">
      <t>ト</t>
    </rPh>
    <rPh sb="18" eb="20">
      <t>ドウグ</t>
    </rPh>
    <rPh sb="22" eb="23">
      <t>タマ</t>
    </rPh>
    <rPh sb="24" eb="25">
      <t>スク</t>
    </rPh>
    <phoneticPr fontId="1"/>
  </si>
  <si>
    <t>Abysian Lignt Infantry</t>
    <phoneticPr fontId="1"/>
  </si>
  <si>
    <t>斧と大盾を持つ軽歩兵。攻撃力に優れるが迎撃されやすい</t>
    <rPh sb="0" eb="1">
      <t>オノ</t>
    </rPh>
    <rPh sb="2" eb="3">
      <t>オオ</t>
    </rPh>
    <rPh sb="3" eb="4">
      <t>タテ</t>
    </rPh>
    <rPh sb="5" eb="6">
      <t>モ</t>
    </rPh>
    <rPh sb="7" eb="8">
      <t>ケイ</t>
    </rPh>
    <rPh sb="8" eb="10">
      <t>ホヘイ</t>
    </rPh>
    <rPh sb="11" eb="14">
      <t>コウゲキリョク</t>
    </rPh>
    <rPh sb="15" eb="16">
      <t>スグ</t>
    </rPh>
    <rPh sb="19" eb="21">
      <t>ゲイゲキ</t>
    </rPh>
    <phoneticPr fontId="1"/>
  </si>
  <si>
    <t>Abysian Heavy Infantry</t>
    <phoneticPr fontId="1"/>
  </si>
  <si>
    <t>8</t>
    <phoneticPr fontId="1"/>
  </si>
  <si>
    <t>朝星棒と大盾を持つ重歩兵。盾を持つ敵に少し有利</t>
    <rPh sb="0" eb="1">
      <t>アサ</t>
    </rPh>
    <rPh sb="1" eb="2">
      <t>ホシ</t>
    </rPh>
    <rPh sb="2" eb="3">
      <t>ボウ</t>
    </rPh>
    <rPh sb="4" eb="5">
      <t>オオ</t>
    </rPh>
    <rPh sb="5" eb="6">
      <t>タテ</t>
    </rPh>
    <rPh sb="7" eb="8">
      <t>モ</t>
    </rPh>
    <rPh sb="9" eb="10">
      <t>ジュウ</t>
    </rPh>
    <rPh sb="10" eb="12">
      <t>ホヘイ</t>
    </rPh>
    <rPh sb="13" eb="14">
      <t>タテ</t>
    </rPh>
    <rPh sb="15" eb="16">
      <t>モ</t>
    </rPh>
    <rPh sb="17" eb="18">
      <t>テキ</t>
    </rPh>
    <rPh sb="19" eb="20">
      <t>スコ</t>
    </rPh>
    <rPh sb="21" eb="23">
      <t>ユウリ</t>
    </rPh>
    <phoneticPr fontId="1"/>
  </si>
  <si>
    <t>斧と大盾を持つ重歩兵。丈夫だが迎撃には弱い</t>
    <rPh sb="0" eb="1">
      <t>オノ</t>
    </rPh>
    <rPh sb="2" eb="3">
      <t>オオ</t>
    </rPh>
    <rPh sb="3" eb="4">
      <t>タテ</t>
    </rPh>
    <rPh sb="5" eb="6">
      <t>モ</t>
    </rPh>
    <rPh sb="7" eb="8">
      <t>ジュウ</t>
    </rPh>
    <rPh sb="8" eb="10">
      <t>ホヘイ</t>
    </rPh>
    <rPh sb="11" eb="13">
      <t>ジョウブ</t>
    </rPh>
    <rPh sb="15" eb="17">
      <t>ゲイゲキ</t>
    </rPh>
    <rPh sb="19" eb="20">
      <t>ヨワ</t>
    </rPh>
    <phoneticPr fontId="1"/>
  </si>
  <si>
    <t>戦斧を持つ重歩兵。一撃の威力に優れる</t>
    <rPh sb="0" eb="1">
      <t>セン</t>
    </rPh>
    <rPh sb="1" eb="2">
      <t>オノ</t>
    </rPh>
    <rPh sb="3" eb="4">
      <t>モ</t>
    </rPh>
    <rPh sb="5" eb="6">
      <t>ジュウ</t>
    </rPh>
    <rPh sb="6" eb="8">
      <t>ホヘイ</t>
    </rPh>
    <rPh sb="9" eb="11">
      <t>イチゲキ</t>
    </rPh>
    <rPh sb="12" eb="14">
      <t>イリョク</t>
    </rPh>
    <rPh sb="15" eb="16">
      <t>スグ</t>
    </rPh>
    <phoneticPr fontId="1"/>
  </si>
  <si>
    <t>連接棍を持つ重歩兵。盾を迂回しやすい二連攻撃を放つ</t>
    <rPh sb="0" eb="2">
      <t>レンセツ</t>
    </rPh>
    <rPh sb="2" eb="3">
      <t>コン</t>
    </rPh>
    <rPh sb="4" eb="5">
      <t>モ</t>
    </rPh>
    <rPh sb="6" eb="7">
      <t>ジュウ</t>
    </rPh>
    <rPh sb="7" eb="9">
      <t>ホヘイ</t>
    </rPh>
    <rPh sb="10" eb="11">
      <t>タテ</t>
    </rPh>
    <rPh sb="12" eb="14">
      <t>ウカイ</t>
    </rPh>
    <rPh sb="18" eb="19">
      <t>ニ</t>
    </rPh>
    <rPh sb="19" eb="20">
      <t>レン</t>
    </rPh>
    <rPh sb="20" eb="22">
      <t>コウゲキ</t>
    </rPh>
    <rPh sb="23" eb="24">
      <t>ハナ</t>
    </rPh>
    <phoneticPr fontId="1"/>
  </si>
  <si>
    <t>Warbred</t>
    <phoneticPr fontId="1"/>
  </si>
  <si>
    <t>戦斧を持つ重装狂戦士。他より大型でその分は強靭</t>
    <rPh sb="0" eb="1">
      <t>セン</t>
    </rPh>
    <rPh sb="1" eb="2">
      <t>オノ</t>
    </rPh>
    <rPh sb="3" eb="4">
      <t>モ</t>
    </rPh>
    <rPh sb="5" eb="6">
      <t>ジュウ</t>
    </rPh>
    <rPh sb="6" eb="7">
      <t>ソウ</t>
    </rPh>
    <rPh sb="7" eb="8">
      <t>キョウ</t>
    </rPh>
    <rPh sb="8" eb="10">
      <t>センシ</t>
    </rPh>
    <rPh sb="11" eb="12">
      <t>ホカ</t>
    </rPh>
    <rPh sb="14" eb="16">
      <t>オオガタ</t>
    </rPh>
    <rPh sb="19" eb="20">
      <t>ブン</t>
    </rPh>
    <rPh sb="21" eb="23">
      <t>キョウジン</t>
    </rPh>
    <phoneticPr fontId="1"/>
  </si>
  <si>
    <t>Guardian of the Pyre</t>
    <phoneticPr fontId="1"/>
  </si>
  <si>
    <t>朝星棒と大盾を持つ重歩兵。純血種であり熱波を放つ</t>
    <rPh sb="0" eb="1">
      <t>アサ</t>
    </rPh>
    <rPh sb="1" eb="2">
      <t>ホシ</t>
    </rPh>
    <rPh sb="2" eb="3">
      <t>ボウ</t>
    </rPh>
    <rPh sb="4" eb="5">
      <t>オオ</t>
    </rPh>
    <rPh sb="5" eb="6">
      <t>タテ</t>
    </rPh>
    <rPh sb="7" eb="8">
      <t>モ</t>
    </rPh>
    <rPh sb="9" eb="10">
      <t>ジュウ</t>
    </rPh>
    <rPh sb="10" eb="12">
      <t>ホヘイ</t>
    </rPh>
    <rPh sb="13" eb="15">
      <t>ジュンケツ</t>
    </rPh>
    <rPh sb="15" eb="16">
      <t>シュ</t>
    </rPh>
    <rPh sb="19" eb="21">
      <t>ネッパ</t>
    </rPh>
    <rPh sb="22" eb="23">
      <t>ハナ</t>
    </rPh>
    <phoneticPr fontId="1"/>
  </si>
  <si>
    <t>兵士</t>
    <rPh sb="0" eb="2">
      <t>ヘイシ</t>
    </rPh>
    <phoneticPr fontId="1"/>
  </si>
  <si>
    <t>Abysia</t>
    <phoneticPr fontId="1"/>
  </si>
  <si>
    <t>Slayer Worm</t>
    <phoneticPr fontId="1"/>
  </si>
  <si>
    <t>聖1</t>
    <rPh sb="0" eb="1">
      <t>セイ</t>
    </rPh>
    <phoneticPr fontId="1"/>
  </si>
  <si>
    <t>Sanguine Acolyte</t>
    <phoneticPr fontId="1"/>
  </si>
  <si>
    <t>血1聖1</t>
    <rPh sb="0" eb="1">
      <t>ケツ</t>
    </rPh>
    <rPh sb="2" eb="3">
      <t>セイ</t>
    </rPh>
    <phoneticPr fontId="1"/>
  </si>
  <si>
    <t>Newt</t>
    <phoneticPr fontId="1"/>
  </si>
  <si>
    <t>火1聖1</t>
    <rPh sb="0" eb="1">
      <t>ヒ</t>
    </rPh>
    <rPh sb="2" eb="3">
      <t>セイ</t>
    </rPh>
    <phoneticPr fontId="1"/>
  </si>
  <si>
    <t>Anathemant Salamander</t>
    <phoneticPr fontId="1"/>
  </si>
  <si>
    <t>火2死1聖2</t>
    <rPh sb="0" eb="1">
      <t>ヒ</t>
    </rPh>
    <rPh sb="2" eb="3">
      <t>シ</t>
    </rPh>
    <rPh sb="4" eb="5">
      <t>セイ</t>
    </rPh>
    <phoneticPr fontId="1"/>
  </si>
  <si>
    <t>Sanguine Anathemant</t>
    <phoneticPr fontId="1"/>
  </si>
  <si>
    <t>火1血2聖2</t>
    <rPh sb="0" eb="1">
      <t>ヒ</t>
    </rPh>
    <rPh sb="2" eb="3">
      <t>ケツ</t>
    </rPh>
    <rPh sb="4" eb="5">
      <t>セイ</t>
    </rPh>
    <phoneticPr fontId="1"/>
  </si>
  <si>
    <t>Anathemant Dragon</t>
    <phoneticPr fontId="1"/>
  </si>
  <si>
    <t>火2死1聖3</t>
    <rPh sb="0" eb="1">
      <t>ヒ</t>
    </rPh>
    <rPh sb="2" eb="3">
      <t>シ</t>
    </rPh>
    <rPh sb="4" eb="5">
      <t>セイ</t>
    </rPh>
    <phoneticPr fontId="1"/>
  </si>
  <si>
    <t>火死+1:100%</t>
    <rPh sb="0" eb="1">
      <t>ヒ</t>
    </rPh>
    <rPh sb="1" eb="2">
      <t>シ</t>
    </rPh>
    <phoneticPr fontId="1"/>
  </si>
  <si>
    <t>Slayer Anathemant</t>
    <phoneticPr fontId="1"/>
  </si>
  <si>
    <t>火1聖2</t>
    <rPh sb="0" eb="1">
      <t>ヒ</t>
    </rPh>
    <rPh sb="2" eb="3">
      <t>セイ</t>
    </rPh>
    <phoneticPr fontId="1"/>
  </si>
  <si>
    <t>Slayer Sanguine</t>
    <phoneticPr fontId="1"/>
  </si>
  <si>
    <t>血2聖2</t>
    <rPh sb="0" eb="1">
      <t>ケツ</t>
    </rPh>
    <rPh sb="2" eb="3">
      <t>セイ</t>
    </rPh>
    <phoneticPr fontId="1"/>
  </si>
  <si>
    <t>Warlock Apprentice</t>
    <phoneticPr fontId="1"/>
  </si>
  <si>
    <t>星1血2</t>
    <rPh sb="0" eb="1">
      <t>ホシ</t>
    </rPh>
    <rPh sb="2" eb="3">
      <t>ケツ</t>
    </rPh>
    <phoneticPr fontId="1"/>
  </si>
  <si>
    <t>Warlock</t>
    <phoneticPr fontId="1"/>
  </si>
  <si>
    <t>星2血3</t>
    <rPh sb="0" eb="1">
      <t>ホシ</t>
    </rPh>
    <rPh sb="2" eb="3">
      <t>ケツ</t>
    </rPh>
    <phoneticPr fontId="1"/>
  </si>
  <si>
    <t>火地星血+1:100% 火地星血+1:10%</t>
    <rPh sb="0" eb="1">
      <t>ヒ</t>
    </rPh>
    <rPh sb="1" eb="2">
      <t>チ</t>
    </rPh>
    <rPh sb="2" eb="3">
      <t>ホシ</t>
    </rPh>
    <rPh sb="3" eb="4">
      <t>ケツ</t>
    </rPh>
    <rPh sb="12" eb="13">
      <t>ヒ</t>
    </rPh>
    <rPh sb="13" eb="14">
      <t>チ</t>
    </rPh>
    <rPh sb="14" eb="15">
      <t>ホシ</t>
    </rPh>
    <rPh sb="15" eb="16">
      <t>ケツ</t>
    </rPh>
    <phoneticPr fontId="1"/>
  </si>
  <si>
    <t>17+</t>
    <phoneticPr fontId="1"/>
  </si>
  <si>
    <t>Abysia</t>
    <phoneticPr fontId="1"/>
  </si>
  <si>
    <t>Summon Abysian Ancestors</t>
    <phoneticPr fontId="1"/>
  </si>
  <si>
    <t>Pride of Lions</t>
    <phoneticPr fontId="1"/>
  </si>
  <si>
    <t>Contact Scorpion Man</t>
    <phoneticPr fontId="1"/>
  </si>
  <si>
    <t>Hellscape</t>
    <phoneticPr fontId="1"/>
  </si>
  <si>
    <t>Liquid Flames of Rhuax</t>
    <phoneticPr fontId="1"/>
  </si>
  <si>
    <t>Inner Furnace</t>
    <phoneticPr fontId="1"/>
  </si>
  <si>
    <t>Reawaken Fossil</t>
    <phoneticPr fontId="1"/>
  </si>
  <si>
    <t>Infernal Breeding</t>
    <phoneticPr fontId="1"/>
  </si>
  <si>
    <t>Summon Abysian Ancestors</t>
    <phoneticPr fontId="1"/>
  </si>
  <si>
    <t>死1</t>
    <rPh sb="0" eb="1">
      <t>シ</t>
    </rPh>
    <phoneticPr fontId="1"/>
  </si>
  <si>
    <t>火1</t>
    <rPh sb="0" eb="1">
      <t>ヒ</t>
    </rPh>
    <phoneticPr fontId="1"/>
  </si>
  <si>
    <t>Conjuration</t>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</si>
  <si>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</si>
  <si>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</si>
  <si>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</si>
  <si>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Abysianの神聖なる亡霊戦士Smoulderghostを5体召喚します</t>
    <rPh sb="8" eb="10">
      <t>シンセイ</t>
    </rPh>
    <phoneticPr fontId="1"/>
  </si>
  <si>
    <t>Smoulderghost</t>
    <phoneticPr fontId="1"/>
  </si>
  <si>
    <t>Enchantment</t>
    <phoneticPr fontId="1"/>
  </si>
  <si>
    <t>Reawaken Fossil</t>
    <phoneticPr fontId="1"/>
  </si>
  <si>
    <t>地2</t>
    <rPh sb="0" eb="1">
      <t>チ</t>
    </rPh>
    <phoneticPr fontId="1"/>
  </si>
  <si>
    <t>水陸両用</t>
    <rPh sb="0" eb="2">
      <t>スイリク</t>
    </rPh>
    <rPh sb="2" eb="4">
      <t>リョウヨウ</t>
    </rPh>
    <phoneticPr fontId="1"/>
  </si>
  <si>
    <t>硬いが脆い化石化した巨人Fossilized Giantを5+体召喚します</t>
    <rPh sb="0" eb="1">
      <t>カタ</t>
    </rPh>
    <rPh sb="3" eb="4">
      <t>モロ</t>
    </rPh>
    <rPh sb="5" eb="8">
      <t>カセキカ</t>
    </rPh>
    <rPh sb="10" eb="12">
      <t>キョジン</t>
    </rPh>
    <rPh sb="31" eb="32">
      <t>タイ</t>
    </rPh>
    <rPh sb="32" eb="34">
      <t>ショウカン</t>
    </rPh>
    <phoneticPr fontId="1"/>
  </si>
  <si>
    <t>Fossilized Giant</t>
    <phoneticPr fontId="1"/>
  </si>
  <si>
    <t>Abysian Commander</t>
    <phoneticPr fontId="1"/>
  </si>
  <si>
    <t>Abysian Light Infantry:10　Abysian Light Infantry:10</t>
    <phoneticPr fontId="1"/>
  </si>
  <si>
    <t>Infantryは槍装備と斧装備</t>
    <rPh sb="9" eb="10">
      <t>ヤリ</t>
    </rPh>
    <rPh sb="10" eb="12">
      <t>ソウビ</t>
    </rPh>
    <rPh sb="13" eb="14">
      <t>オノ</t>
    </rPh>
    <rPh sb="14" eb="16">
      <t>ソウビ</t>
    </rPh>
    <phoneticPr fontId="1"/>
  </si>
  <si>
    <t>Abysian Axe Thrower:15</t>
    <phoneticPr fontId="1"/>
  </si>
  <si>
    <t>Abysian Axe Thrower:6</t>
    <phoneticPr fontId="1"/>
  </si>
  <si>
    <t>Warlockがその恐ろしい交配実験を始めた時、彼らは意図せずしてAbysiaの破滅を招いていました。
しかし、脅威となったのはDemonbredではありませんでした。
害虫のように増え、国中に蔓延したHumanbredこそが、真の脅威でした。
現在、Smoulderconeの熱は純粋なAbysianの減少と共に衰え、魔法はこの地から消えつつあります。
他の魔力の源が必要とされ、古代の血のカルトは熱意を持って再建されました。
今や稀となった純血種のAbysianは、聖職者や聖戦士として仕えます。</t>
    <phoneticPr fontId="1"/>
  </si>
  <si>
    <t>Caelumは、最も高い山の頂に住まう翼持つ人型生物らの魔権政治の国です。
古くは、Yazataとして知られる半神に率いられた三つのCaelian部族が存在しました。
数世紀前、浄化の炎を汚染し、Seraphineの神聖なる職務を汚したことにより、Rapter部族のHarab Seraphは非難されました。
彼らはAirya部族のHigh Seraphによって有罪とされ、それにより内戦が始まりました。
Raptor部族は追放され、世界中に散らばりました。
しかし今、新たなる神が現れ、散り散りになった部族は集結しました。
RaptorはCaelumへと帰還し、魔権政治を打ち倒しました。
新たなる暗き信仰の魔法神官、Harab SeraphはHigh Seraphに代わり、黒き翼を持つRaptorは選ばれし支配者層となりました。
今や、Raptorは他国へとその目を向けています。
Harab Seraphは、風、死、地の魔法に長けています。
Airya Seraphの少数は今も残っていますが、Ice Crafterは鉄の武器を鍛造するRaptorの魔法鍛冶、Iron Crafterに取って代わられました。
かつての魔法の氷の神秘は、殆ど忘れ去られました。
Caelianは華奢な体格をしています。
Raptorは僅かながら強靭で、他の部族よりも軍事的に優れています。
彼らは他のCaelianほどの元素への抵抗力は持ちません。
Airya部族のCaelianは寒さへの抵抗力を持ちますが、彼らはごく少数しか残っていません。
Spire HornのCaelianは冷気への抵抗力に劣りますが、電撃に部分的な耐性を持ちます。
Caelianは優れた射手であり、たとえ彼らが巨大なMammothのような重装部隊を保有しているとしても、一撃離脱の戦術を好みます。</t>
    <phoneticPr fontId="1"/>
  </si>
  <si>
    <t>有翼人</t>
    <rPh sb="0" eb="1">
      <t>ユウ</t>
    </rPh>
    <rPh sb="1" eb="2">
      <t>ヨク</t>
    </rPh>
    <rPh sb="2" eb="3">
      <t>ジン</t>
    </rPh>
    <phoneticPr fontId="1"/>
  </si>
  <si>
    <t>Cold1</t>
    <phoneticPr fontId="1"/>
  </si>
  <si>
    <t>Citadel</t>
    <phoneticPr fontId="1"/>
  </si>
  <si>
    <t>The Citadel of Frozen Crystal, Ravens Vale</t>
    <phoneticPr fontId="1"/>
  </si>
  <si>
    <t>風1水1地1死1</t>
    <rPh sb="0" eb="1">
      <t>カゼ</t>
    </rPh>
    <rPh sb="2" eb="3">
      <t>ミズ</t>
    </rPh>
    <rPh sb="4" eb="5">
      <t>チ</t>
    </rPh>
    <rPh sb="6" eb="7">
      <t>シ</t>
    </rPh>
    <phoneticPr fontId="1"/>
  </si>
  <si>
    <t>Airya Scout</t>
    <phoneticPr fontId="1"/>
  </si>
  <si>
    <t>斥候</t>
    <rPh sb="0" eb="2">
      <t>セッコウ</t>
    </rPh>
    <phoneticPr fontId="1"/>
  </si>
  <si>
    <t>飛行する斥候。隠れるのも上手く非常に役立つ</t>
    <phoneticPr fontId="1"/>
  </si>
  <si>
    <t>22</t>
    <phoneticPr fontId="1"/>
  </si>
  <si>
    <t>f</t>
    <phoneticPr fontId="1"/>
  </si>
  <si>
    <t>レベル1の聖職者。緑や風の魔法と非常に優秀なHealer技能も保有</t>
    <rPh sb="5" eb="8">
      <t>セイショクシャ</t>
    </rPh>
    <rPh sb="9" eb="10">
      <t>ミドリ</t>
    </rPh>
    <rPh sb="11" eb="12">
      <t>カゼ</t>
    </rPh>
    <rPh sb="13" eb="15">
      <t>マホウ</t>
    </rPh>
    <rPh sb="16" eb="18">
      <t>ヒジョウ</t>
    </rPh>
    <rPh sb="19" eb="21">
      <t>ユウシュウ</t>
    </rPh>
    <rPh sb="28" eb="30">
      <t>ギノウ</t>
    </rPh>
    <rPh sb="31" eb="33">
      <t>ホユウ</t>
    </rPh>
    <phoneticPr fontId="1"/>
  </si>
  <si>
    <t>Storm General</t>
  </si>
  <si>
    <t>Raven Lord</t>
    <phoneticPr fontId="1"/>
  </si>
  <si>
    <t>城</t>
    <rPh sb="0" eb="1">
      <t>シロ</t>
    </rPh>
    <phoneticPr fontId="1"/>
  </si>
  <si>
    <t>指揮官</t>
    <rPh sb="0" eb="3">
      <t>シキカン</t>
    </rPh>
    <phoneticPr fontId="1"/>
  </si>
  <si>
    <t>隠密行動可能な指揮官。指揮能力自体は乏しい</t>
    <rPh sb="0" eb="2">
      <t>オンミツ</t>
    </rPh>
    <rPh sb="2" eb="4">
      <t>コウドウ</t>
    </rPh>
    <rPh sb="4" eb="6">
      <t>カノウ</t>
    </rPh>
    <rPh sb="7" eb="10">
      <t>シキカン</t>
    </rPh>
    <rPh sb="11" eb="13">
      <t>シキ</t>
    </rPh>
    <rPh sb="13" eb="15">
      <t>ノウリョク</t>
    </rPh>
    <rPh sb="15" eb="17">
      <t>ジタイ</t>
    </rPh>
    <rPh sb="18" eb="19">
      <t>トボ</t>
    </rPh>
    <phoneticPr fontId="1"/>
  </si>
  <si>
    <t>20</t>
    <phoneticPr fontId="1"/>
  </si>
  <si>
    <t>f</t>
    <phoneticPr fontId="1"/>
  </si>
  <si>
    <t>Harab Seraph</t>
    <phoneticPr fontId="1"/>
  </si>
  <si>
    <t>魔術師</t>
    <rPh sb="0" eb="3">
      <t>マジュツシ</t>
    </rPh>
    <phoneticPr fontId="1"/>
  </si>
  <si>
    <t>y</t>
    <phoneticPr fontId="1"/>
  </si>
  <si>
    <t>風や死の魔法技能を持つ。指揮も最低限可能</t>
    <rPh sb="0" eb="1">
      <t>カゼ</t>
    </rPh>
    <rPh sb="2" eb="3">
      <t>シ</t>
    </rPh>
    <rPh sb="4" eb="6">
      <t>マホウ</t>
    </rPh>
    <rPh sb="6" eb="8">
      <t>ギノウ</t>
    </rPh>
    <rPh sb="9" eb="10">
      <t>モ</t>
    </rPh>
    <rPh sb="12" eb="14">
      <t>シキ</t>
    </rPh>
    <rPh sb="15" eb="18">
      <t>サイテイゲン</t>
    </rPh>
    <rPh sb="18" eb="20">
      <t>カノウ</t>
    </rPh>
    <phoneticPr fontId="1"/>
  </si>
  <si>
    <t>22</t>
    <phoneticPr fontId="1"/>
  </si>
  <si>
    <t>Iron Crafter</t>
    <phoneticPr fontId="1"/>
  </si>
  <si>
    <t>地の魔法技能を持つ鍛冶師。滞在する要塞に資源を追加</t>
    <rPh sb="0" eb="1">
      <t>チ</t>
    </rPh>
    <rPh sb="13" eb="15">
      <t>タイザイ</t>
    </rPh>
    <phoneticPr fontId="1"/>
  </si>
  <si>
    <t>Caretaker</t>
    <phoneticPr fontId="1"/>
  </si>
  <si>
    <t>聖職者</t>
    <rPh sb="0" eb="3">
      <t>セイショクシャ</t>
    </rPh>
    <phoneticPr fontId="1"/>
  </si>
  <si>
    <t>y</t>
    <phoneticPr fontId="1"/>
  </si>
  <si>
    <t>レベル1の聖職者。地と死の魔法技能も持つ</t>
    <rPh sb="5" eb="8">
      <t>セイショクシャ</t>
    </rPh>
    <rPh sb="9" eb="10">
      <t>チ</t>
    </rPh>
    <rPh sb="11" eb="12">
      <t>シ</t>
    </rPh>
    <rPh sb="13" eb="15">
      <t>マホウ</t>
    </rPh>
    <rPh sb="15" eb="17">
      <t>ギノウ</t>
    </rPh>
    <rPh sb="18" eb="19">
      <t>モ</t>
    </rPh>
    <phoneticPr fontId="1"/>
  </si>
  <si>
    <t>5+</t>
    <phoneticPr fontId="1"/>
  </si>
  <si>
    <t>30+</t>
    <phoneticPr fontId="1"/>
  </si>
  <si>
    <t>40+</t>
    <phoneticPr fontId="1"/>
  </si>
  <si>
    <t>Caelian Seraph</t>
    <phoneticPr fontId="1"/>
  </si>
  <si>
    <t>都</t>
    <rPh sb="0" eb="1">
      <t>ミヤコ</t>
    </rPh>
    <phoneticPr fontId="1"/>
  </si>
  <si>
    <t>風と水の魔法技能を持つ。安定した実力だが数は出しにくい</t>
    <rPh sb="12" eb="14">
      <t>アンテイ</t>
    </rPh>
    <rPh sb="16" eb="18">
      <t>ジツリョク</t>
    </rPh>
    <rPh sb="20" eb="21">
      <t>カズ</t>
    </rPh>
    <rPh sb="22" eb="23">
      <t>ダ</t>
    </rPh>
    <phoneticPr fontId="1"/>
  </si>
  <si>
    <t>Harab Elder</t>
    <phoneticPr fontId="1"/>
  </si>
  <si>
    <t>レベル2の聖職者。風、死、地などの魔法技能を持つ</t>
    <rPh sb="5" eb="8">
      <t>セイショクシャ</t>
    </rPh>
    <rPh sb="9" eb="10">
      <t>カゼ</t>
    </rPh>
    <rPh sb="11" eb="12">
      <t>シ</t>
    </rPh>
    <rPh sb="13" eb="14">
      <t>チ</t>
    </rPh>
    <rPh sb="17" eb="19">
      <t>マホウ</t>
    </rPh>
    <rPh sb="19" eb="21">
      <t>ギノウ</t>
    </rPh>
    <rPh sb="22" eb="23">
      <t>モ</t>
    </rPh>
    <phoneticPr fontId="1"/>
  </si>
  <si>
    <t>15+</t>
    <phoneticPr fontId="1"/>
  </si>
  <si>
    <t>60+</t>
    <phoneticPr fontId="1"/>
  </si>
  <si>
    <t>18</t>
    <phoneticPr fontId="1"/>
  </si>
  <si>
    <t>Storm Guard</t>
  </si>
  <si>
    <t>Raptorian Militia</t>
  </si>
  <si>
    <t>Raptorian Warrior</t>
    <phoneticPr fontId="1"/>
  </si>
  <si>
    <t>飛行兵</t>
    <rPh sb="0" eb="2">
      <t>ヒコウ</t>
    </rPh>
    <rPh sb="2" eb="3">
      <t>ヘイ</t>
    </rPh>
    <phoneticPr fontId="1"/>
  </si>
  <si>
    <t>突撃槍と盾を持つ戦士。鎧が少し強化されている</t>
    <rPh sb="0" eb="2">
      <t>トツゲキ</t>
    </rPh>
    <rPh sb="2" eb="3">
      <t>ヤリ</t>
    </rPh>
    <rPh sb="4" eb="5">
      <t>タテ</t>
    </rPh>
    <rPh sb="6" eb="7">
      <t>モ</t>
    </rPh>
    <rPh sb="8" eb="10">
      <t>センシ</t>
    </rPh>
    <rPh sb="11" eb="12">
      <t>ヨロイ</t>
    </rPh>
    <rPh sb="13" eb="14">
      <t>スコ</t>
    </rPh>
    <rPh sb="15" eb="17">
      <t>キョウカ</t>
    </rPh>
    <phoneticPr fontId="1"/>
  </si>
  <si>
    <t>突撃槍と盾を持つ戦士。Raptorは戦闘技能が高め</t>
    <rPh sb="0" eb="2">
      <t>トツゲキ</t>
    </rPh>
    <rPh sb="2" eb="3">
      <t>ヤリ</t>
    </rPh>
    <rPh sb="4" eb="5">
      <t>タテ</t>
    </rPh>
    <rPh sb="6" eb="7">
      <t>モ</t>
    </rPh>
    <rPh sb="8" eb="10">
      <t>センシ</t>
    </rPh>
    <rPh sb="18" eb="20">
      <t>セントウ</t>
    </rPh>
    <rPh sb="20" eb="22">
      <t>ギノウ</t>
    </rPh>
    <rPh sb="23" eb="24">
      <t>タカ</t>
    </rPh>
    <phoneticPr fontId="1"/>
  </si>
  <si>
    <t>長剣と盾を持つ戦士。突撃はできないが純粋な戦闘力は上</t>
    <rPh sb="0" eb="2">
      <t>チョウケン</t>
    </rPh>
    <rPh sb="3" eb="4">
      <t>タテ</t>
    </rPh>
    <rPh sb="5" eb="6">
      <t>モ</t>
    </rPh>
    <rPh sb="7" eb="9">
      <t>センシ</t>
    </rPh>
    <rPh sb="10" eb="12">
      <t>トツゲキ</t>
    </rPh>
    <rPh sb="18" eb="20">
      <t>ジュンスイ</t>
    </rPh>
    <rPh sb="21" eb="24">
      <t>セントウリョク</t>
    </rPh>
    <rPh sb="25" eb="26">
      <t>ウエ</t>
    </rPh>
    <phoneticPr fontId="1"/>
  </si>
  <si>
    <t>Iron Crow</t>
    <phoneticPr fontId="1"/>
  </si>
  <si>
    <t>長剣と盾を持つ戦士。戦闘技能が向上している</t>
    <rPh sb="0" eb="2">
      <t>チョウケン</t>
    </rPh>
    <rPh sb="3" eb="4">
      <t>タテ</t>
    </rPh>
    <rPh sb="5" eb="6">
      <t>モ</t>
    </rPh>
    <rPh sb="7" eb="9">
      <t>センシ</t>
    </rPh>
    <rPh sb="10" eb="12">
      <t>セントウ</t>
    </rPh>
    <rPh sb="12" eb="14">
      <t>ギノウ</t>
    </rPh>
    <rPh sb="15" eb="17">
      <t>コウジョウ</t>
    </rPh>
    <phoneticPr fontId="1"/>
  </si>
  <si>
    <t>Raven Guard</t>
    <phoneticPr fontId="1"/>
  </si>
  <si>
    <t>小剣と短剣を持つ戦士。密度の不足を手数で補える</t>
    <rPh sb="0" eb="2">
      <t>ショウケン</t>
    </rPh>
    <rPh sb="3" eb="5">
      <t>タンケン</t>
    </rPh>
    <rPh sb="6" eb="7">
      <t>モ</t>
    </rPh>
    <rPh sb="8" eb="10">
      <t>センシ</t>
    </rPh>
    <rPh sb="11" eb="13">
      <t>ミツド</t>
    </rPh>
    <rPh sb="14" eb="16">
      <t>フソク</t>
    </rPh>
    <rPh sb="17" eb="19">
      <t>テカズ</t>
    </rPh>
    <rPh sb="20" eb="21">
      <t>オギナ</t>
    </rPh>
    <phoneticPr fontId="1"/>
  </si>
  <si>
    <t>Iron Hail Archer</t>
    <phoneticPr fontId="1"/>
  </si>
  <si>
    <t>複合弓を使う弓兵。祝福を活かせるなら有用</t>
    <rPh sb="0" eb="2">
      <t>フクゴウ</t>
    </rPh>
    <rPh sb="2" eb="3">
      <t>キュウ</t>
    </rPh>
    <rPh sb="4" eb="5">
      <t>ツカ</t>
    </rPh>
    <rPh sb="6" eb="7">
      <t>ユミ</t>
    </rPh>
    <rPh sb="7" eb="8">
      <t>ヘイ</t>
    </rPh>
    <rPh sb="9" eb="11">
      <t>シュクフク</t>
    </rPh>
    <rPh sb="12" eb="13">
      <t>イ</t>
    </rPh>
    <rPh sb="18" eb="20">
      <t>ユウヨウ</t>
    </rPh>
    <phoneticPr fontId="1"/>
  </si>
  <si>
    <t>12</t>
    <phoneticPr fontId="1"/>
  </si>
  <si>
    <t>Earthbound</t>
    <phoneticPr fontId="1"/>
  </si>
  <si>
    <t>歩兵</t>
    <rPh sb="0" eb="2">
      <t>ホヘイ</t>
    </rPh>
    <phoneticPr fontId="1"/>
  </si>
  <si>
    <t>射手</t>
    <rPh sb="0" eb="2">
      <t>シャシュ</t>
    </rPh>
    <phoneticPr fontId="1"/>
  </si>
  <si>
    <t>非常に腕の良い複合弓兵。嵐でも精度は落ちないが矢は落とされる</t>
    <rPh sb="0" eb="2">
      <t>ヒジョウ</t>
    </rPh>
    <rPh sb="3" eb="4">
      <t>ウデ</t>
    </rPh>
    <rPh sb="5" eb="6">
      <t>ヨ</t>
    </rPh>
    <rPh sb="7" eb="9">
      <t>フクゴウ</t>
    </rPh>
    <rPh sb="9" eb="10">
      <t>ユミ</t>
    </rPh>
    <rPh sb="10" eb="11">
      <t>ヘイ</t>
    </rPh>
    <rPh sb="12" eb="13">
      <t>アラシ</t>
    </rPh>
    <rPh sb="15" eb="17">
      <t>セイド</t>
    </rPh>
    <rPh sb="18" eb="19">
      <t>オ</t>
    </rPh>
    <rPh sb="23" eb="24">
      <t>ヤ</t>
    </rPh>
    <rPh sb="25" eb="26">
      <t>オ</t>
    </rPh>
    <phoneticPr fontId="1"/>
  </si>
  <si>
    <t>小剣、弩、騎盾を持つ重歩兵。鈍重だが遠近共に対応できる</t>
    <rPh sb="0" eb="2">
      <t>ショウケン</t>
    </rPh>
    <rPh sb="3" eb="4">
      <t>ド</t>
    </rPh>
    <rPh sb="5" eb="6">
      <t>キ</t>
    </rPh>
    <rPh sb="6" eb="7">
      <t>タテ</t>
    </rPh>
    <rPh sb="8" eb="9">
      <t>モ</t>
    </rPh>
    <rPh sb="10" eb="11">
      <t>ジュウ</t>
    </rPh>
    <rPh sb="11" eb="13">
      <t>ホヘイ</t>
    </rPh>
    <rPh sb="14" eb="16">
      <t>ドンジュウ</t>
    </rPh>
    <rPh sb="18" eb="20">
      <t>エンキン</t>
    </rPh>
    <rPh sb="20" eb="21">
      <t>トモ</t>
    </rPh>
    <rPh sb="22" eb="24">
      <t>タイオウ</t>
    </rPh>
    <phoneticPr fontId="1"/>
  </si>
  <si>
    <t>8</t>
    <phoneticPr fontId="1"/>
  </si>
  <si>
    <t>兵士</t>
    <rPh sb="0" eb="2">
      <t>ヘイシ</t>
    </rPh>
    <phoneticPr fontId="1"/>
  </si>
  <si>
    <t>Caelum</t>
    <phoneticPr fontId="1"/>
  </si>
  <si>
    <t>Harab Seraph</t>
    <phoneticPr fontId="1"/>
  </si>
  <si>
    <t>風1死1</t>
    <rPh sb="0" eb="1">
      <t>カゼ</t>
    </rPh>
    <rPh sb="2" eb="3">
      <t>シ</t>
    </rPh>
    <phoneticPr fontId="1"/>
  </si>
  <si>
    <t>火風水地死+1:100%</t>
    <rPh sb="0" eb="1">
      <t>ヒ</t>
    </rPh>
    <rPh sb="1" eb="2">
      <t>カゼ</t>
    </rPh>
    <rPh sb="2" eb="3">
      <t>ミズ</t>
    </rPh>
    <rPh sb="3" eb="4">
      <t>チ</t>
    </rPh>
    <rPh sb="4" eb="5">
      <t>シ</t>
    </rPh>
    <phoneticPr fontId="1"/>
  </si>
  <si>
    <t>Iron Crafter</t>
    <phoneticPr fontId="1"/>
  </si>
  <si>
    <t>地1</t>
    <rPh sb="0" eb="1">
      <t>チ</t>
    </rPh>
    <phoneticPr fontId="1"/>
  </si>
  <si>
    <t>Caretaker</t>
    <phoneticPr fontId="1"/>
  </si>
  <si>
    <t>地1死1聖1</t>
    <rPh sb="0" eb="1">
      <t>チ</t>
    </rPh>
    <rPh sb="2" eb="3">
      <t>シ</t>
    </rPh>
    <rPh sb="4" eb="5">
      <t>セイ</t>
    </rPh>
    <phoneticPr fontId="1"/>
  </si>
  <si>
    <t>Caelian Seraph</t>
    <phoneticPr fontId="1"/>
  </si>
  <si>
    <t>風2水1</t>
    <rPh sb="0" eb="1">
      <t>カゼ</t>
    </rPh>
    <rPh sb="2" eb="3">
      <t>ミズ</t>
    </rPh>
    <phoneticPr fontId="1"/>
  </si>
  <si>
    <t>Harab Elder</t>
    <phoneticPr fontId="1"/>
  </si>
  <si>
    <t>風2地1死2聖2</t>
    <rPh sb="0" eb="1">
      <t>カゼ</t>
    </rPh>
    <rPh sb="2" eb="3">
      <t>チ</t>
    </rPh>
    <rPh sb="4" eb="5">
      <t>シ</t>
    </rPh>
    <rPh sb="6" eb="7">
      <t>セイ</t>
    </rPh>
    <phoneticPr fontId="1"/>
  </si>
  <si>
    <t>火風水地死+1:100% 火風水地死+1:10%</t>
    <rPh sb="0" eb="1">
      <t>ヒ</t>
    </rPh>
    <rPh sb="1" eb="2">
      <t>カゼ</t>
    </rPh>
    <rPh sb="2" eb="3">
      <t>ミズ</t>
    </rPh>
    <rPh sb="3" eb="4">
      <t>チ</t>
    </rPh>
    <rPh sb="4" eb="5">
      <t>シ</t>
    </rPh>
    <rPh sb="13" eb="14">
      <t>ヒ</t>
    </rPh>
    <rPh sb="14" eb="15">
      <t>カゼ</t>
    </rPh>
    <rPh sb="15" eb="16">
      <t>ミズ</t>
    </rPh>
    <rPh sb="16" eb="17">
      <t>チ</t>
    </rPh>
    <rPh sb="17" eb="18">
      <t>シ</t>
    </rPh>
    <phoneticPr fontId="1"/>
  </si>
  <si>
    <t>17+</t>
    <phoneticPr fontId="1"/>
  </si>
  <si>
    <t>Ahurani</t>
  </si>
  <si>
    <t>Yazad of Fire</t>
  </si>
  <si>
    <t>Yazad of Justice</t>
  </si>
  <si>
    <t>Yazad of Water</t>
  </si>
  <si>
    <t>Yazad of the Earth</t>
  </si>
  <si>
    <t>Yazad of the Sky</t>
  </si>
  <si>
    <t>Yazad of the Stars</t>
  </si>
  <si>
    <t>Daeva of Frost and Snow</t>
  </si>
  <si>
    <t>Daeva of Shooting Stars</t>
  </si>
  <si>
    <t>Pairika</t>
  </si>
  <si>
    <t>Yata</t>
  </si>
  <si>
    <t>Ancestral Fravashi</t>
  </si>
  <si>
    <t>Spenta of Animals</t>
  </si>
  <si>
    <t>Spenta of Fire</t>
  </si>
  <si>
    <t>Spenta of Plants</t>
  </si>
  <si>
    <t>Spenta of Sky and Metals</t>
  </si>
  <si>
    <t>Spenta of Waters</t>
  </si>
  <si>
    <t>h3</t>
  </si>
  <si>
    <t>Spenta of the Earth</t>
  </si>
  <si>
    <t>Daeva of Aging</t>
  </si>
  <si>
    <t>Daeva of Destruction</t>
  </si>
  <si>
    <t>Daeva of Discontent</t>
  </si>
  <si>
    <t>Daeva of Evil Intentions</t>
  </si>
  <si>
    <t>Daeva of Frozen Minds</t>
  </si>
  <si>
    <t>Daeva of Oppression</t>
  </si>
  <si>
    <t>Caelum</t>
    <phoneticPr fontId="1"/>
  </si>
  <si>
    <t>Herd of Elephants</t>
    <phoneticPr fontId="1"/>
  </si>
  <si>
    <t>Ambush of Tigers</t>
    <phoneticPr fontId="1"/>
  </si>
  <si>
    <t>Herd of Buffaloes</t>
    <phoneticPr fontId="1"/>
  </si>
  <si>
    <t>Call Ahurani</t>
    <phoneticPr fontId="1"/>
  </si>
  <si>
    <t>Summon Yazatas</t>
    <phoneticPr fontId="1"/>
  </si>
  <si>
    <t>Call Daevas</t>
    <phoneticPr fontId="1"/>
  </si>
  <si>
    <t>Call Jahi</t>
    <phoneticPr fontId="1"/>
  </si>
  <si>
    <t>Call Celestial Yazad</t>
    <phoneticPr fontId="1"/>
  </si>
  <si>
    <t>Call Yata</t>
    <phoneticPr fontId="1"/>
  </si>
  <si>
    <t>Call Fravashi</t>
    <phoneticPr fontId="1"/>
  </si>
  <si>
    <t>Call Amesha Spenta</t>
    <phoneticPr fontId="1"/>
  </si>
  <si>
    <t>Call Greater Daeva</t>
    <phoneticPr fontId="1"/>
  </si>
  <si>
    <t>Parting of the Soul</t>
    <phoneticPr fontId="1"/>
  </si>
  <si>
    <t>Call of the Drugvant</t>
    <phoneticPr fontId="1"/>
  </si>
  <si>
    <t>Storm General</t>
    <phoneticPr fontId="1"/>
  </si>
  <si>
    <t>Raptorian Militia:10　Spire Horn Warrior:10</t>
    <phoneticPr fontId="1"/>
  </si>
  <si>
    <t>Airya Infantry:10　Raptorian Warrior:10</t>
    <phoneticPr fontId="1"/>
  </si>
  <si>
    <t>Raptorianは長剣装備</t>
    <rPh sb="10" eb="12">
      <t>チョウケン</t>
    </rPh>
    <rPh sb="12" eb="14">
      <t>ソウビ</t>
    </rPh>
    <phoneticPr fontId="1"/>
  </si>
  <si>
    <t>Spire Horn Archer:10</t>
    <phoneticPr fontId="1"/>
  </si>
  <si>
    <t>Phlegra</t>
    <phoneticPr fontId="1"/>
  </si>
  <si>
    <t>Sleeping Giants</t>
    <phoneticPr fontId="1"/>
  </si>
  <si>
    <t>L</t>
    <phoneticPr fontId="1"/>
  </si>
  <si>
    <t>蜥蜴人</t>
    <rPh sb="0" eb="2">
      <t>トカゲ</t>
    </rPh>
    <rPh sb="2" eb="3">
      <t>ジン</t>
    </rPh>
    <phoneticPr fontId="1"/>
  </si>
  <si>
    <t>Heat2</t>
    <phoneticPr fontId="1"/>
  </si>
  <si>
    <t>Citadel</t>
    <phoneticPr fontId="1"/>
  </si>
  <si>
    <t>Standard</t>
    <phoneticPr fontId="1"/>
  </si>
  <si>
    <t>The City of Tombs, Empoisoners Guild</t>
    <phoneticPr fontId="1"/>
  </si>
  <si>
    <t>火1死3</t>
    <rPh sb="0" eb="1">
      <t>ヒ</t>
    </rPh>
    <rPh sb="2" eb="3">
      <t>シ</t>
    </rPh>
    <phoneticPr fontId="1"/>
  </si>
  <si>
    <t>Reborn</t>
    <phoneticPr fontId="1"/>
  </si>
  <si>
    <t>死などの魔法技能を持つ。数を並べやすい</t>
    <rPh sb="0" eb="1">
      <t>シ</t>
    </rPh>
    <rPh sb="4" eb="6">
      <t>マホウ</t>
    </rPh>
    <rPh sb="6" eb="8">
      <t>ギノウ</t>
    </rPh>
    <rPh sb="9" eb="10">
      <t>モ</t>
    </rPh>
    <rPh sb="12" eb="13">
      <t>カズ</t>
    </rPh>
    <rPh sb="14" eb="15">
      <t>ナラ</t>
    </rPh>
    <phoneticPr fontId="1"/>
  </si>
  <si>
    <t>10+</t>
    <phoneticPr fontId="1"/>
  </si>
  <si>
    <t>0+</t>
    <phoneticPr fontId="1"/>
  </si>
  <si>
    <t>16</t>
    <phoneticPr fontId="1"/>
  </si>
  <si>
    <t>s</t>
    <phoneticPr fontId="1"/>
  </si>
  <si>
    <t>Sauromancer</t>
    <phoneticPr fontId="1"/>
  </si>
  <si>
    <t>レベル1の聖職者。死、火などの魔法技能を持つ</t>
    <rPh sb="5" eb="8">
      <t>セイショクシャ</t>
    </rPh>
    <rPh sb="9" eb="10">
      <t>シ</t>
    </rPh>
    <rPh sb="11" eb="12">
      <t>ヒ</t>
    </rPh>
    <rPh sb="15" eb="17">
      <t>マホウ</t>
    </rPh>
    <rPh sb="17" eb="19">
      <t>ギノウ</t>
    </rPh>
    <rPh sb="20" eb="21">
      <t>モ</t>
    </rPh>
    <phoneticPr fontId="1"/>
  </si>
  <si>
    <t>90+</t>
    <phoneticPr fontId="1"/>
  </si>
  <si>
    <t>10</t>
    <phoneticPr fontId="1"/>
  </si>
  <si>
    <t>sw</t>
    <phoneticPr fontId="1"/>
  </si>
  <si>
    <t>Keeper of the Tombs</t>
    <phoneticPr fontId="1"/>
  </si>
  <si>
    <t>レベル1の聖職者。火と死の魔法技能も持つ</t>
    <rPh sb="5" eb="8">
      <t>セイショクシャ</t>
    </rPh>
    <rPh sb="9" eb="10">
      <t>ヒ</t>
    </rPh>
    <rPh sb="11" eb="12">
      <t>シ</t>
    </rPh>
    <rPh sb="13" eb="15">
      <t>マホウ</t>
    </rPh>
    <rPh sb="15" eb="17">
      <t>ギノウ</t>
    </rPh>
    <rPh sb="18" eb="19">
      <t>モ</t>
    </rPh>
    <phoneticPr fontId="1"/>
  </si>
  <si>
    <t>14</t>
    <phoneticPr fontId="1"/>
  </si>
  <si>
    <t>Empoisoner</t>
  </si>
  <si>
    <t>Poison Slinger</t>
  </si>
  <si>
    <t>Poison Slinger</t>
    <phoneticPr fontId="1"/>
  </si>
  <si>
    <t>毒玉を放つ投石兵。射程は短いが毒は小範囲を短時間覆う</t>
    <rPh sb="0" eb="1">
      <t>ドク</t>
    </rPh>
    <rPh sb="1" eb="2">
      <t>ダマ</t>
    </rPh>
    <rPh sb="3" eb="4">
      <t>ハナ</t>
    </rPh>
    <rPh sb="5" eb="7">
      <t>トウセキ</t>
    </rPh>
    <rPh sb="7" eb="8">
      <t>ヘイ</t>
    </rPh>
    <rPh sb="9" eb="11">
      <t>シャテイ</t>
    </rPh>
    <rPh sb="12" eb="13">
      <t>ミジカ</t>
    </rPh>
    <rPh sb="15" eb="16">
      <t>ドク</t>
    </rPh>
    <rPh sb="17" eb="20">
      <t>ショウハンイ</t>
    </rPh>
    <rPh sb="21" eb="24">
      <t>タンジカン</t>
    </rPh>
    <rPh sb="24" eb="25">
      <t>オオ</t>
    </rPh>
    <phoneticPr fontId="1"/>
  </si>
  <si>
    <t>Tomb Guard</t>
    <phoneticPr fontId="1"/>
  </si>
  <si>
    <t>4</t>
    <phoneticPr fontId="1"/>
  </si>
  <si>
    <t>曲刀と盾を持つ重歩兵。全体的に高い能力を持つが非常に鈍重</t>
    <rPh sb="0" eb="2">
      <t>キョクトウ</t>
    </rPh>
    <rPh sb="3" eb="4">
      <t>タテ</t>
    </rPh>
    <rPh sb="5" eb="6">
      <t>モ</t>
    </rPh>
    <rPh sb="7" eb="8">
      <t>ジュウ</t>
    </rPh>
    <rPh sb="8" eb="10">
      <t>ホヘイ</t>
    </rPh>
    <rPh sb="11" eb="14">
      <t>ゼンタイテキ</t>
    </rPh>
    <rPh sb="15" eb="16">
      <t>タカ</t>
    </rPh>
    <rPh sb="17" eb="19">
      <t>ノウリョク</t>
    </rPh>
    <rPh sb="20" eb="21">
      <t>モ</t>
    </rPh>
    <rPh sb="23" eb="25">
      <t>ヒジョウ</t>
    </rPh>
    <rPh sb="26" eb="28">
      <t>ドンジュウ</t>
    </rPh>
    <phoneticPr fontId="1"/>
  </si>
  <si>
    <t>Desert Ranger</t>
    <phoneticPr fontId="1"/>
  </si>
  <si>
    <t>砂</t>
    <rPh sb="0" eb="1">
      <t>スナ</t>
    </rPh>
    <phoneticPr fontId="1"/>
  </si>
  <si>
    <t>曲刀、投槍、盾を持つ重歩兵。標準的な歩兵より一回り強い</t>
    <rPh sb="0" eb="2">
      <t>キョクトウ</t>
    </rPh>
    <rPh sb="3" eb="5">
      <t>ナゲヤリ</t>
    </rPh>
    <rPh sb="6" eb="7">
      <t>タテ</t>
    </rPh>
    <rPh sb="8" eb="9">
      <t>モ</t>
    </rPh>
    <rPh sb="10" eb="11">
      <t>ジュウ</t>
    </rPh>
    <rPh sb="11" eb="13">
      <t>ホヘイ</t>
    </rPh>
    <rPh sb="14" eb="17">
      <t>ヒョウジュンテキ</t>
    </rPh>
    <rPh sb="18" eb="20">
      <t>ホヘイ</t>
    </rPh>
    <rPh sb="22" eb="24">
      <t>ヒトマワ</t>
    </rPh>
    <rPh sb="25" eb="26">
      <t>ツヨ</t>
    </rPh>
    <phoneticPr fontId="1"/>
  </si>
  <si>
    <t>C'tis</t>
    <phoneticPr fontId="1"/>
  </si>
  <si>
    <t>Pride of Lions</t>
    <phoneticPr fontId="1"/>
  </si>
  <si>
    <t>Sacred Crocodile</t>
    <phoneticPr fontId="1"/>
  </si>
  <si>
    <t>Contact Couatl 7</t>
    <phoneticPr fontId="1"/>
  </si>
  <si>
    <t>Contact Scorpion Man</t>
    <phoneticPr fontId="1"/>
  </si>
  <si>
    <t>Revive Grave Consort</t>
    <phoneticPr fontId="1"/>
  </si>
  <si>
    <t>Revive Tomb Priest</t>
    <phoneticPr fontId="1"/>
  </si>
  <si>
    <t>Revive Tomb King</t>
    <phoneticPr fontId="1"/>
  </si>
  <si>
    <t>Enchantment</t>
    <phoneticPr fontId="1"/>
  </si>
  <si>
    <t>死1</t>
    <rPh sb="0" eb="1">
      <t>シ</t>
    </rPh>
    <phoneticPr fontId="1"/>
  </si>
  <si>
    <t>死2</t>
    <rPh sb="0" eb="1">
      <t>シ</t>
    </rPh>
    <phoneticPr fontId="1"/>
  </si>
  <si>
    <t>死3</t>
    <rPh sb="0" eb="1">
      <t>シ</t>
    </rPh>
    <phoneticPr fontId="1"/>
  </si>
  <si>
    <t>Revive Grave Consort</t>
    <phoneticPr fontId="1"/>
  </si>
  <si>
    <t>Revive Tomb Priest</t>
    <phoneticPr fontId="1"/>
  </si>
  <si>
    <t>Revive Tomb King</t>
    <phoneticPr fontId="1"/>
  </si>
  <si>
    <t>陸上専用</t>
    <rPh sb="0" eb="2">
      <t>リクジョウ</t>
    </rPh>
    <rPh sb="2" eb="4">
      <t>センヨウ</t>
    </rPh>
    <phoneticPr fontId="1"/>
  </si>
  <si>
    <t>指揮官召喚</t>
    <rPh sb="0" eb="3">
      <t>シキカン</t>
    </rPh>
    <rPh sb="3" eb="5">
      <t>ショウカン</t>
    </rPh>
    <phoneticPr fontId="1"/>
  </si>
  <si>
    <t>木乃伊化された下級聖職者Grave Consortを召喚します</t>
    <rPh sb="0" eb="3">
      <t>ミイラ</t>
    </rPh>
    <rPh sb="3" eb="4">
      <t>カ</t>
    </rPh>
    <rPh sb="7" eb="9">
      <t>カキュウ</t>
    </rPh>
    <rPh sb="9" eb="12">
      <t>セイショクシャ</t>
    </rPh>
    <rPh sb="26" eb="28">
      <t>ショウカン</t>
    </rPh>
    <phoneticPr fontId="1"/>
  </si>
  <si>
    <t>Grave Consort</t>
    <phoneticPr fontId="1"/>
  </si>
  <si>
    <t>木乃伊化された中級聖職者Tomb Priestを召喚します</t>
    <rPh sb="0" eb="3">
      <t>ミイラ</t>
    </rPh>
    <rPh sb="3" eb="4">
      <t>カ</t>
    </rPh>
    <rPh sb="7" eb="9">
      <t>チュウキュウ</t>
    </rPh>
    <rPh sb="9" eb="12">
      <t>セイショクシャ</t>
    </rPh>
    <rPh sb="24" eb="26">
      <t>ショウカン</t>
    </rPh>
    <phoneticPr fontId="1"/>
  </si>
  <si>
    <t>Tomb Priest</t>
    <phoneticPr fontId="1"/>
  </si>
  <si>
    <t>木乃伊化された上級聖職者Tomb Kingを召喚します</t>
    <rPh sb="0" eb="3">
      <t>ミイラ</t>
    </rPh>
    <rPh sb="3" eb="4">
      <t>カ</t>
    </rPh>
    <rPh sb="7" eb="9">
      <t>ジョウキュウ</t>
    </rPh>
    <rPh sb="9" eb="12">
      <t>セイショクシャ</t>
    </rPh>
    <rPh sb="22" eb="24">
      <t>ショウカン</t>
    </rPh>
    <phoneticPr fontId="1"/>
  </si>
  <si>
    <t>Tomb King</t>
    <phoneticPr fontId="1"/>
  </si>
  <si>
    <t>High Priest of C'tis</t>
    <phoneticPr fontId="1"/>
  </si>
  <si>
    <t>聖2</t>
    <rPh sb="0" eb="1">
      <t>セイ</t>
    </rPh>
    <phoneticPr fontId="1"/>
  </si>
  <si>
    <t>Hierodule</t>
    <phoneticPr fontId="1"/>
  </si>
  <si>
    <t>聖1</t>
    <rPh sb="0" eb="1">
      <t>セイ</t>
    </rPh>
    <phoneticPr fontId="1"/>
  </si>
  <si>
    <t>Lizard King</t>
    <phoneticPr fontId="1"/>
  </si>
  <si>
    <t>聖3</t>
    <rPh sb="0" eb="1">
      <t>セイ</t>
    </rPh>
    <phoneticPr fontId="1"/>
  </si>
  <si>
    <t>Reborn</t>
    <phoneticPr fontId="1"/>
  </si>
  <si>
    <t>死1</t>
    <rPh sb="0" eb="1">
      <t>シ</t>
    </rPh>
    <phoneticPr fontId="1"/>
  </si>
  <si>
    <t>火死+1:100%</t>
    <rPh sb="0" eb="1">
      <t>ヒ</t>
    </rPh>
    <rPh sb="1" eb="2">
      <t>シ</t>
    </rPh>
    <phoneticPr fontId="1"/>
  </si>
  <si>
    <t>Sauromancer</t>
    <phoneticPr fontId="1"/>
  </si>
  <si>
    <t>火1死3聖1</t>
    <rPh sb="0" eb="1">
      <t>ヒ</t>
    </rPh>
    <rPh sb="2" eb="3">
      <t>シ</t>
    </rPh>
    <rPh sb="4" eb="5">
      <t>セイ</t>
    </rPh>
    <phoneticPr fontId="1"/>
  </si>
  <si>
    <t>火地星死+1:100% 火地星死+1:10%</t>
    <rPh sb="0" eb="1">
      <t>ヒ</t>
    </rPh>
    <rPh sb="1" eb="2">
      <t>チ</t>
    </rPh>
    <rPh sb="2" eb="3">
      <t>ホシ</t>
    </rPh>
    <rPh sb="3" eb="4">
      <t>シ</t>
    </rPh>
    <rPh sb="12" eb="13">
      <t>ヒ</t>
    </rPh>
    <rPh sb="13" eb="14">
      <t>チ</t>
    </rPh>
    <rPh sb="14" eb="15">
      <t>ホシ</t>
    </rPh>
    <rPh sb="15" eb="16">
      <t>シ</t>
    </rPh>
    <phoneticPr fontId="1"/>
  </si>
  <si>
    <t>Keeper of the Tombs</t>
    <phoneticPr fontId="1"/>
  </si>
  <si>
    <t>火1死1聖1</t>
    <rPh sb="0" eb="1">
      <t>ヒ</t>
    </rPh>
    <rPh sb="2" eb="3">
      <t>シ</t>
    </rPh>
    <rPh sb="4" eb="5">
      <t>セイ</t>
    </rPh>
    <phoneticPr fontId="1"/>
  </si>
  <si>
    <t>Empoisoner</t>
    <phoneticPr fontId="1"/>
  </si>
  <si>
    <t>死1緑1</t>
    <rPh sb="0" eb="1">
      <t>シ</t>
    </rPh>
    <rPh sb="2" eb="3">
      <t>ミドリ</t>
    </rPh>
    <phoneticPr fontId="1"/>
  </si>
  <si>
    <t>Grave Consort</t>
    <phoneticPr fontId="1"/>
  </si>
  <si>
    <t>呼</t>
    <rPh sb="0" eb="1">
      <t>コ</t>
    </rPh>
    <phoneticPr fontId="1"/>
  </si>
  <si>
    <t>Tomb Priest</t>
    <phoneticPr fontId="1"/>
  </si>
  <si>
    <t>Tomb King</t>
    <phoneticPr fontId="1"/>
  </si>
  <si>
    <t>C'tis</t>
    <phoneticPr fontId="1"/>
  </si>
  <si>
    <t>アンデッドの聖職者全てにReanimator Priest能力を追加、Reanimater PriestはSupayaを作成可能</t>
    <phoneticPr fontId="1"/>
  </si>
  <si>
    <t>アンデッドの聖職者全てにReanimator Priest能力を追加、Reanimater PriestはTomb WyrmとTomb Chariotを作成可能</t>
    <phoneticPr fontId="1"/>
  </si>
  <si>
    <t>C'tisは、砂地の砂漠に囲まれた河谷です。
かつてこの谷は肥沃で、大きな沼地が大河を囲んでいました。
現在、砂漠が拡大し、沼地は一年毎に少なく、そして小さくなっています。
この谷は、蜥蜴のような人型種族の古き宗教的王国の起源です。
古代、C'tisのHigh Priestは、彼らの王の遺骸を保存するための防腐処理の技術を極めました。
王国の黎明期から、木乃伊化された王や聖職者を納めるための墓が砂漠に建設されてきました。
神の目覚めにより、死と再誕の偉大なる魔術師、Sauromancerらは再び姿を現し、Marchmasterに代わりました。
彼らは、Lizard Kingらが生者の王国を統治するように、動く死者たちを率いるべく過去の王たちを目覚めさせる暗き儀式を、古代の伝説の研究を通して完成させました。
Lizard KingはC'tissian社会の頂点に位置します。
王はC'tisで最高位の聖職者です。
王の下には、高僧と謎多きSauromancerが存在します。
大反乱の後、肉食の蜥蜴人の大部分は殺されたか、遠き地へと逃げました。
彼らの第七の書が予言するように、捕食者たちとその主Sobekが帰還するのではないかという恐怖が広く拡大しています。
C'tissianは動きが鈍いですが、彼らを切り傷や打ち傷から保護する分厚い皮膚を持ちます。
どちらの蜥蜴人らも冷血動物であり、寒い州で戦う際は非常に早く消耗します。
彼らは毒に対する部分的な抵抗力を持ちます。
C'tisの住民は、温暖な州に住むことを好みます。</t>
    <phoneticPr fontId="1"/>
  </si>
  <si>
    <t>Commander of C'tis</t>
    <phoneticPr fontId="1"/>
  </si>
  <si>
    <t>Militia:10　City Guard:20</t>
    <phoneticPr fontId="1"/>
  </si>
  <si>
    <t>Heavy Infantry:10　City Guard:10</t>
    <phoneticPr fontId="1"/>
  </si>
  <si>
    <t>Lizard Lord</t>
    <phoneticPr fontId="1"/>
  </si>
  <si>
    <t>Poison Slinger:2 　Light Infantry:4</t>
    <phoneticPr fontId="1"/>
  </si>
  <si>
    <t>サテュロス、ケンタウロス、ミノタウロス、パン</t>
    <phoneticPr fontId="1"/>
  </si>
  <si>
    <t>Castle</t>
    <phoneticPr fontId="1"/>
  </si>
  <si>
    <t>Standard</t>
    <phoneticPr fontId="1"/>
  </si>
  <si>
    <t>The Grove of Gaia</t>
    <phoneticPr fontId="1"/>
  </si>
  <si>
    <t>地1緑3</t>
    <rPh sb="0" eb="1">
      <t>チ</t>
    </rPh>
    <rPh sb="2" eb="3">
      <t>ミドリ</t>
    </rPh>
    <phoneticPr fontId="1"/>
  </si>
  <si>
    <t>Cataphract Commander</t>
    <phoneticPr fontId="1"/>
  </si>
  <si>
    <t>城</t>
    <rPh sb="0" eb="1">
      <t>シロ</t>
    </rPh>
    <phoneticPr fontId="1"/>
  </si>
  <si>
    <t>指揮官</t>
    <rPh sb="0" eb="3">
      <t>シキカン</t>
    </rPh>
    <phoneticPr fontId="1"/>
  </si>
  <si>
    <t>標準的な指揮官。鎧が重く行軍は意外に遅い</t>
    <rPh sb="0" eb="3">
      <t>ヒョウジュンテキ</t>
    </rPh>
    <rPh sb="4" eb="7">
      <t>シキカン</t>
    </rPh>
    <rPh sb="8" eb="9">
      <t>ヨロイ</t>
    </rPh>
    <rPh sb="10" eb="11">
      <t>オモ</t>
    </rPh>
    <rPh sb="12" eb="14">
      <t>コウグン</t>
    </rPh>
    <rPh sb="15" eb="17">
      <t>イガイ</t>
    </rPh>
    <rPh sb="18" eb="19">
      <t>オソ</t>
    </rPh>
    <phoneticPr fontId="1"/>
  </si>
  <si>
    <t>16</t>
    <phoneticPr fontId="1"/>
  </si>
  <si>
    <t>f</t>
    <phoneticPr fontId="1"/>
  </si>
  <si>
    <t>Minotaur Commander</t>
    <phoneticPr fontId="1"/>
  </si>
  <si>
    <t>強靭な指揮官。単純な指揮能力では劣る</t>
    <rPh sb="0" eb="2">
      <t>キョウジン</t>
    </rPh>
    <rPh sb="3" eb="6">
      <t>シキカン</t>
    </rPh>
    <rPh sb="7" eb="9">
      <t>タンジュン</t>
    </rPh>
    <rPh sb="10" eb="12">
      <t>シキ</t>
    </rPh>
    <rPh sb="12" eb="14">
      <t>ノウリョク</t>
    </rPh>
    <rPh sb="16" eb="17">
      <t>オト</t>
    </rPh>
    <phoneticPr fontId="1"/>
  </si>
  <si>
    <t>14</t>
    <phoneticPr fontId="1"/>
  </si>
  <si>
    <t>Keeper of Traditions</t>
    <phoneticPr fontId="1"/>
  </si>
  <si>
    <t>y</t>
    <phoneticPr fontId="1"/>
  </si>
  <si>
    <t>y</t>
    <phoneticPr fontId="1"/>
  </si>
  <si>
    <t>聖職者</t>
    <rPh sb="0" eb="3">
      <t>セイショクシャ</t>
    </rPh>
    <phoneticPr fontId="1"/>
  </si>
  <si>
    <t>レベル1の聖職者。指揮もこなすが狂戦士でもある</t>
    <rPh sb="5" eb="8">
      <t>セイショクシャ</t>
    </rPh>
    <rPh sb="9" eb="11">
      <t>シキ</t>
    </rPh>
    <rPh sb="16" eb="17">
      <t>キョウ</t>
    </rPh>
    <rPh sb="17" eb="19">
      <t>センシ</t>
    </rPh>
    <phoneticPr fontId="1"/>
  </si>
  <si>
    <t>Centaur Sage</t>
    <phoneticPr fontId="1"/>
  </si>
  <si>
    <t>魔術師</t>
    <rPh sb="0" eb="3">
      <t>マジュツシ</t>
    </rPh>
    <phoneticPr fontId="1"/>
  </si>
  <si>
    <t>星などの魔法技能を持つ。研究が得意</t>
    <rPh sb="0" eb="1">
      <t>ホシ</t>
    </rPh>
    <rPh sb="4" eb="6">
      <t>マホウ</t>
    </rPh>
    <rPh sb="6" eb="8">
      <t>ギノウ</t>
    </rPh>
    <rPh sb="9" eb="10">
      <t>モ</t>
    </rPh>
    <rPh sb="12" eb="14">
      <t>ケンキュウ</t>
    </rPh>
    <rPh sb="15" eb="17">
      <t>トクイ</t>
    </rPh>
    <phoneticPr fontId="1"/>
  </si>
  <si>
    <t>22</t>
    <phoneticPr fontId="1"/>
  </si>
  <si>
    <t>Dryad</t>
    <phoneticPr fontId="1"/>
  </si>
  <si>
    <t>18</t>
    <phoneticPr fontId="1"/>
  </si>
  <si>
    <t>Pan</t>
    <phoneticPr fontId="1"/>
  </si>
  <si>
    <t>緑や地などの魔法技能を持つ。魔力のわりには雇用条件が緩い</t>
    <rPh sb="0" eb="1">
      <t>ミドリ</t>
    </rPh>
    <rPh sb="2" eb="3">
      <t>チ</t>
    </rPh>
    <rPh sb="6" eb="8">
      <t>マホウ</t>
    </rPh>
    <rPh sb="8" eb="10">
      <t>ギノウ</t>
    </rPh>
    <rPh sb="11" eb="12">
      <t>モ</t>
    </rPh>
    <rPh sb="14" eb="16">
      <t>マリョク</t>
    </rPh>
    <rPh sb="21" eb="23">
      <t>コヨウ</t>
    </rPh>
    <rPh sb="23" eb="25">
      <t>ジョウケン</t>
    </rPh>
    <rPh sb="26" eb="27">
      <t>ユル</t>
    </rPh>
    <phoneticPr fontId="1"/>
  </si>
  <si>
    <t>25+</t>
    <phoneticPr fontId="1"/>
  </si>
  <si>
    <t>0+</t>
    <phoneticPr fontId="1"/>
  </si>
  <si>
    <t>レベル1の聖職者。緑の魔法技能も持ち奇襲部隊の指揮も可能</t>
    <rPh sb="5" eb="8">
      <t>セイショクシャ</t>
    </rPh>
    <rPh sb="9" eb="10">
      <t>ミドリ</t>
    </rPh>
    <rPh sb="11" eb="13">
      <t>マホウ</t>
    </rPh>
    <rPh sb="13" eb="15">
      <t>ギノウ</t>
    </rPh>
    <rPh sb="16" eb="17">
      <t>モ</t>
    </rPh>
    <rPh sb="18" eb="20">
      <t>キシュウ</t>
    </rPh>
    <rPh sb="20" eb="22">
      <t>ブタイ</t>
    </rPh>
    <rPh sb="23" eb="25">
      <t>シキ</t>
    </rPh>
    <rPh sb="26" eb="28">
      <t>カノウ</t>
    </rPh>
    <phoneticPr fontId="1"/>
  </si>
  <si>
    <t>Stymphalian Bird</t>
    <phoneticPr fontId="1"/>
  </si>
  <si>
    <t>飛行兵</t>
    <rPh sb="0" eb="2">
      <t>ヒコウ</t>
    </rPh>
    <rPh sb="2" eb="3">
      <t>ヘイ</t>
    </rPh>
    <phoneticPr fontId="1"/>
  </si>
  <si>
    <t>爆撃用の銅の羽を持つ鳥女。一度限りだが小範囲攻撃を行う</t>
    <rPh sb="0" eb="3">
      <t>バクゲキヨウ</t>
    </rPh>
    <rPh sb="4" eb="5">
      <t>ドウ</t>
    </rPh>
    <rPh sb="6" eb="7">
      <t>ハネ</t>
    </rPh>
    <rPh sb="8" eb="9">
      <t>モ</t>
    </rPh>
    <rPh sb="10" eb="11">
      <t>トリ</t>
    </rPh>
    <rPh sb="11" eb="12">
      <t>オンナ</t>
    </rPh>
    <rPh sb="13" eb="15">
      <t>イチド</t>
    </rPh>
    <rPh sb="15" eb="16">
      <t>カギ</t>
    </rPh>
    <rPh sb="19" eb="22">
      <t>ショウハンイ</t>
    </rPh>
    <rPh sb="22" eb="24">
      <t>コウゲキ</t>
    </rPh>
    <rPh sb="25" eb="26">
      <t>オコナ</t>
    </rPh>
    <phoneticPr fontId="1"/>
  </si>
  <si>
    <t>24</t>
  </si>
  <si>
    <t>24</t>
    <phoneticPr fontId="1"/>
  </si>
  <si>
    <t>f</t>
    <phoneticPr fontId="1"/>
  </si>
  <si>
    <t>Satry</t>
  </si>
  <si>
    <t>Satyr Sniper</t>
    <phoneticPr fontId="1"/>
  </si>
  <si>
    <t>射手</t>
    <rPh sb="0" eb="2">
      <t>シャシュ</t>
    </rPh>
    <phoneticPr fontId="1"/>
  </si>
  <si>
    <t>弩を使う弓兵。腕も非常に良く命中率に期待できる</t>
    <rPh sb="0" eb="1">
      <t>ド</t>
    </rPh>
    <rPh sb="2" eb="3">
      <t>ツカ</t>
    </rPh>
    <rPh sb="4" eb="5">
      <t>ユミ</t>
    </rPh>
    <rPh sb="5" eb="6">
      <t>ヘイ</t>
    </rPh>
    <rPh sb="7" eb="8">
      <t>ウデ</t>
    </rPh>
    <rPh sb="9" eb="11">
      <t>ヒジョウ</t>
    </rPh>
    <rPh sb="12" eb="13">
      <t>ヨ</t>
    </rPh>
    <rPh sb="14" eb="16">
      <t>メイチュウ</t>
    </rPh>
    <rPh sb="16" eb="17">
      <t>リツ</t>
    </rPh>
    <rPh sb="18" eb="20">
      <t>キタイ</t>
    </rPh>
    <phoneticPr fontId="1"/>
  </si>
  <si>
    <t>Satyr Hoplite</t>
  </si>
  <si>
    <t>Centauride Crossbow</t>
    <phoneticPr fontId="1"/>
  </si>
  <si>
    <t>弩を使う高速な弓兵。白兵戦にも耐え得る装備と技量</t>
    <rPh sb="0" eb="1">
      <t>ド</t>
    </rPh>
    <rPh sb="2" eb="3">
      <t>ツカ</t>
    </rPh>
    <rPh sb="4" eb="6">
      <t>コウソク</t>
    </rPh>
    <rPh sb="7" eb="8">
      <t>ユミ</t>
    </rPh>
    <rPh sb="8" eb="9">
      <t>ヘイ</t>
    </rPh>
    <rPh sb="10" eb="13">
      <t>ハクヘイセン</t>
    </rPh>
    <rPh sb="15" eb="16">
      <t>タ</t>
    </rPh>
    <rPh sb="17" eb="18">
      <t>ウ</t>
    </rPh>
    <rPh sb="19" eb="21">
      <t>ソウビ</t>
    </rPh>
    <rPh sb="22" eb="24">
      <t>ギリョウ</t>
    </rPh>
    <phoneticPr fontId="1"/>
  </si>
  <si>
    <t>Cantaur Cataphract</t>
    <phoneticPr fontId="1"/>
  </si>
  <si>
    <t>歩兵</t>
    <rPh sb="0" eb="2">
      <t>ホヘイ</t>
    </rPh>
    <phoneticPr fontId="1"/>
  </si>
  <si>
    <t>軽突撃槍と盾を持つ重歩兵。強力かつ高速だが疲労が激しい</t>
    <phoneticPr fontId="1"/>
  </si>
  <si>
    <t>Minotaur Soldier</t>
    <phoneticPr fontId="1"/>
  </si>
  <si>
    <t>戦斧を持つ重歩兵。人間大以下の敵には蹂躙を仕掛ける</t>
    <rPh sb="5" eb="6">
      <t>ジュウ</t>
    </rPh>
    <rPh sb="6" eb="8">
      <t>ホヘイ</t>
    </rPh>
    <phoneticPr fontId="1"/>
  </si>
  <si>
    <t>Grove Guard</t>
    <phoneticPr fontId="1"/>
  </si>
  <si>
    <t>戦斧を持つ重装狂戦士。殴り合いでも強力だが息切れが早い</t>
    <rPh sb="0" eb="1">
      <t>セン</t>
    </rPh>
    <rPh sb="1" eb="2">
      <t>オノ</t>
    </rPh>
    <rPh sb="3" eb="4">
      <t>モ</t>
    </rPh>
    <rPh sb="5" eb="6">
      <t>ジュウ</t>
    </rPh>
    <rPh sb="6" eb="7">
      <t>ソウ</t>
    </rPh>
    <rPh sb="7" eb="8">
      <t>キョウ</t>
    </rPh>
    <rPh sb="8" eb="10">
      <t>センシ</t>
    </rPh>
    <rPh sb="11" eb="12">
      <t>ナグ</t>
    </rPh>
    <rPh sb="13" eb="14">
      <t>ア</t>
    </rPh>
    <rPh sb="17" eb="19">
      <t>キョウリョク</t>
    </rPh>
    <rPh sb="21" eb="23">
      <t>イキギ</t>
    </rPh>
    <rPh sb="25" eb="26">
      <t>ハヤ</t>
    </rPh>
    <phoneticPr fontId="1"/>
  </si>
  <si>
    <t>12</t>
    <phoneticPr fontId="1"/>
  </si>
  <si>
    <t>Dryad Hoplite</t>
    <phoneticPr fontId="1"/>
  </si>
  <si>
    <t>都</t>
    <rPh sb="0" eb="1">
      <t>ミヤコ</t>
    </rPh>
    <phoneticPr fontId="1"/>
  </si>
  <si>
    <t>槍と丸盾を持つ歩兵。その美は白兵戦で敵を怯ませる</t>
    <rPh sb="0" eb="1">
      <t>ヤリ</t>
    </rPh>
    <rPh sb="2" eb="3">
      <t>マル</t>
    </rPh>
    <rPh sb="3" eb="4">
      <t>タテ</t>
    </rPh>
    <rPh sb="5" eb="6">
      <t>モ</t>
    </rPh>
    <rPh sb="7" eb="9">
      <t>ホヘイ</t>
    </rPh>
    <rPh sb="12" eb="13">
      <t>ビ</t>
    </rPh>
    <rPh sb="14" eb="17">
      <t>ハクヘイセン</t>
    </rPh>
    <rPh sb="18" eb="19">
      <t>テキ</t>
    </rPh>
    <rPh sb="20" eb="21">
      <t>ヒル</t>
    </rPh>
    <phoneticPr fontId="1"/>
  </si>
  <si>
    <t>槍と丸盾を持つ重歩兵。他のSatyrと違い統制され密な隊列まで組む</t>
    <rPh sb="0" eb="1">
      <t>ヤリ</t>
    </rPh>
    <rPh sb="2" eb="3">
      <t>マル</t>
    </rPh>
    <rPh sb="3" eb="4">
      <t>タテ</t>
    </rPh>
    <rPh sb="5" eb="6">
      <t>モ</t>
    </rPh>
    <rPh sb="7" eb="8">
      <t>ジュウ</t>
    </rPh>
    <rPh sb="8" eb="10">
      <t>ホヘイ</t>
    </rPh>
    <rPh sb="11" eb="12">
      <t>ホカ</t>
    </rPh>
    <rPh sb="19" eb="20">
      <t>チガ</t>
    </rPh>
    <rPh sb="21" eb="23">
      <t>トウセイ</t>
    </rPh>
    <rPh sb="25" eb="26">
      <t>ミツ</t>
    </rPh>
    <rPh sb="27" eb="29">
      <t>タイレツ</t>
    </rPh>
    <rPh sb="31" eb="32">
      <t>ク</t>
    </rPh>
    <phoneticPr fontId="1"/>
  </si>
  <si>
    <t>兵士</t>
    <rPh sb="0" eb="2">
      <t>ヘイシ</t>
    </rPh>
    <phoneticPr fontId="1"/>
  </si>
  <si>
    <t>Pangaea</t>
    <phoneticPr fontId="1"/>
  </si>
  <si>
    <t>Keeper of Traditions</t>
    <phoneticPr fontId="1"/>
  </si>
  <si>
    <t>聖1</t>
    <rPh sb="0" eb="1">
      <t>セイ</t>
    </rPh>
    <phoneticPr fontId="1"/>
  </si>
  <si>
    <t>Centaur Sage</t>
    <phoneticPr fontId="1"/>
  </si>
  <si>
    <t>星1</t>
    <rPh sb="0" eb="1">
      <t>ホシ</t>
    </rPh>
    <phoneticPr fontId="1"/>
  </si>
  <si>
    <t>風水地緑+1:100%</t>
    <rPh sb="0" eb="1">
      <t>カゼ</t>
    </rPh>
    <rPh sb="1" eb="2">
      <t>ミズ</t>
    </rPh>
    <rPh sb="2" eb="3">
      <t>チ</t>
    </rPh>
    <rPh sb="3" eb="4">
      <t>ミドリ</t>
    </rPh>
    <phoneticPr fontId="1"/>
  </si>
  <si>
    <t>Dryad</t>
    <phoneticPr fontId="1"/>
  </si>
  <si>
    <t>緑1聖1</t>
    <rPh sb="0" eb="1">
      <t>ミドリ</t>
    </rPh>
    <rPh sb="2" eb="3">
      <t>セイ</t>
    </rPh>
    <phoneticPr fontId="1"/>
  </si>
  <si>
    <t>Pan</t>
    <phoneticPr fontId="1"/>
  </si>
  <si>
    <t>地2緑3</t>
    <rPh sb="0" eb="1">
      <t>チ</t>
    </rPh>
    <rPh sb="2" eb="3">
      <t>ミドリ</t>
    </rPh>
    <phoneticPr fontId="1"/>
  </si>
  <si>
    <t>地死緑血+1:10%</t>
    <rPh sb="0" eb="1">
      <t>チ</t>
    </rPh>
    <rPh sb="1" eb="2">
      <t>シ</t>
    </rPh>
    <rPh sb="2" eb="3">
      <t>ミドリ</t>
    </rPh>
    <rPh sb="3" eb="4">
      <t>ケツ</t>
    </rPh>
    <phoneticPr fontId="1"/>
  </si>
  <si>
    <t>15+</t>
    <phoneticPr fontId="1"/>
  </si>
  <si>
    <t>Pangaea</t>
    <phoneticPr fontId="1"/>
  </si>
  <si>
    <t>Monster Boar</t>
    <phoneticPr fontId="1"/>
  </si>
  <si>
    <t>Fort of the Ancients</t>
    <phoneticPr fontId="1"/>
  </si>
  <si>
    <t>Tune of Fear</t>
    <phoneticPr fontId="1"/>
  </si>
  <si>
    <t>Tune of Growth</t>
    <phoneticPr fontId="1"/>
  </si>
  <si>
    <t>Tune of Dancing Death</t>
    <phoneticPr fontId="1"/>
  </si>
  <si>
    <t>Awaken Hamadryad</t>
    <phoneticPr fontId="1"/>
  </si>
  <si>
    <t>Satyr:10　Satyr Hoplite:5　Harpy:10</t>
    <phoneticPr fontId="1"/>
  </si>
  <si>
    <t>Satyr:10　Centaur Cataphract:5</t>
    <phoneticPr fontId="1"/>
  </si>
  <si>
    <t>Satyrは盾装備</t>
    <rPh sb="6" eb="7">
      <t>タテ</t>
    </rPh>
    <rPh sb="7" eb="9">
      <t>ソウビ</t>
    </rPh>
    <phoneticPr fontId="1"/>
  </si>
  <si>
    <t>Satyrは投槍装備</t>
    <rPh sb="6" eb="8">
      <t>ナゲヤリ</t>
    </rPh>
    <rPh sb="8" eb="10">
      <t>ソウビ</t>
    </rPh>
    <phoneticPr fontId="1"/>
  </si>
  <si>
    <t>Satyr Commander</t>
    <phoneticPr fontId="1"/>
  </si>
  <si>
    <t>Satyr Sniper:8</t>
    <phoneticPr fontId="1"/>
  </si>
  <si>
    <t>Pangaeaは、自然との繋がりを持つ野性的な生物が住む森の国です。
サテュロス、ケンタウロス、そしてミノタウロスのような半人は、森の深部にある神聖なる木立の支配者に仕えます。
古代には、森は世界の多くを覆っていましたが、しかしそれは変わりました。
文明はついにPangaeaの森へと到達しました。
古き伝統は、新たなる手法に屈しています。
古風な武器は、鍛えられた鋼を用いた新たなるものと取り替えられます。
古代のカルト的な風習はほぼ完全に消え去り、かつて野生の踊りや歌に惹きつけられた人間の女性たちは、もうPanの歌による喧噪を探し求めません。</t>
    <phoneticPr fontId="1"/>
  </si>
  <si>
    <t>人間、ヴァン</t>
    <rPh sb="0" eb="2">
      <t>ニンゲン</t>
    </rPh>
    <phoneticPr fontId="1"/>
  </si>
  <si>
    <t>Cold1</t>
    <phoneticPr fontId="1"/>
  </si>
  <si>
    <t>Citadel</t>
    <phoneticPr fontId="1"/>
  </si>
  <si>
    <t>血の供犠を実行可能</t>
    <rPh sb="0" eb="1">
      <t>ケツ</t>
    </rPh>
    <rPh sb="2" eb="4">
      <t>キョウギ</t>
    </rPh>
    <rPh sb="5" eb="7">
      <t>ジッコウ</t>
    </rPh>
    <rPh sb="7" eb="9">
      <t>カノウ</t>
    </rPh>
    <phoneticPr fontId="1"/>
  </si>
  <si>
    <t>Vanhalla</t>
    <phoneticPr fontId="1"/>
  </si>
  <si>
    <t>風3地1</t>
    <rPh sb="0" eb="1">
      <t>カゼ</t>
    </rPh>
    <rPh sb="2" eb="3">
      <t>チ</t>
    </rPh>
    <phoneticPr fontId="1"/>
  </si>
  <si>
    <t>Herse</t>
  </si>
  <si>
    <t>標準的な指揮官。歩兵のみ載せられる航海技能を持つ</t>
    <rPh sb="0" eb="3">
      <t>ヒョウジュンテキ</t>
    </rPh>
    <rPh sb="4" eb="7">
      <t>シキカン</t>
    </rPh>
    <rPh sb="8" eb="10">
      <t>ホヘイ</t>
    </rPh>
    <rPh sb="12" eb="13">
      <t>ノ</t>
    </rPh>
    <rPh sb="17" eb="19">
      <t>コウカイ</t>
    </rPh>
    <rPh sb="19" eb="21">
      <t>ギノウ</t>
    </rPh>
    <rPh sb="22" eb="23">
      <t>モ</t>
    </rPh>
    <phoneticPr fontId="1"/>
  </si>
  <si>
    <t>Jarl</t>
    <phoneticPr fontId="1"/>
  </si>
  <si>
    <t>神聖な指揮官。指揮能力も高いが船の大きさはそのまま</t>
    <rPh sb="0" eb="2">
      <t>シンセイ</t>
    </rPh>
    <rPh sb="3" eb="6">
      <t>シキカン</t>
    </rPh>
    <rPh sb="7" eb="9">
      <t>シキ</t>
    </rPh>
    <rPh sb="9" eb="11">
      <t>ノウリョク</t>
    </rPh>
    <rPh sb="12" eb="13">
      <t>タカ</t>
    </rPh>
    <rPh sb="15" eb="16">
      <t>フネ</t>
    </rPh>
    <rPh sb="17" eb="18">
      <t>オオ</t>
    </rPh>
    <phoneticPr fontId="1"/>
  </si>
  <si>
    <t>Gode</t>
    <phoneticPr fontId="1"/>
  </si>
  <si>
    <t>レベル1の聖職者。芸はないが最低限の鎧を着ている</t>
    <rPh sb="5" eb="8">
      <t>セイショクシャ</t>
    </rPh>
    <rPh sb="9" eb="10">
      <t>ゲイ</t>
    </rPh>
    <rPh sb="14" eb="17">
      <t>サイテイゲン</t>
    </rPh>
    <rPh sb="18" eb="19">
      <t>ヨロイ</t>
    </rPh>
    <rPh sb="20" eb="21">
      <t>キ</t>
    </rPh>
    <phoneticPr fontId="1"/>
  </si>
  <si>
    <t>Galderman</t>
    <phoneticPr fontId="1"/>
  </si>
  <si>
    <t>風などの魔法技能を持つ。半獣であり見た目より丈夫</t>
    <rPh sb="0" eb="1">
      <t>カゼ</t>
    </rPh>
    <rPh sb="4" eb="6">
      <t>マホウ</t>
    </rPh>
    <rPh sb="6" eb="8">
      <t>ギノウ</t>
    </rPh>
    <rPh sb="9" eb="10">
      <t>モ</t>
    </rPh>
    <rPh sb="12" eb="14">
      <t>ハンジュウ</t>
    </rPh>
    <rPh sb="17" eb="18">
      <t>ミ</t>
    </rPh>
    <rPh sb="19" eb="20">
      <t>メ</t>
    </rPh>
    <rPh sb="22" eb="24">
      <t>ジョウブ</t>
    </rPh>
    <phoneticPr fontId="1"/>
  </si>
  <si>
    <t>10+</t>
    <phoneticPr fontId="1"/>
  </si>
  <si>
    <r>
      <t>V</t>
    </r>
    <r>
      <rPr>
        <sz val="11"/>
        <color theme="1"/>
        <rFont val="ＭＳ Ｐゴシック"/>
        <family val="3"/>
        <charset val="128"/>
      </rPr>
      <t>ö</t>
    </r>
    <r>
      <rPr>
        <sz val="11"/>
        <color theme="1"/>
        <rFont val="ＭＳ Ｐゴシック"/>
        <family val="2"/>
        <charset val="128"/>
      </rPr>
      <t>lva</t>
    </r>
    <phoneticPr fontId="1"/>
  </si>
  <si>
    <t>星の魔法技能を持つ。占師でもある</t>
    <rPh sb="0" eb="1">
      <t>ホシ</t>
    </rPh>
    <rPh sb="2" eb="4">
      <t>マホウ</t>
    </rPh>
    <rPh sb="4" eb="6">
      <t>ギノウ</t>
    </rPh>
    <rPh sb="7" eb="8">
      <t>モ</t>
    </rPh>
    <rPh sb="10" eb="12">
      <t>ウラナイシ</t>
    </rPh>
    <phoneticPr fontId="1"/>
  </si>
  <si>
    <t>Vanherse</t>
    <phoneticPr fontId="1"/>
  </si>
  <si>
    <t>Archer</t>
    <phoneticPr fontId="1"/>
  </si>
  <si>
    <t>短弓を使う弓兵。ごく平凡な性能</t>
    <rPh sb="0" eb="2">
      <t>タンキュウ</t>
    </rPh>
    <rPh sb="3" eb="4">
      <t>ツカ</t>
    </rPh>
    <rPh sb="5" eb="6">
      <t>ユミ</t>
    </rPh>
    <rPh sb="6" eb="7">
      <t>ヘイ</t>
    </rPh>
    <rPh sb="10" eb="12">
      <t>ヘイボン</t>
    </rPh>
    <rPh sb="13" eb="15">
      <t>セイノウ</t>
    </rPh>
    <phoneticPr fontId="1"/>
  </si>
  <si>
    <t>Einhere</t>
  </si>
  <si>
    <t>Skinshifter</t>
  </si>
  <si>
    <t>Van</t>
  </si>
  <si>
    <t>Midgård</t>
    <phoneticPr fontId="1"/>
  </si>
  <si>
    <t>Midgård</t>
    <phoneticPr fontId="1"/>
  </si>
  <si>
    <t>Midgård</t>
    <phoneticPr fontId="1"/>
  </si>
  <si>
    <t>Midgård</t>
    <phoneticPr fontId="1"/>
  </si>
  <si>
    <t>Gode</t>
    <phoneticPr fontId="1"/>
  </si>
  <si>
    <t>Galderman</t>
    <phoneticPr fontId="1"/>
  </si>
  <si>
    <t>風2</t>
    <rPh sb="0" eb="1">
      <t>カゼ</t>
    </rPh>
    <phoneticPr fontId="1"/>
  </si>
  <si>
    <t>風地死血+1:100% 地死緑血+1:100% 風地死血+1:10%</t>
    <rPh sb="0" eb="1">
      <t>カゼ</t>
    </rPh>
    <rPh sb="1" eb="2">
      <t>チ</t>
    </rPh>
    <rPh sb="2" eb="3">
      <t>シ</t>
    </rPh>
    <rPh sb="3" eb="4">
      <t>ケツ</t>
    </rPh>
    <rPh sb="12" eb="13">
      <t>チ</t>
    </rPh>
    <rPh sb="13" eb="14">
      <t>シ</t>
    </rPh>
    <rPh sb="14" eb="15">
      <t>ミドリ</t>
    </rPh>
    <rPh sb="15" eb="16">
      <t>ケツ</t>
    </rPh>
    <rPh sb="24" eb="25">
      <t>カゼ</t>
    </rPh>
    <rPh sb="25" eb="26">
      <t>チ</t>
    </rPh>
    <rPh sb="26" eb="27">
      <t>シ</t>
    </rPh>
    <rPh sb="27" eb="28">
      <t>ケツ</t>
    </rPh>
    <phoneticPr fontId="1"/>
  </si>
  <si>
    <t>13+</t>
    <phoneticPr fontId="1"/>
  </si>
  <si>
    <r>
      <t>V</t>
    </r>
    <r>
      <rPr>
        <sz val="11"/>
        <color theme="1"/>
        <rFont val="ＭＳ Ｐゴシック"/>
        <family val="3"/>
        <charset val="128"/>
      </rPr>
      <t>ö</t>
    </r>
    <r>
      <rPr>
        <sz val="11"/>
        <color theme="1"/>
        <rFont val="ＭＳ Ｐゴシック"/>
        <family val="2"/>
        <charset val="128"/>
      </rPr>
      <t>lva</t>
    </r>
    <phoneticPr fontId="1"/>
  </si>
  <si>
    <t>星2</t>
    <rPh sb="0" eb="1">
      <t>ホシ</t>
    </rPh>
    <phoneticPr fontId="1"/>
  </si>
  <si>
    <t>Vanherse</t>
    <phoneticPr fontId="1"/>
  </si>
  <si>
    <t>風1聖1</t>
    <rPh sb="0" eb="1">
      <t>カゼ</t>
    </rPh>
    <rPh sb="2" eb="3">
      <t>セイ</t>
    </rPh>
    <phoneticPr fontId="1"/>
  </si>
  <si>
    <t>Vanjarl</t>
    <phoneticPr fontId="1"/>
  </si>
  <si>
    <t>風2血1聖2</t>
    <rPh sb="0" eb="1">
      <t>カゼ</t>
    </rPh>
    <rPh sb="2" eb="3">
      <t>ケツ</t>
    </rPh>
    <rPh sb="4" eb="5">
      <t>セイ</t>
    </rPh>
    <phoneticPr fontId="1"/>
  </si>
  <si>
    <t>Sloth of Bears</t>
    <phoneticPr fontId="1"/>
  </si>
  <si>
    <t>Awaken Draugar</t>
    <phoneticPr fontId="1"/>
  </si>
  <si>
    <t>Summon Valkyries</t>
    <phoneticPr fontId="1"/>
  </si>
  <si>
    <t>Herse</t>
    <phoneticPr fontId="1"/>
  </si>
  <si>
    <t>Huskarl:15　Huskarl:10</t>
    <phoneticPr fontId="1"/>
  </si>
  <si>
    <t>Hirdman:15</t>
    <phoneticPr fontId="1"/>
  </si>
  <si>
    <t>Huskarlは斧装備と槍装備</t>
    <rPh sb="8" eb="9">
      <t>オノ</t>
    </rPh>
    <rPh sb="9" eb="11">
      <t>ソウビ</t>
    </rPh>
    <rPh sb="12" eb="13">
      <t>ヤリ</t>
    </rPh>
    <rPh sb="13" eb="15">
      <t>ソウビ</t>
    </rPh>
    <phoneticPr fontId="1"/>
  </si>
  <si>
    <t>Hirdmanは槍装備</t>
    <rPh sb="8" eb="9">
      <t>ヤリ</t>
    </rPh>
    <rPh sb="9" eb="11">
      <t>ソウビ</t>
    </rPh>
    <phoneticPr fontId="1"/>
  </si>
  <si>
    <t>Archer:10</t>
    <phoneticPr fontId="1"/>
  </si>
  <si>
    <t>MidgårdはかつてVanの本拠地、Vanheimと呼ばれていました。
しかし人間がやってきて以来、Vanは次第に数を減らしていきました。
当初は、Vanは国の誰もが認める統治者でしたが、増大した人間の住民は国を支配するようになり、その名をMidgårdへと改めました。
ごく少数のVanだけが生存していますが、しかし彼らの魔力はこの地から失われていません。
Vanは人間の住民から神聖視され、少数のVanjarlの生き残りは大きな影響力を行使します。
Midgårdの人間たちはVanの古代の魔法により変質しており、Skinshifterらは昔よりも一般的な存在となりました。</t>
    <phoneticPr fontId="1"/>
  </si>
  <si>
    <t>片手</t>
    <rPh sb="0" eb="2">
      <t>カタテ</t>
    </rPh>
    <phoneticPr fontId="1"/>
  </si>
  <si>
    <t>Anemone Mace</t>
    <phoneticPr fontId="1"/>
  </si>
  <si>
    <t>水1</t>
    <rPh sb="0" eb="1">
      <t>ミズ</t>
    </rPh>
    <phoneticPr fontId="1"/>
  </si>
  <si>
    <t>打魔</t>
    <rPh sb="0" eb="1">
      <t>ダ</t>
    </rPh>
    <rPh sb="1" eb="2">
      <t>マ</t>
    </rPh>
    <phoneticPr fontId="1"/>
  </si>
  <si>
    <t>Anemone Poison</t>
    <phoneticPr fontId="1"/>
  </si>
  <si>
    <t>生ける鈍器。神経毒で敵を苦しめる</t>
    <rPh sb="0" eb="1">
      <t>イ</t>
    </rPh>
    <rPh sb="3" eb="5">
      <t>ドンキ</t>
    </rPh>
    <rPh sb="6" eb="8">
      <t>シンケイ</t>
    </rPh>
    <rPh sb="8" eb="9">
      <t>ドク</t>
    </rPh>
    <rPh sb="10" eb="11">
      <t>テキ</t>
    </rPh>
    <rPh sb="12" eb="13">
      <t>クル</t>
    </rPh>
    <phoneticPr fontId="1"/>
  </si>
  <si>
    <t>両手</t>
    <rPh sb="0" eb="2">
      <t>リョウテ</t>
    </rPh>
    <phoneticPr fontId="1"/>
  </si>
  <si>
    <t>Jellyberd</t>
    <phoneticPr fontId="1"/>
  </si>
  <si>
    <t>星1</t>
    <rPh sb="0" eb="1">
      <t>ホシ</t>
    </rPh>
    <phoneticPr fontId="1"/>
  </si>
  <si>
    <t>火1</t>
    <rPh sb="0" eb="1">
      <t>ヒ</t>
    </rPh>
    <phoneticPr fontId="1"/>
  </si>
  <si>
    <t>Jellyberd Poison</t>
    <phoneticPr fontId="1"/>
  </si>
  <si>
    <t>神経毒を撒く生体武器。所有者の保護も行う</t>
    <rPh sb="0" eb="2">
      <t>シンケイ</t>
    </rPh>
    <rPh sb="2" eb="3">
      <t>ドク</t>
    </rPh>
    <rPh sb="4" eb="5">
      <t>マ</t>
    </rPh>
    <rPh sb="6" eb="8">
      <t>セイタイ</t>
    </rPh>
    <rPh sb="8" eb="10">
      <t>ブキ</t>
    </rPh>
    <rPh sb="11" eb="14">
      <t>ショユウシャ</t>
    </rPh>
    <rPh sb="15" eb="17">
      <t>ホゴ</t>
    </rPh>
    <rPh sb="18" eb="19">
      <t>オコナ</t>
    </rPh>
    <phoneticPr fontId="1"/>
  </si>
  <si>
    <t>R'lyeh</t>
    <phoneticPr fontId="1"/>
  </si>
  <si>
    <t>Anemone Mace</t>
    <phoneticPr fontId="1"/>
  </si>
  <si>
    <t>Jellyberd</t>
    <phoneticPr fontId="1"/>
  </si>
  <si>
    <t>EA</t>
    <phoneticPr fontId="1"/>
  </si>
  <si>
    <t>R'lyeh</t>
    <phoneticPr fontId="1"/>
  </si>
  <si>
    <t>C'tisは、砂地の砂漠に囲まれた沼地の多い河谷です。
この肥沃な谷では、蜥蜴に似た人型生物の宗教的王国が形成されました。
王国は人間の基準から見て古く、その知恵と魔法的な知識は素晴らしいものです。
Lizard Kingは社会の頂点に位置します。
王はC'tisで最高位の聖職者です。
王の下には、高僧とその神聖なる大蛇が存在します。
蜥蜴人は草食性ですが、兵士や労働者として仕える肉食の蜥蜴人の種族を隷属させています。
C'tissianは動きが鈍いですが、彼らを切り傷や打ち傷から保護する分厚い皮膚を持ちます。
どちらの蜥蜴人らも冷血動物であり、寒い州で戦う際は非常に早く消耗します。
彼らは毒に対する部分的な抵抗力を持ちます。
C'tisの住民は、温暖な州に住むことを好みます。
新たなる神の到来により、C'tisの沼地は拡大を始めました。
濃密な雨と息苦しい暑さは、大地を腐り行く植物の悪臭に満ちた不健康な湿地へと変えていきます。
MarshmasterはかつてのSauromancerに代わり、Swamp Guardは精鋭部隊として戦車隊に代わりました。
この地では、蜥蜴人は繁栄します。
この支配力に影響を受けている州では、税収は支配力1レベル毎に1%増加し、敵の州の税収は支配力1レベル毎に5%減少します。
冷血動物でなければ、支配圏内の兵士は病気に感染します。
新たなる神とその神聖なる部隊全員は、この影響に免疫を持ちます。</t>
    <phoneticPr fontId="1"/>
  </si>
  <si>
    <t>ヨトゥン、人間</t>
    <rPh sb="5" eb="7">
      <t>ニンゲン</t>
    </rPh>
    <phoneticPr fontId="1"/>
  </si>
  <si>
    <t>Cold1</t>
    <phoneticPr fontId="1"/>
  </si>
  <si>
    <t>Giant Citadel</t>
    <phoneticPr fontId="1"/>
  </si>
  <si>
    <t>Giant</t>
    <phoneticPr fontId="1"/>
  </si>
  <si>
    <t>Well of Urd</t>
    <phoneticPr fontId="1"/>
  </si>
  <si>
    <t>星2死1緑1</t>
    <rPh sb="0" eb="1">
      <t>ホシ</t>
    </rPh>
    <rPh sb="2" eb="3">
      <t>シ</t>
    </rPh>
    <rPh sb="4" eb="5">
      <t>ミドリ</t>
    </rPh>
    <phoneticPr fontId="1"/>
  </si>
  <si>
    <t>Gode</t>
  </si>
  <si>
    <t>Seithkona</t>
    <phoneticPr fontId="1"/>
  </si>
  <si>
    <t>城</t>
    <rPh sb="0" eb="1">
      <t>シロ</t>
    </rPh>
    <phoneticPr fontId="1"/>
  </si>
  <si>
    <t>y</t>
    <phoneticPr fontId="1"/>
  </si>
  <si>
    <t>魔術師</t>
    <rPh sb="0" eb="3">
      <t>マジュツシ</t>
    </rPh>
    <phoneticPr fontId="1"/>
  </si>
  <si>
    <t>星、死、緑の魔法技能を持つ。占師でもある</t>
    <rPh sb="0" eb="1">
      <t>ホシ</t>
    </rPh>
    <rPh sb="2" eb="3">
      <t>シ</t>
    </rPh>
    <rPh sb="4" eb="5">
      <t>ミドリ</t>
    </rPh>
    <rPh sb="6" eb="8">
      <t>マホウ</t>
    </rPh>
    <rPh sb="8" eb="10">
      <t>ギノウ</t>
    </rPh>
    <rPh sb="11" eb="12">
      <t>モ</t>
    </rPh>
    <rPh sb="14" eb="16">
      <t>ウラナイシ</t>
    </rPh>
    <phoneticPr fontId="1"/>
  </si>
  <si>
    <t>16</t>
    <phoneticPr fontId="1"/>
  </si>
  <si>
    <t>Norna</t>
    <phoneticPr fontId="1"/>
  </si>
  <si>
    <t>都</t>
    <rPh sb="0" eb="1">
      <t>ミヤコ</t>
    </rPh>
    <phoneticPr fontId="1"/>
  </si>
  <si>
    <t>星、死、緑などの魔法技能を持つ。優秀な占師</t>
    <rPh sb="0" eb="1">
      <t>ホシ</t>
    </rPh>
    <rPh sb="2" eb="3">
      <t>シ</t>
    </rPh>
    <rPh sb="4" eb="5">
      <t>ミドリ</t>
    </rPh>
    <rPh sb="8" eb="10">
      <t>マホウ</t>
    </rPh>
    <rPh sb="10" eb="12">
      <t>ギノウ</t>
    </rPh>
    <rPh sb="13" eb="14">
      <t>モ</t>
    </rPh>
    <rPh sb="16" eb="18">
      <t>ユウシュウ</t>
    </rPh>
    <rPh sb="19" eb="21">
      <t>ウラナイシ</t>
    </rPh>
    <phoneticPr fontId="1"/>
  </si>
  <si>
    <t>60+</t>
    <phoneticPr fontId="1"/>
  </si>
  <si>
    <t>25+</t>
    <phoneticPr fontId="1"/>
  </si>
  <si>
    <t>14</t>
    <phoneticPr fontId="1"/>
  </si>
  <si>
    <t>指揮官</t>
    <rPh sb="0" eb="3">
      <t>シキカン</t>
    </rPh>
    <phoneticPr fontId="1"/>
  </si>
  <si>
    <t>Jotun Axeman</t>
  </si>
  <si>
    <t>Garmhirding</t>
  </si>
  <si>
    <t>兵士</t>
    <rPh sb="0" eb="2">
      <t>ヘイシ</t>
    </rPh>
    <phoneticPr fontId="1"/>
  </si>
  <si>
    <r>
      <t>Utg</t>
    </r>
    <r>
      <rPr>
        <sz val="11"/>
        <color theme="1"/>
        <rFont val="ＭＳ Ｐゴシック"/>
        <family val="3"/>
        <charset val="128"/>
      </rPr>
      <t>å</t>
    </r>
    <r>
      <rPr>
        <sz val="11"/>
        <color theme="1"/>
        <rFont val="ＭＳ Ｐゴシック"/>
        <family val="2"/>
        <charset val="128"/>
      </rPr>
      <t>rd</t>
    </r>
    <phoneticPr fontId="1"/>
  </si>
  <si>
    <t>Utgård</t>
    <phoneticPr fontId="1"/>
  </si>
  <si>
    <t>Utgård</t>
    <phoneticPr fontId="1"/>
  </si>
  <si>
    <t>Utgård</t>
    <phoneticPr fontId="1"/>
  </si>
  <si>
    <t>Gode</t>
    <phoneticPr fontId="1"/>
  </si>
  <si>
    <t>聖1</t>
    <rPh sb="0" eb="1">
      <t>セイ</t>
    </rPh>
    <phoneticPr fontId="1"/>
  </si>
  <si>
    <t>Seithkona</t>
    <phoneticPr fontId="1"/>
  </si>
  <si>
    <t>星1死1緑1</t>
    <rPh sb="0" eb="1">
      <t>ホシ</t>
    </rPh>
    <rPh sb="2" eb="3">
      <t>シ</t>
    </rPh>
    <rPh sb="4" eb="5">
      <t>ミドリ</t>
    </rPh>
    <phoneticPr fontId="1"/>
  </si>
  <si>
    <t>Jotun Jarl</t>
    <phoneticPr fontId="1"/>
  </si>
  <si>
    <t>Jotun Gode</t>
    <phoneticPr fontId="1"/>
  </si>
  <si>
    <t>聖2</t>
    <rPh sb="0" eb="1">
      <t>セイ</t>
    </rPh>
    <phoneticPr fontId="1"/>
  </si>
  <si>
    <t>Jotun Skratti</t>
    <phoneticPr fontId="1"/>
  </si>
  <si>
    <t>水2血2</t>
    <rPh sb="0" eb="1">
      <t>ミズ</t>
    </rPh>
    <rPh sb="2" eb="3">
      <t>ケツ</t>
    </rPh>
    <phoneticPr fontId="1"/>
  </si>
  <si>
    <t>水死緑血+1:100%</t>
    <rPh sb="0" eb="1">
      <t>ミズ</t>
    </rPh>
    <rPh sb="1" eb="2">
      <t>シ</t>
    </rPh>
    <rPh sb="2" eb="3">
      <t>ミドリ</t>
    </rPh>
    <rPh sb="3" eb="4">
      <t>ケツ</t>
    </rPh>
    <phoneticPr fontId="1"/>
  </si>
  <si>
    <t>Norna</t>
    <phoneticPr fontId="1"/>
  </si>
  <si>
    <t>星2死2緑1</t>
    <rPh sb="0" eb="1">
      <t>ホシ</t>
    </rPh>
    <rPh sb="2" eb="3">
      <t>シ</t>
    </rPh>
    <rPh sb="4" eb="5">
      <t>ミドリ</t>
    </rPh>
    <phoneticPr fontId="1"/>
  </si>
  <si>
    <t>星死緑血+1:100% 火死緑血+1:10%</t>
    <rPh sb="0" eb="1">
      <t>ホシ</t>
    </rPh>
    <rPh sb="1" eb="2">
      <t>シ</t>
    </rPh>
    <rPh sb="2" eb="3">
      <t>ミドリ</t>
    </rPh>
    <rPh sb="3" eb="4">
      <t>ケツ</t>
    </rPh>
    <rPh sb="12" eb="13">
      <t>ヒ</t>
    </rPh>
    <rPh sb="13" eb="14">
      <t>シ</t>
    </rPh>
    <rPh sb="14" eb="15">
      <t>ミドリ</t>
    </rPh>
    <rPh sb="15" eb="16">
      <t>ケツ</t>
    </rPh>
    <phoneticPr fontId="1"/>
  </si>
  <si>
    <t>17+</t>
    <phoneticPr fontId="1"/>
  </si>
  <si>
    <t>Summon Glosos</t>
    <phoneticPr fontId="1"/>
  </si>
  <si>
    <t>Sloth of Bears</t>
    <phoneticPr fontId="1"/>
  </si>
  <si>
    <t>Awaken Jotun Draugar</t>
    <phoneticPr fontId="1"/>
  </si>
  <si>
    <t>Brood of Garm</t>
    <phoneticPr fontId="1"/>
  </si>
  <si>
    <t>Seith Curse</t>
    <phoneticPr fontId="1"/>
  </si>
  <si>
    <t>Illwinter</t>
    <phoneticPr fontId="1"/>
  </si>
  <si>
    <t>Herse</t>
    <phoneticPr fontId="1"/>
  </si>
  <si>
    <t>Huskarl:10　Huskarl:15</t>
    <phoneticPr fontId="1"/>
  </si>
  <si>
    <t>Jotun Jarl</t>
    <phoneticPr fontId="1"/>
  </si>
  <si>
    <t>Jotun Javelinist:5</t>
    <phoneticPr fontId="1"/>
  </si>
  <si>
    <t>Huskarlは斧装備と槍装備</t>
    <rPh sb="8" eb="9">
      <t>オノ</t>
    </rPh>
    <rPh sb="9" eb="11">
      <t>ソウビ</t>
    </rPh>
    <rPh sb="12" eb="13">
      <t>ヤリ</t>
    </rPh>
    <rPh sb="13" eb="15">
      <t>ソウビ</t>
    </rPh>
    <phoneticPr fontId="1"/>
  </si>
  <si>
    <t>Jotun Herse</t>
    <phoneticPr fontId="1"/>
  </si>
  <si>
    <t>Jotun Hurler:3</t>
    <phoneticPr fontId="1"/>
  </si>
  <si>
    <t>Utgårdは、厳しい冬と涼しい夏の地です。
それはかつて巨人の住処、Jotunheimでした。
しかし、人間の到来により、彼らの人口は減少しました。
人間たちがJotunheimの氷の大地へとあえて進出し始めると、Jotunの巨人たちは、人間が機知に富んだ同盟者であると理解しました。
目覚めし神により、全ての遺恨は捨て去られ、人間と巨人は肩を並べて戦います。
この人間との同盟は、Gygjaとその使用人Vaettiらとの間に距離を作り、彼らはもう巨人たちを支援しません。
その代わりに、人間の予言者たちが影響力を持つようになりました。
Utgårdの中心には、Nornaが集い、世界の運命を占うWell of Urdが存在します。
Utgårdの巨人は、非常に強力かつ強靭です。
彼らは寒さの中で生まれ、寒冷な気候に苦しめられません。
Utgårdの民は、涼しい州に住むことを好みます。</t>
    <phoneticPr fontId="1"/>
  </si>
  <si>
    <t>高価で隠れるのも下手。幸い移動は早めだが専ら戦闘用</t>
    <rPh sb="0" eb="2">
      <t>コウカ</t>
    </rPh>
    <rPh sb="3" eb="4">
      <t>カク</t>
    </rPh>
    <rPh sb="8" eb="10">
      <t>ヘタ</t>
    </rPh>
    <rPh sb="11" eb="12">
      <t>サイワ</t>
    </rPh>
    <rPh sb="13" eb="15">
      <t>イドウ</t>
    </rPh>
    <rPh sb="16" eb="17">
      <t>ハヤ</t>
    </rPh>
    <rPh sb="20" eb="21">
      <t>モッパ</t>
    </rPh>
    <rPh sb="22" eb="25">
      <t>セントウヨウ</t>
    </rPh>
    <phoneticPr fontId="1"/>
  </si>
  <si>
    <t>Bogarusは、過酷な冬と短い夏の地です。
Vanがこの寒く厳しい北の土地を獲得した時、彼らはそれにVanarusという名を付けて、極寒の地から王国を切り開きました。
今や人間は最後のVanjarlに取って代わり、そして王国は宗教的組織のEparchとExarchによって率いられます。
争い合うPrinceたちが統治する大都市群は、少数のGrand Princeと改革された宗教の下で結束しました。
英雄的地位と能力を持つ信仰の守護者、擁護者であるBogatyrは、人々を導き、悪から守るために時折姿を現します。
Grand Princeは、歩兵隊と精鋭騎兵隊を用います。
様々な流派の魔術師たちは、Grand Princeの宮殿で彼らの職務に励みます。
Bogarusの民は、寒冷な気候を好みます。</t>
    <phoneticPr fontId="1"/>
  </si>
  <si>
    <t>人間</t>
    <rPh sb="0" eb="2">
      <t>ニンゲン</t>
    </rPh>
    <phoneticPr fontId="1"/>
  </si>
  <si>
    <t>Cold2</t>
    <phoneticPr fontId="1"/>
  </si>
  <si>
    <t>Citadel</t>
    <phoneticPr fontId="1"/>
  </si>
  <si>
    <t>Standard</t>
    <phoneticPr fontId="1"/>
  </si>
  <si>
    <t>Grand Cathedral, Hall of Elders</t>
    <phoneticPr fontId="1"/>
  </si>
  <si>
    <t>火1風1星2</t>
    <rPh sb="0" eb="1">
      <t>ヒ</t>
    </rPh>
    <rPh sb="2" eb="3">
      <t>カゼ</t>
    </rPh>
    <rPh sb="4" eb="5">
      <t>ホシ</t>
    </rPh>
    <phoneticPr fontId="1"/>
  </si>
  <si>
    <t>Bogarusian Scout</t>
    <phoneticPr fontId="1"/>
  </si>
  <si>
    <t>斥候</t>
    <rPh sb="0" eb="2">
      <t>セッコウ</t>
    </rPh>
    <phoneticPr fontId="1"/>
  </si>
  <si>
    <t>雪道に慣れた斥候。他は標準的</t>
    <rPh sb="0" eb="2">
      <t>ユキミチ</t>
    </rPh>
    <rPh sb="3" eb="4">
      <t>ナ</t>
    </rPh>
    <rPh sb="6" eb="8">
      <t>セッコウ</t>
    </rPh>
    <rPh sb="9" eb="10">
      <t>ホカ</t>
    </rPh>
    <rPh sb="11" eb="14">
      <t>ヒョウジュンテキ</t>
    </rPh>
    <phoneticPr fontId="1"/>
  </si>
  <si>
    <t>fm</t>
    <phoneticPr fontId="1"/>
  </si>
  <si>
    <t>s</t>
    <phoneticPr fontId="1"/>
  </si>
  <si>
    <t>Voivode</t>
    <phoneticPr fontId="1"/>
  </si>
  <si>
    <t>標準的な指揮官。騎乗していないが雪道には強い</t>
    <rPh sb="0" eb="3">
      <t>ヒョウジュンテキ</t>
    </rPh>
    <rPh sb="4" eb="7">
      <t>シキカン</t>
    </rPh>
    <rPh sb="8" eb="10">
      <t>キジョウ</t>
    </rPh>
    <rPh sb="16" eb="18">
      <t>ユキミチ</t>
    </rPh>
    <rPh sb="20" eb="21">
      <t>ツヨ</t>
    </rPh>
    <phoneticPr fontId="1"/>
  </si>
  <si>
    <t>Knyaz</t>
    <phoneticPr fontId="1"/>
  </si>
  <si>
    <t>上位指揮官。士気を高く保てる</t>
    <rPh sb="0" eb="2">
      <t>ジョウイ</t>
    </rPh>
    <rPh sb="2" eb="5">
      <t>シキカン</t>
    </rPh>
    <rPh sb="6" eb="8">
      <t>シキ</t>
    </rPh>
    <rPh sb="9" eb="10">
      <t>タカ</t>
    </rPh>
    <rPh sb="11" eb="12">
      <t>タモ</t>
    </rPh>
    <phoneticPr fontId="1"/>
  </si>
  <si>
    <t>20</t>
    <phoneticPr fontId="1"/>
  </si>
  <si>
    <t>Veliki Knyaz</t>
    <phoneticPr fontId="1"/>
  </si>
  <si>
    <t>最上位指揮官。非常に優れた指揮能力を持つ</t>
    <rPh sb="0" eb="3">
      <t>サイジョウイ</t>
    </rPh>
    <rPh sb="3" eb="6">
      <t>シキカン</t>
    </rPh>
    <rPh sb="7" eb="9">
      <t>ヒジョウ</t>
    </rPh>
    <rPh sb="10" eb="11">
      <t>スグ</t>
    </rPh>
    <rPh sb="13" eb="15">
      <t>シキ</t>
    </rPh>
    <rPh sb="15" eb="17">
      <t>ノウリョク</t>
    </rPh>
    <rPh sb="18" eb="19">
      <t>モ</t>
    </rPh>
    <phoneticPr fontId="1"/>
  </si>
  <si>
    <t>Exarch</t>
    <phoneticPr fontId="1"/>
  </si>
  <si>
    <t>y</t>
    <phoneticPr fontId="1"/>
  </si>
  <si>
    <t>聖職者</t>
    <rPh sb="0" eb="3">
      <t>セイショクシャ</t>
    </rPh>
    <phoneticPr fontId="1"/>
  </si>
  <si>
    <t>レベル2の聖職者。とくに芸はなく貧弱さが漂う能力値</t>
    <rPh sb="5" eb="8">
      <t>セイショクシャ</t>
    </rPh>
    <rPh sb="12" eb="13">
      <t>ゲイ</t>
    </rPh>
    <rPh sb="16" eb="18">
      <t>ヒンジャク</t>
    </rPh>
    <rPh sb="20" eb="21">
      <t>タダヨ</t>
    </rPh>
    <rPh sb="22" eb="24">
      <t>ノウリョク</t>
    </rPh>
    <rPh sb="24" eb="25">
      <t>チ</t>
    </rPh>
    <phoneticPr fontId="1"/>
  </si>
  <si>
    <t>Skopets</t>
    <phoneticPr fontId="1"/>
  </si>
  <si>
    <t>レベル1の聖職者。たまに血魔法を持つ。滞在する州の不安を扇動</t>
    <rPh sb="5" eb="8">
      <t>セイショクシャ</t>
    </rPh>
    <rPh sb="12" eb="13">
      <t>ケツ</t>
    </rPh>
    <rPh sb="13" eb="15">
      <t>マホウ</t>
    </rPh>
    <rPh sb="16" eb="17">
      <t>モ</t>
    </rPh>
    <rPh sb="19" eb="21">
      <t>タイザイ</t>
    </rPh>
    <rPh sb="23" eb="24">
      <t>シュウ</t>
    </rPh>
    <rPh sb="25" eb="27">
      <t>フアン</t>
    </rPh>
    <rPh sb="28" eb="30">
      <t>センドウ</t>
    </rPh>
    <phoneticPr fontId="1"/>
  </si>
  <si>
    <t>0+</t>
    <phoneticPr fontId="1"/>
  </si>
  <si>
    <t>Fivefold Angel</t>
    <phoneticPr fontId="1"/>
  </si>
  <si>
    <t>レベル2の聖職者。血魔法と密偵の技能を持ち合わせる</t>
    <rPh sb="5" eb="8">
      <t>セイショクシャ</t>
    </rPh>
    <rPh sb="9" eb="10">
      <t>ケツ</t>
    </rPh>
    <rPh sb="10" eb="12">
      <t>マホウ</t>
    </rPh>
    <rPh sb="13" eb="15">
      <t>ミッテイ</t>
    </rPh>
    <rPh sb="16" eb="18">
      <t>ギノウ</t>
    </rPh>
    <rPh sb="19" eb="20">
      <t>モ</t>
    </rPh>
    <rPh sb="21" eb="22">
      <t>ア</t>
    </rPh>
    <phoneticPr fontId="1"/>
  </si>
  <si>
    <t>Occultist</t>
    <phoneticPr fontId="1"/>
  </si>
  <si>
    <t>星、死、血の魔法技能を持つ。妙に高齢だが有能</t>
    <rPh sb="0" eb="1">
      <t>ホシ</t>
    </rPh>
    <rPh sb="2" eb="3">
      <t>シ</t>
    </rPh>
    <rPh sb="4" eb="5">
      <t>ケツ</t>
    </rPh>
    <rPh sb="6" eb="8">
      <t>マホウ</t>
    </rPh>
    <rPh sb="8" eb="10">
      <t>ギノウ</t>
    </rPh>
    <rPh sb="11" eb="12">
      <t>モ</t>
    </rPh>
    <rPh sb="14" eb="15">
      <t>ミョウ</t>
    </rPh>
    <rPh sb="16" eb="18">
      <t>コウレイ</t>
    </rPh>
    <rPh sb="20" eb="22">
      <t>ユウノウ</t>
    </rPh>
    <phoneticPr fontId="1"/>
  </si>
  <si>
    <t>Kalendologist</t>
    <phoneticPr fontId="1"/>
  </si>
  <si>
    <t>星の魔法技能を持つ。占師でもある</t>
    <rPh sb="0" eb="1">
      <t>ホシ</t>
    </rPh>
    <rPh sb="2" eb="4">
      <t>マホウ</t>
    </rPh>
    <rPh sb="4" eb="6">
      <t>ギノウ</t>
    </rPh>
    <rPh sb="7" eb="8">
      <t>モ</t>
    </rPh>
    <rPh sb="10" eb="12">
      <t>ウラナイシ</t>
    </rPh>
    <phoneticPr fontId="1"/>
  </si>
  <si>
    <t>Astrapelagist</t>
    <phoneticPr fontId="1"/>
  </si>
  <si>
    <t>風、星の魔法技能を持つ。占師でもある</t>
    <rPh sb="0" eb="1">
      <t>カゼ</t>
    </rPh>
    <rPh sb="2" eb="3">
      <t>ホシ</t>
    </rPh>
    <rPh sb="4" eb="6">
      <t>マホウ</t>
    </rPh>
    <rPh sb="6" eb="8">
      <t>ギノウ</t>
    </rPh>
    <rPh sb="9" eb="10">
      <t>モ</t>
    </rPh>
    <rPh sb="12" eb="14">
      <t>ウラナイシ</t>
    </rPh>
    <phoneticPr fontId="1"/>
  </si>
  <si>
    <t>Master of Names</t>
    <phoneticPr fontId="1"/>
  </si>
  <si>
    <t>星などの魔法技能を持つ。研究が非常に得意</t>
    <rPh sb="0" eb="1">
      <t>ホシ</t>
    </rPh>
    <rPh sb="4" eb="6">
      <t>マホウ</t>
    </rPh>
    <rPh sb="6" eb="8">
      <t>ギノウ</t>
    </rPh>
    <rPh sb="9" eb="10">
      <t>モ</t>
    </rPh>
    <rPh sb="12" eb="14">
      <t>ケンキュウ</t>
    </rPh>
    <rPh sb="15" eb="17">
      <t>ヒジョウ</t>
    </rPh>
    <rPh sb="18" eb="20">
      <t>トクイ</t>
    </rPh>
    <phoneticPr fontId="1"/>
  </si>
  <si>
    <t>10+</t>
    <phoneticPr fontId="1"/>
  </si>
  <si>
    <t>Akchemist</t>
    <phoneticPr fontId="1"/>
  </si>
  <si>
    <t>火、地、星の魔法技能を持つ。金の精製が専門</t>
    <rPh sb="0" eb="1">
      <t>ヒ</t>
    </rPh>
    <rPh sb="2" eb="3">
      <t>チ</t>
    </rPh>
    <rPh sb="4" eb="5">
      <t>ホシ</t>
    </rPh>
    <rPh sb="6" eb="8">
      <t>マホウ</t>
    </rPh>
    <rPh sb="8" eb="10">
      <t>ギノウ</t>
    </rPh>
    <rPh sb="11" eb="12">
      <t>モ</t>
    </rPh>
    <rPh sb="14" eb="15">
      <t>キン</t>
    </rPh>
    <rPh sb="16" eb="18">
      <t>セイセイ</t>
    </rPh>
    <rPh sb="19" eb="21">
      <t>センモン</t>
    </rPh>
    <phoneticPr fontId="1"/>
  </si>
  <si>
    <t>Eparch</t>
    <phoneticPr fontId="1"/>
  </si>
  <si>
    <t>12</t>
    <phoneticPr fontId="1"/>
  </si>
  <si>
    <t>Starets</t>
    <phoneticPr fontId="1"/>
  </si>
  <si>
    <t>レベル3の聖職者。特別な技能は持たない</t>
    <rPh sb="5" eb="8">
      <t>セイショクシャ</t>
    </rPh>
    <rPh sb="9" eb="11">
      <t>トクベツ</t>
    </rPh>
    <rPh sb="12" eb="14">
      <t>ギノウ</t>
    </rPh>
    <rPh sb="15" eb="16">
      <t>モ</t>
    </rPh>
    <phoneticPr fontId="1"/>
  </si>
  <si>
    <t>火、星、風、血などの魔法技能を持つ。素晴らしい研究力を持つ</t>
    <rPh sb="0" eb="1">
      <t>ヒ</t>
    </rPh>
    <rPh sb="2" eb="3">
      <t>ホシ</t>
    </rPh>
    <rPh sb="4" eb="5">
      <t>カゼ</t>
    </rPh>
    <rPh sb="6" eb="7">
      <t>ケツ</t>
    </rPh>
    <rPh sb="10" eb="12">
      <t>マホウ</t>
    </rPh>
    <rPh sb="12" eb="14">
      <t>ギノウ</t>
    </rPh>
    <rPh sb="15" eb="16">
      <t>モ</t>
    </rPh>
    <rPh sb="18" eb="20">
      <t>スバ</t>
    </rPh>
    <rPh sb="23" eb="25">
      <t>ケンキュウ</t>
    </rPh>
    <rPh sb="25" eb="26">
      <t>リョク</t>
    </rPh>
    <rPh sb="27" eb="28">
      <t>モ</t>
    </rPh>
    <phoneticPr fontId="1"/>
  </si>
  <si>
    <t>20+</t>
    <phoneticPr fontId="1"/>
  </si>
  <si>
    <t>40+</t>
    <phoneticPr fontId="1"/>
  </si>
  <si>
    <t>5+</t>
    <phoneticPr fontId="1"/>
  </si>
  <si>
    <t>10</t>
    <phoneticPr fontId="1"/>
  </si>
  <si>
    <t>Bogarus</t>
    <phoneticPr fontId="1"/>
  </si>
  <si>
    <t>Voi Spearman</t>
    <phoneticPr fontId="1"/>
  </si>
  <si>
    <t>歩兵</t>
    <rPh sb="0" eb="2">
      <t>ホヘイ</t>
    </rPh>
    <phoneticPr fontId="1"/>
  </si>
  <si>
    <t>槍、投槍、盾を持つ民兵。使い捨ての肉壁</t>
    <rPh sb="0" eb="1">
      <t>ヤリ</t>
    </rPh>
    <rPh sb="2" eb="4">
      <t>ナゲヤリ</t>
    </rPh>
    <rPh sb="5" eb="6">
      <t>タテ</t>
    </rPh>
    <rPh sb="7" eb="8">
      <t>モ</t>
    </rPh>
    <rPh sb="9" eb="11">
      <t>ミンペイ</t>
    </rPh>
    <rPh sb="12" eb="13">
      <t>ツカ</t>
    </rPh>
    <rPh sb="14" eb="15">
      <t>ス</t>
    </rPh>
    <rPh sb="17" eb="18">
      <t>ニク</t>
    </rPh>
    <rPh sb="18" eb="19">
      <t>カベ</t>
    </rPh>
    <phoneticPr fontId="1"/>
  </si>
  <si>
    <t>Voi Axeman</t>
    <phoneticPr fontId="1"/>
  </si>
  <si>
    <t>斧と盾を持つ民兵。長い武器に容易に迎撃される</t>
    <rPh sb="0" eb="1">
      <t>オノ</t>
    </rPh>
    <rPh sb="2" eb="3">
      <t>タテ</t>
    </rPh>
    <rPh sb="4" eb="5">
      <t>モ</t>
    </rPh>
    <rPh sb="6" eb="8">
      <t>ミンペイ</t>
    </rPh>
    <rPh sb="9" eb="10">
      <t>ナガ</t>
    </rPh>
    <rPh sb="11" eb="13">
      <t>ブキ</t>
    </rPh>
    <rPh sb="14" eb="16">
      <t>ヨウイ</t>
    </rPh>
    <rPh sb="17" eb="19">
      <t>ゲイゲキ</t>
    </rPh>
    <phoneticPr fontId="1"/>
  </si>
  <si>
    <t>Voi Archer</t>
    <phoneticPr fontId="1"/>
  </si>
  <si>
    <t>射手</t>
    <rPh sb="0" eb="2">
      <t>シャシュ</t>
    </rPh>
    <phoneticPr fontId="1"/>
  </si>
  <si>
    <t>短弓を使う民兵。やや精度を欠くが数を揃えやすい</t>
    <rPh sb="0" eb="2">
      <t>タンキュウ</t>
    </rPh>
    <rPh sb="3" eb="4">
      <t>ツカ</t>
    </rPh>
    <rPh sb="5" eb="7">
      <t>ミンペイ</t>
    </rPh>
    <rPh sb="10" eb="12">
      <t>セイド</t>
    </rPh>
    <rPh sb="13" eb="14">
      <t>カ</t>
    </rPh>
    <rPh sb="16" eb="17">
      <t>カズ</t>
    </rPh>
    <rPh sb="18" eb="19">
      <t>ソロ</t>
    </rPh>
    <phoneticPr fontId="1"/>
  </si>
  <si>
    <t>Peshtsi Spearman</t>
    <phoneticPr fontId="1"/>
  </si>
  <si>
    <t>Peshtsi Axeman</t>
    <phoneticPr fontId="1"/>
  </si>
  <si>
    <t>斧と騎盾を持つ歩兵。より重装備だがその分鈍重</t>
    <rPh sb="0" eb="1">
      <t>オノ</t>
    </rPh>
    <rPh sb="2" eb="3">
      <t>キ</t>
    </rPh>
    <rPh sb="3" eb="4">
      <t>タテ</t>
    </rPh>
    <rPh sb="5" eb="6">
      <t>モ</t>
    </rPh>
    <rPh sb="7" eb="9">
      <t>ホヘイ</t>
    </rPh>
    <rPh sb="12" eb="15">
      <t>ジュウソウビ</t>
    </rPh>
    <rPh sb="19" eb="20">
      <t>ブン</t>
    </rPh>
    <rPh sb="20" eb="22">
      <t>ドンジュウ</t>
    </rPh>
    <phoneticPr fontId="1"/>
  </si>
  <si>
    <t>Peshtsi City Guard</t>
    <phoneticPr fontId="1"/>
  </si>
  <si>
    <t>長剣と騎盾を持つ歩兵。要塞防衛を得意とする</t>
    <rPh sb="0" eb="2">
      <t>チョウケン</t>
    </rPh>
    <rPh sb="3" eb="4">
      <t>キ</t>
    </rPh>
    <rPh sb="4" eb="5">
      <t>タテ</t>
    </rPh>
    <rPh sb="6" eb="7">
      <t>モ</t>
    </rPh>
    <rPh sb="8" eb="10">
      <t>ホヘイ</t>
    </rPh>
    <rPh sb="11" eb="13">
      <t>ヨウサイ</t>
    </rPh>
    <rPh sb="13" eb="15">
      <t>ボウエイ</t>
    </rPh>
    <rPh sb="16" eb="18">
      <t>トクイ</t>
    </rPh>
    <phoneticPr fontId="1"/>
  </si>
  <si>
    <t>Grid Druzhina</t>
    <phoneticPr fontId="1"/>
  </si>
  <si>
    <t>槍と騎盾を持つ歩兵。鎧は少々貧弱だが盾は分厚い</t>
    <rPh sb="0" eb="1">
      <t>ヤリ</t>
    </rPh>
    <rPh sb="2" eb="3">
      <t>キ</t>
    </rPh>
    <rPh sb="3" eb="4">
      <t>タテ</t>
    </rPh>
    <rPh sb="5" eb="6">
      <t>モ</t>
    </rPh>
    <rPh sb="7" eb="9">
      <t>ホヘイ</t>
    </rPh>
    <rPh sb="10" eb="11">
      <t>ヨロイ</t>
    </rPh>
    <rPh sb="12" eb="14">
      <t>ショウショウ</t>
    </rPh>
    <rPh sb="14" eb="16">
      <t>ヒンジャク</t>
    </rPh>
    <rPh sb="18" eb="19">
      <t>タテ</t>
    </rPh>
    <rPh sb="20" eb="22">
      <t>ブアツ</t>
    </rPh>
    <phoneticPr fontId="1"/>
  </si>
  <si>
    <t>騎兵</t>
    <rPh sb="0" eb="2">
      <t>キヘイ</t>
    </rPh>
    <phoneticPr fontId="1"/>
  </si>
  <si>
    <t>長剣と複合弓を持つ騎兵。遠近共に対応するが半端な面も</t>
    <rPh sb="0" eb="2">
      <t>チョウケン</t>
    </rPh>
    <rPh sb="3" eb="5">
      <t>フクゴウ</t>
    </rPh>
    <rPh sb="5" eb="6">
      <t>キュウ</t>
    </rPh>
    <rPh sb="7" eb="8">
      <t>モ</t>
    </rPh>
    <rPh sb="9" eb="11">
      <t>キヘイ</t>
    </rPh>
    <rPh sb="12" eb="14">
      <t>エンキン</t>
    </rPh>
    <rPh sb="14" eb="15">
      <t>トモ</t>
    </rPh>
    <rPh sb="16" eb="18">
      <t>タイオウ</t>
    </rPh>
    <rPh sb="21" eb="23">
      <t>ハンパ</t>
    </rPh>
    <rPh sb="24" eb="25">
      <t>メン</t>
    </rPh>
    <phoneticPr fontId="1"/>
  </si>
  <si>
    <t>18</t>
    <phoneticPr fontId="1"/>
  </si>
  <si>
    <t>Malaia Druzhina</t>
    <phoneticPr fontId="1"/>
  </si>
  <si>
    <t>突撃槍、長剣、盾を持つ重騎兵。戦闘力に優れ護衛も得意</t>
    <rPh sb="0" eb="2">
      <t>トツゲキ</t>
    </rPh>
    <rPh sb="2" eb="3">
      <t>ヤリ</t>
    </rPh>
    <rPh sb="4" eb="6">
      <t>チョウケン</t>
    </rPh>
    <rPh sb="7" eb="8">
      <t>タテ</t>
    </rPh>
    <rPh sb="9" eb="10">
      <t>モ</t>
    </rPh>
    <rPh sb="11" eb="12">
      <t>ジュウ</t>
    </rPh>
    <rPh sb="12" eb="14">
      <t>キヘイ</t>
    </rPh>
    <rPh sb="15" eb="18">
      <t>セントウリョク</t>
    </rPh>
    <rPh sb="19" eb="20">
      <t>スグ</t>
    </rPh>
    <rPh sb="21" eb="23">
      <t>ゴエイ</t>
    </rPh>
    <rPh sb="24" eb="26">
      <t>トクイ</t>
    </rPh>
    <phoneticPr fontId="1"/>
  </si>
  <si>
    <t>Khlyst</t>
    <phoneticPr fontId="1"/>
  </si>
  <si>
    <t>朝星棒を持つ軽歩兵。戦闘力は乏しいが州に不安を撒く</t>
    <rPh sb="0" eb="1">
      <t>アサ</t>
    </rPh>
    <rPh sb="1" eb="2">
      <t>ホシ</t>
    </rPh>
    <rPh sb="2" eb="3">
      <t>ボウ</t>
    </rPh>
    <rPh sb="4" eb="5">
      <t>モ</t>
    </rPh>
    <rPh sb="6" eb="7">
      <t>ケイ</t>
    </rPh>
    <rPh sb="7" eb="9">
      <t>ホヘイ</t>
    </rPh>
    <rPh sb="10" eb="13">
      <t>セントウリョク</t>
    </rPh>
    <rPh sb="14" eb="15">
      <t>トボ</t>
    </rPh>
    <rPh sb="18" eb="19">
      <t>シュウ</t>
    </rPh>
    <rPh sb="20" eb="22">
      <t>フアン</t>
    </rPh>
    <rPh sb="23" eb="24">
      <t>マ</t>
    </rPh>
    <phoneticPr fontId="1"/>
  </si>
  <si>
    <t>Black Hood</t>
    <phoneticPr fontId="1"/>
  </si>
  <si>
    <t>外</t>
    <rPh sb="0" eb="1">
      <t>ソト</t>
    </rPh>
    <phoneticPr fontId="1"/>
  </si>
  <si>
    <t>鈍器と複合弓を持つ騎兵。騎兵としては高い射撃精度を持つ</t>
    <rPh sb="0" eb="2">
      <t>ドンキ</t>
    </rPh>
    <rPh sb="3" eb="5">
      <t>フクゴウ</t>
    </rPh>
    <rPh sb="5" eb="6">
      <t>キュウ</t>
    </rPh>
    <rPh sb="7" eb="8">
      <t>モ</t>
    </rPh>
    <rPh sb="9" eb="11">
      <t>キヘイ</t>
    </rPh>
    <rPh sb="12" eb="14">
      <t>キヘイ</t>
    </rPh>
    <rPh sb="18" eb="19">
      <t>タカ</t>
    </rPh>
    <rPh sb="20" eb="22">
      <t>シャゲキ</t>
    </rPh>
    <rPh sb="22" eb="24">
      <t>セイド</t>
    </rPh>
    <rPh sb="25" eb="26">
      <t>モ</t>
    </rPh>
    <phoneticPr fontId="1"/>
  </si>
  <si>
    <t>Styag</t>
    <phoneticPr fontId="1"/>
  </si>
  <si>
    <t>騎手</t>
    <rPh sb="0" eb="2">
      <t>キシュ</t>
    </rPh>
    <phoneticPr fontId="1"/>
  </si>
  <si>
    <t>軽突撃槍と複合弓を持つ騎兵。所属する部隊の士気を高める</t>
    <rPh sb="0" eb="1">
      <t>ケイ</t>
    </rPh>
    <rPh sb="1" eb="3">
      <t>トツゲキ</t>
    </rPh>
    <rPh sb="3" eb="4">
      <t>ヤリ</t>
    </rPh>
    <rPh sb="5" eb="7">
      <t>フクゴウ</t>
    </rPh>
    <rPh sb="7" eb="8">
      <t>キュウ</t>
    </rPh>
    <rPh sb="9" eb="10">
      <t>モ</t>
    </rPh>
    <rPh sb="11" eb="13">
      <t>キヘイ</t>
    </rPh>
    <rPh sb="14" eb="16">
      <t>ショゾク</t>
    </rPh>
    <rPh sb="18" eb="20">
      <t>ブタイ</t>
    </rPh>
    <rPh sb="21" eb="23">
      <t>シキ</t>
    </rPh>
    <rPh sb="24" eb="25">
      <t>タカ</t>
    </rPh>
    <phoneticPr fontId="1"/>
  </si>
  <si>
    <t>Exarch</t>
    <phoneticPr fontId="1"/>
  </si>
  <si>
    <t>Skopets</t>
    <phoneticPr fontId="1"/>
  </si>
  <si>
    <t>血+1:20%</t>
    <rPh sb="0" eb="1">
      <t>ケツ</t>
    </rPh>
    <phoneticPr fontId="1"/>
  </si>
  <si>
    <t>Fivefold Angel</t>
    <phoneticPr fontId="1"/>
  </si>
  <si>
    <t>血2聖2</t>
    <rPh sb="0" eb="1">
      <t>ケツ</t>
    </rPh>
    <rPh sb="2" eb="3">
      <t>セイ</t>
    </rPh>
    <phoneticPr fontId="1"/>
  </si>
  <si>
    <t>Occultist</t>
    <phoneticPr fontId="1"/>
  </si>
  <si>
    <t>星1死1血1</t>
    <rPh sb="0" eb="1">
      <t>ホシ</t>
    </rPh>
    <rPh sb="2" eb="3">
      <t>シ</t>
    </rPh>
    <rPh sb="4" eb="5">
      <t>ケツ</t>
    </rPh>
    <phoneticPr fontId="1"/>
  </si>
  <si>
    <t>Kelendologist</t>
    <phoneticPr fontId="1"/>
  </si>
  <si>
    <t>星2</t>
    <rPh sb="0" eb="1">
      <t>ホシ</t>
    </rPh>
    <phoneticPr fontId="1"/>
  </si>
  <si>
    <t>Astrapelagist</t>
    <phoneticPr fontId="1"/>
  </si>
  <si>
    <t>風2星1</t>
    <rPh sb="0" eb="1">
      <t>カゼ</t>
    </rPh>
    <rPh sb="2" eb="3">
      <t>ホシ</t>
    </rPh>
    <phoneticPr fontId="1"/>
  </si>
  <si>
    <t>Master of Names</t>
    <phoneticPr fontId="1"/>
  </si>
  <si>
    <t>火風血+1:100%</t>
    <rPh sb="0" eb="1">
      <t>ヒ</t>
    </rPh>
    <rPh sb="1" eb="2">
      <t>カゼ</t>
    </rPh>
    <rPh sb="2" eb="3">
      <t>ケツ</t>
    </rPh>
    <phoneticPr fontId="1"/>
  </si>
  <si>
    <t>Alchemist</t>
    <phoneticPr fontId="1"/>
  </si>
  <si>
    <t>火1地1星1</t>
    <rPh sb="0" eb="1">
      <t>ヒ</t>
    </rPh>
    <rPh sb="2" eb="3">
      <t>チ</t>
    </rPh>
    <rPh sb="4" eb="5">
      <t>ホシ</t>
    </rPh>
    <phoneticPr fontId="1"/>
  </si>
  <si>
    <t>Eparch</t>
    <phoneticPr fontId="1"/>
  </si>
  <si>
    <t>聖3</t>
    <rPh sb="0" eb="1">
      <t>セイ</t>
    </rPh>
    <phoneticPr fontId="1"/>
  </si>
  <si>
    <t>Starets</t>
    <phoneticPr fontId="1"/>
  </si>
  <si>
    <t>火2風1星2血1</t>
    <rPh sb="0" eb="1">
      <t>ヒ</t>
    </rPh>
    <rPh sb="2" eb="3">
      <t>カゼ</t>
    </rPh>
    <rPh sb="4" eb="5">
      <t>ホシ</t>
    </rPh>
    <rPh sb="6" eb="7">
      <t>ケツ</t>
    </rPh>
    <phoneticPr fontId="1"/>
  </si>
  <si>
    <t>風星死血+1:100% 火風星血+1:10%</t>
    <rPh sb="0" eb="1">
      <t>カゼ</t>
    </rPh>
    <rPh sb="1" eb="2">
      <t>ホシ</t>
    </rPh>
    <rPh sb="2" eb="3">
      <t>シ</t>
    </rPh>
    <rPh sb="3" eb="4">
      <t>ケツ</t>
    </rPh>
    <rPh sb="12" eb="13">
      <t>ヒ</t>
    </rPh>
    <rPh sb="13" eb="14">
      <t>カゼ</t>
    </rPh>
    <rPh sb="14" eb="15">
      <t>ホシ</t>
    </rPh>
    <rPh sb="15" eb="16">
      <t>ケツ</t>
    </rPh>
    <phoneticPr fontId="1"/>
  </si>
  <si>
    <t>Rusalka</t>
  </si>
  <si>
    <t>Vodyanoy</t>
  </si>
  <si>
    <t>Alkonost</t>
  </si>
  <si>
    <t>Gamayun</t>
  </si>
  <si>
    <t>Beregina</t>
  </si>
  <si>
    <t>Cloud Vila</t>
  </si>
  <si>
    <t>h1</t>
  </si>
  <si>
    <t>Mountain Vila</t>
  </si>
  <si>
    <t>h2</t>
  </si>
  <si>
    <t>Leshiy</t>
  </si>
  <si>
    <t>Bogarus</t>
    <phoneticPr fontId="1"/>
  </si>
  <si>
    <t>Summon Simargl</t>
    <phoneticPr fontId="1"/>
  </si>
  <si>
    <t>Summon Firebird</t>
    <phoneticPr fontId="1"/>
  </si>
  <si>
    <t>Contact Sirin</t>
    <phoneticPr fontId="1"/>
  </si>
  <si>
    <t>Summon Rusalka</t>
    <phoneticPr fontId="1"/>
  </si>
  <si>
    <t>Send Vodyanoy</t>
    <phoneticPr fontId="1"/>
  </si>
  <si>
    <t>Contact Alkonost</t>
    <phoneticPr fontId="1"/>
  </si>
  <si>
    <t>Summon Likho</t>
    <phoneticPr fontId="1"/>
  </si>
  <si>
    <t>Summon Zmey</t>
    <phoneticPr fontId="1"/>
  </si>
  <si>
    <t>Send Lady Midday</t>
    <phoneticPr fontId="1"/>
  </si>
  <si>
    <t>Send Bukavac</t>
    <phoneticPr fontId="1"/>
  </si>
  <si>
    <t>Contact Gamayun</t>
    <phoneticPr fontId="1"/>
  </si>
  <si>
    <t>Contact Beregina</t>
    <phoneticPr fontId="1"/>
  </si>
  <si>
    <t>Contact Cloud Vila</t>
    <phoneticPr fontId="1"/>
  </si>
  <si>
    <t>Contact Mountain Vila</t>
    <phoneticPr fontId="1"/>
  </si>
  <si>
    <t>Contact Leshiy</t>
    <phoneticPr fontId="1"/>
  </si>
  <si>
    <t>Voi Spearman:10　Voi Archer:10　Peshtsi Spearman:10</t>
    <phoneticPr fontId="1"/>
  </si>
  <si>
    <t>Voi Axeman:10　Peshtsi City Guard:10</t>
    <phoneticPr fontId="1"/>
  </si>
  <si>
    <t>Voi Archer:12</t>
    <phoneticPr fontId="1"/>
  </si>
  <si>
    <t>類人猿、ナーガ</t>
    <rPh sb="0" eb="3">
      <t>ルイジンエン</t>
    </rPh>
    <phoneticPr fontId="1"/>
  </si>
  <si>
    <t>Heat2</t>
    <phoneticPr fontId="1"/>
  </si>
  <si>
    <t>Citadel</t>
    <phoneticPr fontId="1"/>
  </si>
  <si>
    <t>Standard</t>
    <phoneticPr fontId="1"/>
  </si>
  <si>
    <t>Patala, The Jeweled City</t>
    <phoneticPr fontId="1"/>
  </si>
  <si>
    <t>水2地1星1</t>
    <rPh sb="0" eb="1">
      <t>ミズ</t>
    </rPh>
    <rPh sb="2" eb="3">
      <t>チ</t>
    </rPh>
    <rPh sb="4" eb="5">
      <t>ホシ</t>
    </rPh>
    <phoneticPr fontId="1"/>
  </si>
  <si>
    <t>Vanara Captain</t>
  </si>
  <si>
    <t>Brahmin</t>
  </si>
  <si>
    <t>Nagaraja</t>
    <phoneticPr fontId="1"/>
  </si>
  <si>
    <t>都</t>
    <rPh sb="0" eb="1">
      <t>ミヤコ</t>
    </rPh>
    <phoneticPr fontId="1"/>
  </si>
  <si>
    <t>y</t>
    <phoneticPr fontId="1"/>
  </si>
  <si>
    <t>y</t>
    <phoneticPr fontId="1"/>
  </si>
  <si>
    <t>聖職者</t>
    <rPh sb="0" eb="3">
      <t>セイショクシャ</t>
    </rPh>
    <phoneticPr fontId="1"/>
  </si>
  <si>
    <t>8</t>
    <phoneticPr fontId="1"/>
  </si>
  <si>
    <t>s</t>
    <phoneticPr fontId="1"/>
  </si>
  <si>
    <t>f</t>
    <phoneticPr fontId="1"/>
  </si>
  <si>
    <t>Nagarishi</t>
    <phoneticPr fontId="1"/>
  </si>
  <si>
    <t>レベル1の聖職者。地水星緑の魔法技能を持つ</t>
    <rPh sb="5" eb="8">
      <t>セイショクシャ</t>
    </rPh>
    <rPh sb="9" eb="10">
      <t>チ</t>
    </rPh>
    <rPh sb="10" eb="11">
      <t>ミズ</t>
    </rPh>
    <rPh sb="11" eb="12">
      <t>ホシ</t>
    </rPh>
    <rPh sb="12" eb="13">
      <t>ミドリ</t>
    </rPh>
    <rPh sb="14" eb="16">
      <t>マホウ</t>
    </rPh>
    <rPh sb="16" eb="18">
      <t>ギノウ</t>
    </rPh>
    <rPh sb="19" eb="20">
      <t>モ</t>
    </rPh>
    <phoneticPr fontId="1"/>
  </si>
  <si>
    <t>60+</t>
    <phoneticPr fontId="1"/>
  </si>
  <si>
    <t>12</t>
    <phoneticPr fontId="1"/>
  </si>
  <si>
    <t>Nagini</t>
    <phoneticPr fontId="1"/>
  </si>
  <si>
    <t>レベル1の聖職者。水地緑などの魔法技能を持ち変身後に誘惑も可能</t>
    <rPh sb="5" eb="8">
      <t>セイショクシャ</t>
    </rPh>
    <rPh sb="9" eb="10">
      <t>ミズ</t>
    </rPh>
    <rPh sb="10" eb="11">
      <t>チ</t>
    </rPh>
    <rPh sb="11" eb="12">
      <t>ミドリ</t>
    </rPh>
    <rPh sb="15" eb="17">
      <t>マホウ</t>
    </rPh>
    <rPh sb="17" eb="19">
      <t>ギノウ</t>
    </rPh>
    <rPh sb="20" eb="21">
      <t>モ</t>
    </rPh>
    <rPh sb="22" eb="24">
      <t>ヘンシン</t>
    </rPh>
    <rPh sb="24" eb="25">
      <t>ゴ</t>
    </rPh>
    <rPh sb="26" eb="28">
      <t>ユウワク</t>
    </rPh>
    <rPh sb="29" eb="31">
      <t>カノウ</t>
    </rPh>
    <phoneticPr fontId="1"/>
  </si>
  <si>
    <t>レベル2の聖職者。水地緑の魔法を持ち変身すれば最上位指揮官も兼任</t>
    <rPh sb="5" eb="8">
      <t>セイショクシャ</t>
    </rPh>
    <rPh sb="9" eb="10">
      <t>ミズ</t>
    </rPh>
    <rPh sb="10" eb="11">
      <t>チ</t>
    </rPh>
    <rPh sb="11" eb="12">
      <t>ミドリ</t>
    </rPh>
    <rPh sb="13" eb="15">
      <t>マホウ</t>
    </rPh>
    <rPh sb="16" eb="17">
      <t>モ</t>
    </rPh>
    <rPh sb="18" eb="20">
      <t>ヘンシン</t>
    </rPh>
    <rPh sb="23" eb="26">
      <t>サイジョウイ</t>
    </rPh>
    <rPh sb="26" eb="28">
      <t>シキ</t>
    </rPh>
    <rPh sb="28" eb="29">
      <t>カン</t>
    </rPh>
    <rPh sb="30" eb="32">
      <t>ケンニン</t>
    </rPh>
    <phoneticPr fontId="1"/>
  </si>
  <si>
    <t>Naga Chief</t>
    <phoneticPr fontId="1"/>
  </si>
  <si>
    <t>穴</t>
    <rPh sb="0" eb="1">
      <t>アナ</t>
    </rPh>
    <phoneticPr fontId="1"/>
  </si>
  <si>
    <t>指揮官</t>
    <rPh sb="0" eb="3">
      <t>シキカン</t>
    </rPh>
    <phoneticPr fontId="1"/>
  </si>
  <si>
    <t>魔法生物も連れられる指揮官。上限が低いため数が要る</t>
    <rPh sb="0" eb="2">
      <t>マホウ</t>
    </rPh>
    <rPh sb="2" eb="4">
      <t>セイブツ</t>
    </rPh>
    <rPh sb="5" eb="6">
      <t>ツ</t>
    </rPh>
    <rPh sb="10" eb="13">
      <t>シキカン</t>
    </rPh>
    <rPh sb="14" eb="16">
      <t>ジョウゲン</t>
    </rPh>
    <rPh sb="17" eb="18">
      <t>ヒク</t>
    </rPh>
    <rPh sb="21" eb="22">
      <t>カズ</t>
    </rPh>
    <rPh sb="23" eb="24">
      <t>イ</t>
    </rPh>
    <phoneticPr fontId="1"/>
  </si>
  <si>
    <t>35+</t>
    <phoneticPr fontId="1"/>
  </si>
  <si>
    <t>Vanara Archer</t>
  </si>
  <si>
    <t>Vanara Chakram Thrower</t>
  </si>
  <si>
    <t>Vanara Infantry</t>
  </si>
  <si>
    <t>Vanara Swordsman</t>
  </si>
  <si>
    <t>Bandar Archer</t>
  </si>
  <si>
    <t>Light Bandar Warrior</t>
  </si>
  <si>
    <t>Naga</t>
    <phoneticPr fontId="1"/>
  </si>
  <si>
    <t>都穴</t>
    <rPh sb="0" eb="1">
      <t>ミヤコ</t>
    </rPh>
    <rPh sb="1" eb="2">
      <t>アナ</t>
    </rPh>
    <phoneticPr fontId="1"/>
  </si>
  <si>
    <t>歩兵</t>
    <rPh sb="0" eb="2">
      <t>ホヘイ</t>
    </rPh>
    <phoneticPr fontId="1"/>
  </si>
  <si>
    <t>槍を持つ軽歩兵。敵を怯ませ武器と毒牙で仕留める</t>
    <rPh sb="0" eb="1">
      <t>ヤリ</t>
    </rPh>
    <rPh sb="2" eb="3">
      <t>モ</t>
    </rPh>
    <rPh sb="4" eb="5">
      <t>ケイ</t>
    </rPh>
    <rPh sb="5" eb="7">
      <t>ホヘイ</t>
    </rPh>
    <rPh sb="8" eb="9">
      <t>テキ</t>
    </rPh>
    <rPh sb="10" eb="11">
      <t>ヒル</t>
    </rPh>
    <rPh sb="13" eb="15">
      <t>ブキ</t>
    </rPh>
    <rPh sb="16" eb="17">
      <t>ドク</t>
    </rPh>
    <rPh sb="17" eb="18">
      <t>キバ</t>
    </rPh>
    <rPh sb="19" eb="21">
      <t>シト</t>
    </rPh>
    <phoneticPr fontId="1"/>
  </si>
  <si>
    <t>10</t>
    <phoneticPr fontId="1"/>
  </si>
  <si>
    <t>Naga Warrior</t>
    <phoneticPr fontId="1"/>
  </si>
  <si>
    <t>曲刀と小盾を持つ重歩兵。格段に丈夫だが少々息切れが早い</t>
    <rPh sb="0" eb="2">
      <t>キョクトウ</t>
    </rPh>
    <rPh sb="3" eb="4">
      <t>コ</t>
    </rPh>
    <rPh sb="4" eb="5">
      <t>タテ</t>
    </rPh>
    <rPh sb="6" eb="7">
      <t>モ</t>
    </rPh>
    <rPh sb="8" eb="9">
      <t>ジュウ</t>
    </rPh>
    <rPh sb="9" eb="11">
      <t>ホヘイ</t>
    </rPh>
    <rPh sb="12" eb="14">
      <t>カクダン</t>
    </rPh>
    <rPh sb="15" eb="17">
      <t>ジョウブ</t>
    </rPh>
    <rPh sb="19" eb="21">
      <t>ショウショウ</t>
    </rPh>
    <rPh sb="21" eb="23">
      <t>イキギ</t>
    </rPh>
    <rPh sb="25" eb="26">
      <t>ハヤ</t>
    </rPh>
    <phoneticPr fontId="1"/>
  </si>
  <si>
    <t>6</t>
    <phoneticPr fontId="1"/>
  </si>
  <si>
    <t>兵士</t>
    <rPh sb="0" eb="2">
      <t>ヘイシ</t>
    </rPh>
    <phoneticPr fontId="1"/>
  </si>
  <si>
    <t>Patala</t>
    <phoneticPr fontId="1"/>
  </si>
  <si>
    <t>Brahmin</t>
    <phoneticPr fontId="1"/>
  </si>
  <si>
    <t>城</t>
    <rPh sb="0" eb="1">
      <t>シロ</t>
    </rPh>
    <phoneticPr fontId="1"/>
  </si>
  <si>
    <t>聖1</t>
    <rPh sb="0" eb="1">
      <t>セイ</t>
    </rPh>
    <phoneticPr fontId="1"/>
  </si>
  <si>
    <t>Yogi</t>
    <phoneticPr fontId="1"/>
  </si>
  <si>
    <t>星1</t>
    <rPh sb="0" eb="1">
      <t>ホシ</t>
    </rPh>
    <phoneticPr fontId="1"/>
  </si>
  <si>
    <t>Guru</t>
    <phoneticPr fontId="1"/>
  </si>
  <si>
    <t>星2緑1</t>
    <rPh sb="0" eb="1">
      <t>ホシ</t>
    </rPh>
    <rPh sb="2" eb="3">
      <t>ミドリ</t>
    </rPh>
    <phoneticPr fontId="1"/>
  </si>
  <si>
    <t>Nagaraja</t>
    <phoneticPr fontId="1"/>
  </si>
  <si>
    <t>水1+1地1緑1聖2</t>
    <rPh sb="0" eb="1">
      <t>ミズ</t>
    </rPh>
    <rPh sb="4" eb="5">
      <t>チ</t>
    </rPh>
    <rPh sb="6" eb="7">
      <t>ミドリ</t>
    </rPh>
    <rPh sb="8" eb="9">
      <t>セイ</t>
    </rPh>
    <phoneticPr fontId="1"/>
  </si>
  <si>
    <t>Nagarishi</t>
    <phoneticPr fontId="1"/>
  </si>
  <si>
    <t>水2+1地3星1緑1聖1</t>
    <rPh sb="0" eb="1">
      <t>ミズ</t>
    </rPh>
    <rPh sb="4" eb="5">
      <t>チ</t>
    </rPh>
    <rPh sb="6" eb="7">
      <t>ホシ</t>
    </rPh>
    <rPh sb="8" eb="9">
      <t>ミドリ</t>
    </rPh>
    <rPh sb="10" eb="11">
      <t>セイ</t>
    </rPh>
    <phoneticPr fontId="1"/>
  </si>
  <si>
    <t>水地星緑+1:100% 水地星緑+1:10%</t>
    <rPh sb="0" eb="1">
      <t>ミズ</t>
    </rPh>
    <rPh sb="1" eb="2">
      <t>チ</t>
    </rPh>
    <rPh sb="2" eb="3">
      <t>ホシ</t>
    </rPh>
    <rPh sb="3" eb="4">
      <t>ミドリ</t>
    </rPh>
    <rPh sb="12" eb="13">
      <t>ミズ</t>
    </rPh>
    <rPh sb="13" eb="14">
      <t>チ</t>
    </rPh>
    <rPh sb="14" eb="15">
      <t>ホシ</t>
    </rPh>
    <rPh sb="15" eb="16">
      <t>ミドリ</t>
    </rPh>
    <phoneticPr fontId="1"/>
  </si>
  <si>
    <t>23+</t>
    <phoneticPr fontId="1"/>
  </si>
  <si>
    <t>Nagini</t>
    <phoneticPr fontId="1"/>
  </si>
  <si>
    <t>水1+1地1緑1聖1</t>
    <rPh sb="0" eb="1">
      <t>ミズ</t>
    </rPh>
    <rPh sb="4" eb="5">
      <t>チ</t>
    </rPh>
    <rPh sb="6" eb="7">
      <t>ミドリ</t>
    </rPh>
    <rPh sb="8" eb="9">
      <t>セイ</t>
    </rPh>
    <phoneticPr fontId="1"/>
  </si>
  <si>
    <t>水地星緑+1:100%</t>
    <rPh sb="0" eb="1">
      <t>ミズ</t>
    </rPh>
    <rPh sb="1" eb="2">
      <t>チ</t>
    </rPh>
    <rPh sb="2" eb="3">
      <t>ホシ</t>
    </rPh>
    <rPh sb="3" eb="4">
      <t>ミドリ</t>
    </rPh>
    <phoneticPr fontId="1"/>
  </si>
  <si>
    <t>Patala</t>
    <phoneticPr fontId="1"/>
  </si>
  <si>
    <t>Host of Ganas</t>
    <phoneticPr fontId="1"/>
  </si>
  <si>
    <t>Summon Apsaras</t>
    <phoneticPr fontId="1"/>
  </si>
  <si>
    <t>Herd of Elephants</t>
    <phoneticPr fontId="1"/>
  </si>
  <si>
    <t>Ambush of Tigers</t>
    <phoneticPr fontId="1"/>
  </si>
  <si>
    <t>Herd of Buffaloes</t>
    <phoneticPr fontId="1"/>
  </si>
  <si>
    <t>Contact Yakshini</t>
    <phoneticPr fontId="1"/>
  </si>
  <si>
    <t>Summon Gandharvas</t>
    <phoneticPr fontId="1"/>
  </si>
  <si>
    <t>Summon Vetalas</t>
    <phoneticPr fontId="1"/>
  </si>
  <si>
    <t>Summon Kinnara</t>
    <phoneticPr fontId="1"/>
  </si>
  <si>
    <t>Summon Siddha</t>
    <phoneticPr fontId="1"/>
  </si>
  <si>
    <t>Summon Devata</t>
    <phoneticPr fontId="1"/>
  </si>
  <si>
    <t>Summon Devala</t>
    <phoneticPr fontId="1"/>
  </si>
  <si>
    <t>Summon Rudra</t>
    <phoneticPr fontId="1"/>
  </si>
  <si>
    <t>Summon Rakshasas</t>
    <phoneticPr fontId="1"/>
  </si>
  <si>
    <t>Feast of Flesh</t>
    <phoneticPr fontId="1"/>
  </si>
  <si>
    <t>Summon Asrapas</t>
    <phoneticPr fontId="1"/>
  </si>
  <si>
    <t>Summon Rakshasa Warriors</t>
    <phoneticPr fontId="1"/>
  </si>
  <si>
    <t>Summon Sandhyabalas</t>
    <phoneticPr fontId="1"/>
  </si>
  <si>
    <t>Summon Dakini</t>
    <phoneticPr fontId="1"/>
  </si>
  <si>
    <t>Summon Samanishada</t>
    <phoneticPr fontId="1"/>
  </si>
  <si>
    <t>Summon Mandeha</t>
    <phoneticPr fontId="1"/>
  </si>
  <si>
    <t>Summon Danavas</t>
    <phoneticPr fontId="1"/>
  </si>
  <si>
    <t>Contact Yaksha</t>
    <phoneticPr fontId="1"/>
  </si>
  <si>
    <t>Headdress of the Bull</t>
    <phoneticPr fontId="1"/>
  </si>
  <si>
    <t>Vajra</t>
    <phoneticPr fontId="1"/>
  </si>
  <si>
    <t>Atavi Chieftain</t>
    <phoneticPr fontId="1"/>
  </si>
  <si>
    <t>Markata:20　Atavi Archer:10　Vanara Infantry:10</t>
    <phoneticPr fontId="1"/>
  </si>
  <si>
    <t>Bandar Commander</t>
    <phoneticPr fontId="1"/>
  </si>
  <si>
    <t>Bandar Warrior:10</t>
    <phoneticPr fontId="1"/>
  </si>
  <si>
    <t>Warriorは棍棒装備</t>
    <rPh sb="8" eb="10">
      <t>コンボウ</t>
    </rPh>
    <rPh sb="10" eb="12">
      <t>ソウビ</t>
    </rPh>
    <phoneticPr fontId="1"/>
  </si>
  <si>
    <t>Bandar Archer:2　Vanara Archer:6　Markata Archer:4　Markata:4</t>
    <phoneticPr fontId="1"/>
  </si>
  <si>
    <t>Bandarの国の密林には、異様な聡明さを持つ類人猿が現れました。
半神らの影響の下で、類人猿は知性を発達させ、文化を身に着けていきました。
Bandar Logのかつての統治者らが、その天上の領域へと帰っていくと、類人猿たちは指導者なしに取り残されました。
軍事的で階層的な社会は、大柄な類人猿Bandarを頂点として形成されました。
その後、全ての川の源、冥府のPatalaからNagaたちが現れました。
Nagaは冥界とその川の神聖なる存在であり、類人猿にとっては、過去の時代のYakshaたちと同等の存在でした。
彼らは魅惑の凝視と蛇の身体による踊りによってBandar Logを魅了し、それを自分たちのものとして獲得しました。
Patalaは分断された社会です。
小さなMarkataは、社会の底辺にあります。
人間大の類人猿Vanaraは、最も一般的な存在です。
大柄な類人猿Bandarは社会の大部分を支配し、軍を構成します。
それら全ての上に、神聖なるNagaとその王族が位置します。</t>
    <phoneticPr fontId="1"/>
  </si>
  <si>
    <t>Gathは、その初期の住民たちに起因する荒廃から最近回復したばかりの乾燥した地です。
この地は長らく巨人たちによって支配されていましたが、人間の移民とAbysiaの炎の潮流による定常的な圧力により、本来の住民たちは撤退を強いられ、都市は次々に破壊されていきました。
現在、僅か一つだけの都市、巨人の都市Gathだけが残っています。
AshdodのAnakimの直系であるGittiteは今も周囲の土地を統治しており、いくつかの人間の部族を屈服させました。
人間の部族が国の人口の多くを占めていますが、Gittiteは国の誰もが認める統治者です。
人間の民から鉄の加工技術を奪い、厳格に集権化された血の供犠に集中するカルトを用いることで、Gittiteはこの地の制御を保ちました。
Gittiteは古代のRephaimと比べれば小柄ですが、今も人間の標準からすれば大柄です。</t>
    <phoneticPr fontId="1"/>
  </si>
  <si>
    <t>人間、ガタイト</t>
    <rPh sb="0" eb="2">
      <t>ニンゲン</t>
    </rPh>
    <phoneticPr fontId="1"/>
  </si>
  <si>
    <t>Heat1</t>
    <phoneticPr fontId="1"/>
  </si>
  <si>
    <t>Giant Citadel</t>
    <phoneticPr fontId="1"/>
  </si>
  <si>
    <t>Giant</t>
    <phoneticPr fontId="1"/>
  </si>
  <si>
    <t>Palace of the Sage King, Temple of the Sage King</t>
    <phoneticPr fontId="1"/>
  </si>
  <si>
    <t>火1地1星2</t>
    <rPh sb="0" eb="1">
      <t>ヒ</t>
    </rPh>
    <rPh sb="2" eb="3">
      <t>チ</t>
    </rPh>
    <rPh sb="4" eb="5">
      <t>ホシ</t>
    </rPh>
    <phoneticPr fontId="1"/>
  </si>
  <si>
    <t>Iassacharite Scout</t>
    <phoneticPr fontId="1"/>
  </si>
  <si>
    <t>城</t>
    <rPh sb="0" eb="1">
      <t>シロ</t>
    </rPh>
    <phoneticPr fontId="1"/>
  </si>
  <si>
    <t>斥候</t>
    <rPh sb="0" eb="2">
      <t>セッコウ</t>
    </rPh>
    <phoneticPr fontId="1"/>
  </si>
  <si>
    <t>荒地にも慣れた斥候。沼や洞窟以外は迅速に抜ける</t>
    <rPh sb="0" eb="2">
      <t>アレチ</t>
    </rPh>
    <rPh sb="4" eb="5">
      <t>ナ</t>
    </rPh>
    <rPh sb="7" eb="9">
      <t>セッコウ</t>
    </rPh>
    <rPh sb="10" eb="11">
      <t>ヌマ</t>
    </rPh>
    <rPh sb="12" eb="14">
      <t>ドウクツ</t>
    </rPh>
    <rPh sb="14" eb="16">
      <t>イガイ</t>
    </rPh>
    <rPh sb="17" eb="19">
      <t>ジンソク</t>
    </rPh>
    <rPh sb="20" eb="21">
      <t>ヌ</t>
    </rPh>
    <phoneticPr fontId="1"/>
  </si>
  <si>
    <t>16</t>
    <phoneticPr fontId="1"/>
  </si>
  <si>
    <t>fmw</t>
    <phoneticPr fontId="1"/>
  </si>
  <si>
    <t>Benjaminite Commander</t>
    <phoneticPr fontId="1"/>
  </si>
  <si>
    <t>指揮官</t>
    <rPh sb="0" eb="3">
      <t>シキカン</t>
    </rPh>
    <phoneticPr fontId="1"/>
  </si>
  <si>
    <t>略奪が得意な指揮官。他の用途には微妙な能力</t>
    <rPh sb="0" eb="2">
      <t>リャクダツ</t>
    </rPh>
    <rPh sb="3" eb="5">
      <t>トクイ</t>
    </rPh>
    <rPh sb="6" eb="9">
      <t>シキカン</t>
    </rPh>
    <rPh sb="10" eb="11">
      <t>ホカ</t>
    </rPh>
    <rPh sb="12" eb="14">
      <t>ヨウト</t>
    </rPh>
    <rPh sb="16" eb="18">
      <t>ビミョウ</t>
    </rPh>
    <rPh sb="19" eb="21">
      <t>ノウリョク</t>
    </rPh>
    <phoneticPr fontId="1"/>
  </si>
  <si>
    <t>w</t>
    <phoneticPr fontId="1"/>
  </si>
  <si>
    <t>Iassacharite Sage</t>
    <phoneticPr fontId="1"/>
  </si>
  <si>
    <t>研究員</t>
    <rPh sb="0" eb="3">
      <t>ケンキュウイン</t>
    </rPh>
    <phoneticPr fontId="1"/>
  </si>
  <si>
    <t>大半は魔力を持たない研究者。州の天秤に影響されずに研究できる</t>
    <rPh sb="0" eb="2">
      <t>タイハン</t>
    </rPh>
    <rPh sb="3" eb="5">
      <t>マリョク</t>
    </rPh>
    <rPh sb="6" eb="7">
      <t>モ</t>
    </rPh>
    <rPh sb="10" eb="13">
      <t>ケンキュウシャ</t>
    </rPh>
    <rPh sb="14" eb="15">
      <t>シュウ</t>
    </rPh>
    <rPh sb="16" eb="18">
      <t>テンビン</t>
    </rPh>
    <rPh sb="19" eb="21">
      <t>エイキョウ</t>
    </rPh>
    <rPh sb="25" eb="27">
      <t>ケンキュウ</t>
    </rPh>
    <phoneticPr fontId="1"/>
  </si>
  <si>
    <t>14</t>
    <phoneticPr fontId="1"/>
  </si>
  <si>
    <t>Iassacharite Sibyl</t>
    <phoneticPr fontId="1"/>
  </si>
  <si>
    <t>魔術師</t>
    <rPh sb="0" eb="3">
      <t>マジュツシ</t>
    </rPh>
    <phoneticPr fontId="1"/>
  </si>
  <si>
    <t>星と緑の魔法技能を持つ。占師でもある</t>
    <rPh sb="0" eb="1">
      <t>ホシ</t>
    </rPh>
    <rPh sb="2" eb="3">
      <t>ミドリ</t>
    </rPh>
    <rPh sb="4" eb="6">
      <t>マホウ</t>
    </rPh>
    <rPh sb="6" eb="8">
      <t>ギノウ</t>
    </rPh>
    <rPh sb="9" eb="10">
      <t>モ</t>
    </rPh>
    <rPh sb="12" eb="14">
      <t>ウラナイシ</t>
    </rPh>
    <phoneticPr fontId="1"/>
  </si>
  <si>
    <t>Levite Priest</t>
    <phoneticPr fontId="1"/>
  </si>
  <si>
    <t>y</t>
    <phoneticPr fontId="1"/>
  </si>
  <si>
    <t>聖職者</t>
    <rPh sb="0" eb="3">
      <t>セイショクシャ</t>
    </rPh>
    <phoneticPr fontId="1"/>
  </si>
  <si>
    <t>y</t>
    <phoneticPr fontId="1"/>
  </si>
  <si>
    <t>レベル1の聖職者。荒地慣れしている以外は平凡</t>
    <rPh sb="5" eb="8">
      <t>セイショクシャ</t>
    </rPh>
    <rPh sb="9" eb="11">
      <t>アレチ</t>
    </rPh>
    <rPh sb="11" eb="12">
      <t>ナ</t>
    </rPh>
    <rPh sb="17" eb="19">
      <t>イガイ</t>
    </rPh>
    <rPh sb="20" eb="22">
      <t>ヘイボン</t>
    </rPh>
    <phoneticPr fontId="1"/>
  </si>
  <si>
    <t>Gittite Commander</t>
    <phoneticPr fontId="1"/>
  </si>
  <si>
    <t>標準的な指揮官。なかなかに丈夫で倒されにくい</t>
    <rPh sb="0" eb="3">
      <t>ヒョウジュンテキ</t>
    </rPh>
    <rPh sb="4" eb="7">
      <t>シキカン</t>
    </rPh>
    <rPh sb="13" eb="15">
      <t>ジョウブ</t>
    </rPh>
    <rPh sb="16" eb="17">
      <t>タオ</t>
    </rPh>
    <phoneticPr fontId="1"/>
  </si>
  <si>
    <t>Abba</t>
    <phoneticPr fontId="1"/>
  </si>
  <si>
    <t>緑などの魔法技能を持つ。異端者だが治療師の技能も備える</t>
    <rPh sb="0" eb="1">
      <t>ミドリ</t>
    </rPh>
    <rPh sb="4" eb="6">
      <t>マホウ</t>
    </rPh>
    <rPh sb="6" eb="8">
      <t>ギノウ</t>
    </rPh>
    <rPh sb="9" eb="10">
      <t>モ</t>
    </rPh>
    <rPh sb="12" eb="15">
      <t>イタンシャ</t>
    </rPh>
    <rPh sb="17" eb="20">
      <t>チリョウシ</t>
    </rPh>
    <rPh sb="21" eb="23">
      <t>ギノウ</t>
    </rPh>
    <rPh sb="24" eb="25">
      <t>ソナ</t>
    </rPh>
    <phoneticPr fontId="1"/>
  </si>
  <si>
    <t>15+</t>
    <phoneticPr fontId="1"/>
  </si>
  <si>
    <t>18</t>
    <phoneticPr fontId="1"/>
  </si>
  <si>
    <t>Yeddeoni</t>
    <phoneticPr fontId="1"/>
  </si>
  <si>
    <t>地、死などの魔法技能を持つ。特別な技能はない</t>
    <rPh sb="0" eb="1">
      <t>チ</t>
    </rPh>
    <rPh sb="2" eb="3">
      <t>シ</t>
    </rPh>
    <rPh sb="6" eb="8">
      <t>マホウ</t>
    </rPh>
    <rPh sb="8" eb="10">
      <t>ギノウ</t>
    </rPh>
    <rPh sb="11" eb="12">
      <t>モ</t>
    </rPh>
    <rPh sb="14" eb="16">
      <t>トクベツ</t>
    </rPh>
    <rPh sb="17" eb="19">
      <t>ギノウ</t>
    </rPh>
    <phoneticPr fontId="1"/>
  </si>
  <si>
    <t>5+</t>
    <phoneticPr fontId="1"/>
  </si>
  <si>
    <t>10+</t>
    <phoneticPr fontId="1"/>
  </si>
  <si>
    <t>30+</t>
    <phoneticPr fontId="1"/>
  </si>
  <si>
    <t>Kohen</t>
    <phoneticPr fontId="1"/>
  </si>
  <si>
    <t>レベル2の聖職者。血などの魔法技能も持つ</t>
    <rPh sb="5" eb="8">
      <t>セイショクシャ</t>
    </rPh>
    <rPh sb="9" eb="10">
      <t>ケツ</t>
    </rPh>
    <rPh sb="13" eb="15">
      <t>マホウ</t>
    </rPh>
    <rPh sb="15" eb="17">
      <t>ギノウ</t>
    </rPh>
    <rPh sb="18" eb="19">
      <t>モ</t>
    </rPh>
    <phoneticPr fontId="1"/>
  </si>
  <si>
    <t>Seren</t>
    <phoneticPr fontId="1"/>
  </si>
  <si>
    <t>都</t>
    <rPh sb="0" eb="1">
      <t>ミヤコ</t>
    </rPh>
    <phoneticPr fontId="1"/>
  </si>
  <si>
    <t>上位指揮官。身体能力に優れ一部は魔法技能も持つ</t>
    <rPh sb="0" eb="2">
      <t>ジョウイ</t>
    </rPh>
    <rPh sb="2" eb="5">
      <t>シキカン</t>
    </rPh>
    <rPh sb="6" eb="8">
      <t>シンタイ</t>
    </rPh>
    <rPh sb="8" eb="10">
      <t>ノウリョク</t>
    </rPh>
    <rPh sb="11" eb="12">
      <t>スグ</t>
    </rPh>
    <rPh sb="13" eb="15">
      <t>イチブ</t>
    </rPh>
    <rPh sb="16" eb="18">
      <t>マホウ</t>
    </rPh>
    <rPh sb="18" eb="20">
      <t>ギノウ</t>
    </rPh>
    <rPh sb="21" eb="22">
      <t>モ</t>
    </rPh>
    <phoneticPr fontId="1"/>
  </si>
  <si>
    <t>120+</t>
    <phoneticPr fontId="1"/>
  </si>
  <si>
    <t>0+</t>
    <phoneticPr fontId="1"/>
  </si>
  <si>
    <t>Kohen Gadol</t>
    <phoneticPr fontId="1"/>
  </si>
  <si>
    <t>レベル3の聖職者。血などの魔法技能を持つ</t>
    <rPh sb="5" eb="8">
      <t>セイショクシャ</t>
    </rPh>
    <rPh sb="9" eb="10">
      <t>ケツ</t>
    </rPh>
    <rPh sb="13" eb="15">
      <t>マホウ</t>
    </rPh>
    <rPh sb="15" eb="17">
      <t>ギノウ</t>
    </rPh>
    <rPh sb="18" eb="19">
      <t>モ</t>
    </rPh>
    <phoneticPr fontId="1"/>
  </si>
  <si>
    <t>80+</t>
    <phoneticPr fontId="1"/>
  </si>
  <si>
    <t>20+</t>
    <phoneticPr fontId="1"/>
  </si>
  <si>
    <t>Reubenite Archer</t>
    <phoneticPr fontId="1"/>
  </si>
  <si>
    <t>射手</t>
    <rPh sb="0" eb="2">
      <t>シャシュ</t>
    </rPh>
    <phoneticPr fontId="1"/>
  </si>
  <si>
    <t>短弓を使う弓兵。戦闘能力は実に平凡</t>
    <rPh sb="0" eb="2">
      <t>タンキュウ</t>
    </rPh>
    <rPh sb="3" eb="4">
      <t>ツカ</t>
    </rPh>
    <rPh sb="5" eb="6">
      <t>ユミ</t>
    </rPh>
    <rPh sb="6" eb="7">
      <t>ヘイ</t>
    </rPh>
    <rPh sb="8" eb="10">
      <t>セントウ</t>
    </rPh>
    <rPh sb="10" eb="12">
      <t>ノウリョク</t>
    </rPh>
    <rPh sb="13" eb="14">
      <t>ジツ</t>
    </rPh>
    <rPh sb="15" eb="17">
      <t>ヘイボン</t>
    </rPh>
    <phoneticPr fontId="1"/>
  </si>
  <si>
    <t>Benjaminite Slinger</t>
    <phoneticPr fontId="1"/>
  </si>
  <si>
    <t>投石器を使う軽歩兵。二刀流で白兵戦もこなすが脆い</t>
    <rPh sb="0" eb="3">
      <t>トウセキキ</t>
    </rPh>
    <rPh sb="4" eb="5">
      <t>ツカ</t>
    </rPh>
    <rPh sb="6" eb="7">
      <t>ケイ</t>
    </rPh>
    <rPh sb="7" eb="9">
      <t>ホヘイ</t>
    </rPh>
    <rPh sb="10" eb="13">
      <t>ニトウリュウ</t>
    </rPh>
    <rPh sb="14" eb="17">
      <t>ハクヘイセン</t>
    </rPh>
    <rPh sb="22" eb="23">
      <t>モロ</t>
    </rPh>
    <phoneticPr fontId="1"/>
  </si>
  <si>
    <t>Naphtali Spearman</t>
    <phoneticPr fontId="1"/>
  </si>
  <si>
    <t>歩兵</t>
    <rPh sb="0" eb="2">
      <t>ホヘイ</t>
    </rPh>
    <phoneticPr fontId="1"/>
  </si>
  <si>
    <t>槍、投槍、盾を持つ軽歩兵。量産性と行軍の速さが売り</t>
    <rPh sb="0" eb="1">
      <t>ヤリ</t>
    </rPh>
    <rPh sb="2" eb="4">
      <t>ナゲヤリ</t>
    </rPh>
    <rPh sb="5" eb="6">
      <t>タテ</t>
    </rPh>
    <rPh sb="7" eb="8">
      <t>モ</t>
    </rPh>
    <rPh sb="9" eb="10">
      <t>ケイ</t>
    </rPh>
    <rPh sb="10" eb="12">
      <t>ホヘイ</t>
    </rPh>
    <rPh sb="13" eb="16">
      <t>リョウサンセイ</t>
    </rPh>
    <rPh sb="17" eb="19">
      <t>コウグン</t>
    </rPh>
    <rPh sb="20" eb="21">
      <t>ハヤ</t>
    </rPh>
    <rPh sb="23" eb="24">
      <t>ウ</t>
    </rPh>
    <phoneticPr fontId="1"/>
  </si>
  <si>
    <t>Zebulunite Soldier</t>
    <phoneticPr fontId="1"/>
  </si>
  <si>
    <t>槍と盾を持つ歩兵。高密度の隊列を組める</t>
    <rPh sb="0" eb="1">
      <t>ヤリ</t>
    </rPh>
    <rPh sb="2" eb="3">
      <t>タテ</t>
    </rPh>
    <rPh sb="4" eb="5">
      <t>モ</t>
    </rPh>
    <rPh sb="6" eb="8">
      <t>ホヘイ</t>
    </rPh>
    <rPh sb="9" eb="12">
      <t>コウミツド</t>
    </rPh>
    <rPh sb="13" eb="15">
      <t>タイレツ</t>
    </rPh>
    <rPh sb="16" eb="17">
      <t>ク</t>
    </rPh>
    <phoneticPr fontId="1"/>
  </si>
  <si>
    <t>10</t>
    <phoneticPr fontId="1"/>
  </si>
  <si>
    <t>Zebulunite Horn Blower</t>
    <phoneticPr fontId="1"/>
  </si>
  <si>
    <t>旗手</t>
    <rPh sb="0" eb="2">
      <t>キシュ</t>
    </rPh>
    <phoneticPr fontId="1"/>
  </si>
  <si>
    <t>所属する部隊の士気を高める軍楽隊。戦闘能力は欠く</t>
    <rPh sb="0" eb="2">
      <t>ショゾク</t>
    </rPh>
    <rPh sb="4" eb="6">
      <t>ブタイ</t>
    </rPh>
    <rPh sb="7" eb="9">
      <t>シキ</t>
    </rPh>
    <rPh sb="10" eb="11">
      <t>タカ</t>
    </rPh>
    <rPh sb="13" eb="14">
      <t>グン</t>
    </rPh>
    <rPh sb="14" eb="16">
      <t>ガクタイ</t>
    </rPh>
    <rPh sb="17" eb="19">
      <t>セントウ</t>
    </rPh>
    <rPh sb="19" eb="21">
      <t>ノウリョク</t>
    </rPh>
    <rPh sb="22" eb="23">
      <t>カ</t>
    </rPh>
    <phoneticPr fontId="1"/>
  </si>
  <si>
    <t>Gadite Swordsman</t>
    <phoneticPr fontId="1"/>
  </si>
  <si>
    <t>長剣、投槍、盾を持つ重歩兵。弱い火炎耐性を備える</t>
    <rPh sb="0" eb="2">
      <t>チョウケン</t>
    </rPh>
    <rPh sb="3" eb="5">
      <t>ナゲヤリ</t>
    </rPh>
    <rPh sb="6" eb="7">
      <t>タテ</t>
    </rPh>
    <rPh sb="8" eb="9">
      <t>モ</t>
    </rPh>
    <rPh sb="10" eb="11">
      <t>ジュウ</t>
    </rPh>
    <rPh sb="11" eb="13">
      <t>ホヘイ</t>
    </rPh>
    <rPh sb="14" eb="15">
      <t>ヨワ</t>
    </rPh>
    <rPh sb="16" eb="18">
      <t>カエン</t>
    </rPh>
    <rPh sb="18" eb="20">
      <t>タイセイ</t>
    </rPh>
    <rPh sb="21" eb="22">
      <t>ソナ</t>
    </rPh>
    <phoneticPr fontId="1"/>
  </si>
  <si>
    <t>Asherite Soldier</t>
    <phoneticPr fontId="1"/>
  </si>
  <si>
    <t>長剣と大盾を持つ重歩兵。荒地慣れしておらず鈍重</t>
    <rPh sb="0" eb="2">
      <t>チョウケン</t>
    </rPh>
    <rPh sb="3" eb="4">
      <t>オオ</t>
    </rPh>
    <rPh sb="4" eb="5">
      <t>タテ</t>
    </rPh>
    <rPh sb="6" eb="7">
      <t>モ</t>
    </rPh>
    <rPh sb="8" eb="9">
      <t>ジュウ</t>
    </rPh>
    <rPh sb="9" eb="11">
      <t>ホヘイ</t>
    </rPh>
    <rPh sb="12" eb="14">
      <t>アレチ</t>
    </rPh>
    <rPh sb="14" eb="15">
      <t>ナ</t>
    </rPh>
    <rPh sb="21" eb="23">
      <t>ドンジュウ</t>
    </rPh>
    <phoneticPr fontId="1"/>
  </si>
  <si>
    <t>8</t>
    <phoneticPr fontId="1"/>
  </si>
  <si>
    <t>Levite Zealot</t>
    <phoneticPr fontId="1"/>
  </si>
  <si>
    <t>長剣と盾を持つ歩兵。強くはないが量産しやすい</t>
    <rPh sb="0" eb="2">
      <t>チョウケン</t>
    </rPh>
    <rPh sb="3" eb="4">
      <t>タテ</t>
    </rPh>
    <rPh sb="5" eb="6">
      <t>モ</t>
    </rPh>
    <rPh sb="7" eb="9">
      <t>ホヘイ</t>
    </rPh>
    <rPh sb="10" eb="11">
      <t>ツヨ</t>
    </rPh>
    <rPh sb="16" eb="18">
      <t>リョウサン</t>
    </rPh>
    <phoneticPr fontId="1"/>
  </si>
  <si>
    <t>Gittite Soldier</t>
    <phoneticPr fontId="1"/>
  </si>
  <si>
    <t>槍、投槍、盾を持つ歩兵。巨人のため強力だが手数は欠く</t>
    <rPh sb="0" eb="1">
      <t>ヤリ</t>
    </rPh>
    <rPh sb="2" eb="4">
      <t>ナゲヤリ</t>
    </rPh>
    <rPh sb="5" eb="6">
      <t>タテ</t>
    </rPh>
    <rPh sb="7" eb="8">
      <t>モ</t>
    </rPh>
    <rPh sb="9" eb="11">
      <t>ホヘイ</t>
    </rPh>
    <rPh sb="12" eb="14">
      <t>キョジン</t>
    </rPh>
    <rPh sb="17" eb="19">
      <t>キョウリョク</t>
    </rPh>
    <rPh sb="21" eb="23">
      <t>テカズ</t>
    </rPh>
    <rPh sb="24" eb="25">
      <t>カ</t>
    </rPh>
    <phoneticPr fontId="1"/>
  </si>
  <si>
    <t>12</t>
    <phoneticPr fontId="1"/>
  </si>
  <si>
    <t>Gibbor</t>
    <phoneticPr fontId="1"/>
  </si>
  <si>
    <t>魔法の長剣と盾を持つ歩兵。より大柄な巨人で強靭</t>
    <rPh sb="0" eb="2">
      <t>マホウ</t>
    </rPh>
    <rPh sb="3" eb="5">
      <t>チョウケン</t>
    </rPh>
    <rPh sb="6" eb="7">
      <t>タテ</t>
    </rPh>
    <rPh sb="8" eb="9">
      <t>モ</t>
    </rPh>
    <rPh sb="10" eb="12">
      <t>ホヘイ</t>
    </rPh>
    <rPh sb="15" eb="17">
      <t>オオガラ</t>
    </rPh>
    <rPh sb="18" eb="20">
      <t>キョジン</t>
    </rPh>
    <rPh sb="21" eb="23">
      <t>キョウジン</t>
    </rPh>
    <phoneticPr fontId="1"/>
  </si>
  <si>
    <t>兵士</t>
    <rPh sb="0" eb="2">
      <t>ヘイシ</t>
    </rPh>
    <phoneticPr fontId="1"/>
  </si>
  <si>
    <t>Gath</t>
    <phoneticPr fontId="1"/>
  </si>
  <si>
    <t>Iassacharite Sage</t>
    <phoneticPr fontId="1"/>
  </si>
  <si>
    <t>火地星+1:10%</t>
    <rPh sb="0" eb="1">
      <t>ヒ</t>
    </rPh>
    <rPh sb="1" eb="2">
      <t>チ</t>
    </rPh>
    <rPh sb="2" eb="3">
      <t>ホシ</t>
    </rPh>
    <phoneticPr fontId="1"/>
  </si>
  <si>
    <t>6+</t>
    <phoneticPr fontId="1"/>
  </si>
  <si>
    <t>Iassacharite Sibyl</t>
    <phoneticPr fontId="1"/>
  </si>
  <si>
    <t>星1緑1</t>
    <rPh sb="0" eb="1">
      <t>ホシ</t>
    </rPh>
    <rPh sb="2" eb="3">
      <t>ミドリ</t>
    </rPh>
    <phoneticPr fontId="1"/>
  </si>
  <si>
    <t>Levite Priest</t>
    <phoneticPr fontId="1"/>
  </si>
  <si>
    <t>聖1</t>
    <rPh sb="0" eb="1">
      <t>セイ</t>
    </rPh>
    <phoneticPr fontId="1"/>
  </si>
  <si>
    <t>Abba</t>
    <phoneticPr fontId="1"/>
  </si>
  <si>
    <t>緑2</t>
    <rPh sb="0" eb="1">
      <t>ミドリ</t>
    </rPh>
    <phoneticPr fontId="1"/>
  </si>
  <si>
    <t>火地星+1:100%</t>
    <rPh sb="0" eb="1">
      <t>ヒ</t>
    </rPh>
    <rPh sb="1" eb="2">
      <t>チ</t>
    </rPh>
    <rPh sb="2" eb="3">
      <t>ホシ</t>
    </rPh>
    <phoneticPr fontId="1"/>
  </si>
  <si>
    <t>h1</t>
    <phoneticPr fontId="1"/>
  </si>
  <si>
    <t>Yeddeoni</t>
    <phoneticPr fontId="1"/>
  </si>
  <si>
    <t>地1死1</t>
    <rPh sb="0" eb="1">
      <t>チ</t>
    </rPh>
    <rPh sb="2" eb="3">
      <t>シ</t>
    </rPh>
    <phoneticPr fontId="1"/>
  </si>
  <si>
    <t>火地星死+1:100%</t>
    <rPh sb="0" eb="1">
      <t>ヒ</t>
    </rPh>
    <rPh sb="1" eb="2">
      <t>チ</t>
    </rPh>
    <rPh sb="2" eb="3">
      <t>ホシ</t>
    </rPh>
    <rPh sb="3" eb="4">
      <t>シ</t>
    </rPh>
    <phoneticPr fontId="1"/>
  </si>
  <si>
    <t>Kohen</t>
    <phoneticPr fontId="1"/>
  </si>
  <si>
    <t>血1聖2</t>
    <rPh sb="0" eb="1">
      <t>ケツ</t>
    </rPh>
    <rPh sb="2" eb="3">
      <t>セイ</t>
    </rPh>
    <phoneticPr fontId="1"/>
  </si>
  <si>
    <t>Seren</t>
    <phoneticPr fontId="1"/>
  </si>
  <si>
    <t>火地星+1:20%</t>
    <rPh sb="0" eb="1">
      <t>ヒ</t>
    </rPh>
    <rPh sb="1" eb="2">
      <t>チ</t>
    </rPh>
    <rPh sb="2" eb="3">
      <t>ホシ</t>
    </rPh>
    <phoneticPr fontId="1"/>
  </si>
  <si>
    <t>Kohen Gadol</t>
    <phoneticPr fontId="1"/>
  </si>
  <si>
    <t>血2聖3</t>
    <rPh sb="0" eb="1">
      <t>ケツ</t>
    </rPh>
    <rPh sb="2" eb="3">
      <t>セイ</t>
    </rPh>
    <phoneticPr fontId="1"/>
  </si>
  <si>
    <t>火地星+2:100% 火地星+1:10%</t>
    <rPh sb="0" eb="1">
      <t>ヒ</t>
    </rPh>
    <rPh sb="1" eb="2">
      <t>チ</t>
    </rPh>
    <rPh sb="2" eb="3">
      <t>ホシ</t>
    </rPh>
    <rPh sb="11" eb="12">
      <t>ヒ</t>
    </rPh>
    <rPh sb="12" eb="13">
      <t>チ</t>
    </rPh>
    <rPh sb="13" eb="14">
      <t>ホシ</t>
    </rPh>
    <phoneticPr fontId="1"/>
  </si>
  <si>
    <t>13+</t>
    <phoneticPr fontId="1"/>
  </si>
  <si>
    <t>Gath</t>
    <phoneticPr fontId="1"/>
  </si>
  <si>
    <t>Malakh</t>
  </si>
  <si>
    <t>Hashmal</t>
  </si>
  <si>
    <t>Arel</t>
  </si>
  <si>
    <t>Ophan</t>
  </si>
  <si>
    <t>Chayot</t>
  </si>
  <si>
    <t>Summon Mazzikim</t>
    <phoneticPr fontId="1"/>
  </si>
  <si>
    <t>Call Malakh</t>
    <phoneticPr fontId="1"/>
  </si>
  <si>
    <t>Summon Lilot</t>
    <phoneticPr fontId="1"/>
  </si>
  <si>
    <t>Call Hashmal</t>
    <phoneticPr fontId="1"/>
  </si>
  <si>
    <t>Call Arel</t>
    <phoneticPr fontId="1"/>
  </si>
  <si>
    <t>Call Ophan</t>
    <phoneticPr fontId="1"/>
  </si>
  <si>
    <t>Call Merkavah</t>
    <phoneticPr fontId="1"/>
  </si>
  <si>
    <t>Strange Fire</t>
    <phoneticPr fontId="1"/>
  </si>
  <si>
    <t>Naphtali Spearman:10　Zebulunite Soldier:10</t>
    <phoneticPr fontId="1"/>
  </si>
  <si>
    <t>Levite Zealot:10</t>
    <phoneticPr fontId="1"/>
  </si>
  <si>
    <t>Reubenite Archer:10</t>
    <phoneticPr fontId="1"/>
  </si>
  <si>
    <t>Raghaは、炎と氷、憤怒と静穏の双王国です。
住民の半数は孤立した植民地TurのAbysianの子孫で、残る半数はCaelumから来たAiryaの難民たちです。
Turは、Ashdodへの勝利の後に作られた、遠方ながら繁栄したAbysianの植民地でした。
しかしAshdodとの戦争は厄介なものであり、そしてこの植民地は、かつて巨人から奪った肥沃な地を通過していったArcoscephaleの軍事行動によって、本国から分断されました。
何世紀にも渡りTurは孤立しており、独立した王国が形成されていきました。
そして、Caelianがやって来ました。
大規模な氷を纏う戦士の軍団は、真冬のRaghaの平原においてTuranの軍勢を急襲しました。
TuranのShahは、TurはCaelianに対し長く耐えることはできないと理解しました。
Turは破滅の縁にありましたが、攻撃は突然停止しました。
Caelumでは内戦が始まり、その軍事行動は中断されました。
その代わりに、Caelianの難民と逃亡者たちがRaghaの平原へ住み着きました。
Airya SeraphはTuran Shahに接触し、和平交渉が行われました。
CaelumのHarab Seraphが攻撃してくると、AiryaはTurのグリフォン騎兵に救われました。
これは休戦を決定付け、そして奇妙な同盟が形成されました。
Raghaは現在、その窮状故に団結した二つの民族による社会です。
冬の間はAiryaが統治し、夏の間はTuranが統治しています。
信仰でさえも、二つの民族の遺産を模倣するように発展していきました。
二つの異なる存在の集団が崇め奉られています。
しかし、それも変わり始めています。一つの真の神が現れました。
Raghaの民は、他の国よりも暑い、または寒い気候に苦しめられません。</t>
    <phoneticPr fontId="1"/>
  </si>
  <si>
    <t>溶岩人、有翼人</t>
    <rPh sb="0" eb="2">
      <t>ヨウガン</t>
    </rPh>
    <rPh sb="2" eb="3">
      <t>ジン</t>
    </rPh>
    <rPh sb="4" eb="5">
      <t>ユウ</t>
    </rPh>
    <rPh sb="5" eb="6">
      <t>ヨク</t>
    </rPh>
    <rPh sb="6" eb="7">
      <t>ジン</t>
    </rPh>
    <phoneticPr fontId="1"/>
  </si>
  <si>
    <t>Heat/Cold天秤の影響を半減</t>
    <rPh sb="9" eb="11">
      <t>テンビン</t>
    </rPh>
    <rPh sb="12" eb="14">
      <t>エイキョウ</t>
    </rPh>
    <rPh sb="15" eb="17">
      <t>ハンゲン</t>
    </rPh>
    <phoneticPr fontId="1"/>
  </si>
  <si>
    <t>Citadel</t>
    <phoneticPr fontId="1"/>
  </si>
  <si>
    <t>Standard</t>
    <phoneticPr fontId="1"/>
  </si>
  <si>
    <t>Lake Urmia, Mountain of the Everburning Caverns</t>
    <phoneticPr fontId="1"/>
  </si>
  <si>
    <t>火1風1水1星1</t>
    <rPh sb="0" eb="1">
      <t>ヒ</t>
    </rPh>
    <rPh sb="2" eb="3">
      <t>カゼ</t>
    </rPh>
    <rPh sb="4" eb="5">
      <t>ミズ</t>
    </rPh>
    <rPh sb="6" eb="7">
      <t>ホシ</t>
    </rPh>
    <phoneticPr fontId="1"/>
  </si>
  <si>
    <t>Airya Scout</t>
  </si>
  <si>
    <t>飛行する斥候。隠れるのも上手く非常に役立つ</t>
  </si>
  <si>
    <t>Paighan-Salar</t>
    <phoneticPr fontId="1"/>
  </si>
  <si>
    <t>城</t>
    <rPh sb="0" eb="1">
      <t>シロ</t>
    </rPh>
    <phoneticPr fontId="1"/>
  </si>
  <si>
    <t>指揮官</t>
    <rPh sb="0" eb="3">
      <t>シキカン</t>
    </rPh>
    <phoneticPr fontId="1"/>
  </si>
  <si>
    <t>標準的な指揮官。安さぐらいしか明確な利点はない</t>
    <rPh sb="0" eb="3">
      <t>ヒョウジュンテキ</t>
    </rPh>
    <rPh sb="4" eb="7">
      <t>シキカン</t>
    </rPh>
    <rPh sb="8" eb="9">
      <t>ヤス</t>
    </rPh>
    <rPh sb="15" eb="17">
      <t>メイカク</t>
    </rPh>
    <rPh sb="18" eb="20">
      <t>リテン</t>
    </rPh>
    <phoneticPr fontId="1"/>
  </si>
  <si>
    <t>12</t>
    <phoneticPr fontId="1"/>
  </si>
  <si>
    <t>mw</t>
    <phoneticPr fontId="1"/>
  </si>
  <si>
    <t>Turan Spahbed</t>
    <phoneticPr fontId="1"/>
  </si>
  <si>
    <t>上位指揮官。騎乗しながらも容易に山を越える</t>
    <rPh sb="0" eb="2">
      <t>ジョウイ</t>
    </rPh>
    <rPh sb="2" eb="5">
      <t>シキカン</t>
    </rPh>
    <rPh sb="6" eb="8">
      <t>キジョウ</t>
    </rPh>
    <rPh sb="13" eb="15">
      <t>ヨウイ</t>
    </rPh>
    <rPh sb="16" eb="17">
      <t>ヤマ</t>
    </rPh>
    <rPh sb="18" eb="19">
      <t>コ</t>
    </rPh>
    <phoneticPr fontId="1"/>
  </si>
  <si>
    <t>16</t>
    <phoneticPr fontId="1"/>
  </si>
  <si>
    <t>Airya Spahbed</t>
    <phoneticPr fontId="1"/>
  </si>
  <si>
    <t>飛行する指揮官。飛行部隊のみでの行動に有用</t>
    <rPh sb="0" eb="2">
      <t>ヒコウ</t>
    </rPh>
    <rPh sb="4" eb="7">
      <t>シキカン</t>
    </rPh>
    <rPh sb="8" eb="10">
      <t>ヒコウ</t>
    </rPh>
    <rPh sb="10" eb="12">
      <t>ブタイ</t>
    </rPh>
    <rPh sb="16" eb="18">
      <t>コウドウ</t>
    </rPh>
    <rPh sb="19" eb="21">
      <t>ユウヨウ</t>
    </rPh>
    <phoneticPr fontId="1"/>
  </si>
  <si>
    <t>20</t>
    <phoneticPr fontId="1"/>
  </si>
  <si>
    <t>f</t>
    <phoneticPr fontId="1"/>
  </si>
  <si>
    <t>Karapan</t>
    <phoneticPr fontId="1"/>
  </si>
  <si>
    <t>城（平熱）</t>
    <rPh sb="0" eb="1">
      <t>シロ</t>
    </rPh>
    <rPh sb="2" eb="3">
      <t>ヘイ</t>
    </rPh>
    <rPh sb="3" eb="4">
      <t>ネツ</t>
    </rPh>
    <phoneticPr fontId="1"/>
  </si>
  <si>
    <t>聖職者</t>
    <rPh sb="0" eb="3">
      <t>セイショクシャ</t>
    </rPh>
    <phoneticPr fontId="1"/>
  </si>
  <si>
    <t>y</t>
    <phoneticPr fontId="1"/>
  </si>
  <si>
    <t>y</t>
    <phoneticPr fontId="1"/>
  </si>
  <si>
    <t>レベル1の聖職者。火などの魔法技能も持つ</t>
    <rPh sb="5" eb="8">
      <t>セイショクシャ</t>
    </rPh>
    <rPh sb="9" eb="10">
      <t>ヒ</t>
    </rPh>
    <rPh sb="13" eb="15">
      <t>マホウ</t>
    </rPh>
    <rPh sb="15" eb="17">
      <t>ギノウ</t>
    </rPh>
    <rPh sb="18" eb="19">
      <t>モ</t>
    </rPh>
    <phoneticPr fontId="1"/>
  </si>
  <si>
    <t>5+</t>
    <phoneticPr fontId="1"/>
  </si>
  <si>
    <t>0+</t>
    <phoneticPr fontId="1"/>
  </si>
  <si>
    <t>14</t>
    <phoneticPr fontId="1"/>
  </si>
  <si>
    <t>Athravan</t>
    <phoneticPr fontId="1"/>
  </si>
  <si>
    <t>城（平寒）</t>
    <rPh sb="0" eb="1">
      <t>シロ</t>
    </rPh>
    <rPh sb="2" eb="3">
      <t>ヘイ</t>
    </rPh>
    <rPh sb="3" eb="4">
      <t>カン</t>
    </rPh>
    <phoneticPr fontId="1"/>
  </si>
  <si>
    <t>10+</t>
    <phoneticPr fontId="1"/>
  </si>
  <si>
    <t>22</t>
    <phoneticPr fontId="1"/>
  </si>
  <si>
    <t>Dastur</t>
    <phoneticPr fontId="1"/>
  </si>
  <si>
    <t>城（熱）</t>
    <rPh sb="0" eb="1">
      <t>シロ</t>
    </rPh>
    <rPh sb="2" eb="3">
      <t>ネツ</t>
    </rPh>
    <phoneticPr fontId="1"/>
  </si>
  <si>
    <t>レベル2の聖職者。火死血などの魔法技能を持つ</t>
    <rPh sb="5" eb="8">
      <t>セイショクシャ</t>
    </rPh>
    <rPh sb="9" eb="10">
      <t>ヒ</t>
    </rPh>
    <rPh sb="10" eb="11">
      <t>シ</t>
    </rPh>
    <rPh sb="11" eb="12">
      <t>ケツ</t>
    </rPh>
    <rPh sb="15" eb="17">
      <t>マホウ</t>
    </rPh>
    <rPh sb="17" eb="19">
      <t>ギノウ</t>
    </rPh>
    <rPh sb="20" eb="21">
      <t>モ</t>
    </rPh>
    <phoneticPr fontId="1"/>
  </si>
  <si>
    <t>45+</t>
    <phoneticPr fontId="1"/>
  </si>
  <si>
    <t>35+</t>
    <phoneticPr fontId="1"/>
  </si>
  <si>
    <t>Turan Sorcerer</t>
    <phoneticPr fontId="1"/>
  </si>
  <si>
    <t>魔術師</t>
    <rPh sb="0" eb="3">
      <t>マジュツシ</t>
    </rPh>
    <phoneticPr fontId="1"/>
  </si>
  <si>
    <t>火、死、血などの魔法技能を持つ。純血種のため熱波を放つ</t>
    <rPh sb="0" eb="1">
      <t>ヒ</t>
    </rPh>
    <rPh sb="2" eb="3">
      <t>シ</t>
    </rPh>
    <rPh sb="4" eb="5">
      <t>ケツ</t>
    </rPh>
    <rPh sb="8" eb="10">
      <t>マホウ</t>
    </rPh>
    <rPh sb="10" eb="12">
      <t>ギノウ</t>
    </rPh>
    <rPh sb="13" eb="14">
      <t>モ</t>
    </rPh>
    <rPh sb="16" eb="18">
      <t>ジュンケツ</t>
    </rPh>
    <rPh sb="18" eb="19">
      <t>シュ</t>
    </rPh>
    <rPh sb="22" eb="24">
      <t>ネッパ</t>
    </rPh>
    <rPh sb="25" eb="26">
      <t>ハナ</t>
    </rPh>
    <phoneticPr fontId="1"/>
  </si>
  <si>
    <t>20+</t>
    <phoneticPr fontId="1"/>
  </si>
  <si>
    <t>8</t>
    <phoneticPr fontId="1"/>
  </si>
  <si>
    <t>Zaotar</t>
    <phoneticPr fontId="1"/>
  </si>
  <si>
    <t>城（寒）</t>
    <rPh sb="0" eb="1">
      <t>シロ</t>
    </rPh>
    <rPh sb="2" eb="3">
      <t>カン</t>
    </rPh>
    <phoneticPr fontId="1"/>
  </si>
  <si>
    <t>レベル2の聖職者。火風水などの魔法技能を持つ</t>
    <rPh sb="5" eb="8">
      <t>セイショクシャ</t>
    </rPh>
    <rPh sb="9" eb="10">
      <t>ヒ</t>
    </rPh>
    <rPh sb="10" eb="11">
      <t>カゼ</t>
    </rPh>
    <rPh sb="11" eb="12">
      <t>ミズ</t>
    </rPh>
    <rPh sb="15" eb="17">
      <t>マホウ</t>
    </rPh>
    <rPh sb="17" eb="19">
      <t>ギノウ</t>
    </rPh>
    <rPh sb="20" eb="21">
      <t>モ</t>
    </rPh>
    <phoneticPr fontId="1"/>
  </si>
  <si>
    <t>Airya Seraph</t>
    <phoneticPr fontId="1"/>
  </si>
  <si>
    <t>風、水、星などの魔法技能を持つ。指揮も最低限は可能</t>
    <rPh sb="0" eb="1">
      <t>カゼ</t>
    </rPh>
    <rPh sb="2" eb="3">
      <t>ミズ</t>
    </rPh>
    <rPh sb="4" eb="5">
      <t>ホシ</t>
    </rPh>
    <rPh sb="8" eb="10">
      <t>マホウ</t>
    </rPh>
    <rPh sb="10" eb="12">
      <t>ギノウ</t>
    </rPh>
    <rPh sb="13" eb="14">
      <t>モ</t>
    </rPh>
    <rPh sb="16" eb="18">
      <t>シキ</t>
    </rPh>
    <rPh sb="19" eb="22">
      <t>サイテイゲン</t>
    </rPh>
    <rPh sb="23" eb="25">
      <t>カノウ</t>
    </rPh>
    <phoneticPr fontId="1"/>
  </si>
  <si>
    <t>40+</t>
    <phoneticPr fontId="1"/>
  </si>
  <si>
    <t>18</t>
    <phoneticPr fontId="1"/>
  </si>
  <si>
    <t>Turan Shah</t>
    <phoneticPr fontId="1"/>
  </si>
  <si>
    <t>レベル1の聖職者。上位指揮官も兼任する</t>
    <rPh sb="5" eb="8">
      <t>セイショクシャ</t>
    </rPh>
    <rPh sb="9" eb="11">
      <t>ジョウイ</t>
    </rPh>
    <rPh sb="11" eb="14">
      <t>シキカン</t>
    </rPh>
    <rPh sb="15" eb="17">
      <t>ケンニン</t>
    </rPh>
    <phoneticPr fontId="1"/>
  </si>
  <si>
    <t>Airya Shah</t>
    <phoneticPr fontId="1"/>
  </si>
  <si>
    <t>レベル1の聖職者。指揮官も兼任</t>
    <rPh sb="5" eb="8">
      <t>セイショクシャ</t>
    </rPh>
    <rPh sb="9" eb="11">
      <t>シキ</t>
    </rPh>
    <rPh sb="11" eb="12">
      <t>カン</t>
    </rPh>
    <rPh sb="13" eb="15">
      <t>ケンニン</t>
    </rPh>
    <phoneticPr fontId="1"/>
  </si>
  <si>
    <t>Zhayedan Spahbed</t>
    <phoneticPr fontId="1"/>
  </si>
  <si>
    <t>都（熱）</t>
    <rPh sb="0" eb="1">
      <t>ミヤコ</t>
    </rPh>
    <rPh sb="2" eb="3">
      <t>ネツ</t>
    </rPh>
    <phoneticPr fontId="1"/>
  </si>
  <si>
    <t>神聖な指揮官。飛行部隊の指揮官としては最優秀</t>
    <rPh sb="0" eb="2">
      <t>シンセイ</t>
    </rPh>
    <rPh sb="3" eb="6">
      <t>シキカン</t>
    </rPh>
    <rPh sb="7" eb="9">
      <t>ヒコウ</t>
    </rPh>
    <rPh sb="9" eb="11">
      <t>ブタイ</t>
    </rPh>
    <rPh sb="12" eb="15">
      <t>シキカン</t>
    </rPh>
    <rPh sb="19" eb="22">
      <t>サイユウシュウ</t>
    </rPh>
    <phoneticPr fontId="1"/>
  </si>
  <si>
    <t>Paighan</t>
    <phoneticPr fontId="1"/>
  </si>
  <si>
    <t>兵士</t>
    <rPh sb="0" eb="2">
      <t>ヘイシ</t>
    </rPh>
    <phoneticPr fontId="1"/>
  </si>
  <si>
    <t>歩兵</t>
    <rPh sb="0" eb="2">
      <t>ホヘイ</t>
    </rPh>
    <phoneticPr fontId="1"/>
  </si>
  <si>
    <t>槍と盾を持つ民兵。要塞包囲の人手としては悪くない</t>
    <rPh sb="0" eb="1">
      <t>ヤリ</t>
    </rPh>
    <rPh sb="2" eb="3">
      <t>タテ</t>
    </rPh>
    <rPh sb="4" eb="5">
      <t>モ</t>
    </rPh>
    <rPh sb="6" eb="8">
      <t>ミンペイ</t>
    </rPh>
    <rPh sb="9" eb="11">
      <t>ヨウサイ</t>
    </rPh>
    <rPh sb="11" eb="13">
      <t>ホウイ</t>
    </rPh>
    <rPh sb="14" eb="16">
      <t>ヒトデ</t>
    </rPh>
    <rPh sb="20" eb="21">
      <t>ワル</t>
    </rPh>
    <phoneticPr fontId="1"/>
  </si>
  <si>
    <t>Turan Infantry</t>
    <phoneticPr fontId="1"/>
  </si>
  <si>
    <t>10</t>
    <phoneticPr fontId="1"/>
  </si>
  <si>
    <t>Turan Heavy Infantry</t>
    <phoneticPr fontId="1"/>
  </si>
  <si>
    <t>長剣と盾を持つ重歩兵。士気が高めになっている</t>
    <rPh sb="0" eb="2">
      <t>チョウケン</t>
    </rPh>
    <rPh sb="3" eb="4">
      <t>タテ</t>
    </rPh>
    <rPh sb="5" eb="6">
      <t>モ</t>
    </rPh>
    <rPh sb="7" eb="8">
      <t>ジュウ</t>
    </rPh>
    <rPh sb="8" eb="10">
      <t>ホヘイ</t>
    </rPh>
    <rPh sb="11" eb="13">
      <t>シキ</t>
    </rPh>
    <rPh sb="14" eb="15">
      <t>タカ</t>
    </rPh>
    <phoneticPr fontId="1"/>
  </si>
  <si>
    <t>Turan Horse Archer</t>
    <phoneticPr fontId="1"/>
  </si>
  <si>
    <t>騎兵</t>
    <rPh sb="0" eb="2">
      <t>キヘイ</t>
    </rPh>
    <phoneticPr fontId="1"/>
  </si>
  <si>
    <t>槍、複合弓、小盾を持つ騎兵。弓騎兵のため射撃精度は良くない</t>
    <rPh sb="0" eb="1">
      <t>ヤリ</t>
    </rPh>
    <rPh sb="2" eb="4">
      <t>フクゴウ</t>
    </rPh>
    <rPh sb="4" eb="5">
      <t>キュウ</t>
    </rPh>
    <rPh sb="6" eb="7">
      <t>コ</t>
    </rPh>
    <rPh sb="7" eb="8">
      <t>タテ</t>
    </rPh>
    <rPh sb="9" eb="10">
      <t>モ</t>
    </rPh>
    <rPh sb="11" eb="13">
      <t>キヘイ</t>
    </rPh>
    <rPh sb="14" eb="15">
      <t>ユミ</t>
    </rPh>
    <rPh sb="15" eb="17">
      <t>キヘイ</t>
    </rPh>
    <rPh sb="20" eb="22">
      <t>シャゲキ</t>
    </rPh>
    <rPh sb="22" eb="24">
      <t>セイド</t>
    </rPh>
    <rPh sb="25" eb="26">
      <t>ヨ</t>
    </rPh>
    <phoneticPr fontId="1"/>
  </si>
  <si>
    <t>Turan Cavalry</t>
    <phoneticPr fontId="1"/>
  </si>
  <si>
    <t>軽突撃槍、複合弓、盾を持つ重騎兵。弓はほぼ牽制用</t>
    <rPh sb="0" eb="1">
      <t>ケイ</t>
    </rPh>
    <rPh sb="1" eb="3">
      <t>トツゲキ</t>
    </rPh>
    <rPh sb="3" eb="4">
      <t>ヤリ</t>
    </rPh>
    <rPh sb="5" eb="7">
      <t>フクゴウ</t>
    </rPh>
    <rPh sb="7" eb="8">
      <t>キュウ</t>
    </rPh>
    <rPh sb="9" eb="10">
      <t>タテ</t>
    </rPh>
    <rPh sb="11" eb="12">
      <t>モ</t>
    </rPh>
    <rPh sb="13" eb="14">
      <t>ジュウ</t>
    </rPh>
    <rPh sb="14" eb="16">
      <t>キヘイ</t>
    </rPh>
    <rPh sb="17" eb="18">
      <t>ユミ</t>
    </rPh>
    <rPh sb="21" eb="23">
      <t>ケンセイ</t>
    </rPh>
    <rPh sb="23" eb="24">
      <t>ヨウ</t>
    </rPh>
    <phoneticPr fontId="1"/>
  </si>
  <si>
    <t>Savaran Cataphract</t>
    <phoneticPr fontId="1"/>
  </si>
  <si>
    <t>突撃槍、長剣、複合弓、盾を持つ重騎兵。乗り手どころか馬までも狂暴</t>
    <rPh sb="0" eb="2">
      <t>トツゲキ</t>
    </rPh>
    <rPh sb="2" eb="3">
      <t>ヤリ</t>
    </rPh>
    <rPh sb="4" eb="6">
      <t>チョウケン</t>
    </rPh>
    <rPh sb="7" eb="9">
      <t>フクゴウ</t>
    </rPh>
    <rPh sb="9" eb="10">
      <t>キュウ</t>
    </rPh>
    <rPh sb="11" eb="12">
      <t>タテ</t>
    </rPh>
    <rPh sb="13" eb="14">
      <t>モ</t>
    </rPh>
    <rPh sb="15" eb="16">
      <t>ジュウ</t>
    </rPh>
    <rPh sb="16" eb="18">
      <t>キヘイ</t>
    </rPh>
    <rPh sb="19" eb="20">
      <t>ノ</t>
    </rPh>
    <rPh sb="21" eb="22">
      <t>テ</t>
    </rPh>
    <rPh sb="26" eb="27">
      <t>ウマ</t>
    </rPh>
    <rPh sb="30" eb="32">
      <t>キョウボウ</t>
    </rPh>
    <phoneticPr fontId="1"/>
  </si>
  <si>
    <t>Savaran Guard</t>
    <phoneticPr fontId="1"/>
  </si>
  <si>
    <t>突撃槍、長剣、複合弓、盾を持つ重騎兵。護衛も得意とする</t>
    <rPh sb="0" eb="2">
      <t>トツゲキ</t>
    </rPh>
    <rPh sb="2" eb="3">
      <t>ヤリ</t>
    </rPh>
    <rPh sb="4" eb="6">
      <t>チョウケン</t>
    </rPh>
    <rPh sb="7" eb="9">
      <t>フクゴウ</t>
    </rPh>
    <rPh sb="9" eb="10">
      <t>キュウ</t>
    </rPh>
    <rPh sb="11" eb="12">
      <t>タテ</t>
    </rPh>
    <rPh sb="13" eb="14">
      <t>モ</t>
    </rPh>
    <rPh sb="15" eb="16">
      <t>ジュウ</t>
    </rPh>
    <rPh sb="16" eb="18">
      <t>キヘイ</t>
    </rPh>
    <rPh sb="19" eb="21">
      <t>ゴエイ</t>
    </rPh>
    <rPh sb="22" eb="24">
      <t>トクイ</t>
    </rPh>
    <phoneticPr fontId="1"/>
  </si>
  <si>
    <t>Turan War Elephant</t>
    <phoneticPr fontId="1"/>
  </si>
  <si>
    <t>軍用象</t>
    <rPh sb="0" eb="2">
      <t>グンヨウ</t>
    </rPh>
    <rPh sb="2" eb="3">
      <t>ゾウ</t>
    </rPh>
    <phoneticPr fontId="1"/>
  </si>
  <si>
    <t>敵を蹂躙する巨大生物。防具を与えられており迎撃用の槍も持つ</t>
    <phoneticPr fontId="1"/>
  </si>
  <si>
    <t>Airya Archer</t>
    <phoneticPr fontId="1"/>
  </si>
  <si>
    <t>射手</t>
    <rPh sb="0" eb="2">
      <t>シャシュ</t>
    </rPh>
    <phoneticPr fontId="1"/>
  </si>
  <si>
    <t>複合弓を使う弓兵。非常に腕が良く命中率に期待できる</t>
    <rPh sb="0" eb="2">
      <t>フクゴウ</t>
    </rPh>
    <rPh sb="2" eb="3">
      <t>キュウ</t>
    </rPh>
    <rPh sb="4" eb="5">
      <t>ツカ</t>
    </rPh>
    <rPh sb="6" eb="7">
      <t>ユミ</t>
    </rPh>
    <rPh sb="7" eb="8">
      <t>ヘイ</t>
    </rPh>
    <rPh sb="9" eb="11">
      <t>ヒジョウ</t>
    </rPh>
    <rPh sb="12" eb="13">
      <t>ウデ</t>
    </rPh>
    <rPh sb="14" eb="15">
      <t>ヨ</t>
    </rPh>
    <rPh sb="16" eb="18">
      <t>メイチュウ</t>
    </rPh>
    <rPh sb="18" eb="19">
      <t>リツ</t>
    </rPh>
    <rPh sb="20" eb="22">
      <t>キタイ</t>
    </rPh>
    <phoneticPr fontId="1"/>
  </si>
  <si>
    <t>Airya Light Infantry</t>
    <phoneticPr fontId="1"/>
  </si>
  <si>
    <t>飛行兵</t>
    <rPh sb="0" eb="2">
      <t>ヒコウ</t>
    </rPh>
    <rPh sb="2" eb="3">
      <t>ヘイ</t>
    </rPh>
    <phoneticPr fontId="1"/>
  </si>
  <si>
    <t>長剣、投槍、盾を持つ歩兵。Turanは火に強く戦闘力も上</t>
    <rPh sb="0" eb="2">
      <t>チョウケン</t>
    </rPh>
    <rPh sb="3" eb="5">
      <t>ナゲヤリ</t>
    </rPh>
    <rPh sb="6" eb="7">
      <t>タテ</t>
    </rPh>
    <rPh sb="8" eb="9">
      <t>モ</t>
    </rPh>
    <rPh sb="10" eb="12">
      <t>ホヘイ</t>
    </rPh>
    <rPh sb="19" eb="20">
      <t>ヒ</t>
    </rPh>
    <rPh sb="21" eb="22">
      <t>ツヨ</t>
    </rPh>
    <rPh sb="23" eb="26">
      <t>セントウリョク</t>
    </rPh>
    <rPh sb="27" eb="28">
      <t>ウエ</t>
    </rPh>
    <phoneticPr fontId="1"/>
  </si>
  <si>
    <t>軽突撃槍と盾を持つ軽戦士。Airyaは飛行し冷気に強い</t>
    <rPh sb="0" eb="1">
      <t>ケイ</t>
    </rPh>
    <rPh sb="1" eb="3">
      <t>トツゲキ</t>
    </rPh>
    <rPh sb="3" eb="4">
      <t>ヤリ</t>
    </rPh>
    <rPh sb="5" eb="6">
      <t>タテ</t>
    </rPh>
    <rPh sb="7" eb="8">
      <t>モ</t>
    </rPh>
    <rPh sb="9" eb="10">
      <t>ケイ</t>
    </rPh>
    <rPh sb="10" eb="12">
      <t>センシ</t>
    </rPh>
    <rPh sb="19" eb="21">
      <t>ヒコウ</t>
    </rPh>
    <rPh sb="22" eb="24">
      <t>レイキ</t>
    </rPh>
    <rPh sb="25" eb="26">
      <t>ツヨ</t>
    </rPh>
    <phoneticPr fontId="1"/>
  </si>
  <si>
    <t>Airya Infantry</t>
    <phoneticPr fontId="1"/>
  </si>
  <si>
    <t>長剣と盾を持つ戦士。密度の都合で殴り合いでは押し負けやすい</t>
    <rPh sb="0" eb="2">
      <t>チョウケン</t>
    </rPh>
    <rPh sb="3" eb="4">
      <t>タテ</t>
    </rPh>
    <rPh sb="5" eb="6">
      <t>モ</t>
    </rPh>
    <rPh sb="7" eb="9">
      <t>センシ</t>
    </rPh>
    <rPh sb="10" eb="12">
      <t>ミツド</t>
    </rPh>
    <rPh sb="13" eb="15">
      <t>ツゴウ</t>
    </rPh>
    <rPh sb="16" eb="17">
      <t>ナグ</t>
    </rPh>
    <rPh sb="18" eb="19">
      <t>ア</t>
    </rPh>
    <rPh sb="22" eb="23">
      <t>オ</t>
    </rPh>
    <rPh sb="24" eb="25">
      <t>マ</t>
    </rPh>
    <phoneticPr fontId="1"/>
  </si>
  <si>
    <t>Iceclad Zhayedan</t>
    <phoneticPr fontId="1"/>
  </si>
  <si>
    <t>都（寒）</t>
    <rPh sb="0" eb="1">
      <t>ミヤコ</t>
    </rPh>
    <rPh sb="2" eb="3">
      <t>カン</t>
    </rPh>
    <phoneticPr fontId="1"/>
  </si>
  <si>
    <t>軽突撃槍と盾を持つ重戦士。寒い州では防御力が大きく上がる</t>
    <rPh sb="0" eb="1">
      <t>ケイ</t>
    </rPh>
    <rPh sb="1" eb="3">
      <t>トツゲキ</t>
    </rPh>
    <rPh sb="3" eb="4">
      <t>ヤリ</t>
    </rPh>
    <rPh sb="5" eb="6">
      <t>タテ</t>
    </rPh>
    <rPh sb="7" eb="8">
      <t>モ</t>
    </rPh>
    <rPh sb="9" eb="10">
      <t>ジュウ</t>
    </rPh>
    <rPh sb="10" eb="12">
      <t>センシ</t>
    </rPh>
    <rPh sb="13" eb="14">
      <t>サム</t>
    </rPh>
    <rPh sb="15" eb="16">
      <t>シュウ</t>
    </rPh>
    <rPh sb="18" eb="21">
      <t>ボウギョリョク</t>
    </rPh>
    <rPh sb="22" eb="23">
      <t>オオ</t>
    </rPh>
    <rPh sb="25" eb="26">
      <t>ア</t>
    </rPh>
    <phoneticPr fontId="1"/>
  </si>
  <si>
    <t>Zhayedan</t>
    <phoneticPr fontId="1"/>
  </si>
  <si>
    <t>突撃槍、長剣、盾を持つ飛行騎兵。乗り手は倒されても首都で補充可能</t>
    <rPh sb="0" eb="2">
      <t>トツゲキ</t>
    </rPh>
    <rPh sb="2" eb="3">
      <t>ヤリ</t>
    </rPh>
    <rPh sb="4" eb="6">
      <t>チョウケン</t>
    </rPh>
    <rPh sb="7" eb="8">
      <t>タテ</t>
    </rPh>
    <rPh sb="9" eb="10">
      <t>モ</t>
    </rPh>
    <rPh sb="11" eb="13">
      <t>ヒコウ</t>
    </rPh>
    <rPh sb="13" eb="15">
      <t>キヘイ</t>
    </rPh>
    <rPh sb="16" eb="17">
      <t>ノ</t>
    </rPh>
    <rPh sb="18" eb="19">
      <t>テ</t>
    </rPh>
    <rPh sb="20" eb="21">
      <t>タオ</t>
    </rPh>
    <rPh sb="25" eb="27">
      <t>シュト</t>
    </rPh>
    <rPh sb="28" eb="30">
      <t>ホジュウ</t>
    </rPh>
    <rPh sb="30" eb="32">
      <t>カノウ</t>
    </rPh>
    <phoneticPr fontId="1"/>
  </si>
  <si>
    <t>Ragha</t>
    <phoneticPr fontId="1"/>
  </si>
  <si>
    <t>Karapan</t>
    <phoneticPr fontId="1"/>
  </si>
  <si>
    <t>火1聖1</t>
    <rPh sb="0" eb="1">
      <t>ヒ</t>
    </rPh>
    <rPh sb="2" eb="3">
      <t>セイ</t>
    </rPh>
    <phoneticPr fontId="1"/>
  </si>
  <si>
    <t>風死血+1:100%</t>
    <rPh sb="0" eb="1">
      <t>カゼ</t>
    </rPh>
    <rPh sb="1" eb="2">
      <t>シ</t>
    </rPh>
    <rPh sb="2" eb="3">
      <t>ケツ</t>
    </rPh>
    <phoneticPr fontId="1"/>
  </si>
  <si>
    <t>Athravan</t>
    <phoneticPr fontId="1"/>
  </si>
  <si>
    <t>風水星+1:100%</t>
    <rPh sb="0" eb="1">
      <t>カゼ</t>
    </rPh>
    <rPh sb="1" eb="2">
      <t>ミズ</t>
    </rPh>
    <rPh sb="2" eb="3">
      <t>ホシ</t>
    </rPh>
    <phoneticPr fontId="1"/>
  </si>
  <si>
    <t>Dastur</t>
    <phoneticPr fontId="1"/>
  </si>
  <si>
    <t>火1死1血1聖2</t>
    <rPh sb="0" eb="1">
      <t>ヒ</t>
    </rPh>
    <rPh sb="2" eb="3">
      <t>シ</t>
    </rPh>
    <rPh sb="4" eb="5">
      <t>ケツ</t>
    </rPh>
    <rPh sb="6" eb="7">
      <t>セイ</t>
    </rPh>
    <phoneticPr fontId="1"/>
  </si>
  <si>
    <t>火風死血+1:100%</t>
    <rPh sb="0" eb="1">
      <t>ヒ</t>
    </rPh>
    <rPh sb="1" eb="2">
      <t>カゼ</t>
    </rPh>
    <rPh sb="2" eb="3">
      <t>シ</t>
    </rPh>
    <rPh sb="3" eb="4">
      <t>ケツ</t>
    </rPh>
    <phoneticPr fontId="1"/>
  </si>
  <si>
    <t>Turan Sorcerer</t>
    <phoneticPr fontId="1"/>
  </si>
  <si>
    <t>火3死1血1</t>
    <rPh sb="0" eb="1">
      <t>ヒ</t>
    </rPh>
    <rPh sb="2" eb="3">
      <t>シ</t>
    </rPh>
    <rPh sb="4" eb="5">
      <t>ケツ</t>
    </rPh>
    <phoneticPr fontId="1"/>
  </si>
  <si>
    <t>風死血+1:100% 水星+1:10%</t>
    <rPh sb="0" eb="1">
      <t>カゼ</t>
    </rPh>
    <rPh sb="1" eb="2">
      <t>シ</t>
    </rPh>
    <rPh sb="2" eb="3">
      <t>ケツ</t>
    </rPh>
    <rPh sb="11" eb="12">
      <t>ミズ</t>
    </rPh>
    <rPh sb="12" eb="13">
      <t>ホシ</t>
    </rPh>
    <phoneticPr fontId="1"/>
  </si>
  <si>
    <t>17+</t>
    <phoneticPr fontId="1"/>
  </si>
  <si>
    <t>Zaotar</t>
    <phoneticPr fontId="1"/>
  </si>
  <si>
    <t>火1風1水1聖2</t>
    <rPh sb="0" eb="1">
      <t>ヒ</t>
    </rPh>
    <rPh sb="2" eb="3">
      <t>カゼ</t>
    </rPh>
    <rPh sb="4" eb="5">
      <t>ミズ</t>
    </rPh>
    <rPh sb="6" eb="7">
      <t>セイ</t>
    </rPh>
    <phoneticPr fontId="1"/>
  </si>
  <si>
    <t>火風水星+1:100%</t>
    <rPh sb="0" eb="1">
      <t>ヒ</t>
    </rPh>
    <rPh sb="1" eb="2">
      <t>カゼ</t>
    </rPh>
    <rPh sb="2" eb="3">
      <t>ミズ</t>
    </rPh>
    <rPh sb="3" eb="4">
      <t>ホシ</t>
    </rPh>
    <phoneticPr fontId="1"/>
  </si>
  <si>
    <t>Airya Seraph</t>
    <phoneticPr fontId="1"/>
  </si>
  <si>
    <t>風3水1星1</t>
    <rPh sb="0" eb="1">
      <t>カゼ</t>
    </rPh>
    <rPh sb="2" eb="3">
      <t>ミズ</t>
    </rPh>
    <rPh sb="4" eb="5">
      <t>ホシ</t>
    </rPh>
    <phoneticPr fontId="1"/>
  </si>
  <si>
    <t>火水星+1:100% 死血+1:10%</t>
    <rPh sb="0" eb="1">
      <t>ヒ</t>
    </rPh>
    <rPh sb="1" eb="2">
      <t>ミズ</t>
    </rPh>
    <rPh sb="2" eb="3">
      <t>ホシ</t>
    </rPh>
    <rPh sb="11" eb="12">
      <t>シ</t>
    </rPh>
    <rPh sb="12" eb="13">
      <t>ケツ</t>
    </rPh>
    <phoneticPr fontId="1"/>
  </si>
  <si>
    <t>Turan Shah</t>
    <phoneticPr fontId="1"/>
  </si>
  <si>
    <t>聖1</t>
    <rPh sb="0" eb="1">
      <t>セイ</t>
    </rPh>
    <phoneticPr fontId="1"/>
  </si>
  <si>
    <t>Airya Shah</t>
    <phoneticPr fontId="1"/>
  </si>
  <si>
    <t>Ragha</t>
    <phoneticPr fontId="1"/>
  </si>
  <si>
    <t>Herd of Elephants</t>
    <phoneticPr fontId="1"/>
  </si>
  <si>
    <t>Ambush of Tigers</t>
    <phoneticPr fontId="1"/>
  </si>
  <si>
    <t>Herd of Buffaloes</t>
    <phoneticPr fontId="1"/>
  </si>
  <si>
    <t>Call Ahurani</t>
    <phoneticPr fontId="1"/>
  </si>
  <si>
    <t>Summon Yazatas</t>
    <phoneticPr fontId="1"/>
  </si>
  <si>
    <t>Call Daevas</t>
    <phoneticPr fontId="1"/>
  </si>
  <si>
    <t>Call Jahi</t>
    <phoneticPr fontId="1"/>
  </si>
  <si>
    <t>Call Celestial Yazad</t>
    <phoneticPr fontId="1"/>
  </si>
  <si>
    <t>Call Yata</t>
    <phoneticPr fontId="1"/>
  </si>
  <si>
    <t>Call Fravashi</t>
    <phoneticPr fontId="1"/>
  </si>
  <si>
    <t>Call Amesha Spenta</t>
    <phoneticPr fontId="1"/>
  </si>
  <si>
    <t>Call Greater Daeva</t>
    <phoneticPr fontId="1"/>
  </si>
  <si>
    <t>Parting of the Soul</t>
    <phoneticPr fontId="1"/>
  </si>
  <si>
    <t>Call of the Drugvant</t>
    <phoneticPr fontId="1"/>
  </si>
  <si>
    <t>Crown of the Shah</t>
    <phoneticPr fontId="1"/>
  </si>
  <si>
    <t>兜</t>
    <rPh sb="0" eb="1">
      <t>カブト</t>
    </rPh>
    <phoneticPr fontId="1"/>
  </si>
  <si>
    <t>冠</t>
    <rPh sb="0" eb="1">
      <t>カンムリ</t>
    </rPh>
    <phoneticPr fontId="1"/>
  </si>
  <si>
    <t>Crown of the Shah</t>
    <phoneticPr fontId="1"/>
  </si>
  <si>
    <t>火1</t>
    <rPh sb="0" eb="1">
      <t>ヒ</t>
    </rPh>
    <phoneticPr fontId="1"/>
  </si>
  <si>
    <t>風1</t>
    <rPh sb="0" eb="1">
      <t>カゼ</t>
    </rPh>
    <phoneticPr fontId="1"/>
  </si>
  <si>
    <t>m</t>
    <phoneticPr fontId="1"/>
  </si>
  <si>
    <t>諸王の王の冠。真の権力の証</t>
    <rPh sb="0" eb="1">
      <t>ショ</t>
    </rPh>
    <rPh sb="1" eb="2">
      <t>オウ</t>
    </rPh>
    <rPh sb="3" eb="4">
      <t>オウ</t>
    </rPh>
    <rPh sb="5" eb="6">
      <t>カンムリ</t>
    </rPh>
    <rPh sb="7" eb="8">
      <t>シン</t>
    </rPh>
    <rPh sb="9" eb="11">
      <t>ケンリョク</t>
    </rPh>
    <rPh sb="12" eb="13">
      <t>アカシ</t>
    </rPh>
    <phoneticPr fontId="1"/>
  </si>
  <si>
    <t>戦闘開始時自動発動：Fanaticism\nShahのみ使用可能\nユニークアイテム</t>
    <rPh sb="0" eb="2">
      <t>セントウ</t>
    </rPh>
    <rPh sb="2" eb="4">
      <t>カイシ</t>
    </rPh>
    <rPh sb="4" eb="5">
      <t>ジ</t>
    </rPh>
    <rPh sb="5" eb="7">
      <t>ジドウ</t>
    </rPh>
    <rPh sb="7" eb="9">
      <t>ハツドウ</t>
    </rPh>
    <rPh sb="28" eb="30">
      <t>シヨウ</t>
    </rPh>
    <rPh sb="30" eb="32">
      <t>カノウ</t>
    </rPh>
    <phoneticPr fontId="1"/>
  </si>
  <si>
    <t>Paighan:20　Turan Infantry:20</t>
    <phoneticPr fontId="1"/>
  </si>
  <si>
    <t>Airya Archer:10　Turan Heavy Infantry:10</t>
    <phoneticPr fontId="1"/>
  </si>
  <si>
    <t>Airya Archer:10</t>
    <phoneticPr fontId="1"/>
  </si>
  <si>
    <t>戦闘時に一定確率でFravashiを自動召喚</t>
    <phoneticPr fontId="1"/>
  </si>
  <si>
    <t>毎ターン火の宝石を生産、現在の支配力上限値と同数まで有効</t>
    <rPh sb="4" eb="5">
      <t>ヒ</t>
    </rPh>
    <phoneticPr fontId="1"/>
  </si>
  <si>
    <t>蝙蝠人、蛙人</t>
    <rPh sb="0" eb="2">
      <t>コウモリ</t>
    </rPh>
    <rPh sb="2" eb="3">
      <t>ジン</t>
    </rPh>
    <rPh sb="4" eb="5">
      <t>カエル</t>
    </rPh>
    <rPh sb="5" eb="6">
      <t>ジン</t>
    </rPh>
    <phoneticPr fontId="1"/>
  </si>
  <si>
    <t>Heat1</t>
    <phoneticPr fontId="1"/>
  </si>
  <si>
    <t>The Flooded City, The Obsidian Cavern</t>
    <phoneticPr fontId="1"/>
  </si>
  <si>
    <t>水1地1死2</t>
    <rPh sb="0" eb="1">
      <t>ミズ</t>
    </rPh>
    <rPh sb="2" eb="3">
      <t>チ</t>
    </rPh>
    <rPh sb="4" eb="5">
      <t>シ</t>
    </rPh>
    <phoneticPr fontId="1"/>
  </si>
  <si>
    <t>Fortress</t>
    <phoneticPr fontId="1"/>
  </si>
  <si>
    <t>Standard</t>
    <phoneticPr fontId="1"/>
  </si>
  <si>
    <t>血の供犠を実行可能</t>
    <rPh sb="0" eb="1">
      <t>ケツ</t>
    </rPh>
    <rPh sb="2" eb="4">
      <t>キョウギ</t>
    </rPh>
    <rPh sb="5" eb="7">
      <t>ジッコウ</t>
    </rPh>
    <rPh sb="7" eb="9">
      <t>カノウ</t>
    </rPh>
    <phoneticPr fontId="1"/>
  </si>
  <si>
    <t>Batab</t>
  </si>
  <si>
    <t>Ajaw</t>
  </si>
  <si>
    <t>Ajaw Kan Ek'</t>
  </si>
  <si>
    <t>Chilan</t>
  </si>
  <si>
    <t>Way</t>
  </si>
  <si>
    <t>Ah Itz</t>
  </si>
  <si>
    <t>レベル2の聖職者。地、死などの魔法技能も持つ</t>
    <rPh sb="5" eb="8">
      <t>セイショクシャ</t>
    </rPh>
    <rPh sb="9" eb="10">
      <t>チ</t>
    </rPh>
    <rPh sb="11" eb="12">
      <t>シ</t>
    </rPh>
    <rPh sb="15" eb="17">
      <t>マホウ</t>
    </rPh>
    <rPh sb="17" eb="19">
      <t>ギノウ</t>
    </rPh>
    <rPh sb="20" eb="21">
      <t>モ</t>
    </rPh>
    <phoneticPr fontId="1"/>
  </si>
  <si>
    <t>死、血などの魔法技能を持つ。奴隷集めにはお手頃</t>
    <rPh sb="0" eb="1">
      <t>シ</t>
    </rPh>
    <rPh sb="2" eb="3">
      <t>ケツ</t>
    </rPh>
    <rPh sb="6" eb="8">
      <t>マホウ</t>
    </rPh>
    <rPh sb="8" eb="10">
      <t>ギノウ</t>
    </rPh>
    <rPh sb="11" eb="12">
      <t>モ</t>
    </rPh>
    <rPh sb="14" eb="16">
      <t>ドレイ</t>
    </rPh>
    <rPh sb="16" eb="17">
      <t>アツ</t>
    </rPh>
    <rPh sb="21" eb="23">
      <t>テゴロ</t>
    </rPh>
    <phoneticPr fontId="1"/>
  </si>
  <si>
    <t>15+</t>
    <phoneticPr fontId="1"/>
  </si>
  <si>
    <t>30+</t>
    <phoneticPr fontId="1"/>
  </si>
  <si>
    <t>Ah Ha'</t>
  </si>
  <si>
    <t>Bacab</t>
  </si>
  <si>
    <t>40+</t>
  </si>
  <si>
    <t>レベル3の聖職者。水、地、死などの強大な魔法技能を持つ</t>
    <rPh sb="5" eb="8">
      <t>セイショクシャ</t>
    </rPh>
    <rPh sb="9" eb="10">
      <t>ミズ</t>
    </rPh>
    <rPh sb="11" eb="12">
      <t>チ</t>
    </rPh>
    <rPh sb="13" eb="14">
      <t>シ</t>
    </rPh>
    <rPh sb="17" eb="19">
      <t>キョウダイ</t>
    </rPh>
    <rPh sb="20" eb="22">
      <t>マホウ</t>
    </rPh>
    <rPh sb="22" eb="24">
      <t>ギノウ</t>
    </rPh>
    <rPh sb="25" eb="26">
      <t>モ</t>
    </rPh>
    <phoneticPr fontId="1"/>
  </si>
  <si>
    <t>Camazotz</t>
  </si>
  <si>
    <t>65+</t>
  </si>
  <si>
    <t>死、地、血などの魔法技能を持つ。奴隷集めも得意</t>
    <rPh sb="0" eb="1">
      <t>シ</t>
    </rPh>
    <rPh sb="2" eb="3">
      <t>チ</t>
    </rPh>
    <rPh sb="4" eb="5">
      <t>ケツ</t>
    </rPh>
    <rPh sb="8" eb="10">
      <t>マホウ</t>
    </rPh>
    <rPh sb="10" eb="12">
      <t>ギノウ</t>
    </rPh>
    <rPh sb="13" eb="14">
      <t>モ</t>
    </rPh>
    <rPh sb="16" eb="18">
      <t>ドレイ</t>
    </rPh>
    <rPh sb="18" eb="19">
      <t>アツ</t>
    </rPh>
    <rPh sb="21" eb="23">
      <t>トクイ</t>
    </rPh>
    <phoneticPr fontId="1"/>
  </si>
  <si>
    <t>指揮官</t>
    <rPh sb="0" eb="3">
      <t>シキカン</t>
    </rPh>
    <phoneticPr fontId="1"/>
  </si>
  <si>
    <t>Sea</t>
    <phoneticPr fontId="1"/>
  </si>
  <si>
    <t>Lakam Ha' Batab</t>
    <phoneticPr fontId="1"/>
  </si>
  <si>
    <t>海</t>
    <rPh sb="0" eb="1">
      <t>ウミ</t>
    </rPh>
    <phoneticPr fontId="1"/>
  </si>
  <si>
    <t>水陸両棲の指揮官。指揮能力自体は控えめ</t>
    <rPh sb="0" eb="2">
      <t>スイリク</t>
    </rPh>
    <rPh sb="2" eb="4">
      <t>リョウセイ</t>
    </rPh>
    <rPh sb="5" eb="8">
      <t>シキカン</t>
    </rPh>
    <rPh sb="9" eb="11">
      <t>シキ</t>
    </rPh>
    <rPh sb="11" eb="13">
      <t>ノウリョク</t>
    </rPh>
    <rPh sb="13" eb="15">
      <t>ジタイ</t>
    </rPh>
    <rPh sb="16" eb="17">
      <t>ヒカ</t>
    </rPh>
    <phoneticPr fontId="1"/>
  </si>
  <si>
    <t>12</t>
    <phoneticPr fontId="1"/>
  </si>
  <si>
    <t>f</t>
    <phoneticPr fontId="1"/>
  </si>
  <si>
    <t>s</t>
    <phoneticPr fontId="1"/>
  </si>
  <si>
    <t>Zotz Warrior</t>
    <phoneticPr fontId="1"/>
  </si>
  <si>
    <t>Zotz Warrior</t>
    <phoneticPr fontId="1"/>
  </si>
  <si>
    <t>Zotz Dart Thrower</t>
    <phoneticPr fontId="1"/>
  </si>
  <si>
    <t>Zotz Guard</t>
    <phoneticPr fontId="1"/>
  </si>
  <si>
    <t>城</t>
    <rPh sb="0" eb="1">
      <t>シロ</t>
    </rPh>
    <phoneticPr fontId="1"/>
  </si>
  <si>
    <t>飛行兵</t>
    <rPh sb="0" eb="2">
      <t>ヒコウ</t>
    </rPh>
    <rPh sb="2" eb="3">
      <t>ヘイ</t>
    </rPh>
    <phoneticPr fontId="1"/>
  </si>
  <si>
    <t>軽突撃槍を持つ軽戦士。最初の一撃だけはそれなり</t>
    <rPh sb="0" eb="1">
      <t>ケイ</t>
    </rPh>
    <rPh sb="1" eb="3">
      <t>トツゲキ</t>
    </rPh>
    <rPh sb="3" eb="4">
      <t>ヤリ</t>
    </rPh>
    <rPh sb="5" eb="6">
      <t>モ</t>
    </rPh>
    <rPh sb="7" eb="8">
      <t>ケイ</t>
    </rPh>
    <rPh sb="8" eb="10">
      <t>センシ</t>
    </rPh>
    <rPh sb="11" eb="13">
      <t>サイショ</t>
    </rPh>
    <rPh sb="14" eb="16">
      <t>イチゲキ</t>
    </rPh>
    <phoneticPr fontId="1"/>
  </si>
  <si>
    <t>軽突撃槍を持つ軽戦士。軽い鎧を持ち少しだけ丈夫</t>
    <rPh sb="0" eb="1">
      <t>ケイ</t>
    </rPh>
    <rPh sb="1" eb="3">
      <t>トツゲキ</t>
    </rPh>
    <rPh sb="3" eb="4">
      <t>ヤリ</t>
    </rPh>
    <rPh sb="5" eb="6">
      <t>モ</t>
    </rPh>
    <rPh sb="7" eb="8">
      <t>ケイ</t>
    </rPh>
    <rPh sb="8" eb="10">
      <t>センシ</t>
    </rPh>
    <rPh sb="11" eb="12">
      <t>カル</t>
    </rPh>
    <rPh sb="13" eb="14">
      <t>ヨロイ</t>
    </rPh>
    <rPh sb="15" eb="16">
      <t>モ</t>
    </rPh>
    <rPh sb="17" eb="18">
      <t>スコ</t>
    </rPh>
    <rPh sb="21" eb="23">
      <t>ジョウブ</t>
    </rPh>
    <phoneticPr fontId="1"/>
  </si>
  <si>
    <t>18</t>
    <phoneticPr fontId="1"/>
  </si>
  <si>
    <t>18</t>
    <phoneticPr fontId="1"/>
  </si>
  <si>
    <t>刃付き鈍器を持つ軽戦士。戦闘技能も下位より向上している</t>
    <rPh sb="0" eb="1">
      <t>ヤイバ</t>
    </rPh>
    <rPh sb="1" eb="2">
      <t>ツ</t>
    </rPh>
    <rPh sb="3" eb="5">
      <t>ドンキ</t>
    </rPh>
    <rPh sb="6" eb="7">
      <t>モ</t>
    </rPh>
    <rPh sb="8" eb="9">
      <t>ケイ</t>
    </rPh>
    <rPh sb="9" eb="11">
      <t>センシ</t>
    </rPh>
    <rPh sb="12" eb="14">
      <t>セントウ</t>
    </rPh>
    <rPh sb="14" eb="16">
      <t>ギノウ</t>
    </rPh>
    <rPh sb="17" eb="19">
      <t>カイ</t>
    </rPh>
    <rPh sb="21" eb="23">
      <t>コウジョウ</t>
    </rPh>
    <phoneticPr fontId="1"/>
  </si>
  <si>
    <t>兵士</t>
    <rPh sb="0" eb="2">
      <t>ヘイシ</t>
    </rPh>
    <phoneticPr fontId="1"/>
  </si>
  <si>
    <t>槍と皮盾を持つ歩兵。装備は微妙だが身体能力はそれなり</t>
    <rPh sb="0" eb="1">
      <t>ヤリ</t>
    </rPh>
    <rPh sb="2" eb="3">
      <t>カワ</t>
    </rPh>
    <rPh sb="3" eb="4">
      <t>タテ</t>
    </rPh>
    <rPh sb="5" eb="6">
      <t>モ</t>
    </rPh>
    <rPh sb="7" eb="9">
      <t>ホヘイ</t>
    </rPh>
    <rPh sb="10" eb="12">
      <t>ソウビ</t>
    </rPh>
    <rPh sb="13" eb="15">
      <t>ビミョウ</t>
    </rPh>
    <rPh sb="17" eb="19">
      <t>シンタイ</t>
    </rPh>
    <rPh sb="19" eb="21">
      <t>ノウリョク</t>
    </rPh>
    <phoneticPr fontId="1"/>
  </si>
  <si>
    <t>刃付き棍棒と皮盾を持つ歩兵。一撃はそれなりに重い</t>
    <rPh sb="0" eb="1">
      <t>ヤイバ</t>
    </rPh>
    <rPh sb="1" eb="2">
      <t>ツ</t>
    </rPh>
    <rPh sb="3" eb="5">
      <t>コンボウ</t>
    </rPh>
    <rPh sb="6" eb="7">
      <t>カワ</t>
    </rPh>
    <rPh sb="7" eb="8">
      <t>タテ</t>
    </rPh>
    <rPh sb="9" eb="10">
      <t>モ</t>
    </rPh>
    <rPh sb="11" eb="13">
      <t>ホヘイ</t>
    </rPh>
    <rPh sb="14" eb="16">
      <t>イチゲキ</t>
    </rPh>
    <rPh sb="22" eb="23">
      <t>オモ</t>
    </rPh>
    <phoneticPr fontId="1"/>
  </si>
  <si>
    <t>Sak Muuch Dart Thrower</t>
    <phoneticPr fontId="1"/>
  </si>
  <si>
    <t>Sak Muuch Warrior</t>
    <phoneticPr fontId="1"/>
  </si>
  <si>
    <t>Wo' Muuch</t>
  </si>
  <si>
    <t>Obsidian Warrior</t>
    <phoneticPr fontId="1"/>
  </si>
  <si>
    <t>都</t>
    <rPh sb="0" eb="1">
      <t>ミヤコ</t>
    </rPh>
    <phoneticPr fontId="1"/>
  </si>
  <si>
    <t>y</t>
    <phoneticPr fontId="1"/>
  </si>
  <si>
    <t>y</t>
    <phoneticPr fontId="1"/>
  </si>
  <si>
    <t>魔法の大剣を持つ戦士。やや脆いが攻撃力は高い</t>
    <rPh sb="0" eb="2">
      <t>マホウ</t>
    </rPh>
    <rPh sb="3" eb="4">
      <t>ダイ</t>
    </rPh>
    <rPh sb="4" eb="5">
      <t>ケン</t>
    </rPh>
    <rPh sb="6" eb="7">
      <t>モ</t>
    </rPh>
    <rPh sb="8" eb="10">
      <t>センシ</t>
    </rPh>
    <rPh sb="13" eb="14">
      <t>モロ</t>
    </rPh>
    <rPh sb="16" eb="19">
      <t>コウゲキリョク</t>
    </rPh>
    <rPh sb="20" eb="21">
      <t>タカ</t>
    </rPh>
    <phoneticPr fontId="1"/>
  </si>
  <si>
    <t>18</t>
    <phoneticPr fontId="1"/>
  </si>
  <si>
    <t>Lakam Ha' Warrior</t>
  </si>
  <si>
    <t>Xibalba</t>
    <phoneticPr fontId="1"/>
  </si>
  <si>
    <t>Ajaw</t>
    <phoneticPr fontId="1"/>
  </si>
  <si>
    <t>聖1</t>
    <rPh sb="0" eb="1">
      <t>セイ</t>
    </rPh>
    <phoneticPr fontId="1"/>
  </si>
  <si>
    <t>Ajaw Kan Ek'</t>
    <phoneticPr fontId="1"/>
  </si>
  <si>
    <t>聖2</t>
    <rPh sb="0" eb="1">
      <t>セイ</t>
    </rPh>
    <phoneticPr fontId="1"/>
  </si>
  <si>
    <t>Chilan</t>
    <phoneticPr fontId="1"/>
  </si>
  <si>
    <t>地1死1聖2</t>
    <rPh sb="0" eb="1">
      <t>チ</t>
    </rPh>
    <rPh sb="2" eb="3">
      <t>シ</t>
    </rPh>
    <rPh sb="4" eb="5">
      <t>セイ</t>
    </rPh>
    <phoneticPr fontId="1"/>
  </si>
  <si>
    <t>水地死+1:100%</t>
    <rPh sb="0" eb="1">
      <t>ミズ</t>
    </rPh>
    <rPh sb="1" eb="2">
      <t>チ</t>
    </rPh>
    <rPh sb="2" eb="3">
      <t>シ</t>
    </rPh>
    <phoneticPr fontId="1"/>
  </si>
  <si>
    <t>Way</t>
    <phoneticPr fontId="1"/>
  </si>
  <si>
    <t>城森</t>
    <rPh sb="0" eb="1">
      <t>シロ</t>
    </rPh>
    <rPh sb="1" eb="2">
      <t>モリ</t>
    </rPh>
    <phoneticPr fontId="1"/>
  </si>
  <si>
    <t>城穴</t>
    <rPh sb="0" eb="1">
      <t>シロ</t>
    </rPh>
    <rPh sb="1" eb="2">
      <t>アナ</t>
    </rPh>
    <phoneticPr fontId="1"/>
  </si>
  <si>
    <t>緑2血1</t>
    <rPh sb="0" eb="1">
      <t>ミドリ</t>
    </rPh>
    <rPh sb="2" eb="3">
      <t>ケツ</t>
    </rPh>
    <phoneticPr fontId="1"/>
  </si>
  <si>
    <t>火死緑血+1:10%</t>
    <rPh sb="0" eb="1">
      <t>ヒ</t>
    </rPh>
    <rPh sb="1" eb="2">
      <t>シ</t>
    </rPh>
    <rPh sb="2" eb="3">
      <t>ミドリ</t>
    </rPh>
    <rPh sb="3" eb="4">
      <t>ケツ</t>
    </rPh>
    <phoneticPr fontId="1"/>
  </si>
  <si>
    <t>7+</t>
    <phoneticPr fontId="1"/>
  </si>
  <si>
    <t>Ah Itz</t>
    <phoneticPr fontId="1"/>
  </si>
  <si>
    <t>死1血1</t>
    <rPh sb="0" eb="1">
      <t>シ</t>
    </rPh>
    <rPh sb="2" eb="3">
      <t>ケツ</t>
    </rPh>
    <phoneticPr fontId="1"/>
  </si>
  <si>
    <t>風地死血+1:100%</t>
    <rPh sb="0" eb="1">
      <t>カゼ</t>
    </rPh>
    <rPh sb="1" eb="2">
      <t>チ</t>
    </rPh>
    <rPh sb="2" eb="3">
      <t>シ</t>
    </rPh>
    <rPh sb="3" eb="4">
      <t>ケツ</t>
    </rPh>
    <phoneticPr fontId="1"/>
  </si>
  <si>
    <t>Ah Ha'</t>
    <phoneticPr fontId="1"/>
  </si>
  <si>
    <t>城海</t>
    <rPh sb="0" eb="1">
      <t>シロ</t>
    </rPh>
    <rPh sb="1" eb="2">
      <t>ウミ</t>
    </rPh>
    <phoneticPr fontId="1"/>
  </si>
  <si>
    <t>水1地1聖1</t>
    <rPh sb="0" eb="1">
      <t>ミズ</t>
    </rPh>
    <rPh sb="2" eb="3">
      <t>チ</t>
    </rPh>
    <rPh sb="4" eb="5">
      <t>セイ</t>
    </rPh>
    <phoneticPr fontId="1"/>
  </si>
  <si>
    <t>Bacab</t>
    <phoneticPr fontId="1"/>
  </si>
  <si>
    <t>水3地2死1聖3</t>
    <rPh sb="0" eb="1">
      <t>ミズ</t>
    </rPh>
    <rPh sb="2" eb="3">
      <t>チ</t>
    </rPh>
    <rPh sb="4" eb="5">
      <t>シ</t>
    </rPh>
    <rPh sb="6" eb="7">
      <t>セイ</t>
    </rPh>
    <phoneticPr fontId="1"/>
  </si>
  <si>
    <t>水地死緑+1:100% 水地死緑+1:10%</t>
    <rPh sb="0" eb="1">
      <t>ミズ</t>
    </rPh>
    <rPh sb="1" eb="2">
      <t>チ</t>
    </rPh>
    <rPh sb="2" eb="3">
      <t>シ</t>
    </rPh>
    <rPh sb="3" eb="4">
      <t>ミドリ</t>
    </rPh>
    <rPh sb="12" eb="13">
      <t>ミズ</t>
    </rPh>
    <rPh sb="13" eb="14">
      <t>チ</t>
    </rPh>
    <rPh sb="14" eb="15">
      <t>シ</t>
    </rPh>
    <rPh sb="15" eb="16">
      <t>ミドリ</t>
    </rPh>
    <phoneticPr fontId="1"/>
  </si>
  <si>
    <t>19+</t>
    <phoneticPr fontId="1"/>
  </si>
  <si>
    <t>Xibalba</t>
    <phoneticPr fontId="1"/>
  </si>
  <si>
    <t>Summon Sacred Scorpion</t>
    <phoneticPr fontId="1"/>
  </si>
  <si>
    <t>Summon Jaguars</t>
    <phoneticPr fontId="1"/>
  </si>
  <si>
    <t>Summon Jade Serpent</t>
    <phoneticPr fontId="1"/>
  </si>
  <si>
    <t>Summon Monster Toad</t>
    <phoneticPr fontId="1"/>
  </si>
  <si>
    <t>Summon Balam</t>
    <phoneticPr fontId="1"/>
  </si>
  <si>
    <t>Summon Chaac</t>
    <phoneticPr fontId="1"/>
  </si>
  <si>
    <t>Break the Third Soul</t>
    <phoneticPr fontId="1"/>
  </si>
  <si>
    <t>Break the Second Soul</t>
    <phoneticPr fontId="1"/>
  </si>
  <si>
    <t>Break the Fourth Soul</t>
    <phoneticPr fontId="1"/>
  </si>
  <si>
    <t>Gift of the Third Soul</t>
    <phoneticPr fontId="1"/>
  </si>
  <si>
    <t>Gift of the Second Soul</t>
    <phoneticPr fontId="1"/>
  </si>
  <si>
    <t>Gift of the Fourth Soul</t>
    <phoneticPr fontId="1"/>
  </si>
  <si>
    <t>Bind Beast Bats</t>
    <phoneticPr fontId="1"/>
  </si>
  <si>
    <t>Break the First Soul</t>
    <phoneticPr fontId="1"/>
  </si>
  <si>
    <t>Gift of the First Soul</t>
    <phoneticPr fontId="1"/>
  </si>
  <si>
    <t>Bind Jaguar Fiends</t>
    <phoneticPr fontId="1"/>
  </si>
  <si>
    <t>Contact Onaqui</t>
    <phoneticPr fontId="1"/>
  </si>
  <si>
    <t>Rain of Jaguars</t>
    <phoneticPr fontId="1"/>
  </si>
  <si>
    <t>Batab</t>
    <phoneticPr fontId="1"/>
  </si>
  <si>
    <t>Zotz Warrior:10　Zotz Guard:10</t>
    <phoneticPr fontId="1"/>
  </si>
  <si>
    <t>Warrior、Guardは共に槍装備</t>
    <rPh sb="14" eb="15">
      <t>トモ</t>
    </rPh>
    <rPh sb="16" eb="17">
      <t>ヤリ</t>
    </rPh>
    <rPh sb="17" eb="19">
      <t>ソウビ</t>
    </rPh>
    <phoneticPr fontId="1"/>
  </si>
  <si>
    <t>Ajaw</t>
    <phoneticPr fontId="1"/>
  </si>
  <si>
    <t>Zotz Guard:20</t>
    <phoneticPr fontId="1"/>
  </si>
  <si>
    <t>Guardは棍棒装備</t>
    <rPh sb="6" eb="8">
      <t>コンボウ</t>
    </rPh>
    <rPh sb="8" eb="10">
      <t>ソウビ</t>
    </rPh>
    <phoneticPr fontId="1"/>
  </si>
  <si>
    <t>Lakam Ha' Warrior:10　Lakam Ha' Warrior:5</t>
    <phoneticPr fontId="1"/>
  </si>
  <si>
    <t>Warriorは網装備と盾装備</t>
    <rPh sb="8" eb="9">
      <t>アミ</t>
    </rPh>
    <rPh sb="9" eb="11">
      <t>ソウビ</t>
    </rPh>
    <rPh sb="12" eb="13">
      <t>タテ</t>
    </rPh>
    <rPh sb="13" eb="15">
      <t>ソウビ</t>
    </rPh>
    <phoneticPr fontId="1"/>
  </si>
  <si>
    <t>Ah' Ha'</t>
    <phoneticPr fontId="1"/>
  </si>
  <si>
    <t>Lakam Ha' Warrior:10</t>
    <phoneticPr fontId="1"/>
  </si>
  <si>
    <t>Warriorは盾装備</t>
    <rPh sb="8" eb="9">
      <t>タテ</t>
    </rPh>
    <rPh sb="9" eb="11">
      <t>ソウビ</t>
    </rPh>
    <phoneticPr fontId="1"/>
  </si>
  <si>
    <t>水中要塞</t>
    <rPh sb="0" eb="2">
      <t>スイチュウ</t>
    </rPh>
    <rPh sb="2" eb="4">
      <t>ヨウサイ</t>
    </rPh>
    <phoneticPr fontId="1"/>
  </si>
  <si>
    <t>Sak Muuch Dart Throwers:10</t>
    <phoneticPr fontId="1"/>
  </si>
  <si>
    <t>Xibalbaは、Mictlanの森林の下に広がる、水に満たされた広大なる暗き洞窟世界です。
この洞窟に住んでいたのは蝙蝠人Zotzでしたが、この洞窟の領域が大いなる災害に襲われたとき、それは一変しました。
星は海に落ち、そして大洪水はXibalbaの洞穴を水没させました。
Zotzはほぼ一掃され、彼らの領土はAtlantianの難民によって征服されました。
長きに渡り蛙人たちはXibalbaを支配し、強大になっていきました。
最終的に、Bacabは日に照らされた世界を征服するべく洞窟を発ちました。
そこで、彼らはMictlanとそのLawgiverに遭遇しました。
XibalbaのBacabは強力でしたが、人間は遥かに数が多く、彼らは同胞たちの破滅を防ぐことはできませんでした。
徐々に、Xibalbanは大半が殺されていき、Bacabは沈んだ都市へと退却して世紀に渡る微睡に落ちました。
洞窟が干上がり始めると、Zotzたちは大挙して帰還を始めました。
Xibalbaのまだ水に満たされていた深部において、Zotzの聖職者はBacabを見つけ、意図せずして目覚めさせました。
現在、Zotzはその父祖の地に再び暮らしますが、地下世界の水の神性と目覚めし神に仕えます。</t>
    <phoneticPr fontId="1"/>
  </si>
  <si>
    <t>人間、サイクロプス</t>
    <rPh sb="0" eb="2">
      <t>ニンゲン</t>
    </rPh>
    <phoneticPr fontId="1"/>
  </si>
  <si>
    <t>Telepylos, The Burning Mountain (Shattered Volcano)</t>
    <phoneticPr fontId="1"/>
  </si>
  <si>
    <t>火3地1（火1地1死1）</t>
    <rPh sb="0" eb="1">
      <t>ヒ</t>
    </rPh>
    <rPh sb="2" eb="3">
      <t>チ</t>
    </rPh>
    <rPh sb="5" eb="6">
      <t>ヒ</t>
    </rPh>
    <rPh sb="7" eb="8">
      <t>チ</t>
    </rPh>
    <rPh sb="9" eb="10">
      <t>シ</t>
    </rPh>
    <phoneticPr fontId="1"/>
  </si>
  <si>
    <t>The Burning MountainがやがてShattered Volcanoへ変化、宝石収入が変動しLaestrygonian解禁</t>
    <rPh sb="42" eb="44">
      <t>ヘンカ</t>
    </rPh>
    <rPh sb="45" eb="47">
      <t>ホウセキ</t>
    </rPh>
    <rPh sb="47" eb="49">
      <t>シュウニュウ</t>
    </rPh>
    <rPh sb="50" eb="52">
      <t>ヘンドウ</t>
    </rPh>
    <rPh sb="66" eb="68">
      <t>カイキン</t>
    </rPh>
    <phoneticPr fontId="1"/>
  </si>
  <si>
    <t>Phlegran Commander</t>
    <phoneticPr fontId="1"/>
  </si>
  <si>
    <t>標準的な指揮官。腕は悪く士気も低いが維持費が安い</t>
    <rPh sb="0" eb="3">
      <t>ヒョウジュンテキ</t>
    </rPh>
    <rPh sb="4" eb="7">
      <t>シキカン</t>
    </rPh>
    <rPh sb="8" eb="9">
      <t>ウデ</t>
    </rPh>
    <rPh sb="10" eb="11">
      <t>ワル</t>
    </rPh>
    <rPh sb="12" eb="14">
      <t>シキ</t>
    </rPh>
    <rPh sb="15" eb="16">
      <t>ヒク</t>
    </rPh>
    <rPh sb="18" eb="21">
      <t>イジヒ</t>
    </rPh>
    <rPh sb="22" eb="23">
      <t>ヤス</t>
    </rPh>
    <phoneticPr fontId="1"/>
  </si>
  <si>
    <t>14</t>
    <phoneticPr fontId="1"/>
  </si>
  <si>
    <t>Phlegran Priest</t>
    <phoneticPr fontId="1"/>
  </si>
  <si>
    <t>聖職者</t>
    <rPh sb="0" eb="3">
      <t>セイショクシャ</t>
    </rPh>
    <phoneticPr fontId="1"/>
  </si>
  <si>
    <t>レベル1の聖職者。滞在する州の不安度を少しずつ低下</t>
    <rPh sb="5" eb="8">
      <t>セイショクシャ</t>
    </rPh>
    <rPh sb="9" eb="11">
      <t>タイザイ</t>
    </rPh>
    <rPh sb="13" eb="14">
      <t>シュウ</t>
    </rPh>
    <rPh sb="15" eb="17">
      <t>フアン</t>
    </rPh>
    <rPh sb="17" eb="18">
      <t>ド</t>
    </rPh>
    <rPh sb="19" eb="20">
      <t>スコ</t>
    </rPh>
    <rPh sb="23" eb="25">
      <t>テイカ</t>
    </rPh>
    <phoneticPr fontId="1"/>
  </si>
  <si>
    <t>16</t>
    <phoneticPr fontId="1"/>
  </si>
  <si>
    <t>Phlegran Cataphract Commander</t>
    <phoneticPr fontId="1"/>
  </si>
  <si>
    <t>上位指揮官。指揮能力に優れ行軍も早い</t>
    <rPh sb="0" eb="2">
      <t>ジョウイ</t>
    </rPh>
    <rPh sb="2" eb="5">
      <t>シキカン</t>
    </rPh>
    <rPh sb="6" eb="8">
      <t>シキ</t>
    </rPh>
    <rPh sb="8" eb="10">
      <t>ノウリョク</t>
    </rPh>
    <rPh sb="11" eb="12">
      <t>スグ</t>
    </rPh>
    <rPh sb="13" eb="15">
      <t>コウグン</t>
    </rPh>
    <rPh sb="16" eb="17">
      <t>ハヤ</t>
    </rPh>
    <phoneticPr fontId="1"/>
  </si>
  <si>
    <t>Shackled Mage</t>
  </si>
  <si>
    <t>Phlegran Oppressor</t>
    <phoneticPr fontId="1"/>
  </si>
  <si>
    <t>Oppressor General</t>
    <phoneticPr fontId="1"/>
  </si>
  <si>
    <t>魔術師</t>
    <rPh sb="0" eb="3">
      <t>マジュツシ</t>
    </rPh>
    <phoneticPr fontId="1"/>
  </si>
  <si>
    <t>地などの魔法技能を持つ。集団詠唱に加え指揮能力も備える</t>
    <rPh sb="0" eb="1">
      <t>チ</t>
    </rPh>
    <rPh sb="4" eb="6">
      <t>マホウ</t>
    </rPh>
    <rPh sb="6" eb="8">
      <t>ギノウ</t>
    </rPh>
    <rPh sb="9" eb="10">
      <t>モ</t>
    </rPh>
    <rPh sb="12" eb="14">
      <t>シュウダン</t>
    </rPh>
    <rPh sb="14" eb="16">
      <t>エイショウ</t>
    </rPh>
    <rPh sb="17" eb="18">
      <t>クワ</t>
    </rPh>
    <rPh sb="19" eb="21">
      <t>シキ</t>
    </rPh>
    <rPh sb="21" eb="23">
      <t>ノウリョク</t>
    </rPh>
    <rPh sb="24" eb="25">
      <t>ソナ</t>
    </rPh>
    <phoneticPr fontId="1"/>
  </si>
  <si>
    <t>Cyclope Commander</t>
    <phoneticPr fontId="1"/>
  </si>
  <si>
    <t>Phlegraは、かつてこの地を自らとしていた、怪物のような巨人への恒常的な恐怖を抱きながら生きる、人間の奴隷の国です。
何世紀にも渡り、かの巨人たちは不在でしたが、彼らの専制的な統治の記憶だけは残っています。
Phlegraの住民の大半は人間の奴隷と奴隷監督官で、彼らは以前Phlegraの丘の斜面で牧歌的生活を送っていた、若きCyclopeの戦士階級によって支配されています。
かつてこの地を支配していたTyrantたちは、人間の神々に戦争を仕掛けたMekoneのGiganteの子孫でした。
その罪のために罰され、Giganteは幽閉されて恐ろしい姿に変えられました。
幽閉を免れた者たちはTyrantとなり、Phlegraの統治者として人間の使用人を用い、奴隷王国を築きました。
しかしTyrantらは互いを、そして彼らが統治した土地そのものを破壊し合いました。
徐々に彼らの数と影響力は失われていき、やがて彼らの使用人たちは、事実上自らが統治者となりました。
現在、人間の奴隷監督官は、不在のTyrantの名の下で王国を統治し、そして眠れる巨人たちが決して目覚めないよう願っています。</t>
    <phoneticPr fontId="1"/>
  </si>
  <si>
    <t>大型の指揮官。傲慢な大型兵士の指揮に必要</t>
    <rPh sb="0" eb="2">
      <t>オオガタ</t>
    </rPh>
    <rPh sb="3" eb="6">
      <t>シキカン</t>
    </rPh>
    <rPh sb="7" eb="9">
      <t>ゴウマン</t>
    </rPh>
    <rPh sb="10" eb="12">
      <t>オオガタ</t>
    </rPh>
    <rPh sb="12" eb="14">
      <t>ヘイシ</t>
    </rPh>
    <rPh sb="15" eb="17">
      <t>シキ</t>
    </rPh>
    <rPh sb="18" eb="20">
      <t>ヒツヨウ</t>
    </rPh>
    <phoneticPr fontId="1"/>
  </si>
  <si>
    <t>Cyclope Smith</t>
    <phoneticPr fontId="1"/>
  </si>
  <si>
    <t>火、地などの魔法技能を持つ鍛冶師。要塞では資源も生産する</t>
    <rPh sb="0" eb="1">
      <t>ヒ</t>
    </rPh>
    <rPh sb="2" eb="3">
      <t>チ</t>
    </rPh>
    <rPh sb="6" eb="8">
      <t>マホウ</t>
    </rPh>
    <rPh sb="8" eb="10">
      <t>ギノウ</t>
    </rPh>
    <rPh sb="11" eb="12">
      <t>モ</t>
    </rPh>
    <rPh sb="13" eb="16">
      <t>カジシ</t>
    </rPh>
    <rPh sb="17" eb="19">
      <t>ヨウサイ</t>
    </rPh>
    <phoneticPr fontId="1"/>
  </si>
  <si>
    <t>45+</t>
    <phoneticPr fontId="1"/>
  </si>
  <si>
    <t>22</t>
    <phoneticPr fontId="1"/>
  </si>
  <si>
    <t>Oppressor Archon</t>
    <phoneticPr fontId="1"/>
  </si>
  <si>
    <t>レベル2の聖職者。火風水地星の魔法技能を持ち集団詠唱を活かす</t>
    <rPh sb="5" eb="8">
      <t>セイショクシャ</t>
    </rPh>
    <rPh sb="9" eb="10">
      <t>ヒ</t>
    </rPh>
    <rPh sb="10" eb="11">
      <t>カゼ</t>
    </rPh>
    <rPh sb="11" eb="12">
      <t>ミズ</t>
    </rPh>
    <rPh sb="12" eb="13">
      <t>チ</t>
    </rPh>
    <rPh sb="13" eb="14">
      <t>ホシ</t>
    </rPh>
    <rPh sb="15" eb="17">
      <t>マホウ</t>
    </rPh>
    <rPh sb="17" eb="19">
      <t>ギノウ</t>
    </rPh>
    <rPh sb="20" eb="21">
      <t>モ</t>
    </rPh>
    <rPh sb="22" eb="24">
      <t>シュウダン</t>
    </rPh>
    <rPh sb="24" eb="26">
      <t>エイショウ</t>
    </rPh>
    <rPh sb="27" eb="28">
      <t>イ</t>
    </rPh>
    <phoneticPr fontId="1"/>
  </si>
  <si>
    <t>40+</t>
    <phoneticPr fontId="1"/>
  </si>
  <si>
    <t>10</t>
    <phoneticPr fontId="1"/>
  </si>
  <si>
    <t>Laestrygonian</t>
    <phoneticPr fontId="1"/>
  </si>
  <si>
    <t>Laestrygonian Tyrant</t>
    <phoneticPr fontId="1"/>
  </si>
  <si>
    <t>火地死などの魔法と強大な身体能力を持つ巨人。イベント後のみ雇用可能に</t>
    <rPh sb="0" eb="1">
      <t>ヒ</t>
    </rPh>
    <rPh sb="1" eb="2">
      <t>チ</t>
    </rPh>
    <rPh sb="2" eb="3">
      <t>シ</t>
    </rPh>
    <rPh sb="6" eb="8">
      <t>マホウ</t>
    </rPh>
    <rPh sb="9" eb="11">
      <t>キョウダイ</t>
    </rPh>
    <rPh sb="12" eb="14">
      <t>シンタイ</t>
    </rPh>
    <rPh sb="14" eb="16">
      <t>ノウリョク</t>
    </rPh>
    <rPh sb="17" eb="18">
      <t>モ</t>
    </rPh>
    <rPh sb="19" eb="21">
      <t>キョジン</t>
    </rPh>
    <rPh sb="26" eb="27">
      <t>ゴ</t>
    </rPh>
    <rPh sb="29" eb="31">
      <t>コヨウ</t>
    </rPh>
    <rPh sb="31" eb="33">
      <t>カノウ</t>
    </rPh>
    <phoneticPr fontId="1"/>
  </si>
  <si>
    <t>35+</t>
    <phoneticPr fontId="1"/>
  </si>
  <si>
    <t>60+</t>
    <phoneticPr fontId="1"/>
  </si>
  <si>
    <t>p</t>
    <phoneticPr fontId="1"/>
  </si>
  <si>
    <t>Helote Archer</t>
    <phoneticPr fontId="1"/>
  </si>
  <si>
    <t>射手</t>
    <rPh sb="0" eb="2">
      <t>シャシュ</t>
    </rPh>
    <phoneticPr fontId="1"/>
  </si>
  <si>
    <t>短弓を使う奴隷弓兵。安価に数を出せる</t>
    <rPh sb="0" eb="2">
      <t>タンキュウ</t>
    </rPh>
    <rPh sb="3" eb="4">
      <t>ツカ</t>
    </rPh>
    <rPh sb="5" eb="7">
      <t>ドレイ</t>
    </rPh>
    <rPh sb="7" eb="8">
      <t>ユミ</t>
    </rPh>
    <rPh sb="8" eb="9">
      <t>ヘイ</t>
    </rPh>
    <rPh sb="10" eb="12">
      <t>アンカ</t>
    </rPh>
    <rPh sb="13" eb="14">
      <t>カズ</t>
    </rPh>
    <rPh sb="15" eb="16">
      <t>ダ</t>
    </rPh>
    <phoneticPr fontId="1"/>
  </si>
  <si>
    <t>Helote Crossbowman</t>
    <phoneticPr fontId="1"/>
  </si>
  <si>
    <t>弩を使う弓兵。資源消費は重いが防御力は高め</t>
    <rPh sb="0" eb="1">
      <t>ド</t>
    </rPh>
    <rPh sb="2" eb="3">
      <t>ツカ</t>
    </rPh>
    <rPh sb="4" eb="5">
      <t>ユミ</t>
    </rPh>
    <rPh sb="5" eb="6">
      <t>ヘイ</t>
    </rPh>
    <rPh sb="7" eb="9">
      <t>シゲン</t>
    </rPh>
    <rPh sb="9" eb="11">
      <t>ショウヒ</t>
    </rPh>
    <rPh sb="12" eb="13">
      <t>オモ</t>
    </rPh>
    <rPh sb="15" eb="18">
      <t>ボウギョリョク</t>
    </rPh>
    <rPh sb="19" eb="20">
      <t>タカ</t>
    </rPh>
    <phoneticPr fontId="1"/>
  </si>
  <si>
    <t>Helote Soldier</t>
    <phoneticPr fontId="1"/>
  </si>
  <si>
    <t>歩兵</t>
    <rPh sb="0" eb="2">
      <t>ホヘイ</t>
    </rPh>
    <phoneticPr fontId="1"/>
  </si>
  <si>
    <t>長剣と盾を持つ重歩兵。経験を積み研究所に行くと昇格</t>
    <rPh sb="0" eb="2">
      <t>チョウケン</t>
    </rPh>
    <rPh sb="3" eb="4">
      <t>タテ</t>
    </rPh>
    <rPh sb="5" eb="6">
      <t>モ</t>
    </rPh>
    <rPh sb="7" eb="8">
      <t>ジュウ</t>
    </rPh>
    <rPh sb="8" eb="10">
      <t>ホヘイ</t>
    </rPh>
    <rPh sb="11" eb="13">
      <t>ケイケン</t>
    </rPh>
    <rPh sb="14" eb="15">
      <t>ツ</t>
    </rPh>
    <rPh sb="16" eb="19">
      <t>ケンキュウショ</t>
    </rPh>
    <rPh sb="20" eb="21">
      <t>イ</t>
    </rPh>
    <rPh sb="23" eb="25">
      <t>ショウカク</t>
    </rPh>
    <phoneticPr fontId="1"/>
  </si>
  <si>
    <t>Mouflon Cataphract</t>
    <phoneticPr fontId="1"/>
  </si>
  <si>
    <t>騎兵</t>
    <rPh sb="0" eb="2">
      <t>キヘイ</t>
    </rPh>
    <phoneticPr fontId="1"/>
  </si>
  <si>
    <t>突撃槍、長剣、盾を持つ重騎兵。乗物の頭突きも強烈</t>
    <rPh sb="0" eb="2">
      <t>トツゲキ</t>
    </rPh>
    <rPh sb="2" eb="3">
      <t>ヤリ</t>
    </rPh>
    <rPh sb="4" eb="6">
      <t>チョウケン</t>
    </rPh>
    <rPh sb="7" eb="8">
      <t>タテ</t>
    </rPh>
    <rPh sb="9" eb="10">
      <t>モ</t>
    </rPh>
    <rPh sb="11" eb="12">
      <t>ジュウ</t>
    </rPh>
    <rPh sb="12" eb="14">
      <t>キヘイ</t>
    </rPh>
    <rPh sb="15" eb="17">
      <t>ノリモノ</t>
    </rPh>
    <rPh sb="18" eb="20">
      <t>ズツ</t>
    </rPh>
    <rPh sb="22" eb="24">
      <t>キョウレツ</t>
    </rPh>
    <phoneticPr fontId="1"/>
  </si>
  <si>
    <t>m</t>
    <phoneticPr fontId="1"/>
  </si>
  <si>
    <t>Cyclope Soldier</t>
    <phoneticPr fontId="1"/>
  </si>
  <si>
    <t>4/城</t>
    <rPh sb="2" eb="3">
      <t>シロ</t>
    </rPh>
    <phoneticPr fontId="1"/>
  </si>
  <si>
    <t>魔法の槍と丸盾を持つ重歩兵。巨人の力から繰り出される一突きは強烈</t>
    <rPh sb="0" eb="2">
      <t>マホウ</t>
    </rPh>
    <rPh sb="3" eb="4">
      <t>ヤリ</t>
    </rPh>
    <rPh sb="5" eb="6">
      <t>マル</t>
    </rPh>
    <rPh sb="6" eb="7">
      <t>タテ</t>
    </rPh>
    <rPh sb="8" eb="9">
      <t>モ</t>
    </rPh>
    <rPh sb="10" eb="11">
      <t>ジュウ</t>
    </rPh>
    <rPh sb="11" eb="13">
      <t>ホヘイ</t>
    </rPh>
    <rPh sb="14" eb="16">
      <t>キョジン</t>
    </rPh>
    <rPh sb="17" eb="18">
      <t>チカラ</t>
    </rPh>
    <rPh sb="20" eb="21">
      <t>ク</t>
    </rPh>
    <rPh sb="22" eb="23">
      <t>ダ</t>
    </rPh>
    <rPh sb="26" eb="28">
      <t>ヒトツ</t>
    </rPh>
    <rPh sb="30" eb="32">
      <t>キョウレツ</t>
    </rPh>
    <phoneticPr fontId="1"/>
  </si>
  <si>
    <t>Iron Guard</t>
    <phoneticPr fontId="1"/>
  </si>
  <si>
    <t>長剣と盾を持つ重歩兵。逃走防止の首輪により異常な士気を持つ</t>
    <rPh sb="0" eb="2">
      <t>チョウケン</t>
    </rPh>
    <rPh sb="3" eb="4">
      <t>タテ</t>
    </rPh>
    <rPh sb="5" eb="6">
      <t>モ</t>
    </rPh>
    <rPh sb="7" eb="8">
      <t>ジュウ</t>
    </rPh>
    <rPh sb="8" eb="10">
      <t>ホヘイ</t>
    </rPh>
    <rPh sb="11" eb="13">
      <t>トウソウ</t>
    </rPh>
    <rPh sb="13" eb="15">
      <t>ボウシ</t>
    </rPh>
    <rPh sb="16" eb="18">
      <t>クビワ</t>
    </rPh>
    <rPh sb="21" eb="23">
      <t>イジョウ</t>
    </rPh>
    <rPh sb="24" eb="26">
      <t>シキ</t>
    </rPh>
    <rPh sb="27" eb="28">
      <t>モ</t>
    </rPh>
    <phoneticPr fontId="1"/>
  </si>
  <si>
    <t>0/都</t>
    <rPh sb="2" eb="3">
      <t>ミヤコ</t>
    </rPh>
    <phoneticPr fontId="1"/>
  </si>
  <si>
    <t>魔獣</t>
    <rPh sb="0" eb="2">
      <t>マジュウ</t>
    </rPh>
    <phoneticPr fontId="1"/>
  </si>
  <si>
    <t>怪物化した巨人の末裔。イベント後に固有世界呪附発動で雇用可能に</t>
    <rPh sb="0" eb="2">
      <t>カイブツ</t>
    </rPh>
    <rPh sb="2" eb="3">
      <t>カ</t>
    </rPh>
    <rPh sb="5" eb="7">
      <t>キョジン</t>
    </rPh>
    <rPh sb="8" eb="10">
      <t>マツエイ</t>
    </rPh>
    <rPh sb="15" eb="16">
      <t>ゴ</t>
    </rPh>
    <rPh sb="17" eb="19">
      <t>コユウ</t>
    </rPh>
    <rPh sb="19" eb="21">
      <t>セカイ</t>
    </rPh>
    <rPh sb="21" eb="22">
      <t>ジュ</t>
    </rPh>
    <rPh sb="22" eb="23">
      <t>フ</t>
    </rPh>
    <rPh sb="23" eb="25">
      <t>ハツドウ</t>
    </rPh>
    <rPh sb="26" eb="28">
      <t>コヨウ</t>
    </rPh>
    <rPh sb="28" eb="30">
      <t>カノウ</t>
    </rPh>
    <phoneticPr fontId="1"/>
  </si>
  <si>
    <t>Iron Bound</t>
    <phoneticPr fontId="1"/>
  </si>
  <si>
    <t>昇格した奴隷兵士。鎧が強化され逃走防止の首輪を持つ</t>
    <rPh sb="0" eb="2">
      <t>ショウカク</t>
    </rPh>
    <rPh sb="4" eb="6">
      <t>ドレイ</t>
    </rPh>
    <rPh sb="6" eb="8">
      <t>ヘイシ</t>
    </rPh>
    <rPh sb="9" eb="10">
      <t>ヨロイ</t>
    </rPh>
    <rPh sb="11" eb="13">
      <t>キョウカ</t>
    </rPh>
    <rPh sb="15" eb="17">
      <t>トウソウ</t>
    </rPh>
    <rPh sb="17" eb="19">
      <t>ボウシ</t>
    </rPh>
    <rPh sb="20" eb="22">
      <t>クビワ</t>
    </rPh>
    <rPh sb="23" eb="24">
      <t>モ</t>
    </rPh>
    <phoneticPr fontId="1"/>
  </si>
  <si>
    <t>Phlegra</t>
    <phoneticPr fontId="1"/>
  </si>
  <si>
    <t>格</t>
    <rPh sb="0" eb="1">
      <t>カク</t>
    </rPh>
    <phoneticPr fontId="1"/>
  </si>
  <si>
    <t>Phlegran Priest</t>
    <phoneticPr fontId="1"/>
  </si>
  <si>
    <t>Shackled Mage</t>
    <phoneticPr fontId="1"/>
  </si>
  <si>
    <t>火風水地+1:100%</t>
    <rPh sb="0" eb="1">
      <t>ヒ</t>
    </rPh>
    <rPh sb="1" eb="2">
      <t>カゼ</t>
    </rPh>
    <rPh sb="2" eb="3">
      <t>ミズ</t>
    </rPh>
    <rPh sb="3" eb="4">
      <t>チ</t>
    </rPh>
    <phoneticPr fontId="1"/>
  </si>
  <si>
    <t>Phlegran Oppressor</t>
    <phoneticPr fontId="1"/>
  </si>
  <si>
    <t>火1地1</t>
    <rPh sb="0" eb="1">
      <t>ヒ</t>
    </rPh>
    <rPh sb="2" eb="3">
      <t>チ</t>
    </rPh>
    <phoneticPr fontId="1"/>
  </si>
  <si>
    <t>風水+1:100%</t>
    <rPh sb="0" eb="1">
      <t>カゼ</t>
    </rPh>
    <rPh sb="1" eb="2">
      <t>ミズ</t>
    </rPh>
    <phoneticPr fontId="1"/>
  </si>
  <si>
    <t>Oppressor General</t>
    <phoneticPr fontId="1"/>
  </si>
  <si>
    <t>地1</t>
    <rPh sb="0" eb="1">
      <t>チ</t>
    </rPh>
    <phoneticPr fontId="1"/>
  </si>
  <si>
    <t>火風水+1:100%</t>
    <rPh sb="0" eb="1">
      <t>ヒ</t>
    </rPh>
    <rPh sb="1" eb="2">
      <t>カゼ</t>
    </rPh>
    <rPh sb="2" eb="3">
      <t>ミズ</t>
    </rPh>
    <phoneticPr fontId="1"/>
  </si>
  <si>
    <t>Cyclope Smith</t>
    <phoneticPr fontId="1"/>
  </si>
  <si>
    <t>火風水地+1:100% 火風水地+1:10%</t>
    <rPh sb="0" eb="1">
      <t>ヒ</t>
    </rPh>
    <rPh sb="1" eb="2">
      <t>カゼ</t>
    </rPh>
    <rPh sb="2" eb="3">
      <t>ミズ</t>
    </rPh>
    <rPh sb="3" eb="4">
      <t>チ</t>
    </rPh>
    <rPh sb="12" eb="13">
      <t>ヒ</t>
    </rPh>
    <rPh sb="13" eb="14">
      <t>カゼ</t>
    </rPh>
    <rPh sb="14" eb="15">
      <t>ミズ</t>
    </rPh>
    <rPh sb="15" eb="16">
      <t>チ</t>
    </rPh>
    <phoneticPr fontId="1"/>
  </si>
  <si>
    <t>Oppressor Archon</t>
    <phoneticPr fontId="1"/>
  </si>
  <si>
    <t>火1風1水1地1星1聖2</t>
    <rPh sb="0" eb="1">
      <t>ヒ</t>
    </rPh>
    <rPh sb="2" eb="3">
      <t>カゼ</t>
    </rPh>
    <rPh sb="4" eb="5">
      <t>ミズ</t>
    </rPh>
    <rPh sb="6" eb="7">
      <t>チ</t>
    </rPh>
    <rPh sb="8" eb="9">
      <t>ホシ</t>
    </rPh>
    <rPh sb="10" eb="11">
      <t>セイ</t>
    </rPh>
    <phoneticPr fontId="1"/>
  </si>
  <si>
    <t>火地+1:100% 火風地星+1:100% 火風地星+1:10%</t>
    <rPh sb="0" eb="1">
      <t>ヒ</t>
    </rPh>
    <rPh sb="1" eb="2">
      <t>チ</t>
    </rPh>
    <rPh sb="10" eb="11">
      <t>ヒ</t>
    </rPh>
    <rPh sb="11" eb="12">
      <t>カゼ</t>
    </rPh>
    <rPh sb="12" eb="13">
      <t>チ</t>
    </rPh>
    <rPh sb="13" eb="14">
      <t>ホシ</t>
    </rPh>
    <rPh sb="22" eb="23">
      <t>ヒ</t>
    </rPh>
    <rPh sb="23" eb="24">
      <t>カゼ</t>
    </rPh>
    <rPh sb="24" eb="25">
      <t>チ</t>
    </rPh>
    <rPh sb="25" eb="26">
      <t>ホシ</t>
    </rPh>
    <phoneticPr fontId="1"/>
  </si>
  <si>
    <t>Laestrygonian Tyrant</t>
    <phoneticPr fontId="1"/>
  </si>
  <si>
    <t>火4地3死2</t>
    <rPh sb="0" eb="1">
      <t>ヒ</t>
    </rPh>
    <rPh sb="2" eb="3">
      <t>チ</t>
    </rPh>
    <rPh sb="4" eb="5">
      <t>シ</t>
    </rPh>
    <phoneticPr fontId="1"/>
  </si>
  <si>
    <t>火風地死+1:10%</t>
    <rPh sb="0" eb="1">
      <t>ヒ</t>
    </rPh>
    <rPh sb="1" eb="2">
      <t>カゼ</t>
    </rPh>
    <rPh sb="2" eb="3">
      <t>チ</t>
    </rPh>
    <rPh sb="3" eb="4">
      <t>シ</t>
    </rPh>
    <phoneticPr fontId="1"/>
  </si>
  <si>
    <t>13+</t>
    <phoneticPr fontId="1"/>
  </si>
  <si>
    <t>Phlegra</t>
    <phoneticPr fontId="1"/>
  </si>
  <si>
    <t>Summon Hound of Twilight</t>
    <phoneticPr fontId="1"/>
  </si>
  <si>
    <t>Procession of the Underworld</t>
    <phoneticPr fontId="1"/>
  </si>
  <si>
    <t>Bind Keres</t>
    <phoneticPr fontId="1"/>
  </si>
  <si>
    <t>Forge Brass Bull</t>
    <phoneticPr fontId="1"/>
  </si>
  <si>
    <t>Gigantomachia</t>
    <phoneticPr fontId="1"/>
  </si>
  <si>
    <t>Oppressors Headband</t>
    <phoneticPr fontId="1"/>
  </si>
  <si>
    <t>Giant Citadel</t>
    <phoneticPr fontId="1"/>
  </si>
  <si>
    <t>Helote Soldier:10　Helote Archer:10</t>
    <phoneticPr fontId="1"/>
  </si>
  <si>
    <t>Helote Crossbowman:10</t>
    <phoneticPr fontId="1"/>
  </si>
  <si>
    <t>Helote Crossbowman:5</t>
    <phoneticPr fontId="1"/>
  </si>
  <si>
    <t>y</t>
    <phoneticPr fontId="1"/>
  </si>
  <si>
    <t>CoastFort</t>
    <phoneticPr fontId="1"/>
  </si>
  <si>
    <t>CG</t>
    <phoneticPr fontId="1"/>
  </si>
  <si>
    <t>アトランティアン</t>
    <phoneticPr fontId="1"/>
  </si>
  <si>
    <t>Cold2</t>
    <phoneticPr fontId="1"/>
  </si>
  <si>
    <t>Ice Citadel</t>
    <phoneticPr fontId="1"/>
  </si>
  <si>
    <t>Standard</t>
    <phoneticPr fontId="1"/>
  </si>
  <si>
    <t>Ice</t>
    <phoneticPr fontId="1"/>
  </si>
  <si>
    <t>Sea</t>
    <phoneticPr fontId="1"/>
  </si>
  <si>
    <t>The Coast of Ice and Bones</t>
    <phoneticPr fontId="1"/>
  </si>
  <si>
    <t>水3死1</t>
    <rPh sb="0" eb="1">
      <t>ミズ</t>
    </rPh>
    <rPh sb="2" eb="3">
      <t>シ</t>
    </rPh>
    <phoneticPr fontId="1"/>
  </si>
  <si>
    <t>Tent Owner</t>
    <phoneticPr fontId="1"/>
  </si>
  <si>
    <t>城</t>
    <rPh sb="0" eb="1">
      <t>シロ</t>
    </rPh>
    <phoneticPr fontId="1"/>
  </si>
  <si>
    <t>僅かな兵も率いる斥候。斥候として見ると微妙な性能</t>
    <rPh sb="0" eb="1">
      <t>ワズ</t>
    </rPh>
    <rPh sb="3" eb="4">
      <t>ヘイ</t>
    </rPh>
    <rPh sb="5" eb="6">
      <t>ヒキ</t>
    </rPh>
    <rPh sb="8" eb="10">
      <t>セッコウ</t>
    </rPh>
    <rPh sb="11" eb="13">
      <t>セッコウ</t>
    </rPh>
    <rPh sb="16" eb="17">
      <t>ミ</t>
    </rPh>
    <rPh sb="19" eb="21">
      <t>ビミョウ</t>
    </rPh>
    <rPh sb="22" eb="24">
      <t>セイノウ</t>
    </rPh>
    <phoneticPr fontId="1"/>
  </si>
  <si>
    <t>12</t>
    <phoneticPr fontId="1"/>
  </si>
  <si>
    <t>f</t>
    <phoneticPr fontId="1"/>
  </si>
  <si>
    <t>s</t>
    <phoneticPr fontId="1"/>
  </si>
  <si>
    <t>斥候</t>
    <rPh sb="0" eb="2">
      <t>セッコウ</t>
    </rPh>
    <phoneticPr fontId="1"/>
  </si>
  <si>
    <t>Snow Captain</t>
    <phoneticPr fontId="1"/>
  </si>
  <si>
    <t>城</t>
    <rPh sb="0" eb="1">
      <t>シロ</t>
    </rPh>
    <phoneticPr fontId="1"/>
  </si>
  <si>
    <t>指揮官</t>
    <rPh sb="0" eb="3">
      <t>シキカン</t>
    </rPh>
    <phoneticPr fontId="1"/>
  </si>
  <si>
    <t>標準的な指揮官。装備は悪くないが盾は持参しない</t>
    <rPh sb="0" eb="3">
      <t>ヒョウジュンテキ</t>
    </rPh>
    <rPh sb="4" eb="7">
      <t>シキカン</t>
    </rPh>
    <rPh sb="8" eb="10">
      <t>ソウビ</t>
    </rPh>
    <rPh sb="11" eb="12">
      <t>ワル</t>
    </rPh>
    <rPh sb="16" eb="17">
      <t>タテ</t>
    </rPh>
    <rPh sb="18" eb="20">
      <t>ジサン</t>
    </rPh>
    <phoneticPr fontId="1"/>
  </si>
  <si>
    <t>14</t>
    <phoneticPr fontId="1"/>
  </si>
  <si>
    <t>f</t>
    <phoneticPr fontId="1"/>
  </si>
  <si>
    <t>s</t>
    <phoneticPr fontId="1"/>
  </si>
  <si>
    <t>Ice Captain</t>
    <phoneticPr fontId="1"/>
  </si>
  <si>
    <t>上位指揮官。防具がさらに強化されたが盾はない</t>
    <rPh sb="0" eb="2">
      <t>ジョウイ</t>
    </rPh>
    <rPh sb="2" eb="5">
      <t>シキカン</t>
    </rPh>
    <rPh sb="6" eb="8">
      <t>ボウグ</t>
    </rPh>
    <rPh sb="12" eb="14">
      <t>キョウカ</t>
    </rPh>
    <rPh sb="18" eb="19">
      <t>タテ</t>
    </rPh>
    <phoneticPr fontId="1"/>
  </si>
  <si>
    <t>12</t>
    <phoneticPr fontId="1"/>
  </si>
  <si>
    <t>Tungalik</t>
    <phoneticPr fontId="1"/>
  </si>
  <si>
    <t>y</t>
    <phoneticPr fontId="1"/>
  </si>
  <si>
    <t>y</t>
    <phoneticPr fontId="1"/>
  </si>
  <si>
    <t>聖職者</t>
    <rPh sb="0" eb="3">
      <t>セイショクシャ</t>
    </rPh>
    <phoneticPr fontId="1"/>
  </si>
  <si>
    <t>レベル1の聖職者。水と死の魔法技能も持つ</t>
    <rPh sb="5" eb="8">
      <t>セイショクシャ</t>
    </rPh>
    <rPh sb="9" eb="10">
      <t>ミズ</t>
    </rPh>
    <rPh sb="11" eb="12">
      <t>シ</t>
    </rPh>
    <rPh sb="13" eb="15">
      <t>マホウ</t>
    </rPh>
    <rPh sb="15" eb="17">
      <t>ギノウ</t>
    </rPh>
    <rPh sb="18" eb="19">
      <t>モ</t>
    </rPh>
    <phoneticPr fontId="1"/>
  </si>
  <si>
    <t>Angakok</t>
    <phoneticPr fontId="1"/>
  </si>
  <si>
    <t>都</t>
    <rPh sb="0" eb="1">
      <t>ミヤコ</t>
    </rPh>
    <phoneticPr fontId="1"/>
  </si>
  <si>
    <t>レベル2の聖職者。水、死などの魔法技能を持つ</t>
    <rPh sb="5" eb="8">
      <t>セイショクシャ</t>
    </rPh>
    <rPh sb="9" eb="10">
      <t>ミズ</t>
    </rPh>
    <rPh sb="11" eb="12">
      <t>シ</t>
    </rPh>
    <rPh sb="15" eb="17">
      <t>マホウ</t>
    </rPh>
    <rPh sb="17" eb="19">
      <t>ギノウ</t>
    </rPh>
    <rPh sb="20" eb="21">
      <t>モ</t>
    </rPh>
    <phoneticPr fontId="1"/>
  </si>
  <si>
    <t>15+</t>
    <phoneticPr fontId="1"/>
  </si>
  <si>
    <t>60+</t>
    <phoneticPr fontId="1"/>
  </si>
  <si>
    <t>16</t>
    <phoneticPr fontId="1"/>
  </si>
  <si>
    <t>Shambler Chief</t>
  </si>
  <si>
    <t>Shambler Chief</t>
    <phoneticPr fontId="1"/>
  </si>
  <si>
    <t>Unsleeping Consort</t>
    <phoneticPr fontId="1"/>
  </si>
  <si>
    <t>海</t>
    <rPh sb="0" eb="1">
      <t>ウミ</t>
    </rPh>
    <phoneticPr fontId="1"/>
  </si>
  <si>
    <t>レベル1の聖職者。狂気耐性を持つため状況次第では有用</t>
    <rPh sb="5" eb="8">
      <t>セイショクシャ</t>
    </rPh>
    <rPh sb="9" eb="11">
      <t>キョウキ</t>
    </rPh>
    <rPh sb="11" eb="13">
      <t>タイセイ</t>
    </rPh>
    <rPh sb="14" eb="15">
      <t>モ</t>
    </rPh>
    <rPh sb="18" eb="20">
      <t>ジョウキョウ</t>
    </rPh>
    <rPh sb="20" eb="22">
      <t>シダイ</t>
    </rPh>
    <rPh sb="24" eb="26">
      <t>ユウヨウ</t>
    </rPh>
    <phoneticPr fontId="1"/>
  </si>
  <si>
    <t>Forgiving Father</t>
    <phoneticPr fontId="1"/>
  </si>
  <si>
    <t>魔術師</t>
    <rPh sb="0" eb="3">
      <t>マジュツシ</t>
    </rPh>
    <phoneticPr fontId="1"/>
  </si>
  <si>
    <t>水、星などの魔法技能を持つ。狂気耐性</t>
    <rPh sb="0" eb="1">
      <t>ミズ</t>
    </rPh>
    <rPh sb="2" eb="3">
      <t>ホシ</t>
    </rPh>
    <rPh sb="6" eb="8">
      <t>マホウ</t>
    </rPh>
    <rPh sb="8" eb="10">
      <t>ギノウ</t>
    </rPh>
    <rPh sb="11" eb="12">
      <t>モ</t>
    </rPh>
    <rPh sb="14" eb="16">
      <t>キョウキ</t>
    </rPh>
    <rPh sb="16" eb="18">
      <t>タイセイ</t>
    </rPh>
    <phoneticPr fontId="1"/>
  </si>
  <si>
    <t>25+</t>
    <phoneticPr fontId="1"/>
  </si>
  <si>
    <t>10+</t>
    <phoneticPr fontId="1"/>
  </si>
  <si>
    <t>Merciful Mother</t>
    <phoneticPr fontId="1"/>
  </si>
  <si>
    <t>レベル2の聖職者。狂気耐性</t>
    <rPh sb="5" eb="8">
      <t>セイショクシャ</t>
    </rPh>
    <rPh sb="9" eb="11">
      <t>キョウキ</t>
    </rPh>
    <rPh sb="11" eb="13">
      <t>タイセイ</t>
    </rPh>
    <phoneticPr fontId="1"/>
  </si>
  <si>
    <t>Seal Hunter</t>
    <phoneticPr fontId="1"/>
  </si>
  <si>
    <t>歩兵</t>
    <rPh sb="0" eb="2">
      <t>ホヘイ</t>
    </rPh>
    <phoneticPr fontId="1"/>
  </si>
  <si>
    <t>槍と銛を持つ歩兵。銛は単発だが敵を捕縛する</t>
    <rPh sb="0" eb="1">
      <t>ヤリ</t>
    </rPh>
    <rPh sb="2" eb="3">
      <t>モリ</t>
    </rPh>
    <rPh sb="4" eb="5">
      <t>モ</t>
    </rPh>
    <rPh sb="6" eb="8">
      <t>ホヘイ</t>
    </rPh>
    <rPh sb="9" eb="10">
      <t>モリ</t>
    </rPh>
    <rPh sb="11" eb="13">
      <t>タンパツ</t>
    </rPh>
    <rPh sb="15" eb="16">
      <t>テキ</t>
    </rPh>
    <rPh sb="17" eb="19">
      <t>ホバク</t>
    </rPh>
    <phoneticPr fontId="1"/>
  </si>
  <si>
    <t>Snow Warrior</t>
    <phoneticPr fontId="1"/>
  </si>
  <si>
    <t>氷の槍を持つ重歩兵。防御力は気候の影響を受ける</t>
    <rPh sb="0" eb="1">
      <t>コオリ</t>
    </rPh>
    <rPh sb="2" eb="3">
      <t>ヤリ</t>
    </rPh>
    <rPh sb="4" eb="5">
      <t>モ</t>
    </rPh>
    <rPh sb="6" eb="7">
      <t>ジュウ</t>
    </rPh>
    <rPh sb="7" eb="9">
      <t>ホヘイ</t>
    </rPh>
    <rPh sb="10" eb="13">
      <t>ボウギョリョク</t>
    </rPh>
    <rPh sb="14" eb="16">
      <t>キコウ</t>
    </rPh>
    <rPh sb="17" eb="19">
      <t>エイキョウ</t>
    </rPh>
    <rPh sb="20" eb="21">
      <t>ウ</t>
    </rPh>
    <phoneticPr fontId="1"/>
  </si>
  <si>
    <t>氷の薙刀を持つ重歩兵。霊体をも容赦なく引き裂く火力</t>
    <rPh sb="0" eb="1">
      <t>コオリ</t>
    </rPh>
    <rPh sb="2" eb="4">
      <t>ナギナタ</t>
    </rPh>
    <rPh sb="5" eb="6">
      <t>モ</t>
    </rPh>
    <rPh sb="7" eb="8">
      <t>ジュウ</t>
    </rPh>
    <rPh sb="8" eb="10">
      <t>ホヘイ</t>
    </rPh>
    <rPh sb="11" eb="13">
      <t>レイタイ</t>
    </rPh>
    <rPh sb="15" eb="17">
      <t>ヨウシャ</t>
    </rPh>
    <rPh sb="19" eb="20">
      <t>ヒ</t>
    </rPh>
    <rPh sb="21" eb="22">
      <t>サ</t>
    </rPh>
    <rPh sb="23" eb="25">
      <t>カリョク</t>
    </rPh>
    <phoneticPr fontId="1"/>
  </si>
  <si>
    <t>Ice Warrior</t>
    <phoneticPr fontId="1"/>
  </si>
  <si>
    <t>10</t>
    <phoneticPr fontId="1"/>
  </si>
  <si>
    <t>氷の槍を持つ重歩兵。寒冷な州では素晴らしい耐久力に</t>
    <rPh sb="0" eb="1">
      <t>コオリ</t>
    </rPh>
    <rPh sb="2" eb="3">
      <t>ヤリ</t>
    </rPh>
    <rPh sb="4" eb="5">
      <t>モ</t>
    </rPh>
    <rPh sb="6" eb="7">
      <t>ジュウ</t>
    </rPh>
    <rPh sb="7" eb="9">
      <t>ホヘイ</t>
    </rPh>
    <rPh sb="10" eb="12">
      <t>カンレイ</t>
    </rPh>
    <rPh sb="13" eb="14">
      <t>シュウ</t>
    </rPh>
    <rPh sb="16" eb="18">
      <t>スバ</t>
    </rPh>
    <rPh sb="21" eb="24">
      <t>タイキュウリョク</t>
    </rPh>
    <phoneticPr fontId="1"/>
  </si>
  <si>
    <t>Ice Guard</t>
    <phoneticPr fontId="1"/>
  </si>
  <si>
    <t>氷の長剣と盾を持つ重歩兵。戦闘技能や士気も優れている</t>
    <rPh sb="0" eb="1">
      <t>コオリ</t>
    </rPh>
    <rPh sb="2" eb="4">
      <t>チョウケン</t>
    </rPh>
    <rPh sb="5" eb="6">
      <t>タテ</t>
    </rPh>
    <rPh sb="7" eb="8">
      <t>モ</t>
    </rPh>
    <rPh sb="9" eb="10">
      <t>ジュウ</t>
    </rPh>
    <rPh sb="10" eb="12">
      <t>ホヘイ</t>
    </rPh>
    <rPh sb="13" eb="15">
      <t>セントウ</t>
    </rPh>
    <rPh sb="15" eb="17">
      <t>ギノウ</t>
    </rPh>
    <rPh sb="18" eb="20">
      <t>シキ</t>
    </rPh>
    <rPh sb="21" eb="22">
      <t>スグ</t>
    </rPh>
    <phoneticPr fontId="1"/>
  </si>
  <si>
    <t>氷の薙刀を持つ重歩兵。高い攻撃力と防御力を併せ持つ</t>
    <rPh sb="0" eb="1">
      <t>コオリ</t>
    </rPh>
    <rPh sb="2" eb="4">
      <t>ナギナタ</t>
    </rPh>
    <rPh sb="5" eb="6">
      <t>モ</t>
    </rPh>
    <rPh sb="7" eb="8">
      <t>ジュウ</t>
    </rPh>
    <rPh sb="8" eb="10">
      <t>ホヘイ</t>
    </rPh>
    <rPh sb="11" eb="12">
      <t>タカ</t>
    </rPh>
    <rPh sb="13" eb="16">
      <t>コウゲキリョク</t>
    </rPh>
    <rPh sb="17" eb="20">
      <t>ボウギョリョク</t>
    </rPh>
    <rPh sb="21" eb="22">
      <t>アワ</t>
    </rPh>
    <rPh sb="23" eb="24">
      <t>モ</t>
    </rPh>
    <phoneticPr fontId="1"/>
  </si>
  <si>
    <t>Mournful</t>
    <phoneticPr fontId="1"/>
  </si>
  <si>
    <t>薙刀と盾を持つ重歩兵。やや大型だが冷気耐性などを欠く</t>
    <rPh sb="0" eb="2">
      <t>ナギナタ</t>
    </rPh>
    <rPh sb="3" eb="4">
      <t>タテ</t>
    </rPh>
    <rPh sb="5" eb="6">
      <t>モ</t>
    </rPh>
    <rPh sb="7" eb="8">
      <t>ジュウ</t>
    </rPh>
    <rPh sb="8" eb="10">
      <t>ホヘイ</t>
    </rPh>
    <rPh sb="13" eb="15">
      <t>オオガタ</t>
    </rPh>
    <rPh sb="17" eb="19">
      <t>レイキ</t>
    </rPh>
    <rPh sb="19" eb="21">
      <t>タイセイ</t>
    </rPh>
    <rPh sb="24" eb="25">
      <t>カ</t>
    </rPh>
    <phoneticPr fontId="1"/>
  </si>
  <si>
    <t>Arssartut</t>
    <phoneticPr fontId="1"/>
  </si>
  <si>
    <t>魔法の薙刀を持つ歩兵。傷付けた敵の力を奪い去る</t>
    <rPh sb="0" eb="2">
      <t>マホウ</t>
    </rPh>
    <rPh sb="3" eb="5">
      <t>ナギナタ</t>
    </rPh>
    <rPh sb="6" eb="7">
      <t>モ</t>
    </rPh>
    <rPh sb="8" eb="10">
      <t>ホヘイ</t>
    </rPh>
    <rPh sb="11" eb="13">
      <t>キズツ</t>
    </rPh>
    <rPh sb="15" eb="16">
      <t>テキ</t>
    </rPh>
    <rPh sb="17" eb="18">
      <t>チカラ</t>
    </rPh>
    <rPh sb="19" eb="20">
      <t>ウバ</t>
    </rPh>
    <rPh sb="21" eb="22">
      <t>サ</t>
    </rPh>
    <phoneticPr fontId="1"/>
  </si>
  <si>
    <t>Atlantian Shield Bearer</t>
  </si>
  <si>
    <t>Atlantian Light Infantry</t>
  </si>
  <si>
    <t>Atlantian Infantry</t>
  </si>
  <si>
    <t>Unsleeping</t>
    <phoneticPr fontId="1"/>
  </si>
  <si>
    <t>珊瑚の薙刀と盾を持つ重歩兵。やや大型で相応に高い筋力を持つ</t>
    <rPh sb="0" eb="2">
      <t>サンゴ</t>
    </rPh>
    <rPh sb="3" eb="5">
      <t>ナギナタ</t>
    </rPh>
    <rPh sb="6" eb="7">
      <t>タテ</t>
    </rPh>
    <rPh sb="8" eb="9">
      <t>モ</t>
    </rPh>
    <rPh sb="10" eb="11">
      <t>ジュウ</t>
    </rPh>
    <rPh sb="11" eb="13">
      <t>ホヘイ</t>
    </rPh>
    <rPh sb="16" eb="18">
      <t>オオガタ</t>
    </rPh>
    <rPh sb="19" eb="21">
      <t>ソウオウ</t>
    </rPh>
    <rPh sb="22" eb="23">
      <t>タカ</t>
    </rPh>
    <rPh sb="24" eb="26">
      <t>キンリョク</t>
    </rPh>
    <rPh sb="27" eb="28">
      <t>モ</t>
    </rPh>
    <phoneticPr fontId="1"/>
  </si>
  <si>
    <t>兵士</t>
    <rPh sb="0" eb="2">
      <t>ヘイシ</t>
    </rPh>
    <phoneticPr fontId="1"/>
  </si>
  <si>
    <t>Atlantis</t>
    <phoneticPr fontId="1"/>
  </si>
  <si>
    <t>Tungalik</t>
    <phoneticPr fontId="1"/>
  </si>
  <si>
    <t>水1死1聖1</t>
    <rPh sb="0" eb="1">
      <t>ミズ</t>
    </rPh>
    <rPh sb="2" eb="3">
      <t>シ</t>
    </rPh>
    <rPh sb="4" eb="5">
      <t>セイ</t>
    </rPh>
    <phoneticPr fontId="1"/>
  </si>
  <si>
    <t>Angakok</t>
    <phoneticPr fontId="1"/>
  </si>
  <si>
    <t>水3死2聖2</t>
    <rPh sb="0" eb="1">
      <t>ミズ</t>
    </rPh>
    <rPh sb="2" eb="3">
      <t>シ</t>
    </rPh>
    <rPh sb="4" eb="5">
      <t>セイ</t>
    </rPh>
    <phoneticPr fontId="1"/>
  </si>
  <si>
    <t>風水地死+1:100% 風水地死+1:10%</t>
    <rPh sb="0" eb="1">
      <t>カゼ</t>
    </rPh>
    <rPh sb="1" eb="2">
      <t>ミズ</t>
    </rPh>
    <rPh sb="2" eb="3">
      <t>チ</t>
    </rPh>
    <rPh sb="3" eb="4">
      <t>シ</t>
    </rPh>
    <rPh sb="12" eb="13">
      <t>カゼ</t>
    </rPh>
    <rPh sb="13" eb="14">
      <t>ミズ</t>
    </rPh>
    <rPh sb="14" eb="15">
      <t>チ</t>
    </rPh>
    <rPh sb="15" eb="16">
      <t>シ</t>
    </rPh>
    <phoneticPr fontId="1"/>
  </si>
  <si>
    <t>17+</t>
    <phoneticPr fontId="1"/>
  </si>
  <si>
    <t>Unsleeping Consort</t>
    <phoneticPr fontId="1"/>
  </si>
  <si>
    <t>聖1</t>
    <rPh sb="0" eb="1">
      <t>セイ</t>
    </rPh>
    <phoneticPr fontId="1"/>
  </si>
  <si>
    <t>Forgiving Father</t>
    <phoneticPr fontId="1"/>
  </si>
  <si>
    <t>水2星1</t>
    <rPh sb="0" eb="1">
      <t>ミズ</t>
    </rPh>
    <rPh sb="2" eb="3">
      <t>ホシ</t>
    </rPh>
    <phoneticPr fontId="1"/>
  </si>
  <si>
    <t>火水地星+1:100%</t>
    <rPh sb="0" eb="1">
      <t>ヒ</t>
    </rPh>
    <rPh sb="1" eb="2">
      <t>ミズ</t>
    </rPh>
    <rPh sb="2" eb="3">
      <t>チ</t>
    </rPh>
    <rPh sb="3" eb="4">
      <t>ホシ</t>
    </rPh>
    <phoneticPr fontId="1"/>
  </si>
  <si>
    <t>Merciful Mother</t>
    <phoneticPr fontId="1"/>
  </si>
  <si>
    <t>聖2</t>
    <rPh sb="0" eb="1">
      <t>セイ</t>
    </rPh>
    <phoneticPr fontId="1"/>
  </si>
  <si>
    <t>Atlantis</t>
    <phoneticPr fontId="1"/>
  </si>
  <si>
    <t>Summon Monster Fish</t>
    <phoneticPr fontId="1"/>
  </si>
  <si>
    <t>Send Tupilak</t>
    <phoneticPr fontId="1"/>
  </si>
  <si>
    <t>Enchantment</t>
    <phoneticPr fontId="1"/>
  </si>
  <si>
    <t>Send Tupilak</t>
    <phoneticPr fontId="1"/>
  </si>
  <si>
    <t>死3</t>
    <rPh sb="0" eb="1">
      <t>シ</t>
    </rPh>
    <phoneticPr fontId="1"/>
  </si>
  <si>
    <t>水1</t>
    <rPh sb="0" eb="1">
      <t>ミズ</t>
    </rPh>
    <phoneticPr fontId="1"/>
  </si>
  <si>
    <t>儀式</t>
    <rPh sb="0" eb="2">
      <t>ギシキ</t>
    </rPh>
    <phoneticPr fontId="1"/>
  </si>
  <si>
    <t>陸上専用</t>
    <rPh sb="0" eb="2">
      <t>リクジョウ</t>
    </rPh>
    <rPh sb="2" eb="4">
      <t>センヨウ</t>
    </rPh>
    <phoneticPr fontId="1"/>
  </si>
  <si>
    <t>暗殺派遣</t>
    <rPh sb="0" eb="2">
      <t>アンサツ</t>
    </rPh>
    <rPh sb="2" eb="4">
      <t>ハケン</t>
    </rPh>
    <phoneticPr fontId="1"/>
  </si>
  <si>
    <t>指定した州の敵指揮官1体をTupilakが暗殺します</t>
    <phoneticPr fontId="1"/>
  </si>
  <si>
    <t>Tupilak</t>
    <phoneticPr fontId="1"/>
  </si>
  <si>
    <t>遠隔儀式</t>
    <rPh sb="0" eb="2">
      <t>エンカク</t>
    </rPh>
    <rPh sb="2" eb="4">
      <t>ギシキ</t>
    </rPh>
    <phoneticPr fontId="1"/>
  </si>
  <si>
    <t>Seal Hunter:10　Snow Warrior:10</t>
    <phoneticPr fontId="1"/>
  </si>
  <si>
    <t>Warriorは槍装備</t>
    <rPh sb="8" eb="9">
      <t>ヤリ</t>
    </rPh>
    <rPh sb="9" eb="11">
      <t>ソウビ</t>
    </rPh>
    <phoneticPr fontId="1"/>
  </si>
  <si>
    <t>Snow Warriorは薙刀装備</t>
    <rPh sb="13" eb="15">
      <t>ナギナタ</t>
    </rPh>
    <rPh sb="15" eb="17">
      <t>ソウビ</t>
    </rPh>
    <phoneticPr fontId="1"/>
  </si>
  <si>
    <t>Snow Warrior:10　Ice Warrior:5</t>
    <phoneticPr fontId="1"/>
  </si>
  <si>
    <t>Consort</t>
    <phoneticPr fontId="1"/>
  </si>
  <si>
    <t>Atlantian Militia:10　Atlantian Shield Bearer:10</t>
    <phoneticPr fontId="1"/>
  </si>
  <si>
    <t>Atlantian Militia:10　Atlantian Light Infantry:10</t>
    <phoneticPr fontId="1"/>
  </si>
  <si>
    <t>Seal Hunter:6</t>
    <phoneticPr fontId="1"/>
  </si>
  <si>
    <t>Atlantian Infantry:10</t>
    <phoneticPr fontId="1"/>
  </si>
  <si>
    <t>Atlantisの二度目の陥落、そしてR'lyehの手によるCoral Queenらの破滅により、Atlantianは海から退却することを余儀なくされました。
少数のKing of the Deepの生き残りは、氷と骨の見捨てられた海岸で、眠れる神と契約を結びました。
AtlantianのShamblerの王、Angakutは骨のカルトを率い、Atlantisの歴史上前例のない死の魔法を実践します。
Angakutは捕らえたCaelianのIce Crafterらにその技術の秘密を明かすよう強要し、今では大部分のAtlantianは魔法の氷の武具を用います。
彼らの大都市さえも、結合された浮氷の上に築き上げられています。</t>
    <phoneticPr fontId="1"/>
  </si>
  <si>
    <t>Traitor Prince</t>
  </si>
  <si>
    <t>Illithid Lord</t>
  </si>
  <si>
    <t>Star Child</t>
  </si>
  <si>
    <t>Starspawn</t>
  </si>
  <si>
    <t>115+</t>
  </si>
  <si>
    <t>Hybrid Commander</t>
  </si>
  <si>
    <t>Void Cultist</t>
    <phoneticPr fontId="1"/>
  </si>
  <si>
    <t>城</t>
    <rPh sb="0" eb="1">
      <t>シロ</t>
    </rPh>
    <phoneticPr fontId="1"/>
  </si>
  <si>
    <t>聖職者</t>
    <rPh sb="0" eb="3">
      <t>セイショクシャ</t>
    </rPh>
    <phoneticPr fontId="1"/>
  </si>
  <si>
    <t>レベル1の聖職者。たまに星魔法を持つが最初から発狂</t>
    <rPh sb="5" eb="8">
      <t>セイショクシャ</t>
    </rPh>
    <rPh sb="12" eb="13">
      <t>ホシ</t>
    </rPh>
    <rPh sb="13" eb="15">
      <t>マホウ</t>
    </rPh>
    <rPh sb="16" eb="17">
      <t>モ</t>
    </rPh>
    <rPh sb="19" eb="21">
      <t>サイショ</t>
    </rPh>
    <rPh sb="23" eb="25">
      <t>ハッキョウ</t>
    </rPh>
    <phoneticPr fontId="1"/>
  </si>
  <si>
    <t>10+</t>
    <phoneticPr fontId="1"/>
  </si>
  <si>
    <t>16</t>
    <phoneticPr fontId="1"/>
  </si>
  <si>
    <t>Cultist</t>
    <phoneticPr fontId="1"/>
  </si>
  <si>
    <t>聖（海水）</t>
    <rPh sb="0" eb="1">
      <t>セイ</t>
    </rPh>
    <rPh sb="2" eb="3">
      <t>ウミ</t>
    </rPh>
    <rPh sb="3" eb="4">
      <t>ミズ</t>
    </rPh>
    <phoneticPr fontId="1"/>
  </si>
  <si>
    <t>レベル1の聖職者。最初から酷く狂っている</t>
    <rPh sb="5" eb="8">
      <t>セイショクシャ</t>
    </rPh>
    <rPh sb="9" eb="11">
      <t>サイショ</t>
    </rPh>
    <rPh sb="13" eb="14">
      <t>ヒド</t>
    </rPh>
    <rPh sb="15" eb="16">
      <t>クル</t>
    </rPh>
    <phoneticPr fontId="1"/>
  </si>
  <si>
    <t>f</t>
    <phoneticPr fontId="1"/>
  </si>
  <si>
    <t>聖（城外）</t>
    <rPh sb="0" eb="1">
      <t>セイ</t>
    </rPh>
    <rPh sb="2" eb="3">
      <t>シロ</t>
    </rPh>
    <rPh sb="3" eb="4">
      <t>ソト</t>
    </rPh>
    <phoneticPr fontId="1"/>
  </si>
  <si>
    <t>Hybrid Cultist</t>
    <phoneticPr fontId="1"/>
  </si>
  <si>
    <t>聖（岸浜）</t>
    <rPh sb="0" eb="1">
      <t>セイ</t>
    </rPh>
    <rPh sb="2" eb="3">
      <t>キシ</t>
    </rPh>
    <rPh sb="3" eb="4">
      <t>ハマ</t>
    </rPh>
    <phoneticPr fontId="1"/>
  </si>
  <si>
    <t>レベル1の聖職者。星魔法を持ちやすい</t>
    <rPh sb="5" eb="8">
      <t>セイショクシャ</t>
    </rPh>
    <rPh sb="9" eb="10">
      <t>ホシ</t>
    </rPh>
    <rPh sb="10" eb="12">
      <t>マホウ</t>
    </rPh>
    <rPh sb="13" eb="14">
      <t>モ</t>
    </rPh>
    <phoneticPr fontId="1"/>
  </si>
  <si>
    <t>40+</t>
    <phoneticPr fontId="1"/>
  </si>
  <si>
    <t>レベル1の聖職者。内陸でも湧くが海には入れない</t>
    <rPh sb="5" eb="8">
      <t>セイショクシャ</t>
    </rPh>
    <rPh sb="9" eb="11">
      <t>ナイリク</t>
    </rPh>
    <rPh sb="13" eb="14">
      <t>ワ</t>
    </rPh>
    <rPh sb="16" eb="17">
      <t>ウミ</t>
    </rPh>
    <rPh sb="19" eb="20">
      <t>ハイ</t>
    </rPh>
    <phoneticPr fontId="1"/>
  </si>
  <si>
    <t>y</t>
    <phoneticPr fontId="1"/>
  </si>
  <si>
    <t>y</t>
    <phoneticPr fontId="1"/>
  </si>
  <si>
    <t>指揮官</t>
    <rPh sb="0" eb="3">
      <t>シキカン</t>
    </rPh>
    <phoneticPr fontId="1"/>
  </si>
  <si>
    <t>Meteorite Guard</t>
  </si>
  <si>
    <t>6</t>
  </si>
  <si>
    <t>Crab Hybrid</t>
  </si>
  <si>
    <t>Illithid</t>
  </si>
  <si>
    <t>Illithid Soldier</t>
  </si>
  <si>
    <t>Hybrid</t>
    <phoneticPr fontId="1"/>
  </si>
  <si>
    <t>岸</t>
    <rPh sb="0" eb="1">
      <t>キシ</t>
    </rPh>
    <phoneticPr fontId="1"/>
  </si>
  <si>
    <t>歩兵</t>
    <rPh sb="0" eb="2">
      <t>ホヘイ</t>
    </rPh>
    <phoneticPr fontId="1"/>
  </si>
  <si>
    <t>14</t>
    <phoneticPr fontId="1"/>
  </si>
  <si>
    <t>Hybrid Trooper</t>
    <phoneticPr fontId="1"/>
  </si>
  <si>
    <t>槍、触手、盾を持つ軽歩兵。防具が全体的に強化されている</t>
    <rPh sb="0" eb="1">
      <t>ヤリ</t>
    </rPh>
    <rPh sb="2" eb="4">
      <t>ショクシュ</t>
    </rPh>
    <rPh sb="5" eb="6">
      <t>タテ</t>
    </rPh>
    <rPh sb="7" eb="8">
      <t>モ</t>
    </rPh>
    <rPh sb="9" eb="10">
      <t>ケイ</t>
    </rPh>
    <rPh sb="10" eb="12">
      <t>ホヘイ</t>
    </rPh>
    <rPh sb="13" eb="15">
      <t>ボウグ</t>
    </rPh>
    <rPh sb="16" eb="19">
      <t>ゼンタイテキ</t>
    </rPh>
    <rPh sb="20" eb="22">
      <t>キョウカ</t>
    </rPh>
    <phoneticPr fontId="1"/>
  </si>
  <si>
    <t>12</t>
    <phoneticPr fontId="1"/>
  </si>
  <si>
    <t>Hybrid Soldier</t>
    <phoneticPr fontId="1"/>
  </si>
  <si>
    <t>三叉矛を持つ歩兵。防具は半端だが攻撃力は十分</t>
    <rPh sb="0" eb="2">
      <t>サンサ</t>
    </rPh>
    <rPh sb="2" eb="3">
      <t>ホコ</t>
    </rPh>
    <rPh sb="4" eb="5">
      <t>モ</t>
    </rPh>
    <rPh sb="6" eb="8">
      <t>ホヘイ</t>
    </rPh>
    <rPh sb="9" eb="11">
      <t>ボウグ</t>
    </rPh>
    <rPh sb="12" eb="14">
      <t>ハンパ</t>
    </rPh>
    <rPh sb="16" eb="19">
      <t>コウゲキリョク</t>
    </rPh>
    <rPh sb="20" eb="22">
      <t>ジュウブン</t>
    </rPh>
    <phoneticPr fontId="1"/>
  </si>
  <si>
    <t>Hybrid</t>
    <phoneticPr fontId="1"/>
  </si>
  <si>
    <t>自（岸）</t>
    <rPh sb="0" eb="1">
      <t>ジ</t>
    </rPh>
    <rPh sb="2" eb="3">
      <t>キシ</t>
    </rPh>
    <phoneticPr fontId="1"/>
  </si>
  <si>
    <t>触手を持つ軽歩兵。生産は自動で無償だが維持費は喰う</t>
    <rPh sb="0" eb="2">
      <t>ショクシュ</t>
    </rPh>
    <rPh sb="3" eb="4">
      <t>モ</t>
    </rPh>
    <rPh sb="5" eb="6">
      <t>ケイ</t>
    </rPh>
    <rPh sb="6" eb="8">
      <t>ホヘイ</t>
    </rPh>
    <rPh sb="9" eb="11">
      <t>セイサン</t>
    </rPh>
    <rPh sb="12" eb="14">
      <t>ジドウ</t>
    </rPh>
    <rPh sb="15" eb="17">
      <t>ムショウ</t>
    </rPh>
    <rPh sb="19" eb="22">
      <t>イジヒ</t>
    </rPh>
    <rPh sb="23" eb="24">
      <t>ク</t>
    </rPh>
    <phoneticPr fontId="1"/>
  </si>
  <si>
    <t>触手二本を持つ軽歩兵。軽装の敵を地味に削る</t>
    <rPh sb="0" eb="2">
      <t>ショクシュ</t>
    </rPh>
    <rPh sb="2" eb="4">
      <t>ニホン</t>
    </rPh>
    <rPh sb="5" eb="6">
      <t>モ</t>
    </rPh>
    <rPh sb="7" eb="8">
      <t>ケイ</t>
    </rPh>
    <rPh sb="8" eb="10">
      <t>ホヘイ</t>
    </rPh>
    <rPh sb="11" eb="13">
      <t>ケイソウ</t>
    </rPh>
    <rPh sb="14" eb="15">
      <t>テキ</t>
    </rPh>
    <rPh sb="16" eb="18">
      <t>ジミ</t>
    </rPh>
    <rPh sb="19" eb="20">
      <t>ケズ</t>
    </rPh>
    <phoneticPr fontId="1"/>
  </si>
  <si>
    <t>槍と触手を持つ軽歩兵。触手は攻撃力こそ低いが防御貫通</t>
    <rPh sb="0" eb="1">
      <t>ヤリ</t>
    </rPh>
    <rPh sb="2" eb="4">
      <t>ショクシュ</t>
    </rPh>
    <rPh sb="5" eb="6">
      <t>モ</t>
    </rPh>
    <rPh sb="7" eb="8">
      <t>ケイ</t>
    </rPh>
    <rPh sb="8" eb="10">
      <t>ホヘイ</t>
    </rPh>
    <rPh sb="11" eb="13">
      <t>ショクシュ</t>
    </rPh>
    <rPh sb="14" eb="17">
      <t>コウゲキリョク</t>
    </rPh>
    <rPh sb="19" eb="20">
      <t>ヒク</t>
    </rPh>
    <rPh sb="22" eb="24">
      <t>ボウギョ</t>
    </rPh>
    <rPh sb="24" eb="26">
      <t>カンツウ</t>
    </rPh>
    <phoneticPr fontId="1"/>
  </si>
  <si>
    <t>棍棒と触手を持つ軽歩兵。鎧も一応は着ている</t>
    <rPh sb="0" eb="2">
      <t>コンボウ</t>
    </rPh>
    <rPh sb="3" eb="5">
      <t>ショクシュ</t>
    </rPh>
    <rPh sb="6" eb="7">
      <t>モ</t>
    </rPh>
    <rPh sb="8" eb="9">
      <t>ケイ</t>
    </rPh>
    <rPh sb="9" eb="11">
      <t>ホヘイ</t>
    </rPh>
    <rPh sb="12" eb="13">
      <t>ヨロイ</t>
    </rPh>
    <rPh sb="14" eb="16">
      <t>イチオウ</t>
    </rPh>
    <rPh sb="17" eb="18">
      <t>キ</t>
    </rPh>
    <phoneticPr fontId="1"/>
  </si>
  <si>
    <t>槍と触手を持つ軽歩兵。他よりHPや筋力に恵まれている</t>
    <rPh sb="0" eb="1">
      <t>ヤリ</t>
    </rPh>
    <rPh sb="2" eb="4">
      <t>ショクシュ</t>
    </rPh>
    <rPh sb="5" eb="6">
      <t>モ</t>
    </rPh>
    <rPh sb="7" eb="8">
      <t>ケイ</t>
    </rPh>
    <rPh sb="8" eb="10">
      <t>ホヘイ</t>
    </rPh>
    <rPh sb="11" eb="12">
      <t>ホカ</t>
    </rPh>
    <rPh sb="17" eb="19">
      <t>キンリョク</t>
    </rPh>
    <rPh sb="20" eb="21">
      <t>メグ</t>
    </rPh>
    <phoneticPr fontId="1"/>
  </si>
  <si>
    <t>Mad One</t>
    <phoneticPr fontId="1"/>
  </si>
  <si>
    <t>狂った半魚人。攻撃力は案外高いが能力が低すぎる</t>
    <rPh sb="0" eb="1">
      <t>クル</t>
    </rPh>
    <rPh sb="3" eb="6">
      <t>ハンギョジン</t>
    </rPh>
    <rPh sb="7" eb="10">
      <t>コウゲキリョク</t>
    </rPh>
    <rPh sb="11" eb="13">
      <t>アンガイ</t>
    </rPh>
    <rPh sb="13" eb="14">
      <t>タカ</t>
    </rPh>
    <rPh sb="16" eb="18">
      <t>ノウリョク</t>
    </rPh>
    <rPh sb="19" eb="20">
      <t>ヒク</t>
    </rPh>
    <phoneticPr fontId="1"/>
  </si>
  <si>
    <t>Mad Merman</t>
    <phoneticPr fontId="1"/>
  </si>
  <si>
    <t>狂った人魚。素手なので肉壁以外にはなり得ない</t>
    <rPh sb="0" eb="1">
      <t>クル</t>
    </rPh>
    <rPh sb="3" eb="5">
      <t>ニンギョ</t>
    </rPh>
    <rPh sb="6" eb="8">
      <t>スデ</t>
    </rPh>
    <rPh sb="11" eb="12">
      <t>ニク</t>
    </rPh>
    <rPh sb="12" eb="13">
      <t>カベ</t>
    </rPh>
    <rPh sb="13" eb="15">
      <t>イガイ</t>
    </rPh>
    <rPh sb="19" eb="20">
      <t>エ</t>
    </rPh>
    <phoneticPr fontId="1"/>
  </si>
  <si>
    <t>Deep One Dreamer</t>
    <phoneticPr fontId="1"/>
  </si>
  <si>
    <t>短剣を持つ半魚人。武器があるのは良いが戦闘技能は低い</t>
    <rPh sb="0" eb="2">
      <t>タンケン</t>
    </rPh>
    <rPh sb="3" eb="4">
      <t>モ</t>
    </rPh>
    <rPh sb="5" eb="8">
      <t>ハンギョジン</t>
    </rPh>
    <rPh sb="9" eb="11">
      <t>ブキ</t>
    </rPh>
    <rPh sb="16" eb="17">
      <t>ヨ</t>
    </rPh>
    <rPh sb="19" eb="21">
      <t>セントウ</t>
    </rPh>
    <rPh sb="21" eb="23">
      <t>ギノウ</t>
    </rPh>
    <rPh sb="24" eb="25">
      <t>ヒク</t>
    </rPh>
    <phoneticPr fontId="1"/>
  </si>
  <si>
    <t>10</t>
    <phoneticPr fontId="1"/>
  </si>
  <si>
    <t>Merman Dreamer</t>
    <phoneticPr fontId="1"/>
  </si>
  <si>
    <t>短剣を持つ人魚。魔法抵抗が高いが活かせる機会は少ない</t>
    <rPh sb="0" eb="2">
      <t>タンケン</t>
    </rPh>
    <rPh sb="3" eb="4">
      <t>モ</t>
    </rPh>
    <rPh sb="5" eb="7">
      <t>ニンギョ</t>
    </rPh>
    <rPh sb="8" eb="10">
      <t>マホウ</t>
    </rPh>
    <rPh sb="10" eb="12">
      <t>テイコウ</t>
    </rPh>
    <rPh sb="13" eb="14">
      <t>タカ</t>
    </rPh>
    <rPh sb="16" eb="17">
      <t>イ</t>
    </rPh>
    <rPh sb="20" eb="22">
      <t>キカイ</t>
    </rPh>
    <rPh sb="23" eb="24">
      <t>スク</t>
    </rPh>
    <phoneticPr fontId="1"/>
  </si>
  <si>
    <t>Triton Dreamer</t>
    <phoneticPr fontId="1"/>
  </si>
  <si>
    <t>短剣を持つ水棲人魚。陸に出せないため不良在庫になりがち</t>
    <rPh sb="0" eb="2">
      <t>タンケン</t>
    </rPh>
    <rPh sb="3" eb="4">
      <t>モ</t>
    </rPh>
    <rPh sb="5" eb="7">
      <t>スイセイ</t>
    </rPh>
    <rPh sb="7" eb="9">
      <t>ニンギョ</t>
    </rPh>
    <rPh sb="10" eb="11">
      <t>オカ</t>
    </rPh>
    <rPh sb="12" eb="13">
      <t>ダ</t>
    </rPh>
    <rPh sb="18" eb="20">
      <t>フリョウ</t>
    </rPh>
    <rPh sb="20" eb="22">
      <t>ザイコ</t>
    </rPh>
    <phoneticPr fontId="1"/>
  </si>
  <si>
    <t>Mad Cultist</t>
    <phoneticPr fontId="1"/>
  </si>
  <si>
    <t>聖（陸内）</t>
    <rPh sb="0" eb="1">
      <t>セイ</t>
    </rPh>
    <rPh sb="2" eb="3">
      <t>リク</t>
    </rPh>
    <rPh sb="3" eb="4">
      <t>ウチ</t>
    </rPh>
    <phoneticPr fontId="1"/>
  </si>
  <si>
    <t>レベル1の聖職者。星魔法の所有率が最も高い</t>
    <rPh sb="5" eb="8">
      <t>セイショクシャ</t>
    </rPh>
    <rPh sb="9" eb="10">
      <t>ホシ</t>
    </rPh>
    <rPh sb="10" eb="12">
      <t>マホウ</t>
    </rPh>
    <rPh sb="13" eb="15">
      <t>ショユウ</t>
    </rPh>
    <rPh sb="15" eb="16">
      <t>リツ</t>
    </rPh>
    <rPh sb="17" eb="18">
      <t>モット</t>
    </rPh>
    <rPh sb="19" eb="20">
      <t>タカ</t>
    </rPh>
    <phoneticPr fontId="1"/>
  </si>
  <si>
    <t>兵士</t>
    <rPh sb="0" eb="2">
      <t>ヘイシ</t>
    </rPh>
    <phoneticPr fontId="1"/>
  </si>
  <si>
    <t>Mad Hybrid</t>
    <phoneticPr fontId="1"/>
  </si>
  <si>
    <t>狂った雑種人。触手二本を持つが軽装相手にしか通らない</t>
    <rPh sb="0" eb="1">
      <t>クル</t>
    </rPh>
    <rPh sb="3" eb="5">
      <t>ザッシュ</t>
    </rPh>
    <rPh sb="5" eb="6">
      <t>ジン</t>
    </rPh>
    <rPh sb="7" eb="9">
      <t>ショクシュ</t>
    </rPh>
    <rPh sb="9" eb="11">
      <t>ニホン</t>
    </rPh>
    <rPh sb="12" eb="13">
      <t>モ</t>
    </rPh>
    <rPh sb="15" eb="17">
      <t>ケイソウ</t>
    </rPh>
    <rPh sb="17" eb="19">
      <t>アイテ</t>
    </rPh>
    <rPh sb="22" eb="23">
      <t>トオ</t>
    </rPh>
    <phoneticPr fontId="1"/>
  </si>
  <si>
    <t>Human Dreamer</t>
    <phoneticPr fontId="1"/>
  </si>
  <si>
    <t>熊手を持つ人間。技量は欠くが武器が長いだけ他よりは強い</t>
    <rPh sb="0" eb="2">
      <t>クマデ</t>
    </rPh>
    <rPh sb="3" eb="4">
      <t>モ</t>
    </rPh>
    <rPh sb="5" eb="7">
      <t>ニンゲン</t>
    </rPh>
    <rPh sb="8" eb="10">
      <t>ギリョウ</t>
    </rPh>
    <rPh sb="11" eb="12">
      <t>カ</t>
    </rPh>
    <rPh sb="14" eb="16">
      <t>ブキ</t>
    </rPh>
    <rPh sb="17" eb="18">
      <t>ナガ</t>
    </rPh>
    <rPh sb="21" eb="22">
      <t>ホカ</t>
    </rPh>
    <rPh sb="25" eb="26">
      <t>ツヨ</t>
    </rPh>
    <phoneticPr fontId="1"/>
  </si>
  <si>
    <t>Madman</t>
    <phoneticPr fontId="1"/>
  </si>
  <si>
    <t>狂った人間。半裸で魚を振り回すだけの賑やかし</t>
    <rPh sb="0" eb="1">
      <t>クル</t>
    </rPh>
    <rPh sb="3" eb="5">
      <t>ニンゲン</t>
    </rPh>
    <rPh sb="6" eb="8">
      <t>ハンラ</t>
    </rPh>
    <rPh sb="9" eb="10">
      <t>サカナ</t>
    </rPh>
    <rPh sb="11" eb="12">
      <t>フ</t>
    </rPh>
    <rPh sb="13" eb="14">
      <t>マワ</t>
    </rPh>
    <rPh sb="18" eb="19">
      <t>ニギ</t>
    </rPh>
    <phoneticPr fontId="1"/>
  </si>
  <si>
    <t>R'lyeh</t>
    <phoneticPr fontId="1"/>
  </si>
  <si>
    <t>Slave Priest</t>
    <phoneticPr fontId="1"/>
  </si>
  <si>
    <t>海</t>
    <rPh sb="0" eb="1">
      <t>ウミ</t>
    </rPh>
    <phoneticPr fontId="1"/>
  </si>
  <si>
    <t>聖1</t>
    <rPh sb="0" eb="1">
      <t>セイ</t>
    </rPh>
    <phoneticPr fontId="1"/>
  </si>
  <si>
    <t>Slave Mage</t>
    <phoneticPr fontId="1"/>
  </si>
  <si>
    <t>水2星1</t>
    <rPh sb="0" eb="1">
      <t>ミズ</t>
    </rPh>
    <rPh sb="2" eb="3">
      <t>ホシ</t>
    </rPh>
    <phoneticPr fontId="1"/>
  </si>
  <si>
    <t>水地星緑+1:100%</t>
    <rPh sb="0" eb="1">
      <t>ミズ</t>
    </rPh>
    <rPh sb="1" eb="2">
      <t>チ</t>
    </rPh>
    <rPh sb="2" eb="3">
      <t>ホシ</t>
    </rPh>
    <rPh sb="3" eb="4">
      <t>ミドリ</t>
    </rPh>
    <phoneticPr fontId="1"/>
  </si>
  <si>
    <t>Star Child</t>
    <phoneticPr fontId="1"/>
  </si>
  <si>
    <t>海岸</t>
    <rPh sb="0" eb="1">
      <t>ウミ</t>
    </rPh>
    <rPh sb="1" eb="2">
      <t>キシ</t>
    </rPh>
    <phoneticPr fontId="1"/>
  </si>
  <si>
    <t>星1</t>
    <rPh sb="0" eb="1">
      <t>ホシ</t>
    </rPh>
    <phoneticPr fontId="1"/>
  </si>
  <si>
    <t>Starspawn</t>
    <phoneticPr fontId="1"/>
  </si>
  <si>
    <t>星1聖2</t>
    <rPh sb="0" eb="1">
      <t>ホシ</t>
    </rPh>
    <rPh sb="2" eb="3">
      <t>セイ</t>
    </rPh>
    <phoneticPr fontId="1"/>
  </si>
  <si>
    <t>水地星死+1:100%</t>
    <rPh sb="0" eb="1">
      <t>ミズ</t>
    </rPh>
    <rPh sb="1" eb="2">
      <t>チ</t>
    </rPh>
    <rPh sb="2" eb="3">
      <t>ホシ</t>
    </rPh>
    <rPh sb="3" eb="4">
      <t>シ</t>
    </rPh>
    <phoneticPr fontId="1"/>
  </si>
  <si>
    <t>都</t>
    <rPh sb="0" eb="1">
      <t>ミヤコ</t>
    </rPh>
    <phoneticPr fontId="1"/>
  </si>
  <si>
    <t>水1星3</t>
    <rPh sb="0" eb="1">
      <t>ミズ</t>
    </rPh>
    <rPh sb="2" eb="3">
      <t>ホシ</t>
    </rPh>
    <phoneticPr fontId="1"/>
  </si>
  <si>
    <t>水地星死+1:100% 水地星死+1:100% 水地星死+1:10%</t>
    <rPh sb="0" eb="1">
      <t>ミズ</t>
    </rPh>
    <rPh sb="1" eb="2">
      <t>チ</t>
    </rPh>
    <rPh sb="2" eb="3">
      <t>ホシ</t>
    </rPh>
    <rPh sb="3" eb="4">
      <t>シ</t>
    </rPh>
    <rPh sb="12" eb="13">
      <t>ミズ</t>
    </rPh>
    <rPh sb="13" eb="14">
      <t>チ</t>
    </rPh>
    <rPh sb="14" eb="15">
      <t>ホシ</t>
    </rPh>
    <rPh sb="15" eb="16">
      <t>シ</t>
    </rPh>
    <rPh sb="24" eb="25">
      <t>ミズ</t>
    </rPh>
    <rPh sb="25" eb="26">
      <t>チ</t>
    </rPh>
    <rPh sb="26" eb="27">
      <t>ホシ</t>
    </rPh>
    <rPh sb="27" eb="28">
      <t>シ</t>
    </rPh>
    <phoneticPr fontId="1"/>
  </si>
  <si>
    <t>Cultist</t>
    <phoneticPr fontId="1"/>
  </si>
  <si>
    <t>星+1:30%</t>
    <rPh sb="0" eb="1">
      <t>ホシ</t>
    </rPh>
    <phoneticPr fontId="1"/>
  </si>
  <si>
    <t>0+</t>
    <phoneticPr fontId="1"/>
  </si>
  <si>
    <t>Hybrid Cultist</t>
    <phoneticPr fontId="1"/>
  </si>
  <si>
    <t>星+1:40%</t>
    <rPh sb="0" eb="1">
      <t>ホシ</t>
    </rPh>
    <phoneticPr fontId="1"/>
  </si>
  <si>
    <t>Mad Cultist</t>
    <phoneticPr fontId="1"/>
  </si>
  <si>
    <t>星+1:50%</t>
    <rPh sb="0" eb="1">
      <t>ホシ</t>
    </rPh>
    <phoneticPr fontId="1"/>
  </si>
  <si>
    <t>Void Cultist</t>
    <phoneticPr fontId="1"/>
  </si>
  <si>
    <t>星+1:20%</t>
    <rPh sb="0" eb="1">
      <t>ホシ</t>
    </rPh>
    <phoneticPr fontId="1"/>
  </si>
  <si>
    <t>Void Spectre</t>
    <phoneticPr fontId="1"/>
  </si>
  <si>
    <t>呼</t>
    <rPh sb="0" eb="1">
      <t>コ</t>
    </rPh>
    <phoneticPr fontId="1"/>
  </si>
  <si>
    <t>星4</t>
    <rPh sb="0" eb="1">
      <t>ホシ</t>
    </rPh>
    <phoneticPr fontId="1"/>
  </si>
  <si>
    <t>R'lyeh</t>
    <phoneticPr fontId="1"/>
  </si>
  <si>
    <t>Contact Void Spectre</t>
    <phoneticPr fontId="1"/>
  </si>
  <si>
    <t>Dreams of R'lyeh</t>
    <phoneticPr fontId="1"/>
  </si>
  <si>
    <t>Conjuration</t>
    <phoneticPr fontId="1"/>
  </si>
  <si>
    <t>Contact Void Spectre</t>
    <phoneticPr fontId="1"/>
  </si>
  <si>
    <t>星3</t>
    <rPh sb="0" eb="1">
      <t>ホシ</t>
    </rPh>
    <phoneticPr fontId="1"/>
  </si>
  <si>
    <t>儀式</t>
    <rPh sb="0" eb="2">
      <t>ギシキ</t>
    </rPh>
    <phoneticPr fontId="1"/>
  </si>
  <si>
    <t>水陸両用</t>
    <rPh sb="0" eb="2">
      <t>スイリク</t>
    </rPh>
    <rPh sb="2" eb="4">
      <t>リョウヨウ</t>
    </rPh>
    <phoneticPr fontId="1"/>
  </si>
  <si>
    <t>指揮官召喚</t>
    <rPh sb="0" eb="3">
      <t>シキカン</t>
    </rPh>
    <rPh sb="3" eb="5">
      <t>ショウカン</t>
    </rPh>
    <phoneticPr fontId="1"/>
  </si>
  <si>
    <t>敵の州に狂気を振りまく霊Void Spectreを召喚します</t>
    <rPh sb="0" eb="1">
      <t>テキ</t>
    </rPh>
    <rPh sb="2" eb="3">
      <t>シュウ</t>
    </rPh>
    <rPh sb="4" eb="6">
      <t>キョウキ</t>
    </rPh>
    <rPh sb="7" eb="8">
      <t>フ</t>
    </rPh>
    <rPh sb="11" eb="12">
      <t>レイ</t>
    </rPh>
    <rPh sb="25" eb="27">
      <t>ショウカン</t>
    </rPh>
    <phoneticPr fontId="1"/>
  </si>
  <si>
    <t>Void Spectre</t>
    <phoneticPr fontId="1"/>
  </si>
  <si>
    <t>Thaumaturgy</t>
    <phoneticPr fontId="1"/>
  </si>
  <si>
    <t>Dreams of R'lyeh</t>
    <phoneticPr fontId="1"/>
  </si>
  <si>
    <t>星4</t>
    <rPh sb="0" eb="1">
      <t>ホシ</t>
    </rPh>
    <phoneticPr fontId="1"/>
  </si>
  <si>
    <t>暗殺派遣</t>
    <rPh sb="0" eb="2">
      <t>アンサツ</t>
    </rPh>
    <rPh sb="2" eb="4">
      <t>ハケン</t>
    </rPh>
    <phoneticPr fontId="1"/>
  </si>
  <si>
    <t>指定した州の敵指揮官1体をVoidへ引き込み暗殺しようと試みます</t>
    <rPh sb="18" eb="19">
      <t>ヒ</t>
    </rPh>
    <rPh sb="20" eb="21">
      <t>コ</t>
    </rPh>
    <rPh sb="22" eb="24">
      <t>アンサツ</t>
    </rPh>
    <rPh sb="28" eb="29">
      <t>ココロ</t>
    </rPh>
    <phoneticPr fontId="1"/>
  </si>
  <si>
    <t>遠隔儀式\n潜伏中の敵にも影響</t>
    <rPh sb="0" eb="2">
      <t>エンカク</t>
    </rPh>
    <rPh sb="2" eb="4">
      <t>ギシキ</t>
    </rPh>
    <rPh sb="6" eb="9">
      <t>センプクチュウ</t>
    </rPh>
    <rPh sb="10" eb="11">
      <t>テキ</t>
    </rPh>
    <rPh sb="13" eb="15">
      <t>エイキョウ</t>
    </rPh>
    <phoneticPr fontId="1"/>
  </si>
  <si>
    <t>Anemone Mace</t>
    <phoneticPr fontId="1"/>
  </si>
  <si>
    <t>Jellyberd</t>
    <phoneticPr fontId="1"/>
  </si>
  <si>
    <t>Illithid Lord</t>
    <phoneticPr fontId="1"/>
  </si>
  <si>
    <t>Lobo Guard:20　Slave Trooper:10</t>
    <phoneticPr fontId="1"/>
  </si>
  <si>
    <t>TrooperはAtlantian</t>
    <phoneticPr fontId="1"/>
  </si>
  <si>
    <t>Starspawn</t>
    <phoneticPr fontId="1"/>
  </si>
  <si>
    <t>Slave Guardian:10　Shambler Thrall:5</t>
    <phoneticPr fontId="1"/>
  </si>
  <si>
    <t>Starspawnは聖職者版、GuardianはAtlantianの重装版</t>
    <rPh sb="10" eb="13">
      <t>セイショクシャ</t>
    </rPh>
    <rPh sb="13" eb="14">
      <t>バン</t>
    </rPh>
    <rPh sb="34" eb="35">
      <t>ジュウ</t>
    </rPh>
    <rPh sb="35" eb="36">
      <t>ソウ</t>
    </rPh>
    <rPh sb="36" eb="37">
      <t>バン</t>
    </rPh>
    <phoneticPr fontId="1"/>
  </si>
  <si>
    <t>Illithid Soldier:2　Slave Guardian:4</t>
    <phoneticPr fontId="1"/>
  </si>
  <si>
    <t>Captain</t>
    <phoneticPr fontId="1"/>
  </si>
  <si>
    <t>Archer:10</t>
    <phoneticPr fontId="1"/>
  </si>
  <si>
    <t>トリトン、マーマン、アトランティアン、イリシッド</t>
    <phoneticPr fontId="1"/>
  </si>
  <si>
    <t>Castle</t>
    <phoneticPr fontId="1"/>
  </si>
  <si>
    <t>Standard</t>
    <phoneticPr fontId="1"/>
  </si>
  <si>
    <t>Sea</t>
    <phoneticPr fontId="1"/>
  </si>
  <si>
    <t>The City of Unfullfilled Dreams, The Void Gate</t>
    <phoneticPr fontId="1"/>
  </si>
  <si>
    <t>星の魔術師によるVoid Beingの召喚が可能</t>
    <phoneticPr fontId="1"/>
  </si>
  <si>
    <t>人口が減少、Void Sanityを持たないものが発狂、狂人やVoidの生物を自動生産</t>
    <rPh sb="0" eb="2">
      <t>ジンコウ</t>
    </rPh>
    <rPh sb="3" eb="5">
      <t>ゲンショウ</t>
    </rPh>
    <rPh sb="18" eb="19">
      <t>モ</t>
    </rPh>
    <rPh sb="25" eb="27">
      <t>ハッキョウ</t>
    </rPh>
    <rPh sb="28" eb="30">
      <t>キョウジン</t>
    </rPh>
    <rPh sb="36" eb="38">
      <t>セイブツ</t>
    </rPh>
    <rPh sb="39" eb="41">
      <t>ジドウ</t>
    </rPh>
    <rPh sb="41" eb="43">
      <t>セイサン</t>
    </rPh>
    <phoneticPr fontId="1"/>
  </si>
  <si>
    <t>マーマン、トリトン、人間</t>
    <rPh sb="10" eb="12">
      <t>ニンゲン</t>
    </rPh>
    <phoneticPr fontId="1"/>
  </si>
  <si>
    <t>Citadel</t>
    <phoneticPr fontId="1"/>
  </si>
  <si>
    <t>Palace of the Setting Sun, The Red River</t>
    <phoneticPr fontId="1"/>
  </si>
  <si>
    <t>火2水1星1</t>
    <rPh sb="0" eb="1">
      <t>ヒ</t>
    </rPh>
    <rPh sb="2" eb="3">
      <t>ミズ</t>
    </rPh>
    <rPh sb="4" eb="5">
      <t>ホシ</t>
    </rPh>
    <phoneticPr fontId="1"/>
  </si>
  <si>
    <t>Machimos Commander</t>
    <phoneticPr fontId="1"/>
  </si>
  <si>
    <t>標準的な指揮官。人間なので海には潜れない</t>
    <rPh sb="0" eb="3">
      <t>ヒョウジュンテキ</t>
    </rPh>
    <rPh sb="4" eb="7">
      <t>シキカン</t>
    </rPh>
    <rPh sb="8" eb="10">
      <t>ニンゲン</t>
    </rPh>
    <rPh sb="13" eb="14">
      <t>ウミ</t>
    </rPh>
    <rPh sb="16" eb="17">
      <t>モグ</t>
    </rPh>
    <phoneticPr fontId="1"/>
  </si>
  <si>
    <t>Erytheian Scout</t>
    <phoneticPr fontId="1"/>
  </si>
  <si>
    <t>斥候</t>
    <rPh sb="0" eb="2">
      <t>セッコウ</t>
    </rPh>
    <phoneticPr fontId="1"/>
  </si>
  <si>
    <t>水陸両棲の斥候。海を通れるが森や山は苦手で陸では少し遅い</t>
    <rPh sb="0" eb="2">
      <t>スイリク</t>
    </rPh>
    <rPh sb="2" eb="4">
      <t>リョウセイ</t>
    </rPh>
    <rPh sb="5" eb="7">
      <t>セッコウ</t>
    </rPh>
    <rPh sb="8" eb="9">
      <t>ウミ</t>
    </rPh>
    <rPh sb="10" eb="11">
      <t>トオ</t>
    </rPh>
    <rPh sb="14" eb="15">
      <t>モリ</t>
    </rPh>
    <rPh sb="16" eb="17">
      <t>ヤマ</t>
    </rPh>
    <rPh sb="18" eb="20">
      <t>ニガテ</t>
    </rPh>
    <rPh sb="21" eb="22">
      <t>リク</t>
    </rPh>
    <rPh sb="24" eb="25">
      <t>スコ</t>
    </rPh>
    <rPh sb="26" eb="27">
      <t>オソ</t>
    </rPh>
    <phoneticPr fontId="1"/>
  </si>
  <si>
    <t>城海</t>
    <rPh sb="0" eb="1">
      <t>シロ</t>
    </rPh>
    <rPh sb="1" eb="2">
      <t>ウミ</t>
    </rPh>
    <phoneticPr fontId="1"/>
  </si>
  <si>
    <t>Mystic</t>
    <phoneticPr fontId="1"/>
  </si>
  <si>
    <t>魔術師</t>
    <rPh sb="0" eb="3">
      <t>マジュツシ</t>
    </rPh>
    <phoneticPr fontId="1"/>
  </si>
  <si>
    <t>星などの魔法技能を持つ。研究が得意</t>
    <rPh sb="0" eb="1">
      <t>ホシ</t>
    </rPh>
    <rPh sb="4" eb="6">
      <t>マホウ</t>
    </rPh>
    <rPh sb="6" eb="8">
      <t>ギノウ</t>
    </rPh>
    <rPh sb="9" eb="10">
      <t>モ</t>
    </rPh>
    <rPh sb="12" eb="14">
      <t>ケンキュウ</t>
    </rPh>
    <rPh sb="15" eb="17">
      <t>トクイ</t>
    </rPh>
    <phoneticPr fontId="1"/>
  </si>
  <si>
    <t>15+</t>
    <phoneticPr fontId="1"/>
  </si>
  <si>
    <t>Nomarch</t>
    <phoneticPr fontId="1"/>
  </si>
  <si>
    <t>レベル2の聖職者。徴税や巡回などの雑務を専門とする</t>
    <rPh sb="5" eb="8">
      <t>セイショクシャ</t>
    </rPh>
    <rPh sb="9" eb="11">
      <t>チョウゼイ</t>
    </rPh>
    <rPh sb="12" eb="14">
      <t>ジュンカイ</t>
    </rPh>
    <rPh sb="17" eb="19">
      <t>ザツム</t>
    </rPh>
    <rPh sb="20" eb="22">
      <t>センモン</t>
    </rPh>
    <phoneticPr fontId="1"/>
  </si>
  <si>
    <t>Erytheian Commander</t>
    <phoneticPr fontId="1"/>
  </si>
  <si>
    <t>上位指揮官。水陸両棲で相応の装備をしている</t>
    <rPh sb="0" eb="2">
      <t>ジョウイ</t>
    </rPh>
    <rPh sb="2" eb="5">
      <t>シキカン</t>
    </rPh>
    <rPh sb="6" eb="8">
      <t>スイリク</t>
    </rPh>
    <rPh sb="8" eb="10">
      <t>リョウセイ</t>
    </rPh>
    <rPh sb="11" eb="13">
      <t>ソウオウ</t>
    </rPh>
    <rPh sb="14" eb="16">
      <t>ソウビ</t>
    </rPh>
    <phoneticPr fontId="1"/>
  </si>
  <si>
    <t>Mermage</t>
    <phoneticPr fontId="1"/>
  </si>
  <si>
    <t>岸海</t>
    <rPh sb="0" eb="1">
      <t>キシ</t>
    </rPh>
    <rPh sb="1" eb="2">
      <t>ウミ</t>
    </rPh>
    <phoneticPr fontId="1"/>
  </si>
  <si>
    <t>水などの魔法技能を持つ。水陸共に活動可能</t>
    <rPh sb="0" eb="1">
      <t>ミズ</t>
    </rPh>
    <rPh sb="4" eb="6">
      <t>マホウ</t>
    </rPh>
    <rPh sb="6" eb="8">
      <t>ギノウ</t>
    </rPh>
    <rPh sb="9" eb="10">
      <t>モ</t>
    </rPh>
    <rPh sb="12" eb="14">
      <t>スイリク</t>
    </rPh>
    <rPh sb="14" eb="15">
      <t>トモ</t>
    </rPh>
    <rPh sb="16" eb="18">
      <t>カツドウ</t>
    </rPh>
    <rPh sb="18" eb="20">
      <t>カノウ</t>
    </rPh>
    <phoneticPr fontId="1"/>
  </si>
  <si>
    <t>Daduchos</t>
    <phoneticPr fontId="1"/>
  </si>
  <si>
    <t>火、星などの幅広い魔法技能を持つ。研究も得意</t>
    <rPh sb="0" eb="1">
      <t>ヒ</t>
    </rPh>
    <rPh sb="2" eb="3">
      <t>ホシ</t>
    </rPh>
    <rPh sb="6" eb="8">
      <t>ハバヒロ</t>
    </rPh>
    <rPh sb="9" eb="11">
      <t>マホウ</t>
    </rPh>
    <rPh sb="11" eb="13">
      <t>ギノウ</t>
    </rPh>
    <rPh sb="14" eb="15">
      <t>モ</t>
    </rPh>
    <rPh sb="17" eb="19">
      <t>ケンキュウ</t>
    </rPh>
    <rPh sb="20" eb="22">
      <t>トクイ</t>
    </rPh>
    <phoneticPr fontId="1"/>
  </si>
  <si>
    <t>20+</t>
    <phoneticPr fontId="1"/>
  </si>
  <si>
    <t>Prince of the Setting Sun</t>
    <phoneticPr fontId="1"/>
  </si>
  <si>
    <t>85+</t>
    <phoneticPr fontId="1"/>
  </si>
  <si>
    <t>Princess of the Setting Sun</t>
    <phoneticPr fontId="1"/>
  </si>
  <si>
    <t>レベル2の聖職者。非常に幅のある魔力を持つ。常に最大一名がKingに自動的に就任</t>
    <rPh sb="5" eb="8">
      <t>セイショクシャ</t>
    </rPh>
    <rPh sb="9" eb="11">
      <t>ヒジョウ</t>
    </rPh>
    <rPh sb="12" eb="13">
      <t>ハバ</t>
    </rPh>
    <rPh sb="16" eb="18">
      <t>マリョク</t>
    </rPh>
    <rPh sb="19" eb="20">
      <t>モ</t>
    </rPh>
    <rPh sb="22" eb="23">
      <t>ツネ</t>
    </rPh>
    <rPh sb="24" eb="26">
      <t>サイダイ</t>
    </rPh>
    <rPh sb="26" eb="28">
      <t>イチメイ</t>
    </rPh>
    <rPh sb="34" eb="37">
      <t>ジドウテキ</t>
    </rPh>
    <rPh sb="38" eb="40">
      <t>シュウニン</t>
    </rPh>
    <phoneticPr fontId="1"/>
  </si>
  <si>
    <t>レベル2の聖職者。非常に幅のある魔力を持つ。常に最大一名がQueenに自動的に就任</t>
    <rPh sb="5" eb="8">
      <t>セイショクシャ</t>
    </rPh>
    <rPh sb="9" eb="11">
      <t>ヒジョウ</t>
    </rPh>
    <rPh sb="12" eb="13">
      <t>ハバ</t>
    </rPh>
    <rPh sb="16" eb="18">
      <t>マリョク</t>
    </rPh>
    <rPh sb="19" eb="20">
      <t>モ</t>
    </rPh>
    <rPh sb="22" eb="23">
      <t>ツネ</t>
    </rPh>
    <rPh sb="24" eb="26">
      <t>サイダイ</t>
    </rPh>
    <rPh sb="26" eb="28">
      <t>イチメイ</t>
    </rPh>
    <rPh sb="35" eb="38">
      <t>ジドウテキ</t>
    </rPh>
    <rPh sb="39" eb="41">
      <t>シュウニン</t>
    </rPh>
    <phoneticPr fontId="1"/>
  </si>
  <si>
    <t>Triton Noble</t>
    <phoneticPr fontId="1"/>
  </si>
  <si>
    <t>水棲の指揮官。腕は良いが使い所は限られる</t>
    <rPh sb="0" eb="2">
      <t>スイセイ</t>
    </rPh>
    <rPh sb="3" eb="6">
      <t>シキカン</t>
    </rPh>
    <rPh sb="7" eb="8">
      <t>ウデ</t>
    </rPh>
    <rPh sb="9" eb="10">
      <t>ヨ</t>
    </rPh>
    <rPh sb="12" eb="13">
      <t>ツカ</t>
    </rPh>
    <rPh sb="14" eb="15">
      <t>ドコロ</t>
    </rPh>
    <rPh sb="16" eb="17">
      <t>カギ</t>
    </rPh>
    <phoneticPr fontId="1"/>
  </si>
  <si>
    <t>18</t>
    <phoneticPr fontId="1"/>
  </si>
  <si>
    <t>Triton Priest</t>
    <phoneticPr fontId="1"/>
  </si>
  <si>
    <t>レベル1の聖職者。海中のみだが安く調達できる</t>
    <rPh sb="5" eb="8">
      <t>セイショクシャ</t>
    </rPh>
    <rPh sb="9" eb="11">
      <t>カイチュウ</t>
    </rPh>
    <rPh sb="15" eb="16">
      <t>ヤス</t>
    </rPh>
    <rPh sb="17" eb="19">
      <t>チョウタツ</t>
    </rPh>
    <phoneticPr fontId="1"/>
  </si>
  <si>
    <t>a</t>
    <phoneticPr fontId="1"/>
  </si>
  <si>
    <t>Pearl Mage</t>
    <phoneticPr fontId="1"/>
  </si>
  <si>
    <t>水、星などの魔法技能を持つ。真珠養殖が可能</t>
    <phoneticPr fontId="1"/>
  </si>
  <si>
    <t>25+</t>
    <phoneticPr fontId="1"/>
  </si>
  <si>
    <t>Machimos</t>
    <phoneticPr fontId="1"/>
  </si>
  <si>
    <t>小剣、投槍、盾を持つ軽歩兵。強くはないが内陸でも雇える</t>
    <rPh sb="0" eb="2">
      <t>ショウケン</t>
    </rPh>
    <rPh sb="3" eb="5">
      <t>ナゲヤリ</t>
    </rPh>
    <rPh sb="6" eb="7">
      <t>タテ</t>
    </rPh>
    <rPh sb="8" eb="9">
      <t>モ</t>
    </rPh>
    <rPh sb="10" eb="11">
      <t>ケイ</t>
    </rPh>
    <rPh sb="11" eb="13">
      <t>ホヘイ</t>
    </rPh>
    <rPh sb="14" eb="15">
      <t>ツヨ</t>
    </rPh>
    <rPh sb="20" eb="22">
      <t>ナイリク</t>
    </rPh>
    <rPh sb="24" eb="25">
      <t>ヤト</t>
    </rPh>
    <phoneticPr fontId="1"/>
  </si>
  <si>
    <t>Thyreophorite</t>
    <phoneticPr fontId="1"/>
  </si>
  <si>
    <t>Erytheian Phalangite</t>
    <phoneticPr fontId="1"/>
  </si>
  <si>
    <t>長槍と丸盾を持つ重歩兵。鉄製装備のため陸地での活動が好ましい</t>
    <rPh sb="0" eb="1">
      <t>ナガ</t>
    </rPh>
    <rPh sb="1" eb="2">
      <t>ヤリ</t>
    </rPh>
    <rPh sb="3" eb="4">
      <t>マル</t>
    </rPh>
    <rPh sb="4" eb="5">
      <t>タテ</t>
    </rPh>
    <rPh sb="6" eb="7">
      <t>モ</t>
    </rPh>
    <rPh sb="8" eb="9">
      <t>ジュウ</t>
    </rPh>
    <rPh sb="9" eb="11">
      <t>ホヘイ</t>
    </rPh>
    <rPh sb="12" eb="14">
      <t>テツセイ</t>
    </rPh>
    <rPh sb="14" eb="16">
      <t>ソウビ</t>
    </rPh>
    <rPh sb="19" eb="21">
      <t>リクチ</t>
    </rPh>
    <rPh sb="23" eb="25">
      <t>カツドウ</t>
    </rPh>
    <rPh sb="26" eb="27">
      <t>コノ</t>
    </rPh>
    <phoneticPr fontId="1"/>
  </si>
  <si>
    <t>Erytheian Hoplite</t>
    <phoneticPr fontId="1"/>
  </si>
  <si>
    <t>槍、投槍、盾を持つ軽歩兵。Mermanは陸海共に活動できる</t>
    <rPh sb="0" eb="1">
      <t>ヤリ</t>
    </rPh>
    <rPh sb="2" eb="4">
      <t>ナゲヤリ</t>
    </rPh>
    <rPh sb="5" eb="6">
      <t>タテ</t>
    </rPh>
    <rPh sb="7" eb="8">
      <t>モ</t>
    </rPh>
    <rPh sb="9" eb="10">
      <t>ケイ</t>
    </rPh>
    <rPh sb="10" eb="12">
      <t>ホヘイ</t>
    </rPh>
    <rPh sb="20" eb="22">
      <t>リクカイ</t>
    </rPh>
    <rPh sb="22" eb="23">
      <t>トモ</t>
    </rPh>
    <rPh sb="24" eb="26">
      <t>カツドウ</t>
    </rPh>
    <phoneticPr fontId="1"/>
  </si>
  <si>
    <t>長槍と丸盾を持つ重歩兵。技量は劣るが海でも問題ない装備</t>
    <rPh sb="0" eb="1">
      <t>ナガ</t>
    </rPh>
    <rPh sb="1" eb="2">
      <t>ヤリ</t>
    </rPh>
    <rPh sb="3" eb="4">
      <t>マル</t>
    </rPh>
    <rPh sb="4" eb="5">
      <t>タテ</t>
    </rPh>
    <rPh sb="6" eb="7">
      <t>モ</t>
    </rPh>
    <rPh sb="8" eb="9">
      <t>ジュウ</t>
    </rPh>
    <rPh sb="9" eb="11">
      <t>ホヘイ</t>
    </rPh>
    <rPh sb="12" eb="14">
      <t>ギリョウ</t>
    </rPh>
    <rPh sb="15" eb="16">
      <t>オト</t>
    </rPh>
    <rPh sb="18" eb="19">
      <t>ウミ</t>
    </rPh>
    <rPh sb="21" eb="23">
      <t>モンダイ</t>
    </rPh>
    <rPh sb="25" eb="27">
      <t>ソウビ</t>
    </rPh>
    <phoneticPr fontId="1"/>
  </si>
  <si>
    <t>Erytheian Crossbowman</t>
    <phoneticPr fontId="1"/>
  </si>
  <si>
    <t>射手</t>
    <rPh sb="0" eb="2">
      <t>シャシュ</t>
    </rPh>
    <phoneticPr fontId="1"/>
  </si>
  <si>
    <t>独自の水陸両用の弩を使う弓兵。海中では射程が短い</t>
    <rPh sb="0" eb="2">
      <t>ドクジ</t>
    </rPh>
    <rPh sb="3" eb="5">
      <t>スイリク</t>
    </rPh>
    <rPh sb="5" eb="7">
      <t>リョウヨウ</t>
    </rPh>
    <rPh sb="8" eb="9">
      <t>ド</t>
    </rPh>
    <rPh sb="10" eb="11">
      <t>ツカ</t>
    </rPh>
    <rPh sb="12" eb="13">
      <t>ユミ</t>
    </rPh>
    <rPh sb="13" eb="14">
      <t>ヘイ</t>
    </rPh>
    <rPh sb="15" eb="17">
      <t>カイチュウ</t>
    </rPh>
    <rPh sb="19" eb="21">
      <t>シャテイ</t>
    </rPh>
    <rPh sb="22" eb="23">
      <t>ミジカ</t>
    </rPh>
    <phoneticPr fontId="1"/>
  </si>
  <si>
    <t>Soldier of the Setting Sun</t>
    <phoneticPr fontId="1"/>
  </si>
  <si>
    <t>魔法の剣と盾を持つ重歩兵。明るい陸地では敵を畏怖させる</t>
    <rPh sb="0" eb="2">
      <t>マホウ</t>
    </rPh>
    <rPh sb="3" eb="4">
      <t>ケン</t>
    </rPh>
    <rPh sb="5" eb="6">
      <t>タテ</t>
    </rPh>
    <rPh sb="7" eb="8">
      <t>モ</t>
    </rPh>
    <rPh sb="9" eb="10">
      <t>ジュウ</t>
    </rPh>
    <rPh sb="10" eb="12">
      <t>ホヘイ</t>
    </rPh>
    <rPh sb="13" eb="14">
      <t>アカ</t>
    </rPh>
    <rPh sb="16" eb="18">
      <t>リクチ</t>
    </rPh>
    <rPh sb="20" eb="21">
      <t>テキ</t>
    </rPh>
    <rPh sb="22" eb="24">
      <t>イフ</t>
    </rPh>
    <phoneticPr fontId="1"/>
  </si>
  <si>
    <t>Triton Militia</t>
    <phoneticPr fontId="1"/>
  </si>
  <si>
    <t>Triton Soldier</t>
    <phoneticPr fontId="1"/>
  </si>
  <si>
    <t>Triton Hoplite</t>
    <phoneticPr fontId="1"/>
  </si>
  <si>
    <t>Triton Knight</t>
    <phoneticPr fontId="1"/>
  </si>
  <si>
    <t>Erytheia</t>
    <phoneticPr fontId="1"/>
  </si>
  <si>
    <t>Mystic</t>
    <phoneticPr fontId="1"/>
  </si>
  <si>
    <t>火水地星+1:100%</t>
    <rPh sb="0" eb="1">
      <t>ヒ</t>
    </rPh>
    <rPh sb="1" eb="2">
      <t>ミズ</t>
    </rPh>
    <rPh sb="2" eb="3">
      <t>チ</t>
    </rPh>
    <rPh sb="3" eb="4">
      <t>ホシ</t>
    </rPh>
    <phoneticPr fontId="1"/>
  </si>
  <si>
    <t>Nomarch</t>
    <phoneticPr fontId="1"/>
  </si>
  <si>
    <t>聖2</t>
    <rPh sb="0" eb="1">
      <t>セイ</t>
    </rPh>
    <phoneticPr fontId="1"/>
  </si>
  <si>
    <t>Mermage</t>
    <phoneticPr fontId="1"/>
  </si>
  <si>
    <t>水1</t>
    <rPh sb="0" eb="1">
      <t>ミズ</t>
    </rPh>
    <phoneticPr fontId="1"/>
  </si>
  <si>
    <t>Daduchos</t>
    <phoneticPr fontId="1"/>
  </si>
  <si>
    <t>火1星1</t>
    <rPh sb="0" eb="1">
      <t>ヒ</t>
    </rPh>
    <rPh sb="2" eb="3">
      <t>ホシ</t>
    </rPh>
    <phoneticPr fontId="1"/>
  </si>
  <si>
    <t>火風水地星+1:100% 水+1:50% 地+1:50% 風+1:50%</t>
    <rPh sb="0" eb="1">
      <t>ヒ</t>
    </rPh>
    <rPh sb="1" eb="2">
      <t>カゼ</t>
    </rPh>
    <rPh sb="2" eb="3">
      <t>ミズ</t>
    </rPh>
    <rPh sb="3" eb="4">
      <t>チ</t>
    </rPh>
    <rPh sb="4" eb="5">
      <t>ホシ</t>
    </rPh>
    <rPh sb="13" eb="14">
      <t>ミズ</t>
    </rPh>
    <rPh sb="21" eb="22">
      <t>チ</t>
    </rPh>
    <rPh sb="29" eb="30">
      <t>カゼ</t>
    </rPh>
    <phoneticPr fontId="1"/>
  </si>
  <si>
    <t>13+</t>
    <phoneticPr fontId="1"/>
  </si>
  <si>
    <t>Prince of the Setting Sun</t>
    <phoneticPr fontId="1"/>
  </si>
  <si>
    <t>火1星1聖2</t>
    <rPh sb="0" eb="1">
      <t>ヒ</t>
    </rPh>
    <rPh sb="2" eb="3">
      <t>ホシ</t>
    </rPh>
    <rPh sb="4" eb="5">
      <t>セイ</t>
    </rPh>
    <phoneticPr fontId="1"/>
  </si>
  <si>
    <t>風水地+1:100% 火+1:25% 火+1:25% 風+1:25% 水+1:25% 水+1:25% 地+1:25% 星+1:25% 星+1:25%</t>
    <rPh sb="0" eb="1">
      <t>カゼ</t>
    </rPh>
    <rPh sb="1" eb="2">
      <t>ミズ</t>
    </rPh>
    <rPh sb="2" eb="3">
      <t>チ</t>
    </rPh>
    <rPh sb="11" eb="12">
      <t>ヒ</t>
    </rPh>
    <rPh sb="19" eb="20">
      <t>ヒ</t>
    </rPh>
    <rPh sb="27" eb="28">
      <t>カゼ</t>
    </rPh>
    <rPh sb="35" eb="36">
      <t>ミズ</t>
    </rPh>
    <rPh sb="43" eb="44">
      <t>ミズ</t>
    </rPh>
    <rPh sb="51" eb="52">
      <t>チ</t>
    </rPh>
    <rPh sb="59" eb="60">
      <t>ホシ</t>
    </rPh>
    <rPh sb="67" eb="68">
      <t>ホシ</t>
    </rPh>
    <phoneticPr fontId="1"/>
  </si>
  <si>
    <t>11+</t>
    <phoneticPr fontId="1"/>
  </si>
  <si>
    <t>Princess of the Setting Sun</t>
    <phoneticPr fontId="1"/>
  </si>
  <si>
    <t>火1水1聖2</t>
    <rPh sb="0" eb="1">
      <t>ヒ</t>
    </rPh>
    <rPh sb="2" eb="3">
      <t>ミズ</t>
    </rPh>
    <rPh sb="4" eb="5">
      <t>セイ</t>
    </rPh>
    <phoneticPr fontId="1"/>
  </si>
  <si>
    <t>風地星+1:100% 火+1:25% 火+1:25% 風+1:25% 水+1:25% 水+1:25% 地+1:25% 地+1:25% 星+1:25%</t>
    <rPh sb="0" eb="1">
      <t>カゼ</t>
    </rPh>
    <rPh sb="1" eb="2">
      <t>チ</t>
    </rPh>
    <rPh sb="2" eb="3">
      <t>ホシ</t>
    </rPh>
    <rPh sb="11" eb="12">
      <t>ヒ</t>
    </rPh>
    <rPh sb="19" eb="20">
      <t>ヒ</t>
    </rPh>
    <rPh sb="27" eb="28">
      <t>カゼ</t>
    </rPh>
    <rPh sb="35" eb="36">
      <t>ミズ</t>
    </rPh>
    <rPh sb="43" eb="44">
      <t>ミズ</t>
    </rPh>
    <rPh sb="51" eb="52">
      <t>チ</t>
    </rPh>
    <rPh sb="59" eb="60">
      <t>チ</t>
    </rPh>
    <rPh sb="67" eb="68">
      <t>ホシ</t>
    </rPh>
    <phoneticPr fontId="1"/>
  </si>
  <si>
    <t>Triton Priest</t>
    <phoneticPr fontId="1"/>
  </si>
  <si>
    <t>Pearl Mage</t>
    <phoneticPr fontId="1"/>
  </si>
  <si>
    <t>風水星緑+1:100%</t>
    <rPh sb="0" eb="1">
      <t>カゼ</t>
    </rPh>
    <rPh sb="1" eb="2">
      <t>ミズ</t>
    </rPh>
    <rPh sb="2" eb="3">
      <t>ホシ</t>
    </rPh>
    <rPh sb="3" eb="4">
      <t>ミドリ</t>
    </rPh>
    <phoneticPr fontId="1"/>
  </si>
  <si>
    <t>Hesperide</t>
  </si>
  <si>
    <t>Erytheia</t>
    <phoneticPr fontId="1"/>
  </si>
  <si>
    <t>Pride of Lions</t>
    <phoneticPr fontId="1"/>
  </si>
  <si>
    <t>Summon Hound of Twilight</t>
    <phoneticPr fontId="1"/>
  </si>
  <si>
    <t>Summon Hekateride</t>
    <phoneticPr fontId="1"/>
  </si>
  <si>
    <t>Contact Hesperide</t>
    <phoneticPr fontId="1"/>
  </si>
  <si>
    <t>Call Ladon</t>
    <phoneticPr fontId="1"/>
  </si>
  <si>
    <t>Summon Daktyl</t>
    <phoneticPr fontId="1"/>
  </si>
  <si>
    <t>Forge Brass Bull</t>
    <phoneticPr fontId="1"/>
  </si>
  <si>
    <t>Craft Keledone</t>
    <phoneticPr fontId="1"/>
  </si>
  <si>
    <t>Sow Dragon Teeth</t>
    <phoneticPr fontId="1"/>
  </si>
  <si>
    <t>Golden Apple</t>
    <phoneticPr fontId="1"/>
  </si>
  <si>
    <t>Machimos:15　Erytheian Crossbowman:10</t>
    <phoneticPr fontId="1"/>
  </si>
  <si>
    <t>Thyreophorite:15</t>
    <phoneticPr fontId="1"/>
  </si>
  <si>
    <t>Erytheian Crossbowman:10</t>
    <phoneticPr fontId="1"/>
  </si>
  <si>
    <t>Triton Militia:15　Triton Soldier:10</t>
    <phoneticPr fontId="1"/>
  </si>
  <si>
    <t>Triton Hoplite:10　Erytheian Phalangite:10</t>
    <phoneticPr fontId="1"/>
  </si>
  <si>
    <t>陸地との交易や接触は、PelagiaのMermanたちが沿岸部に植民地を築くほどにまで増加しました。
かつてのArcoscephaleの植民地と、Pelagiaの植民地である紅の大地Erytheiaは、婚姻を通じて合併されました。
深海のTriton Kingらが奇妙な微睡に屈すると、Pelagiaの旧首都はほぼ放棄されました。
Mermanは多数派となり、眠りに屈することがなかったTritonは、分散したPelagia領の海を統治する、特権的な少数派となりました。
やがて、Tritonの王子同士による内戦が始まりました。
Tritonが海中で争う中、MermanはErytheiaへ退き、Merman、Triton、そして人間による新たな王国を形成しました。
Tritonの公国群が孤立すると、Pelagiaの伝統と遺産は紅の大地のMysticらによって受け継がれました。
Mermanの両世界の王の統治の下で、かつての植民地は繁栄し、陸地、そして海中へと拡大しました。
現在、ErytheiaはMermanの王の高等法院を訪れることができない、軽んじられたTritonの貴族に統治された幾らかの海中の属州を持つ、沿岸の王国です。
Tritonは現状に憤慨しており、一部の者はこれが新たな内戦に繋がることを恐れています。
Tritonの貴族や将軍たちは軍を集め始め、かつて彼らのものだった深海を奪還し、富や封土を得る、あるいは単に自らの価値を両世界の王へと証明しようとしています。</t>
    <rPh sb="527" eb="529">
      <t>ゲンジョウ</t>
    </rPh>
    <phoneticPr fontId="1"/>
  </si>
  <si>
    <t>Melissa</t>
    <phoneticPr fontId="1"/>
  </si>
  <si>
    <t>C'tis</t>
    <phoneticPr fontId="1"/>
  </si>
  <si>
    <t>The Jade Mask</t>
    <phoneticPr fontId="1"/>
  </si>
  <si>
    <t>id</t>
  </si>
  <si>
    <t>name</t>
  </si>
  <si>
    <t>descr</t>
  </si>
  <si>
    <t>0</t>
  </si>
  <si>
    <t>Nothing</t>
  </si>
  <si>
    <t>1</t>
  </si>
  <si>
    <t>Minor Area Shock</t>
  </si>
  <si>
    <t>2</t>
  </si>
  <si>
    <t>Major Area Shock</t>
  </si>
  <si>
    <t>3</t>
  </si>
  <si>
    <t>Large Area Heat Shock</t>
  </si>
  <si>
    <t>4</t>
  </si>
  <si>
    <t>Mark</t>
  </si>
  <si>
    <t>5</t>
  </si>
  <si>
    <t>Thunder Shock</t>
  </si>
  <si>
    <t>rain stone</t>
  </si>
  <si>
    <t>7</t>
  </si>
  <si>
    <t>Minor Fear</t>
  </si>
  <si>
    <t>Area Weak Poison</t>
  </si>
  <si>
    <t>9</t>
  </si>
  <si>
    <t>Minor Chill Stun</t>
  </si>
  <si>
    <t>Army of Zombies</t>
  </si>
  <si>
    <t>11</t>
  </si>
  <si>
    <t>Area Decay</t>
  </si>
  <si>
    <t>Court of Flame Childs</t>
  </si>
  <si>
    <t>13</t>
  </si>
  <si>
    <t>Area Rust</t>
  </si>
  <si>
    <t>Returning</t>
  </si>
  <si>
    <t>The caster creates a rift in space that sucks him through, sweeping him back to the home citadel. It is a very fast but dangerous way of teleporting. If the caster is unlucky he might get lost in time and might return later, not at all or completely insane. The spell will not work on other planes or if the home citadel is controlled by the enemy.</t>
  </si>
  <si>
    <t>15</t>
  </si>
  <si>
    <t>Area Paralyze</t>
  </si>
  <si>
    <t>Court of Undines</t>
  </si>
  <si>
    <t>17</t>
  </si>
  <si>
    <t>Summon Longdeads</t>
  </si>
  <si>
    <t>Summon Devil</t>
  </si>
  <si>
    <t>19</t>
  </si>
  <si>
    <t>Fire Resistance</t>
  </si>
  <si>
    <t>This spell makes units highly resistant to fire and flames. It also reduces the heat effect from hot creatures, such as Abysians and Salamanders.</t>
  </si>
  <si>
    <t>Large Area Decay</t>
  </si>
  <si>
    <t>21</t>
  </si>
  <si>
    <t>Major Fear</t>
  </si>
  <si>
    <t>Summon 2 Imps</t>
  </si>
  <si>
    <t>23</t>
  </si>
  <si>
    <t>Summon Vine Man</t>
  </si>
  <si>
    <t>Area Feeble Mind</t>
  </si>
  <si>
    <t>25</t>
  </si>
  <si>
    <t>10 Trolls</t>
  </si>
  <si>
    <t>26</t>
  </si>
  <si>
    <t>20 imps</t>
  </si>
  <si>
    <t>27</t>
  </si>
  <si>
    <t>Strength, Barkskin and Regeneration</t>
  </si>
  <si>
    <t>28</t>
  </si>
  <si>
    <t>Court of Gnomes</t>
  </si>
  <si>
    <t>29</t>
  </si>
  <si>
    <t>Court of Sylphs</t>
  </si>
  <si>
    <t>31</t>
  </si>
  <si>
    <t>Meteor Shower</t>
  </si>
  <si>
    <t>This spell should only be cast as a last resort as it will likely kill the friendly forces as well as the enemy ones. After being cast strange whizzing sound will emanate from the heavens and soon nothing but the loud impacts from meteors will be heard.</t>
  </si>
  <si>
    <t>32</t>
  </si>
  <si>
    <t>Mummification</t>
  </si>
  <si>
    <t>This spell will bring to life one prominent servant of the empire as a Mummy. Mummies are powerful undead beings that can command both the living and the undead.</t>
  </si>
  <si>
    <t>33</t>
  </si>
  <si>
    <t>Summon Jinn</t>
  </si>
  <si>
    <t>34</t>
  </si>
  <si>
    <t>Ark</t>
  </si>
  <si>
    <t>This divine artifact will cause blindness, disease and death to fall upon all that are not sacred in the eyes of the coming God.</t>
  </si>
  <si>
    <t>35</t>
  </si>
  <si>
    <t>Area Chest Wound</t>
  </si>
  <si>
    <t>36</t>
  </si>
  <si>
    <t>10 Sea Trolls</t>
  </si>
  <si>
    <t>37</t>
  </si>
  <si>
    <t>15 Draconians</t>
  </si>
  <si>
    <t>38</t>
  </si>
  <si>
    <t>Court of Sprites</t>
  </si>
  <si>
    <t>39</t>
  </si>
  <si>
    <t>Heat Stun</t>
  </si>
  <si>
    <t>40</t>
  </si>
  <si>
    <t>Extra feeble mind battle field</t>
  </si>
  <si>
    <t>41</t>
  </si>
  <si>
    <t>Extra cold immunity</t>
  </si>
  <si>
    <t>42</t>
  </si>
  <si>
    <t>Minor Paralysis</t>
  </si>
  <si>
    <t>43</t>
  </si>
  <si>
    <t>extra limp</t>
  </si>
  <si>
    <t>44</t>
  </si>
  <si>
    <t>extra cripple</t>
  </si>
  <si>
    <t>45</t>
  </si>
  <si>
    <t>15 Ether Warriors</t>
  </si>
  <si>
    <t>46</t>
  </si>
  <si>
    <t>Extra Soulless</t>
  </si>
  <si>
    <t>47</t>
  </si>
  <si>
    <t>Entangle</t>
  </si>
  <si>
    <t>48</t>
  </si>
  <si>
    <t>ormflock</t>
  </si>
  <si>
    <t>49</t>
  </si>
  <si>
    <t>impflock</t>
  </si>
  <si>
    <t>50</t>
  </si>
  <si>
    <t>7 shades</t>
  </si>
  <si>
    <t>51</t>
  </si>
  <si>
    <t>3 beast bats</t>
  </si>
  <si>
    <t>52</t>
  </si>
  <si>
    <t>4 lions</t>
  </si>
  <si>
    <t>53</t>
  </si>
  <si>
    <t>10 wolves</t>
  </si>
  <si>
    <t>54</t>
  </si>
  <si>
    <t>cast returning</t>
  </si>
  <si>
    <t>55</t>
  </si>
  <si>
    <t>Grow Knight</t>
  </si>
  <si>
    <t>56</t>
  </si>
  <si>
    <t>Grow Lich</t>
  </si>
  <si>
    <t>57</t>
  </si>
  <si>
    <t>Scrying</t>
  </si>
  <si>
    <t>The scryer will be able to observe distant lands by the means of magic. The information gained by scrying is much more accurate than a normal scout can provide.</t>
  </si>
  <si>
    <t>59</t>
  </si>
  <si>
    <t>Grow Headless Hoburg</t>
  </si>
  <si>
    <t>60</t>
  </si>
  <si>
    <t>5 War Trolls</t>
  </si>
  <si>
    <t>61</t>
  </si>
  <si>
    <t>2 Troll Moose Knights</t>
  </si>
  <si>
    <t>62</t>
  </si>
  <si>
    <t>Telkhine Malediction</t>
  </si>
  <si>
    <t>63</t>
  </si>
  <si>
    <t>65</t>
  </si>
  <si>
    <t>Wolves</t>
  </si>
  <si>
    <t>66</t>
  </si>
  <si>
    <t>Battle Darkness</t>
  </si>
  <si>
    <t>67</t>
  </si>
  <si>
    <t>Beast Bats</t>
  </si>
  <si>
    <t>68</t>
  </si>
  <si>
    <t>Angels of the Choir</t>
  </si>
  <si>
    <t>69</t>
  </si>
  <si>
    <t>Harbingers of the Choir</t>
  </si>
  <si>
    <t>70</t>
  </si>
  <si>
    <t>Heat of Buer</t>
  </si>
  <si>
    <t>71</t>
  </si>
  <si>
    <t>Disbelieve</t>
  </si>
  <si>
    <t>72</t>
  </si>
  <si>
    <t>5 Troll Guards</t>
  </si>
  <si>
    <t>73</t>
  </si>
  <si>
    <t>Gate Summon Fire</t>
  </si>
  <si>
    <t>74</t>
  </si>
  <si>
    <t>Gate Summon Ice</t>
  </si>
  <si>
    <t>75</t>
  </si>
  <si>
    <t>Gate Summon Storm</t>
  </si>
  <si>
    <t>76</t>
  </si>
  <si>
    <t>Gate Summon Iron</t>
  </si>
  <si>
    <t>77</t>
  </si>
  <si>
    <t>10 Tengu Warriors</t>
  </si>
  <si>
    <t>78</t>
  </si>
  <si>
    <t>15 Karasu Tengus</t>
  </si>
  <si>
    <t>79</t>
  </si>
  <si>
    <t>Natural Rain</t>
  </si>
  <si>
    <t>This spell creates a heavy rain upon the battlefield. This makes it harder to fly and the heat effects of Abysians and other hot creatures are severely reduced. Fire magic is more difficult to use during heavy rain, as all non-underwater Fire spells have their fatigue cost doubled. If it is cold it will snow instead. Snow does not increase the fatigue for fire spells, but it does reduce some heat effects although less so than rain.</t>
  </si>
  <si>
    <t>80</t>
  </si>
  <si>
    <t>Open Soul Trap</t>
  </si>
  <si>
    <t>81</t>
  </si>
  <si>
    <t>Area10 cold dmg3</t>
  </si>
  <si>
    <t>82</t>
  </si>
  <si>
    <t>Cleansing Chime</t>
  </si>
  <si>
    <t>This chime will hit a small area and destroy any demons that are there.</t>
  </si>
  <si>
    <t>83</t>
  </si>
  <si>
    <t>Astral Geyser Blast</t>
  </si>
  <si>
    <t>84</t>
  </si>
  <si>
    <t>Chastisement</t>
  </si>
  <si>
    <t>85</t>
  </si>
  <si>
    <t>age ten years</t>
  </si>
  <si>
    <t>86</t>
  </si>
  <si>
    <t>age three years</t>
  </si>
  <si>
    <t>87</t>
  </si>
  <si>
    <t>6 Maenads</t>
  </si>
  <si>
    <t>88</t>
  </si>
  <si>
    <t>10 False Horrors</t>
  </si>
  <si>
    <t>89</t>
  </si>
  <si>
    <t>4 Wheels</t>
  </si>
  <si>
    <t>90</t>
  </si>
  <si>
    <t>4 Ditanu</t>
  </si>
  <si>
    <t>91</t>
  </si>
  <si>
    <t>Kill Caster</t>
  </si>
  <si>
    <t>92</t>
  </si>
  <si>
    <t>1 Horse-face</t>
  </si>
  <si>
    <t>93</t>
  </si>
  <si>
    <t>Natural Storm</t>
  </si>
  <si>
    <t>There is a storm on the battlefield. It makes flying impossible and shooting difficult. A rain storm will also make it more difficult to use Fire magic.</t>
  </si>
  <si>
    <t>94</t>
  </si>
  <si>
    <t>Astral Harpoon</t>
  </si>
  <si>
    <t>95</t>
  </si>
  <si>
    <t>Swarm</t>
  </si>
  <si>
    <t>The caster summons and transforms several insects, bugs and reptiles. The enlarged bugs aren't very dangerous, but will surely disturb those they attack. If cast under water shrimps and small fish will appear instead.</t>
  </si>
  <si>
    <t>96</t>
  </si>
  <si>
    <t>Sounder of Boars</t>
  </si>
  <si>
    <t>The caster, often a Gutuater, summons a sounder of Great Boars. Great Boars are almost as heavy as an ox and are sacred to the people of Marverni.</t>
  </si>
  <si>
    <t>97</t>
  </si>
  <si>
    <t>Pack of Wolves</t>
  </si>
  <si>
    <t>The caster summons a pack of ferocious wolves and binds them to service.</t>
  </si>
  <si>
    <t>98</t>
  </si>
  <si>
    <t>Grow Monster</t>
  </si>
  <si>
    <t>Creates a random monster that is friendly most of the times.</t>
  </si>
  <si>
    <t>99</t>
  </si>
  <si>
    <t>15 Forest Trolls</t>
  </si>
  <si>
    <t>100</t>
  </si>
  <si>
    <t>earth grip</t>
  </si>
  <si>
    <t>The mage orders the earth to swallow a single target. If the target is affected, he will be unable to move unless he succeeds in breaking free.</t>
  </si>
  <si>
    <t>101</t>
  </si>
  <si>
    <t>Disease</t>
  </si>
  <si>
    <t>102</t>
  </si>
  <si>
    <t>Disease All Friendly</t>
  </si>
  <si>
    <t>103</t>
  </si>
  <si>
    <t>Area Cripple</t>
  </si>
  <si>
    <t>106</t>
  </si>
  <si>
    <t>Record of Creation</t>
  </si>
  <si>
    <t>108</t>
  </si>
  <si>
    <t>Battlefield Limp</t>
  </si>
  <si>
    <t>109</t>
  </si>
  <si>
    <t>Battlefield Cripple</t>
  </si>
  <si>
    <t>110</t>
  </si>
  <si>
    <t>10 Great Olms</t>
  </si>
  <si>
    <t>111</t>
  </si>
  <si>
    <t>Summon Predatory Birds</t>
  </si>
  <si>
    <t>112</t>
  </si>
  <si>
    <t>Burning</t>
  </si>
  <si>
    <t>150</t>
  </si>
  <si>
    <t>Blessing</t>
  </si>
  <si>
    <t>This prayer can be use to bless the priest or a group of sacred warriors. Blessed units receive increased morale and additional powers if their God is powerful enough to claim a divine title.</t>
  </si>
  <si>
    <t>151</t>
  </si>
  <si>
    <t>Banishment</t>
  </si>
  <si>
    <t>With this prayer the priest smites undead beings with the power of his God. The undead will take damage unless they manage to resist the banishment.</t>
  </si>
  <si>
    <t>152</t>
  </si>
  <si>
    <t>Ashes to Ashes</t>
  </si>
  <si>
    <t>153</t>
  </si>
  <si>
    <t>154</t>
  </si>
  <si>
    <t>Purifying Water</t>
  </si>
  <si>
    <t>155</t>
  </si>
  <si>
    <t>Cleansing</t>
  </si>
  <si>
    <t>156</t>
  </si>
  <si>
    <t>Pull from the Grave</t>
  </si>
  <si>
    <t>157</t>
  </si>
  <si>
    <t>Grip</t>
  </si>
  <si>
    <t>158</t>
  </si>
  <si>
    <t>Wind of Memories</t>
  </si>
  <si>
    <t>159</t>
  </si>
  <si>
    <t>Memories of Death</t>
  </si>
  <si>
    <t>160</t>
  </si>
  <si>
    <t>Final Rest</t>
  </si>
  <si>
    <t>161</t>
  </si>
  <si>
    <t>Decree of the Underworld</t>
  </si>
  <si>
    <t>162</t>
  </si>
  <si>
    <t>Bewilderment</t>
  </si>
  <si>
    <t>163</t>
  </si>
  <si>
    <t>Stellar Decree</t>
  </si>
  <si>
    <t>164</t>
  </si>
  <si>
    <t>Halt</t>
  </si>
  <si>
    <t>165</t>
  </si>
  <si>
    <t>Sermon of Courage</t>
  </si>
  <si>
    <t>Soldiers' morale is increased with the help of this prayer.</t>
  </si>
  <si>
    <t>166</t>
  </si>
  <si>
    <t>Smite Demon</t>
  </si>
  <si>
    <t>This prayer will make a divine bolt strike down from the sky and deliver massive damage to a demon who fails to resist the spell.</t>
  </si>
  <si>
    <t>167</t>
  </si>
  <si>
    <t>Holy Word</t>
  </si>
  <si>
    <t>With a holy word from the next true God the priest is able to stun a sacred warrior of a false pretender.</t>
  </si>
  <si>
    <t>168</t>
  </si>
  <si>
    <t>Holy Avenger</t>
  </si>
  <si>
    <t>Any harm done to the casting priest will result in a divine bolt striking in the midst of the enemy.</t>
  </si>
  <si>
    <t>169</t>
  </si>
  <si>
    <t>Divine Blessing</t>
  </si>
  <si>
    <t>This is the same as the Blessing prayer, except that it affects all holy units on the entire battlefield.</t>
  </si>
  <si>
    <t>170</t>
  </si>
  <si>
    <t>Smite</t>
  </si>
  <si>
    <t>The priest utters a prayer most holy and a heathen is struck by a divine bolt.</t>
  </si>
  <si>
    <t>171</t>
  </si>
  <si>
    <t>Heavenly Fire</t>
  </si>
  <si>
    <t>172</t>
  </si>
  <si>
    <t>Fiery Death</t>
  </si>
  <si>
    <t>173</t>
  </si>
  <si>
    <t>Watery Death</t>
  </si>
  <si>
    <t>174</t>
  </si>
  <si>
    <t>Drowning</t>
  </si>
  <si>
    <t>175</t>
  </si>
  <si>
    <t>Word of Stone</t>
  </si>
  <si>
    <t>The priest utters a prayer most holy and a heathen is struck by a divine bolt. Anyone surviving this smite will risk being petrified as well.</t>
  </si>
  <si>
    <t>176</t>
  </si>
  <si>
    <t>Petrification</t>
  </si>
  <si>
    <t>177</t>
  </si>
  <si>
    <t>Heavenly Strike</t>
  </si>
  <si>
    <t>178</t>
  </si>
  <si>
    <t>Lightning Death</t>
  </si>
  <si>
    <t>179</t>
  </si>
  <si>
    <t>Word of Power</t>
  </si>
  <si>
    <t>The priest utters a prayer most holy and a heathen is struck by a divine bolt. Anyone surviving this smite will still risk being paralyzed for a long time.</t>
  </si>
  <si>
    <t>180</t>
  </si>
  <si>
    <t>Paralyzation</t>
  </si>
  <si>
    <t>181</t>
  </si>
  <si>
    <t>Syllable of Death</t>
  </si>
  <si>
    <t>The priest utters a prayer most holy and a heathen is struck by a divine bolt. This prayer is imbued with death and anyone affected will die instantly or at least be fatigued from resisting the death.</t>
  </si>
  <si>
    <t>182</t>
  </si>
  <si>
    <t>Death</t>
  </si>
  <si>
    <t>183</t>
  </si>
  <si>
    <t>Exhaustion</t>
  </si>
  <si>
    <t>184</t>
  </si>
  <si>
    <t>Word of Thorns</t>
  </si>
  <si>
    <t>185</t>
  </si>
  <si>
    <t>Tangles</t>
  </si>
  <si>
    <t>186</t>
  </si>
  <si>
    <t>Bleeding</t>
  </si>
  <si>
    <t>187</t>
  </si>
  <si>
    <t>Claim Life</t>
  </si>
  <si>
    <t>The priest utters a prayer most holy and a heathen is struck by a divine bolt. Anyone affected but surviving this smite will have a chest wound for the rest of their life.</t>
  </si>
  <si>
    <t>188</t>
  </si>
  <si>
    <t>Chestwound</t>
  </si>
  <si>
    <t>189</t>
  </si>
  <si>
    <t>Fanaticism</t>
  </si>
  <si>
    <t>This prayer has the same effect as Sermon of Courage, but it affects all friendly units on the entire battlefield.</t>
  </si>
  <si>
    <t>190</t>
  </si>
  <si>
    <t>Divine Channeling</t>
  </si>
  <si>
    <t>The priest channels the divine might of his God onto the battlefield. All friendly priests of low power have their priest skill increased for the duration of the battle.</t>
  </si>
  <si>
    <t>191</t>
  </si>
  <si>
    <t>Fire Flies</t>
  </si>
  <si>
    <t>Six burning sparks shoot forth from the wizard's hand. The sparks have very limited armor penetration and will be ineffective against armored troops.</t>
  </si>
  <si>
    <t>192</t>
  </si>
  <si>
    <t>Air Shield</t>
  </si>
  <si>
    <t>The air shield solidifies the air above the caster to protect him or her from incoming missiles.</t>
  </si>
  <si>
    <t>193</t>
  </si>
  <si>
    <t>Freezing Touch</t>
  </si>
  <si>
    <t>The mage touches an enemy who will suffer from severe freezing damage, possibly even die from it. This is an effective spell because armor offers no protection against this quite potent attack. On the other hand, it might be very hard to actually touch an enemy in the heat of battle.</t>
  </si>
  <si>
    <t>194</t>
  </si>
  <si>
    <t>Flying Shards</t>
  </si>
  <si>
    <t>The caster hurls several stones towards enemy units. The shards are not very powerful, but can severely injure lightly armored units. The number of shards hurled depends on the skill of the caster.</t>
  </si>
  <si>
    <t>195</t>
  </si>
  <si>
    <t>Twist Fate</t>
  </si>
  <si>
    <t>The caster changes his future fate. Twist Fate negates the first successful strike against the one protected by this spell.</t>
  </si>
  <si>
    <t>196</t>
  </si>
  <si>
    <t>Hand of Dust</t>
  </si>
  <si>
    <t>The caster's left hand becomes deadly, able to turn anything it touches to ashes. The spell is limited in power but ignores armor.</t>
  </si>
  <si>
    <t>197</t>
  </si>
  <si>
    <t>Sleep Ray</t>
  </si>
  <si>
    <t>The sleep ray will affect a small number of enemies right in front of the mage. Those who fail to resist will instantly fall into a magical slumber.</t>
  </si>
  <si>
    <t>198</t>
  </si>
  <si>
    <t>Bleed</t>
  </si>
  <si>
    <t>The Bleed spell causes blood to pour out of the victim's nose, ears and mouth. The effect is a prolonged and painful death. Magic resistance can negate the effect.</t>
  </si>
  <si>
    <t>199</t>
  </si>
  <si>
    <t>Monster Boar</t>
  </si>
  <si>
    <t>The caster summons a monster boar and sends it to a distant province to ravage the land. The boar is a descendant of the monster boars sent by the Lady of the Hunt to ravage the farmlands of obnoxious peasants. The boar will cause unrest in the province until it is found and slain.</t>
  </si>
  <si>
    <t>200</t>
  </si>
  <si>
    <t>Orgy</t>
  </si>
  <si>
    <t>The reveler organizes a wild orgy in the woods with the sacrifice of a virgin as the climactic finale. The orgy will attract a satyr intent on uninhibited fornication. During the orgy six women will be struck by the madness of the wild, shedding all clothes and civilized manners and turning to the wild as raging maenads. The satyr will remain after the orgy to lure more women into the wild.</t>
  </si>
  <si>
    <t>201</t>
  </si>
  <si>
    <t>Daughter of Typhon</t>
  </si>
  <si>
    <t>The mage enters the misty swamps of Pythia to find the entrance to the underworld hidden there. Once there the mage will lure and bind the guardian of the gate to his service. The guardian is a beast of might and malice unequaled. She is the daughter of Typhon, Enemy of Gods, and Echidna, Mother of Monsters and her name is Hydra. Like her lesser kin, she has nine heads. However, her central head is blessed by her father and is immortal. Should it be cut off a new body will regrow from the stump within weeks. Hydra is sacred.</t>
  </si>
  <si>
    <t>202</t>
  </si>
  <si>
    <t>Gift of the Sacred Swamp</t>
  </si>
  <si>
    <t>The serpent priest grants some soldiers protection from the noxious fumes of the Sacred Swamp.</t>
  </si>
  <si>
    <t>203</t>
  </si>
  <si>
    <t>Awaken Hamadryad</t>
  </si>
  <si>
    <t>Hamadryads are wise beings skilled in nature magic and some say they are the guardians of the forests. However seeking advice from a Hamadryad can be quite difficult as there is usually a flock of loud chattering harpies sitting in the branches of the Hamadryad.</t>
  </si>
  <si>
    <t>204</t>
  </si>
  <si>
    <t>Contact Lar</t>
  </si>
  <si>
    <t>A priest of the old faith summons and persuades a Lar to join the servants of the empire. Lares are rural spirits and household gods. If treated well they bring prosperity to the farm where they dwell.</t>
  </si>
  <si>
    <t>205</t>
  </si>
  <si>
    <t>Awaken Tattoos</t>
  </si>
  <si>
    <t>The caster activates the dormant powers of enchanted tattoos. The unit gains limited invulnerability and increased stats depending on tattoo type. Horse tattoos grant increased defence skill and speed, bear tattoos grant increased strength, boar tattoos grant increased invulnerability, wolf tattoos grant increased attack skill and snake tattoos grant magic resistance.</t>
  </si>
  <si>
    <t>206</t>
  </si>
  <si>
    <t>207</t>
  </si>
  <si>
    <t>Contact Boar of Carnutes</t>
  </si>
  <si>
    <t>The caster summons one of the Great Boars of Carnutes. These magnificent beasts live in the depths of the sacred forest. They occasionally emerge from the depths of the forest to inspect the sacred grove of the Druids. Such appearances are rare and considered important omens. Its mere presence is said to prevent bad events. The Great Boar of Carnutes is the king of all boars and ordinary boars will constantly emerge from the forests to follow the Great Boar of Carnutes. It is sacred to the people of Marverni.</t>
  </si>
  <si>
    <t>208</t>
  </si>
  <si>
    <t>Contact Huli Jing</t>
  </si>
  <si>
    <t>The Huli Jing is a fox spirit. It has the appearance of a silvery fox with many tails. It is magically powerful and is able to take the appearance of a beautiful woman. The Huli Jing is a trickster and often whimsical or even mischievous in nature. In human guise, it might play pranks on unsuspecting travelers, aid lowborn peasants to greatness or plot the rise or downfall of kingdoms. Huli Jing are stealthy and in human guise have the abilities of a spy. All Huli Jing are powerful mages of Nature, but most have other magic skills as well.</t>
  </si>
  <si>
    <t>209</t>
  </si>
  <si>
    <t>Thousand Year Ginseng</t>
  </si>
  <si>
    <t>The mystics and hermits of T'ien Ch'i have always been obsessed with longevity. During the Time of the Bureaucracy and the prevalence of herbal medicine, one means to this end was found. The Thousand Year Ginseng will give the imbiber longevity and good health and is the closest to immortality one can come without practicing Internal Alchemy. Each casting of the spell deducts 5 years of age.</t>
  </si>
  <si>
    <t>210</t>
  </si>
  <si>
    <t>Internal Alchemy</t>
  </si>
  <si>
    <t>The mystics and hermits of T'ien Ch'i have always been obsessed with longevity. Internal Alchemy is a method to transmute the inner self instead of external substances. Meditation, severe asceticism and breathing techniques are used to access the inner cinnabar fields in an attempt to alter them. Often the alchemist feeds on cinnabar, transmuted quicksilver, the most highly regarded alchemical substance, during the process. The transformative nature of the cinnabar might also transmute the mind of the hermit. Each casting of the spell deducts 15 years of age.</t>
  </si>
  <si>
    <t>211</t>
  </si>
  <si>
    <t>Hannya Pact</t>
  </si>
  <si>
    <t>The Namanari seals a pact with the Oni Kings, giving up her humanity to become a Chunari. The Chunari gains powers in death and fire magic and a demonic nature. Jealous and greedy for power a Chunari will sooner or later strengthen her pact with her masters losing her humanity altogether.</t>
  </si>
  <si>
    <t>212</t>
  </si>
  <si>
    <t>Greater Hannya Pact</t>
  </si>
  <si>
    <t>The Chunari seals a second and final pact with the Oni Kings, giving up the last shreds of humanity to become a true Hannya. The Hannya gains further powers in death and fire magic. A fiery aura and a serpent tail are also given to her to remind her of who her true masters are.</t>
  </si>
  <si>
    <t>213</t>
  </si>
  <si>
    <t>End of Culture</t>
  </si>
  <si>
    <t>This is the End of Culture for the entire world as the dominion of Yomi will spread chaos into neighboring provinces. Spawn rate of Oni, both from temples under friendly dominion and from Oni generals will be greatly increased.</t>
  </si>
  <si>
    <t>214</t>
  </si>
  <si>
    <t>End of Weakness</t>
  </si>
  <si>
    <t>All Oni on the battlefield are enchanted with the strength of the Underworld and their bodies take on a wooden durability.</t>
  </si>
  <si>
    <t>215</t>
  </si>
  <si>
    <t>Teaching Sign</t>
  </si>
  <si>
    <t>The monks of Jomon have for centuries used five hand gestures representing the five peaceful aspects of the Lord. The teaching sign allows the monk to use the pure knowledge of the divine principle, increasing his esoteric skills.</t>
  </si>
  <si>
    <t>216</t>
  </si>
  <si>
    <t>Fear-not Sign</t>
  </si>
  <si>
    <t>The monks of Jomon have for centuries used five hand gestures representing the five peaceful aspects of the Lord. The fear not sign allows the monk to reach out to the unwary with the comfort of the divine calm. Projectiles will also harmlessly fall to the ground around the comforted ones.</t>
  </si>
  <si>
    <t>217</t>
  </si>
  <si>
    <t>Welcome Sign</t>
  </si>
  <si>
    <t>The monks of Jomon have for centuries used five hand gestures representing the five peaceful aspects of the Lord. The welcoming sign allows the monk to reach out to the unwary with the comfort of the divine hearth. Enemies that perceives the gesture abandon their misdirected allegiances and turn their efforts to the true Lord.</t>
  </si>
  <si>
    <t>218</t>
  </si>
  <si>
    <t>Earth-touching Sign</t>
  </si>
  <si>
    <t>The monks of Jomon have for centuries used five hand gestures representing the five peaceful aspects of the Lord. The Earth-touching sign allows the monk to defeat the evils of other worlds with the divine principle of the earth.</t>
  </si>
  <si>
    <t>219</t>
  </si>
  <si>
    <t>Meditation Sign</t>
  </si>
  <si>
    <t>The monks of Jomon have for centuries used five hand gestures representing the five peaceful aspects of the Lord. The meditation sign allows the monk to focus his mind on the divine principle and purify his spirit from weariness.</t>
  </si>
  <si>
    <t>220</t>
  </si>
  <si>
    <t>Summon Shikome</t>
  </si>
  <si>
    <t>The shikome are hags of the underworld. They are sent to hunt down those who tries to escape the land of the dead. They appear as mad, starving hags with claws and pointy teeth. Their claws are able to harm and incapacitate ghosts and spirits. Shikome are never given food by their cruel lords and they all have an insatiable appetite for the food of the living. They take every opportunity to feast on flesh or fruits unavailable to them in the halls of the underworld. Shikome are the personal servants of the lords of the underworld and are revered by the oni.</t>
  </si>
  <si>
    <t>221</t>
  </si>
  <si>
    <t>Contact Jigami</t>
  </si>
  <si>
    <t>The Shugenja contacts and strikes a bargain with a Jigami, a kami of the farms and fields. They protect villages and farms in rural areas and have powers over fertility and growth. They are not powerful enough to influence entire provinces, but their presence yield food and supplies in the area.</t>
  </si>
  <si>
    <t>222</t>
  </si>
  <si>
    <t>Contact Mori-no-kami</t>
  </si>
  <si>
    <t>The Shugenja contacts and strikes a bargain with a Mori-no-kami, a god of the Jomonese forests. They tend to be boisterous and haughty, but sometimes take a liking to human visitors. Skillful archers who allow themselves to be defeated by the kami in archery contests might even be rewarded by the god. They rule their forests and everything that lives within. They can summon wild beasts to aid them in battles. Mori-no-kami will shrink and lose power if they leave their forest.</t>
  </si>
  <si>
    <t>223</t>
  </si>
  <si>
    <t>Summon Ujigami</t>
  </si>
  <si>
    <t>The caster summons an Ujigami from the spirit world. An Ujigami is the ancestral kami of a Jomonese clan. It manifests as a mighty warrior, a great general and a priest of the ancestral spirits. As a manifestation of a clan Ujigami are closely connected to the welfare of the people and they have a slight chance of preventing bad events. Ujigami lose some of their priestly authority if they leave their ancestral home.</t>
  </si>
  <si>
    <t>224</t>
  </si>
  <si>
    <t>Contact Kaijin</t>
  </si>
  <si>
    <t>The caster contacts a Kaijin and convinces it to serve the Lord. Kaijin are kami of the sea. They appear as noblemen in sea-colored silken robes. They wield mighty yaris and enchanted nets that can trap even the strongest opponents. Kaijin are mighty mages of water, but they lose some of their powers when they leave their watery realms. The Kaijin do not serve the dragon kings and have long fought the Ryujin for dominance of the deeps.</t>
  </si>
  <si>
    <t>225</t>
  </si>
  <si>
    <t>Contact Tatsu</t>
  </si>
  <si>
    <t>The shugenja ventures up into a mountainous region and makes contact with a tatsu. The tatsu is a lesser Jomonese dragon. It has a sinuous body and resembles the great Dragons of the sea, but it only has three claws on its feet. It is covered in iridescent scales and spines run along its back. Its head resemble a camel with horns of a stag and the eyes of a demon. Under its chin is a burning pearl that is the source of its power. If they lose the pearl they lose their power of flight. All tatsu have magic skills and each follow one of the Five Paths.</t>
  </si>
  <si>
    <t>226</t>
  </si>
  <si>
    <t>Summon Kenzoku</t>
  </si>
  <si>
    <t>The caster summons a Kenzoku from the spirit world. Kenzoku are noble warrior-kami of great prowess. Once human, they were rewarded with immortality for their deeds. Kenzoku are popular kami among the samurai. They fight with magic swords sprung from their martial essence and are surrounded by a divine aura that intimidates lesser beings.</t>
  </si>
  <si>
    <t>227</t>
  </si>
  <si>
    <t>Summon Gozu Mezu</t>
  </si>
  <si>
    <t>The caster opens a gate to the underworld and calls forth a pair of demon jailers and torturers of the dead, Ox-head and Horse-face. They are mighty warriors armed with enchanted pole arms that trap souls.</t>
  </si>
  <si>
    <t>228</t>
  </si>
  <si>
    <t>Contact Yama-no-kami</t>
  </si>
  <si>
    <t>The Shugenja contacts and strikes a bargain with a Yama-no-kami, a mountain god and protector of the wild. They are powerful spirits as cold as the peaks they rule. Only rarely do they concern themselves with lesser beings. They command natural phenomena, weather and beasts in their realms, and might help or destroy the occasional wanderer. Yama-no-kami very rarely leave their lofty abodes and would lose much of their powers if they did.</t>
  </si>
  <si>
    <t>229</t>
  </si>
  <si>
    <t>Summon Abysian Ancestors</t>
  </si>
  <si>
    <t>The Anathemant summons the spirits of ancient Abysian warriors. These spirits are surrounded by ethereal flames and are sacred to the humanbred population.</t>
  </si>
  <si>
    <t>230</t>
  </si>
  <si>
    <t>Reawaken Fossil</t>
  </si>
  <si>
    <t>Abysian mages have recently discovered a gorge near the borders of Gath, where ancient magic has been uncovered by eroding winds and a mighty earthquake. Huge bones were found protruding from the very stone. Legends of the glorious victory against the Rephaim were remembered and soon the Abysian mages were trying to reawaken the fossilized giants once defeated by fire in the valley of Megiddo.</t>
  </si>
  <si>
    <t>231</t>
  </si>
  <si>
    <t>Summon Spectral Infantry</t>
  </si>
  <si>
    <t>This spell will summon the spirits of a few formidable Abysian warriors who have died in battle. These spirits are called Smoulderghosts and are even fiercer fighters now that they have died.</t>
  </si>
  <si>
    <t>232</t>
  </si>
  <si>
    <t>Contact Scorpion Man</t>
  </si>
  <si>
    <t>The Scorpion Man is the most frightening beast that wanders the desert. It is said that when a scorpion man looks at a mountain, the mountain shivers in fear.</t>
  </si>
  <si>
    <t>233</t>
  </si>
  <si>
    <t>Inner Furnace</t>
  </si>
  <si>
    <t>The caster invokes the power of Rhuax to strengthen the heat burning in every Abysian. All soldiers on the battlefield have the area of their heat effect increased.</t>
  </si>
  <si>
    <t>234</t>
  </si>
  <si>
    <t>Infernal Breeding</t>
  </si>
  <si>
    <t>The Warlocks of Abysia have experimented with crossbreeding since they first discovered blood magic. Under the influence of infernal magic Abysians, humans and giants are crossbred with demons, salamanders and other beasts. In the early days most of the experiments were conducted on Abysians, but the wars with Hinnom made the blood of giants occasionally available. In later times humans and humanbreds have dominated the breeding stock and abysian crossbreds are rarer. Due to the creation process many Hell Spawn suffer from various afflictions and early aging.</t>
  </si>
  <si>
    <t>235</t>
  </si>
  <si>
    <t>Summon Bears</t>
  </si>
  <si>
    <t>The Great Bear is a magnificent and sacred creature. This ritual summons an entire sloth of Great Bears.</t>
  </si>
  <si>
    <t>236</t>
  </si>
  <si>
    <t>Summon Simargl</t>
  </si>
  <si>
    <t>The caster summons a Simargl. The Simargl is a strange winged dog from the lands of Rus. It is sometimes summoned by mages to aid in hunts and patrols.</t>
  </si>
  <si>
    <t>237</t>
  </si>
  <si>
    <t>Summon Firebird</t>
  </si>
  <si>
    <t>The caster summons a Firebird. The Firebird is a legendary bird with a brightly glowing plumage. It lives in the far wilderness of Rus and is often sought by heroes for its ability to bring good fortune.</t>
  </si>
  <si>
    <t>238</t>
  </si>
  <si>
    <t>Send Lady Midday</t>
  </si>
  <si>
    <t>The Lady Midday is a malign spirit of the noon. She appears as a young girl surrounded by whirling dust and armed with a scythe that stinks of disease. Sometimes she will stop people and ask them a question. Failure to answer results in her displeasure and she will use her scythe to disease or chop off the head of the victim. The caster of this ritual will contact the spirit and force it to appear in a suitable province where it will serve by eliminating enemies.</t>
  </si>
  <si>
    <t>239</t>
  </si>
  <si>
    <t>Contact Sirin</t>
  </si>
  <si>
    <t>The caster contacts a Sirin and persuades it to aid him. The Sirin is a magical half-woman, half-bird of Rus. It has the head and chest of a woman and the body and lower parts of a dark bird. The Sirin is a most sinister being. It can speak with the voice of saints and entice men, tell them of future fortunes and lure them into lifelong slavery.</t>
  </si>
  <si>
    <t>240</t>
  </si>
  <si>
    <t>Send Vodyanoy</t>
  </si>
  <si>
    <t>The caster summons and sends a Vodyanoy to a distant sea province. This ritual can be cast on land. The Vodyanoy is a water spirit that resembles a man with the lower parts of a fish. It is covered in black fish-scales, algae and mud. Vodyanoy generally dislike humans and can only be coerced into servitude with the aid of magic. They are powerful users of Water magic, but cannot leave the water.</t>
  </si>
  <si>
    <t>241</t>
  </si>
  <si>
    <t>Summon Rusalka</t>
  </si>
  <si>
    <t>The caster approaches a river or lake where a young maiden has drowned herself and summons her dead spirit. The Rusalka is the spirit of a young woman that committed suicide by drowning herself after being scorned by her lover. She must now haunt the waterway where she took her life. The Rusalka has the appearance of a young, pale and beautiful naked woman with green eyes and green perpetually wet hair. The Rusalka is not necessarily malevolent, but she likes living men and will come out of the water at night to climb a tree and sit there singing and combing her hair, anticipating unwary wanderers to snare with her songs. Handsome passersby will be invited to join her in singing and dancing and will be brought into the watery abode of the Rusalka. The Rusalka has some skills in Water and Death magic and is able to bring her companions with her under the waves.</t>
  </si>
  <si>
    <t>242</t>
  </si>
  <si>
    <t>Summon Likho</t>
  </si>
  <si>
    <t>The caster summons a crone of misfortune. She appears as an one-eyed old hag in dark robes. Her mere presence will cause ill fortune and misery. Her evil eye will curse those she gazes upon.</t>
  </si>
  <si>
    <t>243</t>
  </si>
  <si>
    <t>Contact Alkonost</t>
  </si>
  <si>
    <t>The caster contacts a Alkonost and persuades it to aid him. The Alkonost is a magical half-woman, half-bird of Rus. it has the head and chest of a woman and the body and lower parts of a bird. It is a bird of the Paradise gifted with the voice of saints. It is a powerful priest and will inspire men to bravery.</t>
  </si>
  <si>
    <t>244</t>
  </si>
  <si>
    <t>Summon Zmey</t>
  </si>
  <si>
    <t>The caster summons a Zmey. The Zmey is a three headed dragon capable of breathing flames. It is larger than a wyvern, but smaller than a true dragon. It is indigenous to the lands of Rus and can be summoned by Fire mages.</t>
  </si>
  <si>
    <t>245</t>
  </si>
  <si>
    <t>Send Bukavac</t>
  </si>
  <si>
    <t>The caster summons and sends a Bukavac to a wreak havoc in a distant sea province. This ritual can be cast on land. The Bukavac is a huge and horrible water being with a frightening call and six tentacle-like legs. It lives in the murky lakes of Rus, but is known to wreak havoc in coastal seas, perhaps guided by malign magic.</t>
  </si>
  <si>
    <t>246</t>
  </si>
  <si>
    <t>Contact Gamayun</t>
  </si>
  <si>
    <t>The caster contacts a Gamayun and persuades it to aid him. The Gamayun is a magical half-woman, half-bird of Rus. It has the head and chest of a woman and the body and lower parts of a bird. It is a bird of wisdom and prophecy gifted with the knowledge of saints. It has magical skills as well as prophetic ones and is sometimes summoned to reveal magical secrets.</t>
  </si>
  <si>
    <t>247</t>
  </si>
  <si>
    <t>Contact Beregina</t>
  </si>
  <si>
    <t>The caster approaches a shore or riverbank and tries to contact a Beregina. The Beregina is a spirit of the shore, where water meets land. Bereginy manifest themselves as incredibly beautiful women. Few mortals would dream of harming a Beregina. They are powerful mages of Water, but are also skilled in magic of the land. The Bereginy are able to bring a few companions with them under the waves.</t>
  </si>
  <si>
    <t>248</t>
  </si>
  <si>
    <t>Contact Mountain Vila</t>
  </si>
  <si>
    <t>The caster travels to a remote mountain to contact a Vila and persuade her to aid him. The Vila is a powerful female spirit of the wild. The Mountain Vila appears as a naked woman mounted on a stag. Her beauty is only marred by her hoofed feet and anyone rude enough to mention this fact will be struck down or cursed for the rest of his life. The Mountain Vila can fascinate and lure men into servitude with her spellsongs and otherworldly beauty. She has the power to give and take health and is a powerful mage of Nature.</t>
  </si>
  <si>
    <t>249</t>
  </si>
  <si>
    <t>Contact Cloud Vila</t>
  </si>
  <si>
    <t>The caster travels to a remote mountain top to contact a Vila and persuade her to aid him. The Vila is a powerful female spirit of the wild. The Cloud Vila appears as a naked, winged woman with cloud-like hair. Her beauty is only marred by her hoofed feet and anyone rude enough to mention this fact will be struck down or cursed for the rest of his life. The Cloud Vila can fascinate and lure men into servitude with her spellsongs and otherworldly beauty. She has the power to give and take health, but is also a powerful mage of the Air who wields the lightning and rides the storms. The Cloud Vila is not as skilled in healing as the Mountain Vila.</t>
  </si>
  <si>
    <t>250</t>
  </si>
  <si>
    <t>Contact Leshiy</t>
  </si>
  <si>
    <t>The caster enters a deep forest and contacts its spirit ruler and persuades it to aid him. The Leshiy is a guardian of forests. In the heart of its forest it takes the appearance of a huge man with grayish green skin, covered in lichen, grass and vines. A single horn grows from his forehead and his feet are hoofed. If he leaves his forest he will shrink and become smaller and smaller and lose much of his magical powers. While inside a forest, the Leshiy is able to shapeshift into a great bear covered in moss and lichen.</t>
  </si>
  <si>
    <t>251</t>
  </si>
  <si>
    <t>Grow Fortress</t>
  </si>
  <si>
    <t>This ritual forces nature to form a complete fortress in a matter of weeks, sturdy enough to rival stone walls. Defenders can stand on the walls and fire missiles from the parapets. This ritual can only be cast in forests or shallow seas, where nature has plenty of material to build from.</t>
  </si>
  <si>
    <t>252</t>
  </si>
  <si>
    <t>Fort of the Ancients</t>
  </si>
  <si>
    <t>In ancient times, Pangaea made its forts not from mud and mortar but bramble and birch. This ritual forces nature to form a complete fortress in a matter of weeks, sturdy enough to rival stone walls. The ritual can only be cast in forests or shallow seas, where an appropriate amount of vegetation can be found.</t>
  </si>
  <si>
    <t>253</t>
  </si>
  <si>
    <t>Sacred Crocodile</t>
  </si>
  <si>
    <t>All crocodiles are more or less sacred to the populace of C'tis. In the temple marshes some crocodiles are fed slaves and captives. These crocodiles grow to huge proportions. When fed they return into the marshes with their prize and legend has it that they feed their father, a spawn of God, in the depths of the marsh. Blessed by his magic they return to the temples and wait for another sacrifice. This ritual summons a huge blessed crocodile and coerces it to assist in battles.</t>
  </si>
  <si>
    <t>254</t>
  </si>
  <si>
    <t>Herd of Elephants</t>
  </si>
  <si>
    <t>This ritual summons a herd of elephants and makes them loyal to the caster. Elephants are devastating when released upon enemy armies, but if they flee they will trample through the ranks of their own side as well.</t>
  </si>
  <si>
    <t>255</t>
  </si>
  <si>
    <t>Call Melqart</t>
  </si>
  <si>
    <t>The Melqart is a Rephaite king of a city. Once the Rephaim all lived in Hinnom, but when the Berytians founded colonies near Ashdod, they were influenced by Rephaites and began to worship the Rephaite kings as gods. Now most Berytian colonies have a great temple to a Melqart god, praying for its eventual arrival. With this ritual the Blood mage will summon a Melqart to help the empire of Berytos.</t>
  </si>
  <si>
    <t>256</t>
  </si>
  <si>
    <t>Strange Fire</t>
  </si>
  <si>
    <t>The caster unleashes otherworldly fire to smite his enemies. The Strange Fire is of the Celestial Sphere and will destroy demons and other beings abominable to the world.</t>
  </si>
  <si>
    <t>257</t>
  </si>
  <si>
    <t>Memories of Stone</t>
  </si>
  <si>
    <t>In a barren desert the Yeddeoni have found the fossilized remains of Rephaim armed with archaic weapons. With the ancient magic of the Grigori, these fossils are endowed with memories of old and forced to once again move and fight for the descendants of the Fallen Angels. The spell can only be cast in wastelands.</t>
  </si>
  <si>
    <t>258</t>
  </si>
  <si>
    <t>Dirge for the Dead</t>
  </si>
  <si>
    <t>The Zamzummite contacts and summons a Ditanu from Sheol. The Ditanim are ancient Rephaite heroes bound in Sheol for their sins. They serve the Malikum, deified kings of the Underworld. Ditanim are huge, ethereal apparitions armed with weaponry enchanted at the dawn of time. They are formidable warriors endowed with magical powers.</t>
  </si>
  <si>
    <t>259</t>
  </si>
  <si>
    <t>Banquet for the Dead</t>
  </si>
  <si>
    <t>The Zamzummite holds a banquet for the deified dead. For three days the living and the shades of the dead share tables and meals. At the eastern end of the table is a throne for the living Adon and at the western end is an empty throne. Each night the ghostly shapes in the empty seats and throne become more solid. At the final night the Zamzummite sacrifices himself at the banquet and is devoured by the dead king who can manifest in the land of the living as a reawakened god. The Malik manifests with his host of Ditanim.</t>
  </si>
  <si>
    <t>260</t>
  </si>
  <si>
    <t>Scapegoats</t>
  </si>
  <si>
    <t>With a sacrifice of blood, the caster prepares two goats and presents them with the sins of the people. One goat is for the Lord and one for Azazel. The scapegoats are then sent into the desert carrying the sins of the people. Soon two Se'irim, goat-demons spawned by Azazel, return from the desert to serve the priest. The Se'irim were sacred to the Hinnomites that influenced the Berytian priests and they call the Se'irim sacred as well. The spell can only be cast in wastelands.</t>
  </si>
  <si>
    <t>261</t>
  </si>
  <si>
    <t>Summon Se'irim</t>
  </si>
  <si>
    <t>With a sacrifice of blood, the caster summons five Se'irim from the desert. The Se'irim are goat-demons begotten by Azazel, Bringer and Taker of Civilization. The Se'irim are sacred to Avvim and the Horim have encountered them in the desert and mistakenly worship them as lords of the wild. The spell can only be cast in wastelands.</t>
  </si>
  <si>
    <t>262</t>
  </si>
  <si>
    <t>Summon Shedim</t>
  </si>
  <si>
    <t>With a sacrifice of blood, the caster summons three Shedim from the desert. The Shedim are winged, ox-headed storm demons and possibly servants of Pazuzu roaming the wastelands. The spell can only be cast in wastelands.</t>
  </si>
  <si>
    <t>263</t>
  </si>
  <si>
    <t>Call Malakh</t>
  </si>
  <si>
    <t>The caster calls down a heavenly messenger from the Celestial Sphere. It appears in human form, winged and dressed in a white robe and surrounded by an aura of divine splendor.</t>
  </si>
  <si>
    <t>264</t>
  </si>
  <si>
    <t>Call Hashmal</t>
  </si>
  <si>
    <t>The caster calls down a manifestation of heavenly power from the Celestial Sphere. The Hashmalim appear as brilliant clouds of flashing fire, at the center of which is a body of brass with the likeness of a living being with four faces. Their will can be felt as they proclaim the Glory of the reawakening God. The Hashmalim are particularly good at strengthening the faith of the unsure.</t>
  </si>
  <si>
    <t>265</t>
  </si>
  <si>
    <t>Call Arel</t>
  </si>
  <si>
    <t>The caster calls down a manifestation of heavenly power from the Celestial Sphere. The Arelim appear as beautiful winged beings. They are the most gentle of all beings of the Celestial Sphere. They nurture nature and are protectors of the weak. They weep for the wounded and follow armies in lamentation of the wars brought by the gifts of the Watchers.</t>
  </si>
  <si>
    <t>266</t>
  </si>
  <si>
    <t>Call Ophan</t>
  </si>
  <si>
    <t>The caster calls down a manifestation of heavenly power from the Celestial Sphere. The Ophanim, wheels, are angelic beings of unfathomable and otherworldly might. They appear as a brilliance covered by four wings, that when unfolded reveal a wheel intersecting another wheel of gleaming brass. The rim of the wheel is covered by eyes of sparkling chrysolite and the being is surrounded by a blaze like that of the sun. The Ophanim see all that passes under their many eyes and watch the affairs of men from the heavenly spheres.</t>
  </si>
  <si>
    <t>267</t>
  </si>
  <si>
    <t>Call Merkavah</t>
  </si>
  <si>
    <t>With a tremendous sacrifice of power the caster calls down the ultimate manifestation of heavenly power. A Merkavah, a heavenly chariot of vast and unbearable power forms in the skies. In a blaze of otherworldly splendor, four wheels covered by four wings move the Merkavah in four directions. Above the four wheels at the center of the solar glory is a living being with four faces, four wings, four colors and four lives. Above the living being is a sapphire dome of stellar might beyond which the unbearable might of the Celestial Thrones is visible. After the vision of the heavens subsides, the four wheels and the Tetramorph remain to command the faithful and destroy the servants of sin.</t>
  </si>
  <si>
    <t>268</t>
  </si>
  <si>
    <t>Release Lord of Civilization</t>
  </si>
  <si>
    <t>The caster performs a vast sacrifice of blood to release one of the six Grigori from their infernal prison. The Grigori, or Watchers, were angelic beings who taught the forbidden lore of civilization, warcraft and magic to the Avvim at the dawn of time. The Grigori are still worshiped by the Avvim as bringers of civilization and fathers of the Nephilim.</t>
  </si>
  <si>
    <t>269</t>
  </si>
  <si>
    <t>Summon Mazzikim</t>
  </si>
  <si>
    <t>The caster summons a group of Mazzikim from the wild. Mazzikim are imps of the wild who terrorize unwary travelers. They are mischievous rather than malign, but can cause some havoc in enough numbers. Since they are of this world, they can be summoned without a sacrifice of blood, even if demonic by nature.</t>
  </si>
  <si>
    <t>270</t>
  </si>
  <si>
    <t>Summon Lilot</t>
  </si>
  <si>
    <t>The caster summons a Lilot from the wild. The Lilin are the offspring of Lilith, a demoness of primeval times and the Mother of Demons. Lilin appear as winged women with the lower part of a hind. Their appearance is strangely alluring and they seduce and abduct men of weak morals. Regardless of their ancestry, they are of this world and can be summoned without the sacrifice of blood.</t>
  </si>
  <si>
    <t>271</t>
  </si>
  <si>
    <t>Summon Kusarikkus</t>
  </si>
  <si>
    <t>The caster summons a pair of Kusarikku, fabled Bull Men of enkidu legends. They have been revered by the enkidus since before the founding of the First City and are known to protect the Ensis and Entus, as well as the entrances to the great temple. The Kusarikku are gifted with the strength of the earth and they wield spears that halt demons in their steps.</t>
  </si>
  <si>
    <t>272</t>
  </si>
  <si>
    <t>Summon Ugallu</t>
  </si>
  <si>
    <t>The caster summons an Ugallu to smite the demons of evil. Ugallus are lesser storm deities of enkidu legends revered since before the founding of the First City. They appear as lion-headed men with donkey ears and bird feet. They command the weather and carry demon slaying bronze daggers and flint maces that halts demons in their steps.</t>
  </si>
  <si>
    <t>273</t>
  </si>
  <si>
    <t>Call Anzu</t>
  </si>
  <si>
    <t>The caster summons an Anzu bird-monster. The Anzus were conceived by the pure water and the wide earth in primordial times. They appear as huge lion-headed eagles that breathes fire and water.</t>
  </si>
  <si>
    <t>274</t>
  </si>
  <si>
    <t>Call Apkallu</t>
  </si>
  <si>
    <t>The Mashmashu contacts the celestial sphere to call upon an Umu-apkallu. The Umu-apkallu are celestial sages blessed by the Wise Waters. They resemble four-winged enkidus of great beauty. They serve as messengers of the celestial sphere and are powerful mages of the stars, the sky and anything beneath it.</t>
  </si>
  <si>
    <t>275</t>
  </si>
  <si>
    <t>Call Ephor</t>
  </si>
  <si>
    <t>The humans of Therodos were struck hardest by the cataclysm. Those who survived the initial blast drowned when the land sank underneath the waves. Once dead their shattered souls were barred from entering the underworld and their ghosts remained in the sunken lands they once inhabited, unaware of their undead state of existence. The Ephoroi were once magistrates and leaders of the human population of Therodos. They presided over religious ceremonies where the Meliai were not present. Now they are the leaders of the ghostly realm of the drowned dead, serving the Hekaterides and their Meliai daughters as they did before the fall. The Ephoroi are able to call human spectres to fill the ranks of the ghostly armies.</t>
  </si>
  <si>
    <t>276</t>
  </si>
  <si>
    <t>Call Spectral Philosopher</t>
  </si>
  <si>
    <t>The humans of Therodos were struck hardest by the cataclysm. Those who survived the initial blast drowned when the land sank underneath the waves. Once dead their shattered souls were barred from entering the underworld and their ghosts remained in the sunken lands they once inhabited, unaware of their undead state of existence. In the blessed lands of the Telkhines there were little hardship for the privileged and some humans were able to spend their days thinking and debating with each other. The ghosts of these men still linger and their voices can be heard in the shattered agoras of ancient Therodos. Their conclusions on the subject of magic will contribute to the research of the nation.</t>
  </si>
  <si>
    <t>277</t>
  </si>
  <si>
    <t>Summon Telkhine</t>
  </si>
  <si>
    <t>The caster releases one of the Telkhines from its Tartarian prison. Telkhines are sea-daimones of vast powers. They bring hailstorms and blizzards and cause great devastation. They are also great sages and unparalleled craftsmen. Their dabbling in stygian magic caused their final downfall and imprisonment. Telkhines are able to change their shape. In their demonic form their magic powers over storms and the sea are increased. In human shape their skills in forging are increased.</t>
  </si>
  <si>
    <t>278</t>
  </si>
  <si>
    <t>Summon Hekateride</t>
  </si>
  <si>
    <t>When the spectre of Therodos was laid to rest the remaining Daktyloi and Hekaterides sequestered themselves on remote islands. Pelagian mages have tried to contact them ever since. Hekaterides are nymphs of Telkhine ancestry that once ruled the human population of ancient Therodos.</t>
  </si>
  <si>
    <t>279</t>
  </si>
  <si>
    <t>Summon Daktyl</t>
  </si>
  <si>
    <t>When the spectre of Therodos was laid to rest the remaining Daktyloi and Hekaterides sequestered themselves on remote islands. Pelagian mages have tried to contact them ever since. Daktyloi are sea daimones of Telkhine ancestry that once ruled the human population of ancient Therodos. They are masterful smiths and crafters.</t>
  </si>
  <si>
    <t>280</t>
  </si>
  <si>
    <t>Summon Monster Fish</t>
  </si>
  <si>
    <t>This spell summons a Monster Fish. This huge fish lives only in the deepest gorges of the ocean. When it is hunting, it will light up its antenna to lure prey closer. When the prey comes close, it will open its enormous mouth and swallow the prey whole. This works best against prey that is smaller than the Monster Fish, but it also has some sharp teeth to use against the really large opponents that can be found in the oceans.</t>
  </si>
  <si>
    <t>281</t>
  </si>
  <si>
    <t>Send Tupilak</t>
  </si>
  <si>
    <t>The Tupilak is an artificial animal made from various animal cadavers. It is able to take the appearance and attributes of any of its composite parts. Most Tupilaks are made from bears, ravens, seals and reindeer. This gives the Tupilak battle prowess and the ability of flight. After it has been created, it is given the task of hunting down and killing a specific enemy commander. Then the Tupilak will fly, run and swim across the world in order to find its prey and kill it.</t>
  </si>
  <si>
    <t>282</t>
  </si>
  <si>
    <t>An unholy priest commands an enemy undead being to serve him.</t>
  </si>
  <si>
    <t>283</t>
  </si>
  <si>
    <t>Unholy Protection</t>
  </si>
  <si>
    <t>With this prayer, an unholy priest grants magic resistance to a small number of undead beings. This extra magic resistance is very useful if the enemy has priests that can banish the undead.</t>
  </si>
  <si>
    <t>284</t>
  </si>
  <si>
    <t>Unholy Blessing</t>
  </si>
  <si>
    <t>This prayer activates the powers of an unholy troop. There are more powerful versions of this spell that targets more units.</t>
  </si>
  <si>
    <t>285</t>
  </si>
  <si>
    <t>With this prayer, an unholy priest can grant extra speed and attack skill to a small number of undead beings.</t>
  </si>
  <si>
    <t>286</t>
  </si>
  <si>
    <t>287</t>
  </si>
  <si>
    <t>288</t>
  </si>
  <si>
    <t>Apostasy</t>
  </si>
  <si>
    <t>The unholy priest corrupts the faith of an enemy priest or sacred soldier. The apostate will join forces with the caster and his priestly powers will be tainted.</t>
  </si>
  <si>
    <t>289</t>
  </si>
  <si>
    <t>290</t>
  </si>
  <si>
    <t>291</t>
  </si>
  <si>
    <t>Protection of the Sepulchre</t>
  </si>
  <si>
    <t>With this prayer, an unholy priest grants magic resistance to most undead beings on the battlefield. This extra magic resistance is very useful if the enemy has priests that can banish the undead.</t>
  </si>
  <si>
    <t>292</t>
  </si>
  <si>
    <t>Power of the Sepulchre</t>
  </si>
  <si>
    <t>The Ermorian priest makes his undead subjects dance and twitch with the power of the Unholy Sepulchre. All undead beings on the battlefield will get increased movement speed and attack skill.</t>
  </si>
  <si>
    <t>293</t>
  </si>
  <si>
    <t>Revive Lictor</t>
  </si>
  <si>
    <t>The necromancer revives an Ermorian Lictor. The Lictors were dignitaries entrusted with keeping the order during the Empire's glory days. Lictors are corporeal undead of great physical strength. They are armored with rusty plate hauberks and wield great axes formerly used as a sign of their office. Lictors are so closely connected with the Netherworld that they are surrounded by a wind of numbing cold. If revived by a necromancer wearing a Black Laurel, two additional Lictors will reawaken from the dead.</t>
  </si>
  <si>
    <t>294</t>
  </si>
  <si>
    <t>Revive Censor</t>
  </si>
  <si>
    <t>The necromancer revives an Ermorian Censor. The Censors were judges in the Old Empire. They are armed as Lictors and share their powers and weaknesses. Censors are commanders, able to lead the dead.</t>
  </si>
  <si>
    <t>295</t>
  </si>
  <si>
    <t>Revive Acolyte</t>
  </si>
  <si>
    <t>The necromancer revives an ancient and unholy priest. The Priests of Eldregate were responsible for performing the ceremonies in the Holy City of Eldregate. When the Dusk Elders succumbed to the dark lure of Death magic, the Priests of Eldregate sat silent and watched the Empire fall. As a result, they were cursed more strongly than the rest of the population and are the ones who perform the unholy rites of reanimation. The Priests of Eldregate are surrounded by a wind of numbing cold.</t>
  </si>
  <si>
    <t>296</t>
  </si>
  <si>
    <t>Revive Bishop</t>
  </si>
  <si>
    <t>297</t>
  </si>
  <si>
    <t>Revive Arch Bishop</t>
  </si>
  <si>
    <t>298</t>
  </si>
  <si>
    <t>Revive Spectator</t>
  </si>
  <si>
    <t>The necromancer revives the spectre of an ancient Ermorian mage. The mages of Ermor were the ones who performed the rituals that corrupted and destroyed the old empire. The mages do not possess solid bodies, but their spirits are connected to the Netherworld and their powers of Death magic are greater than ever before. The touch of these mages will drain the life energy of the target and replenish the power of the mage. They are ethereal and are very difficult to harm without using magic weapons.</t>
  </si>
  <si>
    <t>299</t>
  </si>
  <si>
    <t>Revive Dusk Elder</t>
  </si>
  <si>
    <t>300</t>
  </si>
  <si>
    <t>Revive Wailing Lady</t>
  </si>
  <si>
    <t>The necromancer revives the spectre of an Ermorian lady. The Wailing Lady weeps in lamentation over the annihilation of the Empire. The apparition is horrible to behold and her sorrow impossible to bear. Living beings drop dead upon hearing the wail of the spectral Lady. The Wailing Ladies are ethereal and difficult to damage with non-magical weapons. They are sacred and can be blessed by the priests of Ermor. Wailing Ladies can enter the sea.</t>
  </si>
  <si>
    <t>301</t>
  </si>
  <si>
    <t>Lictorian Guard</t>
  </si>
  <si>
    <t>This spell summons a handful of Lictors. Lictors are sacred and were the peacekeepers of the Old Empire.</t>
  </si>
  <si>
    <t>302</t>
  </si>
  <si>
    <t>Lamentation</t>
  </si>
  <si>
    <t>This spell summons a handful of Wailing Ladies. Wailing Ladies are sacred and their weeping for the annihilated Empire is unbearable to behold.</t>
  </si>
  <si>
    <t>303</t>
  </si>
  <si>
    <t>Great Lamentation</t>
  </si>
  <si>
    <t>This spell summons a great number of Wailing Ladies. Wailing Ladies are sacred and their weeping for the annihilated Empire is unbearable to behold.</t>
  </si>
  <si>
    <t>304</t>
  </si>
  <si>
    <t>Lictorian Legion</t>
  </si>
  <si>
    <t>This spell summons an entire legion of Lictors. Lictors are sacred and were the peacekeepers of the Old Empire.</t>
  </si>
  <si>
    <t>305</t>
  </si>
  <si>
    <t>Ermorian Legion</t>
  </si>
  <si>
    <t>This spell reanimates an entire legion of dead soldiers from the Old Empire.</t>
  </si>
  <si>
    <t>306</t>
  </si>
  <si>
    <t>Revive Shadow Tribune</t>
  </si>
  <si>
    <t>The spirit of an old Ermorian Tribune is brought back through a Soul Gate. The Tribune was a representative of the people in old times.</t>
  </si>
  <si>
    <t>307</t>
  </si>
  <si>
    <t>Revive Lemur Centurion</t>
  </si>
  <si>
    <t>A Lemur Centurion is the spirit of an ancient Scelerian Centurion that has been brought back from the Underworld. The Centurions were commanders of the Scelerian legions before the fall.</t>
  </si>
  <si>
    <t>308</t>
  </si>
  <si>
    <t>Revive Lemur Senator</t>
  </si>
  <si>
    <t>A Lemur Senator is the spirit of an ancient Scelerian Senator that has been brought back from the Underworld. The Senators were the political and religious leaders of Sceleria and they rarely led armies.</t>
  </si>
  <si>
    <t>309</t>
  </si>
  <si>
    <t>Revive Lemur Consul</t>
  </si>
  <si>
    <t>A Lemur Consul is the spirit of an ancient Scelerian Consul that has been brought back from the Underworld. Able commanders and powerful priests, the Consuls were influential Senators chosen to command the legions of Sceleria. The souls of these powerful Lemures have broken the cycle of death and rebirth and will return from the Land of the Dead if slain in battle.</t>
  </si>
  <si>
    <t>310</t>
  </si>
  <si>
    <t>Revive Lemur Acolyte</t>
  </si>
  <si>
    <t>A Lemur Acolyte is the spirit of an ancient Scelerian Acolyte that has been brought back from the Underworld.</t>
  </si>
  <si>
    <t>311</t>
  </si>
  <si>
    <t>Revive Lemur Thaumaturg</t>
  </si>
  <si>
    <t>A Lemur Thaumaturg is the spirit of an ancient Scelerian Thaumaturg that has been brought back from the Underworld. The thaumaturgs were the leading mage priests of the empire and the architects of the scelerian death cult.</t>
  </si>
  <si>
    <t>312</t>
  </si>
  <si>
    <t>Revive Grand Lemur</t>
  </si>
  <si>
    <t>A Grand Lemur is the spirit of an ancient Scelerian Grand Thaumaturg that has been brought back from the Underworld. The thaumaturgs were the leading mage priests of the empire and the architects of the scelerian death cult. The souls of these powerful Lemures have broken the cycle of death and rebirth and will return from the Land of the Dead if slain in battle.</t>
  </si>
  <si>
    <t>313</t>
  </si>
  <si>
    <t>314</t>
  </si>
  <si>
    <t>315</t>
  </si>
  <si>
    <t>316</t>
  </si>
  <si>
    <t>317</t>
  </si>
  <si>
    <t>Anathema</t>
  </si>
  <si>
    <t>The unholy priest curses an enemy priest or a small group of holy enemy units. The cursed ones have a greatly increased chance of obtaining permanent afflictions if they are wounded.</t>
  </si>
  <si>
    <t>318</t>
  </si>
  <si>
    <t>319</t>
  </si>
  <si>
    <t>320</t>
  </si>
  <si>
    <t>321</t>
  </si>
  <si>
    <t>322</t>
  </si>
  <si>
    <t>323</t>
  </si>
  <si>
    <t>Protection of the Shadelands</t>
  </si>
  <si>
    <t>With this prayer, a Lemurian priest grants magic resistance to most undead beings on the battlefield. This extra magic resistance is very useful if the enemy has priests that can banish the undead.</t>
  </si>
  <si>
    <t>324</t>
  </si>
  <si>
    <t>Power of the Shadelands</t>
  </si>
  <si>
    <t>The Lemurian priest infuses the undead with the power of the shadelands. All undead beings on the battlefield get increased movement speed and attack skill.</t>
  </si>
  <si>
    <t>325</t>
  </si>
  <si>
    <t>Revive Grave Consort</t>
  </si>
  <si>
    <t>The mummified corpse of a Hierodule is brought from the tomb of a High Priest and given life through dark rites of rebirth.</t>
  </si>
  <si>
    <t>326</t>
  </si>
  <si>
    <t>Revive Tomb Priest</t>
  </si>
  <si>
    <t>The mummified corpse of a High Priest is brought from his tomb and given life through dark rites of rebirth.</t>
  </si>
  <si>
    <t>327</t>
  </si>
  <si>
    <t>Revive Tomb King</t>
  </si>
  <si>
    <t>The mummified corpse of an ancient Lizard King is brought from his sacred tomb and given life through dark rites of rebirth.</t>
  </si>
  <si>
    <t>328</t>
  </si>
  <si>
    <t>Protection of the Grave</t>
  </si>
  <si>
    <t>329</t>
  </si>
  <si>
    <t>Power of the Grave</t>
  </si>
  <si>
    <t>330</t>
  </si>
  <si>
    <t>331</t>
  </si>
  <si>
    <t>Royal Power</t>
  </si>
  <si>
    <t>The Tomb King fills all his subjects with ancient power. The effect is identical to Power of the Grave but this prayer affects several undead beings.</t>
  </si>
  <si>
    <t>332</t>
  </si>
  <si>
    <t>Royal Protection</t>
  </si>
  <si>
    <t>With this prayer, a Tomb King grants magic resistance to most of his undead subjects. This extra magic resistance is very useful if the enemy has priests that can banish the undead.</t>
  </si>
  <si>
    <t>333</t>
  </si>
  <si>
    <t>Power of the Reborn King</t>
  </si>
  <si>
    <t>The Tomb King fills all his subjects with ancient power. The effect is identical to Power of the Grave but this prayer affects all undead beings in the battle.</t>
  </si>
  <si>
    <t>334</t>
  </si>
  <si>
    <t>Divination</t>
  </si>
  <si>
    <t>The priestess uses her oracular powers of observation to reveal everything about a province.</t>
  </si>
  <si>
    <t>335</t>
  </si>
  <si>
    <t>Tune of Fear</t>
  </si>
  <si>
    <t>This sinister tune frightens nearby enemies.</t>
  </si>
  <si>
    <t>336</t>
  </si>
  <si>
    <t>Tune of Growth</t>
  </si>
  <si>
    <t>This tune makes roots and vines grow from the ground, entangling nearby enemies.</t>
  </si>
  <si>
    <t>337</t>
  </si>
  <si>
    <t>Tune of Dancing Death</t>
  </si>
  <si>
    <t>Nearby enemies start to jerk and move in an uncontrolled manner. They will become exhausted and will eventually fall unconscious unless the musician stops playing.</t>
  </si>
  <si>
    <t>338</t>
  </si>
  <si>
    <t>Carrion Centaur</t>
  </si>
  <si>
    <t>The Panic Apostate gives unholy life and powers to the carcass of a rotting Centaur. The priestly powers of the former Centaur are corrupted. Instead, the Carrion Centaur has unholy powers over the dead and is able to create Manikins by animating vines, roots and the bones of dead beasts.</t>
  </si>
  <si>
    <t>339</t>
  </si>
  <si>
    <t>Carrion Lady</t>
  </si>
  <si>
    <t>The Panic Apostate gives unholy life and powers to the carcass of a rotting Dryad. The Carrion Lady still has some skills in the use of Nature magic, but her priestly powers are corrupted. She has unholy powers over the dead and is able to create Manikins by animating vines, roots and the bones of dead beasts.</t>
  </si>
  <si>
    <t>340</t>
  </si>
  <si>
    <t>Carrion Lord</t>
  </si>
  <si>
    <t>The Panic Apostate gives unholy life and powers to the carcass of a rotting Pan. The Carrion Lord is a powerful wielder of Nature magic, but is also given unholy powers over the dead. The Carrion Lord can create Manikins by animating vines, roots and the bones of dead beasts.</t>
  </si>
  <si>
    <t>341</t>
  </si>
  <si>
    <t>Quick Roots</t>
  </si>
  <si>
    <t>An unholy prayer that quickens the vines reanimating Manikins.</t>
  </si>
  <si>
    <t>342</t>
  </si>
  <si>
    <t>Regrowth</t>
  </si>
  <si>
    <t>An unholy prayer that makes the animating vines of the Manikin regrow at incredible speed. Damage sustained by a regrowing Manikin will quickly heal.</t>
  </si>
  <si>
    <t>343</t>
  </si>
  <si>
    <t>Mend the Dead</t>
  </si>
  <si>
    <t>An unholy prayer that instantly mends the bones, vines and roots of a Manikin or carrion beast.</t>
  </si>
  <si>
    <t>344</t>
  </si>
  <si>
    <t>Puppet Mastery</t>
  </si>
  <si>
    <t>An unholy prayer that quickens the vines reanimating Manikins. Puppet Mastery affects most Manikin on the entire battlefield, but magically powerful Mandragoras are sometimes not affected.</t>
  </si>
  <si>
    <t>345</t>
  </si>
  <si>
    <t>Carrion Growth</t>
  </si>
  <si>
    <t>An unholy prayer that makes the animating vines of most Manikins on the battlefield regrow at incredible speed. Damage sustained by a regrowing Manikin will quickly heal. Magically powerful Mandragoras are not always affected by this spell.</t>
  </si>
  <si>
    <t>346</t>
  </si>
  <si>
    <t>Dark Slumber</t>
  </si>
  <si>
    <t>The Caster calls on the wrath of the forest to engulf a village in a distant province. The villagers succumbs to an enchanted sleep and walks into the woods to die a dreamless death. Vines and roots begin to grow and reanimate the corpses. Within days an army of manikin emerges from the woods to claim the province from the living.</t>
  </si>
  <si>
    <t>347</t>
  </si>
  <si>
    <t>Summon Black Dogs</t>
  </si>
  <si>
    <t>The caster summons a pack of Black Dogs. Black Dogs are large, black fay hounds that roam desolate highlands.</t>
  </si>
  <si>
    <t>348</t>
  </si>
  <si>
    <t>Summon Cu Sidhe</t>
  </si>
  <si>
    <t>The caster summons a pack of Cu Sidhe. Cu Sidhe are huge, dark green fay hounds from the Land of the Ever Young. They are sacred.</t>
  </si>
  <si>
    <t>349</t>
  </si>
  <si>
    <t>Contact Cu Sidhe</t>
  </si>
  <si>
    <t>350</t>
  </si>
  <si>
    <t>Summon Barghests</t>
  </si>
  <si>
    <t>The caster summons a pack of Barghests. Barghests are huge, black fay hounds from the Fomorian plains. Some say that they are manifestations of darkness and ill fates. Barghests are sacred.</t>
  </si>
  <si>
    <t>351</t>
  </si>
  <si>
    <t>Summon Bean Sidhe</t>
  </si>
  <si>
    <t>The Caster summons the spirit of a long dead Sidhe woman. Bean Sidhe are pale and horrible apparitions whose wail predicts the death of men. They can be sent to haunt and slay important enemies</t>
  </si>
  <si>
    <t>352</t>
  </si>
  <si>
    <t>Summon Morrigan</t>
  </si>
  <si>
    <t>The caster summons one of the Morrigans in an attempt to turn the tide of the battle. The Morrigans are heralds of death, collectors of souls and bringers of strife. They are the fates of the battleground, weaving looms of entrails with arrows for shuttles. Their chant colors the skies red before battle. In the shapes of crows they pick out the eyes of the dead. The Morrigans are horrible beings of death and destruction. They appear as grisly warrior women armed with spears enchanted to kill. They are sacred to the Fomorians.</t>
  </si>
  <si>
    <t>353</t>
  </si>
  <si>
    <t>Dance of the Morrigans</t>
  </si>
  <si>
    <t>The caster unleashes the Morrigans on the battlefield, coloring the skies red and wrathful. Wailing and dressed in terror, they arrive in earnest as the ground is soiled with blood.</t>
  </si>
  <si>
    <t>354</t>
  </si>
  <si>
    <t>Iron Darts</t>
  </si>
  <si>
    <t>The Black Priest throws darts of cold iron against his enemies. The iron and the antimagic theurgy of the darts will severely hurt magical beings.</t>
  </si>
  <si>
    <t>355</t>
  </si>
  <si>
    <t>Iron Blizzard</t>
  </si>
  <si>
    <t>The Black Priest throws a swarm of cold iron darts against his enemies. The iron and the antimagic theurgy of the darts will severely hurt magical beings.</t>
  </si>
  <si>
    <t>356</t>
  </si>
  <si>
    <t>Contact Iron Angel</t>
  </si>
  <si>
    <t>The caster contacts an Iron Angel to teach the weak to be strong. The Angel is a divine being professing the might of skill and craftsmanship. It teaches men not to trust in sorcery or religion. Only faith in yourself and the weapon you wield will grant you true strength. The Iron Angel is not sacred and will readily hunt down and slay fanatical adherents of other faiths.</t>
  </si>
  <si>
    <t>357</t>
  </si>
  <si>
    <t>Tempering the Will</t>
  </si>
  <si>
    <t>The forces of Ulm have their strength of mind enhanced by magic. Soldiers and beings with high magic resistance are rarely affected by this spell.</t>
  </si>
  <si>
    <t>358</t>
  </si>
  <si>
    <t>Gift of the Moon</t>
  </si>
  <si>
    <t>The caster calls on the powers of the moon and enchants his wolven companions with invulnerability. Magic weapons and spells will still harm the wolves. The spell can only target wolves.</t>
  </si>
  <si>
    <t>359</t>
  </si>
  <si>
    <t>Sanguine Heritage</t>
  </si>
  <si>
    <t>During the Malediction, evil was let loose in the kingdom. The Hunger that was aroused resulted in cannibalism and practices even worse. Some of the warring nobles succumbed and became Vampires thirsting for human blood. Most of them have disappeared or fallen into perpetual sleep since then, but if enough blood is sacrificed, they might well awaken and serve the Dark God of Ulm. This ritual uses 44 blood slaves to awaken one of the sleeping nobles.</t>
  </si>
  <si>
    <t>360</t>
  </si>
  <si>
    <t>Summon Monster Toads</t>
  </si>
  <si>
    <t>The Monster Toad is a huge toad only found in the forests of Mictlan and the temple marshes of C'tis. It is a horrible being that spews forth noxious vapors and tramples lesser beings. Monster Toads are sacred and fed with slaves at the temples of both cultures.</t>
  </si>
  <si>
    <t>362</t>
  </si>
  <si>
    <t>Contact Couatl</t>
  </si>
  <si>
    <t>The mage contacts a Couatl and persuades it to aid him. The Couatl is a mythic serpent with feathery wings. They are considered to be sacred in most societies and are known to be powerful mages and priests.</t>
  </si>
  <si>
    <t>363</t>
  </si>
  <si>
    <t>Since the pollution of the Cleansing Flame, funerary pyres are strictly forbidden in Caelum. Instead, dead bodies are placed in roofless Towers of Silence where birds of prey tear the impure flesh from the bones of the dead. When the bones are bare, the soul is free to meet with its Daena, the manifestation of the inner self. This spell mimics the migration of the soul after death. First the soul is ripped from the body, rendering the body unable to move. Then birds of prey descend from the skies to feast on the flesh of the soulrent body. Since the body is not yet dead, the soul will return to its body unless the birds have killed it while the soul was gone. Birds of prey will attack the target, regardless of the success of the soulrending.</t>
  </si>
  <si>
    <t>364</t>
  </si>
  <si>
    <t>The Ahuranis are Yazatas of waters, rains, prosperity and health. They were once companions of the great Ahura of the Waters, but when he was banished from this world, they fled creation. Their presence will bring rainfall and they can cure diseases and bring their subjects with them beneath the waves.</t>
  </si>
  <si>
    <t>365</t>
  </si>
  <si>
    <t>Once the Caelian peoples were under the rule of divine beings known as Yazatas and Daevas. When these lesser divinities threatened the world with their never-ending war, they were banished by the Pantokrator. With their disappearance from the world the Caelians gained independence and formed a kingdom of their own, but the memory of the 'Adorable Ones' remained. With the aid of arcane rituals, the Seraphs try to circumvent the ban and summon the divinities of old to lead the nation anew. The most powerful of these ancient divinities, the Celestial Yazatas, are servants of the Amesha Spentas and the Ahuras.</t>
  </si>
  <si>
    <t>366</t>
  </si>
  <si>
    <t>With the aid of arcane rituals the Seraphs can summon the divinities of old to lead the nation anew. Fravashis are the deified souls of ancient heroes. They are revered and worshipped as messengers of the God.</t>
  </si>
  <si>
    <t>367</t>
  </si>
  <si>
    <t>One of the six Amesha Spentas is summoned from the Stellar Sphere. The Amesha Spentas are divine beings and servants of the Lord of Wisdom. Each Spenta represents an aspect of their Lord. There are Spentas of animals, fire, sky and metals, earth, water and plants. All are powerful beings with magic corresponding to their nature.</t>
  </si>
  <si>
    <t>368</t>
  </si>
  <si>
    <t>Once the Caelian peoples were under the rule of divine beings known as Yazatas and Daevas. When these lesser divinities threatened the world with their never-ending war, they were banished by the Pantokrator. With their disappearance from the world the Caelians gained independence and formed a kingdom of their own, but the memory of the 'Adorable Ones' remained. With the aid of arcane rituals, the Seraphs try to circumvent the ban and summon the divinities of old to lead the nation anew. Yazatas are winged angelic beings surrounded by auras of divine splendor.</t>
  </si>
  <si>
    <t>369</t>
  </si>
  <si>
    <t>Call Daevas</t>
  </si>
  <si>
    <t>Once the Caelian peoples were under the rule of divine beings known as Yazatas and Daevas. When these lesser divinities threatened the world with their never-ending war, they were banished by the Pantokrator. With their disappearance from the world the Caelians gained independence and formed a kingdom of their own, but the memory of the old gods remained. With the aid of arcane rituals it is possible to circumvent the ban and summon the demonic entities of old. Daevas are winged demonic beings surrounded by an aura that strikes mortals with fear.</t>
  </si>
  <si>
    <t>370</t>
  </si>
  <si>
    <t>The Jahis, 'whores', are thought to be the wives of the Destructive Spirit. They are seducers of men and apostles of Druj, falsehood. The Jahis are sent to lead mortals astray and spread wickedness and evil thoughts to the realms of men.</t>
  </si>
  <si>
    <t>371</t>
  </si>
  <si>
    <t>Once the Caelian peoples were under the rule of divine beings known as Yazatas and Daevas. When these lesser divinities threatened the world with their never-ending war, they were banished by the Pantokrator. With their disappearance from the world the Caelians gained independence and formed a kingdom of their own, but the memory of the old gods remained. With the aid of arcane rituals it is possible to circumvent the ban and summon the demonic entities of old. Yatas and Pairikas, the most powerful of these ancient demons, are servants of the Daevic Heptad and the Destructive Spirit.</t>
  </si>
  <si>
    <t>372</t>
  </si>
  <si>
    <t>The Drugvant are the People of the Lie, those under the influence of evil intentions. With this ritual the caster lets loose the will of the Destructive Spirit upon a remote land. Falsehood, wickedness and violence will spread in the province and in its wake Daevas will come. Unrest is greatly increased and the province is attacked by bandits and a host of Daevas.</t>
  </si>
  <si>
    <t>373</t>
  </si>
  <si>
    <t>One of the Greater Daevas of the Daevic Heptad is summoned. These are six demonic beings of vast power who serve the Lord of Destruction. Each Daeva represents an aspect of their Lord. There are Daevas of Evil Intentions, Frozen Minds, Oppression, Discontent, Destruction and Aging. All are powerful destructive beings with magic corresponding to their nature. Their mere presence will cause turmoil, unrest and maladies where they dwell.</t>
  </si>
  <si>
    <t>374</t>
  </si>
  <si>
    <t>Geoglyphs</t>
  </si>
  <si>
    <t>The Coyas of Nazca, daughters of the Moon, are accomplished students of the stellar bodies and their connection with the earth. They have discovered means to amplify the influence of the planets on the terrestrial sphere through vast geoglyphs inscribed on the bare ground. As long as the enchantment of the geoglyph is active magic in the province is increased as are the ranges of rituals. Enemies fighting in a province with an active geoglyph are more easily affected by magic and have their magic resistance reduced. It is only possible to cast the ritual if you can see the land from above. Thus only flying mages can cast the spell. For the enchantment to be effective the geoglyphs must be exposed to stellar lights, so it is only castable in barren lands.</t>
  </si>
  <si>
    <t>375</t>
  </si>
  <si>
    <t>Eyes of the Condors</t>
  </si>
  <si>
    <t>The Condor is sacred to the people of Nazca. It is considered a messenger of the sun and herald of storms. No other bird can soar at such heights, thus Condor scouts are rarely seen and almost impossible to catch. With this ritual the caster borrows the all perceiving eyes of the Condors and send the sacred birds to a distant province to scry.</t>
  </si>
  <si>
    <t>376</t>
  </si>
  <si>
    <t>Summon Condors</t>
  </si>
  <si>
    <t>The Condor is sacred to the people of Nazca. It is considered a messenger of the sun and herald of storms. The sacred bird is sometimes summoned by the Sun Kings to aid armies or to patrol the lands. No other bird can soar at such heights, thus Condor scouts are rarely seen and almost impossible to catch.</t>
  </si>
  <si>
    <t>377</t>
  </si>
  <si>
    <t>Summon Huacas</t>
  </si>
  <si>
    <t>The Huacas, 'sacred ones', were semi-divine beings of an earlier age and the ancestors of the Nazcans. Their power was broken by the previous Pantokrator and most fled to the Celestial Sphere ages ago. With the aid of arcane rituals, the Coyas try to circumvent the ban and summon the ancestral divinities to lead the nation anew. Huacas are winged angelic beings surrounded by auras of divine splendor. If the spell is cast by a mage wearing a Huaca Headdress two additional Huacas will arrive.</t>
  </si>
  <si>
    <t>378</t>
  </si>
  <si>
    <t>Summon Supayas</t>
  </si>
  <si>
    <t>The Supaya is the ghost of a Huaca, the semi divine ancestors of the Nazcans. While their bodies decayed long before the Nazcans begun to mummify their dead, the spirits of the ancestors can still be called upon by powerful mages. The Huaca ghost has lost its divine splendor, but is still revered as a divine being. Supayas are ethereal and difficult to harm with mundane weapons. If the spell is cast by a mage wearing a Huaca Headdress two additional Supayas will arrive.</t>
  </si>
  <si>
    <t>379</t>
  </si>
  <si>
    <t>Contact Harbinger</t>
  </si>
  <si>
    <t>The caster contacts a heavenly Harbinger. The Harbinger is a powerful angelic being armed with a heavenly horn that will blast undead beings with divine wrath. The angel is also skilled in Air magic and has priestly powers.</t>
  </si>
  <si>
    <t>380</t>
  </si>
  <si>
    <t>Angelic Host</t>
  </si>
  <si>
    <t>The caster contacts an Arch Angel and asks for its aid. The Arch Angel is accompanied by a host of six angels and may appear in a distant province. The Arch Angel, armed with a flaming sword, is also a powerful Fire mage and priest.</t>
  </si>
  <si>
    <t>381</t>
  </si>
  <si>
    <t>Heavenly Wrath</t>
  </si>
  <si>
    <t>This spell calls down an Angel of Fury from the heavens so he can aid the Pretender God in punishing all false Pretenders.</t>
  </si>
  <si>
    <t>382</t>
  </si>
  <si>
    <t>Heavenly Choir</t>
  </si>
  <si>
    <t>This spell calls down a Seraph from the heavens so he can serve the Pretender God. The Seraph is accompanied by a choir of angels.</t>
  </si>
  <si>
    <t>383</t>
  </si>
  <si>
    <t>Bind Harlequin</t>
  </si>
  <si>
    <t>The Diabolist summons and binds a Demon Jester. Demon Jesters are lowly winged devils with distorted bodies. Unlike other devils, they are not fire resistant.</t>
  </si>
  <si>
    <t>384</t>
  </si>
  <si>
    <t>Reascendance</t>
  </si>
  <si>
    <t>By sacrificing enough blood, the caster shatters the infernal prison of a Fallen Angel, allowing it to reascend to the Earthly Spheres. The Fallen Angel will gladly serve its liberator and will use all its powers to further his goals. The Angel was a powerful user of Fire magic before its fall from grace. Now it has learned to use Blood magic as well.</t>
  </si>
  <si>
    <t>385</t>
  </si>
  <si>
    <t>Summon Valkyries</t>
  </si>
  <si>
    <t>The caster summons a group of Valkyries to aid him in battle. Valkyries are female Vanir and have the ability to fool humans with illusions. The Valkyries were granted the ability to fly in ancient times by a dead god who used them as messengers of death. The Valkyries still possess the power of flight. They come armed and ready for battle when summoned.</t>
  </si>
  <si>
    <t>386</t>
  </si>
  <si>
    <t>Awaken Draugar</t>
  </si>
  <si>
    <t>The Draug is a corporeal undead van. They are incredibly strong and can change their size at will or if they are wounded. Draugar stink of decay and rotting flesh and are surrounded by ice cold winds. With this ritual a few Draugar are coerced to leave their mounds and kill the enemies of the realm.</t>
  </si>
  <si>
    <t>387</t>
  </si>
  <si>
    <t>Summon Glosos</t>
  </si>
  <si>
    <t>The caster travels to a graveyard and summons the vile sows known as Glosos and binds them to his service. The Gloso or Glow Sow is a horrible dark boar with glowing eyes and razor sharp bristles on its back. They live in ancient dolmens or graveyards were they sharpen their bristles by scrubbing them against the gravestones. Glosos fight by running at its target and slicing him with the bristles on its back.</t>
  </si>
  <si>
    <t>388</t>
  </si>
  <si>
    <t>Brood of Garm</t>
  </si>
  <si>
    <t>The caster summons a pack of the huge wolves that roam the Jotun forests. The wolves are sacred and their howls can scare even a giant.</t>
  </si>
  <si>
    <t>389</t>
  </si>
  <si>
    <t>Illwinter</t>
  </si>
  <si>
    <t>The caster sacrifices the blood of innocent virgins in an attempt to revive the old Rimtursar, ancient giants of terrible might and the ancestors of the Jotun. The giants are slow to awaken but their presence will cause blizzards, wolf attacks and severe cold all over the world. The Illwinter is the most feared of all omens and unrest will increase worldwide. The spell lasts until someone dispels it or the caster dies.</t>
  </si>
  <si>
    <t>390</t>
  </si>
  <si>
    <t>Great toads are found in the deep forests of Mictlan. The reddish, spotted Jaguar Toad is highly revered as it wears the coat of the jaguar, the most sacred of all animals.</t>
  </si>
  <si>
    <t>391</t>
  </si>
  <si>
    <t>The caster summons seventeen Jaguars and binds them to service. Jaguars are feared and revered as the great hunters of the forest. They are sacred to the people and sacred warriors don jaguar hides.</t>
  </si>
  <si>
    <t>392</t>
  </si>
  <si>
    <t>The Jade Serpent is an enormous serpent crowned with a feathery plumage. It is only found in the forests of Mictlan. It is sacred and can inspire nearby soldiers to great deeds.</t>
  </si>
  <si>
    <t>393</t>
  </si>
  <si>
    <t>The Monster Toad is a huge toad only found in the forests of Mictlan and the temple marshes of C'tis. It is a horrible being that spews forth noxious vapors and tramples lesser beings. They are sacred and fed with slaves at the temples of both cultures.</t>
  </si>
  <si>
    <t>394</t>
  </si>
  <si>
    <t>395</t>
  </si>
  <si>
    <t>The mage-priest summons one of the four Tlaloque. The Tlaloque are powerful rain spirits and high servants of the Awakening Lord. The Tlaloque are the ones who carry and open the jugs of heavenly waters to let the rain fall upon the Terrestrial Sphere and they are always accompanied by rainfalls. There is one spirit for each cardinal direction. The Tlaloque of the East brings a rain of fertility and growth. The Tlaloque of the South brings warm summer rains. The Tlaloque of the West brings rains of fever and pestilence. The Tlaloque of the North brings rain storms and cold winds.</t>
  </si>
  <si>
    <t>396</t>
  </si>
  <si>
    <t>Bind Beast Bats</t>
  </si>
  <si>
    <t>The Beast Bat is a sacred bat fiend of the Mictlan forests. It is summoned and bound by human sacrifice.</t>
  </si>
  <si>
    <t>397</t>
  </si>
  <si>
    <t>The Ozelotl is a sacred jaguar fiend of the Mictlan forests. It is summoned and bound by human sacrifice.</t>
  </si>
  <si>
    <t>398</t>
  </si>
  <si>
    <t>The mage-priest sits at a crossroads or in a graveyard for a week. After seven days, a Civateteo will appear. The mage persuades her to serve the Hungry God. Civateteo are noblewomen who died in childbirth and are called back to haunt the living. They are dressed in dark tattered robes and their faces and arms are covered with white chalk. They are shriveled and terrible to behold. They have priestly powers as well as skills in the dark arts.</t>
  </si>
  <si>
    <t>399</t>
  </si>
  <si>
    <t>Tzitzimitl are demons of the Stellar Spheres. Once they rebelled against the Celestial Divinities and were thrown down to the Terrestrial Sphere. Here, they found worshipers in the people of Mictlan. With the awakening of the Bloodthirsty Lord, the Star Demons became sacred messengers and servants. Tzitzimitl are glowing blue man-scorpions with crowns and girdles that radiate stellar light. They have feathered arms that let them fly. In battle, the Star Demons unleash bolts of stellar power that kill those with tender souls.</t>
  </si>
  <si>
    <t>400</t>
  </si>
  <si>
    <t>The mage-priest collects a newborn child and ventures into the woods to attract a Tlahuelpuchi and propose a pact. Tlahuelpuchi are bloodsucking witches who are able to take animal shape. In animal form, they stalk villages and wait for newborn babies, their favorite food, to be left alone. When a Tlahuelpuchi finds such a child, she transforms back to human shape and gorges on the blood of the newborn. Tlahuelpuchi can be persuaded to use their skills to get close to men of influence and assassinate them. They can perform a strange ritual in which they remove their feet and start flying. They use this ability to travel swiftly and far. Tlahuelpuchi are creatures of the night and have perfect darkvision. In animal shape, their stealth is unsurpassed.</t>
  </si>
  <si>
    <t>401</t>
  </si>
  <si>
    <t>The priest ventures into the depths of the Mictlani forests and makes a pact with an Onaqui. The Onaqui is a beast, half-man and half-animal, which feeds on human hearts. Onaqui are powerful Blood mages and dark sorcerers. They are accompanied by a swarm of Beast Bats that grows in the Dominion of the Dark Lord.</t>
  </si>
  <si>
    <t>402</t>
  </si>
  <si>
    <t>The Ozelotl is a sacred jaguar fiend of the Mictlan forests. This spell summons and binds a number of jaguar fiends by using a formidable human sacrifice.</t>
  </si>
  <si>
    <t>403</t>
  </si>
  <si>
    <t>Theft of the Sun</t>
  </si>
  <si>
    <t>Since the disappearance of the Sun, the Zotz have longed for the warmth and reputed splendor of the celestial entity. With this spell the sorcerer lures the Sun from its heavenly abode to once more travel through Xibalba during the night. But the intent is a malicious one, for once the Sun has entered the labyrinthine caverns of Xibalba it is led astray and trapped in the Cavern of the Sun, giving its splendor to the Sun Guides and its fiery magic to the Ah K'in. With only the moon and the stars lighting the sky, the world is plunged into darkness. As long as the enchantment is active Xibalba gains 10 fire gems and 5 astral gems each month. Unless a Second Sun is active the world will be dark and income reduced worldwide.</t>
  </si>
  <si>
    <t>404</t>
  </si>
  <si>
    <t>Summon Sacred Scorpion</t>
  </si>
  <si>
    <t>The dark realm of Xibalba is home to many horrors. Among the more numerous are scorpions of all sizes. The largest and most ancient of the creatures are considered sacred and are summoned forth by the Chilan cave priests.</t>
  </si>
  <si>
    <t>405</t>
  </si>
  <si>
    <t>Break the First Soul</t>
  </si>
  <si>
    <t>The Camazotz of Xibalba practice a magic tradition that teaches that a person has four souls; blood, bone, breath and shadow. This spell damages the soul of blood, making the target bleed profusely from bodily orifices and possibly causing the soul of the blood to permanently die and the target to waste away and die over the next couple of months. Undead and inanimate beings have no blood and are not affected by the spell.</t>
  </si>
  <si>
    <t>406</t>
  </si>
  <si>
    <t>Break the Second Soul</t>
  </si>
  <si>
    <t>The Camazotz of Xibalba practice a magic tradition that teaches that a person has four souls; blood, bone, breath and shadow. This spell damages the soul of bone, making the target permanently limp. Ethereal beings have no bone soul and are rarely affected by the spell.</t>
  </si>
  <si>
    <t>407</t>
  </si>
  <si>
    <t>Break the Third Soul</t>
  </si>
  <si>
    <t>The Camazotz of Xibalba practice a magic tradition that teaches that a person has four souls; blood, bone, breath and shadow. This spell damages the soul of breath making the target fatigued.</t>
  </si>
  <si>
    <t>408</t>
  </si>
  <si>
    <t>Break the Fourth Soul</t>
  </si>
  <si>
    <t>The Camazotz of Xibalba practice a magic tradition that teaches that a person has four souls; blood, bone, breath and shadow. This spell damages the soul of shadow, permanently cursing the target with bad luck. Ethereal beings do not cast shadows and are rarely affected by the spell.</t>
  </si>
  <si>
    <t>409</t>
  </si>
  <si>
    <t>Gift of the First Soul</t>
  </si>
  <si>
    <t>The Camazotz of Xibalba practice a magic tradition that teaches that a person has four souls; blood, bone, breath and shadow. This spell strengthens the blood soul of the target, making him regenerate wounds. Undead and inanimate beings have no blood and are not affected by the spell.</t>
  </si>
  <si>
    <t>410</t>
  </si>
  <si>
    <t>Gift of the Second Soul</t>
  </si>
  <si>
    <t>The Camazotz of Xibalba practice a magic tradition that teaches that a person has four souls; blood, bone, breath and shadow. This spell strengthens the bone soul of the target, making him less vulnerable to blunt damage. Ethereal beings have no bone soul and are rarely affected by the spell.</t>
  </si>
  <si>
    <t>411</t>
  </si>
  <si>
    <t>Gift of the Third Soul</t>
  </si>
  <si>
    <t>The Camazotz of Xibalba practice a magic tradition that teaches that a person has four souls; blood, bone, breath and shadow. This spell strengthens the soul of breath, making the target shake off exhaustion and fatigue quicker.</t>
  </si>
  <si>
    <t>412</t>
  </si>
  <si>
    <t>Gift of the Fourth Soul</t>
  </si>
  <si>
    <t>The Camazotz of Xibalba practice a magic tradition that teaches that a person has four souls; blood, bone, breath and shadow. This spell strengthens the shadow soul of the target, giving him luck in battles. Ethereal beings do not cast shadows and are rarely affected by the spell.</t>
  </si>
  <si>
    <t>413</t>
  </si>
  <si>
    <t>Summon Balam</t>
  </si>
  <si>
    <t>The caster summons one of the four Balam. The Balam are powerful jaguar shaped spirits of fertility and servants of the Awakening Lord. There is one spirit for each cardinal direction. The Balam are able to change their shape at will. To the Zotz they often appear as Onaquis or Zotz sorcerers, but in battle they take their true form. The Balam are connected to the four cardinal directions and have corresponding powers.</t>
  </si>
  <si>
    <t>414</t>
  </si>
  <si>
    <t>Summon Chaac</t>
  </si>
  <si>
    <t>The caster summons one of the four Chaac, powerful warrior spirits of thunder and rain. They have strangely elongated noses and blueish skin. They guard the subjects of the Awakening God with their thunderous might. The Chaac are connected to the four cardinal directions and have corresponding powers.</t>
  </si>
  <si>
    <t>415</t>
  </si>
  <si>
    <t>Celestial Servant</t>
  </si>
  <si>
    <t>This spell summons a Celestial Servant who is loyal to the Empire. The Celestial Servant is a gardener or servitor of the Celestial Sphere. It has the appearance of an obese pig-man. Celestial Servants are very strong, but not very skilled as warriors. They arm themselves with rakes and do not carry armor. Celestial Servants do not need food of this world to survive, but they do love to eat, and they have huge appetites. One Celestial Servant will eat as much food as seven ordinary men.</t>
  </si>
  <si>
    <t>416</t>
  </si>
  <si>
    <t>Heavenly Rivers</t>
  </si>
  <si>
    <t>The Demon of Heavenly Rivers is a violent Celestial being sprung from heavenly rivers. It has the appearance of a furious blue-skinned ogre with wild red hair. The demon is armed with a great club and wears an enchanted necklace made from the skulls of men unfortunate enough to try to cross a river guarded by the demon. Demons of Heavenly Rivers are sacred and amphibious.</t>
  </si>
  <si>
    <t>417</t>
  </si>
  <si>
    <t>Celestial Hounds</t>
  </si>
  <si>
    <t>This spell summons a pair of hounds from the Celestial Sphere. They have the appearance of lion-maned dogs with huge staring eyes and flaming tails. They can run on the wind and are immune to lightning.</t>
  </si>
  <si>
    <t>418</t>
  </si>
  <si>
    <t>Heavenly Fires</t>
  </si>
  <si>
    <t>The Demon of Heavenly Fires is a violent Celestial being sprung from heavenly fires. It has the appearance of a furious man in golden robes. The demon throws flaming wheels and can fly. Demons of Heavenly Fires are sacred and are more powerful in hot, dry lands.</t>
  </si>
  <si>
    <t>419</t>
  </si>
  <si>
    <t>Call Celestial Soldiers</t>
  </si>
  <si>
    <t>The Celestial Soldier is a being of the Celestial Sphere. It has the appearance of a horse-man in full scale armor, armed with a glaive. Celestial Soldiers are sacred.</t>
  </si>
  <si>
    <t>420</t>
  </si>
  <si>
    <t>Call Ancestor</t>
  </si>
  <si>
    <t>The spirit of a deceased ancestor is called to the battle. Ancestors are sacred, but while they can influence fortunes of the living, they have few other powers useful in large battles.</t>
  </si>
  <si>
    <t>421</t>
  </si>
  <si>
    <t>Wrath of the Ancestors</t>
  </si>
  <si>
    <t>A host of wrathful ancestral spirits is summoned to decide the battle.</t>
  </si>
  <si>
    <t>422</t>
  </si>
  <si>
    <t>Summon Nagas</t>
  </si>
  <si>
    <t>Nagas are semi-divine serpent beings of the Nether World of Patala. They are sacred, can see in the dark and breathe under water. They are sprung from the Underworld and are skilled in metalworking and gem crafting. Naga warriors don gilded armor set with gleaming jewels that shine in the dark.</t>
  </si>
  <si>
    <t>423</t>
  </si>
  <si>
    <t>Summon Apsaras</t>
  </si>
  <si>
    <t>Apsaras are divine nymphs that have left this world ages ago. They serve the Celestial Gods as untiring dancers and singers. They are sometimes summoned by the calls of the monkey people living on the sacred mountain where the worlds lie closer. Apsaras are blessed with an aura of splendor that strikes mortals with awe.</t>
  </si>
  <si>
    <t>424</t>
  </si>
  <si>
    <t>Contact Yaksha</t>
  </si>
  <si>
    <t>Yakshas are semi-divine beings of the sacred Mount Kailasa. Their time has passed and the most powerful of them have left this world and entered the Celestial Spheres. The few that still linger on are the ones infatuated with the beauty of the wild and the riches of this world. They have bred and led the monkey people into servitude. Yakshas are gifted with celestial splendor that strikes lowly beings with awe. They are sacred to the monkey people. Yakshas are spirits of Nature and the riches of the Earth and are powerful Earth mages.</t>
  </si>
  <si>
    <t>425</t>
  </si>
  <si>
    <t>Contact Yakshini</t>
  </si>
  <si>
    <t>Yakshinis are female Yakshas, semi-divine beings of the sacred Mount Kailasa. Their time has passed and the most powerful of them have left this world and entered the Celestial Spheres. The few that still linger on are the ones infatuated with the beauty of the wild and the riches of this world. They have bred and led the monkey people into servitude. Yakshinis are gifted with celestial splendor that strikes lowly beings with awe. They are sacred to the monkey people. Yakshinis often inhabit springs, lakes and rivers and are powerful Water mages.</t>
  </si>
  <si>
    <t>426</t>
  </si>
  <si>
    <t>Contact Nagini</t>
  </si>
  <si>
    <t>The Nagini is a Naga Princess from the Jeweled City of Patala. She is able to change her shape and wander the land of humans unnoticed. Naginis in human shape are strikingly beautiful and many young men have given up their comfortable lives to follow a Nagini into the Underworld. The Nagini can use their powers of seduction to lure generals from their masters and priests from their god. The Naginis are also skilled Water mages. In their Naga shape, their skill in Water magic is enhanced.</t>
  </si>
  <si>
    <t>427</t>
  </si>
  <si>
    <t>Summon Gandharvas</t>
  </si>
  <si>
    <t>Gandharvas are divine warrior-musicians that left this world ages ago. They serve the Celestial Gods, but are sometimes summoned to this world by the monkey people living on the sacred mountain where the worlds lie closer. Gandharvas are blessed with an aura of splendor that strikes mortals with awe.</t>
  </si>
  <si>
    <t>428</t>
  </si>
  <si>
    <t>Contact Nagaraja</t>
  </si>
  <si>
    <t>Nagarajas, Naga Kings, are the rulers of the Jeweled City of Patala. They are skilled generals and powerful mages and priests. They often take the shape of a Gandharva when leading mundane armies. If killed in Gandharva shape, they revert to their serpent form and fight on. Nagarajas in Naga shape have their skills in Water magic increased.</t>
  </si>
  <si>
    <t>429</t>
  </si>
  <si>
    <t>Summon Kinnara</t>
  </si>
  <si>
    <t>The Kinnara is a divine being and musician of the Spheres. It has the appearance of a winged horse-man robed in splendor that strikes mortals with awe.</t>
  </si>
  <si>
    <t>430</t>
  </si>
  <si>
    <t>Contact Nagarishi</t>
  </si>
  <si>
    <t>Nagarishis are sages of considerable power living in the Jeweled City of Patala. They often take the shape of a Yaksha when traveling in the sunlit world. If killed in Yaksha shape, they revert to their serpent form and fight on. Nagarishis in Naga shape have their skills in Water magic increased.</t>
  </si>
  <si>
    <t>431</t>
  </si>
  <si>
    <t>Summon Siddha</t>
  </si>
  <si>
    <t>This spell summons a Siddha, a sacred being that has achieved physical as well as spiritual perfection. The Siddha is a powerful priest and mage.</t>
  </si>
  <si>
    <t>432</t>
  </si>
  <si>
    <t>Summon Devata</t>
  </si>
  <si>
    <t>This spell summons a Devata, a lesser divinity of the Celestial Sphere. The Devata is a powerful warrior, priest and mage.</t>
  </si>
  <si>
    <t>433</t>
  </si>
  <si>
    <t>Summon Devala</t>
  </si>
  <si>
    <t>The Devala is a personification of music and lesser god of the Celestial Sphere. The divine tunes of the Devalas once filled this world, but when the Devatas of Kailasa withdrew to the heavens, the Devalas followed and the world was made a duller place. The mere presence of a Devala will cause the divine music to once again permeate the world and increase the magic scale of a province. It is a powerful mage-priest and a formidable warrior. The Devala is sacred.</t>
  </si>
  <si>
    <t>434</t>
  </si>
  <si>
    <t>Summon Rudra</t>
  </si>
  <si>
    <t>The caster summons one of the Rudras from the Celestial Spheres. Rudras are raging demigods of destruction armed with enchanted weaponry, thunder and plague. They bring death by arms or sorcery to mortals and demons alike. Their bows strike the targets with plague and their swords are the bane of demons. The Rudras are sprung from hurricanes and are able to fly even during storms. Their sorcerous might is directed towards destruction and they never pause to study or forge items.</t>
  </si>
  <si>
    <t>435</t>
  </si>
  <si>
    <t>Celestial Music</t>
  </si>
  <si>
    <t>The caster begins playing the music of the Celestial Spheres. All celestial dancers (Apsaras, Gandharvas and Yakshas) become enthralled by the divine music and perform a celestial battle dance that gives them quickness.</t>
  </si>
  <si>
    <t>436</t>
  </si>
  <si>
    <t>Summon Rakshasas</t>
  </si>
  <si>
    <t>Rakshasas are black-skinned demon ogres of the wild forests. They feast on the flesh of monkeys and men and are greatly feared. Rakshasas have ravenous appetites and are best kept well fed. Most Rakshasas are found in the demon kingdom of Lanka, but some are summoned by unscrupulous monkey sorcerers.</t>
  </si>
  <si>
    <t>437</t>
  </si>
  <si>
    <t>Feast of Flesh</t>
  </si>
  <si>
    <t>For this ritual, the Blood mage requires a huge banquet of food, drink and young girls. Praghasas are fat demon ogres of huge appetites and after they have eaten all the girls they are bound to serve the Blood mage forever. These demons are known as the gluttons and in combat they rely mostly on their great strength.</t>
  </si>
  <si>
    <t>438</t>
  </si>
  <si>
    <t>Summon Asrapas</t>
  </si>
  <si>
    <t>Asrapas, or Blood Drinkers, are female demonesses dancing into battle to feast on the blood of monkeys and men. They are red-skinned horrors with magical athames that feed their users' lust for blood and life. Asrapas become enraged at the loss of their own blood and rarely rout in battle.</t>
  </si>
  <si>
    <t>439</t>
  </si>
  <si>
    <t>Summon Rakshasa Warriors</t>
  </si>
  <si>
    <t>440</t>
  </si>
  <si>
    <t>Summon Sandhyabalas</t>
  </si>
  <si>
    <t>The Sandhyabalas, Strong-in-Twilight, are demon ogres of the night. They can only be summoned at dusk and their powers are greatest in darkness. Sandhyabalas are demon warriors of great renown, but they are even more vulnerable to fire than other Rakshasas. They wield magical moon blades that cause additional harm to magical beings.</t>
  </si>
  <si>
    <t>441</t>
  </si>
  <si>
    <t>Summon Dakini</t>
  </si>
  <si>
    <t>The Dakini is a bloodthirsty apparition of vengeance from the Nether Realms. It is a sky dancer and divine messenger banished to the Nether Realms in ages past for serving as a divine acolyte of a bloodthirsty Pretender. Dakinis share their old mistress' appetites and can be summoned by the sacrifice of innocents. Their flaying daggers are enchanted to drain the life of their victims. The Dakini is a powerful Blood mage.</t>
  </si>
  <si>
    <t>442</t>
  </si>
  <si>
    <t>Summon Samanishada</t>
  </si>
  <si>
    <t>The Samanishadas, Night Walkers, are demon assassins of great renown. They can only be summoned at dusk and their powers are greatest in darkness. They wield magical moon blades and duskdaggers that will cut through all armor.</t>
  </si>
  <si>
    <t>443</t>
  </si>
  <si>
    <t>Summon Mandeha</t>
  </si>
  <si>
    <t>The Mandehas are huge and horrible Rakshasas intent on one goal and one goal only: To gobble up the sun and plunge the world into eternal slumber. As eternal enemies of the sun, they are surrounded by perpetual darkness, for the rays of the sun fear them. The Mandehas are huge, monstrous beings with great wings, horns and burning red eyes. Their hatred for the sun comes with a price. All fires recognize them for what they are and will burn them severely. Anyone fighting with the Mandeha will soon suffer from its will to plunge the world into slumber and fall asleep.</t>
  </si>
  <si>
    <t>444</t>
  </si>
  <si>
    <t>Summon Danavas</t>
  </si>
  <si>
    <t>Danavas are demon titans of ancient times. After the great wars with the Devatas of Kailasa, they were banished to the Nether Realms, where they made themselves kings. With this ritual they can be summoned to serve a new God on its path to ascendancy.</t>
  </si>
  <si>
    <t>445</t>
  </si>
  <si>
    <t>Host of Ganas</t>
  </si>
  <si>
    <t>Ganas are ghostly warriors serving the Daityas of the Nether Realms. They can be summoned by dark magic and coerced into servitude.</t>
  </si>
  <si>
    <t>446</t>
  </si>
  <si>
    <t>Summon Vetalas</t>
  </si>
  <si>
    <t>A Vetala is a malicious spirit who haunts graveyards and takes possession of corpses. They are sometimes coerced into servitude by sorcerers. Their touch can drive people mad.</t>
  </si>
  <si>
    <t>447</t>
  </si>
  <si>
    <t>Summon Ko-Oni</t>
  </si>
  <si>
    <t>This spell summons six Ko-Oni. Ko-Oni are small mischievous demons from the wild mountains of Yomi. They are ugly and wild with staring eyes, unkempt red hair and pot-bellies. They have clawed feet, fangs and porcine faces. Most Oni dress in tiger skins and wield clubs. Oni don't need to eat. However, they have tremendous appetites and like to eat and their human servants are often left starving if food is scarce. Oni are almost immortal. If their body is slain, their spirit will survive. If the spirit is not slain or banished as well, it will reform a new body over time. Their residual spirit form is a ghost and can be banished.</t>
  </si>
  <si>
    <t>448</t>
  </si>
  <si>
    <t>Summon Kappa</t>
  </si>
  <si>
    <t>The Kappa is a scaled humanoid with a turtle shell on its back. It is a being of water and haunts rivers and wild coasts. The Kappa has a water-filled depression on the top of its head. If this water is spilled, it loses its strength. In battles on dry land, the Kappa will gain fatigue until unconscious. It is also a master of Koppo, the bone breaking technique. The Kappa is also able to mend broken bones if it suffers injury.</t>
  </si>
  <si>
    <t>449</t>
  </si>
  <si>
    <t>Summon Ao-Oni</t>
  </si>
  <si>
    <t>This spell summons four Ao-Oni. Ao-Oni are short green-skinned demons from the snow covered mountains of Yomi. They are ugly and wild with staring eyes, unkempt red hair and pot-bellies. They have clawed feet, fangs and porcine faces. Ao-Oni dress in tiger skins and wield clubs. Ao-Oni, like most Oni, are minor magicians and can project the cold of their mountains on enemies within reach. Oni don't need to eat. However, they have tremendous appetites and like to eat and their human servants are often left starving if food is scarce. Oni are almost immortal. If their body is slain, their spirit will survive. If the spirit is not slain or banished as well, it will reform a new body over time. Their residual spirit form is a ghost and can be banished.</t>
  </si>
  <si>
    <t>450</t>
  </si>
  <si>
    <t>Summon Karasu Tengus</t>
  </si>
  <si>
    <t>The Karasu Tengu is a sacred being of the wild and the winds. It has the appearance of a man with the head, wings and feet of a crow. It is a mischievous being and often harasses humans who dare pass beneath its nest. Tengu are masters of swordsmanship and legends tell of heroes who have been trained by Tengu swordmasters. All Tengu have power over the winds and weather and can fly during storms and unleash lightning upon their enemies.</t>
  </si>
  <si>
    <t>451</t>
  </si>
  <si>
    <t>Summon Aka-Oni</t>
  </si>
  <si>
    <t>This spell summons three Aka-Oni. Aka-Oni are short red-skinned demons from the wild mountains of Yomi. They are ugly and wild with staring eyes, unkempt red hair and pot-bellies. They have clawed feet, fangs and porcine faces. Aka-Oni dress in tiger skins and wield clubs. Aka-Oni, like most Oni, are minor magicians and can throw flames on their enemies. Oni don't need to eat. However, they have tremendous appetites and like to eat and their human servants are often left starving if food is scarce. Oni are almost immortal. If their body is slain, their spirit will survive. If the spirit is not slain or banished as well, it will reform a new body over time. Their residual spirit form is a ghost and can be banished.</t>
  </si>
  <si>
    <t>452</t>
  </si>
  <si>
    <t>Summon Konoha Tengus</t>
  </si>
  <si>
    <t>This spell summons a handful of Konoha Tengu, sacred beings of the mountain winds.</t>
  </si>
  <si>
    <t>453</t>
  </si>
  <si>
    <t>Ghost General</t>
  </si>
  <si>
    <t>This spell summons a Shura, or warrior ghost, from the Underworld. The Shura is the vengeful ghost of a general slain by treason. The Shura appears as a horrible ghostly samurai armed with a sickly green blade that causes living bodies to shrivel and die.</t>
  </si>
  <si>
    <t>454</t>
  </si>
  <si>
    <t>Summon Oni</t>
  </si>
  <si>
    <t>This spell summons three Oni. Oni are small ugly demons with wild staring eyes, unkempt red hair and pot-bellies. They have clawed feet, fangs and porcine faces. Oni dress in tiger skins and wield huge swords and carry javelins. Oni don't need to eat. However, they have tremendous appetites and like to eat and their human servants are often left starving if food is scarce. Oni are almost immortal. If their body is slain, their spirit will survive. If the spirit is not slain or banished as well, it will reform a new body over time. Their residual spirit form is a ghost and can be banished.</t>
  </si>
  <si>
    <t>455</t>
  </si>
  <si>
    <t>Contact Dai Tengu</t>
  </si>
  <si>
    <t>The caster ventures into the wild mountains and makes a pact with a Tengu King. The Dai Tengu and a retinue of 25 Tengu will heed the call. The Dai Tengu is a powerful wind crafter and priest.</t>
  </si>
  <si>
    <t>456</t>
  </si>
  <si>
    <t>Contact Nushi</t>
  </si>
  <si>
    <t>The Nushi is a swamp spirit. It has the appearance of a withered old crone, but takes the appearance of a beautiful woman when in the company of men. When it strikes, it reverts to the crone form and claws its enemies. All Nushis can change shape into serpents if threatened. The Nushi is attuned to its swamp and will gradually wither and die if it leaves its home.</t>
  </si>
  <si>
    <t>457</t>
  </si>
  <si>
    <t>Summon Kuro-Oni</t>
  </si>
  <si>
    <t>This spell summons four Kuro-Oni. Kuro-Oni are black-skinned demons from the wild mountains of Yomi. They are ugly and wild with staring eyes, unkempt red hair and pot-bellies. They have clawed feet and fangs. They dress in tiger skins and wield huge swords. Kuro-Oni, like most Oni, are minor magicians and can throw flames and poison at their enemies. Oni don't need to eat. However, they have tremendous appetites and like to eat and their human servants are often left starving if food is scarce. Oni are almost immortal. If their body is slain, their spirit will survive. If the spirit is not slain or banished as well, it will reform a new body over time. Their residual spirit form is a ghost and can be banished.</t>
  </si>
  <si>
    <t>458</t>
  </si>
  <si>
    <t>Summon Oni General</t>
  </si>
  <si>
    <t>This spell summons a mighty Oni General. Oni of exceptional strength and power are given heavy armor and position as generals by their kings. The Oni General is always guarded by three wolves that will appear as soon as an enemy approaches. Oni don't need to eat. However, they have tremendous appetites and like to eat and their human servants are often left starving if food is scarce. Oni are almost immortal. If their body is slain, their spirit will survive. If the spirit is not slain or banished as well, it will reform a new body over time. Their residual spirit form is a ghost and can be banished.</t>
  </si>
  <si>
    <t>459</t>
  </si>
  <si>
    <t>Contact Kitsune</t>
  </si>
  <si>
    <t>The Kitsune is a fox spirit. It has the appearance of a silvery fox with many tails. It is magically powerful and is able to take the appearance of a beautiful woman. The Kitsune is a trickster and often whimsical or even mischievous in nature. In human guise, it might play pranks on unsuspecting travelers, aid lowborn peasants to greatness or plot the rise or downfall of kingdoms. Kitsune are stealthy and in human guise have the abilities of a spy. All Kitsune are powerful mages of Nature, but most have other magic skills as well.</t>
  </si>
  <si>
    <t>460</t>
  </si>
  <si>
    <t>Summon Dai Oni</t>
  </si>
  <si>
    <t>This spells summons a mighty demon king from the Netherworld. These Dai Oni are huge and command vast magical powers. They rule by fear and swift, arbitrary justice rather than skill and their lands are often torn by civil wars and uprisings. This matters little as Oni are almost immortal. The Dai Oni delight in warfare and are often found in the front ranks of their armies, butchering enemies. Dai Oni are violent and rather thick-headed. While magically powerful, they are not clever enough to be good researchers. Unscrupulous human sorcerers are given gold and magical power in return for their services. Oni don't need to eat. However, they have tremendous appetites and like to eat and their human servants are often left starving if food is scarce. Oni are almost immortal. If their body is slain, their spirit will survive. If the spirit is not slain or banished as well, it will reform a new body over time. Their residual spirit form is a ghost and can be banished.</t>
  </si>
  <si>
    <t>461</t>
  </si>
  <si>
    <t>Bind Penumbral</t>
  </si>
  <si>
    <t>An Oracle of the Dead ventures down to the deeper reaches of Agartha and the Chamber of the Seal to summon and bind a Penumbral. Penumbrals are shadow beings resembling Pale Ones with elongated faces and drooling mouths. Agarthan legends claim that they are the souls of those who sacrificed themselves to seal the Chamber. The disturbing fact that they have become more numerous has led some to believe that the Seal is weakening.</t>
  </si>
  <si>
    <t>462</t>
  </si>
  <si>
    <t>Summon Penumbrals</t>
  </si>
  <si>
    <t>An Oracle or a Ktonian Necromancer ventures down to the deeper reaches of Agartha and the Chamber of the Broken Seal to summon and bind an Penumbral. Penumbrals are shadow beings resembling Pale Ones with elongated faces and drooling mouths. They are the tortured souls of those who died in the Breaking of the Seal. Penumbrals are not at all as rare as they were before the Breaking and the rituals needed to bind them are more easily performed.</t>
  </si>
  <si>
    <t>463</t>
  </si>
  <si>
    <t>Summon Umbrals</t>
  </si>
  <si>
    <t>An Oracle or a Ktonian Necromancer ventures down to the deeper reaches of Agartha and the Chamber of the Broken Seal to summon and bind an Umbral. Umbrals are shadow beings resembling ancient Pale Ones with elongated faces and drooling mouths. They are the tortured souls of those who died in the Breaking of the Seal. Umbrals are not at all as rare as they were before the Breaking and the rituals needed to bind them are more easily performed.</t>
  </si>
  <si>
    <t>464</t>
  </si>
  <si>
    <t>Olm Conclave</t>
  </si>
  <si>
    <t>The caster contacts the Great Olms of the deeper earth, once allied to the Oracles of Agartha, and persuades them to hold a conclave. A dozen Great Olms led by an Olm Sage gather and are coerced into aiding the mage and the awakening God of Agartha.</t>
  </si>
  <si>
    <t>465</t>
  </si>
  <si>
    <t>Hall of Statues</t>
  </si>
  <si>
    <t>Some halls underneath the earth contains entire rows of the sacred status of the pale ones from before. With this ritual a large group of statues are given life. The amount of statues brought to life are highly dependent on the skill of mage performing the ritual.</t>
  </si>
  <si>
    <t>466</t>
  </si>
  <si>
    <t>Revive Cavern Wights</t>
  </si>
  <si>
    <t>Since the planning of the War under the Sun some Oracles of the Dead has begun experimenting with summoning of the dead. With this ritual an Oracle of the dead summons the souls of a few Pale Ones and makes them repossess their mummified bodies. The corpses of Pale Ones are entombed and well cared for and their souls are generally calm. Reviving them is remarkably difficult and time consuming. So far no one has tried to awaken the soul of an ancient Pale One.</t>
  </si>
  <si>
    <t>467</t>
  </si>
  <si>
    <t>Bind Umbral</t>
  </si>
  <si>
    <t>An Oracle of the Dead ventures down to the deeper reaches of Agartha and the Chamber of the Seal to summon and bind an Umbral. Umbrals are shadow beings resembling ancient Pale Ones with elongated faces and drooling mouths. Agarthan legends claim that they are the souls of those who sacrificed themselves to seal the Chamber. The disturbing fact that the Umbrals have become more numerous has led some to believe that the Seal is weakening.</t>
  </si>
  <si>
    <t>468</t>
  </si>
  <si>
    <t>Unleash Imprisoned Ones</t>
  </si>
  <si>
    <t>Since before the founding of Agartha there has been a forbidden chamber under the Roots of the Earth. Agarthan legends tell of three dark gods of an earlier age imprisoned with the help of the first Pale Ones. The Seal was strengthened with the souls of thousands of Pale Ones who gave their lives to protect the world from the Imprisoned Ones. Now the Seal seems to be weakening and a there are rumors of a crack in the Seal. Some Oracles of the Dead have heard silent whispers in their dreams. Whispers of promise. A promise to spare the Agarthan people if the Imprisoned Ones are released. The oldest and most influential of the Oracles of the Dead has spoken against it, but desperate times need desperate measures, and the whispered promise has not been forgotten.</t>
  </si>
  <si>
    <t>469</t>
  </si>
  <si>
    <t>Rhuax Pact</t>
  </si>
  <si>
    <t>An Oracle of Subterranean Fires ventures down to the Roots of the Earth and seals a pact with Rhuax, the King of Magma. The Oracle is granted five Children of Magma that will serve him in the surface world.</t>
  </si>
  <si>
    <t>470</t>
  </si>
  <si>
    <t>Barathrus Pact</t>
  </si>
  <si>
    <t>An Agarthan Oracle ventures down to the Roots of the Earth and seals a pact with Barathrus, the King of Deeper Earth. The Oracle is granted one Earth Elemental that will serve him in the surface world.</t>
  </si>
  <si>
    <t>471</t>
  </si>
  <si>
    <t>Mirror of Earths Memories</t>
  </si>
  <si>
    <t>An Agarthan Oracle ventures down to the Womb of the Earth and gazes into the reflections of the First Pool to gain knowledge of subterranean sources of magic. The spell reveals all magic sites of earth, fire, water and death in a distant cave province.</t>
  </si>
  <si>
    <t>472</t>
  </si>
  <si>
    <t>Attentive Statues</t>
  </si>
  <si>
    <t>The ancient statues of old Agartha are sacred and rare. Human ones are not treated with the same respect as statues of the Ancients, but are quite common. Enlivened by the Golem Crafters, these statues are placed near gates to stand watch and wait for trespassers.</t>
  </si>
  <si>
    <t>473</t>
  </si>
  <si>
    <t>Enliven Sentinel</t>
  </si>
  <si>
    <t>Everything left by the Ancient Ones has become subject to worship by the humans of Agartha. Statues left in the halls underneath the earth are adored and worshiped, enchanted and given magical life by the Golem Crafters. Statues of the Pale Ones stand guard ever watching and waiting.</t>
  </si>
  <si>
    <t>474</t>
  </si>
  <si>
    <t>Enliven Granite Guard</t>
  </si>
  <si>
    <t>Everything left by the Ancient Ones has become subject to worship by the humans of Agartha. Statues left in halls underneath the earth are adored and worshipped, enchanted and given magical life by the Golem Crafters. The great statues of ancient Seal Guards are the foremost of these living statues: sacred guardians ever watching and waiting. This spell will make one of these statues come to life.</t>
  </si>
  <si>
    <t>475</t>
  </si>
  <si>
    <t>Enliven Marble Oracle</t>
  </si>
  <si>
    <t>Everything left by the Ancient Ones has become subject to worship by the humans of Agartha. Statues left in the halls underneath the earth are adored and worshiped, enchanted and given magical life by the Golem Crafters. The greatest of these statues are the ones of Ancient Oracles. Some remnant of an Ancient Oracle's memory gives the Marble Oracle a will and a mind. These telestic animates lumber to and fro in the underground city of Agartha looking for faithless humans. Sometimes they stop and raise their hands in the air in a gesture of worship. Marble Oracles have priestly powers and are sacred. They cannot lead armies.</t>
  </si>
  <si>
    <t>476</t>
  </si>
  <si>
    <t>Animate Mercury</t>
  </si>
  <si>
    <t>477</t>
  </si>
  <si>
    <t>Living Mercury</t>
  </si>
  <si>
    <t>Independent of each other the Oracles of the deeper earth and the alchemists of T'ien Ch'i have discovered the means to distill and animate the liquid silver of the deeps. Mercury is an inherently magical substance associated with change, fluidity and perfection. It is quite easy to enchant the liquid metal once the proper rituals are discovered. The Living Mercury shrinks when damaged. It is surrounded by fumes detrimental to living beings.</t>
  </si>
  <si>
    <t>478</t>
  </si>
  <si>
    <t>Nightmare Construction</t>
  </si>
  <si>
    <t>Not only human dead are crafted into servants of the necromancers. Beast of burden are rare in the caverns, so the horses Agartha can get their hold on are used and reused in work and in war. Dead horses are quicker than humans, and can carry more. The Ktonian Necromancers have created horrible iron reinforced skeletal horses with Cave Fire barrels placed inside their chests. The nightmares are not very good at combat, but as carriers of the alchemical load they are superior to humans.</t>
  </si>
  <si>
    <t>479</t>
  </si>
  <si>
    <t>Iron Corpse Reanimation</t>
  </si>
  <si>
    <t>The Ktonian Necromancers of Agartha use the dead in many ways. Soulless bodies toil and fight for their masters. Corpses are strengthened with iron parts and armed with short blades. These Iron Corpses are quite robust, but lack the skills of living soldiers.</t>
  </si>
  <si>
    <t>480</t>
  </si>
  <si>
    <t>Reanimate Ancestor</t>
  </si>
  <si>
    <t>An Iron Ancestor is a reanimated and iron-forged dead body possessed by a ghost. They resemble Iron Corpses, but are aware and skilled warriors. They are used as commanders of the Ktonian legions.</t>
  </si>
  <si>
    <t>481</t>
  </si>
  <si>
    <t>Flame Corpse Construction</t>
  </si>
  <si>
    <t>First, the major part of the corpse's midsection is removed and a wooden barrel is inserted in its place. The barrel is filled with Cave Fire, a magic substance discovered by the Alchemists, and the corpse is strengthened with iron parts and reanimated. The resulting Flame Corpse uses the magic fire for extra power and is stronger than an ordinary Soulless. If the Flame Corpse is slain, the fire barrel will instantly explode, which is what makes it so feared by its enemies.</t>
  </si>
  <si>
    <t>482</t>
  </si>
  <si>
    <t>Ktonian Legion</t>
  </si>
  <si>
    <t>The Ktonian Necromancers of Agartha use the dead in many ways. Soulless bodies toil and fight for their masters. Corpses are strengthened with iron parts and armed with short blades. These Iron Corpses are quite robust, but lack the skills of living soldiers. This spell creates a legion of these living Iron Corpses.</t>
  </si>
  <si>
    <t>483</t>
  </si>
  <si>
    <t>Awaken Shard Wights</t>
  </si>
  <si>
    <t>Shard Wights are reanimated Pale Ones taken from their final resting places to serve a Ktonian necromancer or an Oracle of the Ancients as guardians or company. Since the Breaking of the Seal it is no longer difficult to coerce the spirits of the dead, and shards of enchanted obsidian can be found near the Chamber of the Broken seal. These shards are crafted into cursed weapons and given to the Shard Wights.</t>
  </si>
  <si>
    <t>484</t>
  </si>
  <si>
    <t>Awaken Sepulchral</t>
  </si>
  <si>
    <t>A Ktonian Necromancer summons the soul of a dead Seal Guard and makes it repossess its mummified body. Since the Breaking of the Seal the veil between the underworld and the world of the living seems to be shredded and torn, and with their considerable knowledge in necromancy, the Ktonian Necromancers have managed to summon even the most reluctant souls, once sworn to defend the Chamber of the Seal. Sepulchrals are sacred undead and wield magical obsidian glaives.</t>
  </si>
  <si>
    <t>485</t>
  </si>
  <si>
    <t>Awaken Tomb Oracle</t>
  </si>
  <si>
    <t>When one of the ancient Oracles dies, it is mummified and buried in a tomb under the Hall of the Oracles. The dead Oracles can be awakened as living dead with the help of necromantic rituals. These reawakened Oracles are known as Tomb Oracles and are both powerful mages and priests.</t>
  </si>
  <si>
    <t>486</t>
  </si>
  <si>
    <t>Hall of the Dead</t>
  </si>
  <si>
    <t>A Tomb Oracle or a powerful Ktonian Necromancer releases vast powers and opens a tomb hall to let unquiet spirits animate the entire tomb. A great number of Shard Wights are created.</t>
  </si>
  <si>
    <t>487</t>
  </si>
  <si>
    <t>Iron Marionettes</t>
  </si>
  <si>
    <t>This spell is primarily used to boost the power of the Agarthan Iron Corpses, but the spell works on other undead units as well. Any undead affected by this spell will receive increased speed, resulting in more attack skill and action points.</t>
  </si>
  <si>
    <t>488</t>
  </si>
  <si>
    <t>Contact Void Spectre</t>
  </si>
  <si>
    <t>With this spell an Astral mage can contact a dead Starspawn and call him forth into this world as a Void Spectre. A Void Spectre affects the dreams of entire provinces and can use this to spread insanity in enemy territories.</t>
  </si>
  <si>
    <t>489</t>
  </si>
  <si>
    <t>Mind Vessel</t>
  </si>
  <si>
    <t>This ritual puts a part of the Aboleth's mind in the humanlike vessel that has been bred for this purpose. After the ritual the vessel will have little left of its own mind and the Aboleth part will have to guide it along. After the merging of minds the vessel will be able to use its old magic knowledge as well as that of the Aboleth. The state of the Aboleth is constantly influencing its vessel and should the Aboleth die the vessel will not survive for more than a few days at the most. An Aboleth can not share his mind with more than one vessel at a time.</t>
  </si>
  <si>
    <t>490</t>
  </si>
  <si>
    <t>Enslave Sea Trolls</t>
  </si>
  <si>
    <t>An Aboleth Mind Lord extends his mind to locate and attract a group of Sea Troll Warriors. The trolls leave their king in the belief that they will gain fame and glory. When they arrive at the domains of the Aboleths the Mind Lord invades their minds and binds them into permanent servitude. Slave trolls were once guardians at their Sea King's court and come equipped with armaments of shells and corals.</t>
  </si>
  <si>
    <t>491</t>
  </si>
  <si>
    <t>Dreams of R'lyeh</t>
  </si>
  <si>
    <t>This spell can target the dreams of an enemy commander anywhere in the world. It will pull his dream through the Void Gate in R'lyeh and into the other world. Here the caster will manifest himself in the dream and kill the bewildered target. The spell does not work on mindless beings or those who never sleep.</t>
  </si>
  <si>
    <t>494</t>
  </si>
  <si>
    <t>Burning Hands</t>
  </si>
  <si>
    <t>Flames will issue forth from the mage's hands, killing anyone in front of him.</t>
  </si>
  <si>
    <t>495</t>
  </si>
  <si>
    <t>Fire Darts</t>
  </si>
  <si>
    <t>With this spell, a mage can fire many burning missiles towards his enemies. A powerful Fire mage can fire the darts in rapid succession over long range. The spell is quite useless against heavily armored men and is best used to eliminate or scare away more poorly armored troops.</t>
  </si>
  <si>
    <t>496</t>
  </si>
  <si>
    <t>Flame Bolt</t>
  </si>
  <si>
    <t>With this spell, a mage can send a powerful bolt of flame towards a target.</t>
  </si>
  <si>
    <t>497</t>
  </si>
  <si>
    <t>Shocking Grasp</t>
  </si>
  <si>
    <t>Shocking Grasp causes a target to spasm violently as energies pass at close range from the caster's hands through his body. Shocking Grasp can cause considerable harm. Armor offers no protection.</t>
  </si>
  <si>
    <t>498</t>
  </si>
  <si>
    <t>Slime</t>
  </si>
  <si>
    <t>499</t>
  </si>
  <si>
    <t>Cold Bolt</t>
  </si>
  <si>
    <t>A bolt of intense cold issues forth from the caster's hands. It can be hurled over very long distances.</t>
  </si>
  <si>
    <t>500</t>
  </si>
  <si>
    <t>Geyser</t>
  </si>
  <si>
    <t>A steaming-hot bolt of water rushes from the caster's hands. The water splashes upon impact and affects everyone in a small area. Armor offers protection from the boiling water.</t>
  </si>
  <si>
    <t>501</t>
  </si>
  <si>
    <t>Acid Spray</t>
  </si>
  <si>
    <t>The mage extends his hands, spraying acid at his enemies. The acid sprays over quite a large area and the mage might also be hit if he is not careful.</t>
  </si>
  <si>
    <t>502</t>
  </si>
  <si>
    <t>Astral Projection</t>
  </si>
  <si>
    <t>The caster's mind is separated from his body and travels the Astral Planes in search of military information. His mind and body are connected with a silvery cord, which can be detected by unfriendly Astral mages. Once detected, the cord of the mage can be severed - a traumatic experience indeed. Each casting of this ritual allows the mage to scry on one province. The use of extra magical gems increases the duration of the ritual.</t>
  </si>
  <si>
    <t>503</t>
  </si>
  <si>
    <t>Star Fires</t>
  </si>
  <si>
    <t>The caster focuses the lights of several stellar bodies and projects them onto his enemies.</t>
  </si>
  <si>
    <t>504</t>
  </si>
  <si>
    <t>Arcane Bolt</t>
  </si>
  <si>
    <t>The caster fires an astral bolt that is deadly for magic beings but harmless for humans.</t>
  </si>
  <si>
    <t>505</t>
  </si>
  <si>
    <t>Vine Arrow</t>
  </si>
  <si>
    <t>The caster shoots an enchanted arrow of vines against his enemies. The arrow will come alive and entangle the target if it hits.</t>
  </si>
  <si>
    <t>506</t>
  </si>
  <si>
    <t>Fire Blast</t>
  </si>
  <si>
    <t>A powerful blast of fiery energies strikes a small area close to the caster.</t>
  </si>
  <si>
    <t>507</t>
  </si>
  <si>
    <t>Flare</t>
  </si>
  <si>
    <t>With this spell, a mage can send a ball of flame towards his enemies. The flare can hit several targets.</t>
  </si>
  <si>
    <t>508</t>
  </si>
  <si>
    <t>Sulphur Haze</t>
  </si>
  <si>
    <t>This spell creates several clouds of toxic mist that remain on the battlefield. Units passing through these mists will suffer from sore throats and poisoning.</t>
  </si>
  <si>
    <t>509</t>
  </si>
  <si>
    <t>Cold Blast</t>
  </si>
  <si>
    <t>A powerful blast of cold strikes a small area close to the caster.</t>
  </si>
  <si>
    <t>510</t>
  </si>
  <si>
    <t>Rain</t>
  </si>
  <si>
    <t>511</t>
  </si>
  <si>
    <t>Lightning Bolt</t>
  </si>
  <si>
    <t>The mage hurls a bolt of lightning towards an enemy. The lightning bolt can be hurled quite accurately over long distances and is very useful for eliminating heavily armored targets.</t>
  </si>
  <si>
    <t>512</t>
  </si>
  <si>
    <t>Shock Wave</t>
  </si>
  <si>
    <t>An electric shock wave will hit a large area in front of the caster. This is a very dangerous spell to cast, as an unlucky caster might also be killed by the electric shock.</t>
  </si>
  <si>
    <t>513</t>
  </si>
  <si>
    <t>Rust Mist</t>
  </si>
  <si>
    <t>Highly corrosive mists appear on the battlefield. Troops passing through the mist will see their armor corrode and weaken. Weakened armor can be destroyed by a hard blow from a weapon.</t>
  </si>
  <si>
    <t>514</t>
  </si>
  <si>
    <t>Solar Rays</t>
  </si>
  <si>
    <t>This spell invokes rays of solar fire that set undead targets ablaze.</t>
  </si>
  <si>
    <t>515</t>
  </si>
  <si>
    <t>Web</t>
  </si>
  <si>
    <t>The mage projects a mass of sticky webs that will trap a small number of enemies. Very large or strong beings will not be hindered by the web.</t>
  </si>
  <si>
    <t>516</t>
  </si>
  <si>
    <t>Fireball</t>
  </si>
  <si>
    <t>The hallmark of Fire magic, this spell allows the mage to throw a ball of flame toward his enemies. The ball is quite difficult to aim, but does considerable damage wherever it lands.</t>
  </si>
  <si>
    <t>517</t>
  </si>
  <si>
    <t>Fires from Afar</t>
  </si>
  <si>
    <t>The mage fires a row of flame bolts towards an enemy army camp located in a province far away. The more units present in the camp, the greater the chance of hitting a target. The spell can also be used to harass a besieging force or the defenders of a castle. A scout or a scrying spell will be required to see whether the spell was successful or not.</t>
  </si>
  <si>
    <t>518</t>
  </si>
  <si>
    <t>Mist</t>
  </si>
  <si>
    <t>The caster creates a dense mist across the battle field that makes it difficult to see far. The mist will limit the precision of all spells and missiles.</t>
  </si>
  <si>
    <t>519</t>
  </si>
  <si>
    <t>Freezing Mist</t>
  </si>
  <si>
    <t>This spell creates a large cloud of numbing cold that remains on the battlefield. Units passing through these mists will be badly hurt by the cold.</t>
  </si>
  <si>
    <t>520</t>
  </si>
  <si>
    <t>Acid Bolt</t>
  </si>
  <si>
    <t>A gush of highly corrosive fluid flows from the mouth of the caster. The acid burns the armor of the target as well as his, her or its flesh.</t>
  </si>
  <si>
    <t>521</t>
  </si>
  <si>
    <t>Magma Bolts</t>
  </si>
  <si>
    <t>Three bolts of magma shoot towards the enemy at high speed. Anyone struck by a bolt will most likely die unless protected by very heavy armor.</t>
  </si>
  <si>
    <t>522</t>
  </si>
  <si>
    <t>Arcane Probing</t>
  </si>
  <si>
    <t>The caster projects his astral self in an attempt to locate sites of Astral power. This spell can only be used to search for magic in friendly provinces.</t>
  </si>
  <si>
    <t>523</t>
  </si>
  <si>
    <t>Magic Duel</t>
  </si>
  <si>
    <t>By use of this spell, one Astral mage challenges another Astral mage to a mental duel. At most one of the mages can survive this duel. The most powerful Astral mage is also the most likely winner. This spell cannot be used by or against mindless beings and it can only be used against Astral mages.</t>
  </si>
  <si>
    <t>524</t>
  </si>
  <si>
    <t>Healing Light</t>
  </si>
  <si>
    <t>A cascade of warm and wonderful light showers the targets. Wounds close in the light and pains ease. The spell doesn't affect undead or inanimate beings.</t>
  </si>
  <si>
    <t>525</t>
  </si>
  <si>
    <t>Shadow Bolt</t>
  </si>
  <si>
    <t>The necromancer hurls a bolt of dark energies against his enemies. The bolt ignores all armor and can paralyze those close to the target. The undead are immune to this spell.</t>
  </si>
  <si>
    <t>526</t>
  </si>
  <si>
    <t>Sleep Cloud</t>
  </si>
  <si>
    <t>This spell creates a cloud of sedative spores. Units caught in the cloud will fall asleep if they remain there for too long.</t>
  </si>
  <si>
    <t>527</t>
  </si>
  <si>
    <t>Holy Pyre</t>
  </si>
  <si>
    <t>The Holy Pyre burns living targets and consumes undead ones. Undead beings and demons take increased damage from the Holy Pyre.</t>
  </si>
  <si>
    <t>528</t>
  </si>
  <si>
    <t>Fire Cloud</t>
  </si>
  <si>
    <t>This spell creates three clouds of fire and smoke that remain on the battlefield. Units passing through these clouds will be severely burned.</t>
  </si>
  <si>
    <t>529</t>
  </si>
  <si>
    <t>Fate of Oedipus</t>
  </si>
  <si>
    <t>The caster punishes a mage for having claimed the Eyes of God. The mage's eyes are blasted by brilliance, his eye sockets emptied forever, and the Eyes of God no long observe the world. This spell can only be cast if the Eyes of God enchantment is active.</t>
  </si>
  <si>
    <t>530</t>
  </si>
  <si>
    <t>Breath of the Desert</t>
  </si>
  <si>
    <t>The caster curses a distant province with a dramatic rise in temperature. The mage can target any province of his choice and those affected will not know who has cast this spell upon them.</t>
  </si>
  <si>
    <t>531</t>
  </si>
  <si>
    <t>Thunder Strike</t>
  </si>
  <si>
    <t>A thunderbolt strikes the battlefield. The mage can make the thunderbolt strike very far away. Even if it misses, the shock wave is powerful enough to severely stun and damage anyone nearby.</t>
  </si>
  <si>
    <t>532</t>
  </si>
  <si>
    <t>Hurricane</t>
  </si>
  <si>
    <t>The caster unleashes a violent hurricane upon a province, devastating the countryside. The hurricane will appear as a natural event. Unrest will increase and part of the population will die.</t>
  </si>
  <si>
    <t>533</t>
  </si>
  <si>
    <t>Water Strike</t>
  </si>
  <si>
    <t>This spell creates a torrent of Water magic that can rip flesh from bone. It can only be cast underwater.</t>
  </si>
  <si>
    <t>534</t>
  </si>
  <si>
    <t>Acid Rain</t>
  </si>
  <si>
    <t>Highly acidic fluids pour down from the sky, showering a limited area with corrosive bile. Both the armor and flesh of those hit will suffer.</t>
  </si>
  <si>
    <t>535</t>
  </si>
  <si>
    <t>Blade Wind</t>
  </si>
  <si>
    <t>The caster throws a huge swarm of whirling blades towards his enemies. The blade wind is an excellent spell against lightly-armored troops, but almost useless against heavily armored ones.</t>
  </si>
  <si>
    <t>536</t>
  </si>
  <si>
    <t>Nether Bolt</t>
  </si>
  <si>
    <t>The mage fires a bolt of dark energies towards his enemies. Those who survive the bolt may become feebleminded by the strange energies it releases.</t>
  </si>
  <si>
    <t>537</t>
  </si>
  <si>
    <t>Bolt of Unlife</t>
  </si>
  <si>
    <t>This bolt passes straight through armor and damages the target's soul directly. If the target is slain he will be filled by the energies from this spell and rise as a soulless warrior.</t>
  </si>
  <si>
    <t>538</t>
  </si>
  <si>
    <t>Bane Fire Dart</t>
  </si>
  <si>
    <t>The caster projects a dart of Bane Fire against his enemies. The Bane Fire is a sickly greenish flame said to burn in the braziers of the Underworld. The green flame consumes the life force of those burnt by it, even after the flames themselves have subsided. Everyone close to the initial target of the spell may be affected by the decaying effects of the Bane Fire.</t>
  </si>
  <si>
    <t>539</t>
  </si>
  <si>
    <t>Breath of the Dragon</t>
  </si>
  <si>
    <t>The caster opens his mouth to let bile stream against his enemies.</t>
  </si>
  <si>
    <t>540</t>
  </si>
  <si>
    <t>Falling Fires</t>
  </si>
  <si>
    <t>This spell calls down a rain of searing flames on the enemy.</t>
  </si>
  <si>
    <t>541</t>
  </si>
  <si>
    <t>Liquid Flames of Rhuax</t>
  </si>
  <si>
    <t>This deadly spell hurls a ball of molten metal at the enemies. The molten metal will splash out and anyone nearby will be hit by the hot liquid and the area will remain extremely hot for a long while.</t>
  </si>
  <si>
    <t>542</t>
  </si>
  <si>
    <t>Splash of Molten Metal</t>
  </si>
  <si>
    <t>543</t>
  </si>
  <si>
    <t>Falling Frost</t>
  </si>
  <si>
    <t>Bolts of breathtaking frost bombard an area. Cold resistance and armor will protect the targets from damage.</t>
  </si>
  <si>
    <t>544</t>
  </si>
  <si>
    <t>Orb Lightning</t>
  </si>
  <si>
    <t>The mage hurls an orb of pure lightning towards the enemies. Where the orb lands a lightning will strike a nearby unit and continue to travel to other nearby units until it eventually dissipates.</t>
  </si>
  <si>
    <t>545</t>
  </si>
  <si>
    <t>Storm</t>
  </si>
  <si>
    <t>Creates a rain or snow storm on the battlefield. Makes flying impossible and shooting difficult. A rain storm will also make it more difficult to use Fire magic.</t>
  </si>
  <si>
    <t>546</t>
  </si>
  <si>
    <t>Earthquake</t>
  </si>
  <si>
    <t>With a thundering boom, the ground heaves and erupts, throwing soldiers into crevices that close after a few seconds. If cast in a cave province the effects are devastating.</t>
  </si>
  <si>
    <t>547</t>
  </si>
  <si>
    <t>Cave Collapse</t>
  </si>
  <si>
    <t>548</t>
  </si>
  <si>
    <t>Gifts from Heaven</t>
  </si>
  <si>
    <t>A strange whizzing sound emanates from the heavens. Soon, three meteors, glowing with astral fire, plummet from the Stellar Sphere onto the battlefield.</t>
  </si>
  <si>
    <t>549</t>
  </si>
  <si>
    <t>Stellar Cascades</t>
  </si>
  <si>
    <t>Light from a stellar body will shower down upon a group of enemies. Everyone caught in the shower of light will become exhausted as the light sucks energy through their skin.</t>
  </si>
  <si>
    <t>550</t>
  </si>
  <si>
    <t>Astral Geyser</t>
  </si>
  <si>
    <t>Tiny holes are blasted into the astral space. For a short time rays of astral energy will blast out of the holes and anyone hit will be severely horror marked. Anyone in the vicinity of the astral energy rays will get hit by deadly residual magic.</t>
  </si>
  <si>
    <t>551</t>
  </si>
  <si>
    <t>Celestial Chastisement</t>
  </si>
  <si>
    <t>The mage invokes the laws of the Celestial Bureaucracy and chastises a magical being for serving a false god. The target is wounded, regardless of armor and magic resistance and is compelled to switch sides. Powerful beings often disregard the compulsion.</t>
  </si>
  <si>
    <t>552</t>
  </si>
  <si>
    <t>Shadow Blast</t>
  </si>
  <si>
    <t>The necromancer hurls a blast of dark energies against his enemies. The blast ignores all armor and can paralyze those wounded by the spell. The undead are immune to this spell.</t>
  </si>
  <si>
    <t>553</t>
  </si>
  <si>
    <t>Poison Cloud</t>
  </si>
  <si>
    <t>The caster creates a cloud of noxious spores dangerous to men. The cloud remains on the battlefield for some time and everyone entering the cloud will be affected by its poison.</t>
  </si>
  <si>
    <t>554</t>
  </si>
  <si>
    <t>Healing Mists</t>
  </si>
  <si>
    <t>A cloud of fine mist appears on the battlefield. Anyone inside the mist will have their wounds magically healed. The spell doesn't affect inanimate beings.</t>
  </si>
  <si>
    <t>555</t>
  </si>
  <si>
    <t>Flame Eruption</t>
  </si>
  <si>
    <t>This spell works like the Burning Hands spell except that the flames cover a much larger area.</t>
  </si>
  <si>
    <t>556</t>
  </si>
  <si>
    <t>Wrathful Skies</t>
  </si>
  <si>
    <t>The sky turns dark and lightning strikes all over the battlefield. This spell is most effective during a storm.</t>
  </si>
  <si>
    <t>557</t>
  </si>
  <si>
    <t>Perpetual Storm</t>
  </si>
  <si>
    <t>An enormous storm will rage constantly over the entire world. This will reduce the income of all land provinces. Supplies are scarce, as transportation is difficult and sailing and flying is impossible. All mountain passes are unusable during the perpetual storm and shooting in battle is very difficult. The enchantment lasts until it is dispelled or the caster dies.</t>
  </si>
  <si>
    <t>558</t>
  </si>
  <si>
    <t>Cleansing Water</t>
  </si>
  <si>
    <t>The caster projects a torrent of water against undead enemies. The cleansing water will damage undead beings and demons, but not other magical beings.</t>
  </si>
  <si>
    <t>559</t>
  </si>
  <si>
    <t>Magma Eruption</t>
  </si>
  <si>
    <t>A shower of magma and rocks shoots out from the ground. Anyone standing near the eruption will find himself struck by the full force of the spell and only very heavy armor can help him survive it.</t>
  </si>
  <si>
    <t>560</t>
  </si>
  <si>
    <t>Mind Hunt</t>
  </si>
  <si>
    <t>The caster's mind is separated from his body and travels the astral planes in search of enemy commanders' minds. His mind and body are connected with a silvery cord, which can be detected by unfriendly Astral mages. Once detected, the cord of the mage can be severed - a traumatic experience indeed. Each casting of this ritual allows the mage to find and attack one enemy commander in a specific province. The attack will be either a Mind Burn or Soul Slay spell, depending on which spell the caster knows. There will be no attack if he doesn't know either of those spells.</t>
  </si>
  <si>
    <t>561</t>
  </si>
  <si>
    <t>Astral Fires</t>
  </si>
  <si>
    <t>Astral fires consume the essence of materials as ordinary fires consume wood. Even stones will burn with the hazy blue flames characteristic of these otherworldly fires. This is the only fire that will burn underwater.</t>
  </si>
  <si>
    <t>562</t>
  </si>
  <si>
    <t>The Wrath of God</t>
  </si>
  <si>
    <t>With this enchantment, lighting will strike the enemies of the God, no matter where they are. However, the lightning bolts strike most powerfully in provinces where the God has a strong Dominion. In provinces with a high turmoil scale more thunderbolts strike and enemies under water or inside caves are not affected. The enchantment lasts until the caster is killed or someone dispels it.</t>
  </si>
  <si>
    <t>563</t>
  </si>
  <si>
    <t>Blast of Unlife</t>
  </si>
  <si>
    <t>This blast passes straight through armor and damages the targets' souls directly. If a target is slain he will be filled by the energies from this spell and rise as a soulless warrior.</t>
  </si>
  <si>
    <t>564</t>
  </si>
  <si>
    <t>Bane Fire</t>
  </si>
  <si>
    <t>The Bane Fire is a sickly greenish flame said to burn in the braziers of the Underworld. The green flame consumes the life force of those burnt by it, even after the flames themselves have subsided. Everyone close to the initial eruption may be affected by the decaying effects of the Bane Fire.</t>
  </si>
  <si>
    <t>565</t>
  </si>
  <si>
    <t>Wailing Winds</t>
  </si>
  <si>
    <t>The necromancer releases a wind of horrible screams and sighs. All enemies hearing the wailing will feel their spirits sink and have their hearts gripped with fear. The spell affects the whole battlefield until the battle is over or the caster is killed.</t>
  </si>
  <si>
    <t>566</t>
  </si>
  <si>
    <t>Stream of Life</t>
  </si>
  <si>
    <t>The caster pours life into the bodies of his enemies in an attempt to overload the body systems of the targets. If targets fail to resist the spell, they will either die or become stronger, healed and overcome by berserker rage. The death chance is 40 percent but increases with the power of the casting mage.</t>
  </si>
  <si>
    <t>567</t>
  </si>
  <si>
    <t>Fire Storm</t>
  </si>
  <si>
    <t>A massive storm of fire is unleashed on the battlefield. Everyone on the battlefield will be burned to cinders within minutes. The storm lasts for the duration of the battle or until the fire mage dies.</t>
  </si>
  <si>
    <t>568</t>
  </si>
  <si>
    <t>Ice Strike</t>
  </si>
  <si>
    <t>The caster hurls a ball of ice at his enemies. When the ball strikes, it explodes into thousands of ice shards. Cold resistance offers no protection against this spell, but heavy armor does.</t>
  </si>
  <si>
    <t>569</t>
  </si>
  <si>
    <t>Murdering Winter</t>
  </si>
  <si>
    <t>A sudden, furious blizzard will strike an enemy army camp in a province of the mage's choice. The blizzard is very powerful and will kill most normal men unless they are located in a hot province. The spell will be extremely powerful if it is cast in a very cold province and almost useless if cast in a very hot province. The spell has a very large area of effect and most of the enemy army is likely to be affected. Commanders have access to the good tents and will take reduced damage from the cold.</t>
  </si>
  <si>
    <t>570</t>
  </si>
  <si>
    <t>Acid Storm</t>
  </si>
  <si>
    <t>The whole battlefield is showered in highly corrosive fluids pouring down from the heavens.</t>
  </si>
  <si>
    <t>571</t>
  </si>
  <si>
    <t>Shimmering Fields</t>
  </si>
  <si>
    <t>The caster unleashes a storm of electric discharges on the enemy. The Shimmering Field is not selective and can destroy friends as well as enemies if not used carefully.</t>
  </si>
  <si>
    <t>572</t>
  </si>
  <si>
    <t>Rain of Stones</t>
  </si>
  <si>
    <t>The sky blackens and rumbling sounds echo over the battlefield. Stones and small rocks begin to fall from the heavens, striking down soldiers. Shield and other things that protect vs arrows will also protect soldiers from getting hit by the rocks. Most of the falling stones will result in head hits.</t>
  </si>
  <si>
    <t>573</t>
  </si>
  <si>
    <t>Storm of Thorns</t>
  </si>
  <si>
    <t>The caster shoots a storm of enchanted Vine Arrows against his enemies. The arrows will come alive and entangle anyone who is hit.</t>
  </si>
  <si>
    <t>574</t>
  </si>
  <si>
    <t>Nether Darts</t>
  </si>
  <si>
    <t>The mage fires dark energies towards his enemies. Those who survive the darts may become feebleminded by the strange energies they release. Even weak mages can fire a large number of the otherworldly darts.</t>
  </si>
  <si>
    <t>575</t>
  </si>
  <si>
    <t>Cloud of Death</t>
  </si>
  <si>
    <t>A deadly grey cloud will form upon the battlefield. Anyone standing in the cloud will wither and die unless able to leave it. The cloud will remain on the battlefield for some time before dissolving.</t>
  </si>
  <si>
    <t>576</t>
  </si>
  <si>
    <t>Wind of Death</t>
  </si>
  <si>
    <t>With this horrible spell, the necromancer releases a wind thick with the stench of open graves. The ice-cold wind is silent as it rends the flesh of living beings. With an effect similar to leprosy, the flesh of those affected turns pale and cracks open, leaving bare bones. Only death will stop the process.</t>
  </si>
  <si>
    <t>577</t>
  </si>
  <si>
    <t>Stygian Rains</t>
  </si>
  <si>
    <t>The caster channels the forces of the underworld and releases a torrent of stygian rains upon the battlefield. The stygian water transforms the skin of all living entities making them almost impervious to physical damage.</t>
  </si>
  <si>
    <t>578</t>
  </si>
  <si>
    <t>Pillar of Fire</t>
  </si>
  <si>
    <t>This spell creates a huge column of fire that strikes from the sky. It will kill those who are hit and set fire to anyone who is standing nearby.</t>
  </si>
  <si>
    <t>579</t>
  </si>
  <si>
    <t>Second Sun</t>
  </si>
  <si>
    <t>The caster creates a huge ball of fire in the sky. This Second Sun will always shine, day and night, resulting in severe effects across the entire world. Provinces will become hotter and drier every turn until the Second Sun is destroyed. This enchantment lasts until someone dispels it or the caster dies.</t>
  </si>
  <si>
    <t>580</t>
  </si>
  <si>
    <t>A huge magical maelstrom is created in a sea. The maelstrom constantly sucks in huge amounts of water and filters out its magical essence. This results in a huge amount of magic gems for the caster. Each month 15 water, 5 astral, 3 air and 1 of each other gem type is generated. The enchantment lasts until someone dispels it or the caster dies.</t>
  </si>
  <si>
    <t>581</t>
  </si>
  <si>
    <t>Astral Tempest</t>
  </si>
  <si>
    <t>The caster unleashes an astral storm upon the battlefield. The storm is physically undetectable, but every unit that is not mindless takes damage as the storm rips the very souls from their bodies. Spellcasting is extra difficult during the astral tempest and all non mindless magic users will have trouble casting spells unless they have very high magic resistance.</t>
  </si>
  <si>
    <t>582</t>
  </si>
  <si>
    <t>Vortex of Unlife</t>
  </si>
  <si>
    <t>This vortex affect a large area and passes straight through armor and damages the targets' souls directly. If a target is slain he will be filled by the energies from this spell and rise as a soulless warrior.</t>
  </si>
  <si>
    <t>583</t>
  </si>
  <si>
    <t>Flames from the Sky</t>
  </si>
  <si>
    <t>With this spell, the mage hurls a maelstrom of flaming spheres towards an enemy province. The flame storm will strike an enemy army camp within the province with enormous force. Most likely, the majority of the units present in the camp will die from this powerful attack, but since the entire army is rarely gathered in one camp at a given time, only half of the target province's army can be expected to be struck by the flames.</t>
  </si>
  <si>
    <t>584</t>
  </si>
  <si>
    <t>Flame Storm</t>
  </si>
  <si>
    <t>A shower of fire shoots out from the caster's hands and strikes the enemy ranks. The flame storm is extremely powerful and can annihilate entire armies.</t>
  </si>
  <si>
    <t>585</t>
  </si>
  <si>
    <t>Volcanic Eruption</t>
  </si>
  <si>
    <t>The caster unleashes a volcanic eruption upon a distant province, destroying the lands and killing one third of the population.</t>
  </si>
  <si>
    <t>586</t>
  </si>
  <si>
    <t>Chain Lightning</t>
  </si>
  <si>
    <t>The mage hurls three orbs of pure lightning towards the enemies. Where an orb lands a lightning will strike a nearby unit and continue to travel to other nearby units until it eventually dissipates.</t>
  </si>
  <si>
    <t>587</t>
  </si>
  <si>
    <t>Niefel Flames</t>
  </si>
  <si>
    <t>A shower of blue flames shoots out from the caster's hands and flies towards the enemy ranks. The blue Niefel Flames are extremely cold and this spell can easily freeze an entire enemy army to death.</t>
  </si>
  <si>
    <t>588</t>
  </si>
  <si>
    <t>Tidal Wave</t>
  </si>
  <si>
    <t>The caster unleashes a huge tidal wave upon a distant province, destroying the lands and killing the people. Forty percent of the population will die and unrest will increase.</t>
  </si>
  <si>
    <t>589</t>
  </si>
  <si>
    <t>590</t>
  </si>
  <si>
    <t>Strands of Arcane Power</t>
  </si>
  <si>
    <t>591</t>
  </si>
  <si>
    <t>Distill Gold</t>
  </si>
  <si>
    <t>The alchemist distills gold from minerals. The process is time consuming and requires the alchemist to use fire gems. Every extra gem spent gives the alchemist several pounds of gold. Skilled mages produce even more gold.</t>
  </si>
  <si>
    <t>592</t>
  </si>
  <si>
    <t>Charge Body</t>
  </si>
  <si>
    <t>When a charged body is struck in melee combat, electricity will strike both combatants. The damage caused by the electrical charge is deadly and bypasses the protection of armor. Once hit, the mage's body will become discharged and, if the mage survives, will need to be recharged.</t>
  </si>
  <si>
    <t>593</t>
  </si>
  <si>
    <t>Aim</t>
  </si>
  <si>
    <t>Those affected by this spell will get increased Precision. This increases the chance of hitting with missile weapons and spells.</t>
  </si>
  <si>
    <t>594</t>
  </si>
  <si>
    <t>False Fetters</t>
  </si>
  <si>
    <t>Illusionary fetters form around the ankles of a limited number of units. The victims will not be able to move or fight until they have overcome the fetters' magic.</t>
  </si>
  <si>
    <t>595</t>
  </si>
  <si>
    <t>Fists of Iron</t>
  </si>
  <si>
    <t>The caster enchants his hands, transforming them into pistons able to strike down even the largest of foes. The assault lasts only one round and the targeted unit must be in reach. The magician attacks the target multiple times with increased skill. The damage of the spell increases with the strength of the caster.</t>
  </si>
  <si>
    <t>596</t>
  </si>
  <si>
    <t>Earth Grip</t>
  </si>
  <si>
    <t>597</t>
  </si>
  <si>
    <t>Earth Might</t>
  </si>
  <si>
    <t>Gives a small number of units increased strength.</t>
  </si>
  <si>
    <t>598</t>
  </si>
  <si>
    <t>Hand of Death</t>
  </si>
  <si>
    <t>The left hand of the caster becomes deadly and destroys anything it touches. The power of the hand is strong enough to kill giants.</t>
  </si>
  <si>
    <t>599</t>
  </si>
  <si>
    <t>Skeletal Body</t>
  </si>
  <si>
    <t>The body of the caster dries up and becomes impossibly thin and skeletal. Piercing weapons hitting the caster will cause less damage.</t>
  </si>
  <si>
    <t>600</t>
  </si>
  <si>
    <t>Eagle Eyes</t>
  </si>
  <si>
    <t>This spell grants the mage superior vision and accuracy for both spell casting and archery.</t>
  </si>
  <si>
    <t>601</t>
  </si>
  <si>
    <t>Poison Touch</t>
  </si>
  <si>
    <t>By touching a target, the magician can poison him. A successful attack roll is required to hit the target, but armor offers no protection.</t>
  </si>
  <si>
    <t>602</t>
  </si>
  <si>
    <t>Resist Poison</t>
  </si>
  <si>
    <t>This spell makes the caster totally immune to poison. The spell does not neutralize poison already affecting the target.</t>
  </si>
  <si>
    <t>603</t>
  </si>
  <si>
    <t>Barkskin</t>
  </si>
  <si>
    <t>The skin of the caster is transformed into a rough, bark-like hide. This makes the caster less vulnerable to weapons, but more vulnerable to fire.</t>
  </si>
  <si>
    <t>604</t>
  </si>
  <si>
    <t>Personal Luck</t>
  </si>
  <si>
    <t>The caster changes his future fate. He will have very good chance of escaping blows or magic that would otherwise have killed him. Luck does not affect undead or inanimate creatures as they are dead already.</t>
  </si>
  <si>
    <t>605</t>
  </si>
  <si>
    <t>Combustion</t>
  </si>
  <si>
    <t>The targeted enemy is set ablaze. The spell ignores enemy armor, but it is not always strong enough to kill the victim. Also, rain or snow will put the flames out very quickly.</t>
  </si>
  <si>
    <t>606</t>
  </si>
  <si>
    <t>Resist Cold</t>
  </si>
  <si>
    <t>This spell makes the caster highly resistant to cold. It also negates the chill effect caused by some undead beings.</t>
  </si>
  <si>
    <t>607</t>
  </si>
  <si>
    <t>Phantasmal Warrior</t>
  </si>
  <si>
    <t>The illusionist creates a Phantasmal Warrior who attacks the enemy. These warriors move spasmodically, sometimes moving far and sometimes not moving at all.</t>
  </si>
  <si>
    <t>608</t>
  </si>
  <si>
    <t>Mirror Image</t>
  </si>
  <si>
    <t>609</t>
  </si>
  <si>
    <t>Resist Fire</t>
  </si>
  <si>
    <t>This spell makes the caster highly resistant to fire and flames. It also negates the heat effects of fiery creatures, such as Abysians and Salamanders.</t>
  </si>
  <si>
    <t>610</t>
  </si>
  <si>
    <t>Quicken Self</t>
  </si>
  <si>
    <t>Quickness increases the speed of the caster and enhances his ability to dodge and evade incoming attacks. The quickened one can perform regular combat actions twice every turn, but still cannot cast more than one spell per combat round.</t>
  </si>
  <si>
    <t>611</t>
  </si>
  <si>
    <t>Ice Shield</t>
  </si>
  <si>
    <t>The mage transforms the water around him into a shield of ice that protects him from harm. The shield will randomly block about half of the attacks against his person.</t>
  </si>
  <si>
    <t>612</t>
  </si>
  <si>
    <t>Resist Lightning</t>
  </si>
  <si>
    <t>This spell makes the caster highly resistant to thunder and lightning.</t>
  </si>
  <si>
    <t>613</t>
  </si>
  <si>
    <t>Alchemical Transmutation</t>
  </si>
  <si>
    <t>The alchemist transmutes base metals into precious ones. The process is time consuming and requires the alchemist to use earth gems. Every extra gem spent gives the alchemist several pounds of gold. Skilled mages produce even more gold.</t>
  </si>
  <si>
    <t>614</t>
  </si>
  <si>
    <t>Stoneskin</t>
  </si>
  <si>
    <t>The skin of the caster is transformed into a rough, stone-like hide. As a side effect the caster will take additional damage from cold.</t>
  </si>
  <si>
    <t>615</t>
  </si>
  <si>
    <t>Armor of Achilles</t>
  </si>
  <si>
    <t>Almost totally destroys the target's armor and shield. Magical armor is likely to resist the effect of this spell.</t>
  </si>
  <si>
    <t>616</t>
  </si>
  <si>
    <t>Earth Meld</t>
  </si>
  <si>
    <t>The targeted soldiers start to sink into the ground. Affected troops must struggle to free themselves from the ground. During the struggle, they are unable to move or attack.</t>
  </si>
  <si>
    <t>617</t>
  </si>
  <si>
    <t>Cheat Fate</t>
  </si>
  <si>
    <t>The caster changes the future fates of a few soldiers. Cheat Fate negates the first successful strike against the one protected by this spell.</t>
  </si>
  <si>
    <t>618</t>
  </si>
  <si>
    <t>Weakness</t>
  </si>
  <si>
    <t>The mage damages the life force of the target making it permanently weaker.</t>
  </si>
  <si>
    <t>619</t>
  </si>
  <si>
    <t>Enlarge</t>
  </si>
  <si>
    <t>A few soldiers are magically enlarged for the duration of the battle. Enlarged soldiers get increased size, hit points and strength.</t>
  </si>
  <si>
    <t>620</t>
  </si>
  <si>
    <t>Immolation</t>
  </si>
  <si>
    <t>The caster bursts into white-hot flames, badly burning everyone within range. Armor offers little protection against the flames. The spell will consume the caster if he is unprotected.</t>
  </si>
  <si>
    <t>621</t>
  </si>
  <si>
    <t>Inner Sun</t>
  </si>
  <si>
    <t>This spell provides a mage a way to retaliate when attacked by undead warriors. When the mage is slain, a shower of light will shoot forth from the body and burn all undead beings in the vicinity. The Inner Sun spell is a ritual and will last until the mage is killed.</t>
  </si>
  <si>
    <t>622</t>
  </si>
  <si>
    <t>Mistform</t>
  </si>
  <si>
    <t>The mage's body becomes mist. Striking the mist that makes up the mage's body causes the mage very little damage. The mistform will end if the mage gets hit exceptionally hard or by a magical weapon.</t>
  </si>
  <si>
    <t>623</t>
  </si>
  <si>
    <t>Ghost Wolves</t>
  </si>
  <si>
    <t>The illusionist creates two phantasmal wolves that attack the enemy.</t>
  </si>
  <si>
    <t>624</t>
  </si>
  <si>
    <t>Numbness</t>
  </si>
  <si>
    <t>The caster freezes his enemies. Frozen units are slowed and suffer from fatigue each turn.</t>
  </si>
  <si>
    <t>625</t>
  </si>
  <si>
    <t>Ironskin</t>
  </si>
  <si>
    <t>The skin of the caster is transformed into a hard, metallic hide. As a side effect the caster will take additional damage from lightning.</t>
  </si>
  <si>
    <t>626</t>
  </si>
  <si>
    <t>Protection</t>
  </si>
  <si>
    <t>This spell works just like the Barkskin spell, except that it affects all units in an area and can be cast from long distance.</t>
  </si>
  <si>
    <t>627</t>
  </si>
  <si>
    <t>Mossbody</t>
  </si>
  <si>
    <t>The caster covers the body of a small number of troops in a magical moss. The moss has a large chance of providing an extra layer of protection against any attack. If the moss fails to nullify the damage, it will burst in a cloud of poison and the protective effect will be over.</t>
  </si>
  <si>
    <t>628</t>
  </si>
  <si>
    <t>The caster changes the future fates of some soldiers close by. Those affected have a very good chance of escaping blows or magic that would otherwise have killed them. Luck does not affect undead or inanimate creatures as they are dead already.</t>
  </si>
  <si>
    <t>629</t>
  </si>
  <si>
    <t>Wind Guide</t>
  </si>
  <si>
    <t>Makes all friendly units shoot more accurately.</t>
  </si>
  <si>
    <t>630</t>
  </si>
  <si>
    <t>Liquid Body</t>
  </si>
  <si>
    <t>The caster transforms himself into a semi-liquid being. He becomes very difficult to harm by physical means and wounds will rarely become permanent afflictions. As a by-effect the caster will lose some strength and movement speed.</t>
  </si>
  <si>
    <t>631</t>
  </si>
  <si>
    <t>Quickness</t>
  </si>
  <si>
    <t>Quickness increases the speed of a small number of units and enhances their ability to dodge and evade incoming attacks. The quickened ones can act twice every turn, but quickened spell casters still cannot cast more than one spell per combat round.</t>
  </si>
  <si>
    <t>632</t>
  </si>
  <si>
    <t>Slow</t>
  </si>
  <si>
    <t>This spell will slow down a small group of enemies. The slowed units will require twice as long time to move, attack or cast spells. The effect will last for the entire battle.</t>
  </si>
  <si>
    <t>633</t>
  </si>
  <si>
    <t>Encase in Ice</t>
  </si>
  <si>
    <t>The caster transforms the water surrounding some enemies into ice. The encased targets are protected from strikes, but must break free to be able to move or defend themselves. While encased they will become chilled and numbed and suffer fatigue.</t>
  </si>
  <si>
    <t>634</t>
  </si>
  <si>
    <t>Wolven Winter</t>
  </si>
  <si>
    <t>The caster curses a distant province with a dramatic fall in temperature. The mage can target any province of his choice and those affected will not know who has cast this spell upon them.</t>
  </si>
  <si>
    <t>635</t>
  </si>
  <si>
    <t>Temper Flesh</t>
  </si>
  <si>
    <t>The flesh of the caster is tempered with earth magic and made highly resistant to physical damage as well as fire.</t>
  </si>
  <si>
    <t>636</t>
  </si>
  <si>
    <t>Destruction</t>
  </si>
  <si>
    <t>The armor of several soldiers is destroyed and falls to the ground in useless heaps. Magical armor is much less likely to be affected by the spell.</t>
  </si>
  <si>
    <t>637</t>
  </si>
  <si>
    <t>Curse of Stones</t>
  </si>
  <si>
    <t>The caster curses the enemy army with the weight of earth and stones. Affected enemy units are severely burdened and moving will be slow and exhausting. Attack speed will not be affected, but fighting will be extra exhausting and can prove disastrous even for lightly armed soldiers. The curse will last until the battle is over.</t>
  </si>
  <si>
    <t>638</t>
  </si>
  <si>
    <t>Blight</t>
  </si>
  <si>
    <t>The caster unleashes a blight upon a distant province. Five percent of the population will die, unrest increases and eighty pounds of gold must be used to feed the starving.</t>
  </si>
  <si>
    <t>639</t>
  </si>
  <si>
    <t>Arouse Hunger</t>
  </si>
  <si>
    <t>The necromancer curses about twenty beings in a far away province with undeath, more for skillful death mages. The victims will become ghouls that serve the necromancer.</t>
  </si>
  <si>
    <t>640</t>
  </si>
  <si>
    <t>Elemental Fortitude</t>
  </si>
  <si>
    <t>Increases resistance to fire, cold and lightning.</t>
  </si>
  <si>
    <t>641</t>
  </si>
  <si>
    <t>642</t>
  </si>
  <si>
    <t>Body Ethereal</t>
  </si>
  <si>
    <t>The target's body becomes hazy and transparent. The target can pass through obstacles and non-magical weapons usually just pass through his body without harming it.</t>
  </si>
  <si>
    <t>643</t>
  </si>
  <si>
    <t>Stygian Skin</t>
  </si>
  <si>
    <t>The caster drenches his skin in stygian water, making him almost impervious to physical damage. Only living beings are affected by this spell.</t>
  </si>
  <si>
    <t>644</t>
  </si>
  <si>
    <t>Shrink</t>
  </si>
  <si>
    <t>A few soldiers are shrunk for the rest of their lives. Shrunk beings have reduced size, strength and hit points. As a side effect defence is increased.</t>
  </si>
  <si>
    <t>645</t>
  </si>
  <si>
    <t>Transmute Fire</t>
  </si>
  <si>
    <t>The alchemist transmutes fire gems into gold. Every extra gem spent gives the alchemist several pounds of gold. Skilled mages produce even more gold.</t>
  </si>
  <si>
    <t>646</t>
  </si>
  <si>
    <t>Cold Resistance</t>
  </si>
  <si>
    <t>This spell makes units highly resistant to cold. It also reduces the chill effect caused by some undead beings.</t>
  </si>
  <si>
    <t>647</t>
  </si>
  <si>
    <t>Incinerate</t>
  </si>
  <si>
    <t>A single target is consumed by flames from the inside. Armor does not protect against this spell. It can target victims over long distances and it is one of the very few Fire spells that can be used underwater.</t>
  </si>
  <si>
    <t>648</t>
  </si>
  <si>
    <t>Solar Eclipse</t>
  </si>
  <si>
    <t>The spell will blot out the sun, but only for a little while and in a limited area. It is enough to make a battlefield as dark as the night and will impair all units without darkvision.</t>
  </si>
  <si>
    <t>649</t>
  </si>
  <si>
    <t>Phantasmal Army</t>
  </si>
  <si>
    <t>The illusionist creates a whole army of phantasmal warriors. The phantasms attack the enemy, but will sometimes move in unpredictable ways.</t>
  </si>
  <si>
    <t>650</t>
  </si>
  <si>
    <t>651</t>
  </si>
  <si>
    <t>Bone Melter</t>
  </si>
  <si>
    <t>When affected by this spell, the targets will melt, dissolving instantly, resulting in a quick and certain death. Ethereal units are nearly immune to this spell.</t>
  </si>
  <si>
    <t>652</t>
  </si>
  <si>
    <t>Lightning Resistance</t>
  </si>
  <si>
    <t>This spell makes units resistant to the damage and stun effects caused by lightning.</t>
  </si>
  <si>
    <t>653</t>
  </si>
  <si>
    <t>Maws of the Earth</t>
  </si>
  <si>
    <t>The earth cringes and heaves and a great maw with teeth of rock opens and swallows those unfortunate to be standing in the area. Those who survive will be partially buried in the ground and immobilized.</t>
  </si>
  <si>
    <t>654</t>
  </si>
  <si>
    <t>Iron Warriors</t>
  </si>
  <si>
    <t>The skins of some soldiers are transformed into hard, metallic hides. These hides give a basic Protection of 20, or increase Protection by 3 if it is already 20 or above. As a side effect the targets will take additional damage from lightning.</t>
  </si>
  <si>
    <t>655</t>
  </si>
  <si>
    <t>Shatter</t>
  </si>
  <si>
    <t>This spell shatters metal and stone, wood and bone. Constructs and other inanimate beings targeted by the spell will take tremendous damage, but it has no effect against living beings.</t>
  </si>
  <si>
    <t>656</t>
  </si>
  <si>
    <t>Baleful Star</t>
  </si>
  <si>
    <t>The caster invokes the great Maleficent and forces the evil star to take a conjunctive position in the heavens above one province, causing unfortunate events and evil deeds to occur. Anyone exposed to the evil star risks getting cursed for the rest of his life.</t>
  </si>
  <si>
    <t>657</t>
  </si>
  <si>
    <t>Enfeeble</t>
  </si>
  <si>
    <t>The mage damages the life force of the targets making them permanently weaker.</t>
  </si>
  <si>
    <t>658</t>
  </si>
  <si>
    <t>Invulnerability</t>
  </si>
  <si>
    <t>The flesh of the caster is made almost invulnerable from normal weapons. Only magic weapons or strikes from mighty giants will be able to harm the invulnerable one.</t>
  </si>
  <si>
    <t>659</t>
  </si>
  <si>
    <t>Drain Life</t>
  </si>
  <si>
    <t>The caster drains life force from the target, adding it to his own health and endurance.</t>
  </si>
  <si>
    <t>660</t>
  </si>
  <si>
    <t>Wooden Warriors</t>
  </si>
  <si>
    <t>The mage transforms the skin of a group of soldiers into a rough protective bark. The bark offers much improved protection compared to a normal human's skin, but it won't help a thick-hided creature much.</t>
  </si>
  <si>
    <t>661</t>
  </si>
  <si>
    <t>Mother Oak</t>
  </si>
  <si>
    <t>The oldest and mightiest of all oaks in the realm is enchanted to become the greatest oak there ever was. The Mother Oak produces magical acorns that can be harvested and made into Nature gems. Each month 10 nature gems are generated. The enchantment lasts until someone dispels it or the caster dies.</t>
  </si>
  <si>
    <t>662</t>
  </si>
  <si>
    <t>Blindness</t>
  </si>
  <si>
    <t>A very bright light flashes in the target's eyes. The target will be permanently blinded unless the spell is resisted.</t>
  </si>
  <si>
    <t>663</t>
  </si>
  <si>
    <t>Hellscape</t>
  </si>
  <si>
    <t>The caster calls on the fires of Rhuax to curse a distant province with blistering heat. Smoke and wildfires will erupt as the very ground will burn with unnatural heat. The Hellscape will appear as an unnatural event, but those affected will not know who has cast the curse upon them.</t>
  </si>
  <si>
    <t>664</t>
  </si>
  <si>
    <t>Boil</t>
  </si>
  <si>
    <t>This spell heats up a large underwater area to the point of boiling. This spell can only be cast underwater.</t>
  </si>
  <si>
    <t>665</t>
  </si>
  <si>
    <t>False Horror</t>
  </si>
  <si>
    <t>The illusionist creates a frightening illusion of a Horror. Ordinary men will surely falter at the sight of a Horror, but those brave enough to fight the apparition will find it quite vulnerable.</t>
  </si>
  <si>
    <t>666</t>
  </si>
  <si>
    <t>Frozen Heart</t>
  </si>
  <si>
    <t>The victim's heart is instantly frozen.</t>
  </si>
  <si>
    <t>667</t>
  </si>
  <si>
    <t>Wave Warriors</t>
  </si>
  <si>
    <t>The caster transforms a handful of soldiers into semi-liquid beings. The transformed soldiers become very difficult to harm by physical means and wounds will rarely become permanent afflictions. As a by-effect the affected soldiers will lose some strength and movement speed.</t>
  </si>
  <si>
    <t>668</t>
  </si>
  <si>
    <t>Manifest Vitriol</t>
  </si>
  <si>
    <t>The alchemist conjures a manifestation of the alchemical principle of vitriol. It appears as a large, green, ethereal lion, whose breath will destroy all metals but gold. It is a magical, mindless being that must be commanded by a mage.</t>
  </si>
  <si>
    <t>669</t>
  </si>
  <si>
    <t>Earth Gem Alchemy</t>
  </si>
  <si>
    <t>The alchemist transmutes earth gems into precious metals. Every extra gem spent gives the alchemist several pounds of gold. Skilled mages produce even more gold.</t>
  </si>
  <si>
    <t>670</t>
  </si>
  <si>
    <t>Iron Bane</t>
  </si>
  <si>
    <t>The armor of all soldiers on the battlefield will rust and become weakened. Weakened armor can be destroyed by a hard blow from a weapon. Magical armor is not affected.</t>
  </si>
  <si>
    <t>671</t>
  </si>
  <si>
    <t>Petrify</t>
  </si>
  <si>
    <t>The caster transforms some targets permanently into stone. If the targets resist, they still get paralyzed for a short time.</t>
  </si>
  <si>
    <t>672</t>
  </si>
  <si>
    <t>Iron Pigs</t>
  </si>
  <si>
    <t>The caster transforms seven ordinary boars into beings of flesh and steel. People do not like to be permanently transformed and would probably revolt against masters that tried to curse them with iron bodies. Pigs, on the other hand, are not bothered, or at least they don't complain. Pigs are also preferred to dogs, as they have the size and strength to trample human-sized opponents. The transformation does not make the pigs braver.</t>
  </si>
  <si>
    <t>673</t>
  </si>
  <si>
    <t>Control</t>
  </si>
  <si>
    <t>The caster alters the magical bonds of a magical being, making it serve him instead of its creator.</t>
  </si>
  <si>
    <t>674</t>
  </si>
  <si>
    <t>Battle Fortune</t>
  </si>
  <si>
    <t>The caster changes the fates of soldiers in battle. Several friendly units receive unnatural luck for the rest of the battle. A lucky unit has a very good chance of just escaping an otherwise deadly blow or spell. Luck does not affect undead or inanimate creatures as they are dead already.</t>
  </si>
  <si>
    <t>675</t>
  </si>
  <si>
    <t>Skeletal Legion</t>
  </si>
  <si>
    <t>The caster transforms an entire army into skeletal beings, making them highly resistant to piercing attacks. The transformation can be harmful and the transformed soldiers might get diseased by the spell. High magic resistance will protect the affected soldiers from the disease. The caster is exempt from the effects of the spell</t>
  </si>
  <si>
    <t>676</t>
  </si>
  <si>
    <t>Soul Vortex</t>
  </si>
  <si>
    <t>Anyone close to the necromancer will have his life force drained from him. The life force will be used by the necromancer to restore his own health and endurance.</t>
  </si>
  <si>
    <t>677</t>
  </si>
  <si>
    <t>Darkness</t>
  </si>
  <si>
    <t>The battlefield is covered in a darkness strong enough to render torches almost useless. Most ordinary beings will stumble and have great difficulty fighting or shooting in the darkness. Demons, blind beings and beings with spirit sight or perfect darkvision are unaffected by this spell. The darkness ends if the caster dies.</t>
  </si>
  <si>
    <t>678</t>
  </si>
  <si>
    <t>Army of Giants</t>
  </si>
  <si>
    <t>A large number of soldiers are magically enlarged for the duration of the battle. Enlarged soldiers get increased size, hit points and strength.</t>
  </si>
  <si>
    <t>679</t>
  </si>
  <si>
    <t>Phoenix Pyre</t>
  </si>
  <si>
    <t>This spell gives the mage limited immortality. When the mage is slain, he will explode in a cloud of fire and reappear somewhere else on the battlefield. The spell lasts for the entire battle, no matter how many times the mage is killed. However, being killed is exhausting and the spell will not work while the mage is unconscious.</t>
  </si>
  <si>
    <t>680</t>
  </si>
  <si>
    <t>Phantasmal Attack</t>
  </si>
  <si>
    <t>The mage projects an illusionary army at a province far away. The mage is able to guide the army into killing any enemies located there. The illusionary army will dissolve once the attack has been completed or if there are no enemies in the targeted province.</t>
  </si>
  <si>
    <t>681</t>
  </si>
  <si>
    <t>Fog Warriors</t>
  </si>
  <si>
    <t>The bodies of all friendly troops become misty and almost impossible to damage. A unit's mistform will end if it is hit by an exceptionally hard blow or by a magic weapon.</t>
  </si>
  <si>
    <t>682</t>
  </si>
  <si>
    <t>Liquify</t>
  </si>
  <si>
    <t>The targets are turned into pools of liquid flesh, causing instant death. If a target resists the spell he is only partially liquified and will probably become permanently crippled.</t>
  </si>
  <si>
    <t>683</t>
  </si>
  <si>
    <t>Prison of Sedna</t>
  </si>
  <si>
    <t>The caster transforms the water surrounding the enemies into ice. The encased targets are protected from strikes, but must break free to be able to move or defend themselves. While encased they will become chilled and numbed and suffer fatigue.</t>
  </si>
  <si>
    <t>684</t>
  </si>
  <si>
    <t>Sea of Ice</t>
  </si>
  <si>
    <t>All lakes, seas and rivers in the world are frozen by this powerful enchantment. This makes travel between land and sea impossible, except by magical means such as teleportation. The frozen seas also stop Vanheim and other seafaring nations from sailing. The enchantment lasts until someone dispels it or the caster dies.</t>
  </si>
  <si>
    <t>685</t>
  </si>
  <si>
    <t>Marble Warriors</t>
  </si>
  <si>
    <t>The caster transforms the skin of his friends into a hard marble-like hide. The warriors become marble white and almost impossible to damage. As a side effect the targets will take additional damage from cold.</t>
  </si>
  <si>
    <t>686</t>
  </si>
  <si>
    <t>Iron Walls</t>
  </si>
  <si>
    <t>The caster transforms the stone walls of a castle into iron walls, effectively increasing the Defence by 1000 points. The alteration lasts longer if additional gems are used in the ritual. The enchantment will end if the caster is killed.</t>
  </si>
  <si>
    <t>687</t>
  </si>
  <si>
    <t>Doom</t>
  </si>
  <si>
    <t>This spell curses all enemy units on the battlefield. Cursed units have bad luck in combat. A curse can never be removed.</t>
  </si>
  <si>
    <t>688</t>
  </si>
  <si>
    <t>Bone Grinding</t>
  </si>
  <si>
    <t>With a horrible grinding noise, all units on the battlefield fall to the ground as their bones crack and break. Strong victims might get away with a broken bone, more unfortunate ones will become crippled for life. Ethereal beings are rarely hurt by the spell.</t>
  </si>
  <si>
    <t>689</t>
  </si>
  <si>
    <t>Curse of the Frog Prince</t>
  </si>
  <si>
    <t>The victim is cursed with the form of a frog for the rest of his life.</t>
  </si>
  <si>
    <t>690</t>
  </si>
  <si>
    <t>Creeping Doom</t>
  </si>
  <si>
    <t>This spell enlarges a number of insects to enormous proportions. The insects will aid the caster by attacking or at least disturb his enemies.</t>
  </si>
  <si>
    <t>691</t>
  </si>
  <si>
    <t>The caster is transformed into a random monster. Some monsters, such as fire drakes, are closely attuned to an element or other magical path. If the caster successfully transforms into such a being he might gain magic power. Also the casters new body is young and healthy. The transformation is not without risk, however, as the caster's mind and body may be damaged in the process. A luck scale increases the chance that the transformation is successful. Sometimes a failed transformation can result in the form of a mindless being and usually mind and magic abilities are lost as a result. But sometimes a being with powerful magic can retain his magic ability as the magic is too strong to let the absence of a mind stop it.</t>
  </si>
  <si>
    <t>692</t>
  </si>
  <si>
    <t>Mass Protection</t>
  </si>
  <si>
    <t>This powerful spell gives Barkskin to all friendly units on the entire battlefield.</t>
  </si>
  <si>
    <t>693</t>
  </si>
  <si>
    <t>Conflagration</t>
  </si>
  <si>
    <t>Several enemies are set ablaze. The spell ignores enemy armor, but it is not always strong enough to kill the victims. Also, rain or snow will put the flames out very quickly.</t>
  </si>
  <si>
    <t>694</t>
  </si>
  <si>
    <t>Warriors of Muspelheim</t>
  </si>
  <si>
    <t>This spell transforms the caster's entire army into a legion of red-hued apparitions. All beings in the army become hot to the touch and highly resistant to cold. The transformation also protects from the chill effects of some creatures, such as Wights and Winter Wolves.</t>
  </si>
  <si>
    <t>695</t>
  </si>
  <si>
    <t>Fata Morgana</t>
  </si>
  <si>
    <t>Under the fata morgana life seems much easier and everyone is happy. Phantasmal Warriors will assist the local defence in defending the province against invaders and enemy scouts will be tricked by the illusions and give incorrect reports. All provinces in friendly dominion will be affected by the fata morgana. The enchantment lasts until it is dispelled or the caster dies.</t>
  </si>
  <si>
    <t>696</t>
  </si>
  <si>
    <t>Quickening</t>
  </si>
  <si>
    <t>This spells grants quickness to a large number of units. Quickness increases the speed and ability to dodge of the quickened one. A quickened person can act twice every turn, but quickened spell casters still cannot cast more than one spell per combat round.</t>
  </si>
  <si>
    <t>697</t>
  </si>
  <si>
    <t>Warriors of Niefelheim</t>
  </si>
  <si>
    <t>This spell transforms the caster's entire army into a legion of half-frozen apparitions. All beings in the army become pale and cold to the touch. The half-frozen warriors are highly resistant to heat and flames. It also reduces the heat effects from fiery creatures, such as Abysians and Salamanders.</t>
  </si>
  <si>
    <t>698</t>
  </si>
  <si>
    <t>Wizard's Tower</t>
  </si>
  <si>
    <t>The caster raises a tall impregnable stone tower from the ground in any friendly province within range. It is very difficult to break down the walls of this tower, but the administrative facilities are not to the same high standard.</t>
  </si>
  <si>
    <t>699</t>
  </si>
  <si>
    <t>Crumble</t>
  </si>
  <si>
    <t>The caster unleashes great power upon a besieged castle. The walls of the castle will fall apart and debris will crash down upon the unwary defenders. The walls will take 250 points of damage, or more, if the caster is exceptionally powerful. Each skill level beyond five reduces the Defence value of the fortress by 25 additional points.</t>
  </si>
  <si>
    <t>700</t>
  </si>
  <si>
    <t>Ground Army</t>
  </si>
  <si>
    <t>This spell makes the entire army highly resistant to lightning and thunder.</t>
  </si>
  <si>
    <t>701</t>
  </si>
  <si>
    <t>Will of the Fates</t>
  </si>
  <si>
    <t>The caster alters the fate of an entire battle. All friendly units receive unnatural luck for the rest of the battle. A lucky unit has a very good chance of just escaping an otherwise deadly blow or spell. Luck does not affect undead or inanimate creatures as they are dead already.</t>
  </si>
  <si>
    <t>702</t>
  </si>
  <si>
    <t>Time Stop</t>
  </si>
  <si>
    <t>This powerful alteration will slow down time to almost a standstill for everyone but the caster. Any ongoing effects like regeneration or heat clouds will also be slowed down, regardless if they affect the caster or not. The time stop lasts for about 5 combat rounds. There can only be one time stop in effect at once, a new one will replace an ongoing one.</t>
  </si>
  <si>
    <t>703</t>
  </si>
  <si>
    <t>Disintegrate</t>
  </si>
  <si>
    <t>The necromancer points a bony finger at a target, who instantly turns to dust.</t>
  </si>
  <si>
    <t>704</t>
  </si>
  <si>
    <t>Polymorph</t>
  </si>
  <si>
    <t>The caster transforms his enemies into swine.</t>
  </si>
  <si>
    <t>705</t>
  </si>
  <si>
    <t>Army of Gold</t>
  </si>
  <si>
    <t>An entire army is physically altered into beings with golden skin. The golden warriors can withstand severe punishment and are resistant to heat and flames. As a side effect the targets will take additional damage from lightning.</t>
  </si>
  <si>
    <t>706</t>
  </si>
  <si>
    <t>Army of Lead</t>
  </si>
  <si>
    <t>An entire army is physically altered into beings with leaden skin. The leaden warriors can withstand severe punishment and are very difficult to affect with magic. As a side effect the targets will take additional damage from lightning.</t>
  </si>
  <si>
    <t>707</t>
  </si>
  <si>
    <t>Arcane Domination</t>
  </si>
  <si>
    <t>The caster alters the magical bonds of all magical beings on the battlefield, making them serve him instead of their creators.</t>
  </si>
  <si>
    <t>708</t>
  </si>
  <si>
    <t>Wish</t>
  </si>
  <si>
    <t>This ritual taps the primal powers from beyond the Spheres. By projection of his own will upon the Principle of Beginning, the caster can affect the very processes of creation and receive an answer to his wish. There are many things to wish for, but the outcome is not always good. If you want something good and safe, you can try wishing for an artifact or magic gems.</t>
  </si>
  <si>
    <t>709</t>
  </si>
  <si>
    <t>Utterdark</t>
  </si>
  <si>
    <t>The world is covered by a blanket of utter darkness. All living beings must use torches to see even a few feet in front of themselves. Undead, Demons and blind beings are unaffected by the darkness. All provinces except caves and deep seas have their income and resources reduced by 90 percent. During the perpetual night, forces of darkness and roaming shades will attack enemy provinces. The spell lasts until someone dispels it or the caster dies.</t>
  </si>
  <si>
    <t>710</t>
  </si>
  <si>
    <t>Army of Rats</t>
  </si>
  <si>
    <t>The entire enemy army takes on the aspect of the rat and becomes small and nervous for the rest of their lives. Those affected have their  size, strength, hit points and morale reduced. As a side effect defence is increased.</t>
  </si>
  <si>
    <t>711</t>
  </si>
  <si>
    <t>Summon Cave Grubs</t>
  </si>
  <si>
    <t>In the deep caverns of the earth strange worms and crawling beasts can be found. The Cave Grubs are huge larvae with highly corrosive saliva able to dig through the earth and stone of the under-earth. Their tunnels are used by the Pale ones and other cave dwellers. Cave Grubs have weak minds and are easy to control and compel with magic, but they need magical leadership. They are sometimes summoned to be used in sieges.</t>
  </si>
  <si>
    <t>712</t>
  </si>
  <si>
    <t>Tangle Vines</t>
  </si>
  <si>
    <t>Vines will ensnare anyone in the targeted area. The ensnared victims cannot move or attack anyone until they have destroyed the vines holding them. The stronger a victim is, the faster the vines will be destroyed and the more fertile the province is, the stronger the vines will be.</t>
  </si>
  <si>
    <t>713</t>
  </si>
  <si>
    <t>Summon Animals</t>
  </si>
  <si>
    <t>The caster summons several animals and binds them to his service. Different animals answer the call in different terrains.</t>
  </si>
  <si>
    <t>714</t>
  </si>
  <si>
    <t>Summon Sea Dogs</t>
  </si>
  <si>
    <t>Life underneath the waves corresponds in many ways to that on dry land. The Sea Dog is a dog with webbed feet and fish scales instead of fur. Sea Dogs are amphibious and roam the shorelines at night.</t>
  </si>
  <si>
    <t>715</t>
  </si>
  <si>
    <t>Summon Crocodiles</t>
  </si>
  <si>
    <t>This ritual summons a few crocodiles and have them assist in battles. Crocodiles are not well suited to fight against humans, but their bite can still be deadly for soldiers who are neither well armored nor fast enough to evade.</t>
  </si>
  <si>
    <t>716</t>
  </si>
  <si>
    <t>Spirit Curse</t>
  </si>
  <si>
    <t>The caster summons a malign spirit from the underworld and coerces it to curse an enemy. In return, it is set free to wreak havoc on the living. The spirit never joins battle.</t>
  </si>
  <si>
    <t>717</t>
  </si>
  <si>
    <t>Black Servant</t>
  </si>
  <si>
    <t>The Black Servant is a creature made out of solid darkness. It is stealthy and is often used to scout enemy provinces.</t>
  </si>
  <si>
    <t>718</t>
  </si>
  <si>
    <t>Summon Fire Ants</t>
  </si>
  <si>
    <t>This ritual summons a bunch of extremely large fire ants. The ants are larger than horses and a lot more dangerous. Unfortunately they are also dumber than horses and need a mage to control them in order to be useful.</t>
  </si>
  <si>
    <t>719</t>
  </si>
  <si>
    <t>Summon Storm Power</t>
  </si>
  <si>
    <t>During a storm, this spell can be used to channel the power of the storm through the mage. This enables the mage to cast more powerful Air magic spells (Air magic bonus: 1). This spell only works during a storm.</t>
  </si>
  <si>
    <t>720</t>
  </si>
  <si>
    <t>Summon Water Power</t>
  </si>
  <si>
    <t>The mage gathers power from the surrounding water to enable him to cast more powerful Water magic spells (Water magic bonus: 1). This spell can only be cast underwater.</t>
  </si>
  <si>
    <t>721</t>
  </si>
  <si>
    <t>Summon Ogres</t>
  </si>
  <si>
    <t>The caster summons a group of Ogres and convinces them to serve. Ogres are large, strong and stupid humanoids that find humans delicious.</t>
  </si>
  <si>
    <t>722</t>
  </si>
  <si>
    <t>Summon Shades</t>
  </si>
  <si>
    <t>The caster summons a group of Shades to serve him. Shades are dark spirits from the Shade Lands between the land of the living and the Underworld. They are ethereal and able to drain the strength of living beings.</t>
  </si>
  <si>
    <t>723</t>
  </si>
  <si>
    <t>Summon Killer Mantis</t>
  </si>
  <si>
    <t>This ritual summons a bunch of giant killer mantis. These beasts are as large as fully grown moose and they are well equipped to kill with their amazing speed and sharp claws. In addition to being dangerous, they are also very stupid and need a mage in order to control them.</t>
  </si>
  <si>
    <t>724</t>
  </si>
  <si>
    <t>725</t>
  </si>
  <si>
    <t>Summon Horned Serpents</t>
  </si>
  <si>
    <t>The mage summons and binds several large, venomous serpents.</t>
  </si>
  <si>
    <t>726</t>
  </si>
  <si>
    <t>Phoenix Power</t>
  </si>
  <si>
    <t>This spell enables the mage to cast more powerful Fire spells (Fire magic bonus: 1) and also grants him resistance to fire.</t>
  </si>
  <si>
    <t>727</t>
  </si>
  <si>
    <t>Summon Lesser Fire Elemental</t>
  </si>
  <si>
    <t>The caster summons a Lesser Fire Elemental to aid him in a battle. Fire Elementals are difficult to harm and dangerous to be near. Elementals shrink when they are hit by powerful strikes.</t>
  </si>
  <si>
    <t>728</t>
  </si>
  <si>
    <t>Bind Scorpion Beast</t>
  </si>
  <si>
    <t>The caster summons and binds a huge scorpion. The Scorpion Beast has a mighty stinger, which is poisonous and can pierce even the thickest armor.</t>
  </si>
  <si>
    <t>729</t>
  </si>
  <si>
    <t>Summon Lesser Air Elemental</t>
  </si>
  <si>
    <t>The caster summons a Lesser Air Elemental to aid him in battle. Air Elementals can fly and can send enemies flying through the air. They are very difficult to harm. Elementals shrink when they are hit by powerful strikes.</t>
  </si>
  <si>
    <t>730</t>
  </si>
  <si>
    <t>Call of the Winds</t>
  </si>
  <si>
    <t>Summons a Great Hawk, along with a large flock of Black Hawks, in a province far away. Great Hawks are intelligent and can command troops.</t>
  </si>
  <si>
    <t>731</t>
  </si>
  <si>
    <t>Summon Amphiptere</t>
  </si>
  <si>
    <t>The caster summons an Amphiptere. The Amphiptere is a winged serpent almost the size of an elephant. It can fly and its breath is poisonous.</t>
  </si>
  <si>
    <t>732</t>
  </si>
  <si>
    <t>Summon Lesser Water Elemental</t>
  </si>
  <si>
    <t>The caster summons a Lesser Water Elemental to aid him in battle. Water Elementals are quick and crush enemies regardless of their armor. Elementals shrink when they are hit by powerful strikes. Water Elementals summoned in cold climates will be composed of ice. Ice Elementals are stronger but slower than Water Elementals.</t>
  </si>
  <si>
    <t>733</t>
  </si>
  <si>
    <t>Call Kraken</t>
  </si>
  <si>
    <t>Summons a huge octopoid beast to serve its caller. The beast is aquatic and cannot leave the sea.</t>
  </si>
  <si>
    <t>734</t>
  </si>
  <si>
    <t>Summon Yetis</t>
  </si>
  <si>
    <t>The caster summons a group of Yeti from the mountains. The Yeti is a huge ape-like monster of the mountain glaciers. Yetis are gifted with magical strength and are always surrounded by by icy winds.</t>
  </si>
  <si>
    <t>735</t>
  </si>
  <si>
    <t>Summon Cave Cows</t>
  </si>
  <si>
    <t>The mage ventures down into a deep cavern to summon and bind a herd of Cave Cows. Cave Cows are strange beings from the under-earth that feeds on fungi and minerals. Its saliva is highly corrosive and can dissolve rocks and minerals. Cave Cows can only be summoned in cave provinces.</t>
  </si>
  <si>
    <t>736</t>
  </si>
  <si>
    <t>Summon Earthpower</t>
  </si>
  <si>
    <t>The Earth will lend its endurance to the mage. All Earth spells will be less demanding to cast (Earth magic bonus: 1) and the mage will be constantly invigorated by the Earth's power.</t>
  </si>
  <si>
    <t>737</t>
  </si>
  <si>
    <t>Summon Lesser Earth Elemental</t>
  </si>
  <si>
    <t>The caster summons a Lesser Earth Elemental to aid him in battle. Earth Elementals are robust and regenerate damage. They can trample enemies or strike with mighty fists. Elementals shrink when they are hit by powerful strikes.</t>
  </si>
  <si>
    <t>738</t>
  </si>
  <si>
    <t>Summon Cave Crab</t>
  </si>
  <si>
    <t>The Cave Crab resembles an ordinary crab, only larger than a horse instead of a lot smaller than one. It has a thick outer skeleton and one enormous claw that is capable of pinching through just about anything. The Cave Crab is usually not aggressive but wise beings leaves it alone as it scuttles along sideways in the caverns. The crab feeds mainly on fungi and dead cave beings, but if presented with the opportunity it might very well produce a few extra dead cave beings to feed on later. With this ritual the mage summons one of the giant crabs and makes it ready to be released upon an enemy army.</t>
  </si>
  <si>
    <t>739</t>
  </si>
  <si>
    <t>Power of the Spheres</t>
  </si>
  <si>
    <t>This spell makes the caster more powerful in all paths of magic (magic bonus: 1).</t>
  </si>
  <si>
    <t>740</t>
  </si>
  <si>
    <t>Dark Knowledge</t>
  </si>
  <si>
    <t>The caster summons a spirit of the Underworld and coerces it to reveal knowledge of sites of Death in a distant province. The spell can not be used to find magic in enemy provinces.</t>
  </si>
  <si>
    <t>741</t>
  </si>
  <si>
    <t>Revive Wights</t>
  </si>
  <si>
    <t>With this ritual, the necromancer revives a small group of Wights and binds them to serve. Wights are armed with horrible Bane Blades that cause mortal flesh to decay and shrivel.</t>
  </si>
  <si>
    <t>742</t>
  </si>
  <si>
    <t>Revive Bane</t>
  </si>
  <si>
    <t>With this ritual, the necromancer revives a Bane and binds him to service. The Bane is armed with a Bane Blade. Banes are the generals of the Underworld and are able to lead large numbers of undead.</t>
  </si>
  <si>
    <t>743</t>
  </si>
  <si>
    <t>Sloth of Bears</t>
  </si>
  <si>
    <t>The caster summons a sloth of Great Bears and binds them to service.</t>
  </si>
  <si>
    <t>744</t>
  </si>
  <si>
    <t>Pride of Lions</t>
  </si>
  <si>
    <t>The caster summons a pride of Great Lions and binds them to his service.</t>
  </si>
  <si>
    <t>745</t>
  </si>
  <si>
    <t>Ambush of Tigers</t>
  </si>
  <si>
    <t>The caster summons an ambush of Tigers and binds them to service.</t>
  </si>
  <si>
    <t>746</t>
  </si>
  <si>
    <t>Awaken Vine Men</t>
  </si>
  <si>
    <t>The mage awakens some Vine Men and persuades them to serve him. Vine Men are masses of roots, vines and moss in the general form of a humanoid. Vine Men will return to their slumbering state if left without magic leadership on the battlefield.</t>
  </si>
  <si>
    <t>747</t>
  </si>
  <si>
    <t>Awaken Algae Men</t>
  </si>
  <si>
    <t>The mage awakens some Algae Men and persuades them to serve him. Algae Men are masses of corals, algae and other kinds of sea weed in the general form of a humanoid. Algae Men will return to their slumbering state if left without magic leadership on the battlefield.</t>
  </si>
  <si>
    <t>748</t>
  </si>
  <si>
    <t>Herd of Buffaloes</t>
  </si>
  <si>
    <t>This ritual summons a herd of buffaloes and makes them loyal to the caster. Buffaloes are strong and fierce and can be quite aggressive when they perceive a threat to their herd. Buffaloes are held in high esteem in the ancient lands of Ur, but there are other cultures that also revere their great strength.</t>
  </si>
  <si>
    <t>749</t>
  </si>
  <si>
    <t>Call of the Wild</t>
  </si>
  <si>
    <t>Summons a werewolf and a large pack of wolves in a distant forest. The werewolf is under the command of its summoner. This spell is most effective when a forest province is targeted.</t>
  </si>
  <si>
    <t>750</t>
  </si>
  <si>
    <t>Summon Sea Lions</t>
  </si>
  <si>
    <t>Life underneath the waves corresponds in many ways to that on dry land. The Sea Lion is a great aquatic lion with a fish tail instead of hind quarters. It is a ferocious predator.</t>
  </si>
  <si>
    <t>751</t>
  </si>
  <si>
    <t>Summon Bog Beasts</t>
  </si>
  <si>
    <t>The mage summons and binds a few Bog Beasts. Bog Beasts are large poison-spitting creatures surrounded by the noxious fumes they breathe.</t>
  </si>
  <si>
    <t>752</t>
  </si>
  <si>
    <t>Summon Fire Drake</t>
  </si>
  <si>
    <t>The caster summons a Fire Drake and binds it to his service. The Fire Drake is a huge and scaly beast, able to breathe fire like a dragon.</t>
  </si>
  <si>
    <t>753</t>
  </si>
  <si>
    <t>Summon Flame Jelly</t>
  </si>
  <si>
    <t>The caster summons some Flame Jellies and binds them to his service. Flame Jellies are strange jellyfish sprung from the heat of magma vents. They radiate heat, and are strangely resistant to magic.</t>
  </si>
  <si>
    <t>754</t>
  </si>
  <si>
    <t>Summon Wyverns</t>
  </si>
  <si>
    <t>The caster summons two wyverns and binds them to his service. The wyvern is a large, scaly beast with leathery wings and a poison stinger.</t>
  </si>
  <si>
    <t>755</t>
  </si>
  <si>
    <t>Summon Gryphons</t>
  </si>
  <si>
    <t>The caster summons and takes control of a convocation of gryphons. The Gryphon is a mythical beast, part lion, part eagle. It nests in remote mountains and reputedly collects gems to attract a mate.</t>
  </si>
  <si>
    <t>756</t>
  </si>
  <si>
    <t>School of Sharks</t>
  </si>
  <si>
    <t>The caster attracts several small sharks and makes them attack the enemies. Sharks are very stupid and not entirely reliable. Powerful mages can attract large numbers of sharks.</t>
  </si>
  <si>
    <t>757</t>
  </si>
  <si>
    <t>Voice of Apsu</t>
  </si>
  <si>
    <t>The caster conjures the dreams of Apsu, the Fresh Water Underneath. He has knowledge of all sweet water. The voice of his dreams, when rightly interpreted, reveals sites of Water power located above the surface. The dreams will find their way to everyone living in the targeted province and the magical sites will no longer be hidden.</t>
  </si>
  <si>
    <t>758</t>
  </si>
  <si>
    <t>Summon Ice Drake</t>
  </si>
  <si>
    <t>The caster summons an Ice Drake and binds it to his service. The Ice Drake is a huge and scaly beast, able to breathe bolts of frost.</t>
  </si>
  <si>
    <t>759</t>
  </si>
  <si>
    <t>Summon Sea Serpent</t>
  </si>
  <si>
    <t>The caster summons a Sea Serpent and binds it to his service. The Serpent is a huge and scaly beast with a deadly bite. It cannot leave the sea.</t>
  </si>
  <si>
    <t>760</t>
  </si>
  <si>
    <t>Summon Cave Drake</t>
  </si>
  <si>
    <t>The caster summons a Cave Drake and binds it to his service. The Cave Drake is a huge beast with incredibly thick scales.</t>
  </si>
  <si>
    <t>761</t>
  </si>
  <si>
    <t>Light of the Northern Star</t>
  </si>
  <si>
    <t>This spell makes all wizards on the battlefield more powerful in Astral magic (Astral magic bonus: 1).</t>
  </si>
  <si>
    <t>762</t>
  </si>
  <si>
    <t>Summon Shade Beasts</t>
  </si>
  <si>
    <t>The caster summons several Shade Beasts to serve him. Shade Beasts are black hounds with bared skulls. They are ethereal, but are not as powerful as Spectres or Wights.</t>
  </si>
  <si>
    <t>763</t>
  </si>
  <si>
    <t>Summon Lammashtas</t>
  </si>
  <si>
    <t>The caster summons two Lammashtas to the battle. A Lammashta is a horrific angelic being that serves the Lord of the Underworld. Ethereal and capable of flight, these female entities wield Wraith Swords, which drain the life from those wounded by their blades. They do not serve the caster but rather the Lord of the Underworld. They will appear at the edge of the battlefield and will probably not attack the caster at the start of the battle.</t>
  </si>
  <si>
    <t>764</t>
  </si>
  <si>
    <t>Maggots</t>
  </si>
  <si>
    <t>The mage conjures thousands of maggots, which will start to feed upon an undead being. The maggots will slowly but surely consume the undead. Large undead can survive the maggots by removing them after they have become satiated. Ethereal undead are rarely affected by the spell.</t>
  </si>
  <si>
    <t>765</t>
  </si>
  <si>
    <t>Awaken Vine Ogres</t>
  </si>
  <si>
    <t>The mage awakens a pair of Vine Ogres and persuades them to serve him. The Vine Ogre is a strange creature composed of roots, vines and moss. They have the general form of a large humanoid. Vine Ogres will return to their slumbering state if there are no commanders on the battlefield.</t>
  </si>
  <si>
    <t>766</t>
  </si>
  <si>
    <t>Summon Leogryphs</t>
  </si>
  <si>
    <t>With this ritual a convocation of Leogryphs are summoned and controlled. The Leogryph is a mythical halfbeast, part lion, part eagle. It is by some scholars considered to be a degenerate form of the gryphon. They are only slightly stronger than lions, but their mythical heritage makes them more resistant to magic effects.</t>
  </si>
  <si>
    <t>767</t>
  </si>
  <si>
    <t>Summon Swamp Drake</t>
  </si>
  <si>
    <t>The mage summons a Swamp Drake and binds it to his service. The Swamp Drake is a huge and spined beast, able to breathe toxic gas like a dragon.</t>
  </si>
  <si>
    <t>768</t>
  </si>
  <si>
    <t>Summon Kithaironic Lion</t>
  </si>
  <si>
    <t>The caster summons a Kithaironic Lion and binds it to his service. The Lion is large and has an exceptionally thick hide.</t>
  </si>
  <si>
    <t>769</t>
  </si>
  <si>
    <t>Strength of Gaia</t>
  </si>
  <si>
    <t>The caster connects himself with the might of the living Earth. This connection gives him regenerative abilities, increased strength, a rougher skin and increased Nature magic power (Nature magic bonus: 1).</t>
  </si>
  <si>
    <t>770</t>
  </si>
  <si>
    <t>Will o' the Wisp</t>
  </si>
  <si>
    <t>Two Will o' the Wisps are summoned to help their summoner in battle. They appear at the edges of the battle field. A Will o' the Wisp is a glowing sphere, looking like a light from a bright lantern. In combat, it glows with great intensity, burning anyone nearby. It is very difficult to hit a Will o' the Wisp in combat due to its great speed and small size.</t>
  </si>
  <si>
    <t>771</t>
  </si>
  <si>
    <t>Summon Fire Elemental</t>
  </si>
  <si>
    <t>The Caster summons a Fire Elemental to aid him in a battle. Fire Elementals are difficult to harm and dangerous to be near. Elementals shrink when they are hit by powerful strikes.</t>
  </si>
  <si>
    <t>772</t>
  </si>
  <si>
    <t>Summon Summer Lions</t>
  </si>
  <si>
    <t>The caster summons and binds five Summer Lions. The Summer Lion is one of the four seasonal spirits. It is a large, ethereal lion, radiating heat like the summer sun. It is a magical, mindless being that must be commanded by a mage.</t>
  </si>
  <si>
    <t>773</t>
  </si>
  <si>
    <t>Summon Air Elemental</t>
  </si>
  <si>
    <t>The caster summons an Air Elemental to aid him in battle. Air Elementals can fly and can send enemies flying through the air. They are very difficult to harm. Elementals shrink when they are hit by powerful strikes.</t>
  </si>
  <si>
    <t>774</t>
  </si>
  <si>
    <t>Summon Spring Hawks</t>
  </si>
  <si>
    <t>The caster summons and binds five Spring Hawks. The Spring Hawk is one of the four seasonal spirits. It is a large, ethereal hawk able to discharge lightning bolts. It is a magical, mindless being that must be commanded by a mage.</t>
  </si>
  <si>
    <t>775</t>
  </si>
  <si>
    <t>Wind Ride</t>
  </si>
  <si>
    <t>The Air mage summons a whirlwind in a province of his choice. The whirlwind will try to find a commander in the province and transport him to where the Air mage is located. This spell is an effective way to rescue cornered commanders, but it can also be a very effective way to get enemy commanders out of the way. Large beings are difficult or impossible to lift, as are powerful Earth mages.</t>
  </si>
  <si>
    <t>776</t>
  </si>
  <si>
    <t>Raven Feast</t>
  </si>
  <si>
    <t>The caster summons an unkindness of ravens and sends them into a distant province to feast upon the newly dead. The ravens consume the rotting corpses and return to be slaughtered for the raw death essence they then contain. Provinces struck by plagues or containing recent battlefields can give the caster large amounts of Death gems. All unburied dead in a province are consumed. Enemy provinces can be targeted.</t>
  </si>
  <si>
    <t>777</t>
  </si>
  <si>
    <t>Contact Draconians</t>
  </si>
  <si>
    <t>The caster summons a tribe of sixteen Draconians and binds them to his service. The Draconians are large beings that resemble both human and dragon.</t>
  </si>
  <si>
    <t>778</t>
  </si>
  <si>
    <t>Voice of Tiamat</t>
  </si>
  <si>
    <t>The caster conjures up the dreams of Tiamat, the Raging Sea. She has knowledge of all that lies underneath the sea. The voice of her dreams, when rightly interpreted, reveals all sites of Elemental power in a sea. The dreams will find their way to everyone living in that province and the magical sites will no longer be secret. This spell can only be cast under water.</t>
  </si>
  <si>
    <t>779</t>
  </si>
  <si>
    <t>Summon Water Elemental</t>
  </si>
  <si>
    <t>The caster summons a Water Elemental to aid him in battle. Water Elementals are quick and crush enemies regardless of armor. Elementals shrink when they are hit by powerful strikes. Water Elementals summoned in cold climates will be composed of ice. Ice Elementals are stronger but slower than Water Elementals.</t>
  </si>
  <si>
    <t>780</t>
  </si>
  <si>
    <t>Contact Sea Trolls</t>
  </si>
  <si>
    <t>The caster contacts a few Sea Trolls and persuades them to serve in exchange for the chance to eat a child or two. Sea Trolls are robust humanoid creatures of huge size. They are larger than ordinary Trolls, but their skin is softer. Sea Trolls are known to regenerate wounds and can enter the sea.</t>
  </si>
  <si>
    <t>781</t>
  </si>
  <si>
    <t>Summon Winter Wolves</t>
  </si>
  <si>
    <t>The caster summons and binds five Winter Wolves. The Winter Wolf is one of the four seasonal spirits. It is a large, ethereal wolf surrounded by an icy wind. It is a magical, mindless being that must be commanded by a mage.</t>
  </si>
  <si>
    <t>782</t>
  </si>
  <si>
    <t>Contact Naiad</t>
  </si>
  <si>
    <t>The caster goes to a river and makes a deal with a Naiad. Naiads are river spirits that manifest themselves as incredibly beautiful women. Few mortals would dream of harming a Naiad. They are connected with their river and slowly die when they leave their home. Naiads are powerful mages of Water and Nature</t>
  </si>
  <si>
    <t>783</t>
  </si>
  <si>
    <t>Naiad Warriors</t>
  </si>
  <si>
    <t>The caster summons fifteen Kydnides, warrior Naiads willing to leave their native river to wreak vengeance upon those who harm the rivers of the world. Kydnides manifest themselves as incredibly beautiful women dressed in gleaming bronze armor. Unlike other Naiads, Kydnides do not die if they leave their home.</t>
  </si>
  <si>
    <t>784</t>
  </si>
  <si>
    <t>Summon Earth Elemental</t>
  </si>
  <si>
    <t>The caster summons an Earth Elemental to aid him in a battle. Earth Elementals are robust and regenerate damage. They can trample enemies or strike with mighty fists. Elementals shrink when they are hit by powerful strikes.</t>
  </si>
  <si>
    <t>785</t>
  </si>
  <si>
    <t>Summon Fall Bears</t>
  </si>
  <si>
    <t>The caster summons and binds five Fall Bears. The Fall Bear is one of the four seasonal spirits. It is a large, ethereal bear. It is a magical, mindless being that must be commanded by a mage.</t>
  </si>
  <si>
    <t>786</t>
  </si>
  <si>
    <t>Contact Trolls</t>
  </si>
  <si>
    <t>The caster contacts a few Trolls and persuades them to serve in exchange for the chance to eat a child or two. Trolls are robust humanoid creatures with stonelike skin. Trolls are known to regenerate wounds very quickly.</t>
  </si>
  <si>
    <t>787</t>
  </si>
  <si>
    <t>Spirit Mastery</t>
  </si>
  <si>
    <t>The caster summons spirits of the newly dead and prevents them from entering the Underworld. The spirits are ethereal but quite weak.</t>
  </si>
  <si>
    <t>788</t>
  </si>
  <si>
    <t>Ghost Grip</t>
  </si>
  <si>
    <t>The caster summons energies from beyond the grave to target some troops on the battlefield. The targeted troops lose some of their life energy and become exhausted. The effect of the Ghost Grip is reduced by heavy armor.</t>
  </si>
  <si>
    <t>789</t>
  </si>
  <si>
    <t>Corpse Candle</t>
  </si>
  <si>
    <t>Some Corpse Candles are summoned to help their summoner in battle. They appear at the edges of the battlefield. A Corpse Candle is a glowing sphere, appearing like the light from a bright green lantern. In combat, its light intensifies and anyone touched by the light will start to age at increased speed. It is very difficult to hit the Corpse Candle in combat due to its great speed and small size.</t>
  </si>
  <si>
    <t>790</t>
  </si>
  <si>
    <t>Revive Bane Lord</t>
  </si>
  <si>
    <t>With this ritual, the necromancer revives a Bane Lord, an ancient hero serving the Lord of the Underworld. Bane Lords are mighty warriors and skilled generals.</t>
  </si>
  <si>
    <t>791</t>
  </si>
  <si>
    <t>Acashic Record</t>
  </si>
  <si>
    <t>This spell lets the caster access the acashic records to find out the history for one nation. The spell must be targeted on a capital to give any useful information.</t>
  </si>
  <si>
    <t>792</t>
  </si>
  <si>
    <t>Howl</t>
  </si>
  <si>
    <t>The caster summons a pack of wolves to aid him in battle. The wolves will come from all directions and may even attack the enemy from behind. This spell is twice as effective if used in forest or mountain terrain.</t>
  </si>
  <si>
    <t>793</t>
  </si>
  <si>
    <t>Spirits of the Wood</t>
  </si>
  <si>
    <t>794</t>
  </si>
  <si>
    <t>Contact Forest Trolls</t>
  </si>
  <si>
    <t>The caster contacts a few Forest Trolls and persuades them to serve in exchange for the chance to eat a child or two. Forest Trolls are slightly smaller than ordinary trolls, but they are also more cunning. Trolls are known to regenerate wounds very quickly.</t>
  </si>
  <si>
    <t>795</t>
  </si>
  <si>
    <t>Awaken Sleeper</t>
  </si>
  <si>
    <t>The caster locates and awakens an ancient hero from his eternal sleep. The Sleeper is a huge human hero armed with ancient weapons, waiting for the final cataclysmic battle that will decide the fate of the world. The hero is awakened and made to serve the caster until that time. The Sleeper is an exceptionally good general and soldiers under his command will rarely be routed from battle.</t>
  </si>
  <si>
    <t>796</t>
  </si>
  <si>
    <t>Winged Monkeys</t>
  </si>
  <si>
    <t>The caster summons a troop of winged monkeys and sends them away to fetch a commander from a distant land. The monkeys will try to grab and fly away with the helpless commander, but will attack if the target is too heavy. The monkeys are afraid of mages and will never try to snatch a mage from the ground. The monkeys leave after they have accomplished their mission.</t>
  </si>
  <si>
    <t>797</t>
  </si>
  <si>
    <t>Summon Manticore</t>
  </si>
  <si>
    <t>The Manticore, or man-eater, is a horrible half-beast that prowls the wilderness. Sometimes they attack remote villages and devours its inhabitants and livestock. The Manticore have a body and mane of a lion, the head of an imbecile man with three rows of teeth, great flapping wings and the tail of a scorpion. It is horrible to behold and strikes fear in the hearts of men.</t>
  </si>
  <si>
    <t>798</t>
  </si>
  <si>
    <t>Vermin Feast</t>
  </si>
  <si>
    <t>The caster makes vermin like rats and cockroaches (or shrimps and crabs) attracted to the supply stores of a besieged castle. The vermin will make sure that the supplies do not last very long. The more gems spent in this ritual the longer it will last. Having more than one Vermin Feast ritual active on the same province will not add to the effect and the ritual has no effect on an unbesieged castle.</t>
  </si>
  <si>
    <t>799</t>
  </si>
  <si>
    <t>Summon Fire Snakes</t>
  </si>
  <si>
    <t>The caster summons and binds several Fire Snakes. Fire Snakes are large serpents with golden skin. Their smoldering bodies can release blazing flames if threatened. Their bite is highly poisonous.</t>
  </si>
  <si>
    <t>800</t>
  </si>
  <si>
    <t>Summon Flame Spirit</t>
  </si>
  <si>
    <t>This ritual summons a Flame Spirit. Flame Spirits are beings made of pure fire that are highly skilled in fire magic. In combat they are helped by the Will o' the Wisps that surround them.</t>
  </si>
  <si>
    <t>801</t>
  </si>
  <si>
    <t>Summon Great Eagles</t>
  </si>
  <si>
    <t>Great Eagles are eagles large enough to carry a horse and fierce enough to battle a dragon. They are quite intelligent and can understand human speech. They live in mountain regions far from men, but can be summoned by powerful mages.</t>
  </si>
  <si>
    <t>802</t>
  </si>
  <si>
    <t>Summon Bishop Fish</t>
  </si>
  <si>
    <t>The caster summons a Bishop Fish. The legendary Bishop Fish is a strange fish with fins resembling priestly robes. It is a powerful priest, but it cannot leave its maritime realm.</t>
  </si>
  <si>
    <t>803</t>
  </si>
  <si>
    <t>Shark Attack</t>
  </si>
  <si>
    <t>The caster attracts sharks to the smell of blood in the water. For the duration of the battle, there is a chance that a shark will arrive whenever a living being is wounded. The sharks are stupid, but the spell is strong enough to make them attack enemies more often than friends.</t>
  </si>
  <si>
    <t>804</t>
  </si>
  <si>
    <t>Sea King's Court</t>
  </si>
  <si>
    <t>The caster contacts a Sea King and his retinue of fifteen Sea Trolls. The Sea King is a powerful Water mage who may grant humans water-breathing abilities if they accompany him.</t>
  </si>
  <si>
    <t>805</t>
  </si>
  <si>
    <t>Streams from Hades</t>
  </si>
  <si>
    <t>The caster draws forth water from the Underworld and summons a Kokythiad. Kokythiai are Naiads of Kokytos, a river of the Underworld. They are powerful mages of Water and Death whose aura of fear terrifies most mortals.</t>
  </si>
  <si>
    <t>806</t>
  </si>
  <si>
    <t>Contact Hill Giant</t>
  </si>
  <si>
    <t>This ritual summons a Giant and forces him to serve. Apart from being large and strong, giants are also very dumb and cruel. Encountering a giant in the wild should be avoided at all costs.</t>
  </si>
  <si>
    <t>807</t>
  </si>
  <si>
    <t>Troll King's Court</t>
  </si>
  <si>
    <t>The caster contacts a Troll King and his retinue of seventeen Trolls. The Troll King is a powerful Earth mage and armed to the teeth. The Troll King is in no way less powerful than his kin.</t>
  </si>
  <si>
    <t>808</t>
  </si>
  <si>
    <t>Acashic Knowledge</t>
  </si>
  <si>
    <t>This spell lets the caster tap information from the memory of the Spheres to reveal the presence of all magical sites in a given province. The spell cannot be used to find magic sites in enemy provinces.</t>
  </si>
  <si>
    <t>809</t>
  </si>
  <si>
    <t>Ether Gate</t>
  </si>
  <si>
    <t>This ritual opens a gate to the Astral Plane and summons a clan of Ether Warriors led by an Ether Lord. The Ether Warriors were banished from this world in ancient times. Their wars drained the world of Arcana and they were forced to enter other realms of existence in order to continue their clan wars. The lesser races and their gods sealed the Astral Gates to rid the world of the plague. Ether Warriors are, naturally, ethereal and thus very difficult to harm with non-magical weapons. They use Moon Blades, magical swords that cause additional damage to magical beings. When the gate opens vast powers are released and the magic level is increased in the province.</t>
  </si>
  <si>
    <t>810</t>
  </si>
  <si>
    <t>Summon Spectre</t>
  </si>
  <si>
    <t>The necromancer summons the Spectre of a dead mage and binds it to his service. The Spectre has some skill in Death magic as well as other paths of magic.</t>
  </si>
  <si>
    <t>811</t>
  </si>
  <si>
    <t>Summon Ghosts</t>
  </si>
  <si>
    <t>Ghosts are the souls of slain humans summoned from the Underworld. Ghosts are frightening ethereal beings that can drain the life force from living beings.</t>
  </si>
  <si>
    <t>812</t>
  </si>
  <si>
    <t>Forest Troll Tribe</t>
  </si>
  <si>
    <t>The caster contacts a Troll Shaman and his retinue of fifteen Forest Trolls. The Troll Shaman is a cunning mage capable of using both death and nature magic. His magic combined with being a large troll make the Shaman a very formidable opponent.</t>
  </si>
  <si>
    <t>813</t>
  </si>
  <si>
    <t>Contact Forest Giant</t>
  </si>
  <si>
    <t>814</t>
  </si>
  <si>
    <t>Summon Sprites</t>
  </si>
  <si>
    <t>The caster summons six sprites to aid him. Sprites are small faeries with insect wings. They can fire elf shots, which will make their targets fall asleep. Sprites are magical beings.</t>
  </si>
  <si>
    <t>815</t>
  </si>
  <si>
    <t>Contact Lamias</t>
  </si>
  <si>
    <t>The caster performs the rites necessary to summon Lamias, serpent women, to aid him. The more powerful the mage, the more Lamias will arrive to aid the caster. They have amazing regenerative abilities and when killed, will transform into black serpents and continue fighting. If a Lamia is killed a second time, however, she will remain dead.</t>
  </si>
  <si>
    <t>816</t>
  </si>
  <si>
    <t>Locust Swarms</t>
  </si>
  <si>
    <t>The caster unleashes swarms of locusts upon a province. The locusts will cause panic, consume crops and cause the loss of 100 pounds of gold in taxes. The swarms will appear as a natural event.</t>
  </si>
  <si>
    <t>817</t>
  </si>
  <si>
    <t>Contact Lamia Queen</t>
  </si>
  <si>
    <t>The caster performs the rites necessary to communicate with and persuade a Lamia Queen to aid him. The Lamia Queen is an ancient Lamia sorceress of great power. She carries an oath rod that will destroy the minds of those it strikes. The Lamia Queen has an amazing regenerative ability and when killed, will transform into a black serpent and continue fighting. If she is killed a second time, however, she will remain dead.</t>
  </si>
  <si>
    <t>818</t>
  </si>
  <si>
    <t>Living Fire</t>
  </si>
  <si>
    <t>The caster releases the powers of Fire and calls forth several mid-sized Fire Elementals. A powerful mage can summon larger numbers of elementals.</t>
  </si>
  <si>
    <t>819</t>
  </si>
  <si>
    <t>Living Clouds</t>
  </si>
  <si>
    <t>The caster releases the power of the winds and calls forth several mid-sized Air Elementals. A powerful mage can summon larger numbers of elementals.</t>
  </si>
  <si>
    <t>820</t>
  </si>
  <si>
    <t>Summon Asp Turtle</t>
  </si>
  <si>
    <t>The Asp Turtle is probably the most powerful beast encountered outside the deep gorges in the ocean. The turtle is normally peaceful and lives in relatively shallow waters. With this spell, an Asp Turtle is summoned, bound and turned into a very deadly killing machine. Its huge size and heavy armor make it easy for the turtle to kill smaller beings by trampling them.</t>
  </si>
  <si>
    <t>821</t>
  </si>
  <si>
    <t>Living Water</t>
  </si>
  <si>
    <t>The caster releases the powers of Water and calls forth several mid-sized Water Elementals. A powerful mage can summon larger numbers of elementals. Water Elementals summoned in cold climates will be composed of ice. Ice Elementals are stronger but slower than Water Elementals.</t>
  </si>
  <si>
    <t>822</t>
  </si>
  <si>
    <t>Summon Catoblepas</t>
  </si>
  <si>
    <t>The caster ventures into a deep and unwholesome swamp and summons a Catoblepas, a horrible beastly bull that breathes poison and whose gaze is death.</t>
  </si>
  <si>
    <t>823</t>
  </si>
  <si>
    <t>Living Earth</t>
  </si>
  <si>
    <t>The caster releases the powers of the Earth and calls forth several mid-sized Earth Elementals. A powerful mage can summon larger numbers of elementals.</t>
  </si>
  <si>
    <t>824</t>
  </si>
  <si>
    <t>Summon Mound Fiend</t>
  </si>
  <si>
    <t>The necromancer summons and binds a Mound Fiend, an apparition able to reanimate the dead and curse humans with its hunger. The Mound Fiend is also a powerful Death mage in his own right.</t>
  </si>
  <si>
    <t>825</t>
  </si>
  <si>
    <t>Harvester of Sorrows</t>
  </si>
  <si>
    <t>A Harvester of Sorrows is summoned. The Harvester is a messenger of death and disease. It likes to stalk humans at night, feeding on their fears and pains. A province in which a Harvester of Sorrows has hidden itself will suffer an outbreak of disease and unrest. The Harvester will also stalk and spread disease among any military units in the province.</t>
  </si>
  <si>
    <t>826</t>
  </si>
  <si>
    <t>Call Wraith Lord</t>
  </si>
  <si>
    <t>The caster summons a Wraith Lord from the Underworld to serve him. The Wraith Lord is the spirit of an ancient lord given physical form. Wraith Lords are immortal and will return from the land of the dead if defeated in battle. The Wraith Lord is a master of Death magic.</t>
  </si>
  <si>
    <t>827</t>
  </si>
  <si>
    <t>Animal Horde</t>
  </si>
  <si>
    <t>The caster summons a horde of animals and binds them to his service. Different animals answer the call in different terrains.</t>
  </si>
  <si>
    <t>828</t>
  </si>
  <si>
    <t>Awaken Ivy King</t>
  </si>
  <si>
    <t>The mage awakens an ancient Ivy King and persuades him to serve him. The Ivy King is an ancient and powerful Vine Ogre skilled in Nature magic.</t>
  </si>
  <si>
    <t>829</t>
  </si>
  <si>
    <t>Living Castle</t>
  </si>
  <si>
    <t>The caster conjures a castle of living kelp and algae. The castle can only be created in a friendly sea. This spell cannot be cast above the waves.</t>
  </si>
  <si>
    <t>830</t>
  </si>
  <si>
    <t>King of Elemental Fire</t>
  </si>
  <si>
    <t>The caster calls upon the supernatural forces of Fire itself and summons one of the Kings of Elemental Fire. There were once three such beings, but since the fall of Catharsis, there are but two. The Kings are masters of Fire magic and are surrounded by blazing flames.</t>
  </si>
  <si>
    <t>831</t>
  </si>
  <si>
    <t>Queen of Elemental Air</t>
  </si>
  <si>
    <t>The caster calls on the supernatural forces of the sky itself and summons one of the three Queens of Elemental Air. The Queens are masters of Air magic, can fly and are ethereal in nature.</t>
  </si>
  <si>
    <t>832</t>
  </si>
  <si>
    <t>Queen of Elemental Water</t>
  </si>
  <si>
    <t>The caster calls the supernatural forces of the sea itself and summons one of the three Queens of Elemental Water. The Queens are masters of Water magic and difficult to damage when they are underwater. Unless they are completely killed in one combat round, they will heal all their wounds at the end of each round. Only one of the three Queens is able to leave the sea.</t>
  </si>
  <si>
    <t>833</t>
  </si>
  <si>
    <t>Guardians of the Deep</t>
  </si>
  <si>
    <t>Sea monsters will help the local militia defend underwater provinces for as long as this spell is in effect. The monsters require some small degree of leadership and guidance, so a small local defence is required for the enchantment to have any effect. The global enchantment will last until it is dispelled or the caster dies.</t>
  </si>
  <si>
    <t>834</t>
  </si>
  <si>
    <t>Earth Attack</t>
  </si>
  <si>
    <t>A huge Earth Elemental will appear in a province of the caster's choice. Here, it will travel under the ground and search for enemy commanders. When it finds one, it will rise out of the ground and strike it down. The Earth Elemental disappears when it has completed this task or if it can't find an enemy commander. The elemental can only find targets that are grounded, thus floating beings will never be attacked by the elemental.</t>
  </si>
  <si>
    <t>835</t>
  </si>
  <si>
    <t>King of Elemental Earth</t>
  </si>
  <si>
    <t>The caster calls upon the supernatural forces of the Earth itself and summons one of the Kings of Elemental Earth. There were once three such beings, but since Pedoseion was tainted with blood sacrifices, there are but two Kings left. The Kings are masters of Earth magic in addition to being physically powerful.</t>
  </si>
  <si>
    <t>836</t>
  </si>
  <si>
    <t>Manifestation</t>
  </si>
  <si>
    <t>With this spell, an Ashen Angel is summoned with the promise of an opportunity to kill a commander in this realm and to bring his soul back to the Lord of the Netherworld. The Ashen Angel will appear in a province of the mage's choice. There is a 50 percent chance that a commander is deemed suitable for the Ashen Angel. If no suitable commander is found, the Angel will return to the mage and kill him instead. A commander who is horror marked runs a greater risk of being chosen by the Angel.</t>
  </si>
  <si>
    <t>837</t>
  </si>
  <si>
    <t>Well of Misery</t>
  </si>
  <si>
    <t>This mighty ritual is a blessing to units across the world. Diseases, old age, suffering and pains are all drained of some of their essence. All malign energies are siphoned from the world and concentrated in the Well of Misery, effectively giving the caster a huge income of magical gems of Death. Each month 21 death gems are generated. Tax revenue is also slightly increased in all provinces of the world. The spell lasts until someone dispels it or the caster dies.</t>
  </si>
  <si>
    <t>838</t>
  </si>
  <si>
    <t>King of Banefires</t>
  </si>
  <si>
    <t>The caster calls upon the supernatural forces of Fire itself and summons Anthrax, the King of Banefires. Anthrax was once one of the Kings of Elemental Fire and known as Catharsis. He has since fallen, earning himself a new name and title in the process. The King is a master of Fire and Death magic and is surrounded by a sickly green blaze of banefire.</t>
  </si>
  <si>
    <t>839</t>
  </si>
  <si>
    <t>Call the Eater of the Dead</t>
  </si>
  <si>
    <t>The Death mage uses ancient and unholy rituals to call forth the Eater of the Dead, a dreadful being once banished to the Void by the previous Pantokrator.</t>
  </si>
  <si>
    <t>840</t>
  </si>
  <si>
    <t>Dragon Master</t>
  </si>
  <si>
    <t>The caster claims lordship over all serpentkin. Every time the caster summons a Drake, Wyvern or Sea Serpent, not one but three beasts will heed the call.</t>
  </si>
  <si>
    <t>841</t>
  </si>
  <si>
    <t>Wild Growth</t>
  </si>
  <si>
    <t>Vines and roots sprout from the ground, grabbing all enemies within reach. The stronger a victim is, the faster the vines will be destroyed and the more fertile the province is, the stronger the vines will be.</t>
  </si>
  <si>
    <t>842</t>
  </si>
  <si>
    <t>Faerie Court</t>
  </si>
  <si>
    <t>The caster summons a Faery Queen and tricks her into servitude. The Queen is accompanied by a court of Sprites and can summon more if necessary. The Faery Queen is skilled in Nature and Air magic and is a master of illusions. She has limited healing powers.</t>
  </si>
  <si>
    <t>843</t>
  </si>
  <si>
    <t>The Kindly Ones</t>
  </si>
  <si>
    <t>The caster unleashes the Erinyes upon the world. The Erinyes are three horrible spirits of vengeance that punish those who slay innocent women. In elder times, they upheld the ban against Blood magic, but they have since returned to the darkness whence they came. They are sometimes called the Eumenides, the Kindly Ones, but their true names are Avenger of Murder, Grudging Anger and The Unrelenting One. They will continue to hunt down murderers and Blood mages until the world is free of these evildoers. Sinners will hear the horrible baying of the sisters and madness will strike them unless they are found and most gruesomely slain by the sisters. The Kindly Ones remain in the world until the enchantment is dispelled or the three of them are slain.</t>
  </si>
  <si>
    <t>844</t>
  </si>
  <si>
    <t>Celestial Rainbow</t>
  </si>
  <si>
    <t>This ritual creates a rainbow large enough to be seen from everywhere in the world. The mage can direct where he wants the rainbow to appear and by doing this huge amounts of gold can easily be collected at the base of the rainbow. While the rainbow is in place luck will increase in all the caster's provinces. Once the luck is positive in a province the luck of the rainbow will protect it from hostile spells. The more luck in a province, the greater chance of hostile spells failing.</t>
  </si>
  <si>
    <t>845</t>
  </si>
  <si>
    <t>Call Ancient Presence</t>
  </si>
  <si>
    <t>In the deepest parts of the most fearsome swamps there is something that devours everything that dares to enter. This is know as the ancient presence. It is very old and grows larger by incorporating the victims that it devours whole. No hero can stand against the ancient presence, it devours and incorporates anyone that gets close and only gets stronger by it. The ritual to call an ancient presence can only be performed in large swamp.</t>
  </si>
  <si>
    <t>846</t>
  </si>
  <si>
    <t>Call Abomination</t>
  </si>
  <si>
    <t>The caster summons an Abomination from the nether planes. The beast is huge and horrible to behold, capable of shredding the minds of weaker beings with its gaze.</t>
  </si>
  <si>
    <t>847</t>
  </si>
  <si>
    <t>Ghost Riders</t>
  </si>
  <si>
    <t>This spell summons 33 Longdead Horsemen led by a Wraith Lord of the Netherworld. The horsemen will wreak havoc upon a province of the caster's choice but are not otherwise under the control of their summoner.</t>
  </si>
  <si>
    <t>848</t>
  </si>
  <si>
    <t>Legion of Wights</t>
  </si>
  <si>
    <t>The necromancer summons twenty Wights from the Underworld to serve him. Wights are powerful undead warriors armed with Bane Blades and heavy armor.</t>
  </si>
  <si>
    <t>849</t>
  </si>
  <si>
    <t>Tartarian Gate</t>
  </si>
  <si>
    <t>The caster opens a gate to Tartarus and releases a dead Titan or Monstrum imprisoned in that horrible place. The Titans were gods in ancient times, but were defeated and imprisoned in Tartarus aeons ago. The dead Titan once had tremendous powers, but the imprisonment in the realm of perpetual pain might have destroyed the mind of the ancient god.</t>
  </si>
  <si>
    <t>850</t>
  </si>
  <si>
    <t>Awaken Tarrasque</t>
  </si>
  <si>
    <t>The caster awakens an ancient sleeping dragon.</t>
  </si>
  <si>
    <t>851</t>
  </si>
  <si>
    <t>Wild Hunt</t>
  </si>
  <si>
    <t>The caster unleashes the Wild Hunt upon the world. The Hunt is led by the Lord of the Hunt, an ancient deity of the wild roaming the woodlands in search of those who have offended the wild and its inhabitants. When the Hunt has been called, powerful priests of enemy faiths will be hunted down for as long as the Lord is not slain.</t>
  </si>
  <si>
    <t>852</t>
  </si>
  <si>
    <t>Enchanted Forests</t>
  </si>
  <si>
    <t>All forests will start to whisper the hymns to the pretender that controls this enchantment. This will spread dominion to the places where false pretenders were worshiped. When a forest has the right dominion it will start to attack instead of whispering hymns. Enemies in that province or neighboring provinces will be attacked by forest creatures. A strong dominion or high growth scale helps the effectiveness of the attacks and wastelands are never attacked by the forest creatures. The spell lasts until someone dispels it or the caster dies.</t>
  </si>
  <si>
    <t>853</t>
  </si>
  <si>
    <t>Corpse Man Construction</t>
  </si>
  <si>
    <t>A stream of lightning is channeled into a body composed of several human corpses, reawakening it. The reawakened corpse is mindless and obeys its creator as best it can. A mage equipped with a lightning rod can reawaken three additional corpses.</t>
  </si>
  <si>
    <t>854</t>
  </si>
  <si>
    <t>Clockwork Soldiers</t>
  </si>
  <si>
    <t>This spell creates a few soldiers driven by magic clockwork. The clockwork allows for great speed for short periods, after which it must be rewound.</t>
  </si>
  <si>
    <t>855</t>
  </si>
  <si>
    <t>Legions of Steel</t>
  </si>
  <si>
    <t>The armor of one whole squad of soldiers is tempered with magic, making it more durable.</t>
  </si>
  <si>
    <t>856</t>
  </si>
  <si>
    <t>Construct Manikin</t>
  </si>
  <si>
    <t>This ritual lets vines and roots animate human skeletons. The beings thus created are known as Manikins. Manikins are undead and will fall apart if left on the battlefield without undead leadership.</t>
  </si>
  <si>
    <t>857</t>
  </si>
  <si>
    <t>Clockwork Horrors</t>
  </si>
  <si>
    <t>This spell recreates the work of the infamous watchmaker, Dr. Scheuer, who, in an attempt to increase the crop of prime Hoburg weed, designed a Hoburg-sized clockwork-driven automated harvester. Unfortunately, tragedy ensued when the harvesters used their piston-driven scythe arms not just on the crop but also on the hapless inhabitants of Hoburg. The inexplicable ferocity of the clockwork harvesters have since made them popular in more warlike circumstances.</t>
  </si>
  <si>
    <t>858</t>
  </si>
  <si>
    <t>Crusher Construction</t>
  </si>
  <si>
    <t>Creates one Crusher. A Crusher is a magically animated rock construction of immense strength. It is almost invulnerable and strikes with stony fists. The Crusher is a magical construct and will fall apart if left on the battlefield without magical leadership.</t>
  </si>
  <si>
    <t>859</t>
  </si>
  <si>
    <t>Wooden Construction</t>
  </si>
  <si>
    <t>Creates one Lumber Construct, a magically animated wooden construction resembling a human. The construct will fall apart if left on the battlefield without magical leadership.</t>
  </si>
  <si>
    <t>860</t>
  </si>
  <si>
    <t>Construct Mandragora</t>
  </si>
  <si>
    <t>This ritual lets vines and roots animate human corpses. The Wight-like beings thus created are known as Mandragoras. Powerful mages can make more of the beasts with each casting of the spell. Mandragoras are undead and will fall apart if left on the battlefield without undead leadership.</t>
  </si>
  <si>
    <t>861</t>
  </si>
  <si>
    <t>Weapons of Sharpness</t>
  </si>
  <si>
    <t>A large number of friendly units are gifted with weapons so sharp that they can cut through armor and flesh with equal ease.</t>
  </si>
  <si>
    <t>862</t>
  </si>
  <si>
    <t>Forge of the Ancients</t>
  </si>
  <si>
    <t>The ancient forge of the Great One's servants is reconstructed. The magic of the forge will reduce the need for magic essence when forging magic items. It also enables mages to create more powerful items.</t>
  </si>
  <si>
    <t>863</t>
  </si>
  <si>
    <t>Mechanical Men</t>
  </si>
  <si>
    <t>The caster makes ten Mechanical Men to serve him. The fragile skeletal structure of the construct is covered with full plate armor and the construct is given a metal shield and a sword. The iron men are not affected by heat, cold, shock or poison. They are mindless, magical beings that will cease to function when left without magical leadership.</t>
  </si>
  <si>
    <t>864</t>
  </si>
  <si>
    <t>Golem Construction</t>
  </si>
  <si>
    <t>The Golem is a clay construction that is given life by the divine names inscribed on its surface. The Golem is physically strong and skilled in Astral magic. The Golem cannot command troops, however. It will never retreat from battle.</t>
  </si>
  <si>
    <t>865</t>
  </si>
  <si>
    <t>Siege Golem</t>
  </si>
  <si>
    <t>The mage creates a Siege Golem, a metal giant able to destroy walls with its enchanted fists. The Siege Golem is even larger than the Iron Dragon, but not as powerful in regular combat.</t>
  </si>
  <si>
    <t>866</t>
  </si>
  <si>
    <t>Iron Dragon</t>
  </si>
  <si>
    <t>The caster makes a mechanical dragon covered with thick iron plates. The iron dragon is tremendously large, almost invulnerable and unaffected by heat, cold, shock and poison. They are able to fly and can trample smaller beings. In its iron belly a furnace of magic flames waits to be released upon its enemies. Should the dragon be destroyed the magical furnace will explode and kill everyone near the iron monstrosity. Iron Dragons are mindless, magical beings and will cease to function when left without magical leadership.</t>
  </si>
  <si>
    <t>867</t>
  </si>
  <si>
    <t>Mechanical Militia</t>
  </si>
  <si>
    <t>Mechanical Men will help the local militia defend their provinces as long as this spell is in effect. The constructs require leadership and guidance, so a small local defence is required for the enchantment to have any effect. The global enchantment will last until it is dispelled or the caster dies.</t>
  </si>
  <si>
    <t>868</t>
  </si>
  <si>
    <t>Juggernaut Construction</t>
  </si>
  <si>
    <t>The Juggernaut is a colossal structure made out of religious idols and two pairs of enormous wheels. The machine is powered by Astral magic and will require magic leadership in order to make it move. A construction like this has to be almost as holy as the God itself and, rightfully, it does spread the Dominion of its God just like a Prophet. To make it complete, the Juggernaut is covered by a layer of gold to make it look even more religiously important.</t>
  </si>
  <si>
    <t>869</t>
  </si>
  <si>
    <t>Poison Golem</t>
  </si>
  <si>
    <t>The mage creates a Poison Golem, a metal giant made of dark alloys from the Underworld. The Poison Golem is made for a single purpose, destruction, and its mere presence is harmful to the living. The very land in which it stays will slowly wither and die. The construct is always surrounded by the sickly green flames of the Underworld.</t>
  </si>
  <si>
    <t>870</t>
  </si>
  <si>
    <t>Protection from Fire</t>
  </si>
  <si>
    <t>This spell protects the caster from fire and flames. It also negates the heat effects from fiery creatures, such as Abysians and Salamanders.</t>
  </si>
  <si>
    <t>871</t>
  </si>
  <si>
    <t>Windrunner</t>
  </si>
  <si>
    <t>With this spell the caster will be aided by the wind when he is running. Movement is doubled.</t>
  </si>
  <si>
    <t>872</t>
  </si>
  <si>
    <t>Protection from Lightning</t>
  </si>
  <si>
    <t>This spell protects the caster from thunder and lightning.</t>
  </si>
  <si>
    <t>873</t>
  </si>
  <si>
    <t>Protection from Cold</t>
  </si>
  <si>
    <t>This spell protects the caster from cold. It also negates the chill effect caused by some undead beings.</t>
  </si>
  <si>
    <t>874</t>
  </si>
  <si>
    <t>Resist Magic</t>
  </si>
  <si>
    <t>The caster of this spell will have his magic resistance increased for the duration of the battle.</t>
  </si>
  <si>
    <t>875</t>
  </si>
  <si>
    <t>Animate Skeleton</t>
  </si>
  <si>
    <t>The necromancer enchants the bones of a fallen warrior, giving it false life. Skeletons will fall apart if left on the battlefield without a commander.</t>
  </si>
  <si>
    <t>876</t>
  </si>
  <si>
    <t>Animate Dead</t>
  </si>
  <si>
    <t>The necromancer animates a lifeless corpse to unholy service. The resulting Soulless will fall apart if left on the battlefield without undead leadership.</t>
  </si>
  <si>
    <t>877</t>
  </si>
  <si>
    <t>Reanimation</t>
  </si>
  <si>
    <t>The necromancer enchants ten well-prepared corpses and gives them false life. Skeletons are undead and will fall apart if left on the battlefield without undead leadership.</t>
  </si>
  <si>
    <t>878</t>
  </si>
  <si>
    <t>Poison Resistance</t>
  </si>
  <si>
    <t>The caster grants the caster resistance to poisons.</t>
  </si>
  <si>
    <t>879</t>
  </si>
  <si>
    <t>Healing Touch</t>
  </si>
  <si>
    <t>This spell heals a few targets within reach of the caster. The spell doesn't affect inanimate beings.</t>
  </si>
  <si>
    <t>880</t>
  </si>
  <si>
    <t>Flight</t>
  </si>
  <si>
    <t>Grants the caster the ability to fly.</t>
  </si>
  <si>
    <t>881</t>
  </si>
  <si>
    <t>Water Shield</t>
  </si>
  <si>
    <t>The caster is surrounded by strong currents, making him very difficult to hit in combat. The spell can only be cast underwater.</t>
  </si>
  <si>
    <t>882</t>
  </si>
  <si>
    <t>Breath of Winter</t>
  </si>
  <si>
    <t>The caster is surrounded by extreme cold. Anyone close to the caster will suffer severe stun damage from the cold. The caster becomes resistant to all cold effects when casting this spell. The Breath of Winter works best in cold provinces.</t>
  </si>
  <si>
    <t>883</t>
  </si>
  <si>
    <t>Flying Shield</t>
  </si>
  <si>
    <t>The mage animates a shield to protect himself from incoming attacks. The shield will randomly block about half of the attacks against his person.</t>
  </si>
  <si>
    <t>884</t>
  </si>
  <si>
    <t>Revive King</t>
  </si>
  <si>
    <t>The king is dead, long live the king! With this ritual, the necromancer revives a Mound King and binds him to his service. The King is intelligent and shares his master's motives.</t>
  </si>
  <si>
    <t>885</t>
  </si>
  <si>
    <t>Gift of the Hare</t>
  </si>
  <si>
    <t>Some soldiers are given quick feet. Movement is doubled.</t>
  </si>
  <si>
    <t>886</t>
  </si>
  <si>
    <t>Personal Regeneration</t>
  </si>
  <si>
    <t>Gives the caster regenerative powers. However inanimate mages are not affected by regeneration spells.</t>
  </si>
  <si>
    <t>887</t>
  </si>
  <si>
    <t>Fire Shield</t>
  </si>
  <si>
    <t>A wall of fire surrounds the mage. Anyone trying to strike the mage in melee combat will be burned by the Fire Shield first. Attackers with long weapons such as spears and pikes will not suffer as severe burns as an attacker with a dagger or fist. The power of the Fire Shield is determined by the mage's skill in Fire magic.</t>
  </si>
  <si>
    <t>888</t>
  </si>
  <si>
    <t>Gift of Flight</t>
  </si>
  <si>
    <t>Grants a few units the ability to fly.</t>
  </si>
  <si>
    <t>889</t>
  </si>
  <si>
    <t>Seeking Arrow</t>
  </si>
  <si>
    <t>The caster sends an enchanted arrow across the world to find a suitable heart to penetrate. The arrow will target one leader in a province of the caster's choice.</t>
  </si>
  <si>
    <t>890</t>
  </si>
  <si>
    <t>Claymen</t>
  </si>
  <si>
    <t>The caster forms several clay figures and gives them enchanted life. The Claymen are stronger than humans, never rout and regenerate damage. The Claymen are given hammers to fight with. Powerful mages can create more Claymen with each casting of the spell: each skill level beyond the first gives one additional Clayman.</t>
  </si>
  <si>
    <t>891</t>
  </si>
  <si>
    <t>Strength of Giants</t>
  </si>
  <si>
    <t>Gives an entire squad increased strength.</t>
  </si>
  <si>
    <t>892</t>
  </si>
  <si>
    <t>Astral Shield</t>
  </si>
  <si>
    <t>A shield of Astral energies forms around the mage. Anyone trying to strike through the shield will have their mind blasted unconscious by the force of the shield. Magic resistance may negate the effect of the shield and allow enemies to strike the mage. The power of the Astral Shield is greater for mages who are highly skilled in Astral magic.</t>
  </si>
  <si>
    <t>893</t>
  </si>
  <si>
    <t>Raise Skeletons</t>
  </si>
  <si>
    <t>The necromancer enchants the bones of a handful warriors, giving them false life. Skeletons will fall apart if left on the battlefield without undead leadership.</t>
  </si>
  <si>
    <t>894</t>
  </si>
  <si>
    <t>Create Revenant</t>
  </si>
  <si>
    <t>The necromancer summons a spirit from the Underworld and makes it possess a human corpse. The revenant thus created has some knowledge of Death magic.</t>
  </si>
  <si>
    <t>895</t>
  </si>
  <si>
    <t>Regeneration</t>
  </si>
  <si>
    <t>This spell gives a small number of targets regenerative powers. It does not work on inanimate targets.</t>
  </si>
  <si>
    <t>896</t>
  </si>
  <si>
    <t>This spell can heal up to three human-sized targets within close range. The spell doesn't affect inanimate beings.</t>
  </si>
  <si>
    <t>897</t>
  </si>
  <si>
    <t>Flaming Arrows</t>
  </si>
  <si>
    <t>The mage enchants the arrows of all friendly archers on the battlefield. The arrows burst into flame as they are fired, doing considerable damage to their targets. The flaming arrow spell will not affect magical weapons. The fire damage of the arrow is magic and will affect ethereal and invulnerable creatures even if the arrow itself doesn't.</t>
  </si>
  <si>
    <t>898</t>
  </si>
  <si>
    <t>Terracotta Army</t>
  </si>
  <si>
    <t>The caster crafts an army of terracotta soldiers and imbues them with false life. Terracotta Soldiers are highly resistant to fire, but are somewhat brittle if struck by blunt weapons.</t>
  </si>
  <si>
    <t>899</t>
  </si>
  <si>
    <t>Cloud Trapeze</t>
  </si>
  <si>
    <t>The caster swings himself up and away with incredible speed, landing in a province far away. Although much faster than normal flying, the caster does not really teleport and can have the path blocked by impassable mountains ranges or the Sea of Ice global enchantment.</t>
  </si>
  <si>
    <t>900</t>
  </si>
  <si>
    <t>Vile Water</t>
  </si>
  <si>
    <t>The alchemist creates a bath of water and vitriol. The vitriolic water is given form and purpose through powerful alchemical rituals. The alchemical entity is known as a Gelatinous Cube. It slowly slides forward and swallows anything it passes over. Swallowed beings quickly dissolve in the vitriol, unless the cube is destroyed and its magic unraveled.</t>
  </si>
  <si>
    <t>901</t>
  </si>
  <si>
    <t>Astral Healing</t>
  </si>
  <si>
    <t>The mage summons Astral power to activate the healing energies inherent in the souls of all living beings. The spell only affects friendly units and only light wounds will be fully healed. The spell doesn't affect inanimate beings.</t>
  </si>
  <si>
    <t>902</t>
  </si>
  <si>
    <t>Antimagic</t>
  </si>
  <si>
    <t>The mage seals the minds of all friendly units against malign spells. The units will receive increased magic resistance for the remainder of the battle.</t>
  </si>
  <si>
    <t>903</t>
  </si>
  <si>
    <t>Raise Dead</t>
  </si>
  <si>
    <t>The necromancer animates several corpses to unholy service. The spell is more effective if there are unburied dead on the battlefield. There will be fewer unburied dead in the province after the battle when this spell is used. Soulless will fall apart if left on the battlefield without undead leadership.</t>
  </si>
  <si>
    <t>904</t>
  </si>
  <si>
    <t>Twiceborn</t>
  </si>
  <si>
    <t>With this ritual, the necromancer enchants his own body to protect himself from death. If the necromancer is slain, he is revived as a Wight Mage in the province where the ritual was cast. For the ritual to work, the province it was cast in must be in friendly hands when the necromancer dies. This spell does not work on undead, demons or inanimates.</t>
  </si>
  <si>
    <t>905</t>
  </si>
  <si>
    <t>Behemoth</t>
  </si>
  <si>
    <t>With this enchantment, the necromancer has mastered a dark ritual enabling him to reanimate the largest of all animals. The former elephant is preserved in a state of perpetual decay by a revenant mage who rides the Behemoth, constantly fueling it with energies from the Underworld. The most important part of the reanimation ritual is the binding of the revenant mage's spirit to the Behemoth. This direct spiritual control of the Behemoth gives it high magic resistance. As all of the revenant mage's energies are used in controlling and preserving the beast, he or she is unable to cast spells.</t>
  </si>
  <si>
    <t>906</t>
  </si>
  <si>
    <t>Haste</t>
  </si>
  <si>
    <t>A large number of soldiers are given quick feet. Movement is doubled.</t>
  </si>
  <si>
    <t>907</t>
  </si>
  <si>
    <t>Poison Ward</t>
  </si>
  <si>
    <t>This spell protects several units from natural poisons.</t>
  </si>
  <si>
    <t>908</t>
  </si>
  <si>
    <t>Flame Ward</t>
  </si>
  <si>
    <t>This spell protects several units from fire and flames. It also reduces the heat effect from hot creatures, such as Abysians and Salamanders.</t>
  </si>
  <si>
    <t>909</t>
  </si>
  <si>
    <t>Thunder Ward</t>
  </si>
  <si>
    <t>This spell protects units from the damage and stun effects caused by lightning and thunder.</t>
  </si>
  <si>
    <t>910</t>
  </si>
  <si>
    <t>Watcher</t>
  </si>
  <si>
    <t>The mage creates a stone statue and gives it awareness and magical powers. The Watcher is placed on a tower or at a place with a view over the surrounding landscape and given the task of guarding a province from prying eyes. Watchers have incredible vision and count as fifty soldiers when patrolling a province. They can blast enemies with lightning.</t>
  </si>
  <si>
    <t>911</t>
  </si>
  <si>
    <t>Trade Wind</t>
  </si>
  <si>
    <t>The caster creates a perpetual stable wind in a coastal province that enables merchants to quickly sail to and from the province. The trade wind increases income from the province by 25 percent for the duration of the enchantment. The spell lasts longer for every gem spent on the ritual. The enchantment will dissipate if the province is lost.</t>
  </si>
  <si>
    <t>912</t>
  </si>
  <si>
    <t>Winter Ward</t>
  </si>
  <si>
    <t>This spell protects several units from cold. It also reduces the chill effect caused by some undead beings.</t>
  </si>
  <si>
    <t>913</t>
  </si>
  <si>
    <t>Friendly Currents</t>
  </si>
  <si>
    <t>This spell makes the water currents aid the caster and all his allies. Those aided by this spell can move further every turn and are less exhausted by fighting. This spell can only be cast underwater.</t>
  </si>
  <si>
    <t>914</t>
  </si>
  <si>
    <t>Quagmire</t>
  </si>
  <si>
    <t>Water will start to seep from the ground that will quickly become soft and difficult to traverse. The battleground is turned into a swamp and most units will get penalized for fighting there. The enchantment lasts for the entire battle or until the caster dies.</t>
  </si>
  <si>
    <t>915</t>
  </si>
  <si>
    <t>Enliven Gargoyles</t>
  </si>
  <si>
    <t>A grotesque, winged statue is given false life by this powerful enchantment. Gargoyles can fly and are difficult to destroy, but will revert to an inanimate state if there are no mages left on the battlefield.</t>
  </si>
  <si>
    <t>916</t>
  </si>
  <si>
    <t>Ritual of Returning</t>
  </si>
  <si>
    <t>The mage will return to the home citadel at once if he is wounded. The spell lasts until the mage actually has been wounded and returned home. This ritual will result in swift death for a mage if the home citadel has been conquered by the enemy.</t>
  </si>
  <si>
    <t>917</t>
  </si>
  <si>
    <t>Dispel</t>
  </si>
  <si>
    <t>This enchantment enables a mage to destroy an active global enchantment. The power of global enchantments is often boosted with the use of additional gems. This number of gems must be matched in order for the dispel to work.</t>
  </si>
  <si>
    <t>918</t>
  </si>
  <si>
    <t>The Eyes of God</t>
  </si>
  <si>
    <t>This enchantment enables the mage to see all provinces in the world. Dominions can be seen in great detail and so can discovered magic sites, but income cannot be determined exactly. Inside the God's own Dominion troop movements can be seen in great detail and enemy illusions and phantasms are dispelled on the battlefield. Patrolling units will find it much easier to detect enemy scouts and to quell unrest. The historic records for all nations can be accessed and everyone on the Hall of Fame can be inspected. The enchantment lasts until someone dispels it or the caster dies.</t>
  </si>
  <si>
    <t>919</t>
  </si>
  <si>
    <t>Pale Riders</t>
  </si>
  <si>
    <t>The necromancer enchants the bones of dead warriors and their horses, giving them false life. Powerful mages can reanimate larger numbers of these horsemen.</t>
  </si>
  <si>
    <t>920</t>
  </si>
  <si>
    <t>Horde of Skeletons</t>
  </si>
  <si>
    <t>The necromancer enchants the bones of the dead and calls forth a horde of Longdead Warriors.</t>
  </si>
  <si>
    <t>921</t>
  </si>
  <si>
    <t>Faery Trod</t>
  </si>
  <si>
    <t>The mage leads his army into a magic forest to find a Faery Trod. The army follows this strange path through faerie lands and will finally arrive in a distant forest. Both the source and destination provinces must be forests for this spell to work. Navigating on the faerie paths is a tricky adventure and it might be that you won't emerge exactly where you planned.</t>
  </si>
  <si>
    <t>922</t>
  </si>
  <si>
    <t>Gift of Health</t>
  </si>
  <si>
    <t>This gift grants excellent health to all loyal subjects inside the God's Dominion. The gifted ones receive extra hit points, grow old more slowly and may even heal permanent afflictions. The enchantment lasts until someone dispels it or the caster dies.</t>
  </si>
  <si>
    <t>923</t>
  </si>
  <si>
    <t>Foul Vapors</t>
  </si>
  <si>
    <t>Poisonous gas will begin to seep from the ground shortly after this spell is cast. The gas will rise over a large area, covering the entire battlefield, and will continue to seep for the duration of the battle.</t>
  </si>
  <si>
    <t>924</t>
  </si>
  <si>
    <t>Eternal Pyre</t>
  </si>
  <si>
    <t>A huge blazing pyre lights up the landscape. The pyre never burns out and the heat is strong enough to create twenty magical gems imbued with Fire power each month. The enchantment lasts until someone dispels it or the caster dies.</t>
  </si>
  <si>
    <t>925</t>
  </si>
  <si>
    <t>Heat from Hell</t>
  </si>
  <si>
    <t>The entire battlefield is struck by heat worse than that of the hottest of deserts. This heat soon renders all units on the battlefield unconscious, after which death is certain. This spell is most effective in warm provinces.</t>
  </si>
  <si>
    <t>926</t>
  </si>
  <si>
    <t>Vafur Flames</t>
  </si>
  <si>
    <t>927</t>
  </si>
  <si>
    <t>Arrow Fend</t>
  </si>
  <si>
    <t>The air itself will protect all friendly units from enemy projectiles.</t>
  </si>
  <si>
    <t>928</t>
  </si>
  <si>
    <t>Dome of Solid Air</t>
  </si>
  <si>
    <t>A dome made out of air is created over the entire province the mage is in. The dome will protect the province from many spells that originate outside the warded province. While undisturbed, the spell will last indefinitely, but if a spell passes through the dome, or if the mage who cast the dome dies, it will shatter instantly. The dome has an 80 percent chance of stopping any spell that tries to pass through it.</t>
  </si>
  <si>
    <t>929</t>
  </si>
  <si>
    <t>Water Ward</t>
  </si>
  <si>
    <t>Many soldiers become surrounded by strong currents, making them very difficult to hit in combat. The spell can only be cast underwater.</t>
  </si>
  <si>
    <t>930</t>
  </si>
  <si>
    <t>Grip of Winter</t>
  </si>
  <si>
    <t>The entire battlefield is harrowed by enormous cold. This cold quickly renders all units on the battlefield unconscious, after which death is certain. The Grip of Winter is most effective in cold provinces.</t>
  </si>
  <si>
    <t>931</t>
  </si>
  <si>
    <t>Frost Dome</t>
  </si>
  <si>
    <t>A frost dome is created over the entire province where the spell is cast. Any spells cast into this dome will trigger the deadly trap. A powerful frost blast will find its way to the enemy mage and freeze him to death. Every spell cast into the dome has a 30 percent chance of being destroyed by the frost dome. The more magic gems put into the spell, the longer it will last. If the mage who cast the dome dies, it will dissolve instantly.</t>
  </si>
  <si>
    <t>932</t>
  </si>
  <si>
    <t>Hidden in Snow</t>
  </si>
  <si>
    <t>This spell can only be cast in a cold mountain province. The caster locates and releases a tribe of ancient undead warriors from their glacial prison. A full tribe of Unfrozen is freed. The Unfrozen are led by a chieftain and a mage. If cast in a province of turmoil a warlike tribe with greater amounts of warriors will answer the call. If cast in a province of fortune or magic, a tribe with more mages is likely to answer the call.</t>
  </si>
  <si>
    <t>933</t>
  </si>
  <si>
    <t>Riches from Beneath</t>
  </si>
  <si>
    <t>This enchantment transform mining from something harsh and dangerous to a really uplifting experience. The miners can carve out gold and iron with their knives and the stone is extra soft where the valuable ore veins are as if the mountain is trying to guide them. The enchantment only works within friendly dominion and a higher dominion score will make it more effective. The enchantment gives a major boost to resource production and a minor boost to gold production, both increases depend on the resource value of the province. Also all magic sites that are income yielding mines will have their income up to doubled.</t>
  </si>
  <si>
    <t>934</t>
  </si>
  <si>
    <t>Enliven Statues</t>
  </si>
  <si>
    <t>Ten or more statues are given false life by this powerful enchantment. Powerful mages can enchant more than fifteen statues with one casting of this spell. The statues are difficult to destroy but will revert to an inanimate state if there are no mages left on the battlefield.</t>
  </si>
  <si>
    <t>935</t>
  </si>
  <si>
    <t>Hidden in Sand</t>
  </si>
  <si>
    <t>This spell can only be cast in a waste land. The caster locates and releases a Dust King and his entombed servants hidden underneath layer upon layer of desert sands. In the beginning of time the first humans lived in scattered tribes. But with the influence of supernatural powers, civilization dawned upon mankind. Small kingdoms formed and order was established. These kingdoms and their rulers emerged and disappeared in quick succession. Driven by fear of being dead and forgotten, the kings built tomb palaces to create resting places where they could live on eternally. But with time came dust. The palaces were covered with sand and their memories forgotten. Inside the tombs the ancient kings and their soldiers still live on. If cast in a province of order a king with more warriors will be released. If cast in a province of fortune or magic, a king with more priests is likely to be found.</t>
  </si>
  <si>
    <t>936</t>
  </si>
  <si>
    <t>Hidden Underneath</t>
  </si>
  <si>
    <t>This spell can only be cast in a cave province. In the beginning of time there was a war among gods, and a previous Pantokrator defeated and imprisoned three mighty gods and their servants in the depths of the earth. The caster locates such a sealed chamber of the under-earth and releases it's entombed prisoners. The released ones' souls were imprisoned along with their bodies and could not escape to the underworld when they died. For millennia their spirits have remained trapped in their fossilizing bodies. When they are released they once more follow their former kings and sages to answer the call of the caster. Their Sages are skilled in earth, death and sometimes astral magic. If cast in a province of fortune or magic, a king with more sages is likely to be found.</t>
  </si>
  <si>
    <t>937</t>
  </si>
  <si>
    <t>Opposition</t>
  </si>
  <si>
    <t>The caster creates a supernatural force diametrically opposed to a target magical being. If the spell is powerful enough, the magical being will be disenchanted and cease to exist.</t>
  </si>
  <si>
    <t>938</t>
  </si>
  <si>
    <t>Dome of Arcane Warding</t>
  </si>
  <si>
    <t>An astral dome is created over the entire province that the mage is located in. The dome will protect the province from many spells that originate from outside the warded province. The more magic gems put into the spell, the longer it will last. If the mage dies, the dome dissolves instantly. The dome has a 50 percent chance of stopping each spell that tries to pass through it.</t>
  </si>
  <si>
    <t>939</t>
  </si>
  <si>
    <t>Rigor Mortis</t>
  </si>
  <si>
    <t>The necromancer causes the joints of both friends and enemies to stiffen as their bodies suffer the fate of the newly dead. There is no immediate cure for the spell, but it ends after the battle. Undead or inanimates are not affected by the spell.</t>
  </si>
  <si>
    <t>940</t>
  </si>
  <si>
    <t>Reanimate Archers</t>
  </si>
  <si>
    <t>The necromancer enchants ten well-prepared corpses and gives them false life. The skeletons are then equipped with magic bows fueled by the power of the Underworld. Arrows fired from these bows will burst into the green flames of banefire. Flesh exposed to banefire will start to fester and decay. Skeletons are undead and will fall apart if left on the battlefield without undead leadership.</t>
  </si>
  <si>
    <t>941</t>
  </si>
  <si>
    <t>Ziz</t>
  </si>
  <si>
    <t>The Ziz is a dead, rotting Great Eagle given false life by a necromancer. The beast is possessed by a spirit from the Underworld. It is enchanted with Air magic and can fly even during storms and it is surrounded by an icy wind that freezes the flesh of those nearby.</t>
  </si>
  <si>
    <t>942</t>
  </si>
  <si>
    <t>Relief</t>
  </si>
  <si>
    <t>This battle enchantment reduces the fatigue of all friendly units on the battlefield. It lasts until the battle ends or the caster is killed.</t>
  </si>
  <si>
    <t>943</t>
  </si>
  <si>
    <t>Dome of Flaming Death</t>
  </si>
  <si>
    <t>An invisible web of Fire magic is created over the entire province where this spell is cast. Any enemy spells cast into the protected province will trigger the deadly trap. A powerful blast of fire will find its way to the enemy mage and burn him and possibly also the laboratory to cinders. A good luck scale helps to protect against having the laboratory burnt down. The more magic gems put into the spell, the longer the dome lasts. If the mage who cast the dome dies, the dome dissolves instantly. The dome does not stop enemy spells that pass through it, but it may stop the enemy mage from ever casting spells again.</t>
  </si>
  <si>
    <t>944</t>
  </si>
  <si>
    <t>Mass Flight</t>
  </si>
  <si>
    <t>The caster grants every friendly soldier on the battlefield the ability to fly.</t>
  </si>
  <si>
    <t>945</t>
  </si>
  <si>
    <t>Ghost Ship Armada</t>
  </si>
  <si>
    <t>This spell will awaken the dead Admiral Torgrin and make him fight for your cause. The Admiral will attack random coastal provinces controlled by your enemies. The enchantment lasts until it is dispelled, the caster dies, or the Admiral and his armada are defeated. If the Admiral is not completely defeated, the entire armada will be renewed for the next battle.</t>
  </si>
  <si>
    <t>946</t>
  </si>
  <si>
    <t>Lion Sentinels</t>
  </si>
  <si>
    <t>947</t>
  </si>
  <si>
    <t>Earth Blood Deep Well</t>
  </si>
  <si>
    <t>A well, deeper than any other, is created. This well does not bring water, but rather blood from the Earth itself. This Earth Blood is then made into magical Earth gems that can be used for magic rituals. Each month 20 earth gems are generated. This global enchantment lasts until it is dispelled or the caster dies.</t>
  </si>
  <si>
    <t>948</t>
  </si>
  <si>
    <t>Solar Brilliance</t>
  </si>
  <si>
    <t>The sun starts to shine with a brilliance that destroys the retinas of all soldiers on the battlefield and burns all undead and demonic units to cinders.</t>
  </si>
  <si>
    <t>949</t>
  </si>
  <si>
    <t>Stellar Focus</t>
  </si>
  <si>
    <t>This spell focuses the light of the night sky into a crystal sphere. The light in the sphere is so intense and pure that pearls will start to grow from it. The light is powerful enough to produce five Astral pearls per turn. The spell lasts until someone dispels it or the caster dies.</t>
  </si>
  <si>
    <t>950</t>
  </si>
  <si>
    <t>Carrion Reanimation</t>
  </si>
  <si>
    <t>During a dark and stormy night, the unburied dead stir as the necromancer unleashes the vast powers of his art. Up to one hundred unburied bodies in a province controlled by the caster will be reanimated as Soulless.</t>
  </si>
  <si>
    <t>951</t>
  </si>
  <si>
    <t>Life after Death</t>
  </si>
  <si>
    <t>This spell gives all friendly units a second chance to live. An affected unit that dies will rise again as a soulless being and continue to fight. Undead units are not affected by this spell.</t>
  </si>
  <si>
    <t>952</t>
  </si>
  <si>
    <t>Ritual of Rebirth</t>
  </si>
  <si>
    <t>The caster of this spell revives a previously slain hero via the ancient Ritual of Rebirth. The ritual mummifies the dead hero before bringing him or her back to life. Only great heroes from the Hall of Fame can be resurrected by this ritual. The ritual can be performed multiple times on a single hero. Inanimate or undead beings are not affected by this spell</t>
  </si>
  <si>
    <t>953</t>
  </si>
  <si>
    <t>Leviathan</t>
  </si>
  <si>
    <t>The Leviathan is a dead, rotting Asp Turtle given false life by a necromancer. The beast is possessed by a spirit from the Underworld. It can only be created in the sea, but it can crawl up on dry land.</t>
  </si>
  <si>
    <t>954</t>
  </si>
  <si>
    <t>Serpent's Blessing</t>
  </si>
  <si>
    <t>This spell makes all friendly units on the battlefield resistant to natural poisons.</t>
  </si>
  <si>
    <t>955</t>
  </si>
  <si>
    <t>Awaken Treelord</t>
  </si>
  <si>
    <t>The Treelords are ancient living trees that were once vibrant and very powerful. Now they are dormant, becoming slower in mind and body with every passing year. These decaying Treelords can be reawakened by the use of Nature magic. A reawakened Treelord will serve its awakener until it dies. Treelords have very long lifespans.</t>
  </si>
  <si>
    <t>956</t>
  </si>
  <si>
    <t>Forest Dome</t>
  </si>
  <si>
    <t>Vegetation will grow into a dome that covers the entire province where the spell is cast. The dome will protect the province from many spells that originate outside the warded province. If left undisturbed, the forest dome will last forever. However, if a Fire spell is absorbed by the dome, it may catch fire and be destroyed. If the caster dies, the dome will wither and die. The dome has a 30 percent chance of stopping each spell that passes through it.</t>
  </si>
  <si>
    <t>957</t>
  </si>
  <si>
    <t>Fire Fend</t>
  </si>
  <si>
    <t>This spell protects the entire army from fire and flames. It also reduces the heat effect from hot creatures, such as Abysians and Salamanders.</t>
  </si>
  <si>
    <t>958</t>
  </si>
  <si>
    <t>Frost Fend</t>
  </si>
  <si>
    <t>This spell protects the entire army from cold. It also reduces the chill effect caused by some undead beings.</t>
  </si>
  <si>
    <t>959</t>
  </si>
  <si>
    <t>Thunder Fend</t>
  </si>
  <si>
    <t>This spell protects the entire army from damage and stun effects caused by lightning and thunder.</t>
  </si>
  <si>
    <t>960</t>
  </si>
  <si>
    <t>Mists of Deception</t>
  </si>
  <si>
    <t>This powerful enchantment creates a magic mist on the battlefield. From this mist, phantasmal soldiers and beings will emerge to battle nearby enemies. More phantasms will appear if the caster is very powerful. The mist will limit sight and the range of all spells and missiles.</t>
  </si>
  <si>
    <t>961</t>
  </si>
  <si>
    <t>Wrath of the Sea</t>
  </si>
  <si>
    <t>The sea will rise and flood all coastal provinces. Provinces that are struck by the flood will have their income reduced. The enchantment lasts until someone dispels it or the caster dies.</t>
  </si>
  <si>
    <t>962</t>
  </si>
  <si>
    <t>Lichcraft</t>
  </si>
  <si>
    <t>With knowledge of this ritual, the Death mage has discovered how to remove the viscera of another necromancer, making him immortal. The casting mage performs the ritual of Lichcraft on a willing necromancer in return for his eternal servitude. The subject is then transformed into an immortal being of great magical power known as a Lich. By removing the viscera of the target and hiding it, the caster can ensure the immortality and loyalty of the subject. Should the body of the Lich be physically destroyed, a new one is formed from the dust of dead humans.</t>
  </si>
  <si>
    <t>963</t>
  </si>
  <si>
    <t>Unraveling</t>
  </si>
  <si>
    <t>The caster unravels the enchantments that bind magic beings together. All magic beings on the battlefield, including your own, start to fall apart and dissolve. Mages may lose their minds and spell casting abilities.</t>
  </si>
  <si>
    <t>964</t>
  </si>
  <si>
    <t>Mass Regeneration</t>
  </si>
  <si>
    <t>Gives regenerative powers to all friendly units on the entire battlefield. Does not work on inanimate targets.</t>
  </si>
  <si>
    <t>965</t>
  </si>
  <si>
    <t>Haunted Forest</t>
  </si>
  <si>
    <t>Vines will merge with anyone killed in the God's Dominion, creating an undead Manikin. The Manikin will fight any enemies of the God for a short while before it is totally dissolved by the vines. Undead or inanimate beings are not affected by the spell. The enchantment lasts until someone dispels it or the caster dies.</t>
  </si>
  <si>
    <t>966</t>
  </si>
  <si>
    <t>Thetis' Blessing</t>
  </si>
  <si>
    <t>Allows all troops in the world to enter the sea. The enchantment lasts until someone dispels it or the caster dies.</t>
  </si>
  <si>
    <t>967</t>
  </si>
  <si>
    <t>Demon Cleansing</t>
  </si>
  <si>
    <t>This spell is the bane of demons. When this enchantment is active, all demons will take double damage from all attacks.</t>
  </si>
  <si>
    <t>968</t>
  </si>
  <si>
    <t>Arcane Nexus</t>
  </si>
  <si>
    <t>969</t>
  </si>
  <si>
    <t>Fields of the Dead</t>
  </si>
  <si>
    <t>The necromancer releases the powers of the underworld and reanimates bodies and bones across the entire battlefield. Ever more walking dead will emerge from the ground. Recently killed soldiers might reawaken and do battle against their former friends.</t>
  </si>
  <si>
    <t>970</t>
  </si>
  <si>
    <t>Army of the Dead</t>
  </si>
  <si>
    <t>Animates an entire army of skeletal Longdead Warriors in a distant province. Up to twenty Soulless will join the attack if there are unburied bodies present. The necromancer casting the spell controls the dead.</t>
  </si>
  <si>
    <t>971</t>
  </si>
  <si>
    <t>Gaia's Blessing</t>
  </si>
  <si>
    <t>This powerful enchantment protects an entire army from the power of the elements. The units become resistant to flames, frost, lightning and poison.</t>
  </si>
  <si>
    <t>972</t>
  </si>
  <si>
    <t>Gift of Nature's Bounty</t>
  </si>
  <si>
    <t>All life in the God's Dominion is blessed. Grain grows more quickly, the mustard tastes better, the ducks are fatter and all living creatures mate and give birth to young. The income of lands under the God's Dominion is greatly increased. The enchantment lasts until someone dispels it or the caster dies.</t>
  </si>
  <si>
    <t>973</t>
  </si>
  <si>
    <t>Desiccation</t>
  </si>
  <si>
    <t>This spell will affect a small number of targets with severe dehydration. The dehydrated targets will become more and more exhausted and may eventually lose consciousness. The duration of the dehydration depends on the magic resistance of the targets. Undead beings and constructs are not affected by this spell.</t>
  </si>
  <si>
    <t>974</t>
  </si>
  <si>
    <t>Farstrike</t>
  </si>
  <si>
    <t>The caster opens a rift in space and strikes through it with a fist as hard as steel. The strength of the caster adds to the damage of the spell.</t>
  </si>
  <si>
    <t>975</t>
  </si>
  <si>
    <t>Blink</t>
  </si>
  <si>
    <t>The caster creates an instability in space that transports him to another position on the battlefield.</t>
  </si>
  <si>
    <t>976</t>
  </si>
  <si>
    <t>Communion Master</t>
  </si>
  <si>
    <t>The mage who has cast this spell can use the magic power of the mages who have cast Communion Slave. The fatigue that comes from casting spells will be distributed among all communion members and the communion master will also be able to cast more powerful spells than he could alone. While in communion, all spells that only affect the caster will also affect all the communion slaves. A communion with two communion slaves will grant all masters one extra level in all their paths, four slaves will grant two levels, eight slaves will grant three levels, and so on.</t>
  </si>
  <si>
    <t>977</t>
  </si>
  <si>
    <t>Communion Slave</t>
  </si>
  <si>
    <t>The caster opens his mind to allow other mages to guide his magic power. Mages who want to take advantage of the communion must cast the spell Communion Master (or carry an appropriate magic item). Being a communion slave can be dangerous if there are multiple communion masters or if the master is more skilled than the slave. The communion master can continue to drain energy from the communion slaves even if they become unconscious. This can be fatal.</t>
  </si>
  <si>
    <t>978</t>
  </si>
  <si>
    <t>Horror Mark</t>
  </si>
  <si>
    <t>The Horror Mark is an astral beacon only perceivable by Horrors. Horrors, powerful astral beings, primarily attack marked people. This spell is the only way to direct Horrors and avoid disaster should one be summoned.</t>
  </si>
  <si>
    <t>979</t>
  </si>
  <si>
    <t>Dust to Dust</t>
  </si>
  <si>
    <t>The mage destroys undead beings by unraveling the magic that holds them together. The spell affects all undead in a small area. Neither magic resistance nor armor offers any protection from this spell.</t>
  </si>
  <si>
    <t>980</t>
  </si>
  <si>
    <t>Decay</t>
  </si>
  <si>
    <t>This spell makes the victim age, wither and die at an incredibly fast rate. Victims with high magic resistance and many years left to live might be able to survive the effects of this spell.</t>
  </si>
  <si>
    <t>981</t>
  </si>
  <si>
    <t>Frighten</t>
  </si>
  <si>
    <t>The spell fills the targeted unit with fear.</t>
  </si>
  <si>
    <t>982</t>
  </si>
  <si>
    <t>Fascination</t>
  </si>
  <si>
    <t>The caster tries to project images and scents in an enemy's consciousness. Should it succeed the enemy will be distracted for a short while and hopefully enable someone to strike the enemy down.</t>
  </si>
  <si>
    <t>983</t>
  </si>
  <si>
    <t>Seven Year Fever</t>
  </si>
  <si>
    <t>The caster curses some targets with a horrible fever that never ends. The victims will not be severely affected during combat, but their wounds will never heal and the victim will slowly die in the following years.</t>
  </si>
  <si>
    <t>984</t>
  </si>
  <si>
    <t>The mage curses the target with bad luck. The spell has long range and always hits the chosen target. There is no protection against being cursed and it can never be removed.</t>
  </si>
  <si>
    <t>985</t>
  </si>
  <si>
    <t>Bonds of Fire</t>
  </si>
  <si>
    <t>Shackles of fire will trap the victim of this spell. If the victim tries to escape, the shackles become exceedingly hot. Otherwise, the heat stays bearable. A high morale is required to fight the heat and escape. Trying to escape may very well kill a weaker man.</t>
  </si>
  <si>
    <t>986</t>
  </si>
  <si>
    <t>Steal Breath</t>
  </si>
  <si>
    <t>The victim of this spell will have his breath stolen from him. Recovering the breath will require quite an effort and the leave the victim exhausted.</t>
  </si>
  <si>
    <t>987</t>
  </si>
  <si>
    <t>Scrying Pool</t>
  </si>
  <si>
    <t>The mage will enchant a pool of water to provide images of a province far away. The more magic gems spent on the scrying pool, the longer it will last. The information gained by scrying is much more accurate than a normal scout can provide.</t>
  </si>
  <si>
    <t>988</t>
  </si>
  <si>
    <t>989</t>
  </si>
  <si>
    <t>Mind Burn</t>
  </si>
  <si>
    <t>The caster tries to overload the mind of the target. If successful, the target experiences overwhelming pain as his mind is damaged. The spell is very accurate and always finds its intended target.</t>
  </si>
  <si>
    <t>990</t>
  </si>
  <si>
    <t>Sleep</t>
  </si>
  <si>
    <t>The target is made unnaturally tired by this enchantment.</t>
  </si>
  <si>
    <t>991</t>
  </si>
  <si>
    <t>Rage</t>
  </si>
  <si>
    <t>The spell fills the heart of a man with furious anger. The raging unit will attack anything nearby, even friends.</t>
  </si>
  <si>
    <t>992</t>
  </si>
  <si>
    <t>Augury</t>
  </si>
  <si>
    <t>The caster pours oil on a pile of soil from a distant province and sets it ablaze. The flickering flames will reveal all hidden sites of fiery power in the province.</t>
  </si>
  <si>
    <t>993</t>
  </si>
  <si>
    <t>Sailors' Death</t>
  </si>
  <si>
    <t>The lungs of a small number of targets are filled with water. Any target that cannot breathe water will take severe damage.</t>
  </si>
  <si>
    <t>994</t>
  </si>
  <si>
    <t>Iron Will</t>
  </si>
  <si>
    <t>The caster strengthens the minds of some soldiers. Their ability to resist magic is increased for the duration of the battle. This spell cannot be cast on mindless beings.</t>
  </si>
  <si>
    <t>995</t>
  </si>
  <si>
    <t>Astral Window</t>
  </si>
  <si>
    <t>The caster opens an arcane rift through which he can observe distant lands. The rift closes after a while, but the duration can be prolonged if extra magic gems are used in the casting. Each casting of this ritual allows the mage to scry on one province. The information gained by this spell is much more accurate than a normal scout can provide.</t>
  </si>
  <si>
    <t>996</t>
  </si>
  <si>
    <t>Teleport</t>
  </si>
  <si>
    <t>With this spell, the mage can transport himself to almost any province in the world, only those very very far away are out of range for this ritual.</t>
  </si>
  <si>
    <t>997</t>
  </si>
  <si>
    <t>Haruspex</t>
  </si>
  <si>
    <t>The caster opens the bellies of newly slaughtered animals and observes their livers. The state of the livers reveals distant locations of Nature power.</t>
  </si>
  <si>
    <t>998</t>
  </si>
  <si>
    <t>Panic</t>
  </si>
  <si>
    <t>This spell will cause panic to spread among the enemies.</t>
  </si>
  <si>
    <t>999</t>
  </si>
  <si>
    <t>Prison of Fire</t>
  </si>
  <si>
    <t>This spell works like Bonds of Fire, but it affects a larger number of units.</t>
  </si>
  <si>
    <t>1000</t>
  </si>
  <si>
    <t>Auspex</t>
  </si>
  <si>
    <t>The caster listens to the winds and observes the flight of birds. The winds will carry legends of magical places and ancient storms. If the winds are correctly interpreted, the caster gains knowledge of sites of Air power in a distant province. This spell cannot be cast at an enemy province.</t>
  </si>
  <si>
    <t>1001</t>
  </si>
  <si>
    <t>Curse of the Desert</t>
  </si>
  <si>
    <t>This spell will affect several targets with severe dehydration. The dehydrated targets will become more and more exhausted and may eventually lose consciousness. The duration of the dehydration depends on the magic resistance of the targets. Undead beings and constructs are not affected by this spell.</t>
  </si>
  <si>
    <t>1002</t>
  </si>
  <si>
    <t>Gnome Lore</t>
  </si>
  <si>
    <t>The caster bestows the knowledge of the gnomes upon himself and uses it to find places of Earth power. The spell will find all magic Earth sites in a friendly province of the caster's choice.</t>
  </si>
  <si>
    <t>1003</t>
  </si>
  <si>
    <t>Paralyze</t>
  </si>
  <si>
    <t>The caster overloads the target's mind and effectively paralyzes the target for a very long time.</t>
  </si>
  <si>
    <t>1004</t>
  </si>
  <si>
    <t>Vengeance of the Dead</t>
  </si>
  <si>
    <t>The mage will contact the dead souls of all the people or creatures that the target has slain. These dead souls will then be guided to the dreams of the target, where they can attack him in a horrible nightmare. The mage will ensure that the target is pulled strongly into the nightmare, so that he stays dead if the dead souls are successful in killing him. This spell does not work on mindless or undead beings and the target must have slain units in combat for the spell to work. One province is chosen for the spell and the greatest butcher of all enemy commanders in that province will be targeted for the nightmare.</t>
  </si>
  <si>
    <t>1005</t>
  </si>
  <si>
    <t>Terror</t>
  </si>
  <si>
    <t>A connection is created between living soldiers and the dead harrowed in the Netherworld. The targets are overwhelmed by fear and despair. Friendly troops are not exempt from the effect, should they stand in the way.</t>
  </si>
  <si>
    <t>1006</t>
  </si>
  <si>
    <t>Touch of Madness</t>
  </si>
  <si>
    <t>A small group of soldiers are forced to go berserk. Berserkers never rout, get increased fighting skills, but do not care much for their own safety.</t>
  </si>
  <si>
    <t>1007</t>
  </si>
  <si>
    <t>Rage of the Cornered Rat</t>
  </si>
  <si>
    <t>A group of animals are provoked into a berserker rage.</t>
  </si>
  <si>
    <t>1008</t>
  </si>
  <si>
    <t>Wildness</t>
  </si>
  <si>
    <t>Animals in the enemy army become wild, unpredictable and difficult to control.</t>
  </si>
  <si>
    <t>1009</t>
  </si>
  <si>
    <t>Cure Disease</t>
  </si>
  <si>
    <t>This ritual cures a unit from disease, an affliction that otherwise is certain to result in a quick and early death. The target unit must be in the same province as the caster.</t>
  </si>
  <si>
    <t>1010</t>
  </si>
  <si>
    <t>Raging Hearts</t>
  </si>
  <si>
    <t>Fury will start to grow in the hearts of all people in an entire province. Those affected will soon start to kill and plunder their fellow citizens. A mage can target any province of his choice and those affected will not know who has cast this spell on them.</t>
  </si>
  <si>
    <t>1011</t>
  </si>
  <si>
    <t>Pyre of Catharsis</t>
  </si>
  <si>
    <t>Catharsis was once the spirit of the Purifying Flames. He would cleanse bodily sicknesses of those who exposed themselves to his flames. Since his corruption by the Daevas and the wicked Mainyus he no longer controls the Purifying Flames and any powerful fire mage can wield his flames. With this ritual the caster sets himself ablaze on a pyre of Purifying Flames. The flames burns away any diseases he carries, but the caster is likely to suffer terribly from the flames unless properly protected.</t>
  </si>
  <si>
    <t>1012</t>
  </si>
  <si>
    <t>Purifying Flames</t>
  </si>
  <si>
    <t>1013</t>
  </si>
  <si>
    <t>Confusion</t>
  </si>
  <si>
    <t>The spell will confuse the minds of a group of soldiers. The confused units can easily attack friends instead of enemies.</t>
  </si>
  <si>
    <t>1014</t>
  </si>
  <si>
    <t>Soul Slay</t>
  </si>
  <si>
    <t>1015</t>
  </si>
  <si>
    <t>Telestic Animation</t>
  </si>
  <si>
    <t>The mage crafts a statue and places a golden plate inscribed with divine names within its head. The statue is thus animated by divine power and will speak the will of the Pretender God. The statue is imbued with great priestly powers, but is immobile.</t>
  </si>
  <si>
    <t>1016</t>
  </si>
  <si>
    <t>Gateway</t>
  </si>
  <si>
    <t>The caster creates a rift in the fabric of space, allowing him to step through with all troops under his command and enter a distant laboratory that has been prepared for the gateway. The gateway can only lead to a lab controlled by the same nation, and it closes as soon as the troops have passed through.</t>
  </si>
  <si>
    <t>1017</t>
  </si>
  <si>
    <t>Leeching Darkness</t>
  </si>
  <si>
    <t>A deadly cloud of darkness will form upon the battlefield. Anyone standing in the cloud will be weakened and wounded. The cloud will remain on the battlefield for some time before dissolving.</t>
  </si>
  <si>
    <t>1018</t>
  </si>
  <si>
    <t>Burden of Time</t>
  </si>
  <si>
    <t>This evil enchantment will make everyone in the world age at a highly accelerated rate. Unrest will increase in the entire world and soldiers will soon become crippled and useless. While this enchantment is active, the world will become more and more desolate until everyone dies. The spell lasts until someone dispels it or the caster dies.</t>
  </si>
  <si>
    <t>1019</t>
  </si>
  <si>
    <t>Control the Dead</t>
  </si>
  <si>
    <t>The caster takes control over some undead beings. Powerful undead will be able to resist the necromancer.</t>
  </si>
  <si>
    <t>1020</t>
  </si>
  <si>
    <t>Charm Animal</t>
  </si>
  <si>
    <t>An animal is charmed by the mage.</t>
  </si>
  <si>
    <t>1021</t>
  </si>
  <si>
    <t>The Ravenous Swarm</t>
  </si>
  <si>
    <t>This spell is sometimes used by nature mages to combat the undead. It is part of the natural order that the living finds sustenance from the dead, and with this spell the nature mage utilizes that and imbues a swarm of bugs with frenzied power and appetite to devour the walking dead. The swarm will consume the undead one after each other until the battle ends. Should the swarm fail to locate the dead it will start to eat the living instead.</t>
  </si>
  <si>
    <t>1022</t>
  </si>
  <si>
    <t>Growing Fury</t>
  </si>
  <si>
    <t>A growing fury will affect all friendly units on the battlefield. They will find themselves becoming more and more ferocious and will go berserk at the slightest provocation, even if they are not usually able to do so.</t>
  </si>
  <si>
    <t>1023</t>
  </si>
  <si>
    <t>Gift of Reason</t>
  </si>
  <si>
    <t>This gift grants commander status and a sharp intellect to any one being. The target unit must be in the same province as the caster. Mindless units cannot be affected by the spell.</t>
  </si>
  <si>
    <t>1024</t>
  </si>
  <si>
    <t>Melancholia</t>
  </si>
  <si>
    <t>The caster curses a province with melancholia. The populace becomes depressed, cynical and listless. Peasants don't care about harvesting and let their livestock wander. Craftsmen only work when they feel like it and soldiers tend to desert unless whipped into obedience. Even the temples are left untended. The scale of production is set to Sloth 3 and there is a chance, depending on magic resistance and morale, that soldiers will desert. The Dominion of the local god might decrease.</t>
  </si>
  <si>
    <t>1025</t>
  </si>
  <si>
    <t>Enslave Mind</t>
  </si>
  <si>
    <t>The caster enslaves the body and mind of one target. The victim loses his will, along with his ability to command and cast magic. All the Pretender Gods are immune to this spell.</t>
  </si>
  <si>
    <t>1026</t>
  </si>
  <si>
    <t>Imprint Souls</t>
  </si>
  <si>
    <t>The people of a small village in a remote province will have their minds gradually broken down. When they are entirely lobotomized, their minds will be imprinted with religious zeal towards the rightful Pretender God. When the conversion is complete, they will attack the province in an attempt to conquer it and serve their God to the best of their abilities. This is a very dangerous process, many people die and most of the survivors are not fully restored with the proper religious zeal. A skillful mage and extra penetration skill from magic items will help in successful conversion of the villagers.</t>
  </si>
  <si>
    <t>1027</t>
  </si>
  <si>
    <t>Wither Bones</t>
  </si>
  <si>
    <t>This spell is the nightmare of necromancers. The spell destroys undead beings by unraveling the magic that holds them together. The spell affects all undead in a large area. Neither magic resistance nor armor offer protection from this spell.</t>
  </si>
  <si>
    <t>1028</t>
  </si>
  <si>
    <t>Leprosy</t>
  </si>
  <si>
    <t>The mage conjures forth a wasting disease upon an enemy army in a distant province. Diseased targets will never regain any lost hit points and will take damage every season they are alive. Undead, demons and inanimate beings are not affected by this spell.</t>
  </si>
  <si>
    <t>1029</t>
  </si>
  <si>
    <t>Foul Air</t>
  </si>
  <si>
    <t>The air will become polluted by a deadly disease when this enchantment is cast. Anyone who is wounded will instantly become diseased due to the foul air. This enchantment affects all land provinces in the entire world and will last until dispelled or the caster dies. Unrest will increase worldwide while the enchantment is active.</t>
  </si>
  <si>
    <t>1030</t>
  </si>
  <si>
    <t>Syllable of Sleep</t>
  </si>
  <si>
    <t>The caster utters words of power that makes the targets instantly fall asleep. The syllable is indiscriminate and targets a great number of people.</t>
  </si>
  <si>
    <t>1031</t>
  </si>
  <si>
    <t>Beckoning</t>
  </si>
  <si>
    <t>The caster awakens the forces of the wild, which call out to lure the unwary. Those who fall prey vanish into the woodlands, never to be seen again. The Beckoning will only work in forests and forest beings are immune to the call. The Beckoning targets up to one third of the soldiers in a land, but those who are strong of mind or duty will resist the call. The maximum number of units affected by this spell depends on the level of the caster.</t>
  </si>
  <si>
    <t>1032</t>
  </si>
  <si>
    <t>Purgatory</t>
  </si>
  <si>
    <t>Holy fire will strike undead enemy creatures in the God's Dominion. The more powerful the Dominion, the more undead will be killed. This enchantment lasts until someone dispels it or the caster dies.</t>
  </si>
  <si>
    <t>1033</t>
  </si>
  <si>
    <t>Dark Skies</t>
  </si>
  <si>
    <t>Black clouds billow forth and cover the lands of your Dominion. All enemies under your Dominion will perceive the heavens as dark and oppressing. The stronger the Dominion is, the more fearful the skies. The dark skies severely lower the morale of those affected. The enchantment lasts until it is dispelled or the caster dies. The darkness also gives slightly lowered attack and defense skills to units without darkvision.</t>
  </si>
  <si>
    <t>1034</t>
  </si>
  <si>
    <t>Vengeful Water</t>
  </si>
  <si>
    <t>Water in friendly dominion will animate and try to kill enemy commanders whenever possible. This will be more effective in provinces with a rich water supply than in dry provinces. This global enchantment will last until someone dispels it.</t>
  </si>
  <si>
    <t>1035</t>
  </si>
  <si>
    <t>Divine Name</t>
  </si>
  <si>
    <t>The caster inscribes a divine name on a piece of paper and places it in the head of a mindless being. The being is gifted with an artificial mind and commanding abilities. The caster can also inscribe the name on the forehead of a willing target, increasing his mental faculties and making him a commander.</t>
  </si>
  <si>
    <t>1036</t>
  </si>
  <si>
    <t>Vortex of Returning</t>
  </si>
  <si>
    <t>The caster creates a rift in space that carries the entire army back to the home province on astral currents. The same restrictions and dangers as the Returning ritual applies.</t>
  </si>
  <si>
    <t>1037</t>
  </si>
  <si>
    <t>Plague</t>
  </si>
  <si>
    <t>With this spell, the mage will bring a magic plague on some victims. The magic plague kills and spreads at an enormous rate. It does not take long to catch the disease from an infected friend, nor does it take long to die once you are infected. Undead beings and demons are not affected by this magic plague.</t>
  </si>
  <si>
    <t>1038</t>
  </si>
  <si>
    <t>Charm</t>
  </si>
  <si>
    <t>The victim of a Charm spell will become totally loyal to the caster of the spell. A charmed commander will retain all his special skills and magic items and use them for the benefit of his new master. All Pretender Gods are immune to this spell.</t>
  </si>
  <si>
    <t>1039</t>
  </si>
  <si>
    <t>Hydrophobia</t>
  </si>
  <si>
    <t>The spell afflicts enemies with rabies. Affected units become rabid and will attack anything nearby, even friends. Only living targets can be affected by the disease.</t>
  </si>
  <si>
    <t>1040</t>
  </si>
  <si>
    <t>Gale Gate</t>
  </si>
  <si>
    <t>The caster opens a rift in space creating a gate into a realm of storms. Huge amounts of aerial magic are effectively channeled through this gate, producing twenty Air gems each turn. Not all of the powers of the Gale Gate can be harnessed though. Hurricanes and storms will be randomly unleashed upon provinces not controlled by the caster. The enchantment lasts until it is dispelled or the caster dies.</t>
  </si>
  <si>
    <t>1041</t>
  </si>
  <si>
    <t>Lure of the Deep</t>
  </si>
  <si>
    <t>Sirens will start to emerge from the deeps when this powerful enchantment is cast. The Sirens will sing to enemy troops and lure them down to certain death in the deeps. The lure is most persuasive in coastal and sea provinces with strong friendly Dominion. Inland provinces and provinces within an enemy Dominion are not affected at all. Nations that can recruit Sirens will find that this is cheaper while this enchantment is in effect. This global enchantment can only be cast in an underwater laboratory and it will last until someone dispels it or the caster dies.</t>
  </si>
  <si>
    <t>1042</t>
  </si>
  <si>
    <t>Soul Drain</t>
  </si>
  <si>
    <t>The caster creates a well of unlife on the battlefield and opens a channel between himself and the well. Every soul on the battlefield takes damage as their psychic energies rush from their bodies into the well to heal and reinvigorate the caster.</t>
  </si>
  <si>
    <t>1043</t>
  </si>
  <si>
    <t>Stygian Paths</t>
  </si>
  <si>
    <t>All lands are connected to the Underworld and every location in the Underworld corresponds to a location in the lands of the living, but time passes differently in the Underworld. By traveling in the Underworld, great distances can be covered in a short period of time. When this ritual is cast, a gateway into the realm of the dead is opened. The necromancer then leads his followers on dark paths through the Underworld to emerge in a faraway province. The journey, however, is not free from risk: no one is allowed to leave the lands of the dead. Everyone using the Stygian paths risks injury or even death by poisoning, spirit attacks or fates even worse. Stealthy units are less likely to be detected by the guardians of the Underworld.</t>
  </si>
  <si>
    <t>1044</t>
  </si>
  <si>
    <t>Black Death</t>
  </si>
  <si>
    <t>The necromancer curses a province with the Black Death. This plague will kill thousands upon thousands of people. The spell is targeted at the general population and will probably not affect the military units in the province.</t>
  </si>
  <si>
    <t>1045</t>
  </si>
  <si>
    <t>Call the Worm That Walks</t>
  </si>
  <si>
    <t>Potent nature mages do not die easily, and for the more potent even death might not stop them. When the worms and bugs that feed of carrion devour the corpse of a dead nature mage some of them manage to transfer a portion of their mind and power into the crawling mass feeding on their remnants. This spell summons the remnant lifeforce of such a mage and the worms and bugs that houses it.</t>
  </si>
  <si>
    <t>1046</t>
  </si>
  <si>
    <t>Beast Mastery</t>
  </si>
  <si>
    <t>All animals on the battlefield are bound to the will of the caster.</t>
  </si>
  <si>
    <t>1047</t>
  </si>
  <si>
    <t>Astral Travel</t>
  </si>
  <si>
    <t>The caster creates a rift in the fabric of space, allowing him to step through with all troops under his command and enter a distant province.</t>
  </si>
  <si>
    <t>1048</t>
  </si>
  <si>
    <t>Master Enslave</t>
  </si>
  <si>
    <t>The caster unleashes vast arcane powers, ripping the free will from his foes and turning them into loyal thralls. The thralls will aid the caster until they die. There is no way to break free once enslaved by this spell.</t>
  </si>
  <si>
    <t>1049</t>
  </si>
  <si>
    <t>Undead Mastery</t>
  </si>
  <si>
    <t>The caster takes control over all undead beings on the entire battlefield. Powerful undead will be able to resist the spell.</t>
  </si>
  <si>
    <t>1050</t>
  </si>
  <si>
    <t>Blood Burst</t>
  </si>
  <si>
    <t>The Blood Burst causes the victims' blood to explode. Neither armor nor magic resistance can protect the targets. The spell demands large quantities of sacrificial blood and will exhaust even the most powerful of mages.</t>
  </si>
  <si>
    <t>1051</t>
  </si>
  <si>
    <t>Blood Heal</t>
  </si>
  <si>
    <t>The mage spills the blood of a blood slave and is healed in return. The spell doesn't affect inanimate beings.</t>
  </si>
  <si>
    <t>1052</t>
  </si>
  <si>
    <t>Sabbath Master</t>
  </si>
  <si>
    <t>By casting this spell, the mage can take command of a Sabbath and add the power of other mages to his own. This spell is similar to Communion Master and can be used to command a communion.</t>
  </si>
  <si>
    <t>1053</t>
  </si>
  <si>
    <t>Sabbath Slave</t>
  </si>
  <si>
    <t>By casting this spell, the mage allows his magic powers to be guided by a Sabbath master. This spell is similar to Communion Slave and can be used to participate in a communion.</t>
  </si>
  <si>
    <t>1054</t>
  </si>
  <si>
    <t>Reinvigoration</t>
  </si>
  <si>
    <t>By sacrificing one blood slave, the mage will remove all of his fatigue.</t>
  </si>
  <si>
    <t>1055</t>
  </si>
  <si>
    <t>Bind Shadow Imp</t>
  </si>
  <si>
    <t>The caster sacrifices blood slaves to summon and bind imp familiar. The familiar retains most of its free will and can be used as a scout.</t>
  </si>
  <si>
    <t>1056</t>
  </si>
  <si>
    <t>Summon Imps</t>
  </si>
  <si>
    <t>The caster summons some Imps to aid him in the battle. Imps are lowly devils summoned from the Inferno with blood sacrifice. Born in infernal fires, they are fire resistant but do not radiate the infernal heat of more powerful devils. Imps can fly.</t>
  </si>
  <si>
    <t>1057</t>
  </si>
  <si>
    <t>Bind Fiery Imps</t>
  </si>
  <si>
    <t>The caster sacrifices blood slaves to summon and bind a few fiery imps. Imps are small and weak devils, but this kind is surrounded by hot flames and can throw darts of fire.</t>
  </si>
  <si>
    <t>1058</t>
  </si>
  <si>
    <t>Blood Boil</t>
  </si>
  <si>
    <t>The spell boils the blood of the chosen victim. This spell uses much power from the Path of Fire and is one of the few Blood magic spells that doesn't require huge amounts of sacrificial blood.</t>
  </si>
  <si>
    <t>1059</t>
  </si>
  <si>
    <t>Bowl of Blood</t>
  </si>
  <si>
    <t>The caster fills a bowl with blood, mixes it with soil from a distant land and observes the five signs. The signs will reveal all sites of blood power in that province.</t>
  </si>
  <si>
    <t>1060</t>
  </si>
  <si>
    <t>Agony</t>
  </si>
  <si>
    <t>The mage kills one or more blood slaves in an extremely painful way and transfers their pain onto a large number of enemies. Being struck by this pain is unbearable and has a truly devastating effect on morale. Undead units are not affected by this spell.</t>
  </si>
  <si>
    <t>1061</t>
  </si>
  <si>
    <t>Banish Demon</t>
  </si>
  <si>
    <t>The caster banishes one demon back to Hell.</t>
  </si>
  <si>
    <t>1062</t>
  </si>
  <si>
    <t>Bind Spine Devil</t>
  </si>
  <si>
    <t>The caster sacrifices several blood slaves to contact and bind a Spine Devil. Spine Devils are spine-covered, wingless demons that fight with two venomous claws. The spines covering their bodies are poisonous and anyone attacking them with short weapons may get poisoned.</t>
  </si>
  <si>
    <t>1063</t>
  </si>
  <si>
    <t>Bind Fiend</t>
  </si>
  <si>
    <t>The caster sacrifices several blood slaves to contact and bind a Fiend of Darkness. Fiends of Darkness are coal-black demons summoned from the Abyss. They fight with venomous claws and have bat-like wings. Fiends of Darkness are able to hide in the night and are stealthy.</t>
  </si>
  <si>
    <t>1064</t>
  </si>
  <si>
    <t>Bind Bone Fiends</t>
  </si>
  <si>
    <t>The caster sacrifices several blood slaves to summon and bind several Bone Fiends from the realms of the dead. Bone Fiends are strange skeletal demons believed to be the remains of dead Devils.</t>
  </si>
  <si>
    <t>1065</t>
  </si>
  <si>
    <t>Hell Power</t>
  </si>
  <si>
    <t>By sacrificing a large number of blood slaves, the caster attracts attention from the Netherworld. Fiends from beyond grant the caster tremendous physical and magical power (magic bonus: 2) for one battle. The price for this power is unwanted attention from other Horrors. For every minute the battle lasts, there is a chance that a Horror will materialize in the vicinity of the caster.</t>
  </si>
  <si>
    <t>1066</t>
  </si>
  <si>
    <t>Leeching Touch</t>
  </si>
  <si>
    <t>The mage tries to touch a target and will drain some of the target's life force if successful. The life force drained will be used to heal and reinvigorate the mage.</t>
  </si>
  <si>
    <t>1067</t>
  </si>
  <si>
    <t>Pain Transfer</t>
  </si>
  <si>
    <t>Wounds taken by the mage will be transferred to blood slaves in the vicinity.</t>
  </si>
  <si>
    <t>1068</t>
  </si>
  <si>
    <t>Infernal Circle</t>
  </si>
  <si>
    <t>The caster creates a circle with infernal symbols drawn in the blood of virgins. Blood rituals cast from the circle with have their range increased. The circle will dissipate eventually, but the more blood slaves used for the circle, the longer it will last.</t>
  </si>
  <si>
    <t>1069</t>
  </si>
  <si>
    <t>Bind Devil</t>
  </si>
  <si>
    <t>The caster sacrifices several blood slaves to contact and bind a Devil. Devils are infernal beings of great strength. They are born in the fires of the Inferno and are impervious to heat and flame. Their glowing bodies radiate heat and bat-like wings grow from their shoulders. Devils are armed with a trident and their barbed tails can sting opponents in close combat.</t>
  </si>
  <si>
    <t>1070</t>
  </si>
  <si>
    <t>Bind Frost Fiend</t>
  </si>
  <si>
    <t>The caster sacrifices several blood slaves to contact and bind a Frost Fiend. Frost Fiends are devils from Kokytos, the icy realms of the Inferno. In the constant wars of their native plane, the Frost Fiends are feared by all fiery devils. Frost Fiends wear robes of woven ice and are constantly surrounded by an icy wind. They wield ice rods and can unleash blasts of infernal cold upon their enemies.</t>
  </si>
  <si>
    <t>1071</t>
  </si>
  <si>
    <t>Cross Breeding</t>
  </si>
  <si>
    <t>Hundreds of different creatures from mice to humans are magically cross-bred and grown in an effort to produce a powerful monster. Most offspring die early, but some survive and are bound to serve their creator. Luck is required to breed the more powerful creatures.</t>
  </si>
  <si>
    <t>1072</t>
  </si>
  <si>
    <t>Blood Feast</t>
  </si>
  <si>
    <t>The caster has learned the recuperative secrets of cannibalism. In a gruesome ritual lasting a month he consumes the blood and feast of ritually purified sacrifices. The blood feast requires copious amount of flesh and blood of unpurified victims as well however, so the populace in the province where the caster resides is slaughtered in great quantities. The flesh and blood of the victims rejuvenates the caster, healing him of all or at least most afflictions. Bloodmages who partakes too often in blood feasts often develop uncontrollable cravings for human flesh. The ritual does not work on inanimate beings.</t>
  </si>
  <si>
    <t>1073</t>
  </si>
  <si>
    <t>Bind Serpent Fiend</t>
  </si>
  <si>
    <t>The caster sacrifices several blood slaves to contact and bind a Serpent Fiend. Serpent Fiends are bat-winged, serpent-like demons summoned from the Abyss. Their bite is highly venomous.</t>
  </si>
  <si>
    <t>1074</t>
  </si>
  <si>
    <t>Blood Lust</t>
  </si>
  <si>
    <t>By sacrificing blood, the mage awakens the blood lust of demons, giving them increased strength during battle.</t>
  </si>
  <si>
    <t>1075</t>
  </si>
  <si>
    <t>Hellfire</t>
  </si>
  <si>
    <t>The caster opens a channel to the Inferno through which the dark flames of the sulphur lake pour. Those burned by the hellish flames will suffer infernal pains.</t>
  </si>
  <si>
    <t>1076</t>
  </si>
  <si>
    <t>Bind Storm Demon</t>
  </si>
  <si>
    <t>The caster sacrifices several blood slaves to contact and bind a Storm Demon. Storm Demons are devils of the tempest realm. The bodies of the Storm Demons consist partly of storm clouds. They are ethereal and can unleash blasts of infernal lightning upon their enemies.</t>
  </si>
  <si>
    <t>1077</t>
  </si>
  <si>
    <t>Call Lesser Horror</t>
  </si>
  <si>
    <t>The caster sacrifices human blood to attract a few Lesser Horrors. Horrors will feed off the fear and suffering of dying soldiers and will continue to attack until everyone is slain. The horror will appear at the edge of the battlefield.</t>
  </si>
  <si>
    <t>1078</t>
  </si>
  <si>
    <t>Rain of Toads</t>
  </si>
  <si>
    <t>The caster creates a horrible omen, turning the falling rain in a target province into toads. The target province will suffer from unrest and misfortune. Soldiers stationed in the province will risk becoming diseased when dead toads fester in the wells.</t>
  </si>
  <si>
    <t>1079</t>
  </si>
  <si>
    <t>Blood Fecundity</t>
  </si>
  <si>
    <t>The mage performs a great blood ceremony in order to increase the fertility of the land. The growth scale of the province is increased by two. The spell lasts longer if more slaves are sacrificed.</t>
  </si>
  <si>
    <t>1080</t>
  </si>
  <si>
    <t>Hellbind Heart</t>
  </si>
  <si>
    <t>The caster binds an enemy soul to his service.</t>
  </si>
  <si>
    <t>1081</t>
  </si>
  <si>
    <t>Horde from Hell</t>
  </si>
  <si>
    <t>The caster sends a horde of Imps led by a Devil to a distant province. The horde remains after battle and may continue to wreak havoc in neighboring provinces.</t>
  </si>
  <si>
    <t>1082</t>
  </si>
  <si>
    <t>Bloodletting</t>
  </si>
  <si>
    <t>With this arduous spell, the mage tries to drain blood from everyone in the vicinity. All drained blood will be added to the mage's life force.</t>
  </si>
  <si>
    <t>1083</t>
  </si>
  <si>
    <t>Bind Succubus</t>
  </si>
  <si>
    <t>The caster sacrifices several blood slaves to contact and bind a Succubus, or demon lover. Succubi have the appearance of beautiful naked women with leathery bat-wings. They are able to enter the dreams of men to seduce and corrupt their souls. A Succubus that successfully seduces an enemy commander will take him from his bed and fly him home to her master where he will serve until he dies.</t>
  </si>
  <si>
    <t>1084</t>
  </si>
  <si>
    <t>Wrath of Pazuzu</t>
  </si>
  <si>
    <t>The caster unleashes an infernal tempest from the realm of Pazuzu upon a province. The storm is anything but natural and Shedim, servants of Pazuzu, can be heard bellowing in the gale. The storm causes unrest and devastation upon a province.</t>
  </si>
  <si>
    <t>1085</t>
  </si>
  <si>
    <t>Bind Demon Knight</t>
  </si>
  <si>
    <t>The caster sacrifices several blood slaves to summon and bind a Demon Knight to his service. The Demon Knight is an armored demon riding a demonic steed with glowing red eyes. Demon Knights are horrible to behold and their mere presence will cause panic among weaker troops.</t>
  </si>
  <si>
    <t>1086</t>
  </si>
  <si>
    <t>Awaken Dark Vines</t>
  </si>
  <si>
    <t>The caster spills sacrificial blood in the depths of dark forests to awaken forces that have slept since the coming of man. Dark Vines are huge beasts composed of roots, vines and blood-drenched moss.</t>
  </si>
  <si>
    <t>1087</t>
  </si>
  <si>
    <t>Send Lesser Horror</t>
  </si>
  <si>
    <t>The caster contacts and forces one or a few Lesser Horrors to attack a distant province. The Lesser Horrors will try to annihilate any army not hiding inside a fortress before disappearing. Dealing with horrors is not without risk however and the caster of this ritual might attract some unwanted attention.</t>
  </si>
  <si>
    <t>1088</t>
  </si>
  <si>
    <t>Summon Illearth</t>
  </si>
  <si>
    <t>The caster summons an Earth Elemental to aid him in a battle. The earth elemental will be corrupted by the use of blood to summon it and the result is known as an illearth elemental. Illearth elementals are just as strong as real earth elementals and the blood gives them power to regenerate wounds even faster. Elementals shrink when they are hit by powerful strikes.</t>
  </si>
  <si>
    <t>1089</t>
  </si>
  <si>
    <t>Harm</t>
  </si>
  <si>
    <t>This spell causes severe damage to the victims' chests and stomachs. The unfortunate victims will start to cough up blood and will most likely never fully recover from the harm done to them. Inanimate beings are immune to this spell.</t>
  </si>
  <si>
    <t>1090</t>
  </si>
  <si>
    <t>Rejuvenate</t>
  </si>
  <si>
    <t>The mage drenches himself in the blood of ten young girls in an attempt to become younger. Each offered girl will make the caster one year younger.</t>
  </si>
  <si>
    <t>1091</t>
  </si>
  <si>
    <t>Infernal Disease</t>
  </si>
  <si>
    <t>This ritual starts with a month of scribing complex magic symbols and eventually culminates with the sacrifice of five young girls. When the ritual is finished, a Disease Demon is bound and ordered to attack an enemy commander wherever in the world the caster chooses. The demon is very deadly and should be a sure way to kill an enemy.</t>
  </si>
  <si>
    <t>1092</t>
  </si>
  <si>
    <t>Ritual of Five Gates</t>
  </si>
  <si>
    <t>The demonologist inscribes a pentagram on the floor of his summoning chamber and opens a gate in each point of the star. Fiends from five infernal realms enter this world simultaneously in an attempt to prevent forces from the other gates from emerging. Trapped by the pentagram, all five are bound by the demonologist for a lifetime and a day.</t>
  </si>
  <si>
    <t>1093</t>
  </si>
  <si>
    <t>Bind Ice Devil</t>
  </si>
  <si>
    <t>The Blood mage sacrifices several blood slaves to contact and bind one of the six Ice Devils. Each Ice Devil is the ruler of one of the six icy realms of Kokytos, the cold lands of the Inferno. Their large bodies are composed of ice and they are constantly surrounded by a wind of infernal cold. Ice Devils are powerful mages of Water, but it is their physical might that sets them apart as generals of the Infernal wars.</t>
  </si>
  <si>
    <t>1094</t>
  </si>
  <si>
    <t>Call Horror</t>
  </si>
  <si>
    <t>The caster sacrifices human blood to attract a Horror. The being will feed on the fear and suffering of dying soldiers and will continue to attack everyone on the battlefield until all are dead. The horror will appear at the edge of the battlefield.</t>
  </si>
  <si>
    <t>1095</t>
  </si>
  <si>
    <t>Leech</t>
  </si>
  <si>
    <t>The mage drains the life force of a small group of enemies. The life force drained will be used to heal and reinvigorate the mage.</t>
  </si>
  <si>
    <t>1096</t>
  </si>
  <si>
    <t>Blood Rain</t>
  </si>
  <si>
    <t>Blood pours down over the battlefield, lowering everyone's morale.</t>
  </si>
  <si>
    <t>1097</t>
  </si>
  <si>
    <t>Plague of Locusts</t>
  </si>
  <si>
    <t>After sacrificing eight and eighty slaves a chasm smoking with sulfur opens in a distant land. From the infernal pit demon locusts swarm forth to bring destruction and heresy. Demonic Locusts appear as giant locusts with crowned human heads and scales of brass and iron. Their shrill angelic voices can be heard for miles and their words are those of false prophets and rebellious demagogues. A swarm of Demonic Locusts will quickly decrease dominion in a province unless dealt with.</t>
  </si>
  <si>
    <t>1098</t>
  </si>
  <si>
    <t>Bind Arch Devil</t>
  </si>
  <si>
    <t>The Blood mage sacrifices several blood slaves to contact and bind one of the five Arch Devils to serve him. Arch Devils are the lords of the fiery regions of the Inferno. Winged and powerful, they lead the armies of the Inferno. They wield terrible weapons and can use their barbed tails to lash out at enemies, but it is their skill with Fire magic that makes them truly fearsome. Arch Devils radiate heat and are impervious to flames. Once an Arch Devil dies, it returns whence it came and can be summoned once again.</t>
  </si>
  <si>
    <t>1099</t>
  </si>
  <si>
    <t>Father Illearth</t>
  </si>
  <si>
    <t>The Blood mage spills sacrificial blood on the ground to awaken Pedoseion, the fallen King of Elemental Earth. The spirit is horribly tainted by the blood and has lost some of its connection with the Earth. In return, however, Pedoseion has gained knowledge of the power and cravings of Blood.</t>
  </si>
  <si>
    <t>1100</t>
  </si>
  <si>
    <t>Send Dream Horror</t>
  </si>
  <si>
    <t>The caster sends a Defiler of Dreams to attack a distant province. The Dream Horror will project nightmares and feed on the emotional distress of its victims. Unrest will increase in the province until the Horror is found and slain. Dealing with horrors is not without risk however and the caster of this ritual might attract some unwanted attention.</t>
  </si>
  <si>
    <t>1101</t>
  </si>
  <si>
    <t>Dome of Corruption</t>
  </si>
  <si>
    <t>The caster seals a pact with Horrors. The Horrors create a dome that protects the province from most spells (75 percent protection) that originate from outside the warded province. Trying to cast a spell through this dome is very dangerous and might drive the casting mage insane. A good side effects of the dome is that it exudes magic and will raise the magic scales of the province considerably, making it easy for mages to do their research. The pact has a downside too, which will become apparent to mages living under the dome. The creators of the dome will occasionally attack and consume a mage. The dome will dissolve instantly if the caster of this ritual dies.</t>
  </si>
  <si>
    <t>1102</t>
  </si>
  <si>
    <t>Astral Corruption</t>
  </si>
  <si>
    <t>This horrible ritual is the cause of Blood magic being banned in ancient times. With an awesome sacrifice, the fabric of astral space becomes tainted with blood. All spell casting uses the tainted Arcana and attracts the attention of Horrors. Every time a non-Blood magic ritual is cast or a magic item is forged, there is a chance that a Horror will follow the arcane flow and attack the mage. The spell lasts until someone dispels it or the caster dies.</t>
  </si>
  <si>
    <t>1103</t>
  </si>
  <si>
    <t>Curse of Blood</t>
  </si>
  <si>
    <t>The caster creates a Vampire Lord by cursing the blood of a suitable human servant. The Vampire Lord is an immortal being of great magic power able to enslave humans with their powerful presence.</t>
  </si>
  <si>
    <t>1104</t>
  </si>
  <si>
    <t>Blood Rite</t>
  </si>
  <si>
    <t>The caster curses a human thrall with vampirism. The vampire is invulnerable to mundane weapons. It is also immortal and will be reborn in its master's citadel, should it be killed.</t>
  </si>
  <si>
    <t>1105</t>
  </si>
  <si>
    <t>Purify Blood</t>
  </si>
  <si>
    <t>The entire army is purified and protected from poisons for the remainder of the battle.</t>
  </si>
  <si>
    <t>1106</t>
  </si>
  <si>
    <t>Rush of Strength</t>
  </si>
  <si>
    <t>By sacrificing a blood slave, all friendly units receive increased physical strength for the duration of the battle.</t>
  </si>
  <si>
    <t>1107</t>
  </si>
  <si>
    <t>Life for a Life</t>
  </si>
  <si>
    <t>The Blood mage sacrifices a virgin and in exchange one of his foes on the battlefield is slain. Inanimate beings are immune to this spell, everyone else will take severe and irresistible damage from it.</t>
  </si>
  <si>
    <t>1108</t>
  </si>
  <si>
    <t>Bind Heliophagus</t>
  </si>
  <si>
    <t>The Blood mage sacrifices several blood slaves to contact and bind one of the four Heliophagii to serve him. Winged and powerful, the Heliophagii lead the armies of the Abyss. They are composed of darkness, but their claws and horns are golden and enchanted. Their ability to become invisible in shadows makes them truly horrible. Heliophagii are skilled in Blood magic. Once a Heliophagus dies, it returns to the Abyss and can be summoned once again.</t>
  </si>
  <si>
    <t>1109</t>
  </si>
  <si>
    <t>Three Red Seconds</t>
  </si>
  <si>
    <t>The caster summons a horde of Imps and commands them to raise a fortress. In three red seconds, a mighty citadel is built in a province of the caster's choice.</t>
  </si>
  <si>
    <t>1110</t>
  </si>
  <si>
    <t>Blood Vortex</t>
  </si>
  <si>
    <t>This horrifying ritual creates the blood vortex. A churning pool of polluted blood that roars horrible yet terribly alluring songs. The song of the vortex is heard by all mortals in the world, whispering sweet melodies of death and carnage, beckoning all people to come bask in its crimson presence. Its song is especially strongly felt by those whose blood is suitable for blood rituals, summoning them to the site of the ritual. The mortals that enter its presence stare dumbfounded on the waves and swirls in the vortex, or throw themselves heedlessly to drown in the bloody swirls. The master of the ritual then collects suitable victims to use in other rituals. Eventually, when no life is left in the world around the vortex, it dries out and dies. Provinces with strong influences of order will be less affected by the beckoning and those with strong turmoil influences will be more drawn to the vortex.</t>
  </si>
  <si>
    <t>1111</t>
  </si>
  <si>
    <t>Improved Cross Breeding</t>
  </si>
  <si>
    <t>1112</t>
  </si>
  <si>
    <t>Horror Seed</t>
  </si>
  <si>
    <t>A Horror is sent to possess a far away enemy. The Horror hides its true self and spreads its evil ways, marking and cursing soldiers in the province. The most horrible ability of the possessing Horror is to infect living soldiers with Parasitic Horrors. These Parasitic Horrors sooner or later break the mind and body of their host, transforming them into full fledged Horrors. Should the host of the Master Horror be slain, the true Horror will manifest and attack everything alive.</t>
  </si>
  <si>
    <t>1113</t>
  </si>
  <si>
    <t>Damage Reversal</t>
  </si>
  <si>
    <t>This spell will bring the ultimate protection for a mage in battle. Whenever the mage is wounded, the damage is transferred to the one who tried to wound him. Magic resistance might prevent this from taking effect, so the mage is not fully invulnerable. This method of protection is also rumored to be used by some of the most powerful and magically attuned beings.</t>
  </si>
  <si>
    <t>1114</t>
  </si>
  <si>
    <t>Forces of Darkness</t>
  </si>
  <si>
    <t>The caster summons and binds several Fiends of Darkness. Fiends of Darkness are coal-black demons summoned from the Abyss with human sacrifices. They fight with venomous claws and have bat-like wings. Fiends of Darkness are stealthy and able to hide in the night.</t>
  </si>
  <si>
    <t>1115</t>
  </si>
  <si>
    <t>The Looming Hell</t>
  </si>
  <si>
    <t>Devils will appear in the dreams of some unfortunate enemies whenever they try to sleep. These Devils, through various threats, will try to persuade their victims to sell their souls and join in the killing of their own commander. The strength of the threats depends on the strength of the God's Dominion, but extreme courage is always required to defy the Devils. The Devils are totally powerless if they are unable to persuade any victims, which may well happen should the enemy commander be more feared than they are. The spell lasts until someone dispels it or the caster dies.</t>
  </si>
  <si>
    <t>1116</t>
  </si>
  <si>
    <t>Bind Demon Lord</t>
  </si>
  <si>
    <t>The Blood mage performs a beastly ritual, sacrificing vast numbers of slaves in an attempt to contact and bind one of the Demon Lords. There are but a few of these infernal rulers and their powers are shrouded in mystery.</t>
  </si>
  <si>
    <t>1117</t>
  </si>
  <si>
    <t>Infernal Prison</t>
  </si>
  <si>
    <t>A gate is opened and the target is instantly thrown into the Inferno, the realm of Devils. This effect cannot be resisted by any means and being sent to the Inferno means certain death for most mortals.</t>
  </si>
  <si>
    <t>1118</t>
  </si>
  <si>
    <t>Infernal Forces</t>
  </si>
  <si>
    <t>The caster summons and binds several Devils and twenty Imps. Devils are infernal beings of great strength. They are born in the fires of the Inferno and are impervious to heat and flame. Their glowing bodies radiate heat and bat-like wings grow from their shoulders. They are armed with a trident and their barbed tail can sting opponents in close combat.</t>
  </si>
  <si>
    <t>1119</t>
  </si>
  <si>
    <t>Infernal Tempest</t>
  </si>
  <si>
    <t>The caster unleashes an infernal tempest. With the gale come several Storm Demons bent on wreaking havoc. The caster binds them to his service before they can destroy his laboratory. Storm Demons are devils of the tempest realm. The bodies of the Storm Demons consist partly of storm clouds. They are ethereal and can unleash blasts of infernal lightning upon their enemies.</t>
  </si>
  <si>
    <t>1120</t>
  </si>
  <si>
    <t>Claws of Kokytos</t>
  </si>
  <si>
    <t>A gate is opened and the target is instantly thrown into Kokytos, the icy realm of Devils. This effect cannot be resisted by any means and being sent to Kokytos means certain death for most mortals.</t>
  </si>
  <si>
    <t>1121</t>
  </si>
  <si>
    <t>Forces of Ice</t>
  </si>
  <si>
    <t>The caster summons and binds several Frost Fiends. Frost Fiends are devils of Kokytos, the icy realms of the Inferno. In the constant wars of their home plane, the Frost Fiends are feared by all fiery devils. Frost Fiends wear robes of woven ice and are constantly surrounded by an icy wind. They wield ice rods and can unleash blasts of infernal cold upon their enemies. Frost Fiends are more powerful in cold provinces and weaker in hot lands.</t>
  </si>
  <si>
    <t>1122</t>
  </si>
  <si>
    <t>Infernal Crusade</t>
  </si>
  <si>
    <t>The caster summons and binds several Demon Knights. Demon Knights are armored demons riding demonic steeds with glowing red eyes. Demon Knights are horrible to behold and their mere presence will cause panic among weaker troops.</t>
  </si>
  <si>
    <t>1123</t>
  </si>
  <si>
    <t>Send Horror</t>
  </si>
  <si>
    <t>The caster contacts and forces a Horror to attack a distant province. The Horror will annihilate any army that is not hiding inside a fortress before disappearing. Dealing with horrors is not without risk however and the caster of this ritual might attract some unwanted attention.</t>
  </si>
  <si>
    <t>1124</t>
  </si>
  <si>
    <t>Chorus Master</t>
  </si>
  <si>
    <t>The witches and bards of Man have developed the spell singing techniques of the Tuatha further. Through communal chanting they are able to strengthen the arcane harmonies of their spell songs. Chorus masters decide what spellsongs the chorus will chant. The fatigue that comes from casting spells will be distributed among all chorus members and the chorus master will also be able to cast more powerful spells than she could alone. While in communal chorus, all spells that only affect the caster will also affect all the chorus members. A chorus with two slaves will grant all masters one extra level in all their paths, four slaves will grant two levels, eight slaves will grant three levels, and so on. Only spell singers can cast this spell. Chorus masters can use regular communion slaves.</t>
  </si>
  <si>
    <t>1125</t>
  </si>
  <si>
    <t>Chorus Slave</t>
  </si>
  <si>
    <t>The witches and bards of Man have developed the spell singing techniques of the Tuatha further. Through communal chanting they are able to strengthen the arcane harmonies of their spell songs. Chorus slaves only follow the chant the Chorus Masters and are inactive during the battle. If a chorus slave loses consciousness they leave the communal chant. Only spell singers can cast this spell, but regular communion masters can use chorus slaves.</t>
  </si>
  <si>
    <t>1126</t>
  </si>
  <si>
    <t>Sow Dragon Teeth</t>
  </si>
  <si>
    <t>The caster sows a handful of dragon teeth and enchants them with powerful spells. Soon spartoi, sown men, will emerge from the ground fully armed and ready for battle. The sown men are skeletal in appearance, but are not truly undead. They are armed in gleaming armaments and wield magical spears. The Spartoi will dissolve if left without magical leadership or when the battle is over.</t>
  </si>
  <si>
    <t>1127</t>
  </si>
  <si>
    <t>Gigantomachia</t>
  </si>
  <si>
    <t>1128</t>
  </si>
  <si>
    <t>Bind Keres</t>
  </si>
  <si>
    <t>The caster summons and binds three Keres. Keres are daimones of the underworld and servants of the Fates. They rip the souls from those dying on the battle field and send them to the nether realms. They have a hunger for blood and unless bound by magic they will gladly wreak havoc among men. The Keres are invisible, but to those able to see them they appear as furious, winged women dressed in bloody garments. Their fangs and talons are imbued with the powers of the underworld and will harm the spirits of the dead.</t>
  </si>
  <si>
    <t>1129</t>
  </si>
  <si>
    <t>Curse Tablet</t>
  </si>
  <si>
    <t>With the emergent interest in the fate of souls in Arcoscephale, necromantic practices have emerged. While most Orphic Mystics try to find the mysteries of a blessed afterlife, some less scrupulous individuals have used the new insights to command the newly dead. With this ritual the necromancer approaches the grave of a newly dead and places a tablet on it. The soul of the dead one is prevented from transmigrating or finding rest until it has performed the curse on the tablet. The spirit will travel to a distant province and curse a commander before finding final rest.</t>
  </si>
  <si>
    <t>1130</t>
  </si>
  <si>
    <t>Seith Curse</t>
  </si>
  <si>
    <t>1131</t>
  </si>
  <si>
    <t>Contact Hesperide</t>
  </si>
  <si>
    <t>The caster contacts and attracts one of the Hesperides. The Hesperides are the nymphs of the sunset. They tend the gold apple tree in the fabled garden of the setting sun. The garden is hidden in the far reaches of the known world, but it is rumored that it was once visited by Phaeacian explorers. The Daduchoi, the Erytheian mystics of the setting sun, might also have discovered the mythical gardens. Hesperides bring hope and health to the land in which they dwell.</t>
  </si>
  <si>
    <t>1132</t>
  </si>
  <si>
    <t>Call Ladon</t>
  </si>
  <si>
    <t>The caster summons Ladon, the Hesperian Dragon, and ends its eternal vigil. With the golden apples of immortality no longer guarded by the monster, expeditions to the blessed gardens can be undertaken. Ladon is a many-headed serpent of tremendous size spawned by the Mother of Monsters. The Hesperian Dragon can only be summoned once and when it dies it is gone forever.</t>
  </si>
  <si>
    <t>1133</t>
  </si>
  <si>
    <t>Summon Hound of Twilight</t>
  </si>
  <si>
    <t>The Hounds of Twilight are stygian monsters spawned by the Mother of Monsters at the dawn of time. The greatest of them was fettered at the Gates of the Underworld to prevent the dead from returning to the land of the living. His siblings were lesser in might and were allowed to reign free. The beasts appear as black, twoheaded hounds with serpent tails. They are huge and frightening to behold.</t>
  </si>
  <si>
    <t>1134</t>
  </si>
  <si>
    <t>Dogs of Gold and Silver</t>
  </si>
  <si>
    <t>The opulent halls of the Orichalcum Palace are known for its guardian dogs of gold and silver. The caster crafts a pair of dogs automatas, one of gold and one of silver. The dogs of silver are better at finding sneaking spies and assassins whilst the dogs of gold are stronger and better personal guardians. They both have exceptional senses and can detect even invisible trespassers.</t>
  </si>
  <si>
    <t>1135</t>
  </si>
  <si>
    <t>Dog of Gold</t>
  </si>
  <si>
    <t>1136</t>
  </si>
  <si>
    <t>Craft Keledone</t>
  </si>
  <si>
    <t>The caster crafts a Keledone, a wondrous statue of gold, and gives it the ability to sing heavenly songs. The songs of the Keledones are attuned to the music of the spheres and they are constantly joined in an arcane communion. They have the form of beautiful women cast of pure gold. They are too heavy to be moved and cannot move on their own accord.</t>
  </si>
  <si>
    <t>1137</t>
  </si>
  <si>
    <t>Forge Brass Bull</t>
  </si>
  <si>
    <t>The caster forges one of the fabled Khalkotauroi, huge automatas appearing as fire breathing Brass Bulls.</t>
  </si>
  <si>
    <t>1138</t>
  </si>
  <si>
    <t>Taurobolium</t>
  </si>
  <si>
    <t>The Heliodromus performs a ritual slaying of a sacred bull. The Heliodromus takes his place in a trench underneath a plate of copper pierced with holes. The sacred bull is slain by the participants and its blood pour down upon the Heliodromus. Baptized in blood the Heliodromus is purified and endowed with the power of the Solar Bull. For one year the reborn Heliodromus is worshipped by his fellows as an incarnate God. The Heliodromus receives increased magical understanding and false prophet status.</t>
  </si>
  <si>
    <t>1139</t>
  </si>
  <si>
    <t>Blessing of the God-slayer</t>
  </si>
  <si>
    <t>At a grand ceremony witnessed by all, the Basileus inaugurates a Polemarch as champion of the God-slayer. Endowed with unequaled battle prowess and charisma the Polemarch is expected to slay a false god within the upcoming year. Only one champion can be blessed at the same time.</t>
  </si>
  <si>
    <t>1140</t>
  </si>
  <si>
    <t>Awaken Jotun Draugar</t>
  </si>
  <si>
    <t>The Draug is a corporeal undead Jotun Giant. They are incredibly strong and can change their size at will or if they are wounded. Draugar stink of decay and rotting flesh and are surrounded by ice cold winds. With this ritual a few Draugar are coerced to leave their mounds and kill the enemies of the realm.</t>
  </si>
  <si>
    <t>1141</t>
  </si>
  <si>
    <t>From Death Comes Life</t>
  </si>
  <si>
    <t>The Panageis uses sacred carcasses from a Megara Chasm to complete the cycle of death and rebirth and procure fertility in the province. The growth scale of the province is increased by two. The ritual lasts longer if more gems are used.</t>
  </si>
  <si>
    <t>1142</t>
  </si>
  <si>
    <t>Rhapsody of the Dead</t>
  </si>
  <si>
    <t>The Rhapsodies are mystical spellsongs and elegies associated with the cycles of life and death. The Rhapsody of the Dead pushes a dead soul towards rebirth in a new body. Undead beings with a soul are wounded by the song and are compelled to flee the battle.</t>
  </si>
  <si>
    <t>1143</t>
  </si>
  <si>
    <t>Scare Spirits</t>
  </si>
  <si>
    <t>1144</t>
  </si>
  <si>
    <t>Rhapsody of Life</t>
  </si>
  <si>
    <t>The Rhapsodies are mystical spellsongs and elegies associated with the cycles of life and death. The Rhapsody of Life reinvigorates and heals a living being.</t>
  </si>
  <si>
    <t>1145</t>
  </si>
  <si>
    <t>1146</t>
  </si>
  <si>
    <t>Procession of the Underworld</t>
  </si>
  <si>
    <t>The caster leads a Lampade procession astray from its travels through the Underworld. Lampades, the nymphs of the Underworld, are joyful beings with a twisted sense of humor, that delight in dancing, revelry and hauntings and they willingly serve their new master, should opportunities of merryment present themselves. Lampades can guide the living and dead through the Underworld if their master can open a Stygian Gate.</t>
  </si>
  <si>
    <t>ignored</t>
    <phoneticPr fontId="1"/>
  </si>
  <si>
    <t>jap</t>
    <phoneticPr fontId="1"/>
  </si>
  <si>
    <t>y</t>
    <phoneticPr fontId="1"/>
  </si>
  <si>
    <t>占師は遠く離れた地を魔法的な手段によって観察できます。占術によって得られる情報は、標準的な斥候が提供できるものよりも格段に正確です。</t>
    <rPh sb="0" eb="2">
      <t>ウラナイシ</t>
    </rPh>
    <rPh sb="3" eb="4">
      <t>トオ</t>
    </rPh>
    <rPh sb="5" eb="6">
      <t>ハナ</t>
    </rPh>
    <rPh sb="8" eb="9">
      <t>チ</t>
    </rPh>
    <rPh sb="10" eb="12">
      <t>マホウ</t>
    </rPh>
    <rPh sb="12" eb="13">
      <t>テキ</t>
    </rPh>
    <rPh sb="14" eb="16">
      <t>シュダン</t>
    </rPh>
    <rPh sb="20" eb="22">
      <t>カンサツ</t>
    </rPh>
    <rPh sb="27" eb="29">
      <t>センジュツ</t>
    </rPh>
    <rPh sb="33" eb="34">
      <t>エ</t>
    </rPh>
    <rPh sb="37" eb="39">
      <t>ジョウホウ</t>
    </rPh>
    <rPh sb="41" eb="44">
      <t>ヒョウジュンテキ</t>
    </rPh>
    <rPh sb="45" eb="47">
      <t>セッコウ</t>
    </rPh>
    <rPh sb="48" eb="50">
      <t>テイキョウ</t>
    </rPh>
    <rPh sb="58" eb="60">
      <t>カクダン</t>
    </rPh>
    <rPh sb="61" eb="63">
      <t>セイカク</t>
    </rPh>
    <phoneticPr fontId="1"/>
  </si>
  <si>
    <t>この祈祷は、聖職者、あるいは聖戦士の一団を祝福するために用いることができます。祝福されたユニットは士気が向上し、彼らの神が神聖なる称号を得るに十分強力であれば、更なる力も獲得します。</t>
    <rPh sb="2" eb="4">
      <t>キトウ</t>
    </rPh>
    <rPh sb="6" eb="9">
      <t>セイショクシャ</t>
    </rPh>
    <rPh sb="14" eb="16">
      <t>セイセン</t>
    </rPh>
    <rPh sb="16" eb="17">
      <t>シ</t>
    </rPh>
    <rPh sb="18" eb="20">
      <t>イチダン</t>
    </rPh>
    <rPh sb="21" eb="23">
      <t>シュクフク</t>
    </rPh>
    <rPh sb="28" eb="29">
      <t>モチ</t>
    </rPh>
    <rPh sb="39" eb="41">
      <t>シュクフク</t>
    </rPh>
    <rPh sb="49" eb="51">
      <t>シキ</t>
    </rPh>
    <rPh sb="52" eb="54">
      <t>コウジョウ</t>
    </rPh>
    <rPh sb="56" eb="57">
      <t>カレ</t>
    </rPh>
    <rPh sb="59" eb="60">
      <t>カミ</t>
    </rPh>
    <rPh sb="61" eb="63">
      <t>シンセイ</t>
    </rPh>
    <rPh sb="65" eb="67">
      <t>ショウゴウ</t>
    </rPh>
    <rPh sb="68" eb="69">
      <t>エ</t>
    </rPh>
    <rPh sb="71" eb="73">
      <t>ジュウブン</t>
    </rPh>
    <rPh sb="73" eb="75">
      <t>キョウリョク</t>
    </rPh>
    <rPh sb="80" eb="81">
      <t>サラ</t>
    </rPh>
    <rPh sb="83" eb="84">
      <t>チカラ</t>
    </rPh>
    <rPh sb="85" eb="87">
      <t>カクトク</t>
    </rPh>
    <phoneticPr fontId="1"/>
  </si>
  <si>
    <t>この祈祷により、聖職者はその神の力によって、アンデッドを罰します。アンデッドは追放に抵抗できない限り、傷付けられます。</t>
    <rPh sb="2" eb="4">
      <t>キトウ</t>
    </rPh>
    <rPh sb="8" eb="11">
      <t>セイショクシャ</t>
    </rPh>
    <rPh sb="14" eb="15">
      <t>カミ</t>
    </rPh>
    <rPh sb="16" eb="17">
      <t>チカラ</t>
    </rPh>
    <rPh sb="28" eb="29">
      <t>バッ</t>
    </rPh>
    <rPh sb="39" eb="41">
      <t>ツイホウ</t>
    </rPh>
    <rPh sb="42" eb="44">
      <t>テイコウ</t>
    </rPh>
    <rPh sb="48" eb="49">
      <t>カギ</t>
    </rPh>
    <rPh sb="51" eb="53">
      <t>キズツ</t>
    </rPh>
    <phoneticPr fontId="1"/>
  </si>
  <si>
    <t>これは追放の呪文です。この祈祷により、聖職者はその炎の神の力によって、アンデッドを罰します。多数のアンデッドは、追放に抵抗できない限り、傷付けられて炎上します。</t>
    <rPh sb="3" eb="5">
      <t>ツイホウ</t>
    </rPh>
    <rPh sb="6" eb="8">
      <t>ジュモン</t>
    </rPh>
    <rPh sb="25" eb="26">
      <t>ホノオ</t>
    </rPh>
    <rPh sb="46" eb="48">
      <t>タスウ</t>
    </rPh>
    <rPh sb="68" eb="70">
      <t>キズツ</t>
    </rPh>
    <rPh sb="74" eb="76">
      <t>エンジョウ</t>
    </rPh>
    <phoneticPr fontId="1"/>
  </si>
  <si>
    <t>ｙ</t>
    <phoneticPr fontId="1"/>
  </si>
  <si>
    <t>これは追放の呪文です。この祈祷により、聖職者はアンデッドに向けて追憶の風を放ちます。多数のアンデッドは、追放に抵抗できない限り傷付けられます。正常な精神を持つアンデッドは、生前の記憶に纏わりつかれ、その魂は引き裂かれます。</t>
    <rPh sb="29" eb="30">
      <t>ム</t>
    </rPh>
    <rPh sb="32" eb="34">
      <t>ツイオク</t>
    </rPh>
    <rPh sb="35" eb="36">
      <t>カゼ</t>
    </rPh>
    <rPh sb="37" eb="38">
      <t>ハナ</t>
    </rPh>
    <rPh sb="71" eb="73">
      <t>セイジョウ</t>
    </rPh>
    <rPh sb="74" eb="76">
      <t>セイシン</t>
    </rPh>
    <rPh sb="77" eb="78">
      <t>モ</t>
    </rPh>
    <rPh sb="86" eb="88">
      <t>セイゼン</t>
    </rPh>
    <rPh sb="89" eb="91">
      <t>キオク</t>
    </rPh>
    <rPh sb="92" eb="93">
      <t>マト</t>
    </rPh>
    <rPh sb="101" eb="102">
      <t>タマシイ</t>
    </rPh>
    <rPh sb="103" eb="104">
      <t>ヒ</t>
    </rPh>
    <rPh sb="105" eb="106">
      <t>サ</t>
    </rPh>
    <phoneticPr fontId="1"/>
  </si>
  <si>
    <t>これは追放の呪文です。この祈祷により、聖職者はその神の大地の力によって、アンデッドを罰します。多数のアンデッドは、追放に抵抗できない限り傷付けられます。彼らはまた、大地に引き摺り込まれて埋もれるかもしれません。</t>
    <rPh sb="27" eb="29">
      <t>ダイチ</t>
    </rPh>
    <rPh sb="76" eb="77">
      <t>カレ</t>
    </rPh>
    <rPh sb="82" eb="84">
      <t>ダイチ</t>
    </rPh>
    <rPh sb="85" eb="86">
      <t>ヒ</t>
    </rPh>
    <rPh sb="87" eb="88">
      <t>ズ</t>
    </rPh>
    <rPh sb="89" eb="90">
      <t>コ</t>
    </rPh>
    <rPh sb="93" eb="94">
      <t>ウ</t>
    </rPh>
    <phoneticPr fontId="1"/>
  </si>
  <si>
    <t>これは追放の呪文です。この祈祷により、聖職者はその神の浄化の力によって、アンデッドを罰します。多数のアンデッドは、追放に抵抗できない限り酷く傷付けられます。</t>
    <rPh sb="27" eb="29">
      <t>ジョウカ</t>
    </rPh>
    <rPh sb="68" eb="69">
      <t>ヒド</t>
    </rPh>
    <rPh sb="70" eb="72">
      <t>キズツ</t>
    </rPh>
    <phoneticPr fontId="1"/>
  </si>
  <si>
    <t>これは追放の呪文です。この祈祷により、聖職者はその神の命を齎す力を呼び起こし、自然の調和を回復してアンデッドを滅ぼします。この祈祷は、彼らが追放に抵抗できない限り、アンデッドを直ちに滅ぼします。</t>
    <rPh sb="25" eb="26">
      <t>カミ</t>
    </rPh>
    <rPh sb="27" eb="28">
      <t>イノチ</t>
    </rPh>
    <rPh sb="29" eb="30">
      <t>モタラ</t>
    </rPh>
    <rPh sb="31" eb="32">
      <t>チカラ</t>
    </rPh>
    <rPh sb="33" eb="34">
      <t>ヨ</t>
    </rPh>
    <rPh sb="35" eb="36">
      <t>オ</t>
    </rPh>
    <rPh sb="39" eb="41">
      <t>シゼン</t>
    </rPh>
    <rPh sb="42" eb="44">
      <t>チョウワ</t>
    </rPh>
    <rPh sb="45" eb="47">
      <t>カイフク</t>
    </rPh>
    <rPh sb="55" eb="56">
      <t>ホロ</t>
    </rPh>
    <rPh sb="63" eb="65">
      <t>キトウ</t>
    </rPh>
    <rPh sb="67" eb="68">
      <t>カレ</t>
    </rPh>
    <rPh sb="70" eb="72">
      <t>ツイホウ</t>
    </rPh>
    <rPh sb="73" eb="75">
      <t>テイコウ</t>
    </rPh>
    <rPh sb="79" eb="80">
      <t>カギ</t>
    </rPh>
    <rPh sb="88" eb="89">
      <t>タダ</t>
    </rPh>
    <rPh sb="91" eb="92">
      <t>ホロ</t>
    </rPh>
    <phoneticPr fontId="1"/>
  </si>
  <si>
    <t>これは追放の呪文です。この祈祷により、聖職者はアンデッドをその神の力の標的とします。多数のアンデッドは、追放に抵抗できない限り傷付けられます。正常な精神を持つアンデッドは、勅令に逆らえず奇妙な行動を取ります。</t>
    <rPh sb="19" eb="22">
      <t>セイショクシャ</t>
    </rPh>
    <rPh sb="31" eb="32">
      <t>カミ</t>
    </rPh>
    <rPh sb="33" eb="34">
      <t>チカラ</t>
    </rPh>
    <rPh sb="35" eb="37">
      <t>ヒョウテキ</t>
    </rPh>
    <rPh sb="71" eb="73">
      <t>セイジョウ</t>
    </rPh>
    <rPh sb="74" eb="76">
      <t>セイシン</t>
    </rPh>
    <rPh sb="77" eb="78">
      <t>モ</t>
    </rPh>
    <rPh sb="86" eb="88">
      <t>チョクレイ</t>
    </rPh>
    <rPh sb="89" eb="90">
      <t>サカ</t>
    </rPh>
    <rPh sb="93" eb="95">
      <t>キミョウ</t>
    </rPh>
    <rPh sb="96" eb="98">
      <t>コウドウ</t>
    </rPh>
    <rPh sb="99" eb="100">
      <t>ト</t>
    </rPh>
    <phoneticPr fontId="1"/>
  </si>
  <si>
    <t>これは追放の呪文です。この祈祷により、聖職者はその天上の神の力によって、アンデッドを罰します。多数のアンデッドは、追放に抵抗できない限り傷付けられ、その場で静止します。</t>
    <rPh sb="25" eb="27">
      <t>テンジョウ</t>
    </rPh>
    <rPh sb="28" eb="29">
      <t>カミ</t>
    </rPh>
    <rPh sb="76" eb="77">
      <t>バ</t>
    </rPh>
    <rPh sb="78" eb="80">
      <t>セイシ</t>
    </rPh>
    <phoneticPr fontId="1"/>
  </si>
  <si>
    <t>この祈祷の助けにより、兵士たちの士気が向上します。</t>
    <rPh sb="2" eb="4">
      <t>キトウ</t>
    </rPh>
    <rPh sb="5" eb="6">
      <t>タス</t>
    </rPh>
    <rPh sb="11" eb="13">
      <t>ヘイシ</t>
    </rPh>
    <rPh sb="16" eb="18">
      <t>シキ</t>
    </rPh>
    <rPh sb="19" eb="21">
      <t>コウジョウ</t>
    </rPh>
    <phoneticPr fontId="1"/>
  </si>
  <si>
    <t>この祈祷は、神聖なる矢を空から打ち下ろし、呪文に抵抗できなかったデーモンに多大な損害を与えます。</t>
    <rPh sb="2" eb="4">
      <t>キトウ</t>
    </rPh>
    <rPh sb="6" eb="8">
      <t>シンセイ</t>
    </rPh>
    <rPh sb="10" eb="11">
      <t>ヤ</t>
    </rPh>
    <rPh sb="12" eb="13">
      <t>ソラ</t>
    </rPh>
    <rPh sb="15" eb="16">
      <t>ウ</t>
    </rPh>
    <rPh sb="17" eb="18">
      <t>オ</t>
    </rPh>
    <rPh sb="21" eb="23">
      <t>ジュモン</t>
    </rPh>
    <rPh sb="24" eb="26">
      <t>テイコウ</t>
    </rPh>
    <rPh sb="37" eb="39">
      <t>タダイ</t>
    </rPh>
    <rPh sb="40" eb="42">
      <t>ソンガイ</t>
    </rPh>
    <rPh sb="43" eb="44">
      <t>アタ</t>
    </rPh>
    <phoneticPr fontId="1"/>
  </si>
  <si>
    <t>次代の真の神の聖なる御言葉により、聖職者は偽りの請求者たちの聖戦士を怯ませることができます。</t>
    <rPh sb="0" eb="2">
      <t>ジダイ</t>
    </rPh>
    <rPh sb="3" eb="4">
      <t>シン</t>
    </rPh>
    <rPh sb="5" eb="6">
      <t>カミ</t>
    </rPh>
    <rPh sb="7" eb="8">
      <t>セイ</t>
    </rPh>
    <rPh sb="10" eb="13">
      <t>オコトバ</t>
    </rPh>
    <rPh sb="17" eb="20">
      <t>セイショクシャ</t>
    </rPh>
    <rPh sb="21" eb="22">
      <t>イツワ</t>
    </rPh>
    <rPh sb="24" eb="27">
      <t>セイキュウシャ</t>
    </rPh>
    <rPh sb="30" eb="32">
      <t>セイセン</t>
    </rPh>
    <rPh sb="32" eb="33">
      <t>シ</t>
    </rPh>
    <rPh sb="34" eb="35">
      <t>ヒル</t>
    </rPh>
    <phoneticPr fontId="1"/>
  </si>
  <si>
    <t>この聖遺物は、次代の神の目にとって神聖ではない全てのものに、盲目、病気、そして死を降りかからせます。</t>
    <rPh sb="2" eb="5">
      <t>セイイブツ</t>
    </rPh>
    <rPh sb="7" eb="9">
      <t>ジダイ</t>
    </rPh>
    <rPh sb="10" eb="11">
      <t>カミ</t>
    </rPh>
    <rPh sb="12" eb="13">
      <t>メ</t>
    </rPh>
    <rPh sb="17" eb="19">
      <t>シンセイ</t>
    </rPh>
    <rPh sb="23" eb="24">
      <t>スベ</t>
    </rPh>
    <rPh sb="30" eb="32">
      <t>モウモク</t>
    </rPh>
    <rPh sb="33" eb="35">
      <t>ビョウキ</t>
    </rPh>
    <rPh sb="39" eb="40">
      <t>シ</t>
    </rPh>
    <rPh sb="41" eb="42">
      <t>フ</t>
    </rPh>
    <phoneticPr fontId="1"/>
  </si>
  <si>
    <t>詠唱した聖職者への全ての危害は、敵の真っ只中へ神聖なる矢が打ち下ろされる要因となります。</t>
    <rPh sb="0" eb="2">
      <t>エイショウ</t>
    </rPh>
    <rPh sb="4" eb="7">
      <t>セイショクシャ</t>
    </rPh>
    <rPh sb="9" eb="10">
      <t>スベ</t>
    </rPh>
    <rPh sb="12" eb="14">
      <t>キガイ</t>
    </rPh>
    <rPh sb="16" eb="17">
      <t>テキ</t>
    </rPh>
    <rPh sb="18" eb="19">
      <t>マ</t>
    </rPh>
    <rPh sb="20" eb="22">
      <t>タダナカ</t>
    </rPh>
    <rPh sb="23" eb="25">
      <t>シンセイ</t>
    </rPh>
    <rPh sb="27" eb="28">
      <t>ヤ</t>
    </rPh>
    <rPh sb="29" eb="30">
      <t>ウ</t>
    </rPh>
    <rPh sb="31" eb="32">
      <t>オ</t>
    </rPh>
    <rPh sb="36" eb="38">
      <t>ヨウイン</t>
    </rPh>
    <phoneticPr fontId="1"/>
  </si>
  <si>
    <t>これはBlessingの祈祷と同等ですが、これは戦場に居る全ての神聖なユニットに影響を及ぼします。</t>
    <rPh sb="12" eb="14">
      <t>キトウ</t>
    </rPh>
    <rPh sb="15" eb="17">
      <t>ドウトウ</t>
    </rPh>
    <rPh sb="24" eb="26">
      <t>センジョウ</t>
    </rPh>
    <rPh sb="27" eb="28">
      <t>イ</t>
    </rPh>
    <rPh sb="29" eb="30">
      <t>スベ</t>
    </rPh>
    <rPh sb="32" eb="34">
      <t>シンセイ</t>
    </rPh>
    <rPh sb="40" eb="42">
      <t>エイキョウ</t>
    </rPh>
    <rPh sb="43" eb="44">
      <t>オヨ</t>
    </rPh>
    <phoneticPr fontId="1"/>
  </si>
  <si>
    <t>聖職者は最も神聖なる祈祷を囁き、異教徒を神聖なる矢で打ち据えます。</t>
    <rPh sb="0" eb="3">
      <t>セイショクシャ</t>
    </rPh>
    <rPh sb="4" eb="5">
      <t>モット</t>
    </rPh>
    <rPh sb="6" eb="8">
      <t>シンセイ</t>
    </rPh>
    <rPh sb="10" eb="12">
      <t>キトウ</t>
    </rPh>
    <rPh sb="13" eb="14">
      <t>ササヤ</t>
    </rPh>
    <rPh sb="16" eb="19">
      <t>イキョウト</t>
    </rPh>
    <rPh sb="20" eb="22">
      <t>シンセイ</t>
    </rPh>
    <rPh sb="24" eb="25">
      <t>ヤ</t>
    </rPh>
    <rPh sb="26" eb="27">
      <t>ウ</t>
    </rPh>
    <rPh sb="28" eb="29">
      <t>ス</t>
    </rPh>
    <phoneticPr fontId="1"/>
  </si>
  <si>
    <t>聖職者は最も神聖なる祈祷を囁き、異教徒を神聖なる矢で打ち据えます。</t>
    <phoneticPr fontId="1"/>
  </si>
  <si>
    <t>聖職者は最も神聖なる祈祷を囁き、異教徒を神聖なる矢で打ち据えます。この天罰を生き延びたものは、長時間に渡り麻痺させられる危険にも晒されます。</t>
    <rPh sb="35" eb="37">
      <t>テンバツ</t>
    </rPh>
    <rPh sb="38" eb="39">
      <t>イ</t>
    </rPh>
    <rPh sb="40" eb="41">
      <t>ノ</t>
    </rPh>
    <rPh sb="47" eb="50">
      <t>チョウジカン</t>
    </rPh>
    <rPh sb="51" eb="52">
      <t>ワタ</t>
    </rPh>
    <rPh sb="53" eb="55">
      <t>マヒ</t>
    </rPh>
    <rPh sb="60" eb="62">
      <t>キケン</t>
    </rPh>
    <rPh sb="64" eb="65">
      <t>サラ</t>
    </rPh>
    <phoneticPr fontId="1"/>
  </si>
  <si>
    <t>聖職者は最も神聖なる祈祷を囁き、異教徒を神聖なる矢で打ち据えます。この天罰を生き延びたものは、石化させられる危険にも晒されます。</t>
    <rPh sb="0" eb="3">
      <t>セイショクシャ</t>
    </rPh>
    <rPh sb="4" eb="5">
      <t>モット</t>
    </rPh>
    <rPh sb="6" eb="8">
      <t>シンセイ</t>
    </rPh>
    <rPh sb="10" eb="12">
      <t>キトウ</t>
    </rPh>
    <rPh sb="13" eb="14">
      <t>ササヤ</t>
    </rPh>
    <rPh sb="16" eb="19">
      <t>イキョウト</t>
    </rPh>
    <rPh sb="20" eb="22">
      <t>シンセイ</t>
    </rPh>
    <rPh sb="24" eb="25">
      <t>ヤ</t>
    </rPh>
    <rPh sb="26" eb="27">
      <t>ウ</t>
    </rPh>
    <rPh sb="28" eb="29">
      <t>ス</t>
    </rPh>
    <rPh sb="35" eb="37">
      <t>テンバツ</t>
    </rPh>
    <rPh sb="38" eb="39">
      <t>イ</t>
    </rPh>
    <rPh sb="40" eb="41">
      <t>ノ</t>
    </rPh>
    <rPh sb="47" eb="49">
      <t>セキカ</t>
    </rPh>
    <rPh sb="54" eb="56">
      <t>キケン</t>
    </rPh>
    <rPh sb="58" eb="59">
      <t>サラ</t>
    </rPh>
    <phoneticPr fontId="1"/>
  </si>
  <si>
    <t>聖職者は最も神聖なる祈祷を囁き、異教徒を神聖なる矢で打ち据えます。この祈祷は死を吹き込まれており、影響を受けたものは即死するか、少なくとも死に抗うことによって疲弊します。</t>
    <rPh sb="35" eb="37">
      <t>キトウ</t>
    </rPh>
    <rPh sb="38" eb="39">
      <t>シ</t>
    </rPh>
    <rPh sb="40" eb="41">
      <t>フ</t>
    </rPh>
    <rPh sb="42" eb="43">
      <t>コ</t>
    </rPh>
    <rPh sb="49" eb="51">
      <t>エイキョウ</t>
    </rPh>
    <rPh sb="52" eb="53">
      <t>ウ</t>
    </rPh>
    <rPh sb="58" eb="60">
      <t>ソクシ</t>
    </rPh>
    <rPh sb="64" eb="65">
      <t>スク</t>
    </rPh>
    <rPh sb="69" eb="70">
      <t>シ</t>
    </rPh>
    <rPh sb="71" eb="72">
      <t>アラガ</t>
    </rPh>
    <rPh sb="79" eb="81">
      <t>ヒヘイ</t>
    </rPh>
    <phoneticPr fontId="1"/>
  </si>
  <si>
    <t>聖職者は最も神聖なる祈祷を囁き、異教徒を神聖なる矢で打ち据えます。この天罰の影響を受けて生き残ったものは、その残る生涯に渡って胸の傷を負います。</t>
    <rPh sb="35" eb="37">
      <t>テンバツ</t>
    </rPh>
    <rPh sb="38" eb="40">
      <t>エイキョウ</t>
    </rPh>
    <rPh sb="41" eb="42">
      <t>ウ</t>
    </rPh>
    <rPh sb="44" eb="45">
      <t>イ</t>
    </rPh>
    <rPh sb="46" eb="47">
      <t>ノコ</t>
    </rPh>
    <rPh sb="55" eb="56">
      <t>ノコ</t>
    </rPh>
    <rPh sb="57" eb="59">
      <t>ショウガイ</t>
    </rPh>
    <rPh sb="60" eb="61">
      <t>ワタ</t>
    </rPh>
    <rPh sb="63" eb="64">
      <t>ムネ</t>
    </rPh>
    <rPh sb="65" eb="66">
      <t>キズ</t>
    </rPh>
    <rPh sb="67" eb="68">
      <t>オ</t>
    </rPh>
    <phoneticPr fontId="1"/>
  </si>
  <si>
    <t>この祈祷はSermon of Courageと同様の効果を持ちますが、これは戦場に居る全ての味方ユニットに影響を及ぼします。</t>
    <rPh sb="2" eb="4">
      <t>キトウ</t>
    </rPh>
    <rPh sb="23" eb="25">
      <t>ドウヨウ</t>
    </rPh>
    <rPh sb="26" eb="28">
      <t>コウカ</t>
    </rPh>
    <rPh sb="29" eb="30">
      <t>モ</t>
    </rPh>
    <rPh sb="38" eb="40">
      <t>センジョウ</t>
    </rPh>
    <rPh sb="41" eb="42">
      <t>イ</t>
    </rPh>
    <rPh sb="43" eb="44">
      <t>スベ</t>
    </rPh>
    <rPh sb="46" eb="48">
      <t>ミカタ</t>
    </rPh>
    <rPh sb="53" eb="55">
      <t>エイキョウ</t>
    </rPh>
    <rPh sb="56" eb="57">
      <t>オヨ</t>
    </rPh>
    <phoneticPr fontId="1"/>
  </si>
  <si>
    <t>聖職者はその神の神聖なる力を戦場へと引き入れます。味方の下級聖職者全員は、戦闘終了まで聖職者の技能が向上します。</t>
    <rPh sb="0" eb="3">
      <t>セイショクシャ</t>
    </rPh>
    <rPh sb="6" eb="7">
      <t>カミ</t>
    </rPh>
    <rPh sb="8" eb="10">
      <t>シンセイ</t>
    </rPh>
    <rPh sb="12" eb="13">
      <t>チカラ</t>
    </rPh>
    <rPh sb="14" eb="16">
      <t>センジョウ</t>
    </rPh>
    <rPh sb="18" eb="19">
      <t>ヒ</t>
    </rPh>
    <rPh sb="20" eb="21">
      <t>イ</t>
    </rPh>
    <rPh sb="25" eb="27">
      <t>ミカタ</t>
    </rPh>
    <rPh sb="28" eb="30">
      <t>カキュウ</t>
    </rPh>
    <rPh sb="30" eb="33">
      <t>セイショクシャ</t>
    </rPh>
    <rPh sb="33" eb="35">
      <t>ゼンイン</t>
    </rPh>
    <rPh sb="37" eb="39">
      <t>セントウ</t>
    </rPh>
    <rPh sb="39" eb="41">
      <t>シュウリョウ</t>
    </rPh>
    <rPh sb="43" eb="46">
      <t>セイショクシャ</t>
    </rPh>
    <rPh sb="47" eb="49">
      <t>ギノウ</t>
    </rPh>
    <rPh sb="50" eb="52">
      <t>コウジョウ</t>
    </rPh>
    <phoneticPr fontId="1"/>
  </si>
  <si>
    <t>六つの燃え盛る火の粉が、魔術師の手から発射されます。これらの火の粉は非常に限定的な装甲貫通力しか持たず、武装した部隊には通用しません。</t>
    <rPh sb="0" eb="1">
      <t>ムッ</t>
    </rPh>
    <rPh sb="3" eb="4">
      <t>モ</t>
    </rPh>
    <rPh sb="5" eb="6">
      <t>サカ</t>
    </rPh>
    <rPh sb="7" eb="8">
      <t>ヒ</t>
    </rPh>
    <rPh sb="9" eb="10">
      <t>コ</t>
    </rPh>
    <rPh sb="12" eb="15">
      <t>マジュツシ</t>
    </rPh>
    <rPh sb="16" eb="17">
      <t>テ</t>
    </rPh>
    <rPh sb="19" eb="21">
      <t>ハッシャ</t>
    </rPh>
    <rPh sb="30" eb="31">
      <t>ヒ</t>
    </rPh>
    <rPh sb="32" eb="33">
      <t>コ</t>
    </rPh>
    <rPh sb="34" eb="36">
      <t>ヒジョウ</t>
    </rPh>
    <rPh sb="37" eb="40">
      <t>ゲンテイテキ</t>
    </rPh>
    <rPh sb="41" eb="43">
      <t>ソウコウ</t>
    </rPh>
    <rPh sb="43" eb="45">
      <t>カンツウ</t>
    </rPh>
    <rPh sb="45" eb="46">
      <t>リョク</t>
    </rPh>
    <rPh sb="48" eb="49">
      <t>モ</t>
    </rPh>
    <rPh sb="52" eb="54">
      <t>ブソウ</t>
    </rPh>
    <rPh sb="56" eb="58">
      <t>ブタイ</t>
    </rPh>
    <rPh sb="60" eb="62">
      <t>ツウヨウ</t>
    </rPh>
    <phoneticPr fontId="1"/>
  </si>
  <si>
    <t>空気の盾は、術者の頭上で空気を固形化させ、彼を飛んでくる弾から守ります。</t>
    <rPh sb="0" eb="2">
      <t>クウキ</t>
    </rPh>
    <rPh sb="3" eb="4">
      <t>タテ</t>
    </rPh>
    <rPh sb="6" eb="7">
      <t>ジュツ</t>
    </rPh>
    <rPh sb="7" eb="8">
      <t>シャ</t>
    </rPh>
    <rPh sb="9" eb="11">
      <t>ズジョウ</t>
    </rPh>
    <rPh sb="12" eb="14">
      <t>クウキ</t>
    </rPh>
    <rPh sb="15" eb="18">
      <t>コケイカ</t>
    </rPh>
    <rPh sb="21" eb="22">
      <t>カレ</t>
    </rPh>
    <rPh sb="23" eb="24">
      <t>ト</t>
    </rPh>
    <rPh sb="28" eb="29">
      <t>タマ</t>
    </rPh>
    <rPh sb="31" eb="32">
      <t>マモ</t>
    </rPh>
    <phoneticPr fontId="1"/>
  </si>
  <si>
    <t>魔術師は敵に触れ、深刻な凍傷を負わせて時にはそれにより死に至らしめます。この強力な攻撃に対して防具は何の保護も提供しないため、この呪文は効果的です。その一方で、激しい戦いの最中に敵に直接触れるのは、非常に困難なことかもしれません。</t>
    <rPh sb="0" eb="3">
      <t>マジュツシ</t>
    </rPh>
    <rPh sb="4" eb="5">
      <t>テキ</t>
    </rPh>
    <rPh sb="6" eb="7">
      <t>フ</t>
    </rPh>
    <rPh sb="9" eb="11">
      <t>シンコク</t>
    </rPh>
    <rPh sb="12" eb="14">
      <t>トウショウ</t>
    </rPh>
    <rPh sb="15" eb="16">
      <t>オ</t>
    </rPh>
    <rPh sb="19" eb="20">
      <t>トキ</t>
    </rPh>
    <rPh sb="27" eb="28">
      <t>シ</t>
    </rPh>
    <rPh sb="29" eb="30">
      <t>イタ</t>
    </rPh>
    <rPh sb="38" eb="40">
      <t>キョウリョク</t>
    </rPh>
    <rPh sb="41" eb="43">
      <t>コウゲキ</t>
    </rPh>
    <rPh sb="44" eb="45">
      <t>タイ</t>
    </rPh>
    <rPh sb="47" eb="49">
      <t>ボウグ</t>
    </rPh>
    <rPh sb="50" eb="51">
      <t>ナン</t>
    </rPh>
    <rPh sb="52" eb="54">
      <t>ホゴ</t>
    </rPh>
    <rPh sb="55" eb="57">
      <t>テイキョウ</t>
    </rPh>
    <rPh sb="65" eb="67">
      <t>ジュモン</t>
    </rPh>
    <rPh sb="68" eb="71">
      <t>コウカテキ</t>
    </rPh>
    <rPh sb="76" eb="78">
      <t>イッポウ</t>
    </rPh>
    <rPh sb="80" eb="81">
      <t>ハゲ</t>
    </rPh>
    <rPh sb="83" eb="84">
      <t>タタカ</t>
    </rPh>
    <rPh sb="86" eb="88">
      <t>サナカ</t>
    </rPh>
    <rPh sb="89" eb="90">
      <t>テキ</t>
    </rPh>
    <rPh sb="91" eb="93">
      <t>チョクセツ</t>
    </rPh>
    <rPh sb="93" eb="94">
      <t>フ</t>
    </rPh>
    <rPh sb="99" eb="101">
      <t>ヒジョウ</t>
    </rPh>
    <rPh sb="102" eb="104">
      <t>コンナン</t>
    </rPh>
    <phoneticPr fontId="1"/>
  </si>
  <si>
    <t>術者は敵に向けて複数の石を投射します。これらの石片はあまり強力ではありませんが、軽装のユニットを酷く傷付けることはできます。投射される石片の数は、術者の技量に依存します。</t>
    <rPh sb="0" eb="1">
      <t>ジュツ</t>
    </rPh>
    <rPh sb="1" eb="2">
      <t>シャ</t>
    </rPh>
    <rPh sb="3" eb="4">
      <t>テキ</t>
    </rPh>
    <rPh sb="5" eb="6">
      <t>ム</t>
    </rPh>
    <rPh sb="8" eb="10">
      <t>フクスウ</t>
    </rPh>
    <rPh sb="11" eb="12">
      <t>イシ</t>
    </rPh>
    <rPh sb="13" eb="15">
      <t>トウシャ</t>
    </rPh>
    <rPh sb="23" eb="24">
      <t>セキ</t>
    </rPh>
    <rPh sb="24" eb="25">
      <t>ヘン</t>
    </rPh>
    <rPh sb="29" eb="31">
      <t>キョウリョク</t>
    </rPh>
    <rPh sb="40" eb="42">
      <t>ケイソウ</t>
    </rPh>
    <rPh sb="48" eb="49">
      <t>ヒド</t>
    </rPh>
    <rPh sb="50" eb="52">
      <t>キズツ</t>
    </rPh>
    <rPh sb="62" eb="64">
      <t>トウシャ</t>
    </rPh>
    <rPh sb="67" eb="68">
      <t>セキ</t>
    </rPh>
    <rPh sb="68" eb="69">
      <t>ヘン</t>
    </rPh>
    <rPh sb="70" eb="71">
      <t>カズ</t>
    </rPh>
    <rPh sb="73" eb="74">
      <t>ジュツ</t>
    </rPh>
    <rPh sb="74" eb="75">
      <t>シャ</t>
    </rPh>
    <rPh sb="76" eb="78">
      <t>ギリョウ</t>
    </rPh>
    <rPh sb="79" eb="81">
      <t>イゾン</t>
    </rPh>
    <phoneticPr fontId="1"/>
  </si>
  <si>
    <t>術者の左手は致命的なものになり、触れるもの全てを灰に変えることができます。この呪文の力は限定的ですが、防護を無視します。</t>
    <rPh sb="0" eb="1">
      <t>ジュツ</t>
    </rPh>
    <rPh sb="1" eb="2">
      <t>シャ</t>
    </rPh>
    <rPh sb="3" eb="5">
      <t>ヒダリテ</t>
    </rPh>
    <rPh sb="6" eb="9">
      <t>チメイテキ</t>
    </rPh>
    <rPh sb="16" eb="17">
      <t>フ</t>
    </rPh>
    <rPh sb="21" eb="22">
      <t>スベ</t>
    </rPh>
    <rPh sb="24" eb="25">
      <t>ハイ</t>
    </rPh>
    <rPh sb="26" eb="27">
      <t>カ</t>
    </rPh>
    <rPh sb="39" eb="41">
      <t>ジュモン</t>
    </rPh>
    <rPh sb="42" eb="43">
      <t>チカラ</t>
    </rPh>
    <rPh sb="44" eb="47">
      <t>ゲンテイテキ</t>
    </rPh>
    <rPh sb="51" eb="53">
      <t>ボウゴ</t>
    </rPh>
    <rPh sb="54" eb="56">
      <t>ムシ</t>
    </rPh>
    <phoneticPr fontId="1"/>
  </si>
  <si>
    <t>この催眠光線は、魔術師の前に居る少数の敵に影響を及ぼします。抵抗に失敗したものは、即座に魔法的な微睡に落ちます。</t>
    <rPh sb="2" eb="4">
      <t>サイミン</t>
    </rPh>
    <rPh sb="4" eb="6">
      <t>コウセン</t>
    </rPh>
    <rPh sb="8" eb="11">
      <t>マジュツシ</t>
    </rPh>
    <rPh sb="12" eb="13">
      <t>マエ</t>
    </rPh>
    <rPh sb="14" eb="15">
      <t>イ</t>
    </rPh>
    <rPh sb="16" eb="18">
      <t>ショウスウ</t>
    </rPh>
    <rPh sb="19" eb="20">
      <t>テキ</t>
    </rPh>
    <rPh sb="21" eb="23">
      <t>エイキョウ</t>
    </rPh>
    <rPh sb="24" eb="25">
      <t>オヨ</t>
    </rPh>
    <rPh sb="30" eb="32">
      <t>テイコウ</t>
    </rPh>
    <rPh sb="33" eb="35">
      <t>シッパイ</t>
    </rPh>
    <rPh sb="41" eb="43">
      <t>ソクザ</t>
    </rPh>
    <rPh sb="44" eb="46">
      <t>マホウ</t>
    </rPh>
    <rPh sb="46" eb="47">
      <t>テキ</t>
    </rPh>
    <rPh sb="48" eb="50">
      <t>マドロミ</t>
    </rPh>
    <rPh sb="51" eb="52">
      <t>オ</t>
    </rPh>
    <phoneticPr fontId="1"/>
  </si>
  <si>
    <t>Bleedの呪文は、犠牲者の鼻、耳、そして口から血を噴出させます。これは緩慢で苦痛を伴う死です。魔法抵抗力はこの影響を無効化できます。</t>
    <rPh sb="6" eb="8">
      <t>ジュモン</t>
    </rPh>
    <rPh sb="10" eb="13">
      <t>ギセイシャ</t>
    </rPh>
    <rPh sb="14" eb="15">
      <t>ハナ</t>
    </rPh>
    <rPh sb="16" eb="17">
      <t>ミミ</t>
    </rPh>
    <rPh sb="21" eb="22">
      <t>クチ</t>
    </rPh>
    <rPh sb="24" eb="25">
      <t>チ</t>
    </rPh>
    <rPh sb="26" eb="28">
      <t>フキダ</t>
    </rPh>
    <rPh sb="36" eb="38">
      <t>カンマン</t>
    </rPh>
    <rPh sb="39" eb="41">
      <t>クツウ</t>
    </rPh>
    <rPh sb="42" eb="43">
      <t>トモナ</t>
    </rPh>
    <rPh sb="44" eb="45">
      <t>シ</t>
    </rPh>
    <rPh sb="48" eb="50">
      <t>マホウ</t>
    </rPh>
    <rPh sb="50" eb="52">
      <t>テイコウ</t>
    </rPh>
    <rPh sb="52" eb="53">
      <t>リョク</t>
    </rPh>
    <rPh sb="56" eb="58">
      <t>エイキョウ</t>
    </rPh>
    <rPh sb="59" eb="62">
      <t>ムコウカ</t>
    </rPh>
    <phoneticPr fontId="1"/>
  </si>
  <si>
    <t>術者はMonster Boarを召喚し、それを荒らさせるために遠方の州へと送り込みます。この猪は、Lady of the Huntによって気に障る農民たちの農地を荒らすために派遣されたMonster Boarの子孫たちです。この猪は、発見されて殺されるまで、不安を引き起こします。</t>
    <rPh sb="0" eb="1">
      <t>ジュツ</t>
    </rPh>
    <rPh sb="1" eb="2">
      <t>シャ</t>
    </rPh>
    <rPh sb="16" eb="18">
      <t>ショウカン</t>
    </rPh>
    <rPh sb="23" eb="24">
      <t>ア</t>
    </rPh>
    <rPh sb="31" eb="33">
      <t>エンポウ</t>
    </rPh>
    <rPh sb="34" eb="35">
      <t>シュウ</t>
    </rPh>
    <rPh sb="37" eb="38">
      <t>オク</t>
    </rPh>
    <rPh sb="39" eb="40">
      <t>コ</t>
    </rPh>
    <rPh sb="46" eb="47">
      <t>イノシシ</t>
    </rPh>
    <rPh sb="69" eb="70">
      <t>キ</t>
    </rPh>
    <rPh sb="71" eb="72">
      <t>サワ</t>
    </rPh>
    <rPh sb="73" eb="75">
      <t>ノウミン</t>
    </rPh>
    <rPh sb="78" eb="80">
      <t>ノウチ</t>
    </rPh>
    <rPh sb="81" eb="82">
      <t>ア</t>
    </rPh>
    <rPh sb="87" eb="89">
      <t>ハケン</t>
    </rPh>
    <rPh sb="105" eb="107">
      <t>シソン</t>
    </rPh>
    <rPh sb="114" eb="115">
      <t>イノシシ</t>
    </rPh>
    <rPh sb="117" eb="119">
      <t>ハッケン</t>
    </rPh>
    <rPh sb="122" eb="123">
      <t>コロ</t>
    </rPh>
    <rPh sb="129" eb="131">
      <t>フアン</t>
    </rPh>
    <rPh sb="132" eb="133">
      <t>ヒ</t>
    </rPh>
    <rPh sb="134" eb="135">
      <t>オ</t>
    </rPh>
    <phoneticPr fontId="1"/>
  </si>
  <si>
    <t>Revelerは森で野性的な飲み騒ぎを催し、その最高潮の大詰めに処女を生贄とします。この飲み騒ぎは無遠慮な姦淫を目当てとしたSatyrを惹きつけます。飲み騒ぎの間に、六人の女性は野生の狂気に襲われ、全ての衣服と文明的な行いを引き裂き、荒れ狂うMaenadとして野生へと変じます。Satyrは、さらに多くの女性を誘惑するために飲み騒ぎの後も残ります。</t>
    <rPh sb="8" eb="9">
      <t>モリ</t>
    </rPh>
    <rPh sb="10" eb="13">
      <t>ヤセイテキ</t>
    </rPh>
    <rPh sb="14" eb="15">
      <t>ノ</t>
    </rPh>
    <rPh sb="16" eb="17">
      <t>サワ</t>
    </rPh>
    <rPh sb="19" eb="20">
      <t>モヨオ</t>
    </rPh>
    <rPh sb="24" eb="27">
      <t>サイコウチョウ</t>
    </rPh>
    <rPh sb="28" eb="30">
      <t>オオヅ</t>
    </rPh>
    <rPh sb="32" eb="34">
      <t>ショジョ</t>
    </rPh>
    <rPh sb="35" eb="37">
      <t>イケニエ</t>
    </rPh>
    <rPh sb="44" eb="45">
      <t>ノ</t>
    </rPh>
    <rPh sb="46" eb="47">
      <t>サワ</t>
    </rPh>
    <rPh sb="49" eb="50">
      <t>ム</t>
    </rPh>
    <rPh sb="50" eb="52">
      <t>エンリョ</t>
    </rPh>
    <rPh sb="53" eb="55">
      <t>カンイン</t>
    </rPh>
    <rPh sb="56" eb="58">
      <t>メア</t>
    </rPh>
    <rPh sb="68" eb="69">
      <t>ヒ</t>
    </rPh>
    <rPh sb="75" eb="76">
      <t>ノ</t>
    </rPh>
    <rPh sb="77" eb="78">
      <t>サワ</t>
    </rPh>
    <rPh sb="80" eb="81">
      <t>アイダ</t>
    </rPh>
    <rPh sb="83" eb="85">
      <t>ロクニン</t>
    </rPh>
    <rPh sb="86" eb="88">
      <t>ジョセイ</t>
    </rPh>
    <rPh sb="89" eb="91">
      <t>ヤセイ</t>
    </rPh>
    <rPh sb="92" eb="94">
      <t>キョウキ</t>
    </rPh>
    <rPh sb="95" eb="96">
      <t>オソ</t>
    </rPh>
    <rPh sb="99" eb="100">
      <t>スベ</t>
    </rPh>
    <rPh sb="102" eb="104">
      <t>イフク</t>
    </rPh>
    <rPh sb="105" eb="108">
      <t>ブンメイテキ</t>
    </rPh>
    <rPh sb="109" eb="110">
      <t>オコナ</t>
    </rPh>
    <rPh sb="112" eb="113">
      <t>ヒ</t>
    </rPh>
    <rPh sb="114" eb="115">
      <t>サ</t>
    </rPh>
    <rPh sb="117" eb="118">
      <t>ア</t>
    </rPh>
    <rPh sb="119" eb="120">
      <t>クル</t>
    </rPh>
    <rPh sb="130" eb="132">
      <t>ヤセイ</t>
    </rPh>
    <rPh sb="134" eb="135">
      <t>ヘン</t>
    </rPh>
    <rPh sb="149" eb="150">
      <t>オオ</t>
    </rPh>
    <rPh sb="152" eb="154">
      <t>ジョセイ</t>
    </rPh>
    <rPh sb="155" eb="157">
      <t>ユウワク</t>
    </rPh>
    <rPh sb="162" eb="163">
      <t>ノ</t>
    </rPh>
    <rPh sb="164" eb="165">
      <t>サワ</t>
    </rPh>
    <rPh sb="167" eb="168">
      <t>アト</t>
    </rPh>
    <rPh sb="169" eb="170">
      <t>ノコ</t>
    </rPh>
    <phoneticPr fontId="1"/>
  </si>
  <si>
    <t>魔術師は霧深いPythiaの沼地へと入り、そこに隠された冥界への入り口を見つけ出します。そこに到着すると、魔術師は門の番人を誘き出し、彼に仕えるよう束縛します。この守護者は、比類なき力と悪意の魔獣です。彼女は神の敵Typhonと、魔物の母Echidnaの間の娘であり、その名をHydraと言います。彼女の下等な親類と同様、彼女は九つの頭を持ちます。しかし、彼女の中央の頭はその父によって祝福されており、不死性を持ちます。それが切り落とされることがあれば、数週間のうちに切り口から新たな体が再成長します。Hydraは神聖な存在です。</t>
    <rPh sb="0" eb="3">
      <t>マジュツシ</t>
    </rPh>
    <rPh sb="4" eb="5">
      <t>キリ</t>
    </rPh>
    <rPh sb="5" eb="6">
      <t>ブカ</t>
    </rPh>
    <rPh sb="14" eb="16">
      <t>ヌマチ</t>
    </rPh>
    <rPh sb="18" eb="19">
      <t>ハイ</t>
    </rPh>
    <rPh sb="24" eb="25">
      <t>カク</t>
    </rPh>
    <rPh sb="28" eb="30">
      <t>メイカイ</t>
    </rPh>
    <rPh sb="32" eb="33">
      <t>イ</t>
    </rPh>
    <rPh sb="34" eb="35">
      <t>グチ</t>
    </rPh>
    <rPh sb="36" eb="37">
      <t>ミ</t>
    </rPh>
    <rPh sb="39" eb="40">
      <t>ダ</t>
    </rPh>
    <rPh sb="47" eb="49">
      <t>トウチャク</t>
    </rPh>
    <rPh sb="53" eb="56">
      <t>マジュツシ</t>
    </rPh>
    <rPh sb="57" eb="58">
      <t>モン</t>
    </rPh>
    <rPh sb="59" eb="61">
      <t>バンニン</t>
    </rPh>
    <rPh sb="62" eb="63">
      <t>オビ</t>
    </rPh>
    <rPh sb="64" eb="65">
      <t>ダ</t>
    </rPh>
    <rPh sb="67" eb="68">
      <t>カレ</t>
    </rPh>
    <rPh sb="69" eb="70">
      <t>ツカ</t>
    </rPh>
    <rPh sb="74" eb="76">
      <t>ソクバク</t>
    </rPh>
    <rPh sb="82" eb="85">
      <t>シュゴシャ</t>
    </rPh>
    <rPh sb="87" eb="89">
      <t>ヒルイ</t>
    </rPh>
    <rPh sb="91" eb="92">
      <t>チカラ</t>
    </rPh>
    <rPh sb="93" eb="95">
      <t>アクイ</t>
    </rPh>
    <rPh sb="96" eb="98">
      <t>マジュウ</t>
    </rPh>
    <rPh sb="101" eb="103">
      <t>カノジョ</t>
    </rPh>
    <rPh sb="104" eb="105">
      <t>カミ</t>
    </rPh>
    <rPh sb="106" eb="107">
      <t>テキ</t>
    </rPh>
    <rPh sb="115" eb="117">
      <t>マモノ</t>
    </rPh>
    <rPh sb="118" eb="119">
      <t>ハハ</t>
    </rPh>
    <rPh sb="127" eb="128">
      <t>アイダ</t>
    </rPh>
    <rPh sb="129" eb="130">
      <t>ムスメ</t>
    </rPh>
    <rPh sb="136" eb="137">
      <t>ナ</t>
    </rPh>
    <rPh sb="144" eb="145">
      <t>イ</t>
    </rPh>
    <rPh sb="149" eb="151">
      <t>カノジョ</t>
    </rPh>
    <rPh sb="152" eb="154">
      <t>カトウ</t>
    </rPh>
    <rPh sb="155" eb="157">
      <t>シンルイ</t>
    </rPh>
    <rPh sb="158" eb="160">
      <t>ドウヨウ</t>
    </rPh>
    <rPh sb="161" eb="163">
      <t>カノジョ</t>
    </rPh>
    <rPh sb="164" eb="165">
      <t>ココノ</t>
    </rPh>
    <rPh sb="167" eb="168">
      <t>アタマ</t>
    </rPh>
    <rPh sb="169" eb="170">
      <t>モ</t>
    </rPh>
    <rPh sb="178" eb="180">
      <t>カノジョ</t>
    </rPh>
    <rPh sb="181" eb="183">
      <t>チュウオウ</t>
    </rPh>
    <rPh sb="184" eb="185">
      <t>アタマ</t>
    </rPh>
    <rPh sb="188" eb="189">
      <t>チチ</t>
    </rPh>
    <rPh sb="193" eb="195">
      <t>シュクフク</t>
    </rPh>
    <rPh sb="201" eb="204">
      <t>フシセイ</t>
    </rPh>
    <rPh sb="205" eb="206">
      <t>モ</t>
    </rPh>
    <rPh sb="213" eb="214">
      <t>キ</t>
    </rPh>
    <rPh sb="215" eb="216">
      <t>オ</t>
    </rPh>
    <rPh sb="227" eb="230">
      <t>スウシュウカン</t>
    </rPh>
    <rPh sb="234" eb="235">
      <t>キ</t>
    </rPh>
    <rPh sb="236" eb="237">
      <t>クチ</t>
    </rPh>
    <rPh sb="239" eb="240">
      <t>アラ</t>
    </rPh>
    <rPh sb="242" eb="243">
      <t>カラダ</t>
    </rPh>
    <rPh sb="244" eb="247">
      <t>サイセイチョウ</t>
    </rPh>
    <rPh sb="257" eb="259">
      <t>シンセイ</t>
    </rPh>
    <rPh sb="260" eb="262">
      <t>ソンザイ</t>
    </rPh>
    <phoneticPr fontId="1"/>
  </si>
  <si>
    <t>Serpent Priestは、一部の兵士にSacred Swampの有毒なる煙霧からの保護を与えます。</t>
    <rPh sb="16" eb="18">
      <t>イチブ</t>
    </rPh>
    <rPh sb="19" eb="21">
      <t>ヘイシ</t>
    </rPh>
    <rPh sb="35" eb="37">
      <t>ユウドク</t>
    </rPh>
    <rPh sb="39" eb="41">
      <t>エンム</t>
    </rPh>
    <rPh sb="44" eb="46">
      <t>ホゴ</t>
    </rPh>
    <rPh sb="47" eb="48">
      <t>アタ</t>
    </rPh>
    <phoneticPr fontId="1"/>
  </si>
  <si>
    <t>Hamadryadは、緑の魔法に長けた賢明なる存在で、一部の者は彼女らを森の守護者だと言います。しかし、Hamadryadから助言を求めることは、多くの場合Hamadryadの枝の上に座り、騒々しくお喋りをするHarpyの群れが存在するために、極めて困難なことになり得ます。</t>
    <rPh sb="11" eb="12">
      <t>ミドリ</t>
    </rPh>
    <rPh sb="13" eb="15">
      <t>マホウ</t>
    </rPh>
    <rPh sb="16" eb="17">
      <t>タ</t>
    </rPh>
    <rPh sb="19" eb="21">
      <t>ケンメイ</t>
    </rPh>
    <rPh sb="23" eb="25">
      <t>ソンザイ</t>
    </rPh>
    <rPh sb="27" eb="29">
      <t>イチブ</t>
    </rPh>
    <rPh sb="30" eb="31">
      <t>モノ</t>
    </rPh>
    <rPh sb="32" eb="34">
      <t>カノジョ</t>
    </rPh>
    <rPh sb="36" eb="37">
      <t>モリ</t>
    </rPh>
    <rPh sb="38" eb="41">
      <t>シュゴシャ</t>
    </rPh>
    <rPh sb="43" eb="44">
      <t>イ</t>
    </rPh>
    <rPh sb="63" eb="65">
      <t>ジョゲン</t>
    </rPh>
    <rPh sb="66" eb="67">
      <t>モト</t>
    </rPh>
    <rPh sb="88" eb="89">
      <t>エダ</t>
    </rPh>
    <rPh sb="90" eb="91">
      <t>ウエ</t>
    </rPh>
    <rPh sb="92" eb="93">
      <t>スワ</t>
    </rPh>
    <rPh sb="95" eb="97">
      <t>ソウゾウ</t>
    </rPh>
    <rPh sb="100" eb="101">
      <t>シャベ</t>
    </rPh>
    <rPh sb="111" eb="112">
      <t>ム</t>
    </rPh>
    <rPh sb="114" eb="116">
      <t>ソンザイ</t>
    </rPh>
    <rPh sb="122" eb="123">
      <t>キワ</t>
    </rPh>
    <rPh sb="125" eb="127">
      <t>コンナン</t>
    </rPh>
    <rPh sb="133" eb="134">
      <t>エ</t>
    </rPh>
    <phoneticPr fontId="1"/>
  </si>
  <si>
    <t>旧教徒の聖職者は、Larを召喚し、帝国の使用人に加わるよう説得します。Larは田園の精霊、家庭の神です。良く扱われていれば、彼らは自分たちの住む農場に幸福を齎します。</t>
    <rPh sb="0" eb="3">
      <t>キュウキョウト</t>
    </rPh>
    <rPh sb="4" eb="7">
      <t>セイショクシャ</t>
    </rPh>
    <rPh sb="13" eb="15">
      <t>ショウカン</t>
    </rPh>
    <rPh sb="17" eb="19">
      <t>テイコク</t>
    </rPh>
    <rPh sb="20" eb="22">
      <t>シヨウ</t>
    </rPh>
    <rPh sb="22" eb="23">
      <t>ニン</t>
    </rPh>
    <rPh sb="24" eb="25">
      <t>クワ</t>
    </rPh>
    <rPh sb="29" eb="31">
      <t>セットク</t>
    </rPh>
    <rPh sb="39" eb="41">
      <t>デンエン</t>
    </rPh>
    <rPh sb="42" eb="44">
      <t>セイレイ</t>
    </rPh>
    <rPh sb="45" eb="47">
      <t>カテイ</t>
    </rPh>
    <rPh sb="48" eb="49">
      <t>カミ</t>
    </rPh>
    <rPh sb="52" eb="53">
      <t>ヨ</t>
    </rPh>
    <rPh sb="54" eb="55">
      <t>アツカ</t>
    </rPh>
    <rPh sb="62" eb="63">
      <t>カレ</t>
    </rPh>
    <rPh sb="65" eb="67">
      <t>ジブン</t>
    </rPh>
    <rPh sb="70" eb="71">
      <t>ス</t>
    </rPh>
    <rPh sb="72" eb="74">
      <t>ノウジョウ</t>
    </rPh>
    <rPh sb="75" eb="77">
      <t>コウフク</t>
    </rPh>
    <rPh sb="78" eb="79">
      <t>モタラ</t>
    </rPh>
    <phoneticPr fontId="1"/>
  </si>
  <si>
    <t>術者は、魔法の入れ墨の眠れる力を起動させます。ユニットは限定的な無敵を得て、入れ墨の種類に応じて能力が向上します。馬の入れ墨は防御技能と速度を向上させ、熊の入れ墨は筋力を向上、猪の入れ墨はより強力な無敵、狼の入れ墨は攻撃技能を向上、そして蛇の入れ墨は魔法抵抗力を向上させます。</t>
    <rPh sb="0" eb="1">
      <t>ジュツ</t>
    </rPh>
    <rPh sb="1" eb="2">
      <t>シャ</t>
    </rPh>
    <rPh sb="4" eb="6">
      <t>マホウ</t>
    </rPh>
    <rPh sb="7" eb="8">
      <t>イ</t>
    </rPh>
    <rPh sb="9" eb="10">
      <t>ズミ</t>
    </rPh>
    <rPh sb="11" eb="12">
      <t>ネム</t>
    </rPh>
    <rPh sb="14" eb="15">
      <t>チカラ</t>
    </rPh>
    <rPh sb="16" eb="18">
      <t>キドウ</t>
    </rPh>
    <rPh sb="28" eb="31">
      <t>ゲンテイテキ</t>
    </rPh>
    <rPh sb="32" eb="34">
      <t>ムテキ</t>
    </rPh>
    <rPh sb="35" eb="36">
      <t>エ</t>
    </rPh>
    <rPh sb="38" eb="39">
      <t>イ</t>
    </rPh>
    <rPh sb="40" eb="41">
      <t>ズミ</t>
    </rPh>
    <rPh sb="42" eb="44">
      <t>シュルイ</t>
    </rPh>
    <rPh sb="45" eb="46">
      <t>オウ</t>
    </rPh>
    <rPh sb="48" eb="50">
      <t>ノウリョク</t>
    </rPh>
    <rPh sb="51" eb="53">
      <t>コウジョウ</t>
    </rPh>
    <rPh sb="57" eb="58">
      <t>ウマ</t>
    </rPh>
    <rPh sb="59" eb="60">
      <t>イ</t>
    </rPh>
    <rPh sb="61" eb="62">
      <t>ズミ</t>
    </rPh>
    <rPh sb="63" eb="65">
      <t>ボウギョ</t>
    </rPh>
    <rPh sb="65" eb="67">
      <t>ギノウ</t>
    </rPh>
    <rPh sb="68" eb="70">
      <t>ソクド</t>
    </rPh>
    <rPh sb="71" eb="73">
      <t>コウジョウ</t>
    </rPh>
    <rPh sb="76" eb="77">
      <t>クマ</t>
    </rPh>
    <rPh sb="78" eb="79">
      <t>イ</t>
    </rPh>
    <rPh sb="80" eb="81">
      <t>ズミ</t>
    </rPh>
    <rPh sb="82" eb="84">
      <t>キンリョク</t>
    </rPh>
    <rPh sb="85" eb="87">
      <t>コウジョウ</t>
    </rPh>
    <rPh sb="88" eb="89">
      <t>イノシシ</t>
    </rPh>
    <rPh sb="90" eb="91">
      <t>イ</t>
    </rPh>
    <rPh sb="92" eb="93">
      <t>ズミ</t>
    </rPh>
    <rPh sb="96" eb="98">
      <t>キョウリョク</t>
    </rPh>
    <rPh sb="99" eb="101">
      <t>ムテキ</t>
    </rPh>
    <rPh sb="102" eb="103">
      <t>オオカミ</t>
    </rPh>
    <rPh sb="104" eb="105">
      <t>イ</t>
    </rPh>
    <rPh sb="106" eb="107">
      <t>ズミ</t>
    </rPh>
    <rPh sb="108" eb="110">
      <t>コウゲキ</t>
    </rPh>
    <rPh sb="110" eb="112">
      <t>ギノウ</t>
    </rPh>
    <rPh sb="113" eb="115">
      <t>コウジョウ</t>
    </rPh>
    <rPh sb="119" eb="120">
      <t>ヘビ</t>
    </rPh>
    <rPh sb="121" eb="122">
      <t>イ</t>
    </rPh>
    <rPh sb="123" eb="124">
      <t>ズミ</t>
    </rPh>
    <rPh sb="125" eb="127">
      <t>マホウ</t>
    </rPh>
    <rPh sb="127" eb="129">
      <t>テイコウ</t>
    </rPh>
    <rPh sb="129" eb="130">
      <t>リョク</t>
    </rPh>
    <rPh sb="131" eb="133">
      <t>コウジョウ</t>
    </rPh>
    <phoneticPr fontId="1"/>
  </si>
  <si>
    <t>術者、主にGatuaterは、Great Boarの群れを召喚します。Great Boarは雄牛に匹敵する大きさを持ち、Marverniの民に神聖視されています。</t>
    <rPh sb="0" eb="1">
      <t>ジュツ</t>
    </rPh>
    <rPh sb="1" eb="2">
      <t>シャ</t>
    </rPh>
    <rPh sb="3" eb="4">
      <t>オモ</t>
    </rPh>
    <rPh sb="26" eb="27">
      <t>ム</t>
    </rPh>
    <rPh sb="29" eb="31">
      <t>ショウカン</t>
    </rPh>
    <rPh sb="46" eb="48">
      <t>オウシ</t>
    </rPh>
    <rPh sb="49" eb="51">
      <t>ヒッテキ</t>
    </rPh>
    <rPh sb="53" eb="54">
      <t>オオ</t>
    </rPh>
    <rPh sb="57" eb="58">
      <t>モ</t>
    </rPh>
    <rPh sb="69" eb="70">
      <t>タミ</t>
    </rPh>
    <rPh sb="71" eb="74">
      <t>シンセイシ</t>
    </rPh>
    <phoneticPr fontId="1"/>
  </si>
  <si>
    <t>術者はGreat Boar of Carnutesの一体を召喚します。これらの荘厳なる獣は、神聖なる森の奥深くに住んでいます。彼らは時々森の奥から現れ、Druidの神聖なる木立を点検します。そのように姿を現すことは稀であり、重要な兆候と見なされます。それがただ存在するだけで、悪しき出来事を防ぐと言われています。Great Boar of Carnutesは全ての猪たちの王であり、普通の猪たちはGreat Boar of Carnutesに続くべく、森から絶えず姿を現します。彼らはMarverniの民に神聖視されています。</t>
    <rPh sb="0" eb="1">
      <t>ジュツ</t>
    </rPh>
    <rPh sb="1" eb="2">
      <t>シャ</t>
    </rPh>
    <rPh sb="26" eb="28">
      <t>イッタイ</t>
    </rPh>
    <rPh sb="29" eb="31">
      <t>ショウカン</t>
    </rPh>
    <rPh sb="39" eb="41">
      <t>ショウゴン</t>
    </rPh>
    <rPh sb="43" eb="44">
      <t>ケモノ</t>
    </rPh>
    <rPh sb="46" eb="48">
      <t>シンセイ</t>
    </rPh>
    <rPh sb="50" eb="51">
      <t>モリ</t>
    </rPh>
    <rPh sb="52" eb="54">
      <t>オクフカ</t>
    </rPh>
    <rPh sb="56" eb="57">
      <t>ス</t>
    </rPh>
    <rPh sb="63" eb="64">
      <t>カレ</t>
    </rPh>
    <rPh sb="66" eb="68">
      <t>トキドキ</t>
    </rPh>
    <rPh sb="68" eb="69">
      <t>モリ</t>
    </rPh>
    <rPh sb="70" eb="71">
      <t>オク</t>
    </rPh>
    <rPh sb="73" eb="74">
      <t>アラワ</t>
    </rPh>
    <rPh sb="82" eb="84">
      <t>シンセイ</t>
    </rPh>
    <rPh sb="86" eb="88">
      <t>コダチ</t>
    </rPh>
    <rPh sb="89" eb="91">
      <t>テンケン</t>
    </rPh>
    <rPh sb="100" eb="101">
      <t>スガタ</t>
    </rPh>
    <rPh sb="102" eb="103">
      <t>アラワ</t>
    </rPh>
    <rPh sb="107" eb="108">
      <t>マレ</t>
    </rPh>
    <rPh sb="112" eb="114">
      <t>ジュウヨウ</t>
    </rPh>
    <rPh sb="115" eb="117">
      <t>チョウコウ</t>
    </rPh>
    <rPh sb="118" eb="119">
      <t>ミ</t>
    </rPh>
    <rPh sb="130" eb="132">
      <t>ソンザイ</t>
    </rPh>
    <rPh sb="138" eb="139">
      <t>ア</t>
    </rPh>
    <rPh sb="141" eb="144">
      <t>デキゴト</t>
    </rPh>
    <rPh sb="145" eb="146">
      <t>フセ</t>
    </rPh>
    <rPh sb="148" eb="149">
      <t>イ</t>
    </rPh>
    <rPh sb="179" eb="180">
      <t>スベ</t>
    </rPh>
    <rPh sb="182" eb="183">
      <t>イノシシ</t>
    </rPh>
    <rPh sb="186" eb="187">
      <t>オウ</t>
    </rPh>
    <rPh sb="191" eb="193">
      <t>フツウ</t>
    </rPh>
    <rPh sb="194" eb="195">
      <t>イノシシ</t>
    </rPh>
    <rPh sb="221" eb="222">
      <t>ツヅ</t>
    </rPh>
    <rPh sb="226" eb="227">
      <t>モリ</t>
    </rPh>
    <rPh sb="229" eb="230">
      <t>タ</t>
    </rPh>
    <rPh sb="232" eb="233">
      <t>スガタ</t>
    </rPh>
    <rPh sb="234" eb="235">
      <t>アラワ</t>
    </rPh>
    <rPh sb="239" eb="240">
      <t>カレ</t>
    </rPh>
    <rPh sb="251" eb="252">
      <t>タミ</t>
    </rPh>
    <rPh sb="253" eb="256">
      <t>シンセイシ</t>
    </rPh>
    <phoneticPr fontId="1"/>
  </si>
  <si>
    <t>Huli Jingは狐の霊です。それは複数の尾を持つ銀色の狐の姿を持ちます。彼女らは強い魔力を持ち、美しい女性の姿を取ることができます。Huli Jingは詐欺師であり、概ね気紛れで、根っからの悪戯好きでもあります。彼女らは人間に化け、何も知らない旅人に悪ふざけをしたり、卑しい生まれの農民の出世を助けたり、王国の破滅を画策したりします。Huli Jingは忍びやかで、人間に化けると密偵の技能も持ちます。全てのHuli Jingは強力な緑の魔術師ですが、多くは他の魔法の技能も持ちます。</t>
    <rPh sb="10" eb="11">
      <t>キツネ</t>
    </rPh>
    <rPh sb="12" eb="13">
      <t>レイ</t>
    </rPh>
    <rPh sb="19" eb="21">
      <t>フクスウ</t>
    </rPh>
    <rPh sb="22" eb="23">
      <t>オ</t>
    </rPh>
    <rPh sb="24" eb="25">
      <t>モ</t>
    </rPh>
    <rPh sb="26" eb="28">
      <t>ギンイロ</t>
    </rPh>
    <rPh sb="29" eb="30">
      <t>キツネ</t>
    </rPh>
    <rPh sb="31" eb="32">
      <t>スガタ</t>
    </rPh>
    <rPh sb="33" eb="34">
      <t>モ</t>
    </rPh>
    <rPh sb="38" eb="40">
      <t>カノジョ</t>
    </rPh>
    <rPh sb="42" eb="43">
      <t>ツヨ</t>
    </rPh>
    <rPh sb="44" eb="46">
      <t>マリョク</t>
    </rPh>
    <rPh sb="47" eb="48">
      <t>モ</t>
    </rPh>
    <rPh sb="50" eb="51">
      <t>ウツク</t>
    </rPh>
    <rPh sb="53" eb="55">
      <t>ジョセイ</t>
    </rPh>
    <rPh sb="56" eb="57">
      <t>スガタ</t>
    </rPh>
    <rPh sb="58" eb="59">
      <t>ト</t>
    </rPh>
    <rPh sb="78" eb="81">
      <t>サギシ</t>
    </rPh>
    <rPh sb="85" eb="86">
      <t>オオム</t>
    </rPh>
    <rPh sb="87" eb="89">
      <t>キマグ</t>
    </rPh>
    <rPh sb="92" eb="93">
      <t>ネ</t>
    </rPh>
    <rPh sb="97" eb="99">
      <t>イタズラ</t>
    </rPh>
    <rPh sb="99" eb="100">
      <t>ズ</t>
    </rPh>
    <rPh sb="108" eb="110">
      <t>カノジョ</t>
    </rPh>
    <rPh sb="112" eb="114">
      <t>ニンゲン</t>
    </rPh>
    <rPh sb="115" eb="116">
      <t>バ</t>
    </rPh>
    <rPh sb="118" eb="119">
      <t>ナニ</t>
    </rPh>
    <rPh sb="120" eb="121">
      <t>シ</t>
    </rPh>
    <rPh sb="124" eb="126">
      <t>タビビト</t>
    </rPh>
    <rPh sb="127" eb="128">
      <t>ワル</t>
    </rPh>
    <rPh sb="136" eb="137">
      <t>イヤ</t>
    </rPh>
    <rPh sb="139" eb="140">
      <t>ウ</t>
    </rPh>
    <rPh sb="143" eb="145">
      <t>ノウミン</t>
    </rPh>
    <rPh sb="146" eb="148">
      <t>シュッセ</t>
    </rPh>
    <rPh sb="149" eb="150">
      <t>タス</t>
    </rPh>
    <rPh sb="154" eb="156">
      <t>オウコク</t>
    </rPh>
    <rPh sb="157" eb="159">
      <t>ハメツ</t>
    </rPh>
    <rPh sb="160" eb="162">
      <t>カクサク</t>
    </rPh>
    <rPh sb="179" eb="180">
      <t>シノ</t>
    </rPh>
    <rPh sb="185" eb="187">
      <t>ニンゲン</t>
    </rPh>
    <rPh sb="188" eb="189">
      <t>バ</t>
    </rPh>
    <rPh sb="192" eb="194">
      <t>ミッテイ</t>
    </rPh>
    <rPh sb="195" eb="197">
      <t>ギノウ</t>
    </rPh>
    <rPh sb="198" eb="199">
      <t>モ</t>
    </rPh>
    <rPh sb="203" eb="204">
      <t>スベ</t>
    </rPh>
    <rPh sb="216" eb="218">
      <t>キョウリョク</t>
    </rPh>
    <rPh sb="219" eb="220">
      <t>ミドリ</t>
    </rPh>
    <rPh sb="221" eb="224">
      <t>マジュツシ</t>
    </rPh>
    <rPh sb="228" eb="229">
      <t>オオ</t>
    </rPh>
    <rPh sb="231" eb="232">
      <t>ホカ</t>
    </rPh>
    <rPh sb="233" eb="235">
      <t>マホウ</t>
    </rPh>
    <rPh sb="236" eb="238">
      <t>ギノウ</t>
    </rPh>
    <rPh sb="239" eb="240">
      <t>モ</t>
    </rPh>
    <phoneticPr fontId="1"/>
  </si>
  <si>
    <t>T'ien Ch'iの神秘家や隠者は、常に長命に心を奪われてきました。官僚制の時代と、漢方薬の流行により、そのための手段の一つが発見されました。Thousand Year Ginsengは、摂取したものに長命と健康を与え、それはInternal Alchemyを実践せずに得ることができる中では最も不死に近いものです。この呪文を詠唱するたびに、五歳ずつ若返ります。</t>
    <rPh sb="11" eb="14">
      <t>シンピカ</t>
    </rPh>
    <rPh sb="15" eb="17">
      <t>インジャ</t>
    </rPh>
    <rPh sb="19" eb="20">
      <t>ツネ</t>
    </rPh>
    <rPh sb="21" eb="23">
      <t>チョウメイ</t>
    </rPh>
    <rPh sb="24" eb="25">
      <t>ココロ</t>
    </rPh>
    <rPh sb="26" eb="27">
      <t>ウバ</t>
    </rPh>
    <rPh sb="35" eb="38">
      <t>カンリョウセイ</t>
    </rPh>
    <rPh sb="39" eb="41">
      <t>ジダイ</t>
    </rPh>
    <rPh sb="43" eb="46">
      <t>カンポウヤク</t>
    </rPh>
    <rPh sb="47" eb="49">
      <t>リュウコウ</t>
    </rPh>
    <rPh sb="58" eb="60">
      <t>シュダン</t>
    </rPh>
    <rPh sb="61" eb="62">
      <t>ヒト</t>
    </rPh>
    <rPh sb="64" eb="66">
      <t>ハッケン</t>
    </rPh>
    <rPh sb="95" eb="97">
      <t>セッシュ</t>
    </rPh>
    <rPh sb="102" eb="104">
      <t>チョウメイ</t>
    </rPh>
    <rPh sb="105" eb="107">
      <t>ケンコウ</t>
    </rPh>
    <rPh sb="108" eb="109">
      <t>アタ</t>
    </rPh>
    <rPh sb="136" eb="137">
      <t>エ</t>
    </rPh>
    <rPh sb="144" eb="145">
      <t>ナカ</t>
    </rPh>
    <rPh sb="147" eb="148">
      <t>モット</t>
    </rPh>
    <rPh sb="149" eb="151">
      <t>フシ</t>
    </rPh>
    <rPh sb="152" eb="153">
      <t>チカ</t>
    </rPh>
    <rPh sb="161" eb="163">
      <t>ジュモン</t>
    </rPh>
    <rPh sb="164" eb="166">
      <t>エイショウ</t>
    </rPh>
    <rPh sb="172" eb="174">
      <t>ゴサイ</t>
    </rPh>
    <rPh sb="176" eb="178">
      <t>ワカガエ</t>
    </rPh>
    <phoneticPr fontId="1"/>
  </si>
  <si>
    <t>T'ien Ch'iの神秘家や隠者は、常に長命に心を奪われてきました。Internal Alchemyは、外部の物質ではなく内なる自身を変性させるための手法です。瞑想、厳しい苦行、そして呼吸法が、内なる辰砂の源に触れ、自らを変化させる試みのために用いられます。しばしば錬金術師は、最も高く評価される錬金術的な物質である編成された水銀、辰砂をその過程で摂取します。辰砂の変化を引き起こす性質は、隠者の精神までも変容させるかもしれません。この呪文を詠唱するたびに、十五歳ずつ若返ります。</t>
    <rPh sb="53" eb="55">
      <t>ガイブ</t>
    </rPh>
    <rPh sb="56" eb="58">
      <t>ブッシツ</t>
    </rPh>
    <rPh sb="62" eb="63">
      <t>ウチ</t>
    </rPh>
    <rPh sb="65" eb="67">
      <t>ジシン</t>
    </rPh>
    <rPh sb="68" eb="70">
      <t>ヘンセイ</t>
    </rPh>
    <rPh sb="76" eb="78">
      <t>シュホウ</t>
    </rPh>
    <rPh sb="81" eb="83">
      <t>メイソウ</t>
    </rPh>
    <rPh sb="84" eb="85">
      <t>キビ</t>
    </rPh>
    <rPh sb="87" eb="89">
      <t>クギョウ</t>
    </rPh>
    <rPh sb="93" eb="96">
      <t>コキュウホウ</t>
    </rPh>
    <rPh sb="98" eb="99">
      <t>ウチ</t>
    </rPh>
    <rPh sb="101" eb="103">
      <t>シンシャ</t>
    </rPh>
    <rPh sb="104" eb="105">
      <t>ミナモト</t>
    </rPh>
    <rPh sb="106" eb="107">
      <t>フ</t>
    </rPh>
    <rPh sb="109" eb="110">
      <t>ミズカ</t>
    </rPh>
    <rPh sb="112" eb="114">
      <t>ヘンカ</t>
    </rPh>
    <rPh sb="117" eb="118">
      <t>ココロ</t>
    </rPh>
    <rPh sb="123" eb="124">
      <t>モチ</t>
    </rPh>
    <rPh sb="134" eb="138">
      <t>レンキンジュツシ</t>
    </rPh>
    <rPh sb="140" eb="141">
      <t>モット</t>
    </rPh>
    <rPh sb="142" eb="143">
      <t>タカ</t>
    </rPh>
    <rPh sb="144" eb="146">
      <t>ヒョウカ</t>
    </rPh>
    <rPh sb="149" eb="153">
      <t>レンキンジュツテキ</t>
    </rPh>
    <rPh sb="154" eb="156">
      <t>ブッシツ</t>
    </rPh>
    <rPh sb="159" eb="161">
      <t>ヘンセイ</t>
    </rPh>
    <rPh sb="164" eb="166">
      <t>スイギン</t>
    </rPh>
    <rPh sb="167" eb="169">
      <t>シンシャ</t>
    </rPh>
    <rPh sb="172" eb="174">
      <t>カテイ</t>
    </rPh>
    <rPh sb="175" eb="177">
      <t>セッシュ</t>
    </rPh>
    <rPh sb="181" eb="183">
      <t>シンシャ</t>
    </rPh>
    <rPh sb="192" eb="194">
      <t>セイシツ</t>
    </rPh>
    <rPh sb="196" eb="198">
      <t>インジャ</t>
    </rPh>
    <rPh sb="199" eb="201">
      <t>セイシン</t>
    </rPh>
    <rPh sb="204" eb="206">
      <t>ヘンヨウ</t>
    </rPh>
    <rPh sb="219" eb="221">
      <t>ジュモン</t>
    </rPh>
    <rPh sb="222" eb="224">
      <t>エイショウ</t>
    </rPh>
    <rPh sb="230" eb="233">
      <t>ジュウゴサイ</t>
    </rPh>
    <rPh sb="235" eb="237">
      <t>ワカガエ</t>
    </rPh>
    <phoneticPr fontId="1"/>
  </si>
  <si>
    <t>NamanariはOni Kingと契約を結び、自らの人間性を捨ててChunariとなります。Chunariは死と火の魔力、そして悪魔的な性質を得ます。力への嫉妬と貪欲さを持つChunariは、いずれその主との契約を強化し、それと共に人間性を失います。</t>
    <rPh sb="18" eb="20">
      <t>ケイヤク</t>
    </rPh>
    <rPh sb="21" eb="22">
      <t>ムス</t>
    </rPh>
    <rPh sb="24" eb="25">
      <t>ミズカ</t>
    </rPh>
    <rPh sb="27" eb="30">
      <t>ニンゲンセイ</t>
    </rPh>
    <rPh sb="31" eb="32">
      <t>ス</t>
    </rPh>
    <rPh sb="55" eb="56">
      <t>シ</t>
    </rPh>
    <rPh sb="57" eb="58">
      <t>ヒ</t>
    </rPh>
    <rPh sb="59" eb="61">
      <t>マリョク</t>
    </rPh>
    <rPh sb="65" eb="68">
      <t>アクマテキ</t>
    </rPh>
    <rPh sb="69" eb="71">
      <t>セイシツ</t>
    </rPh>
    <rPh sb="72" eb="73">
      <t>エ</t>
    </rPh>
    <rPh sb="76" eb="77">
      <t>チカラ</t>
    </rPh>
    <rPh sb="79" eb="81">
      <t>シット</t>
    </rPh>
    <rPh sb="82" eb="84">
      <t>ドンヨク</t>
    </rPh>
    <rPh sb="86" eb="87">
      <t>モ</t>
    </rPh>
    <rPh sb="102" eb="103">
      <t>アルジ</t>
    </rPh>
    <rPh sb="105" eb="107">
      <t>ケイヤク</t>
    </rPh>
    <rPh sb="108" eb="110">
      <t>キョウカ</t>
    </rPh>
    <rPh sb="115" eb="116">
      <t>トモ</t>
    </rPh>
    <rPh sb="117" eb="120">
      <t>ニンゲンセイ</t>
    </rPh>
    <rPh sb="121" eb="122">
      <t>ウシナ</t>
    </rPh>
    <phoneticPr fontId="1"/>
  </si>
  <si>
    <t>Chunariは第二の、そして最後の契約をOni Kingと結び、人間性の最後の一片を捨て去って真のHannyaとなります。Hannyaは死と火の更なる魔力を得ます。彼女にその真の主を思い出させるために、彼女には焼けつくような妖気と蛇の尾も与えられます。</t>
    <rPh sb="8" eb="10">
      <t>ダイニ</t>
    </rPh>
    <rPh sb="15" eb="17">
      <t>サイゴ</t>
    </rPh>
    <rPh sb="18" eb="20">
      <t>ケイヤク</t>
    </rPh>
    <rPh sb="30" eb="31">
      <t>ムス</t>
    </rPh>
    <rPh sb="33" eb="36">
      <t>ニンゲンセイ</t>
    </rPh>
    <rPh sb="37" eb="39">
      <t>サイゴ</t>
    </rPh>
    <rPh sb="40" eb="42">
      <t>イッペン</t>
    </rPh>
    <rPh sb="43" eb="44">
      <t>ス</t>
    </rPh>
    <rPh sb="45" eb="46">
      <t>サ</t>
    </rPh>
    <rPh sb="48" eb="49">
      <t>シン</t>
    </rPh>
    <rPh sb="69" eb="70">
      <t>シ</t>
    </rPh>
    <rPh sb="71" eb="72">
      <t>ヒ</t>
    </rPh>
    <rPh sb="73" eb="74">
      <t>サラ</t>
    </rPh>
    <rPh sb="76" eb="78">
      <t>マリョク</t>
    </rPh>
    <rPh sb="79" eb="80">
      <t>エ</t>
    </rPh>
    <rPh sb="83" eb="85">
      <t>カノジョ</t>
    </rPh>
    <rPh sb="88" eb="89">
      <t>シン</t>
    </rPh>
    <rPh sb="90" eb="91">
      <t>アルジ</t>
    </rPh>
    <rPh sb="92" eb="93">
      <t>オモ</t>
    </rPh>
    <rPh sb="94" eb="95">
      <t>ダ</t>
    </rPh>
    <rPh sb="102" eb="104">
      <t>カノジョ</t>
    </rPh>
    <rPh sb="106" eb="107">
      <t>ヤ</t>
    </rPh>
    <rPh sb="113" eb="115">
      <t>ヨウキ</t>
    </rPh>
    <rPh sb="116" eb="117">
      <t>ヘビ</t>
    </rPh>
    <rPh sb="118" eb="119">
      <t>オ</t>
    </rPh>
    <rPh sb="120" eb="121">
      <t>アタ</t>
    </rPh>
    <phoneticPr fontId="1"/>
  </si>
  <si>
    <t>戦場に居る全ての鬼は冥界の力を付加され、彼らの肉体は木の耐久性を得ます。</t>
    <rPh sb="0" eb="2">
      <t>センジョウ</t>
    </rPh>
    <rPh sb="3" eb="4">
      <t>イ</t>
    </rPh>
    <rPh sb="5" eb="6">
      <t>スベ</t>
    </rPh>
    <rPh sb="8" eb="9">
      <t>オニ</t>
    </rPh>
    <rPh sb="10" eb="12">
      <t>メイカイ</t>
    </rPh>
    <rPh sb="13" eb="14">
      <t>チカラ</t>
    </rPh>
    <rPh sb="15" eb="17">
      <t>フカ</t>
    </rPh>
    <rPh sb="20" eb="21">
      <t>カレ</t>
    </rPh>
    <rPh sb="23" eb="25">
      <t>ニクタイ</t>
    </rPh>
    <rPh sb="26" eb="27">
      <t>キ</t>
    </rPh>
    <rPh sb="28" eb="31">
      <t>タイキュウセイ</t>
    </rPh>
    <rPh sb="32" eb="33">
      <t>エ</t>
    </rPh>
    <phoneticPr fontId="1"/>
  </si>
  <si>
    <t>Jomonの僧は、何世紀にも渡って神の五つの平和的な相を示す、五種類の印相を用いてきました。説法印は、僧が神の原理の純粋なる知識を用いることを可能とし、彼の秘儀的な技術を向上させます。</t>
    <rPh sb="6" eb="7">
      <t>ソウ</t>
    </rPh>
    <rPh sb="9" eb="12">
      <t>ナンセイキ</t>
    </rPh>
    <rPh sb="14" eb="15">
      <t>ワタ</t>
    </rPh>
    <rPh sb="17" eb="18">
      <t>カミ</t>
    </rPh>
    <rPh sb="19" eb="20">
      <t>イツ</t>
    </rPh>
    <rPh sb="22" eb="25">
      <t>ヘイワテキ</t>
    </rPh>
    <rPh sb="26" eb="27">
      <t>ソウ</t>
    </rPh>
    <rPh sb="28" eb="29">
      <t>シメ</t>
    </rPh>
    <rPh sb="31" eb="34">
      <t>ゴシュルイ</t>
    </rPh>
    <rPh sb="35" eb="36">
      <t>イン</t>
    </rPh>
    <rPh sb="36" eb="37">
      <t>ソウ</t>
    </rPh>
    <rPh sb="38" eb="39">
      <t>モチ</t>
    </rPh>
    <rPh sb="51" eb="52">
      <t>ソウ</t>
    </rPh>
    <rPh sb="53" eb="54">
      <t>カミ</t>
    </rPh>
    <rPh sb="55" eb="57">
      <t>ゲンリ</t>
    </rPh>
    <rPh sb="58" eb="60">
      <t>ジュンスイ</t>
    </rPh>
    <rPh sb="62" eb="64">
      <t>チシキ</t>
    </rPh>
    <rPh sb="65" eb="66">
      <t>モチ</t>
    </rPh>
    <rPh sb="71" eb="73">
      <t>カノウ</t>
    </rPh>
    <rPh sb="76" eb="77">
      <t>カレ</t>
    </rPh>
    <rPh sb="78" eb="81">
      <t>ヒギテキ</t>
    </rPh>
    <rPh sb="82" eb="84">
      <t>ギジュツ</t>
    </rPh>
    <rPh sb="85" eb="87">
      <t>コウジョウ</t>
    </rPh>
    <phoneticPr fontId="1"/>
  </si>
  <si>
    <t>Jomonの僧は、何世紀にも渡って神の五つの平和的な相を示す、五種類の印相を用いてきました。施無畏印は、僧が油断あるものたちに神の静穏の安楽と共に手を差し伸べることを可能とします。矢弾はまた、慰められしものたちの周囲で無害なままに落下します。</t>
    <rPh sb="52" eb="53">
      <t>ソウ</t>
    </rPh>
    <rPh sb="54" eb="56">
      <t>ユダン</t>
    </rPh>
    <rPh sb="63" eb="64">
      <t>カミ</t>
    </rPh>
    <rPh sb="65" eb="67">
      <t>セイオン</t>
    </rPh>
    <rPh sb="68" eb="70">
      <t>アンラク</t>
    </rPh>
    <rPh sb="71" eb="72">
      <t>トモ</t>
    </rPh>
    <rPh sb="73" eb="74">
      <t>テ</t>
    </rPh>
    <rPh sb="75" eb="76">
      <t>サ</t>
    </rPh>
    <rPh sb="77" eb="78">
      <t>ノ</t>
    </rPh>
    <rPh sb="83" eb="85">
      <t>カノウ</t>
    </rPh>
    <rPh sb="90" eb="91">
      <t>ヤ</t>
    </rPh>
    <rPh sb="91" eb="92">
      <t>ダン</t>
    </rPh>
    <rPh sb="96" eb="97">
      <t>ナグサ</t>
    </rPh>
    <rPh sb="106" eb="108">
      <t>シュウイ</t>
    </rPh>
    <rPh sb="109" eb="111">
      <t>ムガイ</t>
    </rPh>
    <rPh sb="115" eb="117">
      <t>ラッカ</t>
    </rPh>
    <phoneticPr fontId="1"/>
  </si>
  <si>
    <t>Jomonの僧は、何世紀にも渡って神の五つの平和的な相を示す、五種類の印相を用いてきました。来迎印は、僧が油断ある者たちに神の囲炉裏の安楽と共に手を差し伸べることを可能とします。印相を認識した敵は、彼らの誤った忠誠を捨て、真の神のためにその努力を向けます。</t>
    <rPh sb="51" eb="52">
      <t>ソウ</t>
    </rPh>
    <rPh sb="53" eb="55">
      <t>ユダン</t>
    </rPh>
    <rPh sb="57" eb="58">
      <t>モノ</t>
    </rPh>
    <rPh sb="61" eb="62">
      <t>カミ</t>
    </rPh>
    <phoneticPr fontId="1"/>
  </si>
  <si>
    <t>Jomonの僧は、何世紀にも渡って神の五つの平和的な相を示す、五種類の印相を用いてきました。触地印は、僧が神の大地の原理によって異界の悪を打ち破ることを可能とします。</t>
    <rPh sb="51" eb="52">
      <t>ソウ</t>
    </rPh>
    <rPh sb="53" eb="54">
      <t>カミ</t>
    </rPh>
    <rPh sb="55" eb="57">
      <t>ダイチ</t>
    </rPh>
    <rPh sb="58" eb="60">
      <t>ゲンリ</t>
    </rPh>
    <rPh sb="64" eb="66">
      <t>イカイ</t>
    </rPh>
    <rPh sb="67" eb="68">
      <t>アク</t>
    </rPh>
    <rPh sb="69" eb="70">
      <t>ウ</t>
    </rPh>
    <rPh sb="71" eb="72">
      <t>ヤブ</t>
    </rPh>
    <rPh sb="76" eb="78">
      <t>カノウ</t>
    </rPh>
    <phoneticPr fontId="1"/>
  </si>
  <si>
    <t>Shikomeは冥府の鬼婆です。彼女らは、死者の世界から逃げようとするものを追い詰めるために派遣されます。彼女らは、爪と尖った歯を持つ、狂い、飢えた鬼婆として現れます。彼女らの爪は霊や魂を傷付け、無力化することができます。Shikomeはその残酷なる主によって決して食物を与えられず、彼女ら全員が生者の食物への飽くなき食欲を持ちます。彼女らは、冥界の広間では決して手に入れられない肉や果物を貪る機会は全て活用します。Shikomeは冥府の王の個人的な使用人で、鬼に尊ばれています。</t>
    <rPh sb="8" eb="10">
      <t>メイフ</t>
    </rPh>
    <rPh sb="11" eb="13">
      <t>オニババ</t>
    </rPh>
    <rPh sb="16" eb="18">
      <t>カノジョ</t>
    </rPh>
    <rPh sb="21" eb="23">
      <t>シシャ</t>
    </rPh>
    <rPh sb="24" eb="26">
      <t>セカイ</t>
    </rPh>
    <rPh sb="28" eb="29">
      <t>ニ</t>
    </rPh>
    <rPh sb="38" eb="39">
      <t>オ</t>
    </rPh>
    <rPh sb="40" eb="41">
      <t>ツ</t>
    </rPh>
    <rPh sb="46" eb="48">
      <t>ハケン</t>
    </rPh>
    <rPh sb="53" eb="55">
      <t>カノジョ</t>
    </rPh>
    <rPh sb="58" eb="59">
      <t>ツメ</t>
    </rPh>
    <rPh sb="60" eb="61">
      <t>トガ</t>
    </rPh>
    <rPh sb="63" eb="64">
      <t>ハ</t>
    </rPh>
    <rPh sb="65" eb="66">
      <t>モ</t>
    </rPh>
    <rPh sb="68" eb="69">
      <t>クル</t>
    </rPh>
    <rPh sb="71" eb="72">
      <t>ウ</t>
    </rPh>
    <rPh sb="74" eb="76">
      <t>オニババ</t>
    </rPh>
    <rPh sb="79" eb="80">
      <t>アラワ</t>
    </rPh>
    <rPh sb="84" eb="86">
      <t>カノジョ</t>
    </rPh>
    <rPh sb="88" eb="89">
      <t>ツメ</t>
    </rPh>
    <rPh sb="90" eb="91">
      <t>レイ</t>
    </rPh>
    <rPh sb="92" eb="93">
      <t>タマシイ</t>
    </rPh>
    <rPh sb="94" eb="96">
      <t>キズツ</t>
    </rPh>
    <rPh sb="98" eb="101">
      <t>ムリョクカ</t>
    </rPh>
    <rPh sb="121" eb="123">
      <t>ザンコク</t>
    </rPh>
    <rPh sb="125" eb="126">
      <t>アルジ</t>
    </rPh>
    <rPh sb="130" eb="131">
      <t>ケッ</t>
    </rPh>
    <rPh sb="133" eb="135">
      <t>ショクモツ</t>
    </rPh>
    <rPh sb="136" eb="137">
      <t>アタ</t>
    </rPh>
    <rPh sb="142" eb="144">
      <t>カノジョ</t>
    </rPh>
    <rPh sb="145" eb="147">
      <t>ゼンイン</t>
    </rPh>
    <rPh sb="148" eb="150">
      <t>ショウジャ</t>
    </rPh>
    <rPh sb="151" eb="153">
      <t>ショクモツ</t>
    </rPh>
    <rPh sb="155" eb="156">
      <t>ア</t>
    </rPh>
    <rPh sb="159" eb="161">
      <t>ショクヨク</t>
    </rPh>
    <rPh sb="162" eb="163">
      <t>モ</t>
    </rPh>
    <rPh sb="167" eb="169">
      <t>カノジョ</t>
    </rPh>
    <rPh sb="172" eb="174">
      <t>メイカイ</t>
    </rPh>
    <rPh sb="175" eb="177">
      <t>ヒロマ</t>
    </rPh>
    <rPh sb="179" eb="180">
      <t>ケッ</t>
    </rPh>
    <rPh sb="182" eb="183">
      <t>テ</t>
    </rPh>
    <rPh sb="184" eb="185">
      <t>イ</t>
    </rPh>
    <rPh sb="190" eb="191">
      <t>ニク</t>
    </rPh>
    <rPh sb="192" eb="194">
      <t>クダモノ</t>
    </rPh>
    <rPh sb="195" eb="196">
      <t>ムサボ</t>
    </rPh>
    <rPh sb="197" eb="199">
      <t>キカイ</t>
    </rPh>
    <rPh sb="200" eb="201">
      <t>スベ</t>
    </rPh>
    <rPh sb="202" eb="204">
      <t>カツヨウ</t>
    </rPh>
    <rPh sb="216" eb="218">
      <t>メイフ</t>
    </rPh>
    <rPh sb="219" eb="220">
      <t>オウ</t>
    </rPh>
    <rPh sb="221" eb="224">
      <t>コジンテキ</t>
    </rPh>
    <rPh sb="225" eb="227">
      <t>シヨウ</t>
    </rPh>
    <rPh sb="227" eb="228">
      <t>ニン</t>
    </rPh>
    <rPh sb="230" eb="231">
      <t>オニ</t>
    </rPh>
    <rPh sb="232" eb="233">
      <t>トウト</t>
    </rPh>
    <phoneticPr fontId="1"/>
  </si>
  <si>
    <t>Shugenjaは、田畑の神Jigamiに接触し、協定を結びます。彼らは田舎の村や農地を守り、繁栄と成長の力を持ちます。彼らは州全体に影響を及ぼせるほどの力はありませんが、それでも彼らの存在は食料や必需品を地域に齎します。</t>
    <rPh sb="10" eb="12">
      <t>タハタ</t>
    </rPh>
    <rPh sb="13" eb="14">
      <t>シン</t>
    </rPh>
    <rPh sb="21" eb="23">
      <t>セッショク</t>
    </rPh>
    <rPh sb="25" eb="27">
      <t>キョウテイ</t>
    </rPh>
    <rPh sb="28" eb="29">
      <t>ムス</t>
    </rPh>
    <rPh sb="33" eb="34">
      <t>カレ</t>
    </rPh>
    <rPh sb="36" eb="38">
      <t>イナカ</t>
    </rPh>
    <rPh sb="39" eb="40">
      <t>ムラ</t>
    </rPh>
    <rPh sb="41" eb="43">
      <t>ノウチ</t>
    </rPh>
    <rPh sb="44" eb="45">
      <t>マモ</t>
    </rPh>
    <rPh sb="47" eb="49">
      <t>ハンエイ</t>
    </rPh>
    <rPh sb="50" eb="52">
      <t>セイチョウ</t>
    </rPh>
    <rPh sb="53" eb="54">
      <t>チカラ</t>
    </rPh>
    <rPh sb="55" eb="56">
      <t>モ</t>
    </rPh>
    <rPh sb="60" eb="61">
      <t>カレ</t>
    </rPh>
    <rPh sb="63" eb="64">
      <t>シュウ</t>
    </rPh>
    <rPh sb="64" eb="66">
      <t>ゼンタイ</t>
    </rPh>
    <rPh sb="67" eb="69">
      <t>エイキョウ</t>
    </rPh>
    <rPh sb="70" eb="71">
      <t>オヨ</t>
    </rPh>
    <rPh sb="77" eb="78">
      <t>チカラ</t>
    </rPh>
    <rPh sb="90" eb="91">
      <t>カレ</t>
    </rPh>
    <rPh sb="93" eb="95">
      <t>ソンザイ</t>
    </rPh>
    <rPh sb="96" eb="98">
      <t>ショクリョウ</t>
    </rPh>
    <rPh sb="99" eb="102">
      <t>ヒツジュヒン</t>
    </rPh>
    <rPh sb="103" eb="105">
      <t>チイキ</t>
    </rPh>
    <rPh sb="106" eb="107">
      <t>モタラ</t>
    </rPh>
    <phoneticPr fontId="1"/>
  </si>
  <si>
    <t>ShugenjaはJomonの森の神、Mori-no-kamiに接触し、協定を結びます。彼らは概ね荒々しく傲慢ですが、人間の訪問者を気に入ることもあります。弓術の試合でこの神を打ち負かした卓越した射手は、神からの褒美を授かりさえするかもしれません。彼らは自身の森と、そこに住むもの全てを統べています。彼らは戦いを手助けさせるために野獣を呼び出すこともできます。Mori-no-kamiがその森を離れたならば、彼らは縮み、力を失います。</t>
    <rPh sb="15" eb="16">
      <t>モリ</t>
    </rPh>
    <rPh sb="17" eb="18">
      <t>カミ</t>
    </rPh>
    <rPh sb="32" eb="34">
      <t>セッショク</t>
    </rPh>
    <rPh sb="36" eb="38">
      <t>キョウテイ</t>
    </rPh>
    <rPh sb="39" eb="40">
      <t>ムス</t>
    </rPh>
    <rPh sb="44" eb="45">
      <t>カレ</t>
    </rPh>
    <rPh sb="47" eb="48">
      <t>オオム</t>
    </rPh>
    <rPh sb="49" eb="51">
      <t>アラアラ</t>
    </rPh>
    <rPh sb="53" eb="55">
      <t>ゴウマン</t>
    </rPh>
    <rPh sb="59" eb="61">
      <t>ニンゲン</t>
    </rPh>
    <rPh sb="62" eb="65">
      <t>ホウモンシャ</t>
    </rPh>
    <rPh sb="66" eb="67">
      <t>キ</t>
    </rPh>
    <rPh sb="68" eb="69">
      <t>イ</t>
    </rPh>
    <rPh sb="78" eb="80">
      <t>キュウジュツ</t>
    </rPh>
    <rPh sb="81" eb="83">
      <t>シアイ</t>
    </rPh>
    <rPh sb="88" eb="89">
      <t>ウ</t>
    </rPh>
    <rPh sb="90" eb="91">
      <t>マ</t>
    </rPh>
    <rPh sb="94" eb="96">
      <t>タクエツ</t>
    </rPh>
    <rPh sb="98" eb="100">
      <t>シャシュ</t>
    </rPh>
    <rPh sb="102" eb="103">
      <t>カミ</t>
    </rPh>
    <rPh sb="106" eb="108">
      <t>ホウビ</t>
    </rPh>
    <rPh sb="109" eb="110">
      <t>サズ</t>
    </rPh>
    <rPh sb="124" eb="125">
      <t>カレ</t>
    </rPh>
    <rPh sb="127" eb="129">
      <t>ジシン</t>
    </rPh>
    <rPh sb="130" eb="131">
      <t>モリ</t>
    </rPh>
    <rPh sb="136" eb="137">
      <t>ス</t>
    </rPh>
    <rPh sb="140" eb="141">
      <t>スベ</t>
    </rPh>
    <rPh sb="143" eb="144">
      <t>ス</t>
    </rPh>
    <rPh sb="150" eb="151">
      <t>カレ</t>
    </rPh>
    <rPh sb="153" eb="154">
      <t>タタカ</t>
    </rPh>
    <rPh sb="156" eb="157">
      <t>テ</t>
    </rPh>
    <rPh sb="157" eb="158">
      <t>ダス</t>
    </rPh>
    <rPh sb="165" eb="167">
      <t>ヤジュウ</t>
    </rPh>
    <rPh sb="168" eb="169">
      <t>ヨ</t>
    </rPh>
    <rPh sb="170" eb="171">
      <t>ダ</t>
    </rPh>
    <rPh sb="195" eb="196">
      <t>モリ</t>
    </rPh>
    <rPh sb="197" eb="198">
      <t>ハナ</t>
    </rPh>
    <rPh sb="204" eb="205">
      <t>カレ</t>
    </rPh>
    <rPh sb="207" eb="208">
      <t>チヂ</t>
    </rPh>
    <rPh sb="210" eb="211">
      <t>チカラ</t>
    </rPh>
    <rPh sb="212" eb="213">
      <t>ウシナ</t>
    </rPh>
    <phoneticPr fontId="1"/>
  </si>
  <si>
    <t>術者は霊界からUjigamiを召喚します。Ujigamiは、Jomon一族の祖先の神です。彼らは強力な戦士、偉大な将軍、そして祖霊の聖職者として顕現します。一族のUjigamiの顕現は、人々の幸福に強く結びついており、彼らは悪い出来事を防ぐ小さな可能性を持ちます。Ujigamiがその祖先からの家を離れると、彼らは聖職者の権限の一部を失います。</t>
    <rPh sb="0" eb="1">
      <t>ジュツ</t>
    </rPh>
    <rPh sb="1" eb="2">
      <t>シャ</t>
    </rPh>
    <rPh sb="3" eb="4">
      <t>レイ</t>
    </rPh>
    <rPh sb="4" eb="5">
      <t>カイ</t>
    </rPh>
    <rPh sb="15" eb="17">
      <t>ショウカン</t>
    </rPh>
    <rPh sb="35" eb="37">
      <t>イチゾク</t>
    </rPh>
    <rPh sb="38" eb="40">
      <t>ソセン</t>
    </rPh>
    <rPh sb="41" eb="42">
      <t>カミ</t>
    </rPh>
    <rPh sb="45" eb="46">
      <t>カレ</t>
    </rPh>
    <rPh sb="48" eb="50">
      <t>キョウリョク</t>
    </rPh>
    <rPh sb="51" eb="53">
      <t>センシ</t>
    </rPh>
    <rPh sb="54" eb="56">
      <t>イダイ</t>
    </rPh>
    <rPh sb="57" eb="59">
      <t>ショウグン</t>
    </rPh>
    <rPh sb="63" eb="65">
      <t>ソレイ</t>
    </rPh>
    <rPh sb="66" eb="69">
      <t>セイショクシャ</t>
    </rPh>
    <rPh sb="72" eb="74">
      <t>ケンゲン</t>
    </rPh>
    <rPh sb="78" eb="80">
      <t>イチゾク</t>
    </rPh>
    <rPh sb="89" eb="91">
      <t>ケンゲン</t>
    </rPh>
    <rPh sb="93" eb="95">
      <t>ヒトビト</t>
    </rPh>
    <rPh sb="96" eb="98">
      <t>コウフク</t>
    </rPh>
    <rPh sb="99" eb="100">
      <t>ツヨ</t>
    </rPh>
    <rPh sb="101" eb="102">
      <t>ムス</t>
    </rPh>
    <rPh sb="109" eb="110">
      <t>カレ</t>
    </rPh>
    <rPh sb="112" eb="113">
      <t>ワル</t>
    </rPh>
    <rPh sb="114" eb="117">
      <t>デキゴト</t>
    </rPh>
    <rPh sb="118" eb="119">
      <t>フセ</t>
    </rPh>
    <rPh sb="120" eb="121">
      <t>チイ</t>
    </rPh>
    <rPh sb="123" eb="126">
      <t>カノウセイ</t>
    </rPh>
    <rPh sb="127" eb="128">
      <t>モ</t>
    </rPh>
    <rPh sb="142" eb="144">
      <t>ソセン</t>
    </rPh>
    <rPh sb="147" eb="148">
      <t>イエ</t>
    </rPh>
    <rPh sb="149" eb="150">
      <t>ハナ</t>
    </rPh>
    <rPh sb="154" eb="155">
      <t>カレ</t>
    </rPh>
    <rPh sb="157" eb="160">
      <t>セイショクシャ</t>
    </rPh>
    <rPh sb="161" eb="163">
      <t>ケンゲン</t>
    </rPh>
    <rPh sb="164" eb="166">
      <t>イチブ</t>
    </rPh>
    <rPh sb="167" eb="168">
      <t>ウシナ</t>
    </rPh>
    <phoneticPr fontId="1"/>
  </si>
  <si>
    <t>術者はKaijinに接触し、天主に仕えるよう説得します。Kaijinは海の神です。彼らは海色の絹の衣を纏う貴人として現れます。彼らは強力な槍と、最も強力な敵でさえ捕らえ得る魔法の網を持っています。Kaijinは強大な水の魔術師ですが、その水の領域を離れると力の一部を失います。Kaijinは龍王には仕えておらず、深海の覇権を巡ってRyujinたちと長らく争ってきました。</t>
    <rPh sb="0" eb="1">
      <t>ジュツ</t>
    </rPh>
    <rPh sb="1" eb="2">
      <t>シャ</t>
    </rPh>
    <rPh sb="10" eb="12">
      <t>セッショク</t>
    </rPh>
    <rPh sb="14" eb="16">
      <t>テンシュ</t>
    </rPh>
    <rPh sb="17" eb="18">
      <t>ツカ</t>
    </rPh>
    <rPh sb="22" eb="24">
      <t>セットク</t>
    </rPh>
    <rPh sb="35" eb="36">
      <t>ウミ</t>
    </rPh>
    <rPh sb="37" eb="38">
      <t>カミ</t>
    </rPh>
    <rPh sb="41" eb="42">
      <t>カレ</t>
    </rPh>
    <rPh sb="44" eb="45">
      <t>ウミ</t>
    </rPh>
    <rPh sb="45" eb="46">
      <t>イロ</t>
    </rPh>
    <rPh sb="47" eb="48">
      <t>キヌ</t>
    </rPh>
    <rPh sb="49" eb="50">
      <t>コロモ</t>
    </rPh>
    <rPh sb="51" eb="52">
      <t>マト</t>
    </rPh>
    <rPh sb="53" eb="55">
      <t>キジン</t>
    </rPh>
    <rPh sb="58" eb="59">
      <t>アラワ</t>
    </rPh>
    <rPh sb="63" eb="64">
      <t>カレ</t>
    </rPh>
    <rPh sb="66" eb="68">
      <t>キョウリョク</t>
    </rPh>
    <rPh sb="69" eb="70">
      <t>ヤリ</t>
    </rPh>
    <rPh sb="72" eb="73">
      <t>モット</t>
    </rPh>
    <rPh sb="74" eb="76">
      <t>キョウリョク</t>
    </rPh>
    <rPh sb="77" eb="78">
      <t>テキ</t>
    </rPh>
    <rPh sb="81" eb="82">
      <t>ト</t>
    </rPh>
    <rPh sb="84" eb="85">
      <t>ウ</t>
    </rPh>
    <rPh sb="86" eb="88">
      <t>マホウ</t>
    </rPh>
    <rPh sb="89" eb="90">
      <t>アミ</t>
    </rPh>
    <rPh sb="91" eb="92">
      <t>モ</t>
    </rPh>
    <rPh sb="105" eb="107">
      <t>キョウダイ</t>
    </rPh>
    <rPh sb="108" eb="109">
      <t>ミズ</t>
    </rPh>
    <rPh sb="110" eb="113">
      <t>マジュツシ</t>
    </rPh>
    <rPh sb="119" eb="120">
      <t>ミズ</t>
    </rPh>
    <rPh sb="121" eb="123">
      <t>リョウイキ</t>
    </rPh>
    <rPh sb="124" eb="125">
      <t>ハナ</t>
    </rPh>
    <rPh sb="128" eb="129">
      <t>チカラ</t>
    </rPh>
    <rPh sb="130" eb="132">
      <t>イチブ</t>
    </rPh>
    <rPh sb="133" eb="134">
      <t>ウシナ</t>
    </rPh>
    <rPh sb="145" eb="147">
      <t>リュウオウ</t>
    </rPh>
    <rPh sb="149" eb="150">
      <t>ツカ</t>
    </rPh>
    <rPh sb="174" eb="175">
      <t>ナガ</t>
    </rPh>
    <rPh sb="177" eb="178">
      <t>アラソ</t>
    </rPh>
    <phoneticPr fontId="1"/>
  </si>
  <si>
    <t>Jomonの僧は、何世紀にも渡って神の五つの平和的な相を示す、五種類の印相を用いてきました。定印は、僧がその精神を神の原理に集中することを可能とし、彼の魂から疲労を浄化します。</t>
    <rPh sb="50" eb="51">
      <t>ソウ</t>
    </rPh>
    <rPh sb="54" eb="56">
      <t>セイシン</t>
    </rPh>
    <rPh sb="57" eb="58">
      <t>カミ</t>
    </rPh>
    <rPh sb="59" eb="61">
      <t>ゲンリ</t>
    </rPh>
    <rPh sb="62" eb="64">
      <t>シュウチュウ</t>
    </rPh>
    <rPh sb="69" eb="71">
      <t>カノウ</t>
    </rPh>
    <rPh sb="74" eb="75">
      <t>カレ</t>
    </rPh>
    <rPh sb="76" eb="77">
      <t>タマシイ</t>
    </rPh>
    <rPh sb="79" eb="81">
      <t>ヒロウ</t>
    </rPh>
    <rPh sb="82" eb="84">
      <t>ジョウカ</t>
    </rPh>
    <phoneticPr fontId="1"/>
  </si>
  <si>
    <t>Shugenjaは山岳地帯へと冒険し、Tatsuとの接触を持ちます。TatsuはJomonの下等な龍です。彼らはしなやかな体を持ち、海の偉大な龍たちに似ていますが、彼らの足には三つの爪しかありません。彼らは玉虫色の鱗に覆われており、その背には脊柱が走ります。彼らの頭は、悪魔の目玉と鹿の角を持つ駱駝に似ています。その顎の下には、力の源である燃える真珠があります。彼らがこの真珠を失うことがあれば、彼らは飛行能力を失います。全てのTatsuは魔法技能を持ち、それぞれは五行のうちの一つを追求します。</t>
    <rPh sb="9" eb="11">
      <t>サンガク</t>
    </rPh>
    <rPh sb="11" eb="13">
      <t>チタイ</t>
    </rPh>
    <rPh sb="15" eb="17">
      <t>ボウケン</t>
    </rPh>
    <rPh sb="26" eb="28">
      <t>セッショク</t>
    </rPh>
    <rPh sb="29" eb="30">
      <t>モ</t>
    </rPh>
    <rPh sb="46" eb="48">
      <t>カトウ</t>
    </rPh>
    <rPh sb="49" eb="50">
      <t>リュウ</t>
    </rPh>
    <rPh sb="53" eb="54">
      <t>カレ</t>
    </rPh>
    <rPh sb="61" eb="62">
      <t>カラダ</t>
    </rPh>
    <rPh sb="63" eb="64">
      <t>モ</t>
    </rPh>
    <rPh sb="66" eb="67">
      <t>ウミ</t>
    </rPh>
    <rPh sb="68" eb="70">
      <t>イダイ</t>
    </rPh>
    <rPh sb="71" eb="72">
      <t>リュウ</t>
    </rPh>
    <rPh sb="75" eb="76">
      <t>ニ</t>
    </rPh>
    <rPh sb="82" eb="83">
      <t>カレ</t>
    </rPh>
    <rPh sb="85" eb="86">
      <t>アシ</t>
    </rPh>
    <rPh sb="88" eb="89">
      <t>ミッ</t>
    </rPh>
    <rPh sb="91" eb="92">
      <t>ツメ</t>
    </rPh>
    <rPh sb="100" eb="101">
      <t>カレ</t>
    </rPh>
    <rPh sb="103" eb="106">
      <t>タマムシイロ</t>
    </rPh>
    <rPh sb="107" eb="108">
      <t>ウロコ</t>
    </rPh>
    <rPh sb="109" eb="110">
      <t>オオ</t>
    </rPh>
    <rPh sb="118" eb="119">
      <t>セ</t>
    </rPh>
    <rPh sb="121" eb="123">
      <t>セキチュウ</t>
    </rPh>
    <rPh sb="124" eb="125">
      <t>ハシ</t>
    </rPh>
    <rPh sb="129" eb="130">
      <t>カレ</t>
    </rPh>
    <rPh sb="132" eb="133">
      <t>アタマ</t>
    </rPh>
    <rPh sb="135" eb="137">
      <t>アクマ</t>
    </rPh>
    <rPh sb="138" eb="140">
      <t>メダマ</t>
    </rPh>
    <rPh sb="141" eb="142">
      <t>シカ</t>
    </rPh>
    <rPh sb="143" eb="144">
      <t>ツノ</t>
    </rPh>
    <rPh sb="145" eb="146">
      <t>モ</t>
    </rPh>
    <rPh sb="147" eb="149">
      <t>ラクダ</t>
    </rPh>
    <rPh sb="150" eb="151">
      <t>ニ</t>
    </rPh>
    <rPh sb="158" eb="159">
      <t>アゴ</t>
    </rPh>
    <rPh sb="160" eb="161">
      <t>シタ</t>
    </rPh>
    <rPh sb="164" eb="165">
      <t>チカラ</t>
    </rPh>
    <rPh sb="166" eb="167">
      <t>ミナモト</t>
    </rPh>
    <rPh sb="170" eb="171">
      <t>モ</t>
    </rPh>
    <rPh sb="173" eb="175">
      <t>シンジュ</t>
    </rPh>
    <rPh sb="181" eb="182">
      <t>カレ</t>
    </rPh>
    <rPh sb="186" eb="188">
      <t>シンジュ</t>
    </rPh>
    <rPh sb="189" eb="190">
      <t>ウシナ</t>
    </rPh>
    <rPh sb="198" eb="199">
      <t>カレ</t>
    </rPh>
    <rPh sb="201" eb="203">
      <t>ヒコウ</t>
    </rPh>
    <rPh sb="203" eb="205">
      <t>ノウリョク</t>
    </rPh>
    <rPh sb="206" eb="207">
      <t>ウシナ</t>
    </rPh>
    <rPh sb="211" eb="212">
      <t>スベ</t>
    </rPh>
    <rPh sb="220" eb="222">
      <t>マホウ</t>
    </rPh>
    <rPh sb="222" eb="224">
      <t>ギノウ</t>
    </rPh>
    <rPh sb="225" eb="226">
      <t>モ</t>
    </rPh>
    <rPh sb="233" eb="235">
      <t>ゴギョウ</t>
    </rPh>
    <rPh sb="239" eb="240">
      <t>ヒト</t>
    </rPh>
    <rPh sb="242" eb="244">
      <t>ツイキュウ</t>
    </rPh>
    <phoneticPr fontId="1"/>
  </si>
  <si>
    <t>術者は霊界からKenzokuを召喚します。Kenzokuは強い力を持つ、高貴なる戦士の神です。彼らはかつて人間でしたが、その行いにより不死性を与えられました。Kenzokuは侍の間で人気のある神です。彼らはその勇ましき本質から生み出された魔法の剣で戦い、下等なものを威圧する神聖なる霊気に包まれています。</t>
    <rPh sb="0" eb="1">
      <t>ジュツ</t>
    </rPh>
    <rPh sb="1" eb="2">
      <t>シャ</t>
    </rPh>
    <rPh sb="3" eb="4">
      <t>レイ</t>
    </rPh>
    <rPh sb="4" eb="5">
      <t>カイ</t>
    </rPh>
    <rPh sb="15" eb="17">
      <t>ショウカン</t>
    </rPh>
    <rPh sb="29" eb="30">
      <t>ツヨ</t>
    </rPh>
    <rPh sb="31" eb="32">
      <t>チカラ</t>
    </rPh>
    <rPh sb="33" eb="34">
      <t>モ</t>
    </rPh>
    <rPh sb="36" eb="38">
      <t>コウキ</t>
    </rPh>
    <rPh sb="40" eb="42">
      <t>センシ</t>
    </rPh>
    <rPh sb="43" eb="44">
      <t>カミ</t>
    </rPh>
    <rPh sb="47" eb="48">
      <t>カレ</t>
    </rPh>
    <rPh sb="53" eb="55">
      <t>ニンゲン</t>
    </rPh>
    <rPh sb="62" eb="63">
      <t>オコナ</t>
    </rPh>
    <rPh sb="67" eb="70">
      <t>フシセイ</t>
    </rPh>
    <rPh sb="71" eb="72">
      <t>アタ</t>
    </rPh>
    <rPh sb="87" eb="88">
      <t>サムライ</t>
    </rPh>
    <rPh sb="89" eb="90">
      <t>アイダ</t>
    </rPh>
    <rPh sb="91" eb="93">
      <t>ニンキ</t>
    </rPh>
    <rPh sb="96" eb="97">
      <t>カミ</t>
    </rPh>
    <rPh sb="100" eb="101">
      <t>カレ</t>
    </rPh>
    <rPh sb="105" eb="106">
      <t>イサ</t>
    </rPh>
    <rPh sb="109" eb="111">
      <t>ホンシツ</t>
    </rPh>
    <rPh sb="113" eb="114">
      <t>ウ</t>
    </rPh>
    <rPh sb="115" eb="116">
      <t>ダ</t>
    </rPh>
    <rPh sb="119" eb="121">
      <t>マホウ</t>
    </rPh>
    <rPh sb="122" eb="123">
      <t>ケン</t>
    </rPh>
    <rPh sb="124" eb="125">
      <t>タタカ</t>
    </rPh>
    <rPh sb="127" eb="129">
      <t>カトウ</t>
    </rPh>
    <rPh sb="133" eb="135">
      <t>イアツ</t>
    </rPh>
    <rPh sb="137" eb="139">
      <t>シンセイ</t>
    </rPh>
    <rPh sb="141" eb="143">
      <t>レイキ</t>
    </rPh>
    <rPh sb="144" eb="145">
      <t>ツツ</t>
    </rPh>
    <phoneticPr fontId="1"/>
  </si>
  <si>
    <t>術者は冥府への門を開き、悪魔の看守と死者の拷問者の一組、Ox-headとHorse-faceを呼び出します。彼らは魂を捕縛する魔法の長柄武器で武装した、強力な戦士です。</t>
    <rPh sb="0" eb="1">
      <t>ジュツ</t>
    </rPh>
    <rPh sb="1" eb="2">
      <t>シャ</t>
    </rPh>
    <rPh sb="3" eb="5">
      <t>メイフ</t>
    </rPh>
    <rPh sb="7" eb="8">
      <t>モン</t>
    </rPh>
    <rPh sb="9" eb="10">
      <t>ヒラ</t>
    </rPh>
    <rPh sb="12" eb="14">
      <t>アクマ</t>
    </rPh>
    <rPh sb="15" eb="17">
      <t>カンシュ</t>
    </rPh>
    <rPh sb="18" eb="20">
      <t>シシャ</t>
    </rPh>
    <rPh sb="21" eb="23">
      <t>ゴウモン</t>
    </rPh>
    <rPh sb="23" eb="24">
      <t>シャ</t>
    </rPh>
    <rPh sb="25" eb="27">
      <t>ヒトクミ</t>
    </rPh>
    <rPh sb="47" eb="48">
      <t>ヨ</t>
    </rPh>
    <rPh sb="49" eb="50">
      <t>ダ</t>
    </rPh>
    <rPh sb="54" eb="55">
      <t>カレ</t>
    </rPh>
    <rPh sb="57" eb="58">
      <t>タマシイ</t>
    </rPh>
    <rPh sb="59" eb="61">
      <t>ホバク</t>
    </rPh>
    <rPh sb="63" eb="65">
      <t>マホウ</t>
    </rPh>
    <rPh sb="66" eb="68">
      <t>ナガエ</t>
    </rPh>
    <rPh sb="68" eb="70">
      <t>ブキ</t>
    </rPh>
    <rPh sb="71" eb="73">
      <t>ブソウ</t>
    </rPh>
    <rPh sb="76" eb="78">
      <t>キョウリョク</t>
    </rPh>
    <rPh sb="79" eb="81">
      <t>センシ</t>
    </rPh>
    <phoneticPr fontId="1"/>
  </si>
  <si>
    <t>Shugenjaは山の神にして野生の守護者、Yama-no-kamiに接触し、協定を結びます。彼らは、自らが支配する山の頂と同じぐらいに冷酷な、強力な精霊です。彼らが下等な存在に注意を向けることはごく稀です。彼らは自身の領域の自然現象、天候、そして獣を操り、時折現れる放浪者を助ける、あるいは打ちのめすかもしれません。Yama-no-kamiがその聳え立つ住処を離れることは滅多になく、もしそうするならば、彼らはその力を大きく失います。</t>
    <rPh sb="9" eb="10">
      <t>ヤマ</t>
    </rPh>
    <rPh sb="11" eb="12">
      <t>カミ</t>
    </rPh>
    <rPh sb="15" eb="17">
      <t>ヤセイ</t>
    </rPh>
    <rPh sb="18" eb="21">
      <t>シュゴシャ</t>
    </rPh>
    <rPh sb="35" eb="37">
      <t>セッショク</t>
    </rPh>
    <rPh sb="39" eb="41">
      <t>キョウテイ</t>
    </rPh>
    <rPh sb="42" eb="43">
      <t>ムス</t>
    </rPh>
    <rPh sb="47" eb="48">
      <t>カレ</t>
    </rPh>
    <rPh sb="51" eb="52">
      <t>ミズカ</t>
    </rPh>
    <rPh sb="54" eb="56">
      <t>シハイ</t>
    </rPh>
    <rPh sb="58" eb="59">
      <t>ヤマ</t>
    </rPh>
    <rPh sb="60" eb="61">
      <t>イタダキ</t>
    </rPh>
    <rPh sb="62" eb="63">
      <t>オナ</t>
    </rPh>
    <rPh sb="68" eb="70">
      <t>レイコク</t>
    </rPh>
    <rPh sb="72" eb="74">
      <t>キョウリョク</t>
    </rPh>
    <rPh sb="75" eb="77">
      <t>セイレイ</t>
    </rPh>
    <rPh sb="80" eb="81">
      <t>カレ</t>
    </rPh>
    <rPh sb="83" eb="85">
      <t>カトウ</t>
    </rPh>
    <rPh sb="86" eb="88">
      <t>ソンザイ</t>
    </rPh>
    <rPh sb="89" eb="91">
      <t>チュウイ</t>
    </rPh>
    <rPh sb="92" eb="93">
      <t>ム</t>
    </rPh>
    <rPh sb="100" eb="101">
      <t>マレ</t>
    </rPh>
    <rPh sb="104" eb="105">
      <t>カレ</t>
    </rPh>
    <rPh sb="107" eb="109">
      <t>ジシン</t>
    </rPh>
    <rPh sb="110" eb="112">
      <t>リョウイキ</t>
    </rPh>
    <rPh sb="113" eb="115">
      <t>シゼン</t>
    </rPh>
    <rPh sb="115" eb="117">
      <t>ゲンショウ</t>
    </rPh>
    <rPh sb="118" eb="120">
      <t>テンコウ</t>
    </rPh>
    <rPh sb="124" eb="125">
      <t>ケモノ</t>
    </rPh>
    <rPh sb="126" eb="127">
      <t>アヤツ</t>
    </rPh>
    <rPh sb="129" eb="131">
      <t>トキオリ</t>
    </rPh>
    <rPh sb="131" eb="132">
      <t>アラワ</t>
    </rPh>
    <rPh sb="134" eb="137">
      <t>ホウロウシャ</t>
    </rPh>
    <rPh sb="138" eb="139">
      <t>タス</t>
    </rPh>
    <rPh sb="146" eb="147">
      <t>ウ</t>
    </rPh>
    <rPh sb="174" eb="175">
      <t>ソビ</t>
    </rPh>
    <rPh sb="176" eb="177">
      <t>タ</t>
    </rPh>
    <rPh sb="178" eb="180">
      <t>スミカ</t>
    </rPh>
    <rPh sb="181" eb="182">
      <t>ハナ</t>
    </rPh>
    <rPh sb="187" eb="189">
      <t>メッタ</t>
    </rPh>
    <rPh sb="203" eb="204">
      <t>カレ</t>
    </rPh>
    <rPh sb="208" eb="209">
      <t>チカラ</t>
    </rPh>
    <rPh sb="210" eb="211">
      <t>オオ</t>
    </rPh>
    <rPh sb="213" eb="214">
      <t>ウシナ</t>
    </rPh>
    <phoneticPr fontId="1"/>
  </si>
  <si>
    <t>Anathemantは、古代のAbysian戦士の霊を召喚します。これらの霊は霊的な炎に包まれており、Humanbredの民からは神聖視されます。</t>
    <rPh sb="12" eb="14">
      <t>コダイ</t>
    </rPh>
    <rPh sb="22" eb="24">
      <t>センシ</t>
    </rPh>
    <rPh sb="25" eb="26">
      <t>レイ</t>
    </rPh>
    <rPh sb="27" eb="29">
      <t>ショウカン</t>
    </rPh>
    <rPh sb="37" eb="38">
      <t>レイ</t>
    </rPh>
    <rPh sb="39" eb="41">
      <t>レイテキ</t>
    </rPh>
    <rPh sb="42" eb="43">
      <t>ホノオ</t>
    </rPh>
    <rPh sb="44" eb="45">
      <t>ツツ</t>
    </rPh>
    <rPh sb="61" eb="62">
      <t>タミ</t>
    </rPh>
    <rPh sb="65" eb="68">
      <t>シンセイシ</t>
    </rPh>
    <phoneticPr fontId="1"/>
  </si>
  <si>
    <t>Abysiaの魔術師は最近、Gathとの国境近くにある峡谷を見つけ、そこでは風化と大地震により、古代の魔法が露わとなりました。石そのものから、巨大な骨が突き出しているのが発見されました。Rephaimへの栄えある勝利の伝説は記憶されており、Abysiaの魔術師は程なく、かつてMegiddoの谷で炎によって倒された、化石化した巨人たちの再覚醒を試み始めました。</t>
    <rPh sb="7" eb="10">
      <t>マジュツシ</t>
    </rPh>
    <rPh sb="11" eb="13">
      <t>サイキン</t>
    </rPh>
    <rPh sb="20" eb="22">
      <t>コッキョウ</t>
    </rPh>
    <rPh sb="22" eb="23">
      <t>チカ</t>
    </rPh>
    <rPh sb="27" eb="29">
      <t>キョウコク</t>
    </rPh>
    <rPh sb="30" eb="31">
      <t>ミ</t>
    </rPh>
    <rPh sb="38" eb="40">
      <t>フウカ</t>
    </rPh>
    <rPh sb="41" eb="44">
      <t>ダイジシン</t>
    </rPh>
    <rPh sb="48" eb="50">
      <t>コダイ</t>
    </rPh>
    <rPh sb="51" eb="53">
      <t>マホウ</t>
    </rPh>
    <rPh sb="54" eb="55">
      <t>アラ</t>
    </rPh>
    <rPh sb="63" eb="64">
      <t>イシ</t>
    </rPh>
    <rPh sb="71" eb="73">
      <t>キョダイ</t>
    </rPh>
    <rPh sb="74" eb="75">
      <t>ホネ</t>
    </rPh>
    <rPh sb="76" eb="77">
      <t>ツ</t>
    </rPh>
    <rPh sb="78" eb="79">
      <t>ダ</t>
    </rPh>
    <rPh sb="85" eb="87">
      <t>ハッケン</t>
    </rPh>
    <rPh sb="102" eb="103">
      <t>サカ</t>
    </rPh>
    <rPh sb="106" eb="108">
      <t>ショウリ</t>
    </rPh>
    <rPh sb="109" eb="111">
      <t>デンセツ</t>
    </rPh>
    <rPh sb="112" eb="114">
      <t>キオク</t>
    </rPh>
    <rPh sb="127" eb="130">
      <t>マジュツシ</t>
    </rPh>
    <rPh sb="131" eb="132">
      <t>ホド</t>
    </rPh>
    <rPh sb="146" eb="147">
      <t>タニ</t>
    </rPh>
    <rPh sb="148" eb="149">
      <t>ホノオ</t>
    </rPh>
    <rPh sb="153" eb="154">
      <t>タオ</t>
    </rPh>
    <rPh sb="158" eb="161">
      <t>カセキカ</t>
    </rPh>
    <rPh sb="163" eb="165">
      <t>キョジン</t>
    </rPh>
    <rPh sb="168" eb="169">
      <t>サイ</t>
    </rPh>
    <rPh sb="169" eb="171">
      <t>カクセイ</t>
    </rPh>
    <rPh sb="172" eb="173">
      <t>ココロ</t>
    </rPh>
    <rPh sb="174" eb="175">
      <t>ハジ</t>
    </rPh>
    <phoneticPr fontId="1"/>
  </si>
  <si>
    <t>この呪文は、戦いに倒れた大いなるAbysian戦士の霊を少数召喚します。これらの霊はSmoulderghostと呼ばれ、死した今ではさらに獰猛な戦士です。</t>
    <rPh sb="2" eb="4">
      <t>ジュモン</t>
    </rPh>
    <rPh sb="6" eb="7">
      <t>タタカ</t>
    </rPh>
    <rPh sb="9" eb="10">
      <t>タオ</t>
    </rPh>
    <rPh sb="12" eb="13">
      <t>オオ</t>
    </rPh>
    <rPh sb="23" eb="25">
      <t>センシ</t>
    </rPh>
    <rPh sb="26" eb="27">
      <t>レイ</t>
    </rPh>
    <rPh sb="28" eb="30">
      <t>ショウスウ</t>
    </rPh>
    <rPh sb="30" eb="32">
      <t>ショウカン</t>
    </rPh>
    <rPh sb="40" eb="41">
      <t>レイ</t>
    </rPh>
    <rPh sb="56" eb="57">
      <t>ヨ</t>
    </rPh>
    <rPh sb="60" eb="61">
      <t>シ</t>
    </rPh>
    <rPh sb="63" eb="64">
      <t>イマ</t>
    </rPh>
    <rPh sb="69" eb="71">
      <t>ドウモウ</t>
    </rPh>
    <rPh sb="72" eb="74">
      <t>センシ</t>
    </rPh>
    <phoneticPr fontId="1"/>
  </si>
  <si>
    <t>Scorpion Manは、砂漠を放浪する中では最も恐ろしい獣です。Scorpion Manが山を見るとき、山は恐怖に震え上がると言われています。</t>
    <rPh sb="14" eb="16">
      <t>サバク</t>
    </rPh>
    <rPh sb="17" eb="19">
      <t>ホウロウ</t>
    </rPh>
    <rPh sb="21" eb="22">
      <t>ナカ</t>
    </rPh>
    <rPh sb="24" eb="25">
      <t>モット</t>
    </rPh>
    <rPh sb="26" eb="27">
      <t>オソ</t>
    </rPh>
    <rPh sb="30" eb="31">
      <t>ケモノ</t>
    </rPh>
    <rPh sb="47" eb="48">
      <t>ヤマ</t>
    </rPh>
    <rPh sb="49" eb="50">
      <t>ミ</t>
    </rPh>
    <rPh sb="54" eb="55">
      <t>ヤマ</t>
    </rPh>
    <rPh sb="56" eb="58">
      <t>キョウフ</t>
    </rPh>
    <rPh sb="59" eb="60">
      <t>フル</t>
    </rPh>
    <rPh sb="61" eb="62">
      <t>ア</t>
    </rPh>
    <rPh sb="65" eb="66">
      <t>イ</t>
    </rPh>
    <phoneticPr fontId="1"/>
  </si>
  <si>
    <t>術者は全てのAbysianの熱を強化するため、Rhuaxの力を呼び起こします。戦場に居る全ての兵士が持つ熱波の影響範囲が拡大します。</t>
    <rPh sb="0" eb="1">
      <t>ジュツ</t>
    </rPh>
    <rPh sb="1" eb="2">
      <t>シャ</t>
    </rPh>
    <rPh sb="14" eb="15">
      <t>ネツ</t>
    </rPh>
    <rPh sb="16" eb="18">
      <t>キョウカ</t>
    </rPh>
    <rPh sb="29" eb="30">
      <t>チカラ</t>
    </rPh>
    <rPh sb="31" eb="32">
      <t>ヨ</t>
    </rPh>
    <rPh sb="33" eb="34">
      <t>オ</t>
    </rPh>
    <rPh sb="39" eb="41">
      <t>センジョウ</t>
    </rPh>
    <rPh sb="42" eb="43">
      <t>イ</t>
    </rPh>
    <rPh sb="44" eb="45">
      <t>スベ</t>
    </rPh>
    <rPh sb="47" eb="49">
      <t>ヘイシ</t>
    </rPh>
    <rPh sb="50" eb="51">
      <t>モ</t>
    </rPh>
    <rPh sb="52" eb="54">
      <t>ネッパ</t>
    </rPh>
    <rPh sb="55" eb="57">
      <t>エイキョウ</t>
    </rPh>
    <rPh sb="57" eb="59">
      <t>ハンイ</t>
    </rPh>
    <rPh sb="60" eb="62">
      <t>カクダイ</t>
    </rPh>
    <phoneticPr fontId="1"/>
  </si>
  <si>
    <t>AbysiaのWarlockは、初めて血魔法が発見された時から、交雑実験を行ってきました。地獄の魔法の影響下で、Abysiaの民、人間、そして巨人が、デーモン、火蜥蜴やその他の獣と交雑されます。初期の時代には、大半の実験はAbysianに行われていましたが、Hinnomとの戦争は時々巨人の血も齎しました。後の時代には、人間とHumanbredが交配対象の中では支配的で、Abysianの交雑種は稀になりました。その製造工程のために、多くのHell Spawnは、様々な障害や早老に苦しめられています。</t>
    <rPh sb="16" eb="17">
      <t>ハジ</t>
    </rPh>
    <rPh sb="19" eb="20">
      <t>ケツ</t>
    </rPh>
    <rPh sb="20" eb="22">
      <t>マホウ</t>
    </rPh>
    <rPh sb="23" eb="25">
      <t>ハッケン</t>
    </rPh>
    <rPh sb="28" eb="29">
      <t>トキ</t>
    </rPh>
    <rPh sb="32" eb="34">
      <t>コウザツ</t>
    </rPh>
    <rPh sb="34" eb="36">
      <t>ジッケン</t>
    </rPh>
    <rPh sb="37" eb="38">
      <t>オコナ</t>
    </rPh>
    <rPh sb="45" eb="47">
      <t>ジゴク</t>
    </rPh>
    <rPh sb="48" eb="50">
      <t>マホウ</t>
    </rPh>
    <rPh sb="51" eb="54">
      <t>エイキョウカ</t>
    </rPh>
    <rPh sb="65" eb="67">
      <t>ニンゲン</t>
    </rPh>
    <rPh sb="71" eb="73">
      <t>キョジン</t>
    </rPh>
    <rPh sb="80" eb="81">
      <t>ヒ</t>
    </rPh>
    <rPh sb="81" eb="83">
      <t>トカゲ</t>
    </rPh>
    <rPh sb="86" eb="87">
      <t>タ</t>
    </rPh>
    <rPh sb="88" eb="89">
      <t>ケモノ</t>
    </rPh>
    <rPh sb="90" eb="92">
      <t>コウザツ</t>
    </rPh>
    <rPh sb="97" eb="99">
      <t>ショキ</t>
    </rPh>
    <rPh sb="100" eb="102">
      <t>ジダイ</t>
    </rPh>
    <rPh sb="105" eb="107">
      <t>タイハン</t>
    </rPh>
    <rPh sb="108" eb="110">
      <t>ジッケン</t>
    </rPh>
    <rPh sb="119" eb="120">
      <t>オコナ</t>
    </rPh>
    <rPh sb="137" eb="139">
      <t>センソウ</t>
    </rPh>
    <rPh sb="140" eb="142">
      <t>トキドキ</t>
    </rPh>
    <rPh sb="142" eb="144">
      <t>キョジン</t>
    </rPh>
    <rPh sb="145" eb="146">
      <t>ケツ</t>
    </rPh>
    <rPh sb="147" eb="148">
      <t>モタラ</t>
    </rPh>
    <rPh sb="153" eb="154">
      <t>ノチ</t>
    </rPh>
    <rPh sb="155" eb="157">
      <t>ジダイ</t>
    </rPh>
    <rPh sb="160" eb="162">
      <t>ニンゲン</t>
    </rPh>
    <rPh sb="173" eb="175">
      <t>コウハイ</t>
    </rPh>
    <rPh sb="175" eb="177">
      <t>タイショウ</t>
    </rPh>
    <rPh sb="178" eb="179">
      <t>ナカ</t>
    </rPh>
    <phoneticPr fontId="1"/>
  </si>
  <si>
    <t>Great Bearは、気高く神聖なる獣です。この儀式は、Great Bearの一群を召喚します。</t>
    <rPh sb="12" eb="14">
      <t>ケダカ</t>
    </rPh>
    <rPh sb="15" eb="17">
      <t>シンセイ</t>
    </rPh>
    <rPh sb="19" eb="20">
      <t>ケモノ</t>
    </rPh>
    <rPh sb="25" eb="27">
      <t>ギシキ</t>
    </rPh>
    <rPh sb="40" eb="42">
      <t>イチグン</t>
    </rPh>
    <rPh sb="43" eb="45">
      <t>ショウカン</t>
    </rPh>
    <phoneticPr fontId="1"/>
  </si>
  <si>
    <t>術者はSimarglを召喚します。Simarglは、Rusの地に住む奇妙な翼持つ犬です。彼らは狩りや巡回を手助けするため、時々魔術師たちに召喚されます。</t>
    <rPh sb="0" eb="1">
      <t>ジュツ</t>
    </rPh>
    <rPh sb="1" eb="2">
      <t>シャ</t>
    </rPh>
    <rPh sb="11" eb="13">
      <t>ショウカン</t>
    </rPh>
    <rPh sb="30" eb="31">
      <t>チ</t>
    </rPh>
    <rPh sb="32" eb="33">
      <t>ス</t>
    </rPh>
    <rPh sb="34" eb="36">
      <t>キミョウ</t>
    </rPh>
    <rPh sb="37" eb="38">
      <t>ツバサ</t>
    </rPh>
    <rPh sb="38" eb="39">
      <t>モ</t>
    </rPh>
    <rPh sb="40" eb="41">
      <t>イヌ</t>
    </rPh>
    <rPh sb="44" eb="45">
      <t>カレ</t>
    </rPh>
    <rPh sb="47" eb="48">
      <t>カ</t>
    </rPh>
    <rPh sb="50" eb="52">
      <t>ジュンカイ</t>
    </rPh>
    <rPh sb="53" eb="54">
      <t>テ</t>
    </rPh>
    <rPh sb="54" eb="55">
      <t>ダス</t>
    </rPh>
    <rPh sb="61" eb="63">
      <t>トキドキ</t>
    </rPh>
    <rPh sb="63" eb="66">
      <t>マジュツシ</t>
    </rPh>
    <rPh sb="69" eb="71">
      <t>ショウカン</t>
    </rPh>
    <phoneticPr fontId="1"/>
  </si>
  <si>
    <t>術者はFirebirdを召喚します。Firebirdは、明るく輝く羽毛を持つ伝説の鳥です。彼らはRusの荒野の奥地に住み、その幸運を齎す力のために、しばしば英雄たちに探し求められます。</t>
    <rPh sb="0" eb="1">
      <t>ジュツ</t>
    </rPh>
    <rPh sb="1" eb="2">
      <t>シャ</t>
    </rPh>
    <rPh sb="12" eb="14">
      <t>ショウカン</t>
    </rPh>
    <rPh sb="28" eb="29">
      <t>アカ</t>
    </rPh>
    <rPh sb="31" eb="32">
      <t>カガヤ</t>
    </rPh>
    <rPh sb="33" eb="35">
      <t>ウモウ</t>
    </rPh>
    <rPh sb="36" eb="37">
      <t>モ</t>
    </rPh>
    <rPh sb="38" eb="40">
      <t>デンセツ</t>
    </rPh>
    <rPh sb="41" eb="42">
      <t>トリ</t>
    </rPh>
    <rPh sb="45" eb="46">
      <t>カレ</t>
    </rPh>
    <rPh sb="52" eb="54">
      <t>コウヤ</t>
    </rPh>
    <rPh sb="55" eb="57">
      <t>オクチ</t>
    </rPh>
    <rPh sb="58" eb="59">
      <t>ス</t>
    </rPh>
    <rPh sb="63" eb="65">
      <t>コウウン</t>
    </rPh>
    <rPh sb="66" eb="67">
      <t>モタラ</t>
    </rPh>
    <rPh sb="68" eb="69">
      <t>チカラ</t>
    </rPh>
    <rPh sb="78" eb="80">
      <t>エイユウ</t>
    </rPh>
    <rPh sb="83" eb="84">
      <t>サガ</t>
    </rPh>
    <rPh sb="85" eb="86">
      <t>モト</t>
    </rPh>
    <phoneticPr fontId="1"/>
  </si>
  <si>
    <t>Lady Middayは、正午の悪意ある精霊です。彼女は、渦巻く埃に囲まれ、病の臭いを漂わせる鎌を持った、若い少女の姿で現れます。彼女は時々人々を呼び止め、質問をします。返答に失敗すると彼女は機嫌を損ね、その鎌で病気を感染させたり、犠牲者の首を切り落としたりします。この儀式の術者は、この精霊に接触し、彼女に好ましい州に現れることを強要して、そこで敵指揮官を殺害させます。</t>
    <rPh sb="13" eb="15">
      <t>ショウゴ</t>
    </rPh>
    <rPh sb="16" eb="18">
      <t>アクイ</t>
    </rPh>
    <rPh sb="20" eb="22">
      <t>セイレイ</t>
    </rPh>
    <rPh sb="25" eb="27">
      <t>カノジョ</t>
    </rPh>
    <rPh sb="29" eb="31">
      <t>ウズマ</t>
    </rPh>
    <rPh sb="32" eb="33">
      <t>ホコリ</t>
    </rPh>
    <rPh sb="34" eb="35">
      <t>カコ</t>
    </rPh>
    <rPh sb="38" eb="39">
      <t>ヤマイ</t>
    </rPh>
    <rPh sb="40" eb="41">
      <t>ニオ</t>
    </rPh>
    <rPh sb="43" eb="44">
      <t>タダヨ</t>
    </rPh>
    <rPh sb="47" eb="48">
      <t>カマ</t>
    </rPh>
    <rPh sb="49" eb="50">
      <t>モ</t>
    </rPh>
    <rPh sb="53" eb="54">
      <t>ワカ</t>
    </rPh>
    <rPh sb="55" eb="57">
      <t>ショウジョ</t>
    </rPh>
    <rPh sb="58" eb="59">
      <t>スガタ</t>
    </rPh>
    <rPh sb="60" eb="61">
      <t>アラワ</t>
    </rPh>
    <rPh sb="65" eb="67">
      <t>カノジョ</t>
    </rPh>
    <rPh sb="68" eb="70">
      <t>トキドキ</t>
    </rPh>
    <rPh sb="70" eb="72">
      <t>ヒトビト</t>
    </rPh>
    <rPh sb="73" eb="74">
      <t>ヨ</t>
    </rPh>
    <rPh sb="75" eb="76">
      <t>ト</t>
    </rPh>
    <rPh sb="78" eb="80">
      <t>シツモン</t>
    </rPh>
    <rPh sb="85" eb="87">
      <t>ヘントウ</t>
    </rPh>
    <rPh sb="88" eb="90">
      <t>シッパイ</t>
    </rPh>
    <rPh sb="93" eb="95">
      <t>カノジョ</t>
    </rPh>
    <rPh sb="96" eb="98">
      <t>キゲン</t>
    </rPh>
    <rPh sb="99" eb="100">
      <t>ソコ</t>
    </rPh>
    <rPh sb="104" eb="105">
      <t>カマ</t>
    </rPh>
    <rPh sb="106" eb="108">
      <t>ビョウキ</t>
    </rPh>
    <rPh sb="109" eb="111">
      <t>カンセン</t>
    </rPh>
    <rPh sb="116" eb="119">
      <t>ギセイシャ</t>
    </rPh>
    <rPh sb="120" eb="121">
      <t>クビ</t>
    </rPh>
    <rPh sb="122" eb="123">
      <t>キ</t>
    </rPh>
    <rPh sb="124" eb="125">
      <t>オ</t>
    </rPh>
    <rPh sb="135" eb="137">
      <t>ギシキ</t>
    </rPh>
    <rPh sb="138" eb="139">
      <t>ジュツ</t>
    </rPh>
    <rPh sb="139" eb="140">
      <t>シャ</t>
    </rPh>
    <rPh sb="144" eb="146">
      <t>セイレイ</t>
    </rPh>
    <rPh sb="147" eb="149">
      <t>セッショク</t>
    </rPh>
    <rPh sb="151" eb="153">
      <t>カノジョ</t>
    </rPh>
    <rPh sb="154" eb="155">
      <t>コノ</t>
    </rPh>
    <rPh sb="158" eb="159">
      <t>シュウ</t>
    </rPh>
    <rPh sb="160" eb="161">
      <t>アラワ</t>
    </rPh>
    <rPh sb="166" eb="168">
      <t>キョウヨウ</t>
    </rPh>
    <rPh sb="174" eb="175">
      <t>テキ</t>
    </rPh>
    <rPh sb="175" eb="178">
      <t>シキカン</t>
    </rPh>
    <rPh sb="179" eb="181">
      <t>サツガイ</t>
    </rPh>
    <phoneticPr fontId="1"/>
  </si>
  <si>
    <t>術者はSirinに接触し、彼を助けるよう説得します。SirinはRusの不思議な半人半鳥です。彼女は女性の頭と胸部を持ち、胴体やその下部は暗色の鳥です。Sirinは最も悪意ある存在です。彼女は聖者の声で話して人々を唆し、彼らに未来の幸運を語って生涯に渡る隷属へと誘い込みます。</t>
    <rPh sb="0" eb="1">
      <t>ジュツ</t>
    </rPh>
    <rPh sb="1" eb="2">
      <t>シャ</t>
    </rPh>
    <rPh sb="9" eb="11">
      <t>セッショク</t>
    </rPh>
    <rPh sb="13" eb="14">
      <t>カレ</t>
    </rPh>
    <rPh sb="15" eb="16">
      <t>タス</t>
    </rPh>
    <rPh sb="20" eb="22">
      <t>セットク</t>
    </rPh>
    <rPh sb="36" eb="39">
      <t>フシギ</t>
    </rPh>
    <rPh sb="40" eb="41">
      <t>ハン</t>
    </rPh>
    <rPh sb="41" eb="42">
      <t>ジン</t>
    </rPh>
    <rPh sb="42" eb="43">
      <t>ハン</t>
    </rPh>
    <rPh sb="43" eb="44">
      <t>チョウ</t>
    </rPh>
    <rPh sb="47" eb="49">
      <t>カノジョ</t>
    </rPh>
    <rPh sb="50" eb="52">
      <t>ジョセイ</t>
    </rPh>
    <rPh sb="53" eb="54">
      <t>アタマ</t>
    </rPh>
    <rPh sb="55" eb="57">
      <t>キョウブ</t>
    </rPh>
    <rPh sb="58" eb="59">
      <t>モ</t>
    </rPh>
    <rPh sb="61" eb="63">
      <t>ドウタイ</t>
    </rPh>
    <rPh sb="66" eb="68">
      <t>カブ</t>
    </rPh>
    <rPh sb="69" eb="71">
      <t>アンショク</t>
    </rPh>
    <rPh sb="72" eb="73">
      <t>トリ</t>
    </rPh>
    <rPh sb="82" eb="83">
      <t>モット</t>
    </rPh>
    <rPh sb="84" eb="86">
      <t>アクイ</t>
    </rPh>
    <rPh sb="88" eb="90">
      <t>ソンザイ</t>
    </rPh>
    <rPh sb="93" eb="95">
      <t>カノジョ</t>
    </rPh>
    <rPh sb="96" eb="98">
      <t>セイジャ</t>
    </rPh>
    <rPh sb="99" eb="100">
      <t>コエ</t>
    </rPh>
    <rPh sb="101" eb="102">
      <t>ハナ</t>
    </rPh>
    <rPh sb="104" eb="106">
      <t>ヒトビト</t>
    </rPh>
    <rPh sb="107" eb="108">
      <t>ソソノカ</t>
    </rPh>
    <rPh sb="110" eb="111">
      <t>カレ</t>
    </rPh>
    <rPh sb="113" eb="115">
      <t>ミライ</t>
    </rPh>
    <rPh sb="116" eb="118">
      <t>コウウン</t>
    </rPh>
    <rPh sb="119" eb="120">
      <t>カタ</t>
    </rPh>
    <rPh sb="122" eb="124">
      <t>ショウガイ</t>
    </rPh>
    <rPh sb="125" eb="126">
      <t>ワタ</t>
    </rPh>
    <rPh sb="127" eb="129">
      <t>レイゾク</t>
    </rPh>
    <rPh sb="131" eb="132">
      <t>サソ</t>
    </rPh>
    <rPh sb="133" eb="134">
      <t>コ</t>
    </rPh>
    <phoneticPr fontId="1"/>
  </si>
  <si>
    <t>術者は、若き乙女が入水した川や湖に近付き、彼女の亡霊を召喚します。Rusalkaは、その恋人に嘲られた後、入水自殺をした若い女性の霊です。彼女は自らの命を奪った水路に縛られ続けています。Rusalkaは、緑色の目と永遠に湿った髪を持つ、若く、色白で美しい裸の女性として現れます。Rusalkaは必ずしも悪意ある存在ではありませんが、しかし彼女は生ける男性を好み、夜に水から出ては木に登り、そこに座って歌いながら髪を梳かし、不注意な放浪者がその歌に囚われるのを期待します。美形の通行人は、彼女と共に歌い踊るよう誘われ、Rusalkaの水底の住処へと連れ去られます。Rusalkaは多少の水と死の魔法技能を持ち、その同行者を波間の下へ連れて行くことができます。</t>
    <rPh sb="0" eb="1">
      <t>ジュツ</t>
    </rPh>
    <rPh sb="1" eb="2">
      <t>シャ</t>
    </rPh>
    <rPh sb="4" eb="5">
      <t>ワカ</t>
    </rPh>
    <rPh sb="6" eb="8">
      <t>オトメ</t>
    </rPh>
    <rPh sb="9" eb="11">
      <t>ニュウスイ</t>
    </rPh>
    <rPh sb="13" eb="14">
      <t>カワ</t>
    </rPh>
    <rPh sb="15" eb="16">
      <t>ミズウミ</t>
    </rPh>
    <rPh sb="17" eb="19">
      <t>チカヅ</t>
    </rPh>
    <rPh sb="21" eb="23">
      <t>カノジョ</t>
    </rPh>
    <rPh sb="24" eb="26">
      <t>ボウレイ</t>
    </rPh>
    <rPh sb="27" eb="29">
      <t>ショウカン</t>
    </rPh>
    <rPh sb="44" eb="46">
      <t>コイビト</t>
    </rPh>
    <rPh sb="47" eb="48">
      <t>アザケ</t>
    </rPh>
    <rPh sb="51" eb="52">
      <t>アト</t>
    </rPh>
    <rPh sb="53" eb="55">
      <t>ニュウスイ</t>
    </rPh>
    <rPh sb="55" eb="57">
      <t>ジサツ</t>
    </rPh>
    <rPh sb="60" eb="61">
      <t>ワカ</t>
    </rPh>
    <rPh sb="62" eb="64">
      <t>ジョセイ</t>
    </rPh>
    <rPh sb="65" eb="66">
      <t>レイ</t>
    </rPh>
    <rPh sb="69" eb="71">
      <t>カノジョ</t>
    </rPh>
    <rPh sb="72" eb="73">
      <t>ミズカ</t>
    </rPh>
    <rPh sb="75" eb="76">
      <t>イノチ</t>
    </rPh>
    <rPh sb="77" eb="78">
      <t>ウバ</t>
    </rPh>
    <rPh sb="80" eb="82">
      <t>スイロ</t>
    </rPh>
    <rPh sb="83" eb="84">
      <t>シバ</t>
    </rPh>
    <rPh sb="86" eb="87">
      <t>ツヅ</t>
    </rPh>
    <rPh sb="102" eb="104">
      <t>ミドリイロ</t>
    </rPh>
    <rPh sb="105" eb="106">
      <t>メ</t>
    </rPh>
    <rPh sb="107" eb="109">
      <t>エイエン</t>
    </rPh>
    <rPh sb="110" eb="111">
      <t>シメ</t>
    </rPh>
    <rPh sb="113" eb="114">
      <t>カミ</t>
    </rPh>
    <rPh sb="115" eb="116">
      <t>モ</t>
    </rPh>
    <rPh sb="118" eb="119">
      <t>ワカ</t>
    </rPh>
    <rPh sb="121" eb="123">
      <t>イロジロ</t>
    </rPh>
    <rPh sb="124" eb="125">
      <t>ウツク</t>
    </rPh>
    <rPh sb="127" eb="128">
      <t>ハダカ</t>
    </rPh>
    <rPh sb="129" eb="131">
      <t>ジョセイ</t>
    </rPh>
    <rPh sb="134" eb="135">
      <t>アラワ</t>
    </rPh>
    <rPh sb="147" eb="148">
      <t>カナラ</t>
    </rPh>
    <rPh sb="151" eb="153">
      <t>アクイ</t>
    </rPh>
    <rPh sb="155" eb="157">
      <t>ソンザイ</t>
    </rPh>
    <rPh sb="169" eb="171">
      <t>カノジョ</t>
    </rPh>
    <rPh sb="172" eb="173">
      <t>イ</t>
    </rPh>
    <rPh sb="175" eb="177">
      <t>ダンセイ</t>
    </rPh>
    <rPh sb="178" eb="179">
      <t>コノ</t>
    </rPh>
    <rPh sb="181" eb="182">
      <t>ヨル</t>
    </rPh>
    <rPh sb="183" eb="184">
      <t>ミズ</t>
    </rPh>
    <rPh sb="186" eb="187">
      <t>デ</t>
    </rPh>
    <rPh sb="189" eb="190">
      <t>キ</t>
    </rPh>
    <rPh sb="191" eb="192">
      <t>ノボ</t>
    </rPh>
    <rPh sb="197" eb="198">
      <t>スワ</t>
    </rPh>
    <rPh sb="200" eb="201">
      <t>ウタ</t>
    </rPh>
    <rPh sb="205" eb="206">
      <t>カミ</t>
    </rPh>
    <phoneticPr fontId="1"/>
  </si>
  <si>
    <t>術者は不幸の老婆を召喚します。彼女は黒い衣を着た、一つ目の老いた鬼婆として現れます。彼女がただ存在するだけで、不幸や苦難が引き起こされます。彼女の邪眼は、見つめた相手を呪います。</t>
    <rPh sb="0" eb="1">
      <t>ジュツ</t>
    </rPh>
    <rPh sb="1" eb="2">
      <t>シャ</t>
    </rPh>
    <rPh sb="3" eb="5">
      <t>フコウ</t>
    </rPh>
    <rPh sb="6" eb="8">
      <t>ロウバ</t>
    </rPh>
    <rPh sb="9" eb="11">
      <t>ショウカン</t>
    </rPh>
    <rPh sb="15" eb="17">
      <t>カノジョ</t>
    </rPh>
    <rPh sb="18" eb="19">
      <t>クロ</t>
    </rPh>
    <rPh sb="20" eb="21">
      <t>コロモ</t>
    </rPh>
    <rPh sb="22" eb="23">
      <t>キ</t>
    </rPh>
    <rPh sb="25" eb="26">
      <t>ヒト</t>
    </rPh>
    <rPh sb="27" eb="28">
      <t>メ</t>
    </rPh>
    <rPh sb="29" eb="30">
      <t>オ</t>
    </rPh>
    <rPh sb="32" eb="34">
      <t>オニババ</t>
    </rPh>
    <rPh sb="37" eb="38">
      <t>アラワ</t>
    </rPh>
    <rPh sb="42" eb="44">
      <t>カノジョ</t>
    </rPh>
    <rPh sb="47" eb="49">
      <t>ソンザイ</t>
    </rPh>
    <rPh sb="55" eb="57">
      <t>フコウ</t>
    </rPh>
    <rPh sb="58" eb="60">
      <t>クナン</t>
    </rPh>
    <rPh sb="61" eb="62">
      <t>ヒ</t>
    </rPh>
    <rPh sb="63" eb="64">
      <t>オ</t>
    </rPh>
    <rPh sb="70" eb="72">
      <t>カノジョ</t>
    </rPh>
    <rPh sb="73" eb="75">
      <t>ジャガン</t>
    </rPh>
    <rPh sb="77" eb="78">
      <t>ミ</t>
    </rPh>
    <rPh sb="81" eb="83">
      <t>アイテ</t>
    </rPh>
    <rPh sb="84" eb="85">
      <t>ノロ</t>
    </rPh>
    <phoneticPr fontId="1"/>
  </si>
  <si>
    <t>術者はZmeyを召喚します。Zmeyは、炎を吐くことができる三つ首の竜です。彼らはWyvernよりも大型ですが、真のDragonよりは小型です。彼らはRusの地の土着の生物で、火の魔術師によって召喚することができます。</t>
    <rPh sb="0" eb="1">
      <t>ジュツ</t>
    </rPh>
    <rPh sb="1" eb="2">
      <t>シャ</t>
    </rPh>
    <rPh sb="8" eb="10">
      <t>ショウカン</t>
    </rPh>
    <rPh sb="20" eb="21">
      <t>ホノオ</t>
    </rPh>
    <rPh sb="22" eb="23">
      <t>ハ</t>
    </rPh>
    <rPh sb="30" eb="31">
      <t>ミ</t>
    </rPh>
    <rPh sb="32" eb="33">
      <t>クビ</t>
    </rPh>
    <rPh sb="34" eb="35">
      <t>リュウ</t>
    </rPh>
    <rPh sb="38" eb="39">
      <t>カレ</t>
    </rPh>
    <rPh sb="50" eb="52">
      <t>オオガタ</t>
    </rPh>
    <rPh sb="56" eb="57">
      <t>シン</t>
    </rPh>
    <rPh sb="67" eb="69">
      <t>コガタ</t>
    </rPh>
    <rPh sb="72" eb="73">
      <t>カレ</t>
    </rPh>
    <rPh sb="79" eb="80">
      <t>チ</t>
    </rPh>
    <rPh sb="81" eb="83">
      <t>ドチャク</t>
    </rPh>
    <rPh sb="84" eb="86">
      <t>セイブツ</t>
    </rPh>
    <rPh sb="88" eb="89">
      <t>ヒ</t>
    </rPh>
    <rPh sb="90" eb="93">
      <t>マジュツシ</t>
    </rPh>
    <rPh sb="97" eb="99">
      <t>ショウカン</t>
    </rPh>
    <phoneticPr fontId="1"/>
  </si>
  <si>
    <t>術者はGamayunに接触し、彼を助けるよう説得します。GamayunはRusの不思議な半人半鳥です。彼女は女性の頭と胸部を持ち、胴体やその下部は鳥です。彼女は知恵と預言の鳥で、聖者の知識を授けられています。彼女は魔法と預言の技能を持ち、時々魔法の秘密を明かさせるために召喚されます。</t>
    <rPh sb="77" eb="79">
      <t>カノジョ</t>
    </rPh>
    <rPh sb="80" eb="82">
      <t>チエ</t>
    </rPh>
    <rPh sb="83" eb="85">
      <t>ヨゲン</t>
    </rPh>
    <rPh sb="86" eb="87">
      <t>トリ</t>
    </rPh>
    <rPh sb="89" eb="91">
      <t>セイジャ</t>
    </rPh>
    <rPh sb="92" eb="94">
      <t>チシキ</t>
    </rPh>
    <rPh sb="95" eb="96">
      <t>サズ</t>
    </rPh>
    <rPh sb="104" eb="106">
      <t>カノジョ</t>
    </rPh>
    <rPh sb="107" eb="109">
      <t>マホウ</t>
    </rPh>
    <rPh sb="110" eb="112">
      <t>ヨゲン</t>
    </rPh>
    <rPh sb="113" eb="115">
      <t>ギノウ</t>
    </rPh>
    <rPh sb="116" eb="117">
      <t>モ</t>
    </rPh>
    <rPh sb="119" eb="121">
      <t>トキドキ</t>
    </rPh>
    <rPh sb="121" eb="123">
      <t>マホウ</t>
    </rPh>
    <rPh sb="124" eb="126">
      <t>ヒミツ</t>
    </rPh>
    <rPh sb="127" eb="128">
      <t>ア</t>
    </rPh>
    <rPh sb="135" eb="137">
      <t>ショウカン</t>
    </rPh>
    <phoneticPr fontId="1"/>
  </si>
  <si>
    <t>術者はAlkonostに接触し、彼を助けるよう説得します。AlkonostはRusの不思議な半人半鳥です。彼女は女性の頭と胸部を持ち、胴体やその下部は鳥です。彼女は、聖者の声を授けられた楽園の鳥です。彼女は強力な聖職者で、人々を勇敢なる行為へと導きます。</t>
    <rPh sb="79" eb="81">
      <t>カノジョ</t>
    </rPh>
    <rPh sb="83" eb="85">
      <t>セイジャ</t>
    </rPh>
    <rPh sb="86" eb="87">
      <t>コエ</t>
    </rPh>
    <rPh sb="88" eb="89">
      <t>サズ</t>
    </rPh>
    <rPh sb="93" eb="95">
      <t>ラクエン</t>
    </rPh>
    <rPh sb="96" eb="97">
      <t>トリ</t>
    </rPh>
    <rPh sb="100" eb="102">
      <t>カノジョ</t>
    </rPh>
    <rPh sb="103" eb="105">
      <t>キョウリョク</t>
    </rPh>
    <rPh sb="106" eb="109">
      <t>セイショクシャ</t>
    </rPh>
    <rPh sb="111" eb="113">
      <t>ヒトビト</t>
    </rPh>
    <rPh sb="114" eb="116">
      <t>ユウカン</t>
    </rPh>
    <rPh sb="118" eb="120">
      <t>コウイ</t>
    </rPh>
    <rPh sb="122" eb="123">
      <t>ミチビ</t>
    </rPh>
    <phoneticPr fontId="1"/>
  </si>
  <si>
    <t>術者は海岸や川岸に近付き、Bereginaと接触しようと試みます。Bereginaは。水が陸地に出会う場所、岸辺の精霊です。Bereginaは非常に美しい女性の姿で現れます。大半の人間は、Bereginaを傷付けようなどとは夢にも思いません。彼女らは強力な水の魔術師ですが、陸地の魔法にも長けています。Bereginaは、少数の同行者を波間の下へ連れて行くことができます。</t>
    <rPh sb="0" eb="1">
      <t>ジュツ</t>
    </rPh>
    <rPh sb="1" eb="2">
      <t>シャ</t>
    </rPh>
    <rPh sb="3" eb="5">
      <t>カイガン</t>
    </rPh>
    <rPh sb="6" eb="8">
      <t>カワギシ</t>
    </rPh>
    <rPh sb="9" eb="11">
      <t>チカヅ</t>
    </rPh>
    <rPh sb="22" eb="24">
      <t>セッショク</t>
    </rPh>
    <rPh sb="28" eb="29">
      <t>ココロ</t>
    </rPh>
    <rPh sb="43" eb="44">
      <t>ミズ</t>
    </rPh>
    <rPh sb="45" eb="47">
      <t>リクチ</t>
    </rPh>
    <rPh sb="48" eb="50">
      <t>デア</t>
    </rPh>
    <rPh sb="51" eb="53">
      <t>バショ</t>
    </rPh>
    <rPh sb="54" eb="56">
      <t>キシベ</t>
    </rPh>
    <rPh sb="57" eb="59">
      <t>セイレイ</t>
    </rPh>
    <rPh sb="71" eb="73">
      <t>ヒジョウ</t>
    </rPh>
    <rPh sb="74" eb="75">
      <t>ウツク</t>
    </rPh>
    <rPh sb="77" eb="79">
      <t>ジョセイ</t>
    </rPh>
    <rPh sb="80" eb="81">
      <t>スガタ</t>
    </rPh>
    <rPh sb="82" eb="83">
      <t>アラワ</t>
    </rPh>
    <rPh sb="87" eb="89">
      <t>タイハン</t>
    </rPh>
    <rPh sb="90" eb="92">
      <t>ニンゲン</t>
    </rPh>
    <rPh sb="103" eb="105">
      <t>キズツ</t>
    </rPh>
    <rPh sb="112" eb="113">
      <t>ユメ</t>
    </rPh>
    <rPh sb="115" eb="116">
      <t>オモ</t>
    </rPh>
    <rPh sb="121" eb="123">
      <t>カノジョ</t>
    </rPh>
    <rPh sb="125" eb="127">
      <t>キョウリョク</t>
    </rPh>
    <rPh sb="128" eb="129">
      <t>ミズ</t>
    </rPh>
    <rPh sb="130" eb="133">
      <t>マジュツシ</t>
    </rPh>
    <rPh sb="137" eb="139">
      <t>リクチ</t>
    </rPh>
    <rPh sb="140" eb="142">
      <t>マホウ</t>
    </rPh>
    <rPh sb="144" eb="145">
      <t>タ</t>
    </rPh>
    <rPh sb="161" eb="163">
      <t>ショウスウ</t>
    </rPh>
    <rPh sb="164" eb="167">
      <t>ドウコウシャ</t>
    </rPh>
    <rPh sb="168" eb="170">
      <t>ナミマ</t>
    </rPh>
    <rPh sb="171" eb="172">
      <t>シタ</t>
    </rPh>
    <rPh sb="173" eb="174">
      <t>ツ</t>
    </rPh>
    <rPh sb="176" eb="177">
      <t>イ</t>
    </rPh>
    <phoneticPr fontId="1"/>
  </si>
  <si>
    <t>術者は遠い山へと旅し、Vilaと接触して彼を手助けするよう説得します。Vilaは、荒野の強力な女性の精霊です。Cloud Vilaは、雲のような髪を持つ、翼ある裸の女性として現れます。彼女の美は、その蹄のある足によってのみ損なわれ、それを口に出すような無礼者は皆、打ち倒されるか生涯に渡って呪われます。Cloud Vilaは、その魔法の歌とこの世ならざる美貌で男性を魅惑し、隷属へと誘うことができます。彼女は健康を与えたり奪ったりする力を持ち、また稲妻を用い、嵐に乗る強大な風の魔術師でもあります。Cloud Vilaは、Mountain Vilaほどには治療に長けていません。</t>
    <rPh sb="67" eb="68">
      <t>クモ</t>
    </rPh>
    <rPh sb="72" eb="73">
      <t>カミ</t>
    </rPh>
    <rPh sb="74" eb="75">
      <t>モ</t>
    </rPh>
    <rPh sb="77" eb="78">
      <t>ツバサ</t>
    </rPh>
    <rPh sb="80" eb="81">
      <t>ハダカ</t>
    </rPh>
    <rPh sb="82" eb="84">
      <t>ジョセイ</t>
    </rPh>
    <rPh sb="87" eb="88">
      <t>アラワ</t>
    </rPh>
    <rPh sb="191" eb="192">
      <t>サソ</t>
    </rPh>
    <rPh sb="224" eb="226">
      <t>イナズマ</t>
    </rPh>
    <rPh sb="227" eb="228">
      <t>モチ</t>
    </rPh>
    <rPh sb="230" eb="231">
      <t>アラシ</t>
    </rPh>
    <rPh sb="232" eb="233">
      <t>ノ</t>
    </rPh>
    <rPh sb="237" eb="238">
      <t>カゼ</t>
    </rPh>
    <rPh sb="278" eb="280">
      <t>チリョウ</t>
    </rPh>
    <rPh sb="281" eb="282">
      <t>タ</t>
    </rPh>
    <phoneticPr fontId="1"/>
  </si>
  <si>
    <t>術者は遠い山へと旅し、Vilaと接触して彼を手助けするよう説得します。Vilaは、荒野の強力な女性の精霊です。Mountain Vilaは、牡鹿に乗った裸の女性として現れます。彼女の美は、その蹄のある足によってのみ損なわれ、それを口に出すような無礼者は皆、打ち倒されるか生涯に渡って呪われます。Mountain Vilaは、その魔法の歌とこの世ならざる美貌で男性を魅惑し、隷属へと誘います。彼女は健康を与えたり奪ったりする力を持ち、また強大な緑の魔術師でもあります。</t>
    <rPh sb="0" eb="1">
      <t>ジュツ</t>
    </rPh>
    <rPh sb="1" eb="2">
      <t>シャ</t>
    </rPh>
    <rPh sb="3" eb="4">
      <t>トオ</t>
    </rPh>
    <rPh sb="5" eb="6">
      <t>ヤマ</t>
    </rPh>
    <rPh sb="8" eb="9">
      <t>タビ</t>
    </rPh>
    <rPh sb="16" eb="18">
      <t>セッショク</t>
    </rPh>
    <rPh sb="20" eb="21">
      <t>カレ</t>
    </rPh>
    <rPh sb="22" eb="23">
      <t>テ</t>
    </rPh>
    <rPh sb="23" eb="24">
      <t>ダス</t>
    </rPh>
    <rPh sb="29" eb="31">
      <t>セットク</t>
    </rPh>
    <rPh sb="41" eb="43">
      <t>コウヤ</t>
    </rPh>
    <rPh sb="44" eb="46">
      <t>キョウリョク</t>
    </rPh>
    <rPh sb="47" eb="49">
      <t>ジョセイ</t>
    </rPh>
    <rPh sb="50" eb="52">
      <t>セイレイ</t>
    </rPh>
    <rPh sb="70" eb="72">
      <t>オジカ</t>
    </rPh>
    <rPh sb="73" eb="74">
      <t>ノ</t>
    </rPh>
    <rPh sb="76" eb="77">
      <t>ハダカ</t>
    </rPh>
    <rPh sb="78" eb="80">
      <t>ジョセイ</t>
    </rPh>
    <rPh sb="83" eb="84">
      <t>アラワ</t>
    </rPh>
    <rPh sb="88" eb="90">
      <t>カノジョ</t>
    </rPh>
    <rPh sb="91" eb="92">
      <t>ビ</t>
    </rPh>
    <rPh sb="96" eb="97">
      <t>ヒヅメ</t>
    </rPh>
    <rPh sb="100" eb="101">
      <t>アシ</t>
    </rPh>
    <rPh sb="107" eb="108">
      <t>ソコ</t>
    </rPh>
    <rPh sb="115" eb="116">
      <t>クチ</t>
    </rPh>
    <rPh sb="117" eb="118">
      <t>ダ</t>
    </rPh>
    <rPh sb="122" eb="125">
      <t>ブレイモノ</t>
    </rPh>
    <rPh sb="126" eb="127">
      <t>ミナ</t>
    </rPh>
    <rPh sb="128" eb="129">
      <t>ウ</t>
    </rPh>
    <rPh sb="130" eb="131">
      <t>タオ</t>
    </rPh>
    <rPh sb="135" eb="137">
      <t>ショウガイ</t>
    </rPh>
    <rPh sb="138" eb="139">
      <t>ワタ</t>
    </rPh>
    <rPh sb="141" eb="142">
      <t>ノロ</t>
    </rPh>
    <rPh sb="164" eb="166">
      <t>マホウ</t>
    </rPh>
    <rPh sb="167" eb="168">
      <t>ウタ</t>
    </rPh>
    <rPh sb="171" eb="172">
      <t>ヨ</t>
    </rPh>
    <rPh sb="176" eb="178">
      <t>ビボウ</t>
    </rPh>
    <rPh sb="179" eb="181">
      <t>ダンセイ</t>
    </rPh>
    <rPh sb="182" eb="184">
      <t>ミワク</t>
    </rPh>
    <rPh sb="186" eb="188">
      <t>レイゾク</t>
    </rPh>
    <rPh sb="190" eb="191">
      <t>サソ</t>
    </rPh>
    <rPh sb="195" eb="197">
      <t>カノジョ</t>
    </rPh>
    <rPh sb="198" eb="200">
      <t>ケンコウ</t>
    </rPh>
    <rPh sb="201" eb="202">
      <t>アタ</t>
    </rPh>
    <rPh sb="205" eb="206">
      <t>ウバ</t>
    </rPh>
    <rPh sb="211" eb="212">
      <t>チカラ</t>
    </rPh>
    <rPh sb="213" eb="214">
      <t>モ</t>
    </rPh>
    <rPh sb="218" eb="220">
      <t>キョウダイ</t>
    </rPh>
    <rPh sb="221" eb="222">
      <t>ミドリ</t>
    </rPh>
    <rPh sb="223" eb="226">
      <t>マジュツシ</t>
    </rPh>
    <phoneticPr fontId="1"/>
  </si>
  <si>
    <t>術者は深い森へと入り、その霊的な支配者に接触して、彼を手助けするよう説得します。Leshiyは森の守護者です。その森の中心部では、苔、草、蔓に覆われた灰色がかった緑色の皮膚を持つ、巨大な人間の姿を取ります。その額からは一本の角が生え、その足には蹄があります。もし彼がその森を離れたならば、彼は縮み、どんどん小さくなって、その魔法的な力の多くを失います。森の中に居る間、Leshiyは苔に覆われた大きな熊の姿に変身できます。</t>
    <rPh sb="0" eb="1">
      <t>ジュツ</t>
    </rPh>
    <rPh sb="1" eb="2">
      <t>シャ</t>
    </rPh>
    <rPh sb="3" eb="4">
      <t>フカ</t>
    </rPh>
    <rPh sb="5" eb="6">
      <t>モリ</t>
    </rPh>
    <rPh sb="8" eb="9">
      <t>ハイ</t>
    </rPh>
    <rPh sb="13" eb="15">
      <t>レイテキ</t>
    </rPh>
    <rPh sb="16" eb="19">
      <t>シハイシャ</t>
    </rPh>
    <rPh sb="20" eb="22">
      <t>セッショク</t>
    </rPh>
    <rPh sb="25" eb="26">
      <t>カレ</t>
    </rPh>
    <rPh sb="27" eb="28">
      <t>テ</t>
    </rPh>
    <rPh sb="28" eb="29">
      <t>ダス</t>
    </rPh>
    <rPh sb="34" eb="36">
      <t>セットク</t>
    </rPh>
    <rPh sb="47" eb="48">
      <t>モリ</t>
    </rPh>
    <rPh sb="49" eb="52">
      <t>シュゴシャ</t>
    </rPh>
    <rPh sb="57" eb="58">
      <t>モリ</t>
    </rPh>
    <rPh sb="59" eb="62">
      <t>チュウシンブ</t>
    </rPh>
    <rPh sb="75" eb="77">
      <t>ハイイロ</t>
    </rPh>
    <rPh sb="81" eb="83">
      <t>ミドリイロ</t>
    </rPh>
    <rPh sb="84" eb="86">
      <t>ヒフ</t>
    </rPh>
    <rPh sb="87" eb="88">
      <t>モ</t>
    </rPh>
    <rPh sb="90" eb="92">
      <t>キョダイ</t>
    </rPh>
    <rPh sb="93" eb="95">
      <t>ニンゲン</t>
    </rPh>
    <rPh sb="96" eb="97">
      <t>スガタ</t>
    </rPh>
    <rPh sb="98" eb="99">
      <t>ト</t>
    </rPh>
    <rPh sb="105" eb="106">
      <t>ヒタイ</t>
    </rPh>
    <rPh sb="109" eb="111">
      <t>イッポン</t>
    </rPh>
    <rPh sb="112" eb="113">
      <t>ツノ</t>
    </rPh>
    <rPh sb="114" eb="115">
      <t>ハ</t>
    </rPh>
    <rPh sb="119" eb="120">
      <t>アシ</t>
    </rPh>
    <rPh sb="122" eb="123">
      <t>ヒヅメ</t>
    </rPh>
    <rPh sb="131" eb="132">
      <t>カレ</t>
    </rPh>
    <rPh sb="135" eb="136">
      <t>モリ</t>
    </rPh>
    <rPh sb="137" eb="138">
      <t>ハナ</t>
    </rPh>
    <rPh sb="144" eb="145">
      <t>カレ</t>
    </rPh>
    <rPh sb="146" eb="147">
      <t>チヂ</t>
    </rPh>
    <rPh sb="153" eb="154">
      <t>チイ</t>
    </rPh>
    <rPh sb="162" eb="164">
      <t>マホウ</t>
    </rPh>
    <rPh sb="164" eb="165">
      <t>テキ</t>
    </rPh>
    <rPh sb="166" eb="167">
      <t>チカラ</t>
    </rPh>
    <rPh sb="168" eb="169">
      <t>オオ</t>
    </rPh>
    <rPh sb="171" eb="172">
      <t>ウシナ</t>
    </rPh>
    <rPh sb="176" eb="177">
      <t>モリ</t>
    </rPh>
    <rPh sb="178" eb="179">
      <t>ナカ</t>
    </rPh>
    <rPh sb="180" eb="181">
      <t>イ</t>
    </rPh>
    <rPh sb="182" eb="183">
      <t>アイダ</t>
    </rPh>
    <rPh sb="191" eb="192">
      <t>コケ</t>
    </rPh>
    <rPh sb="193" eb="194">
      <t>オオ</t>
    </rPh>
    <rPh sb="197" eb="198">
      <t>オオ</t>
    </rPh>
    <rPh sb="200" eb="201">
      <t>クマ</t>
    </rPh>
    <rPh sb="202" eb="203">
      <t>スガタ</t>
    </rPh>
    <rPh sb="204" eb="206">
      <t>ヘンシン</t>
    </rPh>
    <phoneticPr fontId="1"/>
  </si>
  <si>
    <t>この儀式は、数週間のうちに石壁にも匹敵する強度を持つ、完全な要塞を形成するように自然に強要します。防衛者は壁の上に立つことができ、欄干から弾を撃つことができます。この儀式は、自然が建設のために必要な素材を豊富に利用できる、森か浅い海でのみ詠唱できます。</t>
    <rPh sb="2" eb="4">
      <t>ギシキ</t>
    </rPh>
    <rPh sb="6" eb="9">
      <t>スウシュウカン</t>
    </rPh>
    <rPh sb="13" eb="14">
      <t>イシ</t>
    </rPh>
    <rPh sb="14" eb="15">
      <t>カベ</t>
    </rPh>
    <rPh sb="17" eb="19">
      <t>ヒッテキ</t>
    </rPh>
    <rPh sb="21" eb="23">
      <t>キョウド</t>
    </rPh>
    <rPh sb="24" eb="25">
      <t>モ</t>
    </rPh>
    <rPh sb="27" eb="29">
      <t>カンゼン</t>
    </rPh>
    <rPh sb="30" eb="32">
      <t>ヨウサイ</t>
    </rPh>
    <rPh sb="33" eb="35">
      <t>ケイセイ</t>
    </rPh>
    <rPh sb="40" eb="42">
      <t>シゼン</t>
    </rPh>
    <rPh sb="43" eb="45">
      <t>キョウヨウ</t>
    </rPh>
    <rPh sb="49" eb="51">
      <t>ボウエイ</t>
    </rPh>
    <rPh sb="51" eb="52">
      <t>シャ</t>
    </rPh>
    <rPh sb="53" eb="54">
      <t>カベ</t>
    </rPh>
    <rPh sb="55" eb="56">
      <t>ウエ</t>
    </rPh>
    <rPh sb="57" eb="58">
      <t>タ</t>
    </rPh>
    <rPh sb="65" eb="67">
      <t>ランカン</t>
    </rPh>
    <rPh sb="69" eb="70">
      <t>タマ</t>
    </rPh>
    <rPh sb="71" eb="72">
      <t>ウ</t>
    </rPh>
    <rPh sb="83" eb="85">
      <t>ギシキ</t>
    </rPh>
    <rPh sb="87" eb="89">
      <t>シゼン</t>
    </rPh>
    <rPh sb="90" eb="92">
      <t>ケンセツ</t>
    </rPh>
    <rPh sb="96" eb="98">
      <t>ヒツヨウ</t>
    </rPh>
    <rPh sb="99" eb="101">
      <t>ソザイ</t>
    </rPh>
    <rPh sb="102" eb="104">
      <t>ホウフ</t>
    </rPh>
    <rPh sb="105" eb="107">
      <t>リヨウ</t>
    </rPh>
    <rPh sb="111" eb="112">
      <t>モリ</t>
    </rPh>
    <rPh sb="113" eb="114">
      <t>アサ</t>
    </rPh>
    <rPh sb="115" eb="116">
      <t>ウミ</t>
    </rPh>
    <rPh sb="119" eb="121">
      <t>エイショウ</t>
    </rPh>
    <phoneticPr fontId="1"/>
  </si>
  <si>
    <t>術者はBukavacを召喚し、遠方の海の州を荒らすために派遣します。この儀式は陸上でも詠唱できます。Bukavacは巨大で恐ろしい海の生物で、ぞっとさせるような鳴き声と、六本の触手のような脚を持ちます。彼らはRusの濁った湖に住んでいますが、恐らくは悪意ある魔法に導かれ、沿岸の海を荒らしまわることが知られています。</t>
    <rPh sb="0" eb="1">
      <t>ジュツ</t>
    </rPh>
    <rPh sb="1" eb="2">
      <t>シャ</t>
    </rPh>
    <rPh sb="11" eb="13">
      <t>ショウカン</t>
    </rPh>
    <rPh sb="15" eb="17">
      <t>エンポウ</t>
    </rPh>
    <rPh sb="18" eb="19">
      <t>ウミ</t>
    </rPh>
    <rPh sb="20" eb="21">
      <t>シュウ</t>
    </rPh>
    <rPh sb="22" eb="23">
      <t>ア</t>
    </rPh>
    <rPh sb="28" eb="30">
      <t>ハケン</t>
    </rPh>
    <rPh sb="36" eb="38">
      <t>ギシキ</t>
    </rPh>
    <rPh sb="39" eb="41">
      <t>リクジョウ</t>
    </rPh>
    <rPh sb="43" eb="45">
      <t>エイショウ</t>
    </rPh>
    <rPh sb="58" eb="60">
      <t>キョダイ</t>
    </rPh>
    <rPh sb="61" eb="62">
      <t>オソ</t>
    </rPh>
    <rPh sb="65" eb="66">
      <t>ウミ</t>
    </rPh>
    <rPh sb="67" eb="69">
      <t>セイブツ</t>
    </rPh>
    <rPh sb="80" eb="81">
      <t>ナ</t>
    </rPh>
    <rPh sb="82" eb="83">
      <t>ゴエ</t>
    </rPh>
    <rPh sb="85" eb="87">
      <t>ロッポン</t>
    </rPh>
    <rPh sb="88" eb="90">
      <t>ショクシュ</t>
    </rPh>
    <rPh sb="94" eb="95">
      <t>アシ</t>
    </rPh>
    <rPh sb="96" eb="97">
      <t>モ</t>
    </rPh>
    <rPh sb="101" eb="102">
      <t>カレ</t>
    </rPh>
    <rPh sb="108" eb="109">
      <t>ニゴ</t>
    </rPh>
    <rPh sb="111" eb="112">
      <t>ミズウミ</t>
    </rPh>
    <rPh sb="113" eb="114">
      <t>ス</t>
    </rPh>
    <rPh sb="121" eb="122">
      <t>オソ</t>
    </rPh>
    <rPh sb="125" eb="127">
      <t>アクイ</t>
    </rPh>
    <rPh sb="129" eb="131">
      <t>マホウ</t>
    </rPh>
    <rPh sb="132" eb="133">
      <t>ミチビ</t>
    </rPh>
    <rPh sb="136" eb="138">
      <t>エンガン</t>
    </rPh>
    <rPh sb="139" eb="140">
      <t>ウミ</t>
    </rPh>
    <rPh sb="141" eb="142">
      <t>ア</t>
    </rPh>
    <rPh sb="150" eb="151">
      <t>シ</t>
    </rPh>
    <phoneticPr fontId="1"/>
  </si>
  <si>
    <t>術者はVodyanoyを召喚し、遠方の海中の州へ派遣します。この儀式は陸上でも詠唱できます。Vodyanoyは、魚の下半身を持つ人間のような姿をした水の精です。彼らは黒い魚の鱗、海藻、泥に覆われています。Vodyanoyは基本的に人間を嫌っており、魔法的な助けなしに隷属を強いることはできません。彼らは強力な水の魔法の使い手ですが、水を離れることはできません。</t>
    <rPh sb="0" eb="1">
      <t>ジュツ</t>
    </rPh>
    <rPh sb="1" eb="2">
      <t>シャ</t>
    </rPh>
    <rPh sb="12" eb="14">
      <t>ショウカン</t>
    </rPh>
    <rPh sb="16" eb="18">
      <t>エンポウ</t>
    </rPh>
    <rPh sb="19" eb="21">
      <t>カイチュウ</t>
    </rPh>
    <rPh sb="22" eb="23">
      <t>シュウ</t>
    </rPh>
    <rPh sb="24" eb="26">
      <t>ハケン</t>
    </rPh>
    <rPh sb="32" eb="34">
      <t>ギシキ</t>
    </rPh>
    <rPh sb="35" eb="37">
      <t>リクジョウ</t>
    </rPh>
    <rPh sb="39" eb="41">
      <t>エイショウ</t>
    </rPh>
    <rPh sb="56" eb="57">
      <t>サカナ</t>
    </rPh>
    <rPh sb="58" eb="61">
      <t>カハンシン</t>
    </rPh>
    <rPh sb="62" eb="63">
      <t>モ</t>
    </rPh>
    <rPh sb="64" eb="66">
      <t>ニンゲン</t>
    </rPh>
    <rPh sb="70" eb="71">
      <t>スガタ</t>
    </rPh>
    <rPh sb="74" eb="75">
      <t>ミズ</t>
    </rPh>
    <rPh sb="76" eb="77">
      <t>セイ</t>
    </rPh>
    <rPh sb="80" eb="81">
      <t>カレ</t>
    </rPh>
    <rPh sb="83" eb="84">
      <t>クロ</t>
    </rPh>
    <rPh sb="85" eb="86">
      <t>サカナ</t>
    </rPh>
    <rPh sb="87" eb="88">
      <t>ウロコ</t>
    </rPh>
    <rPh sb="89" eb="91">
      <t>カイソウ</t>
    </rPh>
    <rPh sb="92" eb="93">
      <t>ドロ</t>
    </rPh>
    <rPh sb="94" eb="95">
      <t>オオ</t>
    </rPh>
    <rPh sb="111" eb="114">
      <t>キホンテキ</t>
    </rPh>
    <rPh sb="115" eb="117">
      <t>ニンゲン</t>
    </rPh>
    <rPh sb="118" eb="119">
      <t>キラ</t>
    </rPh>
    <rPh sb="124" eb="126">
      <t>マホウ</t>
    </rPh>
    <rPh sb="126" eb="127">
      <t>テキ</t>
    </rPh>
    <rPh sb="128" eb="129">
      <t>タス</t>
    </rPh>
    <rPh sb="133" eb="135">
      <t>レイゾク</t>
    </rPh>
    <rPh sb="136" eb="137">
      <t>シ</t>
    </rPh>
    <rPh sb="148" eb="149">
      <t>カレ</t>
    </rPh>
    <rPh sb="151" eb="153">
      <t>キョウリョク</t>
    </rPh>
    <rPh sb="154" eb="155">
      <t>ミズ</t>
    </rPh>
    <rPh sb="156" eb="158">
      <t>マホウ</t>
    </rPh>
    <rPh sb="159" eb="160">
      <t>ツカ</t>
    </rPh>
    <rPh sb="161" eb="162">
      <t>テ</t>
    </rPh>
    <rPh sb="166" eb="167">
      <t>ミズ</t>
    </rPh>
    <rPh sb="168" eb="169">
      <t>ハナ</t>
    </rPh>
    <phoneticPr fontId="1"/>
  </si>
  <si>
    <t>古代には、Pangaeaはその要塞を泥とモルタルからではなく、茨と蒲木から作りました。この儀式は、数週間のうちに石壁にも匹敵する強度を持つ、完全な要塞を形成するように自然に強要します。防衛者は壁の上に立つことができ、欄干から弾を撃つことができます。この儀式は、自然が建設のために必要な素材を豊富に利用できる、森か浅い海でのみ詠唱できます。</t>
    <rPh sb="0" eb="2">
      <t>コダイ</t>
    </rPh>
    <rPh sb="15" eb="17">
      <t>ヨウサイ</t>
    </rPh>
    <rPh sb="18" eb="19">
      <t>ドロ</t>
    </rPh>
    <rPh sb="31" eb="32">
      <t>イバラ</t>
    </rPh>
    <rPh sb="33" eb="35">
      <t>カバノキ</t>
    </rPh>
    <rPh sb="37" eb="38">
      <t>ツク</t>
    </rPh>
    <phoneticPr fontId="1"/>
  </si>
  <si>
    <t>全ての鰐は、C'tisの民から多少なり神聖視されます。Temple Marshでは、幾らかの鰐が奴隷や捕虜を与えられています。これらの鰐は巨大な体躯にまで育ちます。肥育されると、彼らはその収穫と共に沼地へと戻り、そして伝説によれば、彼らは沼地の深部でその父、神の落とし子を養います。彼の魔法に祝福され、鰐は神殿へと戻り、新たな生贄を待ちます。この儀式は、巨大な祝福されし鰐を召喚し、戦いを手助けするよう強要します。</t>
    <rPh sb="0" eb="1">
      <t>スベ</t>
    </rPh>
    <rPh sb="3" eb="4">
      <t>ワニ</t>
    </rPh>
    <rPh sb="12" eb="13">
      <t>タミ</t>
    </rPh>
    <rPh sb="15" eb="17">
      <t>タショウ</t>
    </rPh>
    <rPh sb="19" eb="22">
      <t>シンセイシ</t>
    </rPh>
    <rPh sb="42" eb="43">
      <t>イク</t>
    </rPh>
    <rPh sb="46" eb="47">
      <t>ワニ</t>
    </rPh>
    <rPh sb="48" eb="50">
      <t>ドレイ</t>
    </rPh>
    <rPh sb="51" eb="53">
      <t>ホリョ</t>
    </rPh>
    <rPh sb="54" eb="55">
      <t>アタ</t>
    </rPh>
    <rPh sb="67" eb="68">
      <t>ワニ</t>
    </rPh>
    <rPh sb="69" eb="71">
      <t>キョダイ</t>
    </rPh>
    <rPh sb="72" eb="74">
      <t>タイク</t>
    </rPh>
    <rPh sb="77" eb="78">
      <t>ソダ</t>
    </rPh>
    <rPh sb="82" eb="84">
      <t>ヒイク</t>
    </rPh>
    <rPh sb="89" eb="90">
      <t>カレ</t>
    </rPh>
    <rPh sb="94" eb="96">
      <t>シュウカク</t>
    </rPh>
    <rPh sb="97" eb="98">
      <t>トモ</t>
    </rPh>
    <rPh sb="99" eb="101">
      <t>ヌマチ</t>
    </rPh>
    <rPh sb="103" eb="104">
      <t>モド</t>
    </rPh>
    <rPh sb="109" eb="111">
      <t>デンセツ</t>
    </rPh>
    <rPh sb="116" eb="117">
      <t>カレ</t>
    </rPh>
    <rPh sb="119" eb="121">
      <t>ヌマチ</t>
    </rPh>
    <rPh sb="122" eb="124">
      <t>シンブ</t>
    </rPh>
    <rPh sb="127" eb="128">
      <t>チチ</t>
    </rPh>
    <rPh sb="129" eb="130">
      <t>カミ</t>
    </rPh>
    <rPh sb="131" eb="132">
      <t>オ</t>
    </rPh>
    <rPh sb="134" eb="135">
      <t>ゴ</t>
    </rPh>
    <rPh sb="136" eb="137">
      <t>ヤシナ</t>
    </rPh>
    <rPh sb="141" eb="142">
      <t>カレ</t>
    </rPh>
    <rPh sb="143" eb="145">
      <t>マホウ</t>
    </rPh>
    <rPh sb="146" eb="148">
      <t>シュクフク</t>
    </rPh>
    <rPh sb="151" eb="152">
      <t>ワニ</t>
    </rPh>
    <rPh sb="153" eb="155">
      <t>シンデン</t>
    </rPh>
    <rPh sb="157" eb="158">
      <t>モド</t>
    </rPh>
    <rPh sb="160" eb="161">
      <t>アラ</t>
    </rPh>
    <rPh sb="163" eb="165">
      <t>イケニエ</t>
    </rPh>
    <rPh sb="166" eb="167">
      <t>マ</t>
    </rPh>
    <rPh sb="173" eb="175">
      <t>ギシキ</t>
    </rPh>
    <rPh sb="177" eb="179">
      <t>キョダイ</t>
    </rPh>
    <rPh sb="180" eb="182">
      <t>シュクフク</t>
    </rPh>
    <rPh sb="185" eb="186">
      <t>ワニ</t>
    </rPh>
    <rPh sb="187" eb="189">
      <t>ショウカン</t>
    </rPh>
    <rPh sb="191" eb="192">
      <t>タタカ</t>
    </rPh>
    <rPh sb="194" eb="195">
      <t>テ</t>
    </rPh>
    <rPh sb="195" eb="196">
      <t>ダス</t>
    </rPh>
    <rPh sb="201" eb="203">
      <t>キョウヨウ</t>
    </rPh>
    <phoneticPr fontId="1"/>
  </si>
  <si>
    <t>この儀式は、象の群れを召喚し、それを術者に忠実にさせます。Elephantは敵軍に向けて放たれれば破壊的な存在となりますが、彼らが逃げ出した場合、その味方側さえも蹂躙していきます。</t>
    <rPh sb="2" eb="4">
      <t>ギシキ</t>
    </rPh>
    <rPh sb="6" eb="7">
      <t>ゾウ</t>
    </rPh>
    <rPh sb="8" eb="9">
      <t>ム</t>
    </rPh>
    <rPh sb="11" eb="13">
      <t>ショウカン</t>
    </rPh>
    <rPh sb="18" eb="19">
      <t>ジュツ</t>
    </rPh>
    <rPh sb="19" eb="20">
      <t>シャ</t>
    </rPh>
    <rPh sb="21" eb="23">
      <t>チュウジツ</t>
    </rPh>
    <rPh sb="38" eb="40">
      <t>テキグン</t>
    </rPh>
    <rPh sb="41" eb="42">
      <t>ム</t>
    </rPh>
    <rPh sb="44" eb="45">
      <t>ハナ</t>
    </rPh>
    <rPh sb="49" eb="52">
      <t>ハカイテキ</t>
    </rPh>
    <rPh sb="53" eb="55">
      <t>ソンザイ</t>
    </rPh>
    <rPh sb="62" eb="63">
      <t>カレ</t>
    </rPh>
    <rPh sb="65" eb="66">
      <t>ニ</t>
    </rPh>
    <rPh sb="67" eb="68">
      <t>ダ</t>
    </rPh>
    <rPh sb="70" eb="72">
      <t>バアイ</t>
    </rPh>
    <rPh sb="75" eb="77">
      <t>ミカタ</t>
    </rPh>
    <rPh sb="77" eb="78">
      <t>ガワ</t>
    </rPh>
    <rPh sb="81" eb="83">
      <t>ジュウリン</t>
    </rPh>
    <phoneticPr fontId="1"/>
  </si>
  <si>
    <t>Melqartは都市のRephaimの王です。かつてRephaimは皆Hinnomに住んでいましたが、BerytianがAshdodの近くに植民地を築いて以来、彼らはRephaimの影響を受け、Rephaimの王を神として崇めるようになりました。現在、Berytosの植民地の多くには、Melqart神の大神殿が存在し、いずれ来る到来を祈願しています。この儀式により、血の魔術師はMelqartを召喚し、Berytos帝国を手助けさせます。</t>
    <rPh sb="8" eb="10">
      <t>トシ</t>
    </rPh>
    <rPh sb="19" eb="20">
      <t>オウ</t>
    </rPh>
    <rPh sb="34" eb="35">
      <t>ミナ</t>
    </rPh>
    <rPh sb="42" eb="43">
      <t>ス</t>
    </rPh>
    <rPh sb="67" eb="68">
      <t>チカ</t>
    </rPh>
    <rPh sb="70" eb="73">
      <t>ショクミンチ</t>
    </rPh>
    <rPh sb="74" eb="75">
      <t>キズ</t>
    </rPh>
    <rPh sb="77" eb="79">
      <t>イライ</t>
    </rPh>
    <rPh sb="80" eb="81">
      <t>カレ</t>
    </rPh>
    <rPh sb="91" eb="93">
      <t>エイキョウ</t>
    </rPh>
    <rPh sb="94" eb="95">
      <t>ウ</t>
    </rPh>
    <rPh sb="105" eb="106">
      <t>オウ</t>
    </rPh>
    <rPh sb="107" eb="108">
      <t>カミ</t>
    </rPh>
    <rPh sb="111" eb="112">
      <t>アガ</t>
    </rPh>
    <rPh sb="123" eb="125">
      <t>ゲンザイ</t>
    </rPh>
    <rPh sb="134" eb="137">
      <t>ショクミンチ</t>
    </rPh>
    <rPh sb="138" eb="139">
      <t>オオ</t>
    </rPh>
    <rPh sb="150" eb="151">
      <t>シン</t>
    </rPh>
    <rPh sb="152" eb="155">
      <t>ダイシンデン</t>
    </rPh>
    <rPh sb="156" eb="158">
      <t>ソンザイ</t>
    </rPh>
    <rPh sb="163" eb="164">
      <t>ク</t>
    </rPh>
    <rPh sb="165" eb="167">
      <t>トウライ</t>
    </rPh>
    <rPh sb="168" eb="170">
      <t>キガン</t>
    </rPh>
    <rPh sb="178" eb="180">
      <t>ギシキ</t>
    </rPh>
    <rPh sb="184" eb="185">
      <t>ケツ</t>
    </rPh>
    <rPh sb="186" eb="189">
      <t>マジュツシ</t>
    </rPh>
    <rPh sb="198" eb="200">
      <t>ショウカン</t>
    </rPh>
    <rPh sb="209" eb="211">
      <t>テイコク</t>
    </rPh>
    <rPh sb="212" eb="213">
      <t>テ</t>
    </rPh>
    <rPh sb="213" eb="214">
      <t>ダス</t>
    </rPh>
    <phoneticPr fontId="1"/>
  </si>
  <si>
    <t>術者はその敵に天罰を下すべく、異界の炎を解き放ちます。この奇妙な炎は天球のものであり、デーモンやその他の世界にとって忌まわしき存在を破壊します。</t>
    <rPh sb="0" eb="1">
      <t>ジュツ</t>
    </rPh>
    <rPh sb="1" eb="2">
      <t>シャ</t>
    </rPh>
    <rPh sb="5" eb="6">
      <t>テキ</t>
    </rPh>
    <rPh sb="7" eb="9">
      <t>テンバツ</t>
    </rPh>
    <rPh sb="10" eb="11">
      <t>クダ</t>
    </rPh>
    <rPh sb="15" eb="17">
      <t>イカイ</t>
    </rPh>
    <rPh sb="18" eb="19">
      <t>ホノオ</t>
    </rPh>
    <rPh sb="20" eb="21">
      <t>ト</t>
    </rPh>
    <rPh sb="22" eb="23">
      <t>ハナ</t>
    </rPh>
    <rPh sb="29" eb="31">
      <t>キミョウ</t>
    </rPh>
    <rPh sb="32" eb="33">
      <t>ホノオ</t>
    </rPh>
    <rPh sb="34" eb="36">
      <t>テンキュウ</t>
    </rPh>
    <rPh sb="50" eb="51">
      <t>タ</t>
    </rPh>
    <rPh sb="52" eb="54">
      <t>セカイ</t>
    </rPh>
    <rPh sb="58" eb="59">
      <t>イ</t>
    </rPh>
    <rPh sb="63" eb="65">
      <t>ソンザイ</t>
    </rPh>
    <rPh sb="66" eb="68">
      <t>ハカイ</t>
    </rPh>
    <phoneticPr fontId="1"/>
  </si>
  <si>
    <t>Yeddeoniの荒れ果てた砂漠で、古風な武具を持つ化石化したRephaimの残骸が発見されました。Grigoriの古代の魔法により、これらの化石は過去の記憶を授けられ、かの堕天使の末裔のために再び動き、戦うことを強要されます。この呪文は荒地でのみ詠唱できます。</t>
    <rPh sb="9" eb="10">
      <t>ア</t>
    </rPh>
    <rPh sb="11" eb="12">
      <t>ハ</t>
    </rPh>
    <rPh sb="14" eb="16">
      <t>サバク</t>
    </rPh>
    <rPh sb="18" eb="20">
      <t>コフウ</t>
    </rPh>
    <rPh sb="21" eb="23">
      <t>ブグ</t>
    </rPh>
    <rPh sb="24" eb="25">
      <t>モ</t>
    </rPh>
    <rPh sb="26" eb="29">
      <t>カセキカ</t>
    </rPh>
    <rPh sb="39" eb="41">
      <t>ザンガイ</t>
    </rPh>
    <rPh sb="42" eb="44">
      <t>ハッケン</t>
    </rPh>
    <rPh sb="58" eb="60">
      <t>コダイ</t>
    </rPh>
    <rPh sb="61" eb="63">
      <t>マホウ</t>
    </rPh>
    <rPh sb="71" eb="73">
      <t>カセキ</t>
    </rPh>
    <rPh sb="74" eb="76">
      <t>カコ</t>
    </rPh>
    <rPh sb="77" eb="79">
      <t>キオク</t>
    </rPh>
    <rPh sb="80" eb="81">
      <t>サズ</t>
    </rPh>
    <rPh sb="87" eb="90">
      <t>ダテンシ</t>
    </rPh>
    <rPh sb="91" eb="93">
      <t>マツエイ</t>
    </rPh>
    <rPh sb="97" eb="98">
      <t>フタタ</t>
    </rPh>
    <rPh sb="99" eb="100">
      <t>ウゴ</t>
    </rPh>
    <rPh sb="102" eb="103">
      <t>タタカ</t>
    </rPh>
    <rPh sb="107" eb="109">
      <t>キョウヨウ</t>
    </rPh>
    <rPh sb="116" eb="118">
      <t>ジュモン</t>
    </rPh>
    <rPh sb="119" eb="121">
      <t>アレチ</t>
    </rPh>
    <rPh sb="124" eb="126">
      <t>エイショウ</t>
    </rPh>
    <phoneticPr fontId="1"/>
  </si>
  <si>
    <t>Zamzummiteは、冥土のDitanuに接触し、召喚します。Ditanuは、その罪のために冥土に縛られた、古代のRephaimの英雄です。彼らは冥界の神格化された王Malikに仕えます。Ditanuは巨大な、肉体を持たない亡霊で、時の黎明に魔法をかけられた武具を用います。彼らは魔力を持つ恐るべき戦士です。</t>
    <rPh sb="12" eb="14">
      <t>メイド</t>
    </rPh>
    <rPh sb="22" eb="24">
      <t>セッショク</t>
    </rPh>
    <rPh sb="26" eb="28">
      <t>ショウカン</t>
    </rPh>
    <rPh sb="42" eb="43">
      <t>ツミ</t>
    </rPh>
    <rPh sb="47" eb="49">
      <t>メイド</t>
    </rPh>
    <rPh sb="50" eb="51">
      <t>シバ</t>
    </rPh>
    <rPh sb="55" eb="57">
      <t>コダイ</t>
    </rPh>
    <rPh sb="66" eb="68">
      <t>エイユウ</t>
    </rPh>
    <rPh sb="71" eb="72">
      <t>カレ</t>
    </rPh>
    <rPh sb="74" eb="76">
      <t>メイカイ</t>
    </rPh>
    <rPh sb="90" eb="91">
      <t>ツカ</t>
    </rPh>
    <rPh sb="102" eb="104">
      <t>キョダイ</t>
    </rPh>
    <rPh sb="106" eb="108">
      <t>ニクタイ</t>
    </rPh>
    <rPh sb="109" eb="110">
      <t>モ</t>
    </rPh>
    <rPh sb="113" eb="115">
      <t>ボウレイ</t>
    </rPh>
    <rPh sb="117" eb="118">
      <t>トキ</t>
    </rPh>
    <rPh sb="119" eb="121">
      <t>レイメイ</t>
    </rPh>
    <rPh sb="122" eb="124">
      <t>マホウ</t>
    </rPh>
    <rPh sb="130" eb="132">
      <t>ブグ</t>
    </rPh>
    <rPh sb="133" eb="134">
      <t>モチ</t>
    </rPh>
    <rPh sb="138" eb="139">
      <t>カレ</t>
    </rPh>
    <rPh sb="141" eb="143">
      <t>マリョク</t>
    </rPh>
    <rPh sb="144" eb="145">
      <t>モ</t>
    </rPh>
    <rPh sb="146" eb="147">
      <t>オソ</t>
    </rPh>
    <rPh sb="150" eb="152">
      <t>センシ</t>
    </rPh>
    <phoneticPr fontId="1"/>
  </si>
  <si>
    <t>Zamuzummiteは、神格化された死者たちのための晩餐会を開きます。三日間、生者と死者の影は机と食事を共にします。机の東の端には、生けるAdonのための玉座があり、西の端には、空の玉座があります。一夜毎に、空の席と玉座の朧な姿は、より確かなものになっていきます。最後の夜には、Zamzummiteは自らを晩餐会の生贄とし、死せる王によって平らげられ、その王は目覚めし神として現世に実体化出来るようになります。Malikは、彼のDitanuの軍勢と共に実体化します。</t>
    <rPh sb="13" eb="16">
      <t>シンカクカ</t>
    </rPh>
    <rPh sb="19" eb="21">
      <t>シシャ</t>
    </rPh>
    <rPh sb="27" eb="30">
      <t>バンサンカイ</t>
    </rPh>
    <rPh sb="31" eb="32">
      <t>ヒラ</t>
    </rPh>
    <rPh sb="36" eb="39">
      <t>ミッカカン</t>
    </rPh>
    <rPh sb="40" eb="42">
      <t>ショウジャ</t>
    </rPh>
    <rPh sb="43" eb="45">
      <t>シシャ</t>
    </rPh>
    <rPh sb="46" eb="47">
      <t>カゲ</t>
    </rPh>
    <rPh sb="48" eb="49">
      <t>ツクエ</t>
    </rPh>
    <rPh sb="50" eb="52">
      <t>ショクジ</t>
    </rPh>
    <rPh sb="53" eb="54">
      <t>トモ</t>
    </rPh>
    <rPh sb="59" eb="60">
      <t>ツクエ</t>
    </rPh>
    <rPh sb="61" eb="62">
      <t>ヒガシ</t>
    </rPh>
    <rPh sb="63" eb="64">
      <t>ハシ</t>
    </rPh>
    <rPh sb="67" eb="68">
      <t>イ</t>
    </rPh>
    <rPh sb="78" eb="80">
      <t>ギョクザ</t>
    </rPh>
    <rPh sb="84" eb="85">
      <t>ニシ</t>
    </rPh>
    <rPh sb="86" eb="87">
      <t>ハシ</t>
    </rPh>
    <rPh sb="90" eb="91">
      <t>カラ</t>
    </rPh>
    <rPh sb="92" eb="94">
      <t>ギョクザ</t>
    </rPh>
    <rPh sb="100" eb="102">
      <t>ヒトヨ</t>
    </rPh>
    <rPh sb="102" eb="103">
      <t>ゴト</t>
    </rPh>
    <rPh sb="112" eb="113">
      <t>オボロ</t>
    </rPh>
    <rPh sb="114" eb="115">
      <t>スガタ</t>
    </rPh>
    <rPh sb="119" eb="120">
      <t>タシ</t>
    </rPh>
    <rPh sb="133" eb="135">
      <t>サイゴ</t>
    </rPh>
    <rPh sb="136" eb="137">
      <t>ヨル</t>
    </rPh>
    <rPh sb="151" eb="152">
      <t>ミズカ</t>
    </rPh>
    <rPh sb="154" eb="157">
      <t>バンサンカイ</t>
    </rPh>
    <rPh sb="158" eb="160">
      <t>イケニエ</t>
    </rPh>
    <rPh sb="179" eb="180">
      <t>オウ</t>
    </rPh>
    <rPh sb="181" eb="183">
      <t>メザ</t>
    </rPh>
    <rPh sb="185" eb="186">
      <t>カミ</t>
    </rPh>
    <rPh sb="189" eb="191">
      <t>ゲンセイ</t>
    </rPh>
    <rPh sb="192" eb="195">
      <t>ジッタイカ</t>
    </rPh>
    <rPh sb="195" eb="197">
      <t>デキ</t>
    </rPh>
    <rPh sb="213" eb="214">
      <t>カレ</t>
    </rPh>
    <rPh sb="225" eb="226">
      <t>トモ</t>
    </rPh>
    <rPh sb="227" eb="230">
      <t>ジッタイカ</t>
    </rPh>
    <phoneticPr fontId="1"/>
  </si>
  <si>
    <t>血を捧げることにより、術者は二頭の山羊を用意し、彼らに人々の罪を渡します。一頭の山羊は神のためのもの、もう一頭はAzazelのためのものです。これらの贖罪の山羊はその後、人々の罪を運び砂漠へと送られます。程なく、Azazelの子である山羊の悪魔、Se'irの二体が聖職者に仕えるため砂漠から戻ります。Se'irは、Berytosの聖職者に影響を及ぼしたHinnomの民に神聖視されており、彼らもまたSe'irを神聖なるものと呼びます。この呪文は荒地でのみ詠唱できます。</t>
    <rPh sb="0" eb="1">
      <t>チ</t>
    </rPh>
    <rPh sb="2" eb="3">
      <t>ササ</t>
    </rPh>
    <rPh sb="11" eb="12">
      <t>ジュツ</t>
    </rPh>
    <rPh sb="12" eb="13">
      <t>シャ</t>
    </rPh>
    <rPh sb="14" eb="16">
      <t>ニトウ</t>
    </rPh>
    <rPh sb="17" eb="19">
      <t>ヤギ</t>
    </rPh>
    <rPh sb="20" eb="22">
      <t>ヨウイ</t>
    </rPh>
    <rPh sb="24" eb="25">
      <t>カレ</t>
    </rPh>
    <rPh sb="27" eb="29">
      <t>ヒトビト</t>
    </rPh>
    <rPh sb="30" eb="31">
      <t>ツミ</t>
    </rPh>
    <rPh sb="32" eb="33">
      <t>ワタ</t>
    </rPh>
    <rPh sb="37" eb="39">
      <t>イットウ</t>
    </rPh>
    <rPh sb="40" eb="42">
      <t>ヤギ</t>
    </rPh>
    <rPh sb="43" eb="44">
      <t>カミ</t>
    </rPh>
    <rPh sb="53" eb="55">
      <t>イットウ</t>
    </rPh>
    <rPh sb="75" eb="77">
      <t>ショクザイ</t>
    </rPh>
    <rPh sb="78" eb="80">
      <t>ヤギ</t>
    </rPh>
    <rPh sb="83" eb="84">
      <t>ゴ</t>
    </rPh>
    <rPh sb="85" eb="87">
      <t>ヒトビト</t>
    </rPh>
    <rPh sb="88" eb="89">
      <t>ツミ</t>
    </rPh>
    <rPh sb="90" eb="91">
      <t>ハコ</t>
    </rPh>
    <rPh sb="92" eb="94">
      <t>サバク</t>
    </rPh>
    <rPh sb="96" eb="97">
      <t>オク</t>
    </rPh>
    <rPh sb="102" eb="103">
      <t>ホド</t>
    </rPh>
    <rPh sb="113" eb="114">
      <t>コ</t>
    </rPh>
    <rPh sb="117" eb="119">
      <t>ヤギ</t>
    </rPh>
    <rPh sb="120" eb="122">
      <t>アクマ</t>
    </rPh>
    <rPh sb="129" eb="131">
      <t>ニタイ</t>
    </rPh>
    <rPh sb="132" eb="135">
      <t>セイショクシャ</t>
    </rPh>
    <rPh sb="136" eb="137">
      <t>ツカ</t>
    </rPh>
    <rPh sb="141" eb="143">
      <t>サバク</t>
    </rPh>
    <rPh sb="145" eb="146">
      <t>モド</t>
    </rPh>
    <rPh sb="165" eb="168">
      <t>セイショクシャ</t>
    </rPh>
    <rPh sb="169" eb="171">
      <t>エイキョウ</t>
    </rPh>
    <rPh sb="172" eb="173">
      <t>オヨ</t>
    </rPh>
    <rPh sb="183" eb="184">
      <t>タミ</t>
    </rPh>
    <rPh sb="185" eb="188">
      <t>シンセイシ</t>
    </rPh>
    <rPh sb="194" eb="195">
      <t>カレ</t>
    </rPh>
    <rPh sb="205" eb="207">
      <t>シンセイ</t>
    </rPh>
    <rPh sb="212" eb="213">
      <t>ヨ</t>
    </rPh>
    <rPh sb="219" eb="221">
      <t>ジュモン</t>
    </rPh>
    <rPh sb="222" eb="224">
      <t>アレチ</t>
    </rPh>
    <rPh sb="227" eb="229">
      <t>エイショウ</t>
    </rPh>
    <phoneticPr fontId="1"/>
  </si>
  <si>
    <t>血を捧げることにより、術者は五体のSe'irを砂漠から召喚します。Se'irは、文明を齎すものにして奪うもの、Azazelの儲けた山羊の悪魔です。Se'irはAvvimに神聖視され、またHorimは砂漠で彼らと遭遇し、彼らを荒野の神として誤った信仰を向けます。この呪文は荒地でのみ詠唱できます。</t>
    <rPh sb="0" eb="1">
      <t>ケツ</t>
    </rPh>
    <rPh sb="2" eb="3">
      <t>ササ</t>
    </rPh>
    <rPh sb="11" eb="12">
      <t>ジュツ</t>
    </rPh>
    <rPh sb="12" eb="13">
      <t>シャ</t>
    </rPh>
    <rPh sb="14" eb="16">
      <t>ゴタイ</t>
    </rPh>
    <rPh sb="23" eb="25">
      <t>サバク</t>
    </rPh>
    <rPh sb="27" eb="29">
      <t>ショウカン</t>
    </rPh>
    <rPh sb="40" eb="42">
      <t>ブンメイ</t>
    </rPh>
    <rPh sb="43" eb="44">
      <t>モタラ</t>
    </rPh>
    <rPh sb="50" eb="51">
      <t>ウバ</t>
    </rPh>
    <rPh sb="62" eb="63">
      <t>モウ</t>
    </rPh>
    <rPh sb="65" eb="67">
      <t>ヤギ</t>
    </rPh>
    <rPh sb="68" eb="70">
      <t>アクマ</t>
    </rPh>
    <rPh sb="85" eb="88">
      <t>シンセイシ</t>
    </rPh>
    <rPh sb="99" eb="101">
      <t>サバク</t>
    </rPh>
    <rPh sb="102" eb="103">
      <t>カレ</t>
    </rPh>
    <rPh sb="105" eb="107">
      <t>ソウグウ</t>
    </rPh>
    <rPh sb="109" eb="110">
      <t>カレ</t>
    </rPh>
    <rPh sb="112" eb="114">
      <t>コウヤ</t>
    </rPh>
    <rPh sb="115" eb="116">
      <t>カミ</t>
    </rPh>
    <rPh sb="119" eb="120">
      <t>アヤマ</t>
    </rPh>
    <rPh sb="122" eb="124">
      <t>シンコウ</t>
    </rPh>
    <rPh sb="125" eb="126">
      <t>ム</t>
    </rPh>
    <rPh sb="132" eb="134">
      <t>ジュモン</t>
    </rPh>
    <rPh sb="135" eb="137">
      <t>アレチ</t>
    </rPh>
    <rPh sb="140" eb="142">
      <t>エイショウ</t>
    </rPh>
    <phoneticPr fontId="1"/>
  </si>
  <si>
    <t>血を捧げることにより、術者は三体のShedを砂漠から召喚します。Shedは翼と雄牛の頭を持つ嵐の悪魔で、恐らくは荒野を放浪するPazuzuの僕です。この呪文は荒地でのみ詠唱できます。</t>
    <rPh sb="0" eb="1">
      <t>ケツ</t>
    </rPh>
    <rPh sb="2" eb="3">
      <t>ササ</t>
    </rPh>
    <rPh sb="11" eb="12">
      <t>ジュツ</t>
    </rPh>
    <rPh sb="12" eb="13">
      <t>シャ</t>
    </rPh>
    <rPh sb="14" eb="16">
      <t>サンタイ</t>
    </rPh>
    <rPh sb="22" eb="24">
      <t>サバク</t>
    </rPh>
    <rPh sb="26" eb="28">
      <t>ショウカン</t>
    </rPh>
    <rPh sb="37" eb="38">
      <t>ツバサ</t>
    </rPh>
    <rPh sb="39" eb="41">
      <t>オウシ</t>
    </rPh>
    <rPh sb="42" eb="43">
      <t>アタマ</t>
    </rPh>
    <rPh sb="44" eb="45">
      <t>モ</t>
    </rPh>
    <rPh sb="46" eb="47">
      <t>アラシ</t>
    </rPh>
    <rPh sb="48" eb="50">
      <t>アクマ</t>
    </rPh>
    <rPh sb="52" eb="53">
      <t>オソ</t>
    </rPh>
    <rPh sb="56" eb="58">
      <t>コウヤ</t>
    </rPh>
    <rPh sb="59" eb="61">
      <t>ホウロウ</t>
    </rPh>
    <rPh sb="70" eb="71">
      <t>シモベ</t>
    </rPh>
    <rPh sb="76" eb="78">
      <t>ジュモン</t>
    </rPh>
    <rPh sb="79" eb="81">
      <t>アレチ</t>
    </rPh>
    <rPh sb="84" eb="86">
      <t>エイショウ</t>
    </rPh>
    <phoneticPr fontId="1"/>
  </si>
  <si>
    <t>術者は、天球から天上の伝令を降臨させます。彼らは白い衣を纏い、翼を持つ人の姿で現れ、神聖で輝かしい霊気に包まれています。</t>
    <rPh sb="0" eb="1">
      <t>ジュツ</t>
    </rPh>
    <rPh sb="1" eb="2">
      <t>シャ</t>
    </rPh>
    <rPh sb="4" eb="6">
      <t>テンキュウ</t>
    </rPh>
    <rPh sb="8" eb="10">
      <t>テンジョウ</t>
    </rPh>
    <rPh sb="11" eb="13">
      <t>デンレイ</t>
    </rPh>
    <rPh sb="14" eb="16">
      <t>コウリン</t>
    </rPh>
    <rPh sb="21" eb="22">
      <t>カレ</t>
    </rPh>
    <rPh sb="24" eb="25">
      <t>シロ</t>
    </rPh>
    <rPh sb="26" eb="27">
      <t>コロモ</t>
    </rPh>
    <rPh sb="28" eb="29">
      <t>マト</t>
    </rPh>
    <rPh sb="31" eb="32">
      <t>ツバサ</t>
    </rPh>
    <rPh sb="33" eb="34">
      <t>モ</t>
    </rPh>
    <rPh sb="35" eb="36">
      <t>ヒト</t>
    </rPh>
    <rPh sb="37" eb="38">
      <t>スガタ</t>
    </rPh>
    <rPh sb="39" eb="40">
      <t>アラワ</t>
    </rPh>
    <rPh sb="42" eb="44">
      <t>シンセイ</t>
    </rPh>
    <rPh sb="45" eb="46">
      <t>カガヤ</t>
    </rPh>
    <rPh sb="49" eb="51">
      <t>レイキ</t>
    </rPh>
    <rPh sb="52" eb="53">
      <t>ツツ</t>
    </rPh>
    <phoneticPr fontId="1"/>
  </si>
  <si>
    <t>術者は、天球から天の力の顕現を降臨させます。Hashmalは明るく輝く炎の雲として現れ、その中心には、四つの顔を持つ、生物に似た真鍮の体があります。その意思は、彼らが目覚めし神の栄光を宣言すると共に感じることができます。Hashmalはとりわけ、不確かな信仰を補強することに長けます。</t>
    <rPh sb="0" eb="1">
      <t>ジュツ</t>
    </rPh>
    <rPh sb="1" eb="2">
      <t>シャ</t>
    </rPh>
    <rPh sb="4" eb="6">
      <t>テンキュウ</t>
    </rPh>
    <rPh sb="8" eb="9">
      <t>テン</t>
    </rPh>
    <rPh sb="10" eb="11">
      <t>チカラ</t>
    </rPh>
    <rPh sb="12" eb="14">
      <t>ケンゲン</t>
    </rPh>
    <rPh sb="15" eb="17">
      <t>コウリン</t>
    </rPh>
    <rPh sb="30" eb="31">
      <t>アカ</t>
    </rPh>
    <rPh sb="33" eb="34">
      <t>カガヤ</t>
    </rPh>
    <rPh sb="35" eb="36">
      <t>ホノオ</t>
    </rPh>
    <rPh sb="37" eb="38">
      <t>クモ</t>
    </rPh>
    <rPh sb="41" eb="42">
      <t>アラワ</t>
    </rPh>
    <rPh sb="46" eb="48">
      <t>チュウシン</t>
    </rPh>
    <rPh sb="51" eb="52">
      <t>ヨッ</t>
    </rPh>
    <rPh sb="54" eb="55">
      <t>カオ</t>
    </rPh>
    <rPh sb="56" eb="57">
      <t>モ</t>
    </rPh>
    <rPh sb="59" eb="61">
      <t>セイブツ</t>
    </rPh>
    <rPh sb="62" eb="63">
      <t>ニ</t>
    </rPh>
    <rPh sb="64" eb="66">
      <t>シンチュウ</t>
    </rPh>
    <rPh sb="67" eb="68">
      <t>カラダ</t>
    </rPh>
    <rPh sb="76" eb="78">
      <t>イシ</t>
    </rPh>
    <rPh sb="80" eb="81">
      <t>カレ</t>
    </rPh>
    <rPh sb="83" eb="85">
      <t>メザ</t>
    </rPh>
    <rPh sb="87" eb="88">
      <t>カミ</t>
    </rPh>
    <rPh sb="89" eb="91">
      <t>エイコウ</t>
    </rPh>
    <rPh sb="92" eb="94">
      <t>センゲン</t>
    </rPh>
    <rPh sb="97" eb="98">
      <t>トモ</t>
    </rPh>
    <rPh sb="99" eb="100">
      <t>カン</t>
    </rPh>
    <rPh sb="123" eb="125">
      <t>フタシ</t>
    </rPh>
    <rPh sb="127" eb="129">
      <t>シンコウ</t>
    </rPh>
    <rPh sb="130" eb="132">
      <t>ホキョウ</t>
    </rPh>
    <rPh sb="137" eb="138">
      <t>タ</t>
    </rPh>
    <phoneticPr fontId="1"/>
  </si>
  <si>
    <t>術者は、天球から天の力の顕現を降臨させます。Arelは。美しい翼持つ存在として現れます。彼女らは、天球の全ての存在の中でも最も温厚です。彼女らは自然を育み、弱者の護り手となります。彼女らは傷付いたもののために嘆き、Watchersの贈り物によって齎された戦争を悲嘆しながら、軍に同行します。</t>
    <rPh sb="0" eb="1">
      <t>ジュツ</t>
    </rPh>
    <rPh sb="1" eb="2">
      <t>シャ</t>
    </rPh>
    <rPh sb="4" eb="6">
      <t>テンキュウ</t>
    </rPh>
    <rPh sb="8" eb="9">
      <t>テン</t>
    </rPh>
    <rPh sb="10" eb="11">
      <t>チカラ</t>
    </rPh>
    <rPh sb="12" eb="14">
      <t>ケンゲン</t>
    </rPh>
    <rPh sb="15" eb="17">
      <t>コウリン</t>
    </rPh>
    <rPh sb="28" eb="29">
      <t>ウツク</t>
    </rPh>
    <rPh sb="31" eb="32">
      <t>ツバサ</t>
    </rPh>
    <rPh sb="32" eb="33">
      <t>モ</t>
    </rPh>
    <rPh sb="34" eb="36">
      <t>ソンザイ</t>
    </rPh>
    <rPh sb="39" eb="40">
      <t>アラワ</t>
    </rPh>
    <rPh sb="44" eb="46">
      <t>カノジョ</t>
    </rPh>
    <rPh sb="49" eb="51">
      <t>テンキュウ</t>
    </rPh>
    <rPh sb="52" eb="53">
      <t>スベ</t>
    </rPh>
    <rPh sb="55" eb="57">
      <t>ソンザイ</t>
    </rPh>
    <rPh sb="58" eb="59">
      <t>ナカ</t>
    </rPh>
    <rPh sb="61" eb="62">
      <t>モット</t>
    </rPh>
    <rPh sb="63" eb="65">
      <t>オンコウ</t>
    </rPh>
    <rPh sb="68" eb="70">
      <t>カノジョ</t>
    </rPh>
    <rPh sb="72" eb="74">
      <t>シゼン</t>
    </rPh>
    <rPh sb="75" eb="76">
      <t>ハグク</t>
    </rPh>
    <rPh sb="78" eb="80">
      <t>ジャクシャ</t>
    </rPh>
    <rPh sb="81" eb="82">
      <t>マモ</t>
    </rPh>
    <rPh sb="83" eb="84">
      <t>テ</t>
    </rPh>
    <rPh sb="90" eb="92">
      <t>カノジョ</t>
    </rPh>
    <rPh sb="94" eb="96">
      <t>キズツ</t>
    </rPh>
    <rPh sb="104" eb="105">
      <t>ナゲ</t>
    </rPh>
    <rPh sb="116" eb="117">
      <t>オク</t>
    </rPh>
    <rPh sb="118" eb="119">
      <t>モノ</t>
    </rPh>
    <rPh sb="123" eb="124">
      <t>モタラ</t>
    </rPh>
    <rPh sb="127" eb="129">
      <t>センソウ</t>
    </rPh>
    <rPh sb="130" eb="132">
      <t>ヒタン</t>
    </rPh>
    <rPh sb="137" eb="138">
      <t>グン</t>
    </rPh>
    <rPh sb="139" eb="141">
      <t>ドウコウ</t>
    </rPh>
    <phoneticPr fontId="1"/>
  </si>
  <si>
    <t>術者は、天球から天の力の顕現を降臨させます。車輪を意味する名を持つOphanは、理解し難き異界の力の天使です。彼らは四つの翼に覆われた輝きとして現れ、それが開かれると、互いに交差した、二つの煌く真鍮の車輪が露わになります。それらの車輪の縁は、輝く橄欖石の目に覆われており、そして彼自身は太陽のような炎に包まれています。Ophanは、その無数の目の下を通る全てを観察し、天球から人々の行いを監視しています。</t>
    <rPh sb="0" eb="1">
      <t>ジュツ</t>
    </rPh>
    <rPh sb="1" eb="2">
      <t>シャ</t>
    </rPh>
    <rPh sb="4" eb="6">
      <t>テンキュウ</t>
    </rPh>
    <rPh sb="8" eb="9">
      <t>テン</t>
    </rPh>
    <rPh sb="10" eb="11">
      <t>チカラ</t>
    </rPh>
    <rPh sb="12" eb="14">
      <t>ケンゲン</t>
    </rPh>
    <rPh sb="15" eb="17">
      <t>コウリン</t>
    </rPh>
    <rPh sb="22" eb="24">
      <t>シャリン</t>
    </rPh>
    <rPh sb="25" eb="27">
      <t>イミ</t>
    </rPh>
    <rPh sb="29" eb="30">
      <t>ナ</t>
    </rPh>
    <rPh sb="31" eb="32">
      <t>モ</t>
    </rPh>
    <rPh sb="40" eb="42">
      <t>リカイ</t>
    </rPh>
    <rPh sb="43" eb="44">
      <t>ガタ</t>
    </rPh>
    <rPh sb="45" eb="47">
      <t>イカイ</t>
    </rPh>
    <rPh sb="48" eb="49">
      <t>チカラ</t>
    </rPh>
    <rPh sb="50" eb="52">
      <t>テンシ</t>
    </rPh>
    <rPh sb="55" eb="56">
      <t>カレ</t>
    </rPh>
    <rPh sb="58" eb="59">
      <t>ヨッ</t>
    </rPh>
    <rPh sb="61" eb="62">
      <t>ツバサ</t>
    </rPh>
    <rPh sb="63" eb="64">
      <t>オオ</t>
    </rPh>
    <rPh sb="67" eb="68">
      <t>カガヤ</t>
    </rPh>
    <rPh sb="72" eb="73">
      <t>アラワ</t>
    </rPh>
    <rPh sb="78" eb="79">
      <t>ヒラ</t>
    </rPh>
    <rPh sb="84" eb="85">
      <t>タガ</t>
    </rPh>
    <rPh sb="87" eb="89">
      <t>コウサ</t>
    </rPh>
    <rPh sb="92" eb="93">
      <t>フタ</t>
    </rPh>
    <rPh sb="95" eb="96">
      <t>キラメ</t>
    </rPh>
    <rPh sb="97" eb="99">
      <t>シンチュウ</t>
    </rPh>
    <rPh sb="100" eb="102">
      <t>シャリン</t>
    </rPh>
    <rPh sb="103" eb="104">
      <t>アラ</t>
    </rPh>
    <rPh sb="115" eb="117">
      <t>シャリン</t>
    </rPh>
    <rPh sb="118" eb="119">
      <t>フチ</t>
    </rPh>
    <rPh sb="121" eb="122">
      <t>カガヤ</t>
    </rPh>
    <rPh sb="123" eb="126">
      <t>カンランセキ</t>
    </rPh>
    <rPh sb="127" eb="128">
      <t>メ</t>
    </rPh>
    <rPh sb="129" eb="130">
      <t>オオ</t>
    </rPh>
    <rPh sb="139" eb="142">
      <t>カレジシン</t>
    </rPh>
    <rPh sb="143" eb="145">
      <t>タイヨウ</t>
    </rPh>
    <rPh sb="149" eb="150">
      <t>ホノオ</t>
    </rPh>
    <rPh sb="151" eb="152">
      <t>ツツ</t>
    </rPh>
    <rPh sb="168" eb="170">
      <t>ムスウ</t>
    </rPh>
    <rPh sb="171" eb="172">
      <t>メ</t>
    </rPh>
    <rPh sb="173" eb="174">
      <t>シタ</t>
    </rPh>
    <rPh sb="175" eb="176">
      <t>トオ</t>
    </rPh>
    <rPh sb="177" eb="178">
      <t>スベ</t>
    </rPh>
    <rPh sb="180" eb="182">
      <t>カンサツ</t>
    </rPh>
    <rPh sb="184" eb="186">
      <t>テンキュウ</t>
    </rPh>
    <rPh sb="188" eb="190">
      <t>ヒトビト</t>
    </rPh>
    <rPh sb="191" eb="192">
      <t>オコナ</t>
    </rPh>
    <rPh sb="194" eb="196">
      <t>カンシ</t>
    </rPh>
    <phoneticPr fontId="1"/>
  </si>
  <si>
    <t>膨大な力を犠牲とし、術者は天の力の究極の顕現を降臨させます。Merkavah、膨大で耐え難き力を持つ天界の戦車は、空に形成されます。この世ならざる輝きを発する炎の中で、四つの翼に覆われた四つの車輪が、Merkavahを四方へ移動させます。四つの車輪の上、太陽の栄光の中心は、四つの顔、四つの翼、四つの色と四つの命を持つ生物です。その生物の上は、天上の玉座の耐え難き力を見て取ることができる、瑠璃色をした星界の力の丸屋根です。天の幻視が鎮まると、敬虔なるものたちを指揮し、罪の僕たちを打ち砕くため、四つの車輪と四重の姿は残ります。</t>
    <rPh sb="0" eb="2">
      <t>ボウダイ</t>
    </rPh>
    <rPh sb="3" eb="4">
      <t>チカラ</t>
    </rPh>
    <rPh sb="5" eb="7">
      <t>ギセイ</t>
    </rPh>
    <rPh sb="10" eb="11">
      <t>ジュツ</t>
    </rPh>
    <rPh sb="11" eb="12">
      <t>シャ</t>
    </rPh>
    <rPh sb="13" eb="14">
      <t>テン</t>
    </rPh>
    <rPh sb="15" eb="16">
      <t>チカラ</t>
    </rPh>
    <rPh sb="17" eb="19">
      <t>キュウキョク</t>
    </rPh>
    <rPh sb="20" eb="22">
      <t>ケンゲン</t>
    </rPh>
    <rPh sb="23" eb="25">
      <t>コウリン</t>
    </rPh>
    <rPh sb="39" eb="41">
      <t>ボウダイ</t>
    </rPh>
    <rPh sb="42" eb="43">
      <t>タ</t>
    </rPh>
    <rPh sb="44" eb="45">
      <t>ガタ</t>
    </rPh>
    <rPh sb="46" eb="47">
      <t>チカラ</t>
    </rPh>
    <rPh sb="48" eb="49">
      <t>モ</t>
    </rPh>
    <rPh sb="50" eb="52">
      <t>テンカイ</t>
    </rPh>
    <rPh sb="53" eb="55">
      <t>センシャ</t>
    </rPh>
    <rPh sb="57" eb="58">
      <t>ソラ</t>
    </rPh>
    <rPh sb="59" eb="61">
      <t>ケイセイ</t>
    </rPh>
    <rPh sb="68" eb="69">
      <t>ヨ</t>
    </rPh>
    <rPh sb="79" eb="80">
      <t>ホノオ</t>
    </rPh>
    <rPh sb="81" eb="82">
      <t>ナカ</t>
    </rPh>
    <rPh sb="84" eb="85">
      <t>ヨッ</t>
    </rPh>
    <rPh sb="87" eb="88">
      <t>ツバサ</t>
    </rPh>
    <rPh sb="89" eb="90">
      <t>オオ</t>
    </rPh>
    <rPh sb="93" eb="94">
      <t>ヨッ</t>
    </rPh>
    <rPh sb="96" eb="98">
      <t>シャリン</t>
    </rPh>
    <rPh sb="109" eb="111">
      <t>シホウ</t>
    </rPh>
    <rPh sb="112" eb="114">
      <t>イドウ</t>
    </rPh>
    <rPh sb="119" eb="120">
      <t>ヨッ</t>
    </rPh>
    <rPh sb="122" eb="124">
      <t>シャリン</t>
    </rPh>
    <rPh sb="125" eb="126">
      <t>ウエ</t>
    </rPh>
    <rPh sb="127" eb="129">
      <t>タイヨウ</t>
    </rPh>
    <rPh sb="130" eb="132">
      <t>エイコウ</t>
    </rPh>
    <rPh sb="133" eb="135">
      <t>チュウシン</t>
    </rPh>
    <rPh sb="137" eb="138">
      <t>ヨッ</t>
    </rPh>
    <rPh sb="140" eb="141">
      <t>カオ</t>
    </rPh>
    <rPh sb="142" eb="143">
      <t>ヨッ</t>
    </rPh>
    <rPh sb="145" eb="146">
      <t>ツバサ</t>
    </rPh>
    <rPh sb="147" eb="148">
      <t>ヨッ</t>
    </rPh>
    <rPh sb="150" eb="151">
      <t>イロ</t>
    </rPh>
    <rPh sb="152" eb="153">
      <t>ヨッ</t>
    </rPh>
    <rPh sb="155" eb="156">
      <t>イノチ</t>
    </rPh>
    <rPh sb="157" eb="158">
      <t>モ</t>
    </rPh>
    <rPh sb="159" eb="161">
      <t>セイブツ</t>
    </rPh>
    <rPh sb="166" eb="168">
      <t>セイブツ</t>
    </rPh>
    <rPh sb="169" eb="170">
      <t>ウエ</t>
    </rPh>
    <rPh sb="172" eb="174">
      <t>テンジョウ</t>
    </rPh>
    <rPh sb="175" eb="177">
      <t>ギョクザ</t>
    </rPh>
    <rPh sb="178" eb="179">
      <t>タ</t>
    </rPh>
    <rPh sb="180" eb="181">
      <t>ガタ</t>
    </rPh>
    <rPh sb="182" eb="183">
      <t>チカラ</t>
    </rPh>
    <rPh sb="184" eb="185">
      <t>ミ</t>
    </rPh>
    <rPh sb="186" eb="187">
      <t>ト</t>
    </rPh>
    <rPh sb="195" eb="198">
      <t>ルリイロ</t>
    </rPh>
    <rPh sb="201" eb="203">
      <t>セイカイ</t>
    </rPh>
    <rPh sb="204" eb="205">
      <t>チカラ</t>
    </rPh>
    <rPh sb="206" eb="207">
      <t>マル</t>
    </rPh>
    <rPh sb="207" eb="209">
      <t>ヤネ</t>
    </rPh>
    <rPh sb="212" eb="213">
      <t>テン</t>
    </rPh>
    <rPh sb="214" eb="216">
      <t>ゲンシ</t>
    </rPh>
    <rPh sb="217" eb="218">
      <t>シズ</t>
    </rPh>
    <rPh sb="248" eb="249">
      <t>ヨッ</t>
    </rPh>
    <rPh sb="251" eb="253">
      <t>シャリン</t>
    </rPh>
    <rPh sb="254" eb="256">
      <t>ヨンジュウ</t>
    </rPh>
    <rPh sb="257" eb="258">
      <t>スガタ</t>
    </rPh>
    <rPh sb="259" eb="260">
      <t>ノコ</t>
    </rPh>
    <phoneticPr fontId="1"/>
  </si>
  <si>
    <t>術者は膨大な血の供犠を行い、六体のGrigoriのうちの一体をその地獄の牢獄から解放します。Grigori、またはWatchersは、時の黎明において、Avvimに禁断の知識である文明、戦争、魔法を教えた天使たちでした。Grigoriは今も、Avvimから文明を齎すもの、Nephilimの父として崇拝されています。</t>
    <rPh sb="0" eb="1">
      <t>ジュツ</t>
    </rPh>
    <rPh sb="1" eb="2">
      <t>シャ</t>
    </rPh>
    <rPh sb="3" eb="5">
      <t>ボウダイ</t>
    </rPh>
    <rPh sb="6" eb="7">
      <t>ケツ</t>
    </rPh>
    <rPh sb="8" eb="10">
      <t>キョウギ</t>
    </rPh>
    <rPh sb="11" eb="12">
      <t>オコナ</t>
    </rPh>
    <rPh sb="14" eb="16">
      <t>ロクタイ</t>
    </rPh>
    <rPh sb="28" eb="30">
      <t>イッタイ</t>
    </rPh>
    <rPh sb="33" eb="35">
      <t>ジゴク</t>
    </rPh>
    <rPh sb="36" eb="38">
      <t>ロウゴク</t>
    </rPh>
    <rPh sb="40" eb="42">
      <t>カイホウ</t>
    </rPh>
    <rPh sb="67" eb="68">
      <t>トキ</t>
    </rPh>
    <rPh sb="69" eb="71">
      <t>レイメイ</t>
    </rPh>
    <rPh sb="82" eb="84">
      <t>キンダン</t>
    </rPh>
    <rPh sb="85" eb="87">
      <t>チシキ</t>
    </rPh>
    <rPh sb="90" eb="92">
      <t>ブンメイ</t>
    </rPh>
    <rPh sb="93" eb="95">
      <t>センソウ</t>
    </rPh>
    <rPh sb="96" eb="98">
      <t>マホウ</t>
    </rPh>
    <rPh sb="99" eb="100">
      <t>オシ</t>
    </rPh>
    <rPh sb="102" eb="104">
      <t>テンシ</t>
    </rPh>
    <rPh sb="118" eb="119">
      <t>イマ</t>
    </rPh>
    <rPh sb="128" eb="130">
      <t>ブンメイ</t>
    </rPh>
    <rPh sb="131" eb="132">
      <t>モタラ</t>
    </rPh>
    <rPh sb="145" eb="146">
      <t>チチ</t>
    </rPh>
    <rPh sb="149" eb="151">
      <t>スウハイ</t>
    </rPh>
    <phoneticPr fontId="1"/>
  </si>
  <si>
    <t>術者はMazzikの集団を荒野から召喚します。Mazzikは、不注意な旅人を恐れさせる、荒野の小悪魔です。彼らは悪意あるものというよりは悪戯好きな程度ですが、十分な数が居れば、多少の混乱を引き起こすことはできます。例え彼らが本質的にはできます。悪魔的存在であるとしても、彼らはこの世の存在であり、血の供犠なしに召喚できます。</t>
    <rPh sb="0" eb="1">
      <t>ジュツ</t>
    </rPh>
    <rPh sb="1" eb="2">
      <t>シャ</t>
    </rPh>
    <rPh sb="10" eb="12">
      <t>シュウダン</t>
    </rPh>
    <rPh sb="13" eb="15">
      <t>コウヤ</t>
    </rPh>
    <rPh sb="17" eb="19">
      <t>ショウカン</t>
    </rPh>
    <rPh sb="31" eb="34">
      <t>フチュウイ</t>
    </rPh>
    <rPh sb="35" eb="37">
      <t>タビビト</t>
    </rPh>
    <rPh sb="38" eb="39">
      <t>オソ</t>
    </rPh>
    <rPh sb="44" eb="46">
      <t>コウヤ</t>
    </rPh>
    <rPh sb="47" eb="48">
      <t>コ</t>
    </rPh>
    <rPh sb="48" eb="50">
      <t>アクマ</t>
    </rPh>
    <rPh sb="53" eb="54">
      <t>カレ</t>
    </rPh>
    <rPh sb="56" eb="58">
      <t>アクイ</t>
    </rPh>
    <rPh sb="68" eb="70">
      <t>イタズラ</t>
    </rPh>
    <rPh sb="70" eb="71">
      <t>ズ</t>
    </rPh>
    <rPh sb="73" eb="75">
      <t>テイド</t>
    </rPh>
    <rPh sb="79" eb="81">
      <t>ジュウブン</t>
    </rPh>
    <rPh sb="82" eb="83">
      <t>カズ</t>
    </rPh>
    <rPh sb="84" eb="85">
      <t>イ</t>
    </rPh>
    <rPh sb="88" eb="90">
      <t>タショウ</t>
    </rPh>
    <rPh sb="91" eb="93">
      <t>コンラン</t>
    </rPh>
    <rPh sb="94" eb="95">
      <t>ヒ</t>
    </rPh>
    <rPh sb="96" eb="97">
      <t>オ</t>
    </rPh>
    <rPh sb="107" eb="108">
      <t>タト</t>
    </rPh>
    <rPh sb="109" eb="110">
      <t>カレ</t>
    </rPh>
    <rPh sb="112" eb="115">
      <t>ホンシツテキ</t>
    </rPh>
    <rPh sb="122" eb="125">
      <t>アクマテキ</t>
    </rPh>
    <rPh sb="125" eb="127">
      <t>ソンザイ</t>
    </rPh>
    <rPh sb="135" eb="136">
      <t>カレ</t>
    </rPh>
    <rPh sb="140" eb="141">
      <t>ヨ</t>
    </rPh>
    <rPh sb="142" eb="144">
      <t>ソンザイ</t>
    </rPh>
    <rPh sb="148" eb="149">
      <t>ケツ</t>
    </rPh>
    <rPh sb="150" eb="152">
      <t>キョウギ</t>
    </rPh>
    <rPh sb="155" eb="157">
      <t>ショウカン</t>
    </rPh>
    <phoneticPr fontId="1"/>
  </si>
  <si>
    <t>術者はLilotを荒野から召喚します。Lilotは、原初の時代の女悪魔であり、デーモンの母であるLilithの娘たちです。Lilotは、鹿の下半身持つ、羽の生えた女性の姿で現れます。彼女らの容姿は奇妙に魅力的で、彼女らは不道徳な人間を誘惑し、連れ去ります。その祖先にも関わらず、彼女らはこの世の存在であり、血の供犠なしに召喚できます。</t>
    <rPh sb="0" eb="1">
      <t>ジュツ</t>
    </rPh>
    <rPh sb="1" eb="2">
      <t>シャ</t>
    </rPh>
    <rPh sb="9" eb="11">
      <t>コウヤ</t>
    </rPh>
    <rPh sb="13" eb="15">
      <t>ショウカン</t>
    </rPh>
    <rPh sb="26" eb="28">
      <t>ゲンショ</t>
    </rPh>
    <rPh sb="29" eb="31">
      <t>ジダイ</t>
    </rPh>
    <rPh sb="32" eb="33">
      <t>オンナ</t>
    </rPh>
    <rPh sb="33" eb="35">
      <t>アクマ</t>
    </rPh>
    <rPh sb="44" eb="45">
      <t>ハハ</t>
    </rPh>
    <rPh sb="55" eb="56">
      <t>ムスメ</t>
    </rPh>
    <rPh sb="68" eb="69">
      <t>シカ</t>
    </rPh>
    <rPh sb="70" eb="73">
      <t>カハンシン</t>
    </rPh>
    <rPh sb="73" eb="74">
      <t>モ</t>
    </rPh>
    <rPh sb="76" eb="77">
      <t>ハネ</t>
    </rPh>
    <rPh sb="78" eb="79">
      <t>ハ</t>
    </rPh>
    <rPh sb="81" eb="83">
      <t>ジョセイ</t>
    </rPh>
    <rPh sb="84" eb="85">
      <t>スガタ</t>
    </rPh>
    <rPh sb="86" eb="87">
      <t>アラワ</t>
    </rPh>
    <rPh sb="91" eb="93">
      <t>カノジョ</t>
    </rPh>
    <rPh sb="95" eb="97">
      <t>ヨウシ</t>
    </rPh>
    <rPh sb="98" eb="100">
      <t>キミョウ</t>
    </rPh>
    <rPh sb="101" eb="104">
      <t>ミリョクテキ</t>
    </rPh>
    <rPh sb="106" eb="108">
      <t>カノジョ</t>
    </rPh>
    <rPh sb="110" eb="113">
      <t>フドウトク</t>
    </rPh>
    <rPh sb="114" eb="116">
      <t>ニンゲン</t>
    </rPh>
    <rPh sb="117" eb="119">
      <t>ユウワク</t>
    </rPh>
    <rPh sb="121" eb="122">
      <t>ツ</t>
    </rPh>
    <rPh sb="123" eb="124">
      <t>サ</t>
    </rPh>
    <rPh sb="130" eb="132">
      <t>ソセン</t>
    </rPh>
    <rPh sb="134" eb="135">
      <t>カカ</t>
    </rPh>
    <rPh sb="139" eb="141">
      <t>カノジョ</t>
    </rPh>
    <rPh sb="145" eb="146">
      <t>ヨ</t>
    </rPh>
    <rPh sb="147" eb="149">
      <t>ソンザイ</t>
    </rPh>
    <rPh sb="153" eb="154">
      <t>ケツ</t>
    </rPh>
    <rPh sb="155" eb="157">
      <t>キョウギ</t>
    </rPh>
    <rPh sb="160" eb="162">
      <t>ショウカン</t>
    </rPh>
    <phoneticPr fontId="1"/>
  </si>
  <si>
    <t>術者は、悪しきデーモンたちを罰するためにUgalluを召喚します。Ugalluは、Enkiduの伝説における嵐の下級神で、最初の都市の設立以前から尊ばれています。彼らは、驢馬の耳、鳥の足、獅子の頭を持つ人間の姿で現れます。彼らは天候を操り、悪魔殺しの青銅の短剣と、デーモンをその場で喰い止める火打石の鈍器を持っています。</t>
    <rPh sb="0" eb="1">
      <t>ジュツ</t>
    </rPh>
    <rPh sb="1" eb="2">
      <t>シャ</t>
    </rPh>
    <rPh sb="4" eb="5">
      <t>ア</t>
    </rPh>
    <rPh sb="14" eb="15">
      <t>バッ</t>
    </rPh>
    <rPh sb="27" eb="29">
      <t>ショウカン</t>
    </rPh>
    <rPh sb="48" eb="50">
      <t>デンセツ</t>
    </rPh>
    <rPh sb="54" eb="55">
      <t>アラシ</t>
    </rPh>
    <rPh sb="56" eb="58">
      <t>カキュウ</t>
    </rPh>
    <rPh sb="58" eb="59">
      <t>シン</t>
    </rPh>
    <rPh sb="61" eb="63">
      <t>サイショ</t>
    </rPh>
    <rPh sb="64" eb="66">
      <t>トシ</t>
    </rPh>
    <rPh sb="67" eb="69">
      <t>セツリツ</t>
    </rPh>
    <rPh sb="69" eb="71">
      <t>イゼン</t>
    </rPh>
    <rPh sb="73" eb="74">
      <t>トウト</t>
    </rPh>
    <rPh sb="81" eb="82">
      <t>カレ</t>
    </rPh>
    <rPh sb="85" eb="87">
      <t>ロバ</t>
    </rPh>
    <rPh sb="88" eb="89">
      <t>ミミ</t>
    </rPh>
    <rPh sb="90" eb="91">
      <t>トリ</t>
    </rPh>
    <rPh sb="92" eb="93">
      <t>アシ</t>
    </rPh>
    <rPh sb="94" eb="96">
      <t>シシ</t>
    </rPh>
    <rPh sb="97" eb="98">
      <t>アタマ</t>
    </rPh>
    <rPh sb="99" eb="100">
      <t>モ</t>
    </rPh>
    <rPh sb="101" eb="103">
      <t>ニンゲン</t>
    </rPh>
    <rPh sb="104" eb="105">
      <t>スガタ</t>
    </rPh>
    <rPh sb="106" eb="107">
      <t>アラワ</t>
    </rPh>
    <rPh sb="111" eb="112">
      <t>カレ</t>
    </rPh>
    <rPh sb="114" eb="116">
      <t>テンコウ</t>
    </rPh>
    <rPh sb="117" eb="118">
      <t>アヤツ</t>
    </rPh>
    <rPh sb="120" eb="122">
      <t>アクマ</t>
    </rPh>
    <rPh sb="122" eb="123">
      <t>ゴロ</t>
    </rPh>
    <rPh sb="125" eb="127">
      <t>セイドウ</t>
    </rPh>
    <rPh sb="128" eb="130">
      <t>タンケン</t>
    </rPh>
    <rPh sb="139" eb="140">
      <t>バ</t>
    </rPh>
    <rPh sb="141" eb="142">
      <t>ク</t>
    </rPh>
    <rPh sb="143" eb="144">
      <t>ト</t>
    </rPh>
    <rPh sb="146" eb="149">
      <t>ヒウチイシ</t>
    </rPh>
    <rPh sb="150" eb="152">
      <t>ドンキ</t>
    </rPh>
    <rPh sb="153" eb="154">
      <t>モ</t>
    </rPh>
    <phoneticPr fontId="1"/>
  </si>
  <si>
    <t>術者は、Enkiduの伝説において名高い牛人間、Kusarikkuの一対を召喚します。彼らは最初の都市の設立以前からEnkiduに尊ばれており、EnsiやEntuを、同様に大神殿の入り口をも護ることで知られています。Kusarikkuは大地の力を授けられており、デーモンをその場で喰い止める槍を用います。</t>
    <rPh sb="0" eb="1">
      <t>ジュツ</t>
    </rPh>
    <rPh sb="1" eb="2">
      <t>シャ</t>
    </rPh>
    <rPh sb="11" eb="13">
      <t>デンセツ</t>
    </rPh>
    <rPh sb="17" eb="19">
      <t>ナダカ</t>
    </rPh>
    <rPh sb="20" eb="21">
      <t>ウシ</t>
    </rPh>
    <rPh sb="21" eb="23">
      <t>ニンゲン</t>
    </rPh>
    <rPh sb="34" eb="36">
      <t>イッツイ</t>
    </rPh>
    <rPh sb="37" eb="39">
      <t>ショウカン</t>
    </rPh>
    <rPh sb="43" eb="44">
      <t>カレ</t>
    </rPh>
    <rPh sb="46" eb="48">
      <t>サイショ</t>
    </rPh>
    <rPh sb="49" eb="51">
      <t>トシ</t>
    </rPh>
    <rPh sb="52" eb="54">
      <t>セツリツ</t>
    </rPh>
    <rPh sb="54" eb="56">
      <t>イゼン</t>
    </rPh>
    <rPh sb="65" eb="66">
      <t>トウト</t>
    </rPh>
    <rPh sb="83" eb="85">
      <t>ドウヨウ</t>
    </rPh>
    <rPh sb="86" eb="89">
      <t>ダイシンデン</t>
    </rPh>
    <rPh sb="90" eb="91">
      <t>イ</t>
    </rPh>
    <rPh sb="92" eb="93">
      <t>グチ</t>
    </rPh>
    <rPh sb="95" eb="96">
      <t>マモ</t>
    </rPh>
    <rPh sb="100" eb="101">
      <t>シ</t>
    </rPh>
    <rPh sb="118" eb="120">
      <t>ダイチ</t>
    </rPh>
    <rPh sb="121" eb="122">
      <t>チカラ</t>
    </rPh>
    <rPh sb="123" eb="124">
      <t>サズ</t>
    </rPh>
    <rPh sb="138" eb="139">
      <t>バ</t>
    </rPh>
    <rPh sb="140" eb="141">
      <t>ク</t>
    </rPh>
    <rPh sb="142" eb="143">
      <t>ト</t>
    </rPh>
    <rPh sb="145" eb="146">
      <t>ヤリ</t>
    </rPh>
    <rPh sb="147" eb="148">
      <t>モチ</t>
    </rPh>
    <phoneticPr fontId="1"/>
  </si>
  <si>
    <t>術者は鳥の魔物Anzuを召喚します。Anzuは原初の時代に、純粋なる水と広大なる大地から産まれました。彼らは炎と水を吐く、獅子の頭を持つ巨大な鷲のような姿をしています。</t>
    <rPh sb="0" eb="1">
      <t>ジュツ</t>
    </rPh>
    <rPh sb="1" eb="2">
      <t>シャ</t>
    </rPh>
    <rPh sb="3" eb="4">
      <t>トリ</t>
    </rPh>
    <rPh sb="5" eb="7">
      <t>マモノ</t>
    </rPh>
    <rPh sb="12" eb="14">
      <t>ショウカン</t>
    </rPh>
    <rPh sb="23" eb="25">
      <t>ゲンショ</t>
    </rPh>
    <rPh sb="26" eb="28">
      <t>ジダイ</t>
    </rPh>
    <rPh sb="30" eb="32">
      <t>ジュンスイ</t>
    </rPh>
    <rPh sb="34" eb="35">
      <t>ミズ</t>
    </rPh>
    <rPh sb="36" eb="38">
      <t>コウダイ</t>
    </rPh>
    <rPh sb="40" eb="42">
      <t>ダイチ</t>
    </rPh>
    <rPh sb="44" eb="45">
      <t>ウ</t>
    </rPh>
    <rPh sb="51" eb="52">
      <t>カレ</t>
    </rPh>
    <rPh sb="54" eb="55">
      <t>ホノオ</t>
    </rPh>
    <rPh sb="56" eb="57">
      <t>ミズ</t>
    </rPh>
    <rPh sb="58" eb="59">
      <t>ハ</t>
    </rPh>
    <rPh sb="61" eb="63">
      <t>シシ</t>
    </rPh>
    <rPh sb="64" eb="65">
      <t>アタマ</t>
    </rPh>
    <rPh sb="66" eb="67">
      <t>モ</t>
    </rPh>
    <rPh sb="68" eb="70">
      <t>キョダイ</t>
    </rPh>
    <rPh sb="71" eb="72">
      <t>ワシ</t>
    </rPh>
    <rPh sb="76" eb="77">
      <t>スガタ</t>
    </rPh>
    <phoneticPr fontId="1"/>
  </si>
  <si>
    <t>Mashmashuは天球と接触し、Umu-apkalluを降臨させます。Umu-apkalluは、Wise Watersの祝福を受けた天界の賢者です。彼らは、四つの翼を持つ非常に美しいEnkiduのような姿をしています。彼らは天球の伝令として仕え、彼らはまた星、空、そしてその下にある全てのものに関する強大な魔術師です。</t>
    <rPh sb="10" eb="12">
      <t>テンキュウ</t>
    </rPh>
    <rPh sb="13" eb="15">
      <t>セッショク</t>
    </rPh>
    <rPh sb="29" eb="31">
      <t>コウリン</t>
    </rPh>
    <rPh sb="61" eb="63">
      <t>シュクフク</t>
    </rPh>
    <rPh sb="64" eb="65">
      <t>ウ</t>
    </rPh>
    <rPh sb="67" eb="69">
      <t>テンカイ</t>
    </rPh>
    <rPh sb="70" eb="72">
      <t>ケンジャ</t>
    </rPh>
    <rPh sb="75" eb="76">
      <t>カレ</t>
    </rPh>
    <rPh sb="79" eb="80">
      <t>ヨッ</t>
    </rPh>
    <rPh sb="82" eb="83">
      <t>ツバサ</t>
    </rPh>
    <rPh sb="84" eb="85">
      <t>モ</t>
    </rPh>
    <rPh sb="86" eb="88">
      <t>ヒジョウ</t>
    </rPh>
    <rPh sb="89" eb="90">
      <t>ウツク</t>
    </rPh>
    <rPh sb="102" eb="103">
      <t>スガタ</t>
    </rPh>
    <rPh sb="110" eb="111">
      <t>カレ</t>
    </rPh>
    <rPh sb="113" eb="115">
      <t>テンキュウ</t>
    </rPh>
    <rPh sb="116" eb="118">
      <t>デンレイ</t>
    </rPh>
    <rPh sb="121" eb="122">
      <t>ツカ</t>
    </rPh>
    <rPh sb="124" eb="125">
      <t>カレ</t>
    </rPh>
    <rPh sb="129" eb="130">
      <t>ホシ</t>
    </rPh>
    <rPh sb="131" eb="132">
      <t>ソラ</t>
    </rPh>
    <rPh sb="138" eb="139">
      <t>シタ</t>
    </rPh>
    <rPh sb="142" eb="143">
      <t>スベ</t>
    </rPh>
    <rPh sb="148" eb="149">
      <t>カン</t>
    </rPh>
    <rPh sb="151" eb="153">
      <t>キョウダイ</t>
    </rPh>
    <rPh sb="154" eb="157">
      <t>マジュツシ</t>
    </rPh>
    <phoneticPr fontId="1"/>
  </si>
  <si>
    <t>Therodosの人間たちは、大崩壊に最も強く打たれました。最初の爆発を生き延びたものは、大地が波間の下へと沈んだ際に溺死しました。一度死ぬと、彼らの砕かれた魂は冥界に入ることを妨げられ、自分たちがアンデッドと化したことにも気付かぬままに、かつて彼らが住んでいた、沈んだ土地に留まっています。Ephorは、かつてTherodosの人間の住民の行政官や指導者でした。彼らはMeliaが不在の際に、宗教的式典を統轄していました。現在、彼らは溺死者たちの亡霊の領域における指導者で、滅亡以前に彼らがそうしていたように、Hekaterideとその娘Meliaに仕えます。Ephorは、亡霊の軍勢の列を埋めるため、人間の亡霊たちを呼び出すことができます。</t>
    <rPh sb="9" eb="11">
      <t>ニンゲン</t>
    </rPh>
    <rPh sb="15" eb="18">
      <t>ダイホウカイ</t>
    </rPh>
    <rPh sb="19" eb="20">
      <t>モット</t>
    </rPh>
    <rPh sb="21" eb="22">
      <t>ツヨ</t>
    </rPh>
    <rPh sb="23" eb="24">
      <t>ウ</t>
    </rPh>
    <rPh sb="30" eb="32">
      <t>サイショ</t>
    </rPh>
    <rPh sb="33" eb="35">
      <t>バクハツ</t>
    </rPh>
    <rPh sb="36" eb="37">
      <t>イ</t>
    </rPh>
    <rPh sb="38" eb="39">
      <t>ノ</t>
    </rPh>
    <rPh sb="45" eb="47">
      <t>ダイチ</t>
    </rPh>
    <rPh sb="48" eb="50">
      <t>ナミマ</t>
    </rPh>
    <rPh sb="51" eb="52">
      <t>シタ</t>
    </rPh>
    <rPh sb="54" eb="55">
      <t>シズ</t>
    </rPh>
    <rPh sb="57" eb="58">
      <t>サイ</t>
    </rPh>
    <rPh sb="59" eb="61">
      <t>デキシ</t>
    </rPh>
    <rPh sb="66" eb="68">
      <t>ヒトタビ</t>
    </rPh>
    <rPh sb="68" eb="69">
      <t>シ</t>
    </rPh>
    <rPh sb="72" eb="73">
      <t>カレ</t>
    </rPh>
    <rPh sb="75" eb="76">
      <t>クダ</t>
    </rPh>
    <rPh sb="79" eb="80">
      <t>タマシイ</t>
    </rPh>
    <rPh sb="81" eb="83">
      <t>メイカイ</t>
    </rPh>
    <rPh sb="84" eb="85">
      <t>ハイ</t>
    </rPh>
    <rPh sb="89" eb="90">
      <t>サマタ</t>
    </rPh>
    <rPh sb="94" eb="96">
      <t>ジブン</t>
    </rPh>
    <rPh sb="105" eb="106">
      <t>カ</t>
    </rPh>
    <rPh sb="112" eb="114">
      <t>キヅ</t>
    </rPh>
    <rPh sb="123" eb="124">
      <t>カレ</t>
    </rPh>
    <rPh sb="126" eb="127">
      <t>ス</t>
    </rPh>
    <rPh sb="132" eb="133">
      <t>シズ</t>
    </rPh>
    <rPh sb="135" eb="137">
      <t>トチ</t>
    </rPh>
    <rPh sb="138" eb="139">
      <t>トド</t>
    </rPh>
    <rPh sb="165" eb="167">
      <t>ニンゲン</t>
    </rPh>
    <rPh sb="168" eb="170">
      <t>ジュウミン</t>
    </rPh>
    <phoneticPr fontId="1"/>
  </si>
  <si>
    <t>Therodosの人間たちは、大崩壊に最も強く打たれました。最初の爆発を生き延びたものは、大地が波間の下へと沈んだ際に溺死しました。一度死ぬと、彼らの砕かれた魂は冥界に入ることを妨げられ、自分たちがアンデッドと化したことにも気付かぬままに、かつて彼らが住んでいた、沈んだ土地に留まっています。Telkhineの祝福されし地においては、特権を持つものには殆ど苦難はなく、一部の人間はその日々を思考や、他との討論に費やすことができました。それらの人々の幽霊は今も留まり、古代Therodosの粉砕された集会所では、今なお彼らの声を聞くことができます。彼らの魔法に関する結論は、国の研究の助けとなることができます。</t>
    <rPh sb="155" eb="157">
      <t>シュクフク</t>
    </rPh>
    <rPh sb="160" eb="161">
      <t>チ</t>
    </rPh>
    <rPh sb="167" eb="169">
      <t>トッケン</t>
    </rPh>
    <rPh sb="170" eb="171">
      <t>モ</t>
    </rPh>
    <rPh sb="176" eb="177">
      <t>ホトン</t>
    </rPh>
    <rPh sb="178" eb="180">
      <t>クナン</t>
    </rPh>
    <rPh sb="184" eb="186">
      <t>イチブ</t>
    </rPh>
    <rPh sb="187" eb="189">
      <t>ニンゲン</t>
    </rPh>
    <rPh sb="192" eb="194">
      <t>ヒビ</t>
    </rPh>
    <rPh sb="195" eb="197">
      <t>シコウ</t>
    </rPh>
    <rPh sb="199" eb="200">
      <t>タ</t>
    </rPh>
    <rPh sb="202" eb="204">
      <t>トウロン</t>
    </rPh>
    <rPh sb="205" eb="206">
      <t>ツイ</t>
    </rPh>
    <rPh sb="221" eb="223">
      <t>ヒトビト</t>
    </rPh>
    <rPh sb="224" eb="226">
      <t>ユウレイ</t>
    </rPh>
    <rPh sb="227" eb="228">
      <t>イマ</t>
    </rPh>
    <rPh sb="229" eb="230">
      <t>トド</t>
    </rPh>
    <rPh sb="233" eb="235">
      <t>コダイ</t>
    </rPh>
    <rPh sb="244" eb="246">
      <t>フンサイ</t>
    </rPh>
    <rPh sb="249" eb="252">
      <t>シュウカイショ</t>
    </rPh>
    <rPh sb="255" eb="256">
      <t>イマ</t>
    </rPh>
    <rPh sb="258" eb="259">
      <t>カレ</t>
    </rPh>
    <rPh sb="261" eb="262">
      <t>コエ</t>
    </rPh>
    <rPh sb="263" eb="264">
      <t>キ</t>
    </rPh>
    <rPh sb="273" eb="274">
      <t>カレ</t>
    </rPh>
    <rPh sb="276" eb="278">
      <t>マホウ</t>
    </rPh>
    <rPh sb="279" eb="280">
      <t>カン</t>
    </rPh>
    <rPh sb="282" eb="284">
      <t>ケツロン</t>
    </rPh>
    <rPh sb="286" eb="287">
      <t>クニ</t>
    </rPh>
    <rPh sb="288" eb="290">
      <t>ケンキュウ</t>
    </rPh>
    <rPh sb="291" eb="292">
      <t>タス</t>
    </rPh>
    <phoneticPr fontId="1"/>
  </si>
  <si>
    <t>術者は、Telkhineの一体をそのTartarusの牢獄から解放します。Telkhineは、莫大な力を持つ海の神霊です。彼らは霰の嵐や吹雪を齎し、大被害を引き起こします。彼らはまた偉大な賢者であり、比類なき職人です。彼らが冥界の魔法に手を出したことが、彼らの最終的な凋落と幽閉の要因となりました。Telkhineは自らの姿を変えることができます。その悪魔的な姿においては、彼らの嵐や海に関する魔力が増大します。人間の姿では、その鍛造術の技能が向上します。</t>
    <rPh sb="0" eb="1">
      <t>ジュツ</t>
    </rPh>
    <rPh sb="1" eb="2">
      <t>シャ</t>
    </rPh>
    <rPh sb="13" eb="15">
      <t>イッタイ</t>
    </rPh>
    <rPh sb="27" eb="29">
      <t>ロウゴク</t>
    </rPh>
    <rPh sb="31" eb="33">
      <t>カイホウ</t>
    </rPh>
    <rPh sb="47" eb="49">
      <t>バクダイ</t>
    </rPh>
    <rPh sb="50" eb="51">
      <t>チカラ</t>
    </rPh>
    <rPh sb="52" eb="53">
      <t>モ</t>
    </rPh>
    <rPh sb="54" eb="55">
      <t>ウミ</t>
    </rPh>
    <rPh sb="56" eb="58">
      <t>シンレイ</t>
    </rPh>
    <rPh sb="61" eb="62">
      <t>カレ</t>
    </rPh>
    <rPh sb="64" eb="65">
      <t>アラレ</t>
    </rPh>
    <rPh sb="66" eb="67">
      <t>アラシ</t>
    </rPh>
    <rPh sb="68" eb="70">
      <t>フブキ</t>
    </rPh>
    <rPh sb="71" eb="72">
      <t>モタラ</t>
    </rPh>
    <rPh sb="74" eb="77">
      <t>ダイヒガイ</t>
    </rPh>
    <rPh sb="78" eb="79">
      <t>ヒ</t>
    </rPh>
    <rPh sb="80" eb="81">
      <t>オ</t>
    </rPh>
    <rPh sb="86" eb="87">
      <t>カレ</t>
    </rPh>
    <rPh sb="91" eb="93">
      <t>イダイ</t>
    </rPh>
    <rPh sb="94" eb="96">
      <t>ケンジャ</t>
    </rPh>
    <rPh sb="100" eb="102">
      <t>ヒルイ</t>
    </rPh>
    <rPh sb="104" eb="106">
      <t>ショクニン</t>
    </rPh>
    <rPh sb="109" eb="110">
      <t>カレ</t>
    </rPh>
    <rPh sb="112" eb="114">
      <t>メイカイ</t>
    </rPh>
    <rPh sb="115" eb="117">
      <t>マホウ</t>
    </rPh>
    <rPh sb="118" eb="119">
      <t>テ</t>
    </rPh>
    <rPh sb="120" eb="121">
      <t>ダ</t>
    </rPh>
    <rPh sb="127" eb="128">
      <t>カレ</t>
    </rPh>
    <rPh sb="130" eb="133">
      <t>サイシュウテキ</t>
    </rPh>
    <rPh sb="134" eb="136">
      <t>チョウラク</t>
    </rPh>
    <rPh sb="137" eb="139">
      <t>ユウヘイ</t>
    </rPh>
    <rPh sb="140" eb="142">
      <t>ヨウイン</t>
    </rPh>
    <rPh sb="158" eb="159">
      <t>ミズカ</t>
    </rPh>
    <rPh sb="161" eb="162">
      <t>スガタ</t>
    </rPh>
    <rPh sb="163" eb="164">
      <t>カ</t>
    </rPh>
    <rPh sb="176" eb="179">
      <t>アクマテキ</t>
    </rPh>
    <rPh sb="180" eb="181">
      <t>スガタ</t>
    </rPh>
    <rPh sb="187" eb="188">
      <t>カレ</t>
    </rPh>
    <rPh sb="190" eb="191">
      <t>アラシ</t>
    </rPh>
    <rPh sb="192" eb="193">
      <t>ウミ</t>
    </rPh>
    <rPh sb="194" eb="195">
      <t>カン</t>
    </rPh>
    <rPh sb="197" eb="199">
      <t>マリョク</t>
    </rPh>
    <rPh sb="200" eb="202">
      <t>ゾウダイ</t>
    </rPh>
    <rPh sb="206" eb="208">
      <t>ニンゲン</t>
    </rPh>
    <rPh sb="209" eb="210">
      <t>スガタ</t>
    </rPh>
    <rPh sb="215" eb="217">
      <t>タンゾウ</t>
    </rPh>
    <rPh sb="217" eb="218">
      <t>ジュツ</t>
    </rPh>
    <rPh sb="219" eb="221">
      <t>ギノウ</t>
    </rPh>
    <rPh sb="222" eb="224">
      <t>コウジョウ</t>
    </rPh>
    <phoneticPr fontId="1"/>
  </si>
  <si>
    <t>Therodosの亡霊たちが鎮められると、DaktylとHekaterideの生き残りは、孤島へと自ら隠棲しました。Pelagiaの魔術師たちは、それ以来ずっと彼らとの接触を試みてきました。DaktylはTelkhineを祖先に持つ神霊で、かつて古代Therodosの人間の住民を統治していました。彼らは卓越した鍛冶師や工芸家です。</t>
    <rPh sb="111" eb="113">
      <t>ソセン</t>
    </rPh>
    <rPh sb="114" eb="115">
      <t>モ</t>
    </rPh>
    <rPh sb="116" eb="118">
      <t>シンレイ</t>
    </rPh>
    <rPh sb="123" eb="125">
      <t>コダイ</t>
    </rPh>
    <rPh sb="134" eb="136">
      <t>ニンゲン</t>
    </rPh>
    <rPh sb="137" eb="139">
      <t>ジュウミン</t>
    </rPh>
    <rPh sb="140" eb="142">
      <t>トウチ</t>
    </rPh>
    <rPh sb="149" eb="150">
      <t>カレ</t>
    </rPh>
    <rPh sb="152" eb="154">
      <t>タクエツ</t>
    </rPh>
    <rPh sb="156" eb="159">
      <t>カジシ</t>
    </rPh>
    <rPh sb="160" eb="163">
      <t>コウゲイカ</t>
    </rPh>
    <phoneticPr fontId="1"/>
  </si>
  <si>
    <t>Therodosの亡霊たちが鎮められると、DaktylとHekaterideの生き残りは、孤島へと自ら隠棲しました。Pelagiaの魔術師たちは、それ以来ずっと彼らとの接触を試みてきました。Hekaterideは、Telkhineを祖先に持つ精霊で、かつて古代Therodosの人間の住民を統治していました。</t>
    <rPh sb="9" eb="11">
      <t>ボウレイ</t>
    </rPh>
    <rPh sb="14" eb="15">
      <t>シズ</t>
    </rPh>
    <rPh sb="39" eb="40">
      <t>イ</t>
    </rPh>
    <rPh sb="41" eb="42">
      <t>ノコ</t>
    </rPh>
    <rPh sb="45" eb="47">
      <t>コトウ</t>
    </rPh>
    <rPh sb="49" eb="50">
      <t>ミズカ</t>
    </rPh>
    <rPh sb="51" eb="53">
      <t>インセイ</t>
    </rPh>
    <rPh sb="66" eb="69">
      <t>マジュツシ</t>
    </rPh>
    <rPh sb="75" eb="77">
      <t>イライ</t>
    </rPh>
    <rPh sb="80" eb="81">
      <t>カレ</t>
    </rPh>
    <rPh sb="84" eb="86">
      <t>セッショク</t>
    </rPh>
    <rPh sb="87" eb="88">
      <t>ココロ</t>
    </rPh>
    <rPh sb="116" eb="118">
      <t>ソセン</t>
    </rPh>
    <rPh sb="119" eb="120">
      <t>モ</t>
    </rPh>
    <rPh sb="121" eb="123">
      <t>セイレイ</t>
    </rPh>
    <rPh sb="128" eb="130">
      <t>コダイ</t>
    </rPh>
    <rPh sb="139" eb="141">
      <t>ニンゲン</t>
    </rPh>
    <rPh sb="142" eb="144">
      <t>ジュウミン</t>
    </rPh>
    <rPh sb="145" eb="147">
      <t>トウチ</t>
    </rPh>
    <phoneticPr fontId="1"/>
  </si>
  <si>
    <t>術者はMonster Fishを召喚します。この巨大な魚は、海で最も深い谷間にだけ生息しています。狩りをする際には、その触覚を光らせ、獲物を近くに誘き寄せます。獲物が十分に近付いてくると、彼らはその巨大な口を開き、獲物を丸呑みにします。これは、Monster Fishよりも小さな獲物に対して最も良く機能しますが、彼らはまた海で見られる本当に大きな敵に対して用いる、幾らかの鋭い歯も持っています。</t>
    <rPh sb="0" eb="1">
      <t>ジュツ</t>
    </rPh>
    <rPh sb="1" eb="2">
      <t>シャ</t>
    </rPh>
    <rPh sb="16" eb="18">
      <t>ショウカン</t>
    </rPh>
    <rPh sb="24" eb="26">
      <t>キョダイ</t>
    </rPh>
    <rPh sb="27" eb="28">
      <t>サカナ</t>
    </rPh>
    <rPh sb="30" eb="31">
      <t>ウミ</t>
    </rPh>
    <rPh sb="32" eb="33">
      <t>モット</t>
    </rPh>
    <rPh sb="34" eb="35">
      <t>フカ</t>
    </rPh>
    <rPh sb="36" eb="38">
      <t>タニマ</t>
    </rPh>
    <rPh sb="41" eb="43">
      <t>セイソク</t>
    </rPh>
    <rPh sb="49" eb="50">
      <t>カ</t>
    </rPh>
    <rPh sb="54" eb="55">
      <t>サイ</t>
    </rPh>
    <rPh sb="60" eb="62">
      <t>ショッカク</t>
    </rPh>
    <rPh sb="63" eb="64">
      <t>ヒカ</t>
    </rPh>
    <rPh sb="67" eb="69">
      <t>エモノ</t>
    </rPh>
    <rPh sb="70" eb="71">
      <t>チカ</t>
    </rPh>
    <rPh sb="73" eb="74">
      <t>オビ</t>
    </rPh>
    <rPh sb="75" eb="76">
      <t>ヨ</t>
    </rPh>
    <rPh sb="80" eb="82">
      <t>エモノ</t>
    </rPh>
    <rPh sb="83" eb="85">
      <t>ジュウブン</t>
    </rPh>
    <rPh sb="86" eb="88">
      <t>チカヅ</t>
    </rPh>
    <rPh sb="94" eb="95">
      <t>カレ</t>
    </rPh>
    <rPh sb="99" eb="101">
      <t>キョダイ</t>
    </rPh>
    <rPh sb="102" eb="103">
      <t>クチ</t>
    </rPh>
    <rPh sb="104" eb="105">
      <t>ヒラ</t>
    </rPh>
    <rPh sb="107" eb="109">
      <t>エモノ</t>
    </rPh>
    <rPh sb="110" eb="112">
      <t>マルノ</t>
    </rPh>
    <rPh sb="137" eb="138">
      <t>チイ</t>
    </rPh>
    <rPh sb="140" eb="142">
      <t>エモノ</t>
    </rPh>
    <rPh sb="143" eb="144">
      <t>タイ</t>
    </rPh>
    <rPh sb="146" eb="147">
      <t>モット</t>
    </rPh>
    <rPh sb="148" eb="149">
      <t>ヨ</t>
    </rPh>
    <rPh sb="150" eb="152">
      <t>キノウ</t>
    </rPh>
    <rPh sb="157" eb="158">
      <t>カレ</t>
    </rPh>
    <rPh sb="162" eb="163">
      <t>ウミ</t>
    </rPh>
    <rPh sb="164" eb="165">
      <t>ミ</t>
    </rPh>
    <rPh sb="174" eb="175">
      <t>テキ</t>
    </rPh>
    <rPh sb="176" eb="177">
      <t>タイ</t>
    </rPh>
    <rPh sb="179" eb="180">
      <t>モチ</t>
    </rPh>
    <rPh sb="183" eb="184">
      <t>イク</t>
    </rPh>
    <rPh sb="187" eb="188">
      <t>スルド</t>
    </rPh>
    <rPh sb="189" eb="190">
      <t>ハ</t>
    </rPh>
    <rPh sb="191" eb="192">
      <t>モ</t>
    </rPh>
    <phoneticPr fontId="1"/>
  </si>
  <si>
    <t>Tupliakは、様々な動物の屍から作られた、人工的な動物です。これは、それを構成する部品の、どの姿や能力でも取ることができます。大半のTupliakは、熊、大烏、海豹、そして馴鹿から作られます。これは、Tupliakに戦闘力と飛行能力を与えます。これらは作られると、特定の敵指揮官を追い詰め、殺害する任務を与えられます。そしてTupliakは世界中を飛び、走り、泳いで、その獲物を見つけ出し、殺害します。</t>
    <rPh sb="9" eb="11">
      <t>サマザマ</t>
    </rPh>
    <rPh sb="12" eb="14">
      <t>ドウブツ</t>
    </rPh>
    <rPh sb="15" eb="16">
      <t>シカバネ</t>
    </rPh>
    <rPh sb="18" eb="19">
      <t>ツク</t>
    </rPh>
    <rPh sb="23" eb="26">
      <t>ジンコウテキ</t>
    </rPh>
    <rPh sb="27" eb="29">
      <t>ドウブツ</t>
    </rPh>
    <rPh sb="39" eb="41">
      <t>コウセイ</t>
    </rPh>
    <rPh sb="43" eb="45">
      <t>ブヒン</t>
    </rPh>
    <rPh sb="49" eb="50">
      <t>スガタ</t>
    </rPh>
    <rPh sb="51" eb="53">
      <t>ノウリョク</t>
    </rPh>
    <rPh sb="55" eb="56">
      <t>ト</t>
    </rPh>
    <rPh sb="65" eb="67">
      <t>タイハン</t>
    </rPh>
    <rPh sb="77" eb="78">
      <t>クマ</t>
    </rPh>
    <rPh sb="79" eb="80">
      <t>オオ</t>
    </rPh>
    <rPh sb="80" eb="81">
      <t>ガラス</t>
    </rPh>
    <rPh sb="82" eb="84">
      <t>アザラシ</t>
    </rPh>
    <rPh sb="88" eb="90">
      <t>トナカイ</t>
    </rPh>
    <rPh sb="92" eb="93">
      <t>ツク</t>
    </rPh>
    <rPh sb="110" eb="113">
      <t>セントウリョク</t>
    </rPh>
    <rPh sb="114" eb="116">
      <t>ヒコウ</t>
    </rPh>
    <rPh sb="116" eb="118">
      <t>ノウリョク</t>
    </rPh>
    <rPh sb="119" eb="120">
      <t>アタ</t>
    </rPh>
    <rPh sb="128" eb="129">
      <t>ツク</t>
    </rPh>
    <rPh sb="134" eb="136">
      <t>トクテイ</t>
    </rPh>
    <rPh sb="137" eb="138">
      <t>テキ</t>
    </rPh>
    <rPh sb="138" eb="141">
      <t>シキカン</t>
    </rPh>
    <rPh sb="142" eb="143">
      <t>オ</t>
    </rPh>
    <rPh sb="144" eb="145">
      <t>ツ</t>
    </rPh>
    <rPh sb="147" eb="149">
      <t>サツガイ</t>
    </rPh>
    <rPh sb="151" eb="153">
      <t>ニンム</t>
    </rPh>
    <rPh sb="154" eb="155">
      <t>アタ</t>
    </rPh>
    <rPh sb="172" eb="174">
      <t>セカイ</t>
    </rPh>
    <rPh sb="174" eb="175">
      <t>ジュウ</t>
    </rPh>
    <rPh sb="176" eb="177">
      <t>ト</t>
    </rPh>
    <rPh sb="179" eb="180">
      <t>ハシ</t>
    </rPh>
    <rPh sb="182" eb="183">
      <t>オヨ</t>
    </rPh>
    <rPh sb="188" eb="190">
      <t>エモノ</t>
    </rPh>
    <rPh sb="191" eb="192">
      <t>ミ</t>
    </rPh>
    <rPh sb="194" eb="195">
      <t>ダ</t>
    </rPh>
    <rPh sb="197" eb="199">
      <t>サツガイ</t>
    </rPh>
    <phoneticPr fontId="1"/>
  </si>
  <si>
    <t>不浄なる聖職者は、敵のアンデッドに対し、彼に仕えるよう指令します。</t>
    <rPh sb="0" eb="2">
      <t>フジョウ</t>
    </rPh>
    <rPh sb="4" eb="7">
      <t>セイショクシャ</t>
    </rPh>
    <rPh sb="9" eb="10">
      <t>テキ</t>
    </rPh>
    <rPh sb="17" eb="18">
      <t>タイ</t>
    </rPh>
    <rPh sb="20" eb="21">
      <t>カレ</t>
    </rPh>
    <rPh sb="22" eb="23">
      <t>ツカ</t>
    </rPh>
    <rPh sb="27" eb="29">
      <t>シレイ</t>
    </rPh>
    <phoneticPr fontId="1"/>
  </si>
  <si>
    <t>この祈祷により、不浄なる聖職者は、少数のアンデッドに魔法抵抗力を授けます。この追加の魔法抵抗力は、敵がアンデッドを追放できる聖職者を擁する際には、非常に有益です。</t>
    <rPh sb="2" eb="4">
      <t>キトウ</t>
    </rPh>
    <rPh sb="8" eb="10">
      <t>フジョウ</t>
    </rPh>
    <rPh sb="12" eb="15">
      <t>セイショクシャ</t>
    </rPh>
    <rPh sb="17" eb="19">
      <t>ショウスウ</t>
    </rPh>
    <rPh sb="26" eb="28">
      <t>マホウ</t>
    </rPh>
    <rPh sb="28" eb="30">
      <t>テイコウ</t>
    </rPh>
    <rPh sb="30" eb="31">
      <t>リョク</t>
    </rPh>
    <rPh sb="32" eb="33">
      <t>サズ</t>
    </rPh>
    <rPh sb="39" eb="41">
      <t>ツイカ</t>
    </rPh>
    <rPh sb="42" eb="44">
      <t>マホウ</t>
    </rPh>
    <rPh sb="44" eb="46">
      <t>テイコウ</t>
    </rPh>
    <rPh sb="46" eb="47">
      <t>リョク</t>
    </rPh>
    <rPh sb="49" eb="50">
      <t>テキ</t>
    </rPh>
    <rPh sb="57" eb="59">
      <t>ツイホウ</t>
    </rPh>
    <rPh sb="62" eb="65">
      <t>セイショクシャ</t>
    </rPh>
    <rPh sb="66" eb="67">
      <t>ヨウ</t>
    </rPh>
    <rPh sb="69" eb="70">
      <t>サイ</t>
    </rPh>
    <rPh sb="73" eb="75">
      <t>ヒジョウ</t>
    </rPh>
    <rPh sb="76" eb="78">
      <t>ユウエキ</t>
    </rPh>
    <phoneticPr fontId="1"/>
  </si>
  <si>
    <t>この祈祷は、不浄なる部隊の力を目覚めさせます。この呪文には、より多くのユニットに作用する強化版が存在します。</t>
    <rPh sb="2" eb="4">
      <t>キトウ</t>
    </rPh>
    <rPh sb="6" eb="8">
      <t>フジョウ</t>
    </rPh>
    <rPh sb="10" eb="12">
      <t>ブタイ</t>
    </rPh>
    <rPh sb="13" eb="14">
      <t>チカラ</t>
    </rPh>
    <rPh sb="15" eb="17">
      <t>メザ</t>
    </rPh>
    <rPh sb="25" eb="27">
      <t>ジュモン</t>
    </rPh>
    <rPh sb="32" eb="33">
      <t>オオ</t>
    </rPh>
    <rPh sb="40" eb="42">
      <t>サヨウ</t>
    </rPh>
    <rPh sb="44" eb="46">
      <t>キョウカ</t>
    </rPh>
    <rPh sb="46" eb="47">
      <t>バン</t>
    </rPh>
    <rPh sb="48" eb="50">
      <t>ソンザイ</t>
    </rPh>
    <phoneticPr fontId="1"/>
  </si>
  <si>
    <t>この祈祷により、不浄なる聖職者は、少数のアンデッドに追加の速度と攻撃技能を授けることができます。</t>
    <rPh sb="2" eb="4">
      <t>キトウ</t>
    </rPh>
    <rPh sb="8" eb="10">
      <t>フジョウ</t>
    </rPh>
    <rPh sb="12" eb="15">
      <t>セイショクシャ</t>
    </rPh>
    <rPh sb="17" eb="19">
      <t>ショウスウ</t>
    </rPh>
    <rPh sb="26" eb="28">
      <t>ツイカ</t>
    </rPh>
    <rPh sb="29" eb="31">
      <t>ソクド</t>
    </rPh>
    <rPh sb="32" eb="34">
      <t>コウゲキ</t>
    </rPh>
    <rPh sb="34" eb="36">
      <t>ギノウ</t>
    </rPh>
    <rPh sb="37" eb="38">
      <t>サズ</t>
    </rPh>
    <phoneticPr fontId="1"/>
  </si>
  <si>
    <t>この祈祷により、不浄なる聖職者は、少数のアンデッドに魔法抵抗力を授けます。この追加の魔法抵抗力は、敵がアンデッドを追放できる聖職者を擁する際には、非常に有益です。</t>
    <phoneticPr fontId="1"/>
  </si>
  <si>
    <t>この祈祷は、不浄なる部隊の力を目覚めさせます。この呪文には、より多くのユニットに作用する強化版が存在します。</t>
    <phoneticPr fontId="1"/>
  </si>
  <si>
    <t>不浄なる聖職者は、敵の聖職者や聖戦士の信仰を腐敗させます。背教者は術者の勢力に加わり、その聖職者としての力は汚染されます。</t>
    <rPh sb="0" eb="2">
      <t>フジョウ</t>
    </rPh>
    <rPh sb="4" eb="7">
      <t>セイショクシャ</t>
    </rPh>
    <rPh sb="9" eb="10">
      <t>テキ</t>
    </rPh>
    <rPh sb="11" eb="14">
      <t>セイショクシャ</t>
    </rPh>
    <rPh sb="15" eb="17">
      <t>セイセン</t>
    </rPh>
    <rPh sb="17" eb="18">
      <t>シ</t>
    </rPh>
    <rPh sb="19" eb="21">
      <t>シンコウ</t>
    </rPh>
    <rPh sb="22" eb="24">
      <t>フハイ</t>
    </rPh>
    <rPh sb="29" eb="32">
      <t>ハイキョウシャ</t>
    </rPh>
    <rPh sb="33" eb="34">
      <t>ジュツ</t>
    </rPh>
    <rPh sb="34" eb="35">
      <t>シャ</t>
    </rPh>
    <rPh sb="36" eb="38">
      <t>セイリョク</t>
    </rPh>
    <rPh sb="39" eb="40">
      <t>クワ</t>
    </rPh>
    <rPh sb="45" eb="48">
      <t>セイショクシャ</t>
    </rPh>
    <rPh sb="52" eb="53">
      <t>チカラ</t>
    </rPh>
    <rPh sb="54" eb="56">
      <t>オセン</t>
    </rPh>
    <phoneticPr fontId="1"/>
  </si>
  <si>
    <t>この祈祷により、不浄なる聖職者は、少数のアンデッドに追加の速度と攻撃技能を授けることができます。</t>
    <phoneticPr fontId="1"/>
  </si>
  <si>
    <t>この祈祷により、不浄なる聖職者は、戦場に居る大半のアンデッドに魔法抵抗力を授けます。この追加の魔法抵抗力は、敵がアンデッドを追放できる聖職者を擁する際には、非常に有益です。</t>
    <rPh sb="17" eb="19">
      <t>センジョウ</t>
    </rPh>
    <rPh sb="20" eb="21">
      <t>イ</t>
    </rPh>
    <rPh sb="22" eb="24">
      <t>タイハン</t>
    </rPh>
    <phoneticPr fontId="1"/>
  </si>
  <si>
    <t>Ermorの聖職者は、そのアンデッドの臣下をUnholy Sepulchreの力で踊り狂わせます。戦場に居る全てのアンデッドは、移動速度と攻撃技能が向上します。</t>
    <rPh sb="6" eb="9">
      <t>セイショクシャ</t>
    </rPh>
    <rPh sb="19" eb="21">
      <t>シンカ</t>
    </rPh>
    <rPh sb="39" eb="40">
      <t>チカラ</t>
    </rPh>
    <rPh sb="41" eb="42">
      <t>オド</t>
    </rPh>
    <rPh sb="43" eb="44">
      <t>クル</t>
    </rPh>
    <rPh sb="49" eb="51">
      <t>センジョウ</t>
    </rPh>
    <rPh sb="52" eb="53">
      <t>イ</t>
    </rPh>
    <rPh sb="54" eb="55">
      <t>スベ</t>
    </rPh>
    <rPh sb="64" eb="66">
      <t>イドウ</t>
    </rPh>
    <rPh sb="66" eb="68">
      <t>ソクド</t>
    </rPh>
    <rPh sb="69" eb="71">
      <t>コウゲキ</t>
    </rPh>
    <rPh sb="71" eb="73">
      <t>ギノウ</t>
    </rPh>
    <rPh sb="74" eb="76">
      <t>コウジョウ</t>
    </rPh>
    <phoneticPr fontId="1"/>
  </si>
  <si>
    <t>死霊術士は、ErmorのCensorを蘇生させます。Censorは、かつての帝国における裁判官でした。彼らはLictorと同様に武装し、その強みと弱みを共有します。Censorは、死者を率いることができる指揮官です。</t>
    <rPh sb="0" eb="2">
      <t>シリョウ</t>
    </rPh>
    <rPh sb="2" eb="3">
      <t>ジュツ</t>
    </rPh>
    <rPh sb="3" eb="4">
      <t>シ</t>
    </rPh>
    <rPh sb="19" eb="21">
      <t>ソセイ</t>
    </rPh>
    <rPh sb="38" eb="40">
      <t>テイコク</t>
    </rPh>
    <rPh sb="44" eb="47">
      <t>サイバンカン</t>
    </rPh>
    <rPh sb="51" eb="52">
      <t>カレ</t>
    </rPh>
    <rPh sb="61" eb="63">
      <t>ドウヨウ</t>
    </rPh>
    <rPh sb="64" eb="66">
      <t>ブソウ</t>
    </rPh>
    <rPh sb="70" eb="71">
      <t>ツヨ</t>
    </rPh>
    <rPh sb="73" eb="74">
      <t>ヨワ</t>
    </rPh>
    <rPh sb="76" eb="78">
      <t>キョウユウ</t>
    </rPh>
    <rPh sb="90" eb="92">
      <t>シシャ</t>
    </rPh>
    <rPh sb="93" eb="94">
      <t>ヒキ</t>
    </rPh>
    <rPh sb="102" eb="105">
      <t>シキカン</t>
    </rPh>
    <phoneticPr fontId="1"/>
  </si>
  <si>
    <t>死霊術士は、古き不浄なる聖職者を蘇生させます。Eldregateの聖職者たちは、聖都Eldregateにおいて式典を行う役目を担っていました。Dusk Elderらが死の魔法の暗き誘惑に屈した際、Eldregateの聖職者は、静かに座して、帝国の崩壊を傍観していました。その結果、彼らは他の住民よりも強く呪われ、彼らは不浄なる蘇生の儀式を執り行います。Eldregateの聖職者たちは、麻痺させるような寒風に包まれています。</t>
    <rPh sb="0" eb="2">
      <t>シリョウ</t>
    </rPh>
    <rPh sb="2" eb="3">
      <t>ジュツ</t>
    </rPh>
    <rPh sb="3" eb="4">
      <t>シ</t>
    </rPh>
    <rPh sb="6" eb="7">
      <t>フル</t>
    </rPh>
    <rPh sb="8" eb="10">
      <t>フジョウ</t>
    </rPh>
    <rPh sb="12" eb="15">
      <t>セイショクシャ</t>
    </rPh>
    <rPh sb="16" eb="18">
      <t>ソセイ</t>
    </rPh>
    <rPh sb="33" eb="36">
      <t>セイショクシャ</t>
    </rPh>
    <rPh sb="40" eb="42">
      <t>セイト</t>
    </rPh>
    <rPh sb="55" eb="57">
      <t>シキテン</t>
    </rPh>
    <rPh sb="58" eb="59">
      <t>オコナ</t>
    </rPh>
    <rPh sb="60" eb="62">
      <t>ヤクメ</t>
    </rPh>
    <rPh sb="63" eb="64">
      <t>ニナ</t>
    </rPh>
    <rPh sb="83" eb="84">
      <t>シ</t>
    </rPh>
    <rPh sb="85" eb="87">
      <t>マホウ</t>
    </rPh>
    <rPh sb="88" eb="89">
      <t>クラ</t>
    </rPh>
    <rPh sb="90" eb="92">
      <t>ユウワク</t>
    </rPh>
    <rPh sb="93" eb="94">
      <t>クッ</t>
    </rPh>
    <rPh sb="96" eb="97">
      <t>サイ</t>
    </rPh>
    <rPh sb="108" eb="111">
      <t>セイショクシャ</t>
    </rPh>
    <rPh sb="113" eb="114">
      <t>シズ</t>
    </rPh>
    <rPh sb="116" eb="117">
      <t>ザ</t>
    </rPh>
    <rPh sb="120" eb="122">
      <t>テイコク</t>
    </rPh>
    <rPh sb="123" eb="125">
      <t>ホウカイ</t>
    </rPh>
    <rPh sb="126" eb="128">
      <t>ボウカン</t>
    </rPh>
    <rPh sb="137" eb="139">
      <t>ケッカ</t>
    </rPh>
    <rPh sb="140" eb="141">
      <t>カレ</t>
    </rPh>
    <rPh sb="143" eb="144">
      <t>ホカ</t>
    </rPh>
    <rPh sb="145" eb="147">
      <t>ジュウミン</t>
    </rPh>
    <rPh sb="150" eb="151">
      <t>ツヨ</t>
    </rPh>
    <rPh sb="152" eb="153">
      <t>ノロ</t>
    </rPh>
    <rPh sb="156" eb="157">
      <t>カレ</t>
    </rPh>
    <rPh sb="159" eb="161">
      <t>フジョウ</t>
    </rPh>
    <rPh sb="163" eb="165">
      <t>ソセイ</t>
    </rPh>
    <rPh sb="166" eb="168">
      <t>ギシキ</t>
    </rPh>
    <rPh sb="169" eb="170">
      <t>ト</t>
    </rPh>
    <rPh sb="171" eb="172">
      <t>オコナ</t>
    </rPh>
    <rPh sb="186" eb="189">
      <t>セイショクシャ</t>
    </rPh>
    <rPh sb="193" eb="195">
      <t>マヒ</t>
    </rPh>
    <rPh sb="201" eb="203">
      <t>カンプウ</t>
    </rPh>
    <rPh sb="204" eb="205">
      <t>ツツ</t>
    </rPh>
    <phoneticPr fontId="1"/>
  </si>
  <si>
    <t>死霊術士は、ErmorのLictorを蘇生させます。Lictorは、帝国の栄えある日々の間、秩序の維持を任されていた高官でした。Lictorは強い身体能力を持つ、肉体を持つアンデッドです。彼らは錆びた板金付きの鎖の鎧を纏い、かつてその職の証であった大きな斧を用います。Lictorは、麻痺させるような寒風が彼らを包むほどに、冥界との強い繋がりを持ちます。Black Laurelを身に着けた死霊術士に蘇生されると、さらに二体のLictorが死から目覚めます。</t>
    <rPh sb="0" eb="2">
      <t>シリョウ</t>
    </rPh>
    <rPh sb="2" eb="3">
      <t>ジュツ</t>
    </rPh>
    <rPh sb="3" eb="4">
      <t>シ</t>
    </rPh>
    <rPh sb="19" eb="21">
      <t>ソセイ</t>
    </rPh>
    <rPh sb="34" eb="36">
      <t>テイコク</t>
    </rPh>
    <rPh sb="37" eb="38">
      <t>サカ</t>
    </rPh>
    <rPh sb="41" eb="43">
      <t>ヒビ</t>
    </rPh>
    <rPh sb="44" eb="45">
      <t>アイダ</t>
    </rPh>
    <rPh sb="46" eb="48">
      <t>チツジョ</t>
    </rPh>
    <rPh sb="49" eb="51">
      <t>イジ</t>
    </rPh>
    <rPh sb="52" eb="53">
      <t>マカ</t>
    </rPh>
    <rPh sb="58" eb="60">
      <t>コウカン</t>
    </rPh>
    <rPh sb="71" eb="72">
      <t>ツヨ</t>
    </rPh>
    <rPh sb="73" eb="75">
      <t>シンタイ</t>
    </rPh>
    <rPh sb="75" eb="77">
      <t>ノウリョク</t>
    </rPh>
    <rPh sb="78" eb="79">
      <t>モ</t>
    </rPh>
    <rPh sb="81" eb="83">
      <t>ニクタイ</t>
    </rPh>
    <rPh sb="84" eb="85">
      <t>モ</t>
    </rPh>
    <rPh sb="94" eb="95">
      <t>カレ</t>
    </rPh>
    <rPh sb="97" eb="98">
      <t>サ</t>
    </rPh>
    <rPh sb="100" eb="102">
      <t>バンキン</t>
    </rPh>
    <rPh sb="102" eb="103">
      <t>ツ</t>
    </rPh>
    <rPh sb="105" eb="106">
      <t>クサリ</t>
    </rPh>
    <rPh sb="107" eb="108">
      <t>ヨロイ</t>
    </rPh>
    <rPh sb="109" eb="110">
      <t>マト</t>
    </rPh>
    <rPh sb="119" eb="120">
      <t>アカシ</t>
    </rPh>
    <rPh sb="124" eb="125">
      <t>オオ</t>
    </rPh>
    <rPh sb="127" eb="128">
      <t>オノ</t>
    </rPh>
    <rPh sb="129" eb="130">
      <t>モチ</t>
    </rPh>
    <rPh sb="153" eb="154">
      <t>カレ</t>
    </rPh>
    <rPh sb="156" eb="157">
      <t>ツツ</t>
    </rPh>
    <rPh sb="162" eb="164">
      <t>メイカイ</t>
    </rPh>
    <rPh sb="166" eb="167">
      <t>ツヨ</t>
    </rPh>
    <rPh sb="168" eb="169">
      <t>ツナ</t>
    </rPh>
    <rPh sb="172" eb="173">
      <t>モ</t>
    </rPh>
    <rPh sb="190" eb="191">
      <t>ミ</t>
    </rPh>
    <rPh sb="192" eb="193">
      <t>ツ</t>
    </rPh>
    <rPh sb="195" eb="197">
      <t>シリョウ</t>
    </rPh>
    <rPh sb="197" eb="198">
      <t>ジュツ</t>
    </rPh>
    <rPh sb="198" eb="199">
      <t>シ</t>
    </rPh>
    <rPh sb="200" eb="202">
      <t>ソセイ</t>
    </rPh>
    <rPh sb="210" eb="212">
      <t>ニタイ</t>
    </rPh>
    <rPh sb="220" eb="221">
      <t>シ</t>
    </rPh>
    <rPh sb="223" eb="225">
      <t>メザ</t>
    </rPh>
    <phoneticPr fontId="1"/>
  </si>
  <si>
    <t>死霊術士は、古き不浄なる聖職者を蘇生させます。Eldregateの聖職者たちは、聖都Eldregateにおいて式典を行う役目を担っていました。Dusk Elderらが死の魔法の暗き誘惑に屈した際、Eldregateの聖職者は、静かに座して、帝国の崩壊を傍観していました。その結果、彼らは他の住民よりも強く呪われ、彼らは不浄なる蘇生の儀式を執り行います。Eldregateの聖職者たちは、麻痺させるような寒風に包まれています。</t>
    <phoneticPr fontId="1"/>
  </si>
  <si>
    <t>死霊術士は、古きErmorの魔術師の亡霊を蘇生させます。Ermorの魔術師たちは、かつての帝国を腐敗させ、崩壊させた儀式を行った者たちでした。これらの魔術師は明確な肉体を持ちませんが、その魂は冥界との繋がりを持ち、その死の魔法の力は以前よりも増大しています。これらの魔術師による接触は、標的から生命力を吸い出し、魔術師の力を回復させます。彼らは霊的な存在で、魔法の武器なしに傷付けるのは非常に困難です。</t>
    <rPh sb="0" eb="2">
      <t>シリョウ</t>
    </rPh>
    <rPh sb="2" eb="3">
      <t>ジュツ</t>
    </rPh>
    <rPh sb="3" eb="4">
      <t>シ</t>
    </rPh>
    <rPh sb="6" eb="7">
      <t>フル</t>
    </rPh>
    <rPh sb="14" eb="17">
      <t>マジュツシ</t>
    </rPh>
    <rPh sb="18" eb="20">
      <t>ボウレイ</t>
    </rPh>
    <rPh sb="21" eb="23">
      <t>ソセイ</t>
    </rPh>
    <rPh sb="34" eb="37">
      <t>マジュツシ</t>
    </rPh>
    <rPh sb="45" eb="47">
      <t>テイコク</t>
    </rPh>
    <rPh sb="48" eb="50">
      <t>フハイ</t>
    </rPh>
    <rPh sb="53" eb="55">
      <t>ホウカイ</t>
    </rPh>
    <rPh sb="58" eb="60">
      <t>ギシキ</t>
    </rPh>
    <rPh sb="61" eb="62">
      <t>オコナ</t>
    </rPh>
    <rPh sb="64" eb="65">
      <t>モノ</t>
    </rPh>
    <rPh sb="75" eb="78">
      <t>マジュツシ</t>
    </rPh>
    <rPh sb="79" eb="81">
      <t>メイカク</t>
    </rPh>
    <rPh sb="82" eb="84">
      <t>ニクタイ</t>
    </rPh>
    <rPh sb="85" eb="86">
      <t>モ</t>
    </rPh>
    <rPh sb="94" eb="95">
      <t>タマシイ</t>
    </rPh>
    <rPh sb="96" eb="98">
      <t>メイカイ</t>
    </rPh>
    <rPh sb="100" eb="101">
      <t>ツナ</t>
    </rPh>
    <rPh sb="104" eb="105">
      <t>モ</t>
    </rPh>
    <rPh sb="109" eb="110">
      <t>シ</t>
    </rPh>
    <rPh sb="111" eb="113">
      <t>マホウ</t>
    </rPh>
    <rPh sb="114" eb="115">
      <t>チカラ</t>
    </rPh>
    <rPh sb="116" eb="118">
      <t>イゼン</t>
    </rPh>
    <rPh sb="121" eb="123">
      <t>ゾウダイ</t>
    </rPh>
    <rPh sb="133" eb="136">
      <t>マジュツシ</t>
    </rPh>
    <rPh sb="139" eb="141">
      <t>セッショク</t>
    </rPh>
    <rPh sb="143" eb="145">
      <t>ヒョウテキ</t>
    </rPh>
    <rPh sb="147" eb="150">
      <t>セイメイリョク</t>
    </rPh>
    <rPh sb="151" eb="152">
      <t>ス</t>
    </rPh>
    <rPh sb="153" eb="154">
      <t>ダ</t>
    </rPh>
    <rPh sb="156" eb="159">
      <t>マジュツシ</t>
    </rPh>
    <rPh sb="160" eb="161">
      <t>チカラ</t>
    </rPh>
    <rPh sb="162" eb="164">
      <t>カイフク</t>
    </rPh>
    <rPh sb="169" eb="170">
      <t>カレ</t>
    </rPh>
    <rPh sb="172" eb="174">
      <t>レイテキ</t>
    </rPh>
    <rPh sb="175" eb="177">
      <t>ソンザイ</t>
    </rPh>
    <rPh sb="179" eb="181">
      <t>マホウ</t>
    </rPh>
    <rPh sb="182" eb="184">
      <t>ブキ</t>
    </rPh>
    <rPh sb="187" eb="189">
      <t>キズツ</t>
    </rPh>
    <rPh sb="193" eb="195">
      <t>ヒジョウ</t>
    </rPh>
    <rPh sb="196" eb="198">
      <t>コンナン</t>
    </rPh>
    <phoneticPr fontId="1"/>
  </si>
  <si>
    <t>死霊術士は、古きErmorの魔術師の亡霊を蘇生させます。Ermorの魔術師たちは、かつての帝国を腐敗させ、崩壊させた儀式を行った者たちでした。これらの魔術師は明確な肉体を持ちませんが、その魂は冥界との繋がりを持ち、その死の魔法の力は以前よりも増大しています。これらの魔術師による接触は、標的から生命力を吸い出し、魔術師の力を回復させます。彼らは霊的な存在で、魔法の武器なしに傷付けるのは非常に困難です。</t>
    <phoneticPr fontId="1"/>
  </si>
  <si>
    <t>死霊術士は、Ermorの貴婦人たちの亡霊を蘇生させます。Wailing Ladyは、帝国の滅亡を悲嘆し泣き叫びます。この亡霊は、目にするだけでも恐ろしく、彼女の悲しみは耐え難いものです。この貴婦人の霊の慟哭を聞いた生者は即死します。Wailing Ladyは霊的な存在で、魔力を持たない武器で傷付けるのは非常に困難です。彼女らは神聖な存在であり、Ermorの聖職者から祝福を受けることができます。Wailing Ladyは、海に侵入することができます。</t>
    <rPh sb="0" eb="2">
      <t>シリョウ</t>
    </rPh>
    <rPh sb="2" eb="3">
      <t>ジュツ</t>
    </rPh>
    <rPh sb="3" eb="4">
      <t>シ</t>
    </rPh>
    <rPh sb="12" eb="15">
      <t>キフジン</t>
    </rPh>
    <rPh sb="18" eb="20">
      <t>ボウレイ</t>
    </rPh>
    <rPh sb="21" eb="23">
      <t>ソセイ</t>
    </rPh>
    <rPh sb="42" eb="44">
      <t>テイコク</t>
    </rPh>
    <rPh sb="45" eb="47">
      <t>メツボウ</t>
    </rPh>
    <rPh sb="48" eb="50">
      <t>ヒタン</t>
    </rPh>
    <rPh sb="51" eb="52">
      <t>ナ</t>
    </rPh>
    <rPh sb="53" eb="54">
      <t>サケ</t>
    </rPh>
    <rPh sb="60" eb="62">
      <t>ボウレイ</t>
    </rPh>
    <rPh sb="64" eb="65">
      <t>メ</t>
    </rPh>
    <rPh sb="72" eb="73">
      <t>オソ</t>
    </rPh>
    <rPh sb="77" eb="79">
      <t>カノジョ</t>
    </rPh>
    <rPh sb="80" eb="81">
      <t>カナ</t>
    </rPh>
    <phoneticPr fontId="1"/>
  </si>
  <si>
    <t>この呪文は、少数のLictorを召喚します。Lictorは神聖な存在で、かつての帝国の平和維持軍でした。</t>
    <rPh sb="2" eb="4">
      <t>ジュモン</t>
    </rPh>
    <rPh sb="6" eb="8">
      <t>ショウスウ</t>
    </rPh>
    <rPh sb="16" eb="18">
      <t>ショウカン</t>
    </rPh>
    <rPh sb="29" eb="31">
      <t>シンセイ</t>
    </rPh>
    <rPh sb="32" eb="34">
      <t>ソンザイ</t>
    </rPh>
    <rPh sb="40" eb="42">
      <t>テイコク</t>
    </rPh>
    <rPh sb="43" eb="45">
      <t>ヘイワ</t>
    </rPh>
    <rPh sb="45" eb="47">
      <t>イジ</t>
    </rPh>
    <rPh sb="47" eb="48">
      <t>グン</t>
    </rPh>
    <phoneticPr fontId="1"/>
  </si>
  <si>
    <t>この呪文は、少数のWailing Ladyを召喚します。Wailing Ladyは神聖な存在で、彼女らの滅びた帝国への慟哭は、見ることさえも耐え難いものです。</t>
    <rPh sb="2" eb="4">
      <t>ジュモン</t>
    </rPh>
    <rPh sb="6" eb="8">
      <t>ショウスウ</t>
    </rPh>
    <rPh sb="22" eb="24">
      <t>ショウカン</t>
    </rPh>
    <rPh sb="41" eb="43">
      <t>シンセイ</t>
    </rPh>
    <rPh sb="44" eb="46">
      <t>ソンザイ</t>
    </rPh>
    <rPh sb="48" eb="50">
      <t>カノジョ</t>
    </rPh>
    <rPh sb="52" eb="53">
      <t>ホロ</t>
    </rPh>
    <rPh sb="55" eb="57">
      <t>テイコク</t>
    </rPh>
    <rPh sb="59" eb="61">
      <t>ドウコク</t>
    </rPh>
    <rPh sb="63" eb="64">
      <t>ミ</t>
    </rPh>
    <rPh sb="70" eb="71">
      <t>タ</t>
    </rPh>
    <rPh sb="72" eb="73">
      <t>ガタ</t>
    </rPh>
    <phoneticPr fontId="1"/>
  </si>
  <si>
    <t>この呪文は、多数のWailing Ladyを召喚します。Wailing Ladyは神聖な存在で、彼女らの滅びた帝国への慟哭は、見ることさえも耐え難いものです。</t>
    <rPh sb="6" eb="8">
      <t>タスウ</t>
    </rPh>
    <phoneticPr fontId="1"/>
  </si>
  <si>
    <t>この呪文は、Lictorの軍団全体を召喚します。Lictorは神聖な存在で、かつての帝国の平和維持軍でした。</t>
    <rPh sb="13" eb="15">
      <t>グンダン</t>
    </rPh>
    <rPh sb="15" eb="17">
      <t>ゼンタイ</t>
    </rPh>
    <phoneticPr fontId="1"/>
  </si>
  <si>
    <t>この呪文は、かつての帝国の死せる兵士の軍団全体を蘇生させます。</t>
    <rPh sb="2" eb="4">
      <t>ジュモン</t>
    </rPh>
    <rPh sb="10" eb="12">
      <t>テイコク</t>
    </rPh>
    <rPh sb="13" eb="14">
      <t>シ</t>
    </rPh>
    <rPh sb="16" eb="18">
      <t>ヘイシ</t>
    </rPh>
    <rPh sb="19" eb="21">
      <t>グンダン</t>
    </rPh>
    <rPh sb="21" eb="23">
      <t>ゼンタイ</t>
    </rPh>
    <rPh sb="24" eb="26">
      <t>ソセイ</t>
    </rPh>
    <phoneticPr fontId="1"/>
  </si>
  <si>
    <t>古きErmorのTribuneの魂は、Soul Gateを通して呼び戻されます。Tribuneは、かつて人民の代表者でした。</t>
    <rPh sb="0" eb="1">
      <t>フル</t>
    </rPh>
    <rPh sb="16" eb="17">
      <t>タマシイ</t>
    </rPh>
    <rPh sb="29" eb="30">
      <t>トオ</t>
    </rPh>
    <rPh sb="32" eb="33">
      <t>ヨ</t>
    </rPh>
    <rPh sb="34" eb="35">
      <t>モド</t>
    </rPh>
    <rPh sb="52" eb="54">
      <t>ジンミン</t>
    </rPh>
    <rPh sb="55" eb="58">
      <t>ダイヒョウシャ</t>
    </rPh>
    <phoneticPr fontId="1"/>
  </si>
  <si>
    <t>Lemur Centurionは、冥界から呼び戻された、古代SceleriaのCenturionの魂です。Centurionは、滅亡以前のSceleriaの軍団の指揮官でした。</t>
    <rPh sb="17" eb="19">
      <t>メイカイ</t>
    </rPh>
    <rPh sb="21" eb="22">
      <t>ヨ</t>
    </rPh>
    <rPh sb="23" eb="24">
      <t>モド</t>
    </rPh>
    <rPh sb="28" eb="30">
      <t>コダイ</t>
    </rPh>
    <rPh sb="49" eb="50">
      <t>タマシイ</t>
    </rPh>
    <rPh sb="64" eb="66">
      <t>メツボウ</t>
    </rPh>
    <rPh sb="66" eb="68">
      <t>イゼン</t>
    </rPh>
    <rPh sb="78" eb="80">
      <t>グンダン</t>
    </rPh>
    <rPh sb="81" eb="84">
      <t>シキカン</t>
    </rPh>
    <phoneticPr fontId="1"/>
  </si>
  <si>
    <t>Lemur Senatorは、冥界から呼び戻された、古代SceleriaのSenatorの魂です。Senatorは、Sceleriaの政治的、宗教的な指導者であり、軍を率いることは稀でした。</t>
    <rPh sb="15" eb="17">
      <t>メイカイ</t>
    </rPh>
    <rPh sb="19" eb="20">
      <t>ヨ</t>
    </rPh>
    <rPh sb="21" eb="22">
      <t>モド</t>
    </rPh>
    <rPh sb="26" eb="28">
      <t>コダイ</t>
    </rPh>
    <rPh sb="45" eb="46">
      <t>タマシイ</t>
    </rPh>
    <rPh sb="67" eb="70">
      <t>セイジテキ</t>
    </rPh>
    <rPh sb="71" eb="74">
      <t>シュウキョウテキ</t>
    </rPh>
    <rPh sb="75" eb="78">
      <t>シドウシャ</t>
    </rPh>
    <rPh sb="82" eb="83">
      <t>グン</t>
    </rPh>
    <rPh sb="84" eb="85">
      <t>ヒキ</t>
    </rPh>
    <rPh sb="90" eb="91">
      <t>マレ</t>
    </rPh>
    <phoneticPr fontId="1"/>
  </si>
  <si>
    <t>Lemur Consulは、冥界から呼び戻された、古代SceleriaのConsulの魂です。有能な指揮官であり、強力な聖職者でもあったConsulは、Sceleriaの軍団を指揮する役目に選ばれた、影響力のあるSenatorでした。これらの強力なLemurの魂は、生と死の円環を破壊し、戦いに倒れても死者の地から帰還します。</t>
    <rPh sb="14" eb="16">
      <t>メイカイ</t>
    </rPh>
    <rPh sb="18" eb="19">
      <t>ヨ</t>
    </rPh>
    <rPh sb="20" eb="21">
      <t>モド</t>
    </rPh>
    <rPh sb="25" eb="27">
      <t>コダイ</t>
    </rPh>
    <rPh sb="43" eb="44">
      <t>タマシイ</t>
    </rPh>
    <rPh sb="47" eb="49">
      <t>ユウノウ</t>
    </rPh>
    <rPh sb="50" eb="53">
      <t>シキカン</t>
    </rPh>
    <rPh sb="57" eb="59">
      <t>キョウリョク</t>
    </rPh>
    <rPh sb="60" eb="63">
      <t>セイショクシャ</t>
    </rPh>
    <rPh sb="85" eb="87">
      <t>グンダン</t>
    </rPh>
    <rPh sb="88" eb="90">
      <t>シキ</t>
    </rPh>
    <rPh sb="92" eb="94">
      <t>ヤクメ</t>
    </rPh>
    <rPh sb="95" eb="96">
      <t>エラ</t>
    </rPh>
    <rPh sb="100" eb="103">
      <t>エイキョウリョク</t>
    </rPh>
    <rPh sb="121" eb="123">
      <t>キョウリョク</t>
    </rPh>
    <rPh sb="130" eb="131">
      <t>タマシイ</t>
    </rPh>
    <rPh sb="133" eb="134">
      <t>セイ</t>
    </rPh>
    <rPh sb="135" eb="136">
      <t>シ</t>
    </rPh>
    <rPh sb="137" eb="139">
      <t>エンカン</t>
    </rPh>
    <rPh sb="140" eb="142">
      <t>ハカイ</t>
    </rPh>
    <rPh sb="144" eb="145">
      <t>タタカ</t>
    </rPh>
    <rPh sb="147" eb="148">
      <t>タオ</t>
    </rPh>
    <rPh sb="151" eb="153">
      <t>シシャ</t>
    </rPh>
    <rPh sb="154" eb="155">
      <t>チ</t>
    </rPh>
    <rPh sb="157" eb="159">
      <t>キカン</t>
    </rPh>
    <phoneticPr fontId="1"/>
  </si>
  <si>
    <t>Lemur Acolyteは、冥界から呼び戻された、古代SceleriaのAcolyteの魂です。</t>
    <rPh sb="15" eb="17">
      <t>メイカイ</t>
    </rPh>
    <rPh sb="19" eb="20">
      <t>ヨ</t>
    </rPh>
    <rPh sb="21" eb="22">
      <t>モド</t>
    </rPh>
    <rPh sb="26" eb="28">
      <t>コダイ</t>
    </rPh>
    <rPh sb="45" eb="46">
      <t>タマシイ</t>
    </rPh>
    <phoneticPr fontId="1"/>
  </si>
  <si>
    <t>Lemur Thaumaturgは、冥界から呼び戻された、古代SceleriaのThaumaturgの魂です。Thaumaturgは、帝国の主要な魔法神官であり、Sceleriaの死のカルトを築き上げた者たちでした。</t>
    <rPh sb="18" eb="20">
      <t>メイカイ</t>
    </rPh>
    <rPh sb="22" eb="23">
      <t>ヨ</t>
    </rPh>
    <rPh sb="24" eb="25">
      <t>モド</t>
    </rPh>
    <rPh sb="29" eb="31">
      <t>コダイ</t>
    </rPh>
    <rPh sb="51" eb="52">
      <t>タマシイ</t>
    </rPh>
    <rPh sb="67" eb="69">
      <t>テイコク</t>
    </rPh>
    <rPh sb="70" eb="72">
      <t>シュヨウ</t>
    </rPh>
    <rPh sb="73" eb="75">
      <t>マホウ</t>
    </rPh>
    <rPh sb="75" eb="77">
      <t>シンカン</t>
    </rPh>
    <rPh sb="90" eb="91">
      <t>シ</t>
    </rPh>
    <rPh sb="96" eb="97">
      <t>キズ</t>
    </rPh>
    <rPh sb="98" eb="99">
      <t>ア</t>
    </rPh>
    <rPh sb="101" eb="102">
      <t>モノ</t>
    </rPh>
    <phoneticPr fontId="1"/>
  </si>
  <si>
    <t>Grand Lemurは、冥界から呼び戻された、古代SceleriaのGrand Thaumaturgの魂です。Thaumaturgは、帝国の主要な魔法神官であり、Sceleriaの死のカルトを築き上げた者たちでした。これらの強力なLemurの魂は、生と死の円環を破壊し、戦いに倒れても死者の地から帰還します。</t>
    <phoneticPr fontId="1"/>
  </si>
  <si>
    <t>不浄なる聖職者は、敵のアンデッドに対し、彼に仕えるよう指令します。</t>
    <phoneticPr fontId="1"/>
  </si>
  <si>
    <t>この祈祷により、不浄なる聖職者は、少数のアンデッドに魔法抵抗力を授けます。この追加の魔法抵抗力は、敵がアンデッドを追放できる聖職者を擁する際には、非常に有益です。</t>
    <phoneticPr fontId="1"/>
  </si>
  <si>
    <t>この祈祷は、不浄なる部隊の力を目覚めさせます。この呪文には、より多くのユニットに作用する強化版が存在します。</t>
    <phoneticPr fontId="1"/>
  </si>
  <si>
    <t>この祈祷により、不浄なる聖職者は、少数のアンデッドに追加の速度と攻撃技能を授けることができます。</t>
    <phoneticPr fontId="1"/>
  </si>
  <si>
    <t>不浄なる聖職者は、敵の聖職者、あるいは少数の敵の神聖なユニットを呪います。呪われしものは、負傷した際に永久的な障害を負う確率が、大幅に増加します。</t>
    <rPh sb="0" eb="2">
      <t>フジョウ</t>
    </rPh>
    <rPh sb="4" eb="7">
      <t>セイショクシャ</t>
    </rPh>
    <rPh sb="9" eb="10">
      <t>テキ</t>
    </rPh>
    <rPh sb="11" eb="14">
      <t>セイショクシャ</t>
    </rPh>
    <rPh sb="19" eb="21">
      <t>ショウスウ</t>
    </rPh>
    <rPh sb="22" eb="23">
      <t>テキ</t>
    </rPh>
    <rPh sb="24" eb="26">
      <t>シンセイ</t>
    </rPh>
    <rPh sb="32" eb="33">
      <t>ノロ</t>
    </rPh>
    <rPh sb="37" eb="38">
      <t>ノロ</t>
    </rPh>
    <rPh sb="45" eb="47">
      <t>フショウ</t>
    </rPh>
    <rPh sb="49" eb="50">
      <t>サイ</t>
    </rPh>
    <rPh sb="51" eb="54">
      <t>エイキュウテキ</t>
    </rPh>
    <rPh sb="55" eb="57">
      <t>ショウガイ</t>
    </rPh>
    <rPh sb="58" eb="59">
      <t>オ</t>
    </rPh>
    <rPh sb="60" eb="62">
      <t>カクリツ</t>
    </rPh>
    <rPh sb="64" eb="66">
      <t>オオハバ</t>
    </rPh>
    <rPh sb="67" eb="69">
      <t>ゾウカ</t>
    </rPh>
    <phoneticPr fontId="1"/>
  </si>
  <si>
    <t>不浄なる聖職者は、敵の聖職者や聖戦士の信仰を腐敗させます。背教者は術者の勢力に加わり、その聖職者としての力は汚染されます。</t>
    <phoneticPr fontId="1"/>
  </si>
  <si>
    <t>この祈祷により、Lemuriaの聖職者は、戦場に居る大半のアンデッドに魔法抵抗力を授けます。この追加の魔法抵抗力は、敵がアンデッドを追放できる聖職者を擁する際には、非常に有益です。</t>
    <phoneticPr fontId="1"/>
  </si>
  <si>
    <t>Lemuriaの聖職者は、アンデッドに影の世界の力を吹き込みます。。戦場に居る全てのアンデッドは、移動速度と攻撃技能が向上します。</t>
    <rPh sb="8" eb="11">
      <t>セイショクシャ</t>
    </rPh>
    <rPh sb="19" eb="20">
      <t>カゲ</t>
    </rPh>
    <rPh sb="21" eb="23">
      <t>セカイ</t>
    </rPh>
    <rPh sb="24" eb="25">
      <t>チカラ</t>
    </rPh>
    <rPh sb="26" eb="27">
      <t>フ</t>
    </rPh>
    <rPh sb="28" eb="29">
      <t>コ</t>
    </rPh>
    <phoneticPr fontId="1"/>
  </si>
  <si>
    <t>木乃伊化されたHieroduleの死体は、High Priestの墓所から運び出され、暗き再誕の儀式によって命を与えられます。</t>
    <rPh sb="0" eb="3">
      <t>ミイラ</t>
    </rPh>
    <rPh sb="3" eb="4">
      <t>カ</t>
    </rPh>
    <rPh sb="17" eb="19">
      <t>シタイ</t>
    </rPh>
    <rPh sb="33" eb="34">
      <t>ハカ</t>
    </rPh>
    <rPh sb="34" eb="35">
      <t>ショ</t>
    </rPh>
    <rPh sb="37" eb="38">
      <t>ハコ</t>
    </rPh>
    <rPh sb="39" eb="40">
      <t>ダ</t>
    </rPh>
    <rPh sb="43" eb="44">
      <t>クラ</t>
    </rPh>
    <rPh sb="45" eb="47">
      <t>サイタン</t>
    </rPh>
    <rPh sb="48" eb="50">
      <t>ギシキ</t>
    </rPh>
    <rPh sb="54" eb="55">
      <t>イノチ</t>
    </rPh>
    <rPh sb="56" eb="57">
      <t>アタ</t>
    </rPh>
    <phoneticPr fontId="1"/>
  </si>
  <si>
    <t>木乃伊化されたHigh Priestの死体は、その墓所から運び出され、暗き再誕の儀式によって命を与えられます。</t>
    <phoneticPr fontId="1"/>
  </si>
  <si>
    <t>木乃伊化された古代のLizard Kingの死体は、その神聖なる墓所から運び出され、暗き再誕の儀式によって命を与えられます。</t>
    <rPh sb="7" eb="9">
      <t>コダイ</t>
    </rPh>
    <rPh sb="28" eb="30">
      <t>シンセイ</t>
    </rPh>
    <phoneticPr fontId="1"/>
  </si>
  <si>
    <t>この祈祷により、不浄なる聖職者は、少数のアンデッドに魔法抵抗力を授けます。この追加の魔法抵抗力は、敵がアンデッドを追放できる聖職者を擁する際には、非常に有益です。</t>
    <phoneticPr fontId="1"/>
  </si>
  <si>
    <t>Tomb Kingは、その臣民の全てを古代の力で満たします。その効果はPower of the Graveと同様ですが、この祈祷は複数のアンデッドに作用します。</t>
    <rPh sb="13" eb="15">
      <t>シンミン</t>
    </rPh>
    <rPh sb="16" eb="17">
      <t>スベ</t>
    </rPh>
    <rPh sb="19" eb="21">
      <t>コダイ</t>
    </rPh>
    <rPh sb="22" eb="23">
      <t>チカラ</t>
    </rPh>
    <rPh sb="24" eb="25">
      <t>ミ</t>
    </rPh>
    <rPh sb="32" eb="34">
      <t>コウカ</t>
    </rPh>
    <rPh sb="54" eb="56">
      <t>ドウヨウ</t>
    </rPh>
    <rPh sb="62" eb="64">
      <t>キトウ</t>
    </rPh>
    <rPh sb="65" eb="67">
      <t>フクスウ</t>
    </rPh>
    <rPh sb="74" eb="76">
      <t>サヨウ</t>
    </rPh>
    <phoneticPr fontId="1"/>
  </si>
  <si>
    <t>この祈祷により、Tomb Kingは、戦場に居る大半の彼のアンデッドの臣民に魔法抵抗力を授けます。この追加の魔法抵抗力は、敵がアンデッドを追放できる聖職者を擁する際には、非常に有益です。</t>
    <rPh sb="27" eb="28">
      <t>カレ</t>
    </rPh>
    <rPh sb="35" eb="37">
      <t>シンミン</t>
    </rPh>
    <phoneticPr fontId="1"/>
  </si>
  <si>
    <t>Tomb Kingは、その臣民の全てを古代の力で満たします。その効果はPower of the Graveと同様ですが、この祈祷は戦闘に参加している全てのアンデッドに作用します。</t>
    <rPh sb="65" eb="67">
      <t>セントウ</t>
    </rPh>
    <rPh sb="68" eb="70">
      <t>サンカ</t>
    </rPh>
    <rPh sb="74" eb="75">
      <t>スベ</t>
    </rPh>
    <phoneticPr fontId="1"/>
  </si>
  <si>
    <t>Priestessは、その預言的観測力を、ある州に関する全てを明かすために用います。</t>
    <rPh sb="13" eb="16">
      <t>ヨゲンテキ</t>
    </rPh>
    <rPh sb="16" eb="18">
      <t>カンソク</t>
    </rPh>
    <rPh sb="18" eb="19">
      <t>リョク</t>
    </rPh>
    <rPh sb="23" eb="24">
      <t>シュウ</t>
    </rPh>
    <rPh sb="25" eb="26">
      <t>カン</t>
    </rPh>
    <rPh sb="28" eb="29">
      <t>スベ</t>
    </rPh>
    <rPh sb="31" eb="32">
      <t>ア</t>
    </rPh>
    <rPh sb="37" eb="38">
      <t>モチ</t>
    </rPh>
    <phoneticPr fontId="1"/>
  </si>
  <si>
    <t>この不吉なる旋律は、周囲の敵を怯えさせます。</t>
    <rPh sb="2" eb="4">
      <t>フキツ</t>
    </rPh>
    <rPh sb="6" eb="8">
      <t>センリツ</t>
    </rPh>
    <rPh sb="10" eb="12">
      <t>シュウイ</t>
    </rPh>
    <rPh sb="13" eb="14">
      <t>テキ</t>
    </rPh>
    <rPh sb="15" eb="16">
      <t>オビ</t>
    </rPh>
    <phoneticPr fontId="1"/>
  </si>
  <si>
    <t>この旋律は、根や蔓を地面から成長させ、周囲の敵を絡めとります。</t>
    <rPh sb="2" eb="4">
      <t>センリツ</t>
    </rPh>
    <rPh sb="6" eb="7">
      <t>ネ</t>
    </rPh>
    <rPh sb="8" eb="9">
      <t>ツル</t>
    </rPh>
    <rPh sb="10" eb="12">
      <t>ジメン</t>
    </rPh>
    <rPh sb="14" eb="16">
      <t>セイチョウ</t>
    </rPh>
    <rPh sb="19" eb="21">
      <t>シュウイ</t>
    </rPh>
    <rPh sb="22" eb="23">
      <t>テキ</t>
    </rPh>
    <rPh sb="24" eb="25">
      <t>カラ</t>
    </rPh>
    <phoneticPr fontId="1"/>
  </si>
  <si>
    <t>周囲の敵は、制御できない形で痙攣し、動き出します。音楽家が演奏を止めない限り、彼らはいずれ疲れ果て、意識を失います。</t>
    <rPh sb="0" eb="2">
      <t>シュウイ</t>
    </rPh>
    <rPh sb="3" eb="4">
      <t>テキ</t>
    </rPh>
    <rPh sb="6" eb="8">
      <t>セイギョ</t>
    </rPh>
    <rPh sb="12" eb="13">
      <t>カタチ</t>
    </rPh>
    <rPh sb="14" eb="16">
      <t>ケイレン</t>
    </rPh>
    <rPh sb="18" eb="19">
      <t>ウゴ</t>
    </rPh>
    <rPh sb="20" eb="21">
      <t>ダ</t>
    </rPh>
    <rPh sb="25" eb="28">
      <t>オンガクカ</t>
    </rPh>
    <rPh sb="29" eb="31">
      <t>エンソウ</t>
    </rPh>
    <rPh sb="32" eb="33">
      <t>ヤ</t>
    </rPh>
    <rPh sb="36" eb="37">
      <t>カギ</t>
    </rPh>
    <rPh sb="39" eb="40">
      <t>カレ</t>
    </rPh>
    <rPh sb="45" eb="46">
      <t>ツカ</t>
    </rPh>
    <rPh sb="47" eb="48">
      <t>ハ</t>
    </rPh>
    <rPh sb="50" eb="52">
      <t>イシキ</t>
    </rPh>
    <rPh sb="53" eb="54">
      <t>ウシナ</t>
    </rPh>
    <phoneticPr fontId="1"/>
  </si>
  <si>
    <t>Panic Apostateは、腐り行くPanの屍に、不浄なる命と力を与えます。Carrion Lordは、強力な緑の魔法の使い手ですが、死者への不浄なる権力も与えられます。Carrion Lordは蔓や根と、死せる獣の骨を操ることで、Manikinを作ることができます。</t>
    <rPh sb="54" eb="56">
      <t>キョウリョク</t>
    </rPh>
    <rPh sb="57" eb="58">
      <t>ミドリ</t>
    </rPh>
    <rPh sb="59" eb="61">
      <t>マホウ</t>
    </rPh>
    <rPh sb="62" eb="63">
      <t>ツカ</t>
    </rPh>
    <rPh sb="64" eb="65">
      <t>テ</t>
    </rPh>
    <rPh sb="69" eb="71">
      <t>シシャ</t>
    </rPh>
    <rPh sb="73" eb="75">
      <t>フジョウ</t>
    </rPh>
    <rPh sb="77" eb="79">
      <t>ケンリョク</t>
    </rPh>
    <rPh sb="80" eb="81">
      <t>アタ</t>
    </rPh>
    <phoneticPr fontId="1"/>
  </si>
  <si>
    <t>Panic Apostateは、腐り行くDryadの屍に、不浄なる命と力を与えます。Carrion Ladyは、幾らかの緑の魔法の技能を保持していますが、彼女の聖職者の力は腐敗します。彼女は死者への不浄なる権力を持ち、蔓や根と、死せる獣の骨を操ることで、Manikinを作ることができます。</t>
    <rPh sb="56" eb="57">
      <t>イク</t>
    </rPh>
    <rPh sb="60" eb="61">
      <t>ミドリ</t>
    </rPh>
    <rPh sb="62" eb="64">
      <t>マホウ</t>
    </rPh>
    <rPh sb="65" eb="67">
      <t>ギノウ</t>
    </rPh>
    <rPh sb="68" eb="70">
      <t>ホジ</t>
    </rPh>
    <rPh sb="77" eb="79">
      <t>カノジョ</t>
    </rPh>
    <rPh sb="92" eb="94">
      <t>カノジョ</t>
    </rPh>
    <rPh sb="103" eb="105">
      <t>ケンリョク</t>
    </rPh>
    <phoneticPr fontId="1"/>
  </si>
  <si>
    <t>Panic Apostateは、腐り行くCentaurの屍に、不浄なる命と力を与えます。かつてのCentaurの聖職者の力は腐敗します。その代わりに、Carrion Centaurは死者への不浄なる権力を持ち、蔓や根と、死せる獣の骨を操ることで、Manikinを作ることができます。</t>
    <rPh sb="16" eb="17">
      <t>クサ</t>
    </rPh>
    <rPh sb="18" eb="19">
      <t>ユ</t>
    </rPh>
    <rPh sb="28" eb="29">
      <t>シカバネ</t>
    </rPh>
    <rPh sb="31" eb="33">
      <t>フジョウ</t>
    </rPh>
    <rPh sb="35" eb="36">
      <t>イノチ</t>
    </rPh>
    <rPh sb="37" eb="38">
      <t>チカラ</t>
    </rPh>
    <rPh sb="39" eb="40">
      <t>アタ</t>
    </rPh>
    <rPh sb="56" eb="59">
      <t>セイショクシャ</t>
    </rPh>
    <rPh sb="60" eb="61">
      <t>チカラ</t>
    </rPh>
    <rPh sb="62" eb="64">
      <t>フハイ</t>
    </rPh>
    <rPh sb="70" eb="71">
      <t>カ</t>
    </rPh>
    <rPh sb="91" eb="93">
      <t>シシャ</t>
    </rPh>
    <rPh sb="95" eb="97">
      <t>フジョウ</t>
    </rPh>
    <rPh sb="99" eb="101">
      <t>ケンリョク</t>
    </rPh>
    <rPh sb="102" eb="103">
      <t>モ</t>
    </rPh>
    <rPh sb="105" eb="106">
      <t>ツル</t>
    </rPh>
    <rPh sb="107" eb="108">
      <t>ネ</t>
    </rPh>
    <rPh sb="110" eb="111">
      <t>シ</t>
    </rPh>
    <rPh sb="113" eb="114">
      <t>ケモノ</t>
    </rPh>
    <rPh sb="115" eb="116">
      <t>ホネ</t>
    </rPh>
    <rPh sb="117" eb="118">
      <t>アヤツ</t>
    </rPh>
    <rPh sb="131" eb="132">
      <t>ツク</t>
    </rPh>
    <phoneticPr fontId="1"/>
  </si>
  <si>
    <t>この不浄なる祈祷は、Manikinを操る蔓を加速させます。</t>
    <rPh sb="2" eb="4">
      <t>フジョウ</t>
    </rPh>
    <rPh sb="6" eb="8">
      <t>キトウ</t>
    </rPh>
    <rPh sb="18" eb="19">
      <t>アヤツ</t>
    </rPh>
    <rPh sb="20" eb="21">
      <t>ツル</t>
    </rPh>
    <rPh sb="22" eb="24">
      <t>カソク</t>
    </rPh>
    <phoneticPr fontId="1"/>
  </si>
  <si>
    <t>この不浄なる祈祷は、Manikinを操る蔓を驚異的な速度で再成長させます。再成長中のManikinが受けた損傷は、速やかに癒えていきます。</t>
    <rPh sb="2" eb="4">
      <t>フジョウ</t>
    </rPh>
    <rPh sb="6" eb="8">
      <t>キトウ</t>
    </rPh>
    <rPh sb="18" eb="19">
      <t>アヤツ</t>
    </rPh>
    <rPh sb="20" eb="21">
      <t>ツル</t>
    </rPh>
    <rPh sb="22" eb="25">
      <t>キョウイテキ</t>
    </rPh>
    <rPh sb="26" eb="28">
      <t>ソクド</t>
    </rPh>
    <rPh sb="29" eb="32">
      <t>サイセイチョウ</t>
    </rPh>
    <rPh sb="37" eb="41">
      <t>サイセイチョウチュウ</t>
    </rPh>
    <rPh sb="50" eb="51">
      <t>ウ</t>
    </rPh>
    <rPh sb="53" eb="55">
      <t>ソンショウ</t>
    </rPh>
    <rPh sb="57" eb="58">
      <t>スミ</t>
    </rPh>
    <rPh sb="61" eb="62">
      <t>イ</t>
    </rPh>
    <phoneticPr fontId="1"/>
  </si>
  <si>
    <t>この不浄なる祈祷は、ManikinやCarrion Beastの骨、蔓、根を瞬時に修復します。</t>
    <rPh sb="2" eb="4">
      <t>フジョウ</t>
    </rPh>
    <rPh sb="6" eb="8">
      <t>キトウ</t>
    </rPh>
    <rPh sb="32" eb="33">
      <t>ホネ</t>
    </rPh>
    <rPh sb="34" eb="35">
      <t>ツル</t>
    </rPh>
    <rPh sb="36" eb="37">
      <t>ネ</t>
    </rPh>
    <rPh sb="38" eb="40">
      <t>シュンジ</t>
    </rPh>
    <rPh sb="41" eb="43">
      <t>シュウフク</t>
    </rPh>
    <phoneticPr fontId="1"/>
  </si>
  <si>
    <t>この不浄なる祈祷は、Manikinを操る蔓を加速させます。Puppet Masteryは、戦場全体に居る大半のManikinに作用しますが、魔法的により強力なMandragoraは、時々影響を受けません。</t>
    <rPh sb="2" eb="4">
      <t>フジョウ</t>
    </rPh>
    <rPh sb="6" eb="8">
      <t>キトウ</t>
    </rPh>
    <rPh sb="18" eb="19">
      <t>アヤツ</t>
    </rPh>
    <rPh sb="20" eb="21">
      <t>ツル</t>
    </rPh>
    <rPh sb="22" eb="24">
      <t>カソク</t>
    </rPh>
    <rPh sb="45" eb="47">
      <t>センジョウ</t>
    </rPh>
    <rPh sb="47" eb="49">
      <t>ゼンタイ</t>
    </rPh>
    <rPh sb="50" eb="51">
      <t>イ</t>
    </rPh>
    <rPh sb="52" eb="54">
      <t>タイハン</t>
    </rPh>
    <rPh sb="63" eb="65">
      <t>サヨウ</t>
    </rPh>
    <rPh sb="70" eb="72">
      <t>マホウ</t>
    </rPh>
    <rPh sb="72" eb="73">
      <t>テキ</t>
    </rPh>
    <rPh sb="76" eb="78">
      <t>キョウリョク</t>
    </rPh>
    <rPh sb="91" eb="93">
      <t>トキドキ</t>
    </rPh>
    <rPh sb="93" eb="95">
      <t>エイキョウ</t>
    </rPh>
    <rPh sb="96" eb="97">
      <t>ウ</t>
    </rPh>
    <phoneticPr fontId="1"/>
  </si>
  <si>
    <t>この不浄なる祈祷は、Manikinを操る蔓を驚異的な速度で再成長させます。再成長中のManikinが受けた損傷は、速やかに癒えていきます。魔法的に強力なMandragoraは、この呪文の影響を受けないことがあります。</t>
    <rPh sb="69" eb="71">
      <t>マホウ</t>
    </rPh>
    <rPh sb="71" eb="72">
      <t>テキ</t>
    </rPh>
    <rPh sb="73" eb="75">
      <t>キョウリョク</t>
    </rPh>
    <phoneticPr fontId="1"/>
  </si>
  <si>
    <t>術者は森の怒りを呼び起こし、遠方の州の村を飲み込みます。村人たちは魔法的な眠りに屈し、森へと歩いて行って、そこで夢無き死を迎えます。蔓と根は成長を始め、死体を操ります。数日のうちに、Manikinの軍勢は森から現れ、州を生者から奪い取ります。</t>
    <rPh sb="0" eb="1">
      <t>ジュツ</t>
    </rPh>
    <rPh sb="1" eb="2">
      <t>シャ</t>
    </rPh>
    <rPh sb="3" eb="4">
      <t>モリ</t>
    </rPh>
    <rPh sb="5" eb="6">
      <t>イカ</t>
    </rPh>
    <rPh sb="8" eb="9">
      <t>ヨ</t>
    </rPh>
    <rPh sb="10" eb="11">
      <t>オ</t>
    </rPh>
    <rPh sb="14" eb="16">
      <t>エンポウ</t>
    </rPh>
    <rPh sb="17" eb="18">
      <t>シュウ</t>
    </rPh>
    <rPh sb="19" eb="20">
      <t>ムラ</t>
    </rPh>
    <rPh sb="21" eb="22">
      <t>ノ</t>
    </rPh>
    <rPh sb="23" eb="24">
      <t>コ</t>
    </rPh>
    <rPh sb="28" eb="30">
      <t>ムラビト</t>
    </rPh>
    <rPh sb="33" eb="35">
      <t>マホウ</t>
    </rPh>
    <rPh sb="35" eb="36">
      <t>テキ</t>
    </rPh>
    <rPh sb="37" eb="38">
      <t>ネム</t>
    </rPh>
    <rPh sb="40" eb="41">
      <t>クッ</t>
    </rPh>
    <rPh sb="43" eb="44">
      <t>モリ</t>
    </rPh>
    <rPh sb="46" eb="47">
      <t>アル</t>
    </rPh>
    <rPh sb="49" eb="50">
      <t>イ</t>
    </rPh>
    <rPh sb="56" eb="57">
      <t>ユメ</t>
    </rPh>
    <rPh sb="57" eb="58">
      <t>ナ</t>
    </rPh>
    <rPh sb="59" eb="60">
      <t>シ</t>
    </rPh>
    <rPh sb="61" eb="62">
      <t>ムカ</t>
    </rPh>
    <rPh sb="66" eb="67">
      <t>ツル</t>
    </rPh>
    <rPh sb="68" eb="69">
      <t>ネ</t>
    </rPh>
    <rPh sb="70" eb="72">
      <t>セイチョウ</t>
    </rPh>
    <rPh sb="73" eb="74">
      <t>ハジ</t>
    </rPh>
    <rPh sb="76" eb="78">
      <t>シタイ</t>
    </rPh>
    <rPh sb="79" eb="80">
      <t>アヤツ</t>
    </rPh>
    <rPh sb="84" eb="86">
      <t>スウジツ</t>
    </rPh>
    <rPh sb="99" eb="101">
      <t>グンゼイ</t>
    </rPh>
    <rPh sb="102" eb="103">
      <t>モリ</t>
    </rPh>
    <rPh sb="105" eb="106">
      <t>アラワ</t>
    </rPh>
    <rPh sb="108" eb="109">
      <t>シュウ</t>
    </rPh>
    <rPh sb="110" eb="112">
      <t>ショウジャ</t>
    </rPh>
    <rPh sb="114" eb="115">
      <t>ウバ</t>
    </rPh>
    <rPh sb="116" eb="117">
      <t>ト</t>
    </rPh>
    <phoneticPr fontId="1"/>
  </si>
  <si>
    <t>術者はBlack Dogの群れを召喚します。Black Dogは、荒れ果てた高地を彷徨う、大型の黒い妖精犬です。</t>
    <rPh sb="0" eb="1">
      <t>ジュツ</t>
    </rPh>
    <rPh sb="1" eb="2">
      <t>シャ</t>
    </rPh>
    <rPh sb="13" eb="14">
      <t>ム</t>
    </rPh>
    <rPh sb="16" eb="18">
      <t>ショウカン</t>
    </rPh>
    <rPh sb="33" eb="34">
      <t>ア</t>
    </rPh>
    <rPh sb="35" eb="36">
      <t>ハ</t>
    </rPh>
    <rPh sb="38" eb="40">
      <t>コウチ</t>
    </rPh>
    <rPh sb="41" eb="43">
      <t>サマヨ</t>
    </rPh>
    <rPh sb="45" eb="47">
      <t>オオガタ</t>
    </rPh>
    <rPh sb="48" eb="49">
      <t>クロ</t>
    </rPh>
    <rPh sb="50" eb="52">
      <t>ヨウセイ</t>
    </rPh>
    <rPh sb="52" eb="53">
      <t>ケン</t>
    </rPh>
    <phoneticPr fontId="1"/>
  </si>
  <si>
    <t>術者はCu Sidheの群れを召喚します。Cu Sidheは、常若の国の巨大な、暗緑色の妖精犬です。彼らは神聖な存在です。</t>
    <rPh sb="0" eb="1">
      <t>ジュツ</t>
    </rPh>
    <rPh sb="1" eb="2">
      <t>シャ</t>
    </rPh>
    <rPh sb="12" eb="13">
      <t>ム</t>
    </rPh>
    <rPh sb="15" eb="17">
      <t>ショウカン</t>
    </rPh>
    <rPh sb="31" eb="32">
      <t>トコ</t>
    </rPh>
    <rPh sb="32" eb="33">
      <t>ワカ</t>
    </rPh>
    <rPh sb="34" eb="35">
      <t>クニ</t>
    </rPh>
    <rPh sb="36" eb="38">
      <t>キョダイ</t>
    </rPh>
    <rPh sb="40" eb="43">
      <t>アンリョクショク</t>
    </rPh>
    <rPh sb="44" eb="46">
      <t>ヨウセイ</t>
    </rPh>
    <rPh sb="46" eb="47">
      <t>ケン</t>
    </rPh>
    <rPh sb="50" eb="51">
      <t>カレ</t>
    </rPh>
    <rPh sb="53" eb="55">
      <t>シンセイ</t>
    </rPh>
    <rPh sb="56" eb="58">
      <t>ソンザイ</t>
    </rPh>
    <phoneticPr fontId="1"/>
  </si>
  <si>
    <t>術者はCu Sidheの群れを召喚します。Cu Sidheは、常若の国の巨大な、暗緑色の妖精犬です。彼らは神聖な存在です。</t>
    <phoneticPr fontId="1"/>
  </si>
  <si>
    <t>術者はBarghestの群れを召喚します。Barghestは、Fomoriaの平原の巨大な、黒い妖精犬です。一部のものは、彼らを闇と不幸の顕現であると言います。Barghestは神聖な存在です。</t>
    <rPh sb="0" eb="1">
      <t>ジュツ</t>
    </rPh>
    <rPh sb="1" eb="2">
      <t>シャ</t>
    </rPh>
    <rPh sb="12" eb="13">
      <t>ム</t>
    </rPh>
    <rPh sb="15" eb="17">
      <t>ショウカン</t>
    </rPh>
    <rPh sb="39" eb="41">
      <t>ヘイゲン</t>
    </rPh>
    <rPh sb="42" eb="44">
      <t>キョダイ</t>
    </rPh>
    <rPh sb="46" eb="47">
      <t>クロ</t>
    </rPh>
    <rPh sb="48" eb="50">
      <t>ヨウセイ</t>
    </rPh>
    <rPh sb="50" eb="51">
      <t>ケン</t>
    </rPh>
    <rPh sb="54" eb="56">
      <t>イチブ</t>
    </rPh>
    <rPh sb="61" eb="62">
      <t>カレ</t>
    </rPh>
    <rPh sb="64" eb="65">
      <t>ヤミ</t>
    </rPh>
    <rPh sb="66" eb="68">
      <t>フコウ</t>
    </rPh>
    <rPh sb="69" eb="71">
      <t>ケンゲン</t>
    </rPh>
    <rPh sb="75" eb="76">
      <t>イ</t>
    </rPh>
    <rPh sb="89" eb="91">
      <t>シンセイ</t>
    </rPh>
    <rPh sb="92" eb="94">
      <t>ソンザイ</t>
    </rPh>
    <phoneticPr fontId="1"/>
  </si>
  <si>
    <t>術者は、遥か昔に死んだSidheの女性の魂を召喚します。Bean Sidheは、蒼褪めた恐ろしい亡霊で、その咽び泣きは人の死を予言します。彼女らは、重要な敵に付き纏い、殺害させるために派遣することができます。</t>
    <rPh sb="0" eb="1">
      <t>ジュツ</t>
    </rPh>
    <rPh sb="1" eb="2">
      <t>シャ</t>
    </rPh>
    <rPh sb="4" eb="5">
      <t>ハル</t>
    </rPh>
    <rPh sb="6" eb="7">
      <t>ムカシ</t>
    </rPh>
    <rPh sb="8" eb="9">
      <t>シ</t>
    </rPh>
    <rPh sb="17" eb="19">
      <t>ジョセイ</t>
    </rPh>
    <rPh sb="20" eb="21">
      <t>タマシイ</t>
    </rPh>
    <rPh sb="22" eb="24">
      <t>ショウカン</t>
    </rPh>
    <rPh sb="40" eb="42">
      <t>アオザ</t>
    </rPh>
    <rPh sb="44" eb="45">
      <t>オソ</t>
    </rPh>
    <rPh sb="48" eb="50">
      <t>ボウレイ</t>
    </rPh>
    <phoneticPr fontId="1"/>
  </si>
  <si>
    <t>戦いの流れを変える試みとして、術者はMorriganの一体を召喚します。Morriganは死の伝令、魂を集める者、そして闘争を齎す者です。彼女らは戦場の運命であり、矢を杼として腸の機を織ります。彼女らの歌は、戦いの前に空を紅く染めます。鴉の姿では、彼女らは死者の目を啄みます。Morriganは死と破壊と恐るべき存在です。彼女らは、死を齎すための魔法をかけられた槍を持つ、恐ろしい戦乙女として現れます。彼女らは、Fomorianから神聖視されています。</t>
    <rPh sb="0" eb="1">
      <t>タタカ</t>
    </rPh>
    <rPh sb="3" eb="4">
      <t>ナガ</t>
    </rPh>
    <rPh sb="6" eb="7">
      <t>カ</t>
    </rPh>
    <rPh sb="9" eb="10">
      <t>ココロ</t>
    </rPh>
    <rPh sb="15" eb="16">
      <t>ジュツ</t>
    </rPh>
    <rPh sb="16" eb="17">
      <t>シャ</t>
    </rPh>
    <rPh sb="27" eb="29">
      <t>イッタイ</t>
    </rPh>
    <rPh sb="30" eb="32">
      <t>ショウカン</t>
    </rPh>
    <rPh sb="45" eb="46">
      <t>シ</t>
    </rPh>
    <rPh sb="47" eb="49">
      <t>デンレイ</t>
    </rPh>
    <rPh sb="50" eb="51">
      <t>タマシイ</t>
    </rPh>
    <rPh sb="52" eb="53">
      <t>アツ</t>
    </rPh>
    <rPh sb="55" eb="56">
      <t>モノ</t>
    </rPh>
    <rPh sb="60" eb="62">
      <t>トウソウ</t>
    </rPh>
    <rPh sb="63" eb="64">
      <t>モタラ</t>
    </rPh>
    <rPh sb="65" eb="66">
      <t>モノ</t>
    </rPh>
    <rPh sb="69" eb="71">
      <t>カノジョ</t>
    </rPh>
    <rPh sb="73" eb="75">
      <t>センジョウ</t>
    </rPh>
    <rPh sb="76" eb="78">
      <t>ウンメイ</t>
    </rPh>
    <rPh sb="82" eb="83">
      <t>ヤ</t>
    </rPh>
    <rPh sb="84" eb="85">
      <t>ヒ</t>
    </rPh>
    <rPh sb="88" eb="89">
      <t>ハラワタ</t>
    </rPh>
    <rPh sb="90" eb="91">
      <t>ハタ</t>
    </rPh>
    <rPh sb="92" eb="93">
      <t>オ</t>
    </rPh>
    <rPh sb="97" eb="99">
      <t>カノジョ</t>
    </rPh>
    <rPh sb="101" eb="102">
      <t>ウタ</t>
    </rPh>
    <rPh sb="104" eb="105">
      <t>タタカ</t>
    </rPh>
    <rPh sb="107" eb="108">
      <t>マエ</t>
    </rPh>
    <rPh sb="109" eb="110">
      <t>ソラ</t>
    </rPh>
    <rPh sb="111" eb="112">
      <t>アカ</t>
    </rPh>
    <rPh sb="113" eb="114">
      <t>ソ</t>
    </rPh>
    <rPh sb="118" eb="119">
      <t>カラス</t>
    </rPh>
    <rPh sb="120" eb="121">
      <t>スガタ</t>
    </rPh>
    <rPh sb="124" eb="126">
      <t>カノジョ</t>
    </rPh>
    <rPh sb="128" eb="130">
      <t>シシャ</t>
    </rPh>
    <rPh sb="131" eb="132">
      <t>メ</t>
    </rPh>
    <rPh sb="133" eb="134">
      <t>ツイバ</t>
    </rPh>
    <rPh sb="147" eb="148">
      <t>シ</t>
    </rPh>
    <rPh sb="149" eb="151">
      <t>ハカイ</t>
    </rPh>
    <rPh sb="152" eb="153">
      <t>オソ</t>
    </rPh>
    <rPh sb="156" eb="158">
      <t>ソンザイ</t>
    </rPh>
    <rPh sb="161" eb="163">
      <t>カノジョ</t>
    </rPh>
    <rPh sb="166" eb="167">
      <t>シ</t>
    </rPh>
    <rPh sb="168" eb="169">
      <t>モタラ</t>
    </rPh>
    <rPh sb="173" eb="175">
      <t>マホウ</t>
    </rPh>
    <rPh sb="181" eb="182">
      <t>ヤリ</t>
    </rPh>
    <rPh sb="183" eb="184">
      <t>モ</t>
    </rPh>
    <rPh sb="186" eb="187">
      <t>オソ</t>
    </rPh>
    <rPh sb="190" eb="191">
      <t>イクサ</t>
    </rPh>
    <rPh sb="191" eb="193">
      <t>オトメ</t>
    </rPh>
    <rPh sb="196" eb="197">
      <t>アラワ</t>
    </rPh>
    <rPh sb="201" eb="203">
      <t>カノジョ</t>
    </rPh>
    <rPh sb="216" eb="219">
      <t>シンセイシ</t>
    </rPh>
    <phoneticPr fontId="1"/>
  </si>
  <si>
    <t>術者は、Morriganを戦場に解き放ち、空を怒れる紅に染め上げます。地面が血に染められると共に、咽び泣き、恐怖を纏い、彼女らは本格的に表れ始めます。</t>
    <rPh sb="0" eb="1">
      <t>ジュツ</t>
    </rPh>
    <rPh sb="1" eb="2">
      <t>シャ</t>
    </rPh>
    <rPh sb="13" eb="15">
      <t>センジョウ</t>
    </rPh>
    <rPh sb="16" eb="17">
      <t>ト</t>
    </rPh>
    <rPh sb="18" eb="19">
      <t>ハナ</t>
    </rPh>
    <rPh sb="21" eb="22">
      <t>ソラ</t>
    </rPh>
    <rPh sb="23" eb="24">
      <t>オコ</t>
    </rPh>
    <rPh sb="26" eb="27">
      <t>アカ</t>
    </rPh>
    <rPh sb="28" eb="29">
      <t>ソ</t>
    </rPh>
    <rPh sb="30" eb="31">
      <t>ア</t>
    </rPh>
    <rPh sb="35" eb="37">
      <t>ジメン</t>
    </rPh>
    <rPh sb="38" eb="39">
      <t>ケツ</t>
    </rPh>
    <rPh sb="40" eb="41">
      <t>ソ</t>
    </rPh>
    <rPh sb="46" eb="47">
      <t>トモ</t>
    </rPh>
    <rPh sb="49" eb="50">
      <t>ムセ</t>
    </rPh>
    <rPh sb="51" eb="52">
      <t>ナ</t>
    </rPh>
    <rPh sb="54" eb="56">
      <t>キョウフ</t>
    </rPh>
    <rPh sb="57" eb="58">
      <t>マト</t>
    </rPh>
    <rPh sb="60" eb="62">
      <t>カノジョ</t>
    </rPh>
    <rPh sb="64" eb="67">
      <t>ホンカクテキ</t>
    </rPh>
    <rPh sb="68" eb="69">
      <t>アラワ</t>
    </rPh>
    <rPh sb="70" eb="71">
      <t>ハジ</t>
    </rPh>
    <phoneticPr fontId="1"/>
  </si>
  <si>
    <t>Black Priestは、冷たい鉄の投げ矢をその敵に向けて投射します。投げ矢の鉄と、神の反魔法の御業は、魔法生物を酷く傷付けます。</t>
    <rPh sb="14" eb="15">
      <t>ツメ</t>
    </rPh>
    <rPh sb="17" eb="18">
      <t>テツ</t>
    </rPh>
    <rPh sb="19" eb="20">
      <t>ナ</t>
    </rPh>
    <rPh sb="21" eb="22">
      <t>ヤ</t>
    </rPh>
    <rPh sb="25" eb="26">
      <t>テキ</t>
    </rPh>
    <rPh sb="27" eb="28">
      <t>ム</t>
    </rPh>
    <rPh sb="30" eb="32">
      <t>トウシャ</t>
    </rPh>
    <rPh sb="36" eb="37">
      <t>ナ</t>
    </rPh>
    <rPh sb="38" eb="39">
      <t>ヤ</t>
    </rPh>
    <rPh sb="40" eb="41">
      <t>テツ</t>
    </rPh>
    <rPh sb="43" eb="44">
      <t>カミ</t>
    </rPh>
    <rPh sb="45" eb="46">
      <t>ハン</t>
    </rPh>
    <rPh sb="46" eb="48">
      <t>マホウ</t>
    </rPh>
    <rPh sb="49" eb="51">
      <t>ミワザ</t>
    </rPh>
    <rPh sb="53" eb="55">
      <t>マホウ</t>
    </rPh>
    <rPh sb="55" eb="57">
      <t>セイブツ</t>
    </rPh>
    <rPh sb="58" eb="59">
      <t>ヒド</t>
    </rPh>
    <rPh sb="60" eb="62">
      <t>キズツ</t>
    </rPh>
    <phoneticPr fontId="1"/>
  </si>
  <si>
    <t>Black Priestは、大量の冷たい鉄の投げ矢をその敵に向けて投射します。投げ矢の鉄と、神の反魔法の御業は、魔法生物を酷く傷付けます。</t>
    <rPh sb="14" eb="16">
      <t>タイリョウ</t>
    </rPh>
    <phoneticPr fontId="1"/>
  </si>
  <si>
    <t>術者は、弱者たちに強さを教えるため、Iron Angelと接触します。この天使は、技術と職人技の力を明言する、神々しい存在です。彼は、人に魔術や宗教を信用しないことを教えます。自らへの信頼と、用いる武器だけが、人に真の強さを与えます。Iron Angelは神聖な存在ではなく、異教の狂信的な支持者たちを躊躇なく追い詰め、殺害します。</t>
    <rPh sb="0" eb="1">
      <t>ジュツ</t>
    </rPh>
    <rPh sb="1" eb="2">
      <t>シャ</t>
    </rPh>
    <rPh sb="4" eb="6">
      <t>ジャクシャ</t>
    </rPh>
    <rPh sb="9" eb="10">
      <t>ツヨ</t>
    </rPh>
    <rPh sb="12" eb="13">
      <t>オシ</t>
    </rPh>
    <rPh sb="29" eb="31">
      <t>セッショク</t>
    </rPh>
    <rPh sb="37" eb="39">
      <t>テンシ</t>
    </rPh>
    <rPh sb="41" eb="43">
      <t>ギジュツ</t>
    </rPh>
    <rPh sb="44" eb="47">
      <t>ショクニンワザ</t>
    </rPh>
    <rPh sb="48" eb="49">
      <t>チカラ</t>
    </rPh>
    <rPh sb="50" eb="52">
      <t>メイゲン</t>
    </rPh>
    <rPh sb="55" eb="57">
      <t>コウゴウ</t>
    </rPh>
    <rPh sb="59" eb="61">
      <t>ソンザイ</t>
    </rPh>
    <rPh sb="64" eb="65">
      <t>カレ</t>
    </rPh>
    <rPh sb="67" eb="68">
      <t>ヒト</t>
    </rPh>
    <rPh sb="69" eb="71">
      <t>マジュツ</t>
    </rPh>
    <rPh sb="72" eb="74">
      <t>シュウキョウ</t>
    </rPh>
    <rPh sb="75" eb="77">
      <t>シンヨウ</t>
    </rPh>
    <rPh sb="83" eb="84">
      <t>オシ</t>
    </rPh>
    <rPh sb="88" eb="89">
      <t>ミズカ</t>
    </rPh>
    <rPh sb="92" eb="94">
      <t>シンライ</t>
    </rPh>
    <rPh sb="96" eb="97">
      <t>モチ</t>
    </rPh>
    <rPh sb="99" eb="101">
      <t>ブキ</t>
    </rPh>
    <rPh sb="105" eb="106">
      <t>ヒト</t>
    </rPh>
    <rPh sb="107" eb="108">
      <t>シン</t>
    </rPh>
    <rPh sb="109" eb="110">
      <t>ツヨ</t>
    </rPh>
    <rPh sb="112" eb="113">
      <t>アタ</t>
    </rPh>
    <rPh sb="128" eb="130">
      <t>シンセイ</t>
    </rPh>
    <rPh sb="131" eb="133">
      <t>ソンザイ</t>
    </rPh>
    <rPh sb="138" eb="140">
      <t>イキョウ</t>
    </rPh>
    <rPh sb="141" eb="144">
      <t>キョウシンテキ</t>
    </rPh>
    <rPh sb="145" eb="148">
      <t>シジシャ</t>
    </rPh>
    <rPh sb="151" eb="153">
      <t>チュウチョ</t>
    </rPh>
    <rPh sb="155" eb="156">
      <t>オ</t>
    </rPh>
    <rPh sb="157" eb="158">
      <t>ツ</t>
    </rPh>
    <rPh sb="160" eb="162">
      <t>サツガイ</t>
    </rPh>
    <phoneticPr fontId="1"/>
  </si>
  <si>
    <t>Ulm軍は、その意志力を魔法的に補強されます。高い魔法抵抗力を持つ兵士や生物は、この呪文の影響を滅多に受けません。</t>
    <rPh sb="3" eb="4">
      <t>グン</t>
    </rPh>
    <rPh sb="8" eb="10">
      <t>イシ</t>
    </rPh>
    <rPh sb="10" eb="11">
      <t>リョク</t>
    </rPh>
    <rPh sb="12" eb="14">
      <t>マホウ</t>
    </rPh>
    <rPh sb="14" eb="15">
      <t>テキ</t>
    </rPh>
    <rPh sb="16" eb="18">
      <t>ホキョウ</t>
    </rPh>
    <rPh sb="23" eb="24">
      <t>タカ</t>
    </rPh>
    <rPh sb="25" eb="27">
      <t>マホウ</t>
    </rPh>
    <rPh sb="27" eb="29">
      <t>テイコウ</t>
    </rPh>
    <rPh sb="29" eb="30">
      <t>リョク</t>
    </rPh>
    <rPh sb="31" eb="32">
      <t>モ</t>
    </rPh>
    <rPh sb="33" eb="35">
      <t>ヘイシ</t>
    </rPh>
    <rPh sb="36" eb="38">
      <t>セイブツ</t>
    </rPh>
    <rPh sb="42" eb="44">
      <t>ジュモン</t>
    </rPh>
    <rPh sb="45" eb="47">
      <t>エイキョウ</t>
    </rPh>
    <rPh sb="48" eb="50">
      <t>メッタ</t>
    </rPh>
    <rPh sb="51" eb="52">
      <t>ウ</t>
    </rPh>
    <phoneticPr fontId="1"/>
  </si>
  <si>
    <t>術者は月の力を呼び起こし、その狼の相棒に無敵を付加します。魔法武器や呪文は、それらの狼をまだ傷付けることができます。この呪文は、狼だけを対象にできます。</t>
    <rPh sb="0" eb="1">
      <t>ジュツ</t>
    </rPh>
    <rPh sb="1" eb="2">
      <t>シャ</t>
    </rPh>
    <rPh sb="3" eb="4">
      <t>ツキ</t>
    </rPh>
    <rPh sb="5" eb="6">
      <t>チカラ</t>
    </rPh>
    <rPh sb="7" eb="8">
      <t>ヨ</t>
    </rPh>
    <rPh sb="9" eb="10">
      <t>オ</t>
    </rPh>
    <rPh sb="15" eb="16">
      <t>オオカミ</t>
    </rPh>
    <rPh sb="17" eb="19">
      <t>アイボウ</t>
    </rPh>
    <rPh sb="20" eb="22">
      <t>ムテキ</t>
    </rPh>
    <rPh sb="23" eb="25">
      <t>フカ</t>
    </rPh>
    <rPh sb="29" eb="31">
      <t>マホウ</t>
    </rPh>
    <rPh sb="31" eb="33">
      <t>ブキ</t>
    </rPh>
    <rPh sb="34" eb="36">
      <t>ジュモン</t>
    </rPh>
    <rPh sb="42" eb="43">
      <t>オオカミ</t>
    </rPh>
    <rPh sb="46" eb="48">
      <t>キズツ</t>
    </rPh>
    <rPh sb="60" eb="62">
      <t>ジュモン</t>
    </rPh>
    <rPh sb="64" eb="65">
      <t>オオカミ</t>
    </rPh>
    <rPh sb="68" eb="70">
      <t>タイショウ</t>
    </rPh>
    <phoneticPr fontId="1"/>
  </si>
  <si>
    <t>呪いの時の間、悪は王国に解き放たれました。それが誘発した飢えは、食人や、さらに悪しき行いを引き起こしました。相争う貴族たちの一部は屈服し、人の血を渇望するVampireと化しました。彼らの大半はそれ以来、姿を消したか、永久の眠りに落ちましたが、十分な血が捧げられれば、彼らは眠りから覚め、Ulmの闇の神に仕えるかもしれません。この儀式は、四十四の血の奴隷を用い、眠れる貴族の一人を目覚めさせます。</t>
    <rPh sb="0" eb="1">
      <t>ノロ</t>
    </rPh>
    <rPh sb="3" eb="4">
      <t>トキ</t>
    </rPh>
    <rPh sb="5" eb="6">
      <t>アイダ</t>
    </rPh>
    <rPh sb="7" eb="8">
      <t>アク</t>
    </rPh>
    <rPh sb="9" eb="11">
      <t>オウコク</t>
    </rPh>
    <rPh sb="12" eb="13">
      <t>ト</t>
    </rPh>
    <rPh sb="14" eb="15">
      <t>ハナ</t>
    </rPh>
    <rPh sb="24" eb="26">
      <t>ユウハツ</t>
    </rPh>
    <rPh sb="28" eb="29">
      <t>ウ</t>
    </rPh>
    <rPh sb="32" eb="33">
      <t>ショク</t>
    </rPh>
    <rPh sb="33" eb="34">
      <t>ジン</t>
    </rPh>
    <rPh sb="39" eb="40">
      <t>ア</t>
    </rPh>
    <rPh sb="42" eb="43">
      <t>オコナ</t>
    </rPh>
    <rPh sb="45" eb="46">
      <t>ヒ</t>
    </rPh>
    <rPh sb="47" eb="48">
      <t>オ</t>
    </rPh>
    <rPh sb="54" eb="55">
      <t>アイ</t>
    </rPh>
    <rPh sb="55" eb="56">
      <t>アラソ</t>
    </rPh>
    <rPh sb="57" eb="59">
      <t>キゾク</t>
    </rPh>
    <rPh sb="62" eb="64">
      <t>イチブ</t>
    </rPh>
    <rPh sb="65" eb="67">
      <t>クップク</t>
    </rPh>
    <rPh sb="69" eb="70">
      <t>ヒト</t>
    </rPh>
    <rPh sb="71" eb="72">
      <t>ケツ</t>
    </rPh>
    <rPh sb="73" eb="75">
      <t>カツボウ</t>
    </rPh>
    <rPh sb="85" eb="86">
      <t>カ</t>
    </rPh>
    <rPh sb="91" eb="92">
      <t>カレ</t>
    </rPh>
    <rPh sb="94" eb="96">
      <t>タイハン</t>
    </rPh>
    <rPh sb="99" eb="101">
      <t>イライ</t>
    </rPh>
    <rPh sb="102" eb="103">
      <t>スガタ</t>
    </rPh>
    <rPh sb="104" eb="105">
      <t>ケ</t>
    </rPh>
    <rPh sb="109" eb="111">
      <t>トワ</t>
    </rPh>
    <rPh sb="112" eb="113">
      <t>ネム</t>
    </rPh>
    <rPh sb="115" eb="116">
      <t>オ</t>
    </rPh>
    <rPh sb="122" eb="124">
      <t>ジュウブン</t>
    </rPh>
    <rPh sb="125" eb="126">
      <t>ケツ</t>
    </rPh>
    <rPh sb="127" eb="128">
      <t>ササ</t>
    </rPh>
    <rPh sb="134" eb="135">
      <t>カレ</t>
    </rPh>
    <rPh sb="137" eb="138">
      <t>ネム</t>
    </rPh>
    <rPh sb="141" eb="142">
      <t>サ</t>
    </rPh>
    <rPh sb="148" eb="149">
      <t>ヤミ</t>
    </rPh>
    <rPh sb="150" eb="151">
      <t>カミ</t>
    </rPh>
    <rPh sb="152" eb="153">
      <t>ツカ</t>
    </rPh>
    <rPh sb="165" eb="167">
      <t>ギシキ</t>
    </rPh>
    <rPh sb="169" eb="172">
      <t>ヨンジュウヨン</t>
    </rPh>
    <rPh sb="173" eb="174">
      <t>ケツ</t>
    </rPh>
    <rPh sb="175" eb="177">
      <t>ドレイ</t>
    </rPh>
    <rPh sb="178" eb="179">
      <t>モチ</t>
    </rPh>
    <rPh sb="181" eb="182">
      <t>ネム</t>
    </rPh>
    <rPh sb="184" eb="186">
      <t>キゾク</t>
    </rPh>
    <rPh sb="187" eb="189">
      <t>ヒトリ</t>
    </rPh>
    <rPh sb="190" eb="192">
      <t>メザ</t>
    </rPh>
    <phoneticPr fontId="1"/>
  </si>
  <si>
    <t>Monster Toadは、Mictlanの森と、C'tisの神殿の沼地でのみ見られる、巨大な蟇蛙です。彼らは、毒霧を吐き、下等な存在を蹂躙する、恐ろしい存在です。Monster Toadは神聖視され、両方の文化の神殿において、奴隷を与えられています。</t>
    <rPh sb="22" eb="23">
      <t>モリ</t>
    </rPh>
    <rPh sb="31" eb="33">
      <t>シンデン</t>
    </rPh>
    <rPh sb="34" eb="36">
      <t>ヌマチ</t>
    </rPh>
    <rPh sb="39" eb="40">
      <t>ミ</t>
    </rPh>
    <rPh sb="44" eb="46">
      <t>キョダイ</t>
    </rPh>
    <rPh sb="47" eb="49">
      <t>ヒキガエル</t>
    </rPh>
    <rPh sb="52" eb="53">
      <t>カレ</t>
    </rPh>
    <rPh sb="56" eb="57">
      <t>ドク</t>
    </rPh>
    <rPh sb="57" eb="58">
      <t>キリ</t>
    </rPh>
    <rPh sb="59" eb="60">
      <t>ハ</t>
    </rPh>
    <rPh sb="62" eb="64">
      <t>カトウ</t>
    </rPh>
    <rPh sb="65" eb="67">
      <t>ソンザイ</t>
    </rPh>
    <rPh sb="68" eb="70">
      <t>ジュウリン</t>
    </rPh>
    <rPh sb="73" eb="74">
      <t>オソ</t>
    </rPh>
    <rPh sb="77" eb="79">
      <t>ソンザイ</t>
    </rPh>
    <rPh sb="95" eb="98">
      <t>シンセイシ</t>
    </rPh>
    <rPh sb="101" eb="103">
      <t>リョウホウ</t>
    </rPh>
    <rPh sb="104" eb="106">
      <t>ブンカ</t>
    </rPh>
    <rPh sb="107" eb="109">
      <t>シンデン</t>
    </rPh>
    <rPh sb="114" eb="116">
      <t>ドレイ</t>
    </rPh>
    <rPh sb="117" eb="118">
      <t>アタ</t>
    </rPh>
    <phoneticPr fontId="1"/>
  </si>
  <si>
    <t>魔術師はCouatlと接触し、彼を手助けするよう説得します。Couatlは、羽毛のある翼を持つ神話的な蛇です。彼らは大半の文化において神聖な存在とされ、強力な魔術師かつ聖職者であることが知られています。</t>
    <rPh sb="0" eb="3">
      <t>マジュツシ</t>
    </rPh>
    <rPh sb="11" eb="13">
      <t>セッショク</t>
    </rPh>
    <rPh sb="15" eb="16">
      <t>カレ</t>
    </rPh>
    <rPh sb="17" eb="18">
      <t>テ</t>
    </rPh>
    <rPh sb="18" eb="19">
      <t>ダス</t>
    </rPh>
    <rPh sb="24" eb="26">
      <t>セットク</t>
    </rPh>
    <rPh sb="38" eb="40">
      <t>ウモウ</t>
    </rPh>
    <rPh sb="43" eb="44">
      <t>ツバサ</t>
    </rPh>
    <rPh sb="45" eb="46">
      <t>モ</t>
    </rPh>
    <rPh sb="47" eb="50">
      <t>シンワテキ</t>
    </rPh>
    <rPh sb="51" eb="52">
      <t>ヘビ</t>
    </rPh>
    <rPh sb="55" eb="56">
      <t>カレ</t>
    </rPh>
    <rPh sb="58" eb="60">
      <t>タイハン</t>
    </rPh>
    <rPh sb="61" eb="63">
      <t>ブンカ</t>
    </rPh>
    <rPh sb="67" eb="69">
      <t>シンセイ</t>
    </rPh>
    <rPh sb="70" eb="72">
      <t>ソンザイ</t>
    </rPh>
    <rPh sb="76" eb="78">
      <t>キョウリョク</t>
    </rPh>
    <rPh sb="79" eb="82">
      <t>マジュツシ</t>
    </rPh>
    <rPh sb="84" eb="87">
      <t>セイショクシャ</t>
    </rPh>
    <rPh sb="93" eb="94">
      <t>シ</t>
    </rPh>
    <phoneticPr fontId="1"/>
  </si>
  <si>
    <t>浄化の炎の汚染以来、Caelumでは火葬の薪は固く禁じられています。その代わりに、死体は屋根のない沈黙の塔へ置かれ、そこで猛禽たちが不純なる肉を死者の骨から剥ぎ取ります。骨が露わになると、その魂はDaena、内なる自身の顕現と会うことができるようになります。この呪文は、その死後の魂の動きを模倣します。最初に、魂は肉体から引き剥がされ、肉体を動かせなくします。次に猛禽たちが空から舞い降り、魂無き体の肉を喰らいます。肉体がまだ死んでいないため、魂が離れている間に鳥がそれを殺さない限り、魂は肉体へと戻ります。魂を引き剥がせたかどうかを問わず、猛禽たちは常に標的を襲います。</t>
    <rPh sb="0" eb="2">
      <t>ジョウカ</t>
    </rPh>
    <rPh sb="3" eb="4">
      <t>ホノオ</t>
    </rPh>
    <rPh sb="5" eb="7">
      <t>オセン</t>
    </rPh>
    <rPh sb="7" eb="9">
      <t>イライ</t>
    </rPh>
    <rPh sb="18" eb="20">
      <t>カソウ</t>
    </rPh>
    <rPh sb="21" eb="22">
      <t>マキ</t>
    </rPh>
    <rPh sb="23" eb="24">
      <t>カタ</t>
    </rPh>
    <rPh sb="25" eb="26">
      <t>キン</t>
    </rPh>
    <rPh sb="36" eb="37">
      <t>カ</t>
    </rPh>
    <rPh sb="41" eb="43">
      <t>シタイ</t>
    </rPh>
    <rPh sb="44" eb="46">
      <t>ヤネ</t>
    </rPh>
    <rPh sb="49" eb="51">
      <t>チンモク</t>
    </rPh>
    <rPh sb="52" eb="53">
      <t>トウ</t>
    </rPh>
    <rPh sb="54" eb="55">
      <t>オ</t>
    </rPh>
    <rPh sb="61" eb="63">
      <t>モウキン</t>
    </rPh>
    <rPh sb="66" eb="68">
      <t>フジュン</t>
    </rPh>
    <rPh sb="70" eb="71">
      <t>ニク</t>
    </rPh>
    <rPh sb="72" eb="74">
      <t>シシャ</t>
    </rPh>
    <rPh sb="75" eb="76">
      <t>ホネ</t>
    </rPh>
    <rPh sb="78" eb="79">
      <t>ハ</t>
    </rPh>
    <rPh sb="80" eb="81">
      <t>ト</t>
    </rPh>
    <rPh sb="85" eb="86">
      <t>ホネ</t>
    </rPh>
    <rPh sb="87" eb="88">
      <t>アラ</t>
    </rPh>
    <rPh sb="96" eb="97">
      <t>タマシイ</t>
    </rPh>
    <rPh sb="104" eb="105">
      <t>ウチ</t>
    </rPh>
    <rPh sb="107" eb="109">
      <t>ジシン</t>
    </rPh>
    <rPh sb="110" eb="112">
      <t>ケンゲン</t>
    </rPh>
    <rPh sb="113" eb="114">
      <t>ア</t>
    </rPh>
    <rPh sb="131" eb="133">
      <t>ジュモン</t>
    </rPh>
    <rPh sb="137" eb="139">
      <t>シゴ</t>
    </rPh>
    <rPh sb="140" eb="141">
      <t>タマシイ</t>
    </rPh>
    <rPh sb="142" eb="143">
      <t>ウゴ</t>
    </rPh>
    <rPh sb="145" eb="147">
      <t>モホウ</t>
    </rPh>
    <rPh sb="151" eb="153">
      <t>サイショ</t>
    </rPh>
    <rPh sb="155" eb="156">
      <t>タマシイ</t>
    </rPh>
    <rPh sb="157" eb="159">
      <t>ニクタイ</t>
    </rPh>
    <rPh sb="161" eb="162">
      <t>ヒ</t>
    </rPh>
    <rPh sb="163" eb="164">
      <t>ハ</t>
    </rPh>
    <rPh sb="168" eb="170">
      <t>ニクタイ</t>
    </rPh>
    <rPh sb="171" eb="172">
      <t>ウゴ</t>
    </rPh>
    <rPh sb="180" eb="181">
      <t>ツギ</t>
    </rPh>
    <rPh sb="182" eb="184">
      <t>モウキン</t>
    </rPh>
    <rPh sb="187" eb="188">
      <t>ソラ</t>
    </rPh>
    <rPh sb="190" eb="191">
      <t>マ</t>
    </rPh>
    <rPh sb="192" eb="193">
      <t>オ</t>
    </rPh>
    <rPh sb="195" eb="196">
      <t>タマシイ</t>
    </rPh>
    <rPh sb="196" eb="197">
      <t>ナ</t>
    </rPh>
    <rPh sb="198" eb="199">
      <t>カラダ</t>
    </rPh>
    <rPh sb="200" eb="201">
      <t>ニク</t>
    </rPh>
    <rPh sb="202" eb="203">
      <t>ク</t>
    </rPh>
    <rPh sb="208" eb="210">
      <t>ニクタイ</t>
    </rPh>
    <rPh sb="213" eb="214">
      <t>シ</t>
    </rPh>
    <rPh sb="222" eb="223">
      <t>タマシイ</t>
    </rPh>
    <rPh sb="229" eb="230">
      <t>アイダ</t>
    </rPh>
    <rPh sb="231" eb="232">
      <t>トリ</t>
    </rPh>
    <rPh sb="236" eb="237">
      <t>コロ</t>
    </rPh>
    <rPh sb="240" eb="241">
      <t>カギ</t>
    </rPh>
    <rPh sb="243" eb="244">
      <t>タマシイ</t>
    </rPh>
    <rPh sb="245" eb="247">
      <t>ニクタイ</t>
    </rPh>
    <rPh sb="249" eb="250">
      <t>モド</t>
    </rPh>
    <rPh sb="254" eb="255">
      <t>タマシイ</t>
    </rPh>
    <rPh sb="256" eb="257">
      <t>ヒ</t>
    </rPh>
    <rPh sb="258" eb="259">
      <t>ハ</t>
    </rPh>
    <rPh sb="267" eb="268">
      <t>ト</t>
    </rPh>
    <rPh sb="271" eb="273">
      <t>モウキン</t>
    </rPh>
    <rPh sb="276" eb="277">
      <t>ツネ</t>
    </rPh>
    <rPh sb="278" eb="280">
      <t>ヒョウテキ</t>
    </rPh>
    <rPh sb="281" eb="282">
      <t>オソ</t>
    </rPh>
    <phoneticPr fontId="1"/>
  </si>
  <si>
    <t>Ahuraniは、水、雨、繁栄、そして健康のYazadです。彼女らは、かつて大いなるAhura of the Watersの随員でしたが、彼がこの世界から追放されると、彼女らも天地から逃げ出しました。彼女らの存在は雨を齎し、また彼女らは病気を治療したり、その配下を波間の下へと引き連れたりすることができます。</t>
    <rPh sb="9" eb="10">
      <t>ミズ</t>
    </rPh>
    <rPh sb="11" eb="12">
      <t>アメ</t>
    </rPh>
    <rPh sb="13" eb="15">
      <t>ハンエイ</t>
    </rPh>
    <rPh sb="19" eb="21">
      <t>ケンコウ</t>
    </rPh>
    <rPh sb="30" eb="32">
      <t>カノジョ</t>
    </rPh>
    <rPh sb="38" eb="39">
      <t>オオ</t>
    </rPh>
    <rPh sb="62" eb="64">
      <t>ズイイン</t>
    </rPh>
    <rPh sb="69" eb="70">
      <t>カレ</t>
    </rPh>
    <rPh sb="73" eb="75">
      <t>セカイ</t>
    </rPh>
    <rPh sb="77" eb="79">
      <t>ツイホウ</t>
    </rPh>
    <rPh sb="84" eb="86">
      <t>カノジョ</t>
    </rPh>
    <rPh sb="88" eb="90">
      <t>テンチ</t>
    </rPh>
    <rPh sb="92" eb="93">
      <t>ニ</t>
    </rPh>
    <rPh sb="94" eb="95">
      <t>ダ</t>
    </rPh>
    <rPh sb="100" eb="102">
      <t>カノジョ</t>
    </rPh>
    <rPh sb="104" eb="106">
      <t>ソンザイ</t>
    </rPh>
    <rPh sb="107" eb="108">
      <t>アメ</t>
    </rPh>
    <rPh sb="109" eb="110">
      <t>モタラ</t>
    </rPh>
    <rPh sb="114" eb="116">
      <t>カノジョ</t>
    </rPh>
    <rPh sb="118" eb="120">
      <t>ビョウキ</t>
    </rPh>
    <rPh sb="121" eb="123">
      <t>チリョウ</t>
    </rPh>
    <rPh sb="129" eb="131">
      <t>ハイカ</t>
    </rPh>
    <rPh sb="132" eb="134">
      <t>ナミマ</t>
    </rPh>
    <rPh sb="135" eb="136">
      <t>シタ</t>
    </rPh>
    <rPh sb="138" eb="139">
      <t>ヒ</t>
    </rPh>
    <rPh sb="140" eb="141">
      <t>ツ</t>
    </rPh>
    <phoneticPr fontId="1"/>
  </si>
  <si>
    <t>かつてCaelianは、YazadとDaevaとして知られる、神聖なる存在の統治下にありました。それらの下級神たちが、その終わりなき戦いによって世界を脅かした時、彼らは全能者により追放されました。彼らが世界から姿を消したことで、Caelianは独立を得て、自らの王国を形成しましたが、「崇敬すべき者たち」の記憶は残りました。神秘的な儀式の助けにより、Seraphは追放を迂回し、国を改めて率いてもらうために、古き神格を召喚することを試みます。それらの古代の神格の中でも最も強力な者たち、Celestial Yazadは、Amesha SpentaやAhuraの従者です。</t>
    <rPh sb="26" eb="27">
      <t>シ</t>
    </rPh>
    <rPh sb="31" eb="33">
      <t>シンセイ</t>
    </rPh>
    <rPh sb="35" eb="37">
      <t>ソンザイ</t>
    </rPh>
    <rPh sb="38" eb="41">
      <t>トウチカ</t>
    </rPh>
    <rPh sb="52" eb="54">
      <t>カキュウ</t>
    </rPh>
    <rPh sb="54" eb="55">
      <t>シン</t>
    </rPh>
    <rPh sb="61" eb="62">
      <t>オ</t>
    </rPh>
    <rPh sb="66" eb="67">
      <t>タタカ</t>
    </rPh>
    <rPh sb="72" eb="74">
      <t>セカイ</t>
    </rPh>
    <rPh sb="75" eb="76">
      <t>オビヤ</t>
    </rPh>
    <rPh sb="79" eb="80">
      <t>トキ</t>
    </rPh>
    <rPh sb="81" eb="82">
      <t>カレ</t>
    </rPh>
    <rPh sb="84" eb="86">
      <t>ゼンノウ</t>
    </rPh>
    <rPh sb="86" eb="87">
      <t>シャ</t>
    </rPh>
    <rPh sb="90" eb="92">
      <t>ツイホウ</t>
    </rPh>
    <rPh sb="98" eb="99">
      <t>カレ</t>
    </rPh>
    <rPh sb="101" eb="103">
      <t>セカイ</t>
    </rPh>
    <rPh sb="105" eb="106">
      <t>スガタ</t>
    </rPh>
    <rPh sb="107" eb="108">
      <t>ケ</t>
    </rPh>
    <rPh sb="122" eb="124">
      <t>ドクリツ</t>
    </rPh>
    <rPh sb="125" eb="126">
      <t>エ</t>
    </rPh>
    <rPh sb="128" eb="129">
      <t>ミズカ</t>
    </rPh>
    <rPh sb="131" eb="133">
      <t>オウコク</t>
    </rPh>
    <rPh sb="134" eb="136">
      <t>ケイセイ</t>
    </rPh>
    <rPh sb="143" eb="145">
      <t>スウケイ</t>
    </rPh>
    <rPh sb="148" eb="149">
      <t>モノ</t>
    </rPh>
    <rPh sb="153" eb="155">
      <t>キオク</t>
    </rPh>
    <rPh sb="156" eb="157">
      <t>ノコ</t>
    </rPh>
    <rPh sb="162" eb="165">
      <t>シンピテキ</t>
    </rPh>
    <rPh sb="166" eb="168">
      <t>ギシキ</t>
    </rPh>
    <rPh sb="169" eb="170">
      <t>タス</t>
    </rPh>
    <rPh sb="182" eb="184">
      <t>ツイホウ</t>
    </rPh>
    <rPh sb="185" eb="187">
      <t>ウカイ</t>
    </rPh>
    <rPh sb="189" eb="190">
      <t>クニ</t>
    </rPh>
    <rPh sb="191" eb="192">
      <t>アラタ</t>
    </rPh>
    <rPh sb="194" eb="195">
      <t>ヒキ</t>
    </rPh>
    <rPh sb="204" eb="205">
      <t>フル</t>
    </rPh>
    <rPh sb="206" eb="208">
      <t>シンカク</t>
    </rPh>
    <rPh sb="209" eb="211">
      <t>ショウカン</t>
    </rPh>
    <rPh sb="216" eb="217">
      <t>ココロ</t>
    </rPh>
    <rPh sb="225" eb="227">
      <t>コダイ</t>
    </rPh>
    <rPh sb="228" eb="230">
      <t>シンカク</t>
    </rPh>
    <rPh sb="231" eb="232">
      <t>ナカ</t>
    </rPh>
    <rPh sb="234" eb="235">
      <t>モット</t>
    </rPh>
    <rPh sb="236" eb="238">
      <t>キョウリョク</t>
    </rPh>
    <rPh sb="239" eb="240">
      <t>モノ</t>
    </rPh>
    <rPh sb="280" eb="282">
      <t>ジュウシャ</t>
    </rPh>
    <phoneticPr fontId="1"/>
  </si>
  <si>
    <t>神秘的な儀式の助けにより、Seraphは国を改めて率いてもらうために、古き神格を召喚することができます。Fravashiは、古代の英雄の神格化された魂です。彼らは神の伝令として尊ばれ、崇拝されます。</t>
    <rPh sb="62" eb="64">
      <t>コダイ</t>
    </rPh>
    <rPh sb="65" eb="67">
      <t>エイユウ</t>
    </rPh>
    <rPh sb="68" eb="71">
      <t>シンカクカ</t>
    </rPh>
    <rPh sb="74" eb="75">
      <t>タマシイ</t>
    </rPh>
    <rPh sb="78" eb="79">
      <t>カレ</t>
    </rPh>
    <rPh sb="81" eb="82">
      <t>カミ</t>
    </rPh>
    <rPh sb="83" eb="85">
      <t>デンレイ</t>
    </rPh>
    <rPh sb="88" eb="89">
      <t>トウト</t>
    </rPh>
    <rPh sb="92" eb="94">
      <t>スウハイ</t>
    </rPh>
    <phoneticPr fontId="1"/>
  </si>
  <si>
    <t>六体のAmesha Spentaのうちの一体は、天球から召喚されます。Amesha Spentaは神聖なる存在で、Lord of Wisdomの従者です。各Spentaは、その主の一面を象徴します。動物、炎、空と金属、大地、水、そして植物のSpentaが存在します。彼ら全員は、その本質に対応する魔力を持つ強大なる存在です。</t>
    <rPh sb="0" eb="2">
      <t>ロクタイ</t>
    </rPh>
    <rPh sb="20" eb="22">
      <t>イッタイ</t>
    </rPh>
    <rPh sb="24" eb="26">
      <t>テンキュウ</t>
    </rPh>
    <rPh sb="28" eb="30">
      <t>ショウカン</t>
    </rPh>
    <rPh sb="49" eb="51">
      <t>シンセイ</t>
    </rPh>
    <rPh sb="53" eb="55">
      <t>ソンザイ</t>
    </rPh>
    <rPh sb="72" eb="74">
      <t>ジュウシャ</t>
    </rPh>
    <rPh sb="77" eb="78">
      <t>カク</t>
    </rPh>
    <rPh sb="88" eb="89">
      <t>アルジ</t>
    </rPh>
    <rPh sb="90" eb="92">
      <t>イチメン</t>
    </rPh>
    <rPh sb="93" eb="95">
      <t>ショウチョウ</t>
    </rPh>
    <rPh sb="99" eb="101">
      <t>ドウブツ</t>
    </rPh>
    <rPh sb="102" eb="103">
      <t>ホノオ</t>
    </rPh>
    <rPh sb="104" eb="105">
      <t>ソラ</t>
    </rPh>
    <rPh sb="106" eb="108">
      <t>キンゾク</t>
    </rPh>
    <rPh sb="109" eb="111">
      <t>ダイチ</t>
    </rPh>
    <rPh sb="112" eb="113">
      <t>ミズ</t>
    </rPh>
    <rPh sb="117" eb="119">
      <t>ショクブツ</t>
    </rPh>
    <rPh sb="127" eb="129">
      <t>ソンザイ</t>
    </rPh>
    <rPh sb="133" eb="134">
      <t>カレ</t>
    </rPh>
    <rPh sb="135" eb="137">
      <t>ゼンイン</t>
    </rPh>
    <rPh sb="141" eb="143">
      <t>ホンシツ</t>
    </rPh>
    <rPh sb="144" eb="146">
      <t>タイオウ</t>
    </rPh>
    <rPh sb="148" eb="150">
      <t>マリョク</t>
    </rPh>
    <rPh sb="151" eb="152">
      <t>モ</t>
    </rPh>
    <rPh sb="153" eb="155">
      <t>キョウダイ</t>
    </rPh>
    <rPh sb="157" eb="159">
      <t>ソンザイ</t>
    </rPh>
    <phoneticPr fontId="1"/>
  </si>
  <si>
    <t>かつてCaelianは、YazadとDaevaとして知られる、神聖なる存在の統治下にありました。それらの下級神たちが、その終わりなき戦いによって世界を脅かした時、彼らは全能者により追放されました。彼らが世界から姿を消したことで、Caelianは独立を得て、自らの王国を形成しましたが、古き神々の記憶は残りました。神秘的な儀式の助けにより、Seraphは追放を迂回し、国を改めて率いてもらうために、古き悪魔的存在を召喚することができます。Daevaは翼持つ悪魔的存在で、定命の者を恐怖で打つ霊気に包まれています。</t>
    <rPh sb="142" eb="143">
      <t>フル</t>
    </rPh>
    <rPh sb="144" eb="146">
      <t>カミガミ</t>
    </rPh>
    <rPh sb="200" eb="203">
      <t>アクマテキ</t>
    </rPh>
    <rPh sb="203" eb="205">
      <t>ソンザイ</t>
    </rPh>
    <rPh sb="224" eb="225">
      <t>ツバサ</t>
    </rPh>
    <rPh sb="225" eb="226">
      <t>モ</t>
    </rPh>
    <rPh sb="227" eb="230">
      <t>アクマテキ</t>
    </rPh>
    <rPh sb="230" eb="232">
      <t>ソンザイ</t>
    </rPh>
    <rPh sb="234" eb="235">
      <t>ジョウ</t>
    </rPh>
    <rPh sb="235" eb="236">
      <t>ミョウ</t>
    </rPh>
    <rPh sb="237" eb="238">
      <t>モノ</t>
    </rPh>
    <rPh sb="239" eb="241">
      <t>キョウフ</t>
    </rPh>
    <rPh sb="242" eb="243">
      <t>ウ</t>
    </rPh>
    <rPh sb="244" eb="246">
      <t>レイキ</t>
    </rPh>
    <rPh sb="247" eb="248">
      <t>ツツ</t>
    </rPh>
    <phoneticPr fontId="1"/>
  </si>
  <si>
    <t>かつてCaelianは、YazadとDaevaとして知られる、神聖なる存在の統治下にありました。それらの下級神たちが、その終わりなき戦いによって世界を脅かした時、彼らは全能者により追放されました。彼らが世界から姿を消したことで、Caelianは独立を得て、自らの王国を形成しましたが、「崇敬すべき者たち」の記憶は残りました。神秘的な儀式の助けにより、Seraphは追放を迂回し、国を改めて率いてもらうために、古き神格を召喚することを試みます。Yazadは翼持つ天使的存在で、神聖な輝ける霊気に包まれています。</t>
    <rPh sb="227" eb="228">
      <t>ツバサ</t>
    </rPh>
    <rPh sb="228" eb="229">
      <t>モ</t>
    </rPh>
    <rPh sb="230" eb="233">
      <t>テンシテキ</t>
    </rPh>
    <rPh sb="233" eb="235">
      <t>ソンザイ</t>
    </rPh>
    <rPh sb="237" eb="239">
      <t>シンセイ</t>
    </rPh>
    <rPh sb="240" eb="241">
      <t>カガヤ</t>
    </rPh>
    <rPh sb="243" eb="245">
      <t>レイキ</t>
    </rPh>
    <rPh sb="246" eb="247">
      <t>ツツ</t>
    </rPh>
    <phoneticPr fontId="1"/>
  </si>
  <si>
    <t>Jahi、「売春婦」は、Destructive Spiritの妻たちだと考えられています。彼女らは人間を誘惑する者で、Druj、欺瞞の使徒です。Jahiは定命の者を邪道へと導き、人間界に不正と悪しき思考を広めます。</t>
    <rPh sb="6" eb="9">
      <t>バイシュンフ</t>
    </rPh>
    <rPh sb="31" eb="32">
      <t>ツマ</t>
    </rPh>
    <rPh sb="36" eb="37">
      <t>カンガ</t>
    </rPh>
    <rPh sb="45" eb="47">
      <t>カノジョ</t>
    </rPh>
    <rPh sb="49" eb="51">
      <t>ニンゲン</t>
    </rPh>
    <rPh sb="52" eb="54">
      <t>ユウワク</t>
    </rPh>
    <rPh sb="56" eb="57">
      <t>モノ</t>
    </rPh>
    <rPh sb="64" eb="66">
      <t>ギマン</t>
    </rPh>
    <rPh sb="67" eb="69">
      <t>シト</t>
    </rPh>
    <rPh sb="77" eb="78">
      <t>ジョウ</t>
    </rPh>
    <rPh sb="78" eb="79">
      <t>ミョウ</t>
    </rPh>
    <rPh sb="80" eb="81">
      <t>モノ</t>
    </rPh>
    <rPh sb="82" eb="84">
      <t>ジャドウ</t>
    </rPh>
    <rPh sb="86" eb="87">
      <t>ミチビ</t>
    </rPh>
    <rPh sb="89" eb="92">
      <t>ニンゲンカイ</t>
    </rPh>
    <rPh sb="93" eb="95">
      <t>フセイ</t>
    </rPh>
    <rPh sb="102" eb="103">
      <t>ヒロ</t>
    </rPh>
    <phoneticPr fontId="1"/>
  </si>
  <si>
    <t>かつてCaelianは、YazadとDaevaとして知られる、神聖なる存在の統治下にありました。それらの下級神たちが、その終わりなき戦いによって世界を脅かした時、彼らは全能者により追放されました。彼らが世界から姿を消したことで、Caelianは独立を得て、自らの王国を形成しましたが、古き神々の記憶は残りました。神秘的な儀式の助けにより、Seraphは追放を迂回し、国を改めて率いてもらうために、古き悪魔的存在を召喚することができます。それらの古代の悪魔の中でも最も強力な者たち、YataとPairikaは、Daevic HeptadやDestructive Spiritの従者です。</t>
    <rPh sb="222" eb="224">
      <t>コダイ</t>
    </rPh>
    <rPh sb="225" eb="227">
      <t>アクマ</t>
    </rPh>
    <rPh sb="228" eb="229">
      <t>ナカ</t>
    </rPh>
    <rPh sb="231" eb="232">
      <t>モット</t>
    </rPh>
    <rPh sb="233" eb="235">
      <t>キョウリョク</t>
    </rPh>
    <rPh sb="236" eb="237">
      <t>モノ</t>
    </rPh>
    <rPh sb="287" eb="289">
      <t>ジュウシャ</t>
    </rPh>
    <phoneticPr fontId="1"/>
  </si>
  <si>
    <t>Drugvantは、悪心の影響下にある、虚偽の人々です。この儀式により、術者は遠方の地に向けて、Destructive Spiritの意思を解き放ちます。欺瞞、不正、そして暴力が州に広がり、その跡にはDaevaがやって来ます。不安度は大幅に増加し、州はならず者とDaevaの軍勢に攻撃されます。</t>
    <rPh sb="10" eb="12">
      <t>アクシン</t>
    </rPh>
    <rPh sb="13" eb="16">
      <t>エイキョウカ</t>
    </rPh>
    <rPh sb="20" eb="22">
      <t>キョギ</t>
    </rPh>
    <rPh sb="23" eb="25">
      <t>ヒトビト</t>
    </rPh>
    <rPh sb="30" eb="32">
      <t>ギシキ</t>
    </rPh>
    <rPh sb="36" eb="37">
      <t>ジュツ</t>
    </rPh>
    <rPh sb="37" eb="38">
      <t>シャ</t>
    </rPh>
    <rPh sb="39" eb="41">
      <t>エンポウ</t>
    </rPh>
    <rPh sb="42" eb="43">
      <t>チ</t>
    </rPh>
    <rPh sb="44" eb="45">
      <t>ム</t>
    </rPh>
    <rPh sb="67" eb="69">
      <t>イシ</t>
    </rPh>
    <rPh sb="70" eb="71">
      <t>ト</t>
    </rPh>
    <rPh sb="72" eb="73">
      <t>ハナ</t>
    </rPh>
    <rPh sb="77" eb="79">
      <t>ギマン</t>
    </rPh>
    <rPh sb="80" eb="82">
      <t>フセイ</t>
    </rPh>
    <rPh sb="86" eb="88">
      <t>ボウリョク</t>
    </rPh>
    <rPh sb="89" eb="90">
      <t>シュウ</t>
    </rPh>
    <rPh sb="91" eb="92">
      <t>ヒロ</t>
    </rPh>
    <rPh sb="97" eb="98">
      <t>アト</t>
    </rPh>
    <rPh sb="109" eb="110">
      <t>キ</t>
    </rPh>
    <rPh sb="113" eb="115">
      <t>フアン</t>
    </rPh>
    <rPh sb="115" eb="116">
      <t>ド</t>
    </rPh>
    <rPh sb="117" eb="119">
      <t>オオハバ</t>
    </rPh>
    <rPh sb="120" eb="122">
      <t>ゾウカ</t>
    </rPh>
    <rPh sb="124" eb="125">
      <t>シュウ</t>
    </rPh>
    <rPh sb="129" eb="130">
      <t>モノ</t>
    </rPh>
    <rPh sb="137" eb="139">
      <t>グンゼイ</t>
    </rPh>
    <rPh sb="140" eb="142">
      <t>コウゲキ</t>
    </rPh>
    <phoneticPr fontId="1"/>
  </si>
  <si>
    <t>Daevic HeptadのGreater Daevaのうちの一体が召喚されます。Lord of Destructionに仕える、莫大な力を持つ悪魔的存在は六体存在します。各Daevaは、その主の一面を象徴します。悪心、凍れる心、抑圧、不満、破壊、そして老化のDaevaが存在します。彼ら全員は、その本質に対応する魔力を持つ、強大な破壊的存在です。彼らがただ存在するだけで、混乱、不安、そして病がその住処に引き起こされます。</t>
    <rPh sb="31" eb="33">
      <t>イッタイ</t>
    </rPh>
    <rPh sb="34" eb="36">
      <t>ショウカン</t>
    </rPh>
    <rPh sb="61" eb="62">
      <t>ツカ</t>
    </rPh>
    <rPh sb="65" eb="67">
      <t>バクダイ</t>
    </rPh>
    <rPh sb="68" eb="69">
      <t>チカラ</t>
    </rPh>
    <rPh sb="70" eb="71">
      <t>モ</t>
    </rPh>
    <rPh sb="72" eb="75">
      <t>アクマテキ</t>
    </rPh>
    <rPh sb="75" eb="77">
      <t>ソンザイ</t>
    </rPh>
    <rPh sb="78" eb="80">
      <t>ロクタイ</t>
    </rPh>
    <rPh sb="80" eb="82">
      <t>ソンザイ</t>
    </rPh>
    <rPh sb="86" eb="87">
      <t>カク</t>
    </rPh>
    <rPh sb="96" eb="97">
      <t>アルジ</t>
    </rPh>
    <rPh sb="98" eb="100">
      <t>イチメン</t>
    </rPh>
    <rPh sb="101" eb="103">
      <t>ショウチョウ</t>
    </rPh>
    <rPh sb="107" eb="109">
      <t>アクシン</t>
    </rPh>
    <rPh sb="110" eb="111">
      <t>コオ</t>
    </rPh>
    <rPh sb="113" eb="114">
      <t>ココロ</t>
    </rPh>
    <rPh sb="115" eb="117">
      <t>ヨクアツ</t>
    </rPh>
    <rPh sb="118" eb="120">
      <t>フマン</t>
    </rPh>
    <rPh sb="121" eb="123">
      <t>ハカイ</t>
    </rPh>
    <rPh sb="127" eb="129">
      <t>ロウカ</t>
    </rPh>
    <rPh sb="136" eb="138">
      <t>ソンザイ</t>
    </rPh>
    <rPh sb="142" eb="143">
      <t>カレ</t>
    </rPh>
    <rPh sb="144" eb="146">
      <t>ゼンイン</t>
    </rPh>
    <rPh sb="150" eb="152">
      <t>ホンシツ</t>
    </rPh>
    <rPh sb="153" eb="155">
      <t>タイオウ</t>
    </rPh>
    <rPh sb="157" eb="159">
      <t>マリョク</t>
    </rPh>
    <rPh sb="160" eb="161">
      <t>モ</t>
    </rPh>
    <rPh sb="163" eb="165">
      <t>キョウダイ</t>
    </rPh>
    <rPh sb="166" eb="169">
      <t>ハカイテキ</t>
    </rPh>
    <rPh sb="169" eb="171">
      <t>ソンザイ</t>
    </rPh>
    <rPh sb="174" eb="175">
      <t>カレ</t>
    </rPh>
    <rPh sb="179" eb="181">
      <t>ソンザイ</t>
    </rPh>
    <rPh sb="187" eb="189">
      <t>コンラン</t>
    </rPh>
    <rPh sb="190" eb="192">
      <t>フアン</t>
    </rPh>
    <rPh sb="196" eb="197">
      <t>ヤマイ</t>
    </rPh>
    <rPh sb="200" eb="202">
      <t>スミカ</t>
    </rPh>
    <rPh sb="203" eb="204">
      <t>ヒ</t>
    </rPh>
    <rPh sb="205" eb="206">
      <t>オ</t>
    </rPh>
    <phoneticPr fontId="1"/>
  </si>
  <si>
    <t>NazcaのCoya、月の娘たちは、天体と、それらの大地との繋がりに関する、非常に優れた学者です。彼女らは、露出した地面に刻まれた巨大な地上絵によって、地球に対する天体の影響力を増幅する術を発見しました。地上絵の呪附が機能している限り、州の魔力と、儀式の射程距離が増幅されます。起動中の地上絵のある州で戦う敵は、より容易に魔法の影響を受け、その魔法抵抗力が低下します。この儀式を詠唱するには、大地を上から見ることができなくてはなりません。それ故、飛行する魔術師だけがこの呪文を詠唱できます。この呪附が機能するためには、地上絵は星の光に晒されていなければならず、そのため荒地でのみ詠唱できます。</t>
    <rPh sb="11" eb="12">
      <t>ツキ</t>
    </rPh>
    <rPh sb="13" eb="14">
      <t>ムスメ</t>
    </rPh>
    <rPh sb="18" eb="20">
      <t>テンタイ</t>
    </rPh>
    <rPh sb="26" eb="28">
      <t>ダイチ</t>
    </rPh>
    <rPh sb="30" eb="31">
      <t>ツナ</t>
    </rPh>
    <rPh sb="34" eb="35">
      <t>カン</t>
    </rPh>
    <rPh sb="38" eb="40">
      <t>ヒジョウ</t>
    </rPh>
    <rPh sb="41" eb="42">
      <t>スグ</t>
    </rPh>
    <rPh sb="44" eb="46">
      <t>ガクシャ</t>
    </rPh>
    <rPh sb="49" eb="51">
      <t>カノジョ</t>
    </rPh>
    <rPh sb="54" eb="56">
      <t>ロシュツ</t>
    </rPh>
    <rPh sb="58" eb="60">
      <t>ジメン</t>
    </rPh>
    <rPh sb="61" eb="62">
      <t>キザ</t>
    </rPh>
    <rPh sb="65" eb="67">
      <t>キョダイ</t>
    </rPh>
    <rPh sb="68" eb="71">
      <t>チジョウエ</t>
    </rPh>
    <rPh sb="79" eb="80">
      <t>タイ</t>
    </rPh>
    <rPh sb="89" eb="91">
      <t>ゾウフク</t>
    </rPh>
    <rPh sb="93" eb="94">
      <t>スベ</t>
    </rPh>
    <rPh sb="95" eb="97">
      <t>ハッケン</t>
    </rPh>
    <rPh sb="102" eb="105">
      <t>チジョウエ</t>
    </rPh>
    <rPh sb="106" eb="107">
      <t>ジュ</t>
    </rPh>
    <rPh sb="107" eb="108">
      <t>フ</t>
    </rPh>
    <rPh sb="109" eb="111">
      <t>キノウ</t>
    </rPh>
    <rPh sb="115" eb="116">
      <t>カギ</t>
    </rPh>
    <rPh sb="118" eb="119">
      <t>シュウ</t>
    </rPh>
    <rPh sb="120" eb="122">
      <t>マリョク</t>
    </rPh>
    <rPh sb="124" eb="126">
      <t>ギシキ</t>
    </rPh>
    <rPh sb="127" eb="129">
      <t>シャテイ</t>
    </rPh>
    <rPh sb="129" eb="131">
      <t>キョリ</t>
    </rPh>
    <rPh sb="132" eb="134">
      <t>ゾウフク</t>
    </rPh>
    <rPh sb="139" eb="142">
      <t>キドウチュウ</t>
    </rPh>
    <rPh sb="143" eb="146">
      <t>チジョウエ</t>
    </rPh>
    <rPh sb="149" eb="150">
      <t>シュウ</t>
    </rPh>
    <rPh sb="151" eb="152">
      <t>タタカ</t>
    </rPh>
    <rPh sb="153" eb="154">
      <t>テキ</t>
    </rPh>
    <rPh sb="158" eb="160">
      <t>ヨウイ</t>
    </rPh>
    <rPh sb="161" eb="163">
      <t>マホウ</t>
    </rPh>
    <rPh sb="164" eb="166">
      <t>エイキョウ</t>
    </rPh>
    <rPh sb="167" eb="168">
      <t>ウ</t>
    </rPh>
    <rPh sb="172" eb="174">
      <t>マホウ</t>
    </rPh>
    <rPh sb="174" eb="176">
      <t>テイコウ</t>
    </rPh>
    <rPh sb="176" eb="177">
      <t>リョク</t>
    </rPh>
    <rPh sb="178" eb="180">
      <t>テイカ</t>
    </rPh>
    <rPh sb="186" eb="188">
      <t>ギシキ</t>
    </rPh>
    <rPh sb="189" eb="191">
      <t>エイショウ</t>
    </rPh>
    <rPh sb="196" eb="198">
      <t>ダイチ</t>
    </rPh>
    <rPh sb="199" eb="200">
      <t>ウエ</t>
    </rPh>
    <rPh sb="202" eb="203">
      <t>ミ</t>
    </rPh>
    <rPh sb="221" eb="222">
      <t>ユエ</t>
    </rPh>
    <rPh sb="223" eb="225">
      <t>ヒコウ</t>
    </rPh>
    <rPh sb="227" eb="230">
      <t>マジュツシ</t>
    </rPh>
    <rPh sb="235" eb="237">
      <t>ジュモン</t>
    </rPh>
    <rPh sb="238" eb="240">
      <t>エイショウ</t>
    </rPh>
    <rPh sb="247" eb="248">
      <t>ジュ</t>
    </rPh>
    <rPh sb="248" eb="249">
      <t>フ</t>
    </rPh>
    <rPh sb="250" eb="252">
      <t>キノウ</t>
    </rPh>
    <rPh sb="259" eb="262">
      <t>チジョウエ</t>
    </rPh>
    <rPh sb="263" eb="264">
      <t>ホシ</t>
    </rPh>
    <rPh sb="265" eb="266">
      <t>ヒカリ</t>
    </rPh>
    <rPh sb="267" eb="268">
      <t>サラ</t>
    </rPh>
    <rPh sb="284" eb="286">
      <t>アレチ</t>
    </rPh>
    <rPh sb="289" eb="291">
      <t>エイショウ</t>
    </rPh>
    <phoneticPr fontId="1"/>
  </si>
  <si>
    <t>コンドルは、Nazcaの民から神聖視されます。彼らは太陽の伝令、嵐の先触れと見なされます。他のいかなる鳥も彼らほどの高さを舞うことはできず、それゆえコンドルの斥候は殆ど発見されず、捕らえるのはほぼ不可能です。この儀式により、術者はコンドルの全てを見抜く目を借り受け、占術のためにこの神聖なる鳥を遠方の州へと派遣します。</t>
    <rPh sb="12" eb="13">
      <t>タミ</t>
    </rPh>
    <rPh sb="15" eb="18">
      <t>シンセイシ</t>
    </rPh>
    <rPh sb="23" eb="24">
      <t>カレ</t>
    </rPh>
    <rPh sb="26" eb="28">
      <t>タイヨウ</t>
    </rPh>
    <rPh sb="29" eb="31">
      <t>デンレイ</t>
    </rPh>
    <rPh sb="32" eb="33">
      <t>アラシ</t>
    </rPh>
    <rPh sb="34" eb="36">
      <t>サキブ</t>
    </rPh>
    <rPh sb="38" eb="39">
      <t>ミ</t>
    </rPh>
    <rPh sb="45" eb="46">
      <t>ホカ</t>
    </rPh>
    <rPh sb="51" eb="52">
      <t>トリ</t>
    </rPh>
    <rPh sb="53" eb="54">
      <t>カレ</t>
    </rPh>
    <rPh sb="58" eb="59">
      <t>タカ</t>
    </rPh>
    <rPh sb="61" eb="62">
      <t>マ</t>
    </rPh>
    <rPh sb="79" eb="81">
      <t>セッコウ</t>
    </rPh>
    <rPh sb="82" eb="83">
      <t>ホトン</t>
    </rPh>
    <rPh sb="84" eb="86">
      <t>ハッケン</t>
    </rPh>
    <rPh sb="90" eb="91">
      <t>ト</t>
    </rPh>
    <rPh sb="98" eb="101">
      <t>フカノウ</t>
    </rPh>
    <rPh sb="106" eb="108">
      <t>ギシキ</t>
    </rPh>
    <rPh sb="112" eb="113">
      <t>ジュツ</t>
    </rPh>
    <rPh sb="113" eb="114">
      <t>シャ</t>
    </rPh>
    <rPh sb="120" eb="121">
      <t>スベ</t>
    </rPh>
    <rPh sb="123" eb="125">
      <t>ミヌ</t>
    </rPh>
    <rPh sb="126" eb="127">
      <t>メ</t>
    </rPh>
    <rPh sb="128" eb="129">
      <t>カ</t>
    </rPh>
    <rPh sb="130" eb="131">
      <t>ウ</t>
    </rPh>
    <rPh sb="133" eb="135">
      <t>センジュツ</t>
    </rPh>
    <rPh sb="141" eb="143">
      <t>シンセイ</t>
    </rPh>
    <rPh sb="145" eb="146">
      <t>トリ</t>
    </rPh>
    <rPh sb="147" eb="149">
      <t>エンポウ</t>
    </rPh>
    <rPh sb="150" eb="151">
      <t>シュウ</t>
    </rPh>
    <rPh sb="153" eb="155">
      <t>ハケン</t>
    </rPh>
    <phoneticPr fontId="1"/>
  </si>
  <si>
    <t>コンドルは、Nazcaの民から神聖視されます。この神聖なる鳥は、Sun Kingにより、軍や巡回の支援のために時々召喚されます。彼らは太陽の伝令、嵐の先触れと見なされます。他のいかなる鳥も彼らほどの高さを舞うことはできず、それゆえコンドルの斥候は殆ど発見されず、捕らえるのはほぼ不可能です。</t>
    <rPh sb="25" eb="27">
      <t>シンセイ</t>
    </rPh>
    <rPh sb="29" eb="30">
      <t>トリ</t>
    </rPh>
    <rPh sb="44" eb="45">
      <t>グン</t>
    </rPh>
    <rPh sb="46" eb="48">
      <t>ジュンカイ</t>
    </rPh>
    <rPh sb="49" eb="51">
      <t>シエン</t>
    </rPh>
    <rPh sb="55" eb="57">
      <t>トキドキ</t>
    </rPh>
    <rPh sb="57" eb="59">
      <t>ショウカン</t>
    </rPh>
    <phoneticPr fontId="1"/>
  </si>
  <si>
    <t>「神聖なる者」Huacaは、初期の時代の半神であり、Nazcanの祖先です。彼らの勢力は、先代の全能者によって打ち砕かれ、その多くは遥か昔に天球へと逃げました。神秘的な儀式の助けにより、Coyaは追放を迂回し、国を改めて率いてもらうために、祖先たる神格を召喚することを試みます。Huacaは翼持つ天使的存在で、神聖な輝ける霊気に包まれています。この呪文がHuaca Headdressを着用した魔術師によって詠唱された場合、さらに二体のHuacaが現れます。</t>
    <rPh sb="1" eb="3">
      <t>シンセイ</t>
    </rPh>
    <rPh sb="5" eb="6">
      <t>モノ</t>
    </rPh>
    <rPh sb="14" eb="16">
      <t>ショキ</t>
    </rPh>
    <rPh sb="17" eb="19">
      <t>ジダイ</t>
    </rPh>
    <rPh sb="20" eb="22">
      <t>ハンシン</t>
    </rPh>
    <rPh sb="33" eb="35">
      <t>ソセン</t>
    </rPh>
    <rPh sb="38" eb="39">
      <t>カレ</t>
    </rPh>
    <rPh sb="41" eb="43">
      <t>セイリョク</t>
    </rPh>
    <rPh sb="45" eb="47">
      <t>センダイ</t>
    </rPh>
    <rPh sb="48" eb="50">
      <t>ゼンノウ</t>
    </rPh>
    <rPh sb="50" eb="51">
      <t>シャ</t>
    </rPh>
    <rPh sb="55" eb="56">
      <t>ウ</t>
    </rPh>
    <rPh sb="57" eb="58">
      <t>クダ</t>
    </rPh>
    <rPh sb="63" eb="64">
      <t>オオ</t>
    </rPh>
    <rPh sb="66" eb="67">
      <t>ハル</t>
    </rPh>
    <rPh sb="68" eb="69">
      <t>ムカシ</t>
    </rPh>
    <rPh sb="70" eb="72">
      <t>テンキュウ</t>
    </rPh>
    <rPh sb="74" eb="75">
      <t>ニ</t>
    </rPh>
    <rPh sb="120" eb="122">
      <t>ソセン</t>
    </rPh>
    <rPh sb="124" eb="126">
      <t>シンカク</t>
    </rPh>
    <rPh sb="145" eb="146">
      <t>ツバサ</t>
    </rPh>
    <rPh sb="146" eb="147">
      <t>モ</t>
    </rPh>
    <rPh sb="148" eb="151">
      <t>テンシテキ</t>
    </rPh>
    <rPh sb="151" eb="153">
      <t>ソンザイ</t>
    </rPh>
    <rPh sb="155" eb="157">
      <t>シンセイ</t>
    </rPh>
    <rPh sb="158" eb="159">
      <t>カガヤ</t>
    </rPh>
    <rPh sb="161" eb="163">
      <t>レイキ</t>
    </rPh>
    <rPh sb="164" eb="165">
      <t>ツツ</t>
    </rPh>
    <rPh sb="174" eb="176">
      <t>ジュモン</t>
    </rPh>
    <rPh sb="193" eb="195">
      <t>チャクヨウ</t>
    </rPh>
    <rPh sb="197" eb="200">
      <t>マジュツシ</t>
    </rPh>
    <rPh sb="204" eb="206">
      <t>エイショウ</t>
    </rPh>
    <rPh sb="209" eb="211">
      <t>バアイ</t>
    </rPh>
    <rPh sb="215" eb="217">
      <t>ニタイ</t>
    </rPh>
    <rPh sb="224" eb="225">
      <t>アラワ</t>
    </rPh>
    <phoneticPr fontId="1"/>
  </si>
  <si>
    <t>Supayaは、Nazcanの祖先である半神、Huacaの霊です。彼らの肉体は、Nazcanがその死者たちを木乃伊にし始める遥か前に朽ち果てましたが、祖先の魂はまだ強大な魔術師によって召喚できます。Huacaの霊は、その神聖なる輝きを失いましたが、今も神聖な存在として尊ばれます。Supayaは霊的な存在で、平凡な武器で傷付けるのは困難です。この呪文がHuaca Headdressを着用した魔術師によって詠唱された場合、さらに二体のSupayaが現れます。</t>
    <rPh sb="15" eb="17">
      <t>ソセン</t>
    </rPh>
    <rPh sb="20" eb="22">
      <t>ハンシン</t>
    </rPh>
    <rPh sb="29" eb="30">
      <t>レイ</t>
    </rPh>
    <rPh sb="33" eb="34">
      <t>カレ</t>
    </rPh>
    <rPh sb="36" eb="38">
      <t>ニクタイ</t>
    </rPh>
    <rPh sb="49" eb="51">
      <t>シシャ</t>
    </rPh>
    <rPh sb="54" eb="57">
      <t>ミイラ</t>
    </rPh>
    <rPh sb="59" eb="60">
      <t>ハジ</t>
    </rPh>
    <rPh sb="62" eb="63">
      <t>ハル</t>
    </rPh>
    <rPh sb="64" eb="65">
      <t>マエ</t>
    </rPh>
    <rPh sb="66" eb="67">
      <t>ク</t>
    </rPh>
    <rPh sb="68" eb="69">
      <t>ハ</t>
    </rPh>
    <rPh sb="75" eb="77">
      <t>ソセン</t>
    </rPh>
    <rPh sb="78" eb="79">
      <t>タマシイ</t>
    </rPh>
    <rPh sb="82" eb="84">
      <t>キョウダイ</t>
    </rPh>
    <rPh sb="85" eb="88">
      <t>マジュツシ</t>
    </rPh>
    <rPh sb="92" eb="94">
      <t>ショウカン</t>
    </rPh>
    <rPh sb="105" eb="106">
      <t>レイ</t>
    </rPh>
    <rPh sb="110" eb="112">
      <t>シンセイ</t>
    </rPh>
    <rPh sb="114" eb="115">
      <t>カガヤ</t>
    </rPh>
    <rPh sb="117" eb="118">
      <t>ウシナ</t>
    </rPh>
    <rPh sb="124" eb="125">
      <t>イマ</t>
    </rPh>
    <rPh sb="126" eb="128">
      <t>シンセイ</t>
    </rPh>
    <rPh sb="129" eb="131">
      <t>ソンザイ</t>
    </rPh>
    <rPh sb="134" eb="135">
      <t>トウト</t>
    </rPh>
    <rPh sb="147" eb="149">
      <t>レイテキ</t>
    </rPh>
    <rPh sb="150" eb="152">
      <t>ソンザイ</t>
    </rPh>
    <rPh sb="154" eb="156">
      <t>ヘイボン</t>
    </rPh>
    <rPh sb="157" eb="159">
      <t>ブキ</t>
    </rPh>
    <rPh sb="160" eb="162">
      <t>キズツ</t>
    </rPh>
    <rPh sb="166" eb="168">
      <t>コンナン</t>
    </rPh>
    <phoneticPr fontId="1"/>
  </si>
  <si>
    <t>術者は、天のHarbingerと接触します。Harbingerは、アンデッドを神聖なる怒りで吹き飛ばす、天の角笛で武装した、強力な天使です。この天使はまた、風の魔法に長け、また聖職者の力も持ちます。</t>
    <rPh sb="0" eb="1">
      <t>ジュツ</t>
    </rPh>
    <rPh sb="1" eb="2">
      <t>シャ</t>
    </rPh>
    <rPh sb="4" eb="5">
      <t>テン</t>
    </rPh>
    <rPh sb="16" eb="18">
      <t>セッショク</t>
    </rPh>
    <rPh sb="39" eb="41">
      <t>シンセイ</t>
    </rPh>
    <rPh sb="43" eb="44">
      <t>イカ</t>
    </rPh>
    <rPh sb="46" eb="47">
      <t>フ</t>
    </rPh>
    <rPh sb="48" eb="49">
      <t>ト</t>
    </rPh>
    <rPh sb="52" eb="53">
      <t>テン</t>
    </rPh>
    <rPh sb="54" eb="56">
      <t>ツノブエ</t>
    </rPh>
    <rPh sb="57" eb="59">
      <t>ブソウ</t>
    </rPh>
    <rPh sb="62" eb="64">
      <t>キョウリョク</t>
    </rPh>
    <rPh sb="65" eb="67">
      <t>テンシ</t>
    </rPh>
    <rPh sb="72" eb="74">
      <t>テンシ</t>
    </rPh>
    <rPh sb="78" eb="79">
      <t>カゼ</t>
    </rPh>
    <rPh sb="80" eb="82">
      <t>マホウ</t>
    </rPh>
    <rPh sb="83" eb="84">
      <t>タ</t>
    </rPh>
    <rPh sb="88" eb="91">
      <t>セイショクシャ</t>
    </rPh>
    <rPh sb="92" eb="93">
      <t>チカラ</t>
    </rPh>
    <rPh sb="94" eb="95">
      <t>モ</t>
    </rPh>
    <phoneticPr fontId="1"/>
  </si>
  <si>
    <t>術者はArch Angelと接触し、その助けを乞います。Arch Angelには、六体の天使の軍勢が同行し、遠方の州に現れるかもしれません。燃える剣で武装したArch Angelは、強力な火の魔術師であり聖職者でもあります。</t>
    <rPh sb="0" eb="1">
      <t>ジュツ</t>
    </rPh>
    <rPh sb="1" eb="2">
      <t>シャ</t>
    </rPh>
    <rPh sb="14" eb="16">
      <t>セッショク</t>
    </rPh>
    <rPh sb="20" eb="21">
      <t>タス</t>
    </rPh>
    <rPh sb="23" eb="24">
      <t>コ</t>
    </rPh>
    <rPh sb="41" eb="43">
      <t>ロクタイ</t>
    </rPh>
    <rPh sb="44" eb="46">
      <t>テンシ</t>
    </rPh>
    <rPh sb="47" eb="49">
      <t>グンゼイ</t>
    </rPh>
    <rPh sb="50" eb="52">
      <t>ドウコウ</t>
    </rPh>
    <rPh sb="54" eb="56">
      <t>エンポウ</t>
    </rPh>
    <rPh sb="57" eb="58">
      <t>シュウ</t>
    </rPh>
    <rPh sb="59" eb="60">
      <t>アラワ</t>
    </rPh>
    <rPh sb="70" eb="71">
      <t>モ</t>
    </rPh>
    <rPh sb="73" eb="74">
      <t>ケン</t>
    </rPh>
    <rPh sb="75" eb="77">
      <t>ブソウ</t>
    </rPh>
    <rPh sb="91" eb="93">
      <t>キョウリョク</t>
    </rPh>
    <rPh sb="94" eb="95">
      <t>ヒ</t>
    </rPh>
    <rPh sb="96" eb="99">
      <t>マジュツシ</t>
    </rPh>
    <rPh sb="102" eb="105">
      <t>セイショクシャ</t>
    </rPh>
    <phoneticPr fontId="1"/>
  </si>
  <si>
    <t>この呪文は、彼が神位請求者を助け、全ての偽りの請求者を罰することができるように、天からAngel of Furyを降臨させます。</t>
    <rPh sb="2" eb="4">
      <t>ジュモン</t>
    </rPh>
    <rPh sb="6" eb="7">
      <t>カレ</t>
    </rPh>
    <rPh sb="8" eb="10">
      <t>シンイ</t>
    </rPh>
    <rPh sb="10" eb="13">
      <t>セイキュウシャ</t>
    </rPh>
    <rPh sb="14" eb="15">
      <t>タス</t>
    </rPh>
    <rPh sb="17" eb="18">
      <t>スベ</t>
    </rPh>
    <rPh sb="20" eb="21">
      <t>イツワ</t>
    </rPh>
    <rPh sb="23" eb="26">
      <t>セイキュウシャ</t>
    </rPh>
    <rPh sb="27" eb="28">
      <t>バッ</t>
    </rPh>
    <rPh sb="40" eb="41">
      <t>テン</t>
    </rPh>
    <rPh sb="57" eb="59">
      <t>コウリン</t>
    </rPh>
    <phoneticPr fontId="1"/>
  </si>
  <si>
    <t>術者は、彼が神位請求者に仕えることができるように、天からSeraphを降臨させます。Seraphには、天使の聖歌隊が同行しています。</t>
    <rPh sb="0" eb="1">
      <t>ジュツ</t>
    </rPh>
    <rPh sb="1" eb="2">
      <t>シャ</t>
    </rPh>
    <rPh sb="4" eb="5">
      <t>カレ</t>
    </rPh>
    <rPh sb="6" eb="8">
      <t>シンイ</t>
    </rPh>
    <rPh sb="8" eb="11">
      <t>セイキュウシャ</t>
    </rPh>
    <rPh sb="12" eb="13">
      <t>ツカ</t>
    </rPh>
    <rPh sb="25" eb="26">
      <t>テン</t>
    </rPh>
    <rPh sb="35" eb="37">
      <t>コウリン</t>
    </rPh>
    <rPh sb="51" eb="53">
      <t>テンシ</t>
    </rPh>
    <rPh sb="54" eb="57">
      <t>セイカタイ</t>
    </rPh>
    <rPh sb="58" eb="60">
      <t>ドウコウ</t>
    </rPh>
    <phoneticPr fontId="1"/>
  </si>
  <si>
    <t>Diabolistは、Demon Jesterを召喚し、契約を結びます。Demon Jesterは、捻じ曲がった体と羽を持つ、下等な悪魔です。他のDevilと異なり、彼らは火炎耐性を持ちません。</t>
    <rPh sb="24" eb="26">
      <t>ショウカン</t>
    </rPh>
    <rPh sb="28" eb="30">
      <t>ケイヤク</t>
    </rPh>
    <rPh sb="31" eb="32">
      <t>ムス</t>
    </rPh>
    <rPh sb="50" eb="51">
      <t>ネ</t>
    </rPh>
    <rPh sb="52" eb="53">
      <t>マ</t>
    </rPh>
    <rPh sb="56" eb="57">
      <t>カラダ</t>
    </rPh>
    <rPh sb="58" eb="59">
      <t>ハネ</t>
    </rPh>
    <rPh sb="60" eb="61">
      <t>モ</t>
    </rPh>
    <rPh sb="63" eb="65">
      <t>カトウ</t>
    </rPh>
    <rPh sb="66" eb="68">
      <t>アクマ</t>
    </rPh>
    <rPh sb="71" eb="72">
      <t>ホカ</t>
    </rPh>
    <rPh sb="79" eb="80">
      <t>コト</t>
    </rPh>
    <rPh sb="83" eb="84">
      <t>カレ</t>
    </rPh>
    <rPh sb="86" eb="88">
      <t>カエン</t>
    </rPh>
    <rPh sb="88" eb="90">
      <t>タイセイ</t>
    </rPh>
    <rPh sb="91" eb="92">
      <t>モ</t>
    </rPh>
    <phoneticPr fontId="1"/>
  </si>
  <si>
    <t>十分な血を犠牲とすることで、術者はFallen Angelの地獄の牢獄を粉砕し、彼が再び地球へと昇ることを可能とします。Fallen Angelはその解放者に快く仕え、彼の目的のために全力を尽くします。この天使は、その堕天の前には、強力な火の魔法の使い手でした。今では、彼は血の魔法の用法も習得しています。</t>
    <rPh sb="0" eb="2">
      <t>ジュウブン</t>
    </rPh>
    <rPh sb="3" eb="4">
      <t>ケツ</t>
    </rPh>
    <rPh sb="5" eb="7">
      <t>ギセイ</t>
    </rPh>
    <rPh sb="14" eb="15">
      <t>ジュツ</t>
    </rPh>
    <rPh sb="15" eb="16">
      <t>シャ</t>
    </rPh>
    <rPh sb="30" eb="32">
      <t>ジゴク</t>
    </rPh>
    <rPh sb="33" eb="35">
      <t>ロウゴク</t>
    </rPh>
    <rPh sb="36" eb="38">
      <t>フンサイ</t>
    </rPh>
    <rPh sb="40" eb="41">
      <t>カレ</t>
    </rPh>
    <rPh sb="42" eb="43">
      <t>フタタ</t>
    </rPh>
    <rPh sb="44" eb="46">
      <t>チキュウ</t>
    </rPh>
    <rPh sb="48" eb="49">
      <t>ノボ</t>
    </rPh>
    <rPh sb="53" eb="55">
      <t>カノウ</t>
    </rPh>
    <rPh sb="75" eb="77">
      <t>カイホウ</t>
    </rPh>
    <rPh sb="77" eb="78">
      <t>シャ</t>
    </rPh>
    <rPh sb="79" eb="80">
      <t>ココロヨ</t>
    </rPh>
    <rPh sb="81" eb="82">
      <t>ツカ</t>
    </rPh>
    <rPh sb="84" eb="85">
      <t>カレ</t>
    </rPh>
    <rPh sb="86" eb="88">
      <t>モクテキ</t>
    </rPh>
    <rPh sb="92" eb="94">
      <t>ゼンリョク</t>
    </rPh>
    <rPh sb="95" eb="96">
      <t>ツ</t>
    </rPh>
    <rPh sb="103" eb="105">
      <t>テンシ</t>
    </rPh>
    <rPh sb="109" eb="110">
      <t>ダ</t>
    </rPh>
    <rPh sb="110" eb="111">
      <t>テン</t>
    </rPh>
    <rPh sb="112" eb="113">
      <t>マエ</t>
    </rPh>
    <rPh sb="116" eb="118">
      <t>キョウリョク</t>
    </rPh>
    <rPh sb="119" eb="120">
      <t>ヒ</t>
    </rPh>
    <rPh sb="121" eb="123">
      <t>マホウ</t>
    </rPh>
    <rPh sb="124" eb="125">
      <t>ツカ</t>
    </rPh>
    <rPh sb="126" eb="127">
      <t>テ</t>
    </rPh>
    <rPh sb="131" eb="132">
      <t>イマ</t>
    </rPh>
    <rPh sb="135" eb="136">
      <t>カレ</t>
    </rPh>
    <rPh sb="137" eb="138">
      <t>ケツ</t>
    </rPh>
    <rPh sb="139" eb="141">
      <t>マホウ</t>
    </rPh>
    <rPh sb="142" eb="144">
      <t>ヨウホウ</t>
    </rPh>
    <rPh sb="145" eb="147">
      <t>シュウトク</t>
    </rPh>
    <phoneticPr fontId="1"/>
  </si>
  <si>
    <t>術者は、その戦いを援護させるため、Valkyrieの集団を召喚します。ValkyrieはVanの女性で、幻術で人間たちを欺く技能を持ちます。Valkyrieは、古代に彼女らを死の伝令として用いた死せる神によって、飛行能力を与えられました。Valkyrieは、今もその飛行能力を保持しています。彼女らは武装し、戦いの準備ができた状態で召喚されます。</t>
    <rPh sb="0" eb="1">
      <t>ジュツ</t>
    </rPh>
    <rPh sb="1" eb="2">
      <t>シャ</t>
    </rPh>
    <rPh sb="6" eb="7">
      <t>タタカ</t>
    </rPh>
    <rPh sb="9" eb="11">
      <t>エンゴ</t>
    </rPh>
    <rPh sb="26" eb="28">
      <t>シュウダン</t>
    </rPh>
    <rPh sb="29" eb="31">
      <t>ショウカン</t>
    </rPh>
    <rPh sb="48" eb="50">
      <t>ジョセイ</t>
    </rPh>
    <rPh sb="52" eb="54">
      <t>ゲンジュツ</t>
    </rPh>
    <rPh sb="55" eb="57">
      <t>ニンゲン</t>
    </rPh>
    <rPh sb="60" eb="61">
      <t>アザム</t>
    </rPh>
    <rPh sb="62" eb="64">
      <t>ギノウ</t>
    </rPh>
    <rPh sb="65" eb="66">
      <t>モ</t>
    </rPh>
    <rPh sb="80" eb="82">
      <t>コダイ</t>
    </rPh>
    <rPh sb="83" eb="85">
      <t>カノジョ</t>
    </rPh>
    <rPh sb="87" eb="88">
      <t>シ</t>
    </rPh>
    <rPh sb="89" eb="91">
      <t>デンレイ</t>
    </rPh>
    <rPh sb="94" eb="95">
      <t>モチ</t>
    </rPh>
    <rPh sb="97" eb="98">
      <t>シ</t>
    </rPh>
    <rPh sb="100" eb="101">
      <t>カミ</t>
    </rPh>
    <rPh sb="106" eb="108">
      <t>ヒコウ</t>
    </rPh>
    <rPh sb="108" eb="110">
      <t>ノウリョク</t>
    </rPh>
    <rPh sb="111" eb="112">
      <t>アタ</t>
    </rPh>
    <rPh sb="129" eb="130">
      <t>イマ</t>
    </rPh>
    <rPh sb="133" eb="135">
      <t>ヒコウ</t>
    </rPh>
    <rPh sb="135" eb="137">
      <t>ノウリョク</t>
    </rPh>
    <rPh sb="138" eb="140">
      <t>ホジ</t>
    </rPh>
    <rPh sb="146" eb="148">
      <t>カノジョ</t>
    </rPh>
    <rPh sb="150" eb="152">
      <t>ブソウ</t>
    </rPh>
    <rPh sb="154" eb="155">
      <t>タタカ</t>
    </rPh>
    <rPh sb="157" eb="159">
      <t>ジュンビ</t>
    </rPh>
    <rPh sb="163" eb="165">
      <t>ジョウタイ</t>
    </rPh>
    <rPh sb="166" eb="168">
      <t>ショウカン</t>
    </rPh>
    <phoneticPr fontId="1"/>
  </si>
  <si>
    <t>Draugは、肉体を持つVanのアンデッドです。彼らは非常に強力で、その大きさを意のままに、あるいは傷付いた際に変えることができます。Draugは腐敗した肉の悪臭を放ち、氷のように冷たい風に包まれています。この儀式により、少数のDraugは、その塚を離れ、国の敵を殺すよう強要されます。</t>
    <rPh sb="7" eb="9">
      <t>ニクタイ</t>
    </rPh>
    <rPh sb="10" eb="11">
      <t>モ</t>
    </rPh>
    <rPh sb="24" eb="25">
      <t>カレ</t>
    </rPh>
    <rPh sb="27" eb="29">
      <t>ヒジョウ</t>
    </rPh>
    <rPh sb="30" eb="32">
      <t>キョウリョク</t>
    </rPh>
    <rPh sb="36" eb="37">
      <t>オオ</t>
    </rPh>
    <rPh sb="40" eb="41">
      <t>イ</t>
    </rPh>
    <rPh sb="50" eb="52">
      <t>キズツ</t>
    </rPh>
    <rPh sb="54" eb="55">
      <t>サイ</t>
    </rPh>
    <rPh sb="56" eb="57">
      <t>カ</t>
    </rPh>
    <rPh sb="73" eb="75">
      <t>フハイ</t>
    </rPh>
    <rPh sb="77" eb="78">
      <t>ニク</t>
    </rPh>
    <rPh sb="79" eb="81">
      <t>アクシュウ</t>
    </rPh>
    <rPh sb="82" eb="83">
      <t>ハナ</t>
    </rPh>
    <rPh sb="85" eb="86">
      <t>コオリ</t>
    </rPh>
    <rPh sb="95" eb="96">
      <t>ツツ</t>
    </rPh>
    <rPh sb="105" eb="107">
      <t>ギシキ</t>
    </rPh>
    <rPh sb="111" eb="113">
      <t>ショウスウ</t>
    </rPh>
    <rPh sb="123" eb="124">
      <t>ツカ</t>
    </rPh>
    <rPh sb="125" eb="126">
      <t>ハナ</t>
    </rPh>
    <rPh sb="128" eb="129">
      <t>クニ</t>
    </rPh>
    <rPh sb="130" eb="131">
      <t>テキ</t>
    </rPh>
    <rPh sb="132" eb="133">
      <t>コロ</t>
    </rPh>
    <rPh sb="136" eb="138">
      <t>キョウヨウ</t>
    </rPh>
    <phoneticPr fontId="1"/>
  </si>
  <si>
    <t>術者は墓地に旅し、Glosoとして知られる忌まわしき雌豚を召喚して、それを彼に従わせます。Gloso、またはGlow Sowは、光る目と、剃刀のように鋭い剛毛を持つ、恐ろしい闇の猪です。彼女らは古代の墳墓や墓地に住み、墓石に擦り付けることで、その剛毛を研ぎ澄ましています。Glosoは標的に向けて走り、その背の剛毛で敵を切り裂くことで戦います。</t>
    <rPh sb="0" eb="1">
      <t>ジュツ</t>
    </rPh>
    <rPh sb="1" eb="2">
      <t>シャ</t>
    </rPh>
    <rPh sb="3" eb="5">
      <t>ボチ</t>
    </rPh>
    <rPh sb="6" eb="7">
      <t>タビ</t>
    </rPh>
    <rPh sb="17" eb="18">
      <t>シ</t>
    </rPh>
    <rPh sb="21" eb="22">
      <t>イ</t>
    </rPh>
    <rPh sb="26" eb="27">
      <t>メス</t>
    </rPh>
    <rPh sb="27" eb="28">
      <t>ブタ</t>
    </rPh>
    <rPh sb="29" eb="31">
      <t>ショウカン</t>
    </rPh>
    <rPh sb="37" eb="38">
      <t>カレ</t>
    </rPh>
    <rPh sb="39" eb="40">
      <t>シタガ</t>
    </rPh>
    <rPh sb="64" eb="65">
      <t>ヒカ</t>
    </rPh>
    <rPh sb="66" eb="67">
      <t>メ</t>
    </rPh>
    <rPh sb="69" eb="71">
      <t>カミソリ</t>
    </rPh>
    <rPh sb="75" eb="76">
      <t>スルド</t>
    </rPh>
    <rPh sb="77" eb="79">
      <t>ゴウモウ</t>
    </rPh>
    <rPh sb="80" eb="81">
      <t>モ</t>
    </rPh>
    <rPh sb="83" eb="84">
      <t>オソ</t>
    </rPh>
    <rPh sb="87" eb="88">
      <t>ヤミ</t>
    </rPh>
    <rPh sb="89" eb="90">
      <t>イノシシ</t>
    </rPh>
    <rPh sb="93" eb="95">
      <t>カノジョ</t>
    </rPh>
    <rPh sb="97" eb="99">
      <t>コダイ</t>
    </rPh>
    <rPh sb="100" eb="102">
      <t>フンボ</t>
    </rPh>
    <rPh sb="103" eb="105">
      <t>ボチ</t>
    </rPh>
    <rPh sb="106" eb="107">
      <t>ス</t>
    </rPh>
    <rPh sb="109" eb="111">
      <t>ハカイシ</t>
    </rPh>
    <rPh sb="112" eb="113">
      <t>コス</t>
    </rPh>
    <rPh sb="114" eb="115">
      <t>ツ</t>
    </rPh>
    <rPh sb="123" eb="125">
      <t>ゴウモウ</t>
    </rPh>
    <rPh sb="126" eb="127">
      <t>ト</t>
    </rPh>
    <rPh sb="128" eb="129">
      <t>ス</t>
    </rPh>
    <rPh sb="142" eb="144">
      <t>ヒョウテキ</t>
    </rPh>
    <rPh sb="145" eb="146">
      <t>ム</t>
    </rPh>
    <rPh sb="148" eb="149">
      <t>ハシ</t>
    </rPh>
    <rPh sb="153" eb="154">
      <t>セ</t>
    </rPh>
    <rPh sb="155" eb="157">
      <t>ゴウモウ</t>
    </rPh>
    <rPh sb="158" eb="159">
      <t>テキ</t>
    </rPh>
    <rPh sb="160" eb="161">
      <t>キ</t>
    </rPh>
    <rPh sb="162" eb="163">
      <t>サ</t>
    </rPh>
    <rPh sb="167" eb="168">
      <t>タタカ</t>
    </rPh>
    <phoneticPr fontId="1"/>
  </si>
  <si>
    <t>術者は、Jotunの森を徘徊する、巨大な狼の群れを召喚します。この狼は神聖視され、その遠吠えは巨人さえも怯えさせることができます。</t>
    <rPh sb="0" eb="1">
      <t>ジュツ</t>
    </rPh>
    <rPh sb="1" eb="2">
      <t>シャ</t>
    </rPh>
    <rPh sb="10" eb="11">
      <t>モリ</t>
    </rPh>
    <rPh sb="12" eb="14">
      <t>ハイカイ</t>
    </rPh>
    <rPh sb="17" eb="19">
      <t>キョダイ</t>
    </rPh>
    <rPh sb="20" eb="21">
      <t>オオカミ</t>
    </rPh>
    <rPh sb="22" eb="23">
      <t>ム</t>
    </rPh>
    <rPh sb="25" eb="27">
      <t>ショウカン</t>
    </rPh>
    <rPh sb="33" eb="34">
      <t>オオカミ</t>
    </rPh>
    <rPh sb="35" eb="38">
      <t>シンセイシ</t>
    </rPh>
    <rPh sb="43" eb="45">
      <t>トオボ</t>
    </rPh>
    <rPh sb="47" eb="49">
      <t>キョジン</t>
    </rPh>
    <rPh sb="52" eb="53">
      <t>オビ</t>
    </rPh>
    <phoneticPr fontId="1"/>
  </si>
  <si>
    <t>術者は、穢れ無き処女の血を捧げ、古きRimtursar、恐るべき力を持つ古代の巨人にしてJotunの祖先を、目覚めさせようと試みます。この巨人はゆっくりと目覚めますが、その存在は吹雪、狼の襲撃、そして極寒を世界中に引き起こします。Illwinterは全ての兆候の中でも最も恐れられ、世界中で不安度が増加します。この呪文は、誰かが解呪する、あるいは術者が死ぬまで持続します。</t>
    <rPh sb="0" eb="1">
      <t>ジュツ</t>
    </rPh>
    <rPh sb="1" eb="2">
      <t>シャ</t>
    </rPh>
    <rPh sb="4" eb="5">
      <t>ケガ</t>
    </rPh>
    <rPh sb="6" eb="7">
      <t>ナ</t>
    </rPh>
    <rPh sb="8" eb="10">
      <t>ショジョ</t>
    </rPh>
    <rPh sb="11" eb="12">
      <t>ケツ</t>
    </rPh>
    <rPh sb="13" eb="14">
      <t>ササ</t>
    </rPh>
    <rPh sb="16" eb="17">
      <t>フル</t>
    </rPh>
    <rPh sb="28" eb="29">
      <t>オソ</t>
    </rPh>
    <rPh sb="32" eb="33">
      <t>チカラ</t>
    </rPh>
    <rPh sb="34" eb="35">
      <t>モ</t>
    </rPh>
    <rPh sb="36" eb="38">
      <t>コダイ</t>
    </rPh>
    <rPh sb="39" eb="41">
      <t>キョジン</t>
    </rPh>
    <rPh sb="50" eb="52">
      <t>ソセン</t>
    </rPh>
    <rPh sb="54" eb="56">
      <t>メザ</t>
    </rPh>
    <rPh sb="62" eb="63">
      <t>ココロ</t>
    </rPh>
    <rPh sb="69" eb="71">
      <t>キョジン</t>
    </rPh>
    <rPh sb="77" eb="79">
      <t>メザ</t>
    </rPh>
    <rPh sb="86" eb="88">
      <t>ソンザイ</t>
    </rPh>
    <rPh sb="89" eb="91">
      <t>フブキ</t>
    </rPh>
    <rPh sb="92" eb="93">
      <t>オオカミ</t>
    </rPh>
    <rPh sb="94" eb="96">
      <t>シュウゲキ</t>
    </rPh>
    <rPh sb="100" eb="102">
      <t>ゴッカン</t>
    </rPh>
    <rPh sb="103" eb="105">
      <t>セカイ</t>
    </rPh>
    <rPh sb="105" eb="106">
      <t>ジュウ</t>
    </rPh>
    <rPh sb="107" eb="108">
      <t>ヒ</t>
    </rPh>
    <rPh sb="109" eb="110">
      <t>オ</t>
    </rPh>
    <rPh sb="125" eb="126">
      <t>スベ</t>
    </rPh>
    <rPh sb="128" eb="130">
      <t>チョウコウ</t>
    </rPh>
    <rPh sb="131" eb="132">
      <t>ナカ</t>
    </rPh>
    <rPh sb="134" eb="135">
      <t>モット</t>
    </rPh>
    <rPh sb="136" eb="137">
      <t>オソ</t>
    </rPh>
    <rPh sb="141" eb="143">
      <t>セカイ</t>
    </rPh>
    <rPh sb="143" eb="144">
      <t>ジュウ</t>
    </rPh>
    <rPh sb="145" eb="147">
      <t>フアン</t>
    </rPh>
    <rPh sb="147" eb="148">
      <t>ド</t>
    </rPh>
    <rPh sb="149" eb="151">
      <t>ゾウカ</t>
    </rPh>
    <rPh sb="157" eb="159">
      <t>ジュモン</t>
    </rPh>
    <rPh sb="161" eb="162">
      <t>ダレ</t>
    </rPh>
    <rPh sb="164" eb="166">
      <t>カイジュ</t>
    </rPh>
    <rPh sb="173" eb="174">
      <t>ジュツ</t>
    </rPh>
    <rPh sb="174" eb="175">
      <t>シャ</t>
    </rPh>
    <rPh sb="176" eb="177">
      <t>シ</t>
    </rPh>
    <rPh sb="180" eb="182">
      <t>ジゾク</t>
    </rPh>
    <phoneticPr fontId="1"/>
  </si>
  <si>
    <t>Mictlanの深い森では、大きな蟇蛙が見られます。赤みがかった斑のJaguar Toadは、それが最も神聖な獣、ジャガーの毛皮を纏っているように見えることから、大いに尊ばれます。</t>
    <rPh sb="8" eb="9">
      <t>フカ</t>
    </rPh>
    <rPh sb="10" eb="11">
      <t>モリ</t>
    </rPh>
    <rPh sb="14" eb="15">
      <t>オオ</t>
    </rPh>
    <rPh sb="17" eb="19">
      <t>ヒキガエル</t>
    </rPh>
    <rPh sb="20" eb="21">
      <t>ミ</t>
    </rPh>
    <rPh sb="26" eb="27">
      <t>アカ</t>
    </rPh>
    <rPh sb="32" eb="33">
      <t>マダラ</t>
    </rPh>
    <rPh sb="50" eb="51">
      <t>モット</t>
    </rPh>
    <rPh sb="52" eb="54">
      <t>シンセイ</t>
    </rPh>
    <rPh sb="55" eb="56">
      <t>ケモノ</t>
    </rPh>
    <rPh sb="62" eb="64">
      <t>ケガワ</t>
    </rPh>
    <rPh sb="65" eb="66">
      <t>マト</t>
    </rPh>
    <rPh sb="73" eb="74">
      <t>ミ</t>
    </rPh>
    <rPh sb="81" eb="82">
      <t>オオ</t>
    </rPh>
    <rPh sb="84" eb="85">
      <t>トウト</t>
    </rPh>
    <phoneticPr fontId="1"/>
  </si>
  <si>
    <t>Jade Serpentは、柔らかな羽衣を頂く巨大な蛇です。彼らは、Mictlanの森でのみ見られます。彼らは神聖視され、周囲の兵士たちを大いなる行いへと導きます。</t>
    <rPh sb="14" eb="15">
      <t>ヤワ</t>
    </rPh>
    <rPh sb="18" eb="20">
      <t>ウイ</t>
    </rPh>
    <rPh sb="21" eb="22">
      <t>イタダ</t>
    </rPh>
    <rPh sb="23" eb="25">
      <t>キョダイ</t>
    </rPh>
    <rPh sb="26" eb="27">
      <t>ヘビ</t>
    </rPh>
    <rPh sb="30" eb="31">
      <t>カレ</t>
    </rPh>
    <rPh sb="42" eb="43">
      <t>モリ</t>
    </rPh>
    <rPh sb="46" eb="47">
      <t>ミ</t>
    </rPh>
    <rPh sb="52" eb="53">
      <t>カレ</t>
    </rPh>
    <rPh sb="55" eb="58">
      <t>シンセイシ</t>
    </rPh>
    <rPh sb="61" eb="63">
      <t>シュウイ</t>
    </rPh>
    <rPh sb="64" eb="66">
      <t>ヘイシ</t>
    </rPh>
    <rPh sb="69" eb="70">
      <t>オオ</t>
    </rPh>
    <rPh sb="73" eb="74">
      <t>オコナ</t>
    </rPh>
    <rPh sb="77" eb="78">
      <t>ミチビ</t>
    </rPh>
    <phoneticPr fontId="1"/>
  </si>
  <si>
    <t>Monster Toadは、Mictlanの森と、C'tisの神殿の沼地でのみ見られる、巨大な蟇蛙です。彼らは、毒霧を吐き、下等な存在を蹂躙する、恐ろしい存在です。Monster Toadは神聖視され、両方の文化の神殿において、奴隷を与えられています。</t>
    <phoneticPr fontId="1"/>
  </si>
  <si>
    <t>魔術師はCouatlと接触し、彼を手助けするよう説得します。Couatlは、羽毛のある翼を持つ神話的な蛇です。彼らは大半の文化において神聖な存在とされ、強力な魔術師かつ聖職者であることが知られています。</t>
    <phoneticPr fontId="1"/>
  </si>
  <si>
    <t>魔法神官は、四体のTlaloqueのうちの一体を召喚します。Tlaloqueは、強力な雨の精霊であり、目覚めし神の高貴なる従者です。Tlaloqueは天の水の水差しを運び、地球へと雨を降らせる者たちで、彼らは常に雨と共にあります。各方位ごとに一体の精霊が存在します。東のTlaloqueは、繁栄と成長の雨を齎します。南のTlaloqueは、暖かな夏の雨を齎します。西のTlaloqueは、熱病や悪疫の雨を齎します。北のTlaloqueは、豪雨や寒風を齎します。</t>
    <rPh sb="0" eb="2">
      <t>マホウ</t>
    </rPh>
    <rPh sb="2" eb="4">
      <t>シンカン</t>
    </rPh>
    <rPh sb="6" eb="8">
      <t>ヨンタイ</t>
    </rPh>
    <rPh sb="21" eb="23">
      <t>イッタイ</t>
    </rPh>
    <rPh sb="24" eb="26">
      <t>ショウカン</t>
    </rPh>
    <rPh sb="40" eb="42">
      <t>キョウリョク</t>
    </rPh>
    <rPh sb="43" eb="44">
      <t>アメ</t>
    </rPh>
    <rPh sb="45" eb="47">
      <t>セイレイ</t>
    </rPh>
    <rPh sb="51" eb="53">
      <t>メザ</t>
    </rPh>
    <rPh sb="55" eb="56">
      <t>カミ</t>
    </rPh>
    <rPh sb="57" eb="59">
      <t>コウキ</t>
    </rPh>
    <rPh sb="61" eb="63">
      <t>ジュウシャ</t>
    </rPh>
    <rPh sb="75" eb="76">
      <t>テン</t>
    </rPh>
    <rPh sb="77" eb="78">
      <t>ミズ</t>
    </rPh>
    <rPh sb="79" eb="81">
      <t>ミズサ</t>
    </rPh>
    <rPh sb="83" eb="84">
      <t>ハコ</t>
    </rPh>
    <rPh sb="86" eb="88">
      <t>チキュウ</t>
    </rPh>
    <rPh sb="90" eb="91">
      <t>アメ</t>
    </rPh>
    <rPh sb="92" eb="93">
      <t>フ</t>
    </rPh>
    <rPh sb="96" eb="97">
      <t>モノ</t>
    </rPh>
    <rPh sb="101" eb="102">
      <t>カレ</t>
    </rPh>
    <rPh sb="104" eb="105">
      <t>ツネ</t>
    </rPh>
    <rPh sb="106" eb="107">
      <t>アメ</t>
    </rPh>
    <rPh sb="108" eb="109">
      <t>トモ</t>
    </rPh>
    <rPh sb="115" eb="118">
      <t>カクホウイ</t>
    </rPh>
    <rPh sb="121" eb="123">
      <t>イッタイ</t>
    </rPh>
    <rPh sb="124" eb="126">
      <t>セイレイ</t>
    </rPh>
    <rPh sb="127" eb="129">
      <t>ソンザイ</t>
    </rPh>
    <rPh sb="133" eb="134">
      <t>ヒガシ</t>
    </rPh>
    <rPh sb="145" eb="147">
      <t>ハンエイ</t>
    </rPh>
    <rPh sb="148" eb="150">
      <t>セイチョウ</t>
    </rPh>
    <rPh sb="151" eb="152">
      <t>アメ</t>
    </rPh>
    <rPh sb="153" eb="154">
      <t>モタラ</t>
    </rPh>
    <rPh sb="158" eb="159">
      <t>ミナミ</t>
    </rPh>
    <rPh sb="170" eb="171">
      <t>アタタ</t>
    </rPh>
    <rPh sb="173" eb="174">
      <t>ナツ</t>
    </rPh>
    <rPh sb="175" eb="176">
      <t>アメ</t>
    </rPh>
    <rPh sb="177" eb="178">
      <t>モタラ</t>
    </rPh>
    <rPh sb="182" eb="183">
      <t>ニシ</t>
    </rPh>
    <rPh sb="194" eb="196">
      <t>ネツビョウ</t>
    </rPh>
    <rPh sb="197" eb="199">
      <t>アクエキ</t>
    </rPh>
    <rPh sb="200" eb="201">
      <t>アメ</t>
    </rPh>
    <rPh sb="202" eb="203">
      <t>モタラ</t>
    </rPh>
    <rPh sb="207" eb="208">
      <t>キタ</t>
    </rPh>
    <rPh sb="219" eb="221">
      <t>ゴウウ</t>
    </rPh>
    <rPh sb="222" eb="224">
      <t>カンプウ</t>
    </rPh>
    <rPh sb="225" eb="226">
      <t>モタラ</t>
    </rPh>
    <phoneticPr fontId="1"/>
  </si>
  <si>
    <t>Beast Batは、Mictlanの森の神聖な蝙蝠の悪魔です。彼らは人間の生贄によって召喚され、支配されます。</t>
    <rPh sb="19" eb="20">
      <t>モリ</t>
    </rPh>
    <rPh sb="21" eb="23">
      <t>シンセイ</t>
    </rPh>
    <rPh sb="24" eb="26">
      <t>コウモリ</t>
    </rPh>
    <rPh sb="27" eb="29">
      <t>アクマ</t>
    </rPh>
    <rPh sb="32" eb="33">
      <t>カレ</t>
    </rPh>
    <rPh sb="35" eb="37">
      <t>ニンゲン</t>
    </rPh>
    <rPh sb="38" eb="40">
      <t>イケニエ</t>
    </rPh>
    <rPh sb="44" eb="46">
      <t>ショウカン</t>
    </rPh>
    <rPh sb="49" eb="51">
      <t>シハイ</t>
    </rPh>
    <phoneticPr fontId="1"/>
  </si>
  <si>
    <t>Ozelotlは、Mictlanの森の神聖なジャガーの悪魔です。彼らは人間の生贄によって召喚され、支配されます。</t>
    <rPh sb="17" eb="18">
      <t>モリ</t>
    </rPh>
    <rPh sb="19" eb="21">
      <t>シンセイ</t>
    </rPh>
    <rPh sb="27" eb="29">
      <t>アクマ</t>
    </rPh>
    <rPh sb="32" eb="33">
      <t>カレ</t>
    </rPh>
    <rPh sb="35" eb="37">
      <t>ニンゲン</t>
    </rPh>
    <rPh sb="38" eb="40">
      <t>イケニエ</t>
    </rPh>
    <rPh sb="44" eb="46">
      <t>ショウカン</t>
    </rPh>
    <rPh sb="49" eb="51">
      <t>シハイ</t>
    </rPh>
    <phoneticPr fontId="1"/>
  </si>
  <si>
    <t>魔法神官は、交差点や墓地に一週間座ります。七日後、Civateteoは現れます。魔術師は、飢えた神に仕えるよう彼女を説得します。Civateteoは生者に付き纏うために呼び戻された、出産の際に死んだ貴婦人です。彼女らは、暗色の擦り切れた衣を纏い、その顔と腕は、白墨に覆われています。彼女らは皺が寄っており、見るも恐ろしい存在です。彼女らは聖職者の力と、闇の術に関する技能を持ちます。</t>
    <rPh sb="0" eb="2">
      <t>マホウ</t>
    </rPh>
    <rPh sb="2" eb="4">
      <t>シンカン</t>
    </rPh>
    <rPh sb="6" eb="9">
      <t>コウサテン</t>
    </rPh>
    <rPh sb="10" eb="12">
      <t>ボチ</t>
    </rPh>
    <rPh sb="13" eb="16">
      <t>イッシュウカン</t>
    </rPh>
    <rPh sb="16" eb="17">
      <t>スワ</t>
    </rPh>
    <rPh sb="21" eb="24">
      <t>ナノカゴ</t>
    </rPh>
    <rPh sb="35" eb="36">
      <t>アラワ</t>
    </rPh>
    <rPh sb="40" eb="43">
      <t>マジュツシ</t>
    </rPh>
    <rPh sb="45" eb="46">
      <t>ウ</t>
    </rPh>
    <rPh sb="48" eb="49">
      <t>カミ</t>
    </rPh>
    <rPh sb="50" eb="51">
      <t>ツカ</t>
    </rPh>
    <rPh sb="55" eb="57">
      <t>カノジョ</t>
    </rPh>
    <rPh sb="58" eb="60">
      <t>セットク</t>
    </rPh>
    <rPh sb="74" eb="76">
      <t>ショウジャ</t>
    </rPh>
    <rPh sb="77" eb="78">
      <t>ツ</t>
    </rPh>
    <rPh sb="79" eb="80">
      <t>マト</t>
    </rPh>
    <rPh sb="84" eb="85">
      <t>ヨ</t>
    </rPh>
    <rPh sb="86" eb="87">
      <t>モド</t>
    </rPh>
    <rPh sb="91" eb="93">
      <t>シュッサン</t>
    </rPh>
    <rPh sb="94" eb="95">
      <t>サイ</t>
    </rPh>
    <rPh sb="96" eb="97">
      <t>シ</t>
    </rPh>
    <rPh sb="99" eb="102">
      <t>キフジン</t>
    </rPh>
    <rPh sb="105" eb="107">
      <t>カノジョ</t>
    </rPh>
    <rPh sb="110" eb="112">
      <t>アンショク</t>
    </rPh>
    <rPh sb="113" eb="114">
      <t>ス</t>
    </rPh>
    <rPh sb="115" eb="116">
      <t>キ</t>
    </rPh>
    <rPh sb="118" eb="119">
      <t>コロモ</t>
    </rPh>
    <rPh sb="120" eb="121">
      <t>マト</t>
    </rPh>
    <rPh sb="125" eb="126">
      <t>カオ</t>
    </rPh>
    <rPh sb="127" eb="128">
      <t>ウデ</t>
    </rPh>
    <rPh sb="130" eb="132">
      <t>ハクボク</t>
    </rPh>
    <rPh sb="133" eb="134">
      <t>オオ</t>
    </rPh>
    <rPh sb="141" eb="143">
      <t>カノジョ</t>
    </rPh>
    <rPh sb="145" eb="146">
      <t>シワ</t>
    </rPh>
    <rPh sb="147" eb="148">
      <t>ヨ</t>
    </rPh>
    <rPh sb="153" eb="154">
      <t>ミ</t>
    </rPh>
    <rPh sb="156" eb="157">
      <t>オソ</t>
    </rPh>
    <rPh sb="160" eb="162">
      <t>ソンザイ</t>
    </rPh>
    <rPh sb="165" eb="167">
      <t>カノジョ</t>
    </rPh>
    <rPh sb="169" eb="172">
      <t>セイショクシャ</t>
    </rPh>
    <rPh sb="173" eb="174">
      <t>チカラ</t>
    </rPh>
    <rPh sb="176" eb="177">
      <t>ヤミ</t>
    </rPh>
    <rPh sb="178" eb="179">
      <t>ジュツ</t>
    </rPh>
    <rPh sb="180" eb="181">
      <t>カン</t>
    </rPh>
    <rPh sb="183" eb="185">
      <t>ギノウ</t>
    </rPh>
    <rPh sb="186" eb="187">
      <t>モ</t>
    </rPh>
    <phoneticPr fontId="1"/>
  </si>
  <si>
    <t>Tzitzimitlは、天球の悪魔です。かつて彼らは、天の神性に反逆し、地球へと投げ落とされました。そこで、彼らはMictlanの人々の中に崇拝者を見つけました。血に飢えた神の目覚めにより、星の悪魔は神聖なる伝令や従者となりました。Tzitzimitlは星の光を発する冠と腰巻をした、輝く青い蠍人です。彼らは羽毛のある腕を持ち、それにより飛行できます。戦いにおいては、星の悪魔は弱き魂を殺す星の力の矢を放ちます。</t>
    <rPh sb="12" eb="14">
      <t>テンキュウ</t>
    </rPh>
    <rPh sb="15" eb="17">
      <t>アクマ</t>
    </rPh>
    <rPh sb="23" eb="24">
      <t>カレ</t>
    </rPh>
    <rPh sb="27" eb="28">
      <t>テン</t>
    </rPh>
    <rPh sb="29" eb="31">
      <t>シンセイ</t>
    </rPh>
    <rPh sb="32" eb="34">
      <t>ハンギャク</t>
    </rPh>
    <rPh sb="36" eb="38">
      <t>チキュウ</t>
    </rPh>
    <rPh sb="40" eb="41">
      <t>ナ</t>
    </rPh>
    <rPh sb="42" eb="43">
      <t>オ</t>
    </rPh>
    <rPh sb="54" eb="55">
      <t>カレ</t>
    </rPh>
    <rPh sb="65" eb="67">
      <t>ヒトビト</t>
    </rPh>
    <rPh sb="68" eb="69">
      <t>ナカ</t>
    </rPh>
    <rPh sb="70" eb="73">
      <t>スウハイシャ</t>
    </rPh>
    <rPh sb="74" eb="75">
      <t>ミ</t>
    </rPh>
    <rPh sb="81" eb="82">
      <t>ケツ</t>
    </rPh>
    <rPh sb="83" eb="84">
      <t>ウ</t>
    </rPh>
    <rPh sb="86" eb="87">
      <t>カミ</t>
    </rPh>
    <rPh sb="88" eb="90">
      <t>メザ</t>
    </rPh>
    <rPh sb="95" eb="96">
      <t>ホシ</t>
    </rPh>
    <rPh sb="97" eb="99">
      <t>アクマ</t>
    </rPh>
    <rPh sb="100" eb="102">
      <t>シンセイ</t>
    </rPh>
    <rPh sb="104" eb="106">
      <t>デンレイ</t>
    </rPh>
    <rPh sb="107" eb="109">
      <t>ジュウシャ</t>
    </rPh>
    <rPh sb="127" eb="128">
      <t>ホシ</t>
    </rPh>
    <rPh sb="129" eb="130">
      <t>ヒカリ</t>
    </rPh>
    <rPh sb="131" eb="132">
      <t>ハッ</t>
    </rPh>
    <rPh sb="134" eb="135">
      <t>カンムリ</t>
    </rPh>
    <rPh sb="136" eb="138">
      <t>コシマキ</t>
    </rPh>
    <rPh sb="142" eb="143">
      <t>カガヤ</t>
    </rPh>
    <rPh sb="144" eb="145">
      <t>アオ</t>
    </rPh>
    <rPh sb="146" eb="147">
      <t>サソリ</t>
    </rPh>
    <rPh sb="147" eb="148">
      <t>ジン</t>
    </rPh>
    <rPh sb="151" eb="152">
      <t>カレ</t>
    </rPh>
    <rPh sb="154" eb="156">
      <t>ウモウ</t>
    </rPh>
    <rPh sb="159" eb="160">
      <t>ウデ</t>
    </rPh>
    <rPh sb="161" eb="162">
      <t>モ</t>
    </rPh>
    <rPh sb="169" eb="171">
      <t>ヒコウ</t>
    </rPh>
    <rPh sb="176" eb="177">
      <t>タタカ</t>
    </rPh>
    <rPh sb="184" eb="185">
      <t>ホシ</t>
    </rPh>
    <rPh sb="186" eb="188">
      <t>アクマ</t>
    </rPh>
    <rPh sb="189" eb="190">
      <t>ヨワ</t>
    </rPh>
    <rPh sb="191" eb="192">
      <t>タマシイ</t>
    </rPh>
    <rPh sb="193" eb="194">
      <t>コロ</t>
    </rPh>
    <rPh sb="195" eb="196">
      <t>ホシ</t>
    </rPh>
    <rPh sb="197" eb="198">
      <t>チカラ</t>
    </rPh>
    <rPh sb="199" eb="200">
      <t>ヤ</t>
    </rPh>
    <rPh sb="201" eb="202">
      <t>ハナ</t>
    </rPh>
    <phoneticPr fontId="1"/>
  </si>
  <si>
    <t>魔法神官は新生児たちを集め、森へと冒険してTlahuelpuchiを誘き出し、契約を提案します。Tlahuelpuchiは、獣の姿を取ることができる、血を啜る魔女です。獣の姿では、彼女らは村に忍び寄り、そのお気に入りの食物である新生児が、一人残されるのを待ちます。Tlahuelpuchiがそのような子供を見つけると、彼女は人の姿に戻り、新生児の血をたらふく喰らいます。Tlahuelpuchiは、その技術を影響力のある人間に近付き、暗殺するために用いるように得心させることができます。彼女らは、その脚を取り除き、飛行を始めるための、奇妙な儀式を行うことができます。彼女らはこの能力を素早く、そして遠くへ旅するために用います。Tlahuelpuchiは夜の魔物であり、完全な暗視能力を持ちます。獣の姿では、その忍びの上に出るものはありません。</t>
    <rPh sb="0" eb="2">
      <t>マホウ</t>
    </rPh>
    <rPh sb="2" eb="4">
      <t>シンカン</t>
    </rPh>
    <rPh sb="5" eb="8">
      <t>シンセイジ</t>
    </rPh>
    <rPh sb="11" eb="12">
      <t>アツ</t>
    </rPh>
    <rPh sb="14" eb="15">
      <t>モリ</t>
    </rPh>
    <rPh sb="17" eb="19">
      <t>ボウケン</t>
    </rPh>
    <rPh sb="34" eb="35">
      <t>オビ</t>
    </rPh>
    <rPh sb="36" eb="37">
      <t>ダ</t>
    </rPh>
    <rPh sb="39" eb="41">
      <t>ケイヤク</t>
    </rPh>
    <rPh sb="42" eb="44">
      <t>テイアン</t>
    </rPh>
    <rPh sb="62" eb="63">
      <t>ケモノ</t>
    </rPh>
    <rPh sb="64" eb="65">
      <t>スガタ</t>
    </rPh>
    <rPh sb="66" eb="67">
      <t>ト</t>
    </rPh>
    <rPh sb="75" eb="76">
      <t>ケツ</t>
    </rPh>
    <rPh sb="77" eb="78">
      <t>スス</t>
    </rPh>
    <rPh sb="79" eb="81">
      <t>マジョ</t>
    </rPh>
    <rPh sb="84" eb="85">
      <t>ケモノ</t>
    </rPh>
    <rPh sb="86" eb="87">
      <t>スガタ</t>
    </rPh>
    <rPh sb="90" eb="92">
      <t>カノジョ</t>
    </rPh>
    <rPh sb="94" eb="95">
      <t>ムラ</t>
    </rPh>
    <rPh sb="96" eb="97">
      <t>シノ</t>
    </rPh>
    <rPh sb="98" eb="99">
      <t>ヨ</t>
    </rPh>
    <rPh sb="104" eb="105">
      <t>キ</t>
    </rPh>
    <rPh sb="106" eb="107">
      <t>イ</t>
    </rPh>
    <rPh sb="109" eb="111">
      <t>ショクモツ</t>
    </rPh>
    <rPh sb="114" eb="117">
      <t>シンセイジ</t>
    </rPh>
    <rPh sb="119" eb="121">
      <t>ヒトリ</t>
    </rPh>
    <rPh sb="121" eb="122">
      <t>ノコ</t>
    </rPh>
    <rPh sb="127" eb="128">
      <t>マ</t>
    </rPh>
    <rPh sb="150" eb="152">
      <t>コドモ</t>
    </rPh>
    <rPh sb="153" eb="154">
      <t>ミ</t>
    </rPh>
    <rPh sb="159" eb="161">
      <t>カノジョ</t>
    </rPh>
    <rPh sb="162" eb="163">
      <t>ヒト</t>
    </rPh>
    <rPh sb="164" eb="165">
      <t>スガタ</t>
    </rPh>
    <rPh sb="166" eb="167">
      <t>モド</t>
    </rPh>
    <rPh sb="169" eb="172">
      <t>シンセイジ</t>
    </rPh>
    <rPh sb="173" eb="174">
      <t>ケツ</t>
    </rPh>
    <rPh sb="201" eb="203">
      <t>ギジュツ</t>
    </rPh>
    <rPh sb="204" eb="207">
      <t>エイキョウリョク</t>
    </rPh>
    <rPh sb="210" eb="212">
      <t>ニンゲン</t>
    </rPh>
    <rPh sb="213" eb="215">
      <t>チカヅ</t>
    </rPh>
    <rPh sb="217" eb="219">
      <t>アンサツ</t>
    </rPh>
    <rPh sb="224" eb="225">
      <t>モチ</t>
    </rPh>
    <rPh sb="230" eb="232">
      <t>トクシン</t>
    </rPh>
    <rPh sb="243" eb="245">
      <t>カノジョ</t>
    </rPh>
    <rPh sb="250" eb="251">
      <t>アシ</t>
    </rPh>
    <rPh sb="252" eb="253">
      <t>ト</t>
    </rPh>
    <rPh sb="254" eb="255">
      <t>ノゾ</t>
    </rPh>
    <rPh sb="257" eb="259">
      <t>ヒコウ</t>
    </rPh>
    <rPh sb="260" eb="261">
      <t>ハジ</t>
    </rPh>
    <rPh sb="267" eb="269">
      <t>キミョウ</t>
    </rPh>
    <rPh sb="270" eb="272">
      <t>ギシキ</t>
    </rPh>
    <rPh sb="273" eb="274">
      <t>オコナ</t>
    </rPh>
    <rPh sb="283" eb="285">
      <t>カノジョ</t>
    </rPh>
    <rPh sb="289" eb="291">
      <t>ノウリョク</t>
    </rPh>
    <rPh sb="292" eb="294">
      <t>スバヤ</t>
    </rPh>
    <rPh sb="299" eb="300">
      <t>トオ</t>
    </rPh>
    <rPh sb="302" eb="303">
      <t>タビ</t>
    </rPh>
    <rPh sb="308" eb="309">
      <t>モチ</t>
    </rPh>
    <rPh sb="326" eb="327">
      <t>ヨル</t>
    </rPh>
    <rPh sb="328" eb="330">
      <t>マモノ</t>
    </rPh>
    <rPh sb="334" eb="336">
      <t>カンゼン</t>
    </rPh>
    <rPh sb="337" eb="339">
      <t>アンシ</t>
    </rPh>
    <rPh sb="339" eb="341">
      <t>ノウリョク</t>
    </rPh>
    <rPh sb="342" eb="343">
      <t>モ</t>
    </rPh>
    <rPh sb="347" eb="348">
      <t>ケモノ</t>
    </rPh>
    <rPh sb="349" eb="350">
      <t>スガタ</t>
    </rPh>
    <rPh sb="358" eb="359">
      <t>ウエ</t>
    </rPh>
    <rPh sb="360" eb="361">
      <t>デ</t>
    </rPh>
    <phoneticPr fontId="1"/>
  </si>
  <si>
    <t>聖職者は、Mictlanの森の深部へと冒険し、Onaquiと契約します。Onaquiは半人半獣の悪魔で、人間の心臓を喰らいます。Onaquiは強力な血や闇の魔術師です。彼らは、その闇の神の支配力の中で成長する、Beast Batの大群を伴っています。</t>
    <rPh sb="0" eb="3">
      <t>セイショクシャ</t>
    </rPh>
    <rPh sb="13" eb="14">
      <t>モリ</t>
    </rPh>
    <rPh sb="15" eb="17">
      <t>シンブ</t>
    </rPh>
    <rPh sb="19" eb="21">
      <t>ボウケン</t>
    </rPh>
    <rPh sb="30" eb="32">
      <t>ケイヤク</t>
    </rPh>
    <rPh sb="43" eb="44">
      <t>ハン</t>
    </rPh>
    <rPh sb="44" eb="45">
      <t>ジン</t>
    </rPh>
    <rPh sb="45" eb="47">
      <t>ハンジュウ</t>
    </rPh>
    <rPh sb="48" eb="50">
      <t>アクマ</t>
    </rPh>
    <rPh sb="52" eb="54">
      <t>ニンゲン</t>
    </rPh>
    <rPh sb="55" eb="57">
      <t>シンゾウ</t>
    </rPh>
    <rPh sb="58" eb="59">
      <t>ク</t>
    </rPh>
    <rPh sb="71" eb="73">
      <t>キョウリョク</t>
    </rPh>
    <rPh sb="74" eb="75">
      <t>ケツ</t>
    </rPh>
    <rPh sb="76" eb="77">
      <t>ヤミ</t>
    </rPh>
    <rPh sb="78" eb="81">
      <t>マジュツシ</t>
    </rPh>
    <rPh sb="84" eb="85">
      <t>カレ</t>
    </rPh>
    <rPh sb="90" eb="91">
      <t>ヤミ</t>
    </rPh>
    <rPh sb="92" eb="93">
      <t>カミ</t>
    </rPh>
    <rPh sb="94" eb="97">
      <t>シハイリョク</t>
    </rPh>
    <rPh sb="98" eb="99">
      <t>ナカ</t>
    </rPh>
    <rPh sb="100" eb="102">
      <t>セイチョウ</t>
    </rPh>
    <rPh sb="115" eb="117">
      <t>タイグン</t>
    </rPh>
    <rPh sb="118" eb="119">
      <t>トモナ</t>
    </rPh>
    <phoneticPr fontId="1"/>
  </si>
  <si>
    <t>Ozelotlは、Mictlanの森の神聖なジャガーの悪魔です。この呪文は、膨大な人間の生贄により、多数のジャガーの悪魔を召喚し、支配します。</t>
    <rPh sb="34" eb="36">
      <t>ジュモン</t>
    </rPh>
    <rPh sb="38" eb="40">
      <t>ボウダイ</t>
    </rPh>
    <rPh sb="41" eb="43">
      <t>ニンゲン</t>
    </rPh>
    <rPh sb="44" eb="46">
      <t>イケニエ</t>
    </rPh>
    <rPh sb="50" eb="52">
      <t>タスウ</t>
    </rPh>
    <rPh sb="58" eb="60">
      <t>アクマ</t>
    </rPh>
    <rPh sb="61" eb="63">
      <t>ショウカン</t>
    </rPh>
    <rPh sb="65" eb="67">
      <t>シハイ</t>
    </rPh>
    <phoneticPr fontId="1"/>
  </si>
  <si>
    <t>太陽が姿を消して以来、Zotzはかの天体の温もりと、高名なる輝きを切望してきました。この呪文により魔術師は、夜の間に再びXibalbaを通り抜けるよう、太陽をその天上の住処から誘い出します。しかし、その意図は悪意あるもので、太陽が一度Xibalbaの迷宮洞窟へと入ったならば、それは道を逸らされ、Cavern of the Sunへと幽閉されて、その輝きをSun Guideと、Ah K'inの火の魔術へと提供します。月と星だけが空を照らすこととなり、世界は闇に落ちます。呪附が起動している限り、Xibalbaは10個の火の宝石と、5個の星の真珠を毎月得ます。Second Sunも起動していない限り、世界は暗くなり、収入が世界的に減少します。</t>
    <rPh sb="0" eb="2">
      <t>タイヨウ</t>
    </rPh>
    <rPh sb="3" eb="4">
      <t>スガタ</t>
    </rPh>
    <rPh sb="5" eb="6">
      <t>ケ</t>
    </rPh>
    <rPh sb="8" eb="10">
      <t>イライ</t>
    </rPh>
    <rPh sb="18" eb="20">
      <t>テンタイ</t>
    </rPh>
    <rPh sb="21" eb="22">
      <t>ヌク</t>
    </rPh>
    <rPh sb="26" eb="28">
      <t>コウメイ</t>
    </rPh>
    <rPh sb="30" eb="31">
      <t>カガヤ</t>
    </rPh>
    <rPh sb="33" eb="35">
      <t>セツボウ</t>
    </rPh>
    <rPh sb="44" eb="46">
      <t>ジュモン</t>
    </rPh>
    <rPh sb="49" eb="52">
      <t>マジュツシ</t>
    </rPh>
    <rPh sb="68" eb="69">
      <t>トオ</t>
    </rPh>
    <rPh sb="70" eb="71">
      <t>ヌ</t>
    </rPh>
    <rPh sb="76" eb="78">
      <t>タイヨウ</t>
    </rPh>
    <rPh sb="81" eb="83">
      <t>テンジョウ</t>
    </rPh>
    <rPh sb="84" eb="86">
      <t>スミカ</t>
    </rPh>
    <rPh sb="88" eb="89">
      <t>サソ</t>
    </rPh>
    <rPh sb="90" eb="91">
      <t>ダ</t>
    </rPh>
    <rPh sb="101" eb="103">
      <t>イト</t>
    </rPh>
    <rPh sb="104" eb="106">
      <t>アクイ</t>
    </rPh>
    <rPh sb="112" eb="114">
      <t>タイヨウ</t>
    </rPh>
    <rPh sb="115" eb="117">
      <t>ヒトタビ</t>
    </rPh>
    <rPh sb="125" eb="127">
      <t>メイキュウ</t>
    </rPh>
    <rPh sb="127" eb="129">
      <t>ドウクツ</t>
    </rPh>
    <rPh sb="131" eb="132">
      <t>ハイ</t>
    </rPh>
    <rPh sb="141" eb="142">
      <t>ミチ</t>
    </rPh>
    <rPh sb="143" eb="144">
      <t>ソ</t>
    </rPh>
    <rPh sb="167" eb="169">
      <t>ユウヘイ</t>
    </rPh>
    <rPh sb="175" eb="176">
      <t>カガヤ</t>
    </rPh>
    <rPh sb="197" eb="198">
      <t>ヒ</t>
    </rPh>
    <rPh sb="199" eb="201">
      <t>マジュツ</t>
    </rPh>
    <rPh sb="203" eb="205">
      <t>テイキョウ</t>
    </rPh>
    <rPh sb="209" eb="210">
      <t>ツキ</t>
    </rPh>
    <rPh sb="211" eb="212">
      <t>ホシ</t>
    </rPh>
    <rPh sb="215" eb="216">
      <t>ソラ</t>
    </rPh>
    <rPh sb="217" eb="218">
      <t>テ</t>
    </rPh>
    <rPh sb="226" eb="228">
      <t>セカイ</t>
    </rPh>
    <rPh sb="229" eb="230">
      <t>ヤミ</t>
    </rPh>
    <rPh sb="231" eb="232">
      <t>オ</t>
    </rPh>
    <rPh sb="236" eb="237">
      <t>ジュ</t>
    </rPh>
    <rPh sb="237" eb="238">
      <t>フ</t>
    </rPh>
    <rPh sb="239" eb="241">
      <t>キドウ</t>
    </rPh>
    <rPh sb="245" eb="246">
      <t>カギ</t>
    </rPh>
    <rPh sb="258" eb="259">
      <t>コ</t>
    </rPh>
    <rPh sb="260" eb="261">
      <t>ヒ</t>
    </rPh>
    <rPh sb="262" eb="264">
      <t>ホウセキ</t>
    </rPh>
    <rPh sb="267" eb="268">
      <t>コ</t>
    </rPh>
    <rPh sb="269" eb="270">
      <t>ホシ</t>
    </rPh>
    <rPh sb="271" eb="273">
      <t>シンジュ</t>
    </rPh>
    <rPh sb="274" eb="276">
      <t>マイツキ</t>
    </rPh>
    <rPh sb="276" eb="277">
      <t>エ</t>
    </rPh>
    <rPh sb="291" eb="293">
      <t>キドウ</t>
    </rPh>
    <rPh sb="298" eb="299">
      <t>カギ</t>
    </rPh>
    <rPh sb="301" eb="303">
      <t>セカイ</t>
    </rPh>
    <rPh sb="304" eb="305">
      <t>クラ</t>
    </rPh>
    <rPh sb="309" eb="311">
      <t>シュウニュウ</t>
    </rPh>
    <rPh sb="312" eb="315">
      <t>セカイテキ</t>
    </rPh>
    <rPh sb="316" eb="318">
      <t>ゲンショウ</t>
    </rPh>
    <phoneticPr fontId="1"/>
  </si>
  <si>
    <t>Xibalbaの闇の領域には、幾多の恐怖が住み着いています。その中でも数多く存在するのは、様々な大きさの蠍です。これらの生物の中でも、最も大きく最も古いものは神聖視され、洞窟の聖職者Chilanにより召喚されます。</t>
    <rPh sb="8" eb="9">
      <t>ヤミ</t>
    </rPh>
    <rPh sb="10" eb="12">
      <t>リョウイキ</t>
    </rPh>
    <rPh sb="15" eb="17">
      <t>イクタ</t>
    </rPh>
    <rPh sb="18" eb="20">
      <t>キョウフ</t>
    </rPh>
    <rPh sb="21" eb="22">
      <t>ス</t>
    </rPh>
    <rPh sb="23" eb="24">
      <t>ツ</t>
    </rPh>
    <rPh sb="32" eb="33">
      <t>ナカ</t>
    </rPh>
    <rPh sb="35" eb="37">
      <t>カズオオ</t>
    </rPh>
    <rPh sb="38" eb="40">
      <t>ソンザイ</t>
    </rPh>
    <rPh sb="45" eb="47">
      <t>サマザマ</t>
    </rPh>
    <rPh sb="48" eb="49">
      <t>オオ</t>
    </rPh>
    <rPh sb="52" eb="53">
      <t>サソリ</t>
    </rPh>
    <rPh sb="60" eb="62">
      <t>セイブツ</t>
    </rPh>
    <rPh sb="63" eb="64">
      <t>ナカ</t>
    </rPh>
    <rPh sb="67" eb="68">
      <t>モット</t>
    </rPh>
    <rPh sb="69" eb="70">
      <t>オオ</t>
    </rPh>
    <rPh sb="72" eb="73">
      <t>モット</t>
    </rPh>
    <rPh sb="74" eb="75">
      <t>フル</t>
    </rPh>
    <rPh sb="79" eb="82">
      <t>シンセイシ</t>
    </rPh>
    <rPh sb="85" eb="87">
      <t>ドウクツ</t>
    </rPh>
    <rPh sb="88" eb="91">
      <t>セイショクシャ</t>
    </rPh>
    <rPh sb="100" eb="102">
      <t>ショウカン</t>
    </rPh>
    <phoneticPr fontId="1"/>
  </si>
  <si>
    <t>XibalbaのCamazotzは、人が四つの魂、血、骨、息、影を持つことを教える魔法の伝統を実践します。この呪文は血の魂を傷付け、標的に体中の穴から大量出血させ、さらに時には血の魂を完全に殺し、標的を二月のうちに衰弱死させます。アンデッドや無生物は血を持たず、この呪文の影響を受けません。</t>
    <rPh sb="18" eb="19">
      <t>ヒト</t>
    </rPh>
    <rPh sb="20" eb="21">
      <t>ヨッ</t>
    </rPh>
    <rPh sb="23" eb="24">
      <t>タマシイ</t>
    </rPh>
    <rPh sb="25" eb="26">
      <t>ケツ</t>
    </rPh>
    <rPh sb="27" eb="28">
      <t>ホネ</t>
    </rPh>
    <rPh sb="29" eb="30">
      <t>イキ</t>
    </rPh>
    <rPh sb="31" eb="32">
      <t>カゲ</t>
    </rPh>
    <rPh sb="33" eb="34">
      <t>モ</t>
    </rPh>
    <rPh sb="38" eb="39">
      <t>オシ</t>
    </rPh>
    <rPh sb="41" eb="43">
      <t>マホウ</t>
    </rPh>
    <rPh sb="44" eb="46">
      <t>デントウ</t>
    </rPh>
    <rPh sb="47" eb="49">
      <t>ジッセン</t>
    </rPh>
    <rPh sb="55" eb="57">
      <t>ジュモン</t>
    </rPh>
    <rPh sb="58" eb="59">
      <t>ケツ</t>
    </rPh>
    <rPh sb="60" eb="61">
      <t>タマシイ</t>
    </rPh>
    <rPh sb="62" eb="64">
      <t>キズツ</t>
    </rPh>
    <rPh sb="66" eb="68">
      <t>ヒョウテキ</t>
    </rPh>
    <rPh sb="69" eb="71">
      <t>カラダジュウ</t>
    </rPh>
    <rPh sb="72" eb="73">
      <t>アナ</t>
    </rPh>
    <rPh sb="75" eb="77">
      <t>タイリョウ</t>
    </rPh>
    <rPh sb="77" eb="79">
      <t>シュッケツ</t>
    </rPh>
    <rPh sb="85" eb="86">
      <t>トキ</t>
    </rPh>
    <rPh sb="88" eb="89">
      <t>ケツ</t>
    </rPh>
    <rPh sb="90" eb="91">
      <t>タマシイ</t>
    </rPh>
    <rPh sb="92" eb="94">
      <t>カンゼン</t>
    </rPh>
    <rPh sb="95" eb="96">
      <t>コロ</t>
    </rPh>
    <rPh sb="98" eb="100">
      <t>ヒョウテキ</t>
    </rPh>
    <rPh sb="101" eb="103">
      <t>フタツキ</t>
    </rPh>
    <rPh sb="107" eb="110">
      <t>スイジャクシ</t>
    </rPh>
    <rPh sb="121" eb="124">
      <t>ムセイブツ</t>
    </rPh>
    <rPh sb="125" eb="126">
      <t>ケツ</t>
    </rPh>
    <rPh sb="127" eb="128">
      <t>モ</t>
    </rPh>
    <rPh sb="133" eb="135">
      <t>ジュモン</t>
    </rPh>
    <rPh sb="136" eb="138">
      <t>エイキョウ</t>
    </rPh>
    <rPh sb="139" eb="140">
      <t>ウ</t>
    </rPh>
    <phoneticPr fontId="1"/>
  </si>
  <si>
    <t>XibalbaのCamazotzは、人が四つの魂、血、骨、息、影を持つことを教える魔法の伝統を実践します。この呪文は骨の魂を傷付け、標的を永久的に歩行困難とします。霊的な存在は骨の魂を持たず、この呪文の影響を受けることは滅多にありません。</t>
    <rPh sb="55" eb="57">
      <t>ジュモン</t>
    </rPh>
    <rPh sb="58" eb="59">
      <t>ホネ</t>
    </rPh>
    <rPh sb="60" eb="61">
      <t>タマシイ</t>
    </rPh>
    <rPh sb="62" eb="64">
      <t>キズツ</t>
    </rPh>
    <rPh sb="66" eb="68">
      <t>ヒョウテキ</t>
    </rPh>
    <rPh sb="69" eb="72">
      <t>エイキュウテキ</t>
    </rPh>
    <rPh sb="73" eb="75">
      <t>ホコウ</t>
    </rPh>
    <rPh sb="75" eb="77">
      <t>コンナン</t>
    </rPh>
    <rPh sb="82" eb="84">
      <t>レイテキ</t>
    </rPh>
    <rPh sb="85" eb="87">
      <t>ソンザイ</t>
    </rPh>
    <rPh sb="88" eb="89">
      <t>ホネ</t>
    </rPh>
    <rPh sb="90" eb="91">
      <t>タマシイ</t>
    </rPh>
    <rPh sb="92" eb="93">
      <t>モ</t>
    </rPh>
    <rPh sb="98" eb="100">
      <t>ジュモン</t>
    </rPh>
    <rPh sb="101" eb="103">
      <t>エイキョウ</t>
    </rPh>
    <rPh sb="104" eb="105">
      <t>ウ</t>
    </rPh>
    <rPh sb="110" eb="112">
      <t>メッタ</t>
    </rPh>
    <phoneticPr fontId="1"/>
  </si>
  <si>
    <t>XibalbaのCamazotzは、人が四つの魂、血、骨、息、影を持つことを教える魔法の伝統を実践します。この呪文は息の魂を傷付け、標的を疲弊させます。</t>
    <rPh sb="55" eb="57">
      <t>ジュモン</t>
    </rPh>
    <rPh sb="58" eb="59">
      <t>イキ</t>
    </rPh>
    <rPh sb="60" eb="61">
      <t>タマシイ</t>
    </rPh>
    <rPh sb="62" eb="64">
      <t>キズツ</t>
    </rPh>
    <rPh sb="66" eb="68">
      <t>ヒョウテキ</t>
    </rPh>
    <rPh sb="69" eb="71">
      <t>ヒヘイ</t>
    </rPh>
    <phoneticPr fontId="1"/>
  </si>
  <si>
    <t>XibalbaのCamazotzは、人が四つの魂、血、骨、息、影を持つことを教える魔法の伝統を実践します。この呪文は影の魂を傷付け、標的を永久的に不幸で祟ります。霊的な存在は影を持たず、この呪文の影響を受けることは滅多にありません。</t>
    <rPh sb="55" eb="57">
      <t>ジュモン</t>
    </rPh>
    <rPh sb="58" eb="59">
      <t>カゲ</t>
    </rPh>
    <rPh sb="60" eb="61">
      <t>タマシイ</t>
    </rPh>
    <rPh sb="62" eb="64">
      <t>キズツ</t>
    </rPh>
    <rPh sb="66" eb="68">
      <t>ヒョウテキ</t>
    </rPh>
    <rPh sb="69" eb="72">
      <t>エイキュウテキ</t>
    </rPh>
    <rPh sb="73" eb="75">
      <t>フコウ</t>
    </rPh>
    <rPh sb="76" eb="77">
      <t>タタ</t>
    </rPh>
    <rPh sb="81" eb="83">
      <t>レイテキ</t>
    </rPh>
    <rPh sb="84" eb="86">
      <t>ソンザイ</t>
    </rPh>
    <rPh sb="87" eb="88">
      <t>カゲ</t>
    </rPh>
    <rPh sb="89" eb="90">
      <t>モ</t>
    </rPh>
    <rPh sb="95" eb="97">
      <t>ジュモン</t>
    </rPh>
    <rPh sb="98" eb="100">
      <t>エイキョウ</t>
    </rPh>
    <rPh sb="101" eb="102">
      <t>ウ</t>
    </rPh>
    <rPh sb="107" eb="109">
      <t>メッタ</t>
    </rPh>
    <phoneticPr fontId="1"/>
  </si>
  <si>
    <t>XibalbaのCamazotzは、人が四つの魂、血、骨、息、影を持つことを教える魔法の伝統を実践します。この呪文は対象の血の魂を強化し、傷口を再生させます。アンデッドや無生物は血を持たず、この呪文の影響を受けません。</t>
    <rPh sb="55" eb="57">
      <t>ジュモン</t>
    </rPh>
    <rPh sb="58" eb="60">
      <t>タイショウ</t>
    </rPh>
    <rPh sb="61" eb="62">
      <t>ケツ</t>
    </rPh>
    <rPh sb="63" eb="64">
      <t>タマシイ</t>
    </rPh>
    <rPh sb="65" eb="67">
      <t>キョウカ</t>
    </rPh>
    <rPh sb="69" eb="71">
      <t>キズグチ</t>
    </rPh>
    <rPh sb="72" eb="74">
      <t>サイセイ</t>
    </rPh>
    <rPh sb="85" eb="88">
      <t>ムセイブツ</t>
    </rPh>
    <rPh sb="89" eb="90">
      <t>ケツ</t>
    </rPh>
    <rPh sb="91" eb="92">
      <t>モ</t>
    </rPh>
    <rPh sb="97" eb="99">
      <t>ジュモン</t>
    </rPh>
    <rPh sb="100" eb="102">
      <t>エイキョウ</t>
    </rPh>
    <phoneticPr fontId="1"/>
  </si>
  <si>
    <t>XibalbaのCamazotzは、人が四つの魂、血、骨、息、影を持つことを教える魔法の伝統を実践します。この呪文は対象の骨の魂を強化し、打撃への脆弱性を緩和します。霊的な存在は骨の魂を持たず、この呪文の影響を受けることは滅多にありません。</t>
    <rPh sb="55" eb="57">
      <t>ジュモン</t>
    </rPh>
    <rPh sb="58" eb="60">
      <t>タイショウ</t>
    </rPh>
    <rPh sb="61" eb="62">
      <t>ホネ</t>
    </rPh>
    <rPh sb="63" eb="64">
      <t>タマシイ</t>
    </rPh>
    <rPh sb="65" eb="67">
      <t>キョウカ</t>
    </rPh>
    <rPh sb="69" eb="71">
      <t>ダゲキ</t>
    </rPh>
    <rPh sb="73" eb="76">
      <t>ゼイジャクセイ</t>
    </rPh>
    <rPh sb="77" eb="79">
      <t>カンワ</t>
    </rPh>
    <rPh sb="83" eb="85">
      <t>レイテキ</t>
    </rPh>
    <rPh sb="86" eb="88">
      <t>ソンザイ</t>
    </rPh>
    <rPh sb="89" eb="90">
      <t>ホネ</t>
    </rPh>
    <rPh sb="91" eb="92">
      <t>タマシイ</t>
    </rPh>
    <rPh sb="93" eb="94">
      <t>モ</t>
    </rPh>
    <rPh sb="99" eb="101">
      <t>ジュモン</t>
    </rPh>
    <rPh sb="102" eb="104">
      <t>エイキョウ</t>
    </rPh>
    <rPh sb="105" eb="106">
      <t>ウ</t>
    </rPh>
    <rPh sb="111" eb="113">
      <t>メッタ</t>
    </rPh>
    <phoneticPr fontId="1"/>
  </si>
  <si>
    <t>XibalbaのCamazotzは、人が四つの魂、血、骨、息、影を持つことを教える魔法の伝統を実践します。この呪文は息の魂を強化し、対象が消耗や疲労から、より早く立ち直れるようにします。</t>
    <rPh sb="55" eb="57">
      <t>ジュモン</t>
    </rPh>
    <rPh sb="58" eb="59">
      <t>イキ</t>
    </rPh>
    <rPh sb="60" eb="61">
      <t>タマシイ</t>
    </rPh>
    <rPh sb="62" eb="64">
      <t>キョウカ</t>
    </rPh>
    <rPh sb="66" eb="68">
      <t>タイショウ</t>
    </rPh>
    <rPh sb="69" eb="71">
      <t>ショウモウ</t>
    </rPh>
    <rPh sb="72" eb="74">
      <t>ヒロウ</t>
    </rPh>
    <rPh sb="79" eb="80">
      <t>ハヤ</t>
    </rPh>
    <rPh sb="81" eb="82">
      <t>タ</t>
    </rPh>
    <rPh sb="83" eb="84">
      <t>ナオ</t>
    </rPh>
    <phoneticPr fontId="1"/>
  </si>
  <si>
    <t>XibalbaのCamazotzは、人が四つの魂、血、骨、息、影を持つことを教える魔法の伝統を実践します。この呪文は対象の影の魂を強化し、彼に戦闘での幸運を与えます。霊的な存在は影を持たず、この呪文の影響を受けることは滅多にありません。</t>
    <rPh sb="55" eb="57">
      <t>ジュモン</t>
    </rPh>
    <rPh sb="58" eb="60">
      <t>タイショウ</t>
    </rPh>
    <rPh sb="61" eb="62">
      <t>カゲ</t>
    </rPh>
    <rPh sb="63" eb="64">
      <t>タマシイ</t>
    </rPh>
    <rPh sb="65" eb="67">
      <t>キョウカ</t>
    </rPh>
    <rPh sb="69" eb="70">
      <t>カレ</t>
    </rPh>
    <rPh sb="71" eb="73">
      <t>セントウ</t>
    </rPh>
    <rPh sb="75" eb="77">
      <t>コウウン</t>
    </rPh>
    <rPh sb="78" eb="79">
      <t>アタ</t>
    </rPh>
    <rPh sb="83" eb="85">
      <t>レイテキ</t>
    </rPh>
    <rPh sb="86" eb="88">
      <t>ソンザイ</t>
    </rPh>
    <rPh sb="89" eb="90">
      <t>カゲ</t>
    </rPh>
    <rPh sb="91" eb="92">
      <t>モ</t>
    </rPh>
    <rPh sb="97" eb="99">
      <t>ジュモン</t>
    </rPh>
    <rPh sb="100" eb="102">
      <t>エイキョウ</t>
    </rPh>
    <rPh sb="103" eb="104">
      <t>ウ</t>
    </rPh>
    <rPh sb="109" eb="111">
      <t>メッタ</t>
    </rPh>
    <phoneticPr fontId="1"/>
  </si>
  <si>
    <t>術者は、四体のBalamのうちの一体を召喚します。Balamは、ジャガーの姿を取る、強力な繁栄の精霊で、目覚めし神の従者です。各方位毎に一体の精霊が存在します。Balamは、その姿を意のままに変えることができます。Zotzの前では、彼らはしばしばOnaquiやZotzの魔術師の姿で現れますが、戦いにおいてはその真の姿を現します。Balamは四つの方位と繋がりを持ち、それに応じた力を持ちます。</t>
    <rPh sb="0" eb="1">
      <t>ジュツ</t>
    </rPh>
    <rPh sb="1" eb="2">
      <t>シャ</t>
    </rPh>
    <rPh sb="4" eb="6">
      <t>ヨンタイ</t>
    </rPh>
    <rPh sb="16" eb="18">
      <t>イッタイ</t>
    </rPh>
    <rPh sb="19" eb="21">
      <t>ショウカン</t>
    </rPh>
    <rPh sb="37" eb="38">
      <t>スガタ</t>
    </rPh>
    <rPh sb="39" eb="40">
      <t>ト</t>
    </rPh>
    <rPh sb="42" eb="44">
      <t>キョウリョク</t>
    </rPh>
    <rPh sb="45" eb="47">
      <t>ハンエイ</t>
    </rPh>
    <rPh sb="48" eb="50">
      <t>セイレイ</t>
    </rPh>
    <rPh sb="52" eb="54">
      <t>メザ</t>
    </rPh>
    <rPh sb="56" eb="57">
      <t>カミ</t>
    </rPh>
    <rPh sb="58" eb="60">
      <t>ジュウシャ</t>
    </rPh>
    <rPh sb="63" eb="66">
      <t>カクホウイ</t>
    </rPh>
    <rPh sb="66" eb="67">
      <t>ゴト</t>
    </rPh>
    <rPh sb="68" eb="70">
      <t>イッタイ</t>
    </rPh>
    <rPh sb="71" eb="73">
      <t>セイレイ</t>
    </rPh>
    <rPh sb="74" eb="76">
      <t>ソンザイ</t>
    </rPh>
    <rPh sb="89" eb="90">
      <t>スガタ</t>
    </rPh>
    <rPh sb="91" eb="92">
      <t>イ</t>
    </rPh>
    <rPh sb="96" eb="97">
      <t>カ</t>
    </rPh>
    <rPh sb="112" eb="113">
      <t>マエ</t>
    </rPh>
    <rPh sb="116" eb="117">
      <t>カレ</t>
    </rPh>
    <rPh sb="135" eb="138">
      <t>マジュツシ</t>
    </rPh>
    <rPh sb="139" eb="140">
      <t>スガタ</t>
    </rPh>
    <rPh sb="141" eb="142">
      <t>アラワ</t>
    </rPh>
    <rPh sb="147" eb="148">
      <t>タタカ</t>
    </rPh>
    <rPh sb="156" eb="157">
      <t>シン</t>
    </rPh>
    <rPh sb="158" eb="159">
      <t>スガタ</t>
    </rPh>
    <rPh sb="160" eb="161">
      <t>アラワ</t>
    </rPh>
    <rPh sb="171" eb="172">
      <t>ヨッ</t>
    </rPh>
    <rPh sb="174" eb="176">
      <t>ホウイ</t>
    </rPh>
    <rPh sb="177" eb="178">
      <t>ツナ</t>
    </rPh>
    <rPh sb="181" eb="182">
      <t>モ</t>
    </rPh>
    <rPh sb="187" eb="188">
      <t>オウ</t>
    </rPh>
    <rPh sb="190" eb="191">
      <t>チカラ</t>
    </rPh>
    <rPh sb="192" eb="193">
      <t>モ</t>
    </rPh>
    <phoneticPr fontId="1"/>
  </si>
  <si>
    <t>術者は、雷と雨の強力な精霊戦士、四体のChaacのうちの一体を召喚します。彼らは奇妙に伸びた鼻と、青みがかった肌を持ちます。彼らはその途方もない力を以って、目覚めし神の臣民たちを守ります。Chaacは四つの方位と繋がりを持ち、それに応じた力を持ちます。</t>
    <rPh sb="0" eb="1">
      <t>ジュツ</t>
    </rPh>
    <rPh sb="1" eb="2">
      <t>シャ</t>
    </rPh>
    <rPh sb="4" eb="5">
      <t>イカズチ</t>
    </rPh>
    <rPh sb="6" eb="7">
      <t>アメ</t>
    </rPh>
    <rPh sb="8" eb="10">
      <t>キョウリョク</t>
    </rPh>
    <rPh sb="11" eb="13">
      <t>セイレイ</t>
    </rPh>
    <rPh sb="13" eb="15">
      <t>センシ</t>
    </rPh>
    <rPh sb="16" eb="18">
      <t>ヨンタイ</t>
    </rPh>
    <rPh sb="28" eb="30">
      <t>イッタイ</t>
    </rPh>
    <rPh sb="31" eb="33">
      <t>ショウカン</t>
    </rPh>
    <rPh sb="37" eb="38">
      <t>カレ</t>
    </rPh>
    <rPh sb="40" eb="42">
      <t>キミョウ</t>
    </rPh>
    <rPh sb="43" eb="44">
      <t>ノ</t>
    </rPh>
    <rPh sb="46" eb="47">
      <t>ハナ</t>
    </rPh>
    <rPh sb="49" eb="50">
      <t>アオ</t>
    </rPh>
    <rPh sb="55" eb="56">
      <t>ハダ</t>
    </rPh>
    <rPh sb="57" eb="58">
      <t>モ</t>
    </rPh>
    <rPh sb="62" eb="63">
      <t>カレ</t>
    </rPh>
    <rPh sb="67" eb="69">
      <t>トホウ</t>
    </rPh>
    <rPh sb="72" eb="73">
      <t>チカラ</t>
    </rPh>
    <rPh sb="74" eb="75">
      <t>モ</t>
    </rPh>
    <rPh sb="78" eb="80">
      <t>メザ</t>
    </rPh>
    <rPh sb="82" eb="83">
      <t>カミ</t>
    </rPh>
    <rPh sb="84" eb="86">
      <t>シンミン</t>
    </rPh>
    <rPh sb="89" eb="90">
      <t>マモ</t>
    </rPh>
    <rPh sb="100" eb="101">
      <t>ヨッ</t>
    </rPh>
    <rPh sb="103" eb="105">
      <t>ホウイ</t>
    </rPh>
    <rPh sb="106" eb="107">
      <t>ツナ</t>
    </rPh>
    <rPh sb="110" eb="111">
      <t>モ</t>
    </rPh>
    <rPh sb="116" eb="117">
      <t>オウ</t>
    </rPh>
    <rPh sb="119" eb="120">
      <t>チカラ</t>
    </rPh>
    <rPh sb="121" eb="122">
      <t>モ</t>
    </rPh>
    <phoneticPr fontId="1"/>
  </si>
  <si>
    <t>この呪文は、帝国に忠実なCelestial Servantを召喚します。Celestial Servantは、天球の庭師や従僕です。彼らは肥満の豚人間の姿をしています。Celestial Servantは非常に強い力を持ちますが、戦士としての技量は高くありません。彼らは熊手で武装し、鎧は身に着けていません。Celestial Servantは、生きるために食事を必要とはしませんが、しかし彼らは食べるのが好きで、また大変な食欲を持ちます。一体のCelestial Servantは、七人の標準的人間と同じだけの食糧を平らげます。</t>
    <rPh sb="2" eb="4">
      <t>ジュモン</t>
    </rPh>
    <rPh sb="6" eb="8">
      <t>テイコク</t>
    </rPh>
    <rPh sb="9" eb="11">
      <t>チュウジツ</t>
    </rPh>
    <rPh sb="30" eb="32">
      <t>ショウカン</t>
    </rPh>
    <rPh sb="55" eb="57">
      <t>テンキュウ</t>
    </rPh>
    <rPh sb="58" eb="60">
      <t>ニワシ</t>
    </rPh>
    <rPh sb="61" eb="63">
      <t>ジュウボク</t>
    </rPh>
    <rPh sb="66" eb="67">
      <t>カレ</t>
    </rPh>
    <rPh sb="69" eb="71">
      <t>ヒマン</t>
    </rPh>
    <rPh sb="72" eb="73">
      <t>ブタ</t>
    </rPh>
    <rPh sb="73" eb="75">
      <t>ニンゲン</t>
    </rPh>
    <rPh sb="76" eb="77">
      <t>スガタ</t>
    </rPh>
    <rPh sb="102" eb="104">
      <t>ヒジョウ</t>
    </rPh>
    <rPh sb="105" eb="106">
      <t>ツヨ</t>
    </rPh>
    <rPh sb="107" eb="108">
      <t>チカラ</t>
    </rPh>
    <rPh sb="109" eb="110">
      <t>モ</t>
    </rPh>
    <rPh sb="115" eb="117">
      <t>センシ</t>
    </rPh>
    <rPh sb="121" eb="123">
      <t>ギリョウ</t>
    </rPh>
    <rPh sb="124" eb="125">
      <t>タカ</t>
    </rPh>
    <rPh sb="132" eb="133">
      <t>カレ</t>
    </rPh>
    <rPh sb="135" eb="137">
      <t>クマデ</t>
    </rPh>
    <rPh sb="138" eb="140">
      <t>ブソウ</t>
    </rPh>
    <rPh sb="142" eb="143">
      <t>ヨロイ</t>
    </rPh>
    <rPh sb="144" eb="145">
      <t>ミ</t>
    </rPh>
    <rPh sb="146" eb="147">
      <t>ツ</t>
    </rPh>
    <rPh sb="173" eb="174">
      <t>イ</t>
    </rPh>
    <rPh sb="179" eb="181">
      <t>ショクジ</t>
    </rPh>
    <rPh sb="182" eb="184">
      <t>ヒツヨウ</t>
    </rPh>
    <rPh sb="195" eb="196">
      <t>カレ</t>
    </rPh>
    <rPh sb="198" eb="199">
      <t>タ</t>
    </rPh>
    <rPh sb="203" eb="204">
      <t>ス</t>
    </rPh>
    <rPh sb="209" eb="211">
      <t>タイヘン</t>
    </rPh>
    <rPh sb="212" eb="214">
      <t>ショクヨク</t>
    </rPh>
    <rPh sb="215" eb="216">
      <t>モ</t>
    </rPh>
    <rPh sb="220" eb="222">
      <t>イッタイ</t>
    </rPh>
    <rPh sb="242" eb="244">
      <t>ナナニン</t>
    </rPh>
    <rPh sb="245" eb="248">
      <t>ヒョウジュンテキ</t>
    </rPh>
    <rPh sb="248" eb="250">
      <t>ニンゲン</t>
    </rPh>
    <rPh sb="251" eb="252">
      <t>オナ</t>
    </rPh>
    <rPh sb="256" eb="258">
      <t>ショクリョウ</t>
    </rPh>
    <rPh sb="259" eb="260">
      <t>タイ</t>
    </rPh>
    <phoneticPr fontId="1"/>
  </si>
  <si>
    <t>Demon of Heavenly Riversは、天上の川から生まれた、暴力的な天の存在です。彼らは、乱れた赤い髪を生やした、怒れる青い肌の悪鬼の姿をしています。このDemonは、大棍棒で武装し、彼らが守る川を抜けようとした不幸な人間たちから作られた、頭蓋骨の首飾りを身に着けています。Demon of Heavenly Riversは神聖視され、また水陸両棲です。</t>
    <rPh sb="26" eb="28">
      <t>テンジョウ</t>
    </rPh>
    <rPh sb="29" eb="30">
      <t>カワ</t>
    </rPh>
    <rPh sb="32" eb="33">
      <t>ウ</t>
    </rPh>
    <rPh sb="37" eb="40">
      <t>ボウリョクテキ</t>
    </rPh>
    <rPh sb="41" eb="42">
      <t>テン</t>
    </rPh>
    <rPh sb="43" eb="45">
      <t>ソンザイ</t>
    </rPh>
    <rPh sb="48" eb="49">
      <t>カレ</t>
    </rPh>
    <rPh sb="52" eb="53">
      <t>ミダ</t>
    </rPh>
    <rPh sb="55" eb="56">
      <t>アカ</t>
    </rPh>
    <rPh sb="57" eb="58">
      <t>カミ</t>
    </rPh>
    <rPh sb="59" eb="60">
      <t>ハ</t>
    </rPh>
    <rPh sb="64" eb="65">
      <t>イカ</t>
    </rPh>
    <rPh sb="67" eb="68">
      <t>アオ</t>
    </rPh>
    <rPh sb="69" eb="70">
      <t>ハダ</t>
    </rPh>
    <rPh sb="71" eb="73">
      <t>アッキ</t>
    </rPh>
    <rPh sb="74" eb="75">
      <t>スガタ</t>
    </rPh>
    <rPh sb="91" eb="92">
      <t>オオ</t>
    </rPh>
    <rPh sb="92" eb="94">
      <t>コンボウ</t>
    </rPh>
    <rPh sb="95" eb="97">
      <t>ブソウ</t>
    </rPh>
    <rPh sb="99" eb="100">
      <t>カレ</t>
    </rPh>
    <rPh sb="102" eb="103">
      <t>マモ</t>
    </rPh>
    <rPh sb="104" eb="105">
      <t>カワ</t>
    </rPh>
    <rPh sb="106" eb="107">
      <t>ヌ</t>
    </rPh>
    <rPh sb="113" eb="115">
      <t>フコウ</t>
    </rPh>
    <rPh sb="116" eb="118">
      <t>ニンゲン</t>
    </rPh>
    <rPh sb="122" eb="123">
      <t>ツク</t>
    </rPh>
    <rPh sb="127" eb="130">
      <t>ズガイコツ</t>
    </rPh>
    <rPh sb="131" eb="133">
      <t>クビカザ</t>
    </rPh>
    <rPh sb="135" eb="136">
      <t>ミ</t>
    </rPh>
    <rPh sb="137" eb="138">
      <t>ツ</t>
    </rPh>
    <rPh sb="169" eb="172">
      <t>シンセイシ</t>
    </rPh>
    <rPh sb="177" eb="179">
      <t>スイリク</t>
    </rPh>
    <rPh sb="179" eb="181">
      <t>リョウセイ</t>
    </rPh>
    <phoneticPr fontId="1"/>
  </si>
  <si>
    <t>この呪文は、天球から一対の猟犬を召喚します。彼らは、巨大な見据える眼と燃える尾を持つ、獅子の鬣を生やした犬の姿をしています。彼らは風の上を駆けることができ、また電撃に免疫を持ちます。</t>
    <rPh sb="2" eb="4">
      <t>ジュモン</t>
    </rPh>
    <rPh sb="6" eb="8">
      <t>テンキュウ</t>
    </rPh>
    <rPh sb="10" eb="12">
      <t>イッツイ</t>
    </rPh>
    <rPh sb="13" eb="15">
      <t>リョウケン</t>
    </rPh>
    <rPh sb="16" eb="18">
      <t>ショウカン</t>
    </rPh>
    <rPh sb="22" eb="23">
      <t>カレ</t>
    </rPh>
    <rPh sb="26" eb="28">
      <t>キョダイ</t>
    </rPh>
    <rPh sb="29" eb="31">
      <t>ミス</t>
    </rPh>
    <rPh sb="33" eb="34">
      <t>メ</t>
    </rPh>
    <rPh sb="35" eb="36">
      <t>モ</t>
    </rPh>
    <rPh sb="38" eb="39">
      <t>オ</t>
    </rPh>
    <rPh sb="40" eb="41">
      <t>モ</t>
    </rPh>
    <rPh sb="43" eb="45">
      <t>シシ</t>
    </rPh>
    <rPh sb="46" eb="47">
      <t>タテガミ</t>
    </rPh>
    <rPh sb="48" eb="49">
      <t>ハ</t>
    </rPh>
    <rPh sb="52" eb="53">
      <t>イヌ</t>
    </rPh>
    <rPh sb="54" eb="55">
      <t>スガタ</t>
    </rPh>
    <rPh sb="62" eb="63">
      <t>カレ</t>
    </rPh>
    <rPh sb="65" eb="66">
      <t>カゼ</t>
    </rPh>
    <rPh sb="67" eb="68">
      <t>ウエ</t>
    </rPh>
    <rPh sb="69" eb="70">
      <t>カ</t>
    </rPh>
    <rPh sb="80" eb="82">
      <t>デンゲキ</t>
    </rPh>
    <rPh sb="83" eb="85">
      <t>メンエキ</t>
    </rPh>
    <rPh sb="86" eb="87">
      <t>モ</t>
    </rPh>
    <phoneticPr fontId="1"/>
  </si>
  <si>
    <t>Demon of Heavenly Firesは、天上の炎から生まれた、暴力的な天の存在です。彼らは、黄金の衣を纏った、怒れる人間の姿をしています。このDemonは、燃え盛る車輪を投げ、また飛行することができます。Demon of Heavenly Firesは神聖視され、また暑く、乾燥した気候でより強力になります。</t>
    <rPh sb="25" eb="27">
      <t>テンジョウ</t>
    </rPh>
    <rPh sb="28" eb="29">
      <t>ホノオ</t>
    </rPh>
    <rPh sb="31" eb="32">
      <t>ウ</t>
    </rPh>
    <rPh sb="36" eb="39">
      <t>ボウリョクテキ</t>
    </rPh>
    <rPh sb="40" eb="41">
      <t>テン</t>
    </rPh>
    <rPh sb="42" eb="44">
      <t>ソンザイ</t>
    </rPh>
    <rPh sb="47" eb="48">
      <t>カレ</t>
    </rPh>
    <rPh sb="51" eb="53">
      <t>オウゴン</t>
    </rPh>
    <rPh sb="54" eb="55">
      <t>コロモ</t>
    </rPh>
    <rPh sb="56" eb="57">
      <t>マト</t>
    </rPh>
    <rPh sb="60" eb="61">
      <t>イカ</t>
    </rPh>
    <rPh sb="63" eb="65">
      <t>ニンゲン</t>
    </rPh>
    <rPh sb="66" eb="67">
      <t>スガタ</t>
    </rPh>
    <rPh sb="83" eb="84">
      <t>モ</t>
    </rPh>
    <rPh sb="85" eb="86">
      <t>サカ</t>
    </rPh>
    <rPh sb="87" eb="89">
      <t>シャリン</t>
    </rPh>
    <rPh sb="90" eb="91">
      <t>ナ</t>
    </rPh>
    <rPh sb="95" eb="97">
      <t>ヒコウ</t>
    </rPh>
    <rPh sb="131" eb="134">
      <t>シンセイシ</t>
    </rPh>
    <rPh sb="139" eb="140">
      <t>アツ</t>
    </rPh>
    <rPh sb="142" eb="144">
      <t>カンソウ</t>
    </rPh>
    <rPh sb="146" eb="148">
      <t>キコウ</t>
    </rPh>
    <rPh sb="151" eb="153">
      <t>キョウリョク</t>
    </rPh>
    <phoneticPr fontId="1"/>
  </si>
  <si>
    <t>Celestial Soldierは、天球の存在です。彼らは、全身用の鱗の鎧を纏い、薙刀で武装した、馬人間の姿をしています。Celestial Soldierは神聖視されます。</t>
    <rPh sb="19" eb="21">
      <t>テンキュウ</t>
    </rPh>
    <rPh sb="22" eb="24">
      <t>ソンザイ</t>
    </rPh>
    <rPh sb="27" eb="28">
      <t>カレ</t>
    </rPh>
    <rPh sb="31" eb="34">
      <t>ゼンシンヨウ</t>
    </rPh>
    <rPh sb="35" eb="36">
      <t>ウロコ</t>
    </rPh>
    <rPh sb="37" eb="38">
      <t>ヨロイ</t>
    </rPh>
    <rPh sb="39" eb="40">
      <t>マト</t>
    </rPh>
    <rPh sb="42" eb="44">
      <t>ナギナタ</t>
    </rPh>
    <rPh sb="45" eb="47">
      <t>ブソウ</t>
    </rPh>
    <rPh sb="50" eb="51">
      <t>ウマ</t>
    </rPh>
    <rPh sb="51" eb="53">
      <t>ニンゲン</t>
    </rPh>
    <rPh sb="54" eb="55">
      <t>スガタ</t>
    </rPh>
    <rPh sb="80" eb="83">
      <t>シンセイシ</t>
    </rPh>
    <phoneticPr fontId="1"/>
  </si>
  <si>
    <t>死せる祖先の魂は、戦いへ呼び寄せられます。祖先は神聖視されますが、生者の運命に影響を及ぼせることを除けば、彼らは大規模な戦いに有用な能力は殆ど持ちません。</t>
    <rPh sb="0" eb="1">
      <t>シ</t>
    </rPh>
    <rPh sb="3" eb="5">
      <t>ソセン</t>
    </rPh>
    <rPh sb="6" eb="7">
      <t>タマシイ</t>
    </rPh>
    <rPh sb="9" eb="10">
      <t>タタカ</t>
    </rPh>
    <rPh sb="12" eb="13">
      <t>ヨ</t>
    </rPh>
    <rPh sb="14" eb="15">
      <t>ヨ</t>
    </rPh>
    <rPh sb="21" eb="23">
      <t>ソセン</t>
    </rPh>
    <rPh sb="24" eb="27">
      <t>シンセイシ</t>
    </rPh>
    <rPh sb="33" eb="35">
      <t>ショウジャ</t>
    </rPh>
    <rPh sb="36" eb="38">
      <t>ウンメイ</t>
    </rPh>
    <rPh sb="39" eb="41">
      <t>エイキョウ</t>
    </rPh>
    <rPh sb="42" eb="43">
      <t>オヨ</t>
    </rPh>
    <rPh sb="49" eb="50">
      <t>ノゾ</t>
    </rPh>
    <rPh sb="53" eb="54">
      <t>カレ</t>
    </rPh>
    <rPh sb="56" eb="59">
      <t>ダイキボ</t>
    </rPh>
    <rPh sb="60" eb="61">
      <t>タタカ</t>
    </rPh>
    <rPh sb="63" eb="65">
      <t>ユウヨウ</t>
    </rPh>
    <rPh sb="66" eb="68">
      <t>ノウリョク</t>
    </rPh>
    <rPh sb="69" eb="70">
      <t>ホトン</t>
    </rPh>
    <rPh sb="71" eb="72">
      <t>モ</t>
    </rPh>
    <phoneticPr fontId="1"/>
  </si>
  <si>
    <t>憤怒せる祖霊の軍勢は、戦いに決着をつけるため召喚されます。</t>
    <rPh sb="0" eb="2">
      <t>フンヌ</t>
    </rPh>
    <rPh sb="4" eb="6">
      <t>ソレイ</t>
    </rPh>
    <rPh sb="7" eb="9">
      <t>グンゼイ</t>
    </rPh>
    <rPh sb="11" eb="12">
      <t>タタカ</t>
    </rPh>
    <rPh sb="14" eb="16">
      <t>ケッチャク</t>
    </rPh>
    <rPh sb="22" eb="24">
      <t>ショウカン</t>
    </rPh>
    <phoneticPr fontId="1"/>
  </si>
  <si>
    <t>Nagaは、Patalaの地下世界の、半神の蛇です。彼らは神聖視され、闇を見通し、水中でも呼吸できます。彼らは冥界で生まれ、金工と宝石加工に熟練しています。Nagaの戦士たちは、闇の中で光る、煌く宝石をはめ込まれた金色の鎧を纏います。</t>
    <rPh sb="13" eb="15">
      <t>チカ</t>
    </rPh>
    <rPh sb="15" eb="17">
      <t>セカイ</t>
    </rPh>
    <rPh sb="19" eb="20">
      <t>ハン</t>
    </rPh>
    <rPh sb="20" eb="21">
      <t>ジン</t>
    </rPh>
    <rPh sb="22" eb="23">
      <t>ヘビ</t>
    </rPh>
    <rPh sb="26" eb="27">
      <t>カレ</t>
    </rPh>
    <rPh sb="29" eb="32">
      <t>シンセイシ</t>
    </rPh>
    <rPh sb="35" eb="36">
      <t>ヤミ</t>
    </rPh>
    <rPh sb="37" eb="39">
      <t>ミトオ</t>
    </rPh>
    <rPh sb="41" eb="43">
      <t>スイチュウ</t>
    </rPh>
    <rPh sb="45" eb="47">
      <t>コキュウ</t>
    </rPh>
    <rPh sb="52" eb="53">
      <t>カレ</t>
    </rPh>
    <rPh sb="55" eb="57">
      <t>メイカイ</t>
    </rPh>
    <rPh sb="58" eb="59">
      <t>ウ</t>
    </rPh>
    <rPh sb="62" eb="64">
      <t>キンコウ</t>
    </rPh>
    <rPh sb="65" eb="67">
      <t>ホウセキ</t>
    </rPh>
    <rPh sb="67" eb="69">
      <t>カコウ</t>
    </rPh>
    <rPh sb="70" eb="72">
      <t>ジュクレン</t>
    </rPh>
    <rPh sb="83" eb="85">
      <t>センシ</t>
    </rPh>
    <rPh sb="89" eb="90">
      <t>ヤミ</t>
    </rPh>
    <rPh sb="91" eb="92">
      <t>ナカ</t>
    </rPh>
    <rPh sb="93" eb="94">
      <t>ヒカ</t>
    </rPh>
    <rPh sb="96" eb="97">
      <t>キラメ</t>
    </rPh>
    <rPh sb="98" eb="100">
      <t>ホウセキ</t>
    </rPh>
    <rPh sb="103" eb="104">
      <t>コ</t>
    </rPh>
    <rPh sb="107" eb="109">
      <t>キンイロ</t>
    </rPh>
    <rPh sb="110" eb="111">
      <t>ヨロイ</t>
    </rPh>
    <rPh sb="112" eb="113">
      <t>マト</t>
    </rPh>
    <phoneticPr fontId="1"/>
  </si>
  <si>
    <t>Apsaraは、遥か昔にこの世界を去った、神聖なる精霊です。彼女らは、疲れを知らぬ踊り子や歌い手として、天上の神々に仕えます。彼女らは時折、両世界が接近する神聖なる山に住む、猿人たちの呼びかけによって召喚されます。Apsaraは、定命のものを畏敬の念で打つ、輝ける霊気に恵まれています。</t>
    <rPh sb="8" eb="9">
      <t>ハル</t>
    </rPh>
    <rPh sb="10" eb="11">
      <t>ムカシ</t>
    </rPh>
    <rPh sb="14" eb="16">
      <t>セカイ</t>
    </rPh>
    <rPh sb="17" eb="18">
      <t>サ</t>
    </rPh>
    <rPh sb="21" eb="23">
      <t>シンセイ</t>
    </rPh>
    <rPh sb="25" eb="27">
      <t>セイレイ</t>
    </rPh>
    <rPh sb="30" eb="32">
      <t>カノジョ</t>
    </rPh>
    <rPh sb="35" eb="36">
      <t>ツカ</t>
    </rPh>
    <rPh sb="38" eb="39">
      <t>シ</t>
    </rPh>
    <rPh sb="41" eb="42">
      <t>オド</t>
    </rPh>
    <rPh sb="43" eb="44">
      <t>コ</t>
    </rPh>
    <rPh sb="45" eb="46">
      <t>ウタ</t>
    </rPh>
    <rPh sb="47" eb="48">
      <t>テ</t>
    </rPh>
    <rPh sb="52" eb="54">
      <t>テンジョウ</t>
    </rPh>
    <rPh sb="55" eb="57">
      <t>カミガミ</t>
    </rPh>
    <rPh sb="58" eb="59">
      <t>ツカ</t>
    </rPh>
    <rPh sb="63" eb="65">
      <t>カノジョ</t>
    </rPh>
    <rPh sb="67" eb="69">
      <t>トキオリ</t>
    </rPh>
    <rPh sb="70" eb="71">
      <t>リョウ</t>
    </rPh>
    <rPh sb="71" eb="73">
      <t>セカイ</t>
    </rPh>
    <rPh sb="74" eb="76">
      <t>セッキン</t>
    </rPh>
    <rPh sb="78" eb="80">
      <t>シンセイ</t>
    </rPh>
    <rPh sb="82" eb="83">
      <t>ヤマ</t>
    </rPh>
    <rPh sb="84" eb="85">
      <t>ス</t>
    </rPh>
    <rPh sb="87" eb="89">
      <t>エンジン</t>
    </rPh>
    <rPh sb="92" eb="93">
      <t>ヨ</t>
    </rPh>
    <rPh sb="100" eb="102">
      <t>ショウカン</t>
    </rPh>
    <rPh sb="115" eb="116">
      <t>ジョウ</t>
    </rPh>
    <rPh sb="116" eb="117">
      <t>ミョウ</t>
    </rPh>
    <rPh sb="121" eb="123">
      <t>イケイ</t>
    </rPh>
    <rPh sb="124" eb="125">
      <t>ネン</t>
    </rPh>
    <rPh sb="126" eb="127">
      <t>ウ</t>
    </rPh>
    <rPh sb="129" eb="130">
      <t>カガヤ</t>
    </rPh>
    <rPh sb="132" eb="134">
      <t>レイキ</t>
    </rPh>
    <rPh sb="135" eb="136">
      <t>メグ</t>
    </rPh>
    <phoneticPr fontId="1"/>
  </si>
  <si>
    <t>Yakshaは、神聖なるKailasa山の半神です。彼らの時代は過ぎ去り、彼らの中でも最も強力なものたちはこの世界を離れ、天球へと向かいました。今も残っている少数は、この世界の自然の美しさや富に魅入られたものたちです。彼らは猿人たちを繁殖させ、隷属へと導きました。Yakshaは、下等な存在を畏敬の念で打つ、神々しい輝きに恵まれています。彼らは、猿人たちに神聖視されます。Yakshaは自然と大地の富の精で、強力な地の魔術師です。</t>
    <rPh sb="8" eb="10">
      <t>シンセイ</t>
    </rPh>
    <rPh sb="19" eb="20">
      <t>ヤマ</t>
    </rPh>
    <rPh sb="21" eb="22">
      <t>ハン</t>
    </rPh>
    <rPh sb="22" eb="23">
      <t>ジン</t>
    </rPh>
    <rPh sb="26" eb="27">
      <t>カレ</t>
    </rPh>
    <rPh sb="29" eb="31">
      <t>ジダイ</t>
    </rPh>
    <rPh sb="32" eb="33">
      <t>ス</t>
    </rPh>
    <rPh sb="34" eb="35">
      <t>サ</t>
    </rPh>
    <rPh sb="37" eb="38">
      <t>カレ</t>
    </rPh>
    <rPh sb="40" eb="41">
      <t>ナカ</t>
    </rPh>
    <rPh sb="43" eb="44">
      <t>モット</t>
    </rPh>
    <rPh sb="45" eb="47">
      <t>キョウリョク</t>
    </rPh>
    <rPh sb="55" eb="57">
      <t>セカイ</t>
    </rPh>
    <rPh sb="58" eb="59">
      <t>ハナ</t>
    </rPh>
    <rPh sb="61" eb="63">
      <t>テンキュウ</t>
    </rPh>
    <rPh sb="65" eb="66">
      <t>ム</t>
    </rPh>
    <rPh sb="72" eb="73">
      <t>イマ</t>
    </rPh>
    <rPh sb="74" eb="75">
      <t>ノコ</t>
    </rPh>
    <rPh sb="79" eb="81">
      <t>ショウスウ</t>
    </rPh>
    <rPh sb="85" eb="87">
      <t>セカイ</t>
    </rPh>
    <rPh sb="88" eb="90">
      <t>シゼン</t>
    </rPh>
    <rPh sb="91" eb="92">
      <t>ウツク</t>
    </rPh>
    <rPh sb="95" eb="96">
      <t>トミ</t>
    </rPh>
    <rPh sb="97" eb="99">
      <t>ミイ</t>
    </rPh>
    <rPh sb="109" eb="110">
      <t>カレ</t>
    </rPh>
    <rPh sb="112" eb="114">
      <t>エンジン</t>
    </rPh>
    <rPh sb="117" eb="119">
      <t>ハンショク</t>
    </rPh>
    <rPh sb="122" eb="124">
      <t>レイゾク</t>
    </rPh>
    <rPh sb="126" eb="127">
      <t>ミチビ</t>
    </rPh>
    <rPh sb="140" eb="142">
      <t>カトウ</t>
    </rPh>
    <rPh sb="143" eb="145">
      <t>ソンザイ</t>
    </rPh>
    <rPh sb="146" eb="148">
      <t>イケイ</t>
    </rPh>
    <rPh sb="149" eb="150">
      <t>ネン</t>
    </rPh>
    <rPh sb="151" eb="152">
      <t>ウ</t>
    </rPh>
    <rPh sb="154" eb="156">
      <t>コウゴウ</t>
    </rPh>
    <rPh sb="158" eb="159">
      <t>カガヤ</t>
    </rPh>
    <rPh sb="161" eb="162">
      <t>メグ</t>
    </rPh>
    <rPh sb="169" eb="170">
      <t>カレ</t>
    </rPh>
    <rPh sb="173" eb="175">
      <t>エンジン</t>
    </rPh>
    <rPh sb="178" eb="181">
      <t>シンセイシ</t>
    </rPh>
    <rPh sb="193" eb="195">
      <t>シゼン</t>
    </rPh>
    <rPh sb="196" eb="198">
      <t>ダイチ</t>
    </rPh>
    <rPh sb="199" eb="200">
      <t>トミ</t>
    </rPh>
    <rPh sb="201" eb="202">
      <t>セイ</t>
    </rPh>
    <rPh sb="204" eb="206">
      <t>キョウリョク</t>
    </rPh>
    <rPh sb="207" eb="208">
      <t>チ</t>
    </rPh>
    <rPh sb="209" eb="212">
      <t>マジュツシ</t>
    </rPh>
    <phoneticPr fontId="1"/>
  </si>
  <si>
    <t>Yakshiniは、神聖なるKailasa山の半神です。彼女らの時代は過ぎ去り、彼女らの中でも最も強力なものたちはこの世界を離れ、天球へと向かいました。今も残っている少数は、この世界の自然の美しさや富に魅入られたものたちです。彼女らは猿人たちを繁殖させ、隷属へと導きました。Yakshiniは、下等な存在を畏敬の念で打つ、神々しい輝きに恵まれています。彼女らは、猿人たちに神聖視されます。Yakshiniは主に泉、湖、川に住む、強力な水の魔術師です。</t>
    <rPh sb="28" eb="30">
      <t>カノジョ</t>
    </rPh>
    <rPh sb="40" eb="42">
      <t>カノジョ</t>
    </rPh>
    <rPh sb="113" eb="115">
      <t>カノジョ</t>
    </rPh>
    <rPh sb="176" eb="178">
      <t>カノジョ</t>
    </rPh>
    <rPh sb="203" eb="204">
      <t>オモ</t>
    </rPh>
    <rPh sb="205" eb="206">
      <t>イズミ</t>
    </rPh>
    <rPh sb="207" eb="208">
      <t>ミズウミ</t>
    </rPh>
    <rPh sb="209" eb="210">
      <t>カワ</t>
    </rPh>
    <rPh sb="211" eb="212">
      <t>ス</t>
    </rPh>
    <rPh sb="214" eb="216">
      <t>キョウリョク</t>
    </rPh>
    <rPh sb="217" eb="218">
      <t>ミズ</t>
    </rPh>
    <rPh sb="219" eb="222">
      <t>マジュツシ</t>
    </rPh>
    <phoneticPr fontId="1"/>
  </si>
  <si>
    <t>Naginiは、宝石に飾られし都市Patalaの、Nagaの王女です。彼女らはその姿を変えることができ、気付かれることなく人間の土地を放浪します。人間の姿のNaginiは際立った美しさで、数多くの若き男性が、その快適な暮らしを捨て、Naginiと共に冥界へと向かいました。Naginiはその誘惑の力を、将軍たちをその主から、そして聖職者たちをその神から引き離すために利用できます。Naginiはまた、熟練した水の魔術師です。Nagaの姿では、彼女らの水魔法の技能は増幅されます。</t>
    <rPh sb="8" eb="10">
      <t>ホウセキ</t>
    </rPh>
    <rPh sb="11" eb="12">
      <t>カザ</t>
    </rPh>
    <rPh sb="15" eb="17">
      <t>トシ</t>
    </rPh>
    <rPh sb="30" eb="32">
      <t>オウジョ</t>
    </rPh>
    <rPh sb="35" eb="37">
      <t>カノジョ</t>
    </rPh>
    <rPh sb="41" eb="42">
      <t>スガタ</t>
    </rPh>
    <rPh sb="43" eb="44">
      <t>カ</t>
    </rPh>
    <phoneticPr fontId="1"/>
  </si>
  <si>
    <t>Gandharvaは、遥か昔にこの世界を去った、神聖なる戦闘楽師です。彼らは天上の神々に仕えていますが、時折、両世界が接近する神聖なる山に住む、猿人たちの呼びかけによって召喚されます。Gandharvaは、定命のものを畏敬の念で打つ、輝ける霊気に恵まれています。</t>
    <rPh sb="11" eb="12">
      <t>ハル</t>
    </rPh>
    <rPh sb="13" eb="14">
      <t>ムカシ</t>
    </rPh>
    <rPh sb="17" eb="19">
      <t>セカイ</t>
    </rPh>
    <rPh sb="20" eb="21">
      <t>サ</t>
    </rPh>
    <rPh sb="24" eb="26">
      <t>シンセイ</t>
    </rPh>
    <rPh sb="28" eb="30">
      <t>セントウ</t>
    </rPh>
    <rPh sb="30" eb="32">
      <t>ガクシ</t>
    </rPh>
    <rPh sb="35" eb="36">
      <t>カレ</t>
    </rPh>
    <rPh sb="38" eb="40">
      <t>テンジョウ</t>
    </rPh>
    <rPh sb="41" eb="43">
      <t>カミガミ</t>
    </rPh>
    <rPh sb="44" eb="45">
      <t>ツカ</t>
    </rPh>
    <rPh sb="52" eb="54">
      <t>トキオリ</t>
    </rPh>
    <rPh sb="55" eb="56">
      <t>リョウ</t>
    </rPh>
    <rPh sb="56" eb="58">
      <t>セカイ</t>
    </rPh>
    <rPh sb="59" eb="61">
      <t>セッキン</t>
    </rPh>
    <rPh sb="63" eb="65">
      <t>シンセイ</t>
    </rPh>
    <rPh sb="67" eb="68">
      <t>ヤマ</t>
    </rPh>
    <rPh sb="69" eb="70">
      <t>ス</t>
    </rPh>
    <rPh sb="72" eb="74">
      <t>エンジン</t>
    </rPh>
    <rPh sb="77" eb="78">
      <t>ヨ</t>
    </rPh>
    <rPh sb="85" eb="87">
      <t>ショウカン</t>
    </rPh>
    <rPh sb="103" eb="104">
      <t>ジョウ</t>
    </rPh>
    <rPh sb="104" eb="105">
      <t>ミョウ</t>
    </rPh>
    <rPh sb="109" eb="111">
      <t>イケイ</t>
    </rPh>
    <rPh sb="112" eb="113">
      <t>ネン</t>
    </rPh>
    <rPh sb="114" eb="115">
      <t>ウ</t>
    </rPh>
    <rPh sb="117" eb="118">
      <t>カガヤ</t>
    </rPh>
    <rPh sb="120" eb="122">
      <t>レイキ</t>
    </rPh>
    <rPh sb="123" eb="124">
      <t>メグ</t>
    </rPh>
    <phoneticPr fontId="1"/>
  </si>
  <si>
    <t>Kinnaraは神聖なる存在であり、天の音楽家です。彼らは、定命のものを畏敬の念で打つ輝きを纏った、翼持つ馬人間の姿を持ちます。</t>
    <rPh sb="8" eb="10">
      <t>シンセイ</t>
    </rPh>
    <rPh sb="12" eb="14">
      <t>ソンザイ</t>
    </rPh>
    <rPh sb="18" eb="19">
      <t>テン</t>
    </rPh>
    <rPh sb="20" eb="23">
      <t>オンガクカ</t>
    </rPh>
    <rPh sb="26" eb="27">
      <t>カレ</t>
    </rPh>
    <rPh sb="30" eb="31">
      <t>ジョウ</t>
    </rPh>
    <rPh sb="31" eb="32">
      <t>ミョウ</t>
    </rPh>
    <rPh sb="36" eb="38">
      <t>イケイ</t>
    </rPh>
    <rPh sb="39" eb="40">
      <t>ネン</t>
    </rPh>
    <rPh sb="41" eb="42">
      <t>ウ</t>
    </rPh>
    <rPh sb="43" eb="44">
      <t>カガヤ</t>
    </rPh>
    <rPh sb="46" eb="47">
      <t>マト</t>
    </rPh>
    <rPh sb="50" eb="51">
      <t>ツバサ</t>
    </rPh>
    <rPh sb="51" eb="52">
      <t>モ</t>
    </rPh>
    <rPh sb="53" eb="54">
      <t>ウマ</t>
    </rPh>
    <rPh sb="54" eb="56">
      <t>ニンゲン</t>
    </rPh>
    <rPh sb="57" eb="58">
      <t>スガタ</t>
    </rPh>
    <rPh sb="59" eb="60">
      <t>モ</t>
    </rPh>
    <phoneticPr fontId="1"/>
  </si>
  <si>
    <t>Nagarishiは、宝石に飾られた都市Patalaの、相当な力を持つ賢者です。彼らは日に照らされた世界を旅する際、しばしばYakshaの姿をとります。もしYakshaの姿で殺されたならば、彼らはその蛇の姿へと戻り、戦い続けます。Nagaの姿をとっているNagarishiは、その水魔法の技能が増幅されます。</t>
    <rPh sb="11" eb="13">
      <t>ホウセキ</t>
    </rPh>
    <rPh sb="14" eb="15">
      <t>カザ</t>
    </rPh>
    <rPh sb="18" eb="20">
      <t>トシ</t>
    </rPh>
    <rPh sb="28" eb="30">
      <t>ソウトウ</t>
    </rPh>
    <rPh sb="31" eb="32">
      <t>チカラ</t>
    </rPh>
    <rPh sb="33" eb="34">
      <t>モ</t>
    </rPh>
    <rPh sb="35" eb="37">
      <t>ケンジャ</t>
    </rPh>
    <rPh sb="40" eb="41">
      <t>カレ</t>
    </rPh>
    <rPh sb="43" eb="44">
      <t>ヒ</t>
    </rPh>
    <rPh sb="45" eb="46">
      <t>テ</t>
    </rPh>
    <rPh sb="50" eb="52">
      <t>セカイ</t>
    </rPh>
    <rPh sb="53" eb="54">
      <t>タビ</t>
    </rPh>
    <rPh sb="56" eb="57">
      <t>サイ</t>
    </rPh>
    <rPh sb="69" eb="70">
      <t>スガタ</t>
    </rPh>
    <rPh sb="85" eb="86">
      <t>スガタ</t>
    </rPh>
    <rPh sb="87" eb="88">
      <t>コロ</t>
    </rPh>
    <rPh sb="95" eb="96">
      <t>カレ</t>
    </rPh>
    <rPh sb="100" eb="101">
      <t>ヘビ</t>
    </rPh>
    <rPh sb="102" eb="103">
      <t>スガタ</t>
    </rPh>
    <rPh sb="105" eb="106">
      <t>モド</t>
    </rPh>
    <rPh sb="108" eb="109">
      <t>タタカ</t>
    </rPh>
    <rPh sb="110" eb="111">
      <t>ツヅ</t>
    </rPh>
    <rPh sb="120" eb="121">
      <t>スガタ</t>
    </rPh>
    <rPh sb="140" eb="141">
      <t>ミズ</t>
    </rPh>
    <rPh sb="141" eb="143">
      <t>マホウ</t>
    </rPh>
    <rPh sb="144" eb="146">
      <t>ギノウ</t>
    </rPh>
    <rPh sb="147" eb="149">
      <t>ゾウフク</t>
    </rPh>
    <phoneticPr fontId="1"/>
  </si>
  <si>
    <t>Nagaの王Nagarajaは、宝石に飾られた都市Patalaの統治者たちです。彼らは優れた将軍であり、また強力な魔術師かつ聖職者です。彼らは、現世の軍を率いる際には、主にGandharvaの姿をとります。Gandharvaの姿で殺されると、彼らはその蛇の姿へと戻り、戦い続けます。Nagaの姿をとっているNagarajaは、その水魔法の技能が増幅されます。</t>
    <rPh sb="5" eb="6">
      <t>オウ</t>
    </rPh>
    <rPh sb="16" eb="18">
      <t>ホウセキ</t>
    </rPh>
    <rPh sb="19" eb="20">
      <t>カザ</t>
    </rPh>
    <rPh sb="23" eb="25">
      <t>トシ</t>
    </rPh>
    <rPh sb="32" eb="35">
      <t>トウチシャ</t>
    </rPh>
    <rPh sb="40" eb="41">
      <t>カレ</t>
    </rPh>
    <rPh sb="43" eb="44">
      <t>スグ</t>
    </rPh>
    <rPh sb="46" eb="48">
      <t>ショウグン</t>
    </rPh>
    <rPh sb="54" eb="56">
      <t>キョウリョク</t>
    </rPh>
    <rPh sb="57" eb="60">
      <t>マジュツシ</t>
    </rPh>
    <rPh sb="62" eb="65">
      <t>セイショクシャ</t>
    </rPh>
    <rPh sb="68" eb="69">
      <t>カレ</t>
    </rPh>
    <rPh sb="72" eb="74">
      <t>ゲンセイ</t>
    </rPh>
    <rPh sb="75" eb="76">
      <t>グン</t>
    </rPh>
    <rPh sb="77" eb="78">
      <t>ヒキ</t>
    </rPh>
    <rPh sb="80" eb="81">
      <t>サイ</t>
    </rPh>
    <rPh sb="84" eb="85">
      <t>オモ</t>
    </rPh>
    <rPh sb="96" eb="97">
      <t>スガタ</t>
    </rPh>
    <rPh sb="113" eb="114">
      <t>スガタ</t>
    </rPh>
    <rPh sb="115" eb="116">
      <t>コロ</t>
    </rPh>
    <rPh sb="121" eb="122">
      <t>カレ</t>
    </rPh>
    <rPh sb="126" eb="127">
      <t>ヘビ</t>
    </rPh>
    <rPh sb="128" eb="129">
      <t>スガタ</t>
    </rPh>
    <rPh sb="131" eb="132">
      <t>モド</t>
    </rPh>
    <rPh sb="134" eb="135">
      <t>タタカ</t>
    </rPh>
    <rPh sb="136" eb="137">
      <t>ツヅ</t>
    </rPh>
    <rPh sb="146" eb="147">
      <t>スガタ</t>
    </rPh>
    <rPh sb="165" eb="166">
      <t>ミズ</t>
    </rPh>
    <rPh sb="166" eb="168">
      <t>マホウ</t>
    </rPh>
    <rPh sb="169" eb="171">
      <t>ギノウ</t>
    </rPh>
    <rPh sb="172" eb="174">
      <t>ゾウフク</t>
    </rPh>
    <phoneticPr fontId="1"/>
  </si>
  <si>
    <t>この呪文は、肉体的、精神的な完全性を獲得した神聖なる存在、Siddhaを召喚します。Siddhaは強力な聖職者かつ魔術師です。</t>
    <rPh sb="2" eb="4">
      <t>ジュモン</t>
    </rPh>
    <rPh sb="6" eb="9">
      <t>ニクタイテキ</t>
    </rPh>
    <rPh sb="10" eb="13">
      <t>セイシンテキ</t>
    </rPh>
    <rPh sb="14" eb="17">
      <t>カンゼンセイ</t>
    </rPh>
    <rPh sb="18" eb="20">
      <t>カクトク</t>
    </rPh>
    <rPh sb="22" eb="24">
      <t>シンセイ</t>
    </rPh>
    <rPh sb="26" eb="28">
      <t>ソンザイ</t>
    </rPh>
    <rPh sb="36" eb="38">
      <t>ショウカン</t>
    </rPh>
    <rPh sb="49" eb="51">
      <t>キョウリョク</t>
    </rPh>
    <rPh sb="52" eb="55">
      <t>セイショクシャ</t>
    </rPh>
    <rPh sb="57" eb="60">
      <t>マジュツシ</t>
    </rPh>
    <phoneticPr fontId="1"/>
  </si>
  <si>
    <t>この呪文は、天球の下級神Devataを召喚します。Devataは強力な戦士、聖職者、そして魔術師です。</t>
    <rPh sb="2" eb="4">
      <t>ジュモン</t>
    </rPh>
    <rPh sb="6" eb="8">
      <t>テンキュウ</t>
    </rPh>
    <rPh sb="9" eb="11">
      <t>カキュウ</t>
    </rPh>
    <rPh sb="11" eb="12">
      <t>シン</t>
    </rPh>
    <rPh sb="19" eb="21">
      <t>ショウカン</t>
    </rPh>
    <rPh sb="32" eb="34">
      <t>キョウリョク</t>
    </rPh>
    <rPh sb="35" eb="37">
      <t>センシ</t>
    </rPh>
    <rPh sb="38" eb="41">
      <t>セイショクシャ</t>
    </rPh>
    <rPh sb="45" eb="48">
      <t>マジュツシ</t>
    </rPh>
    <phoneticPr fontId="1"/>
  </si>
  <si>
    <t>Devalaは音楽の擬人化である、天球の下級神です。Devalaの神聖なる旋律は、かつてこの世界を満たしていましたが、KailasaのDevataが天へと撤退した際、Devalaはそれに続き、この世界はよりくすんだ地となりました。Devalaがただ存在するだけで、その神聖なる旋律が世界に満ち、州の魔法天秤が増加します。彼らは強力な魔法神官であり、恐るべき戦士でもあります。Devalaは神聖視されます。</t>
    <rPh sb="7" eb="9">
      <t>オンガク</t>
    </rPh>
    <rPh sb="10" eb="13">
      <t>ギジンカ</t>
    </rPh>
    <rPh sb="17" eb="19">
      <t>テンキュウ</t>
    </rPh>
    <rPh sb="20" eb="22">
      <t>カキュウ</t>
    </rPh>
    <rPh sb="22" eb="23">
      <t>シン</t>
    </rPh>
    <rPh sb="33" eb="35">
      <t>シンセイ</t>
    </rPh>
    <rPh sb="37" eb="39">
      <t>センリツ</t>
    </rPh>
    <rPh sb="46" eb="48">
      <t>セカイ</t>
    </rPh>
    <rPh sb="49" eb="50">
      <t>ミ</t>
    </rPh>
    <rPh sb="74" eb="75">
      <t>テン</t>
    </rPh>
    <rPh sb="77" eb="79">
      <t>テッタイ</t>
    </rPh>
    <rPh sb="81" eb="82">
      <t>サイ</t>
    </rPh>
    <rPh sb="93" eb="94">
      <t>ツヅ</t>
    </rPh>
    <rPh sb="98" eb="100">
      <t>セカイ</t>
    </rPh>
    <rPh sb="124" eb="126">
      <t>ソンザイ</t>
    </rPh>
    <rPh sb="134" eb="136">
      <t>シンセイ</t>
    </rPh>
    <rPh sb="138" eb="140">
      <t>センリツ</t>
    </rPh>
    <rPh sb="141" eb="143">
      <t>セカイ</t>
    </rPh>
    <rPh sb="144" eb="145">
      <t>ミ</t>
    </rPh>
    <rPh sb="147" eb="148">
      <t>シュウ</t>
    </rPh>
    <rPh sb="149" eb="151">
      <t>マホウ</t>
    </rPh>
    <rPh sb="151" eb="153">
      <t>テンビン</t>
    </rPh>
    <rPh sb="154" eb="156">
      <t>ゾウカ</t>
    </rPh>
    <rPh sb="160" eb="161">
      <t>カレ</t>
    </rPh>
    <rPh sb="163" eb="165">
      <t>キョウリョク</t>
    </rPh>
    <rPh sb="166" eb="168">
      <t>マホウ</t>
    </rPh>
    <rPh sb="168" eb="170">
      <t>シンカン</t>
    </rPh>
    <rPh sb="174" eb="175">
      <t>オソ</t>
    </rPh>
    <rPh sb="178" eb="180">
      <t>センシ</t>
    </rPh>
    <rPh sb="194" eb="197">
      <t>シンセイシ</t>
    </rPh>
    <phoneticPr fontId="1"/>
  </si>
  <si>
    <t>術者は、天球からRudraの一体を召喚します。Rudraは、魔法の武具、雷、そして疫病で武装した、荒れ狂う破壊の半神です。彼らは、武具や魔法によって、定命のものとデーモンに等しく死を与えます。Rudraは颶風から生まれ、嵐の中でも飛行することができます。彼らの魔力は破壊に向けられており、彼らは学習や鍛造のために立ち止まることは決してありません。</t>
    <rPh sb="0" eb="1">
      <t>ジュツ</t>
    </rPh>
    <rPh sb="1" eb="2">
      <t>シャ</t>
    </rPh>
    <rPh sb="4" eb="6">
      <t>テンキュウ</t>
    </rPh>
    <rPh sb="14" eb="16">
      <t>イッタイ</t>
    </rPh>
    <rPh sb="17" eb="19">
      <t>ショウカン</t>
    </rPh>
    <rPh sb="30" eb="32">
      <t>マホウ</t>
    </rPh>
    <rPh sb="33" eb="35">
      <t>ブグ</t>
    </rPh>
    <rPh sb="36" eb="37">
      <t>イカズチ</t>
    </rPh>
    <rPh sb="41" eb="43">
      <t>エキビョウ</t>
    </rPh>
    <rPh sb="44" eb="46">
      <t>ブソウ</t>
    </rPh>
    <rPh sb="49" eb="50">
      <t>ア</t>
    </rPh>
    <rPh sb="51" eb="52">
      <t>クル</t>
    </rPh>
    <rPh sb="53" eb="55">
      <t>ハカイ</t>
    </rPh>
    <rPh sb="56" eb="58">
      <t>ハンシン</t>
    </rPh>
    <rPh sb="61" eb="62">
      <t>カレ</t>
    </rPh>
    <rPh sb="65" eb="67">
      <t>ブグ</t>
    </rPh>
    <rPh sb="68" eb="70">
      <t>マホウ</t>
    </rPh>
    <rPh sb="75" eb="76">
      <t>ジョウ</t>
    </rPh>
    <rPh sb="76" eb="77">
      <t>ミョウ</t>
    </rPh>
    <rPh sb="86" eb="87">
      <t>ヒト</t>
    </rPh>
    <rPh sb="89" eb="90">
      <t>シ</t>
    </rPh>
    <rPh sb="91" eb="92">
      <t>アタ</t>
    </rPh>
    <rPh sb="102" eb="104">
      <t>グフウ</t>
    </rPh>
    <rPh sb="106" eb="107">
      <t>ウ</t>
    </rPh>
    <rPh sb="110" eb="111">
      <t>アラシ</t>
    </rPh>
    <rPh sb="112" eb="113">
      <t>ナカ</t>
    </rPh>
    <rPh sb="115" eb="117">
      <t>ヒコウ</t>
    </rPh>
    <rPh sb="127" eb="128">
      <t>カレ</t>
    </rPh>
    <rPh sb="130" eb="132">
      <t>マリョク</t>
    </rPh>
    <rPh sb="133" eb="135">
      <t>ハカイ</t>
    </rPh>
    <rPh sb="136" eb="137">
      <t>ム</t>
    </rPh>
    <rPh sb="144" eb="145">
      <t>カレ</t>
    </rPh>
    <rPh sb="147" eb="149">
      <t>ガクシュウ</t>
    </rPh>
    <rPh sb="150" eb="152">
      <t>タンゾウ</t>
    </rPh>
    <rPh sb="156" eb="157">
      <t>タ</t>
    </rPh>
    <rPh sb="158" eb="159">
      <t>ド</t>
    </rPh>
    <rPh sb="164" eb="165">
      <t>ケッ</t>
    </rPh>
    <phoneticPr fontId="1"/>
  </si>
  <si>
    <t>術者は天球の音楽を演奏し始めます。全ての天の踊り手たちは、神聖なる音楽の虜となり、彼らに素早さを与える天の戦闘舞踊を始めます。</t>
    <rPh sb="0" eb="1">
      <t>ジュツ</t>
    </rPh>
    <rPh sb="1" eb="2">
      <t>シャ</t>
    </rPh>
    <rPh sb="3" eb="5">
      <t>テンキュウ</t>
    </rPh>
    <rPh sb="6" eb="8">
      <t>オンガク</t>
    </rPh>
    <rPh sb="9" eb="11">
      <t>エンソウ</t>
    </rPh>
    <rPh sb="12" eb="13">
      <t>ハジ</t>
    </rPh>
    <rPh sb="17" eb="18">
      <t>スベ</t>
    </rPh>
    <rPh sb="20" eb="21">
      <t>テン</t>
    </rPh>
    <rPh sb="22" eb="23">
      <t>オド</t>
    </rPh>
    <rPh sb="24" eb="25">
      <t>テ</t>
    </rPh>
    <rPh sb="29" eb="31">
      <t>シンセイ</t>
    </rPh>
    <rPh sb="33" eb="35">
      <t>オンガク</t>
    </rPh>
    <rPh sb="36" eb="37">
      <t>トリコ</t>
    </rPh>
    <rPh sb="41" eb="42">
      <t>カレ</t>
    </rPh>
    <rPh sb="44" eb="46">
      <t>スバヤ</t>
    </rPh>
    <rPh sb="48" eb="49">
      <t>アタ</t>
    </rPh>
    <rPh sb="51" eb="52">
      <t>テン</t>
    </rPh>
    <rPh sb="53" eb="55">
      <t>セントウ</t>
    </rPh>
    <rPh sb="55" eb="57">
      <t>ブヨウ</t>
    </rPh>
    <rPh sb="58" eb="59">
      <t>ハジ</t>
    </rPh>
    <phoneticPr fontId="1"/>
  </si>
  <si>
    <t>Rakshasaは、原生林の黒い肌を持つ悪鬼です。彼らは猿や人間の肉を喰らい、大いに恐れられます。Rakshasaは貪欲な食欲を持ち、満腹にさせておくのが最善です。大半のRakshasaは、悪魔の王国Lankaで見られますが、一部は不徳な猿の魔術師により召喚されます。</t>
    <rPh sb="10" eb="13">
      <t>ゲンセイリン</t>
    </rPh>
    <rPh sb="14" eb="15">
      <t>クロ</t>
    </rPh>
    <rPh sb="16" eb="17">
      <t>ハダ</t>
    </rPh>
    <rPh sb="18" eb="19">
      <t>モ</t>
    </rPh>
    <rPh sb="20" eb="22">
      <t>アッキ</t>
    </rPh>
    <rPh sb="25" eb="26">
      <t>カレ</t>
    </rPh>
    <rPh sb="28" eb="29">
      <t>サル</t>
    </rPh>
    <rPh sb="30" eb="32">
      <t>ニンゲン</t>
    </rPh>
    <rPh sb="33" eb="34">
      <t>ニク</t>
    </rPh>
    <rPh sb="35" eb="36">
      <t>ク</t>
    </rPh>
    <rPh sb="39" eb="40">
      <t>オオ</t>
    </rPh>
    <rPh sb="42" eb="43">
      <t>オソ</t>
    </rPh>
    <rPh sb="58" eb="60">
      <t>ドンヨク</t>
    </rPh>
    <rPh sb="61" eb="63">
      <t>ショクヨク</t>
    </rPh>
    <rPh sb="64" eb="65">
      <t>モ</t>
    </rPh>
    <rPh sb="67" eb="69">
      <t>マンプク</t>
    </rPh>
    <rPh sb="77" eb="79">
      <t>サイゼン</t>
    </rPh>
    <rPh sb="82" eb="84">
      <t>タイハン</t>
    </rPh>
    <rPh sb="95" eb="97">
      <t>アクマ</t>
    </rPh>
    <rPh sb="98" eb="100">
      <t>オウコク</t>
    </rPh>
    <rPh sb="106" eb="107">
      <t>ミ</t>
    </rPh>
    <rPh sb="113" eb="115">
      <t>イチブ</t>
    </rPh>
    <rPh sb="116" eb="118">
      <t>フトク</t>
    </rPh>
    <rPh sb="119" eb="120">
      <t>サル</t>
    </rPh>
    <rPh sb="121" eb="124">
      <t>マジュツシ</t>
    </rPh>
    <rPh sb="127" eb="129">
      <t>ショウカン</t>
    </rPh>
    <phoneticPr fontId="1"/>
  </si>
  <si>
    <t>この儀式のために、血の魔術師は食物、飲物、そして若い少女を並べた大きな晩餐会を必要とします。Praghasaは膨大な食欲を持つ太った悪鬼で、彼らは全ての少女を平らげた後、血の魔術師に永久に仕えるよう束縛されます。これらの悪鬼は大食家として知られ、戦いにおいては、主にその強大な筋力に頼ります。</t>
    <rPh sb="2" eb="4">
      <t>ギシキ</t>
    </rPh>
    <rPh sb="9" eb="10">
      <t>ケツ</t>
    </rPh>
    <rPh sb="11" eb="14">
      <t>マジュツシ</t>
    </rPh>
    <rPh sb="15" eb="17">
      <t>ショクモツ</t>
    </rPh>
    <rPh sb="18" eb="20">
      <t>ノミモノ</t>
    </rPh>
    <rPh sb="24" eb="25">
      <t>ワカ</t>
    </rPh>
    <rPh sb="26" eb="28">
      <t>ショウジョ</t>
    </rPh>
    <rPh sb="29" eb="30">
      <t>ナラ</t>
    </rPh>
    <rPh sb="32" eb="33">
      <t>オオ</t>
    </rPh>
    <rPh sb="35" eb="38">
      <t>バンサンカイ</t>
    </rPh>
    <rPh sb="39" eb="41">
      <t>ヒツヨウ</t>
    </rPh>
    <rPh sb="55" eb="57">
      <t>ボウダイ</t>
    </rPh>
    <rPh sb="58" eb="60">
      <t>ショクヨク</t>
    </rPh>
    <rPh sb="61" eb="62">
      <t>モ</t>
    </rPh>
    <rPh sb="63" eb="64">
      <t>フト</t>
    </rPh>
    <rPh sb="66" eb="68">
      <t>アッキ</t>
    </rPh>
    <rPh sb="70" eb="71">
      <t>カレ</t>
    </rPh>
    <rPh sb="73" eb="74">
      <t>スベ</t>
    </rPh>
    <rPh sb="76" eb="78">
      <t>ショウジョ</t>
    </rPh>
    <rPh sb="79" eb="80">
      <t>タイ</t>
    </rPh>
    <rPh sb="83" eb="84">
      <t>アト</t>
    </rPh>
    <rPh sb="85" eb="86">
      <t>ケツ</t>
    </rPh>
    <rPh sb="87" eb="90">
      <t>マジュツシ</t>
    </rPh>
    <rPh sb="91" eb="93">
      <t>エイキュウ</t>
    </rPh>
    <rPh sb="94" eb="95">
      <t>ツカ</t>
    </rPh>
    <rPh sb="99" eb="101">
      <t>ソクバク</t>
    </rPh>
    <rPh sb="110" eb="112">
      <t>アッキ</t>
    </rPh>
    <rPh sb="113" eb="116">
      <t>タイショクカ</t>
    </rPh>
    <rPh sb="119" eb="120">
      <t>シ</t>
    </rPh>
    <rPh sb="123" eb="124">
      <t>タタカ</t>
    </rPh>
    <rPh sb="131" eb="132">
      <t>オモ</t>
    </rPh>
    <rPh sb="135" eb="137">
      <t>キョウダイ</t>
    </rPh>
    <rPh sb="138" eb="140">
      <t>キンリョク</t>
    </rPh>
    <rPh sb="141" eb="142">
      <t>タヨ</t>
    </rPh>
    <phoneticPr fontId="1"/>
  </si>
  <si>
    <t>血を飲むものAsrapaは、戦いに躍り出て、猿や人間の血を啜る悪魔の女性です。彼女らは、その使い手の血や生命への渇望を満たす、魔法の儀式用短剣を持つ、赤い肌の恐怖です。Asrapaは、自身の血が流されると激高し、戦いから逃げ出すことは稀です。</t>
    <rPh sb="0" eb="1">
      <t>ケツ</t>
    </rPh>
    <rPh sb="2" eb="3">
      <t>ノ</t>
    </rPh>
    <rPh sb="14" eb="15">
      <t>タタカ</t>
    </rPh>
    <rPh sb="17" eb="18">
      <t>オド</t>
    </rPh>
    <rPh sb="19" eb="20">
      <t>デ</t>
    </rPh>
    <rPh sb="22" eb="23">
      <t>サル</t>
    </rPh>
    <rPh sb="24" eb="26">
      <t>ニンゲン</t>
    </rPh>
    <rPh sb="27" eb="28">
      <t>ケツ</t>
    </rPh>
    <rPh sb="29" eb="30">
      <t>スス</t>
    </rPh>
    <rPh sb="31" eb="33">
      <t>アクマ</t>
    </rPh>
    <rPh sb="34" eb="36">
      <t>ジョセイ</t>
    </rPh>
    <rPh sb="39" eb="41">
      <t>カノジョ</t>
    </rPh>
    <rPh sb="46" eb="47">
      <t>ツカ</t>
    </rPh>
    <rPh sb="48" eb="49">
      <t>テ</t>
    </rPh>
    <rPh sb="50" eb="51">
      <t>ケツ</t>
    </rPh>
    <rPh sb="52" eb="54">
      <t>セイメイ</t>
    </rPh>
    <rPh sb="56" eb="58">
      <t>カツボウ</t>
    </rPh>
    <rPh sb="59" eb="60">
      <t>ミ</t>
    </rPh>
    <rPh sb="63" eb="65">
      <t>マホウ</t>
    </rPh>
    <rPh sb="66" eb="69">
      <t>ギシキヨウ</t>
    </rPh>
    <rPh sb="69" eb="71">
      <t>タンケン</t>
    </rPh>
    <rPh sb="72" eb="73">
      <t>モ</t>
    </rPh>
    <rPh sb="75" eb="76">
      <t>アカ</t>
    </rPh>
    <rPh sb="77" eb="78">
      <t>ハダ</t>
    </rPh>
    <rPh sb="79" eb="81">
      <t>キョウフ</t>
    </rPh>
    <rPh sb="92" eb="94">
      <t>ジシン</t>
    </rPh>
    <rPh sb="95" eb="96">
      <t>ケツ</t>
    </rPh>
    <rPh sb="97" eb="98">
      <t>ナガ</t>
    </rPh>
    <rPh sb="102" eb="104">
      <t>ゲッコウ</t>
    </rPh>
    <rPh sb="106" eb="107">
      <t>タタカ</t>
    </rPh>
    <rPh sb="110" eb="111">
      <t>ニ</t>
    </rPh>
    <rPh sb="112" eb="113">
      <t>ダ</t>
    </rPh>
    <rPh sb="117" eb="118">
      <t>マレ</t>
    </rPh>
    <phoneticPr fontId="1"/>
  </si>
  <si>
    <t>Rakshasaは、原生林の黒い肌を持つ悪鬼です。彼らは猿や人間の肉を喰らい、大いに恐れられます。Rakshasaは貪欲な食欲を持ち、満腹にさせておくのが最善です。大半のRakshasaは、悪魔の王国Lankaで見られますが、一部は不徳な猿の魔術師により召喚されます。</t>
    <phoneticPr fontId="1"/>
  </si>
  <si>
    <t>Dakiniは冥府から現れた、血に飢えし復讐の亡霊です。彼女らは、血に飢えし請求者に神聖なる侍祭として仕えたために、遥か昔に冥府へと追放された、空の踊り子や神の伝令です。Dakiniは、そのかつての女主人の食欲を共有し、穢れ無き者の生贄によって召喚できます。彼女らの皮剥ぎの短剣は、その犠牲者から生命力を吸収する魔法をかけられています。Dakiniは強力な血の魔術師です。</t>
    <rPh sb="7" eb="9">
      <t>メイフ</t>
    </rPh>
    <rPh sb="11" eb="12">
      <t>アラワ</t>
    </rPh>
    <rPh sb="15" eb="16">
      <t>ケツ</t>
    </rPh>
    <rPh sb="17" eb="18">
      <t>ウ</t>
    </rPh>
    <rPh sb="20" eb="22">
      <t>フクシュウ</t>
    </rPh>
    <rPh sb="23" eb="25">
      <t>ボウレイ</t>
    </rPh>
    <rPh sb="28" eb="30">
      <t>カノジョ</t>
    </rPh>
    <rPh sb="33" eb="34">
      <t>ケツ</t>
    </rPh>
    <rPh sb="35" eb="36">
      <t>ウ</t>
    </rPh>
    <rPh sb="38" eb="41">
      <t>セイキュウシャ</t>
    </rPh>
    <rPh sb="42" eb="44">
      <t>シンセイ</t>
    </rPh>
    <rPh sb="46" eb="47">
      <t>ジ</t>
    </rPh>
    <rPh sb="47" eb="48">
      <t>サイ</t>
    </rPh>
    <rPh sb="51" eb="52">
      <t>ツカ</t>
    </rPh>
    <rPh sb="58" eb="59">
      <t>ハル</t>
    </rPh>
    <rPh sb="60" eb="61">
      <t>ムカシ</t>
    </rPh>
    <rPh sb="62" eb="64">
      <t>メイフ</t>
    </rPh>
    <rPh sb="66" eb="68">
      <t>ツイホウ</t>
    </rPh>
    <rPh sb="72" eb="73">
      <t>ソラ</t>
    </rPh>
    <rPh sb="74" eb="75">
      <t>オド</t>
    </rPh>
    <rPh sb="76" eb="77">
      <t>コ</t>
    </rPh>
    <rPh sb="78" eb="79">
      <t>カミ</t>
    </rPh>
    <rPh sb="80" eb="82">
      <t>デンレイ</t>
    </rPh>
    <rPh sb="99" eb="102">
      <t>オンナシュジン</t>
    </rPh>
    <rPh sb="103" eb="105">
      <t>ショクヨク</t>
    </rPh>
    <rPh sb="106" eb="108">
      <t>キョウユウ</t>
    </rPh>
    <rPh sb="110" eb="111">
      <t>ケガ</t>
    </rPh>
    <rPh sb="112" eb="113">
      <t>ナ</t>
    </rPh>
    <rPh sb="114" eb="115">
      <t>モノ</t>
    </rPh>
    <rPh sb="116" eb="118">
      <t>イケニエ</t>
    </rPh>
    <rPh sb="122" eb="124">
      <t>ショウカン</t>
    </rPh>
    <rPh sb="129" eb="131">
      <t>カノジョ</t>
    </rPh>
    <rPh sb="133" eb="134">
      <t>カワ</t>
    </rPh>
    <rPh sb="134" eb="135">
      <t>ハ</t>
    </rPh>
    <rPh sb="137" eb="139">
      <t>タンケン</t>
    </rPh>
    <rPh sb="143" eb="146">
      <t>ギセイシャ</t>
    </rPh>
    <rPh sb="148" eb="151">
      <t>セイメイリョク</t>
    </rPh>
    <rPh sb="152" eb="154">
      <t>キュウシュウ</t>
    </rPh>
    <rPh sb="156" eb="158">
      <t>マホウ</t>
    </rPh>
    <rPh sb="175" eb="177">
      <t>キョウリョク</t>
    </rPh>
    <rPh sb="178" eb="179">
      <t>ケツ</t>
    </rPh>
    <rPh sb="180" eb="183">
      <t>マジュツシ</t>
    </rPh>
    <phoneticPr fontId="1"/>
  </si>
  <si>
    <t>夜を歩く者Samanishadaは、著名な悪魔の暗殺者です。彼らは黄昏時にのみ召喚でき、その力は闇の中で最大になります。彼らは魔法のMoon Bladeと、あらゆる防具を斬り通すDuskdaggerで武装しています。</t>
    <rPh sb="0" eb="1">
      <t>ヨル</t>
    </rPh>
    <rPh sb="2" eb="3">
      <t>アル</t>
    </rPh>
    <rPh sb="4" eb="5">
      <t>モノ</t>
    </rPh>
    <rPh sb="18" eb="20">
      <t>チョメイ</t>
    </rPh>
    <rPh sb="21" eb="23">
      <t>アクマ</t>
    </rPh>
    <rPh sb="24" eb="27">
      <t>アンサツシャ</t>
    </rPh>
    <rPh sb="30" eb="31">
      <t>カレ</t>
    </rPh>
    <rPh sb="33" eb="35">
      <t>タソガレ</t>
    </rPh>
    <rPh sb="35" eb="36">
      <t>ドキ</t>
    </rPh>
    <rPh sb="39" eb="41">
      <t>ショウカン</t>
    </rPh>
    <rPh sb="46" eb="47">
      <t>チカラ</t>
    </rPh>
    <rPh sb="48" eb="49">
      <t>ヤミ</t>
    </rPh>
    <rPh sb="50" eb="51">
      <t>ナカ</t>
    </rPh>
    <rPh sb="52" eb="54">
      <t>サイダイ</t>
    </rPh>
    <rPh sb="60" eb="61">
      <t>カレ</t>
    </rPh>
    <rPh sb="63" eb="65">
      <t>マホウ</t>
    </rPh>
    <rPh sb="82" eb="84">
      <t>ボウグ</t>
    </rPh>
    <rPh sb="85" eb="86">
      <t>キ</t>
    </rPh>
    <rPh sb="87" eb="88">
      <t>トオ</t>
    </rPh>
    <rPh sb="100" eb="102">
      <t>ブソウ</t>
    </rPh>
    <phoneticPr fontId="1"/>
  </si>
  <si>
    <t>黄昏にて力持つ者Sandhyabalaは、夜の悪鬼です。彼らは黄昏時にのみ召喚でき、彼らの地からは闇の中で最大になります。Sandhyabalaは著名な悪魔の戦士ですが、彼らは他のRakshasaにも増して、炎に対し脆弱です。彼らは、魔法生物に更なる傷を負わせる、魔法のMoon Bladeで武装しています。</t>
    <rPh sb="0" eb="2">
      <t>タソガレ</t>
    </rPh>
    <rPh sb="4" eb="5">
      <t>チカラ</t>
    </rPh>
    <rPh sb="5" eb="6">
      <t>モ</t>
    </rPh>
    <rPh sb="7" eb="8">
      <t>モノ</t>
    </rPh>
    <rPh sb="21" eb="22">
      <t>ヨル</t>
    </rPh>
    <rPh sb="23" eb="25">
      <t>アッキ</t>
    </rPh>
    <rPh sb="28" eb="29">
      <t>カレ</t>
    </rPh>
    <rPh sb="31" eb="33">
      <t>タソガレ</t>
    </rPh>
    <rPh sb="33" eb="34">
      <t>ドキ</t>
    </rPh>
    <rPh sb="37" eb="39">
      <t>ショウカン</t>
    </rPh>
    <rPh sb="42" eb="43">
      <t>カレ</t>
    </rPh>
    <rPh sb="45" eb="46">
      <t>チ</t>
    </rPh>
    <rPh sb="49" eb="50">
      <t>ヤミ</t>
    </rPh>
    <rPh sb="51" eb="52">
      <t>ナカ</t>
    </rPh>
    <rPh sb="53" eb="55">
      <t>サイダイ</t>
    </rPh>
    <rPh sb="73" eb="75">
      <t>チョメイ</t>
    </rPh>
    <rPh sb="76" eb="78">
      <t>アクマ</t>
    </rPh>
    <rPh sb="79" eb="81">
      <t>センシ</t>
    </rPh>
    <rPh sb="85" eb="86">
      <t>カレ</t>
    </rPh>
    <rPh sb="88" eb="89">
      <t>ホカ</t>
    </rPh>
    <rPh sb="100" eb="101">
      <t>マ</t>
    </rPh>
    <rPh sb="104" eb="105">
      <t>ホノオ</t>
    </rPh>
    <rPh sb="106" eb="107">
      <t>タイ</t>
    </rPh>
    <rPh sb="108" eb="110">
      <t>ゼイジャク</t>
    </rPh>
    <rPh sb="113" eb="114">
      <t>カレ</t>
    </rPh>
    <rPh sb="117" eb="119">
      <t>マホウ</t>
    </rPh>
    <rPh sb="119" eb="121">
      <t>セイブツ</t>
    </rPh>
    <rPh sb="122" eb="123">
      <t>サラ</t>
    </rPh>
    <rPh sb="125" eb="126">
      <t>キズ</t>
    </rPh>
    <rPh sb="127" eb="128">
      <t>オ</t>
    </rPh>
    <rPh sb="132" eb="134">
      <t>マホウ</t>
    </rPh>
    <rPh sb="146" eb="148">
      <t>ブソウ</t>
    </rPh>
    <phoneticPr fontId="1"/>
  </si>
  <si>
    <t>Mandehaは巨大で恐ろしいRakshasaで、ただ一つの目的、太陽を喰らい、世界を永遠の微睡に落とすことに集中します。太陽の永遠なる敵として、陽の光は彼らを恐れ、それ故に彼らは永久的な闇に包まれています。Mandehaは巨大で怪物的な存在で、大きな翼、角、そして燃えるような赤い目を持ちます。彼らの太陽への憎しみには、代償もあります。全ての炎は彼らが何者かを認識し、彼らを酷く焼き焦がします。Mandehaと戦うものは皆、すぐに彼らの世界を微睡に落とそうとする意志に苦しめられ、眠りに落ちます。</t>
    <rPh sb="8" eb="10">
      <t>キョダイ</t>
    </rPh>
    <rPh sb="11" eb="12">
      <t>オソ</t>
    </rPh>
    <rPh sb="27" eb="28">
      <t>ヒト</t>
    </rPh>
    <rPh sb="30" eb="32">
      <t>モクテキ</t>
    </rPh>
    <rPh sb="33" eb="35">
      <t>タイヨウ</t>
    </rPh>
    <rPh sb="36" eb="37">
      <t>ク</t>
    </rPh>
    <rPh sb="40" eb="42">
      <t>セカイ</t>
    </rPh>
    <rPh sb="43" eb="45">
      <t>エイエン</t>
    </rPh>
    <rPh sb="46" eb="48">
      <t>マドロミ</t>
    </rPh>
    <rPh sb="49" eb="50">
      <t>オ</t>
    </rPh>
    <rPh sb="55" eb="57">
      <t>シュウチュウ</t>
    </rPh>
    <rPh sb="61" eb="63">
      <t>タイヨウ</t>
    </rPh>
    <rPh sb="64" eb="66">
      <t>エイエン</t>
    </rPh>
    <rPh sb="68" eb="69">
      <t>テキ</t>
    </rPh>
    <rPh sb="73" eb="74">
      <t>ヒ</t>
    </rPh>
    <rPh sb="75" eb="76">
      <t>ヒカリ</t>
    </rPh>
    <rPh sb="77" eb="78">
      <t>カレ</t>
    </rPh>
    <rPh sb="80" eb="81">
      <t>オソ</t>
    </rPh>
    <rPh sb="85" eb="86">
      <t>ユエ</t>
    </rPh>
    <rPh sb="87" eb="88">
      <t>カレ</t>
    </rPh>
    <rPh sb="90" eb="93">
      <t>エイキュウテキ</t>
    </rPh>
    <rPh sb="94" eb="95">
      <t>ヤミ</t>
    </rPh>
    <rPh sb="96" eb="97">
      <t>ツツ</t>
    </rPh>
    <rPh sb="112" eb="114">
      <t>キョダイ</t>
    </rPh>
    <rPh sb="115" eb="118">
      <t>カイブツテキ</t>
    </rPh>
    <rPh sb="119" eb="121">
      <t>ソンザイ</t>
    </rPh>
    <rPh sb="123" eb="124">
      <t>オオ</t>
    </rPh>
    <rPh sb="126" eb="127">
      <t>ツバサ</t>
    </rPh>
    <rPh sb="128" eb="129">
      <t>ツノ</t>
    </rPh>
    <rPh sb="133" eb="134">
      <t>モ</t>
    </rPh>
    <rPh sb="139" eb="140">
      <t>アカ</t>
    </rPh>
    <rPh sb="141" eb="142">
      <t>メ</t>
    </rPh>
    <rPh sb="143" eb="144">
      <t>モ</t>
    </rPh>
    <rPh sb="148" eb="149">
      <t>カレ</t>
    </rPh>
    <rPh sb="151" eb="153">
      <t>タイヨウ</t>
    </rPh>
    <rPh sb="155" eb="156">
      <t>ニク</t>
    </rPh>
    <rPh sb="161" eb="163">
      <t>ダイショウ</t>
    </rPh>
    <rPh sb="169" eb="170">
      <t>スベ</t>
    </rPh>
    <rPh sb="172" eb="173">
      <t>ホノオ</t>
    </rPh>
    <rPh sb="174" eb="175">
      <t>カレ</t>
    </rPh>
    <rPh sb="177" eb="179">
      <t>ナニモノ</t>
    </rPh>
    <rPh sb="181" eb="183">
      <t>ニンシキ</t>
    </rPh>
    <rPh sb="185" eb="186">
      <t>カレ</t>
    </rPh>
    <rPh sb="188" eb="189">
      <t>ヒド</t>
    </rPh>
    <rPh sb="190" eb="191">
      <t>ヤ</t>
    </rPh>
    <rPh sb="192" eb="193">
      <t>コ</t>
    </rPh>
    <rPh sb="206" eb="207">
      <t>タタカ</t>
    </rPh>
    <rPh sb="211" eb="212">
      <t>ミナ</t>
    </rPh>
    <rPh sb="216" eb="217">
      <t>カレ</t>
    </rPh>
    <rPh sb="219" eb="221">
      <t>セカイ</t>
    </rPh>
    <rPh sb="222" eb="224">
      <t>マドロミ</t>
    </rPh>
    <rPh sb="225" eb="226">
      <t>オ</t>
    </rPh>
    <rPh sb="232" eb="234">
      <t>イシ</t>
    </rPh>
    <rPh sb="235" eb="236">
      <t>クル</t>
    </rPh>
    <rPh sb="241" eb="242">
      <t>ネム</t>
    </rPh>
    <rPh sb="244" eb="245">
      <t>オ</t>
    </rPh>
    <phoneticPr fontId="1"/>
  </si>
  <si>
    <t>Danavaは、古代の悪魔的な巨人です。KailasaのDevataとの大戦争の後、彼らは冥府へと追放され、そこで彼らは王となりました。この儀式により、その昇天への道程において新たなる神に仕えさせるために、彼らを召喚することができます。</t>
    <rPh sb="8" eb="10">
      <t>コダイ</t>
    </rPh>
    <rPh sb="11" eb="14">
      <t>アクマテキ</t>
    </rPh>
    <rPh sb="15" eb="17">
      <t>キョジン</t>
    </rPh>
    <rPh sb="36" eb="39">
      <t>ダイセンソウ</t>
    </rPh>
    <rPh sb="40" eb="41">
      <t>ノチ</t>
    </rPh>
    <rPh sb="42" eb="43">
      <t>カレ</t>
    </rPh>
    <rPh sb="45" eb="47">
      <t>メイフ</t>
    </rPh>
    <rPh sb="49" eb="51">
      <t>ツイホウ</t>
    </rPh>
    <phoneticPr fontId="1"/>
  </si>
  <si>
    <t>Ganaは、冥府のDaityaに仕える亡霊戦士です。彼らは闇の魔法により召喚し、隷属を強要することができます。</t>
    <rPh sb="6" eb="8">
      <t>メイフ</t>
    </rPh>
    <rPh sb="16" eb="17">
      <t>ツカ</t>
    </rPh>
    <rPh sb="19" eb="21">
      <t>ボウレイ</t>
    </rPh>
    <rPh sb="21" eb="23">
      <t>センシ</t>
    </rPh>
    <rPh sb="26" eb="27">
      <t>カレ</t>
    </rPh>
    <rPh sb="29" eb="30">
      <t>ヤミ</t>
    </rPh>
    <rPh sb="31" eb="33">
      <t>マホウ</t>
    </rPh>
    <rPh sb="36" eb="38">
      <t>ショウカン</t>
    </rPh>
    <rPh sb="40" eb="42">
      <t>レイゾク</t>
    </rPh>
    <rPh sb="43" eb="45">
      <t>キョウヨウ</t>
    </rPh>
    <phoneticPr fontId="1"/>
  </si>
  <si>
    <t>Vetalaは墓地に取りつく悪意ある霊で、屍に憑依します。彼らは時折、魔術師によって隷属を強要されます。彼らの接触は、人々を狂気に陥らせることができます。</t>
    <rPh sb="7" eb="9">
      <t>ボチ</t>
    </rPh>
    <rPh sb="10" eb="11">
      <t>ト</t>
    </rPh>
    <rPh sb="14" eb="16">
      <t>アクイ</t>
    </rPh>
    <rPh sb="18" eb="19">
      <t>レイ</t>
    </rPh>
    <rPh sb="21" eb="22">
      <t>シカバネ</t>
    </rPh>
    <rPh sb="23" eb="25">
      <t>ヒョウイ</t>
    </rPh>
    <rPh sb="29" eb="30">
      <t>カレ</t>
    </rPh>
    <rPh sb="32" eb="34">
      <t>トキオリ</t>
    </rPh>
    <rPh sb="35" eb="38">
      <t>マジュツシ</t>
    </rPh>
    <rPh sb="42" eb="44">
      <t>レイゾク</t>
    </rPh>
    <rPh sb="45" eb="47">
      <t>キョウヨウ</t>
    </rPh>
    <rPh sb="52" eb="53">
      <t>カレ</t>
    </rPh>
    <rPh sb="55" eb="57">
      <t>セッショク</t>
    </rPh>
    <rPh sb="59" eb="61">
      <t>ヒトビト</t>
    </rPh>
    <rPh sb="62" eb="64">
      <t>キョウキ</t>
    </rPh>
    <rPh sb="65" eb="66">
      <t>オチイ</t>
    </rPh>
    <phoneticPr fontId="1"/>
  </si>
  <si>
    <t>遥かな過去、奇妙な異星人の大いなる種族が住んでいた遠くの星は、想像も及ばないような大災害に見舞われました。
その星は天から落ち、小さな欠片へと砕けました。
そのような欠片の一つは、天球を通ってこの世界へと落下しました。
欠片は海底へと落着し、そしてそこでかの偉大なる種族の残滓は適応し、生き延びました。
彼らは数を増し、圧倒的な精神的力によって、魚のような人型種族を隷属させ、世界中の海中の領域を征服しました。
R'lyehの会館では、落下を生き延びた偉大なる者、StarspawnがVoidへの門を開き、世界へその恐怖を解き放ちました。
しかし、VoidはStarspawnにさえ制御できるものではありませんでした。
境界の構造そのものが弱まり、そして狂気が偉大なるR'lyehの指導者たちの心を打ちました。
Starspawnの中でも最も強力なものだけが、その心を無傷のままに保つことができました。
狂気が指導者たちを捕らえたことにより、帝国は崩壊し、そのかつての奴隷や使用人たちはR'lyehの軛を逃れることに成功しました。
しかし今、神は目覚めました。それはVoidの夢見る神です。
眠れる神の心を砕く夢は、沿岸や海中の都市の住民を悩ませ、そして夢と共に恐怖がやって来ます。
Voidを崇拝する奇妙な食人のカルトは、彼方から彼らを招きます。
R'lyehの夢の国は、世界を破壊しようとしています。
R'lyehの全ての沿岸要塞は、女性たちが偉大なる者によって受胎されることを望んで自らを沈めることができる、特別な井戸があります。
しかし、大半は代わりにDeep Oneによって捕らえられ、その女性たちの子供は、彼女らが望んだ高貴なるStarchildではなく、奇妙な魚のような人型生物となります。
これらの半人の混血種は、主に人類を海の下へと連れ去ることに専念しており、しばしば無償でR'lyehの軍に加わります。</t>
    <rPh sb="113" eb="115">
      <t>カイテイ</t>
    </rPh>
    <phoneticPr fontId="1"/>
  </si>
  <si>
    <t>遥かな過去、奇妙な異星人の大いなる種族が住んでいた遠くの星は、想像も及ばないような大災害に見舞われました。
その星は天から落ち、小さな欠片へと砕けました。
そのような欠片の一つは、天球を通ってこの世界へと落下しました。
欠片は海底へと落着し、そしてそこでかの偉大なる種族の残滓は適応し、生き延びました。
彼らは数を増し、圧倒的な精神的力によって、魚のような人型種族を隷属させました。
沈んだ都市R'lyehは、人間に知られる何とも異なる建築で海の下に築かれた、心を冒されるような地です。
R'lyehの会館では、落下を生き延びた偉大なる者、Starspawnが彼らの偉大なる種族の再建を計画しています。
Starspawnは遠き星についての優れた知識を持つ強大なる魔術師で、そして偉大なる種族の全員が強力な精神細工師です。
R'lyehの全ての沿岸要塞は、女性たちが偉大なる者によって受胎されることを望んで自らを沈めることができる、特別な井戸があります。
しかし、大半は代わりにDeep Oneによって捕らえられ、その女性たちの子供は、彼女らが望んだ高貴なるStarchildではなく、奇妙な魚のような人型生物となります。
これらの半人の混血種は、主に人類を海の下へと連れ去ることに専念しており、しばしば無償でR'lyehの軍に加わります。</t>
    <rPh sb="113" eb="115">
      <t>カイテイ</t>
    </rPh>
    <phoneticPr fontId="1"/>
  </si>
  <si>
    <t>呼</t>
    <rPh sb="0" eb="1">
      <t>コ</t>
    </rPh>
    <phoneticPr fontId="1"/>
  </si>
  <si>
    <t>Enchantment</t>
    <phoneticPr fontId="1"/>
  </si>
  <si>
    <t>Dark Slumber</t>
    <phoneticPr fontId="1"/>
  </si>
  <si>
    <t>緑4</t>
    <rPh sb="0" eb="1">
      <t>ミドリ</t>
    </rPh>
    <phoneticPr fontId="1"/>
  </si>
  <si>
    <t>死2</t>
    <rPh sb="0" eb="1">
      <t>シ</t>
    </rPh>
    <phoneticPr fontId="1"/>
  </si>
  <si>
    <t>儀式</t>
    <rPh sb="0" eb="2">
      <t>ギシキ</t>
    </rPh>
    <phoneticPr fontId="1"/>
  </si>
  <si>
    <t>陸上専用</t>
    <rPh sb="0" eb="2">
      <t>リクジョウ</t>
    </rPh>
    <rPh sb="2" eb="4">
      <t>センヨウ</t>
    </rPh>
    <phoneticPr fontId="1"/>
  </si>
  <si>
    <t>Carrion Centaur</t>
    <phoneticPr fontId="1"/>
  </si>
  <si>
    <t>聖1</t>
    <rPh sb="0" eb="1">
      <t>セイ</t>
    </rPh>
    <phoneticPr fontId="1"/>
  </si>
  <si>
    <t>Carrion Lady</t>
    <phoneticPr fontId="1"/>
  </si>
  <si>
    <t>緑1聖2</t>
    <rPh sb="0" eb="1">
      <t>ミドリ</t>
    </rPh>
    <rPh sb="2" eb="3">
      <t>セイ</t>
    </rPh>
    <phoneticPr fontId="1"/>
  </si>
  <si>
    <t>Carrion Lord</t>
    <phoneticPr fontId="1"/>
  </si>
  <si>
    <t>死2緑3聖3</t>
    <rPh sb="0" eb="1">
      <t>シ</t>
    </rPh>
    <rPh sb="2" eb="3">
      <t>ミドリ</t>
    </rPh>
    <rPh sb="4" eb="5">
      <t>セイ</t>
    </rPh>
    <phoneticPr fontId="1"/>
  </si>
  <si>
    <t>災害誘発</t>
    <rPh sb="0" eb="2">
      <t>サイガイ</t>
    </rPh>
    <rPh sb="2" eb="4">
      <t>ユウハツ</t>
    </rPh>
    <phoneticPr fontId="1"/>
  </si>
  <si>
    <t>指定した森林の州の少数の住民を殺害しManikinに変えて支配します</t>
    <rPh sb="4" eb="6">
      <t>シンリン</t>
    </rPh>
    <rPh sb="9" eb="11">
      <t>ショウスウ</t>
    </rPh>
    <rPh sb="12" eb="14">
      <t>ジュウミン</t>
    </rPh>
    <rPh sb="15" eb="17">
      <t>サツガイ</t>
    </rPh>
    <rPh sb="26" eb="27">
      <t>カ</t>
    </rPh>
    <rPh sb="29" eb="31">
      <t>シハイ</t>
    </rPh>
    <phoneticPr fontId="1"/>
  </si>
  <si>
    <t>遠隔儀式\n森林のみ指定可能</t>
    <rPh sb="0" eb="2">
      <t>エンカク</t>
    </rPh>
    <rPh sb="2" eb="4">
      <t>ギシキ</t>
    </rPh>
    <rPh sb="6" eb="8">
      <t>シンリン</t>
    </rPh>
    <rPh sb="10" eb="12">
      <t>シテイ</t>
    </rPh>
    <rPh sb="12" eb="14">
      <t>カノウ</t>
    </rPh>
    <phoneticPr fontId="1"/>
  </si>
  <si>
    <t>Dark Slumber</t>
    <phoneticPr fontId="1"/>
  </si>
  <si>
    <t>この呪文は、六体のKo-Oniを召喚します。Ko-Oniは、Yomiの荒山に住む小さな、悪戯好きな悪魔です。彼らは見据えるような目、乱れた赤い髪、そして太鼓腹を持ち、醜く、また野蛮です。彼らは爪のある足、牙、そして豚のような顔を持ちます。多くのOniは、虎の皮を纏い、棍棒を持ってい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t>
    <rPh sb="2" eb="4">
      <t>ジュモン</t>
    </rPh>
    <rPh sb="6" eb="8">
      <t>ロクタイ</t>
    </rPh>
    <rPh sb="16" eb="18">
      <t>ショウカン</t>
    </rPh>
    <rPh sb="35" eb="37">
      <t>アレヤマ</t>
    </rPh>
    <rPh sb="38" eb="39">
      <t>ス</t>
    </rPh>
    <rPh sb="40" eb="41">
      <t>チイ</t>
    </rPh>
    <rPh sb="44" eb="46">
      <t>イタズラ</t>
    </rPh>
    <rPh sb="46" eb="47">
      <t>ズ</t>
    </rPh>
    <rPh sb="49" eb="51">
      <t>アクマ</t>
    </rPh>
    <rPh sb="54" eb="55">
      <t>カレ</t>
    </rPh>
    <rPh sb="57" eb="59">
      <t>ミス</t>
    </rPh>
    <rPh sb="64" eb="65">
      <t>メ</t>
    </rPh>
    <rPh sb="66" eb="67">
      <t>ミダ</t>
    </rPh>
    <rPh sb="69" eb="70">
      <t>アカ</t>
    </rPh>
    <rPh sb="71" eb="72">
      <t>カミ</t>
    </rPh>
    <rPh sb="76" eb="79">
      <t>タイコバラ</t>
    </rPh>
    <rPh sb="80" eb="81">
      <t>モ</t>
    </rPh>
    <rPh sb="88" eb="90">
      <t>ヤバン</t>
    </rPh>
    <rPh sb="93" eb="94">
      <t>カレ</t>
    </rPh>
    <rPh sb="96" eb="97">
      <t>ツメ</t>
    </rPh>
    <rPh sb="100" eb="101">
      <t>アシ</t>
    </rPh>
    <rPh sb="102" eb="103">
      <t>キバ</t>
    </rPh>
    <rPh sb="107" eb="108">
      <t>ブタ</t>
    </rPh>
    <rPh sb="112" eb="113">
      <t>カオ</t>
    </rPh>
    <rPh sb="114" eb="115">
      <t>モ</t>
    </rPh>
    <rPh sb="119" eb="120">
      <t>オオ</t>
    </rPh>
    <rPh sb="127" eb="128">
      <t>トラ</t>
    </rPh>
    <rPh sb="129" eb="130">
      <t>カワ</t>
    </rPh>
    <rPh sb="131" eb="132">
      <t>マト</t>
    </rPh>
    <rPh sb="134" eb="136">
      <t>コンボウ</t>
    </rPh>
    <rPh sb="137" eb="138">
      <t>モ</t>
    </rPh>
    <rPh sb="148" eb="149">
      <t>タ</t>
    </rPh>
    <rPh sb="151" eb="153">
      <t>ヒツヨウ</t>
    </rPh>
    <rPh sb="164" eb="165">
      <t>カレ</t>
    </rPh>
    <rPh sb="167" eb="169">
      <t>タイヘン</t>
    </rPh>
    <rPh sb="170" eb="172">
      <t>ショクヨク</t>
    </rPh>
    <rPh sb="173" eb="174">
      <t>モ</t>
    </rPh>
    <rPh sb="178" eb="179">
      <t>タ</t>
    </rPh>
    <rPh sb="183" eb="184">
      <t>ス</t>
    </rPh>
    <rPh sb="187" eb="189">
      <t>ショクリョウ</t>
    </rPh>
    <rPh sb="190" eb="192">
      <t>フソク</t>
    </rPh>
    <rPh sb="196" eb="198">
      <t>バアイ</t>
    </rPh>
    <rPh sb="199" eb="200">
      <t>カレ</t>
    </rPh>
    <rPh sb="202" eb="204">
      <t>ニンゲン</t>
    </rPh>
    <rPh sb="205" eb="207">
      <t>ジュウシャ</t>
    </rPh>
    <rPh sb="215" eb="216">
      <t>ウ</t>
    </rPh>
    <rPh sb="221" eb="222">
      <t>ス</t>
    </rPh>
    <rPh sb="223" eb="224">
      <t>オ</t>
    </rPh>
    <rPh sb="233" eb="234">
      <t>ナカ</t>
    </rPh>
    <rPh sb="235" eb="238">
      <t>フジミ</t>
    </rPh>
    <rPh sb="243" eb="244">
      <t>カレ</t>
    </rPh>
    <rPh sb="246" eb="248">
      <t>ニクタイ</t>
    </rPh>
    <rPh sb="249" eb="250">
      <t>コロ</t>
    </rPh>
    <rPh sb="259" eb="260">
      <t>タマシイ</t>
    </rPh>
    <rPh sb="261" eb="262">
      <t>イ</t>
    </rPh>
    <rPh sb="263" eb="264">
      <t>ノコ</t>
    </rPh>
    <rPh sb="268" eb="269">
      <t>タマシイ</t>
    </rPh>
    <rPh sb="270" eb="272">
      <t>ドウヨウ</t>
    </rPh>
    <rPh sb="273" eb="274">
      <t>コロ</t>
    </rPh>
    <rPh sb="277" eb="279">
      <t>ツイホウ</t>
    </rPh>
    <rPh sb="291" eb="293">
      <t>ジカン</t>
    </rPh>
    <rPh sb="294" eb="295">
      <t>トモ</t>
    </rPh>
    <rPh sb="296" eb="297">
      <t>アラ</t>
    </rPh>
    <rPh sb="299" eb="301">
      <t>ニクタイ</t>
    </rPh>
    <rPh sb="302" eb="305">
      <t>サイケイセイ</t>
    </rPh>
    <rPh sb="311" eb="313">
      <t>ザンゾン</t>
    </rPh>
    <rPh sb="315" eb="316">
      <t>タマシイ</t>
    </rPh>
    <rPh sb="317" eb="319">
      <t>ユウレイ</t>
    </rPh>
    <rPh sb="323" eb="325">
      <t>ツイホウ</t>
    </rPh>
    <rPh sb="328" eb="331">
      <t>カノウセイ</t>
    </rPh>
    <phoneticPr fontId="1"/>
  </si>
  <si>
    <t>Kappaは、亀の甲羅をその背に持つ、鱗に覆われた亜人です。彼らは水の生物であり、川や荒れた海岸によく出没します。Kappaは、その頭頂部に、水に満たされた窪みを持ちます。この水がこぼれると、彼らは力を失います。乾燥した陸地での戦いでは、Kappaは昏倒に至るまで徐々に疲労していきます。彼らは骨を砕く技、骨法の達人です。Kappaはまた、傷付いた際には折れた骨を治すこともできます。</t>
    <rPh sb="7" eb="8">
      <t>カメ</t>
    </rPh>
    <rPh sb="9" eb="11">
      <t>コウラ</t>
    </rPh>
    <rPh sb="14" eb="15">
      <t>セ</t>
    </rPh>
    <rPh sb="16" eb="17">
      <t>モ</t>
    </rPh>
    <rPh sb="19" eb="20">
      <t>ウロコ</t>
    </rPh>
    <rPh sb="21" eb="22">
      <t>オオ</t>
    </rPh>
    <rPh sb="25" eb="27">
      <t>アジン</t>
    </rPh>
    <rPh sb="30" eb="31">
      <t>カレ</t>
    </rPh>
    <rPh sb="33" eb="34">
      <t>ミズ</t>
    </rPh>
    <rPh sb="35" eb="37">
      <t>セイブツ</t>
    </rPh>
    <rPh sb="41" eb="42">
      <t>カワ</t>
    </rPh>
    <rPh sb="43" eb="44">
      <t>ア</t>
    </rPh>
    <rPh sb="46" eb="48">
      <t>カイガン</t>
    </rPh>
    <rPh sb="51" eb="53">
      <t>シュツボツ</t>
    </rPh>
    <rPh sb="66" eb="69">
      <t>トウチョウブ</t>
    </rPh>
    <rPh sb="71" eb="72">
      <t>ミズ</t>
    </rPh>
    <rPh sb="73" eb="74">
      <t>ミ</t>
    </rPh>
    <rPh sb="78" eb="79">
      <t>クボ</t>
    </rPh>
    <rPh sb="81" eb="82">
      <t>モ</t>
    </rPh>
    <rPh sb="88" eb="89">
      <t>ミズ</t>
    </rPh>
    <rPh sb="96" eb="97">
      <t>カレ</t>
    </rPh>
    <rPh sb="99" eb="100">
      <t>チカラ</t>
    </rPh>
    <rPh sb="101" eb="102">
      <t>ウシナ</t>
    </rPh>
    <rPh sb="106" eb="108">
      <t>カンソウ</t>
    </rPh>
    <rPh sb="110" eb="112">
      <t>リクチ</t>
    </rPh>
    <rPh sb="114" eb="115">
      <t>タタカ</t>
    </rPh>
    <rPh sb="125" eb="127">
      <t>コントウ</t>
    </rPh>
    <rPh sb="128" eb="129">
      <t>イタ</t>
    </rPh>
    <rPh sb="132" eb="134">
      <t>ジョジョ</t>
    </rPh>
    <rPh sb="135" eb="137">
      <t>ヒロウ</t>
    </rPh>
    <rPh sb="144" eb="145">
      <t>カレ</t>
    </rPh>
    <rPh sb="147" eb="148">
      <t>ホネ</t>
    </rPh>
    <rPh sb="149" eb="150">
      <t>クダ</t>
    </rPh>
    <rPh sb="151" eb="152">
      <t>ワザ</t>
    </rPh>
    <rPh sb="153" eb="155">
      <t>コッポウ</t>
    </rPh>
    <rPh sb="156" eb="158">
      <t>タツジン</t>
    </rPh>
    <rPh sb="170" eb="172">
      <t>キズツ</t>
    </rPh>
    <rPh sb="174" eb="175">
      <t>サイ</t>
    </rPh>
    <rPh sb="177" eb="178">
      <t>オ</t>
    </rPh>
    <rPh sb="180" eb="181">
      <t>ホネ</t>
    </rPh>
    <rPh sb="182" eb="183">
      <t>ナオ</t>
    </rPh>
    <phoneticPr fontId="1"/>
  </si>
  <si>
    <t>この呪文は、四体のAo-Oniを召喚します。Ao-Oniは、Yomiの荒山に住む背の低い、緑色の肌の悪魔です。彼らは見据えるような目、乱れた赤い髪、そして太鼓腹を持ち、醜く、また野蛮です。彼らは爪のある足、牙、そして豚のような顔を持ちます。Ao-Oniは、虎の皮を纏い、棍棒を持っています。他の多くのOniと同様、Ao-Oniは下等な魔術師で、手の届く敵に向けて、彼らの山々の冷気を放つことができ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t>
    <rPh sb="6" eb="8">
      <t>ヨンタイ</t>
    </rPh>
    <rPh sb="40" eb="41">
      <t>セ</t>
    </rPh>
    <rPh sb="42" eb="43">
      <t>ヒク</t>
    </rPh>
    <rPh sb="45" eb="47">
      <t>ミドリイロ</t>
    </rPh>
    <rPh sb="48" eb="49">
      <t>ハダ</t>
    </rPh>
    <rPh sb="145" eb="146">
      <t>ホカ</t>
    </rPh>
    <rPh sb="147" eb="148">
      <t>オオ</t>
    </rPh>
    <rPh sb="154" eb="156">
      <t>ドウヨウ</t>
    </rPh>
    <rPh sb="164" eb="166">
      <t>カトウ</t>
    </rPh>
    <rPh sb="167" eb="170">
      <t>マジュツシ</t>
    </rPh>
    <rPh sb="172" eb="173">
      <t>テ</t>
    </rPh>
    <rPh sb="174" eb="175">
      <t>トド</t>
    </rPh>
    <rPh sb="176" eb="177">
      <t>テキ</t>
    </rPh>
    <rPh sb="178" eb="179">
      <t>ム</t>
    </rPh>
    <rPh sb="182" eb="183">
      <t>カレ</t>
    </rPh>
    <rPh sb="185" eb="187">
      <t>ヤマヤマ</t>
    </rPh>
    <rPh sb="188" eb="190">
      <t>レイキ</t>
    </rPh>
    <rPh sb="191" eb="192">
      <t>ハナ</t>
    </rPh>
    <phoneticPr fontId="1"/>
  </si>
  <si>
    <t>Karasu Tenguは、荒野と風の神聖なる存在です。彼らは、鴉の頭、翼、足を持つ人間の姿を持ちます。彼らは悪戯好きな存在で、彼らの住処の下を通ろうとする人間を悩ませます。Tenguは剣術の達人で、Tenguの剣豪に指導を受けた英雄のたちの伝説が存在します。全てのTenguは風と天候に関する力を持ち、嵐の中でも飛行でき、また敵に向けて雷撃を放つことができます。</t>
    <rPh sb="14" eb="16">
      <t>コウヤ</t>
    </rPh>
    <rPh sb="17" eb="18">
      <t>カゼ</t>
    </rPh>
    <rPh sb="19" eb="21">
      <t>シンセイ</t>
    </rPh>
    <rPh sb="23" eb="25">
      <t>ソンザイ</t>
    </rPh>
    <rPh sb="28" eb="29">
      <t>カレ</t>
    </rPh>
    <rPh sb="32" eb="33">
      <t>カラス</t>
    </rPh>
    <rPh sb="34" eb="35">
      <t>アタマ</t>
    </rPh>
    <rPh sb="36" eb="37">
      <t>ツバサ</t>
    </rPh>
    <rPh sb="38" eb="39">
      <t>アシ</t>
    </rPh>
    <rPh sb="40" eb="41">
      <t>モ</t>
    </rPh>
    <rPh sb="42" eb="44">
      <t>ニンゲン</t>
    </rPh>
    <rPh sb="45" eb="46">
      <t>スガタ</t>
    </rPh>
    <rPh sb="47" eb="48">
      <t>モ</t>
    </rPh>
    <rPh sb="52" eb="53">
      <t>カレ</t>
    </rPh>
    <rPh sb="55" eb="57">
      <t>イタズラ</t>
    </rPh>
    <rPh sb="57" eb="58">
      <t>ズ</t>
    </rPh>
    <rPh sb="60" eb="62">
      <t>ソンザイ</t>
    </rPh>
    <rPh sb="64" eb="65">
      <t>カレ</t>
    </rPh>
    <rPh sb="67" eb="69">
      <t>スミカ</t>
    </rPh>
    <rPh sb="70" eb="71">
      <t>シタ</t>
    </rPh>
    <rPh sb="72" eb="73">
      <t>トオ</t>
    </rPh>
    <rPh sb="78" eb="80">
      <t>ニンゲン</t>
    </rPh>
    <rPh sb="81" eb="82">
      <t>ナヤ</t>
    </rPh>
    <rPh sb="93" eb="95">
      <t>ケンジュツ</t>
    </rPh>
    <rPh sb="96" eb="98">
      <t>タツジン</t>
    </rPh>
    <rPh sb="106" eb="108">
      <t>ケンゴウ</t>
    </rPh>
    <rPh sb="109" eb="111">
      <t>シドウ</t>
    </rPh>
    <rPh sb="112" eb="113">
      <t>ウ</t>
    </rPh>
    <rPh sb="115" eb="117">
      <t>エイユウ</t>
    </rPh>
    <rPh sb="121" eb="123">
      <t>デンセツ</t>
    </rPh>
    <rPh sb="124" eb="126">
      <t>ソンザイ</t>
    </rPh>
    <rPh sb="130" eb="131">
      <t>スベ</t>
    </rPh>
    <rPh sb="139" eb="140">
      <t>カゼ</t>
    </rPh>
    <rPh sb="141" eb="143">
      <t>テンコウ</t>
    </rPh>
    <rPh sb="144" eb="145">
      <t>カン</t>
    </rPh>
    <rPh sb="147" eb="148">
      <t>チカラ</t>
    </rPh>
    <rPh sb="149" eb="150">
      <t>モ</t>
    </rPh>
    <rPh sb="152" eb="153">
      <t>アラシ</t>
    </rPh>
    <rPh sb="154" eb="155">
      <t>ナカ</t>
    </rPh>
    <rPh sb="157" eb="159">
      <t>ヒコウ</t>
    </rPh>
    <rPh sb="164" eb="165">
      <t>テキ</t>
    </rPh>
    <rPh sb="166" eb="167">
      <t>ム</t>
    </rPh>
    <rPh sb="169" eb="171">
      <t>ライゲキ</t>
    </rPh>
    <rPh sb="172" eb="173">
      <t>ハナ</t>
    </rPh>
    <phoneticPr fontId="1"/>
  </si>
  <si>
    <t>この呪文は、三体のAka-Oniを召喚します。Aka-Oniは、Yomiの荒山に住む背の低い、赤い肌の悪魔です。彼らは見据えるような目、乱れた赤い髪、そして太鼓腹を持ち、醜く、また野蛮です。彼らは爪のある足、牙、そして豚のような顔を持ちます。Aka-Oniは、虎の皮を纏い、棍棒を持っています。他の多くのOniと同様、Aka-Oniは下等な魔術師で、敵に向けて炎を投げることができ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t>
    <rPh sb="6" eb="8">
      <t>サンタイ</t>
    </rPh>
    <rPh sb="47" eb="48">
      <t>アカ</t>
    </rPh>
    <rPh sb="175" eb="176">
      <t>テキ</t>
    </rPh>
    <rPh sb="177" eb="178">
      <t>ム</t>
    </rPh>
    <rPh sb="180" eb="181">
      <t>ホノオ</t>
    </rPh>
    <rPh sb="182" eb="183">
      <t>ナ</t>
    </rPh>
    <phoneticPr fontId="1"/>
  </si>
  <si>
    <t>この呪文は、山風の神聖なる存在、Konoha Tenguを少数召喚します。</t>
    <rPh sb="2" eb="4">
      <t>ジュモン</t>
    </rPh>
    <rPh sb="6" eb="8">
      <t>ヤマカゼ</t>
    </rPh>
    <rPh sb="9" eb="11">
      <t>シンセイ</t>
    </rPh>
    <rPh sb="13" eb="15">
      <t>ソンザイ</t>
    </rPh>
    <rPh sb="29" eb="31">
      <t>ショウスウ</t>
    </rPh>
    <rPh sb="31" eb="33">
      <t>ショウカン</t>
    </rPh>
    <phoneticPr fontId="1"/>
  </si>
  <si>
    <t>この呪文は、冥界から戦士の亡霊Shuraを召喚します。Shuraは、裏切りによって殺された将軍の、復讐に燃える亡霊です。Shuraは、生者の肉体を萎びさせ、死に至らしめる病的な緑色の刃で武装した、恐ろしい霊的な侍の姿で現れます。</t>
    <rPh sb="2" eb="4">
      <t>ジュモン</t>
    </rPh>
    <rPh sb="6" eb="8">
      <t>メイカイ</t>
    </rPh>
    <rPh sb="10" eb="12">
      <t>センシ</t>
    </rPh>
    <rPh sb="13" eb="15">
      <t>ボウレイ</t>
    </rPh>
    <rPh sb="21" eb="23">
      <t>ショウカン</t>
    </rPh>
    <rPh sb="34" eb="36">
      <t>ウラギ</t>
    </rPh>
    <rPh sb="41" eb="42">
      <t>コロ</t>
    </rPh>
    <rPh sb="45" eb="47">
      <t>ショウグン</t>
    </rPh>
    <rPh sb="49" eb="51">
      <t>フクシュウ</t>
    </rPh>
    <rPh sb="52" eb="53">
      <t>モ</t>
    </rPh>
    <rPh sb="55" eb="57">
      <t>ボウレイ</t>
    </rPh>
    <rPh sb="67" eb="69">
      <t>ショウジャ</t>
    </rPh>
    <rPh sb="70" eb="72">
      <t>ニクタイ</t>
    </rPh>
    <rPh sb="73" eb="74">
      <t>シナ</t>
    </rPh>
    <rPh sb="78" eb="79">
      <t>シ</t>
    </rPh>
    <rPh sb="80" eb="81">
      <t>イタ</t>
    </rPh>
    <rPh sb="85" eb="87">
      <t>ビョウテキ</t>
    </rPh>
    <rPh sb="88" eb="90">
      <t>ミドリイロ</t>
    </rPh>
    <rPh sb="91" eb="92">
      <t>ヤイバ</t>
    </rPh>
    <rPh sb="93" eb="95">
      <t>ブソウ</t>
    </rPh>
    <rPh sb="98" eb="99">
      <t>オソ</t>
    </rPh>
    <rPh sb="102" eb="104">
      <t>レイテキ</t>
    </rPh>
    <rPh sb="105" eb="106">
      <t>サムライ</t>
    </rPh>
    <rPh sb="107" eb="108">
      <t>スガタ</t>
    </rPh>
    <rPh sb="109" eb="110">
      <t>アラワ</t>
    </rPh>
    <phoneticPr fontId="1"/>
  </si>
  <si>
    <t>術者は荒山へと冒険し、Tenguの王と協定を結びます。Dai Tenguと、その二十五名のTenguの随員が呼びかけに応じます。Dai Tenguは強力な風の魔術師かつ聖職者です。</t>
    <rPh sb="0" eb="1">
      <t>ジュツ</t>
    </rPh>
    <rPh sb="1" eb="2">
      <t>シャ</t>
    </rPh>
    <rPh sb="3" eb="5">
      <t>アレヤマ</t>
    </rPh>
    <rPh sb="7" eb="9">
      <t>ボウケン</t>
    </rPh>
    <rPh sb="17" eb="18">
      <t>オウ</t>
    </rPh>
    <rPh sb="19" eb="21">
      <t>キョウテイ</t>
    </rPh>
    <rPh sb="22" eb="23">
      <t>ムス</t>
    </rPh>
    <rPh sb="40" eb="44">
      <t>ニジュウゴメイ</t>
    </rPh>
    <rPh sb="51" eb="53">
      <t>ズイイン</t>
    </rPh>
    <rPh sb="54" eb="55">
      <t>ヨ</t>
    </rPh>
    <rPh sb="59" eb="60">
      <t>オウ</t>
    </rPh>
    <rPh sb="74" eb="76">
      <t>キョウリョク</t>
    </rPh>
    <rPh sb="77" eb="78">
      <t>カゼ</t>
    </rPh>
    <rPh sb="79" eb="82">
      <t>マジュツシ</t>
    </rPh>
    <rPh sb="84" eb="87">
      <t>セイショクシャ</t>
    </rPh>
    <phoneticPr fontId="1"/>
  </si>
  <si>
    <t>Nushiは、沼の精霊です。彼女らは、弱った高齢の老婆の姿をしていますが、人間に同行する際には、美しい情勢の姿を取ることができます。攻撃の際には、彼女らは老婆の姿へと戻り、敵を引っ掻きます。危険に晒された際には、全てのNushiは大蛇へと姿を変えることができます。Nushiはその沼と同調しており、その住処を離れた場合、徐々に衰弱して死に至ります。</t>
    <rPh sb="7" eb="8">
      <t>ヌマ</t>
    </rPh>
    <rPh sb="9" eb="11">
      <t>セイレイ</t>
    </rPh>
    <rPh sb="14" eb="16">
      <t>カノジョ</t>
    </rPh>
    <rPh sb="19" eb="20">
      <t>ヨワ</t>
    </rPh>
    <rPh sb="22" eb="24">
      <t>コウレイ</t>
    </rPh>
    <rPh sb="25" eb="27">
      <t>ロウバ</t>
    </rPh>
    <rPh sb="28" eb="29">
      <t>スガタ</t>
    </rPh>
    <rPh sb="37" eb="39">
      <t>ニンゲン</t>
    </rPh>
    <rPh sb="40" eb="42">
      <t>ドウコウ</t>
    </rPh>
    <rPh sb="44" eb="45">
      <t>サイ</t>
    </rPh>
    <rPh sb="48" eb="49">
      <t>ウツク</t>
    </rPh>
    <rPh sb="51" eb="53">
      <t>ジョウセイ</t>
    </rPh>
    <rPh sb="54" eb="55">
      <t>スガタ</t>
    </rPh>
    <rPh sb="56" eb="57">
      <t>ト</t>
    </rPh>
    <rPh sb="66" eb="68">
      <t>コウゲキ</t>
    </rPh>
    <rPh sb="69" eb="70">
      <t>サイ</t>
    </rPh>
    <rPh sb="73" eb="75">
      <t>カノジョ</t>
    </rPh>
    <rPh sb="77" eb="79">
      <t>ロウバ</t>
    </rPh>
    <rPh sb="80" eb="81">
      <t>スガタ</t>
    </rPh>
    <rPh sb="83" eb="84">
      <t>モド</t>
    </rPh>
    <rPh sb="86" eb="87">
      <t>テキ</t>
    </rPh>
    <rPh sb="88" eb="89">
      <t>ヒ</t>
    </rPh>
    <rPh sb="90" eb="91">
      <t>カ</t>
    </rPh>
    <rPh sb="95" eb="97">
      <t>キケン</t>
    </rPh>
    <rPh sb="98" eb="99">
      <t>サラ</t>
    </rPh>
    <rPh sb="102" eb="103">
      <t>サイ</t>
    </rPh>
    <rPh sb="106" eb="107">
      <t>スベ</t>
    </rPh>
    <rPh sb="115" eb="117">
      <t>ダイジャ</t>
    </rPh>
    <rPh sb="119" eb="120">
      <t>スガタ</t>
    </rPh>
    <rPh sb="121" eb="122">
      <t>カ</t>
    </rPh>
    <rPh sb="140" eb="141">
      <t>ヌマ</t>
    </rPh>
    <rPh sb="142" eb="144">
      <t>ドウチョウ</t>
    </rPh>
    <rPh sb="151" eb="153">
      <t>スミカ</t>
    </rPh>
    <rPh sb="154" eb="155">
      <t>ハナ</t>
    </rPh>
    <rPh sb="157" eb="159">
      <t>バアイ</t>
    </rPh>
    <rPh sb="160" eb="162">
      <t>ジョジョ</t>
    </rPh>
    <rPh sb="163" eb="165">
      <t>スイジャク</t>
    </rPh>
    <rPh sb="167" eb="168">
      <t>シ</t>
    </rPh>
    <rPh sb="169" eb="170">
      <t>イタ</t>
    </rPh>
    <phoneticPr fontId="1"/>
  </si>
  <si>
    <t>この呪文は、三体のOniを召喚します。Oniは、Yomiの荒山に住む、見据えるような目、乱れた赤い髪、そして太鼓腹を持ち、醜く、また野蛮な、小型の悪魔です。彼らは爪のある足、牙、そして豚のような顔を持ちます。Oniは、虎の皮を纏い、大剣と投槍を持ってい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t>
    <rPh sb="70" eb="72">
      <t>コガタ</t>
    </rPh>
    <rPh sb="116" eb="118">
      <t>ダイケン</t>
    </rPh>
    <rPh sb="119" eb="121">
      <t>ナゲヤリ</t>
    </rPh>
    <rPh sb="122" eb="123">
      <t>モ</t>
    </rPh>
    <phoneticPr fontId="1"/>
  </si>
  <si>
    <t>この呪文は、四体のKuro-Oniを召喚します。Kuro-Oniは、Yomiの荒山に住む黒い肌の悪魔です。彼らは見据えるような目、乱れた赤い髪、そして太鼓腹を持ち、醜く、また野蛮です。彼らは爪のある足、牙、そして豚のような顔を持ちます。彼らは、虎の皮を纏い、大剣を持っています。他の多くのOniと同様、Ao-Oniは下等な魔術師で、敵に向けて炎と毒を投げることができ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t>
    <rPh sb="44" eb="45">
      <t>クロ</t>
    </rPh>
    <rPh sb="118" eb="119">
      <t>カレ</t>
    </rPh>
    <rPh sb="129" eb="131">
      <t>ダイケン</t>
    </rPh>
    <rPh sb="166" eb="167">
      <t>テキ</t>
    </rPh>
    <rPh sb="168" eb="169">
      <t>ム</t>
    </rPh>
    <rPh sb="171" eb="172">
      <t>ホノオ</t>
    </rPh>
    <rPh sb="173" eb="174">
      <t>ドク</t>
    </rPh>
    <rPh sb="175" eb="176">
      <t>ナ</t>
    </rPh>
    <phoneticPr fontId="1"/>
  </si>
  <si>
    <t>この呪文は、強力なOniの将軍を召喚します。Oniの中でも卓越した筋力と魔力を持つものは、その王から重鎧と、将軍の地位を与えられます。Oniの将軍は、敵が近付くとすぐに姿を現す、三匹の狼に常に護衛されてい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t>
    <rPh sb="2" eb="4">
      <t>ジュモン</t>
    </rPh>
    <rPh sb="6" eb="8">
      <t>キョウリョク</t>
    </rPh>
    <rPh sb="13" eb="15">
      <t>ショウグン</t>
    </rPh>
    <rPh sb="16" eb="18">
      <t>ショウカン</t>
    </rPh>
    <rPh sb="26" eb="27">
      <t>ナカ</t>
    </rPh>
    <rPh sb="29" eb="31">
      <t>タクエツ</t>
    </rPh>
    <rPh sb="33" eb="35">
      <t>キンリョク</t>
    </rPh>
    <rPh sb="36" eb="38">
      <t>マリョク</t>
    </rPh>
    <rPh sb="39" eb="40">
      <t>モ</t>
    </rPh>
    <rPh sb="47" eb="48">
      <t>オウ</t>
    </rPh>
    <rPh sb="50" eb="51">
      <t>ジュウ</t>
    </rPh>
    <rPh sb="51" eb="52">
      <t>ヨロイ</t>
    </rPh>
    <rPh sb="54" eb="56">
      <t>ショウグン</t>
    </rPh>
    <rPh sb="57" eb="59">
      <t>チイ</t>
    </rPh>
    <rPh sb="60" eb="61">
      <t>アタ</t>
    </rPh>
    <rPh sb="71" eb="73">
      <t>ショウグン</t>
    </rPh>
    <rPh sb="75" eb="76">
      <t>テキ</t>
    </rPh>
    <rPh sb="77" eb="79">
      <t>チカヅ</t>
    </rPh>
    <rPh sb="84" eb="85">
      <t>スガタ</t>
    </rPh>
    <rPh sb="86" eb="87">
      <t>アラワ</t>
    </rPh>
    <rPh sb="89" eb="91">
      <t>サンビキ</t>
    </rPh>
    <rPh sb="92" eb="93">
      <t>オオカミ</t>
    </rPh>
    <rPh sb="94" eb="95">
      <t>ツネ</t>
    </rPh>
    <rPh sb="96" eb="98">
      <t>ゴエイ</t>
    </rPh>
    <phoneticPr fontId="1"/>
  </si>
  <si>
    <t>Kitsuneは狐の霊です。それは複数の尾を持つ銀色の狐の姿を持ちます。彼女らは強い魔力を持ち、美しい女性の姿を取ることができます。Kitsuneは詐欺師であり、概ね気紛れで、根っからの悪戯好きでもあります。彼女らは人間に化け、何も知らない旅人に悪ふざけをしたり、卑しい生まれの農民の出世を助けたり、王国の破滅を画策したりします。Kitsuneは忍びやかで、人間に化けると密偵の技能も持ちます。全てのKitsuneは強力な緑の魔術師ですが、多くは他の魔法の技能も持ちます。</t>
    <phoneticPr fontId="1"/>
  </si>
  <si>
    <t>この呪文は、冥府から強大なる悪魔の王を召喚します。これらのDai Oniは巨大で、膨大な魔力を行使します。彼らは技術よりも恐怖と、速やかで独断的な裁きによって統治し、彼らの領土はしばしば内戦や反乱により引き裂かれます。これは、Oniが半ば不死身であるために、大きな問題にはなりません。Dai Oniは戦争を大いに楽しみ、その軍の最前列に立ち、敵を屠殺している姿がよく見られます。Dai Oniは暴力的で、幾分愚かです。強大な魔力を持つものの、彼らは優れた研究者となるための知性を欠いています。不徳な人間の魔術師たちは、その服従と引き換えに金や魔力を与えられ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t>
    <rPh sb="2" eb="4">
      <t>ジュモン</t>
    </rPh>
    <rPh sb="6" eb="8">
      <t>メイフ</t>
    </rPh>
    <rPh sb="10" eb="12">
      <t>キョウダイ</t>
    </rPh>
    <rPh sb="14" eb="16">
      <t>アクマ</t>
    </rPh>
    <rPh sb="17" eb="18">
      <t>オウ</t>
    </rPh>
    <rPh sb="19" eb="21">
      <t>ショウカン</t>
    </rPh>
    <rPh sb="37" eb="39">
      <t>キョダイ</t>
    </rPh>
    <rPh sb="41" eb="43">
      <t>ボウダイ</t>
    </rPh>
    <rPh sb="44" eb="46">
      <t>マリョク</t>
    </rPh>
    <rPh sb="47" eb="49">
      <t>コウシ</t>
    </rPh>
    <rPh sb="53" eb="54">
      <t>カレ</t>
    </rPh>
    <rPh sb="56" eb="58">
      <t>ギジュツ</t>
    </rPh>
    <rPh sb="61" eb="63">
      <t>キョウフ</t>
    </rPh>
    <rPh sb="65" eb="66">
      <t>スミ</t>
    </rPh>
    <rPh sb="69" eb="72">
      <t>ドクダンテキ</t>
    </rPh>
    <rPh sb="73" eb="74">
      <t>サバ</t>
    </rPh>
    <rPh sb="79" eb="81">
      <t>トウチ</t>
    </rPh>
    <rPh sb="83" eb="84">
      <t>カレ</t>
    </rPh>
    <rPh sb="86" eb="88">
      <t>リョウド</t>
    </rPh>
    <rPh sb="93" eb="95">
      <t>ナイセン</t>
    </rPh>
    <rPh sb="96" eb="98">
      <t>ハンラン</t>
    </rPh>
    <rPh sb="101" eb="102">
      <t>ヒ</t>
    </rPh>
    <rPh sb="103" eb="104">
      <t>サ</t>
    </rPh>
    <rPh sb="117" eb="118">
      <t>ナカ</t>
    </rPh>
    <rPh sb="119" eb="122">
      <t>フジミ</t>
    </rPh>
    <rPh sb="129" eb="130">
      <t>オオ</t>
    </rPh>
    <rPh sb="132" eb="134">
      <t>モンダイ</t>
    </rPh>
    <rPh sb="150" eb="152">
      <t>センソウ</t>
    </rPh>
    <rPh sb="153" eb="154">
      <t>オオ</t>
    </rPh>
    <rPh sb="156" eb="157">
      <t>タノ</t>
    </rPh>
    <rPh sb="162" eb="163">
      <t>グン</t>
    </rPh>
    <rPh sb="164" eb="167">
      <t>サイゼンレツ</t>
    </rPh>
    <rPh sb="168" eb="169">
      <t>タ</t>
    </rPh>
    <rPh sb="171" eb="172">
      <t>テキ</t>
    </rPh>
    <rPh sb="173" eb="174">
      <t>ト</t>
    </rPh>
    <rPh sb="174" eb="175">
      <t>サツ</t>
    </rPh>
    <rPh sb="179" eb="180">
      <t>スガタ</t>
    </rPh>
    <rPh sb="183" eb="184">
      <t>ミ</t>
    </rPh>
    <rPh sb="197" eb="200">
      <t>ボウリョクテキ</t>
    </rPh>
    <rPh sb="202" eb="204">
      <t>イクブン</t>
    </rPh>
    <rPh sb="204" eb="205">
      <t>オロ</t>
    </rPh>
    <rPh sb="209" eb="211">
      <t>キョウダイ</t>
    </rPh>
    <rPh sb="212" eb="214">
      <t>マリョク</t>
    </rPh>
    <rPh sb="215" eb="216">
      <t>モ</t>
    </rPh>
    <rPh sb="221" eb="222">
      <t>カレ</t>
    </rPh>
    <rPh sb="224" eb="225">
      <t>スグ</t>
    </rPh>
    <rPh sb="227" eb="230">
      <t>ケンキュウシャ</t>
    </rPh>
    <rPh sb="236" eb="238">
      <t>チセイ</t>
    </rPh>
    <rPh sb="239" eb="240">
      <t>カ</t>
    </rPh>
    <rPh sb="246" eb="248">
      <t>フトク</t>
    </rPh>
    <rPh sb="249" eb="251">
      <t>ニンゲン</t>
    </rPh>
    <rPh sb="252" eb="255">
      <t>マジュツシ</t>
    </rPh>
    <rPh sb="261" eb="263">
      <t>フクジュウ</t>
    </rPh>
    <rPh sb="264" eb="265">
      <t>ヒ</t>
    </rPh>
    <rPh sb="266" eb="267">
      <t>カ</t>
    </rPh>
    <rPh sb="269" eb="270">
      <t>カネ</t>
    </rPh>
    <rPh sb="271" eb="273">
      <t>マリョク</t>
    </rPh>
    <rPh sb="274" eb="275">
      <t>アタ</t>
    </rPh>
    <phoneticPr fontId="1"/>
  </si>
  <si>
    <t>Oracle of the Deadは、Agarthaの深部、Chamber of the Sealへと冒険し、Penumbralを召喚して服従させます。Penumbralは、細長い顔と、涎を垂らす口を持つPale Oneに似た、影の生物です。Agarthaの伝説は、彼らはChamberを封印する際に、自らを犠牲にした者たちの魂であると語ります。彼らの数が増加しているという不穏な事実は、一部の者に封印が弱っているのだと思わせています。</t>
    <rPh sb="28" eb="30">
      <t>シンブ</t>
    </rPh>
    <rPh sb="52" eb="54">
      <t>ボウケン</t>
    </rPh>
    <rPh sb="66" eb="68">
      <t>ショウカン</t>
    </rPh>
    <rPh sb="70" eb="72">
      <t>フクジュウ</t>
    </rPh>
    <rPh sb="88" eb="90">
      <t>ホソナガ</t>
    </rPh>
    <rPh sb="91" eb="92">
      <t>カオ</t>
    </rPh>
    <rPh sb="94" eb="95">
      <t>ヨダレ</t>
    </rPh>
    <rPh sb="96" eb="97">
      <t>タ</t>
    </rPh>
    <rPh sb="99" eb="100">
      <t>クチ</t>
    </rPh>
    <rPh sb="101" eb="102">
      <t>モ</t>
    </rPh>
    <rPh sb="130" eb="132">
      <t>デンセツ</t>
    </rPh>
    <rPh sb="134" eb="135">
      <t>カレ</t>
    </rPh>
    <rPh sb="145" eb="147">
      <t>フウイン</t>
    </rPh>
    <rPh sb="149" eb="150">
      <t>サイ</t>
    </rPh>
    <rPh sb="152" eb="153">
      <t>ミズカ</t>
    </rPh>
    <rPh sb="155" eb="157">
      <t>ギセイ</t>
    </rPh>
    <rPh sb="160" eb="161">
      <t>モノ</t>
    </rPh>
    <rPh sb="164" eb="165">
      <t>タマシイ</t>
    </rPh>
    <rPh sb="169" eb="170">
      <t>カタ</t>
    </rPh>
    <rPh sb="174" eb="175">
      <t>カレ</t>
    </rPh>
    <rPh sb="177" eb="178">
      <t>カズ</t>
    </rPh>
    <rPh sb="179" eb="181">
      <t>ゾウカ</t>
    </rPh>
    <rPh sb="188" eb="190">
      <t>フオン</t>
    </rPh>
    <rPh sb="191" eb="193">
      <t>ジジツ</t>
    </rPh>
    <rPh sb="195" eb="197">
      <t>イチブ</t>
    </rPh>
    <rPh sb="198" eb="199">
      <t>モノ</t>
    </rPh>
    <rPh sb="200" eb="202">
      <t>フウイン</t>
    </rPh>
    <rPh sb="203" eb="204">
      <t>ヨワ</t>
    </rPh>
    <rPh sb="211" eb="212">
      <t>オモ</t>
    </rPh>
    <phoneticPr fontId="1"/>
  </si>
  <si>
    <t>Oracle、あるいはKtonian Necromancerは、Agarthaの深部、Chamber of the Broken Sealへと冒険し、Penumbralを召喚して服従させます。Penumbralは、細長い顔と、涎を垂らす口を持つPale Oneに似た、影の生物です。彼らは、封印の崩壊の際に死んだ者たちの、苛まれし魂です。Penumbralは、封印崩壊以前のように珍しい存在ではなく、彼らを服従させる儀式も、より簡単に行うことができます。</t>
    <rPh sb="141" eb="142">
      <t>カレ</t>
    </rPh>
    <rPh sb="145" eb="147">
      <t>フウイン</t>
    </rPh>
    <rPh sb="148" eb="150">
      <t>ホウカイ</t>
    </rPh>
    <rPh sb="151" eb="152">
      <t>サイ</t>
    </rPh>
    <rPh sb="153" eb="154">
      <t>シ</t>
    </rPh>
    <rPh sb="156" eb="157">
      <t>モノ</t>
    </rPh>
    <rPh sb="161" eb="162">
      <t>サイナ</t>
    </rPh>
    <rPh sb="165" eb="166">
      <t>タマシイ</t>
    </rPh>
    <rPh sb="180" eb="182">
      <t>フウイン</t>
    </rPh>
    <rPh sb="182" eb="184">
      <t>ホウカイ</t>
    </rPh>
    <rPh sb="184" eb="186">
      <t>イゼン</t>
    </rPh>
    <rPh sb="190" eb="191">
      <t>メズラ</t>
    </rPh>
    <rPh sb="193" eb="195">
      <t>ソンザイ</t>
    </rPh>
    <rPh sb="200" eb="201">
      <t>カレ</t>
    </rPh>
    <rPh sb="203" eb="205">
      <t>フクジュウ</t>
    </rPh>
    <rPh sb="208" eb="210">
      <t>ギシキ</t>
    </rPh>
    <rPh sb="214" eb="216">
      <t>カンタン</t>
    </rPh>
    <rPh sb="217" eb="218">
      <t>オコナ</t>
    </rPh>
    <phoneticPr fontId="1"/>
  </si>
  <si>
    <t>Oracle、あるいはKtonian Necromancerは、Agarthaの深部、Chamber of the Broken Sealへと冒険し、Umbralを召喚して服従させます。Umbralは、細長い顔と、涎を垂らす口を持つ古代のPale Oneに似た、影の生物です。彼らは、封印の崩壊の際に死んだ者たちの、苛まれし魂です。Umbralは、封印崩壊以前のように珍しい存在ではなく、彼らを服従させる儀式も、より簡単に行うことができます。</t>
    <rPh sb="116" eb="118">
      <t>コダイ</t>
    </rPh>
    <phoneticPr fontId="1"/>
  </si>
  <si>
    <t>術者は、かつてAgarthaのOracleと同盟を結んでいた、地下深くのGreat Olmに接触し、密議を開くように説得します。Olm Sageに率いられた十二体のGreat Olmが集い、彼らは術者と、Agarthaの目覚めし神を支援するよう強要させます。</t>
    <rPh sb="0" eb="1">
      <t>ジュツ</t>
    </rPh>
    <rPh sb="1" eb="2">
      <t>シャ</t>
    </rPh>
    <rPh sb="22" eb="24">
      <t>ドウメイ</t>
    </rPh>
    <rPh sb="25" eb="26">
      <t>ムス</t>
    </rPh>
    <rPh sb="31" eb="33">
      <t>チカ</t>
    </rPh>
    <rPh sb="33" eb="34">
      <t>フカ</t>
    </rPh>
    <rPh sb="46" eb="48">
      <t>セッショク</t>
    </rPh>
    <rPh sb="50" eb="52">
      <t>ミツギ</t>
    </rPh>
    <rPh sb="53" eb="54">
      <t>ヒラ</t>
    </rPh>
    <rPh sb="58" eb="60">
      <t>セットク</t>
    </rPh>
    <rPh sb="73" eb="74">
      <t>ヒキ</t>
    </rPh>
    <rPh sb="78" eb="81">
      <t>ジュウニタイ</t>
    </rPh>
    <rPh sb="92" eb="93">
      <t>ツド</t>
    </rPh>
    <rPh sb="95" eb="96">
      <t>カレ</t>
    </rPh>
    <rPh sb="98" eb="99">
      <t>ジュツ</t>
    </rPh>
    <rPh sb="99" eb="100">
      <t>シャ</t>
    </rPh>
    <rPh sb="110" eb="112">
      <t>メザ</t>
    </rPh>
    <rPh sb="114" eb="115">
      <t>カミ</t>
    </rPh>
    <rPh sb="116" eb="118">
      <t>シエン</t>
    </rPh>
    <rPh sb="122" eb="124">
      <t>キョウヨウ</t>
    </rPh>
    <phoneticPr fontId="1"/>
  </si>
  <si>
    <t>大地の下の広間の一部は、かつてのPale Oneの神聖なる像の列を丸ごと収蔵しています。この儀式により、石像の大集団が命を与えられます。命を与えられる像の数は、儀式を行う魔術師の技量に強く依存します。</t>
    <rPh sb="0" eb="2">
      <t>ダイチ</t>
    </rPh>
    <rPh sb="3" eb="4">
      <t>シタ</t>
    </rPh>
    <rPh sb="5" eb="7">
      <t>ヒロマ</t>
    </rPh>
    <rPh sb="8" eb="10">
      <t>イチブ</t>
    </rPh>
    <rPh sb="25" eb="27">
      <t>シンセイ</t>
    </rPh>
    <rPh sb="29" eb="30">
      <t>ゾウ</t>
    </rPh>
    <rPh sb="31" eb="32">
      <t>レツ</t>
    </rPh>
    <rPh sb="33" eb="34">
      <t>マル</t>
    </rPh>
    <rPh sb="36" eb="38">
      <t>シュウゾウ</t>
    </rPh>
    <rPh sb="46" eb="48">
      <t>ギシキ</t>
    </rPh>
    <rPh sb="52" eb="54">
      <t>セキゾウ</t>
    </rPh>
    <rPh sb="55" eb="58">
      <t>ダイシュウダン</t>
    </rPh>
    <rPh sb="59" eb="60">
      <t>イノチ</t>
    </rPh>
    <rPh sb="61" eb="62">
      <t>アタ</t>
    </rPh>
    <rPh sb="68" eb="69">
      <t>イノチ</t>
    </rPh>
    <rPh sb="70" eb="71">
      <t>アタ</t>
    </rPh>
    <rPh sb="75" eb="76">
      <t>ゾウ</t>
    </rPh>
    <rPh sb="77" eb="78">
      <t>カズ</t>
    </rPh>
    <rPh sb="80" eb="82">
      <t>ギシキ</t>
    </rPh>
    <rPh sb="83" eb="84">
      <t>オコナ</t>
    </rPh>
    <rPh sb="85" eb="88">
      <t>マジュツシ</t>
    </rPh>
    <rPh sb="89" eb="91">
      <t>ギリョウ</t>
    </rPh>
    <rPh sb="92" eb="93">
      <t>ツヨ</t>
    </rPh>
    <rPh sb="94" eb="96">
      <t>イゾン</t>
    </rPh>
    <phoneticPr fontId="1"/>
  </si>
  <si>
    <t>太陽の下での戦争が計画されて以来、Oracle of the Deadの一部は、死者の召喚を実験し始めました。この儀式により、Oracle of the Deadは、少数のPale Oneの魂を召喚し、その木乃伊化された肉体に再び憑依させます。Pale Oneの死体は埋葬され、よく配慮されているため、彼らの魂は概ね安らかです。彼らを蘇生させるのは非常に困難で、時間がかかります。今のところ、誰も古代のPale Oneの魂を目覚めさせようとは試みませんでした。</t>
    <rPh sb="0" eb="2">
      <t>タイヨウ</t>
    </rPh>
    <rPh sb="3" eb="4">
      <t>シタ</t>
    </rPh>
    <rPh sb="6" eb="8">
      <t>センソウ</t>
    </rPh>
    <rPh sb="9" eb="11">
      <t>ケイカク</t>
    </rPh>
    <rPh sb="14" eb="16">
      <t>イライ</t>
    </rPh>
    <rPh sb="36" eb="38">
      <t>イチブ</t>
    </rPh>
    <rPh sb="40" eb="42">
      <t>シシャ</t>
    </rPh>
    <rPh sb="43" eb="45">
      <t>ショウカン</t>
    </rPh>
    <rPh sb="46" eb="48">
      <t>ジッケン</t>
    </rPh>
    <rPh sb="49" eb="50">
      <t>ハジ</t>
    </rPh>
    <rPh sb="57" eb="59">
      <t>ギシキ</t>
    </rPh>
    <rPh sb="83" eb="85">
      <t>ショウスウ</t>
    </rPh>
    <rPh sb="95" eb="96">
      <t>タマシイ</t>
    </rPh>
    <rPh sb="97" eb="99">
      <t>ショウカン</t>
    </rPh>
    <rPh sb="103" eb="106">
      <t>ミイラ</t>
    </rPh>
    <rPh sb="106" eb="107">
      <t>カ</t>
    </rPh>
    <rPh sb="110" eb="112">
      <t>ニクタイ</t>
    </rPh>
    <rPh sb="113" eb="114">
      <t>フタタ</t>
    </rPh>
    <rPh sb="115" eb="117">
      <t>ヒョウイ</t>
    </rPh>
    <rPh sb="131" eb="133">
      <t>シタイ</t>
    </rPh>
    <rPh sb="134" eb="136">
      <t>マイソウ</t>
    </rPh>
    <rPh sb="141" eb="143">
      <t>ハイリョ</t>
    </rPh>
    <rPh sb="151" eb="152">
      <t>カレ</t>
    </rPh>
    <rPh sb="154" eb="155">
      <t>タマシイ</t>
    </rPh>
    <rPh sb="156" eb="157">
      <t>オオム</t>
    </rPh>
    <rPh sb="158" eb="159">
      <t>ヤス</t>
    </rPh>
    <rPh sb="164" eb="165">
      <t>カレ</t>
    </rPh>
    <rPh sb="167" eb="169">
      <t>ソセイ</t>
    </rPh>
    <rPh sb="174" eb="176">
      <t>ヒジョウ</t>
    </rPh>
    <rPh sb="177" eb="179">
      <t>コンナン</t>
    </rPh>
    <rPh sb="181" eb="183">
      <t>ジカン</t>
    </rPh>
    <rPh sb="190" eb="191">
      <t>イマ</t>
    </rPh>
    <rPh sb="196" eb="197">
      <t>ダレ</t>
    </rPh>
    <rPh sb="198" eb="200">
      <t>コダイ</t>
    </rPh>
    <rPh sb="210" eb="211">
      <t>タマシイ</t>
    </rPh>
    <rPh sb="212" eb="214">
      <t>メザ</t>
    </rPh>
    <rPh sb="221" eb="222">
      <t>ココロ</t>
    </rPh>
    <phoneticPr fontId="1"/>
  </si>
  <si>
    <t>Oracle of the Deadは、Agarthaの深部、Chamber of the Sealへと冒険し、Umbralを召喚して服従させます。Umbralは、細長い顔と、涎を垂らす口を持つ古代のPale Oneに似た、影の生物です。Agarthaの伝説は、彼らはChamberを封印する際に、自らを犠牲にした者たちの魂であると語ります。Umbralの数が増加しているという不穏な事実は、一部の者に封印が弱っているのだと思わせています。</t>
    <rPh sb="97" eb="99">
      <t>コダイ</t>
    </rPh>
    <phoneticPr fontId="1"/>
  </si>
  <si>
    <t>Agarthaの創設以前から、Roots of the Earthには禁断の間が存在しました。Agarthaの伝説は、最初のPale Oneたちの助けを借りて幽閉された、初期の時代の三柱の闇の神について語ります。この封印は、幽閉されし者たちから世界を護るためにその命を捧げた、幾千ものPale Oneの魂によって強化されました。現在、封印は弱まっているようで、そして封印の亀裂が噂されます。一部のOracle of the Deadは、その夢の中で静かな囁きを聞きました。約束の囁きを。もし封印されし者たちが解放されたならば、Agarthaの民には危害を加えないという約束を。Oracle of the Deadの中でも最も古く、影響力のある者はそれに反対しましたが、しかし絶望的な時には捨て鉢の策が必要とされ、そして囁かれた約束が忘れられることはありませんでした。</t>
    <rPh sb="8" eb="10">
      <t>ソウセツ</t>
    </rPh>
    <rPh sb="10" eb="12">
      <t>イゼン</t>
    </rPh>
    <rPh sb="35" eb="37">
      <t>キンダン</t>
    </rPh>
    <rPh sb="38" eb="39">
      <t>マ</t>
    </rPh>
    <rPh sb="40" eb="42">
      <t>ソンザイ</t>
    </rPh>
    <rPh sb="55" eb="57">
      <t>デンセツ</t>
    </rPh>
    <rPh sb="59" eb="61">
      <t>サイショ</t>
    </rPh>
    <rPh sb="73" eb="74">
      <t>タス</t>
    </rPh>
    <rPh sb="76" eb="77">
      <t>カ</t>
    </rPh>
    <rPh sb="79" eb="81">
      <t>ユウヘイ</t>
    </rPh>
    <rPh sb="85" eb="87">
      <t>ショキ</t>
    </rPh>
    <rPh sb="88" eb="90">
      <t>ジダイ</t>
    </rPh>
    <rPh sb="91" eb="92">
      <t>サン</t>
    </rPh>
    <rPh sb="92" eb="93">
      <t>チュウ</t>
    </rPh>
    <rPh sb="94" eb="95">
      <t>ヤミ</t>
    </rPh>
    <rPh sb="96" eb="97">
      <t>カミ</t>
    </rPh>
    <rPh sb="101" eb="102">
      <t>カタ</t>
    </rPh>
    <rPh sb="108" eb="110">
      <t>フウイン</t>
    </rPh>
    <rPh sb="112" eb="114">
      <t>ユウヘイ</t>
    </rPh>
    <rPh sb="117" eb="118">
      <t>モノ</t>
    </rPh>
    <rPh sb="122" eb="124">
      <t>セカイ</t>
    </rPh>
    <rPh sb="125" eb="126">
      <t>マモ</t>
    </rPh>
    <rPh sb="132" eb="133">
      <t>イノチ</t>
    </rPh>
    <rPh sb="134" eb="135">
      <t>ササ</t>
    </rPh>
    <rPh sb="138" eb="140">
      <t>イクセン</t>
    </rPh>
    <rPh sb="151" eb="152">
      <t>タマシイ</t>
    </rPh>
    <rPh sb="156" eb="158">
      <t>キョウカ</t>
    </rPh>
    <rPh sb="164" eb="166">
      <t>ゲンザイ</t>
    </rPh>
    <rPh sb="167" eb="169">
      <t>フウイン</t>
    </rPh>
    <rPh sb="170" eb="171">
      <t>ヨワ</t>
    </rPh>
    <rPh sb="183" eb="185">
      <t>フウイン</t>
    </rPh>
    <rPh sb="186" eb="188">
      <t>キレツ</t>
    </rPh>
    <rPh sb="189" eb="190">
      <t>ウワサ</t>
    </rPh>
    <rPh sb="195" eb="197">
      <t>イチブ</t>
    </rPh>
    <rPh sb="220" eb="221">
      <t>ユメ</t>
    </rPh>
    <rPh sb="222" eb="223">
      <t>ナカ</t>
    </rPh>
    <rPh sb="224" eb="225">
      <t>シズ</t>
    </rPh>
    <rPh sb="227" eb="228">
      <t>ササヤ</t>
    </rPh>
    <rPh sb="230" eb="231">
      <t>キ</t>
    </rPh>
    <rPh sb="236" eb="238">
      <t>ヤクソク</t>
    </rPh>
    <rPh sb="239" eb="240">
      <t>ササヤ</t>
    </rPh>
    <rPh sb="245" eb="247">
      <t>フウイン</t>
    </rPh>
    <rPh sb="250" eb="251">
      <t>モノ</t>
    </rPh>
    <rPh sb="254" eb="256">
      <t>カイホウ</t>
    </rPh>
    <rPh sb="271" eb="272">
      <t>タミ</t>
    </rPh>
    <rPh sb="274" eb="276">
      <t>キガイ</t>
    </rPh>
    <rPh sb="277" eb="278">
      <t>クワ</t>
    </rPh>
    <rPh sb="284" eb="286">
      <t>ヤクソク</t>
    </rPh>
    <rPh sb="307" eb="308">
      <t>ナカ</t>
    </rPh>
    <rPh sb="310" eb="311">
      <t>モット</t>
    </rPh>
    <rPh sb="312" eb="313">
      <t>フル</t>
    </rPh>
    <rPh sb="315" eb="318">
      <t>エイキョウリョク</t>
    </rPh>
    <rPh sb="321" eb="322">
      <t>モノ</t>
    </rPh>
    <rPh sb="326" eb="328">
      <t>ハンタイ</t>
    </rPh>
    <rPh sb="337" eb="340">
      <t>ゼツボウテキ</t>
    </rPh>
    <rPh sb="341" eb="342">
      <t>トキ</t>
    </rPh>
    <rPh sb="344" eb="345">
      <t>ス</t>
    </rPh>
    <rPh sb="346" eb="347">
      <t>バチ</t>
    </rPh>
    <rPh sb="348" eb="349">
      <t>サク</t>
    </rPh>
    <rPh sb="350" eb="352">
      <t>ヒツヨウ</t>
    </rPh>
    <rPh sb="359" eb="360">
      <t>ササヤ</t>
    </rPh>
    <rPh sb="363" eb="365">
      <t>ヤクソク</t>
    </rPh>
    <rPh sb="366" eb="367">
      <t>ワス</t>
    </rPh>
    <phoneticPr fontId="1"/>
  </si>
  <si>
    <t>Oracle of the Subterranean Firesは、Roots of the Earthへと冒険し、King of Magma、Rhuaxと契約を結びます。Oracleは、地表世界において彼に仕える、五体のMagma Childを与えられます。</t>
    <rPh sb="54" eb="56">
      <t>ボウケン</t>
    </rPh>
    <rPh sb="78" eb="80">
      <t>ケイヤク</t>
    </rPh>
    <rPh sb="81" eb="82">
      <t>ムス</t>
    </rPh>
    <rPh sb="94" eb="96">
      <t>チヒョウ</t>
    </rPh>
    <rPh sb="96" eb="98">
      <t>セカイ</t>
    </rPh>
    <rPh sb="102" eb="103">
      <t>カレ</t>
    </rPh>
    <rPh sb="104" eb="105">
      <t>ツカ</t>
    </rPh>
    <rPh sb="108" eb="110">
      <t>ゴタイ</t>
    </rPh>
    <rPh sb="123" eb="124">
      <t>アタ</t>
    </rPh>
    <phoneticPr fontId="1"/>
  </si>
  <si>
    <t>AgarthaのOracleは、Roots of the Earthへと冒険し、King of Deeper Earth、Barathrusと契約を結びます。Oracleは、地表世界において彼に仕える、一体のEarth Elementalを与えられます。</t>
    <rPh sb="101" eb="103">
      <t>イッタイ</t>
    </rPh>
    <phoneticPr fontId="1"/>
  </si>
  <si>
    <t>AgarthaのOracleは、Womb of the Earthへと冒険し、原初の澱の反射を見つめ、地底の魔力の源に関する知識を得ます。この呪文は、遠方の洞窟の州にある、地、火、水、そして死の魔法土地を全て明かします。</t>
    <rPh sb="35" eb="37">
      <t>ボウケン</t>
    </rPh>
    <rPh sb="39" eb="41">
      <t>ゲンショ</t>
    </rPh>
    <rPh sb="42" eb="43">
      <t>ヨドミ</t>
    </rPh>
    <rPh sb="44" eb="46">
      <t>ハンシャ</t>
    </rPh>
    <rPh sb="47" eb="48">
      <t>ミ</t>
    </rPh>
    <rPh sb="51" eb="53">
      <t>チテイ</t>
    </rPh>
    <rPh sb="54" eb="56">
      <t>マリョク</t>
    </rPh>
    <rPh sb="57" eb="58">
      <t>ミナモト</t>
    </rPh>
    <rPh sb="59" eb="60">
      <t>カン</t>
    </rPh>
    <rPh sb="62" eb="64">
      <t>チシキ</t>
    </rPh>
    <rPh sb="65" eb="66">
      <t>エ</t>
    </rPh>
    <rPh sb="71" eb="73">
      <t>ジュモン</t>
    </rPh>
    <rPh sb="75" eb="77">
      <t>エンポウ</t>
    </rPh>
    <rPh sb="78" eb="80">
      <t>ドウクツ</t>
    </rPh>
    <rPh sb="81" eb="82">
      <t>シュウ</t>
    </rPh>
    <rPh sb="86" eb="87">
      <t>チ</t>
    </rPh>
    <rPh sb="88" eb="89">
      <t>ヒ</t>
    </rPh>
    <rPh sb="90" eb="91">
      <t>ミズ</t>
    </rPh>
    <rPh sb="95" eb="96">
      <t>シ</t>
    </rPh>
    <rPh sb="97" eb="99">
      <t>マホウ</t>
    </rPh>
    <rPh sb="99" eb="101">
      <t>トチ</t>
    </rPh>
    <rPh sb="102" eb="103">
      <t>スベ</t>
    </rPh>
    <rPh sb="104" eb="105">
      <t>ア</t>
    </rPh>
    <phoneticPr fontId="1"/>
  </si>
  <si>
    <t>かつてのAgarthaの太古の石像は、神聖で稀です。人間のものは、古代の石像と同様の敬意を以っては扱われず、また極めて一般的です。Golem Crafterによって命を与えられ、これらの石像は警備のために門の近くに配置されて、侵入者を待ち構えます。</t>
    <rPh sb="12" eb="14">
      <t>タイコ</t>
    </rPh>
    <rPh sb="15" eb="17">
      <t>セキゾウ</t>
    </rPh>
    <rPh sb="19" eb="21">
      <t>シンセイ</t>
    </rPh>
    <rPh sb="22" eb="23">
      <t>マレ</t>
    </rPh>
    <rPh sb="26" eb="28">
      <t>ニンゲン</t>
    </rPh>
    <rPh sb="33" eb="35">
      <t>コダイ</t>
    </rPh>
    <rPh sb="36" eb="38">
      <t>セキゾウ</t>
    </rPh>
    <rPh sb="39" eb="41">
      <t>ドウヨウ</t>
    </rPh>
    <rPh sb="42" eb="44">
      <t>ケイイ</t>
    </rPh>
    <rPh sb="45" eb="46">
      <t>モ</t>
    </rPh>
    <rPh sb="49" eb="50">
      <t>アツカ</t>
    </rPh>
    <rPh sb="56" eb="57">
      <t>キワ</t>
    </rPh>
    <rPh sb="59" eb="62">
      <t>イッパンテキ</t>
    </rPh>
    <rPh sb="82" eb="83">
      <t>イノチ</t>
    </rPh>
    <rPh sb="84" eb="85">
      <t>アタ</t>
    </rPh>
    <rPh sb="93" eb="95">
      <t>セキゾウ</t>
    </rPh>
    <rPh sb="96" eb="98">
      <t>ケイビ</t>
    </rPh>
    <rPh sb="102" eb="103">
      <t>モン</t>
    </rPh>
    <rPh sb="104" eb="105">
      <t>チカ</t>
    </rPh>
    <rPh sb="107" eb="109">
      <t>ハイチ</t>
    </rPh>
    <rPh sb="113" eb="116">
      <t>シンニュウシャ</t>
    </rPh>
    <rPh sb="117" eb="118">
      <t>マ</t>
    </rPh>
    <rPh sb="119" eb="120">
      <t>カマ</t>
    </rPh>
    <phoneticPr fontId="1"/>
  </si>
  <si>
    <t>Ancinet Oneが残した全てのものは、Agarthaの人間の崇拝の対象となりました。大地の下の広間に残された石像は崇め奉られ、魔法をかけられて、Golem Crafterによって魔法的な命を与えられます。警備するPale Oneの石像は、常に目を光らせながら待ち構えています。</t>
    <rPh sb="12" eb="13">
      <t>ノコ</t>
    </rPh>
    <rPh sb="15" eb="16">
      <t>スベ</t>
    </rPh>
    <rPh sb="30" eb="32">
      <t>ニンゲン</t>
    </rPh>
    <rPh sb="33" eb="35">
      <t>スウハイ</t>
    </rPh>
    <rPh sb="36" eb="38">
      <t>タイショウ</t>
    </rPh>
    <rPh sb="45" eb="47">
      <t>ダイチ</t>
    </rPh>
    <rPh sb="48" eb="49">
      <t>シタ</t>
    </rPh>
    <rPh sb="50" eb="52">
      <t>ヒロマ</t>
    </rPh>
    <rPh sb="53" eb="54">
      <t>ノコ</t>
    </rPh>
    <rPh sb="57" eb="59">
      <t>セキゾウ</t>
    </rPh>
    <rPh sb="60" eb="61">
      <t>アガ</t>
    </rPh>
    <rPh sb="62" eb="63">
      <t>タテマツ</t>
    </rPh>
    <rPh sb="66" eb="68">
      <t>マホウ</t>
    </rPh>
    <rPh sb="92" eb="94">
      <t>マホウ</t>
    </rPh>
    <rPh sb="94" eb="95">
      <t>テキ</t>
    </rPh>
    <rPh sb="96" eb="97">
      <t>イノチ</t>
    </rPh>
    <rPh sb="98" eb="99">
      <t>アタ</t>
    </rPh>
    <rPh sb="105" eb="107">
      <t>ケイビ</t>
    </rPh>
    <rPh sb="118" eb="120">
      <t>セキゾウ</t>
    </rPh>
    <rPh sb="122" eb="123">
      <t>ツネ</t>
    </rPh>
    <rPh sb="124" eb="125">
      <t>メ</t>
    </rPh>
    <rPh sb="126" eb="127">
      <t>ヒカ</t>
    </rPh>
    <rPh sb="132" eb="133">
      <t>マ</t>
    </rPh>
    <rPh sb="134" eb="135">
      <t>カマ</t>
    </rPh>
    <phoneticPr fontId="1"/>
  </si>
  <si>
    <t>Ancinet Oneが残した全てのものは、Agarthaの人間の崇拝の対象となりました。大地の下の広間に残された石像は崇め奉られ、魔法をかけられて、Golem Crafterによって魔法的な命を与えられます。常に目を光らせながら待ち構える神聖なる守護者、古代のSeal Guardの大きな石像は、それらの生ける石像の中でも一流のものです。この呪文は、そのような石像の一つに命を与えます。</t>
    <rPh sb="105" eb="106">
      <t>ツネ</t>
    </rPh>
    <rPh sb="107" eb="108">
      <t>メ</t>
    </rPh>
    <rPh sb="109" eb="110">
      <t>ヒカ</t>
    </rPh>
    <rPh sb="115" eb="116">
      <t>マ</t>
    </rPh>
    <rPh sb="117" eb="118">
      <t>カマ</t>
    </rPh>
    <rPh sb="120" eb="122">
      <t>シンセイ</t>
    </rPh>
    <rPh sb="124" eb="127">
      <t>シュゴシャ</t>
    </rPh>
    <rPh sb="128" eb="130">
      <t>コダイ</t>
    </rPh>
    <rPh sb="142" eb="143">
      <t>オオ</t>
    </rPh>
    <rPh sb="145" eb="147">
      <t>セキゾウ</t>
    </rPh>
    <rPh sb="153" eb="154">
      <t>イ</t>
    </rPh>
    <rPh sb="156" eb="158">
      <t>セキゾウ</t>
    </rPh>
    <rPh sb="159" eb="160">
      <t>ナカ</t>
    </rPh>
    <rPh sb="162" eb="164">
      <t>イチリュウ</t>
    </rPh>
    <rPh sb="172" eb="174">
      <t>ジュモン</t>
    </rPh>
    <rPh sb="181" eb="183">
      <t>セキゾウ</t>
    </rPh>
    <rPh sb="184" eb="185">
      <t>ヒト</t>
    </rPh>
    <rPh sb="187" eb="188">
      <t>イノチ</t>
    </rPh>
    <rPh sb="189" eb="190">
      <t>アタ</t>
    </rPh>
    <phoneticPr fontId="1"/>
  </si>
  <si>
    <t>Ancinet Oneが残した全てのものは、Agarthaの人間の崇拝の対象となりました。大地の下の広間に残された石像は崇め奉られ、魔法をかけられて、Golem Crafterによって魔法的な命を与えられます。それらの石像の中でも最高のものは、古代のOracleのものです。古代Oracleの記憶の残滓は、Marble Oracleに意思と精神を与えます。これらの信仰の像は、信心を欠く人間を探して、地底の都市をのし歩きます。彼らは時折立ち止まり、その手を宙に掲げ、崇拝の動作をします。Marble Oracleは聖職者の力を持ち、神聖視されます。彼らは軍を率いることはできません。</t>
    <rPh sb="109" eb="111">
      <t>セキゾウ</t>
    </rPh>
    <rPh sb="112" eb="113">
      <t>ナカ</t>
    </rPh>
    <rPh sb="115" eb="117">
      <t>サイコウ</t>
    </rPh>
    <rPh sb="122" eb="124">
      <t>コダイ</t>
    </rPh>
    <rPh sb="137" eb="139">
      <t>コダイ</t>
    </rPh>
    <rPh sb="146" eb="148">
      <t>キオク</t>
    </rPh>
    <rPh sb="149" eb="151">
      <t>ザンシ</t>
    </rPh>
    <rPh sb="167" eb="169">
      <t>イシ</t>
    </rPh>
    <rPh sb="170" eb="172">
      <t>セイシン</t>
    </rPh>
    <rPh sb="173" eb="174">
      <t>アタ</t>
    </rPh>
    <rPh sb="182" eb="184">
      <t>シンコウ</t>
    </rPh>
    <rPh sb="185" eb="186">
      <t>ゾウ</t>
    </rPh>
    <rPh sb="188" eb="190">
      <t>シンジン</t>
    </rPh>
    <rPh sb="191" eb="192">
      <t>カ</t>
    </rPh>
    <rPh sb="193" eb="195">
      <t>ニンゲン</t>
    </rPh>
    <rPh sb="196" eb="197">
      <t>サガ</t>
    </rPh>
    <rPh sb="200" eb="202">
      <t>チテイ</t>
    </rPh>
    <rPh sb="203" eb="205">
      <t>トシ</t>
    </rPh>
    <rPh sb="208" eb="209">
      <t>アル</t>
    </rPh>
    <rPh sb="213" eb="214">
      <t>カレ</t>
    </rPh>
    <rPh sb="216" eb="218">
      <t>トキオリ</t>
    </rPh>
    <rPh sb="218" eb="219">
      <t>タ</t>
    </rPh>
    <rPh sb="220" eb="221">
      <t>ド</t>
    </rPh>
    <rPh sb="226" eb="227">
      <t>テ</t>
    </rPh>
    <rPh sb="228" eb="229">
      <t>チュウ</t>
    </rPh>
    <rPh sb="230" eb="231">
      <t>カカ</t>
    </rPh>
    <rPh sb="233" eb="235">
      <t>スウハイ</t>
    </rPh>
    <rPh sb="236" eb="238">
      <t>ドウサ</t>
    </rPh>
    <rPh sb="257" eb="260">
      <t>セイショクシャ</t>
    </rPh>
    <rPh sb="261" eb="262">
      <t>チカラ</t>
    </rPh>
    <rPh sb="263" eb="264">
      <t>モ</t>
    </rPh>
    <rPh sb="266" eb="269">
      <t>シンセイシ</t>
    </rPh>
    <rPh sb="274" eb="275">
      <t>カレ</t>
    </rPh>
    <rPh sb="277" eb="278">
      <t>グン</t>
    </rPh>
    <rPh sb="279" eb="280">
      <t>ヒキ</t>
    </rPh>
    <phoneticPr fontId="1"/>
  </si>
  <si>
    <t>y</t>
    <phoneticPr fontId="1"/>
  </si>
  <si>
    <t>地底のOracleと、T'ien Ch'iの錬金術師は、それぞれ独立して、液体銀を抽出し、操る方法を発見しました。水銀は本質的に魔法的な物質で、変化、流動性、完全性に関連付けられます。一旦適切な儀式が発見されれば、これらの液体金属に魔法をかけるのは容易です。Living Mercuryは、損傷を受けると退縮します。これらは、生物に有害な臭気に包まれています。</t>
    <rPh sb="0" eb="2">
      <t>チテイ</t>
    </rPh>
    <rPh sb="22" eb="26">
      <t>レンキンジュツシ</t>
    </rPh>
    <rPh sb="32" eb="34">
      <t>ドクリツ</t>
    </rPh>
    <rPh sb="37" eb="39">
      <t>エキタイ</t>
    </rPh>
    <rPh sb="39" eb="40">
      <t>ギン</t>
    </rPh>
    <rPh sb="41" eb="43">
      <t>チュウシュツ</t>
    </rPh>
    <rPh sb="45" eb="46">
      <t>アヤツ</t>
    </rPh>
    <rPh sb="47" eb="49">
      <t>ホウホウ</t>
    </rPh>
    <rPh sb="50" eb="52">
      <t>ハッケン</t>
    </rPh>
    <rPh sb="57" eb="59">
      <t>スイギン</t>
    </rPh>
    <rPh sb="60" eb="63">
      <t>ホンシツテキ</t>
    </rPh>
    <rPh sb="64" eb="66">
      <t>マホウ</t>
    </rPh>
    <rPh sb="66" eb="67">
      <t>テキ</t>
    </rPh>
    <rPh sb="68" eb="70">
      <t>ブッシツ</t>
    </rPh>
    <rPh sb="72" eb="74">
      <t>ヘンカ</t>
    </rPh>
    <rPh sb="75" eb="78">
      <t>リュウドウセイ</t>
    </rPh>
    <rPh sb="79" eb="82">
      <t>カンゼンセイ</t>
    </rPh>
    <rPh sb="83" eb="86">
      <t>カンレンヅ</t>
    </rPh>
    <rPh sb="92" eb="94">
      <t>イッタン</t>
    </rPh>
    <rPh sb="94" eb="96">
      <t>テキセツ</t>
    </rPh>
    <rPh sb="97" eb="99">
      <t>ギシキ</t>
    </rPh>
    <rPh sb="100" eb="102">
      <t>ハッケン</t>
    </rPh>
    <rPh sb="111" eb="113">
      <t>エキタイ</t>
    </rPh>
    <rPh sb="113" eb="115">
      <t>キンゾク</t>
    </rPh>
    <rPh sb="116" eb="118">
      <t>マホウ</t>
    </rPh>
    <rPh sb="124" eb="126">
      <t>ヨウイ</t>
    </rPh>
    <rPh sb="145" eb="147">
      <t>ソンショウ</t>
    </rPh>
    <rPh sb="148" eb="149">
      <t>ウ</t>
    </rPh>
    <rPh sb="152" eb="154">
      <t>タイシュク</t>
    </rPh>
    <rPh sb="163" eb="165">
      <t>セイブツ</t>
    </rPh>
    <rPh sb="166" eb="168">
      <t>ユウガイ</t>
    </rPh>
    <rPh sb="169" eb="171">
      <t>シュウキ</t>
    </rPh>
    <rPh sb="172" eb="173">
      <t>ツツ</t>
    </rPh>
    <phoneticPr fontId="1"/>
  </si>
  <si>
    <t>Necromancerの従者へと組み上げられるのは、人間の死者だけに限りません。洞窟においては、荷運び用の家畜は貴重で、それゆえAgarthaにおいては、馬は労役や戦争において利用され、また再利用されます。死んだ馬は人間よりも素早く、より多くを運搬できます。Ktonian Necromancerは、その胸部にCave Fireの樽を据え付けられた、鉄で強化された恐ろしい骨の馬を作り上げました。このNightmareは戦闘能力は高くありませんが、錬金術的物質の運び屋としては、人間よりも優れています。</t>
    <rPh sb="12" eb="14">
      <t>ジュウシャ</t>
    </rPh>
    <rPh sb="16" eb="17">
      <t>ク</t>
    </rPh>
    <rPh sb="18" eb="19">
      <t>ア</t>
    </rPh>
    <rPh sb="26" eb="28">
      <t>ニンゲン</t>
    </rPh>
    <rPh sb="29" eb="31">
      <t>シシャ</t>
    </rPh>
    <rPh sb="34" eb="35">
      <t>カギ</t>
    </rPh>
    <rPh sb="40" eb="42">
      <t>ドウクツ</t>
    </rPh>
    <rPh sb="48" eb="49">
      <t>ニ</t>
    </rPh>
    <rPh sb="49" eb="50">
      <t>ハコ</t>
    </rPh>
    <rPh sb="51" eb="52">
      <t>ヨウ</t>
    </rPh>
    <rPh sb="53" eb="55">
      <t>カチク</t>
    </rPh>
    <rPh sb="56" eb="58">
      <t>キチョウ</t>
    </rPh>
    <rPh sb="77" eb="78">
      <t>ウマ</t>
    </rPh>
    <rPh sb="79" eb="81">
      <t>ロウエキ</t>
    </rPh>
    <rPh sb="82" eb="84">
      <t>センソウ</t>
    </rPh>
    <rPh sb="88" eb="90">
      <t>リヨウ</t>
    </rPh>
    <rPh sb="95" eb="98">
      <t>サイリヨウ</t>
    </rPh>
    <rPh sb="103" eb="104">
      <t>シ</t>
    </rPh>
    <rPh sb="106" eb="107">
      <t>ウマ</t>
    </rPh>
    <rPh sb="108" eb="110">
      <t>ニンゲン</t>
    </rPh>
    <rPh sb="113" eb="115">
      <t>スバヤ</t>
    </rPh>
    <rPh sb="119" eb="120">
      <t>オオ</t>
    </rPh>
    <rPh sb="122" eb="124">
      <t>ウンパン</t>
    </rPh>
    <rPh sb="152" eb="154">
      <t>キョウブ</t>
    </rPh>
    <rPh sb="165" eb="166">
      <t>タル</t>
    </rPh>
    <rPh sb="167" eb="168">
      <t>ス</t>
    </rPh>
    <rPh sb="169" eb="170">
      <t>ツ</t>
    </rPh>
    <rPh sb="175" eb="176">
      <t>テツ</t>
    </rPh>
    <rPh sb="177" eb="179">
      <t>キョウカ</t>
    </rPh>
    <rPh sb="182" eb="183">
      <t>オソ</t>
    </rPh>
    <rPh sb="186" eb="187">
      <t>ホネ</t>
    </rPh>
    <rPh sb="188" eb="189">
      <t>ウマ</t>
    </rPh>
    <rPh sb="190" eb="191">
      <t>ツク</t>
    </rPh>
    <rPh sb="192" eb="193">
      <t>ア</t>
    </rPh>
    <rPh sb="210" eb="212">
      <t>セントウ</t>
    </rPh>
    <rPh sb="212" eb="214">
      <t>ノウリョク</t>
    </rPh>
    <rPh sb="215" eb="216">
      <t>タカ</t>
    </rPh>
    <rPh sb="224" eb="228">
      <t>レンキンジュツテキ</t>
    </rPh>
    <rPh sb="228" eb="230">
      <t>ブッシツ</t>
    </rPh>
    <rPh sb="231" eb="232">
      <t>ハコ</t>
    </rPh>
    <rPh sb="233" eb="234">
      <t>ヤ</t>
    </rPh>
    <rPh sb="239" eb="241">
      <t>ニンゲン</t>
    </rPh>
    <rPh sb="244" eb="245">
      <t>スグ</t>
    </rPh>
    <phoneticPr fontId="1"/>
  </si>
  <si>
    <t>AgarthaのKtonian Necromancerは、死者を様々な方法で利用します。魂無き屍は、その主のために労役や戦闘に従事します。屍は鉄の部品で補強され、短い刃で武装されます。これらのIron Corpseは極めて頑強ですが、生ける兵士のような技術は不足しています。</t>
    <rPh sb="29" eb="31">
      <t>シシャ</t>
    </rPh>
    <rPh sb="32" eb="34">
      <t>サマザマ</t>
    </rPh>
    <rPh sb="35" eb="37">
      <t>ホウホウ</t>
    </rPh>
    <rPh sb="38" eb="40">
      <t>リヨウ</t>
    </rPh>
    <rPh sb="44" eb="45">
      <t>タマシイ</t>
    </rPh>
    <rPh sb="45" eb="46">
      <t>ナ</t>
    </rPh>
    <rPh sb="47" eb="48">
      <t>シカバネ</t>
    </rPh>
    <rPh sb="52" eb="53">
      <t>アルジ</t>
    </rPh>
    <rPh sb="57" eb="59">
      <t>ロウエキ</t>
    </rPh>
    <rPh sb="60" eb="62">
      <t>セントウ</t>
    </rPh>
    <rPh sb="63" eb="65">
      <t>ジュウジ</t>
    </rPh>
    <rPh sb="69" eb="70">
      <t>シカバネ</t>
    </rPh>
    <rPh sb="71" eb="72">
      <t>テツ</t>
    </rPh>
    <rPh sb="73" eb="75">
      <t>ブヒン</t>
    </rPh>
    <rPh sb="76" eb="78">
      <t>ホキョウ</t>
    </rPh>
    <rPh sb="81" eb="82">
      <t>ミジカ</t>
    </rPh>
    <rPh sb="83" eb="84">
      <t>ヤイバ</t>
    </rPh>
    <rPh sb="85" eb="87">
      <t>ブソウ</t>
    </rPh>
    <rPh sb="108" eb="109">
      <t>キワ</t>
    </rPh>
    <phoneticPr fontId="1"/>
  </si>
  <si>
    <t>Iron Ancestorは、幽霊に憑依された、蘇生され鉄で鍛えられた屍です。彼らはIron Corpseに似ていますが、彼らは知覚を持ち、また技量に優れた戦士です。彼らは地下世界の軍団の指揮官として用いられます。</t>
    <rPh sb="15" eb="17">
      <t>ユウレイ</t>
    </rPh>
    <rPh sb="18" eb="20">
      <t>ヒョウイ</t>
    </rPh>
    <rPh sb="24" eb="26">
      <t>ソセイ</t>
    </rPh>
    <rPh sb="28" eb="29">
      <t>テツ</t>
    </rPh>
    <rPh sb="30" eb="31">
      <t>キタ</t>
    </rPh>
    <rPh sb="35" eb="36">
      <t>シカバネ</t>
    </rPh>
    <rPh sb="39" eb="40">
      <t>カレ</t>
    </rPh>
    <rPh sb="54" eb="55">
      <t>ニ</t>
    </rPh>
    <rPh sb="61" eb="62">
      <t>カレ</t>
    </rPh>
    <rPh sb="64" eb="66">
      <t>チカク</t>
    </rPh>
    <rPh sb="67" eb="68">
      <t>モ</t>
    </rPh>
    <rPh sb="72" eb="74">
      <t>ギリョウ</t>
    </rPh>
    <rPh sb="75" eb="76">
      <t>スグ</t>
    </rPh>
    <rPh sb="78" eb="80">
      <t>センシ</t>
    </rPh>
    <rPh sb="83" eb="84">
      <t>カレ</t>
    </rPh>
    <rPh sb="86" eb="88">
      <t>チカ</t>
    </rPh>
    <rPh sb="88" eb="90">
      <t>セカイ</t>
    </rPh>
    <rPh sb="91" eb="93">
      <t>グンダン</t>
    </rPh>
    <rPh sb="94" eb="97">
      <t>シキカン</t>
    </rPh>
    <rPh sb="100" eb="101">
      <t>モチ</t>
    </rPh>
    <phoneticPr fontId="1"/>
  </si>
  <si>
    <t>最初に、死体の中央部分の大半は取り除かれ、木の樽がそこに挿入されます。この樽は、Alchemistによって発見された魔法の物質、Cave Fireに満たされ、そして死体は鉄の部品によって補強され、蘇生されます。完成したFlame Corpseは、その魔法の火を更なる動力源とし、通常のSoullessよりも強力です。Flame Corpseが倒されると、火の樽は即座に爆発し、それは彼らが敵から大いに恐れられる要因となります。</t>
    <rPh sb="0" eb="2">
      <t>サイショ</t>
    </rPh>
    <rPh sb="4" eb="6">
      <t>シタイ</t>
    </rPh>
    <rPh sb="7" eb="9">
      <t>チュウオウ</t>
    </rPh>
    <rPh sb="9" eb="11">
      <t>ブブン</t>
    </rPh>
    <rPh sb="12" eb="14">
      <t>タイハン</t>
    </rPh>
    <rPh sb="15" eb="16">
      <t>ト</t>
    </rPh>
    <rPh sb="17" eb="18">
      <t>ノゾ</t>
    </rPh>
    <rPh sb="21" eb="22">
      <t>キ</t>
    </rPh>
    <rPh sb="23" eb="24">
      <t>タル</t>
    </rPh>
    <rPh sb="28" eb="30">
      <t>ソウニュウ</t>
    </rPh>
    <rPh sb="37" eb="38">
      <t>タル</t>
    </rPh>
    <rPh sb="53" eb="55">
      <t>ハッケン</t>
    </rPh>
    <rPh sb="58" eb="60">
      <t>マホウ</t>
    </rPh>
    <rPh sb="61" eb="63">
      <t>ブッシツ</t>
    </rPh>
    <rPh sb="74" eb="75">
      <t>ミ</t>
    </rPh>
    <rPh sb="82" eb="84">
      <t>シタイ</t>
    </rPh>
    <rPh sb="85" eb="86">
      <t>テツ</t>
    </rPh>
    <rPh sb="87" eb="89">
      <t>ブヒン</t>
    </rPh>
    <rPh sb="93" eb="95">
      <t>ホキョウ</t>
    </rPh>
    <rPh sb="98" eb="100">
      <t>ソセイ</t>
    </rPh>
    <rPh sb="105" eb="107">
      <t>カンセイ</t>
    </rPh>
    <rPh sb="125" eb="127">
      <t>マホウ</t>
    </rPh>
    <rPh sb="128" eb="129">
      <t>ヒ</t>
    </rPh>
    <rPh sb="130" eb="131">
      <t>サラ</t>
    </rPh>
    <rPh sb="133" eb="136">
      <t>ドウリョクゲン</t>
    </rPh>
    <rPh sb="139" eb="141">
      <t>ツウジョウ</t>
    </rPh>
    <rPh sb="153" eb="155">
      <t>キョウリョク</t>
    </rPh>
    <rPh sb="171" eb="172">
      <t>タオ</t>
    </rPh>
    <rPh sb="177" eb="178">
      <t>ヒ</t>
    </rPh>
    <rPh sb="179" eb="180">
      <t>タル</t>
    </rPh>
    <rPh sb="181" eb="183">
      <t>ソクザ</t>
    </rPh>
    <rPh sb="184" eb="186">
      <t>バクハツ</t>
    </rPh>
    <rPh sb="191" eb="192">
      <t>カレ</t>
    </rPh>
    <rPh sb="194" eb="195">
      <t>テキ</t>
    </rPh>
    <rPh sb="197" eb="198">
      <t>オオ</t>
    </rPh>
    <rPh sb="200" eb="201">
      <t>オソ</t>
    </rPh>
    <rPh sb="205" eb="207">
      <t>ヨウイン</t>
    </rPh>
    <phoneticPr fontId="1"/>
  </si>
  <si>
    <t>AgarthaのKtonian Necromancerは、死者を様々な方法で利用します。魂無き屍は、その主のために労役や戦闘に従事します。屍は鉄の部品で補強され、短い刃で武装されます。これらのIron Corpseは極めて頑強ですが、生ける兵士のような技術は不足しています。この呪文は、それらの生けるIron Corpseの軍団を作ります。</t>
    <rPh sb="139" eb="141">
      <t>ジュモン</t>
    </rPh>
    <rPh sb="147" eb="148">
      <t>イ</t>
    </rPh>
    <rPh sb="162" eb="164">
      <t>グンダン</t>
    </rPh>
    <rPh sb="165" eb="166">
      <t>ツク</t>
    </rPh>
    <phoneticPr fontId="1"/>
  </si>
  <si>
    <t>Shard Wightは、Ktonian NecromancerやOracle of the Ancientsによって、その最後の眠りの地から運び出されて蘇生され、守護者や同伴者として仕えるPale Oneです。封印の崩壊以来、死者の魂への強要は最早困難ではなくなり、また魔法をかけられた黒曜石の破片は、Chamber of the Broken Sealの付近で見つかります。これらの破片は呪われた武器へと仕立てられ、Shard Wightに与えられます。</t>
    <rPh sb="62" eb="64">
      <t>サイゴ</t>
    </rPh>
    <rPh sb="65" eb="66">
      <t>ネム</t>
    </rPh>
    <rPh sb="68" eb="69">
      <t>チ</t>
    </rPh>
    <rPh sb="71" eb="72">
      <t>ハコ</t>
    </rPh>
    <rPh sb="73" eb="74">
      <t>ダ</t>
    </rPh>
    <rPh sb="77" eb="79">
      <t>ソセイ</t>
    </rPh>
    <rPh sb="82" eb="85">
      <t>シュゴシャ</t>
    </rPh>
    <rPh sb="86" eb="89">
      <t>ドウハンシャ</t>
    </rPh>
    <rPh sb="92" eb="93">
      <t>ツカ</t>
    </rPh>
    <rPh sb="106" eb="108">
      <t>フウイン</t>
    </rPh>
    <rPh sb="109" eb="111">
      <t>ホウカイ</t>
    </rPh>
    <rPh sb="111" eb="113">
      <t>イライ</t>
    </rPh>
    <rPh sb="114" eb="116">
      <t>シシャ</t>
    </rPh>
    <rPh sb="117" eb="118">
      <t>タマシイ</t>
    </rPh>
    <rPh sb="120" eb="122">
      <t>キョウヨウ</t>
    </rPh>
    <rPh sb="123" eb="125">
      <t>モハヤ</t>
    </rPh>
    <rPh sb="125" eb="127">
      <t>コンナン</t>
    </rPh>
    <rPh sb="136" eb="138">
      <t>マホウ</t>
    </rPh>
    <rPh sb="144" eb="147">
      <t>コクヨウセキ</t>
    </rPh>
    <rPh sb="148" eb="150">
      <t>ハヘン</t>
    </rPh>
    <rPh sb="179" eb="181">
      <t>フキン</t>
    </rPh>
    <rPh sb="182" eb="183">
      <t>ミ</t>
    </rPh>
    <rPh sb="193" eb="195">
      <t>ハヘン</t>
    </rPh>
    <rPh sb="196" eb="197">
      <t>ノロ</t>
    </rPh>
    <rPh sb="200" eb="202">
      <t>ブキ</t>
    </rPh>
    <rPh sb="204" eb="206">
      <t>シタ</t>
    </rPh>
    <rPh sb="222" eb="223">
      <t>アタ</t>
    </rPh>
    <phoneticPr fontId="1"/>
  </si>
  <si>
    <t>Ktonian Necromancerは、死せるSeal Guardの魂を召喚し、その木乃伊化された肉体に再び憑依させます。封印の崩壊以来、冥界と現世の仕切りはずたずたに引き裂かれているらしく、その相当な降霊術の知識により、Ktonian Necromancerは、かつてChamber of the Sealを護ると誓っていた者たちの、最も召喚を渋る魂さえも呼び出すことができました。Sepulchralは神聖なアンデッドで、魔法の黒曜石の薙刀を持ちます。</t>
    <rPh sb="21" eb="22">
      <t>シ</t>
    </rPh>
    <rPh sb="35" eb="36">
      <t>タマシイ</t>
    </rPh>
    <rPh sb="37" eb="39">
      <t>ショウカン</t>
    </rPh>
    <rPh sb="62" eb="64">
      <t>フウイン</t>
    </rPh>
    <rPh sb="65" eb="67">
      <t>ホウカイ</t>
    </rPh>
    <rPh sb="67" eb="69">
      <t>イライ</t>
    </rPh>
    <rPh sb="70" eb="72">
      <t>メイカイ</t>
    </rPh>
    <rPh sb="73" eb="75">
      <t>ゲンセイ</t>
    </rPh>
    <rPh sb="76" eb="78">
      <t>シキ</t>
    </rPh>
    <rPh sb="85" eb="86">
      <t>ヒ</t>
    </rPh>
    <rPh sb="87" eb="88">
      <t>サ</t>
    </rPh>
    <rPh sb="99" eb="101">
      <t>ソウトウ</t>
    </rPh>
    <rPh sb="102" eb="104">
      <t>コウレイ</t>
    </rPh>
    <rPh sb="104" eb="105">
      <t>ジュツ</t>
    </rPh>
    <rPh sb="106" eb="108">
      <t>チシキ</t>
    </rPh>
    <rPh sb="164" eb="165">
      <t>モノ</t>
    </rPh>
    <rPh sb="169" eb="170">
      <t>モット</t>
    </rPh>
    <rPh sb="171" eb="173">
      <t>ショウカン</t>
    </rPh>
    <rPh sb="174" eb="175">
      <t>シブ</t>
    </rPh>
    <rPh sb="176" eb="177">
      <t>タマシイ</t>
    </rPh>
    <rPh sb="180" eb="181">
      <t>ヨ</t>
    </rPh>
    <rPh sb="182" eb="183">
      <t>ダ</t>
    </rPh>
    <rPh sb="204" eb="206">
      <t>シンセイ</t>
    </rPh>
    <rPh sb="214" eb="216">
      <t>マホウ</t>
    </rPh>
    <rPh sb="217" eb="220">
      <t>コクヨウセキ</t>
    </rPh>
    <rPh sb="221" eb="223">
      <t>ナギナタ</t>
    </rPh>
    <rPh sb="224" eb="225">
      <t>モ</t>
    </rPh>
    <phoneticPr fontId="1"/>
  </si>
  <si>
    <t>古代のOracleが死ぬと、彼は木乃伊化され、Hall of the Oraclesの下にある墓へと埋葬されます。これら死せるOracleは、降霊術的な儀式の助けにより、生ける屍として再び目覚めることができます。それらの呼び覚まされしOracleはTomb Oracleとして知られ、強力な魔術師かつ聖職者です。</t>
    <rPh sb="0" eb="2">
      <t>コダイ</t>
    </rPh>
    <rPh sb="10" eb="11">
      <t>シ</t>
    </rPh>
    <rPh sb="14" eb="15">
      <t>カレ</t>
    </rPh>
    <rPh sb="16" eb="19">
      <t>ミイラ</t>
    </rPh>
    <rPh sb="19" eb="20">
      <t>カ</t>
    </rPh>
    <rPh sb="43" eb="44">
      <t>シタ</t>
    </rPh>
    <rPh sb="47" eb="48">
      <t>ハカ</t>
    </rPh>
    <rPh sb="50" eb="52">
      <t>マイソウ</t>
    </rPh>
    <rPh sb="60" eb="61">
      <t>シ</t>
    </rPh>
    <rPh sb="71" eb="73">
      <t>コウレイ</t>
    </rPh>
    <rPh sb="73" eb="74">
      <t>ジュツ</t>
    </rPh>
    <rPh sb="74" eb="75">
      <t>テキ</t>
    </rPh>
    <rPh sb="76" eb="78">
      <t>ギシキ</t>
    </rPh>
    <rPh sb="79" eb="80">
      <t>タス</t>
    </rPh>
    <rPh sb="85" eb="86">
      <t>イ</t>
    </rPh>
    <rPh sb="88" eb="89">
      <t>シカバネ</t>
    </rPh>
    <rPh sb="92" eb="93">
      <t>フタタ</t>
    </rPh>
    <rPh sb="94" eb="96">
      <t>メザ</t>
    </rPh>
    <rPh sb="110" eb="111">
      <t>ヨ</t>
    </rPh>
    <rPh sb="112" eb="113">
      <t>サ</t>
    </rPh>
    <rPh sb="138" eb="139">
      <t>シ</t>
    </rPh>
    <rPh sb="142" eb="144">
      <t>キョウリョク</t>
    </rPh>
    <rPh sb="145" eb="148">
      <t>マジュツシ</t>
    </rPh>
    <rPh sb="150" eb="153">
      <t>セイショクシャ</t>
    </rPh>
    <phoneticPr fontId="1"/>
  </si>
  <si>
    <t>Tomb Oracle、あるいは強力なKtonian Necromancerは、膨大な力を解き放ち、墓地の広間を開いて、安らげぬ魂たちに墓全体を蘇生させます。多数のShard Wightが生成されます。</t>
    <rPh sb="16" eb="18">
      <t>キョウリョク</t>
    </rPh>
    <rPh sb="40" eb="42">
      <t>ボウダイ</t>
    </rPh>
    <rPh sb="43" eb="44">
      <t>チカラ</t>
    </rPh>
    <rPh sb="45" eb="46">
      <t>ト</t>
    </rPh>
    <rPh sb="47" eb="48">
      <t>ハナ</t>
    </rPh>
    <rPh sb="50" eb="52">
      <t>ボチ</t>
    </rPh>
    <rPh sb="53" eb="55">
      <t>ヒロマ</t>
    </rPh>
    <rPh sb="56" eb="57">
      <t>ヒラ</t>
    </rPh>
    <rPh sb="60" eb="61">
      <t>ヤス</t>
    </rPh>
    <rPh sb="64" eb="65">
      <t>タマシイ</t>
    </rPh>
    <rPh sb="68" eb="69">
      <t>ハカ</t>
    </rPh>
    <rPh sb="69" eb="71">
      <t>ゼンタイ</t>
    </rPh>
    <rPh sb="72" eb="74">
      <t>ソセイ</t>
    </rPh>
    <rPh sb="79" eb="81">
      <t>タスウ</t>
    </rPh>
    <rPh sb="94" eb="96">
      <t>セイセイ</t>
    </rPh>
    <phoneticPr fontId="1"/>
  </si>
  <si>
    <t>この呪文は、主にAgarthaのIron Corpseの能力を強化するために使用されますが、その他のアンデッドにも機能します。この呪文の影響を受けたアンデッドは加速し、それによって攻撃技能と行動力が増加します。</t>
    <rPh sb="2" eb="4">
      <t>ジュモン</t>
    </rPh>
    <rPh sb="6" eb="7">
      <t>オモ</t>
    </rPh>
    <rPh sb="28" eb="30">
      <t>ノウリョク</t>
    </rPh>
    <rPh sb="31" eb="33">
      <t>キョウカ</t>
    </rPh>
    <rPh sb="38" eb="40">
      <t>シヨウ</t>
    </rPh>
    <rPh sb="48" eb="49">
      <t>タ</t>
    </rPh>
    <rPh sb="57" eb="59">
      <t>キノウ</t>
    </rPh>
    <rPh sb="65" eb="67">
      <t>ジュモン</t>
    </rPh>
    <rPh sb="68" eb="70">
      <t>エイキョウ</t>
    </rPh>
    <rPh sb="71" eb="72">
      <t>ウ</t>
    </rPh>
    <rPh sb="80" eb="82">
      <t>カソク</t>
    </rPh>
    <rPh sb="90" eb="92">
      <t>コウゲキ</t>
    </rPh>
    <rPh sb="92" eb="94">
      <t>ギノウ</t>
    </rPh>
    <rPh sb="95" eb="98">
      <t>コウドウリョク</t>
    </rPh>
    <rPh sb="99" eb="101">
      <t>ゾウカ</t>
    </rPh>
    <phoneticPr fontId="1"/>
  </si>
  <si>
    <t>この呪文により、星の魔術師は死んだStarspawnに接触し、彼をVoid Spectreとしてこの世へ呼び戻すことができます。Void Spectreは、州全体の夢に影響し、それによって敵地に狂気を広めることができます。</t>
    <rPh sb="2" eb="4">
      <t>ジュモン</t>
    </rPh>
    <rPh sb="8" eb="9">
      <t>ホシ</t>
    </rPh>
    <rPh sb="10" eb="13">
      <t>マジュツシ</t>
    </rPh>
    <rPh sb="14" eb="15">
      <t>シ</t>
    </rPh>
    <rPh sb="27" eb="29">
      <t>セッショク</t>
    </rPh>
    <rPh sb="31" eb="32">
      <t>カレ</t>
    </rPh>
    <rPh sb="50" eb="51">
      <t>ヨ</t>
    </rPh>
    <rPh sb="52" eb="53">
      <t>ヨ</t>
    </rPh>
    <rPh sb="54" eb="55">
      <t>モド</t>
    </rPh>
    <rPh sb="78" eb="79">
      <t>シュウ</t>
    </rPh>
    <rPh sb="79" eb="81">
      <t>ゼンタイ</t>
    </rPh>
    <rPh sb="82" eb="83">
      <t>ユメ</t>
    </rPh>
    <rPh sb="84" eb="86">
      <t>エイキョウ</t>
    </rPh>
    <rPh sb="94" eb="96">
      <t>テキチ</t>
    </rPh>
    <rPh sb="97" eb="99">
      <t>キョウキ</t>
    </rPh>
    <rPh sb="100" eb="101">
      <t>ヒロ</t>
    </rPh>
    <phoneticPr fontId="1"/>
  </si>
  <si>
    <t>この儀式は、この目的のために肥育された人型の器に、Abolethの精神の一部を据え付けます。儀式が終わると、器自身の精神は僅かしか残らず、Abolethの側がそれを導いてやる必要があります。精神の融合が終わると、器は以前からの魔法の知識に加え、Abolethのものも利用することができます。Abolethの状態は、絶えず器に影響を及ぼし、Abolethが死ぬことがあれば、器もせいぜい数日しか生存しません。Abolethが精神を共有できるのは、同時に一つの器だけです。</t>
    <rPh sb="2" eb="4">
      <t>ギシキ</t>
    </rPh>
    <rPh sb="8" eb="10">
      <t>モクテキ</t>
    </rPh>
    <rPh sb="14" eb="16">
      <t>ヒイク</t>
    </rPh>
    <rPh sb="19" eb="21">
      <t>ヒトガタ</t>
    </rPh>
    <rPh sb="22" eb="23">
      <t>ウツワ</t>
    </rPh>
    <rPh sb="33" eb="35">
      <t>セイシン</t>
    </rPh>
    <rPh sb="36" eb="38">
      <t>イチブ</t>
    </rPh>
    <rPh sb="39" eb="40">
      <t>ス</t>
    </rPh>
    <rPh sb="41" eb="42">
      <t>ツ</t>
    </rPh>
    <rPh sb="46" eb="48">
      <t>ギシキ</t>
    </rPh>
    <rPh sb="49" eb="50">
      <t>オ</t>
    </rPh>
    <rPh sb="54" eb="55">
      <t>ウツワ</t>
    </rPh>
    <rPh sb="55" eb="57">
      <t>ジシン</t>
    </rPh>
    <rPh sb="58" eb="60">
      <t>セイシン</t>
    </rPh>
    <rPh sb="61" eb="62">
      <t>ワズ</t>
    </rPh>
    <rPh sb="65" eb="66">
      <t>ノコ</t>
    </rPh>
    <rPh sb="77" eb="78">
      <t>ガワ</t>
    </rPh>
    <rPh sb="82" eb="83">
      <t>ミチビ</t>
    </rPh>
    <rPh sb="87" eb="89">
      <t>ヒツヨウ</t>
    </rPh>
    <rPh sb="95" eb="97">
      <t>セイシン</t>
    </rPh>
    <rPh sb="98" eb="100">
      <t>ユウゴウ</t>
    </rPh>
    <rPh sb="101" eb="102">
      <t>オ</t>
    </rPh>
    <rPh sb="106" eb="107">
      <t>ウツワ</t>
    </rPh>
    <rPh sb="108" eb="110">
      <t>イゼン</t>
    </rPh>
    <rPh sb="113" eb="115">
      <t>マホウ</t>
    </rPh>
    <rPh sb="116" eb="118">
      <t>チシキ</t>
    </rPh>
    <rPh sb="119" eb="120">
      <t>クワ</t>
    </rPh>
    <rPh sb="133" eb="135">
      <t>リヨウ</t>
    </rPh>
    <rPh sb="153" eb="155">
      <t>ジョウタイ</t>
    </rPh>
    <rPh sb="157" eb="158">
      <t>タ</t>
    </rPh>
    <rPh sb="160" eb="161">
      <t>ウツワ</t>
    </rPh>
    <rPh sb="162" eb="164">
      <t>エイキョウ</t>
    </rPh>
    <rPh sb="165" eb="166">
      <t>オヨ</t>
    </rPh>
    <rPh sb="177" eb="178">
      <t>シ</t>
    </rPh>
    <rPh sb="186" eb="187">
      <t>ウツワ</t>
    </rPh>
    <rPh sb="192" eb="194">
      <t>スウジツ</t>
    </rPh>
    <rPh sb="196" eb="198">
      <t>セイゾン</t>
    </rPh>
    <rPh sb="211" eb="213">
      <t>セイシン</t>
    </rPh>
    <rPh sb="214" eb="216">
      <t>キョウユウ</t>
    </rPh>
    <rPh sb="222" eb="224">
      <t>ドウジ</t>
    </rPh>
    <rPh sb="225" eb="226">
      <t>ヒト</t>
    </rPh>
    <rPh sb="228" eb="229">
      <t>ウツワ</t>
    </rPh>
    <phoneticPr fontId="1"/>
  </si>
  <si>
    <t>AbolethのMind Lordは、その精神を拡大し、Sea Trollの戦士の集団を見つけ、誘き出します。それらのTrollは、それにより彼らが名声と栄光を得ると信じ、その王の下を離れます。彼らがAbolethの領域へ到着すると、Mind Lordは彼らの精神を侵略し、永久的な隷属へと縛り付けます。Slave Trollは、かつてSea Kingの廷臣におけるGuardであった者たちで、珊瑚と甲羅の武具を身に着けてやってきます。</t>
    <rPh sb="21" eb="23">
      <t>セイシン</t>
    </rPh>
    <rPh sb="24" eb="26">
      <t>カクダイ</t>
    </rPh>
    <rPh sb="38" eb="40">
      <t>センシ</t>
    </rPh>
    <rPh sb="41" eb="43">
      <t>シュウダン</t>
    </rPh>
    <rPh sb="44" eb="45">
      <t>ミ</t>
    </rPh>
    <rPh sb="48" eb="49">
      <t>オビ</t>
    </rPh>
    <rPh sb="50" eb="51">
      <t>ダ</t>
    </rPh>
    <rPh sb="71" eb="72">
      <t>カレ</t>
    </rPh>
    <rPh sb="74" eb="76">
      <t>メイセイ</t>
    </rPh>
    <rPh sb="77" eb="79">
      <t>エイコウ</t>
    </rPh>
    <rPh sb="80" eb="81">
      <t>エ</t>
    </rPh>
    <rPh sb="83" eb="84">
      <t>シン</t>
    </rPh>
    <rPh sb="88" eb="89">
      <t>オウ</t>
    </rPh>
    <rPh sb="90" eb="91">
      <t>モト</t>
    </rPh>
    <rPh sb="92" eb="93">
      <t>ハナ</t>
    </rPh>
    <rPh sb="97" eb="98">
      <t>カレ</t>
    </rPh>
    <rPh sb="108" eb="110">
      <t>リョウイキ</t>
    </rPh>
    <rPh sb="111" eb="113">
      <t>トウチャク</t>
    </rPh>
    <rPh sb="127" eb="128">
      <t>カレ</t>
    </rPh>
    <rPh sb="130" eb="132">
      <t>セイシン</t>
    </rPh>
    <rPh sb="133" eb="135">
      <t>シンリャク</t>
    </rPh>
    <rPh sb="137" eb="140">
      <t>エイキュウテキ</t>
    </rPh>
    <rPh sb="141" eb="143">
      <t>レイゾク</t>
    </rPh>
    <rPh sb="145" eb="146">
      <t>シバ</t>
    </rPh>
    <rPh sb="147" eb="148">
      <t>ツ</t>
    </rPh>
    <rPh sb="177" eb="179">
      <t>テイシン</t>
    </rPh>
    <rPh sb="192" eb="193">
      <t>モノ</t>
    </rPh>
    <rPh sb="197" eb="199">
      <t>サンゴ</t>
    </rPh>
    <rPh sb="200" eb="202">
      <t>コウラ</t>
    </rPh>
    <rPh sb="203" eb="205">
      <t>ブグ</t>
    </rPh>
    <rPh sb="206" eb="207">
      <t>ミ</t>
    </rPh>
    <rPh sb="208" eb="209">
      <t>ツ</t>
    </rPh>
    <phoneticPr fontId="1"/>
  </si>
  <si>
    <t>この呪文は、世界中のどこに居る指揮官の夢でも対象とすることができます。これは、彼の夢をR'lyehのVoid Gateを通し、異世界へと引き寄せます。そこで術者は夢の中に自らを具現化し、困惑する標的を殺害します。この呪文は、意志を持たぬものや、眠ることのないものには機能しません。</t>
    <rPh sb="2" eb="4">
      <t>ジュモン</t>
    </rPh>
    <rPh sb="6" eb="8">
      <t>セカイ</t>
    </rPh>
    <rPh sb="8" eb="9">
      <t>ジュウ</t>
    </rPh>
    <rPh sb="13" eb="14">
      <t>イ</t>
    </rPh>
    <rPh sb="15" eb="18">
      <t>シキカン</t>
    </rPh>
    <rPh sb="19" eb="20">
      <t>ユメ</t>
    </rPh>
    <rPh sb="22" eb="24">
      <t>タイショウ</t>
    </rPh>
    <rPh sb="39" eb="40">
      <t>カレ</t>
    </rPh>
    <rPh sb="41" eb="42">
      <t>ユメ</t>
    </rPh>
    <rPh sb="60" eb="61">
      <t>トオ</t>
    </rPh>
    <rPh sb="63" eb="66">
      <t>イセカイ</t>
    </rPh>
    <rPh sb="68" eb="69">
      <t>ヒ</t>
    </rPh>
    <rPh sb="70" eb="71">
      <t>ヨ</t>
    </rPh>
    <rPh sb="78" eb="79">
      <t>ジュツ</t>
    </rPh>
    <rPh sb="79" eb="80">
      <t>シャ</t>
    </rPh>
    <rPh sb="81" eb="82">
      <t>ユメ</t>
    </rPh>
    <rPh sb="83" eb="84">
      <t>ナカ</t>
    </rPh>
    <rPh sb="85" eb="86">
      <t>ミズカ</t>
    </rPh>
    <rPh sb="88" eb="91">
      <t>グゲンカ</t>
    </rPh>
    <rPh sb="93" eb="95">
      <t>コンワク</t>
    </rPh>
    <rPh sb="97" eb="99">
      <t>ヒョウテキ</t>
    </rPh>
    <rPh sb="100" eb="102">
      <t>サツガイ</t>
    </rPh>
    <rPh sb="108" eb="110">
      <t>ジュモン</t>
    </rPh>
    <rPh sb="112" eb="114">
      <t>イシ</t>
    </rPh>
    <rPh sb="115" eb="116">
      <t>モ</t>
    </rPh>
    <rPh sb="122" eb="123">
      <t>ネム</t>
    </rPh>
    <rPh sb="133" eb="135">
      <t>キノウ</t>
    </rPh>
    <phoneticPr fontId="1"/>
  </si>
  <si>
    <t>魔術師の手から炎が噴き出し、彼の前に立つもの全てを殺害します。</t>
    <rPh sb="0" eb="3">
      <t>マジュツシ</t>
    </rPh>
    <rPh sb="4" eb="5">
      <t>テ</t>
    </rPh>
    <rPh sb="7" eb="8">
      <t>ホノオ</t>
    </rPh>
    <rPh sb="9" eb="10">
      <t>フ</t>
    </rPh>
    <rPh sb="11" eb="12">
      <t>ダ</t>
    </rPh>
    <rPh sb="14" eb="15">
      <t>カレ</t>
    </rPh>
    <rPh sb="16" eb="17">
      <t>マエ</t>
    </rPh>
    <rPh sb="18" eb="19">
      <t>タ</t>
    </rPh>
    <rPh sb="22" eb="23">
      <t>スベ</t>
    </rPh>
    <rPh sb="25" eb="27">
      <t>サツガイ</t>
    </rPh>
    <phoneticPr fontId="1"/>
  </si>
  <si>
    <t>この呪文により、魔術師は標的に向けて、強力な炎の太矢を放つことができます。</t>
    <rPh sb="2" eb="4">
      <t>ジュモン</t>
    </rPh>
    <rPh sb="8" eb="11">
      <t>マジュツシ</t>
    </rPh>
    <rPh sb="12" eb="14">
      <t>ヒョウテキ</t>
    </rPh>
    <rPh sb="15" eb="16">
      <t>ム</t>
    </rPh>
    <rPh sb="19" eb="21">
      <t>キョウリョク</t>
    </rPh>
    <rPh sb="22" eb="23">
      <t>ホノオ</t>
    </rPh>
    <rPh sb="24" eb="25">
      <t>フト</t>
    </rPh>
    <rPh sb="25" eb="26">
      <t>ヤ</t>
    </rPh>
    <rPh sb="27" eb="28">
      <t>ハナ</t>
    </rPh>
    <phoneticPr fontId="1"/>
  </si>
  <si>
    <t>この呪文により、魔術師は敵に向けて、多数の燃える弾を撃つことができます。強力な火の魔術師は、この投矢を早い間隔で、より遠くへと撃つことができます。この呪文は重装備の人間に対しては全く役に立たず、より装備の劣る敵を殺す、あるいは追い払うために用いるのが最善です。</t>
    <rPh sb="2" eb="4">
      <t>ジュモン</t>
    </rPh>
    <rPh sb="8" eb="11">
      <t>マジュツシ</t>
    </rPh>
    <rPh sb="12" eb="13">
      <t>テキ</t>
    </rPh>
    <rPh sb="14" eb="15">
      <t>ム</t>
    </rPh>
    <rPh sb="18" eb="20">
      <t>タスウ</t>
    </rPh>
    <rPh sb="21" eb="22">
      <t>モ</t>
    </rPh>
    <rPh sb="24" eb="25">
      <t>タマ</t>
    </rPh>
    <rPh sb="26" eb="27">
      <t>ウ</t>
    </rPh>
    <rPh sb="36" eb="38">
      <t>キョウリョク</t>
    </rPh>
    <rPh sb="39" eb="40">
      <t>ヒ</t>
    </rPh>
    <rPh sb="41" eb="44">
      <t>マジュツシ</t>
    </rPh>
    <rPh sb="51" eb="52">
      <t>ハヤ</t>
    </rPh>
    <rPh sb="53" eb="55">
      <t>カンカク</t>
    </rPh>
    <rPh sb="59" eb="60">
      <t>トオ</t>
    </rPh>
    <rPh sb="63" eb="64">
      <t>ウ</t>
    </rPh>
    <rPh sb="75" eb="77">
      <t>ジュモン</t>
    </rPh>
    <rPh sb="78" eb="81">
      <t>ジュウソウビ</t>
    </rPh>
    <rPh sb="82" eb="84">
      <t>ニンゲン</t>
    </rPh>
    <rPh sb="85" eb="86">
      <t>タイ</t>
    </rPh>
    <rPh sb="89" eb="90">
      <t>マッタ</t>
    </rPh>
    <rPh sb="91" eb="92">
      <t>ヤク</t>
    </rPh>
    <rPh sb="93" eb="94">
      <t>タ</t>
    </rPh>
    <rPh sb="99" eb="101">
      <t>ソウビ</t>
    </rPh>
    <rPh sb="102" eb="103">
      <t>オト</t>
    </rPh>
    <rPh sb="104" eb="105">
      <t>テキ</t>
    </rPh>
    <rPh sb="106" eb="107">
      <t>コロ</t>
    </rPh>
    <rPh sb="113" eb="114">
      <t>オ</t>
    </rPh>
    <rPh sb="115" eb="116">
      <t>ハラ</t>
    </rPh>
    <rPh sb="120" eb="121">
      <t>モチ</t>
    </rPh>
    <rPh sb="125" eb="127">
      <t>サイゼン</t>
    </rPh>
    <phoneticPr fontId="1"/>
  </si>
  <si>
    <t>Shocking Graspは、術者の手から標的の身体に向けて、至近距離から電気を流し、彼を酷く痙攣させます。Shocking Graspは、相当な損傷を与えることができます。防具はいかなる保護も提供しません。</t>
    <rPh sb="16" eb="17">
      <t>ジュツ</t>
    </rPh>
    <rPh sb="17" eb="18">
      <t>シャ</t>
    </rPh>
    <rPh sb="19" eb="20">
      <t>テ</t>
    </rPh>
    <rPh sb="22" eb="24">
      <t>ヒョウテキ</t>
    </rPh>
    <rPh sb="25" eb="27">
      <t>カラダ</t>
    </rPh>
    <rPh sb="28" eb="29">
      <t>ム</t>
    </rPh>
    <rPh sb="32" eb="34">
      <t>シキン</t>
    </rPh>
    <rPh sb="34" eb="36">
      <t>キョリ</t>
    </rPh>
    <rPh sb="38" eb="40">
      <t>デンキ</t>
    </rPh>
    <rPh sb="41" eb="42">
      <t>ナガ</t>
    </rPh>
    <rPh sb="44" eb="45">
      <t>カレ</t>
    </rPh>
    <rPh sb="46" eb="47">
      <t>ヒド</t>
    </rPh>
    <rPh sb="48" eb="50">
      <t>ケイレン</t>
    </rPh>
    <rPh sb="71" eb="73">
      <t>ソウトウ</t>
    </rPh>
    <rPh sb="74" eb="76">
      <t>ソンショウ</t>
    </rPh>
    <rPh sb="77" eb="78">
      <t>アタ</t>
    </rPh>
    <rPh sb="88" eb="90">
      <t>ボウグ</t>
    </rPh>
    <rPh sb="95" eb="97">
      <t>ホゴ</t>
    </rPh>
    <rPh sb="98" eb="100">
      <t>テイキョウ</t>
    </rPh>
    <phoneticPr fontId="1"/>
  </si>
  <si>
    <t>強烈な冷気の太矢が、術者の手から噴き出します。これは非常に長い距離を飛ばすことができます。</t>
    <rPh sb="0" eb="2">
      <t>キョウレツ</t>
    </rPh>
    <rPh sb="3" eb="5">
      <t>レイキ</t>
    </rPh>
    <rPh sb="6" eb="7">
      <t>フト</t>
    </rPh>
    <rPh sb="7" eb="8">
      <t>ヤ</t>
    </rPh>
    <rPh sb="10" eb="11">
      <t>ジュツ</t>
    </rPh>
    <rPh sb="11" eb="12">
      <t>シャ</t>
    </rPh>
    <rPh sb="13" eb="14">
      <t>テ</t>
    </rPh>
    <rPh sb="16" eb="17">
      <t>フ</t>
    </rPh>
    <rPh sb="18" eb="19">
      <t>ダ</t>
    </rPh>
    <rPh sb="26" eb="28">
      <t>ヒジョウ</t>
    </rPh>
    <rPh sb="29" eb="30">
      <t>ナガ</t>
    </rPh>
    <rPh sb="31" eb="33">
      <t>キョリ</t>
    </rPh>
    <rPh sb="34" eb="35">
      <t>ト</t>
    </rPh>
    <phoneticPr fontId="1"/>
  </si>
  <si>
    <t>沸騰するほどに熱い水の太矢が、術者の手から噴き出します。この水は着弾すると飛び散り、小範囲に居るもの全てに影響を及ぼします。防具は、この熱湯から身を守るのに役立ちます。</t>
    <rPh sb="0" eb="2">
      <t>フットウ</t>
    </rPh>
    <rPh sb="7" eb="8">
      <t>アツ</t>
    </rPh>
    <rPh sb="9" eb="10">
      <t>ミズ</t>
    </rPh>
    <rPh sb="11" eb="12">
      <t>フト</t>
    </rPh>
    <rPh sb="12" eb="13">
      <t>ヤ</t>
    </rPh>
    <rPh sb="15" eb="16">
      <t>ジュツ</t>
    </rPh>
    <rPh sb="16" eb="17">
      <t>シャ</t>
    </rPh>
    <rPh sb="18" eb="19">
      <t>テ</t>
    </rPh>
    <rPh sb="21" eb="22">
      <t>フ</t>
    </rPh>
    <rPh sb="23" eb="24">
      <t>ダ</t>
    </rPh>
    <rPh sb="30" eb="31">
      <t>ミズ</t>
    </rPh>
    <rPh sb="32" eb="34">
      <t>チャクダン</t>
    </rPh>
    <rPh sb="37" eb="38">
      <t>ト</t>
    </rPh>
    <rPh sb="39" eb="40">
      <t>チ</t>
    </rPh>
    <rPh sb="42" eb="45">
      <t>ショウハンイ</t>
    </rPh>
    <rPh sb="46" eb="47">
      <t>イ</t>
    </rPh>
    <rPh sb="50" eb="51">
      <t>スベ</t>
    </rPh>
    <rPh sb="53" eb="55">
      <t>エイキョウ</t>
    </rPh>
    <rPh sb="56" eb="57">
      <t>オヨ</t>
    </rPh>
    <rPh sb="62" eb="64">
      <t>ボウグ</t>
    </rPh>
    <rPh sb="68" eb="70">
      <t>ネットウ</t>
    </rPh>
    <rPh sb="72" eb="73">
      <t>ミ</t>
    </rPh>
    <rPh sb="74" eb="75">
      <t>マモ</t>
    </rPh>
    <rPh sb="78" eb="80">
      <t>ヤクダ</t>
    </rPh>
    <phoneticPr fontId="1"/>
  </si>
  <si>
    <t>魔術師は手を伸ばし、敵に向けて酸を吹き付けます。この酸はかなりの広範囲に撒き散らされ、彼が十分に注意しなければ、術者自身もそれを浴びるかもしれません。</t>
    <rPh sb="0" eb="3">
      <t>マジュツシ</t>
    </rPh>
    <rPh sb="4" eb="5">
      <t>テ</t>
    </rPh>
    <rPh sb="6" eb="7">
      <t>ノ</t>
    </rPh>
    <rPh sb="10" eb="11">
      <t>テキ</t>
    </rPh>
    <rPh sb="12" eb="13">
      <t>ム</t>
    </rPh>
    <rPh sb="15" eb="16">
      <t>サン</t>
    </rPh>
    <rPh sb="17" eb="18">
      <t>フ</t>
    </rPh>
    <rPh sb="19" eb="20">
      <t>ツ</t>
    </rPh>
    <rPh sb="26" eb="27">
      <t>サン</t>
    </rPh>
    <rPh sb="32" eb="35">
      <t>コウハンイ</t>
    </rPh>
    <rPh sb="36" eb="37">
      <t>マ</t>
    </rPh>
    <rPh sb="38" eb="39">
      <t>チ</t>
    </rPh>
    <rPh sb="43" eb="44">
      <t>カレ</t>
    </rPh>
    <rPh sb="45" eb="47">
      <t>ジュウブン</t>
    </rPh>
    <rPh sb="48" eb="50">
      <t>チュウイ</t>
    </rPh>
    <rPh sb="56" eb="57">
      <t>ジュツ</t>
    </rPh>
    <rPh sb="57" eb="58">
      <t>シャ</t>
    </rPh>
    <rPh sb="58" eb="60">
      <t>ジシン</t>
    </rPh>
    <rPh sb="64" eb="65">
      <t>ア</t>
    </rPh>
    <phoneticPr fontId="1"/>
  </si>
  <si>
    <t>術者の精神はその肉体から切り離され、軍事情報を探るために幽界を旅します。彼の精神と肉体は、銀色の紐によって繋がれており、それは敵対する星の魔術師によって、探知される可能性があります。一度探知されれば、魔術師の紐は切断でき、それは本当に衝撃的な経験となります。この儀式を詠唱するたびに、魔術師は一つの州を占うことができます。追加の魔法の宝石を使用すると、儀式の持続期間を延長できます。</t>
    <rPh sb="0" eb="1">
      <t>ジュツ</t>
    </rPh>
    <rPh sb="1" eb="2">
      <t>シャ</t>
    </rPh>
    <rPh sb="3" eb="5">
      <t>セイシン</t>
    </rPh>
    <rPh sb="8" eb="10">
      <t>ニクタイ</t>
    </rPh>
    <rPh sb="12" eb="13">
      <t>キ</t>
    </rPh>
    <rPh sb="14" eb="15">
      <t>ハナ</t>
    </rPh>
    <rPh sb="18" eb="20">
      <t>グンジ</t>
    </rPh>
    <rPh sb="20" eb="22">
      <t>ジョウホウ</t>
    </rPh>
    <rPh sb="23" eb="24">
      <t>サグ</t>
    </rPh>
    <rPh sb="28" eb="30">
      <t>ユウカイ</t>
    </rPh>
    <rPh sb="31" eb="32">
      <t>タビ</t>
    </rPh>
    <rPh sb="36" eb="37">
      <t>カレ</t>
    </rPh>
    <rPh sb="38" eb="40">
      <t>セイシン</t>
    </rPh>
    <rPh sb="41" eb="43">
      <t>ニクタイ</t>
    </rPh>
    <rPh sb="45" eb="47">
      <t>ギンイロ</t>
    </rPh>
    <rPh sb="48" eb="49">
      <t>ヒモ</t>
    </rPh>
    <rPh sb="53" eb="54">
      <t>ツナ</t>
    </rPh>
    <rPh sb="63" eb="65">
      <t>テキタイ</t>
    </rPh>
    <rPh sb="67" eb="68">
      <t>ホシ</t>
    </rPh>
    <rPh sb="69" eb="72">
      <t>マジュツシ</t>
    </rPh>
    <rPh sb="77" eb="79">
      <t>タンチ</t>
    </rPh>
    <rPh sb="82" eb="85">
      <t>カノウセイ</t>
    </rPh>
    <rPh sb="91" eb="93">
      <t>ヒトタビ</t>
    </rPh>
    <rPh sb="93" eb="95">
      <t>タンチ</t>
    </rPh>
    <rPh sb="100" eb="103">
      <t>マジュツシ</t>
    </rPh>
    <rPh sb="104" eb="105">
      <t>ヒモ</t>
    </rPh>
    <rPh sb="106" eb="108">
      <t>セツダン</t>
    </rPh>
    <rPh sb="114" eb="116">
      <t>ホントウ</t>
    </rPh>
    <rPh sb="117" eb="120">
      <t>ショウゲキテキ</t>
    </rPh>
    <rPh sb="121" eb="123">
      <t>ケイケン</t>
    </rPh>
    <rPh sb="131" eb="133">
      <t>ギシキ</t>
    </rPh>
    <rPh sb="134" eb="136">
      <t>エイショウ</t>
    </rPh>
    <rPh sb="142" eb="145">
      <t>マジュツシ</t>
    </rPh>
    <rPh sb="146" eb="147">
      <t>ヒト</t>
    </rPh>
    <rPh sb="149" eb="150">
      <t>シュウ</t>
    </rPh>
    <rPh sb="151" eb="152">
      <t>ウラナ</t>
    </rPh>
    <rPh sb="161" eb="163">
      <t>ツイカ</t>
    </rPh>
    <rPh sb="164" eb="166">
      <t>マホウ</t>
    </rPh>
    <rPh sb="167" eb="169">
      <t>ホウセキ</t>
    </rPh>
    <rPh sb="170" eb="172">
      <t>シヨウ</t>
    </rPh>
    <rPh sb="176" eb="178">
      <t>ギシキ</t>
    </rPh>
    <rPh sb="179" eb="181">
      <t>ジゾク</t>
    </rPh>
    <rPh sb="181" eb="183">
      <t>キカン</t>
    </rPh>
    <rPh sb="184" eb="186">
      <t>エンチョウ</t>
    </rPh>
    <phoneticPr fontId="1"/>
  </si>
  <si>
    <t>術者は、複数の天体の光を収束させ、敵に向けて投射します。</t>
    <rPh sb="0" eb="1">
      <t>ジュツ</t>
    </rPh>
    <rPh sb="1" eb="2">
      <t>シャ</t>
    </rPh>
    <rPh sb="4" eb="6">
      <t>フクスウ</t>
    </rPh>
    <rPh sb="7" eb="9">
      <t>テンタイ</t>
    </rPh>
    <rPh sb="10" eb="11">
      <t>ヒカリ</t>
    </rPh>
    <rPh sb="12" eb="14">
      <t>シュウソク</t>
    </rPh>
    <rPh sb="17" eb="18">
      <t>テキ</t>
    </rPh>
    <rPh sb="19" eb="20">
      <t>ム</t>
    </rPh>
    <rPh sb="22" eb="24">
      <t>トウシャ</t>
    </rPh>
    <phoneticPr fontId="1"/>
  </si>
  <si>
    <t>術者は、魔法生物には致命的ながら、人間には無害な星の太矢を発射します。</t>
    <rPh sb="0" eb="1">
      <t>ジュツ</t>
    </rPh>
    <rPh sb="1" eb="2">
      <t>シャ</t>
    </rPh>
    <rPh sb="4" eb="6">
      <t>マホウ</t>
    </rPh>
    <rPh sb="6" eb="8">
      <t>セイブツ</t>
    </rPh>
    <rPh sb="10" eb="13">
      <t>チメイテキ</t>
    </rPh>
    <rPh sb="17" eb="19">
      <t>ニンゲン</t>
    </rPh>
    <rPh sb="21" eb="23">
      <t>ムガイ</t>
    </rPh>
    <rPh sb="24" eb="25">
      <t>ホシ</t>
    </rPh>
    <rPh sb="26" eb="27">
      <t>フト</t>
    </rPh>
    <rPh sb="27" eb="28">
      <t>ヤ</t>
    </rPh>
    <rPh sb="29" eb="31">
      <t>ハッシャ</t>
    </rPh>
    <phoneticPr fontId="1"/>
  </si>
  <si>
    <t>術者は、敵に向けて魔法をかけられた蔓の矢を発射します。この矢は、命中すると動き出し、標的を絡めとります。</t>
    <rPh sb="0" eb="1">
      <t>ジュツ</t>
    </rPh>
    <rPh sb="1" eb="2">
      <t>シャ</t>
    </rPh>
    <rPh sb="4" eb="5">
      <t>テキ</t>
    </rPh>
    <rPh sb="6" eb="7">
      <t>ム</t>
    </rPh>
    <rPh sb="9" eb="11">
      <t>マホウ</t>
    </rPh>
    <rPh sb="17" eb="18">
      <t>ツル</t>
    </rPh>
    <rPh sb="19" eb="20">
      <t>ヤ</t>
    </rPh>
    <rPh sb="21" eb="23">
      <t>ハッシャ</t>
    </rPh>
    <rPh sb="29" eb="30">
      <t>ヤ</t>
    </rPh>
    <rPh sb="32" eb="34">
      <t>メイチュウ</t>
    </rPh>
    <rPh sb="37" eb="38">
      <t>ウゴ</t>
    </rPh>
    <rPh sb="39" eb="40">
      <t>ダ</t>
    </rPh>
    <rPh sb="42" eb="44">
      <t>ヒョウテキ</t>
    </rPh>
    <rPh sb="45" eb="46">
      <t>カラ</t>
    </rPh>
    <phoneticPr fontId="1"/>
  </si>
  <si>
    <t>炎の力の強力な爆発が、術者の近くの小範囲を攻撃します。</t>
    <rPh sb="0" eb="1">
      <t>ホノオ</t>
    </rPh>
    <rPh sb="2" eb="3">
      <t>チカラ</t>
    </rPh>
    <rPh sb="4" eb="6">
      <t>キョウリョク</t>
    </rPh>
    <rPh sb="7" eb="9">
      <t>バクハツ</t>
    </rPh>
    <rPh sb="11" eb="12">
      <t>ジュツ</t>
    </rPh>
    <rPh sb="12" eb="13">
      <t>シャ</t>
    </rPh>
    <rPh sb="14" eb="15">
      <t>チカ</t>
    </rPh>
    <rPh sb="17" eb="20">
      <t>ショウハンイ</t>
    </rPh>
    <rPh sb="21" eb="23">
      <t>コウゲキ</t>
    </rPh>
    <phoneticPr fontId="1"/>
  </si>
  <si>
    <t>この呪文により、魔術師は敵に向けて、炎の球体を放つことができます。この炎は、複数の標的に当てることができます。</t>
    <rPh sb="2" eb="4">
      <t>ジュモン</t>
    </rPh>
    <rPh sb="8" eb="11">
      <t>マジュツシ</t>
    </rPh>
    <rPh sb="12" eb="13">
      <t>テキ</t>
    </rPh>
    <rPh sb="14" eb="15">
      <t>ム</t>
    </rPh>
    <rPh sb="18" eb="19">
      <t>ホノオ</t>
    </rPh>
    <rPh sb="20" eb="22">
      <t>キュウタイ</t>
    </rPh>
    <rPh sb="23" eb="24">
      <t>ハナ</t>
    </rPh>
    <rPh sb="35" eb="36">
      <t>ホノオ</t>
    </rPh>
    <rPh sb="38" eb="40">
      <t>フクスウ</t>
    </rPh>
    <rPh sb="41" eb="43">
      <t>ヒョウテキ</t>
    </rPh>
    <rPh sb="44" eb="45">
      <t>ア</t>
    </rPh>
    <phoneticPr fontId="1"/>
  </si>
  <si>
    <t>この呪文は、戦場に滞留する、複数の有毒な霧の雲を作ります。これらの霧を通り抜けたものは、喉の痛みと中毒症状に苦しみます。</t>
    <rPh sb="2" eb="4">
      <t>ジュモン</t>
    </rPh>
    <rPh sb="6" eb="8">
      <t>センジョウ</t>
    </rPh>
    <rPh sb="9" eb="11">
      <t>タイリュウ</t>
    </rPh>
    <rPh sb="14" eb="16">
      <t>フクスウ</t>
    </rPh>
    <rPh sb="17" eb="19">
      <t>ユウドク</t>
    </rPh>
    <rPh sb="20" eb="21">
      <t>キリ</t>
    </rPh>
    <rPh sb="22" eb="23">
      <t>クモ</t>
    </rPh>
    <rPh sb="24" eb="25">
      <t>ツク</t>
    </rPh>
    <rPh sb="33" eb="34">
      <t>キリ</t>
    </rPh>
    <rPh sb="35" eb="36">
      <t>トオ</t>
    </rPh>
    <rPh sb="37" eb="38">
      <t>ヌ</t>
    </rPh>
    <rPh sb="44" eb="45">
      <t>ノド</t>
    </rPh>
    <rPh sb="46" eb="47">
      <t>イタ</t>
    </rPh>
    <rPh sb="49" eb="51">
      <t>チュウドク</t>
    </rPh>
    <rPh sb="51" eb="53">
      <t>ショウジョウ</t>
    </rPh>
    <rPh sb="54" eb="55">
      <t>クル</t>
    </rPh>
    <phoneticPr fontId="1"/>
  </si>
  <si>
    <t>冷気の強力な爆発が、術者の近くの小範囲を攻撃します。</t>
    <rPh sb="0" eb="2">
      <t>レイキ</t>
    </rPh>
    <phoneticPr fontId="1"/>
  </si>
  <si>
    <t>この呪文は、戦場に豪雨を引き起こします。これは飛行を困難にし、Abysianやその他の高温の生物が持つ、熱波の影響が著しく減衰します。豪雨の中では、火の魔法の使用はより困難になり、水中で使用できない火の呪文全ては、疲労の蓄積が倍増します。寒冷な気候では、これは雪になります。雪は火の呪文の疲労を増加させませんが、雨には劣るものの、熱波の影響は減衰させます。</t>
    <rPh sb="2" eb="4">
      <t>ジュモン</t>
    </rPh>
    <rPh sb="6" eb="8">
      <t>センジョウ</t>
    </rPh>
    <rPh sb="9" eb="11">
      <t>ゴウウ</t>
    </rPh>
    <rPh sb="12" eb="13">
      <t>ヒ</t>
    </rPh>
    <rPh sb="14" eb="15">
      <t>オ</t>
    </rPh>
    <rPh sb="23" eb="25">
      <t>ヒコウ</t>
    </rPh>
    <rPh sb="26" eb="28">
      <t>コンナン</t>
    </rPh>
    <rPh sb="41" eb="42">
      <t>タ</t>
    </rPh>
    <rPh sb="43" eb="45">
      <t>コウオン</t>
    </rPh>
    <rPh sb="46" eb="48">
      <t>セイブツ</t>
    </rPh>
    <rPh sb="49" eb="50">
      <t>モ</t>
    </rPh>
    <rPh sb="52" eb="54">
      <t>ネッパ</t>
    </rPh>
    <rPh sb="55" eb="57">
      <t>エイキョウ</t>
    </rPh>
    <rPh sb="58" eb="59">
      <t>イチジル</t>
    </rPh>
    <rPh sb="61" eb="63">
      <t>ゲンスイ</t>
    </rPh>
    <rPh sb="67" eb="69">
      <t>ゴウウ</t>
    </rPh>
    <rPh sb="70" eb="71">
      <t>ナカ</t>
    </rPh>
    <rPh sb="74" eb="75">
      <t>ヒ</t>
    </rPh>
    <rPh sb="76" eb="78">
      <t>マホウ</t>
    </rPh>
    <rPh sb="79" eb="81">
      <t>シヨウ</t>
    </rPh>
    <rPh sb="84" eb="86">
      <t>コンナン</t>
    </rPh>
    <rPh sb="90" eb="92">
      <t>スイチュウ</t>
    </rPh>
    <rPh sb="93" eb="95">
      <t>シヨウ</t>
    </rPh>
    <rPh sb="99" eb="100">
      <t>ヒ</t>
    </rPh>
    <rPh sb="101" eb="103">
      <t>ジュモン</t>
    </rPh>
    <rPh sb="103" eb="104">
      <t>スベ</t>
    </rPh>
    <rPh sb="107" eb="109">
      <t>ヒロウ</t>
    </rPh>
    <rPh sb="110" eb="112">
      <t>チクセキ</t>
    </rPh>
    <rPh sb="113" eb="115">
      <t>バイゾウ</t>
    </rPh>
    <rPh sb="119" eb="121">
      <t>カンレイ</t>
    </rPh>
    <rPh sb="122" eb="124">
      <t>キコウ</t>
    </rPh>
    <rPh sb="130" eb="131">
      <t>ユキ</t>
    </rPh>
    <rPh sb="137" eb="138">
      <t>ユキ</t>
    </rPh>
    <rPh sb="139" eb="140">
      <t>ヒ</t>
    </rPh>
    <rPh sb="141" eb="143">
      <t>ジュモン</t>
    </rPh>
    <rPh sb="144" eb="146">
      <t>ヒロウ</t>
    </rPh>
    <rPh sb="147" eb="149">
      <t>ゾウカ</t>
    </rPh>
    <rPh sb="156" eb="157">
      <t>アメ</t>
    </rPh>
    <rPh sb="159" eb="160">
      <t>オト</t>
    </rPh>
    <rPh sb="165" eb="167">
      <t>ネッパ</t>
    </rPh>
    <rPh sb="168" eb="170">
      <t>エイキョウ</t>
    </rPh>
    <rPh sb="171" eb="173">
      <t>ゲンスイ</t>
    </rPh>
    <phoneticPr fontId="1"/>
  </si>
  <si>
    <t>魔術師は、敵に向けて電光の太矢を放ちます。この電光の太矢は、長い距離をかなりの精度で放つことができ、また重装備の敵を始末するのに極めて役立ちます。</t>
    <rPh sb="0" eb="3">
      <t>マジュツシ</t>
    </rPh>
    <rPh sb="5" eb="6">
      <t>テキ</t>
    </rPh>
    <rPh sb="7" eb="8">
      <t>ム</t>
    </rPh>
    <rPh sb="10" eb="12">
      <t>デンコウ</t>
    </rPh>
    <rPh sb="13" eb="14">
      <t>フト</t>
    </rPh>
    <rPh sb="14" eb="15">
      <t>ヤ</t>
    </rPh>
    <rPh sb="16" eb="17">
      <t>ハナ</t>
    </rPh>
    <rPh sb="23" eb="25">
      <t>デンコウ</t>
    </rPh>
    <rPh sb="26" eb="27">
      <t>フト</t>
    </rPh>
    <rPh sb="27" eb="28">
      <t>ヤ</t>
    </rPh>
    <rPh sb="30" eb="31">
      <t>ナガ</t>
    </rPh>
    <rPh sb="32" eb="34">
      <t>キョリ</t>
    </rPh>
    <rPh sb="39" eb="41">
      <t>セイド</t>
    </rPh>
    <rPh sb="42" eb="43">
      <t>ハナ</t>
    </rPh>
    <rPh sb="52" eb="55">
      <t>ジュウソウビ</t>
    </rPh>
    <rPh sb="56" eb="57">
      <t>テキ</t>
    </rPh>
    <rPh sb="58" eb="60">
      <t>シマツ</t>
    </rPh>
    <rPh sb="64" eb="65">
      <t>キワ</t>
    </rPh>
    <rPh sb="67" eb="69">
      <t>ヤクダ</t>
    </rPh>
    <phoneticPr fontId="1"/>
  </si>
  <si>
    <t>電気的な衝撃波が、術者の正面、広範囲を打ち据えます。これは詠唱に大変な危険を伴う呪文で、不運な術者は感電により死に至る可能性があります。</t>
    <rPh sb="0" eb="3">
      <t>デンキテキ</t>
    </rPh>
    <rPh sb="4" eb="7">
      <t>ショウゲキハ</t>
    </rPh>
    <rPh sb="9" eb="10">
      <t>ジュツ</t>
    </rPh>
    <rPh sb="10" eb="11">
      <t>シャ</t>
    </rPh>
    <rPh sb="12" eb="14">
      <t>ショウメン</t>
    </rPh>
    <rPh sb="15" eb="18">
      <t>コウハンイ</t>
    </rPh>
    <rPh sb="19" eb="20">
      <t>ウ</t>
    </rPh>
    <rPh sb="21" eb="22">
      <t>ス</t>
    </rPh>
    <rPh sb="29" eb="31">
      <t>エイショウ</t>
    </rPh>
    <rPh sb="32" eb="34">
      <t>タイヘン</t>
    </rPh>
    <rPh sb="35" eb="37">
      <t>キケン</t>
    </rPh>
    <rPh sb="38" eb="39">
      <t>トモナ</t>
    </rPh>
    <rPh sb="40" eb="42">
      <t>ジュモン</t>
    </rPh>
    <rPh sb="44" eb="46">
      <t>フウン</t>
    </rPh>
    <rPh sb="47" eb="48">
      <t>ジュツ</t>
    </rPh>
    <rPh sb="48" eb="49">
      <t>シャ</t>
    </rPh>
    <rPh sb="50" eb="52">
      <t>カンデン</t>
    </rPh>
    <rPh sb="55" eb="56">
      <t>シ</t>
    </rPh>
    <rPh sb="57" eb="58">
      <t>イタ</t>
    </rPh>
    <rPh sb="59" eb="62">
      <t>カノウセイ</t>
    </rPh>
    <phoneticPr fontId="1"/>
  </si>
  <si>
    <t>強い腐食性を持つ霧が、戦場に現れます。この霧を通り抜けた兵士は、その防具が腐食し、弱体化するのを目の当たりにします。弱体化した防具は、武器による強力な一撃で破壊することができます。</t>
    <rPh sb="0" eb="1">
      <t>ツヨ</t>
    </rPh>
    <rPh sb="2" eb="5">
      <t>フショクセイ</t>
    </rPh>
    <rPh sb="6" eb="7">
      <t>モ</t>
    </rPh>
    <rPh sb="8" eb="9">
      <t>キリ</t>
    </rPh>
    <rPh sb="11" eb="13">
      <t>センジョウ</t>
    </rPh>
    <rPh sb="14" eb="15">
      <t>アラワ</t>
    </rPh>
    <rPh sb="21" eb="22">
      <t>キリ</t>
    </rPh>
    <rPh sb="23" eb="24">
      <t>トオ</t>
    </rPh>
    <rPh sb="25" eb="26">
      <t>ヌ</t>
    </rPh>
    <rPh sb="28" eb="30">
      <t>ヘイシ</t>
    </rPh>
    <rPh sb="34" eb="36">
      <t>ボウグ</t>
    </rPh>
    <rPh sb="37" eb="39">
      <t>フショク</t>
    </rPh>
    <rPh sb="41" eb="44">
      <t>ジャクタイカ</t>
    </rPh>
    <rPh sb="48" eb="49">
      <t>マ</t>
    </rPh>
    <rPh sb="50" eb="51">
      <t>ア</t>
    </rPh>
    <rPh sb="58" eb="61">
      <t>ジャクタイカ</t>
    </rPh>
    <rPh sb="63" eb="65">
      <t>ボウグ</t>
    </rPh>
    <rPh sb="67" eb="69">
      <t>ブキ</t>
    </rPh>
    <rPh sb="72" eb="74">
      <t>キョウリョク</t>
    </rPh>
    <rPh sb="75" eb="77">
      <t>イチゲキ</t>
    </rPh>
    <rPh sb="78" eb="80">
      <t>ハカイ</t>
    </rPh>
    <phoneticPr fontId="1"/>
  </si>
  <si>
    <t>この呪文は、アンデッドを焼く太陽光線を呼び出します。</t>
    <rPh sb="2" eb="4">
      <t>ジュモン</t>
    </rPh>
    <rPh sb="12" eb="13">
      <t>ヤ</t>
    </rPh>
    <rPh sb="14" eb="16">
      <t>タイヨウ</t>
    </rPh>
    <rPh sb="16" eb="18">
      <t>コウセン</t>
    </rPh>
    <rPh sb="19" eb="20">
      <t>ヨ</t>
    </rPh>
    <rPh sb="21" eb="22">
      <t>ダ</t>
    </rPh>
    <phoneticPr fontId="1"/>
  </si>
  <si>
    <t>魔術師は、少数の敵を捕らえる、粘着く蜘蛛糸の塊を放ちます。極めて大型、あるいは強力な存在は、蜘蛛糸に煩わされることはありません。</t>
    <rPh sb="0" eb="3">
      <t>マジュツシ</t>
    </rPh>
    <rPh sb="5" eb="7">
      <t>ショウスウ</t>
    </rPh>
    <rPh sb="8" eb="9">
      <t>テキ</t>
    </rPh>
    <rPh sb="10" eb="11">
      <t>ト</t>
    </rPh>
    <rPh sb="15" eb="17">
      <t>ネバツ</t>
    </rPh>
    <rPh sb="18" eb="20">
      <t>クモ</t>
    </rPh>
    <rPh sb="20" eb="21">
      <t>イト</t>
    </rPh>
    <rPh sb="22" eb="23">
      <t>カタマリ</t>
    </rPh>
    <rPh sb="24" eb="25">
      <t>ハナ</t>
    </rPh>
    <rPh sb="29" eb="30">
      <t>キワ</t>
    </rPh>
    <rPh sb="32" eb="34">
      <t>オオガタ</t>
    </rPh>
    <rPh sb="39" eb="41">
      <t>キョウリョク</t>
    </rPh>
    <rPh sb="42" eb="44">
      <t>ソンザイ</t>
    </rPh>
    <rPh sb="46" eb="48">
      <t>クモ</t>
    </rPh>
    <rPh sb="48" eb="49">
      <t>イト</t>
    </rPh>
    <rPh sb="50" eb="51">
      <t>ワズラ</t>
    </rPh>
    <phoneticPr fontId="1"/>
  </si>
  <si>
    <t>代表的な火の魔法であるこの呪文は、魔術師が敵に向けて、炎の球体を投げつけることを可能とします。この球体の狙いをつけるのはかなり困難ですが、それがどこに着弾したとしても、相当な被害を与えます。</t>
    <rPh sb="0" eb="3">
      <t>ダイヒョウテキ</t>
    </rPh>
    <rPh sb="4" eb="5">
      <t>ヒ</t>
    </rPh>
    <rPh sb="6" eb="8">
      <t>マホウ</t>
    </rPh>
    <rPh sb="13" eb="15">
      <t>ジュモン</t>
    </rPh>
    <rPh sb="17" eb="20">
      <t>マジュツシ</t>
    </rPh>
    <rPh sb="21" eb="22">
      <t>テキ</t>
    </rPh>
    <rPh sb="23" eb="24">
      <t>ム</t>
    </rPh>
    <rPh sb="27" eb="28">
      <t>ホノオ</t>
    </rPh>
    <rPh sb="29" eb="31">
      <t>キュウタイ</t>
    </rPh>
    <rPh sb="32" eb="33">
      <t>ナ</t>
    </rPh>
    <rPh sb="40" eb="42">
      <t>カノウ</t>
    </rPh>
    <rPh sb="49" eb="51">
      <t>キュウタイ</t>
    </rPh>
    <rPh sb="52" eb="53">
      <t>ネラ</t>
    </rPh>
    <rPh sb="63" eb="65">
      <t>コンナン</t>
    </rPh>
    <rPh sb="75" eb="77">
      <t>チャクダン</t>
    </rPh>
    <rPh sb="84" eb="86">
      <t>ソウトウ</t>
    </rPh>
    <rPh sb="87" eb="89">
      <t>ヒガイ</t>
    </rPh>
    <rPh sb="90" eb="91">
      <t>アタ</t>
    </rPh>
    <phoneticPr fontId="1"/>
  </si>
  <si>
    <t>魔術師は、遠方の州に位置する敵軍の駐留地に向けて、炎の太矢の列を発射します。駐留地により多くのものが存在するほどに、命中率も向上します。この呪文はまた、要塞の包囲部隊や、防衛部隊を苦しめるのに用いることもできます。呪文が成果を上げたかどうかを知るためには、斥候や占術呪文が必要です。</t>
    <rPh sb="0" eb="3">
      <t>マジュツシ</t>
    </rPh>
    <rPh sb="5" eb="7">
      <t>エンポウ</t>
    </rPh>
    <rPh sb="8" eb="9">
      <t>シュウ</t>
    </rPh>
    <rPh sb="10" eb="12">
      <t>イチ</t>
    </rPh>
    <rPh sb="14" eb="16">
      <t>テキグン</t>
    </rPh>
    <rPh sb="17" eb="20">
      <t>チュウリュウチ</t>
    </rPh>
    <rPh sb="21" eb="22">
      <t>ム</t>
    </rPh>
    <rPh sb="25" eb="26">
      <t>ホノオ</t>
    </rPh>
    <rPh sb="27" eb="28">
      <t>フト</t>
    </rPh>
    <rPh sb="28" eb="29">
      <t>ヤ</t>
    </rPh>
    <rPh sb="30" eb="31">
      <t>レツ</t>
    </rPh>
    <rPh sb="32" eb="34">
      <t>ハッシャ</t>
    </rPh>
    <rPh sb="38" eb="41">
      <t>チュウリュウチ</t>
    </rPh>
    <rPh sb="44" eb="45">
      <t>オオ</t>
    </rPh>
    <rPh sb="50" eb="52">
      <t>ソンザイ</t>
    </rPh>
    <rPh sb="58" eb="60">
      <t>メイチュウ</t>
    </rPh>
    <rPh sb="60" eb="61">
      <t>リツ</t>
    </rPh>
    <rPh sb="62" eb="64">
      <t>コウジョウ</t>
    </rPh>
    <rPh sb="70" eb="72">
      <t>ジュモン</t>
    </rPh>
    <rPh sb="76" eb="78">
      <t>ヨウサイ</t>
    </rPh>
    <rPh sb="79" eb="81">
      <t>ホウイ</t>
    </rPh>
    <rPh sb="81" eb="83">
      <t>ブタイ</t>
    </rPh>
    <rPh sb="85" eb="87">
      <t>ボウエイ</t>
    </rPh>
    <rPh sb="87" eb="89">
      <t>ブタイ</t>
    </rPh>
    <rPh sb="90" eb="91">
      <t>クル</t>
    </rPh>
    <rPh sb="96" eb="97">
      <t>モチ</t>
    </rPh>
    <rPh sb="107" eb="109">
      <t>ジュモン</t>
    </rPh>
    <rPh sb="110" eb="112">
      <t>セイカ</t>
    </rPh>
    <rPh sb="113" eb="114">
      <t>ア</t>
    </rPh>
    <rPh sb="121" eb="122">
      <t>シ</t>
    </rPh>
    <rPh sb="128" eb="130">
      <t>セッコウ</t>
    </rPh>
    <rPh sb="131" eb="133">
      <t>センジュツ</t>
    </rPh>
    <rPh sb="133" eb="135">
      <t>ジュモン</t>
    </rPh>
    <rPh sb="136" eb="138">
      <t>ヒツヨウ</t>
    </rPh>
    <phoneticPr fontId="1"/>
  </si>
  <si>
    <t>術者は、戦場全体に濃密な霧を形成し、遠くを視認するのを難しくします。この霧は、全ての呪文と飛び道具の精度を制限します。</t>
    <rPh sb="0" eb="1">
      <t>ジュツ</t>
    </rPh>
    <rPh sb="1" eb="2">
      <t>シャ</t>
    </rPh>
    <rPh sb="4" eb="6">
      <t>センジョウ</t>
    </rPh>
    <rPh sb="6" eb="8">
      <t>ゼンタイ</t>
    </rPh>
    <rPh sb="9" eb="11">
      <t>ノウミツ</t>
    </rPh>
    <rPh sb="12" eb="13">
      <t>キリ</t>
    </rPh>
    <rPh sb="14" eb="16">
      <t>ケイセイ</t>
    </rPh>
    <rPh sb="18" eb="19">
      <t>トオ</t>
    </rPh>
    <rPh sb="21" eb="23">
      <t>シニン</t>
    </rPh>
    <rPh sb="27" eb="28">
      <t>ムズカ</t>
    </rPh>
    <rPh sb="36" eb="37">
      <t>キリ</t>
    </rPh>
    <rPh sb="39" eb="40">
      <t>スベ</t>
    </rPh>
    <rPh sb="42" eb="44">
      <t>ジュモン</t>
    </rPh>
    <rPh sb="45" eb="46">
      <t>ト</t>
    </rPh>
    <rPh sb="47" eb="49">
      <t>ドウグ</t>
    </rPh>
    <rPh sb="50" eb="52">
      <t>セイド</t>
    </rPh>
    <rPh sb="53" eb="55">
      <t>セイゲン</t>
    </rPh>
    <phoneticPr fontId="1"/>
  </si>
  <si>
    <t>この呪文は、戦場に滞留する、麻痺させるような冷気の大きな雲を作ります。この霧を通るものは、冷気によって酷く傷付けられます。</t>
    <rPh sb="2" eb="4">
      <t>ジュモン</t>
    </rPh>
    <rPh sb="6" eb="8">
      <t>センジョウ</t>
    </rPh>
    <rPh sb="9" eb="11">
      <t>タイリュウ</t>
    </rPh>
    <rPh sb="14" eb="16">
      <t>マヒ</t>
    </rPh>
    <rPh sb="22" eb="24">
      <t>レイキ</t>
    </rPh>
    <rPh sb="25" eb="26">
      <t>オオ</t>
    </rPh>
    <rPh sb="28" eb="29">
      <t>クモ</t>
    </rPh>
    <rPh sb="30" eb="31">
      <t>ツク</t>
    </rPh>
    <rPh sb="37" eb="38">
      <t>キリ</t>
    </rPh>
    <rPh sb="39" eb="40">
      <t>トオ</t>
    </rPh>
    <rPh sb="45" eb="47">
      <t>レイキ</t>
    </rPh>
    <rPh sb="51" eb="52">
      <t>ヒド</t>
    </rPh>
    <rPh sb="53" eb="55">
      <t>キズツ</t>
    </rPh>
    <phoneticPr fontId="1"/>
  </si>
  <si>
    <t>術者の口から、強い腐食性を持つ液体が噴出します。この酸は標的の防具と、その肉体を同様に焼きます。</t>
    <rPh sb="0" eb="1">
      <t>ジュツ</t>
    </rPh>
    <rPh sb="1" eb="2">
      <t>シャ</t>
    </rPh>
    <rPh sb="3" eb="4">
      <t>クチ</t>
    </rPh>
    <rPh sb="7" eb="8">
      <t>ツヨ</t>
    </rPh>
    <rPh sb="9" eb="12">
      <t>フショクセイ</t>
    </rPh>
    <rPh sb="13" eb="14">
      <t>モ</t>
    </rPh>
    <rPh sb="15" eb="17">
      <t>エキタイ</t>
    </rPh>
    <rPh sb="18" eb="20">
      <t>フンシュツ</t>
    </rPh>
    <rPh sb="26" eb="27">
      <t>サン</t>
    </rPh>
    <rPh sb="28" eb="30">
      <t>ヒョウテキ</t>
    </rPh>
    <rPh sb="31" eb="33">
      <t>ボウグ</t>
    </rPh>
    <rPh sb="37" eb="39">
      <t>ニクタイ</t>
    </rPh>
    <rPh sb="40" eb="42">
      <t>ドウヨウ</t>
    </rPh>
    <rPh sb="43" eb="44">
      <t>ヤ</t>
    </rPh>
    <phoneticPr fontId="1"/>
  </si>
  <si>
    <t>三つの岩漿の太矢が、敵に向けて高速で発射されます。この太矢に当たったものは、非常に重装な防具に守られていない限り、大概は死に至るでしょう。</t>
    <rPh sb="0" eb="1">
      <t>ミッ</t>
    </rPh>
    <rPh sb="3" eb="4">
      <t>ガン</t>
    </rPh>
    <rPh sb="4" eb="5">
      <t>ショウ</t>
    </rPh>
    <rPh sb="6" eb="7">
      <t>フト</t>
    </rPh>
    <rPh sb="7" eb="8">
      <t>ヤ</t>
    </rPh>
    <rPh sb="10" eb="11">
      <t>テキ</t>
    </rPh>
    <rPh sb="12" eb="13">
      <t>ム</t>
    </rPh>
    <rPh sb="15" eb="17">
      <t>コウソク</t>
    </rPh>
    <rPh sb="18" eb="20">
      <t>ハッシャ</t>
    </rPh>
    <rPh sb="27" eb="28">
      <t>フト</t>
    </rPh>
    <rPh sb="28" eb="29">
      <t>ヤ</t>
    </rPh>
    <rPh sb="30" eb="31">
      <t>ア</t>
    </rPh>
    <rPh sb="38" eb="40">
      <t>ヒジョウ</t>
    </rPh>
    <rPh sb="41" eb="42">
      <t>ジュウ</t>
    </rPh>
    <rPh sb="42" eb="43">
      <t>ソウ</t>
    </rPh>
    <rPh sb="44" eb="46">
      <t>ボウグ</t>
    </rPh>
    <rPh sb="47" eb="48">
      <t>マモ</t>
    </rPh>
    <rPh sb="54" eb="55">
      <t>カギ</t>
    </rPh>
    <rPh sb="57" eb="59">
      <t>タイガイ</t>
    </rPh>
    <rPh sb="60" eb="61">
      <t>シ</t>
    </rPh>
    <rPh sb="62" eb="63">
      <t>イタ</t>
    </rPh>
    <phoneticPr fontId="1"/>
  </si>
  <si>
    <t>術者は、自身の星辰体を投射し、星の力を持つ土地を突き止めようと試みます。この呪文は、味方の州の魔法を探るためにのみ使用できます。</t>
    <rPh sb="0" eb="1">
      <t>ジュツ</t>
    </rPh>
    <rPh sb="1" eb="2">
      <t>シャ</t>
    </rPh>
    <rPh sb="4" eb="6">
      <t>ジシン</t>
    </rPh>
    <rPh sb="7" eb="9">
      <t>セイシン</t>
    </rPh>
    <rPh sb="9" eb="10">
      <t>タイ</t>
    </rPh>
    <rPh sb="11" eb="13">
      <t>トウシャ</t>
    </rPh>
    <rPh sb="15" eb="16">
      <t>ホシ</t>
    </rPh>
    <rPh sb="17" eb="18">
      <t>チカラ</t>
    </rPh>
    <rPh sb="19" eb="20">
      <t>モ</t>
    </rPh>
    <rPh sb="21" eb="23">
      <t>トチ</t>
    </rPh>
    <rPh sb="24" eb="25">
      <t>ツ</t>
    </rPh>
    <rPh sb="26" eb="27">
      <t>ト</t>
    </rPh>
    <rPh sb="31" eb="32">
      <t>ココロ</t>
    </rPh>
    <rPh sb="38" eb="40">
      <t>ジュモン</t>
    </rPh>
    <rPh sb="42" eb="44">
      <t>ミカタ</t>
    </rPh>
    <rPh sb="45" eb="46">
      <t>シュウ</t>
    </rPh>
    <rPh sb="47" eb="49">
      <t>マホウ</t>
    </rPh>
    <rPh sb="50" eb="51">
      <t>サグ</t>
    </rPh>
    <rPh sb="57" eb="59">
      <t>シヨウ</t>
    </rPh>
    <phoneticPr fontId="1"/>
  </si>
  <si>
    <t>この呪文を用いることで、星の魔術師は、他の星の魔術師に精神的な決闘を挑みます。この決闘を生き残るのは、多くとも一人の魔術師だけです。最も強力な星の魔術師は、勝者となる可能性も最も高くなります。この呪文は、意志を持たないものによって、あるいはそれに対しては使用できず、また星の魔術師に対してのみ使用できます。</t>
    <rPh sb="2" eb="4">
      <t>ジュモン</t>
    </rPh>
    <rPh sb="5" eb="6">
      <t>モチ</t>
    </rPh>
    <rPh sb="12" eb="13">
      <t>ホシ</t>
    </rPh>
    <rPh sb="14" eb="17">
      <t>マジュツシ</t>
    </rPh>
    <rPh sb="19" eb="20">
      <t>ホカ</t>
    </rPh>
    <rPh sb="21" eb="22">
      <t>ホシ</t>
    </rPh>
    <rPh sb="23" eb="26">
      <t>マジュツシ</t>
    </rPh>
    <rPh sb="27" eb="30">
      <t>セイシンテキ</t>
    </rPh>
    <rPh sb="31" eb="33">
      <t>ケットウ</t>
    </rPh>
    <rPh sb="34" eb="35">
      <t>イド</t>
    </rPh>
    <rPh sb="41" eb="43">
      <t>ケットウ</t>
    </rPh>
    <rPh sb="44" eb="45">
      <t>イ</t>
    </rPh>
    <rPh sb="46" eb="47">
      <t>ノコ</t>
    </rPh>
    <rPh sb="51" eb="52">
      <t>オオ</t>
    </rPh>
    <rPh sb="55" eb="57">
      <t>ヒトリ</t>
    </rPh>
    <rPh sb="58" eb="61">
      <t>マジュツシ</t>
    </rPh>
    <rPh sb="66" eb="67">
      <t>モット</t>
    </rPh>
    <rPh sb="68" eb="70">
      <t>キョウリョク</t>
    </rPh>
    <rPh sb="71" eb="72">
      <t>ホシ</t>
    </rPh>
    <rPh sb="73" eb="76">
      <t>マジュツシ</t>
    </rPh>
    <rPh sb="78" eb="80">
      <t>ショウシャ</t>
    </rPh>
    <rPh sb="83" eb="86">
      <t>カノウセイ</t>
    </rPh>
    <rPh sb="87" eb="88">
      <t>モット</t>
    </rPh>
    <rPh sb="89" eb="90">
      <t>タカ</t>
    </rPh>
    <rPh sb="98" eb="100">
      <t>ジュモン</t>
    </rPh>
    <rPh sb="102" eb="104">
      <t>イシ</t>
    </rPh>
    <rPh sb="105" eb="106">
      <t>モ</t>
    </rPh>
    <rPh sb="123" eb="124">
      <t>タイ</t>
    </rPh>
    <rPh sb="127" eb="129">
      <t>シヨウ</t>
    </rPh>
    <rPh sb="135" eb="136">
      <t>ホシ</t>
    </rPh>
    <rPh sb="137" eb="140">
      <t>マジュツシ</t>
    </rPh>
    <rPh sb="141" eb="142">
      <t>タイ</t>
    </rPh>
    <rPh sb="146" eb="148">
      <t>シヨウ</t>
    </rPh>
    <phoneticPr fontId="1"/>
  </si>
  <si>
    <t>暖かく不思議な光の小滝が、標的に降り注ぎます。この光の中で、傷は閉じ、痛みは和らぎます。この呪文は、アンデッドや無生物には影響を及ぼしません。</t>
    <rPh sb="0" eb="1">
      <t>アタタ</t>
    </rPh>
    <rPh sb="3" eb="6">
      <t>フシギ</t>
    </rPh>
    <rPh sb="7" eb="8">
      <t>ヒカリ</t>
    </rPh>
    <rPh sb="9" eb="11">
      <t>オタキ</t>
    </rPh>
    <rPh sb="13" eb="15">
      <t>ヒョウテキ</t>
    </rPh>
    <rPh sb="16" eb="17">
      <t>フ</t>
    </rPh>
    <rPh sb="18" eb="19">
      <t>ソソ</t>
    </rPh>
    <rPh sb="25" eb="26">
      <t>ヒカリ</t>
    </rPh>
    <rPh sb="27" eb="28">
      <t>ナカ</t>
    </rPh>
    <rPh sb="30" eb="31">
      <t>キズ</t>
    </rPh>
    <rPh sb="32" eb="33">
      <t>ト</t>
    </rPh>
    <rPh sb="35" eb="36">
      <t>イタ</t>
    </rPh>
    <rPh sb="38" eb="39">
      <t>ヤワ</t>
    </rPh>
    <rPh sb="46" eb="48">
      <t>ジュモン</t>
    </rPh>
    <rPh sb="56" eb="59">
      <t>ムセイブツ</t>
    </rPh>
    <rPh sb="61" eb="63">
      <t>エイキョウ</t>
    </rPh>
    <rPh sb="64" eb="65">
      <t>オヨ</t>
    </rPh>
    <phoneticPr fontId="1"/>
  </si>
  <si>
    <t>降霊術士は、敵に向けて闇の力の太矢を放ちます。この太矢は全ての防具を無視し、標的の近くに居るもの全てを麻痺させることができます。アンデッドはこの呪文への免疫を持ちます。</t>
    <rPh sb="0" eb="2">
      <t>コウレイ</t>
    </rPh>
    <rPh sb="2" eb="3">
      <t>ジュツ</t>
    </rPh>
    <rPh sb="3" eb="4">
      <t>シ</t>
    </rPh>
    <rPh sb="6" eb="7">
      <t>テキ</t>
    </rPh>
    <rPh sb="8" eb="9">
      <t>ム</t>
    </rPh>
    <rPh sb="11" eb="12">
      <t>ヤミ</t>
    </rPh>
    <rPh sb="13" eb="14">
      <t>チカラ</t>
    </rPh>
    <rPh sb="15" eb="16">
      <t>フト</t>
    </rPh>
    <rPh sb="16" eb="17">
      <t>ヤ</t>
    </rPh>
    <rPh sb="18" eb="19">
      <t>ハナ</t>
    </rPh>
    <rPh sb="25" eb="26">
      <t>フト</t>
    </rPh>
    <rPh sb="26" eb="27">
      <t>ヤ</t>
    </rPh>
    <rPh sb="28" eb="29">
      <t>スベ</t>
    </rPh>
    <rPh sb="31" eb="33">
      <t>ボウグ</t>
    </rPh>
    <rPh sb="34" eb="36">
      <t>ムシ</t>
    </rPh>
    <rPh sb="38" eb="40">
      <t>ヒョウテキ</t>
    </rPh>
    <rPh sb="41" eb="42">
      <t>チカ</t>
    </rPh>
    <rPh sb="44" eb="45">
      <t>イ</t>
    </rPh>
    <rPh sb="48" eb="49">
      <t>スベ</t>
    </rPh>
    <rPh sb="51" eb="53">
      <t>マヒ</t>
    </rPh>
    <rPh sb="72" eb="74">
      <t>ジュモン</t>
    </rPh>
    <rPh sb="76" eb="78">
      <t>メンエキ</t>
    </rPh>
    <rPh sb="79" eb="80">
      <t>モ</t>
    </rPh>
    <phoneticPr fontId="1"/>
  </si>
  <si>
    <t>この呪文は、鎮静作用を持つ胞子の雲を作ります。この雲に捕らわれたものは、そこにあまりに長く留まると、眠りに落ちます。</t>
    <rPh sb="2" eb="4">
      <t>ジュモン</t>
    </rPh>
    <rPh sb="6" eb="8">
      <t>チンセイ</t>
    </rPh>
    <rPh sb="8" eb="10">
      <t>サヨウ</t>
    </rPh>
    <rPh sb="11" eb="12">
      <t>モ</t>
    </rPh>
    <rPh sb="13" eb="15">
      <t>ホウシ</t>
    </rPh>
    <rPh sb="16" eb="17">
      <t>クモ</t>
    </rPh>
    <rPh sb="18" eb="19">
      <t>ツク</t>
    </rPh>
    <rPh sb="25" eb="26">
      <t>クモ</t>
    </rPh>
    <rPh sb="27" eb="28">
      <t>ト</t>
    </rPh>
    <rPh sb="43" eb="44">
      <t>ナガ</t>
    </rPh>
    <rPh sb="45" eb="46">
      <t>トド</t>
    </rPh>
    <rPh sb="50" eb="51">
      <t>ネム</t>
    </rPh>
    <rPh sb="53" eb="54">
      <t>オ</t>
    </rPh>
    <phoneticPr fontId="1"/>
  </si>
  <si>
    <t>Holy Pyreは、生物を焼き焦がし、アンデッドを喰らい尽くします。アンデッドやデーモンは、Holy Pyreからより多くの被害を受けます。</t>
    <rPh sb="11" eb="13">
      <t>セイブツ</t>
    </rPh>
    <rPh sb="14" eb="15">
      <t>ヤ</t>
    </rPh>
    <rPh sb="16" eb="17">
      <t>コ</t>
    </rPh>
    <rPh sb="26" eb="27">
      <t>ク</t>
    </rPh>
    <rPh sb="29" eb="30">
      <t>ツ</t>
    </rPh>
    <rPh sb="60" eb="61">
      <t>オオ</t>
    </rPh>
    <rPh sb="63" eb="65">
      <t>ヒガイ</t>
    </rPh>
    <rPh sb="66" eb="67">
      <t>ウ</t>
    </rPh>
    <phoneticPr fontId="1"/>
  </si>
  <si>
    <t>この呪文は、戦場に滞留する、三つの炎と煙の雲を作ります。これらの雲を通り抜けたものは、酷い火傷を負います。</t>
    <rPh sb="2" eb="4">
      <t>ジュモン</t>
    </rPh>
    <rPh sb="6" eb="8">
      <t>センジョウ</t>
    </rPh>
    <rPh sb="9" eb="11">
      <t>タイリュウ</t>
    </rPh>
    <rPh sb="14" eb="15">
      <t>ミッ</t>
    </rPh>
    <rPh sb="17" eb="18">
      <t>ホノオ</t>
    </rPh>
    <rPh sb="19" eb="20">
      <t>ケムリ</t>
    </rPh>
    <rPh sb="21" eb="22">
      <t>クモ</t>
    </rPh>
    <rPh sb="23" eb="24">
      <t>ツク</t>
    </rPh>
    <rPh sb="32" eb="33">
      <t>クモ</t>
    </rPh>
    <rPh sb="34" eb="35">
      <t>トオ</t>
    </rPh>
    <rPh sb="36" eb="37">
      <t>ヌ</t>
    </rPh>
    <rPh sb="43" eb="44">
      <t>ヒド</t>
    </rPh>
    <rPh sb="45" eb="47">
      <t>ヤケド</t>
    </rPh>
    <rPh sb="48" eb="49">
      <t>オ</t>
    </rPh>
    <phoneticPr fontId="1"/>
  </si>
  <si>
    <t>術者は、神の目を獲得した咎で魔術師を罰します。魔術師の目は輝きによって吹き飛ばされ、その眼窩は永久に空になり、そして神の目は最早世界を観察することはありません。この呪文は、The Eyes of Godの世界呪附が起動している場合にのみ詠唱できます。</t>
    <rPh sb="0" eb="1">
      <t>ジュツ</t>
    </rPh>
    <rPh sb="1" eb="2">
      <t>シャ</t>
    </rPh>
    <rPh sb="4" eb="5">
      <t>カミ</t>
    </rPh>
    <rPh sb="6" eb="7">
      <t>メ</t>
    </rPh>
    <rPh sb="8" eb="10">
      <t>カクトク</t>
    </rPh>
    <rPh sb="12" eb="13">
      <t>トガ</t>
    </rPh>
    <rPh sb="14" eb="17">
      <t>マジュツシ</t>
    </rPh>
    <rPh sb="18" eb="19">
      <t>バッ</t>
    </rPh>
    <rPh sb="23" eb="26">
      <t>マジュツシ</t>
    </rPh>
    <rPh sb="27" eb="28">
      <t>メ</t>
    </rPh>
    <rPh sb="29" eb="30">
      <t>カガヤ</t>
    </rPh>
    <rPh sb="35" eb="36">
      <t>フ</t>
    </rPh>
    <rPh sb="37" eb="38">
      <t>ト</t>
    </rPh>
    <rPh sb="44" eb="46">
      <t>ガンカ</t>
    </rPh>
    <rPh sb="47" eb="49">
      <t>エイキュウ</t>
    </rPh>
    <rPh sb="50" eb="51">
      <t>カラ</t>
    </rPh>
    <rPh sb="58" eb="59">
      <t>カミ</t>
    </rPh>
    <rPh sb="60" eb="61">
      <t>メ</t>
    </rPh>
    <rPh sb="62" eb="64">
      <t>モハヤ</t>
    </rPh>
    <rPh sb="64" eb="66">
      <t>セカイ</t>
    </rPh>
    <rPh sb="67" eb="69">
      <t>カンサツ</t>
    </rPh>
    <rPh sb="82" eb="84">
      <t>ジュモン</t>
    </rPh>
    <rPh sb="102" eb="104">
      <t>セカイ</t>
    </rPh>
    <rPh sb="104" eb="105">
      <t>ジュ</t>
    </rPh>
    <rPh sb="105" eb="106">
      <t>フ</t>
    </rPh>
    <rPh sb="107" eb="109">
      <t>キドウ</t>
    </rPh>
    <rPh sb="113" eb="115">
      <t>バアイ</t>
    </rPh>
    <rPh sb="118" eb="120">
      <t>エイショウ</t>
    </rPh>
    <phoneticPr fontId="1"/>
  </si>
  <si>
    <t>術者は、遠方の州を急激な気温の上昇で苦しめます。魔術師は好きな州を標的にでき、影響を受けたものは、誰がこの呪文をかけたのかを知ることはありません。</t>
    <rPh sb="0" eb="1">
      <t>ジュツ</t>
    </rPh>
    <rPh sb="1" eb="2">
      <t>シャ</t>
    </rPh>
    <rPh sb="4" eb="6">
      <t>エンポウ</t>
    </rPh>
    <rPh sb="7" eb="8">
      <t>シュウ</t>
    </rPh>
    <rPh sb="9" eb="11">
      <t>キュウゲキ</t>
    </rPh>
    <rPh sb="12" eb="14">
      <t>キオン</t>
    </rPh>
    <rPh sb="15" eb="17">
      <t>ジョウショウ</t>
    </rPh>
    <rPh sb="18" eb="19">
      <t>クル</t>
    </rPh>
    <rPh sb="24" eb="27">
      <t>マジュツシ</t>
    </rPh>
    <rPh sb="28" eb="29">
      <t>ス</t>
    </rPh>
    <rPh sb="31" eb="32">
      <t>シュウ</t>
    </rPh>
    <rPh sb="33" eb="35">
      <t>ヒョウテキ</t>
    </rPh>
    <rPh sb="39" eb="41">
      <t>エイキョウ</t>
    </rPh>
    <rPh sb="42" eb="43">
      <t>ウ</t>
    </rPh>
    <rPh sb="49" eb="50">
      <t>ダレ</t>
    </rPh>
    <rPh sb="53" eb="55">
      <t>ジュモン</t>
    </rPh>
    <rPh sb="62" eb="63">
      <t>シ</t>
    </rPh>
    <phoneticPr fontId="1"/>
  </si>
  <si>
    <t>雷撃が戦場を打ち据えます。魔術師は、この雷撃を非常に遠くへ落とすことができます。たとえそれが外れたとしても、その衝撃波は、周囲のもの全てを酷く朦朧とさせ、傷付けるほどに強力です。</t>
    <rPh sb="0" eb="2">
      <t>ライゲキ</t>
    </rPh>
    <rPh sb="3" eb="5">
      <t>センジョウ</t>
    </rPh>
    <rPh sb="6" eb="7">
      <t>ウ</t>
    </rPh>
    <rPh sb="8" eb="9">
      <t>ス</t>
    </rPh>
    <rPh sb="13" eb="16">
      <t>マジュツシ</t>
    </rPh>
    <rPh sb="20" eb="22">
      <t>ライゲキ</t>
    </rPh>
    <rPh sb="23" eb="25">
      <t>ヒジョウ</t>
    </rPh>
    <rPh sb="26" eb="27">
      <t>トオ</t>
    </rPh>
    <rPh sb="29" eb="30">
      <t>オ</t>
    </rPh>
    <rPh sb="46" eb="47">
      <t>ハズ</t>
    </rPh>
    <rPh sb="56" eb="59">
      <t>ショウゲキハ</t>
    </rPh>
    <rPh sb="61" eb="63">
      <t>シュウイ</t>
    </rPh>
    <rPh sb="66" eb="67">
      <t>スベ</t>
    </rPh>
    <rPh sb="69" eb="70">
      <t>ヒド</t>
    </rPh>
    <rPh sb="71" eb="73">
      <t>モウロウ</t>
    </rPh>
    <rPh sb="77" eb="79">
      <t>キズツ</t>
    </rPh>
    <rPh sb="84" eb="86">
      <t>キョウリョク</t>
    </rPh>
    <phoneticPr fontId="1"/>
  </si>
  <si>
    <t>術者は、猛烈な颶風を州に解き放ち、その地方を荒廃させます。この颶風は、自然現象として現れます。不安が増大し、住民の一部は死亡します。</t>
    <rPh sb="0" eb="1">
      <t>ジュツ</t>
    </rPh>
    <rPh sb="1" eb="2">
      <t>シャ</t>
    </rPh>
    <rPh sb="4" eb="6">
      <t>モウレツ</t>
    </rPh>
    <rPh sb="7" eb="9">
      <t>グフウ</t>
    </rPh>
    <rPh sb="10" eb="11">
      <t>シュウ</t>
    </rPh>
    <rPh sb="12" eb="13">
      <t>ト</t>
    </rPh>
    <rPh sb="14" eb="15">
      <t>ハナ</t>
    </rPh>
    <rPh sb="19" eb="21">
      <t>チホウ</t>
    </rPh>
    <rPh sb="22" eb="24">
      <t>コウハイ</t>
    </rPh>
    <rPh sb="31" eb="33">
      <t>グフウ</t>
    </rPh>
    <rPh sb="35" eb="37">
      <t>シゼン</t>
    </rPh>
    <rPh sb="37" eb="39">
      <t>ゲンショウ</t>
    </rPh>
    <rPh sb="42" eb="43">
      <t>アラワ</t>
    </rPh>
    <rPh sb="47" eb="49">
      <t>フアン</t>
    </rPh>
    <rPh sb="50" eb="52">
      <t>ゾウダイ</t>
    </rPh>
    <rPh sb="54" eb="56">
      <t>ジュウミン</t>
    </rPh>
    <rPh sb="57" eb="59">
      <t>イチブ</t>
    </rPh>
    <rPh sb="60" eb="62">
      <t>シボウ</t>
    </rPh>
    <phoneticPr fontId="1"/>
  </si>
  <si>
    <t>この呪文は、肉を骨から引き剥がすことができる、水魔法の奔流を作ります。これは水中でのみ詠唱できます。</t>
    <rPh sb="2" eb="4">
      <t>ジュモン</t>
    </rPh>
    <rPh sb="6" eb="7">
      <t>ニク</t>
    </rPh>
    <rPh sb="8" eb="9">
      <t>ホネ</t>
    </rPh>
    <rPh sb="11" eb="12">
      <t>ヒ</t>
    </rPh>
    <rPh sb="13" eb="14">
      <t>ハ</t>
    </rPh>
    <rPh sb="23" eb="24">
      <t>ミズ</t>
    </rPh>
    <rPh sb="24" eb="26">
      <t>マホウ</t>
    </rPh>
    <rPh sb="27" eb="29">
      <t>ホンリュウ</t>
    </rPh>
    <rPh sb="30" eb="31">
      <t>ツク</t>
    </rPh>
    <rPh sb="38" eb="40">
      <t>スイチュウ</t>
    </rPh>
    <rPh sb="43" eb="45">
      <t>エイショウ</t>
    </rPh>
    <phoneticPr fontId="1"/>
  </si>
  <si>
    <t>強い腐食性を持つ液体が空から零れ落ち、限定的な範囲に腐食性の胆汁を浴びせます。それを浴びた防具と肉体が同様に被害を受けます。</t>
    <rPh sb="0" eb="1">
      <t>ツヨ</t>
    </rPh>
    <rPh sb="2" eb="5">
      <t>フショクセイ</t>
    </rPh>
    <rPh sb="6" eb="7">
      <t>モ</t>
    </rPh>
    <rPh sb="8" eb="10">
      <t>エキタイ</t>
    </rPh>
    <rPh sb="11" eb="12">
      <t>ソラ</t>
    </rPh>
    <rPh sb="14" eb="15">
      <t>コボ</t>
    </rPh>
    <rPh sb="16" eb="17">
      <t>オ</t>
    </rPh>
    <rPh sb="19" eb="22">
      <t>ゲンテイテキ</t>
    </rPh>
    <rPh sb="23" eb="25">
      <t>ハンイ</t>
    </rPh>
    <rPh sb="26" eb="29">
      <t>フショクセイ</t>
    </rPh>
    <rPh sb="30" eb="32">
      <t>タンジュウ</t>
    </rPh>
    <rPh sb="33" eb="34">
      <t>ア</t>
    </rPh>
    <rPh sb="42" eb="43">
      <t>ア</t>
    </rPh>
    <rPh sb="45" eb="47">
      <t>ボウグ</t>
    </rPh>
    <rPh sb="48" eb="50">
      <t>ニクタイ</t>
    </rPh>
    <rPh sb="51" eb="53">
      <t>ドウヨウ</t>
    </rPh>
    <rPh sb="54" eb="56">
      <t>ヒガイ</t>
    </rPh>
    <rPh sb="57" eb="58">
      <t>ウ</t>
    </rPh>
    <phoneticPr fontId="1"/>
  </si>
  <si>
    <t>術者は、敵に向けて回転する刃の大群を投げつけます。この刃の風は、軽装の敵に対しては素晴らしい呪文ですが、重装備のものに対しては殆ど役立ちません。</t>
    <rPh sb="0" eb="1">
      <t>ジュツ</t>
    </rPh>
    <rPh sb="1" eb="2">
      <t>シャ</t>
    </rPh>
    <rPh sb="4" eb="5">
      <t>テキ</t>
    </rPh>
    <rPh sb="6" eb="7">
      <t>ム</t>
    </rPh>
    <rPh sb="9" eb="11">
      <t>カイテン</t>
    </rPh>
    <rPh sb="13" eb="14">
      <t>ヤイバ</t>
    </rPh>
    <rPh sb="15" eb="17">
      <t>タイグン</t>
    </rPh>
    <rPh sb="18" eb="19">
      <t>ナ</t>
    </rPh>
    <rPh sb="27" eb="28">
      <t>ヤイバ</t>
    </rPh>
    <rPh sb="29" eb="30">
      <t>カゼ</t>
    </rPh>
    <rPh sb="32" eb="34">
      <t>ケイソウ</t>
    </rPh>
    <rPh sb="35" eb="36">
      <t>テキ</t>
    </rPh>
    <rPh sb="37" eb="38">
      <t>タイ</t>
    </rPh>
    <rPh sb="41" eb="43">
      <t>スバ</t>
    </rPh>
    <rPh sb="46" eb="48">
      <t>ジュモン</t>
    </rPh>
    <rPh sb="52" eb="55">
      <t>ジュウソウビ</t>
    </rPh>
    <rPh sb="59" eb="60">
      <t>タイ</t>
    </rPh>
    <rPh sb="63" eb="64">
      <t>ホトン</t>
    </rPh>
    <rPh sb="65" eb="67">
      <t>ヤクダ</t>
    </rPh>
    <phoneticPr fontId="1"/>
  </si>
  <si>
    <t>魔術師は、敵に向けて闇の力の太矢を発射します。この太矢を受けて生き延びたものは、それが放出する奇妙な力の影響を受け、精神薄弱に陥るかもしれません。</t>
    <rPh sb="0" eb="3">
      <t>マジュツシ</t>
    </rPh>
    <rPh sb="5" eb="6">
      <t>テキ</t>
    </rPh>
    <rPh sb="7" eb="8">
      <t>ム</t>
    </rPh>
    <rPh sb="10" eb="11">
      <t>ヤミ</t>
    </rPh>
    <rPh sb="12" eb="13">
      <t>チカラ</t>
    </rPh>
    <rPh sb="14" eb="15">
      <t>フト</t>
    </rPh>
    <rPh sb="15" eb="16">
      <t>ヤ</t>
    </rPh>
    <rPh sb="17" eb="19">
      <t>ハッシャ</t>
    </rPh>
    <rPh sb="25" eb="26">
      <t>フト</t>
    </rPh>
    <rPh sb="26" eb="27">
      <t>ヤ</t>
    </rPh>
    <rPh sb="28" eb="29">
      <t>ウ</t>
    </rPh>
    <rPh sb="31" eb="32">
      <t>イ</t>
    </rPh>
    <rPh sb="33" eb="34">
      <t>ノ</t>
    </rPh>
    <rPh sb="43" eb="45">
      <t>ホウシュツ</t>
    </rPh>
    <rPh sb="47" eb="49">
      <t>キミョウ</t>
    </rPh>
    <rPh sb="50" eb="51">
      <t>チカラ</t>
    </rPh>
    <rPh sb="52" eb="54">
      <t>エイキョウ</t>
    </rPh>
    <rPh sb="55" eb="56">
      <t>ウ</t>
    </rPh>
    <rPh sb="58" eb="60">
      <t>セイシン</t>
    </rPh>
    <rPh sb="60" eb="62">
      <t>ハクジャク</t>
    </rPh>
    <rPh sb="63" eb="64">
      <t>オチイ</t>
    </rPh>
    <phoneticPr fontId="1"/>
  </si>
  <si>
    <t>この太矢は、防具を通過し、標的の魂に直接損傷を与えます。標的が死んだ場合、彼はこの呪文からの力に満たされ、魂無き戦士として蘇ります。</t>
    <rPh sb="2" eb="3">
      <t>フト</t>
    </rPh>
    <rPh sb="3" eb="4">
      <t>ヤ</t>
    </rPh>
    <rPh sb="6" eb="8">
      <t>ボウグ</t>
    </rPh>
    <rPh sb="9" eb="11">
      <t>ツウカ</t>
    </rPh>
    <rPh sb="13" eb="15">
      <t>ヒョウテキ</t>
    </rPh>
    <rPh sb="16" eb="17">
      <t>タマシイ</t>
    </rPh>
    <rPh sb="18" eb="20">
      <t>チョクセツ</t>
    </rPh>
    <rPh sb="20" eb="22">
      <t>ソンショウ</t>
    </rPh>
    <rPh sb="23" eb="24">
      <t>アタ</t>
    </rPh>
    <rPh sb="28" eb="30">
      <t>ヒョウテキ</t>
    </rPh>
    <rPh sb="31" eb="32">
      <t>シ</t>
    </rPh>
    <rPh sb="34" eb="36">
      <t>バアイ</t>
    </rPh>
    <rPh sb="37" eb="38">
      <t>カレ</t>
    </rPh>
    <rPh sb="41" eb="43">
      <t>ジュモン</t>
    </rPh>
    <rPh sb="46" eb="47">
      <t>チカラ</t>
    </rPh>
    <rPh sb="48" eb="49">
      <t>ミ</t>
    </rPh>
    <rPh sb="53" eb="54">
      <t>タマシイ</t>
    </rPh>
    <rPh sb="54" eb="55">
      <t>ナ</t>
    </rPh>
    <rPh sb="56" eb="58">
      <t>センシ</t>
    </rPh>
    <rPh sb="61" eb="62">
      <t>ヨミガエ</t>
    </rPh>
    <phoneticPr fontId="1"/>
  </si>
  <si>
    <t>術者は、敵に向けて破滅の炎の投矢を投射します。破滅の炎は、冥界の火鉢で燃えているとされる、病的な緑がかった炎です。この緑色の炎は、たとえ炎自体が鎮火した後でも、焼かれたものの生命力を焼き尽くします。最初の標的の近くに居たもの全員が、破滅の炎の腐敗の影響を受けるかもしれません。</t>
    <rPh sb="0" eb="1">
      <t>ジュツ</t>
    </rPh>
    <rPh sb="1" eb="2">
      <t>シャ</t>
    </rPh>
    <rPh sb="4" eb="5">
      <t>テキ</t>
    </rPh>
    <rPh sb="6" eb="7">
      <t>ム</t>
    </rPh>
    <rPh sb="9" eb="11">
      <t>ハメツ</t>
    </rPh>
    <rPh sb="12" eb="13">
      <t>ホノオ</t>
    </rPh>
    <rPh sb="14" eb="15">
      <t>ナゲ</t>
    </rPh>
    <rPh sb="15" eb="16">
      <t>ヤ</t>
    </rPh>
    <rPh sb="17" eb="19">
      <t>トウシャ</t>
    </rPh>
    <rPh sb="23" eb="25">
      <t>ハメツ</t>
    </rPh>
    <rPh sb="26" eb="27">
      <t>ホノオ</t>
    </rPh>
    <rPh sb="29" eb="31">
      <t>メイカイ</t>
    </rPh>
    <rPh sb="32" eb="34">
      <t>ヒバチ</t>
    </rPh>
    <rPh sb="35" eb="36">
      <t>モ</t>
    </rPh>
    <rPh sb="45" eb="47">
      <t>ビョウテキ</t>
    </rPh>
    <rPh sb="48" eb="49">
      <t>ミドリ</t>
    </rPh>
    <rPh sb="53" eb="54">
      <t>ホノオ</t>
    </rPh>
    <rPh sb="59" eb="61">
      <t>ミドリイロ</t>
    </rPh>
    <rPh sb="62" eb="63">
      <t>ホノオ</t>
    </rPh>
    <rPh sb="68" eb="69">
      <t>ホノオ</t>
    </rPh>
    <rPh sb="69" eb="71">
      <t>ジタイ</t>
    </rPh>
    <rPh sb="72" eb="74">
      <t>チンカ</t>
    </rPh>
    <rPh sb="76" eb="77">
      <t>アト</t>
    </rPh>
    <rPh sb="80" eb="81">
      <t>ヤ</t>
    </rPh>
    <rPh sb="87" eb="90">
      <t>セイメイリョク</t>
    </rPh>
    <rPh sb="91" eb="92">
      <t>ヤ</t>
    </rPh>
    <rPh sb="93" eb="94">
      <t>ツ</t>
    </rPh>
    <rPh sb="99" eb="101">
      <t>サイショ</t>
    </rPh>
    <rPh sb="102" eb="104">
      <t>ヒョウテキ</t>
    </rPh>
    <rPh sb="105" eb="106">
      <t>チカ</t>
    </rPh>
    <rPh sb="108" eb="109">
      <t>イ</t>
    </rPh>
    <rPh sb="112" eb="114">
      <t>ゼンイン</t>
    </rPh>
    <rPh sb="116" eb="118">
      <t>ハメツ</t>
    </rPh>
    <rPh sb="119" eb="120">
      <t>ホノオ</t>
    </rPh>
    <rPh sb="121" eb="123">
      <t>フハイ</t>
    </rPh>
    <rPh sb="124" eb="126">
      <t>エイキョウ</t>
    </rPh>
    <rPh sb="127" eb="128">
      <t>ウ</t>
    </rPh>
    <phoneticPr fontId="1"/>
  </si>
  <si>
    <t>術者は口を開き、敵に向けて胆汁を噴きかけます。</t>
    <rPh sb="0" eb="1">
      <t>ジュツ</t>
    </rPh>
    <rPh sb="1" eb="2">
      <t>シャ</t>
    </rPh>
    <rPh sb="3" eb="4">
      <t>クチ</t>
    </rPh>
    <rPh sb="5" eb="6">
      <t>ヒラ</t>
    </rPh>
    <rPh sb="8" eb="9">
      <t>テキ</t>
    </rPh>
    <rPh sb="10" eb="11">
      <t>ム</t>
    </rPh>
    <rPh sb="13" eb="15">
      <t>タンジュウ</t>
    </rPh>
    <rPh sb="16" eb="17">
      <t>フ</t>
    </rPh>
    <phoneticPr fontId="1"/>
  </si>
  <si>
    <t>この呪文は、敵の上に焼け付く炎の雨を呼び起こします。</t>
    <rPh sb="2" eb="4">
      <t>ジュモン</t>
    </rPh>
    <rPh sb="6" eb="7">
      <t>テキ</t>
    </rPh>
    <rPh sb="8" eb="9">
      <t>ウエ</t>
    </rPh>
    <rPh sb="10" eb="11">
      <t>ヤ</t>
    </rPh>
    <rPh sb="12" eb="13">
      <t>ツ</t>
    </rPh>
    <rPh sb="14" eb="15">
      <t>ホノオ</t>
    </rPh>
    <rPh sb="16" eb="17">
      <t>アメ</t>
    </rPh>
    <rPh sb="18" eb="19">
      <t>ヨ</t>
    </rPh>
    <rPh sb="20" eb="21">
      <t>オ</t>
    </rPh>
    <phoneticPr fontId="1"/>
  </si>
  <si>
    <t>この致命的な呪文は、敵に向けて溶融金属の球体を放ちます。この溶融金属は飛び散り、近くに居たもの全てが熱い液体を浴びて、その地域は長期間に渡って超高温になります。</t>
    <rPh sb="2" eb="5">
      <t>チメイテキ</t>
    </rPh>
    <rPh sb="6" eb="8">
      <t>ジュモン</t>
    </rPh>
    <rPh sb="10" eb="11">
      <t>テキ</t>
    </rPh>
    <rPh sb="12" eb="13">
      <t>ム</t>
    </rPh>
    <rPh sb="15" eb="17">
      <t>ヨウユウ</t>
    </rPh>
    <rPh sb="17" eb="19">
      <t>キンゾク</t>
    </rPh>
    <rPh sb="20" eb="22">
      <t>キュウタイ</t>
    </rPh>
    <rPh sb="23" eb="24">
      <t>ハナ</t>
    </rPh>
    <rPh sb="30" eb="32">
      <t>ヨウユウ</t>
    </rPh>
    <rPh sb="32" eb="34">
      <t>キンゾク</t>
    </rPh>
    <rPh sb="35" eb="36">
      <t>ト</t>
    </rPh>
    <rPh sb="37" eb="38">
      <t>チ</t>
    </rPh>
    <rPh sb="40" eb="41">
      <t>チカ</t>
    </rPh>
    <rPh sb="43" eb="44">
      <t>イ</t>
    </rPh>
    <rPh sb="47" eb="48">
      <t>スベ</t>
    </rPh>
    <rPh sb="50" eb="51">
      <t>アツ</t>
    </rPh>
    <rPh sb="52" eb="54">
      <t>エキタイ</t>
    </rPh>
    <rPh sb="55" eb="56">
      <t>ア</t>
    </rPh>
    <rPh sb="61" eb="63">
      <t>チイキ</t>
    </rPh>
    <rPh sb="64" eb="67">
      <t>チョウキカン</t>
    </rPh>
    <rPh sb="68" eb="69">
      <t>ワタ</t>
    </rPh>
    <rPh sb="71" eb="74">
      <t>チョウコウオン</t>
    </rPh>
    <phoneticPr fontId="1"/>
  </si>
  <si>
    <t>y</t>
    <phoneticPr fontId="1"/>
  </si>
  <si>
    <t>息を飲むような冷気の太矢が、その地域を爆撃します。冷気耐性と防具は、標的を被害から守ります。</t>
    <rPh sb="0" eb="1">
      <t>イキ</t>
    </rPh>
    <rPh sb="2" eb="3">
      <t>ノ</t>
    </rPh>
    <rPh sb="7" eb="9">
      <t>レイキ</t>
    </rPh>
    <rPh sb="10" eb="11">
      <t>フト</t>
    </rPh>
    <rPh sb="11" eb="12">
      <t>ヤ</t>
    </rPh>
    <rPh sb="16" eb="18">
      <t>チイキ</t>
    </rPh>
    <rPh sb="19" eb="21">
      <t>バクゲキ</t>
    </rPh>
    <rPh sb="25" eb="27">
      <t>レイキ</t>
    </rPh>
    <rPh sb="27" eb="29">
      <t>タイセイ</t>
    </rPh>
    <rPh sb="30" eb="32">
      <t>ボウグ</t>
    </rPh>
    <rPh sb="34" eb="36">
      <t>ヒョウテキ</t>
    </rPh>
    <rPh sb="37" eb="39">
      <t>ヒガイ</t>
    </rPh>
    <rPh sb="41" eb="42">
      <t>マモ</t>
    </rPh>
    <phoneticPr fontId="1"/>
  </si>
  <si>
    <t>魔術師は、敵に向けて純粋な電撃の球体を放ちます。球体が命中した場所の付近のものを電光が撃ち、それはやがて消散するまで、他のものへと流れていきます。</t>
    <rPh sb="0" eb="3">
      <t>マジュツシ</t>
    </rPh>
    <rPh sb="5" eb="6">
      <t>テキ</t>
    </rPh>
    <rPh sb="7" eb="8">
      <t>ム</t>
    </rPh>
    <rPh sb="10" eb="12">
      <t>ジュンスイ</t>
    </rPh>
    <rPh sb="13" eb="15">
      <t>デンゲキ</t>
    </rPh>
    <rPh sb="16" eb="18">
      <t>キュウタイ</t>
    </rPh>
    <rPh sb="19" eb="20">
      <t>ハナ</t>
    </rPh>
    <rPh sb="24" eb="26">
      <t>キュウタイ</t>
    </rPh>
    <rPh sb="27" eb="29">
      <t>メイチュウ</t>
    </rPh>
    <rPh sb="31" eb="33">
      <t>バショ</t>
    </rPh>
    <rPh sb="34" eb="36">
      <t>フキン</t>
    </rPh>
    <rPh sb="40" eb="42">
      <t>デンコウ</t>
    </rPh>
    <rPh sb="43" eb="44">
      <t>ウ</t>
    </rPh>
    <rPh sb="52" eb="54">
      <t>ショウサン</t>
    </rPh>
    <rPh sb="59" eb="60">
      <t>ホカ</t>
    </rPh>
    <rPh sb="65" eb="66">
      <t>ナガ</t>
    </rPh>
    <phoneticPr fontId="1"/>
  </si>
  <si>
    <t>戦場に、暴風雨か暴風雪を引き起こします。飛行は不可能になり、射撃は困難になります。暴風雨は、さらに火の魔法の使用も困難にします。</t>
    <rPh sb="0" eb="2">
      <t>センジョウ</t>
    </rPh>
    <rPh sb="4" eb="7">
      <t>ボウフウウ</t>
    </rPh>
    <rPh sb="8" eb="11">
      <t>ボウフウセツ</t>
    </rPh>
    <rPh sb="12" eb="13">
      <t>ヒ</t>
    </rPh>
    <rPh sb="14" eb="15">
      <t>オ</t>
    </rPh>
    <rPh sb="20" eb="22">
      <t>ヒコウ</t>
    </rPh>
    <rPh sb="23" eb="26">
      <t>フカノウ</t>
    </rPh>
    <rPh sb="30" eb="32">
      <t>シャゲキ</t>
    </rPh>
    <rPh sb="33" eb="35">
      <t>コンナン</t>
    </rPh>
    <rPh sb="41" eb="44">
      <t>ボウフウウ</t>
    </rPh>
    <rPh sb="49" eb="50">
      <t>ヒ</t>
    </rPh>
    <rPh sb="51" eb="53">
      <t>マホウ</t>
    </rPh>
    <rPh sb="54" eb="56">
      <t>シヨウ</t>
    </rPh>
    <rPh sb="57" eb="59">
      <t>コンナン</t>
    </rPh>
    <phoneticPr fontId="1"/>
  </si>
  <si>
    <t>途方もない轟音と共に、地面が上下し、破裂して、兵士たちを数秒で閉じる割れ目へと投げ落とします。洞窟で詠唱された場合、その影響は破滅的です。</t>
    <rPh sb="0" eb="2">
      <t>トホウ</t>
    </rPh>
    <rPh sb="5" eb="7">
      <t>ゴウオン</t>
    </rPh>
    <rPh sb="8" eb="9">
      <t>トモ</t>
    </rPh>
    <rPh sb="11" eb="13">
      <t>ジメン</t>
    </rPh>
    <rPh sb="14" eb="16">
      <t>ジョウゲ</t>
    </rPh>
    <rPh sb="18" eb="20">
      <t>ハレツ</t>
    </rPh>
    <rPh sb="23" eb="25">
      <t>ヘイシ</t>
    </rPh>
    <rPh sb="28" eb="30">
      <t>スウビョウ</t>
    </rPh>
    <rPh sb="31" eb="32">
      <t>ト</t>
    </rPh>
    <rPh sb="34" eb="35">
      <t>ワ</t>
    </rPh>
    <rPh sb="36" eb="37">
      <t>メ</t>
    </rPh>
    <rPh sb="39" eb="40">
      <t>ナ</t>
    </rPh>
    <rPh sb="41" eb="42">
      <t>オ</t>
    </rPh>
    <rPh sb="47" eb="49">
      <t>ドウクツ</t>
    </rPh>
    <rPh sb="50" eb="52">
      <t>エイショウ</t>
    </rPh>
    <rPh sb="55" eb="57">
      <t>バアイ</t>
    </rPh>
    <rPh sb="60" eb="62">
      <t>エイキョウ</t>
    </rPh>
    <rPh sb="63" eb="66">
      <t>ハメツテキ</t>
    </rPh>
    <phoneticPr fontId="1"/>
  </si>
  <si>
    <t>奇妙なヒューという音が空から響きます。程なく、星の炎に赤熱した三つの隕石が、天球から戦場へと落下します。</t>
    <rPh sb="0" eb="2">
      <t>キミョウ</t>
    </rPh>
    <rPh sb="9" eb="10">
      <t>オト</t>
    </rPh>
    <rPh sb="11" eb="12">
      <t>ソラ</t>
    </rPh>
    <rPh sb="14" eb="15">
      <t>ヒビ</t>
    </rPh>
    <rPh sb="19" eb="20">
      <t>ホド</t>
    </rPh>
    <rPh sb="23" eb="24">
      <t>ホシ</t>
    </rPh>
    <rPh sb="25" eb="26">
      <t>ホノオ</t>
    </rPh>
    <rPh sb="27" eb="29">
      <t>セキネツ</t>
    </rPh>
    <rPh sb="31" eb="32">
      <t>ミッ</t>
    </rPh>
    <rPh sb="34" eb="36">
      <t>インセキ</t>
    </rPh>
    <rPh sb="38" eb="40">
      <t>テンキュウ</t>
    </rPh>
    <rPh sb="42" eb="44">
      <t>センジョウ</t>
    </rPh>
    <rPh sb="46" eb="48">
      <t>ラッカ</t>
    </rPh>
    <phoneticPr fontId="1"/>
  </si>
  <si>
    <t>天体からの光が、敵の集団の上に降り注ぎます。光の雨に捕らえられたものは、光が彼らの皮膚から力を吸収することにより、疲弊します。</t>
    <rPh sb="0" eb="2">
      <t>テンタイ</t>
    </rPh>
    <rPh sb="5" eb="6">
      <t>ヒカリ</t>
    </rPh>
    <rPh sb="8" eb="9">
      <t>テキ</t>
    </rPh>
    <rPh sb="10" eb="12">
      <t>シュウダン</t>
    </rPh>
    <rPh sb="13" eb="14">
      <t>ウエ</t>
    </rPh>
    <rPh sb="15" eb="16">
      <t>フ</t>
    </rPh>
    <rPh sb="17" eb="18">
      <t>ソソ</t>
    </rPh>
    <rPh sb="22" eb="23">
      <t>ヒカリ</t>
    </rPh>
    <rPh sb="24" eb="25">
      <t>アメ</t>
    </rPh>
    <rPh sb="26" eb="27">
      <t>ト</t>
    </rPh>
    <rPh sb="36" eb="37">
      <t>ヒカリ</t>
    </rPh>
    <rPh sb="38" eb="39">
      <t>カレ</t>
    </rPh>
    <rPh sb="41" eb="43">
      <t>ヒフ</t>
    </rPh>
    <rPh sb="45" eb="46">
      <t>チカラ</t>
    </rPh>
    <rPh sb="47" eb="49">
      <t>キュウシュウ</t>
    </rPh>
    <rPh sb="57" eb="59">
      <t>ヒヘイ</t>
    </rPh>
    <phoneticPr fontId="1"/>
  </si>
  <si>
    <t>星の領域への小さな穴が穿たれます。この穴から、星の力の光線が短時間放射され、それを浴びたものは酷いHorror Markを受けます。星の力の光線の付近に居たものは、致命的な残留魔力に打たれます。</t>
    <rPh sb="0" eb="1">
      <t>ホシ</t>
    </rPh>
    <rPh sb="2" eb="4">
      <t>リョウイキ</t>
    </rPh>
    <rPh sb="6" eb="7">
      <t>チイ</t>
    </rPh>
    <rPh sb="9" eb="10">
      <t>アナ</t>
    </rPh>
    <rPh sb="11" eb="12">
      <t>ウガ</t>
    </rPh>
    <rPh sb="19" eb="20">
      <t>アナ</t>
    </rPh>
    <rPh sb="23" eb="24">
      <t>ホシ</t>
    </rPh>
    <rPh sb="25" eb="26">
      <t>チカラ</t>
    </rPh>
    <rPh sb="27" eb="29">
      <t>コウセン</t>
    </rPh>
    <rPh sb="30" eb="33">
      <t>タンジカン</t>
    </rPh>
    <rPh sb="33" eb="35">
      <t>ホウシャ</t>
    </rPh>
    <rPh sb="41" eb="42">
      <t>ア</t>
    </rPh>
    <rPh sb="47" eb="48">
      <t>ヒド</t>
    </rPh>
    <rPh sb="61" eb="62">
      <t>ウ</t>
    </rPh>
    <rPh sb="66" eb="67">
      <t>ホシ</t>
    </rPh>
    <rPh sb="68" eb="69">
      <t>チカラ</t>
    </rPh>
    <rPh sb="70" eb="72">
      <t>コウセン</t>
    </rPh>
    <rPh sb="73" eb="75">
      <t>フキン</t>
    </rPh>
    <rPh sb="76" eb="77">
      <t>イ</t>
    </rPh>
    <rPh sb="82" eb="85">
      <t>チメイテキ</t>
    </rPh>
    <rPh sb="86" eb="88">
      <t>ザンリュウ</t>
    </rPh>
    <rPh sb="88" eb="90">
      <t>マリョク</t>
    </rPh>
    <rPh sb="91" eb="92">
      <t>ウ</t>
    </rPh>
    <phoneticPr fontId="1"/>
  </si>
  <si>
    <t>魔術師は、天上の官僚政治の法を発動し、偽りの神に仕えていることについて、魔法生物を折檻します。標的は防具や魔法抵抗に関わらず傷付き、寝返りを強要されます。強力な存在は、多くの場合この強要を無視します。</t>
    <rPh sb="0" eb="3">
      <t>マジュツシ</t>
    </rPh>
    <rPh sb="5" eb="7">
      <t>テンジョウ</t>
    </rPh>
    <rPh sb="8" eb="10">
      <t>カンリョウ</t>
    </rPh>
    <rPh sb="10" eb="12">
      <t>セイジ</t>
    </rPh>
    <rPh sb="13" eb="14">
      <t>ホウ</t>
    </rPh>
    <rPh sb="15" eb="17">
      <t>ハツドウ</t>
    </rPh>
    <rPh sb="19" eb="20">
      <t>イツワ</t>
    </rPh>
    <rPh sb="22" eb="23">
      <t>カミ</t>
    </rPh>
    <rPh sb="24" eb="25">
      <t>ツカ</t>
    </rPh>
    <rPh sb="36" eb="38">
      <t>マホウ</t>
    </rPh>
    <rPh sb="38" eb="40">
      <t>セイブツ</t>
    </rPh>
    <rPh sb="41" eb="43">
      <t>セッカン</t>
    </rPh>
    <rPh sb="47" eb="49">
      <t>ヒョウテキ</t>
    </rPh>
    <rPh sb="50" eb="52">
      <t>ボウグ</t>
    </rPh>
    <rPh sb="53" eb="55">
      <t>マホウ</t>
    </rPh>
    <rPh sb="55" eb="57">
      <t>テイコウ</t>
    </rPh>
    <rPh sb="58" eb="59">
      <t>カカ</t>
    </rPh>
    <rPh sb="62" eb="64">
      <t>キズツ</t>
    </rPh>
    <rPh sb="66" eb="68">
      <t>ネガエ</t>
    </rPh>
    <rPh sb="70" eb="72">
      <t>キョウヨウ</t>
    </rPh>
    <rPh sb="77" eb="79">
      <t>キョウリョク</t>
    </rPh>
    <rPh sb="80" eb="82">
      <t>ソンザイ</t>
    </rPh>
    <rPh sb="84" eb="85">
      <t>オオ</t>
    </rPh>
    <rPh sb="87" eb="89">
      <t>バアイ</t>
    </rPh>
    <rPh sb="91" eb="93">
      <t>キョウヨウ</t>
    </rPh>
    <rPh sb="94" eb="96">
      <t>ムシ</t>
    </rPh>
    <phoneticPr fontId="1"/>
  </si>
  <si>
    <t>降霊術士は、敵に向けて闇の力の爆風を放ちます。この爆風は全ての防具を無視し、またこの呪文で傷付いたものを、麻痺させることができます。アンデッドはこの呪文への免疫を持ちます。</t>
    <rPh sb="0" eb="2">
      <t>コウレイ</t>
    </rPh>
    <rPh sb="2" eb="3">
      <t>ジュツ</t>
    </rPh>
    <rPh sb="3" eb="4">
      <t>シ</t>
    </rPh>
    <rPh sb="6" eb="7">
      <t>テキ</t>
    </rPh>
    <rPh sb="8" eb="9">
      <t>ム</t>
    </rPh>
    <rPh sb="11" eb="12">
      <t>ヤミ</t>
    </rPh>
    <rPh sb="13" eb="14">
      <t>チカラ</t>
    </rPh>
    <rPh sb="15" eb="17">
      <t>バクフウ</t>
    </rPh>
    <rPh sb="18" eb="19">
      <t>ハナ</t>
    </rPh>
    <rPh sb="25" eb="27">
      <t>バクフウ</t>
    </rPh>
    <rPh sb="28" eb="29">
      <t>スベ</t>
    </rPh>
    <rPh sb="31" eb="33">
      <t>ボウグ</t>
    </rPh>
    <rPh sb="34" eb="36">
      <t>ムシ</t>
    </rPh>
    <rPh sb="42" eb="44">
      <t>ジュモン</t>
    </rPh>
    <rPh sb="45" eb="47">
      <t>キズツ</t>
    </rPh>
    <rPh sb="53" eb="55">
      <t>マヒ</t>
    </rPh>
    <rPh sb="74" eb="76">
      <t>ジュモン</t>
    </rPh>
    <rPh sb="78" eb="80">
      <t>メンエキ</t>
    </rPh>
    <rPh sb="81" eb="82">
      <t>モ</t>
    </rPh>
    <phoneticPr fontId="1"/>
  </si>
  <si>
    <t>術者は、人間にとって危険な、有毒な胞子の雲を作ります。この雲は、暫くの間戦場に滞留し、雲に入ったものは全てその毒の影響を受けます。</t>
    <rPh sb="0" eb="1">
      <t>ジュツ</t>
    </rPh>
    <rPh sb="1" eb="2">
      <t>シャ</t>
    </rPh>
    <rPh sb="4" eb="6">
      <t>ニンゲン</t>
    </rPh>
    <rPh sb="10" eb="12">
      <t>キケン</t>
    </rPh>
    <rPh sb="14" eb="16">
      <t>ユウドク</t>
    </rPh>
    <rPh sb="17" eb="19">
      <t>ホウシ</t>
    </rPh>
    <rPh sb="20" eb="21">
      <t>クモ</t>
    </rPh>
    <rPh sb="22" eb="23">
      <t>ツク</t>
    </rPh>
    <rPh sb="29" eb="30">
      <t>クモ</t>
    </rPh>
    <rPh sb="32" eb="33">
      <t>シバラ</t>
    </rPh>
    <rPh sb="35" eb="36">
      <t>アイダ</t>
    </rPh>
    <rPh sb="36" eb="38">
      <t>センジョウ</t>
    </rPh>
    <rPh sb="39" eb="41">
      <t>タイリュウ</t>
    </rPh>
    <rPh sb="43" eb="44">
      <t>クモ</t>
    </rPh>
    <rPh sb="45" eb="46">
      <t>ハイ</t>
    </rPh>
    <rPh sb="51" eb="52">
      <t>スベ</t>
    </rPh>
    <rPh sb="55" eb="56">
      <t>ドク</t>
    </rPh>
    <rPh sb="57" eb="59">
      <t>エイキョウ</t>
    </rPh>
    <rPh sb="60" eb="61">
      <t>ウ</t>
    </rPh>
    <phoneticPr fontId="1"/>
  </si>
  <si>
    <t>美しい霧の雲が、戦場に現れます。この霧の中に居るものたちは、その傷が魔法のように癒えていきます。この呪文は、無生物には作用しません。</t>
    <rPh sb="0" eb="1">
      <t>ウツク</t>
    </rPh>
    <rPh sb="3" eb="4">
      <t>キリ</t>
    </rPh>
    <rPh sb="5" eb="6">
      <t>クモ</t>
    </rPh>
    <rPh sb="8" eb="10">
      <t>センジョウ</t>
    </rPh>
    <rPh sb="11" eb="12">
      <t>アラワ</t>
    </rPh>
    <rPh sb="18" eb="19">
      <t>キリ</t>
    </rPh>
    <rPh sb="20" eb="21">
      <t>ナカ</t>
    </rPh>
    <rPh sb="22" eb="23">
      <t>イ</t>
    </rPh>
    <rPh sb="32" eb="33">
      <t>キズ</t>
    </rPh>
    <rPh sb="34" eb="36">
      <t>マホウ</t>
    </rPh>
    <rPh sb="40" eb="41">
      <t>イ</t>
    </rPh>
    <rPh sb="50" eb="52">
      <t>ジュモン</t>
    </rPh>
    <rPh sb="54" eb="57">
      <t>ムセイブツ</t>
    </rPh>
    <rPh sb="59" eb="61">
      <t>サヨウ</t>
    </rPh>
    <phoneticPr fontId="1"/>
  </si>
  <si>
    <t>この呪文はBurning Handsの呪文のように機能しますが、これは格段に広い範囲を覆います。</t>
    <rPh sb="2" eb="4">
      <t>ジュモン</t>
    </rPh>
    <rPh sb="19" eb="21">
      <t>ジュモン</t>
    </rPh>
    <rPh sb="25" eb="27">
      <t>キノウ</t>
    </rPh>
    <rPh sb="35" eb="37">
      <t>カクダン</t>
    </rPh>
    <rPh sb="38" eb="39">
      <t>ヒロ</t>
    </rPh>
    <rPh sb="40" eb="42">
      <t>ハンイ</t>
    </rPh>
    <rPh sb="43" eb="44">
      <t>オオ</t>
    </rPh>
    <phoneticPr fontId="1"/>
  </si>
  <si>
    <t>空は暗くなり、戦場の全域を電光が撃ちます。この呪文は、嵐の中で最も強力になります。</t>
    <rPh sb="0" eb="1">
      <t>ソラ</t>
    </rPh>
    <rPh sb="2" eb="3">
      <t>クラ</t>
    </rPh>
    <rPh sb="7" eb="9">
      <t>センジョウ</t>
    </rPh>
    <rPh sb="10" eb="12">
      <t>ゼンイキ</t>
    </rPh>
    <rPh sb="13" eb="15">
      <t>デンコウ</t>
    </rPh>
    <rPh sb="16" eb="17">
      <t>ウ</t>
    </rPh>
    <rPh sb="23" eb="25">
      <t>ジュモン</t>
    </rPh>
    <rPh sb="27" eb="28">
      <t>アラシ</t>
    </rPh>
    <rPh sb="29" eb="30">
      <t>ナカ</t>
    </rPh>
    <rPh sb="31" eb="32">
      <t>モット</t>
    </rPh>
    <rPh sb="33" eb="35">
      <t>キョウリョク</t>
    </rPh>
    <phoneticPr fontId="1"/>
  </si>
  <si>
    <t>巨大な嵐が、世界中で絶えず荒れ狂います。これは全ての陸上の州の収入を低下させます。輸送が困難になることで軍需品は不足し、また航海や飛行も不可能になります。永久の嵐の間、全ての山道は利用できなくなり、また戦闘中の射撃は極めて困難です。この呪附は、解呪されるか、術者が死ぬまで持続します。</t>
    <rPh sb="0" eb="2">
      <t>キョダイ</t>
    </rPh>
    <rPh sb="3" eb="4">
      <t>アラシ</t>
    </rPh>
    <rPh sb="6" eb="8">
      <t>セカイ</t>
    </rPh>
    <rPh sb="8" eb="9">
      <t>ジュウ</t>
    </rPh>
    <rPh sb="10" eb="11">
      <t>タ</t>
    </rPh>
    <rPh sb="13" eb="14">
      <t>ア</t>
    </rPh>
    <rPh sb="15" eb="16">
      <t>クル</t>
    </rPh>
    <rPh sb="23" eb="24">
      <t>スベ</t>
    </rPh>
    <rPh sb="26" eb="28">
      <t>リクジョウ</t>
    </rPh>
    <rPh sb="29" eb="30">
      <t>シュウ</t>
    </rPh>
    <rPh sb="31" eb="33">
      <t>シュウニュウ</t>
    </rPh>
    <rPh sb="34" eb="36">
      <t>テイカ</t>
    </rPh>
    <rPh sb="41" eb="43">
      <t>ユソウ</t>
    </rPh>
    <rPh sb="44" eb="46">
      <t>コンナン</t>
    </rPh>
    <rPh sb="52" eb="55">
      <t>グンジュヒン</t>
    </rPh>
    <rPh sb="56" eb="58">
      <t>フソク</t>
    </rPh>
    <rPh sb="62" eb="64">
      <t>コウカイ</t>
    </rPh>
    <rPh sb="65" eb="67">
      <t>ヒコウ</t>
    </rPh>
    <rPh sb="68" eb="71">
      <t>フカノウ</t>
    </rPh>
    <rPh sb="77" eb="79">
      <t>エイキュウ</t>
    </rPh>
    <rPh sb="80" eb="81">
      <t>アラシ</t>
    </rPh>
    <rPh sb="82" eb="83">
      <t>アイダ</t>
    </rPh>
    <rPh sb="84" eb="85">
      <t>スベ</t>
    </rPh>
    <rPh sb="87" eb="89">
      <t>サンドウ</t>
    </rPh>
    <rPh sb="90" eb="92">
      <t>リヨウ</t>
    </rPh>
    <rPh sb="101" eb="103">
      <t>セントウ</t>
    </rPh>
    <rPh sb="103" eb="104">
      <t>チュウ</t>
    </rPh>
    <rPh sb="105" eb="107">
      <t>シャゲキ</t>
    </rPh>
    <rPh sb="108" eb="109">
      <t>キワ</t>
    </rPh>
    <rPh sb="111" eb="113">
      <t>コンナン</t>
    </rPh>
    <rPh sb="118" eb="119">
      <t>ジュ</t>
    </rPh>
    <rPh sb="119" eb="120">
      <t>フ</t>
    </rPh>
    <rPh sb="122" eb="124">
      <t>カイジュ</t>
    </rPh>
    <rPh sb="129" eb="130">
      <t>ジュツ</t>
    </rPh>
    <rPh sb="130" eb="131">
      <t>シャ</t>
    </rPh>
    <rPh sb="132" eb="133">
      <t>シ</t>
    </rPh>
    <rPh sb="136" eb="138">
      <t>ジゾク</t>
    </rPh>
    <phoneticPr fontId="1"/>
  </si>
  <si>
    <t>術者は、敵のアンデッドに向けて水流を投射します。この浄化の水は、アンデッドやデーモンを傷付けますが、その他の魔法生物には影響しません。</t>
    <rPh sb="0" eb="1">
      <t>ジュツ</t>
    </rPh>
    <rPh sb="1" eb="2">
      <t>シャ</t>
    </rPh>
    <rPh sb="4" eb="5">
      <t>テキ</t>
    </rPh>
    <rPh sb="12" eb="13">
      <t>ム</t>
    </rPh>
    <rPh sb="15" eb="17">
      <t>スイリュウ</t>
    </rPh>
    <rPh sb="18" eb="20">
      <t>トウシャ</t>
    </rPh>
    <rPh sb="26" eb="28">
      <t>ジョウカ</t>
    </rPh>
    <rPh sb="29" eb="30">
      <t>ミズ</t>
    </rPh>
    <rPh sb="43" eb="45">
      <t>キズツ</t>
    </rPh>
    <rPh sb="52" eb="53">
      <t>タ</t>
    </rPh>
    <rPh sb="54" eb="56">
      <t>マホウ</t>
    </rPh>
    <rPh sb="56" eb="58">
      <t>セイブツ</t>
    </rPh>
    <rPh sb="60" eb="62">
      <t>エイキョウ</t>
    </rPh>
    <phoneticPr fontId="1"/>
  </si>
  <si>
    <t>岩漿と岩石の雨が、地面から噴き出します。噴火の近くに居たものは、全て呪文の最大限の力を味わい、極めて重装な防具だけが彼らの生存を助けることができます。</t>
    <rPh sb="0" eb="1">
      <t>ガン</t>
    </rPh>
    <rPh sb="1" eb="2">
      <t>ショウ</t>
    </rPh>
    <rPh sb="3" eb="5">
      <t>ガンセキ</t>
    </rPh>
    <rPh sb="6" eb="7">
      <t>アメ</t>
    </rPh>
    <rPh sb="9" eb="11">
      <t>ジメン</t>
    </rPh>
    <rPh sb="13" eb="14">
      <t>フ</t>
    </rPh>
    <rPh sb="15" eb="16">
      <t>ダ</t>
    </rPh>
    <rPh sb="20" eb="22">
      <t>フンカ</t>
    </rPh>
    <rPh sb="23" eb="24">
      <t>チカ</t>
    </rPh>
    <rPh sb="26" eb="27">
      <t>イ</t>
    </rPh>
    <rPh sb="32" eb="33">
      <t>スベ</t>
    </rPh>
    <rPh sb="34" eb="36">
      <t>ジュモン</t>
    </rPh>
    <rPh sb="37" eb="40">
      <t>サイダイゲン</t>
    </rPh>
    <rPh sb="41" eb="42">
      <t>チカラ</t>
    </rPh>
    <rPh sb="43" eb="44">
      <t>アジ</t>
    </rPh>
    <rPh sb="47" eb="48">
      <t>キワ</t>
    </rPh>
    <rPh sb="50" eb="51">
      <t>ジュウ</t>
    </rPh>
    <rPh sb="51" eb="52">
      <t>ソウ</t>
    </rPh>
    <rPh sb="53" eb="55">
      <t>ボウグ</t>
    </rPh>
    <rPh sb="58" eb="59">
      <t>カレ</t>
    </rPh>
    <rPh sb="61" eb="63">
      <t>セイゾン</t>
    </rPh>
    <rPh sb="64" eb="65">
      <t>タス</t>
    </rPh>
    <phoneticPr fontId="1"/>
  </si>
  <si>
    <t>術者の精神はその肉体から切り離され、軍事情報を探るために幽界を旅します。彼の精神と肉体は、銀色の紐によって繋がれており、それは敵対する星の魔術師によって、探知される可能性があります。一度探知されれば、魔術師の紐は切断でき、それは本当に衝撃的な経験となります。この儀式を詠唱するたびに、魔術師は特定の州で、一名の敵指揮官を見つけ、攻撃することができます。この攻撃は、術者の知識に応じて、Mind BurnかSoul Slayの呪文で行われます。もし術者がどちらの呪文も知らなければ、攻撃は行われません。</t>
    <rPh sb="146" eb="148">
      <t>トクテイ</t>
    </rPh>
    <rPh sb="149" eb="150">
      <t>シュウ</t>
    </rPh>
    <rPh sb="152" eb="154">
      <t>イチメイ</t>
    </rPh>
    <rPh sb="155" eb="156">
      <t>テキ</t>
    </rPh>
    <rPh sb="156" eb="159">
      <t>シキカン</t>
    </rPh>
    <rPh sb="160" eb="161">
      <t>ミ</t>
    </rPh>
    <rPh sb="164" eb="166">
      <t>コウゲキ</t>
    </rPh>
    <rPh sb="178" eb="180">
      <t>コウゲキ</t>
    </rPh>
    <rPh sb="182" eb="183">
      <t>ジュツ</t>
    </rPh>
    <rPh sb="183" eb="184">
      <t>シャ</t>
    </rPh>
    <rPh sb="185" eb="187">
      <t>チシキ</t>
    </rPh>
    <rPh sb="188" eb="189">
      <t>オウ</t>
    </rPh>
    <rPh sb="212" eb="214">
      <t>ジュモン</t>
    </rPh>
    <rPh sb="215" eb="216">
      <t>オコナ</t>
    </rPh>
    <rPh sb="223" eb="224">
      <t>ジュツ</t>
    </rPh>
    <rPh sb="224" eb="225">
      <t>シャ</t>
    </rPh>
    <rPh sb="230" eb="232">
      <t>ジュモン</t>
    </rPh>
    <rPh sb="233" eb="234">
      <t>シ</t>
    </rPh>
    <rPh sb="240" eb="242">
      <t>コウゲキ</t>
    </rPh>
    <rPh sb="243" eb="244">
      <t>オコナ</t>
    </rPh>
    <phoneticPr fontId="1"/>
  </si>
  <si>
    <t>普通の炎が木を焼き尽くすように、星の炎は物質の精髄を焼き尽くします。石でさえも、この異界の炎を特徴付ける、霞んだ青い炎によって燃焼します。これは、水中でも燃える唯一の炎です。</t>
    <rPh sb="0" eb="2">
      <t>フツウ</t>
    </rPh>
    <rPh sb="3" eb="4">
      <t>ホノオ</t>
    </rPh>
    <rPh sb="5" eb="6">
      <t>キ</t>
    </rPh>
    <rPh sb="7" eb="8">
      <t>ヤ</t>
    </rPh>
    <rPh sb="9" eb="10">
      <t>ツ</t>
    </rPh>
    <rPh sb="16" eb="17">
      <t>ホシ</t>
    </rPh>
    <rPh sb="18" eb="19">
      <t>ホノオ</t>
    </rPh>
    <rPh sb="20" eb="22">
      <t>ブッシツ</t>
    </rPh>
    <rPh sb="23" eb="25">
      <t>セイズイ</t>
    </rPh>
    <rPh sb="26" eb="27">
      <t>ヤ</t>
    </rPh>
    <rPh sb="28" eb="29">
      <t>ツ</t>
    </rPh>
    <rPh sb="34" eb="35">
      <t>イシ</t>
    </rPh>
    <rPh sb="42" eb="44">
      <t>イカイ</t>
    </rPh>
    <rPh sb="45" eb="46">
      <t>ホノオ</t>
    </rPh>
    <rPh sb="47" eb="50">
      <t>トクチョウヅ</t>
    </rPh>
    <rPh sb="53" eb="54">
      <t>カス</t>
    </rPh>
    <rPh sb="56" eb="57">
      <t>アオ</t>
    </rPh>
    <rPh sb="58" eb="59">
      <t>ホノオ</t>
    </rPh>
    <rPh sb="63" eb="65">
      <t>ネンショウ</t>
    </rPh>
    <rPh sb="73" eb="75">
      <t>スイチュウ</t>
    </rPh>
    <rPh sb="77" eb="78">
      <t>モ</t>
    </rPh>
    <rPh sb="80" eb="82">
      <t>ユイイツ</t>
    </rPh>
    <rPh sb="83" eb="84">
      <t>ホノオ</t>
    </rPh>
    <phoneticPr fontId="1"/>
  </si>
  <si>
    <t>この呪附により、彼らがどこに居ようとも、雷撃が神の敵を撃ちます。しかしこの雷撃は、神が強い支配力を持っている州において、最も強力になります。強いTurmoil天秤を持つ州では、より多くの雷撃が落ち、一方で水中や洞窟の中は影響を受けません。この呪附は、術者が死ぬか、誰かがこれを解呪するまで持続します。</t>
    <rPh sb="2" eb="3">
      <t>ジュ</t>
    </rPh>
    <rPh sb="3" eb="4">
      <t>フ</t>
    </rPh>
    <rPh sb="8" eb="9">
      <t>カレ</t>
    </rPh>
    <rPh sb="14" eb="15">
      <t>イ</t>
    </rPh>
    <rPh sb="20" eb="22">
      <t>ライゲキ</t>
    </rPh>
    <rPh sb="23" eb="24">
      <t>カミ</t>
    </rPh>
    <rPh sb="25" eb="26">
      <t>テキ</t>
    </rPh>
    <rPh sb="27" eb="28">
      <t>ウ</t>
    </rPh>
    <rPh sb="37" eb="39">
      <t>ライゲキ</t>
    </rPh>
    <rPh sb="41" eb="42">
      <t>カミ</t>
    </rPh>
    <rPh sb="43" eb="44">
      <t>ツヨ</t>
    </rPh>
    <rPh sb="45" eb="48">
      <t>シハイリョク</t>
    </rPh>
    <rPh sb="49" eb="50">
      <t>モ</t>
    </rPh>
    <rPh sb="54" eb="55">
      <t>シュウ</t>
    </rPh>
    <rPh sb="60" eb="61">
      <t>モット</t>
    </rPh>
    <rPh sb="62" eb="64">
      <t>キョウリョク</t>
    </rPh>
    <rPh sb="70" eb="71">
      <t>ツヨ</t>
    </rPh>
    <rPh sb="79" eb="81">
      <t>テンビン</t>
    </rPh>
    <rPh sb="82" eb="83">
      <t>モ</t>
    </rPh>
    <rPh sb="84" eb="85">
      <t>シュウ</t>
    </rPh>
    <rPh sb="90" eb="91">
      <t>オオ</t>
    </rPh>
    <rPh sb="93" eb="95">
      <t>ライゲキ</t>
    </rPh>
    <rPh sb="96" eb="97">
      <t>オ</t>
    </rPh>
    <rPh sb="99" eb="101">
      <t>イッポウ</t>
    </rPh>
    <rPh sb="102" eb="104">
      <t>スイチュウ</t>
    </rPh>
    <rPh sb="105" eb="107">
      <t>ドウクツ</t>
    </rPh>
    <rPh sb="108" eb="109">
      <t>ナカ</t>
    </rPh>
    <rPh sb="110" eb="112">
      <t>エイキョウ</t>
    </rPh>
    <rPh sb="113" eb="114">
      <t>ウ</t>
    </rPh>
    <rPh sb="121" eb="122">
      <t>ジュ</t>
    </rPh>
    <rPh sb="122" eb="123">
      <t>フ</t>
    </rPh>
    <rPh sb="125" eb="126">
      <t>ジュツ</t>
    </rPh>
    <rPh sb="126" eb="127">
      <t>シャ</t>
    </rPh>
    <rPh sb="128" eb="129">
      <t>シ</t>
    </rPh>
    <rPh sb="132" eb="133">
      <t>ダレ</t>
    </rPh>
    <rPh sb="138" eb="140">
      <t>カイジュ</t>
    </rPh>
    <rPh sb="144" eb="146">
      <t>ジゾク</t>
    </rPh>
    <phoneticPr fontId="1"/>
  </si>
  <si>
    <t>この爆風は、防具を通過し、標的の魂に直接損傷を与えます。標的が死んだ場合、彼はこの呪文からの力に満たされ、魂無き戦士として蘇ります。</t>
    <rPh sb="2" eb="4">
      <t>バクフウ</t>
    </rPh>
    <phoneticPr fontId="1"/>
  </si>
  <si>
    <t>破滅の炎は、冥界の火鉢で燃えているとされる、病的な緑がかった炎です。この緑色の炎は、たとえ炎自体が鎮火した後でも、焼かれたものの生命力を焼き尽くします。最初の噴火の近くに居たもの全員が、破滅の炎の腐敗の影響を受けるかもしれません。</t>
    <rPh sb="79" eb="81">
      <t>フンカ</t>
    </rPh>
    <phoneticPr fontId="1"/>
  </si>
  <si>
    <t>降霊術士は、恐ろしい悲鳴と嘆息の風を解き放ちます。この泣き叫ぶ声を聴いた全ての敵は、その心が沈むのを感じ、そして彼らの心臓は恐怖に締め付けられます。この呪文は、戦闘が終了するか、術者が死ぬまで、戦場全体に影響を及ぼします。</t>
    <rPh sb="0" eb="2">
      <t>コウレイ</t>
    </rPh>
    <rPh sb="2" eb="3">
      <t>ジュツ</t>
    </rPh>
    <rPh sb="3" eb="4">
      <t>シ</t>
    </rPh>
    <rPh sb="6" eb="7">
      <t>オソ</t>
    </rPh>
    <rPh sb="10" eb="12">
      <t>ヒメイ</t>
    </rPh>
    <phoneticPr fontId="1"/>
  </si>
  <si>
    <t>術者は、標的の生体機能に過負荷をかけるため、敵の肉体に生命力を注ぎ込みます。標的が呪文に抵抗できなければ、彼らは死亡するか、あるいは力を得て、癒され、狂戦士の怒りに飲まれます。死の確率は40%ですが、これは詠唱した魔術師の能力に応じて増加します。</t>
    <rPh sb="0" eb="1">
      <t>ジュツ</t>
    </rPh>
    <rPh sb="1" eb="2">
      <t>シャ</t>
    </rPh>
    <rPh sb="4" eb="6">
      <t>ヒョウテキ</t>
    </rPh>
    <rPh sb="7" eb="9">
      <t>セイタイ</t>
    </rPh>
    <rPh sb="9" eb="11">
      <t>キノウ</t>
    </rPh>
    <rPh sb="12" eb="15">
      <t>カフカ</t>
    </rPh>
    <rPh sb="22" eb="23">
      <t>テキ</t>
    </rPh>
    <rPh sb="24" eb="26">
      <t>ニクタイ</t>
    </rPh>
    <rPh sb="27" eb="30">
      <t>セイメイリョク</t>
    </rPh>
    <rPh sb="31" eb="32">
      <t>ソソ</t>
    </rPh>
    <rPh sb="33" eb="34">
      <t>コ</t>
    </rPh>
    <rPh sb="38" eb="40">
      <t>ヒョウテキ</t>
    </rPh>
    <rPh sb="41" eb="43">
      <t>ジュモン</t>
    </rPh>
    <rPh sb="44" eb="46">
      <t>テイコウ</t>
    </rPh>
    <rPh sb="53" eb="54">
      <t>カレ</t>
    </rPh>
    <rPh sb="56" eb="58">
      <t>シボウ</t>
    </rPh>
    <rPh sb="66" eb="67">
      <t>チカラ</t>
    </rPh>
    <rPh sb="68" eb="69">
      <t>エ</t>
    </rPh>
    <rPh sb="71" eb="72">
      <t>イヤ</t>
    </rPh>
    <rPh sb="75" eb="76">
      <t>キョウ</t>
    </rPh>
    <rPh sb="76" eb="78">
      <t>センシ</t>
    </rPh>
    <rPh sb="79" eb="80">
      <t>イカ</t>
    </rPh>
    <rPh sb="82" eb="83">
      <t>ノ</t>
    </rPh>
    <rPh sb="88" eb="89">
      <t>シ</t>
    </rPh>
    <rPh sb="90" eb="92">
      <t>カクリツ</t>
    </rPh>
    <rPh sb="103" eb="105">
      <t>エイショウ</t>
    </rPh>
    <rPh sb="107" eb="110">
      <t>マジュツシ</t>
    </rPh>
    <rPh sb="111" eb="113">
      <t>ノウリョク</t>
    </rPh>
    <rPh sb="114" eb="115">
      <t>オウ</t>
    </rPh>
    <rPh sb="117" eb="119">
      <t>ゾウカ</t>
    </rPh>
    <phoneticPr fontId="1"/>
  </si>
  <si>
    <t>炎の大嵐が戦場に解き放たれます。戦場に居るものは皆、数分のうちに消し炭になるまで焼き焦がされます。この嵐は、戦闘の間ずっと、あるいは詠唱した火の魔術師が死ぬまで持続します。</t>
    <rPh sb="0" eb="1">
      <t>ホノオ</t>
    </rPh>
    <rPh sb="2" eb="3">
      <t>オオ</t>
    </rPh>
    <rPh sb="3" eb="4">
      <t>アラシ</t>
    </rPh>
    <rPh sb="5" eb="7">
      <t>センジョウ</t>
    </rPh>
    <rPh sb="8" eb="9">
      <t>ト</t>
    </rPh>
    <rPh sb="10" eb="11">
      <t>ハナ</t>
    </rPh>
    <rPh sb="16" eb="18">
      <t>センジョウ</t>
    </rPh>
    <rPh sb="19" eb="20">
      <t>イ</t>
    </rPh>
    <rPh sb="24" eb="25">
      <t>ミナ</t>
    </rPh>
    <rPh sb="26" eb="28">
      <t>スウフン</t>
    </rPh>
    <rPh sb="32" eb="33">
      <t>ケ</t>
    </rPh>
    <rPh sb="34" eb="35">
      <t>ズミ</t>
    </rPh>
    <rPh sb="40" eb="41">
      <t>ヤ</t>
    </rPh>
    <rPh sb="42" eb="43">
      <t>コ</t>
    </rPh>
    <rPh sb="51" eb="52">
      <t>アラシ</t>
    </rPh>
    <rPh sb="54" eb="56">
      <t>セントウ</t>
    </rPh>
    <rPh sb="57" eb="58">
      <t>アイダ</t>
    </rPh>
    <rPh sb="66" eb="68">
      <t>エイショウ</t>
    </rPh>
    <rPh sb="70" eb="71">
      <t>ヒ</t>
    </rPh>
    <rPh sb="72" eb="75">
      <t>マジュツシ</t>
    </rPh>
    <rPh sb="76" eb="77">
      <t>シ</t>
    </rPh>
    <rPh sb="80" eb="82">
      <t>ジゾク</t>
    </rPh>
    <phoneticPr fontId="1"/>
  </si>
  <si>
    <t>術者は、敵に向けて氷の球を放ちます。この球は命中すると、幾千もの氷の破片へと爆発します。冷気への耐性は、この呪文から身を守るには役立ちませんが、重装な防具は助けになります。</t>
    <rPh sb="0" eb="1">
      <t>ジュツ</t>
    </rPh>
    <rPh sb="1" eb="2">
      <t>シャ</t>
    </rPh>
    <rPh sb="4" eb="5">
      <t>テキ</t>
    </rPh>
    <rPh sb="6" eb="7">
      <t>ム</t>
    </rPh>
    <rPh sb="9" eb="10">
      <t>コオリ</t>
    </rPh>
    <rPh sb="11" eb="12">
      <t>キュウ</t>
    </rPh>
    <rPh sb="13" eb="14">
      <t>ハナ</t>
    </rPh>
    <rPh sb="20" eb="21">
      <t>キュウ</t>
    </rPh>
    <rPh sb="22" eb="24">
      <t>メイチュウ</t>
    </rPh>
    <rPh sb="28" eb="30">
      <t>イクセン</t>
    </rPh>
    <rPh sb="32" eb="33">
      <t>コオリ</t>
    </rPh>
    <rPh sb="34" eb="36">
      <t>ハヘン</t>
    </rPh>
    <rPh sb="38" eb="40">
      <t>バクハツ</t>
    </rPh>
    <rPh sb="44" eb="46">
      <t>レイキ</t>
    </rPh>
    <rPh sb="48" eb="50">
      <t>タイセイ</t>
    </rPh>
    <rPh sb="54" eb="56">
      <t>ジュモン</t>
    </rPh>
    <rPh sb="58" eb="59">
      <t>ミ</t>
    </rPh>
    <rPh sb="60" eb="61">
      <t>マモ</t>
    </rPh>
    <rPh sb="64" eb="66">
      <t>ヤクダ</t>
    </rPh>
    <rPh sb="72" eb="73">
      <t>ジュウ</t>
    </rPh>
    <rPh sb="73" eb="74">
      <t>ソウ</t>
    </rPh>
    <rPh sb="75" eb="77">
      <t>ボウグ</t>
    </rPh>
    <rPh sb="78" eb="79">
      <t>タス</t>
    </rPh>
    <phoneticPr fontId="1"/>
  </si>
  <si>
    <t>突然の荒れ狂う吹雪が、魔術師の指定した州にある、敵の駐留地を襲います。この吹雪は非常に強力で、彼らが温暖な州に居ない限り、大半の標準的な人間を殺します。この呪文は、非常に寒い州に使用されると極めて強力ですが、非常に暑い州に使用すると殆ど役立ちません。この呪文はとても広い効果範囲を持ち、敵軍の大半は影響を受けるでしょう。指揮官は良質な天幕を利用でき、この冷気から受ける損害が軽減されます。</t>
    <rPh sb="0" eb="2">
      <t>トツゼン</t>
    </rPh>
    <rPh sb="3" eb="4">
      <t>ア</t>
    </rPh>
    <rPh sb="5" eb="6">
      <t>クル</t>
    </rPh>
    <rPh sb="7" eb="9">
      <t>フブキ</t>
    </rPh>
    <rPh sb="11" eb="14">
      <t>マジュツシ</t>
    </rPh>
    <rPh sb="15" eb="17">
      <t>シテイ</t>
    </rPh>
    <rPh sb="19" eb="20">
      <t>シュウ</t>
    </rPh>
    <rPh sb="24" eb="25">
      <t>テキ</t>
    </rPh>
    <rPh sb="26" eb="29">
      <t>チュウリュウチ</t>
    </rPh>
    <rPh sb="30" eb="31">
      <t>オソ</t>
    </rPh>
    <rPh sb="37" eb="39">
      <t>フブキ</t>
    </rPh>
    <rPh sb="40" eb="42">
      <t>ヒジョウ</t>
    </rPh>
    <rPh sb="43" eb="45">
      <t>キョウリョク</t>
    </rPh>
    <rPh sb="47" eb="48">
      <t>カレ</t>
    </rPh>
    <rPh sb="50" eb="52">
      <t>オンダン</t>
    </rPh>
    <rPh sb="53" eb="54">
      <t>シュウ</t>
    </rPh>
    <rPh sb="55" eb="56">
      <t>イ</t>
    </rPh>
    <rPh sb="58" eb="59">
      <t>カギ</t>
    </rPh>
    <rPh sb="61" eb="63">
      <t>タイハン</t>
    </rPh>
    <rPh sb="64" eb="67">
      <t>ヒョウジュンテキ</t>
    </rPh>
    <rPh sb="68" eb="70">
      <t>ニンゲン</t>
    </rPh>
    <rPh sb="71" eb="72">
      <t>コロ</t>
    </rPh>
    <rPh sb="78" eb="80">
      <t>ジュモン</t>
    </rPh>
    <rPh sb="82" eb="84">
      <t>ヒジョウ</t>
    </rPh>
    <rPh sb="85" eb="86">
      <t>サム</t>
    </rPh>
    <rPh sb="87" eb="88">
      <t>シュウ</t>
    </rPh>
    <rPh sb="89" eb="91">
      <t>シヨウ</t>
    </rPh>
    <rPh sb="95" eb="96">
      <t>キワ</t>
    </rPh>
    <rPh sb="98" eb="100">
      <t>キョウリョク</t>
    </rPh>
    <rPh sb="104" eb="106">
      <t>ヒジョウ</t>
    </rPh>
    <rPh sb="107" eb="108">
      <t>アツ</t>
    </rPh>
    <rPh sb="109" eb="110">
      <t>シュウ</t>
    </rPh>
    <rPh sb="111" eb="113">
      <t>シヨウ</t>
    </rPh>
    <rPh sb="116" eb="117">
      <t>ホトン</t>
    </rPh>
    <rPh sb="118" eb="120">
      <t>ヤクダ</t>
    </rPh>
    <rPh sb="127" eb="129">
      <t>ジュモン</t>
    </rPh>
    <rPh sb="133" eb="134">
      <t>ヒロ</t>
    </rPh>
    <rPh sb="135" eb="137">
      <t>コウカ</t>
    </rPh>
    <rPh sb="137" eb="139">
      <t>ハンイ</t>
    </rPh>
    <rPh sb="140" eb="141">
      <t>モ</t>
    </rPh>
    <rPh sb="143" eb="145">
      <t>テキグン</t>
    </rPh>
    <rPh sb="146" eb="148">
      <t>タイハン</t>
    </rPh>
    <rPh sb="149" eb="151">
      <t>エイキョウ</t>
    </rPh>
    <rPh sb="152" eb="153">
      <t>ウ</t>
    </rPh>
    <rPh sb="160" eb="163">
      <t>シキカン</t>
    </rPh>
    <rPh sb="164" eb="166">
      <t>リョウシツ</t>
    </rPh>
    <rPh sb="167" eb="169">
      <t>テンマク</t>
    </rPh>
    <rPh sb="170" eb="172">
      <t>リヨウ</t>
    </rPh>
    <rPh sb="177" eb="179">
      <t>レイキ</t>
    </rPh>
    <rPh sb="181" eb="182">
      <t>ウ</t>
    </rPh>
    <rPh sb="184" eb="186">
      <t>ソンガイ</t>
    </rPh>
    <rPh sb="187" eb="189">
      <t>ケイゲン</t>
    </rPh>
    <phoneticPr fontId="1"/>
  </si>
  <si>
    <t>戦場全体が、天から流れ落ちてくる、強い腐食性を持つ液体を浴びせられます。</t>
    <rPh sb="0" eb="2">
      <t>センジョウ</t>
    </rPh>
    <rPh sb="2" eb="4">
      <t>ゼンタイ</t>
    </rPh>
    <rPh sb="6" eb="7">
      <t>テン</t>
    </rPh>
    <rPh sb="9" eb="10">
      <t>ナガ</t>
    </rPh>
    <rPh sb="11" eb="12">
      <t>オ</t>
    </rPh>
    <rPh sb="17" eb="18">
      <t>ツヨ</t>
    </rPh>
    <rPh sb="19" eb="22">
      <t>フショクセイ</t>
    </rPh>
    <rPh sb="23" eb="24">
      <t>モ</t>
    </rPh>
    <rPh sb="25" eb="27">
      <t>エキタイ</t>
    </rPh>
    <rPh sb="28" eb="29">
      <t>ア</t>
    </rPh>
    <phoneticPr fontId="1"/>
  </si>
  <si>
    <t>術者は、敵に向けて電気放電の嵐を解き放ちます。この微光の嵐は選択的ではなく、慎重に用いなければ、敵のみならず味方をも滅ぼします。</t>
    <rPh sb="0" eb="1">
      <t>ジュツ</t>
    </rPh>
    <rPh sb="1" eb="2">
      <t>シャ</t>
    </rPh>
    <rPh sb="4" eb="5">
      <t>テキ</t>
    </rPh>
    <rPh sb="6" eb="7">
      <t>ム</t>
    </rPh>
    <rPh sb="9" eb="11">
      <t>デンキ</t>
    </rPh>
    <rPh sb="11" eb="13">
      <t>ホウデン</t>
    </rPh>
    <rPh sb="14" eb="15">
      <t>アラシ</t>
    </rPh>
    <rPh sb="16" eb="17">
      <t>ト</t>
    </rPh>
    <rPh sb="18" eb="19">
      <t>ハナ</t>
    </rPh>
    <rPh sb="25" eb="27">
      <t>ビコウ</t>
    </rPh>
    <rPh sb="28" eb="29">
      <t>アラシ</t>
    </rPh>
    <rPh sb="30" eb="33">
      <t>センタクテキ</t>
    </rPh>
    <rPh sb="38" eb="40">
      <t>シンチョウ</t>
    </rPh>
    <rPh sb="41" eb="42">
      <t>モチ</t>
    </rPh>
    <rPh sb="48" eb="49">
      <t>テキ</t>
    </rPh>
    <rPh sb="54" eb="56">
      <t>ミカタ</t>
    </rPh>
    <rPh sb="58" eb="59">
      <t>ホロ</t>
    </rPh>
    <phoneticPr fontId="1"/>
  </si>
  <si>
    <t>空は黒くなり、轟音が戦場全体に反響します。石や小さな岩は空から降り始め、兵士たちを打ち倒します。盾や、その他の矢からの保護に役立つものは、兵士たちをこれらの岩の直撃からも同様に護ります。降り注ぐ石の大半は、頭部に命中します。</t>
    <rPh sb="0" eb="1">
      <t>ソラ</t>
    </rPh>
    <rPh sb="2" eb="3">
      <t>クロ</t>
    </rPh>
    <rPh sb="7" eb="9">
      <t>ゴウオン</t>
    </rPh>
    <rPh sb="10" eb="12">
      <t>センジョウ</t>
    </rPh>
    <rPh sb="12" eb="14">
      <t>ゼンタイ</t>
    </rPh>
    <rPh sb="15" eb="17">
      <t>ハンキョウ</t>
    </rPh>
    <rPh sb="21" eb="22">
      <t>イシ</t>
    </rPh>
    <rPh sb="23" eb="24">
      <t>チイ</t>
    </rPh>
    <rPh sb="26" eb="27">
      <t>イワ</t>
    </rPh>
    <rPh sb="28" eb="29">
      <t>ソラ</t>
    </rPh>
    <rPh sb="31" eb="32">
      <t>フ</t>
    </rPh>
    <rPh sb="33" eb="34">
      <t>ハジ</t>
    </rPh>
    <rPh sb="36" eb="38">
      <t>ヘイシ</t>
    </rPh>
    <rPh sb="41" eb="42">
      <t>ウ</t>
    </rPh>
    <rPh sb="43" eb="44">
      <t>タオ</t>
    </rPh>
    <rPh sb="48" eb="49">
      <t>タテ</t>
    </rPh>
    <rPh sb="53" eb="54">
      <t>タ</t>
    </rPh>
    <rPh sb="55" eb="56">
      <t>ヤ</t>
    </rPh>
    <rPh sb="59" eb="61">
      <t>ホゴ</t>
    </rPh>
    <rPh sb="62" eb="64">
      <t>ヤクダ</t>
    </rPh>
    <rPh sb="69" eb="71">
      <t>ヘイシ</t>
    </rPh>
    <rPh sb="78" eb="79">
      <t>イワ</t>
    </rPh>
    <rPh sb="80" eb="82">
      <t>チョクゲキ</t>
    </rPh>
    <rPh sb="85" eb="87">
      <t>ドウヨウ</t>
    </rPh>
    <rPh sb="88" eb="89">
      <t>マモ</t>
    </rPh>
    <rPh sb="93" eb="94">
      <t>フ</t>
    </rPh>
    <rPh sb="95" eb="96">
      <t>ソソ</t>
    </rPh>
    <rPh sb="97" eb="98">
      <t>イシ</t>
    </rPh>
    <rPh sb="99" eb="101">
      <t>タイハン</t>
    </rPh>
    <rPh sb="103" eb="105">
      <t>トウブ</t>
    </rPh>
    <rPh sb="106" eb="108">
      <t>メイチュウ</t>
    </rPh>
    <phoneticPr fontId="1"/>
  </si>
  <si>
    <t>術者は、敵に向けて魔法をかけられた蔓の矢の嵐を発射します。これらの矢は、命中すると動き出し、標的を絡めとります。</t>
    <rPh sb="21" eb="22">
      <t>アラシ</t>
    </rPh>
    <phoneticPr fontId="1"/>
  </si>
  <si>
    <t>魔術師は、敵に向けて闇の力を複数発射します。この投矢を受けて生き延びたものは、それが放出する奇妙な力の影響を受け、精神薄弱に陥るかもしれません。弱い魔術師でさえも、この異界の投矢を多数発射することができます。</t>
    <rPh sb="14" eb="16">
      <t>フクスウ</t>
    </rPh>
    <rPh sb="24" eb="25">
      <t>ナゲ</t>
    </rPh>
    <rPh sb="25" eb="26">
      <t>ヤ</t>
    </rPh>
    <rPh sb="72" eb="73">
      <t>ヨワ</t>
    </rPh>
    <rPh sb="74" eb="77">
      <t>マジュツシ</t>
    </rPh>
    <rPh sb="84" eb="86">
      <t>イカイ</t>
    </rPh>
    <rPh sb="87" eb="88">
      <t>ナゲ</t>
    </rPh>
    <rPh sb="88" eb="89">
      <t>ヤ</t>
    </rPh>
    <rPh sb="90" eb="92">
      <t>タスウ</t>
    </rPh>
    <rPh sb="92" eb="94">
      <t>ハッシャ</t>
    </rPh>
    <phoneticPr fontId="1"/>
  </si>
  <si>
    <t>致命的な灰色の雲が、戦場に形成されます。この雲の中に立つものは、その場を離れることができなければ、全て衰弱し死に至ります。この雲は、霧散するまでに少しの間、戦場に滞留します。</t>
    <rPh sb="0" eb="3">
      <t>チメイテキ</t>
    </rPh>
    <rPh sb="4" eb="6">
      <t>ハイイロ</t>
    </rPh>
    <rPh sb="7" eb="8">
      <t>クモ</t>
    </rPh>
    <rPh sb="10" eb="12">
      <t>センジョウ</t>
    </rPh>
    <rPh sb="13" eb="15">
      <t>ケイセイ</t>
    </rPh>
    <rPh sb="22" eb="23">
      <t>クモ</t>
    </rPh>
    <rPh sb="24" eb="25">
      <t>ナカ</t>
    </rPh>
    <rPh sb="26" eb="27">
      <t>タ</t>
    </rPh>
    <rPh sb="34" eb="35">
      <t>バ</t>
    </rPh>
    <rPh sb="36" eb="37">
      <t>ハナ</t>
    </rPh>
    <rPh sb="49" eb="50">
      <t>スベ</t>
    </rPh>
    <rPh sb="51" eb="53">
      <t>スイジャク</t>
    </rPh>
    <rPh sb="54" eb="55">
      <t>シ</t>
    </rPh>
    <rPh sb="56" eb="57">
      <t>イタ</t>
    </rPh>
    <rPh sb="63" eb="64">
      <t>クモ</t>
    </rPh>
    <rPh sb="66" eb="68">
      <t>ムサン</t>
    </rPh>
    <rPh sb="73" eb="74">
      <t>スコ</t>
    </rPh>
    <rPh sb="76" eb="77">
      <t>アイダ</t>
    </rPh>
    <rPh sb="78" eb="80">
      <t>センジョウ</t>
    </rPh>
    <rPh sb="81" eb="83">
      <t>タイリュウ</t>
    </rPh>
    <phoneticPr fontId="1"/>
  </si>
  <si>
    <t>この恐るべき呪文によって、降霊術士は、暴かれた墓の腐臭に満ちた風を解き放ちます。この氷のように冷たい風は、生物の肉を音もなく引き裂きます。影響を受けたものの肉体は、癩病の影響に似たような形で、色褪せ、ひび割れて、剥き出しの骨だけを残します。死だけがこの過程を止めます。</t>
    <rPh sb="2" eb="3">
      <t>オソ</t>
    </rPh>
    <rPh sb="6" eb="8">
      <t>ジュモン</t>
    </rPh>
    <rPh sb="13" eb="15">
      <t>コウレイ</t>
    </rPh>
    <rPh sb="15" eb="16">
      <t>ジュツ</t>
    </rPh>
    <rPh sb="16" eb="17">
      <t>シ</t>
    </rPh>
    <rPh sb="19" eb="20">
      <t>アバ</t>
    </rPh>
    <rPh sb="23" eb="24">
      <t>ハカ</t>
    </rPh>
    <rPh sb="25" eb="27">
      <t>フシュウ</t>
    </rPh>
    <rPh sb="28" eb="29">
      <t>ミ</t>
    </rPh>
    <rPh sb="31" eb="32">
      <t>カゼ</t>
    </rPh>
    <rPh sb="33" eb="34">
      <t>ト</t>
    </rPh>
    <rPh sb="35" eb="36">
      <t>ハナ</t>
    </rPh>
    <rPh sb="42" eb="43">
      <t>コオリ</t>
    </rPh>
    <rPh sb="47" eb="48">
      <t>ツメ</t>
    </rPh>
    <rPh sb="50" eb="51">
      <t>カゼ</t>
    </rPh>
    <rPh sb="53" eb="55">
      <t>セイブツ</t>
    </rPh>
    <rPh sb="56" eb="57">
      <t>ニク</t>
    </rPh>
    <rPh sb="58" eb="59">
      <t>オト</t>
    </rPh>
    <rPh sb="62" eb="63">
      <t>ヒ</t>
    </rPh>
    <rPh sb="64" eb="65">
      <t>サ</t>
    </rPh>
    <rPh sb="69" eb="71">
      <t>エイキョウ</t>
    </rPh>
    <rPh sb="72" eb="73">
      <t>ウ</t>
    </rPh>
    <rPh sb="78" eb="80">
      <t>ニクタイ</t>
    </rPh>
    <rPh sb="82" eb="83">
      <t>ライ</t>
    </rPh>
    <rPh sb="83" eb="84">
      <t>ビョウ</t>
    </rPh>
    <rPh sb="85" eb="87">
      <t>エイキョウ</t>
    </rPh>
    <rPh sb="88" eb="89">
      <t>ニ</t>
    </rPh>
    <rPh sb="93" eb="94">
      <t>カタチ</t>
    </rPh>
    <rPh sb="96" eb="98">
      <t>イロア</t>
    </rPh>
    <rPh sb="102" eb="103">
      <t>ワ</t>
    </rPh>
    <rPh sb="106" eb="107">
      <t>ム</t>
    </rPh>
    <rPh sb="108" eb="109">
      <t>ダ</t>
    </rPh>
    <rPh sb="111" eb="112">
      <t>ホネ</t>
    </rPh>
    <rPh sb="115" eb="116">
      <t>ノコ</t>
    </rPh>
    <rPh sb="120" eb="121">
      <t>シ</t>
    </rPh>
    <rPh sb="126" eb="128">
      <t>カテイ</t>
    </rPh>
    <rPh sb="129" eb="130">
      <t>ト</t>
    </rPh>
    <phoneticPr fontId="1"/>
  </si>
  <si>
    <t>術者は冥界の力を引き出し、冥界の水の豪雨を戦場に解き放ちます。この冥界の水は、生けるものの皮膚を変化させ、物理的な損傷をほぼ受け付けなくします。</t>
    <rPh sb="0" eb="1">
      <t>ジュツ</t>
    </rPh>
    <rPh sb="1" eb="2">
      <t>シャ</t>
    </rPh>
    <rPh sb="3" eb="5">
      <t>メイカイ</t>
    </rPh>
    <rPh sb="6" eb="7">
      <t>チカラ</t>
    </rPh>
    <rPh sb="8" eb="9">
      <t>ヒ</t>
    </rPh>
    <rPh sb="10" eb="11">
      <t>ダ</t>
    </rPh>
    <rPh sb="13" eb="15">
      <t>メイカイ</t>
    </rPh>
    <rPh sb="16" eb="17">
      <t>ミズ</t>
    </rPh>
    <rPh sb="18" eb="20">
      <t>ゴウウ</t>
    </rPh>
    <rPh sb="21" eb="23">
      <t>センジョウ</t>
    </rPh>
    <rPh sb="24" eb="25">
      <t>ト</t>
    </rPh>
    <rPh sb="26" eb="27">
      <t>ハナ</t>
    </rPh>
    <rPh sb="33" eb="35">
      <t>メイカイ</t>
    </rPh>
    <rPh sb="36" eb="37">
      <t>ミズ</t>
    </rPh>
    <rPh sb="39" eb="40">
      <t>イ</t>
    </rPh>
    <rPh sb="45" eb="47">
      <t>ヒフ</t>
    </rPh>
    <rPh sb="48" eb="50">
      <t>ヘンカ</t>
    </rPh>
    <rPh sb="53" eb="56">
      <t>ブツリテキ</t>
    </rPh>
    <rPh sb="57" eb="59">
      <t>ソンショウ</t>
    </rPh>
    <rPh sb="62" eb="63">
      <t>ウ</t>
    </rPh>
    <rPh sb="64" eb="65">
      <t>ツ</t>
    </rPh>
    <phoneticPr fontId="1"/>
  </si>
  <si>
    <t>この呪文は、空から襲い掛かる巨大な炎の柱を作ります。これは直撃したものを殺し、その近くに居たもの全てを炎上させます。</t>
    <rPh sb="2" eb="4">
      <t>ジュモン</t>
    </rPh>
    <rPh sb="6" eb="7">
      <t>ソラ</t>
    </rPh>
    <rPh sb="9" eb="10">
      <t>オソ</t>
    </rPh>
    <rPh sb="11" eb="12">
      <t>カ</t>
    </rPh>
    <rPh sb="14" eb="16">
      <t>キョダイ</t>
    </rPh>
    <rPh sb="17" eb="18">
      <t>ホノオ</t>
    </rPh>
    <rPh sb="19" eb="20">
      <t>ハシラ</t>
    </rPh>
    <rPh sb="21" eb="22">
      <t>ツク</t>
    </rPh>
    <rPh sb="29" eb="31">
      <t>チョクゲキ</t>
    </rPh>
    <rPh sb="36" eb="37">
      <t>コロ</t>
    </rPh>
    <rPh sb="41" eb="42">
      <t>チカ</t>
    </rPh>
    <rPh sb="44" eb="45">
      <t>イ</t>
    </rPh>
    <rPh sb="48" eb="49">
      <t>スベ</t>
    </rPh>
    <rPh sb="51" eb="53">
      <t>エンジョウ</t>
    </rPh>
    <phoneticPr fontId="1"/>
  </si>
  <si>
    <t>術者は、空に巨大な炎の球を作ります。この第二の太陽は、昼夜問わず輝き続け、全世界に深刻な影響を齎します。第二の太陽が破壊されるまで毎月、州はどんどん暑く、乾燥していきます。この呪附は、誰かがそれを解呪するか、術者が死ぬまで持続します。</t>
    <rPh sb="0" eb="1">
      <t>ジュツ</t>
    </rPh>
    <rPh sb="1" eb="2">
      <t>シャ</t>
    </rPh>
    <rPh sb="4" eb="5">
      <t>ソラ</t>
    </rPh>
    <rPh sb="6" eb="8">
      <t>キョダイ</t>
    </rPh>
    <rPh sb="9" eb="10">
      <t>ホノオ</t>
    </rPh>
    <rPh sb="11" eb="12">
      <t>キュウ</t>
    </rPh>
    <rPh sb="13" eb="14">
      <t>ツク</t>
    </rPh>
    <rPh sb="20" eb="22">
      <t>ダイニ</t>
    </rPh>
    <rPh sb="23" eb="25">
      <t>タイヨウ</t>
    </rPh>
    <rPh sb="27" eb="29">
      <t>チュウヤ</t>
    </rPh>
    <rPh sb="29" eb="30">
      <t>ト</t>
    </rPh>
    <rPh sb="32" eb="33">
      <t>カガヤ</t>
    </rPh>
    <rPh sb="34" eb="35">
      <t>ツヅ</t>
    </rPh>
    <rPh sb="37" eb="40">
      <t>ゼンセカイ</t>
    </rPh>
    <rPh sb="41" eb="43">
      <t>シンコク</t>
    </rPh>
    <rPh sb="44" eb="46">
      <t>エイキョウ</t>
    </rPh>
    <rPh sb="47" eb="48">
      <t>モタラ</t>
    </rPh>
    <rPh sb="65" eb="67">
      <t>マイツキ</t>
    </rPh>
    <rPh sb="68" eb="69">
      <t>シュウ</t>
    </rPh>
    <rPh sb="74" eb="75">
      <t>アツ</t>
    </rPh>
    <rPh sb="77" eb="79">
      <t>カンソウ</t>
    </rPh>
    <rPh sb="88" eb="89">
      <t>ジュ</t>
    </rPh>
    <rPh sb="89" eb="90">
      <t>フ</t>
    </rPh>
    <rPh sb="92" eb="93">
      <t>ダレ</t>
    </rPh>
    <rPh sb="98" eb="100">
      <t>カイジュ</t>
    </rPh>
    <rPh sb="104" eb="105">
      <t>ジュツ</t>
    </rPh>
    <rPh sb="105" eb="106">
      <t>シャ</t>
    </rPh>
    <rPh sb="107" eb="108">
      <t>シ</t>
    </rPh>
    <rPh sb="111" eb="113">
      <t>ジゾク</t>
    </rPh>
    <phoneticPr fontId="1"/>
  </si>
  <si>
    <t>巨大な魔法の大渦が海に造り出されます。この大渦は、絶えず大量の水を吸収し、その魔法的な精髄を濾過します。これは、術者に大量の魔法の宝石を齎します。毎月、15個の水、5個の星、3個の風、そして1個のその他の魔法の宝石が生成されます。この呪附は、誰かが解呪するか、術者が死ぬまで持続します。</t>
    <rPh sb="0" eb="2">
      <t>キョダイ</t>
    </rPh>
    <rPh sb="3" eb="5">
      <t>マホウ</t>
    </rPh>
    <rPh sb="6" eb="7">
      <t>オオ</t>
    </rPh>
    <rPh sb="7" eb="8">
      <t>ウズ</t>
    </rPh>
    <rPh sb="9" eb="10">
      <t>ウミ</t>
    </rPh>
    <rPh sb="11" eb="12">
      <t>ツク</t>
    </rPh>
    <rPh sb="13" eb="14">
      <t>ダ</t>
    </rPh>
    <rPh sb="21" eb="22">
      <t>オオ</t>
    </rPh>
    <rPh sb="22" eb="23">
      <t>ウズ</t>
    </rPh>
    <rPh sb="25" eb="26">
      <t>タ</t>
    </rPh>
    <rPh sb="28" eb="30">
      <t>タイリョウ</t>
    </rPh>
    <rPh sb="31" eb="32">
      <t>ミズ</t>
    </rPh>
    <rPh sb="33" eb="35">
      <t>キュウシュウ</t>
    </rPh>
    <rPh sb="39" eb="41">
      <t>マホウ</t>
    </rPh>
    <rPh sb="41" eb="42">
      <t>テキ</t>
    </rPh>
    <rPh sb="43" eb="45">
      <t>セイズイ</t>
    </rPh>
    <rPh sb="46" eb="48">
      <t>ロカ</t>
    </rPh>
    <rPh sb="56" eb="57">
      <t>ジュツ</t>
    </rPh>
    <rPh sb="57" eb="58">
      <t>シャ</t>
    </rPh>
    <rPh sb="59" eb="61">
      <t>タイリョウ</t>
    </rPh>
    <rPh sb="62" eb="64">
      <t>マホウ</t>
    </rPh>
    <rPh sb="65" eb="67">
      <t>ホウセキ</t>
    </rPh>
    <rPh sb="68" eb="69">
      <t>モタラ</t>
    </rPh>
    <rPh sb="73" eb="75">
      <t>マイツキ</t>
    </rPh>
    <rPh sb="78" eb="79">
      <t>コ</t>
    </rPh>
    <rPh sb="80" eb="81">
      <t>ミズ</t>
    </rPh>
    <rPh sb="83" eb="84">
      <t>コ</t>
    </rPh>
    <rPh sb="85" eb="86">
      <t>ホシ</t>
    </rPh>
    <rPh sb="88" eb="89">
      <t>コ</t>
    </rPh>
    <rPh sb="90" eb="91">
      <t>カゼ</t>
    </rPh>
    <rPh sb="96" eb="97">
      <t>コ</t>
    </rPh>
    <rPh sb="100" eb="101">
      <t>タ</t>
    </rPh>
    <rPh sb="102" eb="104">
      <t>マホウ</t>
    </rPh>
    <rPh sb="105" eb="107">
      <t>ホウセキ</t>
    </rPh>
    <rPh sb="108" eb="110">
      <t>セイセイ</t>
    </rPh>
    <rPh sb="117" eb="118">
      <t>ジュ</t>
    </rPh>
    <rPh sb="118" eb="119">
      <t>フ</t>
    </rPh>
    <rPh sb="121" eb="122">
      <t>ダレ</t>
    </rPh>
    <rPh sb="124" eb="126">
      <t>カイジュ</t>
    </rPh>
    <rPh sb="130" eb="131">
      <t>ジュツ</t>
    </rPh>
    <rPh sb="131" eb="132">
      <t>シャ</t>
    </rPh>
    <rPh sb="133" eb="134">
      <t>シ</t>
    </rPh>
    <rPh sb="137" eb="139">
      <t>ジゾク</t>
    </rPh>
    <phoneticPr fontId="1"/>
  </si>
  <si>
    <t>術者は、星気の嵐を戦場に解き放ちます。この嵐は物理的には感知できませんが、意志を持たないものを除いた全員が、嵐が彼らの肉体から魂そのものを引き剥がすことで、傷付いていきます。星気の嵐の中では、呪文詠唱はとりわけ難しくなり、意志を持たない魔法の使い手を除いた全員は、彼らが極めて高い魔法抵抗力を持たない限り、呪文を詠唱するのに苦心します。</t>
    <rPh sb="0" eb="1">
      <t>ジュツ</t>
    </rPh>
    <rPh sb="1" eb="2">
      <t>シャ</t>
    </rPh>
    <rPh sb="4" eb="5">
      <t>セイ</t>
    </rPh>
    <rPh sb="5" eb="6">
      <t>キ</t>
    </rPh>
    <rPh sb="7" eb="8">
      <t>アラシ</t>
    </rPh>
    <rPh sb="9" eb="11">
      <t>センジョウ</t>
    </rPh>
    <rPh sb="12" eb="13">
      <t>ト</t>
    </rPh>
    <rPh sb="14" eb="15">
      <t>ハナ</t>
    </rPh>
    <rPh sb="21" eb="22">
      <t>アラシ</t>
    </rPh>
    <rPh sb="23" eb="26">
      <t>ブツリテキ</t>
    </rPh>
    <rPh sb="28" eb="30">
      <t>カンチ</t>
    </rPh>
    <rPh sb="37" eb="39">
      <t>イシ</t>
    </rPh>
    <rPh sb="40" eb="41">
      <t>モ</t>
    </rPh>
    <rPh sb="47" eb="48">
      <t>ノゾ</t>
    </rPh>
    <rPh sb="50" eb="52">
      <t>ゼンイン</t>
    </rPh>
    <rPh sb="54" eb="55">
      <t>アラシ</t>
    </rPh>
    <rPh sb="56" eb="57">
      <t>カレ</t>
    </rPh>
    <rPh sb="59" eb="61">
      <t>ニクタイ</t>
    </rPh>
    <rPh sb="63" eb="64">
      <t>タマシイ</t>
    </rPh>
    <rPh sb="69" eb="70">
      <t>ヒ</t>
    </rPh>
    <rPh sb="71" eb="72">
      <t>ハ</t>
    </rPh>
    <rPh sb="78" eb="80">
      <t>キズツ</t>
    </rPh>
    <rPh sb="87" eb="88">
      <t>セイ</t>
    </rPh>
    <rPh sb="88" eb="89">
      <t>キ</t>
    </rPh>
    <rPh sb="90" eb="91">
      <t>アラシ</t>
    </rPh>
    <rPh sb="92" eb="93">
      <t>ナカ</t>
    </rPh>
    <rPh sb="96" eb="98">
      <t>ジュモン</t>
    </rPh>
    <rPh sb="98" eb="100">
      <t>エイショウ</t>
    </rPh>
    <rPh sb="105" eb="106">
      <t>ムズカ</t>
    </rPh>
    <rPh sb="111" eb="113">
      <t>イシ</t>
    </rPh>
    <rPh sb="114" eb="115">
      <t>モ</t>
    </rPh>
    <rPh sb="118" eb="120">
      <t>マホウ</t>
    </rPh>
    <rPh sb="121" eb="122">
      <t>ツカ</t>
    </rPh>
    <rPh sb="123" eb="124">
      <t>テ</t>
    </rPh>
    <rPh sb="125" eb="126">
      <t>ノゾ</t>
    </rPh>
    <rPh sb="128" eb="130">
      <t>ゼンイン</t>
    </rPh>
    <rPh sb="132" eb="133">
      <t>カレ</t>
    </rPh>
    <rPh sb="135" eb="136">
      <t>キワ</t>
    </rPh>
    <rPh sb="138" eb="139">
      <t>タカ</t>
    </rPh>
    <rPh sb="140" eb="142">
      <t>マホウ</t>
    </rPh>
    <rPh sb="142" eb="144">
      <t>テイコウ</t>
    </rPh>
    <rPh sb="144" eb="145">
      <t>リョク</t>
    </rPh>
    <rPh sb="146" eb="147">
      <t>モ</t>
    </rPh>
    <rPh sb="150" eb="151">
      <t>カギ</t>
    </rPh>
    <rPh sb="153" eb="155">
      <t>ジュモン</t>
    </rPh>
    <rPh sb="156" eb="158">
      <t>エイショウ</t>
    </rPh>
    <rPh sb="162" eb="164">
      <t>クシン</t>
    </rPh>
    <phoneticPr fontId="1"/>
  </si>
  <si>
    <t>この渦は、防具を通過し、標的の魂に直接損傷を与えます。標的が死んだ場合、彼はこの呪文からの力に満たされ、魂無き戦士として蘇ります。</t>
    <rPh sb="2" eb="3">
      <t>ウズ</t>
    </rPh>
    <phoneticPr fontId="1"/>
  </si>
  <si>
    <t>この呪文により、魔術師は敵の州に向けて、燃える球体の大渦を投げつけます。この炎の嵐は、州に存在する敵軍の駐留地を、莫大な力で襲います。恐らくは、駐留地に居たものの大半は、この強力な攻撃によって死に絶えますが、しかしながら全軍が一つの駐留地に集まることは稀であり、そのため、標的となった州に居る軍の半分のみが、この炎に襲われることを期待できます。</t>
    <rPh sb="2" eb="4">
      <t>ジュモン</t>
    </rPh>
    <rPh sb="8" eb="11">
      <t>マジュツシ</t>
    </rPh>
    <rPh sb="12" eb="13">
      <t>テキ</t>
    </rPh>
    <rPh sb="14" eb="15">
      <t>シュウ</t>
    </rPh>
    <rPh sb="16" eb="17">
      <t>ム</t>
    </rPh>
    <rPh sb="20" eb="21">
      <t>モ</t>
    </rPh>
    <rPh sb="23" eb="25">
      <t>キュウタイ</t>
    </rPh>
    <rPh sb="26" eb="27">
      <t>オオ</t>
    </rPh>
    <rPh sb="27" eb="28">
      <t>ウズ</t>
    </rPh>
    <rPh sb="29" eb="30">
      <t>ナ</t>
    </rPh>
    <rPh sb="38" eb="39">
      <t>ホノオ</t>
    </rPh>
    <rPh sb="40" eb="41">
      <t>アラシ</t>
    </rPh>
    <rPh sb="43" eb="44">
      <t>シュウ</t>
    </rPh>
    <rPh sb="45" eb="47">
      <t>ソンザイ</t>
    </rPh>
    <rPh sb="49" eb="50">
      <t>テキ</t>
    </rPh>
    <rPh sb="50" eb="51">
      <t>グン</t>
    </rPh>
    <rPh sb="52" eb="55">
      <t>チュウリュウチ</t>
    </rPh>
    <rPh sb="57" eb="59">
      <t>バクダイ</t>
    </rPh>
    <rPh sb="60" eb="61">
      <t>チカラ</t>
    </rPh>
    <rPh sb="62" eb="63">
      <t>オソ</t>
    </rPh>
    <rPh sb="67" eb="68">
      <t>オソ</t>
    </rPh>
    <rPh sb="72" eb="75">
      <t>チュウリュウチ</t>
    </rPh>
    <rPh sb="76" eb="77">
      <t>イ</t>
    </rPh>
    <rPh sb="81" eb="83">
      <t>タイハン</t>
    </rPh>
    <rPh sb="87" eb="89">
      <t>キョウリョク</t>
    </rPh>
    <rPh sb="90" eb="92">
      <t>コウゲキ</t>
    </rPh>
    <rPh sb="96" eb="97">
      <t>シ</t>
    </rPh>
    <rPh sb="98" eb="99">
      <t>タ</t>
    </rPh>
    <rPh sb="110" eb="112">
      <t>ゼングン</t>
    </rPh>
    <rPh sb="113" eb="114">
      <t>ヒト</t>
    </rPh>
    <rPh sb="116" eb="119">
      <t>チュウリュウチ</t>
    </rPh>
    <rPh sb="120" eb="121">
      <t>アツ</t>
    </rPh>
    <rPh sb="126" eb="127">
      <t>マレ</t>
    </rPh>
    <rPh sb="136" eb="138">
      <t>ヒョウテキ</t>
    </rPh>
    <rPh sb="142" eb="143">
      <t>シュウ</t>
    </rPh>
    <rPh sb="144" eb="145">
      <t>イ</t>
    </rPh>
    <rPh sb="146" eb="147">
      <t>グン</t>
    </rPh>
    <rPh sb="148" eb="150">
      <t>ハンブン</t>
    </rPh>
    <rPh sb="156" eb="157">
      <t>ホノオ</t>
    </rPh>
    <rPh sb="158" eb="159">
      <t>オソ</t>
    </rPh>
    <rPh sb="165" eb="167">
      <t>キタイ</t>
    </rPh>
    <phoneticPr fontId="1"/>
  </si>
  <si>
    <t>術者の手から炎の雨が発射され、敵軍を襲います。この炎の嵐は極めて強力で、全軍を根絶することができます。</t>
    <rPh sb="0" eb="1">
      <t>ジュツ</t>
    </rPh>
    <rPh sb="1" eb="2">
      <t>シャ</t>
    </rPh>
    <rPh sb="3" eb="4">
      <t>テ</t>
    </rPh>
    <rPh sb="6" eb="7">
      <t>ホノオ</t>
    </rPh>
    <rPh sb="8" eb="9">
      <t>アメ</t>
    </rPh>
    <rPh sb="10" eb="12">
      <t>ハッシャ</t>
    </rPh>
    <rPh sb="15" eb="17">
      <t>テキグン</t>
    </rPh>
    <rPh sb="18" eb="19">
      <t>オソ</t>
    </rPh>
    <rPh sb="25" eb="26">
      <t>ホノオ</t>
    </rPh>
    <rPh sb="27" eb="28">
      <t>アラシ</t>
    </rPh>
    <rPh sb="29" eb="30">
      <t>キワ</t>
    </rPh>
    <rPh sb="32" eb="34">
      <t>キョウリョク</t>
    </rPh>
    <rPh sb="36" eb="38">
      <t>ゼングン</t>
    </rPh>
    <rPh sb="39" eb="41">
      <t>コンゼツ</t>
    </rPh>
    <phoneticPr fontId="1"/>
  </si>
  <si>
    <t>術者は、遠方の州に火山噴火を解き放ち、その地を破壊して三分の一の住民を殺害します。</t>
    <rPh sb="0" eb="1">
      <t>ジュツ</t>
    </rPh>
    <rPh sb="1" eb="2">
      <t>シャ</t>
    </rPh>
    <rPh sb="4" eb="6">
      <t>エンポウ</t>
    </rPh>
    <rPh sb="7" eb="8">
      <t>シュウ</t>
    </rPh>
    <rPh sb="9" eb="11">
      <t>カザン</t>
    </rPh>
    <rPh sb="11" eb="13">
      <t>フンカ</t>
    </rPh>
    <rPh sb="14" eb="15">
      <t>ト</t>
    </rPh>
    <rPh sb="16" eb="17">
      <t>ハナ</t>
    </rPh>
    <rPh sb="21" eb="22">
      <t>チ</t>
    </rPh>
    <rPh sb="23" eb="25">
      <t>ハカイ</t>
    </rPh>
    <rPh sb="27" eb="28">
      <t>サン</t>
    </rPh>
    <rPh sb="28" eb="29">
      <t>ブン</t>
    </rPh>
    <rPh sb="30" eb="31">
      <t>イチ</t>
    </rPh>
    <rPh sb="32" eb="34">
      <t>ジュウミン</t>
    </rPh>
    <rPh sb="35" eb="37">
      <t>サツガイ</t>
    </rPh>
    <phoneticPr fontId="1"/>
  </si>
  <si>
    <t>魔術師は、敵に向けて三つの純粋な電撃の球体を放ちます。球体が命中した場所の付近のものを電光が撃ち、それはやがて消散するまで、他のものへと流れていきます。</t>
    <rPh sb="10" eb="11">
      <t>ミッ</t>
    </rPh>
    <phoneticPr fontId="1"/>
  </si>
  <si>
    <t>術者の手から青い炎の雨が発射され、敵兵に向けて飛んでいきます。この青い霧の炎は極めて冷たく、この呪文は敵全軍を容易に凍死させることができます。</t>
    <rPh sb="0" eb="1">
      <t>ジュツ</t>
    </rPh>
    <rPh sb="1" eb="2">
      <t>シャ</t>
    </rPh>
    <rPh sb="3" eb="4">
      <t>テ</t>
    </rPh>
    <rPh sb="6" eb="7">
      <t>アオ</t>
    </rPh>
    <rPh sb="8" eb="9">
      <t>ホノオ</t>
    </rPh>
    <rPh sb="10" eb="11">
      <t>アメ</t>
    </rPh>
    <rPh sb="12" eb="14">
      <t>ハッシャ</t>
    </rPh>
    <rPh sb="17" eb="18">
      <t>テキ</t>
    </rPh>
    <rPh sb="18" eb="19">
      <t>ヘイ</t>
    </rPh>
    <rPh sb="20" eb="21">
      <t>ム</t>
    </rPh>
    <rPh sb="23" eb="24">
      <t>ト</t>
    </rPh>
    <rPh sb="33" eb="34">
      <t>アオ</t>
    </rPh>
    <rPh sb="35" eb="36">
      <t>キリ</t>
    </rPh>
    <rPh sb="37" eb="38">
      <t>ホノオ</t>
    </rPh>
    <rPh sb="39" eb="40">
      <t>キワ</t>
    </rPh>
    <rPh sb="42" eb="43">
      <t>ツメ</t>
    </rPh>
    <rPh sb="48" eb="50">
      <t>ジュモン</t>
    </rPh>
    <rPh sb="51" eb="52">
      <t>テキ</t>
    </rPh>
    <rPh sb="52" eb="54">
      <t>ゼングン</t>
    </rPh>
    <rPh sb="55" eb="57">
      <t>ヨウイ</t>
    </rPh>
    <rPh sb="58" eb="60">
      <t>トウシ</t>
    </rPh>
    <phoneticPr fontId="1"/>
  </si>
  <si>
    <t>術者は、巨大な津波を遠方の州に解き放ち、その地を破壊して住民を殺害します。四割の住民が死亡し、不安度が増加します。</t>
    <rPh sb="0" eb="1">
      <t>ジュツ</t>
    </rPh>
    <rPh sb="1" eb="2">
      <t>シャ</t>
    </rPh>
    <rPh sb="4" eb="6">
      <t>キョダイ</t>
    </rPh>
    <rPh sb="7" eb="9">
      <t>ツナミ</t>
    </rPh>
    <rPh sb="10" eb="12">
      <t>エンポウ</t>
    </rPh>
    <rPh sb="13" eb="14">
      <t>シュウ</t>
    </rPh>
    <rPh sb="15" eb="16">
      <t>ト</t>
    </rPh>
    <rPh sb="17" eb="18">
      <t>ハナ</t>
    </rPh>
    <rPh sb="22" eb="23">
      <t>チ</t>
    </rPh>
    <rPh sb="24" eb="26">
      <t>ハカイ</t>
    </rPh>
    <rPh sb="28" eb="30">
      <t>ジュウミン</t>
    </rPh>
    <rPh sb="31" eb="33">
      <t>サツガイ</t>
    </rPh>
    <rPh sb="37" eb="39">
      <t>ヨンワリ</t>
    </rPh>
    <rPh sb="40" eb="42">
      <t>ジュウミン</t>
    </rPh>
    <rPh sb="43" eb="45">
      <t>シボウ</t>
    </rPh>
    <rPh sb="47" eb="49">
      <t>フアン</t>
    </rPh>
    <rPh sb="49" eb="50">
      <t>ド</t>
    </rPh>
    <rPh sb="51" eb="53">
      <t>ゾウカ</t>
    </rPh>
    <phoneticPr fontId="1"/>
  </si>
  <si>
    <t>この呪文は、恐らくは敵軍のみならず友軍までも殺害するため、最後の手段としてのみ使用するべきです。詠唱されると、奇妙なヒューという音が空から響き、程なく、隕石の衝突による轟音以外は何も聞こえなくなります。</t>
    <rPh sb="2" eb="4">
      <t>ジュモン</t>
    </rPh>
    <rPh sb="6" eb="7">
      <t>オソ</t>
    </rPh>
    <rPh sb="10" eb="12">
      <t>テキグン</t>
    </rPh>
    <rPh sb="17" eb="19">
      <t>ユウグン</t>
    </rPh>
    <rPh sb="22" eb="24">
      <t>サツガイ</t>
    </rPh>
    <rPh sb="29" eb="31">
      <t>サイゴ</t>
    </rPh>
    <rPh sb="32" eb="34">
      <t>シュダン</t>
    </rPh>
    <rPh sb="39" eb="41">
      <t>シヨウ</t>
    </rPh>
    <rPh sb="48" eb="50">
      <t>エイショウ</t>
    </rPh>
    <rPh sb="55" eb="57">
      <t>キミョウ</t>
    </rPh>
    <rPh sb="64" eb="65">
      <t>オト</t>
    </rPh>
    <rPh sb="66" eb="67">
      <t>ソラ</t>
    </rPh>
    <rPh sb="69" eb="70">
      <t>ヒビ</t>
    </rPh>
    <rPh sb="72" eb="73">
      <t>ホド</t>
    </rPh>
    <rPh sb="76" eb="78">
      <t>インセキ</t>
    </rPh>
    <rPh sb="79" eb="81">
      <t>ショウトツ</t>
    </rPh>
    <rPh sb="84" eb="86">
      <t>ゴウオン</t>
    </rPh>
    <rPh sb="86" eb="88">
      <t>イガイ</t>
    </rPh>
    <rPh sb="89" eb="90">
      <t>ナニ</t>
    </rPh>
    <rPh sb="91" eb="92">
      <t>キ</t>
    </rPh>
    <phoneticPr fontId="1"/>
  </si>
  <si>
    <t>This is a banish spell. With this prayer the priest smites undead beings with the power of his fiery God. A large number of undead beings will take damage and are set on fire unless they manage to resist the banishment.</t>
  </si>
  <si>
    <t>This is a banish spell. With this prayer the priest smites undead beings with the purifying power of his God. A large number of undead beings will take severe damage unless they manage to resist the banishment.</t>
  </si>
  <si>
    <t>This is a banish spell. With this prayer the priest targets undead beings with the Ctonian power of his God. A large number of undead beings will take damage unless they manage to resist the banishment. They might also be pulled into the ground and buried.</t>
  </si>
  <si>
    <t>This is a banish spell. With this prayer the priest releases a wind of memories upon undead beings. A large number of undead beings will take damage unless they manage to resist the banishment. Undead beings with their minds intact are haunted by the memories of their previous lives and their souls are shredded.</t>
  </si>
  <si>
    <t>This is a banish spell. With this prayer the priest calls upon the life giving powers of his God to restore the natural order and destroy undead beings. The prayer will destroy undead beings outright unless they manage to resist the banishment.</t>
  </si>
  <si>
    <t>This is a banish spell. With this prayer the priest targets undead beings with the power of his God. A large number of undead beings will take damage unless they manage to resist the banishment. Undead beings with their minds intact may find themselves unable to resist the decree and act erratically.</t>
  </si>
  <si>
    <t>This is a banish spell. With this prayer the priest smites undead beings with the power of his celestial God. A large number of undead beings will take damage and stop in their tracks unless they manage to resist the banishment.</t>
  </si>
  <si>
    <t>This mighty enchantment enables the caster to project his mind to many distant places at once, via strands of arcane power. While projected, the caster will only be able to sense and affect magic, but this still makes it possible to search for magic sites and enemy mages. The caster will be able to project himself into all provinces that have a friendly Dominion.  Magic sites are more elusive when searching in this way and a very powerful mage is required to find those that are well hidden. Mages are usually able to stay hidden from the projected mind if they have a good magic resistance value. If an Astral mage is found, a battle of the minds will ensue. Only one will leave it with their mind intact. Other mages cannot try to retaliate, but neither do they risk losing their sanity in the process. However, they will be subjected to a minor Mind Burn attack if they are found.  The enchantment lasts until the caster is killed or feebleminded or the enchantment is dispelled.</t>
  </si>
  <si>
    <t>This spell recreates the legendary enchantment of Asgﾃ･rd. The fortress is surrounded by a ring wall of enchanted flames. The flames are able to read the intentions of those who approach and will let friends pass safely through. Flying beings are able to pass over the flames.</t>
  </si>
  <si>
    <t>The caster sculpts eleven statues of lions and enchants them with powerful magic. Ten of them are placed outside the castle walls and the eleventh on the courtyard. Order and prosperity flowers as the lions sentinels protect the inhabitants and guard them from harm. Should the castle be attacked the lions will come to life and attack the besieging army. The lions are magical beings and require magical leadership. Should the lion in the courtyard be destroyed the lions will crumble, unless a mage can take command over the remaining lions.  The enchantment increases the order scale by +1.</t>
  </si>
  <si>
    <t>The war upon the gods is declared. Trembling and cowing in fear false gods sense the rattling of spears forged for the armies the giants. The will of false pretenders withdraw from the might of the giants who gather in ever greater numbers.  Recruitment limit in friendly dominion is increased by +1 and the dominion gains a +2 conflict bonus.</t>
  </si>
  <si>
    <t>Seith is an ancient form of sorcery, reputedly invented by Angerboda. It has been practiced by females of the nation through the ages. Gygjor, vaetti hags and human Seithkonur all have some knowledge of the Seith, but it is the Seithkonur of Utgﾃ･rd that have mastered the art. Seith can be used to spell doom upon a distant target. When cast a single enemy commander in a faraway province is cursed for the rest of his life. However, the price is high, and the Fates will keep the balance. Someone close to the caster will also suffer a curse.</t>
  </si>
  <si>
    <t>この呪文は、帝国の著名な従者の一人をMummyとして蘇生します。Mummyは強力なアンデッドで、生者とアンデッドの両方を指揮できます。</t>
    <rPh sb="2" eb="4">
      <t>ジュモン</t>
    </rPh>
    <rPh sb="6" eb="8">
      <t>テイコク</t>
    </rPh>
    <rPh sb="9" eb="11">
      <t>チョメイ</t>
    </rPh>
    <rPh sb="12" eb="14">
      <t>ジュウシャ</t>
    </rPh>
    <rPh sb="15" eb="17">
      <t>ヒトリ</t>
    </rPh>
    <rPh sb="26" eb="28">
      <t>ソセイ</t>
    </rPh>
    <rPh sb="38" eb="40">
      <t>キョウリョク</t>
    </rPh>
    <rPh sb="48" eb="50">
      <t>ショウジャ</t>
    </rPh>
    <rPh sb="57" eb="59">
      <t>リョウホウ</t>
    </rPh>
    <rPh sb="60" eb="62">
      <t>シキ</t>
    </rPh>
    <phoneticPr fontId="1"/>
  </si>
  <si>
    <t>この音色は小範囲を打ち、そこに居る全てのデーモンを滅ぼします。</t>
    <rPh sb="2" eb="4">
      <t>ネイロ</t>
    </rPh>
    <rPh sb="5" eb="8">
      <t>ショウハンイ</t>
    </rPh>
    <rPh sb="9" eb="10">
      <t>ウ</t>
    </rPh>
    <rPh sb="15" eb="16">
      <t>イ</t>
    </rPh>
    <rPh sb="17" eb="18">
      <t>スベ</t>
    </rPh>
    <rPh sb="25" eb="26">
      <t>ホロ</t>
    </rPh>
    <phoneticPr fontId="1"/>
  </si>
  <si>
    <t>この呪附は、神秘の力の網を用いて、術者がその精神を、複数の遠方の州へ、同時に投射することを可能にします。投射されている間、術者は魔法を感知し、それに影響することしかできませんが、それでもこれは、魔法の地や敵の魔術師を探すことを可能とします。術者は、友好的な支配権にある全ての州へ、自らを投射することができます。この方法で捜索する場合、魔法の地はより見つけ辛く、よく隠されたものを見つけるには、極めて強力な魔術師が必要です。魔術師たちは、彼らが優れた魔法抵抗力を持つならば、投射された精神から、多くの場合は隠れ続けることができます。星の魔術師が発見された場合、精神的な戦いが起こります。ただ一人だけが、その精神を傷付けられずに去ることができます。それ以外の魔術師は反撃を試みることはできませんが、その過程で正気を失う危険を冒すこともありません。しかし、彼らは発見されると弱いMind Burnによる攻撃の対象になります。この呪附は、術者が死ぬか精神薄弱に陥るまで、あるいは呪附自体が解呪されるまで持続します。</t>
    <rPh sb="2" eb="3">
      <t>ジュ</t>
    </rPh>
    <rPh sb="3" eb="4">
      <t>フ</t>
    </rPh>
    <rPh sb="6" eb="8">
      <t>シンピ</t>
    </rPh>
    <rPh sb="9" eb="10">
      <t>チカラ</t>
    </rPh>
    <rPh sb="11" eb="12">
      <t>アミ</t>
    </rPh>
    <rPh sb="13" eb="14">
      <t>モチ</t>
    </rPh>
    <rPh sb="17" eb="18">
      <t>ジュツ</t>
    </rPh>
    <rPh sb="18" eb="19">
      <t>シャ</t>
    </rPh>
    <rPh sb="22" eb="24">
      <t>セイシン</t>
    </rPh>
    <rPh sb="26" eb="28">
      <t>フクスウ</t>
    </rPh>
    <rPh sb="29" eb="31">
      <t>エンポウ</t>
    </rPh>
    <rPh sb="32" eb="33">
      <t>シュウ</t>
    </rPh>
    <rPh sb="35" eb="37">
      <t>ドウジ</t>
    </rPh>
    <rPh sb="38" eb="40">
      <t>トウシャ</t>
    </rPh>
    <rPh sb="45" eb="47">
      <t>カノウ</t>
    </rPh>
    <rPh sb="52" eb="54">
      <t>トウシャ</t>
    </rPh>
    <rPh sb="59" eb="60">
      <t>アイダ</t>
    </rPh>
    <rPh sb="61" eb="62">
      <t>ジュツ</t>
    </rPh>
    <rPh sb="62" eb="63">
      <t>シャ</t>
    </rPh>
    <rPh sb="64" eb="66">
      <t>マホウ</t>
    </rPh>
    <rPh sb="67" eb="69">
      <t>カンチ</t>
    </rPh>
    <rPh sb="74" eb="76">
      <t>エイキョウ</t>
    </rPh>
    <rPh sb="97" eb="99">
      <t>マホウ</t>
    </rPh>
    <rPh sb="100" eb="101">
      <t>チ</t>
    </rPh>
    <rPh sb="102" eb="103">
      <t>テキ</t>
    </rPh>
    <rPh sb="104" eb="107">
      <t>マジュツシ</t>
    </rPh>
    <rPh sb="108" eb="109">
      <t>サガ</t>
    </rPh>
    <rPh sb="113" eb="115">
      <t>カノウ</t>
    </rPh>
    <rPh sb="120" eb="121">
      <t>ジュツ</t>
    </rPh>
    <rPh sb="121" eb="122">
      <t>シャ</t>
    </rPh>
    <rPh sb="124" eb="127">
      <t>ユウコウテキ</t>
    </rPh>
    <rPh sb="128" eb="131">
      <t>シハイケン</t>
    </rPh>
    <rPh sb="134" eb="135">
      <t>スベ</t>
    </rPh>
    <rPh sb="137" eb="138">
      <t>シュウ</t>
    </rPh>
    <rPh sb="140" eb="141">
      <t>ミズカ</t>
    </rPh>
    <rPh sb="143" eb="145">
      <t>トウシャ</t>
    </rPh>
    <rPh sb="157" eb="159">
      <t>ホウホウ</t>
    </rPh>
    <rPh sb="160" eb="162">
      <t>ソウサク</t>
    </rPh>
    <rPh sb="164" eb="166">
      <t>バアイ</t>
    </rPh>
    <rPh sb="167" eb="169">
      <t>マホウ</t>
    </rPh>
    <rPh sb="170" eb="171">
      <t>チ</t>
    </rPh>
    <rPh sb="174" eb="175">
      <t>ミ</t>
    </rPh>
    <rPh sb="177" eb="178">
      <t>ヅラ</t>
    </rPh>
    <rPh sb="182" eb="183">
      <t>カク</t>
    </rPh>
    <rPh sb="189" eb="190">
      <t>ミ</t>
    </rPh>
    <rPh sb="196" eb="197">
      <t>キワ</t>
    </rPh>
    <rPh sb="199" eb="201">
      <t>キョウリョク</t>
    </rPh>
    <rPh sb="202" eb="205">
      <t>マジュツシ</t>
    </rPh>
    <rPh sb="206" eb="208">
      <t>ヒツヨウ</t>
    </rPh>
    <rPh sb="211" eb="214">
      <t>マジュツシ</t>
    </rPh>
    <rPh sb="218" eb="219">
      <t>カレ</t>
    </rPh>
    <rPh sb="221" eb="222">
      <t>スグ</t>
    </rPh>
    <rPh sb="224" eb="226">
      <t>マホウ</t>
    </rPh>
    <rPh sb="226" eb="228">
      <t>テイコウ</t>
    </rPh>
    <rPh sb="228" eb="229">
      <t>リョク</t>
    </rPh>
    <rPh sb="230" eb="231">
      <t>モ</t>
    </rPh>
    <rPh sb="236" eb="238">
      <t>トウシャ</t>
    </rPh>
    <rPh sb="241" eb="243">
      <t>セイシン</t>
    </rPh>
    <rPh sb="252" eb="253">
      <t>カク</t>
    </rPh>
    <rPh sb="254" eb="255">
      <t>ツヅ</t>
    </rPh>
    <rPh sb="265" eb="266">
      <t>ホシ</t>
    </rPh>
    <rPh sb="267" eb="270">
      <t>マジュツシ</t>
    </rPh>
    <rPh sb="271" eb="273">
      <t>ハッケン</t>
    </rPh>
    <rPh sb="276" eb="278">
      <t>バアイ</t>
    </rPh>
    <rPh sb="279" eb="282">
      <t>セイシンテキ</t>
    </rPh>
    <rPh sb="283" eb="284">
      <t>タタカ</t>
    </rPh>
    <rPh sb="286" eb="287">
      <t>オ</t>
    </rPh>
    <rPh sb="294" eb="296">
      <t>ヒトリ</t>
    </rPh>
    <rPh sb="302" eb="304">
      <t>セイシン</t>
    </rPh>
    <rPh sb="305" eb="307">
      <t>キズツ</t>
    </rPh>
    <rPh sb="312" eb="313">
      <t>サ</t>
    </rPh>
    <rPh sb="324" eb="326">
      <t>イガイ</t>
    </rPh>
    <rPh sb="327" eb="330">
      <t>マジュツシ</t>
    </rPh>
    <rPh sb="331" eb="333">
      <t>ハンゲキ</t>
    </rPh>
    <rPh sb="334" eb="335">
      <t>ココロ</t>
    </rPh>
    <rPh sb="349" eb="351">
      <t>カテイ</t>
    </rPh>
    <rPh sb="352" eb="354">
      <t>ショウキ</t>
    </rPh>
    <rPh sb="355" eb="356">
      <t>ウシナ</t>
    </rPh>
    <rPh sb="357" eb="359">
      <t>キケン</t>
    </rPh>
    <rPh sb="360" eb="361">
      <t>オカ</t>
    </rPh>
    <rPh sb="375" eb="376">
      <t>カレ</t>
    </rPh>
    <rPh sb="378" eb="380">
      <t>ハッケン</t>
    </rPh>
    <rPh sb="384" eb="385">
      <t>ヨワ</t>
    </rPh>
    <rPh sb="398" eb="400">
      <t>コウゲキ</t>
    </rPh>
    <rPh sb="401" eb="403">
      <t>タイショウ</t>
    </rPh>
    <rPh sb="411" eb="412">
      <t>ジュ</t>
    </rPh>
    <rPh sb="412" eb="413">
      <t>フ</t>
    </rPh>
    <rPh sb="415" eb="416">
      <t>ジュツ</t>
    </rPh>
    <rPh sb="416" eb="417">
      <t>シャ</t>
    </rPh>
    <rPh sb="418" eb="419">
      <t>シ</t>
    </rPh>
    <rPh sb="421" eb="423">
      <t>セイシン</t>
    </rPh>
    <rPh sb="423" eb="425">
      <t>ハクジャク</t>
    </rPh>
    <rPh sb="426" eb="427">
      <t>オチイ</t>
    </rPh>
    <rPh sb="435" eb="436">
      <t>ジュ</t>
    </rPh>
    <rPh sb="436" eb="437">
      <t>フ</t>
    </rPh>
    <rPh sb="437" eb="439">
      <t>ジタイ</t>
    </rPh>
    <rPh sb="440" eb="442">
      <t>カイジュ</t>
    </rPh>
    <rPh sb="447" eb="449">
      <t>ジゾク</t>
    </rPh>
    <phoneticPr fontId="1"/>
  </si>
  <si>
    <t>錬金術師は、鉱物から金を抽出します。この工程は長い時間を要し、また錬金術師に火の宝石の消費を要求します。追加で消費した宝石一つ毎に、錬金術師は数ポンドの金を得ます。熟練した魔術師は、さらに多くの金を作り出します。</t>
    <rPh sb="0" eb="4">
      <t>レンキンジュツシ</t>
    </rPh>
    <rPh sb="6" eb="8">
      <t>コウブツ</t>
    </rPh>
    <rPh sb="10" eb="11">
      <t>キン</t>
    </rPh>
    <rPh sb="12" eb="14">
      <t>チュウシュツ</t>
    </rPh>
    <rPh sb="20" eb="22">
      <t>コウテイ</t>
    </rPh>
    <rPh sb="23" eb="24">
      <t>ナガ</t>
    </rPh>
    <rPh sb="25" eb="27">
      <t>ジカン</t>
    </rPh>
    <rPh sb="28" eb="29">
      <t>ヨウ</t>
    </rPh>
    <rPh sb="33" eb="37">
      <t>レンキンジュツシ</t>
    </rPh>
    <rPh sb="38" eb="39">
      <t>ヒ</t>
    </rPh>
    <rPh sb="40" eb="42">
      <t>ホウセキ</t>
    </rPh>
    <rPh sb="43" eb="45">
      <t>ショウヒ</t>
    </rPh>
    <rPh sb="46" eb="48">
      <t>ヨウキュウ</t>
    </rPh>
    <rPh sb="52" eb="54">
      <t>ツイカ</t>
    </rPh>
    <rPh sb="55" eb="57">
      <t>ショウヒ</t>
    </rPh>
    <rPh sb="59" eb="61">
      <t>ホウセキ</t>
    </rPh>
    <rPh sb="61" eb="62">
      <t>ヒト</t>
    </rPh>
    <rPh sb="63" eb="64">
      <t>ゴト</t>
    </rPh>
    <rPh sb="66" eb="70">
      <t>レンキンジュツシ</t>
    </rPh>
    <rPh sb="71" eb="72">
      <t>スウ</t>
    </rPh>
    <rPh sb="76" eb="77">
      <t>キン</t>
    </rPh>
    <rPh sb="78" eb="79">
      <t>エ</t>
    </rPh>
    <rPh sb="82" eb="84">
      <t>ジュクレン</t>
    </rPh>
    <rPh sb="86" eb="89">
      <t>マジュツシ</t>
    </rPh>
    <rPh sb="94" eb="95">
      <t>オオ</t>
    </rPh>
    <rPh sb="97" eb="98">
      <t>キン</t>
    </rPh>
    <rPh sb="99" eb="100">
      <t>ツク</t>
    </rPh>
    <rPh sb="101" eb="102">
      <t>ダ</t>
    </rPh>
    <phoneticPr fontId="1"/>
  </si>
  <si>
    <t>充電された肉体が白兵戦で攻撃を受けると、電流が双方の戦闘員を打ちます。この放電から受ける損害は致命的で、いかなる防具による保護もすり抜けます。一度攻撃を受けると、魔術師の肉体は放電され、もし魔術師が生き残ったならば、再び充電される必要があります。</t>
    <rPh sb="0" eb="2">
      <t>ジュウデン</t>
    </rPh>
    <rPh sb="5" eb="7">
      <t>ニクタイ</t>
    </rPh>
    <rPh sb="8" eb="11">
      <t>ハクヘイセン</t>
    </rPh>
    <rPh sb="12" eb="14">
      <t>コウゲキ</t>
    </rPh>
    <rPh sb="15" eb="16">
      <t>ウ</t>
    </rPh>
    <rPh sb="20" eb="22">
      <t>デンリュウ</t>
    </rPh>
    <rPh sb="23" eb="25">
      <t>ソウホウ</t>
    </rPh>
    <rPh sb="26" eb="29">
      <t>セントウイン</t>
    </rPh>
    <rPh sb="30" eb="31">
      <t>ウ</t>
    </rPh>
    <rPh sb="37" eb="39">
      <t>ホウデン</t>
    </rPh>
    <rPh sb="41" eb="42">
      <t>ウ</t>
    </rPh>
    <rPh sb="44" eb="46">
      <t>ソンガイ</t>
    </rPh>
    <rPh sb="47" eb="50">
      <t>チメイテキ</t>
    </rPh>
    <rPh sb="56" eb="58">
      <t>ボウグ</t>
    </rPh>
    <rPh sb="61" eb="63">
      <t>ホゴ</t>
    </rPh>
    <rPh sb="66" eb="67">
      <t>ヌ</t>
    </rPh>
    <rPh sb="71" eb="73">
      <t>イチド</t>
    </rPh>
    <rPh sb="73" eb="75">
      <t>コウゲキ</t>
    </rPh>
    <rPh sb="76" eb="77">
      <t>ウ</t>
    </rPh>
    <rPh sb="81" eb="84">
      <t>マジュツシ</t>
    </rPh>
    <rPh sb="85" eb="87">
      <t>ニクタイ</t>
    </rPh>
    <rPh sb="88" eb="90">
      <t>ホウデン</t>
    </rPh>
    <rPh sb="95" eb="98">
      <t>マジュツシ</t>
    </rPh>
    <rPh sb="99" eb="100">
      <t>イ</t>
    </rPh>
    <rPh sb="101" eb="102">
      <t>ノコ</t>
    </rPh>
    <rPh sb="108" eb="109">
      <t>フタタ</t>
    </rPh>
    <rPh sb="110" eb="112">
      <t>ジュウデン</t>
    </rPh>
    <rPh sb="115" eb="117">
      <t>ヒツヨウ</t>
    </rPh>
    <phoneticPr fontId="1"/>
  </si>
  <si>
    <t>この呪文の影響を受けたものは、射撃精度が向上します。これは、飛び道具や呪文の命中率を向上させます。</t>
    <rPh sb="2" eb="4">
      <t>ジュモン</t>
    </rPh>
    <rPh sb="5" eb="7">
      <t>エイキョウ</t>
    </rPh>
    <rPh sb="8" eb="9">
      <t>ウ</t>
    </rPh>
    <rPh sb="15" eb="17">
      <t>シャゲキ</t>
    </rPh>
    <rPh sb="17" eb="19">
      <t>セイド</t>
    </rPh>
    <rPh sb="20" eb="22">
      <t>コウジョウ</t>
    </rPh>
    <rPh sb="30" eb="31">
      <t>ト</t>
    </rPh>
    <rPh sb="32" eb="34">
      <t>ドウグ</t>
    </rPh>
    <rPh sb="35" eb="37">
      <t>ジュモン</t>
    </rPh>
    <rPh sb="38" eb="40">
      <t>メイチュウ</t>
    </rPh>
    <rPh sb="40" eb="41">
      <t>リツ</t>
    </rPh>
    <rPh sb="42" eb="44">
      <t>コウジョウ</t>
    </rPh>
    <phoneticPr fontId="1"/>
  </si>
  <si>
    <t>幻の枷が、一部のものの足首の周りに形成されます。犠牲者は、枷の魔法を克服するまで、移動や戦闘ができなくなります。</t>
    <rPh sb="0" eb="1">
      <t>マボロシ</t>
    </rPh>
    <rPh sb="2" eb="3">
      <t>カセ</t>
    </rPh>
    <rPh sb="5" eb="7">
      <t>イチブ</t>
    </rPh>
    <rPh sb="11" eb="13">
      <t>アシクビ</t>
    </rPh>
    <rPh sb="14" eb="15">
      <t>マワ</t>
    </rPh>
    <rPh sb="17" eb="19">
      <t>ケイセイ</t>
    </rPh>
    <rPh sb="24" eb="27">
      <t>ギセイシャ</t>
    </rPh>
    <rPh sb="29" eb="30">
      <t>カセ</t>
    </rPh>
    <rPh sb="31" eb="33">
      <t>マホウ</t>
    </rPh>
    <rPh sb="34" eb="36">
      <t>コクフク</t>
    </rPh>
    <rPh sb="41" eb="43">
      <t>イドウ</t>
    </rPh>
    <rPh sb="44" eb="46">
      <t>セントウ</t>
    </rPh>
    <phoneticPr fontId="1"/>
  </si>
  <si>
    <t>術者は自身の手に魔法をかけ、それを最も大きな敵でさえ打ち倒すことができる、ピストンへ変えます。この攻撃はそのラウンドの間だけ持続し、標的となるものは射程内に居なくてはなりません。優れた技能を持つ魔術師は、標的を複数回攻撃します。この呪文の威力は、術者の筋力に応じて向上します。</t>
    <rPh sb="0" eb="1">
      <t>ジュツ</t>
    </rPh>
    <rPh sb="1" eb="2">
      <t>シャ</t>
    </rPh>
    <rPh sb="3" eb="5">
      <t>ジシン</t>
    </rPh>
    <rPh sb="6" eb="7">
      <t>テ</t>
    </rPh>
    <rPh sb="8" eb="10">
      <t>マホウ</t>
    </rPh>
    <rPh sb="17" eb="18">
      <t>モット</t>
    </rPh>
    <rPh sb="19" eb="20">
      <t>オオ</t>
    </rPh>
    <rPh sb="22" eb="23">
      <t>テキ</t>
    </rPh>
    <rPh sb="26" eb="27">
      <t>ウ</t>
    </rPh>
    <rPh sb="28" eb="29">
      <t>タオ</t>
    </rPh>
    <rPh sb="42" eb="43">
      <t>カ</t>
    </rPh>
    <rPh sb="49" eb="51">
      <t>コウゲキ</t>
    </rPh>
    <rPh sb="59" eb="60">
      <t>アイダ</t>
    </rPh>
    <rPh sb="62" eb="64">
      <t>ジゾク</t>
    </rPh>
    <rPh sb="66" eb="68">
      <t>ヒョウテキ</t>
    </rPh>
    <rPh sb="74" eb="76">
      <t>シャテイ</t>
    </rPh>
    <rPh sb="76" eb="77">
      <t>ナイ</t>
    </rPh>
    <rPh sb="78" eb="79">
      <t>イ</t>
    </rPh>
    <rPh sb="89" eb="90">
      <t>スグ</t>
    </rPh>
    <rPh sb="92" eb="94">
      <t>ギノウ</t>
    </rPh>
    <rPh sb="95" eb="96">
      <t>モ</t>
    </rPh>
    <rPh sb="97" eb="100">
      <t>マジュツシ</t>
    </rPh>
    <rPh sb="102" eb="104">
      <t>ヒョウテキ</t>
    </rPh>
    <rPh sb="105" eb="108">
      <t>フクスウカイ</t>
    </rPh>
    <rPh sb="108" eb="110">
      <t>コウゲキ</t>
    </rPh>
    <rPh sb="116" eb="118">
      <t>ジュモン</t>
    </rPh>
    <rPh sb="119" eb="121">
      <t>イリョク</t>
    </rPh>
    <rPh sb="123" eb="124">
      <t>ジュツ</t>
    </rPh>
    <rPh sb="124" eb="125">
      <t>シャ</t>
    </rPh>
    <rPh sb="126" eb="128">
      <t>キンリョク</t>
    </rPh>
    <rPh sb="129" eb="130">
      <t>オウ</t>
    </rPh>
    <rPh sb="132" eb="134">
      <t>コウジョウ</t>
    </rPh>
    <phoneticPr fontId="1"/>
  </si>
  <si>
    <t>魔術師は、単体の敵を飲み込むよう、大地に命令します。標的が影響を受けたならば、彼は抜け出すのに成功するまで、行動できません。</t>
    <rPh sb="0" eb="3">
      <t>マジュツシ</t>
    </rPh>
    <rPh sb="5" eb="7">
      <t>タンタイ</t>
    </rPh>
    <rPh sb="8" eb="9">
      <t>テキ</t>
    </rPh>
    <rPh sb="10" eb="11">
      <t>ノ</t>
    </rPh>
    <rPh sb="12" eb="13">
      <t>コ</t>
    </rPh>
    <rPh sb="17" eb="19">
      <t>ダイチ</t>
    </rPh>
    <rPh sb="20" eb="22">
      <t>メイレイ</t>
    </rPh>
    <rPh sb="26" eb="28">
      <t>ヒョウテキ</t>
    </rPh>
    <rPh sb="29" eb="31">
      <t>エイキョウ</t>
    </rPh>
    <rPh sb="32" eb="33">
      <t>ウ</t>
    </rPh>
    <rPh sb="39" eb="40">
      <t>カレ</t>
    </rPh>
    <rPh sb="41" eb="42">
      <t>ヌ</t>
    </rPh>
    <rPh sb="43" eb="44">
      <t>ダ</t>
    </rPh>
    <rPh sb="47" eb="49">
      <t>セイコウ</t>
    </rPh>
    <rPh sb="54" eb="56">
      <t>コウドウ</t>
    </rPh>
    <phoneticPr fontId="1"/>
  </si>
  <si>
    <t>少数のユニットの筋力を向上させます。</t>
    <rPh sb="0" eb="2">
      <t>ショウスウ</t>
    </rPh>
    <rPh sb="8" eb="10">
      <t>キンリョク</t>
    </rPh>
    <rPh sb="11" eb="13">
      <t>コウジョウ</t>
    </rPh>
    <phoneticPr fontId="1"/>
  </si>
  <si>
    <t>術者の左手は致命的なものになり、触れるもの全てを滅ぼします。この呪文の力は、巨人を殺すにも十分です。</t>
    <rPh sb="24" eb="25">
      <t>ホロ</t>
    </rPh>
    <rPh sb="38" eb="40">
      <t>キョジン</t>
    </rPh>
    <rPh sb="41" eb="42">
      <t>コロ</t>
    </rPh>
    <rPh sb="45" eb="47">
      <t>ジュウブン</t>
    </rPh>
    <phoneticPr fontId="1"/>
  </si>
  <si>
    <t>術者の肉体は乾燥し、あり得ないほどに細く、骸骨のようになります。術者に命中した刺突武器は、より小さな損害を与えます。</t>
    <rPh sb="0" eb="1">
      <t>ジュツ</t>
    </rPh>
    <rPh sb="1" eb="2">
      <t>シャ</t>
    </rPh>
    <rPh sb="3" eb="5">
      <t>ニクタイ</t>
    </rPh>
    <rPh sb="6" eb="8">
      <t>カンソウ</t>
    </rPh>
    <rPh sb="12" eb="13">
      <t>エ</t>
    </rPh>
    <rPh sb="18" eb="19">
      <t>ホソ</t>
    </rPh>
    <rPh sb="21" eb="23">
      <t>ガイコツ</t>
    </rPh>
    <rPh sb="32" eb="33">
      <t>ジュツ</t>
    </rPh>
    <rPh sb="33" eb="34">
      <t>シャ</t>
    </rPh>
    <rPh sb="35" eb="37">
      <t>メイチュウ</t>
    </rPh>
    <rPh sb="39" eb="41">
      <t>シトツ</t>
    </rPh>
    <rPh sb="41" eb="43">
      <t>ブキ</t>
    </rPh>
    <rPh sb="47" eb="48">
      <t>チイ</t>
    </rPh>
    <rPh sb="50" eb="52">
      <t>ソンガイ</t>
    </rPh>
    <rPh sb="53" eb="54">
      <t>アタ</t>
    </rPh>
    <phoneticPr fontId="1"/>
  </si>
  <si>
    <t>この呪文は魔術師に、呪文詠唱と弓術の両方に役立つ、より優れた視力と精度を与えます。</t>
    <rPh sb="2" eb="4">
      <t>ジュモン</t>
    </rPh>
    <rPh sb="5" eb="8">
      <t>マジュツシ</t>
    </rPh>
    <rPh sb="10" eb="12">
      <t>ジュモン</t>
    </rPh>
    <rPh sb="12" eb="14">
      <t>エイショウ</t>
    </rPh>
    <rPh sb="15" eb="17">
      <t>キュウジュツ</t>
    </rPh>
    <rPh sb="18" eb="20">
      <t>リョウホウ</t>
    </rPh>
    <rPh sb="21" eb="23">
      <t>ヤクダ</t>
    </rPh>
    <rPh sb="27" eb="28">
      <t>スグ</t>
    </rPh>
    <rPh sb="30" eb="32">
      <t>シリョク</t>
    </rPh>
    <rPh sb="33" eb="35">
      <t>セイド</t>
    </rPh>
    <rPh sb="36" eb="37">
      <t>アタ</t>
    </rPh>
    <phoneticPr fontId="1"/>
  </si>
  <si>
    <t>標的に触れることにより、魔術師は彼を毒することができます。標的に触れるには、攻撃判定を成功させる必要がありますが、防具はいかなる保護も提供しません。</t>
    <rPh sb="0" eb="2">
      <t>ヒョウテキ</t>
    </rPh>
    <rPh sb="3" eb="4">
      <t>フ</t>
    </rPh>
    <rPh sb="12" eb="15">
      <t>マジュツシ</t>
    </rPh>
    <rPh sb="16" eb="17">
      <t>カレ</t>
    </rPh>
    <rPh sb="18" eb="19">
      <t>ドク</t>
    </rPh>
    <rPh sb="29" eb="31">
      <t>ヒョウテキ</t>
    </rPh>
    <rPh sb="32" eb="33">
      <t>フ</t>
    </rPh>
    <rPh sb="38" eb="40">
      <t>コウゲキ</t>
    </rPh>
    <rPh sb="40" eb="42">
      <t>ハンテイ</t>
    </rPh>
    <rPh sb="43" eb="45">
      <t>セイコウ</t>
    </rPh>
    <rPh sb="48" eb="50">
      <t>ヒツヨウ</t>
    </rPh>
    <rPh sb="57" eb="59">
      <t>ボウグ</t>
    </rPh>
    <rPh sb="64" eb="66">
      <t>ホゴ</t>
    </rPh>
    <rPh sb="67" eb="69">
      <t>テイキョウ</t>
    </rPh>
    <phoneticPr fontId="1"/>
  </si>
  <si>
    <t>この呪文は、術者に毒への完全な免疫を与えます。この呪文は、既に対象に影響している毒を中和することはありません。</t>
    <rPh sb="2" eb="4">
      <t>ジュモン</t>
    </rPh>
    <rPh sb="6" eb="7">
      <t>ジュツ</t>
    </rPh>
    <rPh sb="7" eb="8">
      <t>シャ</t>
    </rPh>
    <rPh sb="9" eb="10">
      <t>ドク</t>
    </rPh>
    <rPh sb="12" eb="14">
      <t>カンゼン</t>
    </rPh>
    <rPh sb="15" eb="17">
      <t>メンエキ</t>
    </rPh>
    <rPh sb="18" eb="19">
      <t>アタ</t>
    </rPh>
    <rPh sb="25" eb="27">
      <t>ジュモン</t>
    </rPh>
    <rPh sb="29" eb="30">
      <t>スデ</t>
    </rPh>
    <rPh sb="31" eb="33">
      <t>タイショウ</t>
    </rPh>
    <rPh sb="34" eb="36">
      <t>エイキョウ</t>
    </rPh>
    <rPh sb="40" eb="41">
      <t>ドク</t>
    </rPh>
    <rPh sb="42" eb="44">
      <t>チュウワ</t>
    </rPh>
    <phoneticPr fontId="1"/>
  </si>
  <si>
    <t>術者は、自身の将来の運命を改変します。彼は、さもなくば彼を殺していたであろう攻撃や魔法を、非常に高い確率で回避できるようになります。幸運は、すでに死んでいるアンデッドや無生物には機能しません。</t>
    <rPh sb="0" eb="1">
      <t>ジュツ</t>
    </rPh>
    <rPh sb="1" eb="2">
      <t>シャ</t>
    </rPh>
    <rPh sb="4" eb="6">
      <t>ジシン</t>
    </rPh>
    <rPh sb="7" eb="9">
      <t>ショウライ</t>
    </rPh>
    <rPh sb="10" eb="12">
      <t>ウンメイ</t>
    </rPh>
    <rPh sb="13" eb="15">
      <t>カイヘン</t>
    </rPh>
    <rPh sb="19" eb="20">
      <t>カレ</t>
    </rPh>
    <rPh sb="27" eb="28">
      <t>カレ</t>
    </rPh>
    <rPh sb="29" eb="30">
      <t>コロ</t>
    </rPh>
    <rPh sb="38" eb="40">
      <t>コウゲキ</t>
    </rPh>
    <rPh sb="41" eb="43">
      <t>マホウ</t>
    </rPh>
    <rPh sb="45" eb="47">
      <t>ヒジョウ</t>
    </rPh>
    <rPh sb="48" eb="49">
      <t>タカ</t>
    </rPh>
    <rPh sb="50" eb="52">
      <t>カクリツ</t>
    </rPh>
    <rPh sb="53" eb="55">
      <t>カイヒ</t>
    </rPh>
    <rPh sb="66" eb="68">
      <t>コウウン</t>
    </rPh>
    <rPh sb="73" eb="74">
      <t>シ</t>
    </rPh>
    <rPh sb="84" eb="87">
      <t>ムセイブツ</t>
    </rPh>
    <rPh sb="89" eb="91">
      <t>キノウ</t>
    </rPh>
    <phoneticPr fontId="1"/>
  </si>
  <si>
    <t>標的となった敵は炎上します。この呪文は敵の防具を無視しますが、必ずしも犠牲者を殺すに十分な威力ではありません。また、雨や雪は炎を非常に早く消してしまいます。</t>
    <rPh sb="0" eb="2">
      <t>ヒョウテキ</t>
    </rPh>
    <rPh sb="6" eb="7">
      <t>テキ</t>
    </rPh>
    <rPh sb="8" eb="10">
      <t>エンジョウ</t>
    </rPh>
    <rPh sb="16" eb="18">
      <t>ジュモン</t>
    </rPh>
    <rPh sb="19" eb="20">
      <t>テキ</t>
    </rPh>
    <rPh sb="21" eb="23">
      <t>ボウグ</t>
    </rPh>
    <rPh sb="24" eb="26">
      <t>ムシ</t>
    </rPh>
    <rPh sb="31" eb="32">
      <t>カナラ</t>
    </rPh>
    <rPh sb="35" eb="38">
      <t>ギセイシャ</t>
    </rPh>
    <rPh sb="39" eb="40">
      <t>コロ</t>
    </rPh>
    <rPh sb="42" eb="44">
      <t>ジュウブン</t>
    </rPh>
    <rPh sb="45" eb="47">
      <t>イリョク</t>
    </rPh>
    <rPh sb="58" eb="59">
      <t>アメ</t>
    </rPh>
    <rPh sb="60" eb="61">
      <t>ユキ</t>
    </rPh>
    <rPh sb="62" eb="63">
      <t>ホノオ</t>
    </rPh>
    <rPh sb="64" eb="66">
      <t>ヒジョウ</t>
    </rPh>
    <rPh sb="67" eb="68">
      <t>ハヤ</t>
    </rPh>
    <rPh sb="69" eb="70">
      <t>ケ</t>
    </rPh>
    <phoneticPr fontId="1"/>
  </si>
  <si>
    <t>幻術士は、敵を攻撃するPhantasmal Warriorを作ります。これらの戦士たちは発作的な動きをし、時には遠くまで移動し、時には全く移動しません。</t>
    <rPh sb="0" eb="2">
      <t>ゲンジュツ</t>
    </rPh>
    <rPh sb="2" eb="3">
      <t>シ</t>
    </rPh>
    <rPh sb="5" eb="6">
      <t>テキ</t>
    </rPh>
    <rPh sb="7" eb="9">
      <t>コウゲキ</t>
    </rPh>
    <rPh sb="30" eb="31">
      <t>ツク</t>
    </rPh>
    <rPh sb="39" eb="41">
      <t>センシ</t>
    </rPh>
    <rPh sb="44" eb="47">
      <t>ホッサテキ</t>
    </rPh>
    <rPh sb="48" eb="49">
      <t>ウゴ</t>
    </rPh>
    <rPh sb="53" eb="54">
      <t>トキ</t>
    </rPh>
    <rPh sb="56" eb="57">
      <t>トオ</t>
    </rPh>
    <rPh sb="60" eb="62">
      <t>イドウ</t>
    </rPh>
    <rPh sb="64" eb="65">
      <t>トキ</t>
    </rPh>
    <rPh sb="67" eb="68">
      <t>マッタ</t>
    </rPh>
    <rPh sb="69" eb="71">
      <t>イドウ</t>
    </rPh>
    <phoneticPr fontId="1"/>
  </si>
  <si>
    <t>この呪文は、術者に火炎への強い耐性を与えます。これはまた、AbysianやSalamanderなどの、炎の生物が持つ熱波も無効化します。</t>
    <rPh sb="2" eb="4">
      <t>ジュモン</t>
    </rPh>
    <rPh sb="6" eb="7">
      <t>ジュツ</t>
    </rPh>
    <rPh sb="7" eb="8">
      <t>シャ</t>
    </rPh>
    <rPh sb="9" eb="11">
      <t>カエン</t>
    </rPh>
    <rPh sb="13" eb="14">
      <t>ツヨ</t>
    </rPh>
    <rPh sb="15" eb="17">
      <t>タイセイ</t>
    </rPh>
    <rPh sb="18" eb="19">
      <t>アタ</t>
    </rPh>
    <rPh sb="51" eb="52">
      <t>ホノオ</t>
    </rPh>
    <rPh sb="53" eb="55">
      <t>セイブツ</t>
    </rPh>
    <rPh sb="56" eb="57">
      <t>モ</t>
    </rPh>
    <rPh sb="58" eb="60">
      <t>ネッパ</t>
    </rPh>
    <rPh sb="61" eb="64">
      <t>ムコウカ</t>
    </rPh>
    <phoneticPr fontId="1"/>
  </si>
  <si>
    <t>この呪文は、術者に冷気への強い耐性を与えます。これはまた、一部のアンデッドが持つ寒波も無効化します。</t>
    <rPh sb="2" eb="4">
      <t>ジュモン</t>
    </rPh>
    <rPh sb="6" eb="7">
      <t>ジュツ</t>
    </rPh>
    <rPh sb="7" eb="8">
      <t>シャ</t>
    </rPh>
    <rPh sb="9" eb="11">
      <t>レイキ</t>
    </rPh>
    <rPh sb="13" eb="14">
      <t>ツヨ</t>
    </rPh>
    <rPh sb="15" eb="17">
      <t>タイセイ</t>
    </rPh>
    <rPh sb="18" eb="19">
      <t>アタ</t>
    </rPh>
    <rPh sb="29" eb="31">
      <t>イチブ</t>
    </rPh>
    <rPh sb="38" eb="39">
      <t>モ</t>
    </rPh>
    <rPh sb="40" eb="42">
      <t>カンパ</t>
    </rPh>
    <rPh sb="43" eb="46">
      <t>ムコウカ</t>
    </rPh>
    <phoneticPr fontId="1"/>
  </si>
  <si>
    <t>Quicknessは、術者の速度を向上させ、彼の攻撃を回避する能力を高めます。加速したものは、ラウンド毎に通常の戦闘行動を二回行えますが、ラウンド毎に二つ以上の呪文を使うことまではできません。</t>
    <rPh sb="11" eb="12">
      <t>ジュツ</t>
    </rPh>
    <rPh sb="12" eb="13">
      <t>シャ</t>
    </rPh>
    <rPh sb="14" eb="16">
      <t>ソクド</t>
    </rPh>
    <rPh sb="17" eb="19">
      <t>コウジョウ</t>
    </rPh>
    <rPh sb="22" eb="23">
      <t>カレ</t>
    </rPh>
    <rPh sb="24" eb="26">
      <t>コウゲキ</t>
    </rPh>
    <rPh sb="27" eb="29">
      <t>カイヒ</t>
    </rPh>
    <rPh sb="31" eb="33">
      <t>ノウリョク</t>
    </rPh>
    <rPh sb="34" eb="35">
      <t>タカ</t>
    </rPh>
    <rPh sb="39" eb="41">
      <t>カソク</t>
    </rPh>
    <rPh sb="51" eb="52">
      <t>ゴト</t>
    </rPh>
    <rPh sb="53" eb="55">
      <t>ツウジョウ</t>
    </rPh>
    <rPh sb="56" eb="58">
      <t>セントウ</t>
    </rPh>
    <rPh sb="58" eb="60">
      <t>コウドウ</t>
    </rPh>
    <rPh sb="61" eb="63">
      <t>ニカイ</t>
    </rPh>
    <rPh sb="63" eb="64">
      <t>オコナ</t>
    </rPh>
    <rPh sb="73" eb="74">
      <t>ゴト</t>
    </rPh>
    <rPh sb="75" eb="76">
      <t>フタ</t>
    </rPh>
    <rPh sb="77" eb="79">
      <t>イジョウ</t>
    </rPh>
    <rPh sb="80" eb="82">
      <t>ジュモン</t>
    </rPh>
    <rPh sb="83" eb="84">
      <t>ツカ</t>
    </rPh>
    <phoneticPr fontId="1"/>
  </si>
  <si>
    <t>魔術師は周囲の水を、彼を危害から護る氷の盾へ変化させます。この盾は、彼の身への攻撃の半分程度を無作為に妨害します。</t>
    <rPh sb="0" eb="3">
      <t>マジュツシ</t>
    </rPh>
    <rPh sb="4" eb="6">
      <t>シュウイ</t>
    </rPh>
    <rPh sb="7" eb="8">
      <t>ミズ</t>
    </rPh>
    <rPh sb="10" eb="11">
      <t>カレ</t>
    </rPh>
    <rPh sb="12" eb="14">
      <t>キガイ</t>
    </rPh>
    <rPh sb="16" eb="17">
      <t>マモ</t>
    </rPh>
    <rPh sb="18" eb="19">
      <t>コオリ</t>
    </rPh>
    <rPh sb="20" eb="21">
      <t>タテ</t>
    </rPh>
    <rPh sb="22" eb="24">
      <t>ヘンカ</t>
    </rPh>
    <rPh sb="31" eb="32">
      <t>タテ</t>
    </rPh>
    <rPh sb="34" eb="35">
      <t>カレ</t>
    </rPh>
    <rPh sb="36" eb="37">
      <t>ミ</t>
    </rPh>
    <rPh sb="39" eb="41">
      <t>コウゲキ</t>
    </rPh>
    <rPh sb="42" eb="44">
      <t>ハンブン</t>
    </rPh>
    <rPh sb="44" eb="46">
      <t>テイド</t>
    </rPh>
    <rPh sb="47" eb="50">
      <t>ムサクイ</t>
    </rPh>
    <rPh sb="51" eb="53">
      <t>ボウガイ</t>
    </rPh>
    <phoneticPr fontId="1"/>
  </si>
  <si>
    <t>この呪文は、術者に電撃への強い耐性を与えます。</t>
    <rPh sb="2" eb="4">
      <t>ジュモン</t>
    </rPh>
    <rPh sb="6" eb="7">
      <t>ジュツ</t>
    </rPh>
    <rPh sb="7" eb="8">
      <t>シャ</t>
    </rPh>
    <rPh sb="9" eb="11">
      <t>デンゲキ</t>
    </rPh>
    <rPh sb="13" eb="14">
      <t>ツヨ</t>
    </rPh>
    <rPh sb="15" eb="17">
      <t>タイセイ</t>
    </rPh>
    <rPh sb="18" eb="19">
      <t>アタ</t>
    </rPh>
    <phoneticPr fontId="1"/>
  </si>
  <si>
    <t>錬金術師は、卑金属を貴金属へと変換します。この工程は長い時間を要し、また錬金術師に地の宝石の消費を要求します。追加で消費した宝石一つ毎に、錬金術師は数ポンドの金を得ます。熟練した魔術師は、さらに多くの金を作り出します。</t>
    <rPh sb="0" eb="4">
      <t>レンキンジュツシ</t>
    </rPh>
    <rPh sb="6" eb="9">
      <t>ヒキンゾク</t>
    </rPh>
    <rPh sb="10" eb="13">
      <t>キキンゾク</t>
    </rPh>
    <rPh sb="15" eb="17">
      <t>ヘンカン</t>
    </rPh>
    <rPh sb="23" eb="25">
      <t>コウテイ</t>
    </rPh>
    <rPh sb="26" eb="27">
      <t>ナガ</t>
    </rPh>
    <rPh sb="28" eb="30">
      <t>ジカン</t>
    </rPh>
    <rPh sb="31" eb="32">
      <t>ヨウ</t>
    </rPh>
    <rPh sb="36" eb="40">
      <t>レンキンジュツシ</t>
    </rPh>
    <rPh sb="41" eb="42">
      <t>チ</t>
    </rPh>
    <rPh sb="43" eb="45">
      <t>ホウセキ</t>
    </rPh>
    <rPh sb="46" eb="48">
      <t>ショウヒ</t>
    </rPh>
    <rPh sb="49" eb="51">
      <t>ヨウキュウ</t>
    </rPh>
    <rPh sb="55" eb="57">
      <t>ツイカ</t>
    </rPh>
    <rPh sb="58" eb="60">
      <t>ショウヒ</t>
    </rPh>
    <rPh sb="62" eb="64">
      <t>ホウセキ</t>
    </rPh>
    <rPh sb="64" eb="65">
      <t>ヒト</t>
    </rPh>
    <rPh sb="66" eb="67">
      <t>ゴト</t>
    </rPh>
    <rPh sb="69" eb="73">
      <t>レンキンジュツシ</t>
    </rPh>
    <rPh sb="74" eb="75">
      <t>スウ</t>
    </rPh>
    <rPh sb="79" eb="80">
      <t>キン</t>
    </rPh>
    <rPh sb="81" eb="82">
      <t>エ</t>
    </rPh>
    <rPh sb="85" eb="87">
      <t>ジュクレン</t>
    </rPh>
    <rPh sb="89" eb="92">
      <t>マジュツシ</t>
    </rPh>
    <rPh sb="97" eb="98">
      <t>オオ</t>
    </rPh>
    <rPh sb="100" eb="101">
      <t>キン</t>
    </rPh>
    <rPh sb="102" eb="103">
      <t>ツク</t>
    </rPh>
    <rPh sb="104" eb="105">
      <t>ダ</t>
    </rPh>
    <phoneticPr fontId="1"/>
  </si>
  <si>
    <t>術者の皮膚は、未加工の樹皮のようなものに変化します。これは術者を武器に対し強くしますが、火には弱くなります。</t>
    <rPh sb="0" eb="1">
      <t>ジュツ</t>
    </rPh>
    <rPh sb="1" eb="2">
      <t>シャ</t>
    </rPh>
    <rPh sb="3" eb="5">
      <t>ヒフ</t>
    </rPh>
    <rPh sb="7" eb="10">
      <t>ミカコウ</t>
    </rPh>
    <rPh sb="11" eb="13">
      <t>ジュヒ</t>
    </rPh>
    <rPh sb="20" eb="22">
      <t>ヘンカ</t>
    </rPh>
    <rPh sb="29" eb="30">
      <t>ジュツ</t>
    </rPh>
    <rPh sb="30" eb="31">
      <t>シャ</t>
    </rPh>
    <rPh sb="32" eb="34">
      <t>ブキ</t>
    </rPh>
    <rPh sb="35" eb="36">
      <t>タイ</t>
    </rPh>
    <rPh sb="37" eb="38">
      <t>ツヨ</t>
    </rPh>
    <rPh sb="44" eb="45">
      <t>ヒ</t>
    </rPh>
    <rPh sb="47" eb="48">
      <t>ヨワ</t>
    </rPh>
    <phoneticPr fontId="1"/>
  </si>
  <si>
    <t>術者の皮膚は、未加工の石のようなものに変化します。副作用として、術者は冷気から更なる損害を被ります。</t>
    <rPh sb="11" eb="12">
      <t>イシ</t>
    </rPh>
    <rPh sb="25" eb="28">
      <t>フクサヨウ</t>
    </rPh>
    <rPh sb="32" eb="33">
      <t>ジュツ</t>
    </rPh>
    <rPh sb="33" eb="34">
      <t>シャ</t>
    </rPh>
    <rPh sb="35" eb="37">
      <t>レイキ</t>
    </rPh>
    <rPh sb="39" eb="40">
      <t>サラ</t>
    </rPh>
    <rPh sb="42" eb="44">
      <t>ソンガイ</t>
    </rPh>
    <rPh sb="45" eb="46">
      <t>コウム</t>
    </rPh>
    <phoneticPr fontId="1"/>
  </si>
  <si>
    <t>標的を防具と盾を、ほぼ完全に破壊します。魔法の防具は、この呪文の影響に抵抗するでしょう。</t>
    <rPh sb="0" eb="2">
      <t>ヒョウテキ</t>
    </rPh>
    <rPh sb="3" eb="5">
      <t>ボウグ</t>
    </rPh>
    <rPh sb="6" eb="7">
      <t>タテ</t>
    </rPh>
    <rPh sb="11" eb="13">
      <t>カンゼン</t>
    </rPh>
    <rPh sb="14" eb="16">
      <t>ハカイ</t>
    </rPh>
    <rPh sb="20" eb="22">
      <t>マホウ</t>
    </rPh>
    <rPh sb="23" eb="25">
      <t>ボウグ</t>
    </rPh>
    <rPh sb="29" eb="31">
      <t>ジュモン</t>
    </rPh>
    <rPh sb="32" eb="34">
      <t>エイキョウ</t>
    </rPh>
    <rPh sb="35" eb="37">
      <t>テイコウ</t>
    </rPh>
    <phoneticPr fontId="1"/>
  </si>
  <si>
    <t>標的となった兵士たちは、地面に沈み始めます。影響を受けた兵士は、地面から抜け出すために苦闘せねばなりません。その苦闘の間、彼らは移動も攻撃もできません。</t>
    <rPh sb="0" eb="2">
      <t>ヒョウテキ</t>
    </rPh>
    <rPh sb="6" eb="8">
      <t>ヘイシ</t>
    </rPh>
    <rPh sb="12" eb="14">
      <t>ジメン</t>
    </rPh>
    <rPh sb="15" eb="16">
      <t>シズ</t>
    </rPh>
    <rPh sb="17" eb="18">
      <t>ハジ</t>
    </rPh>
    <rPh sb="22" eb="24">
      <t>エイキョウ</t>
    </rPh>
    <rPh sb="25" eb="26">
      <t>ウ</t>
    </rPh>
    <rPh sb="28" eb="30">
      <t>ヘイシ</t>
    </rPh>
    <rPh sb="32" eb="34">
      <t>ジメン</t>
    </rPh>
    <rPh sb="36" eb="37">
      <t>ヌ</t>
    </rPh>
    <rPh sb="38" eb="39">
      <t>ダ</t>
    </rPh>
    <rPh sb="43" eb="45">
      <t>クトウ</t>
    </rPh>
    <rPh sb="56" eb="58">
      <t>クトウ</t>
    </rPh>
    <rPh sb="59" eb="60">
      <t>アイダ</t>
    </rPh>
    <rPh sb="61" eb="62">
      <t>カレ</t>
    </rPh>
    <rPh sb="64" eb="66">
      <t>イドウ</t>
    </rPh>
    <rPh sb="67" eb="69">
      <t>コウゲキ</t>
    </rPh>
    <phoneticPr fontId="1"/>
  </si>
  <si>
    <t>術者は自らの将来の運命を改変します。Twist Fateは、この呪文に守られたものに対して成功した最初の攻撃を無効化します。</t>
    <rPh sb="0" eb="1">
      <t>ジュツ</t>
    </rPh>
    <rPh sb="1" eb="2">
      <t>シャ</t>
    </rPh>
    <rPh sb="3" eb="4">
      <t>ミズカ</t>
    </rPh>
    <rPh sb="6" eb="8">
      <t>ショウライ</t>
    </rPh>
    <rPh sb="9" eb="11">
      <t>ウンメイ</t>
    </rPh>
    <rPh sb="12" eb="14">
      <t>カイヘン</t>
    </rPh>
    <rPh sb="32" eb="34">
      <t>ジュモン</t>
    </rPh>
    <rPh sb="35" eb="36">
      <t>マモ</t>
    </rPh>
    <rPh sb="42" eb="43">
      <t>タイ</t>
    </rPh>
    <rPh sb="45" eb="47">
      <t>セイコウ</t>
    </rPh>
    <rPh sb="49" eb="51">
      <t>サイショ</t>
    </rPh>
    <rPh sb="52" eb="54">
      <t>コウゲキ</t>
    </rPh>
    <rPh sb="55" eb="58">
      <t>ムコウカ</t>
    </rPh>
    <phoneticPr fontId="1"/>
  </si>
  <si>
    <t>魔術師は、標的の生命力を傷付け、彼を永久的に弱体化させます。</t>
    <rPh sb="0" eb="3">
      <t>マジュツシ</t>
    </rPh>
    <rPh sb="5" eb="7">
      <t>ヒョウテキ</t>
    </rPh>
    <rPh sb="8" eb="11">
      <t>セイメイリョク</t>
    </rPh>
    <rPh sb="12" eb="14">
      <t>キズツ</t>
    </rPh>
    <rPh sb="16" eb="17">
      <t>カレ</t>
    </rPh>
    <rPh sb="18" eb="21">
      <t>エイキュウテキ</t>
    </rPh>
    <rPh sb="22" eb="25">
      <t>ジャクタイカ</t>
    </rPh>
    <phoneticPr fontId="1"/>
  </si>
  <si>
    <t>術者は少数の兵士の将来の運命を改変します。Cheat Fateは、この呪文に守られたものに対して成功した最初の攻撃を無効化します。</t>
    <rPh sb="0" eb="1">
      <t>ジュツ</t>
    </rPh>
    <rPh sb="1" eb="2">
      <t>シャ</t>
    </rPh>
    <rPh sb="3" eb="5">
      <t>ショウスウ</t>
    </rPh>
    <rPh sb="6" eb="8">
      <t>ヘイシ</t>
    </rPh>
    <rPh sb="9" eb="11">
      <t>ショウライ</t>
    </rPh>
    <rPh sb="12" eb="14">
      <t>ウンメイ</t>
    </rPh>
    <rPh sb="15" eb="17">
      <t>カイヘン</t>
    </rPh>
    <rPh sb="35" eb="37">
      <t>ジュモン</t>
    </rPh>
    <rPh sb="38" eb="39">
      <t>マモ</t>
    </rPh>
    <rPh sb="45" eb="46">
      <t>タイ</t>
    </rPh>
    <rPh sb="48" eb="50">
      <t>セイコウ</t>
    </rPh>
    <rPh sb="52" eb="54">
      <t>サイショ</t>
    </rPh>
    <rPh sb="55" eb="57">
      <t>コウゲキ</t>
    </rPh>
    <rPh sb="58" eb="61">
      <t>ムコウカ</t>
    </rPh>
    <phoneticPr fontId="1"/>
  </si>
  <si>
    <t>少数の兵士は、戦闘が終わるまで、魔法的に巨大化されます。巨大化した兵士は、大きさ、HP、そして筋力が向上します。</t>
    <rPh sb="0" eb="2">
      <t>ショウスウ</t>
    </rPh>
    <rPh sb="3" eb="5">
      <t>ヘイシ</t>
    </rPh>
    <rPh sb="7" eb="9">
      <t>セントウ</t>
    </rPh>
    <rPh sb="10" eb="11">
      <t>オ</t>
    </rPh>
    <rPh sb="16" eb="18">
      <t>マホウ</t>
    </rPh>
    <rPh sb="18" eb="19">
      <t>テキ</t>
    </rPh>
    <rPh sb="20" eb="23">
      <t>キョダイカ</t>
    </rPh>
    <rPh sb="28" eb="31">
      <t>キョダイカ</t>
    </rPh>
    <rPh sb="33" eb="35">
      <t>ヘイシ</t>
    </rPh>
    <rPh sb="37" eb="38">
      <t>オオ</t>
    </rPh>
    <rPh sb="47" eb="49">
      <t>キンリョク</t>
    </rPh>
    <rPh sb="50" eb="52">
      <t>コウジョウ</t>
    </rPh>
    <phoneticPr fontId="1"/>
  </si>
  <si>
    <t>術者は、白熱した炎を噴き上げ、射程内に居るもの全てを酷く焼き焦がします。防具はこの炎に対し、限定的な保護しか提供しません。術者が保護されていない限り、この呪文は彼自身をも焼き尽くします。</t>
    <rPh sb="0" eb="1">
      <t>ジュツ</t>
    </rPh>
    <rPh sb="1" eb="2">
      <t>シャ</t>
    </rPh>
    <rPh sb="4" eb="6">
      <t>ハクネツ</t>
    </rPh>
    <rPh sb="8" eb="9">
      <t>ホノオ</t>
    </rPh>
    <rPh sb="10" eb="11">
      <t>フ</t>
    </rPh>
    <rPh sb="12" eb="13">
      <t>ア</t>
    </rPh>
    <rPh sb="15" eb="17">
      <t>シャテイ</t>
    </rPh>
    <rPh sb="17" eb="18">
      <t>ナイ</t>
    </rPh>
    <rPh sb="19" eb="20">
      <t>イ</t>
    </rPh>
    <rPh sb="23" eb="24">
      <t>スベ</t>
    </rPh>
    <rPh sb="26" eb="27">
      <t>ヒド</t>
    </rPh>
    <rPh sb="28" eb="29">
      <t>ヤ</t>
    </rPh>
    <rPh sb="30" eb="31">
      <t>コ</t>
    </rPh>
    <rPh sb="36" eb="38">
      <t>ボウグ</t>
    </rPh>
    <rPh sb="41" eb="42">
      <t>ホノオ</t>
    </rPh>
    <rPh sb="43" eb="44">
      <t>タイ</t>
    </rPh>
    <rPh sb="46" eb="49">
      <t>ゲンテイテキ</t>
    </rPh>
    <rPh sb="50" eb="52">
      <t>ホゴ</t>
    </rPh>
    <rPh sb="54" eb="56">
      <t>テイキョウ</t>
    </rPh>
    <rPh sb="61" eb="62">
      <t>ジュツ</t>
    </rPh>
    <rPh sb="62" eb="63">
      <t>シャ</t>
    </rPh>
    <rPh sb="64" eb="66">
      <t>ホゴ</t>
    </rPh>
    <rPh sb="72" eb="73">
      <t>カギ</t>
    </rPh>
    <rPh sb="77" eb="79">
      <t>ジュモン</t>
    </rPh>
    <rPh sb="80" eb="83">
      <t>カレジシン</t>
    </rPh>
    <rPh sb="85" eb="86">
      <t>ヤ</t>
    </rPh>
    <rPh sb="87" eb="88">
      <t>ツ</t>
    </rPh>
    <phoneticPr fontId="1"/>
  </si>
  <si>
    <t>この呪文は術者に、アンデッドの戦士に攻撃された際の反撃手段を提供します。魔術師が殺されると、その身体から光の雨が放射され、周囲の全てのアンデッドを焼き焦がします。Inner Sunの呪文は儀式であり、魔術師が殺されるときまで持続します。</t>
    <rPh sb="2" eb="4">
      <t>ジュモン</t>
    </rPh>
    <rPh sb="5" eb="6">
      <t>ジュツ</t>
    </rPh>
    <rPh sb="6" eb="7">
      <t>シャ</t>
    </rPh>
    <rPh sb="15" eb="17">
      <t>センシ</t>
    </rPh>
    <rPh sb="18" eb="20">
      <t>コウゲキ</t>
    </rPh>
    <rPh sb="23" eb="24">
      <t>サイ</t>
    </rPh>
    <rPh sb="25" eb="27">
      <t>ハンゲキ</t>
    </rPh>
    <rPh sb="27" eb="29">
      <t>シュダン</t>
    </rPh>
    <rPh sb="30" eb="32">
      <t>テイキョウ</t>
    </rPh>
    <rPh sb="36" eb="39">
      <t>マジュツシ</t>
    </rPh>
    <rPh sb="40" eb="41">
      <t>コロ</t>
    </rPh>
    <rPh sb="48" eb="50">
      <t>カラダ</t>
    </rPh>
    <rPh sb="52" eb="53">
      <t>ヒカリ</t>
    </rPh>
    <rPh sb="54" eb="55">
      <t>アメ</t>
    </rPh>
    <rPh sb="56" eb="58">
      <t>ホウシャ</t>
    </rPh>
    <rPh sb="61" eb="63">
      <t>シュウイ</t>
    </rPh>
    <rPh sb="64" eb="65">
      <t>スベ</t>
    </rPh>
    <rPh sb="73" eb="74">
      <t>ヤ</t>
    </rPh>
    <rPh sb="75" eb="76">
      <t>コ</t>
    </rPh>
    <rPh sb="91" eb="93">
      <t>ジュモン</t>
    </rPh>
    <rPh sb="94" eb="96">
      <t>ギシキ</t>
    </rPh>
    <rPh sb="100" eb="103">
      <t>マジュツシ</t>
    </rPh>
    <rPh sb="104" eb="105">
      <t>コロ</t>
    </rPh>
    <rPh sb="112" eb="114">
      <t>ジゾク</t>
    </rPh>
    <phoneticPr fontId="1"/>
  </si>
  <si>
    <t>魔術師の肉体は、霧になります。魔術師の肉体を構成する霧への攻撃は、魔術師にごく僅かな被害しか与えません。このMistformは、魔術師が並外れた威力で、あるいは魔法の武器で攻撃されると終了します。</t>
    <rPh sb="0" eb="3">
      <t>マジュツシ</t>
    </rPh>
    <rPh sb="4" eb="6">
      <t>ニクタイ</t>
    </rPh>
    <rPh sb="8" eb="9">
      <t>キリ</t>
    </rPh>
    <rPh sb="15" eb="18">
      <t>マジュツシ</t>
    </rPh>
    <rPh sb="19" eb="21">
      <t>ニクタイ</t>
    </rPh>
    <rPh sb="22" eb="24">
      <t>コウセイ</t>
    </rPh>
    <rPh sb="26" eb="27">
      <t>キリ</t>
    </rPh>
    <rPh sb="29" eb="31">
      <t>コウゲキ</t>
    </rPh>
    <rPh sb="33" eb="36">
      <t>マジュツシ</t>
    </rPh>
    <rPh sb="39" eb="40">
      <t>ワズ</t>
    </rPh>
    <rPh sb="42" eb="44">
      <t>ヒガイ</t>
    </rPh>
    <rPh sb="46" eb="47">
      <t>アタ</t>
    </rPh>
    <rPh sb="64" eb="67">
      <t>マジュツシ</t>
    </rPh>
    <rPh sb="68" eb="70">
      <t>ナミハズ</t>
    </rPh>
    <rPh sb="72" eb="74">
      <t>イリョク</t>
    </rPh>
    <rPh sb="80" eb="82">
      <t>マホウ</t>
    </rPh>
    <rPh sb="83" eb="85">
      <t>ブキ</t>
    </rPh>
    <rPh sb="86" eb="88">
      <t>コウゲキ</t>
    </rPh>
    <rPh sb="92" eb="94">
      <t>シュウリョウ</t>
    </rPh>
    <phoneticPr fontId="1"/>
  </si>
  <si>
    <t>幻術士は、敵を攻撃する二体のPhantasmal Wolfを作ります。</t>
    <rPh sb="0" eb="2">
      <t>ゲンジュツ</t>
    </rPh>
    <rPh sb="2" eb="3">
      <t>シ</t>
    </rPh>
    <rPh sb="5" eb="6">
      <t>テキ</t>
    </rPh>
    <rPh sb="7" eb="9">
      <t>コウゲキ</t>
    </rPh>
    <rPh sb="11" eb="13">
      <t>ニタイ</t>
    </rPh>
    <rPh sb="30" eb="31">
      <t>ツク</t>
    </rPh>
    <phoneticPr fontId="1"/>
  </si>
  <si>
    <t>術者は敵を凍結させます。凍結されたユニットは減速し、毎ラウンド疲労に苦しみます。</t>
    <rPh sb="0" eb="1">
      <t>ジュツ</t>
    </rPh>
    <rPh sb="1" eb="2">
      <t>シャ</t>
    </rPh>
    <rPh sb="3" eb="4">
      <t>テキ</t>
    </rPh>
    <rPh sb="5" eb="7">
      <t>トウケツ</t>
    </rPh>
    <rPh sb="12" eb="14">
      <t>トウケツ</t>
    </rPh>
    <rPh sb="22" eb="24">
      <t>ゲンソク</t>
    </rPh>
    <rPh sb="26" eb="27">
      <t>マイ</t>
    </rPh>
    <rPh sb="31" eb="33">
      <t>ヒロウ</t>
    </rPh>
    <rPh sb="34" eb="35">
      <t>クル</t>
    </rPh>
    <phoneticPr fontId="1"/>
  </si>
  <si>
    <t>術者の皮膚は、硬い金属のようなものに変化します。副作用として、術者は電撃から更なる損害を被ります。</t>
    <rPh sb="7" eb="8">
      <t>カタ</t>
    </rPh>
    <rPh sb="9" eb="11">
      <t>キンゾク</t>
    </rPh>
    <rPh sb="34" eb="36">
      <t>デンゲキ</t>
    </rPh>
    <phoneticPr fontId="1"/>
  </si>
  <si>
    <t>この呪文はBarkskinの呪文と同様に機能しますが、これは範囲内の全員に作用し、長い距離を取って詠唱できます。</t>
    <rPh sb="2" eb="4">
      <t>ジュモン</t>
    </rPh>
    <rPh sb="14" eb="16">
      <t>ジュモン</t>
    </rPh>
    <rPh sb="17" eb="19">
      <t>ドウヨウ</t>
    </rPh>
    <rPh sb="20" eb="22">
      <t>キノウ</t>
    </rPh>
    <rPh sb="30" eb="33">
      <t>ハンイナイ</t>
    </rPh>
    <rPh sb="34" eb="36">
      <t>ゼンイン</t>
    </rPh>
    <rPh sb="37" eb="39">
      <t>サヨウ</t>
    </rPh>
    <rPh sb="41" eb="42">
      <t>ナガ</t>
    </rPh>
    <rPh sb="43" eb="45">
      <t>キョリ</t>
    </rPh>
    <rPh sb="46" eb="47">
      <t>ト</t>
    </rPh>
    <rPh sb="49" eb="51">
      <t>エイショウ</t>
    </rPh>
    <phoneticPr fontId="1"/>
  </si>
  <si>
    <t>術者は、少数の兵士の身体を、魔法の苔で覆います。この苔は高い確率で、あらゆる攻撃に対する追加の保護を提供します。もし苔が攻撃を無害化しきれなかった場合、それは爆発して毒の雲となり、保護は終了します。</t>
    <rPh sb="0" eb="1">
      <t>ジュツ</t>
    </rPh>
    <rPh sb="1" eb="2">
      <t>シャ</t>
    </rPh>
    <rPh sb="4" eb="6">
      <t>ショウスウ</t>
    </rPh>
    <rPh sb="7" eb="9">
      <t>ヘイシ</t>
    </rPh>
    <rPh sb="10" eb="12">
      <t>カラダ</t>
    </rPh>
    <rPh sb="14" eb="16">
      <t>マホウ</t>
    </rPh>
    <rPh sb="17" eb="18">
      <t>コケ</t>
    </rPh>
    <rPh sb="19" eb="20">
      <t>オオ</t>
    </rPh>
    <rPh sb="26" eb="27">
      <t>コケ</t>
    </rPh>
    <rPh sb="28" eb="29">
      <t>タカ</t>
    </rPh>
    <rPh sb="30" eb="32">
      <t>カクリツ</t>
    </rPh>
    <rPh sb="38" eb="40">
      <t>コウゲキ</t>
    </rPh>
    <rPh sb="41" eb="42">
      <t>タイ</t>
    </rPh>
    <rPh sb="44" eb="46">
      <t>ツイカ</t>
    </rPh>
    <rPh sb="47" eb="49">
      <t>ホゴ</t>
    </rPh>
    <rPh sb="50" eb="52">
      <t>テイキョウ</t>
    </rPh>
    <rPh sb="58" eb="59">
      <t>コケ</t>
    </rPh>
    <rPh sb="60" eb="62">
      <t>コウゲキ</t>
    </rPh>
    <rPh sb="63" eb="66">
      <t>ムガイカ</t>
    </rPh>
    <rPh sb="73" eb="75">
      <t>バアイ</t>
    </rPh>
    <rPh sb="79" eb="81">
      <t>バクハツ</t>
    </rPh>
    <rPh sb="83" eb="84">
      <t>ドク</t>
    </rPh>
    <rPh sb="85" eb="86">
      <t>クモ</t>
    </rPh>
    <rPh sb="90" eb="92">
      <t>ホゴ</t>
    </rPh>
    <rPh sb="93" eb="95">
      <t>シュウリョウ</t>
    </rPh>
    <phoneticPr fontId="1"/>
  </si>
  <si>
    <t>術者は、近くに居る一部の兵士の、将来の運命を改変します。影響を受けたものたちは、さもなくば彼らを殺していたであろう攻撃や魔法を、非常に高い確率で回避できるようになります。幸運は、すでに死んでいるアンデッドや無生物には機能しません。</t>
    <rPh sb="0" eb="1">
      <t>ジュツ</t>
    </rPh>
    <rPh sb="1" eb="2">
      <t>シャ</t>
    </rPh>
    <rPh sb="4" eb="5">
      <t>チカ</t>
    </rPh>
    <rPh sb="7" eb="8">
      <t>イ</t>
    </rPh>
    <rPh sb="9" eb="11">
      <t>イチブ</t>
    </rPh>
    <rPh sb="12" eb="14">
      <t>ヘイシ</t>
    </rPh>
    <rPh sb="16" eb="18">
      <t>ショウライ</t>
    </rPh>
    <rPh sb="19" eb="21">
      <t>ウンメイ</t>
    </rPh>
    <rPh sb="22" eb="24">
      <t>カイヘン</t>
    </rPh>
    <rPh sb="28" eb="30">
      <t>エイキョウ</t>
    </rPh>
    <rPh sb="31" eb="32">
      <t>ウ</t>
    </rPh>
    <phoneticPr fontId="1"/>
  </si>
  <si>
    <t>全ての味方が、より正確な射撃を行えるようにします。</t>
    <rPh sb="0" eb="1">
      <t>スベ</t>
    </rPh>
    <rPh sb="3" eb="5">
      <t>ミカタ</t>
    </rPh>
    <rPh sb="9" eb="11">
      <t>セイカク</t>
    </rPh>
    <rPh sb="12" eb="14">
      <t>シャゲキ</t>
    </rPh>
    <rPh sb="15" eb="16">
      <t>オコナ</t>
    </rPh>
    <phoneticPr fontId="1"/>
  </si>
  <si>
    <t>術者は、自らを半液状の存在へと変化させます。物理的手段で彼を傷付けるのは非常に困難になり、また傷が永久的な障害となることも滅多にありません。副作用として、術者は筋力と行動速度を幾らか失います。</t>
    <rPh sb="0" eb="1">
      <t>ジュツ</t>
    </rPh>
    <rPh sb="1" eb="2">
      <t>シャ</t>
    </rPh>
    <rPh sb="4" eb="5">
      <t>ミズカ</t>
    </rPh>
    <rPh sb="7" eb="8">
      <t>ハン</t>
    </rPh>
    <rPh sb="8" eb="10">
      <t>エキジョウ</t>
    </rPh>
    <rPh sb="11" eb="13">
      <t>ソンザイ</t>
    </rPh>
    <rPh sb="15" eb="17">
      <t>ヘンカ</t>
    </rPh>
    <rPh sb="22" eb="25">
      <t>ブツリテキ</t>
    </rPh>
    <rPh sb="25" eb="27">
      <t>シュダン</t>
    </rPh>
    <rPh sb="28" eb="29">
      <t>カレ</t>
    </rPh>
    <rPh sb="30" eb="32">
      <t>キズツ</t>
    </rPh>
    <rPh sb="36" eb="38">
      <t>ヒジョウ</t>
    </rPh>
    <rPh sb="39" eb="41">
      <t>コンナン</t>
    </rPh>
    <rPh sb="47" eb="48">
      <t>キズ</t>
    </rPh>
    <rPh sb="49" eb="52">
      <t>エイキュウテキ</t>
    </rPh>
    <rPh sb="53" eb="55">
      <t>ショウガイ</t>
    </rPh>
    <rPh sb="61" eb="63">
      <t>メッタ</t>
    </rPh>
    <rPh sb="70" eb="73">
      <t>フクサヨウ</t>
    </rPh>
    <rPh sb="77" eb="78">
      <t>ジュツ</t>
    </rPh>
    <rPh sb="78" eb="79">
      <t>シャ</t>
    </rPh>
    <rPh sb="80" eb="82">
      <t>キンリョク</t>
    </rPh>
    <rPh sb="83" eb="85">
      <t>コウドウ</t>
    </rPh>
    <rPh sb="85" eb="87">
      <t>ソクド</t>
    </rPh>
    <rPh sb="88" eb="89">
      <t>イク</t>
    </rPh>
    <rPh sb="91" eb="92">
      <t>ウシナ</t>
    </rPh>
    <phoneticPr fontId="1"/>
  </si>
  <si>
    <t>Quicknessは、術者の速度を向上させ、彼の攻撃を回避する能力を高めます。加速したものは、ラウンド毎に通常の戦闘行動を二回行えますが、ラウンド毎に二つ以上の呪文を使うことまではできません。</t>
    <phoneticPr fontId="1"/>
  </si>
  <si>
    <t>この呪文は、少数の敵集団を減速させます。減速したものは、移動、攻撃、呪文詠唱の際に二倍の時間を要します。この効果は、戦闘が終わるまで持続します。</t>
    <rPh sb="2" eb="4">
      <t>ジュモン</t>
    </rPh>
    <rPh sb="6" eb="8">
      <t>ショウスウ</t>
    </rPh>
    <rPh sb="9" eb="10">
      <t>テキ</t>
    </rPh>
    <rPh sb="10" eb="12">
      <t>シュウダン</t>
    </rPh>
    <rPh sb="13" eb="15">
      <t>ゲンソク</t>
    </rPh>
    <rPh sb="20" eb="22">
      <t>ゲンソク</t>
    </rPh>
    <rPh sb="28" eb="30">
      <t>イドウ</t>
    </rPh>
    <rPh sb="31" eb="33">
      <t>コウゲキ</t>
    </rPh>
    <rPh sb="34" eb="36">
      <t>ジュモン</t>
    </rPh>
    <rPh sb="36" eb="38">
      <t>エイショウ</t>
    </rPh>
    <rPh sb="39" eb="40">
      <t>サイ</t>
    </rPh>
    <rPh sb="41" eb="43">
      <t>ニバイ</t>
    </rPh>
    <rPh sb="44" eb="46">
      <t>ジカン</t>
    </rPh>
    <rPh sb="47" eb="48">
      <t>ヨウ</t>
    </rPh>
    <rPh sb="54" eb="56">
      <t>コウカ</t>
    </rPh>
    <rPh sb="58" eb="60">
      <t>セントウ</t>
    </rPh>
    <rPh sb="61" eb="62">
      <t>オ</t>
    </rPh>
    <rPh sb="66" eb="68">
      <t>ジゾク</t>
    </rPh>
    <phoneticPr fontId="1"/>
  </si>
  <si>
    <t>術者は、一部の敵の周囲の水を氷に変えます。閉じ込められた標的は、攻撃からは保護されますが、移動や自衛のためには、まず脱出しなければなりません。閉じ込められている間、彼らは凍え、疲労に苦しみます。</t>
    <rPh sb="0" eb="1">
      <t>ジュツ</t>
    </rPh>
    <rPh sb="1" eb="2">
      <t>シャ</t>
    </rPh>
    <rPh sb="4" eb="6">
      <t>イチブ</t>
    </rPh>
    <rPh sb="7" eb="8">
      <t>テキ</t>
    </rPh>
    <rPh sb="9" eb="11">
      <t>シュウイ</t>
    </rPh>
    <rPh sb="12" eb="13">
      <t>ミズ</t>
    </rPh>
    <rPh sb="14" eb="15">
      <t>コオリ</t>
    </rPh>
    <rPh sb="16" eb="17">
      <t>カ</t>
    </rPh>
    <rPh sb="21" eb="22">
      <t>ト</t>
    </rPh>
    <rPh sb="23" eb="24">
      <t>コ</t>
    </rPh>
    <rPh sb="28" eb="30">
      <t>ヒョウテキ</t>
    </rPh>
    <rPh sb="32" eb="34">
      <t>コウゲキ</t>
    </rPh>
    <rPh sb="37" eb="39">
      <t>ホゴ</t>
    </rPh>
    <rPh sb="45" eb="47">
      <t>イドウ</t>
    </rPh>
    <rPh sb="48" eb="50">
      <t>ジエイ</t>
    </rPh>
    <rPh sb="58" eb="60">
      <t>ダッシュツ</t>
    </rPh>
    <rPh sb="71" eb="72">
      <t>ト</t>
    </rPh>
    <rPh sb="73" eb="74">
      <t>コ</t>
    </rPh>
    <rPh sb="80" eb="81">
      <t>アイダ</t>
    </rPh>
    <rPh sb="82" eb="83">
      <t>カレ</t>
    </rPh>
    <rPh sb="85" eb="86">
      <t>コゴ</t>
    </rPh>
    <rPh sb="88" eb="90">
      <t>ヒロウ</t>
    </rPh>
    <rPh sb="91" eb="92">
      <t>クル</t>
    </rPh>
    <phoneticPr fontId="1"/>
  </si>
  <si>
    <t>術者は、遠方の州を急激な気温の低下で苦しめます。魔術師は好きな州を標的にでき、影響を受けたものは、誰がこの呪文をかけたのかを知ることはありません。</t>
    <rPh sb="15" eb="17">
      <t>テイカ</t>
    </rPh>
    <phoneticPr fontId="1"/>
  </si>
  <si>
    <t>術者の肉体は地の魔法に鍛えられ、物理的損傷と火炎に対し強くなります。</t>
    <rPh sb="0" eb="1">
      <t>ジュツ</t>
    </rPh>
    <rPh sb="1" eb="2">
      <t>シャ</t>
    </rPh>
    <rPh sb="3" eb="5">
      <t>ニクタイ</t>
    </rPh>
    <rPh sb="6" eb="7">
      <t>チ</t>
    </rPh>
    <rPh sb="8" eb="10">
      <t>マホウ</t>
    </rPh>
    <rPh sb="11" eb="12">
      <t>キタ</t>
    </rPh>
    <rPh sb="16" eb="19">
      <t>ブツリテキ</t>
    </rPh>
    <rPh sb="19" eb="21">
      <t>ソンショウ</t>
    </rPh>
    <rPh sb="22" eb="24">
      <t>カエン</t>
    </rPh>
    <rPh sb="25" eb="26">
      <t>タイ</t>
    </rPh>
    <rPh sb="27" eb="28">
      <t>ツヨ</t>
    </rPh>
    <phoneticPr fontId="1"/>
  </si>
  <si>
    <t>一部の兵士の鎧は破壊され、ガラクタの山となって地面に落ちます。魔法の防具がこの呪文の影響を受ける可能性は、格段に低くなります。</t>
    <rPh sb="0" eb="2">
      <t>イチブ</t>
    </rPh>
    <rPh sb="3" eb="5">
      <t>ヘイシ</t>
    </rPh>
    <rPh sb="6" eb="7">
      <t>ヨロイ</t>
    </rPh>
    <rPh sb="8" eb="10">
      <t>ハカイ</t>
    </rPh>
    <rPh sb="18" eb="19">
      <t>ヤマ</t>
    </rPh>
    <rPh sb="23" eb="25">
      <t>ジメン</t>
    </rPh>
    <rPh sb="26" eb="27">
      <t>オ</t>
    </rPh>
    <rPh sb="31" eb="33">
      <t>マホウ</t>
    </rPh>
    <rPh sb="34" eb="36">
      <t>ボウグ</t>
    </rPh>
    <rPh sb="39" eb="41">
      <t>ジュモン</t>
    </rPh>
    <rPh sb="42" eb="44">
      <t>エイキョウ</t>
    </rPh>
    <rPh sb="45" eb="46">
      <t>ウ</t>
    </rPh>
    <rPh sb="48" eb="51">
      <t>カノウセイ</t>
    </rPh>
    <rPh sb="53" eb="55">
      <t>カクダン</t>
    </rPh>
    <rPh sb="56" eb="57">
      <t>ヒク</t>
    </rPh>
    <phoneticPr fontId="1"/>
  </si>
  <si>
    <t>術者は敵軍を、大地と石の重みで苦しめます。影響を受けた敵は過酷な負荷をかけられ、移動はより遅く、辛いものになります。攻撃速度は影響を受けませんが、しかしながら戦闘行為はさらに辛く、軽装の兵士にさえ手に余るものとなり得ます。この呪いは、戦闘が終わるまで持続します。</t>
    <rPh sb="0" eb="1">
      <t>ジュツ</t>
    </rPh>
    <rPh sb="1" eb="2">
      <t>シャ</t>
    </rPh>
    <rPh sb="3" eb="5">
      <t>テキグン</t>
    </rPh>
    <rPh sb="7" eb="9">
      <t>ダイチ</t>
    </rPh>
    <rPh sb="10" eb="11">
      <t>イシ</t>
    </rPh>
    <rPh sb="12" eb="13">
      <t>オモ</t>
    </rPh>
    <rPh sb="15" eb="16">
      <t>クル</t>
    </rPh>
    <rPh sb="21" eb="23">
      <t>エイキョウ</t>
    </rPh>
    <rPh sb="24" eb="25">
      <t>ウ</t>
    </rPh>
    <rPh sb="27" eb="28">
      <t>テキ</t>
    </rPh>
    <rPh sb="29" eb="31">
      <t>カコク</t>
    </rPh>
    <rPh sb="32" eb="34">
      <t>フカ</t>
    </rPh>
    <rPh sb="40" eb="42">
      <t>イドウ</t>
    </rPh>
    <rPh sb="45" eb="46">
      <t>オソ</t>
    </rPh>
    <rPh sb="48" eb="49">
      <t>ツラ</t>
    </rPh>
    <rPh sb="58" eb="60">
      <t>コウゲキ</t>
    </rPh>
    <rPh sb="60" eb="62">
      <t>ソクド</t>
    </rPh>
    <rPh sb="63" eb="65">
      <t>エイキョウ</t>
    </rPh>
    <rPh sb="66" eb="67">
      <t>ウ</t>
    </rPh>
    <rPh sb="79" eb="81">
      <t>セントウ</t>
    </rPh>
    <rPh sb="81" eb="83">
      <t>コウイ</t>
    </rPh>
    <rPh sb="87" eb="88">
      <t>ツラ</t>
    </rPh>
    <rPh sb="90" eb="92">
      <t>ケイソウ</t>
    </rPh>
    <rPh sb="93" eb="95">
      <t>ヘイシ</t>
    </rPh>
    <rPh sb="98" eb="99">
      <t>テ</t>
    </rPh>
    <rPh sb="100" eb="101">
      <t>アマ</t>
    </rPh>
    <rPh sb="107" eb="108">
      <t>エ</t>
    </rPh>
    <rPh sb="113" eb="114">
      <t>ノロ</t>
    </rPh>
    <rPh sb="117" eb="119">
      <t>セントウ</t>
    </rPh>
    <rPh sb="120" eb="121">
      <t>オ</t>
    </rPh>
    <rPh sb="125" eb="127">
      <t>ジゾク</t>
    </rPh>
    <phoneticPr fontId="1"/>
  </si>
  <si>
    <t>術者は、遠方の州に胴枯病を解き放ちます。住民の5%は死に、不安が増加し、さらに80ポンドの金が、飢えたものたちを養うために必要とされます。</t>
    <rPh sb="0" eb="1">
      <t>ジュツ</t>
    </rPh>
    <rPh sb="1" eb="2">
      <t>シャ</t>
    </rPh>
    <rPh sb="4" eb="6">
      <t>エンポウ</t>
    </rPh>
    <rPh sb="7" eb="8">
      <t>シュウ</t>
    </rPh>
    <rPh sb="9" eb="10">
      <t>ドウ</t>
    </rPh>
    <rPh sb="10" eb="11">
      <t>ガレ</t>
    </rPh>
    <rPh sb="11" eb="12">
      <t>ビョウ</t>
    </rPh>
    <rPh sb="13" eb="14">
      <t>ト</t>
    </rPh>
    <rPh sb="15" eb="16">
      <t>ハナ</t>
    </rPh>
    <rPh sb="20" eb="22">
      <t>ジュウミン</t>
    </rPh>
    <rPh sb="26" eb="27">
      <t>シ</t>
    </rPh>
    <rPh sb="29" eb="31">
      <t>フアン</t>
    </rPh>
    <rPh sb="32" eb="34">
      <t>ゾウカ</t>
    </rPh>
    <rPh sb="45" eb="46">
      <t>キン</t>
    </rPh>
    <rPh sb="48" eb="49">
      <t>ウ</t>
    </rPh>
    <rPh sb="56" eb="57">
      <t>ヤシナ</t>
    </rPh>
    <rPh sb="61" eb="63">
      <t>ヒツヨウ</t>
    </rPh>
    <phoneticPr fontId="1"/>
  </si>
  <si>
    <t>降霊術士は、遠方の州に居る約20体のものに、不死の呪いをかけます。犠牲者はGhoulと化し、降霊術士に仕えます。</t>
    <rPh sb="0" eb="2">
      <t>コウレイ</t>
    </rPh>
    <rPh sb="2" eb="3">
      <t>ジュツ</t>
    </rPh>
    <rPh sb="3" eb="4">
      <t>シ</t>
    </rPh>
    <rPh sb="6" eb="8">
      <t>エンポウ</t>
    </rPh>
    <rPh sb="9" eb="10">
      <t>シュウ</t>
    </rPh>
    <rPh sb="11" eb="12">
      <t>イ</t>
    </rPh>
    <rPh sb="13" eb="14">
      <t>ヤク</t>
    </rPh>
    <rPh sb="16" eb="17">
      <t>タイ</t>
    </rPh>
    <rPh sb="22" eb="24">
      <t>フシ</t>
    </rPh>
    <rPh sb="25" eb="26">
      <t>ノロ</t>
    </rPh>
    <rPh sb="33" eb="36">
      <t>ギセイシャ</t>
    </rPh>
    <rPh sb="43" eb="44">
      <t>カ</t>
    </rPh>
    <rPh sb="46" eb="48">
      <t>コウレイ</t>
    </rPh>
    <rPh sb="48" eb="49">
      <t>ジュツ</t>
    </rPh>
    <rPh sb="49" eb="50">
      <t>シ</t>
    </rPh>
    <rPh sb="51" eb="52">
      <t>ツカ</t>
    </rPh>
    <phoneticPr fontId="1"/>
  </si>
  <si>
    <t>火炎、冷気、電撃への耐性を高めます。</t>
    <rPh sb="0" eb="2">
      <t>カエン</t>
    </rPh>
    <rPh sb="3" eb="5">
      <t>レイキ</t>
    </rPh>
    <rPh sb="6" eb="8">
      <t>デンゲキ</t>
    </rPh>
    <rPh sb="10" eb="12">
      <t>タイセイ</t>
    </rPh>
    <rPh sb="13" eb="14">
      <t>タカ</t>
    </rPh>
    <phoneticPr fontId="1"/>
  </si>
  <si>
    <t>術者は、幾らかの昆虫や爬虫類を召喚し、変化させます。この巨大化された昆虫たちは、非常に危険な存在というわけではありませんが、間違いなく彼らが襲う相手を煩わせます。水中で詠唱された場合、海老や小さな魚が代わりに現れます。</t>
    <rPh sb="0" eb="1">
      <t>ジュツ</t>
    </rPh>
    <rPh sb="1" eb="2">
      <t>シャ</t>
    </rPh>
    <rPh sb="4" eb="5">
      <t>イク</t>
    </rPh>
    <rPh sb="8" eb="10">
      <t>コンチュウ</t>
    </rPh>
    <rPh sb="11" eb="14">
      <t>ハチュウルイ</t>
    </rPh>
    <rPh sb="15" eb="17">
      <t>ショウカン</t>
    </rPh>
    <rPh sb="19" eb="21">
      <t>ヘンカ</t>
    </rPh>
    <rPh sb="28" eb="31">
      <t>キョダイカ</t>
    </rPh>
    <rPh sb="34" eb="36">
      <t>コンチュウ</t>
    </rPh>
    <rPh sb="40" eb="42">
      <t>ヒジョウ</t>
    </rPh>
    <rPh sb="43" eb="45">
      <t>キケン</t>
    </rPh>
    <rPh sb="46" eb="48">
      <t>ソンザイ</t>
    </rPh>
    <rPh sb="62" eb="64">
      <t>マチガ</t>
    </rPh>
    <rPh sb="67" eb="68">
      <t>カレ</t>
    </rPh>
    <rPh sb="70" eb="71">
      <t>オソ</t>
    </rPh>
    <rPh sb="72" eb="74">
      <t>アイテ</t>
    </rPh>
    <rPh sb="75" eb="76">
      <t>ワズラ</t>
    </rPh>
    <rPh sb="81" eb="83">
      <t>スイチュウ</t>
    </rPh>
    <rPh sb="84" eb="86">
      <t>エイショウ</t>
    </rPh>
    <rPh sb="89" eb="91">
      <t>バアイ</t>
    </rPh>
    <rPh sb="92" eb="94">
      <t>エビ</t>
    </rPh>
    <rPh sb="95" eb="96">
      <t>チイ</t>
    </rPh>
    <rPh sb="98" eb="99">
      <t>サカナ</t>
    </rPh>
    <rPh sb="100" eb="101">
      <t>カ</t>
    </rPh>
    <rPh sb="104" eb="105">
      <t>アラワ</t>
    </rPh>
    <phoneticPr fontId="1"/>
  </si>
  <si>
    <t>対象の身体は、霞んで透き通ったものになります。対象は障害物をすり抜けることができ、また魔法的でない武器は、多くの場合、彼らの身体を傷付けることなく、ただ通り抜けます。</t>
    <rPh sb="0" eb="2">
      <t>タイショウ</t>
    </rPh>
    <rPh sb="3" eb="5">
      <t>カラダ</t>
    </rPh>
    <rPh sb="7" eb="8">
      <t>カス</t>
    </rPh>
    <rPh sb="10" eb="11">
      <t>ス</t>
    </rPh>
    <rPh sb="12" eb="13">
      <t>トオ</t>
    </rPh>
    <rPh sb="23" eb="25">
      <t>タイショウ</t>
    </rPh>
    <rPh sb="26" eb="29">
      <t>ショウガイブツ</t>
    </rPh>
    <rPh sb="32" eb="33">
      <t>ヌ</t>
    </rPh>
    <rPh sb="43" eb="45">
      <t>マホウ</t>
    </rPh>
    <rPh sb="45" eb="46">
      <t>テキ</t>
    </rPh>
    <rPh sb="49" eb="51">
      <t>ブキ</t>
    </rPh>
    <rPh sb="53" eb="54">
      <t>オオ</t>
    </rPh>
    <rPh sb="56" eb="58">
      <t>バアイ</t>
    </rPh>
    <rPh sb="59" eb="60">
      <t>カレ</t>
    </rPh>
    <rPh sb="62" eb="64">
      <t>カラダ</t>
    </rPh>
    <rPh sb="65" eb="67">
      <t>キズツ</t>
    </rPh>
    <rPh sb="76" eb="77">
      <t>トオ</t>
    </rPh>
    <rPh sb="78" eb="79">
      <t>ヌ</t>
    </rPh>
    <phoneticPr fontId="1"/>
  </si>
  <si>
    <t>術者は自らの皮膚を冥界の水に浸し、物理的損傷をほぼ受け付けなくします。生物だけがこの呪文の影響を受けられます。</t>
    <rPh sb="0" eb="1">
      <t>ジュツ</t>
    </rPh>
    <rPh sb="1" eb="2">
      <t>シャ</t>
    </rPh>
    <rPh sb="3" eb="4">
      <t>ミズカ</t>
    </rPh>
    <rPh sb="6" eb="8">
      <t>ヒフ</t>
    </rPh>
    <rPh sb="9" eb="11">
      <t>メイカイ</t>
    </rPh>
    <rPh sb="12" eb="13">
      <t>ミズ</t>
    </rPh>
    <rPh sb="14" eb="15">
      <t>ヒタ</t>
    </rPh>
    <rPh sb="17" eb="20">
      <t>ブツリテキ</t>
    </rPh>
    <rPh sb="20" eb="22">
      <t>ソンショウ</t>
    </rPh>
    <rPh sb="25" eb="26">
      <t>ウ</t>
    </rPh>
    <rPh sb="27" eb="28">
      <t>ツ</t>
    </rPh>
    <rPh sb="35" eb="37">
      <t>セイブツ</t>
    </rPh>
    <rPh sb="42" eb="44">
      <t>ジュモン</t>
    </rPh>
    <rPh sb="45" eb="47">
      <t>エイキョウ</t>
    </rPh>
    <rPh sb="48" eb="49">
      <t>ウ</t>
    </rPh>
    <phoneticPr fontId="1"/>
  </si>
  <si>
    <t>少数の兵士は、残る生涯に渡って縮められます。縮められたものは、大きさ、筋力、HPが低下します。副作用として、防御技能は向上します。</t>
    <rPh sb="0" eb="2">
      <t>ショウスウ</t>
    </rPh>
    <rPh sb="3" eb="5">
      <t>ヘイシ</t>
    </rPh>
    <rPh sb="7" eb="8">
      <t>ノコ</t>
    </rPh>
    <rPh sb="9" eb="11">
      <t>ショウガイ</t>
    </rPh>
    <rPh sb="12" eb="13">
      <t>ワタ</t>
    </rPh>
    <rPh sb="15" eb="16">
      <t>チヂ</t>
    </rPh>
    <rPh sb="22" eb="23">
      <t>チヂ</t>
    </rPh>
    <rPh sb="31" eb="32">
      <t>オオ</t>
    </rPh>
    <rPh sb="35" eb="37">
      <t>キンリョク</t>
    </rPh>
    <rPh sb="41" eb="43">
      <t>テイカ</t>
    </rPh>
    <rPh sb="47" eb="50">
      <t>フクサヨウ</t>
    </rPh>
    <rPh sb="54" eb="56">
      <t>ボウギョ</t>
    </rPh>
    <rPh sb="56" eb="58">
      <t>ギノウ</t>
    </rPh>
    <rPh sb="59" eb="61">
      <t>コウジョウ</t>
    </rPh>
    <phoneticPr fontId="1"/>
  </si>
  <si>
    <t>錬金術師は、火の宝石を金に変えます。追加で消費した宝石一つ毎に、錬金術師は数ポンドの金を得ます。熟練した魔術師は、さらに多くの金を作り出します。</t>
    <rPh sb="0" eb="4">
      <t>レンキンジュツシ</t>
    </rPh>
    <rPh sb="6" eb="7">
      <t>ヒ</t>
    </rPh>
    <rPh sb="8" eb="10">
      <t>ホウセキ</t>
    </rPh>
    <rPh sb="11" eb="12">
      <t>キン</t>
    </rPh>
    <rPh sb="13" eb="14">
      <t>カ</t>
    </rPh>
    <phoneticPr fontId="1"/>
  </si>
  <si>
    <t>錬金術師は、地の宝石を貴金属へと変えます。追加で消費した宝石一つ毎に、錬金術師は数ポンドの金を得ます。熟練した魔術師は、さらに多くの金を作り出します。</t>
    <rPh sb="0" eb="4">
      <t>レンキンジュツシ</t>
    </rPh>
    <rPh sb="6" eb="7">
      <t>チ</t>
    </rPh>
    <rPh sb="8" eb="10">
      <t>ホウセキ</t>
    </rPh>
    <rPh sb="11" eb="14">
      <t>キキンゾク</t>
    </rPh>
    <rPh sb="16" eb="17">
      <t>カ</t>
    </rPh>
    <phoneticPr fontId="1"/>
  </si>
  <si>
    <t>この呪文は、対象に冷気への強い耐性を与えます。これはまた、一部のアンデッドが持つ寒波も無効化します。</t>
    <rPh sb="6" eb="8">
      <t>タイショウ</t>
    </rPh>
    <phoneticPr fontId="1"/>
  </si>
  <si>
    <t>単一の標的は、その内側から炎に焼き尽くされます。防具はこの呪文に対して役立ちません。これは遠く離れた相手を標的にでき、またこれは水中でも機能する、数少ない火の呪文の一つです。</t>
    <rPh sb="0" eb="2">
      <t>タンイツ</t>
    </rPh>
    <rPh sb="3" eb="5">
      <t>ヒョウテキ</t>
    </rPh>
    <rPh sb="9" eb="11">
      <t>ウチガワ</t>
    </rPh>
    <rPh sb="13" eb="14">
      <t>ホノオ</t>
    </rPh>
    <rPh sb="15" eb="16">
      <t>ヤ</t>
    </rPh>
    <rPh sb="17" eb="18">
      <t>ツ</t>
    </rPh>
    <rPh sb="24" eb="26">
      <t>ボウグ</t>
    </rPh>
    <rPh sb="29" eb="31">
      <t>ジュモン</t>
    </rPh>
    <rPh sb="32" eb="33">
      <t>タイ</t>
    </rPh>
    <rPh sb="35" eb="37">
      <t>ヤクダ</t>
    </rPh>
    <rPh sb="45" eb="46">
      <t>トオ</t>
    </rPh>
    <rPh sb="47" eb="48">
      <t>ハナ</t>
    </rPh>
    <rPh sb="50" eb="52">
      <t>アイテ</t>
    </rPh>
    <rPh sb="53" eb="55">
      <t>ヒョウテキ</t>
    </rPh>
    <rPh sb="64" eb="66">
      <t>スイチュウ</t>
    </rPh>
    <rPh sb="68" eb="70">
      <t>キノウ</t>
    </rPh>
    <rPh sb="73" eb="74">
      <t>カズ</t>
    </rPh>
    <rPh sb="74" eb="75">
      <t>スク</t>
    </rPh>
    <rPh sb="77" eb="78">
      <t>ヒ</t>
    </rPh>
    <rPh sb="79" eb="81">
      <t>ジュモン</t>
    </rPh>
    <rPh sb="82" eb="83">
      <t>ヒト</t>
    </rPh>
    <phoneticPr fontId="1"/>
  </si>
  <si>
    <t>この呪文は暫時の間、そして限定的な地域において、太陽を覆い隠します。これは戦場を夜のように暗くするに十分で、暗視能力を持たないもの全てを弱体化させます。</t>
    <rPh sb="2" eb="4">
      <t>ジュモン</t>
    </rPh>
    <rPh sb="5" eb="7">
      <t>ザンジ</t>
    </rPh>
    <rPh sb="8" eb="9">
      <t>アイダ</t>
    </rPh>
    <rPh sb="13" eb="16">
      <t>ゲンテイテキ</t>
    </rPh>
    <rPh sb="17" eb="19">
      <t>チイキ</t>
    </rPh>
    <rPh sb="24" eb="26">
      <t>タイヨウ</t>
    </rPh>
    <rPh sb="27" eb="28">
      <t>オオ</t>
    </rPh>
    <rPh sb="29" eb="30">
      <t>カク</t>
    </rPh>
    <rPh sb="37" eb="39">
      <t>センジョウ</t>
    </rPh>
    <rPh sb="40" eb="41">
      <t>ヨル</t>
    </rPh>
    <rPh sb="45" eb="46">
      <t>クラ</t>
    </rPh>
    <rPh sb="50" eb="52">
      <t>ジュウブン</t>
    </rPh>
    <rPh sb="54" eb="56">
      <t>アンシ</t>
    </rPh>
    <rPh sb="56" eb="58">
      <t>ノウリョク</t>
    </rPh>
    <rPh sb="59" eb="60">
      <t>モ</t>
    </rPh>
    <rPh sb="65" eb="66">
      <t>スベ</t>
    </rPh>
    <rPh sb="68" eb="71">
      <t>ジャクタイカ</t>
    </rPh>
    <phoneticPr fontId="1"/>
  </si>
  <si>
    <t>幻術士は、Phantasmal Warriorの軍を丸ごと作り出します。この幻像は敵を攻撃しますが、時折予測不能な動きをします。</t>
    <rPh sb="0" eb="2">
      <t>ゲンジュツ</t>
    </rPh>
    <rPh sb="2" eb="3">
      <t>シ</t>
    </rPh>
    <rPh sb="24" eb="25">
      <t>グン</t>
    </rPh>
    <rPh sb="26" eb="27">
      <t>マル</t>
    </rPh>
    <rPh sb="29" eb="30">
      <t>ツク</t>
    </rPh>
    <rPh sb="31" eb="32">
      <t>ダ</t>
    </rPh>
    <rPh sb="38" eb="40">
      <t>ゲンゾウ</t>
    </rPh>
    <rPh sb="41" eb="42">
      <t>テキ</t>
    </rPh>
    <rPh sb="43" eb="45">
      <t>コウゲキ</t>
    </rPh>
    <rPh sb="50" eb="52">
      <t>トキオリ</t>
    </rPh>
    <rPh sb="52" eb="54">
      <t>ヨソク</t>
    </rPh>
    <rPh sb="54" eb="56">
      <t>フノウ</t>
    </rPh>
    <rPh sb="57" eb="58">
      <t>ウゴ</t>
    </rPh>
    <phoneticPr fontId="1"/>
  </si>
  <si>
    <t>この呪文は、対象に火炎への強い耐性を与えます。これはまた、AbysianやSalamanderなどの、炎の生物が持つ熱波も無効化します。</t>
    <rPh sb="6" eb="8">
      <t>タイショウ</t>
    </rPh>
    <phoneticPr fontId="1"/>
  </si>
  <si>
    <t>この呪文の影響を受けた標的は溶け、すぐに溶解し、速やかで確実な死に至ります。霊的な存在は、この呪文へのほぼ完全な免疫を持ちます。</t>
    <rPh sb="2" eb="4">
      <t>ジュモン</t>
    </rPh>
    <rPh sb="5" eb="7">
      <t>エイキョウ</t>
    </rPh>
    <rPh sb="8" eb="9">
      <t>ウ</t>
    </rPh>
    <rPh sb="11" eb="13">
      <t>ヒョウテキ</t>
    </rPh>
    <rPh sb="14" eb="15">
      <t>ト</t>
    </rPh>
    <rPh sb="20" eb="22">
      <t>ヨウカイ</t>
    </rPh>
    <rPh sb="24" eb="25">
      <t>スミ</t>
    </rPh>
    <rPh sb="28" eb="30">
      <t>カクジツ</t>
    </rPh>
    <rPh sb="31" eb="32">
      <t>シ</t>
    </rPh>
    <rPh sb="33" eb="34">
      <t>イタ</t>
    </rPh>
    <rPh sb="38" eb="40">
      <t>レイテキ</t>
    </rPh>
    <rPh sb="41" eb="43">
      <t>ソンザイ</t>
    </rPh>
    <rPh sb="47" eb="49">
      <t>ジュモン</t>
    </rPh>
    <rPh sb="53" eb="55">
      <t>カンゼン</t>
    </rPh>
    <rPh sb="56" eb="58">
      <t>メンエキ</t>
    </rPh>
    <rPh sb="59" eb="60">
      <t>モ</t>
    </rPh>
    <phoneticPr fontId="1"/>
  </si>
  <si>
    <t>この呪文は、対象に電撃への強い耐性を与えます。</t>
    <rPh sb="6" eb="8">
      <t>タイショウ</t>
    </rPh>
    <phoneticPr fontId="1"/>
  </si>
  <si>
    <t>大地が激しく上下し、岩の牙を持つ大顎が開くと、その地域に立っていた不運なものたちを飲み込みます。これを生き延びたものは地面に一部埋もれ、動けなくなります。</t>
    <rPh sb="0" eb="2">
      <t>ダイチ</t>
    </rPh>
    <rPh sb="3" eb="4">
      <t>ハゲ</t>
    </rPh>
    <rPh sb="6" eb="8">
      <t>ジョウゲ</t>
    </rPh>
    <rPh sb="10" eb="11">
      <t>イワ</t>
    </rPh>
    <rPh sb="12" eb="13">
      <t>キバ</t>
    </rPh>
    <rPh sb="14" eb="15">
      <t>モ</t>
    </rPh>
    <rPh sb="16" eb="17">
      <t>オオ</t>
    </rPh>
    <rPh sb="17" eb="18">
      <t>アゴ</t>
    </rPh>
    <rPh sb="19" eb="20">
      <t>ヒラ</t>
    </rPh>
    <rPh sb="25" eb="27">
      <t>チイキ</t>
    </rPh>
    <rPh sb="28" eb="29">
      <t>タ</t>
    </rPh>
    <rPh sb="33" eb="35">
      <t>フウン</t>
    </rPh>
    <rPh sb="41" eb="42">
      <t>ノ</t>
    </rPh>
    <rPh sb="43" eb="44">
      <t>コ</t>
    </rPh>
    <rPh sb="51" eb="52">
      <t>イ</t>
    </rPh>
    <rPh sb="53" eb="54">
      <t>ノ</t>
    </rPh>
    <rPh sb="59" eb="61">
      <t>ジメン</t>
    </rPh>
    <rPh sb="62" eb="64">
      <t>イチブ</t>
    </rPh>
    <rPh sb="64" eb="65">
      <t>ウ</t>
    </rPh>
    <rPh sb="68" eb="69">
      <t>ウゴ</t>
    </rPh>
    <phoneticPr fontId="1"/>
  </si>
  <si>
    <t>数名の兵士の皮膚は、硬い金属のようなものに変化します。この皮膚は、20の基本防御力を与えるか、それが既に20以上ならば、防御力を3増加させます。副作用として、対象は電撃から更なる損害を被ります。</t>
    <rPh sb="0" eb="2">
      <t>スウメイ</t>
    </rPh>
    <rPh sb="3" eb="5">
      <t>ヘイシ</t>
    </rPh>
    <rPh sb="29" eb="31">
      <t>ヒフ</t>
    </rPh>
    <rPh sb="36" eb="38">
      <t>キホン</t>
    </rPh>
    <rPh sb="38" eb="41">
      <t>ボウギョリョク</t>
    </rPh>
    <rPh sb="42" eb="43">
      <t>アタ</t>
    </rPh>
    <rPh sb="50" eb="51">
      <t>スデ</t>
    </rPh>
    <rPh sb="54" eb="56">
      <t>イジョウ</t>
    </rPh>
    <rPh sb="60" eb="63">
      <t>ボウギョリョク</t>
    </rPh>
    <rPh sb="65" eb="67">
      <t>ゾウカ</t>
    </rPh>
    <rPh sb="79" eb="81">
      <t>タイショウ</t>
    </rPh>
    <phoneticPr fontId="1"/>
  </si>
  <si>
    <t>この呪文は、金属や石、木材や骨を粉砕します。この呪文の標的となった、構造物その他の無生物は、甚大な被害を被りますが、生物に対しては何の効果もありません。</t>
    <rPh sb="2" eb="4">
      <t>ジュモン</t>
    </rPh>
    <rPh sb="6" eb="8">
      <t>キンゾク</t>
    </rPh>
    <rPh sb="9" eb="10">
      <t>イシ</t>
    </rPh>
    <rPh sb="11" eb="13">
      <t>モクザイ</t>
    </rPh>
    <rPh sb="14" eb="15">
      <t>ホネ</t>
    </rPh>
    <rPh sb="16" eb="18">
      <t>フンサイ</t>
    </rPh>
    <rPh sb="24" eb="26">
      <t>ジュモン</t>
    </rPh>
    <rPh sb="27" eb="29">
      <t>ヒョウテキ</t>
    </rPh>
    <rPh sb="34" eb="37">
      <t>コウゾウブツ</t>
    </rPh>
    <rPh sb="39" eb="40">
      <t>タ</t>
    </rPh>
    <rPh sb="41" eb="44">
      <t>ムセイブツ</t>
    </rPh>
    <rPh sb="46" eb="48">
      <t>ジンダイ</t>
    </rPh>
    <rPh sb="49" eb="51">
      <t>ヒガイ</t>
    </rPh>
    <rPh sb="52" eb="53">
      <t>コウム</t>
    </rPh>
    <rPh sb="58" eb="60">
      <t>セイブツ</t>
    </rPh>
    <rPh sb="61" eb="62">
      <t>タイ</t>
    </rPh>
    <rPh sb="65" eb="66">
      <t>ナン</t>
    </rPh>
    <rPh sb="67" eb="69">
      <t>コウカ</t>
    </rPh>
    <phoneticPr fontId="1"/>
  </si>
  <si>
    <t>術者は大いなる悪意を呼び出し、悪しき星が天上の、特定の州への接続的位置に付くよう強制し、不幸な出来事や悪事の発生を招きます。悪しき星に晒されたものは全て、その残る生涯に渡って呪われる可能性があります。</t>
    <rPh sb="0" eb="1">
      <t>ジュツ</t>
    </rPh>
    <rPh sb="1" eb="2">
      <t>シャ</t>
    </rPh>
    <rPh sb="3" eb="4">
      <t>オオ</t>
    </rPh>
    <rPh sb="7" eb="9">
      <t>アクイ</t>
    </rPh>
    <rPh sb="10" eb="11">
      <t>ヨ</t>
    </rPh>
    <rPh sb="12" eb="13">
      <t>ダ</t>
    </rPh>
    <rPh sb="20" eb="21">
      <t>テン</t>
    </rPh>
    <rPh sb="21" eb="22">
      <t>ジョウ</t>
    </rPh>
    <rPh sb="24" eb="26">
      <t>トクテイ</t>
    </rPh>
    <rPh sb="27" eb="28">
      <t>シュウ</t>
    </rPh>
    <rPh sb="30" eb="32">
      <t>セツゾク</t>
    </rPh>
    <rPh sb="32" eb="33">
      <t>テキ</t>
    </rPh>
    <rPh sb="33" eb="35">
      <t>イチ</t>
    </rPh>
    <rPh sb="36" eb="37">
      <t>ツ</t>
    </rPh>
    <rPh sb="40" eb="42">
      <t>キョウセイ</t>
    </rPh>
    <rPh sb="44" eb="46">
      <t>フコウ</t>
    </rPh>
    <rPh sb="47" eb="50">
      <t>デキゴト</t>
    </rPh>
    <rPh sb="51" eb="53">
      <t>アクジ</t>
    </rPh>
    <rPh sb="54" eb="56">
      <t>ハッセイ</t>
    </rPh>
    <rPh sb="57" eb="58">
      <t>マネ</t>
    </rPh>
    <rPh sb="62" eb="63">
      <t>ア</t>
    </rPh>
    <rPh sb="65" eb="66">
      <t>ホシ</t>
    </rPh>
    <rPh sb="67" eb="68">
      <t>サラ</t>
    </rPh>
    <rPh sb="74" eb="75">
      <t>スベ</t>
    </rPh>
    <rPh sb="79" eb="80">
      <t>ノコ</t>
    </rPh>
    <rPh sb="81" eb="83">
      <t>ショウガイ</t>
    </rPh>
    <rPh sb="84" eb="85">
      <t>ワタ</t>
    </rPh>
    <rPh sb="87" eb="88">
      <t>ノロ</t>
    </rPh>
    <rPh sb="91" eb="94">
      <t>カノウセイ</t>
    </rPh>
    <phoneticPr fontId="1"/>
  </si>
  <si>
    <t>魔術師は、複数の標的の生命力を傷付け、彼らを永久的に弱体化させます。</t>
    <rPh sb="5" eb="7">
      <t>フクスウ</t>
    </rPh>
    <phoneticPr fontId="1"/>
  </si>
  <si>
    <t>術者の肉体は、通常の武器をほぼ受け付けなくなります。魔法の武器、あるいは強力な巨人からの一撃だけが、無敵化されたものを傷付けることができます。</t>
    <rPh sb="0" eb="1">
      <t>ジュツ</t>
    </rPh>
    <rPh sb="1" eb="2">
      <t>シャ</t>
    </rPh>
    <rPh sb="3" eb="5">
      <t>ニクタイ</t>
    </rPh>
    <rPh sb="7" eb="9">
      <t>ツウジョウ</t>
    </rPh>
    <rPh sb="10" eb="12">
      <t>ブキ</t>
    </rPh>
    <rPh sb="15" eb="16">
      <t>ウ</t>
    </rPh>
    <rPh sb="17" eb="18">
      <t>ツ</t>
    </rPh>
    <rPh sb="26" eb="28">
      <t>マホウ</t>
    </rPh>
    <rPh sb="29" eb="31">
      <t>ブキ</t>
    </rPh>
    <rPh sb="36" eb="38">
      <t>キョウリョク</t>
    </rPh>
    <rPh sb="39" eb="41">
      <t>キョジン</t>
    </rPh>
    <rPh sb="44" eb="46">
      <t>イチゲキ</t>
    </rPh>
    <rPh sb="50" eb="52">
      <t>ムテキ</t>
    </rPh>
    <rPh sb="52" eb="53">
      <t>カ</t>
    </rPh>
    <rPh sb="59" eb="61">
      <t>キズツ</t>
    </rPh>
    <phoneticPr fontId="1"/>
  </si>
  <si>
    <t>術者は標的から生命力を吸収し、それを自身の健康と持久力に加えます。</t>
    <rPh sb="0" eb="1">
      <t>ジュツ</t>
    </rPh>
    <rPh sb="1" eb="2">
      <t>シャ</t>
    </rPh>
    <rPh sb="3" eb="5">
      <t>ヒョウテキ</t>
    </rPh>
    <rPh sb="7" eb="10">
      <t>セイメイリョク</t>
    </rPh>
    <rPh sb="11" eb="13">
      <t>キュウシュウ</t>
    </rPh>
    <rPh sb="18" eb="20">
      <t>ジシン</t>
    </rPh>
    <rPh sb="21" eb="23">
      <t>ケンコウ</t>
    </rPh>
    <rPh sb="24" eb="27">
      <t>ジキュウリョク</t>
    </rPh>
    <rPh sb="28" eb="29">
      <t>クワ</t>
    </rPh>
    <phoneticPr fontId="1"/>
  </si>
  <si>
    <t>魔術師は、兵士の集団の皮膚を、ごつごつした保護的な樹皮へ変えます。この樹皮は、標準的な人間の皮膚と比べれば、格段に良い保護を提供しますが、分厚い皮を持つ生物にとっては、あまり助けになりません。</t>
    <rPh sb="0" eb="3">
      <t>マジュツシ</t>
    </rPh>
    <rPh sb="5" eb="7">
      <t>ヘイシ</t>
    </rPh>
    <rPh sb="8" eb="10">
      <t>シュウダン</t>
    </rPh>
    <rPh sb="11" eb="13">
      <t>ヒフ</t>
    </rPh>
    <rPh sb="21" eb="24">
      <t>ホゴテキ</t>
    </rPh>
    <rPh sb="25" eb="27">
      <t>ジュヒ</t>
    </rPh>
    <rPh sb="28" eb="29">
      <t>カ</t>
    </rPh>
    <rPh sb="35" eb="37">
      <t>ジュヒ</t>
    </rPh>
    <rPh sb="39" eb="42">
      <t>ヒョウジュンテキ</t>
    </rPh>
    <rPh sb="43" eb="45">
      <t>ニンゲン</t>
    </rPh>
    <rPh sb="46" eb="48">
      <t>ヒフ</t>
    </rPh>
    <rPh sb="49" eb="50">
      <t>クラ</t>
    </rPh>
    <rPh sb="54" eb="56">
      <t>カクダン</t>
    </rPh>
    <rPh sb="57" eb="58">
      <t>ヨ</t>
    </rPh>
    <rPh sb="59" eb="61">
      <t>ホゴ</t>
    </rPh>
    <rPh sb="62" eb="64">
      <t>テイキョウ</t>
    </rPh>
    <rPh sb="69" eb="71">
      <t>ブアツ</t>
    </rPh>
    <rPh sb="72" eb="73">
      <t>カワ</t>
    </rPh>
    <rPh sb="74" eb="75">
      <t>モ</t>
    </rPh>
    <rPh sb="76" eb="78">
      <t>セイブツ</t>
    </rPh>
    <rPh sb="87" eb="88">
      <t>タス</t>
    </rPh>
    <phoneticPr fontId="1"/>
  </si>
  <si>
    <t>標的の目の中で、極めて眩い光が閃きます。呪文が抵抗されない限り、標的は永久的に盲目になります。</t>
    <rPh sb="0" eb="2">
      <t>ヒョウテキ</t>
    </rPh>
    <rPh sb="3" eb="4">
      <t>メ</t>
    </rPh>
    <rPh sb="5" eb="6">
      <t>ナカ</t>
    </rPh>
    <rPh sb="8" eb="9">
      <t>キワ</t>
    </rPh>
    <rPh sb="11" eb="12">
      <t>マバユ</t>
    </rPh>
    <rPh sb="13" eb="14">
      <t>ヒカリ</t>
    </rPh>
    <rPh sb="15" eb="16">
      <t>ヒラメ</t>
    </rPh>
    <rPh sb="20" eb="22">
      <t>ジュモン</t>
    </rPh>
    <rPh sb="23" eb="25">
      <t>テイコウ</t>
    </rPh>
    <rPh sb="29" eb="30">
      <t>カギ</t>
    </rPh>
    <rPh sb="32" eb="34">
      <t>ヒョウテキ</t>
    </rPh>
    <rPh sb="35" eb="38">
      <t>エイキュウテキ</t>
    </rPh>
    <rPh sb="39" eb="41">
      <t>モウモク</t>
    </rPh>
    <phoneticPr fontId="1"/>
  </si>
  <si>
    <t>術者はRhuaxの炎を呼び、遠方の州を焼けつくような熱で苦しめます。地面そのものが不自然な熱に焼け、煙や野火が噴出します。このHellscapeは不自然な出来事として現れますが、しかし影響を受けたものは、誰がこの呪いをかけたかを知ることはありません。</t>
    <rPh sb="0" eb="1">
      <t>ジュツ</t>
    </rPh>
    <rPh sb="1" eb="2">
      <t>シャ</t>
    </rPh>
    <rPh sb="9" eb="10">
      <t>ホノオ</t>
    </rPh>
    <rPh sb="11" eb="12">
      <t>ヨ</t>
    </rPh>
    <rPh sb="14" eb="16">
      <t>エンポウ</t>
    </rPh>
    <rPh sb="17" eb="18">
      <t>シュウ</t>
    </rPh>
    <rPh sb="19" eb="20">
      <t>ヤ</t>
    </rPh>
    <rPh sb="26" eb="27">
      <t>ネツ</t>
    </rPh>
    <rPh sb="28" eb="29">
      <t>クル</t>
    </rPh>
    <rPh sb="34" eb="36">
      <t>ジメン</t>
    </rPh>
    <rPh sb="41" eb="44">
      <t>フシゼン</t>
    </rPh>
    <rPh sb="45" eb="46">
      <t>ネツ</t>
    </rPh>
    <rPh sb="47" eb="48">
      <t>ヤ</t>
    </rPh>
    <rPh sb="50" eb="51">
      <t>ケムリ</t>
    </rPh>
    <rPh sb="52" eb="54">
      <t>ノビ</t>
    </rPh>
    <rPh sb="55" eb="57">
      <t>フンシュツ</t>
    </rPh>
    <rPh sb="73" eb="76">
      <t>フシゼン</t>
    </rPh>
    <rPh sb="77" eb="80">
      <t>デキゴト</t>
    </rPh>
    <rPh sb="83" eb="84">
      <t>アラワ</t>
    </rPh>
    <rPh sb="92" eb="94">
      <t>エイキョウ</t>
    </rPh>
    <rPh sb="95" eb="96">
      <t>ウ</t>
    </rPh>
    <rPh sb="102" eb="103">
      <t>ダレ</t>
    </rPh>
    <rPh sb="106" eb="107">
      <t>ノロ</t>
    </rPh>
    <rPh sb="114" eb="115">
      <t>シ</t>
    </rPh>
    <phoneticPr fontId="1"/>
  </si>
  <si>
    <t>この呪文は、水中の広範囲の領域を、沸騰するほどに熱します。この呪文は、水中でのみ詠唱できます。</t>
    <rPh sb="2" eb="4">
      <t>ジュモン</t>
    </rPh>
    <rPh sb="6" eb="8">
      <t>スイチュウ</t>
    </rPh>
    <rPh sb="9" eb="12">
      <t>コウハンイ</t>
    </rPh>
    <rPh sb="13" eb="15">
      <t>リョウイキ</t>
    </rPh>
    <rPh sb="17" eb="19">
      <t>フットウ</t>
    </rPh>
    <rPh sb="24" eb="25">
      <t>ネッ</t>
    </rPh>
    <rPh sb="31" eb="33">
      <t>ジュモン</t>
    </rPh>
    <rPh sb="35" eb="37">
      <t>スイチュウ</t>
    </rPh>
    <rPh sb="40" eb="42">
      <t>エイショウ</t>
    </rPh>
    <phoneticPr fontId="1"/>
  </si>
  <si>
    <t>幻術士は、恐ろしいHorrorの幻を作り出します。普通の人間は、Horrorを見れば間違いなくたじろぎますが、この幻と戦うだけの勇敢さを持つものは、それが非常に脆弱なことに気付きます。</t>
    <rPh sb="0" eb="2">
      <t>ゲンジュツ</t>
    </rPh>
    <rPh sb="2" eb="3">
      <t>シ</t>
    </rPh>
    <rPh sb="5" eb="6">
      <t>オソ</t>
    </rPh>
    <rPh sb="16" eb="17">
      <t>マボロシ</t>
    </rPh>
    <rPh sb="18" eb="19">
      <t>ツク</t>
    </rPh>
    <rPh sb="20" eb="21">
      <t>ダ</t>
    </rPh>
    <rPh sb="25" eb="27">
      <t>フツウ</t>
    </rPh>
    <rPh sb="28" eb="30">
      <t>ニンゲン</t>
    </rPh>
    <rPh sb="39" eb="40">
      <t>ミ</t>
    </rPh>
    <rPh sb="42" eb="44">
      <t>マチガ</t>
    </rPh>
    <rPh sb="57" eb="58">
      <t>マボロシ</t>
    </rPh>
    <rPh sb="59" eb="60">
      <t>タタカ</t>
    </rPh>
    <rPh sb="64" eb="66">
      <t>ユウカン</t>
    </rPh>
    <rPh sb="68" eb="69">
      <t>モ</t>
    </rPh>
    <rPh sb="77" eb="79">
      <t>ヒジョウ</t>
    </rPh>
    <rPh sb="80" eb="82">
      <t>ゼイジャク</t>
    </rPh>
    <rPh sb="86" eb="88">
      <t>キヅ</t>
    </rPh>
    <phoneticPr fontId="1"/>
  </si>
  <si>
    <t>犠牲者の心臓は、瞬時に凍り付きます。</t>
    <rPh sb="0" eb="3">
      <t>ギセイシャ</t>
    </rPh>
    <rPh sb="4" eb="6">
      <t>シンゾウ</t>
    </rPh>
    <rPh sb="8" eb="10">
      <t>シュンジ</t>
    </rPh>
    <rPh sb="11" eb="12">
      <t>コオ</t>
    </rPh>
    <rPh sb="13" eb="14">
      <t>ツ</t>
    </rPh>
    <phoneticPr fontId="1"/>
  </si>
  <si>
    <t>術者は、少数の兵士を半液状の存在へと変化させます。変化した兵士たちを、物理的手段で傷付けるのは非常に困難になり、また傷が永久的な障害となることも滅多にありません。副作用として、影響を受けた兵士たちは、筋力と行動速度を幾らか失います。</t>
    <rPh sb="4" eb="6">
      <t>ショウスウ</t>
    </rPh>
    <rPh sb="7" eb="9">
      <t>ヘイシ</t>
    </rPh>
    <rPh sb="88" eb="90">
      <t>エイキョウ</t>
    </rPh>
    <rPh sb="91" eb="92">
      <t>ウ</t>
    </rPh>
    <rPh sb="94" eb="96">
      <t>ヘイシ</t>
    </rPh>
    <phoneticPr fontId="1"/>
  </si>
  <si>
    <t>戦場の全ての兵士の防具は錆び、弱体化します。弱体化した鎧は、武器による強力な一撃で破壊することができます。魔法の防具は影響を受けません。</t>
    <rPh sb="0" eb="2">
      <t>センジョウ</t>
    </rPh>
    <rPh sb="3" eb="4">
      <t>スベ</t>
    </rPh>
    <rPh sb="6" eb="8">
      <t>ヘイシ</t>
    </rPh>
    <rPh sb="9" eb="11">
      <t>ボウグ</t>
    </rPh>
    <rPh sb="12" eb="13">
      <t>サ</t>
    </rPh>
    <rPh sb="15" eb="18">
      <t>ジャクタイカ</t>
    </rPh>
    <rPh sb="22" eb="25">
      <t>ジャクタイカ</t>
    </rPh>
    <rPh sb="27" eb="28">
      <t>ヨロイ</t>
    </rPh>
    <rPh sb="30" eb="32">
      <t>ブキ</t>
    </rPh>
    <rPh sb="35" eb="37">
      <t>キョウリョク</t>
    </rPh>
    <rPh sb="38" eb="40">
      <t>イチゲキ</t>
    </rPh>
    <rPh sb="41" eb="43">
      <t>ハカイ</t>
    </rPh>
    <rPh sb="53" eb="55">
      <t>マホウ</t>
    </rPh>
    <rPh sb="56" eb="58">
      <t>ボウグ</t>
    </rPh>
    <rPh sb="59" eb="61">
      <t>エイキョウ</t>
    </rPh>
    <rPh sb="62" eb="63">
      <t>ウ</t>
    </rPh>
    <phoneticPr fontId="1"/>
  </si>
  <si>
    <t>術者は、幾らかの標的を永久的に石に変えます。標的が抵抗した場合でも、彼らは短時間麻痺します。</t>
    <rPh sb="0" eb="1">
      <t>ジュツ</t>
    </rPh>
    <rPh sb="1" eb="2">
      <t>シャ</t>
    </rPh>
    <rPh sb="4" eb="5">
      <t>イク</t>
    </rPh>
    <rPh sb="8" eb="10">
      <t>ヒョウテキ</t>
    </rPh>
    <rPh sb="11" eb="14">
      <t>エイキュウテキ</t>
    </rPh>
    <rPh sb="15" eb="16">
      <t>イシ</t>
    </rPh>
    <rPh sb="17" eb="18">
      <t>カ</t>
    </rPh>
    <rPh sb="22" eb="24">
      <t>ヒョウテキ</t>
    </rPh>
    <rPh sb="25" eb="27">
      <t>テイコウ</t>
    </rPh>
    <rPh sb="29" eb="31">
      <t>バアイ</t>
    </rPh>
    <rPh sb="34" eb="35">
      <t>カレ</t>
    </rPh>
    <rPh sb="37" eb="40">
      <t>タンジカン</t>
    </rPh>
    <rPh sb="40" eb="42">
      <t>マヒ</t>
    </rPh>
    <phoneticPr fontId="1"/>
  </si>
  <si>
    <t>術者は、7匹の普通の豚を、肉と鋼の生物へと変化させます。人間は永久的な変化を好まず、恐らくは、彼らに鉄の身体を押し付けようとした主に反抗するでしょう。一方、豚は気にしないか、少なくとも文句は言いません。豚はまた、彼らが人間大の敵を蹂躙するだけの大きさと力を持つために、犬よりも好まれます。この変化は、豚を勇敢にすることはありません。</t>
    <rPh sb="0" eb="1">
      <t>ジュツ</t>
    </rPh>
    <rPh sb="1" eb="2">
      <t>シャ</t>
    </rPh>
    <rPh sb="5" eb="6">
      <t>ヒキ</t>
    </rPh>
    <rPh sb="7" eb="9">
      <t>フツウ</t>
    </rPh>
    <rPh sb="10" eb="11">
      <t>ブタ</t>
    </rPh>
    <rPh sb="13" eb="14">
      <t>ニク</t>
    </rPh>
    <rPh sb="15" eb="16">
      <t>ハガネ</t>
    </rPh>
    <rPh sb="17" eb="19">
      <t>セイブツ</t>
    </rPh>
    <rPh sb="21" eb="23">
      <t>ヘンカ</t>
    </rPh>
    <rPh sb="28" eb="30">
      <t>ニンゲン</t>
    </rPh>
    <rPh sb="31" eb="34">
      <t>エイキュウテキ</t>
    </rPh>
    <rPh sb="35" eb="37">
      <t>ヘンカ</t>
    </rPh>
    <rPh sb="38" eb="39">
      <t>コノ</t>
    </rPh>
    <rPh sb="42" eb="43">
      <t>オソ</t>
    </rPh>
    <rPh sb="47" eb="48">
      <t>カレ</t>
    </rPh>
    <rPh sb="50" eb="51">
      <t>テツ</t>
    </rPh>
    <rPh sb="52" eb="54">
      <t>カラダ</t>
    </rPh>
    <rPh sb="55" eb="56">
      <t>オ</t>
    </rPh>
    <rPh sb="57" eb="58">
      <t>ツ</t>
    </rPh>
    <rPh sb="64" eb="65">
      <t>アルジ</t>
    </rPh>
    <rPh sb="66" eb="68">
      <t>ハンコウ</t>
    </rPh>
    <rPh sb="75" eb="77">
      <t>イッポウ</t>
    </rPh>
    <rPh sb="78" eb="79">
      <t>ブタ</t>
    </rPh>
    <rPh sb="80" eb="81">
      <t>キ</t>
    </rPh>
    <rPh sb="87" eb="88">
      <t>スク</t>
    </rPh>
    <rPh sb="92" eb="94">
      <t>モンク</t>
    </rPh>
    <rPh sb="95" eb="96">
      <t>イ</t>
    </rPh>
    <rPh sb="101" eb="102">
      <t>ブタ</t>
    </rPh>
    <rPh sb="106" eb="107">
      <t>カレ</t>
    </rPh>
    <rPh sb="109" eb="111">
      <t>ニンゲン</t>
    </rPh>
    <rPh sb="111" eb="112">
      <t>ダイ</t>
    </rPh>
    <rPh sb="113" eb="114">
      <t>テキ</t>
    </rPh>
    <rPh sb="115" eb="117">
      <t>ジュウリン</t>
    </rPh>
    <rPh sb="122" eb="123">
      <t>オオ</t>
    </rPh>
    <rPh sb="126" eb="127">
      <t>チカラ</t>
    </rPh>
    <rPh sb="128" eb="129">
      <t>モ</t>
    </rPh>
    <rPh sb="134" eb="135">
      <t>イヌ</t>
    </rPh>
    <rPh sb="138" eb="139">
      <t>コノ</t>
    </rPh>
    <rPh sb="146" eb="148">
      <t>ヘンカ</t>
    </rPh>
    <rPh sb="150" eb="151">
      <t>ブタ</t>
    </rPh>
    <rPh sb="152" eb="154">
      <t>ユウカン</t>
    </rPh>
    <phoneticPr fontId="1"/>
  </si>
  <si>
    <t>術者は、魔法生物の魔法的な絆を変質させ、それをその製造者でなく、術者に仕えさせます。</t>
    <rPh sb="0" eb="1">
      <t>ジュツ</t>
    </rPh>
    <rPh sb="1" eb="2">
      <t>シャ</t>
    </rPh>
    <rPh sb="4" eb="6">
      <t>マホウ</t>
    </rPh>
    <rPh sb="6" eb="8">
      <t>セイブツ</t>
    </rPh>
    <rPh sb="9" eb="11">
      <t>マホウ</t>
    </rPh>
    <rPh sb="11" eb="12">
      <t>テキ</t>
    </rPh>
    <rPh sb="13" eb="14">
      <t>キズナ</t>
    </rPh>
    <rPh sb="15" eb="17">
      <t>ヘンシツ</t>
    </rPh>
    <rPh sb="25" eb="27">
      <t>セイゾウ</t>
    </rPh>
    <rPh sb="27" eb="28">
      <t>シャ</t>
    </rPh>
    <rPh sb="32" eb="33">
      <t>ジュツ</t>
    </rPh>
    <rPh sb="33" eb="34">
      <t>シャ</t>
    </rPh>
    <rPh sb="35" eb="36">
      <t>ツカ</t>
    </rPh>
    <phoneticPr fontId="1"/>
  </si>
  <si>
    <t>錬金術師は、硫酸の錬金術的原理の顕現を出現させます。それは、金以外のあらゆる金属を破壊する息を吐く、緑色の大きな、霊的な獅子として現れます。それは意思を持たない魔法生物で、魔術師によって指揮せねばなりません。</t>
    <rPh sb="0" eb="4">
      <t>レンキンジュツシ</t>
    </rPh>
    <rPh sb="6" eb="8">
      <t>リュウサン</t>
    </rPh>
    <rPh sb="9" eb="13">
      <t>レンキンジュツテキ</t>
    </rPh>
    <rPh sb="13" eb="15">
      <t>ゲンリ</t>
    </rPh>
    <rPh sb="16" eb="18">
      <t>ケンゲン</t>
    </rPh>
    <rPh sb="19" eb="21">
      <t>シュツゲン</t>
    </rPh>
    <phoneticPr fontId="1"/>
  </si>
  <si>
    <t>術者は、兵士たちの戦いにおける運命を改変します。数名の味方は、戦いが終わるまで、不自然な幸運を得ます。幸運なものたちは、さもなくば致命的であった攻撃や魔法を、非常に高い確率で回避できるようになります。幸運は、すでに死んでいるアンデッドや無生物には機能しません。</t>
    <rPh sb="4" eb="6">
      <t>ヘイシ</t>
    </rPh>
    <rPh sb="9" eb="10">
      <t>タタカ</t>
    </rPh>
    <rPh sb="15" eb="17">
      <t>ウンメイ</t>
    </rPh>
    <rPh sb="18" eb="20">
      <t>カイヘン</t>
    </rPh>
    <rPh sb="24" eb="26">
      <t>スウメイ</t>
    </rPh>
    <rPh sb="27" eb="29">
      <t>ミカタ</t>
    </rPh>
    <rPh sb="31" eb="32">
      <t>タタカ</t>
    </rPh>
    <rPh sb="34" eb="35">
      <t>オ</t>
    </rPh>
    <rPh sb="40" eb="43">
      <t>フシゼン</t>
    </rPh>
    <rPh sb="44" eb="46">
      <t>コウウン</t>
    </rPh>
    <rPh sb="47" eb="48">
      <t>エ</t>
    </rPh>
    <rPh sb="51" eb="53">
      <t>コウウン</t>
    </rPh>
    <rPh sb="65" eb="68">
      <t>チメイテキ</t>
    </rPh>
    <phoneticPr fontId="1"/>
  </si>
  <si>
    <t>術者は、全軍を骸骨の生物へと変え、彼らに刺突攻撃への高い耐性を与えます。この変化は有害にもなりえ、変化した兵士たちは、この呪文により病気になるかもしれません。高い魔法耐性は、影響を受けた兵士たちを病気から護ります。術者はこの呪文の効果から除外されます。</t>
    <rPh sb="0" eb="1">
      <t>ジュツ</t>
    </rPh>
    <rPh sb="1" eb="2">
      <t>シャ</t>
    </rPh>
    <rPh sb="4" eb="6">
      <t>ゼングン</t>
    </rPh>
    <rPh sb="7" eb="9">
      <t>ガイコツ</t>
    </rPh>
    <rPh sb="10" eb="12">
      <t>セイブツ</t>
    </rPh>
    <rPh sb="14" eb="15">
      <t>カ</t>
    </rPh>
    <rPh sb="17" eb="18">
      <t>カレ</t>
    </rPh>
    <rPh sb="20" eb="22">
      <t>シトツ</t>
    </rPh>
    <rPh sb="22" eb="24">
      <t>コウゲキ</t>
    </rPh>
    <rPh sb="26" eb="27">
      <t>タカ</t>
    </rPh>
    <rPh sb="28" eb="30">
      <t>タイセイ</t>
    </rPh>
    <rPh sb="31" eb="32">
      <t>アタ</t>
    </rPh>
    <rPh sb="38" eb="40">
      <t>ヘンカ</t>
    </rPh>
    <rPh sb="41" eb="43">
      <t>ユウガイ</t>
    </rPh>
    <rPh sb="49" eb="51">
      <t>ヘンカ</t>
    </rPh>
    <rPh sb="53" eb="55">
      <t>ヘイシ</t>
    </rPh>
    <rPh sb="61" eb="63">
      <t>ジュモン</t>
    </rPh>
    <rPh sb="66" eb="68">
      <t>ビョウキ</t>
    </rPh>
    <rPh sb="79" eb="80">
      <t>タカ</t>
    </rPh>
    <rPh sb="81" eb="83">
      <t>マホウ</t>
    </rPh>
    <rPh sb="83" eb="85">
      <t>タイセイ</t>
    </rPh>
    <rPh sb="87" eb="89">
      <t>エイキョウ</t>
    </rPh>
    <rPh sb="90" eb="91">
      <t>ウ</t>
    </rPh>
    <rPh sb="93" eb="95">
      <t>ヘイシ</t>
    </rPh>
    <rPh sb="98" eb="100">
      <t>ビョウキ</t>
    </rPh>
    <rPh sb="102" eb="103">
      <t>マモ</t>
    </rPh>
    <rPh sb="107" eb="108">
      <t>ジュツ</t>
    </rPh>
    <rPh sb="108" eb="109">
      <t>シャ</t>
    </rPh>
    <rPh sb="112" eb="114">
      <t>ジュモン</t>
    </rPh>
    <rPh sb="115" eb="117">
      <t>コウカ</t>
    </rPh>
    <rPh sb="119" eb="121">
      <t>ジョガイ</t>
    </rPh>
    <phoneticPr fontId="1"/>
  </si>
  <si>
    <t>降霊術士の近くに居るものは全て、その生命力を吸収されます。その生命力は、降霊術士によって、彼自身の健康と持久力の回復に用いられます。</t>
    <rPh sb="0" eb="2">
      <t>コウレイ</t>
    </rPh>
    <rPh sb="2" eb="3">
      <t>ジュツ</t>
    </rPh>
    <rPh sb="3" eb="4">
      <t>シ</t>
    </rPh>
    <rPh sb="5" eb="6">
      <t>チカ</t>
    </rPh>
    <rPh sb="8" eb="9">
      <t>イ</t>
    </rPh>
    <rPh sb="13" eb="14">
      <t>スベ</t>
    </rPh>
    <rPh sb="18" eb="21">
      <t>セイメイリョク</t>
    </rPh>
    <rPh sb="22" eb="24">
      <t>キュウシュウ</t>
    </rPh>
    <rPh sb="31" eb="34">
      <t>セイメイリョク</t>
    </rPh>
    <rPh sb="36" eb="38">
      <t>コウレイ</t>
    </rPh>
    <rPh sb="38" eb="39">
      <t>ジュツ</t>
    </rPh>
    <rPh sb="39" eb="40">
      <t>シ</t>
    </rPh>
    <rPh sb="45" eb="48">
      <t>カレジシン</t>
    </rPh>
    <rPh sb="49" eb="51">
      <t>ケンコウ</t>
    </rPh>
    <rPh sb="52" eb="55">
      <t>ジキュウリョク</t>
    </rPh>
    <rPh sb="56" eb="58">
      <t>カイフク</t>
    </rPh>
    <rPh sb="59" eb="60">
      <t>モチ</t>
    </rPh>
    <phoneticPr fontId="1"/>
  </si>
  <si>
    <t>戦場は、松明さえもほぼ役に立たなくするほどの、強力な闇に覆われます。大半の標準的生物はよろめき、闇の中での戦闘や射撃に大変な困難を背負います。デーモンや盲目の生物、霊視や完璧な暗視能力を持つものは、この呪文の影響を受けません。この闇は、術者が死亡すると終了します。</t>
    <rPh sb="0" eb="2">
      <t>センジョウ</t>
    </rPh>
    <rPh sb="4" eb="6">
      <t>タイマツ</t>
    </rPh>
    <rPh sb="11" eb="12">
      <t>ヤク</t>
    </rPh>
    <rPh sb="13" eb="14">
      <t>タ</t>
    </rPh>
    <rPh sb="23" eb="25">
      <t>キョウリョク</t>
    </rPh>
    <rPh sb="26" eb="27">
      <t>ヤミ</t>
    </rPh>
    <rPh sb="28" eb="29">
      <t>オオ</t>
    </rPh>
    <rPh sb="34" eb="36">
      <t>タイハン</t>
    </rPh>
    <rPh sb="37" eb="40">
      <t>ヒョウジュンテキ</t>
    </rPh>
    <rPh sb="40" eb="42">
      <t>セイブツ</t>
    </rPh>
    <rPh sb="48" eb="49">
      <t>ヤミ</t>
    </rPh>
    <rPh sb="50" eb="51">
      <t>ナカ</t>
    </rPh>
    <rPh sb="53" eb="55">
      <t>セントウ</t>
    </rPh>
    <rPh sb="56" eb="58">
      <t>シャゲキ</t>
    </rPh>
    <rPh sb="59" eb="61">
      <t>タイヘン</t>
    </rPh>
    <rPh sb="62" eb="64">
      <t>コンナン</t>
    </rPh>
    <rPh sb="65" eb="67">
      <t>セオ</t>
    </rPh>
    <rPh sb="76" eb="78">
      <t>モウモク</t>
    </rPh>
    <rPh sb="79" eb="81">
      <t>セイブツ</t>
    </rPh>
    <rPh sb="82" eb="84">
      <t>レイシ</t>
    </rPh>
    <rPh sb="85" eb="87">
      <t>カンペキ</t>
    </rPh>
    <rPh sb="88" eb="90">
      <t>アンシ</t>
    </rPh>
    <rPh sb="90" eb="92">
      <t>ノウリョク</t>
    </rPh>
    <rPh sb="93" eb="94">
      <t>モ</t>
    </rPh>
    <rPh sb="101" eb="103">
      <t>ジュモン</t>
    </rPh>
    <rPh sb="104" eb="106">
      <t>エイキョウ</t>
    </rPh>
    <rPh sb="107" eb="108">
      <t>ウ</t>
    </rPh>
    <rPh sb="115" eb="116">
      <t>ヤミ</t>
    </rPh>
    <rPh sb="118" eb="119">
      <t>ジュツ</t>
    </rPh>
    <rPh sb="119" eb="120">
      <t>シャ</t>
    </rPh>
    <rPh sb="121" eb="123">
      <t>シボウ</t>
    </rPh>
    <rPh sb="126" eb="128">
      <t>シュウリョウ</t>
    </rPh>
    <phoneticPr fontId="1"/>
  </si>
  <si>
    <t>多数の兵士は、戦闘が終わるまで、魔法的に巨大化されます。巨大化した兵士は、大きさ、HP、そして筋力が向上します。</t>
    <rPh sb="0" eb="2">
      <t>タスウ</t>
    </rPh>
    <phoneticPr fontId="1"/>
  </si>
  <si>
    <t>この呪文は、魔術師に限定的な不死を与えます。魔術師が殺されると、彼は爆発して炎の雲となり、戦場のどこかに再出現します。この呪文は、魔術師が何度殺されても、戦闘終了まで持続します、しかし、殺されることは心身を疲労させ、そしてこの呪文は、魔術師が意識不明の状態では機能しません。</t>
    <rPh sb="2" eb="4">
      <t>ジュモン</t>
    </rPh>
    <rPh sb="6" eb="9">
      <t>マジュツシ</t>
    </rPh>
    <rPh sb="10" eb="13">
      <t>ゲンテイテキ</t>
    </rPh>
    <rPh sb="14" eb="16">
      <t>フシ</t>
    </rPh>
    <rPh sb="17" eb="18">
      <t>アタ</t>
    </rPh>
    <rPh sb="22" eb="25">
      <t>マジュツシ</t>
    </rPh>
    <rPh sb="26" eb="27">
      <t>コロ</t>
    </rPh>
    <rPh sb="32" eb="33">
      <t>カレ</t>
    </rPh>
    <rPh sb="34" eb="36">
      <t>バクハツ</t>
    </rPh>
    <rPh sb="38" eb="39">
      <t>ホノオ</t>
    </rPh>
    <rPh sb="40" eb="41">
      <t>クモ</t>
    </rPh>
    <rPh sb="45" eb="47">
      <t>センジョウ</t>
    </rPh>
    <rPh sb="52" eb="55">
      <t>サイシュツゲン</t>
    </rPh>
    <rPh sb="61" eb="63">
      <t>ジュモン</t>
    </rPh>
    <rPh sb="65" eb="68">
      <t>マジュツシ</t>
    </rPh>
    <rPh sb="69" eb="71">
      <t>ナンド</t>
    </rPh>
    <rPh sb="71" eb="72">
      <t>コロ</t>
    </rPh>
    <rPh sb="77" eb="79">
      <t>セントウ</t>
    </rPh>
    <rPh sb="79" eb="81">
      <t>シュウリョウ</t>
    </rPh>
    <rPh sb="83" eb="85">
      <t>ジゾク</t>
    </rPh>
    <rPh sb="93" eb="94">
      <t>コロ</t>
    </rPh>
    <rPh sb="113" eb="115">
      <t>ジュモン</t>
    </rPh>
    <rPh sb="117" eb="120">
      <t>マジュツシ</t>
    </rPh>
    <rPh sb="121" eb="123">
      <t>イシキ</t>
    </rPh>
    <rPh sb="123" eb="125">
      <t>フメイ</t>
    </rPh>
    <rPh sb="126" eb="128">
      <t>ジョウタイ</t>
    </rPh>
    <rPh sb="130" eb="132">
      <t>キノウ</t>
    </rPh>
    <phoneticPr fontId="1"/>
  </si>
  <si>
    <t>魔術師は、遠方の州に幻の軍勢を投影します。魔術師は、そこに居る全ての敵を殺すよう、軍を導くことができます。この幻の軍勢は、襲撃が完了するか、標的となった州に敵が居なかった場合、消滅します。</t>
    <rPh sb="0" eb="3">
      <t>マジュツシ</t>
    </rPh>
    <rPh sb="5" eb="7">
      <t>エンポウ</t>
    </rPh>
    <rPh sb="8" eb="9">
      <t>シュウ</t>
    </rPh>
    <rPh sb="10" eb="11">
      <t>マボロシ</t>
    </rPh>
    <rPh sb="12" eb="14">
      <t>グンゼイ</t>
    </rPh>
    <rPh sb="15" eb="17">
      <t>トウエイ</t>
    </rPh>
    <rPh sb="21" eb="24">
      <t>マジュツシ</t>
    </rPh>
    <rPh sb="29" eb="30">
      <t>イ</t>
    </rPh>
    <rPh sb="31" eb="32">
      <t>スベ</t>
    </rPh>
    <rPh sb="34" eb="35">
      <t>テキ</t>
    </rPh>
    <rPh sb="36" eb="37">
      <t>コロ</t>
    </rPh>
    <rPh sb="41" eb="42">
      <t>グン</t>
    </rPh>
    <rPh sb="43" eb="44">
      <t>ミチビ</t>
    </rPh>
    <rPh sb="55" eb="56">
      <t>マボロシ</t>
    </rPh>
    <rPh sb="57" eb="59">
      <t>グンゼイ</t>
    </rPh>
    <rPh sb="61" eb="63">
      <t>シュウゲキ</t>
    </rPh>
    <rPh sb="64" eb="66">
      <t>カンリョウ</t>
    </rPh>
    <rPh sb="70" eb="72">
      <t>ヒョウテキ</t>
    </rPh>
    <rPh sb="76" eb="77">
      <t>シュウ</t>
    </rPh>
    <rPh sb="78" eb="79">
      <t>テキ</t>
    </rPh>
    <rPh sb="80" eb="81">
      <t>イ</t>
    </rPh>
    <rPh sb="85" eb="87">
      <t>バアイ</t>
    </rPh>
    <rPh sb="88" eb="90">
      <t>ショウメツ</t>
    </rPh>
    <phoneticPr fontId="1"/>
  </si>
  <si>
    <t>全ての味方兵士の身体は霧状になり、傷付けるのがほぼ不可能になります。各自のMistformは、彼が極めて強烈な、あるいは魔法の武器による攻撃を受けると終了します。</t>
    <rPh sb="0" eb="1">
      <t>スベ</t>
    </rPh>
    <rPh sb="3" eb="5">
      <t>ミカタ</t>
    </rPh>
    <rPh sb="5" eb="7">
      <t>ヘイシ</t>
    </rPh>
    <rPh sb="8" eb="10">
      <t>カラダ</t>
    </rPh>
    <rPh sb="11" eb="13">
      <t>キリジョウ</t>
    </rPh>
    <rPh sb="17" eb="19">
      <t>キズツ</t>
    </rPh>
    <rPh sb="25" eb="28">
      <t>フカノウ</t>
    </rPh>
    <rPh sb="34" eb="36">
      <t>カクジ</t>
    </rPh>
    <rPh sb="47" eb="48">
      <t>カレ</t>
    </rPh>
    <rPh sb="49" eb="50">
      <t>キワ</t>
    </rPh>
    <rPh sb="52" eb="54">
      <t>キョウレツ</t>
    </rPh>
    <rPh sb="60" eb="62">
      <t>マホウ</t>
    </rPh>
    <rPh sb="63" eb="65">
      <t>ブキ</t>
    </rPh>
    <rPh sb="68" eb="70">
      <t>コウゲキ</t>
    </rPh>
    <rPh sb="71" eb="72">
      <t>ウ</t>
    </rPh>
    <rPh sb="75" eb="77">
      <t>シュウリョウ</t>
    </rPh>
    <phoneticPr fontId="1"/>
  </si>
  <si>
    <t>複数の標的は、液化した肉の水溜まりと化し、即死します。標的が呪文に抵抗した場合、彼らは部分的にのみ液化し、恐らくは永久的に足の障害を負うでしょう。</t>
    <rPh sb="0" eb="2">
      <t>フクスウ</t>
    </rPh>
    <rPh sb="3" eb="5">
      <t>ヒョウテキ</t>
    </rPh>
    <rPh sb="7" eb="9">
      <t>エキカ</t>
    </rPh>
    <rPh sb="11" eb="12">
      <t>ニク</t>
    </rPh>
    <rPh sb="13" eb="15">
      <t>ミズタ</t>
    </rPh>
    <rPh sb="18" eb="19">
      <t>カ</t>
    </rPh>
    <rPh sb="21" eb="23">
      <t>ソクシ</t>
    </rPh>
    <rPh sb="27" eb="29">
      <t>ヒョウテキ</t>
    </rPh>
    <rPh sb="30" eb="32">
      <t>ジュモン</t>
    </rPh>
    <rPh sb="33" eb="35">
      <t>テイコウ</t>
    </rPh>
    <rPh sb="37" eb="39">
      <t>バアイ</t>
    </rPh>
    <rPh sb="40" eb="41">
      <t>カレ</t>
    </rPh>
    <rPh sb="43" eb="46">
      <t>ブブンテキ</t>
    </rPh>
    <rPh sb="49" eb="51">
      <t>エキカ</t>
    </rPh>
    <rPh sb="53" eb="54">
      <t>オソ</t>
    </rPh>
    <rPh sb="57" eb="60">
      <t>エイキュウテキ</t>
    </rPh>
    <rPh sb="61" eb="62">
      <t>アシ</t>
    </rPh>
    <rPh sb="63" eb="65">
      <t>ショウガイ</t>
    </rPh>
    <rPh sb="66" eb="67">
      <t>オ</t>
    </rPh>
    <phoneticPr fontId="1"/>
  </si>
  <si>
    <t>術者は、敵の周囲の水を氷に変えます。閉じ込められた標的は、攻撃からは保護されますが、移動や自衛のためには、まず脱出しなければなりません。閉じ込められている間、彼らは凍え、疲労に苦しみます。</t>
    <phoneticPr fontId="1"/>
  </si>
  <si>
    <t>世界中の全ての湖、海、川は、この強力な呪附によって凍り付きます。これは、瞬間移動などの魔法的手段を用いない限り、陸と海の間の移動を不可能にします。凍り付いた海はまた、Vanheimやその他の海洋国の航海を阻止します。この呪附は、誰かがそれを解呪するか、術者が死ぬまで持続します。</t>
    <rPh sb="0" eb="2">
      <t>セカイ</t>
    </rPh>
    <rPh sb="2" eb="3">
      <t>ジュウ</t>
    </rPh>
    <rPh sb="4" eb="5">
      <t>スベ</t>
    </rPh>
    <rPh sb="7" eb="8">
      <t>ミズウミ</t>
    </rPh>
    <rPh sb="9" eb="10">
      <t>ウミ</t>
    </rPh>
    <rPh sb="11" eb="12">
      <t>カワ</t>
    </rPh>
    <rPh sb="16" eb="18">
      <t>キョウリョク</t>
    </rPh>
    <rPh sb="19" eb="20">
      <t>ジュ</t>
    </rPh>
    <rPh sb="20" eb="21">
      <t>フ</t>
    </rPh>
    <rPh sb="25" eb="26">
      <t>コオ</t>
    </rPh>
    <rPh sb="27" eb="28">
      <t>ツ</t>
    </rPh>
    <rPh sb="36" eb="38">
      <t>シュンカン</t>
    </rPh>
    <rPh sb="38" eb="40">
      <t>イドウ</t>
    </rPh>
    <rPh sb="43" eb="45">
      <t>マホウ</t>
    </rPh>
    <rPh sb="45" eb="46">
      <t>テキ</t>
    </rPh>
    <rPh sb="46" eb="48">
      <t>シュダン</t>
    </rPh>
    <rPh sb="49" eb="50">
      <t>モチ</t>
    </rPh>
    <rPh sb="53" eb="54">
      <t>カギ</t>
    </rPh>
    <rPh sb="56" eb="57">
      <t>リク</t>
    </rPh>
    <rPh sb="58" eb="59">
      <t>ウミ</t>
    </rPh>
    <rPh sb="60" eb="61">
      <t>アイダ</t>
    </rPh>
    <rPh sb="62" eb="64">
      <t>イドウ</t>
    </rPh>
    <rPh sb="65" eb="68">
      <t>フカノウ</t>
    </rPh>
    <rPh sb="73" eb="74">
      <t>コオ</t>
    </rPh>
    <rPh sb="75" eb="76">
      <t>ツ</t>
    </rPh>
    <rPh sb="78" eb="79">
      <t>ウミ</t>
    </rPh>
    <rPh sb="93" eb="94">
      <t>タ</t>
    </rPh>
    <phoneticPr fontId="1"/>
  </si>
  <si>
    <t>国中の全ての樫の中でも、最も古く大きなものは魔法をかけられ、過去最大の樫となります。このMother Oakは、収穫して緑の宝石へと加工できる、魔法の団栗を生産します。毎月、10個の緑の宝石が生成されます。この呪附は、誰かがそれを解呪するか、術者が死ぬまで持続します。</t>
    <rPh sb="0" eb="2">
      <t>クニジュウ</t>
    </rPh>
    <rPh sb="3" eb="4">
      <t>スベ</t>
    </rPh>
    <rPh sb="6" eb="7">
      <t>カシ</t>
    </rPh>
    <rPh sb="8" eb="9">
      <t>ナカ</t>
    </rPh>
    <rPh sb="12" eb="13">
      <t>モット</t>
    </rPh>
    <rPh sb="14" eb="15">
      <t>フル</t>
    </rPh>
    <rPh sb="16" eb="17">
      <t>オオ</t>
    </rPh>
    <rPh sb="22" eb="24">
      <t>マホウ</t>
    </rPh>
    <rPh sb="30" eb="32">
      <t>カコ</t>
    </rPh>
    <rPh sb="32" eb="34">
      <t>サイダイ</t>
    </rPh>
    <rPh sb="35" eb="36">
      <t>カシ</t>
    </rPh>
    <rPh sb="56" eb="58">
      <t>シュウカク</t>
    </rPh>
    <rPh sb="60" eb="61">
      <t>ミドリ</t>
    </rPh>
    <rPh sb="62" eb="64">
      <t>ホウセキ</t>
    </rPh>
    <rPh sb="66" eb="68">
      <t>カコウ</t>
    </rPh>
    <rPh sb="72" eb="74">
      <t>マホウ</t>
    </rPh>
    <rPh sb="75" eb="77">
      <t>ドングリ</t>
    </rPh>
    <rPh sb="78" eb="80">
      <t>セイサン</t>
    </rPh>
    <rPh sb="84" eb="86">
      <t>マイツキ</t>
    </rPh>
    <rPh sb="89" eb="90">
      <t>コ</t>
    </rPh>
    <rPh sb="91" eb="92">
      <t>ミドリ</t>
    </rPh>
    <rPh sb="93" eb="95">
      <t>ホウセキ</t>
    </rPh>
    <rPh sb="96" eb="98">
      <t>セイセイ</t>
    </rPh>
    <rPh sb="105" eb="106">
      <t>ジュ</t>
    </rPh>
    <rPh sb="106" eb="107">
      <t>フ</t>
    </rPh>
    <rPh sb="109" eb="110">
      <t>ダレ</t>
    </rPh>
    <rPh sb="115" eb="117">
      <t>カイジュ</t>
    </rPh>
    <rPh sb="121" eb="122">
      <t>ジュツ</t>
    </rPh>
    <rPh sb="122" eb="123">
      <t>シャ</t>
    </rPh>
    <rPh sb="124" eb="125">
      <t>シ</t>
    </rPh>
    <rPh sb="128" eb="130">
      <t>ジゾク</t>
    </rPh>
    <phoneticPr fontId="1"/>
  </si>
  <si>
    <t>術者は、彼の友軍の皮膚を、硬い大理石のような皮に変えます。それらの戦士たちは白大理石となり、彼らを傷付けるのはほぼ不可能です。副作用として、対象は冷気から更なる損害を被ります。</t>
    <rPh sb="0" eb="1">
      <t>ジュツ</t>
    </rPh>
    <rPh sb="1" eb="2">
      <t>シャ</t>
    </rPh>
    <rPh sb="4" eb="5">
      <t>カレ</t>
    </rPh>
    <rPh sb="6" eb="8">
      <t>ユウグン</t>
    </rPh>
    <rPh sb="9" eb="11">
      <t>ヒフ</t>
    </rPh>
    <rPh sb="13" eb="14">
      <t>カタ</t>
    </rPh>
    <rPh sb="15" eb="18">
      <t>ダイリセキ</t>
    </rPh>
    <rPh sb="22" eb="23">
      <t>カワ</t>
    </rPh>
    <rPh sb="24" eb="25">
      <t>カ</t>
    </rPh>
    <rPh sb="33" eb="35">
      <t>センシ</t>
    </rPh>
    <rPh sb="38" eb="39">
      <t>シロ</t>
    </rPh>
    <rPh sb="39" eb="42">
      <t>ダイリセキ</t>
    </rPh>
    <rPh sb="46" eb="47">
      <t>カレ</t>
    </rPh>
    <rPh sb="49" eb="51">
      <t>キズツ</t>
    </rPh>
    <rPh sb="57" eb="60">
      <t>フカノウ</t>
    </rPh>
    <rPh sb="63" eb="66">
      <t>フクサヨウ</t>
    </rPh>
    <rPh sb="70" eb="72">
      <t>タイショウ</t>
    </rPh>
    <rPh sb="73" eb="75">
      <t>レイキ</t>
    </rPh>
    <rPh sb="77" eb="78">
      <t>サラ</t>
    </rPh>
    <rPh sb="80" eb="82">
      <t>ソンガイ</t>
    </rPh>
    <rPh sb="83" eb="84">
      <t>コウム</t>
    </rPh>
    <phoneticPr fontId="1"/>
  </si>
  <si>
    <t>術者は、要塞の石の壁を、鉄の壁へと変え、それにより防御力を1000増加させます。この変化は、儀式に追加の宝石が費やされれば、より長く持続します。この呪附は、術者が殺されると終了します。</t>
    <rPh sb="0" eb="1">
      <t>ジュツ</t>
    </rPh>
    <rPh sb="1" eb="2">
      <t>シャ</t>
    </rPh>
    <rPh sb="4" eb="6">
      <t>ヨウサイ</t>
    </rPh>
    <rPh sb="7" eb="8">
      <t>イシ</t>
    </rPh>
    <rPh sb="9" eb="10">
      <t>カベ</t>
    </rPh>
    <rPh sb="12" eb="13">
      <t>テツ</t>
    </rPh>
    <rPh sb="14" eb="15">
      <t>カベ</t>
    </rPh>
    <rPh sb="17" eb="18">
      <t>カ</t>
    </rPh>
    <rPh sb="25" eb="28">
      <t>ボウギョリョク</t>
    </rPh>
    <rPh sb="33" eb="35">
      <t>ゾウカ</t>
    </rPh>
    <rPh sb="42" eb="44">
      <t>ヘンカ</t>
    </rPh>
    <rPh sb="46" eb="48">
      <t>ギシキ</t>
    </rPh>
    <rPh sb="49" eb="51">
      <t>ツイカ</t>
    </rPh>
    <rPh sb="52" eb="54">
      <t>ホウセキ</t>
    </rPh>
    <rPh sb="55" eb="56">
      <t>ツイ</t>
    </rPh>
    <rPh sb="64" eb="65">
      <t>ナガ</t>
    </rPh>
    <rPh sb="66" eb="68">
      <t>ジゾク</t>
    </rPh>
    <rPh sb="74" eb="75">
      <t>ジュ</t>
    </rPh>
    <rPh sb="75" eb="76">
      <t>フ</t>
    </rPh>
    <rPh sb="78" eb="79">
      <t>ジュツ</t>
    </rPh>
    <rPh sb="79" eb="80">
      <t>シャ</t>
    </rPh>
    <rPh sb="81" eb="82">
      <t>コロ</t>
    </rPh>
    <rPh sb="86" eb="88">
      <t>シュウリョウ</t>
    </rPh>
    <phoneticPr fontId="1"/>
  </si>
  <si>
    <t>この呪文は、戦場に居る全ての敵を呪います。呪われたものは、戦闘において不運な目に遭います。呪いは決して解くことはできません。</t>
    <rPh sb="2" eb="4">
      <t>ジュモン</t>
    </rPh>
    <rPh sb="6" eb="8">
      <t>センジョウ</t>
    </rPh>
    <rPh sb="9" eb="10">
      <t>イ</t>
    </rPh>
    <rPh sb="11" eb="12">
      <t>スベ</t>
    </rPh>
    <rPh sb="14" eb="15">
      <t>テキ</t>
    </rPh>
    <rPh sb="16" eb="17">
      <t>ノロ</t>
    </rPh>
    <rPh sb="21" eb="22">
      <t>ノロ</t>
    </rPh>
    <rPh sb="29" eb="31">
      <t>セントウ</t>
    </rPh>
    <rPh sb="35" eb="37">
      <t>フウン</t>
    </rPh>
    <rPh sb="38" eb="39">
      <t>メ</t>
    </rPh>
    <rPh sb="40" eb="41">
      <t>ア</t>
    </rPh>
    <rPh sb="45" eb="46">
      <t>ノロ</t>
    </rPh>
    <rPh sb="48" eb="49">
      <t>ケッ</t>
    </rPh>
    <rPh sb="51" eb="52">
      <t>ト</t>
    </rPh>
    <phoneticPr fontId="1"/>
  </si>
  <si>
    <t>酷い摩擦音と共に、戦場に居る全てのものは、彼らの骨がひび割れ、折れると共に地面に倒れ伏します。強靭な犠牲者は骨折を免れるかもしれませんが、より不運なものは、生涯に渡り足の障害を負うでしょう。霊的な存在は、この呪文で傷付けられることは滅多にありません。</t>
    <rPh sb="0" eb="1">
      <t>ヒド</t>
    </rPh>
    <rPh sb="2" eb="4">
      <t>マサツ</t>
    </rPh>
    <rPh sb="4" eb="5">
      <t>オン</t>
    </rPh>
    <rPh sb="6" eb="7">
      <t>トモ</t>
    </rPh>
    <rPh sb="9" eb="11">
      <t>センジョウ</t>
    </rPh>
    <rPh sb="12" eb="13">
      <t>イ</t>
    </rPh>
    <rPh sb="14" eb="15">
      <t>スベ</t>
    </rPh>
    <rPh sb="21" eb="22">
      <t>カレ</t>
    </rPh>
    <rPh sb="24" eb="25">
      <t>ホネ</t>
    </rPh>
    <rPh sb="28" eb="29">
      <t>ワ</t>
    </rPh>
    <rPh sb="31" eb="32">
      <t>オ</t>
    </rPh>
    <rPh sb="35" eb="36">
      <t>トモ</t>
    </rPh>
    <rPh sb="37" eb="39">
      <t>ジメン</t>
    </rPh>
    <rPh sb="40" eb="41">
      <t>タオ</t>
    </rPh>
    <rPh sb="42" eb="43">
      <t>フ</t>
    </rPh>
    <rPh sb="47" eb="49">
      <t>キョウジン</t>
    </rPh>
    <rPh sb="50" eb="53">
      <t>ギセイシャ</t>
    </rPh>
    <rPh sb="54" eb="56">
      <t>コッセツ</t>
    </rPh>
    <rPh sb="57" eb="58">
      <t>マヌガ</t>
    </rPh>
    <rPh sb="71" eb="73">
      <t>フウン</t>
    </rPh>
    <rPh sb="78" eb="80">
      <t>ショウガイ</t>
    </rPh>
    <rPh sb="81" eb="82">
      <t>ワタ</t>
    </rPh>
    <rPh sb="83" eb="84">
      <t>アシ</t>
    </rPh>
    <rPh sb="85" eb="87">
      <t>ショウガイ</t>
    </rPh>
    <rPh sb="88" eb="89">
      <t>オ</t>
    </rPh>
    <rPh sb="95" eb="97">
      <t>レイテキ</t>
    </rPh>
    <rPh sb="98" eb="100">
      <t>ソンザイ</t>
    </rPh>
    <rPh sb="104" eb="106">
      <t>ジュモン</t>
    </rPh>
    <rPh sb="107" eb="109">
      <t>キズツ</t>
    </rPh>
    <rPh sb="116" eb="118">
      <t>メッタ</t>
    </rPh>
    <phoneticPr fontId="1"/>
  </si>
  <si>
    <t>犠牲者は、その残る生涯に渡り、蛙の姿に縛られます。</t>
    <rPh sb="0" eb="3">
      <t>ギセイシャ</t>
    </rPh>
    <rPh sb="7" eb="8">
      <t>ノコ</t>
    </rPh>
    <rPh sb="9" eb="11">
      <t>ショウガイ</t>
    </rPh>
    <rPh sb="12" eb="13">
      <t>ワタ</t>
    </rPh>
    <rPh sb="15" eb="16">
      <t>カエル</t>
    </rPh>
    <rPh sb="17" eb="18">
      <t>スガタ</t>
    </rPh>
    <rPh sb="19" eb="20">
      <t>シバ</t>
    </rPh>
    <phoneticPr fontId="1"/>
  </si>
  <si>
    <t>この呪文は、多数の虫を巨大な体躯にまで増大させます。これらの虫は、その敵を攻撃する、あるいは少なくとも煩わせることで、術者を支援します。</t>
    <rPh sb="2" eb="4">
      <t>ジュモン</t>
    </rPh>
    <rPh sb="6" eb="8">
      <t>タスウ</t>
    </rPh>
    <rPh sb="9" eb="10">
      <t>ムシ</t>
    </rPh>
    <rPh sb="11" eb="13">
      <t>キョダイ</t>
    </rPh>
    <rPh sb="14" eb="16">
      <t>タイク</t>
    </rPh>
    <rPh sb="19" eb="21">
      <t>ゾウダイ</t>
    </rPh>
    <rPh sb="30" eb="31">
      <t>ムシ</t>
    </rPh>
    <rPh sb="35" eb="36">
      <t>テキ</t>
    </rPh>
    <rPh sb="37" eb="39">
      <t>コウゲキ</t>
    </rPh>
    <rPh sb="46" eb="47">
      <t>スク</t>
    </rPh>
    <rPh sb="51" eb="52">
      <t>ワズラ</t>
    </rPh>
    <rPh sb="59" eb="60">
      <t>ジュツ</t>
    </rPh>
    <rPh sb="60" eb="61">
      <t>モノ</t>
    </rPh>
    <rPh sb="62" eb="64">
      <t>シエン</t>
    </rPh>
    <phoneticPr fontId="1"/>
  </si>
  <si>
    <t>術者は、不特定な魔物に変身します。一部の魔物、例えばFire Drakeは、特定の元素や、その他の魔法系統に密接な繋がりを持ちます。もし術者がそのような生物に上手く変身できれば、彼は魔力を得るかもしれません。また、術者の新たな肉体は、若く健康です。しかしこの変身は危険も伴い、その過程において、術者の心身が傷付くかもしれません。変身の失敗は時々、意思なき生物の姿への変化を引き起こし、その結果として精神と魔法技能は失われます。しかし、時に強力な魔力を持つ存在は、精神の欠如がそれを消し去るには強力すぎるがために、その魔法技能を保つことがあります。</t>
    <rPh sb="0" eb="1">
      <t>ジュツ</t>
    </rPh>
    <rPh sb="1" eb="2">
      <t>シャ</t>
    </rPh>
    <rPh sb="4" eb="7">
      <t>フトクテイ</t>
    </rPh>
    <rPh sb="8" eb="10">
      <t>マモノ</t>
    </rPh>
    <rPh sb="11" eb="13">
      <t>ヘンシン</t>
    </rPh>
    <rPh sb="17" eb="19">
      <t>イチブ</t>
    </rPh>
    <rPh sb="20" eb="22">
      <t>マモノ</t>
    </rPh>
    <rPh sb="23" eb="24">
      <t>タト</t>
    </rPh>
    <rPh sb="38" eb="40">
      <t>トクテイ</t>
    </rPh>
    <rPh sb="41" eb="43">
      <t>ゲンソ</t>
    </rPh>
    <rPh sb="47" eb="48">
      <t>タ</t>
    </rPh>
    <rPh sb="49" eb="51">
      <t>マホウ</t>
    </rPh>
    <rPh sb="51" eb="53">
      <t>ケイトウ</t>
    </rPh>
    <rPh sb="54" eb="56">
      <t>ミッセツ</t>
    </rPh>
    <rPh sb="57" eb="58">
      <t>ツナ</t>
    </rPh>
    <rPh sb="61" eb="62">
      <t>モ</t>
    </rPh>
    <rPh sb="68" eb="69">
      <t>ジュツ</t>
    </rPh>
    <rPh sb="69" eb="70">
      <t>シャ</t>
    </rPh>
    <rPh sb="76" eb="78">
      <t>セイブツ</t>
    </rPh>
    <rPh sb="79" eb="81">
      <t>ウマ</t>
    </rPh>
    <rPh sb="82" eb="84">
      <t>ヘンシン</t>
    </rPh>
    <rPh sb="89" eb="90">
      <t>カレ</t>
    </rPh>
    <rPh sb="91" eb="93">
      <t>マリョク</t>
    </rPh>
    <rPh sb="94" eb="95">
      <t>エ</t>
    </rPh>
    <rPh sb="107" eb="108">
      <t>ジュツ</t>
    </rPh>
    <rPh sb="108" eb="109">
      <t>シャ</t>
    </rPh>
    <rPh sb="110" eb="111">
      <t>アラ</t>
    </rPh>
    <rPh sb="113" eb="115">
      <t>ニクタイ</t>
    </rPh>
    <rPh sb="117" eb="118">
      <t>ワカ</t>
    </rPh>
    <rPh sb="119" eb="121">
      <t>ケンコウ</t>
    </rPh>
    <rPh sb="129" eb="131">
      <t>ヘンシン</t>
    </rPh>
    <rPh sb="132" eb="134">
      <t>キケン</t>
    </rPh>
    <rPh sb="135" eb="136">
      <t>トモナ</t>
    </rPh>
    <rPh sb="140" eb="142">
      <t>カテイ</t>
    </rPh>
    <rPh sb="147" eb="148">
      <t>ジュツ</t>
    </rPh>
    <rPh sb="148" eb="149">
      <t>シャ</t>
    </rPh>
    <rPh sb="150" eb="152">
      <t>シンシン</t>
    </rPh>
    <rPh sb="153" eb="155">
      <t>キズツ</t>
    </rPh>
    <rPh sb="164" eb="166">
      <t>ヘンシン</t>
    </rPh>
    <rPh sb="167" eb="169">
      <t>シッパイ</t>
    </rPh>
    <rPh sb="170" eb="172">
      <t>トキドキ</t>
    </rPh>
    <rPh sb="173" eb="175">
      <t>イシ</t>
    </rPh>
    <rPh sb="177" eb="179">
      <t>セイブツ</t>
    </rPh>
    <rPh sb="180" eb="181">
      <t>スガタ</t>
    </rPh>
    <rPh sb="183" eb="185">
      <t>ヘンカ</t>
    </rPh>
    <rPh sb="186" eb="187">
      <t>ヒ</t>
    </rPh>
    <rPh sb="188" eb="189">
      <t>オ</t>
    </rPh>
    <rPh sb="194" eb="196">
      <t>ケッカ</t>
    </rPh>
    <rPh sb="199" eb="201">
      <t>セイシン</t>
    </rPh>
    <rPh sb="202" eb="204">
      <t>マホウ</t>
    </rPh>
    <rPh sb="204" eb="206">
      <t>ギノウ</t>
    </rPh>
    <rPh sb="207" eb="208">
      <t>ウシナ</t>
    </rPh>
    <rPh sb="217" eb="218">
      <t>トキ</t>
    </rPh>
    <rPh sb="219" eb="221">
      <t>キョウリョク</t>
    </rPh>
    <rPh sb="222" eb="224">
      <t>マリョク</t>
    </rPh>
    <rPh sb="225" eb="226">
      <t>モ</t>
    </rPh>
    <rPh sb="227" eb="229">
      <t>ソンザイ</t>
    </rPh>
    <rPh sb="231" eb="233">
      <t>セイシン</t>
    </rPh>
    <rPh sb="234" eb="236">
      <t>ケツジョ</t>
    </rPh>
    <rPh sb="240" eb="241">
      <t>ケ</t>
    </rPh>
    <rPh sb="242" eb="243">
      <t>サ</t>
    </rPh>
    <rPh sb="246" eb="248">
      <t>キョウリョク</t>
    </rPh>
    <rPh sb="258" eb="260">
      <t>マホウ</t>
    </rPh>
    <rPh sb="260" eb="262">
      <t>ギノウ</t>
    </rPh>
    <rPh sb="263" eb="264">
      <t>タモ</t>
    </rPh>
    <phoneticPr fontId="1"/>
  </si>
  <si>
    <t>この強力な呪文は、戦場全体の味方にBarkskinを付加します。</t>
    <rPh sb="2" eb="4">
      <t>キョウリョク</t>
    </rPh>
    <rPh sb="5" eb="7">
      <t>ジュモン</t>
    </rPh>
    <rPh sb="9" eb="11">
      <t>センジョウ</t>
    </rPh>
    <rPh sb="11" eb="13">
      <t>ゼンタイ</t>
    </rPh>
    <rPh sb="14" eb="16">
      <t>ミカタ</t>
    </rPh>
    <rPh sb="26" eb="28">
      <t>フカ</t>
    </rPh>
    <phoneticPr fontId="1"/>
  </si>
  <si>
    <t>複数の敵は炎上します。この呪文は敵の防具を無視しますが、必ずしも犠牲者を殺すに十分な威力ではありません。また、雨や雪は炎を非常に早く消してしまいます。</t>
    <rPh sb="0" eb="2">
      <t>フクスウ</t>
    </rPh>
    <phoneticPr fontId="1"/>
  </si>
  <si>
    <t>この呪文は、術者の側の軍全員を、暖色の幻姿の軍勢へと変えます。軍の全てのものは、触れると熱い、冷気に高い耐性を持つ存在となります。この変化はまた、WightやWinter Wolfなど、一部の生物が持つ寒波も無効化します。</t>
    <rPh sb="2" eb="4">
      <t>ジュモン</t>
    </rPh>
    <rPh sb="6" eb="7">
      <t>ジュツ</t>
    </rPh>
    <rPh sb="7" eb="8">
      <t>シャ</t>
    </rPh>
    <rPh sb="9" eb="10">
      <t>ガワ</t>
    </rPh>
    <rPh sb="11" eb="12">
      <t>グン</t>
    </rPh>
    <rPh sb="12" eb="14">
      <t>ゼンイン</t>
    </rPh>
    <rPh sb="16" eb="18">
      <t>ダンショク</t>
    </rPh>
    <rPh sb="19" eb="20">
      <t>ゲン</t>
    </rPh>
    <rPh sb="20" eb="21">
      <t>シ</t>
    </rPh>
    <rPh sb="22" eb="24">
      <t>グンゼイ</t>
    </rPh>
    <rPh sb="26" eb="27">
      <t>カ</t>
    </rPh>
    <rPh sb="31" eb="32">
      <t>グン</t>
    </rPh>
    <rPh sb="33" eb="34">
      <t>スベ</t>
    </rPh>
    <rPh sb="40" eb="41">
      <t>フ</t>
    </rPh>
    <rPh sb="44" eb="45">
      <t>アツ</t>
    </rPh>
    <rPh sb="47" eb="49">
      <t>レイキ</t>
    </rPh>
    <rPh sb="50" eb="51">
      <t>タカ</t>
    </rPh>
    <rPh sb="52" eb="54">
      <t>タイセイ</t>
    </rPh>
    <rPh sb="55" eb="56">
      <t>モ</t>
    </rPh>
    <rPh sb="57" eb="59">
      <t>ソンザイ</t>
    </rPh>
    <rPh sb="67" eb="69">
      <t>ヘンカ</t>
    </rPh>
    <rPh sb="93" eb="95">
      <t>イチブ</t>
    </rPh>
    <rPh sb="101" eb="103">
      <t>カンパ</t>
    </rPh>
    <phoneticPr fontId="1"/>
  </si>
  <si>
    <t>Fata Morganaの下では、人生はより容易に感じられ、誰もが幸福です。Phantasmal Warriorは、地方守備隊が州を侵略者から護るのを手助けし、また敵の斥候は幻に欺かれ、不正確な報告をします。友好的な支配圏内にある全ての州が、Fata Morganaの影響を受けます。この呪附は、それが解呪されるか、術者が死ぬまで持続します。</t>
    <rPh sb="13" eb="14">
      <t>モト</t>
    </rPh>
    <rPh sb="17" eb="19">
      <t>ジンセイ</t>
    </rPh>
    <rPh sb="22" eb="24">
      <t>ヨウイ</t>
    </rPh>
    <rPh sb="25" eb="26">
      <t>カン</t>
    </rPh>
    <rPh sb="30" eb="31">
      <t>ダレ</t>
    </rPh>
    <rPh sb="33" eb="35">
      <t>コウフク</t>
    </rPh>
    <rPh sb="58" eb="60">
      <t>チホウ</t>
    </rPh>
    <rPh sb="60" eb="63">
      <t>シュビタイ</t>
    </rPh>
    <rPh sb="64" eb="65">
      <t>シュウ</t>
    </rPh>
    <rPh sb="66" eb="69">
      <t>シンリャクシャ</t>
    </rPh>
    <rPh sb="71" eb="72">
      <t>マモ</t>
    </rPh>
    <rPh sb="75" eb="76">
      <t>テ</t>
    </rPh>
    <rPh sb="76" eb="77">
      <t>ダス</t>
    </rPh>
    <rPh sb="82" eb="83">
      <t>テキ</t>
    </rPh>
    <rPh sb="84" eb="86">
      <t>セッコウ</t>
    </rPh>
    <rPh sb="87" eb="88">
      <t>マボロシ</t>
    </rPh>
    <rPh sb="89" eb="90">
      <t>アザム</t>
    </rPh>
    <rPh sb="93" eb="96">
      <t>フセイカク</t>
    </rPh>
    <rPh sb="97" eb="99">
      <t>ホウコク</t>
    </rPh>
    <rPh sb="104" eb="107">
      <t>ユウコウテキ</t>
    </rPh>
    <rPh sb="108" eb="111">
      <t>シハイケン</t>
    </rPh>
    <rPh sb="111" eb="112">
      <t>ナイ</t>
    </rPh>
    <rPh sb="115" eb="116">
      <t>スベ</t>
    </rPh>
    <rPh sb="118" eb="119">
      <t>シュウ</t>
    </rPh>
    <rPh sb="134" eb="136">
      <t>エイキョウ</t>
    </rPh>
    <rPh sb="137" eb="138">
      <t>ウ</t>
    </rPh>
    <rPh sb="144" eb="145">
      <t>ジュ</t>
    </rPh>
    <rPh sb="145" eb="146">
      <t>フ</t>
    </rPh>
    <rPh sb="151" eb="153">
      <t>カイジュ</t>
    </rPh>
    <rPh sb="158" eb="159">
      <t>ジュツ</t>
    </rPh>
    <rPh sb="159" eb="160">
      <t>シャ</t>
    </rPh>
    <rPh sb="161" eb="162">
      <t>シ</t>
    </rPh>
    <rPh sb="165" eb="167">
      <t>ジゾク</t>
    </rPh>
    <phoneticPr fontId="1"/>
  </si>
  <si>
    <t>この呪文は、多数のものにQuicknessを付加します。Quicknessは、術者の速度を向上させ、彼の攻撃を回避する能力を高めます。加速したものは、ラウンド毎に通常の戦闘行動を二回行えますが、ラウンド毎に二つ以上の呪文を使うことまではできません。</t>
    <rPh sb="2" eb="4">
      <t>ジュモン</t>
    </rPh>
    <rPh sb="6" eb="8">
      <t>タスウ</t>
    </rPh>
    <rPh sb="22" eb="24">
      <t>フカ</t>
    </rPh>
    <phoneticPr fontId="1"/>
  </si>
  <si>
    <t>この呪文は、術者の側の軍全員を、半ば凍った幻姿の軍勢へと変えます。軍の全てのものは、蒼褪め、触れると冷たい存在となります。この半ば凍った戦士たちは、熱と炎に強い耐性を持ちます。この変化はまた、AbysianやSalamanderなどの、炎の生物が持つ熱波の影響も軽減します。</t>
    <rPh sb="16" eb="17">
      <t>ナカ</t>
    </rPh>
    <rPh sb="18" eb="19">
      <t>コオ</t>
    </rPh>
    <rPh sb="42" eb="44">
      <t>アオザ</t>
    </rPh>
    <rPh sb="46" eb="47">
      <t>フ</t>
    </rPh>
    <rPh sb="50" eb="51">
      <t>ツメ</t>
    </rPh>
    <rPh sb="53" eb="55">
      <t>ソンザイ</t>
    </rPh>
    <rPh sb="63" eb="64">
      <t>ナカ</t>
    </rPh>
    <rPh sb="65" eb="66">
      <t>コオ</t>
    </rPh>
    <rPh sb="68" eb="70">
      <t>センシ</t>
    </rPh>
    <rPh sb="74" eb="75">
      <t>ネツ</t>
    </rPh>
    <rPh sb="76" eb="77">
      <t>ホノオ</t>
    </rPh>
    <rPh sb="78" eb="79">
      <t>ツヨ</t>
    </rPh>
    <rPh sb="80" eb="82">
      <t>タイセイ</t>
    </rPh>
    <rPh sb="83" eb="84">
      <t>モ</t>
    </rPh>
    <rPh sb="118" eb="119">
      <t>ホノオ</t>
    </rPh>
    <rPh sb="120" eb="122">
      <t>セイブツ</t>
    </rPh>
    <rPh sb="123" eb="124">
      <t>モ</t>
    </rPh>
    <rPh sb="125" eb="127">
      <t>ネッパ</t>
    </rPh>
    <rPh sb="128" eb="130">
      <t>エイキョウ</t>
    </rPh>
    <rPh sb="131" eb="133">
      <t>ケイゲン</t>
    </rPh>
    <phoneticPr fontId="1"/>
  </si>
  <si>
    <t>術者は、射程内の味方の州で、難攻不落の高い石造りの塔を、地面から築き上げます。この塔の防壁を打ち破るのは極めて困難ですが、その行政施設はそれほどの水準ではありません。</t>
    <rPh sb="0" eb="1">
      <t>ジュツ</t>
    </rPh>
    <rPh sb="1" eb="2">
      <t>シャ</t>
    </rPh>
    <rPh sb="4" eb="6">
      <t>シャテイ</t>
    </rPh>
    <rPh sb="6" eb="7">
      <t>ナイ</t>
    </rPh>
    <rPh sb="8" eb="10">
      <t>ミカタ</t>
    </rPh>
    <rPh sb="11" eb="12">
      <t>シュウ</t>
    </rPh>
    <rPh sb="14" eb="16">
      <t>ナンコウ</t>
    </rPh>
    <rPh sb="16" eb="18">
      <t>フラク</t>
    </rPh>
    <rPh sb="19" eb="20">
      <t>タカ</t>
    </rPh>
    <rPh sb="21" eb="23">
      <t>イシヅク</t>
    </rPh>
    <rPh sb="25" eb="26">
      <t>トウ</t>
    </rPh>
    <rPh sb="28" eb="30">
      <t>ジメン</t>
    </rPh>
    <rPh sb="32" eb="33">
      <t>キズ</t>
    </rPh>
    <rPh sb="34" eb="35">
      <t>ア</t>
    </rPh>
    <rPh sb="41" eb="42">
      <t>トウ</t>
    </rPh>
    <rPh sb="43" eb="45">
      <t>ボウヘキ</t>
    </rPh>
    <rPh sb="46" eb="47">
      <t>ウ</t>
    </rPh>
    <rPh sb="48" eb="49">
      <t>ヤブ</t>
    </rPh>
    <rPh sb="52" eb="53">
      <t>キワ</t>
    </rPh>
    <rPh sb="55" eb="57">
      <t>コンナン</t>
    </rPh>
    <rPh sb="63" eb="65">
      <t>ギョウセイ</t>
    </rPh>
    <rPh sb="65" eb="67">
      <t>シセツ</t>
    </rPh>
    <rPh sb="73" eb="75">
      <t>スイジュン</t>
    </rPh>
    <phoneticPr fontId="1"/>
  </si>
  <si>
    <t>術者は包囲された城に向けて、強力な力を解き放ちます。城壁は崩れ落ち、その破片は不注意な防衛隊の上に落下します。城壁は250、あるいは術者が極めて強力な場合、さらに大きな損傷を受けます。5を超えた魔法技能は、1レベル毎に要塞の防御力を、さらに25減少させます。</t>
    <rPh sb="0" eb="1">
      <t>ジュツ</t>
    </rPh>
    <rPh sb="1" eb="2">
      <t>シャ</t>
    </rPh>
    <rPh sb="3" eb="5">
      <t>ホウイ</t>
    </rPh>
    <rPh sb="8" eb="9">
      <t>シロ</t>
    </rPh>
    <rPh sb="10" eb="11">
      <t>ム</t>
    </rPh>
    <rPh sb="14" eb="16">
      <t>キョウリョク</t>
    </rPh>
    <rPh sb="17" eb="18">
      <t>チカラ</t>
    </rPh>
    <rPh sb="19" eb="20">
      <t>ト</t>
    </rPh>
    <rPh sb="21" eb="22">
      <t>ハナ</t>
    </rPh>
    <rPh sb="26" eb="28">
      <t>ジョウヘキ</t>
    </rPh>
    <rPh sb="29" eb="30">
      <t>クズ</t>
    </rPh>
    <rPh sb="31" eb="32">
      <t>オ</t>
    </rPh>
    <rPh sb="36" eb="38">
      <t>ハヘン</t>
    </rPh>
    <rPh sb="39" eb="42">
      <t>フチュウイ</t>
    </rPh>
    <rPh sb="43" eb="46">
      <t>ボウエイタイ</t>
    </rPh>
    <rPh sb="47" eb="48">
      <t>ウエ</t>
    </rPh>
    <rPh sb="49" eb="51">
      <t>ラッカ</t>
    </rPh>
    <rPh sb="55" eb="57">
      <t>ジョウヘキ</t>
    </rPh>
    <rPh sb="66" eb="67">
      <t>ジュツ</t>
    </rPh>
    <rPh sb="67" eb="68">
      <t>シャ</t>
    </rPh>
    <rPh sb="69" eb="70">
      <t>キワ</t>
    </rPh>
    <rPh sb="72" eb="74">
      <t>キョウリョク</t>
    </rPh>
    <rPh sb="75" eb="77">
      <t>バアイ</t>
    </rPh>
    <rPh sb="81" eb="82">
      <t>オオ</t>
    </rPh>
    <rPh sb="84" eb="86">
      <t>ソンショウ</t>
    </rPh>
    <rPh sb="87" eb="88">
      <t>ウ</t>
    </rPh>
    <rPh sb="94" eb="95">
      <t>コ</t>
    </rPh>
    <rPh sb="97" eb="99">
      <t>マホウ</t>
    </rPh>
    <rPh sb="99" eb="101">
      <t>ギノウ</t>
    </rPh>
    <rPh sb="107" eb="108">
      <t>ゴト</t>
    </rPh>
    <rPh sb="109" eb="111">
      <t>ヨウサイ</t>
    </rPh>
    <rPh sb="112" eb="115">
      <t>ボウギョリョク</t>
    </rPh>
    <rPh sb="122" eb="124">
      <t>ゲンショウ</t>
    </rPh>
    <phoneticPr fontId="1"/>
  </si>
  <si>
    <t>この呪文は、全軍に電撃や落雷への強い耐性を与えます。</t>
    <rPh sb="2" eb="4">
      <t>ジュモン</t>
    </rPh>
    <rPh sb="6" eb="8">
      <t>ゼングン</t>
    </rPh>
    <rPh sb="9" eb="11">
      <t>デンゲキ</t>
    </rPh>
    <rPh sb="12" eb="14">
      <t>ラクライ</t>
    </rPh>
    <rPh sb="16" eb="17">
      <t>ツヨ</t>
    </rPh>
    <rPh sb="18" eb="20">
      <t>タイセイ</t>
    </rPh>
    <rPh sb="21" eb="22">
      <t>アタ</t>
    </rPh>
    <phoneticPr fontId="1"/>
  </si>
  <si>
    <t>術者は、戦い全体の運命を改変します。全ての味方は、戦いが終わるまで、不自然な幸運を得ます。幸運なものたちは、さもなくば致命的であった攻撃や魔法を、非常に高い確率で回避できるようになります。幸運は、すでに死んでいるアンデッドや無生物には機能しません。</t>
    <rPh sb="4" eb="5">
      <t>タタカ</t>
    </rPh>
    <rPh sb="6" eb="8">
      <t>ゼンタイ</t>
    </rPh>
    <rPh sb="18" eb="19">
      <t>スベ</t>
    </rPh>
    <phoneticPr fontId="1"/>
  </si>
  <si>
    <t>この強力な変性術は、術者以外の時の流れを、ほぼ完全に停止するほどまで減速させます。それが術者に影響しているかどうかを問わず、再生、熱の雲などの持続的な効果も減速します。この時間停止は、約5ラウンドの間持続します。同時に機能できる時間停止は一つだけで、新たなものは発動中のものを上書きします。</t>
    <rPh sb="2" eb="4">
      <t>キョウリョク</t>
    </rPh>
    <rPh sb="5" eb="7">
      <t>ヘンセイ</t>
    </rPh>
    <rPh sb="7" eb="8">
      <t>ジュツ</t>
    </rPh>
    <rPh sb="10" eb="11">
      <t>ジュツ</t>
    </rPh>
    <rPh sb="11" eb="12">
      <t>シャ</t>
    </rPh>
    <rPh sb="12" eb="14">
      <t>イガイ</t>
    </rPh>
    <rPh sb="15" eb="16">
      <t>トキ</t>
    </rPh>
    <rPh sb="17" eb="18">
      <t>ナガ</t>
    </rPh>
    <rPh sb="23" eb="25">
      <t>カンゼン</t>
    </rPh>
    <rPh sb="26" eb="28">
      <t>テイシ</t>
    </rPh>
    <rPh sb="34" eb="36">
      <t>ゲンソク</t>
    </rPh>
    <rPh sb="44" eb="45">
      <t>ジュツ</t>
    </rPh>
    <rPh sb="45" eb="46">
      <t>シャ</t>
    </rPh>
    <rPh sb="47" eb="49">
      <t>エイキョウ</t>
    </rPh>
    <rPh sb="58" eb="59">
      <t>ト</t>
    </rPh>
    <rPh sb="62" eb="64">
      <t>サイセイ</t>
    </rPh>
    <rPh sb="65" eb="66">
      <t>ネツ</t>
    </rPh>
    <rPh sb="67" eb="68">
      <t>クモ</t>
    </rPh>
    <rPh sb="71" eb="74">
      <t>ジゾクテキ</t>
    </rPh>
    <rPh sb="75" eb="77">
      <t>コウカ</t>
    </rPh>
    <rPh sb="78" eb="80">
      <t>ゲンソク</t>
    </rPh>
    <rPh sb="86" eb="88">
      <t>ジカン</t>
    </rPh>
    <rPh sb="88" eb="90">
      <t>テイシ</t>
    </rPh>
    <rPh sb="92" eb="93">
      <t>ヤク</t>
    </rPh>
    <rPh sb="99" eb="100">
      <t>アイダ</t>
    </rPh>
    <rPh sb="100" eb="102">
      <t>ジゾク</t>
    </rPh>
    <rPh sb="106" eb="108">
      <t>ドウジ</t>
    </rPh>
    <rPh sb="109" eb="111">
      <t>キノウ</t>
    </rPh>
    <rPh sb="114" eb="116">
      <t>ジカン</t>
    </rPh>
    <rPh sb="116" eb="118">
      <t>テイシ</t>
    </rPh>
    <rPh sb="119" eb="120">
      <t>ヒト</t>
    </rPh>
    <rPh sb="125" eb="126">
      <t>アラ</t>
    </rPh>
    <rPh sb="131" eb="134">
      <t>ハツドウチュウ</t>
    </rPh>
    <rPh sb="138" eb="140">
      <t>ウワガ</t>
    </rPh>
    <phoneticPr fontId="1"/>
  </si>
  <si>
    <t>降霊術士は骨張った指で標的を差し、それを一瞬にして塵に変えます。</t>
    <rPh sb="0" eb="2">
      <t>コウレイ</t>
    </rPh>
    <rPh sb="2" eb="3">
      <t>ジュツ</t>
    </rPh>
    <rPh sb="3" eb="4">
      <t>シ</t>
    </rPh>
    <rPh sb="5" eb="7">
      <t>ホネバ</t>
    </rPh>
    <rPh sb="9" eb="10">
      <t>ユビ</t>
    </rPh>
    <rPh sb="11" eb="13">
      <t>ヒョウテキ</t>
    </rPh>
    <rPh sb="14" eb="15">
      <t>サ</t>
    </rPh>
    <rPh sb="20" eb="22">
      <t>イッシュン</t>
    </rPh>
    <rPh sb="25" eb="26">
      <t>チリ</t>
    </rPh>
    <rPh sb="27" eb="28">
      <t>カ</t>
    </rPh>
    <phoneticPr fontId="1"/>
  </si>
  <si>
    <t>術者は複数の敵を豚に変えます。</t>
    <rPh sb="0" eb="1">
      <t>ジュツ</t>
    </rPh>
    <rPh sb="1" eb="2">
      <t>シャ</t>
    </rPh>
    <rPh sb="3" eb="5">
      <t>フクスウ</t>
    </rPh>
    <rPh sb="6" eb="7">
      <t>テキ</t>
    </rPh>
    <rPh sb="8" eb="9">
      <t>ブタ</t>
    </rPh>
    <rPh sb="10" eb="11">
      <t>カ</t>
    </rPh>
    <phoneticPr fontId="1"/>
  </si>
  <si>
    <t>全軍は、黄金の皮膚を持つ存在へと物理的に変質します。黄金の戦士たちは、痛烈な酷使にも耐えることができ、また熱と炎に耐性を持ちます。副作用として、対象は電撃から更なる損害を被ります。</t>
    <rPh sb="0" eb="2">
      <t>ゼングン</t>
    </rPh>
    <rPh sb="4" eb="6">
      <t>オウゴン</t>
    </rPh>
    <rPh sb="7" eb="9">
      <t>ヒフ</t>
    </rPh>
    <rPh sb="10" eb="11">
      <t>モ</t>
    </rPh>
    <rPh sb="12" eb="14">
      <t>ソンザイ</t>
    </rPh>
    <rPh sb="16" eb="19">
      <t>ブツリテキ</t>
    </rPh>
    <rPh sb="20" eb="22">
      <t>ヘンシツ</t>
    </rPh>
    <rPh sb="26" eb="28">
      <t>オウゴン</t>
    </rPh>
    <rPh sb="29" eb="31">
      <t>センシ</t>
    </rPh>
    <rPh sb="35" eb="37">
      <t>ツウレツ</t>
    </rPh>
    <rPh sb="38" eb="40">
      <t>コクシ</t>
    </rPh>
    <rPh sb="42" eb="43">
      <t>タ</t>
    </rPh>
    <rPh sb="53" eb="54">
      <t>ネツ</t>
    </rPh>
    <rPh sb="55" eb="56">
      <t>ホノオ</t>
    </rPh>
    <rPh sb="57" eb="59">
      <t>タイセイ</t>
    </rPh>
    <rPh sb="60" eb="61">
      <t>モ</t>
    </rPh>
    <phoneticPr fontId="1"/>
  </si>
  <si>
    <t>全軍は、鉛の皮膚を持つ存在へと物理的に変質します。鉛の戦士たちは、痛烈な酷使にも耐えることができ、また魔法の影響を格段に受けにくくなります。副作用として、対象は電撃から更なる損害を被ります。</t>
    <rPh sb="4" eb="5">
      <t>ナマリ</t>
    </rPh>
    <rPh sb="25" eb="26">
      <t>ナマリ</t>
    </rPh>
    <rPh sb="51" eb="53">
      <t>マホウ</t>
    </rPh>
    <rPh sb="54" eb="56">
      <t>エイキョウ</t>
    </rPh>
    <rPh sb="57" eb="59">
      <t>カクダン</t>
    </rPh>
    <rPh sb="60" eb="61">
      <t>ウ</t>
    </rPh>
    <phoneticPr fontId="1"/>
  </si>
  <si>
    <t>術者は、戦場の全ての魔法生物の魔法的な絆を変質させ、それらをその製造者でなく、術者に仕えさせます。</t>
    <rPh sb="4" eb="6">
      <t>センジョウ</t>
    </rPh>
    <rPh sb="7" eb="8">
      <t>スベ</t>
    </rPh>
    <phoneticPr fontId="1"/>
  </si>
  <si>
    <t>この儀式は、世界の外から原初の力を引き出します。彼自身の意思を、創造の本源へと投影することにより、術者は創造の過程そのものに影響を及ぼし、彼の願いに対する答えを受け取ることができます。願うことができる多くのものが存在しますが、結果は常に良いものとは限りません。もし何か安全で有益なものを求むならば、ArtifactやMagic gemsの願いを試してみることができます。</t>
    <rPh sb="2" eb="4">
      <t>ギシキ</t>
    </rPh>
    <rPh sb="6" eb="8">
      <t>セカイ</t>
    </rPh>
    <rPh sb="9" eb="10">
      <t>ソト</t>
    </rPh>
    <rPh sb="12" eb="14">
      <t>ゲンショ</t>
    </rPh>
    <rPh sb="15" eb="16">
      <t>チカラ</t>
    </rPh>
    <rPh sb="17" eb="18">
      <t>ヒ</t>
    </rPh>
    <rPh sb="19" eb="20">
      <t>ダ</t>
    </rPh>
    <rPh sb="24" eb="27">
      <t>カレジシン</t>
    </rPh>
    <rPh sb="28" eb="30">
      <t>イシ</t>
    </rPh>
    <rPh sb="39" eb="41">
      <t>トウエイ</t>
    </rPh>
    <rPh sb="49" eb="50">
      <t>ジュツ</t>
    </rPh>
    <rPh sb="50" eb="51">
      <t>シャ</t>
    </rPh>
    <rPh sb="52" eb="54">
      <t>ソウゾウ</t>
    </rPh>
    <rPh sb="55" eb="57">
      <t>カテイ</t>
    </rPh>
    <rPh sb="62" eb="64">
      <t>エイキョウ</t>
    </rPh>
    <rPh sb="65" eb="66">
      <t>オヨ</t>
    </rPh>
    <rPh sb="69" eb="70">
      <t>カレ</t>
    </rPh>
    <rPh sb="71" eb="72">
      <t>ネガ</t>
    </rPh>
    <rPh sb="74" eb="75">
      <t>タイ</t>
    </rPh>
    <rPh sb="77" eb="78">
      <t>コタ</t>
    </rPh>
    <rPh sb="80" eb="81">
      <t>ウ</t>
    </rPh>
    <rPh sb="82" eb="83">
      <t>ト</t>
    </rPh>
    <rPh sb="92" eb="93">
      <t>ネガ</t>
    </rPh>
    <rPh sb="100" eb="101">
      <t>オオ</t>
    </rPh>
    <rPh sb="106" eb="108">
      <t>ソンザイ</t>
    </rPh>
    <rPh sb="113" eb="115">
      <t>ケッカ</t>
    </rPh>
    <rPh sb="116" eb="117">
      <t>ツネ</t>
    </rPh>
    <rPh sb="118" eb="119">
      <t>ヨ</t>
    </rPh>
    <rPh sb="124" eb="125">
      <t>カギ</t>
    </rPh>
    <rPh sb="132" eb="133">
      <t>ナニ</t>
    </rPh>
    <rPh sb="134" eb="136">
      <t>アンゼン</t>
    </rPh>
    <rPh sb="137" eb="139">
      <t>ユウエキ</t>
    </rPh>
    <rPh sb="143" eb="144">
      <t>モト</t>
    </rPh>
    <rPh sb="169" eb="170">
      <t>ネガ</t>
    </rPh>
    <rPh sb="172" eb="173">
      <t>タメ</t>
    </rPh>
    <phoneticPr fontId="1"/>
  </si>
  <si>
    <t>世界は、完全なる闇によって一面覆われます。全ての生物は、数フィート先を見るのにさえ、松明を使わなくてはなりません。アンデッド、デーモン、視覚を持たないものは、闇の影響を受けません。洞窟と深海を除く全ての州の税収と資源は、90%減少します。この永遠の夜の間、闇の軍勢と彷徨える影は、敵の州を攻撃します。この呪文は、誰かがこれを解呪するか、術者が死ぬまで持続します。</t>
    <rPh sb="0" eb="2">
      <t>セカイ</t>
    </rPh>
    <rPh sb="4" eb="6">
      <t>カンゼン</t>
    </rPh>
    <rPh sb="8" eb="9">
      <t>ヤミ</t>
    </rPh>
    <rPh sb="13" eb="15">
      <t>イチメン</t>
    </rPh>
    <rPh sb="15" eb="16">
      <t>オオ</t>
    </rPh>
    <rPh sb="21" eb="22">
      <t>スベ</t>
    </rPh>
    <rPh sb="24" eb="26">
      <t>セイブツ</t>
    </rPh>
    <rPh sb="28" eb="29">
      <t>スウ</t>
    </rPh>
    <rPh sb="33" eb="34">
      <t>サキ</t>
    </rPh>
    <rPh sb="35" eb="36">
      <t>ミ</t>
    </rPh>
    <rPh sb="42" eb="44">
      <t>タイマツ</t>
    </rPh>
    <rPh sb="45" eb="46">
      <t>ツカ</t>
    </rPh>
    <rPh sb="68" eb="70">
      <t>シカク</t>
    </rPh>
    <rPh sb="71" eb="72">
      <t>モ</t>
    </rPh>
    <rPh sb="79" eb="80">
      <t>ヤミ</t>
    </rPh>
    <rPh sb="81" eb="83">
      <t>エイキョウ</t>
    </rPh>
    <rPh sb="84" eb="85">
      <t>ウ</t>
    </rPh>
    <rPh sb="90" eb="92">
      <t>ドウクツ</t>
    </rPh>
    <rPh sb="93" eb="95">
      <t>シンカイ</t>
    </rPh>
    <rPh sb="96" eb="97">
      <t>ノゾ</t>
    </rPh>
    <rPh sb="98" eb="99">
      <t>スベ</t>
    </rPh>
    <rPh sb="101" eb="102">
      <t>シュウ</t>
    </rPh>
    <rPh sb="103" eb="105">
      <t>ゼイシュウ</t>
    </rPh>
    <rPh sb="106" eb="108">
      <t>シゲン</t>
    </rPh>
    <rPh sb="113" eb="115">
      <t>ゲンショウ</t>
    </rPh>
    <rPh sb="121" eb="123">
      <t>エイエン</t>
    </rPh>
    <rPh sb="124" eb="125">
      <t>ヨル</t>
    </rPh>
    <rPh sb="126" eb="127">
      <t>アイダ</t>
    </rPh>
    <rPh sb="128" eb="129">
      <t>ヤミ</t>
    </rPh>
    <rPh sb="130" eb="132">
      <t>グンゼイ</t>
    </rPh>
    <rPh sb="133" eb="135">
      <t>サマヨ</t>
    </rPh>
    <rPh sb="137" eb="138">
      <t>カゲ</t>
    </rPh>
    <rPh sb="140" eb="141">
      <t>テキ</t>
    </rPh>
    <rPh sb="142" eb="143">
      <t>シュウ</t>
    </rPh>
    <rPh sb="144" eb="146">
      <t>コウゲキ</t>
    </rPh>
    <rPh sb="152" eb="154">
      <t>ジュモン</t>
    </rPh>
    <rPh sb="156" eb="157">
      <t>ダレ</t>
    </rPh>
    <rPh sb="162" eb="164">
      <t>カイジュ</t>
    </rPh>
    <rPh sb="168" eb="169">
      <t>ジュツ</t>
    </rPh>
    <rPh sb="169" eb="170">
      <t>シャ</t>
    </rPh>
    <rPh sb="171" eb="172">
      <t>シ</t>
    </rPh>
    <rPh sb="175" eb="177">
      <t>ジゾク</t>
    </rPh>
    <phoneticPr fontId="1"/>
  </si>
  <si>
    <t>敵全軍は鼠の相を得て、その残る生涯に渡り、小さく、神経質になります。影響を受けたものは、大きさ、筋力、HP、士気が低下します。副作用として、防御技能は向上します。</t>
    <rPh sb="0" eb="1">
      <t>テキ</t>
    </rPh>
    <rPh sb="1" eb="3">
      <t>ゼングン</t>
    </rPh>
    <rPh sb="4" eb="5">
      <t>ネズミ</t>
    </rPh>
    <rPh sb="6" eb="7">
      <t>ソウ</t>
    </rPh>
    <rPh sb="8" eb="9">
      <t>エ</t>
    </rPh>
    <rPh sb="13" eb="14">
      <t>ノコ</t>
    </rPh>
    <rPh sb="15" eb="17">
      <t>ショウガイ</t>
    </rPh>
    <rPh sb="18" eb="19">
      <t>ワタ</t>
    </rPh>
    <rPh sb="21" eb="22">
      <t>チイ</t>
    </rPh>
    <rPh sb="25" eb="28">
      <t>シンケイシツ</t>
    </rPh>
    <rPh sb="34" eb="36">
      <t>エイキョウ</t>
    </rPh>
    <rPh sb="37" eb="38">
      <t>ウ</t>
    </rPh>
    <rPh sb="44" eb="45">
      <t>オオ</t>
    </rPh>
    <rPh sb="48" eb="50">
      <t>キンリョク</t>
    </rPh>
    <rPh sb="54" eb="56">
      <t>シキ</t>
    </rPh>
    <rPh sb="57" eb="59">
      <t>テイカ</t>
    </rPh>
    <rPh sb="63" eb="66">
      <t>フクサヨウ</t>
    </rPh>
    <rPh sb="70" eb="72">
      <t>ボウギョ</t>
    </rPh>
    <rPh sb="72" eb="74">
      <t>ギノウ</t>
    </rPh>
    <rPh sb="75" eb="77">
      <t>コウジョウ</t>
    </rPh>
    <phoneticPr fontId="1"/>
  </si>
  <si>
    <t>標的とされた範囲に居る全てを、蔓が捕縛します。捕縛された犠牲者たちは、彼らを捕らえた蔓を破壊するまで、移動も攻撃もできません。犠牲者が強力であるほど、蔓はより早く破壊され、また州が肥沃であるほどに、蔓はより強靭になります。</t>
    <rPh sb="0" eb="2">
      <t>ヒョウテキ</t>
    </rPh>
    <rPh sb="6" eb="8">
      <t>ハンイ</t>
    </rPh>
    <rPh sb="9" eb="10">
      <t>イ</t>
    </rPh>
    <rPh sb="11" eb="12">
      <t>スベ</t>
    </rPh>
    <rPh sb="15" eb="16">
      <t>ツル</t>
    </rPh>
    <rPh sb="17" eb="19">
      <t>ホバク</t>
    </rPh>
    <rPh sb="23" eb="25">
      <t>ホバク</t>
    </rPh>
    <rPh sb="28" eb="31">
      <t>ギセイシャ</t>
    </rPh>
    <rPh sb="35" eb="36">
      <t>カレ</t>
    </rPh>
    <rPh sb="38" eb="39">
      <t>ト</t>
    </rPh>
    <rPh sb="42" eb="43">
      <t>ツル</t>
    </rPh>
    <rPh sb="44" eb="46">
      <t>ハカイ</t>
    </rPh>
    <rPh sb="51" eb="53">
      <t>イドウ</t>
    </rPh>
    <rPh sb="54" eb="56">
      <t>コウゲキ</t>
    </rPh>
    <rPh sb="63" eb="66">
      <t>ギセイシャ</t>
    </rPh>
    <rPh sb="67" eb="69">
      <t>キョウリョク</t>
    </rPh>
    <rPh sb="75" eb="76">
      <t>ツル</t>
    </rPh>
    <rPh sb="79" eb="80">
      <t>ハヤ</t>
    </rPh>
    <rPh sb="81" eb="83">
      <t>ハカイ</t>
    </rPh>
    <rPh sb="88" eb="89">
      <t>シュウ</t>
    </rPh>
    <rPh sb="90" eb="92">
      <t>ヒヨク</t>
    </rPh>
    <rPh sb="99" eb="100">
      <t>ツル</t>
    </rPh>
    <rPh sb="103" eb="105">
      <t>キョウジン</t>
    </rPh>
    <phoneticPr fontId="1"/>
  </si>
  <si>
    <t>術者は、幾らかの動物たちを召喚し、彼に従わせます。地形に応じて、異なる動物が召喚に応えます。</t>
    <rPh sb="0" eb="1">
      <t>ジュツ</t>
    </rPh>
    <rPh sb="1" eb="2">
      <t>シャ</t>
    </rPh>
    <rPh sb="4" eb="5">
      <t>イク</t>
    </rPh>
    <rPh sb="8" eb="10">
      <t>ドウブツ</t>
    </rPh>
    <rPh sb="13" eb="15">
      <t>ショウカン</t>
    </rPh>
    <rPh sb="17" eb="18">
      <t>カレ</t>
    </rPh>
    <rPh sb="19" eb="20">
      <t>シタガ</t>
    </rPh>
    <rPh sb="25" eb="27">
      <t>チケイ</t>
    </rPh>
    <rPh sb="28" eb="29">
      <t>オウ</t>
    </rPh>
    <rPh sb="32" eb="33">
      <t>コト</t>
    </rPh>
    <rPh sb="35" eb="37">
      <t>ドウブツ</t>
    </rPh>
    <rPh sb="38" eb="40">
      <t>ショウカン</t>
    </rPh>
    <rPh sb="41" eb="42">
      <t>コタ</t>
    </rPh>
    <phoneticPr fontId="1"/>
  </si>
  <si>
    <t>波間の下の生命は、様々な形で陸地のそれと一致します。Sea Dogは、水かきのある足と、毛皮の代わりに魚の鱗を持つ犬です。Sea Dogは水陸両棲で、夜に海岸線を徘徊します。</t>
    <rPh sb="0" eb="2">
      <t>ナミマ</t>
    </rPh>
    <rPh sb="3" eb="4">
      <t>シタ</t>
    </rPh>
    <rPh sb="5" eb="7">
      <t>セイメイ</t>
    </rPh>
    <rPh sb="9" eb="11">
      <t>サマザマ</t>
    </rPh>
    <rPh sb="12" eb="13">
      <t>カタチ</t>
    </rPh>
    <rPh sb="14" eb="16">
      <t>リクチ</t>
    </rPh>
    <rPh sb="20" eb="22">
      <t>イッチ</t>
    </rPh>
    <rPh sb="35" eb="36">
      <t>ミズ</t>
    </rPh>
    <rPh sb="41" eb="42">
      <t>アシ</t>
    </rPh>
    <rPh sb="44" eb="46">
      <t>ケガワ</t>
    </rPh>
    <rPh sb="47" eb="48">
      <t>カ</t>
    </rPh>
    <rPh sb="51" eb="52">
      <t>サカナ</t>
    </rPh>
    <rPh sb="53" eb="54">
      <t>ウロコ</t>
    </rPh>
    <rPh sb="55" eb="56">
      <t>モ</t>
    </rPh>
    <rPh sb="57" eb="58">
      <t>イヌ</t>
    </rPh>
    <rPh sb="69" eb="71">
      <t>スイリク</t>
    </rPh>
    <rPh sb="71" eb="73">
      <t>リョウセイ</t>
    </rPh>
    <rPh sb="75" eb="76">
      <t>ヨル</t>
    </rPh>
    <rPh sb="77" eb="80">
      <t>カイガンセン</t>
    </rPh>
    <rPh sb="81" eb="83">
      <t>ハイカイ</t>
    </rPh>
    <phoneticPr fontId="1"/>
  </si>
  <si>
    <t>この儀式は、少数のCrocodileを召喚し、戦いを手助けさせます。Crocodileは、人間との戦闘によく適しているとは言えませんが、十分な防具も、回避のための素早さも欠く兵士に対しては、まだ危険な存在となります。</t>
    <rPh sb="2" eb="4">
      <t>ギシキ</t>
    </rPh>
    <rPh sb="6" eb="8">
      <t>ショウスウ</t>
    </rPh>
    <rPh sb="19" eb="21">
      <t>ショウカン</t>
    </rPh>
    <rPh sb="23" eb="24">
      <t>タタカ</t>
    </rPh>
    <rPh sb="26" eb="27">
      <t>テ</t>
    </rPh>
    <rPh sb="27" eb="28">
      <t>ダス</t>
    </rPh>
    <rPh sb="45" eb="47">
      <t>ニンゲン</t>
    </rPh>
    <rPh sb="49" eb="51">
      <t>セントウ</t>
    </rPh>
    <rPh sb="54" eb="55">
      <t>テキ</t>
    </rPh>
    <rPh sb="61" eb="62">
      <t>イ</t>
    </rPh>
    <rPh sb="68" eb="70">
      <t>ジュウブン</t>
    </rPh>
    <rPh sb="71" eb="73">
      <t>ボウグ</t>
    </rPh>
    <rPh sb="75" eb="77">
      <t>カイヒ</t>
    </rPh>
    <rPh sb="81" eb="83">
      <t>スバヤ</t>
    </rPh>
    <rPh sb="85" eb="86">
      <t>カ</t>
    </rPh>
    <rPh sb="87" eb="89">
      <t>ヘイシ</t>
    </rPh>
    <rPh sb="90" eb="91">
      <t>タイ</t>
    </rPh>
    <rPh sb="97" eb="99">
      <t>キケン</t>
    </rPh>
    <rPh sb="100" eb="102">
      <t>ソンザイ</t>
    </rPh>
    <phoneticPr fontId="1"/>
  </si>
  <si>
    <t>術者は冥界から悪意ある霊を召喚し、敵を呪うよう強要します。その代わりに、彼は生者に惨害を与えられるよう解放されます。この霊は、戦いに加わることはありません。</t>
    <rPh sb="0" eb="1">
      <t>ジュツ</t>
    </rPh>
    <rPh sb="1" eb="2">
      <t>シャ</t>
    </rPh>
    <rPh sb="3" eb="5">
      <t>メイカイ</t>
    </rPh>
    <rPh sb="7" eb="9">
      <t>アクイ</t>
    </rPh>
    <rPh sb="11" eb="12">
      <t>レイ</t>
    </rPh>
    <rPh sb="13" eb="15">
      <t>ショウカン</t>
    </rPh>
    <rPh sb="17" eb="18">
      <t>テキ</t>
    </rPh>
    <rPh sb="19" eb="20">
      <t>ノロ</t>
    </rPh>
    <rPh sb="23" eb="25">
      <t>キョウヨウ</t>
    </rPh>
    <rPh sb="31" eb="32">
      <t>カ</t>
    </rPh>
    <rPh sb="36" eb="37">
      <t>カレ</t>
    </rPh>
    <rPh sb="38" eb="40">
      <t>ショウジャ</t>
    </rPh>
    <rPh sb="41" eb="43">
      <t>サンガイ</t>
    </rPh>
    <rPh sb="44" eb="45">
      <t>アタ</t>
    </rPh>
    <rPh sb="51" eb="53">
      <t>カイホウ</t>
    </rPh>
    <rPh sb="60" eb="61">
      <t>レイ</t>
    </rPh>
    <rPh sb="63" eb="64">
      <t>タタカ</t>
    </rPh>
    <rPh sb="66" eb="67">
      <t>クワ</t>
    </rPh>
    <phoneticPr fontId="1"/>
  </si>
  <si>
    <t>Black Servantは、固形化した闇から成る生物です。それは忍びやかで、しばしば敵の州の偵察に利用されます。</t>
    <rPh sb="15" eb="18">
      <t>コケイカ</t>
    </rPh>
    <rPh sb="20" eb="21">
      <t>ヤミ</t>
    </rPh>
    <rPh sb="23" eb="24">
      <t>ナ</t>
    </rPh>
    <rPh sb="25" eb="27">
      <t>セイブツ</t>
    </rPh>
    <rPh sb="33" eb="34">
      <t>シノ</t>
    </rPh>
    <rPh sb="43" eb="44">
      <t>テキ</t>
    </rPh>
    <rPh sb="45" eb="46">
      <t>シュウ</t>
    </rPh>
    <rPh sb="47" eb="49">
      <t>テイサツ</t>
    </rPh>
    <rPh sb="50" eb="52">
      <t>リヨウ</t>
    </rPh>
    <phoneticPr fontId="1"/>
  </si>
  <si>
    <t>この儀式は、極めて巨大なFire Antの一団を召喚します。この蟻は馬よりも大きく、それよりも遥かに危険です。残念ながら、彼らはまた馬よりも愚かであり、役立つように制御するには魔術師が必要です。</t>
    <rPh sb="2" eb="4">
      <t>ギシキ</t>
    </rPh>
    <rPh sb="6" eb="7">
      <t>キワ</t>
    </rPh>
    <rPh sb="9" eb="11">
      <t>キョダイ</t>
    </rPh>
    <rPh sb="21" eb="23">
      <t>イチダン</t>
    </rPh>
    <rPh sb="24" eb="26">
      <t>ショウカン</t>
    </rPh>
    <rPh sb="32" eb="33">
      <t>アリ</t>
    </rPh>
    <rPh sb="34" eb="35">
      <t>ウマ</t>
    </rPh>
    <rPh sb="38" eb="39">
      <t>オオ</t>
    </rPh>
    <rPh sb="47" eb="48">
      <t>ハル</t>
    </rPh>
    <rPh sb="50" eb="52">
      <t>キケン</t>
    </rPh>
    <rPh sb="55" eb="57">
      <t>ザンネン</t>
    </rPh>
    <rPh sb="61" eb="62">
      <t>カレ</t>
    </rPh>
    <rPh sb="66" eb="67">
      <t>ウマ</t>
    </rPh>
    <rPh sb="70" eb="71">
      <t>オロ</t>
    </rPh>
    <rPh sb="76" eb="78">
      <t>ヤクダ</t>
    </rPh>
    <rPh sb="82" eb="84">
      <t>セイギョ</t>
    </rPh>
    <rPh sb="88" eb="91">
      <t>マジュツシ</t>
    </rPh>
    <rPh sb="92" eb="94">
      <t>ヒツヨウ</t>
    </rPh>
    <phoneticPr fontId="1"/>
  </si>
  <si>
    <t>嵐の間、この呪文は嵐の力を魔術師へと伝導するために用いることができます。これは、魔術師がより強力な風の魔法を詠唱することを可能とします。この呪文は、嵐の中でのみ機能します。</t>
    <rPh sb="0" eb="1">
      <t>アラシ</t>
    </rPh>
    <rPh sb="2" eb="3">
      <t>アイダ</t>
    </rPh>
    <rPh sb="6" eb="8">
      <t>ジュモン</t>
    </rPh>
    <rPh sb="9" eb="10">
      <t>アラシ</t>
    </rPh>
    <rPh sb="11" eb="12">
      <t>チカラ</t>
    </rPh>
    <rPh sb="13" eb="16">
      <t>マジュツシ</t>
    </rPh>
    <rPh sb="18" eb="20">
      <t>デンドウ</t>
    </rPh>
    <rPh sb="25" eb="26">
      <t>モチ</t>
    </rPh>
    <rPh sb="40" eb="43">
      <t>マジュツシ</t>
    </rPh>
    <rPh sb="46" eb="48">
      <t>キョウリョク</t>
    </rPh>
    <rPh sb="49" eb="50">
      <t>カゼ</t>
    </rPh>
    <rPh sb="51" eb="53">
      <t>マホウ</t>
    </rPh>
    <rPh sb="54" eb="56">
      <t>エイショウ</t>
    </rPh>
    <rPh sb="61" eb="63">
      <t>カノウ</t>
    </rPh>
    <rPh sb="70" eb="72">
      <t>ジュモン</t>
    </rPh>
    <rPh sb="74" eb="75">
      <t>アラシ</t>
    </rPh>
    <rPh sb="76" eb="77">
      <t>ナカ</t>
    </rPh>
    <rPh sb="80" eb="82">
      <t>キノウ</t>
    </rPh>
    <phoneticPr fontId="1"/>
  </si>
  <si>
    <t>魔術師は周囲の水から力を集め、より強力な水の魔法を詠唱できるようにします。この呪文は、水中でのみ詠唱できます。</t>
    <rPh sb="0" eb="3">
      <t>マジュツシ</t>
    </rPh>
    <rPh sb="4" eb="6">
      <t>シュウイ</t>
    </rPh>
    <rPh sb="7" eb="8">
      <t>ミズ</t>
    </rPh>
    <rPh sb="10" eb="11">
      <t>チカラ</t>
    </rPh>
    <rPh sb="12" eb="13">
      <t>アツ</t>
    </rPh>
    <rPh sb="17" eb="19">
      <t>キョウリョク</t>
    </rPh>
    <rPh sb="20" eb="21">
      <t>ミズ</t>
    </rPh>
    <rPh sb="22" eb="24">
      <t>マホウ</t>
    </rPh>
    <rPh sb="25" eb="27">
      <t>エイショウ</t>
    </rPh>
    <rPh sb="39" eb="41">
      <t>ジュモン</t>
    </rPh>
    <rPh sb="43" eb="45">
      <t>スイチュウ</t>
    </rPh>
    <rPh sb="48" eb="50">
      <t>エイショウ</t>
    </rPh>
    <phoneticPr fontId="1"/>
  </si>
  <si>
    <t>術者はOgreの集団を召喚し、彼に仕えるよう説得します。Ogreは、人間を美味なものと見なす、大型かつ強靭で愚かな人型生物です。</t>
    <rPh sb="0" eb="1">
      <t>ジュツ</t>
    </rPh>
    <rPh sb="1" eb="2">
      <t>シャ</t>
    </rPh>
    <rPh sb="8" eb="10">
      <t>シュウダン</t>
    </rPh>
    <rPh sb="11" eb="13">
      <t>ショウカン</t>
    </rPh>
    <rPh sb="15" eb="16">
      <t>カレ</t>
    </rPh>
    <rPh sb="17" eb="18">
      <t>ツカ</t>
    </rPh>
    <rPh sb="22" eb="24">
      <t>セットク</t>
    </rPh>
    <rPh sb="34" eb="36">
      <t>ニンゲン</t>
    </rPh>
    <rPh sb="37" eb="39">
      <t>ビミ</t>
    </rPh>
    <rPh sb="43" eb="44">
      <t>ミ</t>
    </rPh>
    <rPh sb="47" eb="49">
      <t>オオガタ</t>
    </rPh>
    <rPh sb="51" eb="53">
      <t>キョウジン</t>
    </rPh>
    <rPh sb="54" eb="55">
      <t>オロ</t>
    </rPh>
    <rPh sb="57" eb="59">
      <t>ヒトガタ</t>
    </rPh>
    <rPh sb="59" eb="61">
      <t>セイブツ</t>
    </rPh>
    <phoneticPr fontId="1"/>
  </si>
  <si>
    <t>術者はShadeの集団を召喚し、彼に仕えさせます。Shadeは、生者の世界と冥界の間である、影の世界の闇の魂です。彼らは霊的な存在で、生者から力を吸い取ることができます。</t>
    <rPh sb="0" eb="1">
      <t>ジュツ</t>
    </rPh>
    <rPh sb="1" eb="2">
      <t>シャ</t>
    </rPh>
    <rPh sb="9" eb="11">
      <t>シュウダン</t>
    </rPh>
    <rPh sb="12" eb="14">
      <t>ショウカン</t>
    </rPh>
    <rPh sb="16" eb="17">
      <t>カレ</t>
    </rPh>
    <rPh sb="18" eb="19">
      <t>ツカ</t>
    </rPh>
    <rPh sb="32" eb="34">
      <t>ショウジャ</t>
    </rPh>
    <rPh sb="35" eb="37">
      <t>セカイ</t>
    </rPh>
    <rPh sb="38" eb="40">
      <t>メイカイ</t>
    </rPh>
    <rPh sb="41" eb="42">
      <t>アイダ</t>
    </rPh>
    <rPh sb="46" eb="47">
      <t>カゲ</t>
    </rPh>
    <rPh sb="48" eb="50">
      <t>セカイ</t>
    </rPh>
    <rPh sb="51" eb="52">
      <t>ヤミ</t>
    </rPh>
    <rPh sb="53" eb="54">
      <t>タマシイ</t>
    </rPh>
    <rPh sb="57" eb="58">
      <t>カレ</t>
    </rPh>
    <rPh sb="60" eb="62">
      <t>レイテキ</t>
    </rPh>
    <rPh sb="63" eb="65">
      <t>ソンザイ</t>
    </rPh>
    <rPh sb="67" eb="69">
      <t>ショウジャ</t>
    </rPh>
    <rPh sb="71" eb="72">
      <t>チカラ</t>
    </rPh>
    <rPh sb="73" eb="74">
      <t>ス</t>
    </rPh>
    <rPh sb="75" eb="76">
      <t>ト</t>
    </rPh>
    <phoneticPr fontId="1"/>
  </si>
  <si>
    <t>この儀式は、Killer Mantisの一団を召喚します。これらの獣は、成長しきったヘラジカに匹敵するほど大きく、また鋭い爪と凄まじい速度で、殺しのための良い素養を備えます。その危険性に加え、彼らはまた極めて愚かであり、彼らの制御には魔術師が必要です。</t>
    <rPh sb="2" eb="4">
      <t>ギシキ</t>
    </rPh>
    <rPh sb="20" eb="22">
      <t>イチダン</t>
    </rPh>
    <rPh sb="23" eb="25">
      <t>ショウカン</t>
    </rPh>
    <rPh sb="33" eb="34">
      <t>ケモノ</t>
    </rPh>
    <rPh sb="36" eb="38">
      <t>セイチョウ</t>
    </rPh>
    <rPh sb="47" eb="49">
      <t>ヒッテキ</t>
    </rPh>
    <rPh sb="53" eb="54">
      <t>オオ</t>
    </rPh>
    <rPh sb="59" eb="60">
      <t>スルド</t>
    </rPh>
    <rPh sb="61" eb="62">
      <t>ツメ</t>
    </rPh>
    <rPh sb="63" eb="64">
      <t>スサ</t>
    </rPh>
    <rPh sb="67" eb="69">
      <t>ソクド</t>
    </rPh>
    <rPh sb="71" eb="72">
      <t>コロ</t>
    </rPh>
    <rPh sb="77" eb="78">
      <t>ヨ</t>
    </rPh>
    <rPh sb="79" eb="81">
      <t>ソヨウ</t>
    </rPh>
    <rPh sb="82" eb="83">
      <t>ソナ</t>
    </rPh>
    <rPh sb="89" eb="92">
      <t>キケンセイ</t>
    </rPh>
    <rPh sb="93" eb="94">
      <t>クワ</t>
    </rPh>
    <rPh sb="96" eb="97">
      <t>カレ</t>
    </rPh>
    <rPh sb="101" eb="102">
      <t>キワ</t>
    </rPh>
    <rPh sb="104" eb="105">
      <t>オロ</t>
    </rPh>
    <rPh sb="110" eb="111">
      <t>カレ</t>
    </rPh>
    <rPh sb="113" eb="115">
      <t>セイギョ</t>
    </rPh>
    <rPh sb="117" eb="120">
      <t>マジュツシ</t>
    </rPh>
    <rPh sb="121" eb="123">
      <t>ヒツヨウ</t>
    </rPh>
    <phoneticPr fontId="1"/>
  </si>
  <si>
    <t>魔術師は、幾らかの大型で毒を持つ蛇を召喚し、支配します。</t>
    <rPh sb="0" eb="3">
      <t>マジュツシ</t>
    </rPh>
    <rPh sb="5" eb="6">
      <t>イク</t>
    </rPh>
    <rPh sb="9" eb="11">
      <t>オオガタ</t>
    </rPh>
    <rPh sb="12" eb="13">
      <t>ドク</t>
    </rPh>
    <rPh sb="14" eb="15">
      <t>モ</t>
    </rPh>
    <rPh sb="16" eb="17">
      <t>ヘビ</t>
    </rPh>
    <rPh sb="18" eb="20">
      <t>ショウカン</t>
    </rPh>
    <rPh sb="22" eb="24">
      <t>シハイ</t>
    </rPh>
    <phoneticPr fontId="1"/>
  </si>
  <si>
    <t>この呪文は、魔術師がより強力な火の呪文を詠唱することを可能とし、また彼に火炎への耐性を与えます。</t>
    <rPh sb="2" eb="4">
      <t>ジュモン</t>
    </rPh>
    <rPh sb="6" eb="9">
      <t>マジュツシ</t>
    </rPh>
    <rPh sb="12" eb="14">
      <t>キョウリョク</t>
    </rPh>
    <rPh sb="15" eb="16">
      <t>ヒ</t>
    </rPh>
    <rPh sb="17" eb="19">
      <t>ジュモン</t>
    </rPh>
    <rPh sb="20" eb="22">
      <t>エイショウ</t>
    </rPh>
    <rPh sb="27" eb="29">
      <t>カノウ</t>
    </rPh>
    <rPh sb="34" eb="35">
      <t>カレ</t>
    </rPh>
    <rPh sb="36" eb="38">
      <t>カエン</t>
    </rPh>
    <rPh sb="40" eb="42">
      <t>タイセイ</t>
    </rPh>
    <rPh sb="43" eb="44">
      <t>アタ</t>
    </rPh>
    <phoneticPr fontId="1"/>
  </si>
  <si>
    <t>術者は戦いを手助けさせるため、下等なFire Elementalを召喚します。Fire Elementalを傷付けるのは難しく、また近付くだけでさえ危険です。Elementalは、強力な一撃を受けると退縮します。</t>
    <rPh sb="0" eb="1">
      <t>ジュツ</t>
    </rPh>
    <rPh sb="1" eb="2">
      <t>シャ</t>
    </rPh>
    <rPh sb="3" eb="4">
      <t>タタカ</t>
    </rPh>
    <rPh sb="6" eb="7">
      <t>テ</t>
    </rPh>
    <rPh sb="7" eb="8">
      <t>ダス</t>
    </rPh>
    <rPh sb="15" eb="17">
      <t>カトウ</t>
    </rPh>
    <rPh sb="33" eb="35">
      <t>ショウカン</t>
    </rPh>
    <rPh sb="54" eb="56">
      <t>キズツ</t>
    </rPh>
    <rPh sb="60" eb="61">
      <t>ムズカ</t>
    </rPh>
    <rPh sb="66" eb="68">
      <t>チカヅ</t>
    </rPh>
    <rPh sb="74" eb="76">
      <t>キケン</t>
    </rPh>
    <rPh sb="90" eb="92">
      <t>キョウリョク</t>
    </rPh>
    <rPh sb="93" eb="95">
      <t>イチゲキ</t>
    </rPh>
    <rPh sb="96" eb="97">
      <t>ウ</t>
    </rPh>
    <rPh sb="100" eb="102">
      <t>タイシュク</t>
    </rPh>
    <phoneticPr fontId="1"/>
  </si>
  <si>
    <t>術者は戦いを手助けさせるため、下等なAir Elementalを召喚します。Air Elementalは飛行でき、また敵を吹き飛ばすことができます。彼らを傷付けるのは非常に困難です。Elementalは、強力な一撃を受けると退縮します。</t>
    <rPh sb="0" eb="1">
      <t>ジュツ</t>
    </rPh>
    <rPh sb="1" eb="2">
      <t>シャ</t>
    </rPh>
    <rPh sb="3" eb="4">
      <t>タタカ</t>
    </rPh>
    <rPh sb="6" eb="7">
      <t>テ</t>
    </rPh>
    <rPh sb="7" eb="8">
      <t>ダス</t>
    </rPh>
    <rPh sb="15" eb="17">
      <t>カトウ</t>
    </rPh>
    <rPh sb="32" eb="34">
      <t>ショウカン</t>
    </rPh>
    <rPh sb="52" eb="54">
      <t>ヒコウ</t>
    </rPh>
    <rPh sb="59" eb="60">
      <t>テキ</t>
    </rPh>
    <rPh sb="61" eb="62">
      <t>フ</t>
    </rPh>
    <rPh sb="63" eb="64">
      <t>ト</t>
    </rPh>
    <rPh sb="74" eb="75">
      <t>カレ</t>
    </rPh>
    <rPh sb="77" eb="79">
      <t>キズツ</t>
    </rPh>
    <rPh sb="83" eb="85">
      <t>ヒジョウ</t>
    </rPh>
    <rPh sb="86" eb="88">
      <t>コンナン</t>
    </rPh>
    <phoneticPr fontId="1"/>
  </si>
  <si>
    <t>遠方の州において、Black Hawkの群れと共に、Great Hawkを召喚します。Great Hawkは知的で、部隊を指揮することができます。</t>
    <rPh sb="0" eb="2">
      <t>エンポウ</t>
    </rPh>
    <rPh sb="3" eb="4">
      <t>シュウ</t>
    </rPh>
    <rPh sb="20" eb="21">
      <t>ム</t>
    </rPh>
    <rPh sb="23" eb="24">
      <t>トモ</t>
    </rPh>
    <rPh sb="37" eb="39">
      <t>ショウカン</t>
    </rPh>
    <rPh sb="54" eb="56">
      <t>チテキ</t>
    </rPh>
    <rPh sb="58" eb="60">
      <t>ブタイ</t>
    </rPh>
    <rPh sb="61" eb="63">
      <t>シキ</t>
    </rPh>
    <phoneticPr fontId="1"/>
  </si>
  <si>
    <t>術者はAmphiptereを召喚します。Amphiptereは、象に近い大きさを持つ、翼ある蛇です。彼らは飛行でき、またその息は有毒です。</t>
    <rPh sb="0" eb="1">
      <t>ジュツ</t>
    </rPh>
    <rPh sb="1" eb="2">
      <t>シャ</t>
    </rPh>
    <rPh sb="14" eb="16">
      <t>ショウカン</t>
    </rPh>
    <rPh sb="32" eb="33">
      <t>ゾウ</t>
    </rPh>
    <rPh sb="34" eb="35">
      <t>チカ</t>
    </rPh>
    <rPh sb="36" eb="37">
      <t>オオ</t>
    </rPh>
    <rPh sb="40" eb="41">
      <t>モ</t>
    </rPh>
    <rPh sb="43" eb="44">
      <t>ツバサ</t>
    </rPh>
    <rPh sb="46" eb="47">
      <t>ヘビ</t>
    </rPh>
    <rPh sb="50" eb="51">
      <t>カレ</t>
    </rPh>
    <rPh sb="53" eb="55">
      <t>ヒコウ</t>
    </rPh>
    <rPh sb="62" eb="63">
      <t>イキ</t>
    </rPh>
    <rPh sb="64" eb="66">
      <t>ユウドク</t>
    </rPh>
    <phoneticPr fontId="1"/>
  </si>
  <si>
    <t>術者は戦いを手助けさせるため、下等なWater Elementalを召喚します。Water Elementalは素早く、その防具に関係なく敵を粉砕することができます。Elementalは、強力な一撃を受けると退縮します。寒冷な気候で召喚されたWater Elementalは、氷から成ります。Ice Elementalは、Water Elementalよりも強力ですが、より鈍重です。</t>
    <rPh sb="0" eb="1">
      <t>ジュツ</t>
    </rPh>
    <rPh sb="1" eb="2">
      <t>シャ</t>
    </rPh>
    <rPh sb="3" eb="4">
      <t>タタカ</t>
    </rPh>
    <rPh sb="6" eb="7">
      <t>テ</t>
    </rPh>
    <rPh sb="7" eb="8">
      <t>ダス</t>
    </rPh>
    <rPh sb="15" eb="17">
      <t>カトウ</t>
    </rPh>
    <rPh sb="34" eb="36">
      <t>ショウカン</t>
    </rPh>
    <rPh sb="56" eb="58">
      <t>スバヤ</t>
    </rPh>
    <rPh sb="62" eb="64">
      <t>ボウグ</t>
    </rPh>
    <rPh sb="65" eb="67">
      <t>カンケイ</t>
    </rPh>
    <rPh sb="69" eb="70">
      <t>テキ</t>
    </rPh>
    <rPh sb="71" eb="73">
      <t>フンサイ</t>
    </rPh>
    <rPh sb="110" eb="112">
      <t>カンレイ</t>
    </rPh>
    <rPh sb="113" eb="115">
      <t>キコウ</t>
    </rPh>
    <rPh sb="116" eb="118">
      <t>ショウカン</t>
    </rPh>
    <rPh sb="138" eb="139">
      <t>コオリ</t>
    </rPh>
    <rPh sb="141" eb="142">
      <t>ナ</t>
    </rPh>
    <rPh sb="179" eb="181">
      <t>キョウリョク</t>
    </rPh>
    <rPh sb="187" eb="189">
      <t>ドンジュウ</t>
    </rPh>
    <phoneticPr fontId="1"/>
  </si>
  <si>
    <t>巨大な蛸のような怪物を召喚し、その召喚者に従わせます。この怪物は水棲で、海を離れることはできません。</t>
    <rPh sb="0" eb="2">
      <t>キョダイ</t>
    </rPh>
    <rPh sb="3" eb="4">
      <t>タコ</t>
    </rPh>
    <rPh sb="8" eb="10">
      <t>カイブツ</t>
    </rPh>
    <rPh sb="11" eb="13">
      <t>ショウカン</t>
    </rPh>
    <rPh sb="17" eb="19">
      <t>ショウカン</t>
    </rPh>
    <rPh sb="19" eb="20">
      <t>シャ</t>
    </rPh>
    <rPh sb="21" eb="22">
      <t>シタガ</t>
    </rPh>
    <rPh sb="29" eb="31">
      <t>カイブツ</t>
    </rPh>
    <rPh sb="32" eb="34">
      <t>スイセイ</t>
    </rPh>
    <rPh sb="36" eb="37">
      <t>ウミ</t>
    </rPh>
    <rPh sb="38" eb="39">
      <t>ハナ</t>
    </rPh>
    <phoneticPr fontId="1"/>
  </si>
  <si>
    <t>術者は山地から、Yetiの集団を召喚します。Yetiは山地の氷河に住む、巨大な類人猿のような怪物です。Yetiは魔法的な力に恵まれており、常に氷のような風に包まれています。</t>
    <rPh sb="0" eb="1">
      <t>ジュツ</t>
    </rPh>
    <rPh sb="1" eb="2">
      <t>シャ</t>
    </rPh>
    <rPh sb="3" eb="5">
      <t>サンチ</t>
    </rPh>
    <rPh sb="13" eb="15">
      <t>シュウダン</t>
    </rPh>
    <rPh sb="16" eb="18">
      <t>ショウカン</t>
    </rPh>
    <rPh sb="27" eb="29">
      <t>サンチ</t>
    </rPh>
    <rPh sb="30" eb="32">
      <t>ヒョウガ</t>
    </rPh>
    <rPh sb="33" eb="34">
      <t>ス</t>
    </rPh>
    <rPh sb="46" eb="48">
      <t>カイブツ</t>
    </rPh>
    <rPh sb="56" eb="58">
      <t>マホウ</t>
    </rPh>
    <rPh sb="58" eb="59">
      <t>テキ</t>
    </rPh>
    <rPh sb="60" eb="61">
      <t>チカラ</t>
    </rPh>
    <rPh sb="62" eb="63">
      <t>メグ</t>
    </rPh>
    <rPh sb="69" eb="70">
      <t>ツネ</t>
    </rPh>
    <rPh sb="71" eb="72">
      <t>コオリ</t>
    </rPh>
    <rPh sb="76" eb="77">
      <t>カゼ</t>
    </rPh>
    <rPh sb="78" eb="79">
      <t>ツツ</t>
    </rPh>
    <phoneticPr fontId="1"/>
  </si>
  <si>
    <t>魔術師は深い洞窟の奥へと冒険し、Cave Cowの群れを召喚して支配します。Cave Cowは、菌類や鉱物を食べる、地下に住む奇妙な生物です。その唾液は強い腐食性を持ち、岩や鉱物を分解することができます。Cave Cowは、洞窟の州でのみ召喚できます。</t>
    <rPh sb="0" eb="3">
      <t>マジュツシ</t>
    </rPh>
    <rPh sb="4" eb="5">
      <t>フカ</t>
    </rPh>
    <rPh sb="6" eb="8">
      <t>ドウクツ</t>
    </rPh>
    <rPh sb="9" eb="10">
      <t>オク</t>
    </rPh>
    <rPh sb="12" eb="14">
      <t>ボウケン</t>
    </rPh>
    <rPh sb="25" eb="26">
      <t>ム</t>
    </rPh>
    <rPh sb="28" eb="30">
      <t>ショウカン</t>
    </rPh>
    <rPh sb="32" eb="34">
      <t>シハイ</t>
    </rPh>
    <rPh sb="48" eb="50">
      <t>キンルイ</t>
    </rPh>
    <rPh sb="51" eb="53">
      <t>コウブツ</t>
    </rPh>
    <rPh sb="54" eb="55">
      <t>タ</t>
    </rPh>
    <rPh sb="58" eb="60">
      <t>チカ</t>
    </rPh>
    <rPh sb="61" eb="62">
      <t>ス</t>
    </rPh>
    <rPh sb="63" eb="65">
      <t>キミョウ</t>
    </rPh>
    <rPh sb="66" eb="68">
      <t>セイブツ</t>
    </rPh>
    <rPh sb="73" eb="75">
      <t>ダエキ</t>
    </rPh>
    <rPh sb="76" eb="77">
      <t>ツヨ</t>
    </rPh>
    <rPh sb="78" eb="81">
      <t>フショクセイ</t>
    </rPh>
    <rPh sb="82" eb="83">
      <t>モ</t>
    </rPh>
    <rPh sb="85" eb="86">
      <t>イワ</t>
    </rPh>
    <rPh sb="87" eb="89">
      <t>コウブツ</t>
    </rPh>
    <rPh sb="90" eb="92">
      <t>ブンカイ</t>
    </rPh>
    <rPh sb="112" eb="114">
      <t>ドウクツ</t>
    </rPh>
    <rPh sb="115" eb="116">
      <t>シュウ</t>
    </rPh>
    <rPh sb="119" eb="121">
      <t>ショウカン</t>
    </rPh>
    <phoneticPr fontId="1"/>
  </si>
  <si>
    <t>大地は、その持久力を魔術師に貸し与えます。全ての地の呪文の詠唱はより容易になり、また魔術師は、大地の力によって継続的に活力を与えられます。</t>
    <rPh sb="0" eb="2">
      <t>ダイチ</t>
    </rPh>
    <rPh sb="6" eb="9">
      <t>ジキュウリョク</t>
    </rPh>
    <rPh sb="10" eb="13">
      <t>マジュツシ</t>
    </rPh>
    <rPh sb="14" eb="15">
      <t>カ</t>
    </rPh>
    <rPh sb="16" eb="17">
      <t>アタ</t>
    </rPh>
    <rPh sb="21" eb="22">
      <t>スベ</t>
    </rPh>
    <rPh sb="24" eb="25">
      <t>チ</t>
    </rPh>
    <rPh sb="26" eb="28">
      <t>ジュモン</t>
    </rPh>
    <rPh sb="29" eb="31">
      <t>エイショウ</t>
    </rPh>
    <rPh sb="34" eb="36">
      <t>ヨウイ</t>
    </rPh>
    <rPh sb="42" eb="45">
      <t>マジュツシ</t>
    </rPh>
    <rPh sb="47" eb="49">
      <t>ダイチ</t>
    </rPh>
    <rPh sb="50" eb="51">
      <t>チカラ</t>
    </rPh>
    <rPh sb="55" eb="58">
      <t>ケイゾクテキ</t>
    </rPh>
    <rPh sb="59" eb="61">
      <t>カツリョク</t>
    </rPh>
    <rPh sb="62" eb="63">
      <t>アタ</t>
    </rPh>
    <phoneticPr fontId="1"/>
  </si>
  <si>
    <t>術者は戦いを支援させるため、下等なEarth Elementalを召喚します。Earth Elementalは強健で、損傷を自己修復します。彼らは敵を蹂躙するか、その強力な拳で攻撃します。Elementalは、強力な一撃を受けると退縮します。</t>
    <rPh sb="0" eb="1">
      <t>ジュツ</t>
    </rPh>
    <rPh sb="1" eb="2">
      <t>シャ</t>
    </rPh>
    <rPh sb="3" eb="4">
      <t>タタカ</t>
    </rPh>
    <rPh sb="6" eb="8">
      <t>シエン</t>
    </rPh>
    <rPh sb="14" eb="16">
      <t>カトウ</t>
    </rPh>
    <rPh sb="33" eb="35">
      <t>ショウカン</t>
    </rPh>
    <rPh sb="55" eb="57">
      <t>キョウケン</t>
    </rPh>
    <rPh sb="59" eb="61">
      <t>ソンショウ</t>
    </rPh>
    <rPh sb="62" eb="64">
      <t>ジコ</t>
    </rPh>
    <rPh sb="64" eb="66">
      <t>シュウフク</t>
    </rPh>
    <rPh sb="70" eb="71">
      <t>カレ</t>
    </rPh>
    <rPh sb="73" eb="74">
      <t>テキ</t>
    </rPh>
    <rPh sb="75" eb="77">
      <t>ジュウリン</t>
    </rPh>
    <rPh sb="83" eb="85">
      <t>キョウリョク</t>
    </rPh>
    <rPh sb="86" eb="87">
      <t>コブシ</t>
    </rPh>
    <rPh sb="88" eb="90">
      <t>コウゲキ</t>
    </rPh>
    <rPh sb="105" eb="107">
      <t>キョウリョク</t>
    </rPh>
    <rPh sb="108" eb="110">
      <t>イチゲキ</t>
    </rPh>
    <rPh sb="111" eb="112">
      <t>ウ</t>
    </rPh>
    <rPh sb="115" eb="117">
      <t>タイシュク</t>
    </rPh>
    <phoneticPr fontId="1"/>
  </si>
  <si>
    <t>Cave Crabは普通の蟹に似ていますが、普通の蟹が馬よりも遥かに小さい一方、彼らは馬よりもさらに大型です。彼らは分厚い外骨格を持ち、なんでも挟み切ることができる、一つの巨大な鋏を持っています。Cave Crabは通常、攻撃的ではありませんが、賢明なものたちは、彼らが洞窟の脇道を動き回るのを邪魔しようとはしません。この蟹は、主に菌類や死んだ洞窟の生物を食べていますが、その機会を与えられたならば、彼らは後で食べるための死んだ洞窟の生物をいくつか、とても容易に作るでしょう。この儀式により、魔術師はこれらの巨大な蟹の一体を召喚し、敵軍に向けて解き放つ準備をします。</t>
    <rPh sb="10" eb="12">
      <t>フツウ</t>
    </rPh>
    <rPh sb="13" eb="14">
      <t>カニ</t>
    </rPh>
    <rPh sb="15" eb="16">
      <t>ニ</t>
    </rPh>
    <rPh sb="22" eb="24">
      <t>フツウ</t>
    </rPh>
    <rPh sb="25" eb="26">
      <t>カニ</t>
    </rPh>
    <rPh sb="27" eb="28">
      <t>ウマ</t>
    </rPh>
    <rPh sb="31" eb="32">
      <t>ハル</t>
    </rPh>
    <rPh sb="34" eb="35">
      <t>チイ</t>
    </rPh>
    <rPh sb="37" eb="39">
      <t>イッポウ</t>
    </rPh>
    <rPh sb="40" eb="41">
      <t>カレ</t>
    </rPh>
    <rPh sb="43" eb="44">
      <t>ウマ</t>
    </rPh>
    <rPh sb="50" eb="52">
      <t>オオガタ</t>
    </rPh>
    <rPh sb="55" eb="56">
      <t>カレ</t>
    </rPh>
    <rPh sb="58" eb="60">
      <t>ブアツ</t>
    </rPh>
    <rPh sb="61" eb="62">
      <t>ガイ</t>
    </rPh>
    <rPh sb="62" eb="64">
      <t>コッカク</t>
    </rPh>
    <rPh sb="65" eb="66">
      <t>モ</t>
    </rPh>
    <rPh sb="72" eb="73">
      <t>ハサ</t>
    </rPh>
    <rPh sb="74" eb="75">
      <t>キ</t>
    </rPh>
    <rPh sb="83" eb="84">
      <t>ヒト</t>
    </rPh>
    <rPh sb="86" eb="88">
      <t>キョダイ</t>
    </rPh>
    <rPh sb="89" eb="90">
      <t>ハサミ</t>
    </rPh>
    <rPh sb="91" eb="92">
      <t>モ</t>
    </rPh>
    <rPh sb="108" eb="110">
      <t>ツウジョウ</t>
    </rPh>
    <rPh sb="111" eb="114">
      <t>コウゲキテキ</t>
    </rPh>
    <rPh sb="123" eb="125">
      <t>ケンメイ</t>
    </rPh>
    <rPh sb="132" eb="133">
      <t>カレ</t>
    </rPh>
    <rPh sb="135" eb="137">
      <t>ドウクツ</t>
    </rPh>
    <rPh sb="138" eb="140">
      <t>ワキミチ</t>
    </rPh>
    <rPh sb="141" eb="142">
      <t>ウゴ</t>
    </rPh>
    <rPh sb="143" eb="144">
      <t>マワ</t>
    </rPh>
    <rPh sb="147" eb="149">
      <t>ジャマ</t>
    </rPh>
    <rPh sb="161" eb="162">
      <t>カニ</t>
    </rPh>
    <rPh sb="164" eb="165">
      <t>オモ</t>
    </rPh>
    <rPh sb="166" eb="168">
      <t>キンルイ</t>
    </rPh>
    <rPh sb="169" eb="170">
      <t>シ</t>
    </rPh>
    <rPh sb="172" eb="174">
      <t>ドウクツ</t>
    </rPh>
    <rPh sb="175" eb="177">
      <t>セイブツ</t>
    </rPh>
    <rPh sb="178" eb="179">
      <t>タ</t>
    </rPh>
    <rPh sb="188" eb="190">
      <t>キカイ</t>
    </rPh>
    <rPh sb="191" eb="192">
      <t>アタ</t>
    </rPh>
    <rPh sb="200" eb="201">
      <t>カレ</t>
    </rPh>
    <rPh sb="203" eb="204">
      <t>アト</t>
    </rPh>
    <rPh sb="205" eb="206">
      <t>タ</t>
    </rPh>
    <rPh sb="211" eb="212">
      <t>シ</t>
    </rPh>
    <rPh sb="214" eb="216">
      <t>ドウクツ</t>
    </rPh>
    <rPh sb="217" eb="219">
      <t>セイブツ</t>
    </rPh>
    <rPh sb="228" eb="230">
      <t>ヨウイ</t>
    </rPh>
    <rPh sb="231" eb="232">
      <t>ツク</t>
    </rPh>
    <rPh sb="240" eb="242">
      <t>ギシキ</t>
    </rPh>
    <rPh sb="246" eb="249">
      <t>マジュツシ</t>
    </rPh>
    <rPh sb="254" eb="256">
      <t>キョダイ</t>
    </rPh>
    <rPh sb="257" eb="258">
      <t>カニ</t>
    </rPh>
    <rPh sb="259" eb="261">
      <t>イッタイ</t>
    </rPh>
    <rPh sb="262" eb="264">
      <t>ショウカン</t>
    </rPh>
    <rPh sb="266" eb="268">
      <t>テキグン</t>
    </rPh>
    <rPh sb="269" eb="270">
      <t>ム</t>
    </rPh>
    <rPh sb="272" eb="273">
      <t>ト</t>
    </rPh>
    <rPh sb="274" eb="275">
      <t>ハナ</t>
    </rPh>
    <rPh sb="276" eb="278">
      <t>ジュンビ</t>
    </rPh>
    <phoneticPr fontId="1"/>
  </si>
  <si>
    <t>この呪文は、魔術師の全ての系統の魔力を強化します。</t>
    <rPh sb="2" eb="4">
      <t>ジュモン</t>
    </rPh>
    <rPh sb="6" eb="9">
      <t>マジュツシ</t>
    </rPh>
    <rPh sb="10" eb="11">
      <t>スベ</t>
    </rPh>
    <rPh sb="13" eb="15">
      <t>ケイトウ</t>
    </rPh>
    <rPh sb="16" eb="18">
      <t>マリョク</t>
    </rPh>
    <rPh sb="19" eb="21">
      <t>キョウカ</t>
    </rPh>
    <phoneticPr fontId="1"/>
  </si>
  <si>
    <t>術者は冥界の霊を召喚し、それに遠方の州にある死の土地に関する知識を明かすよう強要します。この呪文は、敵の州の魔法土地を探すために用いることはできません。</t>
    <rPh sb="0" eb="1">
      <t>ジュツ</t>
    </rPh>
    <rPh sb="1" eb="2">
      <t>シャ</t>
    </rPh>
    <rPh sb="3" eb="5">
      <t>メイカイ</t>
    </rPh>
    <rPh sb="6" eb="7">
      <t>レイ</t>
    </rPh>
    <rPh sb="8" eb="10">
      <t>ショウカン</t>
    </rPh>
    <rPh sb="15" eb="17">
      <t>エンポウ</t>
    </rPh>
    <rPh sb="18" eb="19">
      <t>シュウ</t>
    </rPh>
    <rPh sb="22" eb="23">
      <t>シ</t>
    </rPh>
    <rPh sb="24" eb="26">
      <t>トチ</t>
    </rPh>
    <rPh sb="27" eb="28">
      <t>カン</t>
    </rPh>
    <rPh sb="30" eb="32">
      <t>チシキ</t>
    </rPh>
    <rPh sb="33" eb="34">
      <t>ア</t>
    </rPh>
    <rPh sb="38" eb="40">
      <t>キョウヨウ</t>
    </rPh>
    <rPh sb="46" eb="48">
      <t>ジュモン</t>
    </rPh>
    <rPh sb="50" eb="51">
      <t>テキ</t>
    </rPh>
    <rPh sb="52" eb="53">
      <t>シュウ</t>
    </rPh>
    <rPh sb="54" eb="56">
      <t>マホウ</t>
    </rPh>
    <rPh sb="56" eb="58">
      <t>トチ</t>
    </rPh>
    <rPh sb="59" eb="60">
      <t>サガ</t>
    </rPh>
    <rPh sb="64" eb="65">
      <t>モチ</t>
    </rPh>
    <phoneticPr fontId="1"/>
  </si>
  <si>
    <t>術者は、Great Bearの群れを召喚し、兵役へ縛り付けます。</t>
    <rPh sb="0" eb="1">
      <t>ジュツ</t>
    </rPh>
    <rPh sb="1" eb="2">
      <t>シャ</t>
    </rPh>
    <rPh sb="15" eb="16">
      <t>ム</t>
    </rPh>
    <rPh sb="18" eb="20">
      <t>ショウカン</t>
    </rPh>
    <rPh sb="22" eb="24">
      <t>ヘイエキ</t>
    </rPh>
    <rPh sb="25" eb="26">
      <t>シバ</t>
    </rPh>
    <rPh sb="27" eb="28">
      <t>ツ</t>
    </rPh>
    <phoneticPr fontId="1"/>
  </si>
  <si>
    <t>この儀式により、降霊術士はWightの小集団を蘇生し、彼に仕えるよう束縛します。Wightは、生者の肉体を腐らせ、萎びさせる、恐るべきBane Bladeで武装しています。</t>
    <rPh sb="2" eb="4">
      <t>ギシキ</t>
    </rPh>
    <rPh sb="8" eb="10">
      <t>コウレイ</t>
    </rPh>
    <rPh sb="10" eb="11">
      <t>ジュツ</t>
    </rPh>
    <rPh sb="11" eb="12">
      <t>シ</t>
    </rPh>
    <rPh sb="19" eb="22">
      <t>ショウシュウダン</t>
    </rPh>
    <rPh sb="23" eb="25">
      <t>ソセイ</t>
    </rPh>
    <rPh sb="27" eb="28">
      <t>カレ</t>
    </rPh>
    <rPh sb="29" eb="30">
      <t>ツカ</t>
    </rPh>
    <rPh sb="34" eb="36">
      <t>ソクバク</t>
    </rPh>
    <rPh sb="47" eb="49">
      <t>ショウジャ</t>
    </rPh>
    <rPh sb="50" eb="52">
      <t>ニクタイ</t>
    </rPh>
    <rPh sb="53" eb="54">
      <t>クサ</t>
    </rPh>
    <rPh sb="57" eb="58">
      <t>シナ</t>
    </rPh>
    <rPh sb="63" eb="64">
      <t>オソ</t>
    </rPh>
    <rPh sb="78" eb="80">
      <t>ブソウ</t>
    </rPh>
    <phoneticPr fontId="1"/>
  </si>
  <si>
    <t>この儀式により、降霊術士はBaneを蘇生し、彼に仕えるよう束縛します。Baneは、Bane Bladeで武装しています。Baneは冥界の将軍であり、多数のアンデッドを指揮することができます。</t>
    <rPh sb="22" eb="23">
      <t>カレ</t>
    </rPh>
    <rPh sb="24" eb="25">
      <t>ツカ</t>
    </rPh>
    <rPh sb="29" eb="31">
      <t>ソクバク</t>
    </rPh>
    <rPh sb="65" eb="67">
      <t>メイカイ</t>
    </rPh>
    <rPh sb="68" eb="70">
      <t>ショウグン</t>
    </rPh>
    <rPh sb="74" eb="76">
      <t>タスウ</t>
    </rPh>
    <rPh sb="83" eb="85">
      <t>シキ</t>
    </rPh>
    <phoneticPr fontId="1"/>
  </si>
  <si>
    <t>術者は、Great Lionの群れを召喚し、彼に仕えるよう束縛します。</t>
    <rPh sb="0" eb="1">
      <t>ジュツ</t>
    </rPh>
    <rPh sb="1" eb="2">
      <t>シャ</t>
    </rPh>
    <rPh sb="15" eb="16">
      <t>ム</t>
    </rPh>
    <rPh sb="18" eb="20">
      <t>ショウカン</t>
    </rPh>
    <rPh sb="22" eb="23">
      <t>カレ</t>
    </rPh>
    <rPh sb="24" eb="25">
      <t>ツカ</t>
    </rPh>
    <rPh sb="29" eb="31">
      <t>ソクバク</t>
    </rPh>
    <phoneticPr fontId="1"/>
  </si>
  <si>
    <t>術者は、虎の群れを召喚し、兵役へ縛り付けます。</t>
    <rPh sb="0" eb="1">
      <t>ジュツ</t>
    </rPh>
    <rPh sb="1" eb="2">
      <t>シャ</t>
    </rPh>
    <rPh sb="4" eb="5">
      <t>トラ</t>
    </rPh>
    <rPh sb="6" eb="7">
      <t>ム</t>
    </rPh>
    <rPh sb="9" eb="11">
      <t>ショウカン</t>
    </rPh>
    <rPh sb="13" eb="15">
      <t>ヘイエキ</t>
    </rPh>
    <rPh sb="16" eb="17">
      <t>シバ</t>
    </rPh>
    <rPh sb="18" eb="19">
      <t>ツ</t>
    </rPh>
    <phoneticPr fontId="1"/>
  </si>
  <si>
    <t>魔術師は、幾らかのVine Manを呼び覚まし、彼に仕えるよう説得します。Vine Manは、人型生物の一般的な形をした、根、蔓、苔の集合体です。Vine Manは、戦場に魔法的な指揮なしで取り残された場合、その微睡へと戻ります。</t>
    <rPh sb="0" eb="3">
      <t>マジュツシ</t>
    </rPh>
    <rPh sb="5" eb="6">
      <t>イク</t>
    </rPh>
    <rPh sb="18" eb="19">
      <t>ヨ</t>
    </rPh>
    <rPh sb="20" eb="21">
      <t>サ</t>
    </rPh>
    <rPh sb="24" eb="25">
      <t>カレ</t>
    </rPh>
    <rPh sb="26" eb="27">
      <t>ツカ</t>
    </rPh>
    <rPh sb="31" eb="33">
      <t>セットク</t>
    </rPh>
    <rPh sb="47" eb="49">
      <t>ヒトガタ</t>
    </rPh>
    <rPh sb="49" eb="51">
      <t>セイブツ</t>
    </rPh>
    <rPh sb="52" eb="55">
      <t>イッパンテキ</t>
    </rPh>
    <rPh sb="56" eb="57">
      <t>カタチ</t>
    </rPh>
    <rPh sb="61" eb="62">
      <t>ネ</t>
    </rPh>
    <rPh sb="63" eb="64">
      <t>ツル</t>
    </rPh>
    <rPh sb="65" eb="66">
      <t>コケ</t>
    </rPh>
    <rPh sb="67" eb="70">
      <t>シュウゴウタイ</t>
    </rPh>
    <rPh sb="83" eb="85">
      <t>センジョウ</t>
    </rPh>
    <rPh sb="86" eb="88">
      <t>マホウ</t>
    </rPh>
    <rPh sb="88" eb="89">
      <t>テキ</t>
    </rPh>
    <rPh sb="90" eb="92">
      <t>シキ</t>
    </rPh>
    <rPh sb="95" eb="96">
      <t>ト</t>
    </rPh>
    <rPh sb="97" eb="98">
      <t>ノコ</t>
    </rPh>
    <rPh sb="101" eb="103">
      <t>バアイ</t>
    </rPh>
    <rPh sb="106" eb="108">
      <t>マドロミ</t>
    </rPh>
    <rPh sb="110" eb="111">
      <t>モド</t>
    </rPh>
    <phoneticPr fontId="1"/>
  </si>
  <si>
    <t>魔術師は、幾らかのAlgae Manを呼び覚まし、彼に仕えるよう説得します。Algae Manは、人型生物の一般的な形をした、珊瑚、藻類や、その他の海藻の集合体です。Algae Manは、戦場に魔法的な指揮なしで取り残された場合、その微睡へと戻ります。</t>
    <rPh sb="63" eb="65">
      <t>サンゴ</t>
    </rPh>
    <rPh sb="66" eb="67">
      <t>モ</t>
    </rPh>
    <rPh sb="67" eb="68">
      <t>ルイ</t>
    </rPh>
    <rPh sb="72" eb="73">
      <t>タ</t>
    </rPh>
    <rPh sb="74" eb="76">
      <t>カイソウ</t>
    </rPh>
    <phoneticPr fontId="1"/>
  </si>
  <si>
    <t>この儀式は、水牛の群れを召喚し、彼らを術者に忠実にさせます。水牛は強靭かつ獰猛で、その群れへの脅威を認めれば、かなりの攻撃性も見せます。水牛は、古代のUrの地で大いに尊重されていますが、その優れた強さを崇めている、その他の文明も存在します。</t>
    <rPh sb="2" eb="4">
      <t>ギシキ</t>
    </rPh>
    <rPh sb="6" eb="8">
      <t>スイギュウ</t>
    </rPh>
    <rPh sb="9" eb="10">
      <t>ム</t>
    </rPh>
    <rPh sb="12" eb="14">
      <t>ショウカン</t>
    </rPh>
    <rPh sb="16" eb="17">
      <t>カレ</t>
    </rPh>
    <rPh sb="19" eb="20">
      <t>ジュツ</t>
    </rPh>
    <rPh sb="20" eb="21">
      <t>シャ</t>
    </rPh>
    <rPh sb="22" eb="24">
      <t>チュウジツ</t>
    </rPh>
    <rPh sb="30" eb="32">
      <t>スイギュウ</t>
    </rPh>
    <rPh sb="33" eb="35">
      <t>キョウジン</t>
    </rPh>
    <rPh sb="37" eb="39">
      <t>ドウモウ</t>
    </rPh>
    <rPh sb="43" eb="44">
      <t>ム</t>
    </rPh>
    <rPh sb="47" eb="49">
      <t>キョウイ</t>
    </rPh>
    <rPh sb="50" eb="51">
      <t>ミト</t>
    </rPh>
    <rPh sb="59" eb="62">
      <t>コウゲキセイ</t>
    </rPh>
    <rPh sb="63" eb="64">
      <t>ミ</t>
    </rPh>
    <rPh sb="68" eb="70">
      <t>スイギュウ</t>
    </rPh>
    <rPh sb="72" eb="74">
      <t>コダイ</t>
    </rPh>
    <rPh sb="78" eb="79">
      <t>チ</t>
    </rPh>
    <rPh sb="80" eb="81">
      <t>オオ</t>
    </rPh>
    <rPh sb="83" eb="85">
      <t>ソンチョウ</t>
    </rPh>
    <rPh sb="95" eb="96">
      <t>スグ</t>
    </rPh>
    <rPh sb="98" eb="99">
      <t>ツヨ</t>
    </rPh>
    <rPh sb="101" eb="102">
      <t>アガ</t>
    </rPh>
    <rPh sb="109" eb="110">
      <t>ホカ</t>
    </rPh>
    <rPh sb="111" eb="113">
      <t>ブンメイ</t>
    </rPh>
    <rPh sb="114" eb="116">
      <t>ソンザイ</t>
    </rPh>
    <phoneticPr fontId="1"/>
  </si>
  <si>
    <t>遠方の森に、Werewolfと狼の群れを召喚します。このWerewolfは、その召喚者の指揮下に入ります。この呪文は、森林の州を標的とした際に最も効果的になります。</t>
    <rPh sb="0" eb="2">
      <t>エンポウ</t>
    </rPh>
    <rPh sb="3" eb="4">
      <t>モリ</t>
    </rPh>
    <rPh sb="15" eb="16">
      <t>オオカミ</t>
    </rPh>
    <rPh sb="17" eb="18">
      <t>ム</t>
    </rPh>
    <rPh sb="20" eb="22">
      <t>ショウカン</t>
    </rPh>
    <rPh sb="40" eb="42">
      <t>ショウカン</t>
    </rPh>
    <rPh sb="42" eb="43">
      <t>シャ</t>
    </rPh>
    <rPh sb="44" eb="47">
      <t>シキカ</t>
    </rPh>
    <rPh sb="48" eb="49">
      <t>ハイ</t>
    </rPh>
    <rPh sb="55" eb="57">
      <t>ジュモン</t>
    </rPh>
    <rPh sb="59" eb="61">
      <t>シンリン</t>
    </rPh>
    <rPh sb="62" eb="63">
      <t>シュウ</t>
    </rPh>
    <rPh sb="64" eb="66">
      <t>ヒョウテキ</t>
    </rPh>
    <rPh sb="69" eb="70">
      <t>サイ</t>
    </rPh>
    <rPh sb="71" eb="72">
      <t>モット</t>
    </rPh>
    <rPh sb="73" eb="76">
      <t>コウカテキ</t>
    </rPh>
    <phoneticPr fontId="1"/>
  </si>
  <si>
    <t>術者は巨大な蠍を召喚し、束縛します。このScorpion Beastは、最も分厚い鎧さえも貫くことができる、有毒で大きな針を持っています。</t>
    <rPh sb="0" eb="1">
      <t>ジュツ</t>
    </rPh>
    <rPh sb="1" eb="2">
      <t>シャ</t>
    </rPh>
    <rPh sb="3" eb="5">
      <t>キョダイ</t>
    </rPh>
    <rPh sb="6" eb="7">
      <t>サソリ</t>
    </rPh>
    <rPh sb="8" eb="10">
      <t>ショウカン</t>
    </rPh>
    <rPh sb="12" eb="14">
      <t>ソクバク</t>
    </rPh>
    <rPh sb="36" eb="37">
      <t>モット</t>
    </rPh>
    <rPh sb="38" eb="40">
      <t>ブアツ</t>
    </rPh>
    <rPh sb="41" eb="42">
      <t>ヨロイ</t>
    </rPh>
    <rPh sb="45" eb="46">
      <t>ツラヌ</t>
    </rPh>
    <rPh sb="54" eb="56">
      <t>ユウドク</t>
    </rPh>
    <rPh sb="57" eb="58">
      <t>オオ</t>
    </rPh>
    <rPh sb="60" eb="61">
      <t>ハリ</t>
    </rPh>
    <rPh sb="62" eb="63">
      <t>モ</t>
    </rPh>
    <phoneticPr fontId="1"/>
  </si>
  <si>
    <t>術者は獰猛な狼の群れを召喚し、彼に仕えるよう束縛します。</t>
    <rPh sb="0" eb="1">
      <t>ジュツ</t>
    </rPh>
    <rPh sb="1" eb="2">
      <t>シャ</t>
    </rPh>
    <rPh sb="3" eb="5">
      <t>ドウモウ</t>
    </rPh>
    <rPh sb="6" eb="7">
      <t>オオカミ</t>
    </rPh>
    <rPh sb="8" eb="9">
      <t>ム</t>
    </rPh>
    <rPh sb="11" eb="13">
      <t>ショウカン</t>
    </rPh>
    <rPh sb="15" eb="16">
      <t>カレ</t>
    </rPh>
    <rPh sb="17" eb="18">
      <t>ツカ</t>
    </rPh>
    <rPh sb="22" eb="24">
      <t>ソクバク</t>
    </rPh>
    <phoneticPr fontId="1"/>
  </si>
  <si>
    <t>波間の下の生命は、様々な形で陸地のそれと一致します。Sea Lionは、下半身の代わりに魚の尾を持つ、大型の水棲の獅子です。彼らは獰猛な捕食者です。</t>
    <rPh sb="36" eb="39">
      <t>カハンシン</t>
    </rPh>
    <rPh sb="40" eb="41">
      <t>カ</t>
    </rPh>
    <rPh sb="44" eb="45">
      <t>サカナ</t>
    </rPh>
    <rPh sb="46" eb="47">
      <t>オ</t>
    </rPh>
    <rPh sb="48" eb="49">
      <t>モ</t>
    </rPh>
    <rPh sb="51" eb="53">
      <t>オオガタ</t>
    </rPh>
    <rPh sb="54" eb="56">
      <t>スイセイ</t>
    </rPh>
    <rPh sb="57" eb="59">
      <t>シシ</t>
    </rPh>
    <rPh sb="62" eb="63">
      <t>カレ</t>
    </rPh>
    <rPh sb="65" eb="67">
      <t>ドウモウ</t>
    </rPh>
    <rPh sb="68" eb="71">
      <t>ホショクシャ</t>
    </rPh>
    <phoneticPr fontId="1"/>
  </si>
  <si>
    <t>魔術師は、少数のBog Beastを召喚し、束縛します。Bog Beastは、大型の毒を吐く生物で、自らが吐く有毒な臭気に包まれています。</t>
    <rPh sb="0" eb="3">
      <t>マジュツシ</t>
    </rPh>
    <rPh sb="5" eb="7">
      <t>ショウスウ</t>
    </rPh>
    <rPh sb="18" eb="20">
      <t>ショウカン</t>
    </rPh>
    <rPh sb="22" eb="24">
      <t>ソクバク</t>
    </rPh>
    <rPh sb="39" eb="41">
      <t>オオガタ</t>
    </rPh>
    <rPh sb="42" eb="43">
      <t>ドク</t>
    </rPh>
    <rPh sb="44" eb="45">
      <t>ハ</t>
    </rPh>
    <rPh sb="46" eb="48">
      <t>セイブツ</t>
    </rPh>
    <rPh sb="50" eb="51">
      <t>ミズカ</t>
    </rPh>
    <rPh sb="53" eb="54">
      <t>ハ</t>
    </rPh>
    <rPh sb="55" eb="57">
      <t>ユウドク</t>
    </rPh>
    <rPh sb="58" eb="60">
      <t>シュウキ</t>
    </rPh>
    <rPh sb="61" eb="62">
      <t>ツツ</t>
    </rPh>
    <phoneticPr fontId="1"/>
  </si>
  <si>
    <t>術者は幾らかのFlame Jellyを召喚し、彼に仕えるよう束縛します。Flame Jellyは、岩漿の穴の熱から生まれた、奇妙な海月です。彼らは熱を放射し、また奇妙なほどに魔法に抵抗します。</t>
    <rPh sb="0" eb="1">
      <t>ジュツ</t>
    </rPh>
    <rPh sb="1" eb="2">
      <t>シャ</t>
    </rPh>
    <rPh sb="3" eb="4">
      <t>イク</t>
    </rPh>
    <rPh sb="19" eb="21">
      <t>ショウカン</t>
    </rPh>
    <rPh sb="23" eb="24">
      <t>カレ</t>
    </rPh>
    <rPh sb="25" eb="26">
      <t>ツカ</t>
    </rPh>
    <rPh sb="30" eb="32">
      <t>ソクバク</t>
    </rPh>
    <rPh sb="49" eb="50">
      <t>ガン</t>
    </rPh>
    <rPh sb="50" eb="51">
      <t>ショウ</t>
    </rPh>
    <rPh sb="52" eb="53">
      <t>アナ</t>
    </rPh>
    <rPh sb="54" eb="55">
      <t>ネツ</t>
    </rPh>
    <rPh sb="57" eb="58">
      <t>ウ</t>
    </rPh>
    <rPh sb="62" eb="64">
      <t>キミョウ</t>
    </rPh>
    <rPh sb="65" eb="67">
      <t>クラゲ</t>
    </rPh>
    <rPh sb="70" eb="71">
      <t>カレ</t>
    </rPh>
    <rPh sb="73" eb="74">
      <t>ネツ</t>
    </rPh>
    <rPh sb="75" eb="77">
      <t>ホウシャ</t>
    </rPh>
    <rPh sb="81" eb="83">
      <t>キミョウ</t>
    </rPh>
    <rPh sb="87" eb="89">
      <t>マホウ</t>
    </rPh>
    <rPh sb="90" eb="92">
      <t>テイコウ</t>
    </rPh>
    <phoneticPr fontId="1"/>
  </si>
  <si>
    <t>術者は二体のWyvernを召喚し、彼に仕えるよう束縛します。Wyvernは大型の、鱗を持つ獣で、革のような翼と毒のある棘を持っています。</t>
    <rPh sb="0" eb="1">
      <t>ジュツ</t>
    </rPh>
    <rPh sb="1" eb="2">
      <t>シャ</t>
    </rPh>
    <rPh sb="3" eb="5">
      <t>ニタイ</t>
    </rPh>
    <rPh sb="13" eb="15">
      <t>ショウカン</t>
    </rPh>
    <rPh sb="17" eb="18">
      <t>カレ</t>
    </rPh>
    <rPh sb="19" eb="20">
      <t>ツカ</t>
    </rPh>
    <rPh sb="24" eb="26">
      <t>ソクバク</t>
    </rPh>
    <rPh sb="37" eb="39">
      <t>オオガタ</t>
    </rPh>
    <rPh sb="41" eb="42">
      <t>ウロコ</t>
    </rPh>
    <rPh sb="43" eb="44">
      <t>モ</t>
    </rPh>
    <rPh sb="45" eb="46">
      <t>ケモノ</t>
    </rPh>
    <rPh sb="48" eb="49">
      <t>カワ</t>
    </rPh>
    <rPh sb="53" eb="54">
      <t>ツバサ</t>
    </rPh>
    <rPh sb="55" eb="56">
      <t>ドク</t>
    </rPh>
    <rPh sb="59" eb="60">
      <t>トゲ</t>
    </rPh>
    <rPh sb="61" eb="62">
      <t>モ</t>
    </rPh>
    <phoneticPr fontId="1"/>
  </si>
  <si>
    <t>術者はFire Drakeを召喚し、彼に仕えるよう束縛します。Fire Drakeは巨大な、鱗を持つ獣で、Dragonのように炎を吐くことができます。</t>
    <rPh sb="0" eb="1">
      <t>ジュツ</t>
    </rPh>
    <rPh sb="1" eb="2">
      <t>シャ</t>
    </rPh>
    <rPh sb="14" eb="16">
      <t>ショウカン</t>
    </rPh>
    <rPh sb="18" eb="19">
      <t>カレ</t>
    </rPh>
    <rPh sb="20" eb="21">
      <t>ツカ</t>
    </rPh>
    <rPh sb="25" eb="27">
      <t>ソクバク</t>
    </rPh>
    <rPh sb="42" eb="44">
      <t>キョダイ</t>
    </rPh>
    <rPh sb="46" eb="47">
      <t>ウロコ</t>
    </rPh>
    <rPh sb="48" eb="49">
      <t>モ</t>
    </rPh>
    <rPh sb="50" eb="51">
      <t>ケモノ</t>
    </rPh>
    <rPh sb="63" eb="64">
      <t>ホノオ</t>
    </rPh>
    <rPh sb="65" eb="66">
      <t>ハ</t>
    </rPh>
    <phoneticPr fontId="1"/>
  </si>
  <si>
    <t>術者はGryphonの群れを召喚し、彼らを制御します。Gryphonは、一部が獅子、一部が鷲の、神話的な獣です。彼らは人里離れた山に巣を作り、つがいを惹きつけるために、宝石を収集していると言われています。</t>
    <rPh sb="0" eb="1">
      <t>ジュツ</t>
    </rPh>
    <rPh sb="1" eb="2">
      <t>シャ</t>
    </rPh>
    <rPh sb="11" eb="12">
      <t>ム</t>
    </rPh>
    <rPh sb="14" eb="16">
      <t>ショウカン</t>
    </rPh>
    <rPh sb="18" eb="19">
      <t>カレ</t>
    </rPh>
    <rPh sb="21" eb="23">
      <t>セイギョ</t>
    </rPh>
    <rPh sb="36" eb="38">
      <t>イチブ</t>
    </rPh>
    <rPh sb="39" eb="41">
      <t>シシ</t>
    </rPh>
    <rPh sb="42" eb="44">
      <t>イチブ</t>
    </rPh>
    <rPh sb="45" eb="46">
      <t>ワシ</t>
    </rPh>
    <rPh sb="48" eb="51">
      <t>シンワテキ</t>
    </rPh>
    <rPh sb="52" eb="53">
      <t>ケモノ</t>
    </rPh>
    <rPh sb="56" eb="57">
      <t>カレ</t>
    </rPh>
    <rPh sb="59" eb="61">
      <t>ヒトザト</t>
    </rPh>
    <rPh sb="61" eb="62">
      <t>ハナ</t>
    </rPh>
    <rPh sb="64" eb="65">
      <t>ヤマ</t>
    </rPh>
    <rPh sb="66" eb="67">
      <t>ス</t>
    </rPh>
    <rPh sb="68" eb="69">
      <t>ツク</t>
    </rPh>
    <rPh sb="75" eb="76">
      <t>ヒ</t>
    </rPh>
    <rPh sb="84" eb="86">
      <t>ホウセキ</t>
    </rPh>
    <rPh sb="87" eb="89">
      <t>シュウシュウ</t>
    </rPh>
    <rPh sb="94" eb="95">
      <t>イ</t>
    </rPh>
    <phoneticPr fontId="1"/>
  </si>
  <si>
    <t>術者は幾らかの小さな鮫を誘き寄せ、敵を攻撃するように仕向けます。鮫は非常に愚かで、完全には信頼できません。強力な魔術師は、大量の鮫を誘き寄せることができます。</t>
    <rPh sb="0" eb="1">
      <t>ジュツ</t>
    </rPh>
    <rPh sb="1" eb="2">
      <t>シャ</t>
    </rPh>
    <rPh sb="3" eb="4">
      <t>イク</t>
    </rPh>
    <rPh sb="7" eb="8">
      <t>チイ</t>
    </rPh>
    <rPh sb="10" eb="11">
      <t>サメ</t>
    </rPh>
    <rPh sb="12" eb="13">
      <t>オビ</t>
    </rPh>
    <rPh sb="14" eb="15">
      <t>ヨ</t>
    </rPh>
    <rPh sb="17" eb="18">
      <t>テキ</t>
    </rPh>
    <rPh sb="19" eb="21">
      <t>コウゲキ</t>
    </rPh>
    <rPh sb="26" eb="28">
      <t>シム</t>
    </rPh>
    <rPh sb="32" eb="33">
      <t>サメ</t>
    </rPh>
    <rPh sb="34" eb="36">
      <t>ヒジョウ</t>
    </rPh>
    <rPh sb="37" eb="38">
      <t>オロ</t>
    </rPh>
    <rPh sb="41" eb="43">
      <t>カンゼン</t>
    </rPh>
    <rPh sb="45" eb="47">
      <t>シンライ</t>
    </rPh>
    <rPh sb="53" eb="55">
      <t>キョウリョク</t>
    </rPh>
    <rPh sb="56" eb="59">
      <t>マジュツシ</t>
    </rPh>
    <rPh sb="61" eb="63">
      <t>タイリョウ</t>
    </rPh>
    <rPh sb="64" eb="65">
      <t>サメ</t>
    </rPh>
    <rPh sb="66" eb="67">
      <t>オビ</t>
    </rPh>
    <rPh sb="68" eb="69">
      <t>ヨ</t>
    </rPh>
    <phoneticPr fontId="1"/>
  </si>
  <si>
    <t>術者は地底の真水、Apsuの夢を呼び起こします。彼は全ての甘い水に関する知識を持ちます。適切に解釈されれば、彼の夢の声は、地表に存在する水の力を持つ地を明かします。この夢は、対象とした州に住むもの全てに届き、魔法の地は最早隠されません。</t>
    <rPh sb="0" eb="1">
      <t>ジュツ</t>
    </rPh>
    <rPh sb="1" eb="2">
      <t>シャ</t>
    </rPh>
    <rPh sb="3" eb="5">
      <t>チテイ</t>
    </rPh>
    <rPh sb="6" eb="8">
      <t>マミズ</t>
    </rPh>
    <rPh sb="14" eb="15">
      <t>ユメ</t>
    </rPh>
    <rPh sb="16" eb="17">
      <t>ヨ</t>
    </rPh>
    <rPh sb="18" eb="19">
      <t>オ</t>
    </rPh>
    <rPh sb="24" eb="25">
      <t>カレ</t>
    </rPh>
    <rPh sb="26" eb="27">
      <t>スベ</t>
    </rPh>
    <rPh sb="29" eb="30">
      <t>アマ</t>
    </rPh>
    <rPh sb="31" eb="32">
      <t>ミズ</t>
    </rPh>
    <rPh sb="33" eb="34">
      <t>カン</t>
    </rPh>
    <rPh sb="36" eb="38">
      <t>チシキ</t>
    </rPh>
    <rPh sb="39" eb="40">
      <t>モ</t>
    </rPh>
    <rPh sb="44" eb="46">
      <t>テキセツ</t>
    </rPh>
    <rPh sb="47" eb="49">
      <t>カイシャク</t>
    </rPh>
    <rPh sb="54" eb="55">
      <t>カレ</t>
    </rPh>
    <rPh sb="56" eb="57">
      <t>ユメ</t>
    </rPh>
    <rPh sb="58" eb="59">
      <t>コエ</t>
    </rPh>
    <rPh sb="61" eb="63">
      <t>チヒョウ</t>
    </rPh>
    <rPh sb="64" eb="66">
      <t>ソンザイ</t>
    </rPh>
    <rPh sb="68" eb="69">
      <t>ミズ</t>
    </rPh>
    <rPh sb="70" eb="71">
      <t>チカラ</t>
    </rPh>
    <rPh sb="72" eb="73">
      <t>モ</t>
    </rPh>
    <rPh sb="74" eb="75">
      <t>チ</t>
    </rPh>
    <rPh sb="76" eb="77">
      <t>ア</t>
    </rPh>
    <rPh sb="84" eb="85">
      <t>ユメ</t>
    </rPh>
    <rPh sb="87" eb="89">
      <t>タイショウ</t>
    </rPh>
    <rPh sb="92" eb="93">
      <t>シュウ</t>
    </rPh>
    <rPh sb="94" eb="95">
      <t>ス</t>
    </rPh>
    <rPh sb="98" eb="99">
      <t>スベ</t>
    </rPh>
    <rPh sb="101" eb="102">
      <t>トド</t>
    </rPh>
    <rPh sb="104" eb="106">
      <t>マホウ</t>
    </rPh>
    <rPh sb="107" eb="108">
      <t>チ</t>
    </rPh>
    <rPh sb="109" eb="111">
      <t>モハヤ</t>
    </rPh>
    <rPh sb="111" eb="112">
      <t>カク</t>
    </rPh>
    <phoneticPr fontId="1"/>
  </si>
  <si>
    <t>術者はIce Drakeを召喚し、彼に仕えるよう束縛します。Ice Drakeは巨大な、鱗を持つ獣で、冷気の太矢を吐くことができます。</t>
    <rPh sb="51" eb="53">
      <t>レイキ</t>
    </rPh>
    <rPh sb="54" eb="55">
      <t>フト</t>
    </rPh>
    <rPh sb="55" eb="56">
      <t>ヤ</t>
    </rPh>
    <rPh sb="57" eb="58">
      <t>ハ</t>
    </rPh>
    <phoneticPr fontId="1"/>
  </si>
  <si>
    <t>術者はSea Serpentを召喚し、彼に仕えるよう束縛します。このSerpentは巨大な、鱗を持つ獣で、致命的な噛み付きを備えます。彼らは海を離れることはできません。</t>
    <rPh sb="53" eb="56">
      <t>チメイテキ</t>
    </rPh>
    <rPh sb="57" eb="58">
      <t>カ</t>
    </rPh>
    <rPh sb="59" eb="60">
      <t>ツ</t>
    </rPh>
    <rPh sb="62" eb="63">
      <t>ソナ</t>
    </rPh>
    <rPh sb="67" eb="68">
      <t>カレ</t>
    </rPh>
    <rPh sb="70" eb="71">
      <t>ウミ</t>
    </rPh>
    <rPh sb="72" eb="73">
      <t>ハナ</t>
    </rPh>
    <phoneticPr fontId="1"/>
  </si>
  <si>
    <t>術者はCave Drakeを召喚し、彼に仕えるよう束縛します。Cave Drakeは巨大で、非常に分厚い鱗を持ちます。</t>
    <rPh sb="46" eb="48">
      <t>ヒジョウ</t>
    </rPh>
    <rPh sb="49" eb="51">
      <t>ブアツ</t>
    </rPh>
    <rPh sb="52" eb="53">
      <t>ウロコ</t>
    </rPh>
    <rPh sb="54" eb="55">
      <t>モ</t>
    </rPh>
    <phoneticPr fontId="1"/>
  </si>
  <si>
    <t>この呪文は、戦場に居る全ての魔術師の星魔法の技能を増強します。</t>
    <rPh sb="2" eb="4">
      <t>ジュモン</t>
    </rPh>
    <rPh sb="6" eb="8">
      <t>センジョウ</t>
    </rPh>
    <rPh sb="9" eb="10">
      <t>イ</t>
    </rPh>
    <rPh sb="11" eb="12">
      <t>スベ</t>
    </rPh>
    <rPh sb="14" eb="17">
      <t>マジュツシ</t>
    </rPh>
    <rPh sb="18" eb="19">
      <t>ホシ</t>
    </rPh>
    <rPh sb="19" eb="21">
      <t>マホウ</t>
    </rPh>
    <rPh sb="22" eb="24">
      <t>ギノウ</t>
    </rPh>
    <rPh sb="25" eb="27">
      <t>ゾウキョウ</t>
    </rPh>
    <phoneticPr fontId="1"/>
  </si>
  <si>
    <t>術者は幾らかのShade Beastを召喚し、彼に仕えさせます。Shade Beastは、剥き出しの頭蓋骨を持つ黒い猟犬です。彼らは霊体ですが、SpectreやWightほどの力は持ちません。</t>
    <rPh sb="0" eb="1">
      <t>ジュツ</t>
    </rPh>
    <rPh sb="1" eb="2">
      <t>シャ</t>
    </rPh>
    <rPh sb="3" eb="4">
      <t>イク</t>
    </rPh>
    <rPh sb="19" eb="21">
      <t>ショウカン</t>
    </rPh>
    <rPh sb="23" eb="24">
      <t>カレ</t>
    </rPh>
    <rPh sb="25" eb="26">
      <t>ツカ</t>
    </rPh>
    <rPh sb="45" eb="46">
      <t>ム</t>
    </rPh>
    <rPh sb="47" eb="48">
      <t>ダ</t>
    </rPh>
    <rPh sb="50" eb="53">
      <t>ズガイコツ</t>
    </rPh>
    <rPh sb="54" eb="55">
      <t>モ</t>
    </rPh>
    <rPh sb="56" eb="57">
      <t>クロ</t>
    </rPh>
    <rPh sb="58" eb="60">
      <t>リョウケン</t>
    </rPh>
    <rPh sb="63" eb="64">
      <t>カレ</t>
    </rPh>
    <rPh sb="66" eb="68">
      <t>レイタイ</t>
    </rPh>
    <rPh sb="88" eb="89">
      <t>チカラ</t>
    </rPh>
    <rPh sb="90" eb="91">
      <t>モ</t>
    </rPh>
    <phoneticPr fontId="1"/>
  </si>
  <si>
    <t>術者は二体のLammashtaを戦闘に召喚します。Lammashtaは、冥界の王に仕える、恐ろしい天使のような存在です。霊体で飛行能力を備えるこの女性型の存在は、その刃で傷付いたものから生命力を吸収する、Wraith Swordを持ちます。彼女らは術者ではなく冥界の王に仕えます。彼女らは戦場の端に現れ、恐らく戦いが始まった時点では術者を攻撃しないでしょう。</t>
    <rPh sb="0" eb="1">
      <t>ジュツ</t>
    </rPh>
    <rPh sb="1" eb="2">
      <t>シャ</t>
    </rPh>
    <rPh sb="3" eb="5">
      <t>ニタイ</t>
    </rPh>
    <rPh sb="16" eb="18">
      <t>セントウ</t>
    </rPh>
    <rPh sb="19" eb="21">
      <t>ショウカン</t>
    </rPh>
    <rPh sb="36" eb="38">
      <t>メイカイ</t>
    </rPh>
    <rPh sb="39" eb="40">
      <t>オウ</t>
    </rPh>
    <rPh sb="41" eb="42">
      <t>ツカ</t>
    </rPh>
    <rPh sb="45" eb="46">
      <t>オソ</t>
    </rPh>
    <rPh sb="49" eb="51">
      <t>テンシ</t>
    </rPh>
    <rPh sb="55" eb="57">
      <t>ソンザイ</t>
    </rPh>
    <rPh sb="60" eb="62">
      <t>レイタイ</t>
    </rPh>
    <rPh sb="63" eb="65">
      <t>ヒコウ</t>
    </rPh>
    <rPh sb="65" eb="67">
      <t>ノウリョク</t>
    </rPh>
    <rPh sb="68" eb="69">
      <t>ソナ</t>
    </rPh>
    <rPh sb="73" eb="76">
      <t>ジョセイガタ</t>
    </rPh>
    <rPh sb="77" eb="79">
      <t>ソンザイ</t>
    </rPh>
    <rPh sb="83" eb="84">
      <t>ヤイバ</t>
    </rPh>
    <rPh sb="85" eb="87">
      <t>キズツ</t>
    </rPh>
    <rPh sb="93" eb="96">
      <t>セイメイリョク</t>
    </rPh>
    <rPh sb="97" eb="99">
      <t>キュウシュウ</t>
    </rPh>
    <rPh sb="115" eb="116">
      <t>モ</t>
    </rPh>
    <rPh sb="120" eb="122">
      <t>カノジョ</t>
    </rPh>
    <rPh sb="124" eb="125">
      <t>ジュツ</t>
    </rPh>
    <rPh sb="125" eb="126">
      <t>シャ</t>
    </rPh>
    <rPh sb="130" eb="132">
      <t>メイカイ</t>
    </rPh>
    <rPh sb="133" eb="134">
      <t>オウ</t>
    </rPh>
    <rPh sb="135" eb="136">
      <t>ツカ</t>
    </rPh>
    <rPh sb="140" eb="142">
      <t>カノジョ</t>
    </rPh>
    <rPh sb="144" eb="146">
      <t>センジョウ</t>
    </rPh>
    <rPh sb="147" eb="148">
      <t>ハシ</t>
    </rPh>
    <rPh sb="149" eb="150">
      <t>アラワ</t>
    </rPh>
    <rPh sb="152" eb="153">
      <t>オソ</t>
    </rPh>
    <rPh sb="155" eb="156">
      <t>タタカ</t>
    </rPh>
    <rPh sb="158" eb="159">
      <t>ハジ</t>
    </rPh>
    <rPh sb="162" eb="164">
      <t>ジテン</t>
    </rPh>
    <rPh sb="166" eb="167">
      <t>ジュツ</t>
    </rPh>
    <rPh sb="167" eb="168">
      <t>シャ</t>
    </rPh>
    <rPh sb="169" eb="171">
      <t>コウゲキ</t>
    </rPh>
    <phoneticPr fontId="1"/>
  </si>
  <si>
    <t>魔術師は幾千もの蛆を召喚し、アンデッドを捕食させ始めます。蛆はゆっくりと、しかし確実にアンデッドを喰らい尽くします。大型のアンデッドは、彼らが食べ飽きた後、蛆を取り除くことで生き残ることができます。霊体のアンデッドは、この呪文の影響を滅多に受けません。</t>
    <rPh sb="0" eb="3">
      <t>マジュツシ</t>
    </rPh>
    <rPh sb="4" eb="6">
      <t>イクセン</t>
    </rPh>
    <rPh sb="8" eb="9">
      <t>ウジ</t>
    </rPh>
    <rPh sb="10" eb="12">
      <t>ショウカン</t>
    </rPh>
    <rPh sb="20" eb="22">
      <t>ホショク</t>
    </rPh>
    <rPh sb="24" eb="25">
      <t>ハジ</t>
    </rPh>
    <rPh sb="29" eb="30">
      <t>ウジ</t>
    </rPh>
    <rPh sb="40" eb="42">
      <t>カクジツ</t>
    </rPh>
    <rPh sb="49" eb="50">
      <t>ク</t>
    </rPh>
    <rPh sb="52" eb="53">
      <t>ツ</t>
    </rPh>
    <rPh sb="58" eb="60">
      <t>オオガタ</t>
    </rPh>
    <rPh sb="68" eb="69">
      <t>カレ</t>
    </rPh>
    <rPh sb="71" eb="72">
      <t>タ</t>
    </rPh>
    <rPh sb="73" eb="74">
      <t>ア</t>
    </rPh>
    <rPh sb="76" eb="77">
      <t>アト</t>
    </rPh>
    <rPh sb="78" eb="79">
      <t>ウジ</t>
    </rPh>
    <rPh sb="80" eb="81">
      <t>ト</t>
    </rPh>
    <rPh sb="82" eb="83">
      <t>ノゾ</t>
    </rPh>
    <rPh sb="87" eb="88">
      <t>イ</t>
    </rPh>
    <rPh sb="89" eb="90">
      <t>ノコ</t>
    </rPh>
    <rPh sb="99" eb="101">
      <t>レイタイ</t>
    </rPh>
    <rPh sb="111" eb="113">
      <t>ジュモン</t>
    </rPh>
    <rPh sb="114" eb="116">
      <t>エイキョウ</t>
    </rPh>
    <rPh sb="117" eb="119">
      <t>メッタ</t>
    </rPh>
    <rPh sb="120" eb="121">
      <t>ウ</t>
    </rPh>
    <phoneticPr fontId="1"/>
  </si>
  <si>
    <t>魔術師は、幾らかのVine Ogreを呼び覚まし、彼に仕えるよう説得します。Vine Ogreは、根、蔓、苔から成る、奇妙な生物です。彼らは大きな人型生物の標準的な形をしています。Vine Ogreは、戦場に魔法的な指揮なしで取り残された場合、その微睡へと戻ります。</t>
    <rPh sb="56" eb="57">
      <t>ナ</t>
    </rPh>
    <rPh sb="59" eb="61">
      <t>キミョウ</t>
    </rPh>
    <rPh sb="62" eb="64">
      <t>セイブツ</t>
    </rPh>
    <rPh sb="67" eb="68">
      <t>カレ</t>
    </rPh>
    <rPh sb="70" eb="71">
      <t>オオ</t>
    </rPh>
    <rPh sb="73" eb="75">
      <t>ヒトガタ</t>
    </rPh>
    <rPh sb="75" eb="77">
      <t>セイブツ</t>
    </rPh>
    <rPh sb="78" eb="81">
      <t>ヒョウジュンテキ</t>
    </rPh>
    <rPh sb="82" eb="83">
      <t>カタチ</t>
    </rPh>
    <phoneticPr fontId="1"/>
  </si>
  <si>
    <t>術者はLeogryphの群れを召喚し、彼らを制御します。Leogryphは、一部が獅子、一部が鷲の、神話的な獣です。一部の学者は、彼らをGryphonが退化した姿であると考えています。彼らは獅子に比べ僅かに強力な程度ですが、その神話的な遺産は、彼らをより魔法的な影響に抵抗するようにします。</t>
    <rPh sb="58" eb="60">
      <t>イチブ</t>
    </rPh>
    <rPh sb="61" eb="63">
      <t>ガクシャ</t>
    </rPh>
    <rPh sb="65" eb="66">
      <t>カレ</t>
    </rPh>
    <rPh sb="76" eb="78">
      <t>タイカ</t>
    </rPh>
    <rPh sb="80" eb="81">
      <t>スガタ</t>
    </rPh>
    <rPh sb="85" eb="86">
      <t>カンガ</t>
    </rPh>
    <rPh sb="92" eb="93">
      <t>カレ</t>
    </rPh>
    <rPh sb="95" eb="97">
      <t>シシ</t>
    </rPh>
    <rPh sb="98" eb="99">
      <t>クラ</t>
    </rPh>
    <rPh sb="100" eb="101">
      <t>ワズ</t>
    </rPh>
    <rPh sb="103" eb="105">
      <t>キョウリョク</t>
    </rPh>
    <rPh sb="106" eb="108">
      <t>テイド</t>
    </rPh>
    <rPh sb="114" eb="117">
      <t>シンワテキ</t>
    </rPh>
    <rPh sb="118" eb="120">
      <t>イサン</t>
    </rPh>
    <rPh sb="122" eb="123">
      <t>カレ</t>
    </rPh>
    <rPh sb="127" eb="129">
      <t>マホウ</t>
    </rPh>
    <rPh sb="129" eb="130">
      <t>テキ</t>
    </rPh>
    <rPh sb="131" eb="133">
      <t>エイキョウ</t>
    </rPh>
    <rPh sb="134" eb="136">
      <t>テイコウ</t>
    </rPh>
    <phoneticPr fontId="1"/>
  </si>
  <si>
    <t>術者はSwamp Drakeを召喚し、彼に仕えるよう束縛します。Swamp Drakeは巨大な、棘を持つ獣で、Dragonのように有毒な気体を吐くことができます。</t>
    <rPh sb="48" eb="49">
      <t>トゲ</t>
    </rPh>
    <rPh sb="65" eb="67">
      <t>ユウドク</t>
    </rPh>
    <rPh sb="68" eb="70">
      <t>キタイ</t>
    </rPh>
    <phoneticPr fontId="1"/>
  </si>
  <si>
    <t>術者はKithaironic Lionを召喚し、彼に仕えるよう束縛します。この獅子は大型で、並外れた分厚さの皮を持ちます。</t>
    <rPh sb="0" eb="1">
      <t>ジュツ</t>
    </rPh>
    <rPh sb="1" eb="2">
      <t>シャ</t>
    </rPh>
    <rPh sb="20" eb="22">
      <t>ショウカン</t>
    </rPh>
    <rPh sb="24" eb="25">
      <t>カレ</t>
    </rPh>
    <rPh sb="26" eb="27">
      <t>ツカ</t>
    </rPh>
    <rPh sb="31" eb="33">
      <t>ソクバク</t>
    </rPh>
    <rPh sb="39" eb="41">
      <t>シシ</t>
    </rPh>
    <rPh sb="42" eb="44">
      <t>オオガタ</t>
    </rPh>
    <rPh sb="46" eb="48">
      <t>ナミハズ</t>
    </rPh>
    <rPh sb="50" eb="52">
      <t>ブアツ</t>
    </rPh>
    <rPh sb="54" eb="55">
      <t>カワ</t>
    </rPh>
    <rPh sb="56" eb="57">
      <t>モ</t>
    </rPh>
    <phoneticPr fontId="1"/>
  </si>
  <si>
    <t>術者は、生ける大地の力に自らを接続します。この繋がりは、彼に再生能力、筋力の向上、より荒い皮膚、そして緑魔法の魔力の向上を齎します。</t>
    <rPh sb="0" eb="1">
      <t>ジュツ</t>
    </rPh>
    <rPh sb="1" eb="2">
      <t>シャ</t>
    </rPh>
    <rPh sb="4" eb="5">
      <t>イ</t>
    </rPh>
    <rPh sb="7" eb="9">
      <t>ダイチ</t>
    </rPh>
    <rPh sb="10" eb="11">
      <t>チカラ</t>
    </rPh>
    <rPh sb="12" eb="13">
      <t>ミズカ</t>
    </rPh>
    <rPh sb="15" eb="17">
      <t>セツゾク</t>
    </rPh>
    <rPh sb="23" eb="24">
      <t>ツナ</t>
    </rPh>
    <rPh sb="28" eb="29">
      <t>カレ</t>
    </rPh>
    <rPh sb="30" eb="32">
      <t>サイセイ</t>
    </rPh>
    <rPh sb="32" eb="34">
      <t>ノウリョク</t>
    </rPh>
    <rPh sb="35" eb="37">
      <t>キンリョク</t>
    </rPh>
    <rPh sb="38" eb="40">
      <t>コウジョウ</t>
    </rPh>
    <rPh sb="43" eb="44">
      <t>アラ</t>
    </rPh>
    <rPh sb="45" eb="47">
      <t>ヒフ</t>
    </rPh>
    <rPh sb="51" eb="52">
      <t>ミドリ</t>
    </rPh>
    <rPh sb="52" eb="54">
      <t>マホウ</t>
    </rPh>
    <rPh sb="55" eb="57">
      <t>マリョク</t>
    </rPh>
    <rPh sb="58" eb="60">
      <t>コウジョウ</t>
    </rPh>
    <rPh sb="61" eb="62">
      <t>モタラ</t>
    </rPh>
    <phoneticPr fontId="1"/>
  </si>
  <si>
    <t>二体のWill o' the Wispは、召喚者の戦いを助けるため召喚されます。彼らは戦場の端に現れます。Will o' the Wispは、明るい角灯の光のように見える、輝く球体です。戦闘においては、彼らは極めて強く輝き、近くのもの全てを焼き焦がします。その優れた速度と小ささゆえに、戦闘中、Will o' the Wispに攻撃を当てるのは非常に困難です。</t>
    <rPh sb="0" eb="2">
      <t>ニタイ</t>
    </rPh>
    <rPh sb="21" eb="23">
      <t>ショウカン</t>
    </rPh>
    <rPh sb="23" eb="24">
      <t>シャ</t>
    </rPh>
    <rPh sb="25" eb="26">
      <t>タタカ</t>
    </rPh>
    <rPh sb="28" eb="29">
      <t>タス</t>
    </rPh>
    <rPh sb="33" eb="35">
      <t>ショウカン</t>
    </rPh>
    <rPh sb="40" eb="41">
      <t>カレ</t>
    </rPh>
    <rPh sb="43" eb="45">
      <t>センジョウ</t>
    </rPh>
    <rPh sb="46" eb="47">
      <t>ハシ</t>
    </rPh>
    <rPh sb="48" eb="49">
      <t>アラワ</t>
    </rPh>
    <rPh sb="71" eb="72">
      <t>アカ</t>
    </rPh>
    <rPh sb="74" eb="76">
      <t>カクトウ</t>
    </rPh>
    <rPh sb="77" eb="78">
      <t>ヒカリ</t>
    </rPh>
    <rPh sb="82" eb="83">
      <t>ミ</t>
    </rPh>
    <rPh sb="86" eb="87">
      <t>カガヤ</t>
    </rPh>
    <rPh sb="88" eb="90">
      <t>キュウタイ</t>
    </rPh>
    <rPh sb="93" eb="95">
      <t>セントウ</t>
    </rPh>
    <rPh sb="101" eb="102">
      <t>カレ</t>
    </rPh>
    <rPh sb="104" eb="105">
      <t>キワ</t>
    </rPh>
    <rPh sb="107" eb="108">
      <t>ツヨ</t>
    </rPh>
    <rPh sb="109" eb="110">
      <t>カガヤ</t>
    </rPh>
    <rPh sb="112" eb="113">
      <t>チカ</t>
    </rPh>
    <rPh sb="117" eb="118">
      <t>スベ</t>
    </rPh>
    <rPh sb="120" eb="121">
      <t>ヤ</t>
    </rPh>
    <rPh sb="122" eb="123">
      <t>コ</t>
    </rPh>
    <rPh sb="130" eb="131">
      <t>スグ</t>
    </rPh>
    <rPh sb="133" eb="135">
      <t>ソクド</t>
    </rPh>
    <rPh sb="136" eb="137">
      <t>チイ</t>
    </rPh>
    <rPh sb="143" eb="146">
      <t>セントウチュウ</t>
    </rPh>
    <rPh sb="164" eb="166">
      <t>コウゲキ</t>
    </rPh>
    <rPh sb="167" eb="168">
      <t>ア</t>
    </rPh>
    <rPh sb="172" eb="174">
      <t>ヒジョウ</t>
    </rPh>
    <rPh sb="175" eb="177">
      <t>コンナン</t>
    </rPh>
    <phoneticPr fontId="1"/>
  </si>
  <si>
    <t>術者は戦いを手助けさせるため、Fire Elementalを召喚します。Fire Elementalを傷付けるのは難しく、また近付くだけでさえ危険です。Elementalは、強力な一撃を受けると退縮します。</t>
    <phoneticPr fontId="1"/>
  </si>
  <si>
    <t>術者は戦いを支援させるため、Earth Elementalを召喚します。Earth Elementalは強健で、損傷を自己修復します。彼らは敵を蹂躙するか、その強力な拳で攻撃します。Elementalは、強力な一撃を受けると退縮します。</t>
    <phoneticPr fontId="1"/>
  </si>
  <si>
    <t>術者は戦いを手助けさせるため、Water Elementalを召喚します。Water Elementalは素早く、その防具に関係なく敵を粉砕することができます。Elementalは、強力な一撃を受けると退縮します。寒冷な気候で召喚されたWater Elementalは、氷から成ります。Ice Elementalは、Water Elementalよりも強力ですが、より鈍重です。</t>
    <phoneticPr fontId="1"/>
  </si>
  <si>
    <t>術者は戦いを手助けさせるため、Air Elementalを召喚します。Air Elementalは飛行でき、また敵を吹き飛ばすことができます。彼らを傷付けるのは非常に困難です。Elementalは、強力な一撃を受けると退縮します。</t>
    <phoneticPr fontId="1"/>
  </si>
  <si>
    <t>術者は5体のSummer Lionを召喚し、束縛します。Summer Lionは四季の精霊の一種です。彼らは大型で霊体の獅子で、夏の太陽のように熱を放射します。彼らは魔法的な、意志を持たない存在で、魔術師によって指揮されなくてはなりません。</t>
    <rPh sb="0" eb="1">
      <t>ジュツ</t>
    </rPh>
    <rPh sb="1" eb="2">
      <t>シャ</t>
    </rPh>
    <rPh sb="4" eb="5">
      <t>タイ</t>
    </rPh>
    <rPh sb="18" eb="20">
      <t>ショウカン</t>
    </rPh>
    <rPh sb="22" eb="24">
      <t>ソクバク</t>
    </rPh>
    <rPh sb="40" eb="42">
      <t>シキ</t>
    </rPh>
    <rPh sb="43" eb="45">
      <t>セイレイ</t>
    </rPh>
    <rPh sb="46" eb="48">
      <t>イッシュ</t>
    </rPh>
    <rPh sb="51" eb="52">
      <t>カレ</t>
    </rPh>
    <rPh sb="54" eb="56">
      <t>オオガタ</t>
    </rPh>
    <rPh sb="57" eb="59">
      <t>レイタイ</t>
    </rPh>
    <rPh sb="60" eb="62">
      <t>シシ</t>
    </rPh>
    <rPh sb="64" eb="65">
      <t>ナツ</t>
    </rPh>
    <rPh sb="66" eb="68">
      <t>タイヨウ</t>
    </rPh>
    <rPh sb="72" eb="73">
      <t>ネツ</t>
    </rPh>
    <rPh sb="74" eb="76">
      <t>ホウシャ</t>
    </rPh>
    <rPh sb="80" eb="81">
      <t>カレ</t>
    </rPh>
    <rPh sb="83" eb="85">
      <t>マホウ</t>
    </rPh>
    <rPh sb="85" eb="86">
      <t>テキ</t>
    </rPh>
    <rPh sb="88" eb="90">
      <t>イシ</t>
    </rPh>
    <rPh sb="91" eb="92">
      <t>モ</t>
    </rPh>
    <rPh sb="95" eb="97">
      <t>ソンザイ</t>
    </rPh>
    <rPh sb="99" eb="102">
      <t>マジュツシ</t>
    </rPh>
    <rPh sb="106" eb="108">
      <t>シキ</t>
    </rPh>
    <phoneticPr fontId="1"/>
  </si>
  <si>
    <t>術者は5体のSpring Hawkを召喚し、束縛します。Spring Hawkは四季の精霊の一種です。彼らは大型で霊体の鷹で、電撃を放射することができます。彼らは魔法的な、意志を持たない存在で、魔術師によって指揮されなくてはなりません。</t>
    <rPh sb="54" eb="56">
      <t>オオガタ</t>
    </rPh>
    <rPh sb="57" eb="59">
      <t>レイタイ</t>
    </rPh>
    <rPh sb="60" eb="61">
      <t>タカ</t>
    </rPh>
    <rPh sb="63" eb="65">
      <t>デンゲキ</t>
    </rPh>
    <rPh sb="66" eb="68">
      <t>ホウシャ</t>
    </rPh>
    <phoneticPr fontId="1"/>
  </si>
  <si>
    <t>術者は5体のWinter Wolfを召喚し、束縛します。Winter Wolfは四季の精霊の一種です。彼らは大型で霊体の狼で、氷のように冷たい風に包まれています。彼らは魔法的な、意志を持たない存在で、魔術師によって指揮されなくてはなりません。</t>
    <rPh sb="60" eb="61">
      <t>オオカミ</t>
    </rPh>
    <rPh sb="63" eb="64">
      <t>コオリ</t>
    </rPh>
    <rPh sb="68" eb="69">
      <t>ツメ</t>
    </rPh>
    <rPh sb="71" eb="72">
      <t>カゼ</t>
    </rPh>
    <rPh sb="73" eb="74">
      <t>ツツ</t>
    </rPh>
    <phoneticPr fontId="1"/>
  </si>
  <si>
    <t>術者は5体のFall Bearを召喚し、束縛します。Fall Bearは四季の精霊の一種です。彼らは大型で霊体の熊です。彼らは魔法的な、意志を持たない存在で、魔術師によって指揮されなくてはなりません。</t>
    <rPh sb="56" eb="57">
      <t>クマ</t>
    </rPh>
    <phoneticPr fontId="1"/>
  </si>
  <si>
    <t>風の魔術師は、彼の選択した州に旋風を召喚します。この旋風は、その州で指揮官を見つけ、彼を風の魔術師の居る場所へと輸送します。この呪文は、追い詰められた指揮官を救出するための効果的な手段ですが、これはまた敵の指揮官を殺害するための、非常に効果的な手段でもあります。大型の存在は持ち上げるのが難しいか不可能で、それはまた強力な地の魔術師にも言えます。</t>
    <rPh sb="0" eb="1">
      <t>カゼ</t>
    </rPh>
    <rPh sb="2" eb="5">
      <t>マジュツシ</t>
    </rPh>
    <rPh sb="7" eb="8">
      <t>カレ</t>
    </rPh>
    <rPh sb="9" eb="11">
      <t>センタク</t>
    </rPh>
    <rPh sb="13" eb="14">
      <t>シュウ</t>
    </rPh>
    <rPh sb="15" eb="17">
      <t>センプウ</t>
    </rPh>
    <rPh sb="18" eb="20">
      <t>ショウカン</t>
    </rPh>
    <rPh sb="26" eb="28">
      <t>センプウ</t>
    </rPh>
    <rPh sb="32" eb="33">
      <t>シュウ</t>
    </rPh>
    <rPh sb="34" eb="37">
      <t>シキカン</t>
    </rPh>
    <rPh sb="38" eb="39">
      <t>ミ</t>
    </rPh>
    <rPh sb="42" eb="43">
      <t>カレ</t>
    </rPh>
    <rPh sb="44" eb="45">
      <t>カゼ</t>
    </rPh>
    <rPh sb="46" eb="49">
      <t>マジュツシ</t>
    </rPh>
    <rPh sb="50" eb="51">
      <t>イ</t>
    </rPh>
    <rPh sb="52" eb="54">
      <t>バショ</t>
    </rPh>
    <rPh sb="56" eb="58">
      <t>ユソウ</t>
    </rPh>
    <rPh sb="64" eb="66">
      <t>ジュモン</t>
    </rPh>
    <rPh sb="68" eb="69">
      <t>オ</t>
    </rPh>
    <rPh sb="70" eb="71">
      <t>ツ</t>
    </rPh>
    <rPh sb="75" eb="78">
      <t>シキカン</t>
    </rPh>
    <rPh sb="79" eb="81">
      <t>キュウシュツ</t>
    </rPh>
    <rPh sb="86" eb="89">
      <t>コウカテキ</t>
    </rPh>
    <rPh sb="90" eb="92">
      <t>シュダン</t>
    </rPh>
    <rPh sb="101" eb="102">
      <t>テキ</t>
    </rPh>
    <rPh sb="103" eb="106">
      <t>シキカン</t>
    </rPh>
    <rPh sb="107" eb="109">
      <t>サツガイ</t>
    </rPh>
    <rPh sb="115" eb="117">
      <t>ヒジョウ</t>
    </rPh>
    <rPh sb="118" eb="121">
      <t>コウカテキ</t>
    </rPh>
    <rPh sb="122" eb="124">
      <t>シュダン</t>
    </rPh>
    <rPh sb="131" eb="133">
      <t>オオガタ</t>
    </rPh>
    <rPh sb="134" eb="136">
      <t>ソンザイ</t>
    </rPh>
    <rPh sb="137" eb="138">
      <t>モ</t>
    </rPh>
    <rPh sb="139" eb="140">
      <t>ア</t>
    </rPh>
    <rPh sb="144" eb="145">
      <t>ムズカ</t>
    </rPh>
    <rPh sb="148" eb="151">
      <t>フカノウ</t>
    </rPh>
    <rPh sb="158" eb="160">
      <t>キョウリョク</t>
    </rPh>
    <rPh sb="161" eb="162">
      <t>チ</t>
    </rPh>
    <rPh sb="163" eb="166">
      <t>マジュツシ</t>
    </rPh>
    <rPh sb="168" eb="169">
      <t>イ</t>
    </rPh>
    <phoneticPr fontId="1"/>
  </si>
  <si>
    <t>術者は大烏の群れを召喚し、最近死んだものたちを喰らわせるため、彼らを遠方の州へと送り出します。大烏たちは腐り行く屍を平らげて帰還し、彼らが蓄えてきた生の死の精髄のために屠殺されます。疫病に襲われた州や、最近戦場になった州は、術者に大量の死の宝石を与えることができます。その州の埋葬されていない死体は全て消費されます。敵の州も標的にすることができます。</t>
    <rPh sb="0" eb="1">
      <t>ジュツ</t>
    </rPh>
    <rPh sb="1" eb="2">
      <t>シャ</t>
    </rPh>
    <rPh sb="3" eb="4">
      <t>オオ</t>
    </rPh>
    <rPh sb="4" eb="5">
      <t>ガラス</t>
    </rPh>
    <rPh sb="6" eb="7">
      <t>ム</t>
    </rPh>
    <rPh sb="9" eb="11">
      <t>ショウカン</t>
    </rPh>
    <rPh sb="13" eb="15">
      <t>サイキン</t>
    </rPh>
    <rPh sb="15" eb="16">
      <t>シ</t>
    </rPh>
    <rPh sb="23" eb="24">
      <t>ク</t>
    </rPh>
    <rPh sb="31" eb="32">
      <t>カレ</t>
    </rPh>
    <rPh sb="34" eb="36">
      <t>エンポウ</t>
    </rPh>
    <rPh sb="37" eb="38">
      <t>シュウ</t>
    </rPh>
    <rPh sb="40" eb="41">
      <t>オク</t>
    </rPh>
    <rPh sb="42" eb="43">
      <t>ダ</t>
    </rPh>
    <rPh sb="47" eb="48">
      <t>オオ</t>
    </rPh>
    <rPh sb="48" eb="49">
      <t>ガラス</t>
    </rPh>
    <rPh sb="52" eb="53">
      <t>クサ</t>
    </rPh>
    <rPh sb="54" eb="55">
      <t>ユ</t>
    </rPh>
    <rPh sb="56" eb="57">
      <t>シカバネ</t>
    </rPh>
    <rPh sb="58" eb="59">
      <t>タイ</t>
    </rPh>
    <rPh sb="62" eb="64">
      <t>キカン</t>
    </rPh>
    <rPh sb="66" eb="67">
      <t>カレ</t>
    </rPh>
    <rPh sb="69" eb="70">
      <t>タクワ</t>
    </rPh>
    <rPh sb="74" eb="75">
      <t>ナマ</t>
    </rPh>
    <rPh sb="76" eb="77">
      <t>シ</t>
    </rPh>
    <rPh sb="78" eb="80">
      <t>セイズイ</t>
    </rPh>
    <rPh sb="84" eb="85">
      <t>ト</t>
    </rPh>
    <rPh sb="85" eb="86">
      <t>サツ</t>
    </rPh>
    <rPh sb="91" eb="93">
      <t>エキビョウ</t>
    </rPh>
    <rPh sb="94" eb="95">
      <t>オソ</t>
    </rPh>
    <rPh sb="98" eb="99">
      <t>シュウ</t>
    </rPh>
    <rPh sb="101" eb="103">
      <t>サイキン</t>
    </rPh>
    <rPh sb="103" eb="105">
      <t>センジョウ</t>
    </rPh>
    <rPh sb="109" eb="110">
      <t>シュウ</t>
    </rPh>
    <rPh sb="112" eb="113">
      <t>ジュツ</t>
    </rPh>
    <rPh sb="113" eb="114">
      <t>シャ</t>
    </rPh>
    <rPh sb="115" eb="117">
      <t>タイリョウ</t>
    </rPh>
    <rPh sb="118" eb="119">
      <t>シ</t>
    </rPh>
    <rPh sb="120" eb="122">
      <t>ホウセキ</t>
    </rPh>
    <rPh sb="123" eb="124">
      <t>アタ</t>
    </rPh>
    <rPh sb="136" eb="137">
      <t>シュウ</t>
    </rPh>
    <rPh sb="138" eb="140">
      <t>マイソウ</t>
    </rPh>
    <rPh sb="146" eb="148">
      <t>シタイ</t>
    </rPh>
    <rPh sb="149" eb="150">
      <t>スベ</t>
    </rPh>
    <rPh sb="151" eb="153">
      <t>ショウヒ</t>
    </rPh>
    <rPh sb="158" eb="159">
      <t>テキ</t>
    </rPh>
    <rPh sb="160" eb="161">
      <t>シュウ</t>
    </rPh>
    <rPh sb="162" eb="164">
      <t>ヒョウテキ</t>
    </rPh>
    <phoneticPr fontId="1"/>
  </si>
  <si>
    <t>術者は16体のDraconianの部族を召喚し、彼に仕えるよう束縛します。Draconianは、人間とDragonの両方に似ている、大型の生物です。</t>
    <rPh sb="0" eb="1">
      <t>ジュツ</t>
    </rPh>
    <rPh sb="1" eb="2">
      <t>シャ</t>
    </rPh>
    <rPh sb="5" eb="6">
      <t>タイ</t>
    </rPh>
    <rPh sb="17" eb="19">
      <t>ブゾク</t>
    </rPh>
    <rPh sb="20" eb="22">
      <t>ショウカン</t>
    </rPh>
    <rPh sb="24" eb="25">
      <t>カレ</t>
    </rPh>
    <rPh sb="26" eb="27">
      <t>ツカ</t>
    </rPh>
    <rPh sb="31" eb="33">
      <t>ソクバク</t>
    </rPh>
    <rPh sb="48" eb="50">
      <t>ニンゲン</t>
    </rPh>
    <rPh sb="58" eb="60">
      <t>リョウホウ</t>
    </rPh>
    <rPh sb="61" eb="62">
      <t>ニ</t>
    </rPh>
    <rPh sb="66" eb="68">
      <t>オオガタ</t>
    </rPh>
    <rPh sb="69" eb="71">
      <t>セイブツ</t>
    </rPh>
    <phoneticPr fontId="1"/>
  </si>
  <si>
    <t>術者は荒れ狂う海、Tiamatの夢を呼び起こします。彼女は海の下に存在する全てのものに関する知識を持ちます。適切に解釈されれば、彼女の夢の声は、海に存在する元素の力を持つ地を明かします。この夢は、対象とした州に住むもの全てに届き、魔法の地は最早隠されません。この呪文は海中でのみ詠唱できます。</t>
    <rPh sb="3" eb="4">
      <t>ア</t>
    </rPh>
    <rPh sb="5" eb="6">
      <t>クル</t>
    </rPh>
    <rPh sb="7" eb="8">
      <t>ウミ</t>
    </rPh>
    <rPh sb="26" eb="28">
      <t>カノジョ</t>
    </rPh>
    <rPh sb="29" eb="30">
      <t>ウミ</t>
    </rPh>
    <rPh sb="31" eb="32">
      <t>シタ</t>
    </rPh>
    <rPh sb="33" eb="35">
      <t>ソンザイ</t>
    </rPh>
    <rPh sb="37" eb="38">
      <t>スベ</t>
    </rPh>
    <rPh sb="64" eb="66">
      <t>カノジョ</t>
    </rPh>
    <rPh sb="72" eb="73">
      <t>ウミ</t>
    </rPh>
    <rPh sb="74" eb="76">
      <t>ソンザイ</t>
    </rPh>
    <rPh sb="78" eb="80">
      <t>ゲンソ</t>
    </rPh>
    <rPh sb="81" eb="82">
      <t>チカラ</t>
    </rPh>
    <rPh sb="83" eb="84">
      <t>モ</t>
    </rPh>
    <rPh sb="131" eb="133">
      <t>ジュモン</t>
    </rPh>
    <rPh sb="134" eb="136">
      <t>カイチュウ</t>
    </rPh>
    <rPh sb="139" eb="141">
      <t>エイショウ</t>
    </rPh>
    <phoneticPr fontId="1"/>
  </si>
  <si>
    <t>術者は少数のSea Trollに接触し、子供を一人二人食べる機会と引き換えに、仕えるよう説得します。Sea Trollは巨大で逞しい人型生物です。彼らは一般的なTrollよりも大型ですが、彼らの皮膚はより柔らかいです。Sea Trollは傷を再生することで知られ、また海に入ることができます。</t>
    <rPh sb="0" eb="1">
      <t>ジュツ</t>
    </rPh>
    <rPh sb="1" eb="2">
      <t>シャ</t>
    </rPh>
    <rPh sb="3" eb="5">
      <t>ショウスウ</t>
    </rPh>
    <rPh sb="16" eb="18">
      <t>セッショク</t>
    </rPh>
    <rPh sb="20" eb="22">
      <t>コドモ</t>
    </rPh>
    <rPh sb="23" eb="25">
      <t>ヒトリ</t>
    </rPh>
    <rPh sb="25" eb="27">
      <t>フタリ</t>
    </rPh>
    <rPh sb="27" eb="28">
      <t>タ</t>
    </rPh>
    <rPh sb="30" eb="32">
      <t>キカイ</t>
    </rPh>
    <rPh sb="33" eb="34">
      <t>ヒ</t>
    </rPh>
    <rPh sb="35" eb="36">
      <t>カ</t>
    </rPh>
    <rPh sb="39" eb="40">
      <t>ツカ</t>
    </rPh>
    <rPh sb="44" eb="46">
      <t>セットク</t>
    </rPh>
    <rPh sb="60" eb="62">
      <t>キョダイ</t>
    </rPh>
    <rPh sb="63" eb="64">
      <t>タクマ</t>
    </rPh>
    <rPh sb="66" eb="68">
      <t>ヒトガタ</t>
    </rPh>
    <rPh sb="68" eb="70">
      <t>セイブツ</t>
    </rPh>
    <rPh sb="73" eb="74">
      <t>カレ</t>
    </rPh>
    <rPh sb="76" eb="79">
      <t>イッパンテキ</t>
    </rPh>
    <rPh sb="88" eb="90">
      <t>オオガタ</t>
    </rPh>
    <rPh sb="94" eb="95">
      <t>カレ</t>
    </rPh>
    <rPh sb="97" eb="99">
      <t>ヒフ</t>
    </rPh>
    <rPh sb="102" eb="103">
      <t>ヤワ</t>
    </rPh>
    <rPh sb="119" eb="120">
      <t>キズ</t>
    </rPh>
    <rPh sb="121" eb="123">
      <t>サイセイ</t>
    </rPh>
    <rPh sb="128" eb="129">
      <t>シ</t>
    </rPh>
    <rPh sb="134" eb="135">
      <t>ウミ</t>
    </rPh>
    <rPh sb="136" eb="137">
      <t>ハイ</t>
    </rPh>
    <phoneticPr fontId="1"/>
  </si>
  <si>
    <t>術者は川に向かい、Naiadと取引をします。Naiadは、信じがたいほどに美しい女性として現れる、川の精霊です。大半の生物は、Naiadを傷付けようなどとは夢にも思いません。彼女らはその川と結びついており、その住処を離れると、ゆっくりと衰弱死します。Naiadは水と緑の強力な魔術師です。</t>
    <rPh sb="0" eb="1">
      <t>ジュツ</t>
    </rPh>
    <rPh sb="1" eb="2">
      <t>シャ</t>
    </rPh>
    <rPh sb="3" eb="4">
      <t>カワ</t>
    </rPh>
    <rPh sb="5" eb="6">
      <t>ム</t>
    </rPh>
    <rPh sb="15" eb="17">
      <t>トリヒキ</t>
    </rPh>
    <rPh sb="29" eb="30">
      <t>シン</t>
    </rPh>
    <rPh sb="37" eb="38">
      <t>ウツク</t>
    </rPh>
    <rPh sb="40" eb="42">
      <t>ジョセイ</t>
    </rPh>
    <rPh sb="45" eb="46">
      <t>アラワ</t>
    </rPh>
    <rPh sb="49" eb="50">
      <t>カワ</t>
    </rPh>
    <rPh sb="51" eb="53">
      <t>セイレイ</t>
    </rPh>
    <rPh sb="56" eb="58">
      <t>タイハン</t>
    </rPh>
    <rPh sb="59" eb="61">
      <t>セイブツ</t>
    </rPh>
    <rPh sb="69" eb="71">
      <t>キズツ</t>
    </rPh>
    <rPh sb="78" eb="79">
      <t>ユメ</t>
    </rPh>
    <rPh sb="81" eb="82">
      <t>オモ</t>
    </rPh>
    <rPh sb="87" eb="89">
      <t>カノジョ</t>
    </rPh>
    <rPh sb="93" eb="94">
      <t>カワ</t>
    </rPh>
    <rPh sb="95" eb="96">
      <t>ムス</t>
    </rPh>
    <rPh sb="105" eb="107">
      <t>スミカ</t>
    </rPh>
    <rPh sb="108" eb="109">
      <t>ハナ</t>
    </rPh>
    <rPh sb="118" eb="121">
      <t>スイジャクシ</t>
    </rPh>
    <rPh sb="131" eb="132">
      <t>ミズ</t>
    </rPh>
    <rPh sb="133" eb="134">
      <t>ミドリ</t>
    </rPh>
    <rPh sb="135" eb="137">
      <t>キョウリョク</t>
    </rPh>
    <rPh sb="138" eb="141">
      <t>マジュツシ</t>
    </rPh>
    <phoneticPr fontId="1"/>
  </si>
  <si>
    <t>術者は、世界の川を傷付けたものたちへ復讐するため、その故郷の川を離れる意思を持つNaiadの戦士、Kydnideを15体召喚します。Kydnideは、煌く青銅の鎧に身を包んだ、信じがたいほどに美しい女性の姿で現れます。他のNaiadとは異なり、Kydnideはその住処を離れても死ぬことはありません。</t>
    <rPh sb="0" eb="1">
      <t>ジュツ</t>
    </rPh>
    <rPh sb="1" eb="2">
      <t>シャ</t>
    </rPh>
    <rPh sb="4" eb="6">
      <t>セカイ</t>
    </rPh>
    <rPh sb="7" eb="8">
      <t>カワ</t>
    </rPh>
    <rPh sb="9" eb="11">
      <t>キズツ</t>
    </rPh>
    <rPh sb="18" eb="20">
      <t>フクシュウ</t>
    </rPh>
    <rPh sb="27" eb="29">
      <t>フルサト</t>
    </rPh>
    <rPh sb="30" eb="31">
      <t>カワ</t>
    </rPh>
    <rPh sb="32" eb="33">
      <t>ハナ</t>
    </rPh>
    <rPh sb="35" eb="37">
      <t>イシ</t>
    </rPh>
    <rPh sb="38" eb="39">
      <t>モ</t>
    </rPh>
    <rPh sb="46" eb="48">
      <t>センシ</t>
    </rPh>
    <rPh sb="59" eb="60">
      <t>タイ</t>
    </rPh>
    <rPh sb="60" eb="62">
      <t>ショウカン</t>
    </rPh>
    <rPh sb="75" eb="76">
      <t>キラメ</t>
    </rPh>
    <rPh sb="77" eb="79">
      <t>セイドウ</t>
    </rPh>
    <rPh sb="80" eb="81">
      <t>ヨロイ</t>
    </rPh>
    <rPh sb="82" eb="83">
      <t>ミ</t>
    </rPh>
    <rPh sb="84" eb="85">
      <t>ツツ</t>
    </rPh>
    <rPh sb="88" eb="89">
      <t>シン</t>
    </rPh>
    <rPh sb="96" eb="97">
      <t>ウツク</t>
    </rPh>
    <rPh sb="99" eb="101">
      <t>ジョセイ</t>
    </rPh>
    <rPh sb="102" eb="103">
      <t>スガタ</t>
    </rPh>
    <rPh sb="104" eb="105">
      <t>アラワ</t>
    </rPh>
    <rPh sb="109" eb="110">
      <t>ホカ</t>
    </rPh>
    <rPh sb="118" eb="119">
      <t>コト</t>
    </rPh>
    <rPh sb="132" eb="134">
      <t>スミカ</t>
    </rPh>
    <rPh sb="135" eb="136">
      <t>ハナ</t>
    </rPh>
    <rPh sb="139" eb="140">
      <t>シ</t>
    </rPh>
    <phoneticPr fontId="1"/>
  </si>
  <si>
    <t>術者は少数のTrollに接触し、子供を一人二人食べる機会と引き換えに、仕えるよう説得します。Trollは石のような皮膚を持つ、逞しい人型生物です。Trollは傷を非常に早く再生することで知られています。</t>
    <rPh sb="52" eb="53">
      <t>イシ</t>
    </rPh>
    <rPh sb="57" eb="59">
      <t>ヒフ</t>
    </rPh>
    <rPh sb="60" eb="61">
      <t>モ</t>
    </rPh>
    <rPh sb="81" eb="83">
      <t>ヒジョウ</t>
    </rPh>
    <rPh sb="84" eb="85">
      <t>ハヤ</t>
    </rPh>
    <phoneticPr fontId="1"/>
  </si>
  <si>
    <t>術者は最近死んだものたちの魂を召喚し、彼らが冥界に入るのを阻止します。これらの魂は霊体ですが、とても貧弱です。</t>
    <rPh sb="0" eb="1">
      <t>ジュツ</t>
    </rPh>
    <rPh sb="1" eb="2">
      <t>シャ</t>
    </rPh>
    <rPh sb="3" eb="5">
      <t>サイキン</t>
    </rPh>
    <rPh sb="5" eb="6">
      <t>シ</t>
    </rPh>
    <rPh sb="13" eb="14">
      <t>タマシイ</t>
    </rPh>
    <rPh sb="15" eb="17">
      <t>ショウカン</t>
    </rPh>
    <rPh sb="19" eb="20">
      <t>カレ</t>
    </rPh>
    <rPh sb="22" eb="24">
      <t>メイカイ</t>
    </rPh>
    <rPh sb="25" eb="26">
      <t>ハイ</t>
    </rPh>
    <rPh sb="29" eb="31">
      <t>ソシ</t>
    </rPh>
    <rPh sb="39" eb="40">
      <t>タマシイ</t>
    </rPh>
    <rPh sb="41" eb="43">
      <t>レイタイ</t>
    </rPh>
    <rPh sb="50" eb="52">
      <t>ヒンジャク</t>
    </rPh>
    <phoneticPr fontId="1"/>
  </si>
  <si>
    <t>術者は墓の向こう側からの力を呼び起こし、戦場の数名の兵士を標的とします。標的とされた兵士たちは、その生命力の一部を失い、消耗します。Ghost Gripの影響は、強力な鎧によって軽減できます。</t>
    <rPh sb="0" eb="1">
      <t>ジュツ</t>
    </rPh>
    <rPh sb="1" eb="2">
      <t>シャ</t>
    </rPh>
    <rPh sb="3" eb="4">
      <t>ハカ</t>
    </rPh>
    <rPh sb="5" eb="6">
      <t>ム</t>
    </rPh>
    <rPh sb="8" eb="9">
      <t>ガワ</t>
    </rPh>
    <rPh sb="12" eb="13">
      <t>チカラ</t>
    </rPh>
    <rPh sb="14" eb="15">
      <t>ヨ</t>
    </rPh>
    <rPh sb="16" eb="17">
      <t>オ</t>
    </rPh>
    <rPh sb="20" eb="22">
      <t>センジョウ</t>
    </rPh>
    <rPh sb="23" eb="25">
      <t>スウメイ</t>
    </rPh>
    <rPh sb="26" eb="28">
      <t>ヘイシ</t>
    </rPh>
    <rPh sb="29" eb="31">
      <t>ヒョウテキ</t>
    </rPh>
    <rPh sb="36" eb="38">
      <t>ヒョウテキ</t>
    </rPh>
    <rPh sb="42" eb="44">
      <t>ヘイシ</t>
    </rPh>
    <rPh sb="50" eb="53">
      <t>セイメイリョク</t>
    </rPh>
    <rPh sb="54" eb="56">
      <t>イチブ</t>
    </rPh>
    <rPh sb="57" eb="58">
      <t>ウシナ</t>
    </rPh>
    <rPh sb="60" eb="62">
      <t>ショウモウ</t>
    </rPh>
    <rPh sb="77" eb="79">
      <t>エイキョウ</t>
    </rPh>
    <rPh sb="81" eb="83">
      <t>キョウリョク</t>
    </rPh>
    <rPh sb="84" eb="85">
      <t>ヨロイ</t>
    </rPh>
    <rPh sb="89" eb="91">
      <t>ケイゲン</t>
    </rPh>
    <phoneticPr fontId="1"/>
  </si>
  <si>
    <t>何体かのCorpse Candleは、召喚者の戦いを助けるため召喚されます。彼らは戦場の端に現れます。Corpse Candleは、明るい緑色の角灯の光のように見える、輝く球体です。戦闘においては、その光は強まり、光に触れたものは皆、より早く老化していきます。その優れた速度と小ささゆえに、戦闘中、Corpse Candleに攻撃を当てるのは非常に困難です。</t>
    <rPh sb="0" eb="2">
      <t>ナンタイ</t>
    </rPh>
    <rPh sb="69" eb="71">
      <t>ミドリイロ</t>
    </rPh>
    <rPh sb="101" eb="102">
      <t>ヒカリ</t>
    </rPh>
    <rPh sb="103" eb="104">
      <t>ツヨ</t>
    </rPh>
    <rPh sb="107" eb="108">
      <t>ヒカリ</t>
    </rPh>
    <rPh sb="109" eb="110">
      <t>フ</t>
    </rPh>
    <rPh sb="115" eb="116">
      <t>ミナ</t>
    </rPh>
    <rPh sb="119" eb="120">
      <t>ハヤ</t>
    </rPh>
    <rPh sb="121" eb="123">
      <t>ロウカ</t>
    </rPh>
    <phoneticPr fontId="1"/>
  </si>
  <si>
    <t>この儀式により、降霊術士は、冥界の王に仕える古代の英雄、Bane Lordを蘇生します。Bane Lordは強き戦士であり、また熟練した将軍でもあります。</t>
    <rPh sb="2" eb="4">
      <t>ギシキ</t>
    </rPh>
    <rPh sb="8" eb="10">
      <t>コウレイ</t>
    </rPh>
    <rPh sb="10" eb="11">
      <t>ジュツ</t>
    </rPh>
    <rPh sb="11" eb="12">
      <t>シ</t>
    </rPh>
    <rPh sb="14" eb="16">
      <t>メイカイ</t>
    </rPh>
    <rPh sb="17" eb="18">
      <t>オウ</t>
    </rPh>
    <rPh sb="19" eb="20">
      <t>ツカ</t>
    </rPh>
    <rPh sb="22" eb="24">
      <t>コダイ</t>
    </rPh>
    <rPh sb="25" eb="27">
      <t>エイユウ</t>
    </rPh>
    <rPh sb="38" eb="40">
      <t>ソセイ</t>
    </rPh>
    <rPh sb="54" eb="55">
      <t>ツヨ</t>
    </rPh>
    <rPh sb="56" eb="58">
      <t>センシ</t>
    </rPh>
    <rPh sb="64" eb="66">
      <t>ジュクレン</t>
    </rPh>
    <rPh sb="68" eb="70">
      <t>ショウグン</t>
    </rPh>
    <phoneticPr fontId="1"/>
  </si>
  <si>
    <t>この呪文は、一つの国の歴史を見つけ出すために、術者がアカシックレコードを利用することを可能とします。有益な情報を得るためには、この呪文は首都を対象としなければなりません。</t>
    <rPh sb="2" eb="4">
      <t>ジュモン</t>
    </rPh>
    <rPh sb="6" eb="7">
      <t>ヒト</t>
    </rPh>
    <rPh sb="9" eb="10">
      <t>クニ</t>
    </rPh>
    <rPh sb="11" eb="13">
      <t>レキシ</t>
    </rPh>
    <rPh sb="14" eb="15">
      <t>ミ</t>
    </rPh>
    <rPh sb="17" eb="18">
      <t>ダ</t>
    </rPh>
    <rPh sb="23" eb="24">
      <t>ジュツ</t>
    </rPh>
    <rPh sb="24" eb="25">
      <t>シャ</t>
    </rPh>
    <rPh sb="36" eb="38">
      <t>リヨウ</t>
    </rPh>
    <rPh sb="43" eb="45">
      <t>カノウ</t>
    </rPh>
    <rPh sb="50" eb="52">
      <t>ユウエキ</t>
    </rPh>
    <rPh sb="53" eb="55">
      <t>ジョウホウ</t>
    </rPh>
    <rPh sb="56" eb="57">
      <t>エ</t>
    </rPh>
    <rPh sb="65" eb="67">
      <t>ジュモン</t>
    </rPh>
    <rPh sb="68" eb="70">
      <t>シュト</t>
    </rPh>
    <rPh sb="71" eb="73">
      <t>タイショウ</t>
    </rPh>
    <phoneticPr fontId="1"/>
  </si>
  <si>
    <t>術者は戦いを手助けさせるため、狼の群れを召喚します。これらの狼は、あらゆる方角から現れ、敵の背後を突くことさえあります。この呪文は、森林や山岳の地形で使用されると、二倍の効果を発揮します。</t>
    <rPh sb="0" eb="1">
      <t>ジュツ</t>
    </rPh>
    <rPh sb="1" eb="2">
      <t>シャ</t>
    </rPh>
    <rPh sb="3" eb="4">
      <t>タタカ</t>
    </rPh>
    <rPh sb="6" eb="7">
      <t>テ</t>
    </rPh>
    <rPh sb="7" eb="8">
      <t>ダス</t>
    </rPh>
    <rPh sb="15" eb="16">
      <t>オオカミ</t>
    </rPh>
    <rPh sb="17" eb="18">
      <t>ム</t>
    </rPh>
    <rPh sb="20" eb="22">
      <t>ショウカン</t>
    </rPh>
    <rPh sb="30" eb="31">
      <t>オオカミ</t>
    </rPh>
    <rPh sb="37" eb="39">
      <t>ホウガク</t>
    </rPh>
    <rPh sb="41" eb="42">
      <t>アラワ</t>
    </rPh>
    <rPh sb="44" eb="45">
      <t>テキ</t>
    </rPh>
    <rPh sb="46" eb="48">
      <t>ハイゴ</t>
    </rPh>
    <rPh sb="49" eb="50">
      <t>ツ</t>
    </rPh>
    <rPh sb="62" eb="64">
      <t>ジュモン</t>
    </rPh>
    <rPh sb="66" eb="68">
      <t>シンリン</t>
    </rPh>
    <rPh sb="69" eb="71">
      <t>サンガク</t>
    </rPh>
    <rPh sb="72" eb="74">
      <t>チケイ</t>
    </rPh>
    <rPh sb="75" eb="77">
      <t>シヨウ</t>
    </rPh>
    <rPh sb="82" eb="84">
      <t>ニバイ</t>
    </rPh>
    <rPh sb="85" eb="87">
      <t>コウカ</t>
    </rPh>
    <rPh sb="88" eb="90">
      <t>ハッキ</t>
    </rPh>
    <phoneticPr fontId="1"/>
  </si>
  <si>
    <t>術者は少数のForest Trollに接触し、子供を一人二人食べる機会と引き換えに、仕えるよう説得します。Forest Trollは一般的なTrollよりも少し小柄ですが、彼らはまたより狡猾でもあります。Trollは傷を非常に早く再生することで知られています。</t>
    <rPh sb="66" eb="69">
      <t>イッパンテキ</t>
    </rPh>
    <rPh sb="78" eb="79">
      <t>スコ</t>
    </rPh>
    <rPh sb="80" eb="82">
      <t>コガラ</t>
    </rPh>
    <rPh sb="86" eb="87">
      <t>カレ</t>
    </rPh>
    <rPh sb="93" eb="95">
      <t>コウカツ</t>
    </rPh>
    <phoneticPr fontId="1"/>
  </si>
  <si>
    <t>nameJ</t>
    <phoneticPr fontId="1"/>
  </si>
  <si>
    <t>mean</t>
    <phoneticPr fontId="1"/>
  </si>
  <si>
    <t>ブレッシング</t>
    <phoneticPr fontId="1"/>
  </si>
  <si>
    <t>祝福</t>
    <rPh sb="0" eb="2">
      <t>シュクフク</t>
    </rPh>
    <phoneticPr fontId="1"/>
  </si>
  <si>
    <t>術者は太古の英雄の居場所を突き止め、その永遠の眠りから呼び覚まします。彼らSleeperは、太古の武器を装備した、巨大な人間の英雄で、世界の運命を左右する、破壊的な最終戦争の時を待っています。目覚めた英雄は、その時が来るまで術者に仕えます。Sleeperは極めて優秀な将軍で、彼らの指揮下にある兵士が戦いから逃げ出すことは滅多にありません。</t>
    <rPh sb="0" eb="1">
      <t>ジュツ</t>
    </rPh>
    <rPh sb="1" eb="2">
      <t>シャ</t>
    </rPh>
    <rPh sb="3" eb="5">
      <t>タイコ</t>
    </rPh>
    <rPh sb="6" eb="8">
      <t>エイユウ</t>
    </rPh>
    <rPh sb="9" eb="12">
      <t>イバショ</t>
    </rPh>
    <rPh sb="13" eb="14">
      <t>ツ</t>
    </rPh>
    <rPh sb="15" eb="16">
      <t>ト</t>
    </rPh>
    <rPh sb="20" eb="22">
      <t>エイエン</t>
    </rPh>
    <rPh sb="23" eb="24">
      <t>ネム</t>
    </rPh>
    <rPh sb="27" eb="28">
      <t>ヨ</t>
    </rPh>
    <rPh sb="29" eb="30">
      <t>サ</t>
    </rPh>
    <rPh sb="35" eb="36">
      <t>カレ</t>
    </rPh>
    <rPh sb="46" eb="48">
      <t>タイコ</t>
    </rPh>
    <rPh sb="49" eb="51">
      <t>ブキ</t>
    </rPh>
    <rPh sb="52" eb="54">
      <t>ソウビ</t>
    </rPh>
    <rPh sb="57" eb="59">
      <t>キョダイ</t>
    </rPh>
    <rPh sb="60" eb="62">
      <t>ニンゲン</t>
    </rPh>
    <rPh sb="63" eb="65">
      <t>エイユウ</t>
    </rPh>
    <rPh sb="67" eb="69">
      <t>セカイ</t>
    </rPh>
    <rPh sb="70" eb="72">
      <t>ウンメイ</t>
    </rPh>
    <rPh sb="73" eb="75">
      <t>サユウ</t>
    </rPh>
    <rPh sb="78" eb="81">
      <t>ハカイテキ</t>
    </rPh>
    <rPh sb="82" eb="84">
      <t>サイシュウ</t>
    </rPh>
    <rPh sb="84" eb="86">
      <t>センソウ</t>
    </rPh>
    <rPh sb="87" eb="88">
      <t>トキ</t>
    </rPh>
    <rPh sb="89" eb="90">
      <t>マ</t>
    </rPh>
    <rPh sb="96" eb="98">
      <t>メザ</t>
    </rPh>
    <rPh sb="100" eb="102">
      <t>エイユウ</t>
    </rPh>
    <rPh sb="106" eb="107">
      <t>トキ</t>
    </rPh>
    <rPh sb="108" eb="109">
      <t>ク</t>
    </rPh>
    <rPh sb="112" eb="113">
      <t>ジュツ</t>
    </rPh>
    <rPh sb="113" eb="114">
      <t>シャ</t>
    </rPh>
    <rPh sb="115" eb="116">
      <t>ツカ</t>
    </rPh>
    <rPh sb="128" eb="129">
      <t>キワ</t>
    </rPh>
    <rPh sb="131" eb="133">
      <t>ユウシュウ</t>
    </rPh>
    <rPh sb="134" eb="136">
      <t>ショウグン</t>
    </rPh>
    <rPh sb="138" eb="139">
      <t>カレ</t>
    </rPh>
    <rPh sb="141" eb="144">
      <t>シキカ</t>
    </rPh>
    <rPh sb="147" eb="149">
      <t>ヘイシ</t>
    </rPh>
    <rPh sb="150" eb="151">
      <t>タタカ</t>
    </rPh>
    <rPh sb="154" eb="155">
      <t>ニ</t>
    </rPh>
    <rPh sb="156" eb="157">
      <t>ダ</t>
    </rPh>
    <rPh sb="161" eb="163">
      <t>メッタ</t>
    </rPh>
    <phoneticPr fontId="1"/>
  </si>
  <si>
    <t>術者は翼ある猿の群れを召喚し、遠き地から指揮官を誘拐させるために派遣します。これらの猿は、無力な指揮官を掴み上げて飛び去ろうとしますが、標的があまりに重い場合は代わりに攻撃を仕掛けます。猿は魔術師を恐れており、魔術師を攫おうと試みることは決してありません。これらの猿は、その任務を果たした後は去っていきます。</t>
    <rPh sb="0" eb="1">
      <t>ジュツ</t>
    </rPh>
    <rPh sb="1" eb="2">
      <t>シャ</t>
    </rPh>
    <rPh sb="3" eb="4">
      <t>ツバサ</t>
    </rPh>
    <rPh sb="6" eb="7">
      <t>サル</t>
    </rPh>
    <rPh sb="8" eb="9">
      <t>ム</t>
    </rPh>
    <rPh sb="11" eb="13">
      <t>ショウカン</t>
    </rPh>
    <rPh sb="15" eb="16">
      <t>トオ</t>
    </rPh>
    <rPh sb="17" eb="18">
      <t>チ</t>
    </rPh>
    <rPh sb="20" eb="23">
      <t>シキカン</t>
    </rPh>
    <rPh sb="24" eb="26">
      <t>ユウカイ</t>
    </rPh>
    <rPh sb="32" eb="34">
      <t>ハケン</t>
    </rPh>
    <rPh sb="42" eb="43">
      <t>サル</t>
    </rPh>
    <rPh sb="45" eb="47">
      <t>ムリョク</t>
    </rPh>
    <rPh sb="48" eb="51">
      <t>シキカン</t>
    </rPh>
    <rPh sb="52" eb="53">
      <t>ツカ</t>
    </rPh>
    <rPh sb="54" eb="55">
      <t>ア</t>
    </rPh>
    <rPh sb="57" eb="58">
      <t>ト</t>
    </rPh>
    <rPh sb="59" eb="60">
      <t>サ</t>
    </rPh>
    <rPh sb="68" eb="70">
      <t>ヒョウテキ</t>
    </rPh>
    <rPh sb="75" eb="76">
      <t>オモ</t>
    </rPh>
    <rPh sb="77" eb="79">
      <t>バアイ</t>
    </rPh>
    <rPh sb="80" eb="81">
      <t>カ</t>
    </rPh>
    <rPh sb="84" eb="86">
      <t>コウゲキ</t>
    </rPh>
    <rPh sb="87" eb="89">
      <t>シカ</t>
    </rPh>
    <rPh sb="93" eb="94">
      <t>サル</t>
    </rPh>
    <rPh sb="95" eb="98">
      <t>マジュツシ</t>
    </rPh>
    <rPh sb="99" eb="100">
      <t>オソ</t>
    </rPh>
    <rPh sb="105" eb="108">
      <t>マジュツシ</t>
    </rPh>
    <rPh sb="109" eb="110">
      <t>サラ</t>
    </rPh>
    <rPh sb="113" eb="114">
      <t>ココロ</t>
    </rPh>
    <rPh sb="119" eb="120">
      <t>ケッ</t>
    </rPh>
    <rPh sb="132" eb="133">
      <t>サル</t>
    </rPh>
    <rPh sb="137" eb="139">
      <t>ニンム</t>
    </rPh>
    <rPh sb="140" eb="141">
      <t>ハ</t>
    </rPh>
    <rPh sb="144" eb="145">
      <t>アト</t>
    </rPh>
    <rPh sb="146" eb="147">
      <t>サ</t>
    </rPh>
    <phoneticPr fontId="1"/>
  </si>
  <si>
    <t>人喰いとも呼ばれるManticoreは、獲物を求めて荒野を徘徊する、恐るべき半獣です。彼らは時々僻村を襲い、その住民や家畜を喰らいます。Manticoreは獅子の胴体と鬣に、三列の歯を備えた愚鈍な人間の頭、大きな羽ばたく羽、そして蠍の尾を持ちます。彼らは目にするだけでも恐ろしく、人々の心臓を恐怖で打ちます。</t>
    <rPh sb="0" eb="1">
      <t>ヒト</t>
    </rPh>
    <rPh sb="1" eb="2">
      <t>ク</t>
    </rPh>
    <rPh sb="5" eb="6">
      <t>ヨ</t>
    </rPh>
    <rPh sb="20" eb="22">
      <t>エモノ</t>
    </rPh>
    <rPh sb="23" eb="24">
      <t>モト</t>
    </rPh>
    <rPh sb="26" eb="28">
      <t>コウヤ</t>
    </rPh>
    <rPh sb="29" eb="31">
      <t>ハイカイ</t>
    </rPh>
    <rPh sb="34" eb="35">
      <t>オソ</t>
    </rPh>
    <rPh sb="38" eb="40">
      <t>ハンジュウ</t>
    </rPh>
    <rPh sb="43" eb="44">
      <t>カレ</t>
    </rPh>
    <rPh sb="46" eb="48">
      <t>トキドキ</t>
    </rPh>
    <rPh sb="48" eb="50">
      <t>ヘキソン</t>
    </rPh>
    <rPh sb="51" eb="52">
      <t>オソ</t>
    </rPh>
    <rPh sb="56" eb="58">
      <t>ジュウミン</t>
    </rPh>
    <rPh sb="59" eb="61">
      <t>カチク</t>
    </rPh>
    <rPh sb="62" eb="63">
      <t>ク</t>
    </rPh>
    <rPh sb="78" eb="80">
      <t>シシ</t>
    </rPh>
    <rPh sb="81" eb="83">
      <t>ドウタイ</t>
    </rPh>
    <rPh sb="84" eb="85">
      <t>タテガミ</t>
    </rPh>
    <rPh sb="87" eb="89">
      <t>サンレツ</t>
    </rPh>
    <rPh sb="90" eb="91">
      <t>ハ</t>
    </rPh>
    <rPh sb="92" eb="93">
      <t>ソナ</t>
    </rPh>
    <rPh sb="95" eb="97">
      <t>グドン</t>
    </rPh>
    <rPh sb="98" eb="100">
      <t>ニンゲン</t>
    </rPh>
    <rPh sb="101" eb="102">
      <t>アタマ</t>
    </rPh>
    <rPh sb="103" eb="104">
      <t>オオ</t>
    </rPh>
    <rPh sb="106" eb="107">
      <t>ハ</t>
    </rPh>
    <rPh sb="110" eb="111">
      <t>ハネ</t>
    </rPh>
    <rPh sb="115" eb="116">
      <t>サソリ</t>
    </rPh>
    <rPh sb="117" eb="118">
      <t>オ</t>
    </rPh>
    <rPh sb="119" eb="120">
      <t>モ</t>
    </rPh>
    <rPh sb="124" eb="125">
      <t>カレ</t>
    </rPh>
    <rPh sb="127" eb="128">
      <t>メ</t>
    </rPh>
    <rPh sb="135" eb="136">
      <t>オソ</t>
    </rPh>
    <rPh sb="140" eb="142">
      <t>ヒトビト</t>
    </rPh>
    <rPh sb="143" eb="145">
      <t>シンゾウ</t>
    </rPh>
    <rPh sb="146" eb="148">
      <t>キョウフ</t>
    </rPh>
    <rPh sb="149" eb="150">
      <t>ウ</t>
    </rPh>
    <phoneticPr fontId="1"/>
  </si>
  <si>
    <t>術者は、鼠やゴキブリ、または海老や蟹のような害虫を、包囲された要塞の食糧庫へと誘き寄せます。これらの害虫は、食糧が長くは持たないことを確実にします。より多くの宝石を費やすほど、この儀式はより長く持続します。一つの州に複数のVermin Feastを起動しても効果は増幅されず、また包囲されていない要塞には何の効果もありません。</t>
    <rPh sb="0" eb="1">
      <t>ジュツ</t>
    </rPh>
    <rPh sb="1" eb="2">
      <t>シャ</t>
    </rPh>
    <rPh sb="4" eb="5">
      <t>ネズミ</t>
    </rPh>
    <phoneticPr fontId="1"/>
  </si>
  <si>
    <t>術者は幾らかのFire Snakeを召喚し、束縛します。Fire Snakeは、金色の皮膚を持つ大蛇です。彼らの燻る身体は、脅威に晒された際に焼け付く炎を解き放つことができます。彼らの噛み付きは強い毒性を持ちます。</t>
    <rPh sb="0" eb="1">
      <t>ジュツ</t>
    </rPh>
    <rPh sb="1" eb="2">
      <t>シャ</t>
    </rPh>
    <rPh sb="3" eb="4">
      <t>イク</t>
    </rPh>
    <rPh sb="18" eb="20">
      <t>ショウカン</t>
    </rPh>
    <rPh sb="22" eb="24">
      <t>ソクバク</t>
    </rPh>
    <rPh sb="40" eb="42">
      <t>キンイロ</t>
    </rPh>
    <rPh sb="43" eb="45">
      <t>ヒフ</t>
    </rPh>
    <rPh sb="46" eb="47">
      <t>モ</t>
    </rPh>
    <rPh sb="48" eb="50">
      <t>ダイジャ</t>
    </rPh>
    <rPh sb="53" eb="54">
      <t>カレ</t>
    </rPh>
    <rPh sb="56" eb="57">
      <t>クスブ</t>
    </rPh>
    <rPh sb="58" eb="60">
      <t>カラダ</t>
    </rPh>
    <rPh sb="62" eb="64">
      <t>キョウイ</t>
    </rPh>
    <rPh sb="65" eb="66">
      <t>サラ</t>
    </rPh>
    <rPh sb="69" eb="70">
      <t>サイ</t>
    </rPh>
    <rPh sb="71" eb="72">
      <t>ヤ</t>
    </rPh>
    <rPh sb="73" eb="74">
      <t>ツ</t>
    </rPh>
    <rPh sb="75" eb="76">
      <t>ホノオ</t>
    </rPh>
    <rPh sb="77" eb="78">
      <t>ト</t>
    </rPh>
    <rPh sb="79" eb="80">
      <t>ハナ</t>
    </rPh>
    <rPh sb="89" eb="90">
      <t>カレ</t>
    </rPh>
    <rPh sb="92" eb="93">
      <t>カ</t>
    </rPh>
    <rPh sb="94" eb="95">
      <t>ツ</t>
    </rPh>
    <rPh sb="97" eb="98">
      <t>ツヨ</t>
    </rPh>
    <rPh sb="99" eb="101">
      <t>ドクセイ</t>
    </rPh>
    <rPh sb="102" eb="103">
      <t>モ</t>
    </rPh>
    <phoneticPr fontId="1"/>
  </si>
  <si>
    <t>この儀式は、Flame Spiritを召喚します。Flame Spiritは、純粋な炎から成る存在で、火の魔法に大いに熟練しています。戦闘に際しては、彼らは自らを囲むWill o' the Wispによって手助けされます。</t>
    <rPh sb="2" eb="4">
      <t>ギシキ</t>
    </rPh>
    <rPh sb="19" eb="21">
      <t>ショウカン</t>
    </rPh>
    <rPh sb="39" eb="41">
      <t>ジュンスイ</t>
    </rPh>
    <rPh sb="42" eb="43">
      <t>ホノオ</t>
    </rPh>
    <rPh sb="45" eb="46">
      <t>ナ</t>
    </rPh>
    <rPh sb="47" eb="49">
      <t>ソンザイ</t>
    </rPh>
    <rPh sb="51" eb="52">
      <t>ヒ</t>
    </rPh>
    <rPh sb="53" eb="55">
      <t>マホウ</t>
    </rPh>
    <phoneticPr fontId="1"/>
  </si>
  <si>
    <t>Great Eagleは、馬を運べるほど大きく、竜と戦えるほどに獰猛な鷲です。彼らはとても知的で、人間の言葉を理解することができます。彼らは人間からは離れた山岳地帯に住んでいますが、強力な魔術師によって召喚することができます。</t>
    <rPh sb="13" eb="14">
      <t>ウマ</t>
    </rPh>
    <rPh sb="15" eb="16">
      <t>ハコ</t>
    </rPh>
    <rPh sb="20" eb="21">
      <t>オオ</t>
    </rPh>
    <rPh sb="24" eb="25">
      <t>リュウ</t>
    </rPh>
    <rPh sb="26" eb="27">
      <t>タタカ</t>
    </rPh>
    <rPh sb="32" eb="34">
      <t>ドウモウ</t>
    </rPh>
    <rPh sb="35" eb="36">
      <t>ワシ</t>
    </rPh>
    <rPh sb="39" eb="40">
      <t>カレ</t>
    </rPh>
    <rPh sb="45" eb="47">
      <t>チテキ</t>
    </rPh>
    <rPh sb="49" eb="51">
      <t>ニンゲン</t>
    </rPh>
    <rPh sb="52" eb="54">
      <t>コトバ</t>
    </rPh>
    <rPh sb="55" eb="57">
      <t>リカイ</t>
    </rPh>
    <rPh sb="67" eb="68">
      <t>カレ</t>
    </rPh>
    <rPh sb="70" eb="72">
      <t>ニンゲン</t>
    </rPh>
    <rPh sb="75" eb="76">
      <t>ハナ</t>
    </rPh>
    <rPh sb="78" eb="80">
      <t>サンガク</t>
    </rPh>
    <rPh sb="80" eb="82">
      <t>チタイ</t>
    </rPh>
    <rPh sb="83" eb="84">
      <t>ス</t>
    </rPh>
    <rPh sb="91" eb="93">
      <t>キョウリョク</t>
    </rPh>
    <rPh sb="94" eb="97">
      <t>マジュツシ</t>
    </rPh>
    <rPh sb="101" eb="103">
      <t>ショウカン</t>
    </rPh>
    <phoneticPr fontId="1"/>
  </si>
  <si>
    <t>術者はBishop Fishを召喚します。伝説的なBishop Fishは、聖職者の外套に似た鰭を持つ、奇妙な魚です。彼らは強大な聖職者ですが、その海の領域を離れることはできません。</t>
    <rPh sb="0" eb="1">
      <t>ジュツ</t>
    </rPh>
    <rPh sb="1" eb="2">
      <t>シャ</t>
    </rPh>
    <rPh sb="15" eb="17">
      <t>ショウカン</t>
    </rPh>
    <rPh sb="21" eb="24">
      <t>デンセツテキ</t>
    </rPh>
    <rPh sb="38" eb="41">
      <t>セイショクシャ</t>
    </rPh>
    <rPh sb="42" eb="44">
      <t>ガイトウ</t>
    </rPh>
    <rPh sb="45" eb="46">
      <t>ニ</t>
    </rPh>
    <rPh sb="47" eb="48">
      <t>ヒレ</t>
    </rPh>
    <rPh sb="49" eb="50">
      <t>モ</t>
    </rPh>
    <rPh sb="52" eb="54">
      <t>キミョウ</t>
    </rPh>
    <rPh sb="55" eb="56">
      <t>サカナ</t>
    </rPh>
    <rPh sb="59" eb="60">
      <t>カレ</t>
    </rPh>
    <rPh sb="62" eb="64">
      <t>キョウダイ</t>
    </rPh>
    <rPh sb="65" eb="68">
      <t>セイショクシャ</t>
    </rPh>
    <rPh sb="74" eb="75">
      <t>ウミ</t>
    </rPh>
    <rPh sb="76" eb="78">
      <t>リョウイキ</t>
    </rPh>
    <rPh sb="79" eb="80">
      <t>ハナ</t>
    </rPh>
    <phoneticPr fontId="1"/>
  </si>
  <si>
    <t>術者は、水中の血の匂いへと鮫を引き寄せます。戦いが終わるまでの間、生物が傷付くたびに、鮫が現れる可能性があります。鮫は極めて愚かですが、この呪文は彼らに、味方よりは敵のほうをより頻繁に攻撃させることができる程度には強力です。</t>
    <rPh sb="0" eb="1">
      <t>ジュツ</t>
    </rPh>
    <rPh sb="1" eb="2">
      <t>シャ</t>
    </rPh>
    <rPh sb="4" eb="6">
      <t>スイチュウ</t>
    </rPh>
    <rPh sb="7" eb="8">
      <t>ケツ</t>
    </rPh>
    <rPh sb="9" eb="10">
      <t>ニオ</t>
    </rPh>
    <rPh sb="13" eb="14">
      <t>サメ</t>
    </rPh>
    <rPh sb="15" eb="16">
      <t>ヒ</t>
    </rPh>
    <rPh sb="17" eb="18">
      <t>ヨ</t>
    </rPh>
    <rPh sb="22" eb="23">
      <t>タタカ</t>
    </rPh>
    <rPh sb="25" eb="26">
      <t>オ</t>
    </rPh>
    <rPh sb="31" eb="32">
      <t>アイダ</t>
    </rPh>
    <rPh sb="33" eb="35">
      <t>セイブツ</t>
    </rPh>
    <rPh sb="36" eb="38">
      <t>キズツ</t>
    </rPh>
    <rPh sb="43" eb="44">
      <t>サメ</t>
    </rPh>
    <rPh sb="45" eb="46">
      <t>アラワ</t>
    </rPh>
    <rPh sb="48" eb="51">
      <t>カノウセイ</t>
    </rPh>
    <rPh sb="57" eb="58">
      <t>サメ</t>
    </rPh>
    <rPh sb="59" eb="60">
      <t>キワ</t>
    </rPh>
    <rPh sb="62" eb="63">
      <t>オロ</t>
    </rPh>
    <rPh sb="70" eb="72">
      <t>ジュモン</t>
    </rPh>
    <rPh sb="73" eb="74">
      <t>カレ</t>
    </rPh>
    <rPh sb="77" eb="79">
      <t>ミカタ</t>
    </rPh>
    <rPh sb="82" eb="83">
      <t>テキ</t>
    </rPh>
    <rPh sb="89" eb="91">
      <t>ヒンパン</t>
    </rPh>
    <rPh sb="92" eb="94">
      <t>コウゲキ</t>
    </rPh>
    <rPh sb="103" eb="105">
      <t>テイド</t>
    </rPh>
    <rPh sb="107" eb="109">
      <t>キョウリョク</t>
    </rPh>
    <phoneticPr fontId="1"/>
  </si>
  <si>
    <t>術者は、Sea Kingとその15名の随員に接触します。Sea Kingは、同行する人間に水中呼吸能力を与えることができる、強力な水の魔術師です。</t>
    <rPh sb="0" eb="1">
      <t>ジュツ</t>
    </rPh>
    <rPh sb="1" eb="2">
      <t>シャ</t>
    </rPh>
    <rPh sb="17" eb="18">
      <t>メイ</t>
    </rPh>
    <rPh sb="19" eb="21">
      <t>ズイイン</t>
    </rPh>
    <rPh sb="22" eb="24">
      <t>セッショク</t>
    </rPh>
    <rPh sb="38" eb="40">
      <t>ドウコウ</t>
    </rPh>
    <rPh sb="42" eb="44">
      <t>ニンゲン</t>
    </rPh>
    <rPh sb="45" eb="47">
      <t>スイチュウ</t>
    </rPh>
    <rPh sb="47" eb="49">
      <t>コキュウ</t>
    </rPh>
    <rPh sb="49" eb="51">
      <t>ノウリョク</t>
    </rPh>
    <rPh sb="52" eb="53">
      <t>アタ</t>
    </rPh>
    <rPh sb="62" eb="64">
      <t>キョウリョク</t>
    </rPh>
    <rPh sb="65" eb="66">
      <t>ミズ</t>
    </rPh>
    <rPh sb="67" eb="70">
      <t>マジュツシ</t>
    </rPh>
    <phoneticPr fontId="1"/>
  </si>
  <si>
    <t>術者は冥界から水を引き出し、Kokythiadを召喚します。Kokythiadは、冥界の川KokytosのNaiadです。彼女らは強力な水と死の魔術師で、大半の人間を怯えさせる、恐怖の霊気を纏います。</t>
    <rPh sb="0" eb="1">
      <t>ジュツ</t>
    </rPh>
    <rPh sb="1" eb="2">
      <t>シャ</t>
    </rPh>
    <rPh sb="3" eb="5">
      <t>メイカイ</t>
    </rPh>
    <rPh sb="7" eb="8">
      <t>ミズ</t>
    </rPh>
    <rPh sb="9" eb="10">
      <t>ヒ</t>
    </rPh>
    <rPh sb="11" eb="12">
      <t>ダ</t>
    </rPh>
    <rPh sb="24" eb="26">
      <t>ショウカン</t>
    </rPh>
    <rPh sb="41" eb="43">
      <t>メイカイ</t>
    </rPh>
    <rPh sb="44" eb="45">
      <t>カワ</t>
    </rPh>
    <rPh sb="61" eb="63">
      <t>カノジョ</t>
    </rPh>
    <rPh sb="65" eb="67">
      <t>キョウリョク</t>
    </rPh>
    <rPh sb="68" eb="69">
      <t>ミズ</t>
    </rPh>
    <rPh sb="70" eb="71">
      <t>シ</t>
    </rPh>
    <rPh sb="72" eb="75">
      <t>マジュツシ</t>
    </rPh>
    <rPh sb="77" eb="79">
      <t>タイハン</t>
    </rPh>
    <rPh sb="80" eb="82">
      <t>ニンゲン</t>
    </rPh>
    <rPh sb="83" eb="84">
      <t>オビ</t>
    </rPh>
    <rPh sb="89" eb="91">
      <t>キョウフ</t>
    </rPh>
    <rPh sb="92" eb="94">
      <t>レイキ</t>
    </rPh>
    <rPh sb="95" eb="96">
      <t>マト</t>
    </rPh>
    <phoneticPr fontId="1"/>
  </si>
  <si>
    <t>術者は、Troll Kingとその17名の随員に接触します。Troll Kingは強力な地の魔術師で、完全武装しています。Troll Kingは、その親族に全く劣らぬ強靭さを持ちます。</t>
    <rPh sb="41" eb="43">
      <t>キョウリョク</t>
    </rPh>
    <rPh sb="44" eb="45">
      <t>チ</t>
    </rPh>
    <rPh sb="46" eb="49">
      <t>マジュツシ</t>
    </rPh>
    <rPh sb="51" eb="53">
      <t>カンゼン</t>
    </rPh>
    <rPh sb="53" eb="55">
      <t>ブソウ</t>
    </rPh>
    <rPh sb="75" eb="77">
      <t>シンゾク</t>
    </rPh>
    <rPh sb="78" eb="79">
      <t>マッタ</t>
    </rPh>
    <rPh sb="80" eb="81">
      <t>オト</t>
    </rPh>
    <rPh sb="83" eb="85">
      <t>キョウジン</t>
    </rPh>
    <rPh sb="87" eb="88">
      <t>モ</t>
    </rPh>
    <phoneticPr fontId="1"/>
  </si>
  <si>
    <t>この呪文は、術者に世界の記憶から情報を引き出させ、特定の州にある全ての魔法の地の存在を明かします。この呪文は、敵の州に存在する魔法の地を探るために用いることはできません。</t>
    <rPh sb="2" eb="4">
      <t>ジュモン</t>
    </rPh>
    <rPh sb="6" eb="7">
      <t>ジュツ</t>
    </rPh>
    <rPh sb="7" eb="8">
      <t>シャ</t>
    </rPh>
    <rPh sb="9" eb="11">
      <t>セカイ</t>
    </rPh>
    <rPh sb="12" eb="14">
      <t>キオク</t>
    </rPh>
    <rPh sb="16" eb="18">
      <t>ジョウホウ</t>
    </rPh>
    <rPh sb="19" eb="20">
      <t>ヒ</t>
    </rPh>
    <rPh sb="21" eb="22">
      <t>ダ</t>
    </rPh>
    <rPh sb="25" eb="27">
      <t>トクテイ</t>
    </rPh>
    <rPh sb="28" eb="29">
      <t>シュウ</t>
    </rPh>
    <rPh sb="32" eb="33">
      <t>スベ</t>
    </rPh>
    <rPh sb="35" eb="37">
      <t>マホウ</t>
    </rPh>
    <rPh sb="38" eb="39">
      <t>チ</t>
    </rPh>
    <rPh sb="40" eb="42">
      <t>ソンザイ</t>
    </rPh>
    <rPh sb="43" eb="44">
      <t>ア</t>
    </rPh>
    <rPh sb="51" eb="53">
      <t>ジュモン</t>
    </rPh>
    <rPh sb="55" eb="56">
      <t>テキ</t>
    </rPh>
    <rPh sb="57" eb="58">
      <t>シュウ</t>
    </rPh>
    <rPh sb="59" eb="61">
      <t>ソンザイ</t>
    </rPh>
    <rPh sb="63" eb="65">
      <t>マホウ</t>
    </rPh>
    <rPh sb="66" eb="67">
      <t>チ</t>
    </rPh>
    <rPh sb="68" eb="69">
      <t>サグ</t>
    </rPh>
    <rPh sb="73" eb="74">
      <t>モチ</t>
    </rPh>
    <phoneticPr fontId="1"/>
  </si>
  <si>
    <t>この儀式は、星幽界への門を開き、Ether Lord率いるEther Warriorの部族を召喚します。Ether Warriorは、太古の時代にこの世界から追放されました。彼らの戦争は神秘の世界を消耗させ、彼らはその部族戦争を続けるため、他の世界へ侵入することを強いられました。下等なる種族とその神々は、世界からこの疫病を取り去るために、星の門を封印しました。Ether Warriorは生まれつき霊体で、それゆえ魔法的でない武器で傷付けるのは非常に困難です。彼らは魔法生物に更なる損害を与える魔法の剣、Moon Bladeを用います。門が開かれた際には、膨大な力が解き放たれ、その州の魔法天秤が増加します。</t>
    <rPh sb="2" eb="4">
      <t>ギシキ</t>
    </rPh>
    <rPh sb="6" eb="7">
      <t>セイ</t>
    </rPh>
    <rPh sb="7" eb="8">
      <t>ユウ</t>
    </rPh>
    <rPh sb="8" eb="9">
      <t>カイ</t>
    </rPh>
    <rPh sb="11" eb="12">
      <t>モン</t>
    </rPh>
    <rPh sb="13" eb="14">
      <t>ヒラ</t>
    </rPh>
    <rPh sb="26" eb="27">
      <t>ヒキ</t>
    </rPh>
    <rPh sb="43" eb="45">
      <t>ブゾク</t>
    </rPh>
    <rPh sb="46" eb="48">
      <t>ショウカン</t>
    </rPh>
    <rPh sb="67" eb="69">
      <t>タイコ</t>
    </rPh>
    <rPh sb="70" eb="72">
      <t>ジダイ</t>
    </rPh>
    <rPh sb="75" eb="77">
      <t>セカイ</t>
    </rPh>
    <rPh sb="79" eb="81">
      <t>ツイホウ</t>
    </rPh>
    <rPh sb="87" eb="88">
      <t>カレ</t>
    </rPh>
    <rPh sb="90" eb="92">
      <t>センソウ</t>
    </rPh>
    <rPh sb="93" eb="95">
      <t>シンピ</t>
    </rPh>
    <rPh sb="96" eb="98">
      <t>セカイ</t>
    </rPh>
    <rPh sb="99" eb="101">
      <t>ショウモウ</t>
    </rPh>
    <rPh sb="104" eb="105">
      <t>カレ</t>
    </rPh>
    <rPh sb="294" eb="296">
      <t>マホウ</t>
    </rPh>
    <rPh sb="296" eb="298">
      <t>テンビン</t>
    </rPh>
    <rPh sb="299" eb="301">
      <t>ゾウカ</t>
    </rPh>
    <phoneticPr fontId="1"/>
  </si>
  <si>
    <t>降霊術士は死せる魔術師の亡霊を召喚し、彼に仕えるよう束縛します。この亡霊は、多少の死魔法の技能に加え、他の系統の魔力も備えます。</t>
    <rPh sb="0" eb="2">
      <t>コウレイ</t>
    </rPh>
    <rPh sb="2" eb="3">
      <t>ジュツ</t>
    </rPh>
    <rPh sb="3" eb="4">
      <t>シ</t>
    </rPh>
    <rPh sb="5" eb="6">
      <t>シ</t>
    </rPh>
    <rPh sb="8" eb="11">
      <t>マジュツシ</t>
    </rPh>
    <rPh sb="12" eb="14">
      <t>ボウレイ</t>
    </rPh>
    <rPh sb="15" eb="17">
      <t>ショウカン</t>
    </rPh>
    <rPh sb="19" eb="20">
      <t>カレ</t>
    </rPh>
    <rPh sb="21" eb="22">
      <t>ツカ</t>
    </rPh>
    <rPh sb="26" eb="28">
      <t>ソクバク</t>
    </rPh>
    <rPh sb="34" eb="36">
      <t>ボウレイ</t>
    </rPh>
    <rPh sb="38" eb="40">
      <t>タショウ</t>
    </rPh>
    <rPh sb="41" eb="42">
      <t>シ</t>
    </rPh>
    <rPh sb="42" eb="44">
      <t>マホウ</t>
    </rPh>
    <rPh sb="45" eb="47">
      <t>ギノウ</t>
    </rPh>
    <rPh sb="48" eb="49">
      <t>クワ</t>
    </rPh>
    <rPh sb="51" eb="52">
      <t>ホカ</t>
    </rPh>
    <rPh sb="53" eb="55">
      <t>ケイトウ</t>
    </rPh>
    <rPh sb="56" eb="58">
      <t>マリョク</t>
    </rPh>
    <rPh sb="59" eb="60">
      <t>ソナ</t>
    </rPh>
    <phoneticPr fontId="1"/>
  </si>
  <si>
    <t>Ghostは、冥界から召喚された、殺された人間の魂です。Ghostは恐ろしい霊的な存在で、生物から生命力を吸収することができます。</t>
    <rPh sb="7" eb="9">
      <t>メイカイ</t>
    </rPh>
    <rPh sb="11" eb="13">
      <t>ショウカン</t>
    </rPh>
    <rPh sb="17" eb="18">
      <t>コロ</t>
    </rPh>
    <rPh sb="21" eb="23">
      <t>ニンゲン</t>
    </rPh>
    <rPh sb="24" eb="25">
      <t>タマシイ</t>
    </rPh>
    <rPh sb="34" eb="35">
      <t>オソ</t>
    </rPh>
    <rPh sb="38" eb="40">
      <t>レイテキ</t>
    </rPh>
    <rPh sb="41" eb="43">
      <t>ソンザイ</t>
    </rPh>
    <rPh sb="45" eb="47">
      <t>セイブツ</t>
    </rPh>
    <rPh sb="49" eb="52">
      <t>セイメイリョク</t>
    </rPh>
    <rPh sb="53" eb="55">
      <t>キュウシュウ</t>
    </rPh>
    <phoneticPr fontId="1"/>
  </si>
  <si>
    <t>術者はTroll Shamanとその15名の随員に接触します。Troll Shamanは、死と緑の魔法を使うことができる、狡猾な魔術師です。彼の魔法に、大柄なTrollであることが組み合わさることにより、このShamanは非常に手強い敵となります。</t>
    <rPh sb="0" eb="1">
      <t>ジュツ</t>
    </rPh>
    <rPh sb="1" eb="2">
      <t>シャ</t>
    </rPh>
    <rPh sb="20" eb="21">
      <t>メイ</t>
    </rPh>
    <rPh sb="22" eb="24">
      <t>ズイイン</t>
    </rPh>
    <rPh sb="25" eb="27">
      <t>セッショク</t>
    </rPh>
    <rPh sb="45" eb="46">
      <t>シ</t>
    </rPh>
    <rPh sb="47" eb="48">
      <t>ミドリ</t>
    </rPh>
    <rPh sb="49" eb="51">
      <t>マホウ</t>
    </rPh>
    <rPh sb="52" eb="53">
      <t>ツカ</t>
    </rPh>
    <rPh sb="61" eb="63">
      <t>コウカツ</t>
    </rPh>
    <rPh sb="64" eb="67">
      <t>マジュツシ</t>
    </rPh>
    <rPh sb="70" eb="71">
      <t>カレ</t>
    </rPh>
    <rPh sb="72" eb="74">
      <t>マホウ</t>
    </rPh>
    <rPh sb="76" eb="78">
      <t>オオガラ</t>
    </rPh>
    <rPh sb="90" eb="91">
      <t>ク</t>
    </rPh>
    <rPh sb="92" eb="93">
      <t>ア</t>
    </rPh>
    <rPh sb="111" eb="113">
      <t>ヒジョウ</t>
    </rPh>
    <rPh sb="114" eb="116">
      <t>テゴワ</t>
    </rPh>
    <rPh sb="117" eb="118">
      <t>テキ</t>
    </rPh>
    <phoneticPr fontId="1"/>
  </si>
  <si>
    <t>この儀式は巨人を召喚し、従属を強要します。巨大で力強い他に、巨人はまた極めて愚かで残酷です。巨人との荒野での遭遇は、いかなる犠牲を払ってでも回避せねばなりません。</t>
    <rPh sb="2" eb="4">
      <t>ギシキ</t>
    </rPh>
    <rPh sb="5" eb="7">
      <t>キョジン</t>
    </rPh>
    <rPh sb="8" eb="10">
      <t>ショウカン</t>
    </rPh>
    <rPh sb="12" eb="14">
      <t>ジュウゾク</t>
    </rPh>
    <rPh sb="15" eb="17">
      <t>キョウヨウ</t>
    </rPh>
    <rPh sb="21" eb="23">
      <t>キョダイ</t>
    </rPh>
    <rPh sb="24" eb="26">
      <t>チカラヅヨ</t>
    </rPh>
    <rPh sb="27" eb="28">
      <t>ホカ</t>
    </rPh>
    <rPh sb="30" eb="32">
      <t>キョジン</t>
    </rPh>
    <rPh sb="35" eb="36">
      <t>キワ</t>
    </rPh>
    <rPh sb="38" eb="39">
      <t>オロ</t>
    </rPh>
    <rPh sb="41" eb="43">
      <t>ザンコク</t>
    </rPh>
    <rPh sb="46" eb="48">
      <t>キョジン</t>
    </rPh>
    <rPh sb="54" eb="56">
      <t>ソウグウ</t>
    </rPh>
    <rPh sb="62" eb="64">
      <t>ギセイ</t>
    </rPh>
    <rPh sb="65" eb="66">
      <t>ハラ</t>
    </rPh>
    <rPh sb="70" eb="72">
      <t>カイヒ</t>
    </rPh>
    <phoneticPr fontId="1"/>
  </si>
  <si>
    <t>この儀式は巨人を召喚し、従属を強要します。巨大で力強い他に、巨人はまた極めて愚かで残酷です。巨人との荒野での遭遇は、いかなる犠牲を払ってでも回避せねばなりません。</t>
    <phoneticPr fontId="1"/>
  </si>
  <si>
    <t>術者は6体のSpriteを召喚し、彼を援護させます。Spriteは、虫の羽を生やした小さな妖精です。彼女らは、標的を眠らせる妖精の矢を放ちます。Spriteは魔法生物です。</t>
    <rPh sb="0" eb="1">
      <t>ジュツ</t>
    </rPh>
    <rPh sb="1" eb="2">
      <t>シャ</t>
    </rPh>
    <rPh sb="4" eb="5">
      <t>タイ</t>
    </rPh>
    <rPh sb="13" eb="15">
      <t>ショウカン</t>
    </rPh>
    <rPh sb="17" eb="18">
      <t>カレ</t>
    </rPh>
    <rPh sb="19" eb="21">
      <t>エンゴ</t>
    </rPh>
    <rPh sb="34" eb="35">
      <t>ムシ</t>
    </rPh>
    <rPh sb="36" eb="37">
      <t>ハネ</t>
    </rPh>
    <rPh sb="38" eb="39">
      <t>ハ</t>
    </rPh>
    <rPh sb="42" eb="43">
      <t>チイ</t>
    </rPh>
    <rPh sb="45" eb="47">
      <t>ヨウセイ</t>
    </rPh>
    <rPh sb="50" eb="52">
      <t>カノジョ</t>
    </rPh>
    <rPh sb="55" eb="57">
      <t>ヒョウテキ</t>
    </rPh>
    <rPh sb="58" eb="59">
      <t>ネム</t>
    </rPh>
    <rPh sb="62" eb="64">
      <t>ヨウセイ</t>
    </rPh>
    <rPh sb="65" eb="66">
      <t>ヤ</t>
    </rPh>
    <rPh sb="67" eb="68">
      <t>ハナ</t>
    </rPh>
    <rPh sb="79" eb="81">
      <t>マホウ</t>
    </rPh>
    <rPh sb="81" eb="83">
      <t>セイブツ</t>
    </rPh>
    <phoneticPr fontId="1"/>
  </si>
  <si>
    <t>術者は彼を支援させるため、蛇女Lamiaを召喚するのに必要な儀式を執り行います。魔術師がより強力であるほどに、より多くのLamiaが術者を助けるべく現れます。彼女らは素晴らしい再生能力を持ち、殺されると黒い大蛇に変身して戦い続けます。しかしLamiaが二度目に殺された場合、彼女は死んだままになります。</t>
    <rPh sb="0" eb="1">
      <t>ジュツ</t>
    </rPh>
    <rPh sb="1" eb="2">
      <t>シャ</t>
    </rPh>
    <rPh sb="3" eb="4">
      <t>カレ</t>
    </rPh>
    <rPh sb="5" eb="7">
      <t>シエン</t>
    </rPh>
    <rPh sb="13" eb="14">
      <t>ヘビ</t>
    </rPh>
    <rPh sb="14" eb="15">
      <t>オンナ</t>
    </rPh>
    <rPh sb="21" eb="23">
      <t>ショウカン</t>
    </rPh>
    <rPh sb="27" eb="29">
      <t>ヒツヨウ</t>
    </rPh>
    <rPh sb="30" eb="32">
      <t>ギシキ</t>
    </rPh>
    <rPh sb="33" eb="34">
      <t>ト</t>
    </rPh>
    <rPh sb="35" eb="36">
      <t>オコナ</t>
    </rPh>
    <rPh sb="40" eb="43">
      <t>マジュツシ</t>
    </rPh>
    <rPh sb="46" eb="48">
      <t>キョウリョク</t>
    </rPh>
    <rPh sb="57" eb="58">
      <t>オオ</t>
    </rPh>
    <rPh sb="66" eb="67">
      <t>ジュツ</t>
    </rPh>
    <rPh sb="67" eb="68">
      <t>シャ</t>
    </rPh>
    <rPh sb="69" eb="70">
      <t>タス</t>
    </rPh>
    <rPh sb="74" eb="75">
      <t>アラワ</t>
    </rPh>
    <rPh sb="79" eb="81">
      <t>カノジョ</t>
    </rPh>
    <rPh sb="83" eb="85">
      <t>スバ</t>
    </rPh>
    <rPh sb="88" eb="90">
      <t>サイセイ</t>
    </rPh>
    <rPh sb="90" eb="92">
      <t>ノウリョク</t>
    </rPh>
    <rPh sb="93" eb="94">
      <t>モ</t>
    </rPh>
    <rPh sb="96" eb="97">
      <t>コロ</t>
    </rPh>
    <rPh sb="101" eb="102">
      <t>クロ</t>
    </rPh>
    <rPh sb="103" eb="105">
      <t>ダイジャ</t>
    </rPh>
    <rPh sb="106" eb="108">
      <t>ヘンシン</t>
    </rPh>
    <rPh sb="110" eb="111">
      <t>タタカ</t>
    </rPh>
    <rPh sb="112" eb="113">
      <t>ツヅ</t>
    </rPh>
    <rPh sb="126" eb="129">
      <t>ニドメ</t>
    </rPh>
    <rPh sb="130" eb="131">
      <t>コロ</t>
    </rPh>
    <rPh sb="134" eb="136">
      <t>バアイ</t>
    </rPh>
    <rPh sb="137" eb="139">
      <t>カノジョ</t>
    </rPh>
    <rPh sb="140" eb="141">
      <t>シ</t>
    </rPh>
    <phoneticPr fontId="1"/>
  </si>
  <si>
    <t>術者は、州に向けて蝗の群れを解き放ちます。この蝗たちは混乱を巻き起こし、作物を食い荒らして100ポンドの税収の損失を引き起こします。この群れは、自然現象として認知されます。</t>
    <rPh sb="0" eb="1">
      <t>ジュツ</t>
    </rPh>
    <rPh sb="1" eb="2">
      <t>シャ</t>
    </rPh>
    <rPh sb="4" eb="5">
      <t>シュウ</t>
    </rPh>
    <rPh sb="6" eb="7">
      <t>ム</t>
    </rPh>
    <rPh sb="9" eb="10">
      <t>イナゴ</t>
    </rPh>
    <rPh sb="11" eb="12">
      <t>ム</t>
    </rPh>
    <rPh sb="14" eb="15">
      <t>ト</t>
    </rPh>
    <rPh sb="16" eb="17">
      <t>ハナ</t>
    </rPh>
    <rPh sb="23" eb="24">
      <t>イナゴ</t>
    </rPh>
    <rPh sb="27" eb="29">
      <t>コンラン</t>
    </rPh>
    <rPh sb="30" eb="31">
      <t>マ</t>
    </rPh>
    <rPh sb="32" eb="33">
      <t>オ</t>
    </rPh>
    <rPh sb="36" eb="38">
      <t>サクモツ</t>
    </rPh>
    <rPh sb="39" eb="40">
      <t>ク</t>
    </rPh>
    <rPh sb="41" eb="42">
      <t>ア</t>
    </rPh>
    <rPh sb="52" eb="54">
      <t>ゼイシュウ</t>
    </rPh>
    <rPh sb="55" eb="57">
      <t>ソンシツ</t>
    </rPh>
    <rPh sb="58" eb="59">
      <t>ヒ</t>
    </rPh>
    <rPh sb="60" eb="61">
      <t>オ</t>
    </rPh>
    <rPh sb="68" eb="69">
      <t>ム</t>
    </rPh>
    <rPh sb="72" eb="74">
      <t>シゼン</t>
    </rPh>
    <rPh sb="74" eb="76">
      <t>ゲンショウ</t>
    </rPh>
    <rPh sb="79" eb="81">
      <t>ニンチ</t>
    </rPh>
    <phoneticPr fontId="1"/>
  </si>
  <si>
    <t>術者は彼を支援させるため、Lamia Queenと交信し、説得するために必要な儀式を執り行います。Lamia Queenは、歳を経たLamiaの強大な魔術師です。彼女は、打たれたものの星辰を破壊する宣誓の杖を持ちます。Lamia Queenは素晴らしい再生能力を持ち、殺されると黒い大蛇に変身して戦い続けます。しかし彼女が二度目に殺された場合、彼女は死んだままになります。</t>
    <rPh sb="25" eb="27">
      <t>コウシン</t>
    </rPh>
    <rPh sb="29" eb="31">
      <t>セットク</t>
    </rPh>
    <rPh sb="62" eb="63">
      <t>トシ</t>
    </rPh>
    <rPh sb="64" eb="65">
      <t>ヘ</t>
    </rPh>
    <rPh sb="72" eb="74">
      <t>キョウダイ</t>
    </rPh>
    <rPh sb="75" eb="78">
      <t>マジュツシ</t>
    </rPh>
    <rPh sb="81" eb="83">
      <t>カノジョ</t>
    </rPh>
    <rPh sb="85" eb="86">
      <t>ウ</t>
    </rPh>
    <rPh sb="92" eb="94">
      <t>セイシン</t>
    </rPh>
    <rPh sb="95" eb="97">
      <t>ハカイ</t>
    </rPh>
    <rPh sb="99" eb="101">
      <t>センセイ</t>
    </rPh>
    <rPh sb="102" eb="103">
      <t>ツエ</t>
    </rPh>
    <rPh sb="104" eb="105">
      <t>モ</t>
    </rPh>
    <rPh sb="158" eb="160">
      <t>カノジョ</t>
    </rPh>
    <phoneticPr fontId="1"/>
  </si>
  <si>
    <t>術者は火の力を解放し、幾らかの中型のFire Elementalを召喚します。強力な魔術師は、より多くの精霊を召喚できます。</t>
    <rPh sb="0" eb="1">
      <t>ジュツ</t>
    </rPh>
    <rPh sb="1" eb="2">
      <t>シャ</t>
    </rPh>
    <rPh sb="3" eb="4">
      <t>ヒ</t>
    </rPh>
    <rPh sb="5" eb="6">
      <t>チカラ</t>
    </rPh>
    <rPh sb="7" eb="9">
      <t>カイホウ</t>
    </rPh>
    <rPh sb="11" eb="12">
      <t>イク</t>
    </rPh>
    <rPh sb="15" eb="17">
      <t>チュウガタ</t>
    </rPh>
    <rPh sb="33" eb="35">
      <t>ショウカン</t>
    </rPh>
    <rPh sb="39" eb="41">
      <t>キョウリョク</t>
    </rPh>
    <rPh sb="42" eb="45">
      <t>マジュツシ</t>
    </rPh>
    <rPh sb="49" eb="50">
      <t>オオ</t>
    </rPh>
    <rPh sb="52" eb="54">
      <t>セイレイ</t>
    </rPh>
    <rPh sb="55" eb="57">
      <t>ショウカン</t>
    </rPh>
    <phoneticPr fontId="1"/>
  </si>
  <si>
    <t>術者は風の力を解放し、幾らかの中型のAir Elementalを召喚します。強力な魔術師は、より多くの精霊を召喚できます。</t>
    <rPh sb="3" eb="4">
      <t>カゼ</t>
    </rPh>
    <phoneticPr fontId="1"/>
  </si>
  <si>
    <t>Asp Turtleは、海の深い谷間の外で遭遇する中では、最も強力な獣であるでしょう。この亀は通常温和で、比較的浅い水域に住んでいます。この呪文により、Asp Turtleは召喚され、束縛されて、極めて危険な殺戮兵器へと変貌させられます。その巨大さと重装甲は、この亀がより小さな存在を蹂躙することで容易に殺すことを可能とします。</t>
    <rPh sb="12" eb="13">
      <t>ウミ</t>
    </rPh>
    <rPh sb="14" eb="15">
      <t>フカ</t>
    </rPh>
    <rPh sb="16" eb="18">
      <t>タニマ</t>
    </rPh>
    <rPh sb="19" eb="20">
      <t>ソト</t>
    </rPh>
    <rPh sb="21" eb="23">
      <t>ソウグウ</t>
    </rPh>
    <rPh sb="25" eb="26">
      <t>ナカ</t>
    </rPh>
    <rPh sb="29" eb="30">
      <t>モット</t>
    </rPh>
    <rPh sb="31" eb="33">
      <t>キョウリョク</t>
    </rPh>
    <rPh sb="34" eb="35">
      <t>ケモノ</t>
    </rPh>
    <rPh sb="45" eb="46">
      <t>カメ</t>
    </rPh>
    <rPh sb="47" eb="49">
      <t>ツウジョウ</t>
    </rPh>
    <rPh sb="49" eb="51">
      <t>オンワ</t>
    </rPh>
    <rPh sb="53" eb="56">
      <t>ヒカクテキ</t>
    </rPh>
    <rPh sb="56" eb="57">
      <t>アサ</t>
    </rPh>
    <rPh sb="58" eb="60">
      <t>スイイキ</t>
    </rPh>
    <rPh sb="61" eb="62">
      <t>ス</t>
    </rPh>
    <rPh sb="70" eb="72">
      <t>ジュモン</t>
    </rPh>
    <rPh sb="87" eb="89">
      <t>ショウカン</t>
    </rPh>
    <rPh sb="92" eb="94">
      <t>ソクバク</t>
    </rPh>
    <rPh sb="98" eb="99">
      <t>キワ</t>
    </rPh>
    <rPh sb="101" eb="103">
      <t>キケン</t>
    </rPh>
    <rPh sb="104" eb="106">
      <t>サツリク</t>
    </rPh>
    <rPh sb="106" eb="108">
      <t>ヘイキ</t>
    </rPh>
    <rPh sb="110" eb="112">
      <t>ヘンボウ</t>
    </rPh>
    <rPh sb="121" eb="123">
      <t>キョダイ</t>
    </rPh>
    <rPh sb="125" eb="126">
      <t>ジュウ</t>
    </rPh>
    <rPh sb="126" eb="128">
      <t>ソウコウ</t>
    </rPh>
    <rPh sb="132" eb="133">
      <t>カメ</t>
    </rPh>
    <rPh sb="136" eb="137">
      <t>チイ</t>
    </rPh>
    <rPh sb="139" eb="141">
      <t>ソンザイ</t>
    </rPh>
    <rPh sb="142" eb="144">
      <t>ジュウリン</t>
    </rPh>
    <rPh sb="149" eb="151">
      <t>ヨウイ</t>
    </rPh>
    <rPh sb="152" eb="153">
      <t>コロ</t>
    </rPh>
    <rPh sb="157" eb="159">
      <t>カノウ</t>
    </rPh>
    <phoneticPr fontId="1"/>
  </si>
  <si>
    <t>術者は水の力を解放し、幾らかの中型のWater Elementalを召喚します。強力な魔術師は、より多くの精霊を召喚できます。寒冷な気候で召喚されたWater Elementalは、氷から成ります。Ice Elementalは、Water Elementalよりも強力ですが、より鈍重です。</t>
    <rPh sb="3" eb="4">
      <t>ミズ</t>
    </rPh>
    <phoneticPr fontId="1"/>
  </si>
  <si>
    <t>術者は広く不衛生な沼地へと冒険し、その吐息は毒であり、その凝視は死を意味する恐るべき怪物的な雄牛、Catoblepasを召喚します。</t>
    <rPh sb="0" eb="1">
      <t>ジュツ</t>
    </rPh>
    <rPh sb="1" eb="2">
      <t>シャ</t>
    </rPh>
    <rPh sb="3" eb="4">
      <t>ヒロ</t>
    </rPh>
    <rPh sb="5" eb="8">
      <t>フエイセイ</t>
    </rPh>
    <rPh sb="9" eb="11">
      <t>ヌマチ</t>
    </rPh>
    <rPh sb="13" eb="15">
      <t>ボウケン</t>
    </rPh>
    <rPh sb="19" eb="21">
      <t>トイキ</t>
    </rPh>
    <rPh sb="22" eb="23">
      <t>ドク</t>
    </rPh>
    <rPh sb="29" eb="31">
      <t>ギョウシ</t>
    </rPh>
    <rPh sb="32" eb="33">
      <t>シ</t>
    </rPh>
    <rPh sb="34" eb="36">
      <t>イミ</t>
    </rPh>
    <rPh sb="38" eb="39">
      <t>オソ</t>
    </rPh>
    <rPh sb="42" eb="45">
      <t>カイブツテキ</t>
    </rPh>
    <rPh sb="46" eb="48">
      <t>オウシ</t>
    </rPh>
    <rPh sb="60" eb="62">
      <t>ショウカン</t>
    </rPh>
    <phoneticPr fontId="1"/>
  </si>
  <si>
    <t>術者は地の力を解放し、幾らかの中型のEarth Elementalを召喚します。強力な魔術師は、より多くの精霊を召喚できます。</t>
    <rPh sb="3" eb="4">
      <t>チ</t>
    </rPh>
    <phoneticPr fontId="1"/>
  </si>
  <si>
    <t>降霊術士は、死者を蘇らせたり、人間に飢餓の呪いをかけたりすることができる亡霊、Mound Fiendを召喚し束縛します。Mound Fiendはまた、自身も強力な死の魔術師です。</t>
    <rPh sb="0" eb="2">
      <t>コウレイ</t>
    </rPh>
    <rPh sb="2" eb="3">
      <t>ジュツ</t>
    </rPh>
    <rPh sb="3" eb="4">
      <t>シ</t>
    </rPh>
    <rPh sb="6" eb="8">
      <t>シシャ</t>
    </rPh>
    <rPh sb="9" eb="10">
      <t>ヨミガエ</t>
    </rPh>
    <rPh sb="15" eb="17">
      <t>ニンゲン</t>
    </rPh>
    <rPh sb="18" eb="20">
      <t>キガ</t>
    </rPh>
    <rPh sb="21" eb="22">
      <t>ノロ</t>
    </rPh>
    <rPh sb="36" eb="38">
      <t>ボウレイ</t>
    </rPh>
    <rPh sb="51" eb="53">
      <t>ショウカン</t>
    </rPh>
    <rPh sb="54" eb="56">
      <t>ソクバク</t>
    </rPh>
    <rPh sb="75" eb="77">
      <t>ジシン</t>
    </rPh>
    <rPh sb="78" eb="80">
      <t>キョウリョク</t>
    </rPh>
    <rPh sb="81" eb="82">
      <t>シ</t>
    </rPh>
    <rPh sb="83" eb="86">
      <t>マジュツシ</t>
    </rPh>
    <phoneticPr fontId="1"/>
  </si>
  <si>
    <t>Harvester of Sorrowsが召喚されます。このHarvesterは、死と病の伝令です。彼らは夜に人間を付け回し、その恐怖と苦痛を喰らうことを好みます。Harvester of Sorrowsが自ら潜伏する州は、病の流行と不安に苦しみます。Harvesterはまた、州に居る軍人たちも付け回し、彼らに病を広げます。</t>
    <rPh sb="21" eb="23">
      <t>ショウカン</t>
    </rPh>
    <rPh sb="41" eb="42">
      <t>シ</t>
    </rPh>
    <rPh sb="43" eb="44">
      <t>ヤマイ</t>
    </rPh>
    <rPh sb="45" eb="47">
      <t>デンレイ</t>
    </rPh>
    <rPh sb="50" eb="51">
      <t>カレ</t>
    </rPh>
    <rPh sb="53" eb="54">
      <t>ヨル</t>
    </rPh>
    <rPh sb="55" eb="57">
      <t>ニンゲン</t>
    </rPh>
    <rPh sb="58" eb="59">
      <t>ツ</t>
    </rPh>
    <rPh sb="60" eb="61">
      <t>マワ</t>
    </rPh>
    <rPh sb="65" eb="67">
      <t>キョウフ</t>
    </rPh>
    <rPh sb="68" eb="70">
      <t>クツウ</t>
    </rPh>
    <rPh sb="71" eb="72">
      <t>ク</t>
    </rPh>
    <rPh sb="77" eb="78">
      <t>コノ</t>
    </rPh>
    <rPh sb="103" eb="104">
      <t>ミズカ</t>
    </rPh>
    <rPh sb="105" eb="107">
      <t>センプク</t>
    </rPh>
    <rPh sb="109" eb="110">
      <t>シュウ</t>
    </rPh>
    <rPh sb="112" eb="113">
      <t>ヤマイ</t>
    </rPh>
    <rPh sb="114" eb="116">
      <t>リュウコウ</t>
    </rPh>
    <rPh sb="117" eb="119">
      <t>フアン</t>
    </rPh>
    <rPh sb="120" eb="121">
      <t>クル</t>
    </rPh>
    <rPh sb="139" eb="140">
      <t>シュウ</t>
    </rPh>
    <rPh sb="141" eb="142">
      <t>イ</t>
    </rPh>
    <rPh sb="143" eb="145">
      <t>グンジン</t>
    </rPh>
    <rPh sb="148" eb="149">
      <t>ツ</t>
    </rPh>
    <rPh sb="150" eb="151">
      <t>マワ</t>
    </rPh>
    <rPh sb="153" eb="154">
      <t>カレ</t>
    </rPh>
    <rPh sb="156" eb="157">
      <t>ヤマイ</t>
    </rPh>
    <rPh sb="158" eb="159">
      <t>ヒロ</t>
    </rPh>
    <phoneticPr fontId="1"/>
  </si>
  <si>
    <t>術者は冥界からWraith Lordを召喚し、彼に仕えさせます。Wraith Lordは、物理的な形態を与えられた、古代の王の魂です。Wraith Lordは不死であり、戦いで倒された際には、死者の地から帰還します。Wraith Lordは死の魔法の達人です。</t>
    <rPh sb="0" eb="1">
      <t>ジュツ</t>
    </rPh>
    <rPh sb="1" eb="2">
      <t>シャ</t>
    </rPh>
    <rPh sb="3" eb="5">
      <t>メイカイ</t>
    </rPh>
    <rPh sb="19" eb="21">
      <t>ショウカン</t>
    </rPh>
    <rPh sb="23" eb="24">
      <t>カレ</t>
    </rPh>
    <rPh sb="25" eb="26">
      <t>ツカ</t>
    </rPh>
    <rPh sb="45" eb="48">
      <t>ブツリテキ</t>
    </rPh>
    <rPh sb="49" eb="51">
      <t>ケイタイ</t>
    </rPh>
    <rPh sb="52" eb="53">
      <t>アタ</t>
    </rPh>
    <rPh sb="58" eb="60">
      <t>コダイ</t>
    </rPh>
    <rPh sb="61" eb="62">
      <t>オウ</t>
    </rPh>
    <rPh sb="63" eb="64">
      <t>タマシイ</t>
    </rPh>
    <rPh sb="79" eb="81">
      <t>フシ</t>
    </rPh>
    <rPh sb="85" eb="86">
      <t>タタカ</t>
    </rPh>
    <rPh sb="88" eb="89">
      <t>タオ</t>
    </rPh>
    <rPh sb="92" eb="93">
      <t>サイ</t>
    </rPh>
    <rPh sb="96" eb="98">
      <t>シシャ</t>
    </rPh>
    <rPh sb="99" eb="100">
      <t>チ</t>
    </rPh>
    <rPh sb="102" eb="104">
      <t>キカン</t>
    </rPh>
    <rPh sb="120" eb="121">
      <t>シ</t>
    </rPh>
    <rPh sb="122" eb="124">
      <t>マホウ</t>
    </rPh>
    <rPh sb="125" eb="127">
      <t>タツジン</t>
    </rPh>
    <phoneticPr fontId="1"/>
  </si>
  <si>
    <t>術者は、動物の大群を召喚し、彼に従わせます。地形に応じて、異なる動物が召喚に応えます。</t>
    <rPh sb="7" eb="9">
      <t>タイグン</t>
    </rPh>
    <phoneticPr fontId="1"/>
  </si>
  <si>
    <t>魔術師は太古のIvy Kingを呼び覚まし、彼に仕えるよう説得します。Ivy Kingは、緑の魔法に長けた古代の強力なVine Ogreです。</t>
    <rPh sb="0" eb="3">
      <t>マジュツシ</t>
    </rPh>
    <rPh sb="4" eb="6">
      <t>タイコ</t>
    </rPh>
    <rPh sb="16" eb="17">
      <t>ヨ</t>
    </rPh>
    <rPh sb="18" eb="19">
      <t>サ</t>
    </rPh>
    <rPh sb="22" eb="23">
      <t>カレ</t>
    </rPh>
    <rPh sb="24" eb="25">
      <t>ツカ</t>
    </rPh>
    <rPh sb="29" eb="31">
      <t>セットク</t>
    </rPh>
    <rPh sb="45" eb="46">
      <t>ミドリ</t>
    </rPh>
    <rPh sb="47" eb="49">
      <t>マホウ</t>
    </rPh>
    <rPh sb="50" eb="51">
      <t>タ</t>
    </rPh>
    <rPh sb="53" eb="55">
      <t>コダイ</t>
    </rPh>
    <rPh sb="56" eb="58">
      <t>キョウリョク</t>
    </rPh>
    <phoneticPr fontId="1"/>
  </si>
  <si>
    <t>術者は、生けるケルプと海藻の城を形成します。この城は、味方の占有する海にのみ建設できます。この呪文は海の外で詠唱することはできません。</t>
    <rPh sb="0" eb="1">
      <t>ジュツ</t>
    </rPh>
    <rPh sb="1" eb="2">
      <t>シャ</t>
    </rPh>
    <rPh sb="4" eb="5">
      <t>イ</t>
    </rPh>
    <rPh sb="11" eb="13">
      <t>カイソウ</t>
    </rPh>
    <rPh sb="14" eb="15">
      <t>シロ</t>
    </rPh>
    <rPh sb="16" eb="18">
      <t>ケイセイ</t>
    </rPh>
    <rPh sb="24" eb="25">
      <t>シロ</t>
    </rPh>
    <rPh sb="27" eb="29">
      <t>ミカタ</t>
    </rPh>
    <rPh sb="30" eb="32">
      <t>センユウ</t>
    </rPh>
    <rPh sb="34" eb="35">
      <t>ウミ</t>
    </rPh>
    <rPh sb="38" eb="40">
      <t>ケンセツ</t>
    </rPh>
    <rPh sb="47" eb="49">
      <t>ジュモン</t>
    </rPh>
    <rPh sb="50" eb="51">
      <t>ウミ</t>
    </rPh>
    <rPh sb="52" eb="53">
      <t>ソト</t>
    </rPh>
    <rPh sb="54" eb="56">
      <t>エイショウ</t>
    </rPh>
    <phoneticPr fontId="1"/>
  </si>
  <si>
    <t>術者は空そのものの超自然的力に呼びかけ、三体のQueen of Elemental Airのうちの一体を召喚します。これらの女王は風の魔法の達人であり、また飛行能力を持ち、生来の霊体です。</t>
    <rPh sb="0" eb="1">
      <t>ジュツ</t>
    </rPh>
    <rPh sb="1" eb="2">
      <t>シャ</t>
    </rPh>
    <rPh sb="3" eb="4">
      <t>ソラ</t>
    </rPh>
    <rPh sb="9" eb="13">
      <t>チョウシゼンテキ</t>
    </rPh>
    <rPh sb="13" eb="14">
      <t>チカラ</t>
    </rPh>
    <rPh sb="15" eb="16">
      <t>ヨ</t>
    </rPh>
    <rPh sb="20" eb="22">
      <t>サンタイ</t>
    </rPh>
    <rPh sb="49" eb="51">
      <t>イッタイ</t>
    </rPh>
    <rPh sb="52" eb="54">
      <t>ショウカン</t>
    </rPh>
    <rPh sb="62" eb="64">
      <t>ジョオウ</t>
    </rPh>
    <rPh sb="65" eb="66">
      <t>カゼ</t>
    </rPh>
    <rPh sb="67" eb="69">
      <t>マホウ</t>
    </rPh>
    <rPh sb="70" eb="72">
      <t>タツジン</t>
    </rPh>
    <rPh sb="78" eb="80">
      <t>ヒコウ</t>
    </rPh>
    <rPh sb="80" eb="82">
      <t>ノウリョク</t>
    </rPh>
    <rPh sb="83" eb="84">
      <t>モ</t>
    </rPh>
    <rPh sb="86" eb="88">
      <t>セイライ</t>
    </rPh>
    <rPh sb="89" eb="91">
      <t>レイタイ</t>
    </rPh>
    <phoneticPr fontId="1"/>
  </si>
  <si>
    <t>術者は海そのものの超自然的力に呼びかけ、三体のQueen of Elemental Waterのうちの一体を召喚します。これらの女王は水の魔法の達人であり、水中に居る彼女らを傷付けるのは困難です。1ラウンドの間に完全に殺されない限り、彼女らはラウンドの終わり毎にその傷を全て再生します。三体のうち、一体の女王だけが海を離れることができます。</t>
    <rPh sb="3" eb="4">
      <t>ウミ</t>
    </rPh>
    <rPh sb="67" eb="68">
      <t>ミズ</t>
    </rPh>
    <rPh sb="78" eb="80">
      <t>スイチュウ</t>
    </rPh>
    <rPh sb="81" eb="82">
      <t>イ</t>
    </rPh>
    <rPh sb="83" eb="85">
      <t>カノジョ</t>
    </rPh>
    <rPh sb="87" eb="89">
      <t>キズツ</t>
    </rPh>
    <rPh sb="93" eb="95">
      <t>コンナン</t>
    </rPh>
    <rPh sb="104" eb="105">
      <t>アイダ</t>
    </rPh>
    <rPh sb="106" eb="108">
      <t>カンゼン</t>
    </rPh>
    <rPh sb="109" eb="110">
      <t>コロ</t>
    </rPh>
    <rPh sb="114" eb="115">
      <t>カギ</t>
    </rPh>
    <rPh sb="117" eb="119">
      <t>カノジョ</t>
    </rPh>
    <rPh sb="126" eb="127">
      <t>オ</t>
    </rPh>
    <rPh sb="129" eb="130">
      <t>ゴト</t>
    </rPh>
    <rPh sb="133" eb="134">
      <t>キズ</t>
    </rPh>
    <rPh sb="135" eb="136">
      <t>スベ</t>
    </rPh>
    <rPh sb="137" eb="139">
      <t>サイセイ</t>
    </rPh>
    <rPh sb="143" eb="145">
      <t>サンタイ</t>
    </rPh>
    <rPh sb="149" eb="151">
      <t>イッタイ</t>
    </rPh>
    <rPh sb="152" eb="154">
      <t>ジョオウ</t>
    </rPh>
    <rPh sb="157" eb="158">
      <t>ウミ</t>
    </rPh>
    <rPh sb="159" eb="160">
      <t>ハナ</t>
    </rPh>
    <phoneticPr fontId="1"/>
  </si>
  <si>
    <t>この呪文が機能している限り、海の怪物たちは、地元の民兵が水中の州を防衛するのを手助けします。この怪物たちは多少の指揮と誘導を必要とし、そのためこの呪附が機能するためには、小規模でも地方守備隊が必要です。この世界呪附は、それが解呪されるか、術者が死ぬまで持続します。</t>
    <rPh sb="2" eb="4">
      <t>ジュモン</t>
    </rPh>
    <rPh sb="5" eb="7">
      <t>キノウ</t>
    </rPh>
    <rPh sb="11" eb="12">
      <t>カギ</t>
    </rPh>
    <rPh sb="14" eb="15">
      <t>ウミ</t>
    </rPh>
    <rPh sb="16" eb="18">
      <t>カイブツ</t>
    </rPh>
    <rPh sb="22" eb="24">
      <t>ジモト</t>
    </rPh>
    <rPh sb="25" eb="27">
      <t>ミンペイ</t>
    </rPh>
    <rPh sb="28" eb="30">
      <t>スイチュウ</t>
    </rPh>
    <rPh sb="31" eb="32">
      <t>シュウ</t>
    </rPh>
    <rPh sb="33" eb="35">
      <t>ボウエイ</t>
    </rPh>
    <rPh sb="39" eb="40">
      <t>テ</t>
    </rPh>
    <rPh sb="40" eb="41">
      <t>ダス</t>
    </rPh>
    <rPh sb="48" eb="50">
      <t>カイブツ</t>
    </rPh>
    <rPh sb="53" eb="55">
      <t>タショウ</t>
    </rPh>
    <rPh sb="56" eb="58">
      <t>シキ</t>
    </rPh>
    <rPh sb="59" eb="61">
      <t>ユウドウ</t>
    </rPh>
    <rPh sb="62" eb="64">
      <t>ヒツヨウ</t>
    </rPh>
    <rPh sb="73" eb="74">
      <t>ジュ</t>
    </rPh>
    <rPh sb="74" eb="75">
      <t>フ</t>
    </rPh>
    <rPh sb="76" eb="78">
      <t>キノウ</t>
    </rPh>
    <rPh sb="85" eb="88">
      <t>ショウキボ</t>
    </rPh>
    <rPh sb="90" eb="92">
      <t>チホウ</t>
    </rPh>
    <rPh sb="92" eb="95">
      <t>シュビタイ</t>
    </rPh>
    <rPh sb="96" eb="98">
      <t>ヒツヨウ</t>
    </rPh>
    <rPh sb="103" eb="105">
      <t>セカイ</t>
    </rPh>
    <rPh sb="105" eb="106">
      <t>ジュ</t>
    </rPh>
    <rPh sb="106" eb="107">
      <t>フ</t>
    </rPh>
    <rPh sb="112" eb="114">
      <t>カイジュ</t>
    </rPh>
    <rPh sb="119" eb="120">
      <t>ジュツ</t>
    </rPh>
    <rPh sb="120" eb="121">
      <t>シャ</t>
    </rPh>
    <rPh sb="122" eb="123">
      <t>シ</t>
    </rPh>
    <rPh sb="126" eb="128">
      <t>ジゾク</t>
    </rPh>
    <phoneticPr fontId="1"/>
  </si>
  <si>
    <t>術者の指定した州で、巨大なEarth Elementalが現れます。彼はそこで地中を移動し、敵の指揮官を探します。発見できたならば、彼は地面から現れ、それを打ち倒します。このEarth Elementalは、その役目を果たすか、敵の指揮官を発見できなかった際には消滅します。このElementalは接地した標的しか見つけることができず、そのため浮遊しているものはElementalに襲われることはありません。</t>
    <rPh sb="0" eb="1">
      <t>ジュツ</t>
    </rPh>
    <rPh sb="1" eb="2">
      <t>シャ</t>
    </rPh>
    <rPh sb="3" eb="5">
      <t>シテイ</t>
    </rPh>
    <rPh sb="7" eb="8">
      <t>シュウ</t>
    </rPh>
    <rPh sb="10" eb="12">
      <t>キョダイ</t>
    </rPh>
    <rPh sb="29" eb="30">
      <t>アラワ</t>
    </rPh>
    <rPh sb="34" eb="35">
      <t>カレ</t>
    </rPh>
    <rPh sb="39" eb="41">
      <t>チチュウ</t>
    </rPh>
    <rPh sb="42" eb="44">
      <t>イドウ</t>
    </rPh>
    <rPh sb="46" eb="47">
      <t>テキ</t>
    </rPh>
    <rPh sb="48" eb="51">
      <t>シキカン</t>
    </rPh>
    <rPh sb="52" eb="53">
      <t>サガ</t>
    </rPh>
    <rPh sb="57" eb="59">
      <t>ハッケン</t>
    </rPh>
    <rPh sb="66" eb="67">
      <t>カレ</t>
    </rPh>
    <rPh sb="68" eb="70">
      <t>ジメン</t>
    </rPh>
    <rPh sb="72" eb="73">
      <t>アラワ</t>
    </rPh>
    <rPh sb="78" eb="79">
      <t>ウ</t>
    </rPh>
    <rPh sb="80" eb="81">
      <t>タオ</t>
    </rPh>
    <rPh sb="106" eb="108">
      <t>ヤクメ</t>
    </rPh>
    <rPh sb="109" eb="110">
      <t>ハ</t>
    </rPh>
    <rPh sb="114" eb="115">
      <t>テキ</t>
    </rPh>
    <rPh sb="116" eb="119">
      <t>シキカン</t>
    </rPh>
    <rPh sb="120" eb="122">
      <t>ハッケン</t>
    </rPh>
    <rPh sb="128" eb="129">
      <t>サイ</t>
    </rPh>
    <rPh sb="131" eb="133">
      <t>ショウメツ</t>
    </rPh>
    <rPh sb="149" eb="151">
      <t>セッチ</t>
    </rPh>
    <rPh sb="153" eb="155">
      <t>ヒョウテキ</t>
    </rPh>
    <rPh sb="157" eb="158">
      <t>ミ</t>
    </rPh>
    <rPh sb="172" eb="174">
      <t>フユウ</t>
    </rPh>
    <rPh sb="191" eb="192">
      <t>オソ</t>
    </rPh>
    <phoneticPr fontId="1"/>
  </si>
  <si>
    <t>術者は地そのものの超自然的力に呼びかけ、King of Elemental Earthの一体を召喚します。かつてそれは三体存在しましたが、Pedoseionが血の供犠によって穢されて以来、二体の王だけが残存しています。これらの王は地の魔法の達人であり、さらに身体的にも強力です。</t>
    <rPh sb="3" eb="4">
      <t>チ</t>
    </rPh>
    <rPh sb="79" eb="80">
      <t>ケツ</t>
    </rPh>
    <rPh sb="81" eb="83">
      <t>キョウギ</t>
    </rPh>
    <rPh sb="87" eb="88">
      <t>ケガ</t>
    </rPh>
    <rPh sb="97" eb="98">
      <t>オウ</t>
    </rPh>
    <rPh sb="101" eb="103">
      <t>ザンゾン</t>
    </rPh>
    <rPh sb="115" eb="116">
      <t>チ</t>
    </rPh>
    <rPh sb="134" eb="136">
      <t>キョウリョク</t>
    </rPh>
    <phoneticPr fontId="1"/>
  </si>
  <si>
    <t>術者は火そのものの超自然的力に呼びかけ、King of Elemental Fireの一体を召喚します。かつてそれは三体存在しましたが、Catharsisの堕落以来、二体だけが残存しています。これらの王は火の魔法の達人であり、燃え盛る炎に囲まれています。</t>
    <rPh sb="0" eb="1">
      <t>ジュツ</t>
    </rPh>
    <rPh sb="1" eb="2">
      <t>シャ</t>
    </rPh>
    <rPh sb="3" eb="4">
      <t>ヒ</t>
    </rPh>
    <rPh sb="9" eb="13">
      <t>チョウシゼンテキ</t>
    </rPh>
    <rPh sb="13" eb="14">
      <t>チカラ</t>
    </rPh>
    <rPh sb="15" eb="16">
      <t>ヨ</t>
    </rPh>
    <rPh sb="43" eb="45">
      <t>イッタイ</t>
    </rPh>
    <rPh sb="46" eb="48">
      <t>ショウカン</t>
    </rPh>
    <rPh sb="58" eb="60">
      <t>サンタイ</t>
    </rPh>
    <rPh sb="60" eb="62">
      <t>ソンザイ</t>
    </rPh>
    <rPh sb="78" eb="80">
      <t>ダラク</t>
    </rPh>
    <rPh sb="80" eb="82">
      <t>イライ</t>
    </rPh>
    <rPh sb="83" eb="85">
      <t>ニタイ</t>
    </rPh>
    <rPh sb="88" eb="90">
      <t>ザンゾン</t>
    </rPh>
    <rPh sb="100" eb="101">
      <t>オウ</t>
    </rPh>
    <rPh sb="102" eb="103">
      <t>ヒ</t>
    </rPh>
    <rPh sb="104" eb="106">
      <t>マホウ</t>
    </rPh>
    <rPh sb="107" eb="109">
      <t>タツジン</t>
    </rPh>
    <rPh sb="113" eb="114">
      <t>モ</t>
    </rPh>
    <rPh sb="115" eb="116">
      <t>サカ</t>
    </rPh>
    <rPh sb="117" eb="118">
      <t>ホノオ</t>
    </rPh>
    <rPh sb="119" eb="120">
      <t>カコ</t>
    </rPh>
    <phoneticPr fontId="1"/>
  </si>
  <si>
    <t>この呪文により、Ashen Angelは、この世で指揮官を殺してその魂を冥界の王へ持ち帰ることを見込んで召喚されます。Ashen Angelは、魔術師の指定した州に現れます。指揮官がAshen Angelに相応しい標的を見なされる確率は50%です。もし相応しい指揮官が見つからなければ、Angelは魔術師の下へ戻り、代わりに彼を殺します。Horror Markを受けている指揮官は、Angelに選ばれる危険性が高まります。</t>
    <rPh sb="2" eb="4">
      <t>ジュモン</t>
    </rPh>
    <rPh sb="23" eb="24">
      <t>ヨ</t>
    </rPh>
    <rPh sb="25" eb="28">
      <t>シキカン</t>
    </rPh>
    <rPh sb="29" eb="30">
      <t>コロ</t>
    </rPh>
    <rPh sb="34" eb="35">
      <t>タマシイ</t>
    </rPh>
    <rPh sb="36" eb="38">
      <t>メイカイ</t>
    </rPh>
    <rPh sb="39" eb="40">
      <t>オウ</t>
    </rPh>
    <rPh sb="41" eb="42">
      <t>モ</t>
    </rPh>
    <rPh sb="43" eb="44">
      <t>カエ</t>
    </rPh>
    <rPh sb="48" eb="50">
      <t>ミコ</t>
    </rPh>
    <rPh sb="52" eb="54">
      <t>ショウカン</t>
    </rPh>
    <rPh sb="72" eb="75">
      <t>マジュツシ</t>
    </rPh>
    <rPh sb="76" eb="78">
      <t>シテイ</t>
    </rPh>
    <rPh sb="80" eb="81">
      <t>シュウ</t>
    </rPh>
    <rPh sb="82" eb="83">
      <t>アラワ</t>
    </rPh>
    <rPh sb="87" eb="90">
      <t>シキカン</t>
    </rPh>
    <rPh sb="103" eb="105">
      <t>フサワ</t>
    </rPh>
    <rPh sb="107" eb="109">
      <t>ヒョウテキ</t>
    </rPh>
    <rPh sb="110" eb="111">
      <t>ミ</t>
    </rPh>
    <rPh sb="115" eb="117">
      <t>カクリツ</t>
    </rPh>
    <rPh sb="126" eb="128">
      <t>フサワ</t>
    </rPh>
    <rPh sb="130" eb="133">
      <t>シキカン</t>
    </rPh>
    <rPh sb="134" eb="135">
      <t>ミ</t>
    </rPh>
    <rPh sb="149" eb="152">
      <t>マジュツシ</t>
    </rPh>
    <rPh sb="153" eb="154">
      <t>モト</t>
    </rPh>
    <rPh sb="155" eb="156">
      <t>モド</t>
    </rPh>
    <rPh sb="158" eb="159">
      <t>カ</t>
    </rPh>
    <rPh sb="162" eb="163">
      <t>カレ</t>
    </rPh>
    <rPh sb="164" eb="165">
      <t>コロ</t>
    </rPh>
    <rPh sb="181" eb="182">
      <t>ウ</t>
    </rPh>
    <rPh sb="186" eb="189">
      <t>シキカン</t>
    </rPh>
    <rPh sb="197" eb="198">
      <t>エラ</t>
    </rPh>
    <rPh sb="201" eb="204">
      <t>キケンセイ</t>
    </rPh>
    <rPh sb="205" eb="206">
      <t>タカ</t>
    </rPh>
    <phoneticPr fontId="1"/>
  </si>
  <si>
    <t>この強力な呪附は、世界中のものにとっての祝福です。病、老齢、苦難、苦痛の全ては、その本質の一部を吸収されます。全ての悪しき力は吸引され、Well of Miseryへと凝縮されて、術者に多大な死の魔法の宝石の収入を与えます。毎月21個の死の宝石が生成されます。また、世界中の州で税収が少し増加します。この呪文は、誰かがそれを解呪するか、術者が死ぬまで持続します。</t>
    <rPh sb="2" eb="4">
      <t>キョウリョク</t>
    </rPh>
    <rPh sb="5" eb="6">
      <t>ジュ</t>
    </rPh>
    <rPh sb="6" eb="7">
      <t>フ</t>
    </rPh>
    <rPh sb="9" eb="11">
      <t>セカイ</t>
    </rPh>
    <rPh sb="11" eb="12">
      <t>ジュウ</t>
    </rPh>
    <rPh sb="20" eb="22">
      <t>シュクフク</t>
    </rPh>
    <rPh sb="25" eb="26">
      <t>ヤマイ</t>
    </rPh>
    <rPh sb="27" eb="29">
      <t>ロウレイ</t>
    </rPh>
    <rPh sb="30" eb="32">
      <t>クナン</t>
    </rPh>
    <rPh sb="33" eb="35">
      <t>クツウ</t>
    </rPh>
    <rPh sb="36" eb="37">
      <t>スベ</t>
    </rPh>
    <rPh sb="42" eb="44">
      <t>ホンシツ</t>
    </rPh>
    <rPh sb="45" eb="47">
      <t>イチブ</t>
    </rPh>
    <rPh sb="48" eb="50">
      <t>キュウシュウ</t>
    </rPh>
    <rPh sb="55" eb="56">
      <t>スベ</t>
    </rPh>
    <rPh sb="58" eb="59">
      <t>ア</t>
    </rPh>
    <rPh sb="61" eb="62">
      <t>チカラ</t>
    </rPh>
    <rPh sb="63" eb="65">
      <t>キュウイン</t>
    </rPh>
    <rPh sb="84" eb="86">
      <t>ギョウシュク</t>
    </rPh>
    <rPh sb="90" eb="91">
      <t>ジュツ</t>
    </rPh>
    <rPh sb="91" eb="92">
      <t>シャ</t>
    </rPh>
    <rPh sb="93" eb="95">
      <t>タダイ</t>
    </rPh>
    <rPh sb="96" eb="97">
      <t>シ</t>
    </rPh>
    <rPh sb="98" eb="100">
      <t>マホウ</t>
    </rPh>
    <rPh sb="101" eb="103">
      <t>ホウセキ</t>
    </rPh>
    <rPh sb="104" eb="106">
      <t>シュウニュウ</t>
    </rPh>
    <rPh sb="107" eb="108">
      <t>アタ</t>
    </rPh>
    <rPh sb="112" eb="114">
      <t>マイツキ</t>
    </rPh>
    <rPh sb="116" eb="117">
      <t>コ</t>
    </rPh>
    <rPh sb="118" eb="119">
      <t>シ</t>
    </rPh>
    <rPh sb="120" eb="122">
      <t>ホウセキ</t>
    </rPh>
    <rPh sb="123" eb="125">
      <t>セイセイ</t>
    </rPh>
    <rPh sb="133" eb="135">
      <t>セカイ</t>
    </rPh>
    <rPh sb="135" eb="136">
      <t>ジュウ</t>
    </rPh>
    <rPh sb="137" eb="138">
      <t>シュウ</t>
    </rPh>
    <rPh sb="139" eb="141">
      <t>ゼイシュウ</t>
    </rPh>
    <rPh sb="142" eb="143">
      <t>スコ</t>
    </rPh>
    <rPh sb="144" eb="146">
      <t>ゾウカ</t>
    </rPh>
    <rPh sb="152" eb="154">
      <t>ジュモン</t>
    </rPh>
    <rPh sb="156" eb="157">
      <t>ダレ</t>
    </rPh>
    <rPh sb="162" eb="164">
      <t>カイジュ</t>
    </rPh>
    <rPh sb="168" eb="169">
      <t>ジュツ</t>
    </rPh>
    <rPh sb="169" eb="170">
      <t>シャ</t>
    </rPh>
    <rPh sb="171" eb="172">
      <t>シ</t>
    </rPh>
    <rPh sb="175" eb="177">
      <t>ジゾク</t>
    </rPh>
    <phoneticPr fontId="1"/>
  </si>
  <si>
    <t>術者は火そのものの超自然的力に呼びかけ、Anthrax、King of Banefiresを召喚します。かつてAnthraxは、King of Elemental Fireの一体で、Catharsisとして知られていました。彼はその後堕落し、その過程で自らに新たな名前と称号を与えました。この王は火と死の魔法の達人で、破滅の炎の病的な緑の輝きに囲まれています。</t>
    <rPh sb="87" eb="89">
      <t>イッタイ</t>
    </rPh>
    <rPh sb="103" eb="104">
      <t>シ</t>
    </rPh>
    <rPh sb="112" eb="113">
      <t>カレ</t>
    </rPh>
    <rPh sb="116" eb="117">
      <t>ゴ</t>
    </rPh>
    <rPh sb="117" eb="119">
      <t>ダラク</t>
    </rPh>
    <rPh sb="123" eb="125">
      <t>カテイ</t>
    </rPh>
    <rPh sb="126" eb="127">
      <t>ミズカ</t>
    </rPh>
    <rPh sb="129" eb="130">
      <t>アラ</t>
    </rPh>
    <rPh sb="132" eb="134">
      <t>ナマエ</t>
    </rPh>
    <rPh sb="135" eb="137">
      <t>ショウゴウ</t>
    </rPh>
    <rPh sb="138" eb="139">
      <t>アタ</t>
    </rPh>
    <rPh sb="146" eb="147">
      <t>オウ</t>
    </rPh>
    <rPh sb="148" eb="149">
      <t>ヒ</t>
    </rPh>
    <rPh sb="150" eb="151">
      <t>シ</t>
    </rPh>
    <rPh sb="152" eb="154">
      <t>マホウ</t>
    </rPh>
    <rPh sb="155" eb="157">
      <t>タツジン</t>
    </rPh>
    <rPh sb="159" eb="161">
      <t>ハメツ</t>
    </rPh>
    <rPh sb="162" eb="163">
      <t>ホノオ</t>
    </rPh>
    <rPh sb="164" eb="166">
      <t>ビョウテキ</t>
    </rPh>
    <rPh sb="167" eb="168">
      <t>ミドリ</t>
    </rPh>
    <rPh sb="169" eb="170">
      <t>カガヤ</t>
    </rPh>
    <rPh sb="172" eb="173">
      <t>カコ</t>
    </rPh>
    <phoneticPr fontId="1"/>
  </si>
  <si>
    <t>死の魔術師は、古き不浄なる儀式を用い、かつて前の全能者によってVoidへと追放された恐るべき存在、Eater of the Deadを呼び出します。</t>
    <rPh sb="0" eb="1">
      <t>シ</t>
    </rPh>
    <rPh sb="2" eb="5">
      <t>マジュツシ</t>
    </rPh>
    <rPh sb="7" eb="8">
      <t>フル</t>
    </rPh>
    <rPh sb="9" eb="11">
      <t>フジョウ</t>
    </rPh>
    <rPh sb="13" eb="15">
      <t>ギシキ</t>
    </rPh>
    <rPh sb="16" eb="17">
      <t>モチ</t>
    </rPh>
    <rPh sb="22" eb="23">
      <t>マエ</t>
    </rPh>
    <rPh sb="24" eb="26">
      <t>ゼンノウ</t>
    </rPh>
    <rPh sb="26" eb="27">
      <t>シャ</t>
    </rPh>
    <rPh sb="37" eb="39">
      <t>ツイホウ</t>
    </rPh>
    <rPh sb="42" eb="43">
      <t>オソ</t>
    </rPh>
    <rPh sb="46" eb="48">
      <t>ソンザイ</t>
    </rPh>
    <rPh sb="67" eb="68">
      <t>ヨ</t>
    </rPh>
    <rPh sb="69" eb="70">
      <t>ダ</t>
    </rPh>
    <phoneticPr fontId="1"/>
  </si>
  <si>
    <t>術者は全ての蛇の血族への統治権を獲得します。術者がDrake、Wyvern、Sea Serpentを召喚するたびに、一体ではなく三体の獣が呼びかけに応じます。</t>
    <rPh sb="0" eb="1">
      <t>ジュツ</t>
    </rPh>
    <rPh sb="1" eb="2">
      <t>シャ</t>
    </rPh>
    <rPh sb="3" eb="4">
      <t>スベ</t>
    </rPh>
    <rPh sb="6" eb="7">
      <t>ヘビ</t>
    </rPh>
    <rPh sb="8" eb="10">
      <t>ケツゾク</t>
    </rPh>
    <rPh sb="12" eb="15">
      <t>トウチケン</t>
    </rPh>
    <rPh sb="16" eb="18">
      <t>カクトク</t>
    </rPh>
    <rPh sb="22" eb="23">
      <t>ジュツ</t>
    </rPh>
    <rPh sb="23" eb="24">
      <t>シャ</t>
    </rPh>
    <rPh sb="50" eb="52">
      <t>ショウカン</t>
    </rPh>
    <rPh sb="58" eb="60">
      <t>イッタイ</t>
    </rPh>
    <rPh sb="64" eb="66">
      <t>サンタイ</t>
    </rPh>
    <rPh sb="67" eb="68">
      <t>ケモノ</t>
    </rPh>
    <rPh sb="69" eb="70">
      <t>ヨ</t>
    </rPh>
    <rPh sb="74" eb="75">
      <t>オウ</t>
    </rPh>
    <phoneticPr fontId="1"/>
  </si>
  <si>
    <t>蔓と根が地面から生え、到達できる範囲の敵全てを捕縛します。犠牲者が強力であるほど、蔓はより早く破壊され、また州が肥沃であるほどに、蔓はより強靭になります。</t>
    <rPh sb="0" eb="1">
      <t>ツル</t>
    </rPh>
    <rPh sb="2" eb="3">
      <t>ネ</t>
    </rPh>
    <rPh sb="4" eb="6">
      <t>ジメン</t>
    </rPh>
    <rPh sb="8" eb="9">
      <t>ハ</t>
    </rPh>
    <rPh sb="11" eb="13">
      <t>トウタツ</t>
    </rPh>
    <rPh sb="16" eb="18">
      <t>ハンイ</t>
    </rPh>
    <rPh sb="19" eb="20">
      <t>テキ</t>
    </rPh>
    <rPh sb="20" eb="21">
      <t>スベ</t>
    </rPh>
    <rPh sb="23" eb="25">
      <t>ホバク</t>
    </rPh>
    <phoneticPr fontId="1"/>
  </si>
  <si>
    <t>術者はFaery Queenを召喚し、彼女を騙して隷属させます。この女王にはSpriteの廷臣が同行しており、必要ならさらに召喚することができます。Faery Queenは緑と風の魔法に長けており、また幻術の達人です。彼女は限定的な癒しの力を持ちます。</t>
    <rPh sb="0" eb="1">
      <t>ジュツ</t>
    </rPh>
    <rPh sb="1" eb="2">
      <t>シャ</t>
    </rPh>
    <rPh sb="15" eb="17">
      <t>ショウカン</t>
    </rPh>
    <rPh sb="19" eb="21">
      <t>カノジョ</t>
    </rPh>
    <rPh sb="22" eb="23">
      <t>ダマ</t>
    </rPh>
    <rPh sb="25" eb="27">
      <t>レイゾク</t>
    </rPh>
    <rPh sb="34" eb="36">
      <t>ジョオウ</t>
    </rPh>
    <rPh sb="45" eb="47">
      <t>テイシン</t>
    </rPh>
    <rPh sb="48" eb="50">
      <t>ドウコウ</t>
    </rPh>
    <rPh sb="55" eb="57">
      <t>ヒツヨウ</t>
    </rPh>
    <rPh sb="62" eb="64">
      <t>ショウカン</t>
    </rPh>
    <rPh sb="86" eb="87">
      <t>ミドリ</t>
    </rPh>
    <rPh sb="88" eb="89">
      <t>カゼ</t>
    </rPh>
    <rPh sb="90" eb="92">
      <t>マホウ</t>
    </rPh>
    <rPh sb="93" eb="94">
      <t>タ</t>
    </rPh>
    <rPh sb="101" eb="103">
      <t>ゲンジュツ</t>
    </rPh>
    <rPh sb="104" eb="106">
      <t>タツジン</t>
    </rPh>
    <rPh sb="109" eb="111">
      <t>カノジョ</t>
    </rPh>
    <rPh sb="112" eb="115">
      <t>ゲンテイテキ</t>
    </rPh>
    <rPh sb="116" eb="117">
      <t>イヤ</t>
    </rPh>
    <rPh sb="119" eb="120">
      <t>チカラ</t>
    </rPh>
    <rPh sb="121" eb="122">
      <t>モ</t>
    </rPh>
    <phoneticPr fontId="1"/>
  </si>
  <si>
    <t>術者はErinyesを世界に解き放ちます。Erinyesは、三体の恐ろしい復讐の精霊で、穢れ無き女性を殺したものを罰します。かつて彼女らは血魔法の禁止を支持しましたが、その後、彼女らは元居た闇へと戻りました。彼女らは時にEumenides、情け深き者たちと呼ばれますが、その真の名は殺戮への復讐者、恨み持つ怒り、そして容赦なき者です。彼女らは、世界からそれらの悪人が居なくなるまで、殺人鬼や血の魔術師を狩り立てます。罪人たちは姉妹たちの恐ろしい吠え声を聞き、姉妹たちによって発見されて陰惨に殺害されるまで、狂気に襲われます。情け深き者たちは、この呪附が解呪されるか、三体全てが殺されるまで世界に残ります。</t>
    <rPh sb="0" eb="1">
      <t>ジュツ</t>
    </rPh>
    <rPh sb="1" eb="2">
      <t>シャ</t>
    </rPh>
    <rPh sb="11" eb="13">
      <t>セカイ</t>
    </rPh>
    <rPh sb="14" eb="15">
      <t>ト</t>
    </rPh>
    <rPh sb="16" eb="17">
      <t>ハナ</t>
    </rPh>
    <rPh sb="30" eb="32">
      <t>サンタイ</t>
    </rPh>
    <rPh sb="33" eb="34">
      <t>オソ</t>
    </rPh>
    <rPh sb="37" eb="39">
      <t>フクシュウ</t>
    </rPh>
    <rPh sb="40" eb="42">
      <t>セイレイ</t>
    </rPh>
    <rPh sb="44" eb="45">
      <t>ケガ</t>
    </rPh>
    <rPh sb="46" eb="47">
      <t>ナ</t>
    </rPh>
    <rPh sb="48" eb="50">
      <t>ジョセイ</t>
    </rPh>
    <rPh sb="51" eb="52">
      <t>コロ</t>
    </rPh>
    <rPh sb="57" eb="58">
      <t>バッ</t>
    </rPh>
    <rPh sb="65" eb="67">
      <t>カノジョ</t>
    </rPh>
    <rPh sb="69" eb="70">
      <t>ケツ</t>
    </rPh>
    <rPh sb="70" eb="72">
      <t>マホウ</t>
    </rPh>
    <rPh sb="73" eb="75">
      <t>キンシ</t>
    </rPh>
    <rPh sb="76" eb="78">
      <t>シジ</t>
    </rPh>
    <rPh sb="86" eb="87">
      <t>ゴ</t>
    </rPh>
    <rPh sb="88" eb="90">
      <t>カノジョ</t>
    </rPh>
    <rPh sb="92" eb="93">
      <t>モト</t>
    </rPh>
    <rPh sb="93" eb="94">
      <t>イ</t>
    </rPh>
    <rPh sb="95" eb="96">
      <t>ヤミ</t>
    </rPh>
    <rPh sb="98" eb="99">
      <t>モド</t>
    </rPh>
    <rPh sb="104" eb="106">
      <t>カノジョ</t>
    </rPh>
    <rPh sb="108" eb="109">
      <t>トキ</t>
    </rPh>
    <rPh sb="120" eb="121">
      <t>ナサ</t>
    </rPh>
    <rPh sb="122" eb="123">
      <t>ブカ</t>
    </rPh>
    <rPh sb="124" eb="125">
      <t>モノ</t>
    </rPh>
    <rPh sb="128" eb="129">
      <t>ヨ</t>
    </rPh>
    <rPh sb="137" eb="138">
      <t>シン</t>
    </rPh>
    <rPh sb="139" eb="140">
      <t>ナ</t>
    </rPh>
    <rPh sb="141" eb="143">
      <t>サツリク</t>
    </rPh>
    <rPh sb="145" eb="147">
      <t>フクシュウ</t>
    </rPh>
    <rPh sb="147" eb="148">
      <t>シャ</t>
    </rPh>
    <rPh sb="149" eb="150">
      <t>ウラ</t>
    </rPh>
    <rPh sb="151" eb="152">
      <t>モ</t>
    </rPh>
    <rPh sb="153" eb="154">
      <t>イカ</t>
    </rPh>
    <rPh sb="159" eb="161">
      <t>ヨウシャ</t>
    </rPh>
    <rPh sb="163" eb="164">
      <t>モノ</t>
    </rPh>
    <rPh sb="167" eb="169">
      <t>カノジョ</t>
    </rPh>
    <rPh sb="172" eb="174">
      <t>セカイ</t>
    </rPh>
    <rPh sb="180" eb="182">
      <t>アクニン</t>
    </rPh>
    <rPh sb="183" eb="184">
      <t>イ</t>
    </rPh>
    <rPh sb="191" eb="194">
      <t>サツジンキ</t>
    </rPh>
    <rPh sb="195" eb="196">
      <t>ケツ</t>
    </rPh>
    <rPh sb="197" eb="200">
      <t>マジュツシ</t>
    </rPh>
    <rPh sb="201" eb="202">
      <t>カ</t>
    </rPh>
    <rPh sb="203" eb="204">
      <t>タ</t>
    </rPh>
    <rPh sb="208" eb="210">
      <t>ザイニン</t>
    </rPh>
    <rPh sb="213" eb="215">
      <t>シマイ</t>
    </rPh>
    <rPh sb="218" eb="219">
      <t>オソ</t>
    </rPh>
    <rPh sb="222" eb="223">
      <t>ホ</t>
    </rPh>
    <rPh sb="224" eb="225">
      <t>ゴエ</t>
    </rPh>
    <rPh sb="226" eb="227">
      <t>キ</t>
    </rPh>
    <rPh sb="229" eb="231">
      <t>シマイ</t>
    </rPh>
    <rPh sb="237" eb="239">
      <t>ハッケン</t>
    </rPh>
    <rPh sb="242" eb="244">
      <t>インサン</t>
    </rPh>
    <rPh sb="245" eb="247">
      <t>サツガイ</t>
    </rPh>
    <rPh sb="253" eb="255">
      <t>キョウキ</t>
    </rPh>
    <rPh sb="256" eb="257">
      <t>オソ</t>
    </rPh>
    <rPh sb="262" eb="263">
      <t>ナサ</t>
    </rPh>
    <rPh sb="264" eb="265">
      <t>ブカ</t>
    </rPh>
    <rPh sb="266" eb="267">
      <t>モノ</t>
    </rPh>
    <rPh sb="273" eb="274">
      <t>ジュ</t>
    </rPh>
    <rPh sb="274" eb="275">
      <t>フ</t>
    </rPh>
    <rPh sb="276" eb="278">
      <t>カイジュ</t>
    </rPh>
    <rPh sb="283" eb="285">
      <t>サンタイ</t>
    </rPh>
    <rPh sb="285" eb="286">
      <t>スベ</t>
    </rPh>
    <rPh sb="288" eb="289">
      <t>コロ</t>
    </rPh>
    <rPh sb="294" eb="296">
      <t>セカイ</t>
    </rPh>
    <rPh sb="297" eb="298">
      <t>ノコ</t>
    </rPh>
    <phoneticPr fontId="1"/>
  </si>
  <si>
    <t>この儀式は、世界のどこからでも見ることができるほどに大きな虹を作ります。魔術師は虹を好きなところに導くことができ、それによって、虹の根本で大量の金を容易に見つけ出すことができます。虹が出ている間、術者の州全てで幸運が増加します。州の運が正の側であれば、虹の幸運はその州を敵対的な呪文から保護します。州がより強い運を持つほどに、敵対的な呪文が失敗する確率も向上します。</t>
    <rPh sb="2" eb="4">
      <t>ギシキ</t>
    </rPh>
    <rPh sb="6" eb="8">
      <t>セカイ</t>
    </rPh>
    <rPh sb="15" eb="16">
      <t>ミ</t>
    </rPh>
    <rPh sb="26" eb="27">
      <t>オオ</t>
    </rPh>
    <rPh sb="29" eb="30">
      <t>ニジ</t>
    </rPh>
    <rPh sb="31" eb="32">
      <t>ツク</t>
    </rPh>
    <rPh sb="36" eb="39">
      <t>マジュツシ</t>
    </rPh>
    <rPh sb="40" eb="41">
      <t>ニジ</t>
    </rPh>
    <rPh sb="42" eb="43">
      <t>ス</t>
    </rPh>
    <rPh sb="49" eb="50">
      <t>ミチビ</t>
    </rPh>
    <rPh sb="64" eb="65">
      <t>ニジ</t>
    </rPh>
    <rPh sb="66" eb="68">
      <t>ネモト</t>
    </rPh>
    <rPh sb="69" eb="71">
      <t>タイリョウ</t>
    </rPh>
    <rPh sb="72" eb="73">
      <t>カネ</t>
    </rPh>
    <rPh sb="74" eb="76">
      <t>ヨウイ</t>
    </rPh>
    <rPh sb="77" eb="78">
      <t>ミ</t>
    </rPh>
    <rPh sb="80" eb="81">
      <t>ダ</t>
    </rPh>
    <rPh sb="90" eb="91">
      <t>ニジ</t>
    </rPh>
    <rPh sb="92" eb="93">
      <t>デ</t>
    </rPh>
    <rPh sb="96" eb="97">
      <t>アイダ</t>
    </rPh>
    <rPh sb="98" eb="99">
      <t>ジュツ</t>
    </rPh>
    <rPh sb="99" eb="100">
      <t>シャ</t>
    </rPh>
    <rPh sb="101" eb="102">
      <t>シュウ</t>
    </rPh>
    <rPh sb="102" eb="103">
      <t>スベ</t>
    </rPh>
    <rPh sb="105" eb="107">
      <t>コウウン</t>
    </rPh>
    <rPh sb="108" eb="110">
      <t>ゾウカ</t>
    </rPh>
    <rPh sb="114" eb="115">
      <t>シュウ</t>
    </rPh>
    <rPh sb="116" eb="117">
      <t>ウン</t>
    </rPh>
    <rPh sb="118" eb="119">
      <t>セイ</t>
    </rPh>
    <rPh sb="120" eb="121">
      <t>ガワ</t>
    </rPh>
    <rPh sb="126" eb="127">
      <t>ニジ</t>
    </rPh>
    <rPh sb="128" eb="130">
      <t>コウウン</t>
    </rPh>
    <rPh sb="133" eb="134">
      <t>シュウ</t>
    </rPh>
    <rPh sb="135" eb="138">
      <t>テキタイテキ</t>
    </rPh>
    <rPh sb="139" eb="141">
      <t>ジュモン</t>
    </rPh>
    <rPh sb="143" eb="145">
      <t>ホゴ</t>
    </rPh>
    <rPh sb="149" eb="150">
      <t>シュウ</t>
    </rPh>
    <rPh sb="153" eb="154">
      <t>ツヨ</t>
    </rPh>
    <rPh sb="155" eb="156">
      <t>ウン</t>
    </rPh>
    <rPh sb="157" eb="158">
      <t>モ</t>
    </rPh>
    <rPh sb="163" eb="166">
      <t>テキタイテキ</t>
    </rPh>
    <rPh sb="167" eb="169">
      <t>ジュモン</t>
    </rPh>
    <rPh sb="170" eb="172">
      <t>シッパイ</t>
    </rPh>
    <rPh sb="174" eb="176">
      <t>カクリツ</t>
    </rPh>
    <rPh sb="177" eb="179">
      <t>コウジョウ</t>
    </rPh>
    <phoneticPr fontId="1"/>
  </si>
  <si>
    <t>最も恐ろしい沼地の、最も深いところには、足を踏み入れるもの全てを飲み込む何かが存在します。それはAncient Presenceとして知られています。それは極めて古い存在で、それが丸呑みにした犠牲者を取り込むことで成長します。いかなる英雄であれAncient Presenceに立ち向かうことはできず、それは近付いたもの全てを飲み込んで取り込み、それにより強力になるのみです。Ancient Presenceを呼ぶための儀式は、大きな沼地でのみ行うことができます。</t>
    <rPh sb="0" eb="1">
      <t>モット</t>
    </rPh>
    <rPh sb="2" eb="3">
      <t>オソ</t>
    </rPh>
    <rPh sb="6" eb="8">
      <t>ヌマチ</t>
    </rPh>
    <rPh sb="10" eb="11">
      <t>モット</t>
    </rPh>
    <rPh sb="12" eb="13">
      <t>フカ</t>
    </rPh>
    <rPh sb="20" eb="21">
      <t>アシ</t>
    </rPh>
    <rPh sb="22" eb="23">
      <t>フ</t>
    </rPh>
    <rPh sb="24" eb="25">
      <t>イ</t>
    </rPh>
    <rPh sb="29" eb="30">
      <t>スベ</t>
    </rPh>
    <rPh sb="32" eb="33">
      <t>ノ</t>
    </rPh>
    <rPh sb="34" eb="35">
      <t>コ</t>
    </rPh>
    <rPh sb="36" eb="37">
      <t>ナニ</t>
    </rPh>
    <rPh sb="39" eb="41">
      <t>ソンザイ</t>
    </rPh>
    <rPh sb="67" eb="68">
      <t>シ</t>
    </rPh>
    <rPh sb="78" eb="79">
      <t>キワ</t>
    </rPh>
    <rPh sb="81" eb="82">
      <t>フル</t>
    </rPh>
    <rPh sb="83" eb="85">
      <t>ソンザイ</t>
    </rPh>
    <rPh sb="90" eb="92">
      <t>マルノ</t>
    </rPh>
    <rPh sb="96" eb="99">
      <t>ギセイシャ</t>
    </rPh>
    <rPh sb="100" eb="101">
      <t>ト</t>
    </rPh>
    <rPh sb="102" eb="103">
      <t>コ</t>
    </rPh>
    <rPh sb="107" eb="109">
      <t>セイチョウ</t>
    </rPh>
    <rPh sb="117" eb="119">
      <t>エイユウ</t>
    </rPh>
    <rPh sb="139" eb="140">
      <t>タ</t>
    </rPh>
    <rPh sb="141" eb="142">
      <t>ム</t>
    </rPh>
    <rPh sb="154" eb="156">
      <t>チカヅ</t>
    </rPh>
    <rPh sb="160" eb="161">
      <t>スベ</t>
    </rPh>
    <rPh sb="163" eb="164">
      <t>ノ</t>
    </rPh>
    <rPh sb="165" eb="166">
      <t>コ</t>
    </rPh>
    <rPh sb="168" eb="169">
      <t>ト</t>
    </rPh>
    <rPh sb="170" eb="171">
      <t>コ</t>
    </rPh>
    <rPh sb="178" eb="180">
      <t>キョウリョク</t>
    </rPh>
    <rPh sb="205" eb="206">
      <t>ヨ</t>
    </rPh>
    <rPh sb="210" eb="212">
      <t>ギシキ</t>
    </rPh>
    <rPh sb="214" eb="215">
      <t>オオ</t>
    </rPh>
    <rPh sb="217" eb="219">
      <t>ヌマチ</t>
    </rPh>
    <rPh sb="222" eb="223">
      <t>オコナ</t>
    </rPh>
    <phoneticPr fontId="1"/>
  </si>
  <si>
    <t>術者は下層次元からAbominationを召喚します。この獣は巨大で、目にするだけでも恐ろしく、その凝視によって弱い存在の精神を引き裂くことができます。</t>
    <rPh sb="0" eb="1">
      <t>ジュツ</t>
    </rPh>
    <rPh sb="1" eb="2">
      <t>シャ</t>
    </rPh>
    <rPh sb="3" eb="5">
      <t>カソウ</t>
    </rPh>
    <rPh sb="5" eb="7">
      <t>ジゲン</t>
    </rPh>
    <rPh sb="21" eb="23">
      <t>ショウカン</t>
    </rPh>
    <rPh sb="29" eb="30">
      <t>ケモノ</t>
    </rPh>
    <rPh sb="31" eb="33">
      <t>キョダイ</t>
    </rPh>
    <rPh sb="35" eb="36">
      <t>メ</t>
    </rPh>
    <rPh sb="43" eb="44">
      <t>オソ</t>
    </rPh>
    <rPh sb="50" eb="52">
      <t>ギョウシ</t>
    </rPh>
    <rPh sb="56" eb="57">
      <t>ヨワ</t>
    </rPh>
    <rPh sb="58" eb="60">
      <t>ソンザイ</t>
    </rPh>
    <rPh sb="61" eb="63">
      <t>セイシン</t>
    </rPh>
    <rPh sb="64" eb="65">
      <t>ヒ</t>
    </rPh>
    <rPh sb="66" eb="67">
      <t>サ</t>
    </rPh>
    <phoneticPr fontId="1"/>
  </si>
  <si>
    <t>この呪文は、冥界からWraith Lord率いる33体のLongdead Horsemanを召喚します。この騎兵隊は術者の選んだ州を散々に荒らしますが、それを除けば召喚者の制御下にはありません。</t>
    <rPh sb="2" eb="4">
      <t>ジュモン</t>
    </rPh>
    <rPh sb="6" eb="8">
      <t>メイカイ</t>
    </rPh>
    <rPh sb="21" eb="22">
      <t>ヒキ</t>
    </rPh>
    <rPh sb="26" eb="27">
      <t>タイ</t>
    </rPh>
    <rPh sb="46" eb="48">
      <t>ショウカン</t>
    </rPh>
    <rPh sb="54" eb="57">
      <t>キヘイタイ</t>
    </rPh>
    <rPh sb="58" eb="59">
      <t>ジュツ</t>
    </rPh>
    <rPh sb="59" eb="60">
      <t>シャ</t>
    </rPh>
    <rPh sb="61" eb="62">
      <t>エラ</t>
    </rPh>
    <rPh sb="64" eb="65">
      <t>シュウ</t>
    </rPh>
    <rPh sb="66" eb="68">
      <t>サンザン</t>
    </rPh>
    <rPh sb="69" eb="70">
      <t>ア</t>
    </rPh>
    <rPh sb="79" eb="80">
      <t>ノゾ</t>
    </rPh>
    <rPh sb="82" eb="84">
      <t>ショウカン</t>
    </rPh>
    <rPh sb="84" eb="85">
      <t>シャ</t>
    </rPh>
    <rPh sb="86" eb="89">
      <t>セイギョカ</t>
    </rPh>
    <phoneticPr fontId="1"/>
  </si>
  <si>
    <t>降霊術士は、冥界から20体のWightを召喚し、彼に仕えさせます。Wightは、Bane Bladeと重鎧で武装した、強力なアンデッドの戦士です。</t>
    <rPh sb="0" eb="2">
      <t>コウレイ</t>
    </rPh>
    <rPh sb="2" eb="3">
      <t>ジュツ</t>
    </rPh>
    <rPh sb="3" eb="4">
      <t>シ</t>
    </rPh>
    <rPh sb="6" eb="8">
      <t>メイカイ</t>
    </rPh>
    <rPh sb="12" eb="13">
      <t>タイ</t>
    </rPh>
    <rPh sb="20" eb="22">
      <t>ショウカン</t>
    </rPh>
    <rPh sb="24" eb="25">
      <t>カレ</t>
    </rPh>
    <rPh sb="26" eb="27">
      <t>ツカ</t>
    </rPh>
    <rPh sb="51" eb="52">
      <t>ジュウ</t>
    </rPh>
    <rPh sb="52" eb="53">
      <t>ヨロイ</t>
    </rPh>
    <rPh sb="54" eb="56">
      <t>ブソウ</t>
    </rPh>
    <rPh sb="59" eb="61">
      <t>キョウリョク</t>
    </rPh>
    <rPh sb="68" eb="70">
      <t>センシ</t>
    </rPh>
    <phoneticPr fontId="1"/>
  </si>
  <si>
    <t>術者はTartarusへの門を開き、かの恐るべき地に幽閉された、死せる巨神か怪物を解放します。これらの巨神たちは太古の神々でしたが、遥か昔に打ち破られ、Tartarusへと幽閉されました。死せる巨神はかつて途方もない力を持っていましたが、絶え間なき苦痛の領域への幽閉は、太古の神の精神を破壊してしまったかもしれません。</t>
    <rPh sb="0" eb="1">
      <t>ジュツ</t>
    </rPh>
    <rPh sb="1" eb="2">
      <t>シャ</t>
    </rPh>
    <rPh sb="13" eb="14">
      <t>モン</t>
    </rPh>
    <rPh sb="15" eb="16">
      <t>ヒラ</t>
    </rPh>
    <rPh sb="20" eb="21">
      <t>オソ</t>
    </rPh>
    <rPh sb="24" eb="25">
      <t>チ</t>
    </rPh>
    <rPh sb="26" eb="28">
      <t>ユウヘイ</t>
    </rPh>
    <rPh sb="32" eb="33">
      <t>シ</t>
    </rPh>
    <rPh sb="35" eb="37">
      <t>キョシン</t>
    </rPh>
    <rPh sb="38" eb="40">
      <t>カイブツ</t>
    </rPh>
    <rPh sb="41" eb="43">
      <t>カイホウ</t>
    </rPh>
    <rPh sb="51" eb="53">
      <t>キョシン</t>
    </rPh>
    <rPh sb="56" eb="58">
      <t>タイコ</t>
    </rPh>
    <rPh sb="59" eb="61">
      <t>カミガミ</t>
    </rPh>
    <rPh sb="66" eb="67">
      <t>ハル</t>
    </rPh>
    <rPh sb="68" eb="69">
      <t>ムカシ</t>
    </rPh>
    <rPh sb="70" eb="71">
      <t>ウ</t>
    </rPh>
    <rPh sb="72" eb="73">
      <t>ヤブ</t>
    </rPh>
    <rPh sb="86" eb="88">
      <t>ユウヘイ</t>
    </rPh>
    <rPh sb="94" eb="95">
      <t>シ</t>
    </rPh>
    <rPh sb="97" eb="99">
      <t>キョシン</t>
    </rPh>
    <rPh sb="103" eb="105">
      <t>トホウ</t>
    </rPh>
    <rPh sb="108" eb="109">
      <t>チカラ</t>
    </rPh>
    <rPh sb="110" eb="111">
      <t>モ</t>
    </rPh>
    <rPh sb="119" eb="120">
      <t>タ</t>
    </rPh>
    <rPh sb="121" eb="122">
      <t>マ</t>
    </rPh>
    <rPh sb="124" eb="126">
      <t>クツウ</t>
    </rPh>
    <rPh sb="127" eb="129">
      <t>リョウイキ</t>
    </rPh>
    <rPh sb="131" eb="133">
      <t>ユウヘイ</t>
    </rPh>
    <rPh sb="135" eb="137">
      <t>タイコ</t>
    </rPh>
    <rPh sb="138" eb="139">
      <t>カミ</t>
    </rPh>
    <rPh sb="140" eb="142">
      <t>セイシン</t>
    </rPh>
    <rPh sb="143" eb="145">
      <t>ハカイ</t>
    </rPh>
    <phoneticPr fontId="1"/>
  </si>
  <si>
    <t>術者は太古の眠れる竜を目覚めさせます。</t>
    <rPh sb="0" eb="1">
      <t>ジュツ</t>
    </rPh>
    <rPh sb="1" eb="2">
      <t>シャ</t>
    </rPh>
    <rPh sb="3" eb="5">
      <t>タイコ</t>
    </rPh>
    <rPh sb="6" eb="7">
      <t>ネム</t>
    </rPh>
    <rPh sb="9" eb="10">
      <t>リュウ</t>
    </rPh>
    <rPh sb="11" eb="13">
      <t>メザ</t>
    </rPh>
    <phoneticPr fontId="1"/>
  </si>
  <si>
    <t>術者はWild Huntを世界に解き放ちます。この狩猟隊は、荒野やその住民を怒らせたものを探して森林地帯を徘徊する古代の荒野の神性、Lord of the Huntによって率いられます。狩猟隊が召集されると、Lordが殺されない限り、敵対する信仰の強力な聖職者たちは狩り立てられます。</t>
    <rPh sb="0" eb="1">
      <t>ジュツ</t>
    </rPh>
    <rPh sb="1" eb="2">
      <t>シャ</t>
    </rPh>
    <rPh sb="13" eb="15">
      <t>セカイ</t>
    </rPh>
    <rPh sb="16" eb="17">
      <t>ト</t>
    </rPh>
    <rPh sb="18" eb="19">
      <t>ハナ</t>
    </rPh>
    <rPh sb="25" eb="27">
      <t>シュリョウ</t>
    </rPh>
    <rPh sb="27" eb="28">
      <t>タイ</t>
    </rPh>
    <rPh sb="30" eb="32">
      <t>コウヤ</t>
    </rPh>
    <rPh sb="35" eb="37">
      <t>ジュウミン</t>
    </rPh>
    <rPh sb="38" eb="39">
      <t>オコ</t>
    </rPh>
    <rPh sb="45" eb="46">
      <t>サガ</t>
    </rPh>
    <rPh sb="48" eb="50">
      <t>シンリン</t>
    </rPh>
    <rPh sb="50" eb="52">
      <t>チタイ</t>
    </rPh>
    <rPh sb="53" eb="55">
      <t>ハイカイ</t>
    </rPh>
    <rPh sb="57" eb="59">
      <t>コダイ</t>
    </rPh>
    <rPh sb="60" eb="62">
      <t>コウヤ</t>
    </rPh>
    <rPh sb="63" eb="65">
      <t>シンセイ</t>
    </rPh>
    <rPh sb="86" eb="87">
      <t>ヒキ</t>
    </rPh>
    <rPh sb="93" eb="95">
      <t>シュリョウ</t>
    </rPh>
    <rPh sb="95" eb="96">
      <t>タイ</t>
    </rPh>
    <rPh sb="97" eb="99">
      <t>ショウシュウ</t>
    </rPh>
    <rPh sb="109" eb="110">
      <t>コロ</t>
    </rPh>
    <rPh sb="114" eb="115">
      <t>カギ</t>
    </rPh>
    <rPh sb="117" eb="119">
      <t>テキタイ</t>
    </rPh>
    <rPh sb="121" eb="123">
      <t>シンコウ</t>
    </rPh>
    <rPh sb="124" eb="126">
      <t>キョウリョク</t>
    </rPh>
    <rPh sb="127" eb="130">
      <t>セイショクシャ</t>
    </rPh>
    <rPh sb="133" eb="134">
      <t>カ</t>
    </rPh>
    <rPh sb="135" eb="136">
      <t>タ</t>
    </rPh>
    <phoneticPr fontId="1"/>
  </si>
  <si>
    <t>全ての森は、この呪附を制御している請求者への賛歌を囁き始めます。これは、偽りの請求者たちが信仰されている地へと支配力を拡散します。一度森が正しい支配圏に入ったならば、森は賛歌を囁くのではなく、攻撃を開始します。その州や、隣接する州に居る敵は、森の生物たちから攻撃を受けます。強い支配力や、高いGrowth天秤はこの攻撃の効果を高め、また荒地は森の生物からの攻撃を受けることはありません。この呪文は、誰かがそれを解呪するか、術者が死ぬまで持続します。</t>
    <rPh sb="0" eb="1">
      <t>スベ</t>
    </rPh>
    <rPh sb="3" eb="4">
      <t>モリ</t>
    </rPh>
    <rPh sb="8" eb="9">
      <t>ジュ</t>
    </rPh>
    <rPh sb="9" eb="10">
      <t>フ</t>
    </rPh>
    <rPh sb="11" eb="13">
      <t>セイギョ</t>
    </rPh>
    <rPh sb="17" eb="20">
      <t>セイキュウシャ</t>
    </rPh>
    <phoneticPr fontId="1"/>
  </si>
  <si>
    <t>落雷からの電流は、幾らかの人間の屍から成る肉体へと電導され、それを再び目覚めさせます。目覚めた屍は意志を持たず、その制作者に可能な限り従います。Lightning Rodを装備した魔術師は、追加で3体の屍を目覚めさせることができます。</t>
    <rPh sb="0" eb="2">
      <t>ラクライ</t>
    </rPh>
    <rPh sb="5" eb="7">
      <t>デンリュウ</t>
    </rPh>
    <rPh sb="9" eb="10">
      <t>イク</t>
    </rPh>
    <rPh sb="13" eb="15">
      <t>ニンゲン</t>
    </rPh>
    <rPh sb="16" eb="17">
      <t>シカバネ</t>
    </rPh>
    <rPh sb="19" eb="20">
      <t>ナ</t>
    </rPh>
    <rPh sb="21" eb="23">
      <t>ニクタイ</t>
    </rPh>
    <rPh sb="25" eb="27">
      <t>デンドウ</t>
    </rPh>
    <rPh sb="33" eb="34">
      <t>フタタ</t>
    </rPh>
    <rPh sb="35" eb="37">
      <t>メザ</t>
    </rPh>
    <rPh sb="43" eb="45">
      <t>メザ</t>
    </rPh>
    <rPh sb="47" eb="48">
      <t>シカバネ</t>
    </rPh>
    <rPh sb="49" eb="51">
      <t>イシ</t>
    </rPh>
    <rPh sb="52" eb="53">
      <t>モ</t>
    </rPh>
    <rPh sb="58" eb="60">
      <t>セイサク</t>
    </rPh>
    <rPh sb="60" eb="61">
      <t>シャ</t>
    </rPh>
    <rPh sb="62" eb="64">
      <t>カノウ</t>
    </rPh>
    <rPh sb="65" eb="66">
      <t>カギ</t>
    </rPh>
    <rPh sb="67" eb="68">
      <t>シタガ</t>
    </rPh>
    <rPh sb="86" eb="88">
      <t>ソウビ</t>
    </rPh>
    <rPh sb="90" eb="93">
      <t>マジュツシ</t>
    </rPh>
    <rPh sb="95" eb="97">
      <t>ツイカ</t>
    </rPh>
    <rPh sb="99" eb="100">
      <t>タイ</t>
    </rPh>
    <rPh sb="101" eb="102">
      <t>シカバネ</t>
    </rPh>
    <rPh sb="103" eb="105">
      <t>メザ</t>
    </rPh>
    <phoneticPr fontId="1"/>
  </si>
  <si>
    <t>この呪文は、魔法の発条仕掛けで動く少数の兵士を製作します。この発条仕掛けは、短時間の高速な動作を可能としますが、その後は巻きなおす必要があります。</t>
    <rPh sb="2" eb="4">
      <t>ジュモン</t>
    </rPh>
    <rPh sb="6" eb="8">
      <t>マホウ</t>
    </rPh>
    <rPh sb="9" eb="11">
      <t>ゼンマイ</t>
    </rPh>
    <rPh sb="11" eb="13">
      <t>ジカ</t>
    </rPh>
    <rPh sb="15" eb="16">
      <t>ウゴ</t>
    </rPh>
    <rPh sb="17" eb="19">
      <t>ショウスウ</t>
    </rPh>
    <rPh sb="20" eb="22">
      <t>ヘイシ</t>
    </rPh>
    <rPh sb="23" eb="25">
      <t>セイサク</t>
    </rPh>
    <rPh sb="31" eb="33">
      <t>ゼンマイ</t>
    </rPh>
    <rPh sb="33" eb="35">
      <t>ジカ</t>
    </rPh>
    <rPh sb="38" eb="41">
      <t>タンジカン</t>
    </rPh>
    <rPh sb="42" eb="44">
      <t>コウソク</t>
    </rPh>
    <rPh sb="45" eb="47">
      <t>ドウサ</t>
    </rPh>
    <rPh sb="48" eb="50">
      <t>カノウ</t>
    </rPh>
    <rPh sb="58" eb="59">
      <t>ゴ</t>
    </rPh>
    <rPh sb="60" eb="61">
      <t>マ</t>
    </rPh>
    <rPh sb="65" eb="67">
      <t>ヒツヨウ</t>
    </rPh>
    <phoneticPr fontId="1"/>
  </si>
  <si>
    <t>一部隊の兵士全員の防具は魔法により鍛えられ、より頑丈になります。</t>
    <rPh sb="0" eb="1">
      <t>イチ</t>
    </rPh>
    <rPh sb="1" eb="3">
      <t>ブタイ</t>
    </rPh>
    <rPh sb="4" eb="6">
      <t>ヘイシ</t>
    </rPh>
    <rPh sb="6" eb="8">
      <t>ゼンイン</t>
    </rPh>
    <rPh sb="9" eb="11">
      <t>ボウグ</t>
    </rPh>
    <rPh sb="12" eb="14">
      <t>マホウ</t>
    </rPh>
    <rPh sb="17" eb="18">
      <t>キタ</t>
    </rPh>
    <rPh sb="24" eb="26">
      <t>ガンジョウ</t>
    </rPh>
    <phoneticPr fontId="1"/>
  </si>
  <si>
    <t>この儀式は、蔓と根に人間の骸骨を操らせます。これにより作られる存在は、Manikinとして知られます。Manikinはアンデッドで、アンデッドの指揮なしで戦場に取り残されると崩壊します。</t>
    <rPh sb="2" eb="4">
      <t>ギシキ</t>
    </rPh>
    <rPh sb="6" eb="7">
      <t>ツル</t>
    </rPh>
    <rPh sb="8" eb="9">
      <t>ネ</t>
    </rPh>
    <rPh sb="10" eb="12">
      <t>ニンゲン</t>
    </rPh>
    <rPh sb="13" eb="15">
      <t>ガイコツ</t>
    </rPh>
    <rPh sb="16" eb="17">
      <t>アヤツ</t>
    </rPh>
    <rPh sb="27" eb="28">
      <t>ツク</t>
    </rPh>
    <rPh sb="31" eb="33">
      <t>ソンザイ</t>
    </rPh>
    <rPh sb="45" eb="46">
      <t>シ</t>
    </rPh>
    <rPh sb="72" eb="74">
      <t>シキ</t>
    </rPh>
    <rPh sb="77" eb="79">
      <t>センジョウ</t>
    </rPh>
    <rPh sb="80" eb="81">
      <t>ト</t>
    </rPh>
    <rPh sb="82" eb="83">
      <t>ノコ</t>
    </rPh>
    <rPh sb="87" eb="89">
      <t>ホウカイ</t>
    </rPh>
    <phoneticPr fontId="1"/>
  </si>
  <si>
    <t>この呪文は、悪名高い時計屋、Scheuer博士の作品を再現します。彼は重要なHoburg Weedの収穫量を増やそうと試み、Hoburg大の発条仕掛けの自動収穫機を設計しました。不幸にも、収穫機がそのピストン駆動の鎌を作物だけでなく、無力なHoburgの住民たちにも振るった時、悲劇は起こりました。その後、この発条仕掛けの収穫機が持つ不可解な獰猛さは、彼らをより軍事的な状況において好まれるようにしました。</t>
    <rPh sb="2" eb="4">
      <t>ジュモン</t>
    </rPh>
    <rPh sb="6" eb="8">
      <t>アクミョウ</t>
    </rPh>
    <rPh sb="8" eb="9">
      <t>ダカ</t>
    </rPh>
    <rPh sb="10" eb="13">
      <t>トケイヤ</t>
    </rPh>
    <rPh sb="21" eb="23">
      <t>ハカセ</t>
    </rPh>
    <rPh sb="24" eb="26">
      <t>サクヒン</t>
    </rPh>
    <rPh sb="27" eb="29">
      <t>サイゲン</t>
    </rPh>
    <rPh sb="33" eb="34">
      <t>カレ</t>
    </rPh>
    <rPh sb="35" eb="37">
      <t>ジュウヨウ</t>
    </rPh>
    <rPh sb="50" eb="52">
      <t>シュウカク</t>
    </rPh>
    <rPh sb="52" eb="53">
      <t>リョウ</t>
    </rPh>
    <rPh sb="54" eb="55">
      <t>フ</t>
    </rPh>
    <rPh sb="59" eb="60">
      <t>ココロ</t>
    </rPh>
    <rPh sb="68" eb="69">
      <t>ダイ</t>
    </rPh>
    <rPh sb="70" eb="72">
      <t>ゼンマイ</t>
    </rPh>
    <rPh sb="72" eb="74">
      <t>ジカ</t>
    </rPh>
    <rPh sb="76" eb="78">
      <t>ジドウ</t>
    </rPh>
    <rPh sb="78" eb="80">
      <t>シュウカク</t>
    </rPh>
    <rPh sb="80" eb="81">
      <t>キ</t>
    </rPh>
    <rPh sb="82" eb="84">
      <t>セッケイ</t>
    </rPh>
    <rPh sb="89" eb="91">
      <t>フコウ</t>
    </rPh>
    <rPh sb="94" eb="96">
      <t>シュウカク</t>
    </rPh>
    <rPh sb="96" eb="97">
      <t>キ</t>
    </rPh>
    <rPh sb="104" eb="106">
      <t>クドウ</t>
    </rPh>
    <rPh sb="107" eb="108">
      <t>カマ</t>
    </rPh>
    <rPh sb="109" eb="111">
      <t>サクモツ</t>
    </rPh>
    <rPh sb="117" eb="119">
      <t>ムリョク</t>
    </rPh>
    <rPh sb="127" eb="129">
      <t>ジュウミン</t>
    </rPh>
    <rPh sb="133" eb="134">
      <t>フ</t>
    </rPh>
    <rPh sb="137" eb="138">
      <t>トキ</t>
    </rPh>
    <rPh sb="139" eb="141">
      <t>ヒゲキ</t>
    </rPh>
    <rPh sb="142" eb="143">
      <t>オ</t>
    </rPh>
    <rPh sb="151" eb="152">
      <t>ゴ</t>
    </rPh>
    <rPh sb="155" eb="157">
      <t>ゼンマイ</t>
    </rPh>
    <rPh sb="157" eb="159">
      <t>ジカ</t>
    </rPh>
    <rPh sb="161" eb="163">
      <t>シュウカク</t>
    </rPh>
    <rPh sb="163" eb="164">
      <t>キ</t>
    </rPh>
    <rPh sb="165" eb="166">
      <t>モ</t>
    </rPh>
    <rPh sb="167" eb="170">
      <t>フカカイ</t>
    </rPh>
    <rPh sb="171" eb="173">
      <t>ドウモウ</t>
    </rPh>
    <rPh sb="176" eb="177">
      <t>カレ</t>
    </rPh>
    <rPh sb="181" eb="184">
      <t>グンジテキ</t>
    </rPh>
    <rPh sb="185" eb="187">
      <t>ジョウキョウ</t>
    </rPh>
    <rPh sb="191" eb="192">
      <t>コノ</t>
    </rPh>
    <phoneticPr fontId="1"/>
  </si>
  <si>
    <t>Crusherを1体製造します。Crusherは、魔法的に動かされる、計り知れない力を持つ岩の構造物です。それを傷付けるのはほぼ不可能で、また石の拳により攻撃します。Crusherは魔法の構造物で、魔法的な指揮なしに戦場に取り残されると崩壊します。</t>
    <rPh sb="9" eb="10">
      <t>タイ</t>
    </rPh>
    <rPh sb="10" eb="12">
      <t>セイゾウ</t>
    </rPh>
    <rPh sb="25" eb="27">
      <t>マホウ</t>
    </rPh>
    <rPh sb="27" eb="28">
      <t>テキ</t>
    </rPh>
    <rPh sb="29" eb="30">
      <t>ウゴ</t>
    </rPh>
    <rPh sb="35" eb="36">
      <t>ハカ</t>
    </rPh>
    <rPh sb="37" eb="38">
      <t>シ</t>
    </rPh>
    <rPh sb="41" eb="42">
      <t>チカラ</t>
    </rPh>
    <rPh sb="43" eb="44">
      <t>モ</t>
    </rPh>
    <rPh sb="45" eb="46">
      <t>イワ</t>
    </rPh>
    <rPh sb="47" eb="50">
      <t>コウゾウブツ</t>
    </rPh>
    <rPh sb="56" eb="58">
      <t>キズツ</t>
    </rPh>
    <rPh sb="64" eb="67">
      <t>フカノウ</t>
    </rPh>
    <rPh sb="71" eb="72">
      <t>イシ</t>
    </rPh>
    <rPh sb="73" eb="74">
      <t>コブシ</t>
    </rPh>
    <rPh sb="77" eb="79">
      <t>コウゲキ</t>
    </rPh>
    <rPh sb="91" eb="93">
      <t>マホウ</t>
    </rPh>
    <rPh sb="94" eb="97">
      <t>コウゾウブツ</t>
    </rPh>
    <rPh sb="99" eb="101">
      <t>マホウ</t>
    </rPh>
    <rPh sb="101" eb="102">
      <t>テキ</t>
    </rPh>
    <rPh sb="103" eb="105">
      <t>シキ</t>
    </rPh>
    <rPh sb="108" eb="110">
      <t>センジョウ</t>
    </rPh>
    <rPh sb="111" eb="112">
      <t>ト</t>
    </rPh>
    <rPh sb="113" eb="114">
      <t>ノコ</t>
    </rPh>
    <rPh sb="118" eb="120">
      <t>ホウカイ</t>
    </rPh>
    <phoneticPr fontId="1"/>
  </si>
  <si>
    <t>魔法的に動かされる人間を模した木の構造物、Lumber Constructを1体製造します。この構造物は、魔法的な指揮なしに戦場に取り残されると崩壊します。</t>
    <rPh sb="0" eb="2">
      <t>マホウ</t>
    </rPh>
    <rPh sb="2" eb="3">
      <t>テキ</t>
    </rPh>
    <rPh sb="4" eb="5">
      <t>ウゴ</t>
    </rPh>
    <rPh sb="9" eb="11">
      <t>ニンゲン</t>
    </rPh>
    <rPh sb="12" eb="13">
      <t>モ</t>
    </rPh>
    <rPh sb="15" eb="16">
      <t>キ</t>
    </rPh>
    <rPh sb="17" eb="20">
      <t>コウゾウブツ</t>
    </rPh>
    <rPh sb="39" eb="40">
      <t>タイ</t>
    </rPh>
    <rPh sb="40" eb="42">
      <t>セイゾウ</t>
    </rPh>
    <rPh sb="48" eb="51">
      <t>コウゾウブツ</t>
    </rPh>
    <rPh sb="53" eb="55">
      <t>マホウ</t>
    </rPh>
    <rPh sb="55" eb="56">
      <t>テキ</t>
    </rPh>
    <rPh sb="57" eb="59">
      <t>シキ</t>
    </rPh>
    <rPh sb="62" eb="64">
      <t>センジョウ</t>
    </rPh>
    <rPh sb="65" eb="66">
      <t>ト</t>
    </rPh>
    <rPh sb="67" eb="68">
      <t>ノコ</t>
    </rPh>
    <rPh sb="72" eb="74">
      <t>ホウカイ</t>
    </rPh>
    <phoneticPr fontId="1"/>
  </si>
  <si>
    <t>この儀式は、蔓と根に人間の骸骨を操らせます。これにより作られるWightのような存在は、Mandragoraとして知られます。強力な魔術師は、この呪文の詠唱一度当たりにより多くの獣を作ることができます。Mandragoraはアンデッドで、アンデッドの指揮なしで戦場に取り残されると崩壊します。</t>
    <rPh sb="63" eb="65">
      <t>キョウリョク</t>
    </rPh>
    <rPh sb="66" eb="69">
      <t>マジュツシ</t>
    </rPh>
    <rPh sb="73" eb="75">
      <t>ジュモン</t>
    </rPh>
    <rPh sb="76" eb="78">
      <t>エイショウ</t>
    </rPh>
    <rPh sb="78" eb="80">
      <t>イチド</t>
    </rPh>
    <rPh sb="80" eb="81">
      <t>ア</t>
    </rPh>
    <rPh sb="86" eb="87">
      <t>オオ</t>
    </rPh>
    <rPh sb="89" eb="90">
      <t>ケモノ</t>
    </rPh>
    <rPh sb="91" eb="92">
      <t>ツク</t>
    </rPh>
    <phoneticPr fontId="1"/>
  </si>
  <si>
    <t>多数の味方部隊は、防具も肉も同じぐらい容易に斬り通すことができるほどに鋭い武器を与えられます。</t>
    <rPh sb="0" eb="2">
      <t>タスウ</t>
    </rPh>
    <rPh sb="3" eb="5">
      <t>ミカタ</t>
    </rPh>
    <rPh sb="5" eb="7">
      <t>ブタイ</t>
    </rPh>
    <rPh sb="9" eb="11">
      <t>ボウグ</t>
    </rPh>
    <rPh sb="12" eb="13">
      <t>ニク</t>
    </rPh>
    <rPh sb="14" eb="15">
      <t>オナ</t>
    </rPh>
    <rPh sb="19" eb="21">
      <t>ヨウイ</t>
    </rPh>
    <rPh sb="22" eb="23">
      <t>キ</t>
    </rPh>
    <rPh sb="24" eb="25">
      <t>トオ</t>
    </rPh>
    <rPh sb="35" eb="36">
      <t>スルド</t>
    </rPh>
    <rPh sb="37" eb="39">
      <t>ブキ</t>
    </rPh>
    <rPh sb="40" eb="41">
      <t>アタ</t>
    </rPh>
    <phoneticPr fontId="1"/>
  </si>
  <si>
    <t>大いなるものの使用人たちが用いた太古の鍛冶場が再建されます。この鍛冶場の魔法は、魔法の品を製造するために必要な魔法の精髄の量を削減します。これはまた、魔術師らがより強力な品を製造することも可能とします。</t>
    <rPh sb="0" eb="1">
      <t>オオ</t>
    </rPh>
    <rPh sb="7" eb="9">
      <t>シヨウ</t>
    </rPh>
    <rPh sb="9" eb="10">
      <t>ニン</t>
    </rPh>
    <rPh sb="13" eb="14">
      <t>モチ</t>
    </rPh>
    <rPh sb="16" eb="18">
      <t>タイコ</t>
    </rPh>
    <rPh sb="19" eb="22">
      <t>カジバ</t>
    </rPh>
    <rPh sb="23" eb="25">
      <t>サイケン</t>
    </rPh>
    <rPh sb="32" eb="35">
      <t>カジバ</t>
    </rPh>
    <rPh sb="36" eb="38">
      <t>マホウ</t>
    </rPh>
    <rPh sb="40" eb="42">
      <t>マホウ</t>
    </rPh>
    <rPh sb="43" eb="44">
      <t>シナ</t>
    </rPh>
    <rPh sb="45" eb="47">
      <t>セイゾウ</t>
    </rPh>
    <rPh sb="52" eb="54">
      <t>ヒツヨウ</t>
    </rPh>
    <rPh sb="55" eb="57">
      <t>マホウ</t>
    </rPh>
    <rPh sb="58" eb="60">
      <t>セイズイ</t>
    </rPh>
    <rPh sb="61" eb="62">
      <t>リョウ</t>
    </rPh>
    <rPh sb="63" eb="65">
      <t>サクゲン</t>
    </rPh>
    <rPh sb="75" eb="78">
      <t>マジュツシ</t>
    </rPh>
    <rPh sb="82" eb="84">
      <t>キョウリョク</t>
    </rPh>
    <rPh sb="85" eb="86">
      <t>シナ</t>
    </rPh>
    <rPh sb="87" eb="89">
      <t>セイゾウ</t>
    </rPh>
    <rPh sb="94" eb="96">
      <t>カノウ</t>
    </rPh>
    <phoneticPr fontId="1"/>
  </si>
  <si>
    <t>術者はMechanical Manを製造し、彼に仕えさせます。この構造物の脆い骨格は全身用板金鎧で覆われ、そして構造物は金属の盾と剣を与えられます。この鉄人たちは熱、冷気、電撃、そして毒の影響を受けません。彼らは意志を持たない魔法生物で、魔法的な指揮なしに取り残されると機能を停止します。</t>
    <rPh sb="0" eb="1">
      <t>ジュツ</t>
    </rPh>
    <rPh sb="1" eb="2">
      <t>シャ</t>
    </rPh>
    <rPh sb="18" eb="20">
      <t>セイゾウ</t>
    </rPh>
    <rPh sb="22" eb="23">
      <t>カレ</t>
    </rPh>
    <rPh sb="24" eb="25">
      <t>ツカ</t>
    </rPh>
    <rPh sb="33" eb="36">
      <t>コウゾウブツ</t>
    </rPh>
    <rPh sb="37" eb="38">
      <t>モロ</t>
    </rPh>
    <rPh sb="39" eb="41">
      <t>コッカク</t>
    </rPh>
    <rPh sb="42" eb="45">
      <t>ゼンシンヨウ</t>
    </rPh>
    <rPh sb="45" eb="47">
      <t>バンキン</t>
    </rPh>
    <rPh sb="47" eb="48">
      <t>ヨロイ</t>
    </rPh>
    <rPh sb="49" eb="50">
      <t>オオ</t>
    </rPh>
    <rPh sb="56" eb="59">
      <t>コウゾウブツ</t>
    </rPh>
    <rPh sb="60" eb="62">
      <t>キンゾク</t>
    </rPh>
    <rPh sb="63" eb="64">
      <t>タテ</t>
    </rPh>
    <rPh sb="65" eb="66">
      <t>ケン</t>
    </rPh>
    <rPh sb="67" eb="68">
      <t>アタ</t>
    </rPh>
    <rPh sb="76" eb="78">
      <t>テツジン</t>
    </rPh>
    <rPh sb="81" eb="82">
      <t>ネツ</t>
    </rPh>
    <rPh sb="83" eb="85">
      <t>レイキ</t>
    </rPh>
    <rPh sb="86" eb="88">
      <t>デンゲキ</t>
    </rPh>
    <rPh sb="92" eb="93">
      <t>ドク</t>
    </rPh>
    <rPh sb="94" eb="96">
      <t>エイキョウ</t>
    </rPh>
    <rPh sb="97" eb="98">
      <t>ウ</t>
    </rPh>
    <rPh sb="103" eb="104">
      <t>カレ</t>
    </rPh>
    <rPh sb="106" eb="108">
      <t>イシ</t>
    </rPh>
    <rPh sb="109" eb="110">
      <t>モ</t>
    </rPh>
    <rPh sb="113" eb="115">
      <t>マホウ</t>
    </rPh>
    <rPh sb="115" eb="117">
      <t>セイブツ</t>
    </rPh>
    <rPh sb="119" eb="121">
      <t>マホウ</t>
    </rPh>
    <rPh sb="121" eb="122">
      <t>テキ</t>
    </rPh>
    <rPh sb="123" eb="125">
      <t>シキ</t>
    </rPh>
    <rPh sb="128" eb="129">
      <t>ト</t>
    </rPh>
    <rPh sb="130" eb="131">
      <t>ノコ</t>
    </rPh>
    <rPh sb="135" eb="137">
      <t>キノウ</t>
    </rPh>
    <rPh sb="138" eb="140">
      <t>テイシ</t>
    </rPh>
    <phoneticPr fontId="1"/>
  </si>
  <si>
    <t>Golemは、その表面に刻まれた神聖なる名によって命を与えられた、粘土の構造物です。Golemは身体的に強力で、また星の魔法の技能を持ちます。ただし、Golemは兵士を指揮することはできません。彼らが戦いから退却することは絶対にありません。</t>
    <rPh sb="9" eb="11">
      <t>ヒョウメン</t>
    </rPh>
    <rPh sb="12" eb="13">
      <t>キザ</t>
    </rPh>
    <rPh sb="16" eb="18">
      <t>シンセイ</t>
    </rPh>
    <rPh sb="20" eb="21">
      <t>ナ</t>
    </rPh>
    <rPh sb="25" eb="26">
      <t>イノチ</t>
    </rPh>
    <rPh sb="27" eb="28">
      <t>アタ</t>
    </rPh>
    <rPh sb="33" eb="35">
      <t>ネンド</t>
    </rPh>
    <rPh sb="36" eb="39">
      <t>コウゾウブツ</t>
    </rPh>
    <rPh sb="48" eb="51">
      <t>シンタイテキ</t>
    </rPh>
    <rPh sb="52" eb="54">
      <t>キョウリョク</t>
    </rPh>
    <rPh sb="58" eb="59">
      <t>ホシ</t>
    </rPh>
    <rPh sb="60" eb="62">
      <t>マホウ</t>
    </rPh>
    <rPh sb="63" eb="65">
      <t>ギノウ</t>
    </rPh>
    <rPh sb="66" eb="67">
      <t>モ</t>
    </rPh>
    <rPh sb="81" eb="83">
      <t>ヘイシ</t>
    </rPh>
    <rPh sb="84" eb="86">
      <t>シキ</t>
    </rPh>
    <rPh sb="97" eb="98">
      <t>カレ</t>
    </rPh>
    <rPh sb="100" eb="101">
      <t>タタカ</t>
    </rPh>
    <rPh sb="104" eb="106">
      <t>タイキャク</t>
    </rPh>
    <rPh sb="111" eb="113">
      <t>ゼッタイ</t>
    </rPh>
    <phoneticPr fontId="1"/>
  </si>
  <si>
    <t>魔術師は、その魔法の拳で城壁を破壊する金属の巨人、Siege Golemを製造します。Siege GolemはIron Dragonよりもさらに巨大ですが、通常の戦闘においては彼らほど強力ではありません。</t>
    <rPh sb="0" eb="3">
      <t>マジュツシ</t>
    </rPh>
    <rPh sb="7" eb="9">
      <t>マホウ</t>
    </rPh>
    <rPh sb="10" eb="11">
      <t>コブシ</t>
    </rPh>
    <rPh sb="12" eb="14">
      <t>ジョウヘキ</t>
    </rPh>
    <rPh sb="15" eb="17">
      <t>ハカイ</t>
    </rPh>
    <rPh sb="19" eb="21">
      <t>キンゾク</t>
    </rPh>
    <rPh sb="22" eb="24">
      <t>キョジン</t>
    </rPh>
    <rPh sb="37" eb="39">
      <t>セイゾウ</t>
    </rPh>
    <rPh sb="72" eb="74">
      <t>キョダイ</t>
    </rPh>
    <rPh sb="78" eb="80">
      <t>ツウジョウ</t>
    </rPh>
    <rPh sb="81" eb="83">
      <t>セントウ</t>
    </rPh>
    <rPh sb="88" eb="89">
      <t>カレ</t>
    </rPh>
    <rPh sb="92" eb="94">
      <t>キョウリョク</t>
    </rPh>
    <phoneticPr fontId="1"/>
  </si>
  <si>
    <t>術者は、分厚い鉄の装甲に覆われた機械仕掛けの竜を製造します。このIron Dragonは、途方もなく大きく、傷付けるのは不可能に近く、そして熱、冷気、電撃、毒の影響を受けません。彼らは飛行でき、より小さなものを蹂躙できます。この鉄の腹には魔法の炎の炉があり、敵に向けて解き放たれるのを待ち構えています。この竜が破壊されることがあれば、魔法の炉は爆発し、この鉄の怪物の近くに居るもの全てを殺します。Iron Dragonは意志を持たない魔法生物で、魔法的な指揮なしに取り残されると機能を停止します。</t>
    <rPh sb="0" eb="1">
      <t>ジュツ</t>
    </rPh>
    <rPh sb="1" eb="2">
      <t>シャ</t>
    </rPh>
    <rPh sb="4" eb="6">
      <t>ブアツ</t>
    </rPh>
    <rPh sb="7" eb="8">
      <t>テツ</t>
    </rPh>
    <rPh sb="9" eb="11">
      <t>ソウコウ</t>
    </rPh>
    <rPh sb="12" eb="13">
      <t>オオ</t>
    </rPh>
    <rPh sb="16" eb="18">
      <t>キカイ</t>
    </rPh>
    <rPh sb="18" eb="20">
      <t>ジカ</t>
    </rPh>
    <rPh sb="22" eb="23">
      <t>リュウ</t>
    </rPh>
    <rPh sb="24" eb="26">
      <t>セイゾウ</t>
    </rPh>
    <rPh sb="45" eb="47">
      <t>トホウ</t>
    </rPh>
    <rPh sb="50" eb="51">
      <t>オオ</t>
    </rPh>
    <rPh sb="54" eb="56">
      <t>キズツ</t>
    </rPh>
    <rPh sb="60" eb="63">
      <t>フカノウ</t>
    </rPh>
    <rPh sb="64" eb="65">
      <t>チカ</t>
    </rPh>
    <rPh sb="70" eb="71">
      <t>ネツ</t>
    </rPh>
    <rPh sb="72" eb="74">
      <t>レイキ</t>
    </rPh>
    <rPh sb="75" eb="77">
      <t>デンゲキ</t>
    </rPh>
    <rPh sb="78" eb="79">
      <t>ドク</t>
    </rPh>
    <rPh sb="80" eb="82">
      <t>エイキョウ</t>
    </rPh>
    <rPh sb="83" eb="84">
      <t>ウ</t>
    </rPh>
    <rPh sb="89" eb="90">
      <t>カレ</t>
    </rPh>
    <rPh sb="92" eb="94">
      <t>ヒコウ</t>
    </rPh>
    <rPh sb="99" eb="100">
      <t>チイ</t>
    </rPh>
    <rPh sb="105" eb="107">
      <t>ジュウリン</t>
    </rPh>
    <rPh sb="114" eb="115">
      <t>テツ</t>
    </rPh>
    <rPh sb="116" eb="117">
      <t>ハラ</t>
    </rPh>
    <rPh sb="119" eb="121">
      <t>マホウ</t>
    </rPh>
    <rPh sb="122" eb="123">
      <t>ホノオ</t>
    </rPh>
    <rPh sb="124" eb="125">
      <t>ロ</t>
    </rPh>
    <rPh sb="129" eb="130">
      <t>テキ</t>
    </rPh>
    <rPh sb="131" eb="132">
      <t>ム</t>
    </rPh>
    <rPh sb="134" eb="135">
      <t>ト</t>
    </rPh>
    <rPh sb="136" eb="137">
      <t>ハナ</t>
    </rPh>
    <rPh sb="142" eb="143">
      <t>マ</t>
    </rPh>
    <rPh sb="144" eb="145">
      <t>カマ</t>
    </rPh>
    <rPh sb="153" eb="154">
      <t>リュウ</t>
    </rPh>
    <rPh sb="155" eb="157">
      <t>ハカイ</t>
    </rPh>
    <rPh sb="167" eb="169">
      <t>マホウ</t>
    </rPh>
    <rPh sb="170" eb="171">
      <t>ロ</t>
    </rPh>
    <rPh sb="172" eb="174">
      <t>バクハツ</t>
    </rPh>
    <rPh sb="178" eb="179">
      <t>テツ</t>
    </rPh>
    <rPh sb="180" eb="182">
      <t>カイブツ</t>
    </rPh>
    <rPh sb="183" eb="184">
      <t>チカ</t>
    </rPh>
    <rPh sb="186" eb="187">
      <t>イ</t>
    </rPh>
    <rPh sb="190" eb="191">
      <t>スベ</t>
    </rPh>
    <rPh sb="193" eb="194">
      <t>コロ</t>
    </rPh>
    <rPh sb="210" eb="212">
      <t>イシ</t>
    </rPh>
    <rPh sb="213" eb="214">
      <t>モ</t>
    </rPh>
    <rPh sb="217" eb="219">
      <t>マホウ</t>
    </rPh>
    <rPh sb="219" eb="221">
      <t>セイブツ</t>
    </rPh>
    <rPh sb="223" eb="225">
      <t>マホウ</t>
    </rPh>
    <rPh sb="225" eb="226">
      <t>テキ</t>
    </rPh>
    <rPh sb="227" eb="229">
      <t>シキ</t>
    </rPh>
    <rPh sb="232" eb="233">
      <t>ト</t>
    </rPh>
    <rPh sb="234" eb="235">
      <t>ノコ</t>
    </rPh>
    <rPh sb="239" eb="241">
      <t>キノウ</t>
    </rPh>
    <rPh sb="242" eb="244">
      <t>テイシ</t>
    </rPh>
    <phoneticPr fontId="1"/>
  </si>
  <si>
    <t>この呪文が機能している限り、Mechanical Manは地元の民兵が彼らの州を護るのを手助けします。これらの構造物は指揮と先導を必要とし、そのためこの呪附が機能するためには、小規模でも地方守備隊が必要です。この世界呪附は、誰かがそれを解呪するか、術者が死ぬまで持続します。</t>
    <rPh sb="2" eb="4">
      <t>ジュモン</t>
    </rPh>
    <rPh sb="5" eb="7">
      <t>キノウ</t>
    </rPh>
    <rPh sb="11" eb="12">
      <t>カギ</t>
    </rPh>
    <rPh sb="29" eb="31">
      <t>ジモト</t>
    </rPh>
    <rPh sb="32" eb="34">
      <t>ミンペイ</t>
    </rPh>
    <rPh sb="35" eb="36">
      <t>カレ</t>
    </rPh>
    <rPh sb="38" eb="39">
      <t>シュウ</t>
    </rPh>
    <rPh sb="40" eb="41">
      <t>マモ</t>
    </rPh>
    <rPh sb="44" eb="45">
      <t>テ</t>
    </rPh>
    <rPh sb="45" eb="46">
      <t>ダス</t>
    </rPh>
    <rPh sb="55" eb="58">
      <t>コウゾウブツ</t>
    </rPh>
    <rPh sb="59" eb="61">
      <t>シキ</t>
    </rPh>
    <rPh sb="62" eb="64">
      <t>センドウ</t>
    </rPh>
    <rPh sb="65" eb="67">
      <t>ヒツヨウ</t>
    </rPh>
    <rPh sb="76" eb="77">
      <t>ジュ</t>
    </rPh>
    <rPh sb="77" eb="78">
      <t>フ</t>
    </rPh>
    <rPh sb="79" eb="81">
      <t>キノウ</t>
    </rPh>
    <rPh sb="88" eb="91">
      <t>ショウキボ</t>
    </rPh>
    <rPh sb="93" eb="95">
      <t>チホウ</t>
    </rPh>
    <rPh sb="95" eb="98">
      <t>シュビタイ</t>
    </rPh>
    <rPh sb="99" eb="101">
      <t>ヒツヨウ</t>
    </rPh>
    <rPh sb="106" eb="108">
      <t>セカイ</t>
    </rPh>
    <rPh sb="108" eb="109">
      <t>ジュ</t>
    </rPh>
    <rPh sb="109" eb="110">
      <t>フ</t>
    </rPh>
    <rPh sb="112" eb="113">
      <t>ダレ</t>
    </rPh>
    <rPh sb="118" eb="120">
      <t>カイジュ</t>
    </rPh>
    <rPh sb="124" eb="125">
      <t>ジュツ</t>
    </rPh>
    <rPh sb="125" eb="126">
      <t>シャ</t>
    </rPh>
    <rPh sb="127" eb="128">
      <t>シ</t>
    </rPh>
    <rPh sb="131" eb="133">
      <t>ジゾク</t>
    </rPh>
    <phoneticPr fontId="1"/>
  </si>
  <si>
    <t>Juggernautは、宗教的な偶像群と二対の車輪から構成される、巨大な構造物です。この器械は星の魔法により動作し、移動させるためには魔法的な指揮が必要です。このような構造物は神自身とほぼ同じぐらいに神聖でなくてはならず、当然ながらそれは預言者と同様に、神の支配力を拡散します。それを完璧にするために、Juggernautは金箔で覆われ、それをさらに宗教的に重要な存在であるように見せます。</t>
    <rPh sb="12" eb="15">
      <t>シュウキョウテキ</t>
    </rPh>
    <rPh sb="16" eb="18">
      <t>グウゾウ</t>
    </rPh>
    <rPh sb="18" eb="19">
      <t>グン</t>
    </rPh>
    <rPh sb="20" eb="22">
      <t>ニツイ</t>
    </rPh>
    <rPh sb="23" eb="25">
      <t>シャリン</t>
    </rPh>
    <rPh sb="27" eb="29">
      <t>コウセイ</t>
    </rPh>
    <rPh sb="33" eb="35">
      <t>キョダイ</t>
    </rPh>
    <rPh sb="36" eb="39">
      <t>コウゾウブツ</t>
    </rPh>
    <rPh sb="44" eb="46">
      <t>キカイ</t>
    </rPh>
    <rPh sb="47" eb="48">
      <t>ホシ</t>
    </rPh>
    <rPh sb="49" eb="51">
      <t>マホウ</t>
    </rPh>
    <rPh sb="54" eb="56">
      <t>ドウサ</t>
    </rPh>
    <rPh sb="58" eb="60">
      <t>イドウ</t>
    </rPh>
    <rPh sb="67" eb="69">
      <t>マホウ</t>
    </rPh>
    <rPh sb="69" eb="70">
      <t>テキ</t>
    </rPh>
    <rPh sb="71" eb="73">
      <t>シキ</t>
    </rPh>
    <rPh sb="74" eb="76">
      <t>ヒツヨウ</t>
    </rPh>
    <rPh sb="84" eb="87">
      <t>コウゾウブツ</t>
    </rPh>
    <rPh sb="88" eb="89">
      <t>カミ</t>
    </rPh>
    <rPh sb="89" eb="91">
      <t>ジシン</t>
    </rPh>
    <rPh sb="94" eb="95">
      <t>オナ</t>
    </rPh>
    <rPh sb="100" eb="102">
      <t>シンセイ</t>
    </rPh>
    <rPh sb="111" eb="113">
      <t>トウゼン</t>
    </rPh>
    <rPh sb="119" eb="121">
      <t>ヨゲン</t>
    </rPh>
    <rPh sb="121" eb="122">
      <t>シャ</t>
    </rPh>
    <rPh sb="123" eb="125">
      <t>ドウヨウ</t>
    </rPh>
    <rPh sb="127" eb="128">
      <t>カミ</t>
    </rPh>
    <rPh sb="129" eb="132">
      <t>シハイリョク</t>
    </rPh>
    <rPh sb="133" eb="135">
      <t>カクサン</t>
    </rPh>
    <rPh sb="142" eb="144">
      <t>カンペキ</t>
    </rPh>
    <rPh sb="162" eb="164">
      <t>キンパク</t>
    </rPh>
    <rPh sb="165" eb="166">
      <t>オオ</t>
    </rPh>
    <rPh sb="175" eb="178">
      <t>シュウキョウテキ</t>
    </rPh>
    <rPh sb="179" eb="181">
      <t>ジュウヨウ</t>
    </rPh>
    <rPh sb="182" eb="184">
      <t>ソンザイ</t>
    </rPh>
    <rPh sb="190" eb="191">
      <t>ミ</t>
    </rPh>
    <phoneticPr fontId="1"/>
  </si>
  <si>
    <t>魔術師は、冥界の暗色の合金から作られた金属の巨人、Poison Golemを製造します。Poison Golemはただ一つの目的、破壊のために作られ、それがただ存在するだけでも生物にとって有害です。それが留まる地そのものが徐々に衰え、死に絶えます。この構造物は、常に冥界の病的な緑色の炎に包まれています。</t>
    <rPh sb="0" eb="3">
      <t>マジュツシ</t>
    </rPh>
    <rPh sb="5" eb="7">
      <t>メイカイ</t>
    </rPh>
    <rPh sb="8" eb="10">
      <t>アンショク</t>
    </rPh>
    <rPh sb="11" eb="13">
      <t>ゴウキン</t>
    </rPh>
    <rPh sb="15" eb="16">
      <t>ツク</t>
    </rPh>
    <rPh sb="19" eb="21">
      <t>キンゾク</t>
    </rPh>
    <rPh sb="22" eb="24">
      <t>キョジン</t>
    </rPh>
    <rPh sb="38" eb="40">
      <t>セイゾウ</t>
    </rPh>
    <rPh sb="59" eb="60">
      <t>ヒト</t>
    </rPh>
    <rPh sb="62" eb="64">
      <t>モクテキ</t>
    </rPh>
    <rPh sb="65" eb="67">
      <t>ハカイ</t>
    </rPh>
    <rPh sb="71" eb="72">
      <t>ツク</t>
    </rPh>
    <rPh sb="80" eb="82">
      <t>ソンザイ</t>
    </rPh>
    <rPh sb="88" eb="90">
      <t>セイブツ</t>
    </rPh>
    <rPh sb="94" eb="96">
      <t>ユウガイ</t>
    </rPh>
    <rPh sb="102" eb="103">
      <t>トド</t>
    </rPh>
    <rPh sb="105" eb="106">
      <t>チ</t>
    </rPh>
    <rPh sb="111" eb="113">
      <t>ジョジョ</t>
    </rPh>
    <rPh sb="114" eb="115">
      <t>オトロ</t>
    </rPh>
    <rPh sb="117" eb="118">
      <t>シ</t>
    </rPh>
    <rPh sb="119" eb="120">
      <t>タ</t>
    </rPh>
    <rPh sb="126" eb="129">
      <t>コウゾウブツ</t>
    </rPh>
    <rPh sb="131" eb="132">
      <t>ツネ</t>
    </rPh>
    <rPh sb="133" eb="135">
      <t>メイカイ</t>
    </rPh>
    <rPh sb="136" eb="138">
      <t>ビョウテキ</t>
    </rPh>
    <rPh sb="139" eb="141">
      <t>ミドリイロ</t>
    </rPh>
    <rPh sb="142" eb="143">
      <t>ホノオ</t>
    </rPh>
    <rPh sb="144" eb="145">
      <t>ツツ</t>
    </rPh>
    <phoneticPr fontId="1"/>
  </si>
  <si>
    <t>マミフィケーション</t>
    <phoneticPr fontId="1"/>
  </si>
  <si>
    <t>木乃伊化</t>
    <rPh sb="0" eb="3">
      <t>ミイラ</t>
    </rPh>
    <rPh sb="3" eb="4">
      <t>カ</t>
    </rPh>
    <phoneticPr fontId="1"/>
  </si>
  <si>
    <t>アーク</t>
    <phoneticPr fontId="1"/>
  </si>
  <si>
    <t>聖櫃</t>
    <rPh sb="0" eb="2">
      <t>セイヒツ</t>
    </rPh>
    <phoneticPr fontId="1"/>
  </si>
  <si>
    <t>スクライング</t>
    <phoneticPr fontId="1"/>
  </si>
  <si>
    <t>占い</t>
    <rPh sb="0" eb="1">
      <t>ウラナ</t>
    </rPh>
    <phoneticPr fontId="1"/>
  </si>
  <si>
    <t>クレンジング・チャイム</t>
    <phoneticPr fontId="1"/>
  </si>
  <si>
    <t>浄化の鐘の音</t>
    <rPh sb="0" eb="2">
      <t>ジョウカ</t>
    </rPh>
    <rPh sb="3" eb="4">
      <t>カネ</t>
    </rPh>
    <rPh sb="5" eb="6">
      <t>ネ</t>
    </rPh>
    <phoneticPr fontId="1"/>
  </si>
  <si>
    <t>バニッシュメント</t>
    <phoneticPr fontId="1"/>
  </si>
  <si>
    <t>追放</t>
    <rPh sb="0" eb="2">
      <t>ツイホウ</t>
    </rPh>
    <phoneticPr fontId="1"/>
  </si>
  <si>
    <t>アッシュズ・トゥ・アッシュズ</t>
    <phoneticPr fontId="1"/>
  </si>
  <si>
    <t>灰は灰へ</t>
    <rPh sb="0" eb="1">
      <t>ハイ</t>
    </rPh>
    <rPh sb="2" eb="3">
      <t>ハイ</t>
    </rPh>
    <phoneticPr fontId="1"/>
  </si>
  <si>
    <t>ピュリファイイング・ウォーター</t>
    <phoneticPr fontId="1"/>
  </si>
  <si>
    <t>清めの水</t>
    <rPh sb="0" eb="1">
      <t>キヨ</t>
    </rPh>
    <rPh sb="3" eb="4">
      <t>ミズ</t>
    </rPh>
    <phoneticPr fontId="1"/>
  </si>
  <si>
    <t>プル・フロム・ジ・グレイブ</t>
    <phoneticPr fontId="1"/>
  </si>
  <si>
    <t>墓からの誘引</t>
    <rPh sb="0" eb="1">
      <t>ハカ</t>
    </rPh>
    <rPh sb="4" eb="6">
      <t>ユウイン</t>
    </rPh>
    <phoneticPr fontId="1"/>
  </si>
  <si>
    <t>ウインド・オブ・メモリーズ</t>
    <phoneticPr fontId="1"/>
  </si>
  <si>
    <t>追憶の風</t>
    <rPh sb="0" eb="2">
      <t>ツイオク</t>
    </rPh>
    <rPh sb="3" eb="4">
      <t>カゼ</t>
    </rPh>
    <phoneticPr fontId="1"/>
  </si>
  <si>
    <t>ファイナル・レスト</t>
    <phoneticPr fontId="1"/>
  </si>
  <si>
    <t>最後の安息</t>
    <rPh sb="0" eb="2">
      <t>サイゴ</t>
    </rPh>
    <rPh sb="3" eb="5">
      <t>アンソク</t>
    </rPh>
    <phoneticPr fontId="1"/>
  </si>
  <si>
    <t>ディクリー・オブ・ジ・アンダーワールド</t>
    <phoneticPr fontId="1"/>
  </si>
  <si>
    <t>冥界の布告</t>
    <rPh sb="0" eb="2">
      <t>メイカイ</t>
    </rPh>
    <rPh sb="3" eb="5">
      <t>フコク</t>
    </rPh>
    <phoneticPr fontId="1"/>
  </si>
  <si>
    <t>ステラー・ディクリー</t>
    <phoneticPr fontId="1"/>
  </si>
  <si>
    <t>星の布告</t>
    <rPh sb="0" eb="1">
      <t>ホシ</t>
    </rPh>
    <rPh sb="2" eb="4">
      <t>フコク</t>
    </rPh>
    <phoneticPr fontId="1"/>
  </si>
  <si>
    <t>セーメン・オブ・クーリッジ</t>
    <phoneticPr fontId="1"/>
  </si>
  <si>
    <t>勇気の説法</t>
    <rPh sb="0" eb="2">
      <t>ユウキ</t>
    </rPh>
    <rPh sb="3" eb="5">
      <t>セッポウ</t>
    </rPh>
    <phoneticPr fontId="1"/>
  </si>
  <si>
    <t>スマイト・デーモン</t>
    <phoneticPr fontId="1"/>
  </si>
  <si>
    <t>悪魔への天罰</t>
    <rPh sb="0" eb="2">
      <t>アクマ</t>
    </rPh>
    <rPh sb="4" eb="6">
      <t>テンバツ</t>
    </rPh>
    <phoneticPr fontId="1"/>
  </si>
  <si>
    <t>ホーリー・ワード</t>
    <phoneticPr fontId="1"/>
  </si>
  <si>
    <t>聖なる御言葉</t>
    <rPh sb="0" eb="1">
      <t>セイ</t>
    </rPh>
    <rPh sb="3" eb="6">
      <t>オコトバ</t>
    </rPh>
    <phoneticPr fontId="1"/>
  </si>
  <si>
    <t>ホーリー・アヴェンジャー</t>
    <phoneticPr fontId="1"/>
  </si>
  <si>
    <t>聖なる復讐者</t>
    <rPh sb="0" eb="1">
      <t>セイ</t>
    </rPh>
    <rPh sb="3" eb="5">
      <t>フクシュウ</t>
    </rPh>
    <rPh sb="5" eb="6">
      <t>シャ</t>
    </rPh>
    <phoneticPr fontId="1"/>
  </si>
  <si>
    <t>ディヴァイン・ブレッシング</t>
    <phoneticPr fontId="1"/>
  </si>
  <si>
    <t>スマイト</t>
    <phoneticPr fontId="1"/>
  </si>
  <si>
    <t>天罰</t>
    <rPh sb="0" eb="2">
      <t>テンバツ</t>
    </rPh>
    <phoneticPr fontId="1"/>
  </si>
  <si>
    <t>ヘブンリー・ファイア</t>
    <phoneticPr fontId="1"/>
  </si>
  <si>
    <t>天上の火</t>
    <rPh sb="0" eb="2">
      <t>テンジョウ</t>
    </rPh>
    <rPh sb="3" eb="4">
      <t>ヒ</t>
    </rPh>
    <phoneticPr fontId="1"/>
  </si>
  <si>
    <t>ウォータリー・デス</t>
    <phoneticPr fontId="1"/>
  </si>
  <si>
    <t>水死</t>
    <rPh sb="0" eb="2">
      <t>スイシ</t>
    </rPh>
    <phoneticPr fontId="1"/>
  </si>
  <si>
    <t>ワードオブ・ストーン</t>
    <phoneticPr fontId="1"/>
  </si>
  <si>
    <t>石の御言葉</t>
    <rPh sb="0" eb="1">
      <t>イシ</t>
    </rPh>
    <rPh sb="2" eb="5">
      <t>オコトバ</t>
    </rPh>
    <phoneticPr fontId="1"/>
  </si>
  <si>
    <t>ヘブンリー・ストライク</t>
    <phoneticPr fontId="1"/>
  </si>
  <si>
    <t>天上の一撃</t>
    <rPh sb="0" eb="2">
      <t>テンジョウ</t>
    </rPh>
    <rPh sb="3" eb="5">
      <t>イチゲキ</t>
    </rPh>
    <phoneticPr fontId="1"/>
  </si>
  <si>
    <t>y</t>
    <phoneticPr fontId="1"/>
  </si>
  <si>
    <t>ワード・オブ・パワー</t>
    <phoneticPr fontId="1"/>
  </si>
  <si>
    <t>力ある御言葉</t>
    <rPh sb="0" eb="1">
      <t>チカラ</t>
    </rPh>
    <rPh sb="3" eb="6">
      <t>オコトバ</t>
    </rPh>
    <phoneticPr fontId="1"/>
  </si>
  <si>
    <t>シラブル・オブ・デス</t>
    <phoneticPr fontId="1"/>
  </si>
  <si>
    <t>死の音節</t>
    <rPh sb="0" eb="1">
      <t>シ</t>
    </rPh>
    <rPh sb="2" eb="4">
      <t>オンセツ</t>
    </rPh>
    <phoneticPr fontId="1"/>
  </si>
  <si>
    <t>ワード・オブ・ソーンズ</t>
    <phoneticPr fontId="1"/>
  </si>
  <si>
    <t>茨の御言葉</t>
    <rPh sb="0" eb="1">
      <t>イバラ</t>
    </rPh>
    <rPh sb="2" eb="5">
      <t>オコトバ</t>
    </rPh>
    <phoneticPr fontId="1"/>
  </si>
  <si>
    <t>クレーム・ライフ</t>
    <phoneticPr fontId="1"/>
  </si>
  <si>
    <t>生命の要求</t>
    <rPh sb="0" eb="2">
      <t>セイメイ</t>
    </rPh>
    <rPh sb="3" eb="5">
      <t>ヨウキュウ</t>
    </rPh>
    <phoneticPr fontId="1"/>
  </si>
  <si>
    <t>ファナティシズム</t>
    <phoneticPr fontId="1"/>
  </si>
  <si>
    <t>狂信</t>
    <rPh sb="0" eb="2">
      <t>キョウシン</t>
    </rPh>
    <phoneticPr fontId="1"/>
  </si>
  <si>
    <t>ディヴァイン・チャネリング</t>
    <phoneticPr fontId="1"/>
  </si>
  <si>
    <t>ファイア・フライズ</t>
    <phoneticPr fontId="1"/>
  </si>
  <si>
    <t>蛍火</t>
    <rPh sb="0" eb="1">
      <t>ホタル</t>
    </rPh>
    <rPh sb="1" eb="2">
      <t>ビ</t>
    </rPh>
    <phoneticPr fontId="1"/>
  </si>
  <si>
    <t>エア・シールド</t>
    <phoneticPr fontId="1"/>
  </si>
  <si>
    <t>大気の盾</t>
    <rPh sb="0" eb="2">
      <t>タイキ</t>
    </rPh>
    <rPh sb="3" eb="4">
      <t>タテ</t>
    </rPh>
    <phoneticPr fontId="1"/>
  </si>
  <si>
    <t>フリージング・タッチ</t>
    <phoneticPr fontId="1"/>
  </si>
  <si>
    <t>凍て付く接触</t>
    <rPh sb="0" eb="1">
      <t>イ</t>
    </rPh>
    <rPh sb="2" eb="3">
      <t>ツ</t>
    </rPh>
    <rPh sb="4" eb="6">
      <t>セッショク</t>
    </rPh>
    <phoneticPr fontId="1"/>
  </si>
  <si>
    <t>フライング・シャーズ</t>
    <phoneticPr fontId="1"/>
  </si>
  <si>
    <t>飛来する石礫</t>
    <rPh sb="0" eb="2">
      <t>ヒライ</t>
    </rPh>
    <rPh sb="4" eb="5">
      <t>セキ</t>
    </rPh>
    <rPh sb="5" eb="6">
      <t>レキ</t>
    </rPh>
    <phoneticPr fontId="1"/>
  </si>
  <si>
    <t>ツイスト・フェイト</t>
    <phoneticPr fontId="1"/>
  </si>
  <si>
    <t>運命歪曲</t>
    <rPh sb="0" eb="2">
      <t>ウンメイ</t>
    </rPh>
    <rPh sb="2" eb="4">
      <t>ワイキョク</t>
    </rPh>
    <phoneticPr fontId="1"/>
  </si>
  <si>
    <t>ハンド・オブ・ダスト</t>
    <phoneticPr fontId="1"/>
  </si>
  <si>
    <t>灰の手</t>
    <rPh sb="0" eb="1">
      <t>ハイ</t>
    </rPh>
    <rPh sb="2" eb="3">
      <t>テ</t>
    </rPh>
    <phoneticPr fontId="1"/>
  </si>
  <si>
    <t>スリープ・レイ</t>
    <phoneticPr fontId="1"/>
  </si>
  <si>
    <t>催眠光線</t>
    <rPh sb="0" eb="2">
      <t>サイミン</t>
    </rPh>
    <rPh sb="2" eb="4">
      <t>コウセン</t>
    </rPh>
    <phoneticPr fontId="1"/>
  </si>
  <si>
    <t>ブリード</t>
    <phoneticPr fontId="1"/>
  </si>
  <si>
    <t>出血</t>
    <rPh sb="0" eb="2">
      <t>シュッケツ</t>
    </rPh>
    <phoneticPr fontId="1"/>
  </si>
  <si>
    <t>モンスター・ボア</t>
    <phoneticPr fontId="1"/>
  </si>
  <si>
    <t>怪物的猪</t>
    <rPh sb="0" eb="3">
      <t>カイブツテキ</t>
    </rPh>
    <rPh sb="3" eb="4">
      <t>イノシシ</t>
    </rPh>
    <phoneticPr fontId="1"/>
  </si>
  <si>
    <t>オージー</t>
    <phoneticPr fontId="1"/>
  </si>
  <si>
    <t>酒神祭</t>
    <rPh sb="0" eb="1">
      <t>サケ</t>
    </rPh>
    <rPh sb="1" eb="2">
      <t>ガミ</t>
    </rPh>
    <rPh sb="2" eb="3">
      <t>マツリ</t>
    </rPh>
    <phoneticPr fontId="1"/>
  </si>
  <si>
    <t>ドーター・オブ・テュポン</t>
    <phoneticPr fontId="1"/>
  </si>
  <si>
    <t>テュポンの娘</t>
    <rPh sb="5" eb="6">
      <t>ムスメ</t>
    </rPh>
    <phoneticPr fontId="1"/>
  </si>
  <si>
    <t>ギフト・オブ・ジ・セイクリッド・スワンプ</t>
    <phoneticPr fontId="1"/>
  </si>
  <si>
    <t>神聖なる沼地の贈り物</t>
    <rPh sb="0" eb="2">
      <t>シンセイ</t>
    </rPh>
    <rPh sb="4" eb="6">
      <t>ヌマチ</t>
    </rPh>
    <rPh sb="7" eb="8">
      <t>オク</t>
    </rPh>
    <rPh sb="9" eb="10">
      <t>モノ</t>
    </rPh>
    <phoneticPr fontId="1"/>
  </si>
  <si>
    <t>アウェイクン・ハマドリヤード</t>
    <phoneticPr fontId="1"/>
  </si>
  <si>
    <t>ハマドリヤードの覚醒</t>
    <rPh sb="8" eb="10">
      <t>カクセイ</t>
    </rPh>
    <phoneticPr fontId="1"/>
  </si>
  <si>
    <t>コンタクト・ラー</t>
    <phoneticPr fontId="1"/>
  </si>
  <si>
    <t>ラーとの接触</t>
    <rPh sb="4" eb="6">
      <t>セッショク</t>
    </rPh>
    <phoneticPr fontId="1"/>
  </si>
  <si>
    <t>アウェイクン・タトゥー</t>
    <phoneticPr fontId="1"/>
  </si>
  <si>
    <t>入れ墨の覚醒</t>
    <rPh sb="0" eb="1">
      <t>イ</t>
    </rPh>
    <rPh sb="2" eb="3">
      <t>ズミ</t>
    </rPh>
    <rPh sb="4" eb="6">
      <t>カクセイ</t>
    </rPh>
    <phoneticPr fontId="1"/>
  </si>
  <si>
    <t>サウンダー・オブ・ボアーズ</t>
    <phoneticPr fontId="1"/>
  </si>
  <si>
    <t>猪の群れ</t>
    <rPh sb="0" eb="1">
      <t>イノシシ</t>
    </rPh>
    <rPh sb="2" eb="3">
      <t>ム</t>
    </rPh>
    <phoneticPr fontId="1"/>
  </si>
  <si>
    <t>コンタクト・ボア・オブ・カルヌテス</t>
    <phoneticPr fontId="1"/>
  </si>
  <si>
    <t>カルヌテスの猪との接触</t>
    <rPh sb="6" eb="7">
      <t>イノシシ</t>
    </rPh>
    <rPh sb="9" eb="11">
      <t>セッショク</t>
    </rPh>
    <phoneticPr fontId="1"/>
  </si>
  <si>
    <t>コンタクト・ヤオフー</t>
    <phoneticPr fontId="1"/>
  </si>
  <si>
    <t>妖狐との接触</t>
    <rPh sb="0" eb="2">
      <t>ヨウコ</t>
    </rPh>
    <rPh sb="4" eb="6">
      <t>セッショク</t>
    </rPh>
    <phoneticPr fontId="1"/>
  </si>
  <si>
    <t>サウザンド・イヤー・ジンセン</t>
    <phoneticPr fontId="1"/>
  </si>
  <si>
    <t>百年人参</t>
    <rPh sb="0" eb="2">
      <t>ヒャクネン</t>
    </rPh>
    <rPh sb="2" eb="4">
      <t>ニンジン</t>
    </rPh>
    <phoneticPr fontId="1"/>
  </si>
  <si>
    <t>インターナル・アルケミー</t>
    <phoneticPr fontId="1"/>
  </si>
  <si>
    <t>内丹法</t>
    <rPh sb="0" eb="1">
      <t>ナイ</t>
    </rPh>
    <rPh sb="1" eb="2">
      <t>タン</t>
    </rPh>
    <rPh sb="2" eb="3">
      <t>ホウ</t>
    </rPh>
    <phoneticPr fontId="1"/>
  </si>
  <si>
    <t>ハンニャ・パクト</t>
    <phoneticPr fontId="1"/>
  </si>
  <si>
    <t>般若の契約</t>
    <rPh sb="0" eb="2">
      <t>ハンニャ</t>
    </rPh>
    <rPh sb="3" eb="5">
      <t>ケイヤク</t>
    </rPh>
    <phoneticPr fontId="1"/>
  </si>
  <si>
    <t>グレーター・ハンニャ・パクト</t>
    <phoneticPr fontId="1"/>
  </si>
  <si>
    <t>般若の上級契約</t>
    <rPh sb="0" eb="2">
      <t>ハンニャ</t>
    </rPh>
    <rPh sb="3" eb="5">
      <t>ジョウキュウ</t>
    </rPh>
    <rPh sb="5" eb="7">
      <t>ケイヤク</t>
    </rPh>
    <phoneticPr fontId="1"/>
  </si>
  <si>
    <t>エンド・オブ・カルチャー</t>
    <phoneticPr fontId="1"/>
  </si>
  <si>
    <t>文化の終焉</t>
    <rPh sb="0" eb="2">
      <t>ブンカ</t>
    </rPh>
    <rPh sb="3" eb="5">
      <t>シュウエン</t>
    </rPh>
    <phoneticPr fontId="1"/>
  </si>
  <si>
    <t>Yomiの支配力が混沌を周辺の州にまで拡散させることにより、これは全世界にとっての文化の終焉となります。友好的な支配圏内にある寺院から、そしてOni Generalからの鬼の出現率は大幅に向上します。</t>
    <rPh sb="5" eb="8">
      <t>シハイリョク</t>
    </rPh>
    <rPh sb="9" eb="11">
      <t>コントン</t>
    </rPh>
    <rPh sb="12" eb="14">
      <t>シュウヘン</t>
    </rPh>
    <rPh sb="15" eb="16">
      <t>シュウ</t>
    </rPh>
    <rPh sb="19" eb="21">
      <t>カクサン</t>
    </rPh>
    <rPh sb="33" eb="36">
      <t>ゼンセカイ</t>
    </rPh>
    <rPh sb="41" eb="43">
      <t>ブンカ</t>
    </rPh>
    <rPh sb="44" eb="46">
      <t>シュウエン</t>
    </rPh>
    <rPh sb="52" eb="55">
      <t>ユウコウテキ</t>
    </rPh>
    <rPh sb="56" eb="59">
      <t>シハイケン</t>
    </rPh>
    <rPh sb="59" eb="60">
      <t>ナイ</t>
    </rPh>
    <rPh sb="63" eb="65">
      <t>ジイン</t>
    </rPh>
    <rPh sb="85" eb="86">
      <t>オニ</t>
    </rPh>
    <rPh sb="87" eb="89">
      <t>シュツゲン</t>
    </rPh>
    <rPh sb="89" eb="90">
      <t>リツ</t>
    </rPh>
    <rPh sb="91" eb="93">
      <t>オオハバ</t>
    </rPh>
    <rPh sb="94" eb="96">
      <t>コウジョウ</t>
    </rPh>
    <phoneticPr fontId="1"/>
  </si>
  <si>
    <t>エンド・オブ・ウィークネス</t>
    <phoneticPr fontId="1"/>
  </si>
  <si>
    <t>脆弱さの終焉</t>
    <rPh sb="0" eb="2">
      <t>ゼイジャク</t>
    </rPh>
    <rPh sb="4" eb="6">
      <t>シュウエン</t>
    </rPh>
    <phoneticPr fontId="1"/>
  </si>
  <si>
    <t>ティーチング・サイン</t>
    <phoneticPr fontId="1"/>
  </si>
  <si>
    <t>説法印</t>
    <rPh sb="0" eb="2">
      <t>セッポウ</t>
    </rPh>
    <rPh sb="2" eb="3">
      <t>イン</t>
    </rPh>
    <phoneticPr fontId="1"/>
  </si>
  <si>
    <t>フィアー・ノット・サイン</t>
    <phoneticPr fontId="1"/>
  </si>
  <si>
    <t>施無畏印</t>
    <rPh sb="0" eb="3">
      <t>セムイ</t>
    </rPh>
    <rPh sb="3" eb="4">
      <t>イン</t>
    </rPh>
    <phoneticPr fontId="1"/>
  </si>
  <si>
    <t>ウェルカム・サイン</t>
    <phoneticPr fontId="1"/>
  </si>
  <si>
    <t>来迎印</t>
    <rPh sb="0" eb="2">
      <t>ライゴウ</t>
    </rPh>
    <rPh sb="2" eb="3">
      <t>イン</t>
    </rPh>
    <phoneticPr fontId="1"/>
  </si>
  <si>
    <t>アース・タッチング・サイン</t>
    <phoneticPr fontId="1"/>
  </si>
  <si>
    <t>触地印</t>
    <rPh sb="0" eb="1">
      <t>ショク</t>
    </rPh>
    <rPh sb="1" eb="2">
      <t>チ</t>
    </rPh>
    <rPh sb="2" eb="3">
      <t>イン</t>
    </rPh>
    <phoneticPr fontId="1"/>
  </si>
  <si>
    <t>メディテーション・サイン</t>
    <phoneticPr fontId="1"/>
  </si>
  <si>
    <t>定印</t>
    <rPh sb="0" eb="2">
      <t>ジョウイン</t>
    </rPh>
    <phoneticPr fontId="1"/>
  </si>
  <si>
    <t>サモン・シコメ</t>
    <phoneticPr fontId="1"/>
  </si>
  <si>
    <t>醜女の召喚</t>
    <rPh sb="0" eb="1">
      <t>ミニク</t>
    </rPh>
    <rPh sb="1" eb="2">
      <t>オンナ</t>
    </rPh>
    <rPh sb="3" eb="5">
      <t>ショウカン</t>
    </rPh>
    <phoneticPr fontId="1"/>
  </si>
  <si>
    <t>コンタクト・ジガミ</t>
    <phoneticPr fontId="1"/>
  </si>
  <si>
    <t>地神との接触</t>
    <rPh sb="0" eb="2">
      <t>ジガミ</t>
    </rPh>
    <rPh sb="4" eb="6">
      <t>セッショク</t>
    </rPh>
    <phoneticPr fontId="1"/>
  </si>
  <si>
    <t>コンタクト・モリノカミ</t>
    <phoneticPr fontId="1"/>
  </si>
  <si>
    <t>森の神との接触</t>
    <rPh sb="0" eb="1">
      <t>モリ</t>
    </rPh>
    <rPh sb="2" eb="3">
      <t>カミ</t>
    </rPh>
    <rPh sb="5" eb="7">
      <t>セッショク</t>
    </rPh>
    <phoneticPr fontId="1"/>
  </si>
  <si>
    <t>氏神の召喚</t>
    <rPh sb="0" eb="2">
      <t>ウジガミ</t>
    </rPh>
    <rPh sb="3" eb="5">
      <t>ショウカン</t>
    </rPh>
    <phoneticPr fontId="1"/>
  </si>
  <si>
    <t>サモン・ウジガミ</t>
    <phoneticPr fontId="1"/>
  </si>
  <si>
    <t>コンタクト・カイジン</t>
    <phoneticPr fontId="1"/>
  </si>
  <si>
    <t>海神との接触</t>
    <rPh sb="0" eb="2">
      <t>カイジン</t>
    </rPh>
    <rPh sb="4" eb="6">
      <t>セッショク</t>
    </rPh>
    <phoneticPr fontId="1"/>
  </si>
  <si>
    <t>コンタクト・タツ</t>
    <phoneticPr fontId="1"/>
  </si>
  <si>
    <t>龍との接触</t>
    <rPh sb="0" eb="1">
      <t>タツ</t>
    </rPh>
    <rPh sb="3" eb="5">
      <t>セッショク</t>
    </rPh>
    <phoneticPr fontId="1"/>
  </si>
  <si>
    <t>サモン・ケンゾク</t>
    <phoneticPr fontId="1"/>
  </si>
  <si>
    <t>眷族の召喚</t>
    <rPh sb="0" eb="2">
      <t>ケンゾク</t>
    </rPh>
    <rPh sb="3" eb="5">
      <t>ショウカン</t>
    </rPh>
    <phoneticPr fontId="1"/>
  </si>
  <si>
    <t>牛頭馬頭の召喚</t>
    <rPh sb="0" eb="2">
      <t>ゴズ</t>
    </rPh>
    <rPh sb="2" eb="4">
      <t>メズ</t>
    </rPh>
    <rPh sb="5" eb="7">
      <t>ショウカン</t>
    </rPh>
    <phoneticPr fontId="1"/>
  </si>
  <si>
    <t>サモン・ゴズメズ</t>
    <phoneticPr fontId="1"/>
  </si>
  <si>
    <t>コンタクト・ヤマノカミ</t>
    <phoneticPr fontId="1"/>
  </si>
  <si>
    <t>山の神との接触</t>
    <rPh sb="0" eb="1">
      <t>ヤマ</t>
    </rPh>
    <rPh sb="2" eb="3">
      <t>カミ</t>
    </rPh>
    <rPh sb="5" eb="7">
      <t>セッショク</t>
    </rPh>
    <phoneticPr fontId="1"/>
  </si>
  <si>
    <t>サモン・アビシアン・アンセスター</t>
    <phoneticPr fontId="1"/>
  </si>
  <si>
    <t>アビシアンの祖先の召喚</t>
    <rPh sb="6" eb="8">
      <t>ソセン</t>
    </rPh>
    <rPh sb="9" eb="11">
      <t>ショウカン</t>
    </rPh>
    <phoneticPr fontId="1"/>
  </si>
  <si>
    <t>リアウェイクン・フォシル</t>
    <phoneticPr fontId="1"/>
  </si>
  <si>
    <t>化石の再覚醒</t>
    <rPh sb="0" eb="2">
      <t>カセキ</t>
    </rPh>
    <rPh sb="3" eb="4">
      <t>サイ</t>
    </rPh>
    <rPh sb="4" eb="6">
      <t>カクセイ</t>
    </rPh>
    <phoneticPr fontId="1"/>
  </si>
  <si>
    <t>サモン・スペクトラル・インファントリー</t>
    <phoneticPr fontId="1"/>
  </si>
  <si>
    <t>霊体の歩兵の召喚</t>
    <rPh sb="0" eb="2">
      <t>レイタイ</t>
    </rPh>
    <rPh sb="3" eb="5">
      <t>ホヘイ</t>
    </rPh>
    <rPh sb="6" eb="8">
      <t>ショウカン</t>
    </rPh>
    <phoneticPr fontId="1"/>
  </si>
  <si>
    <t>コンタクト・スコーピオンマン</t>
    <phoneticPr fontId="1"/>
  </si>
  <si>
    <t>蠍人との接触</t>
    <rPh sb="0" eb="1">
      <t>サソリ</t>
    </rPh>
    <rPh sb="1" eb="2">
      <t>ジン</t>
    </rPh>
    <rPh sb="4" eb="6">
      <t>セッショク</t>
    </rPh>
    <phoneticPr fontId="1"/>
  </si>
  <si>
    <t>インナー・ファーナス</t>
    <phoneticPr fontId="1"/>
  </si>
  <si>
    <t>内なる炉</t>
    <rPh sb="0" eb="1">
      <t>ウチ</t>
    </rPh>
    <rPh sb="3" eb="4">
      <t>ロ</t>
    </rPh>
    <phoneticPr fontId="1"/>
  </si>
  <si>
    <t>インファーナル・ブリーディング</t>
    <phoneticPr fontId="1"/>
  </si>
  <si>
    <t>非道なる飼育</t>
    <rPh sb="0" eb="2">
      <t>ヒドウ</t>
    </rPh>
    <rPh sb="4" eb="6">
      <t>シイク</t>
    </rPh>
    <phoneticPr fontId="1"/>
  </si>
  <si>
    <t>サモン・ベアーズ</t>
    <phoneticPr fontId="1"/>
  </si>
  <si>
    <t>熊の召喚</t>
    <rPh sb="0" eb="1">
      <t>クマ</t>
    </rPh>
    <rPh sb="2" eb="4">
      <t>ショウカン</t>
    </rPh>
    <phoneticPr fontId="1"/>
  </si>
  <si>
    <t>サモン・セマルグル</t>
    <phoneticPr fontId="1"/>
  </si>
  <si>
    <t>セマルグルの召喚</t>
    <rPh sb="6" eb="8">
      <t>ショウカン</t>
    </rPh>
    <phoneticPr fontId="1"/>
  </si>
  <si>
    <t>サモン・ファイアバード</t>
    <phoneticPr fontId="1"/>
  </si>
  <si>
    <t>火の鳥の召喚</t>
    <rPh sb="0" eb="1">
      <t>ヒ</t>
    </rPh>
    <rPh sb="2" eb="3">
      <t>トリ</t>
    </rPh>
    <rPh sb="4" eb="6">
      <t>ショウカン</t>
    </rPh>
    <phoneticPr fontId="1"/>
  </si>
  <si>
    <t>センド・レディ・ミッドデイ</t>
    <phoneticPr fontId="1"/>
  </si>
  <si>
    <t>正午の貴婦人の派遣</t>
    <rPh sb="0" eb="2">
      <t>ショウゴ</t>
    </rPh>
    <rPh sb="3" eb="6">
      <t>キフジン</t>
    </rPh>
    <rPh sb="7" eb="9">
      <t>ハケン</t>
    </rPh>
    <phoneticPr fontId="1"/>
  </si>
  <si>
    <t>コンタクト・サイリン</t>
    <phoneticPr fontId="1"/>
  </si>
  <si>
    <t>サイリンの召喚</t>
    <rPh sb="5" eb="7">
      <t>ショウカン</t>
    </rPh>
    <phoneticPr fontId="1"/>
  </si>
  <si>
    <t>センド・ヴォジャノーイ</t>
    <phoneticPr fontId="1"/>
  </si>
  <si>
    <t>ヴォジャノーイの派遣</t>
    <rPh sb="8" eb="10">
      <t>ハケン</t>
    </rPh>
    <phoneticPr fontId="1"/>
  </si>
  <si>
    <t>サモン・ルサールカ</t>
    <phoneticPr fontId="1"/>
  </si>
  <si>
    <t>ルサールカの召喚</t>
    <rPh sb="6" eb="8">
      <t>ショウカン</t>
    </rPh>
    <phoneticPr fontId="1"/>
  </si>
  <si>
    <t>サモン・リクホ</t>
    <phoneticPr fontId="1"/>
  </si>
  <si>
    <t>リクホの召喚</t>
    <rPh sb="4" eb="6">
      <t>ショウカン</t>
    </rPh>
    <phoneticPr fontId="1"/>
  </si>
  <si>
    <t>コンタクト・アルコノスト</t>
    <phoneticPr fontId="1"/>
  </si>
  <si>
    <t>サモン・ズメイ</t>
    <phoneticPr fontId="1"/>
  </si>
  <si>
    <t>ズメイの召喚</t>
    <rPh sb="4" eb="6">
      <t>ショウカン</t>
    </rPh>
    <phoneticPr fontId="1"/>
  </si>
  <si>
    <t>センド・ブカバック</t>
    <phoneticPr fontId="1"/>
  </si>
  <si>
    <t>ブカバックの派遣</t>
    <rPh sb="6" eb="8">
      <t>ハケン</t>
    </rPh>
    <phoneticPr fontId="1"/>
  </si>
  <si>
    <t>コンタクト・ガマユン</t>
    <phoneticPr fontId="1"/>
  </si>
  <si>
    <t>ガマユンとの接触</t>
    <rPh sb="6" eb="8">
      <t>セッショク</t>
    </rPh>
    <phoneticPr fontId="1"/>
  </si>
  <si>
    <t>アルコノストとの接触</t>
    <rPh sb="8" eb="10">
      <t>セッショク</t>
    </rPh>
    <phoneticPr fontId="1"/>
  </si>
  <si>
    <t>コンタクト・ベレジナ</t>
    <phoneticPr fontId="1"/>
  </si>
  <si>
    <t>ベレジナとの接触</t>
    <rPh sb="6" eb="8">
      <t>セッショク</t>
    </rPh>
    <phoneticPr fontId="1"/>
  </si>
  <si>
    <t>コンタクト・マウンテン・ヴィラ</t>
    <phoneticPr fontId="1"/>
  </si>
  <si>
    <t>マウンテン・ヴィラとの接触</t>
    <rPh sb="11" eb="13">
      <t>セッショク</t>
    </rPh>
    <phoneticPr fontId="1"/>
  </si>
  <si>
    <t>コンタクト・クラウド・ヴィラ</t>
    <phoneticPr fontId="1"/>
  </si>
  <si>
    <t>クラウド・ヴィラとの接触</t>
    <rPh sb="10" eb="12">
      <t>セッショク</t>
    </rPh>
    <phoneticPr fontId="1"/>
  </si>
  <si>
    <t>コンタクト・レーシー</t>
    <phoneticPr fontId="1"/>
  </si>
  <si>
    <t>レーシーとの接触</t>
    <rPh sb="6" eb="8">
      <t>セッショク</t>
    </rPh>
    <phoneticPr fontId="1"/>
  </si>
  <si>
    <t>グロウ・フォートレス</t>
    <phoneticPr fontId="1"/>
  </si>
  <si>
    <t>要塞の生長</t>
    <rPh sb="0" eb="2">
      <t>ヨウサイ</t>
    </rPh>
    <rPh sb="3" eb="5">
      <t>セイチョウ</t>
    </rPh>
    <phoneticPr fontId="1"/>
  </si>
  <si>
    <t>フォート・オブ・ジ・エンシェンツ</t>
    <phoneticPr fontId="1"/>
  </si>
  <si>
    <t>古人の要塞</t>
    <rPh sb="0" eb="2">
      <t>コジン</t>
    </rPh>
    <rPh sb="3" eb="5">
      <t>ヨウサイ</t>
    </rPh>
    <phoneticPr fontId="1"/>
  </si>
  <si>
    <t>セイクリッド・クロコダイル</t>
    <phoneticPr fontId="1"/>
  </si>
  <si>
    <t>神聖なるクロコダイル</t>
    <rPh sb="0" eb="2">
      <t>シンセイ</t>
    </rPh>
    <phoneticPr fontId="1"/>
  </si>
  <si>
    <t>神性の交信</t>
    <rPh sb="0" eb="2">
      <t>シンセイ</t>
    </rPh>
    <rPh sb="3" eb="5">
      <t>コウシン</t>
    </rPh>
    <phoneticPr fontId="1"/>
  </si>
  <si>
    <t>神の祝福</t>
    <rPh sb="0" eb="1">
      <t>カミ</t>
    </rPh>
    <rPh sb="2" eb="4">
      <t>シュクフク</t>
    </rPh>
    <phoneticPr fontId="1"/>
  </si>
  <si>
    <t>ハード・オブ・エレファンツ</t>
    <phoneticPr fontId="1"/>
  </si>
  <si>
    <t>象の群れ</t>
    <rPh sb="0" eb="1">
      <t>ゾウ</t>
    </rPh>
    <rPh sb="2" eb="3">
      <t>ム</t>
    </rPh>
    <phoneticPr fontId="1"/>
  </si>
  <si>
    <t>コール・メルカルト</t>
    <phoneticPr fontId="1"/>
  </si>
  <si>
    <t>メルカルトの招致</t>
    <rPh sb="6" eb="8">
      <t>ショウチ</t>
    </rPh>
    <phoneticPr fontId="1"/>
  </si>
  <si>
    <t>ストレンジ・ファイア</t>
    <phoneticPr fontId="1"/>
  </si>
  <si>
    <t>奇妙な火</t>
    <rPh sb="0" eb="2">
      <t>キミョウ</t>
    </rPh>
    <rPh sb="3" eb="4">
      <t>ヒ</t>
    </rPh>
    <phoneticPr fontId="1"/>
  </si>
  <si>
    <t>メモリーズ・オブ・ストーン</t>
    <phoneticPr fontId="1"/>
  </si>
  <si>
    <t>石の記憶</t>
    <rPh sb="0" eb="1">
      <t>イシ</t>
    </rPh>
    <rPh sb="2" eb="4">
      <t>キオク</t>
    </rPh>
    <phoneticPr fontId="1"/>
  </si>
  <si>
    <t>ダージ・フォー・ザ・デッド</t>
    <phoneticPr fontId="1"/>
  </si>
  <si>
    <t>死者への哀歌</t>
    <rPh sb="0" eb="2">
      <t>シシャ</t>
    </rPh>
    <rPh sb="4" eb="6">
      <t>アイカ</t>
    </rPh>
    <phoneticPr fontId="1"/>
  </si>
  <si>
    <t>バンケット・フォー・ザ・デッド</t>
    <phoneticPr fontId="1"/>
  </si>
  <si>
    <t>死者のための晩餐会</t>
    <rPh sb="0" eb="2">
      <t>シシャ</t>
    </rPh>
    <rPh sb="6" eb="9">
      <t>バンサンカイ</t>
    </rPh>
    <phoneticPr fontId="1"/>
  </si>
  <si>
    <t>スケープゴート</t>
    <phoneticPr fontId="1"/>
  </si>
  <si>
    <t>贖罪の山羊</t>
    <rPh sb="0" eb="2">
      <t>ショクザイ</t>
    </rPh>
    <rPh sb="3" eb="5">
      <t>ヤギ</t>
    </rPh>
    <phoneticPr fontId="1"/>
  </si>
  <si>
    <t>サモン・セイリム</t>
    <phoneticPr fontId="1"/>
  </si>
  <si>
    <t>セイリムの召喚</t>
    <rPh sb="5" eb="7">
      <t>ショウカン</t>
    </rPh>
    <phoneticPr fontId="1"/>
  </si>
  <si>
    <t>サモン・シェディム</t>
    <phoneticPr fontId="1"/>
  </si>
  <si>
    <t>シェディムの召喚</t>
    <rPh sb="6" eb="8">
      <t>ショウカン</t>
    </rPh>
    <phoneticPr fontId="1"/>
  </si>
  <si>
    <t>コール・マラク</t>
    <phoneticPr fontId="1"/>
  </si>
  <si>
    <t>マラクの招致</t>
    <rPh sb="4" eb="6">
      <t>ショウチ</t>
    </rPh>
    <phoneticPr fontId="1"/>
  </si>
  <si>
    <t>コール・ハシュマル</t>
    <phoneticPr fontId="1"/>
  </si>
  <si>
    <t>ハシュマルの招致</t>
    <rPh sb="6" eb="8">
      <t>ショウチ</t>
    </rPh>
    <phoneticPr fontId="1"/>
  </si>
  <si>
    <t>コール・アレル</t>
    <phoneticPr fontId="1"/>
  </si>
  <si>
    <t>アレルの招致</t>
    <rPh sb="4" eb="6">
      <t>ショウチ</t>
    </rPh>
    <phoneticPr fontId="1"/>
  </si>
  <si>
    <t>コール・オーファン</t>
    <phoneticPr fontId="1"/>
  </si>
  <si>
    <t>座天使の招致</t>
    <rPh sb="0" eb="1">
      <t>ザ</t>
    </rPh>
    <rPh sb="1" eb="3">
      <t>テンシ</t>
    </rPh>
    <rPh sb="4" eb="6">
      <t>ショウチ</t>
    </rPh>
    <phoneticPr fontId="1"/>
  </si>
  <si>
    <t>コール・メルカバー</t>
    <phoneticPr fontId="1"/>
  </si>
  <si>
    <t>神の戦車の招致</t>
    <rPh sb="0" eb="1">
      <t>カミ</t>
    </rPh>
    <rPh sb="2" eb="4">
      <t>センシャ</t>
    </rPh>
    <rPh sb="5" eb="7">
      <t>ショウチ</t>
    </rPh>
    <phoneticPr fontId="1"/>
  </si>
  <si>
    <t>リリース・ロード・オブ・シヴィライゼーション</t>
    <phoneticPr fontId="1"/>
  </si>
  <si>
    <t>文明の主の解放</t>
    <rPh sb="0" eb="2">
      <t>ブンメイ</t>
    </rPh>
    <rPh sb="3" eb="4">
      <t>ヌシ</t>
    </rPh>
    <rPh sb="5" eb="7">
      <t>カイホウ</t>
    </rPh>
    <phoneticPr fontId="1"/>
  </si>
  <si>
    <t>サモン・マジキム</t>
    <phoneticPr fontId="1"/>
  </si>
  <si>
    <t>マジキムの召喚</t>
    <rPh sb="5" eb="7">
      <t>ショウカン</t>
    </rPh>
    <phoneticPr fontId="1"/>
  </si>
  <si>
    <t>サモン・リロット</t>
    <phoneticPr fontId="1"/>
  </si>
  <si>
    <t>リロットの召喚</t>
    <rPh sb="5" eb="7">
      <t>ショウカン</t>
    </rPh>
    <phoneticPr fontId="1"/>
  </si>
  <si>
    <t>サモン・クサリクズ</t>
    <phoneticPr fontId="1"/>
  </si>
  <si>
    <t>クサリクの召喚</t>
    <rPh sb="5" eb="7">
      <t>ショウカン</t>
    </rPh>
    <phoneticPr fontId="1"/>
  </si>
  <si>
    <t>サモン・ウガルル</t>
    <phoneticPr fontId="1"/>
  </si>
  <si>
    <t>ウガルルの召喚</t>
    <rPh sb="5" eb="7">
      <t>ショウカン</t>
    </rPh>
    <phoneticPr fontId="1"/>
  </si>
  <si>
    <t>コール・アンズー</t>
    <phoneticPr fontId="1"/>
  </si>
  <si>
    <t>アンズーの招致</t>
    <rPh sb="5" eb="7">
      <t>ショウチ</t>
    </rPh>
    <phoneticPr fontId="1"/>
  </si>
  <si>
    <t>コール・アプカル</t>
    <phoneticPr fontId="1"/>
  </si>
  <si>
    <t>アプカルの招致</t>
    <rPh sb="5" eb="7">
      <t>ショウチ</t>
    </rPh>
    <phoneticPr fontId="1"/>
  </si>
  <si>
    <t>コール・エフォロイ</t>
    <phoneticPr fontId="1"/>
  </si>
  <si>
    <t>エフォロイの招致</t>
    <rPh sb="6" eb="8">
      <t>ショウチ</t>
    </rPh>
    <phoneticPr fontId="1"/>
  </si>
  <si>
    <t>コール・スペクトラク・フィロソフィア</t>
    <phoneticPr fontId="1"/>
  </si>
  <si>
    <t>霊体の哲学者の招致</t>
    <rPh sb="0" eb="2">
      <t>レイタイ</t>
    </rPh>
    <rPh sb="3" eb="6">
      <t>テツガクシャ</t>
    </rPh>
    <rPh sb="7" eb="9">
      <t>ショウチ</t>
    </rPh>
    <phoneticPr fontId="1"/>
  </si>
  <si>
    <t>サモン・テルキン</t>
    <phoneticPr fontId="1"/>
  </si>
  <si>
    <t>テルキンの召喚</t>
    <rPh sb="5" eb="7">
      <t>ショウカン</t>
    </rPh>
    <phoneticPr fontId="1"/>
  </si>
  <si>
    <t>サモン・ヘカテリデ</t>
    <phoneticPr fontId="1"/>
  </si>
  <si>
    <t>ヘカテリデの召喚</t>
    <rPh sb="6" eb="8">
      <t>ショウカン</t>
    </rPh>
    <phoneticPr fontId="1"/>
  </si>
  <si>
    <t>サモン・ダクティル</t>
    <phoneticPr fontId="1"/>
  </si>
  <si>
    <t>ダクティルの召喚</t>
    <rPh sb="6" eb="8">
      <t>ショウカン</t>
    </rPh>
    <phoneticPr fontId="1"/>
  </si>
  <si>
    <t>サモン・モンスター・フィッシュ</t>
    <phoneticPr fontId="1"/>
  </si>
  <si>
    <t>怪物魚の召喚</t>
    <rPh sb="0" eb="2">
      <t>カイブツ</t>
    </rPh>
    <rPh sb="2" eb="3">
      <t>ギョ</t>
    </rPh>
    <rPh sb="4" eb="6">
      <t>ショウカン</t>
    </rPh>
    <phoneticPr fontId="1"/>
  </si>
  <si>
    <t>センド・トゥピラク</t>
    <phoneticPr fontId="1"/>
  </si>
  <si>
    <t>トゥピラクの派遣</t>
    <rPh sb="6" eb="8">
      <t>ハケン</t>
    </rPh>
    <phoneticPr fontId="1"/>
  </si>
  <si>
    <t>アンホーリー・コマンド</t>
    <phoneticPr fontId="1"/>
  </si>
  <si>
    <t>不浄なる指令</t>
    <rPh sb="0" eb="2">
      <t>フジョウ</t>
    </rPh>
    <rPh sb="4" eb="6">
      <t>シレイ</t>
    </rPh>
    <phoneticPr fontId="1"/>
  </si>
  <si>
    <t>アンホーリー・プロテクション</t>
    <phoneticPr fontId="1"/>
  </si>
  <si>
    <t>不浄なる加護</t>
    <rPh sb="0" eb="2">
      <t>フジョウ</t>
    </rPh>
    <rPh sb="4" eb="6">
      <t>カゴ</t>
    </rPh>
    <phoneticPr fontId="1"/>
  </si>
  <si>
    <t>アンホーリー・ブレッシング</t>
    <phoneticPr fontId="1"/>
  </si>
  <si>
    <t>不浄なる祝福</t>
    <rPh sb="0" eb="2">
      <t>フジョウ</t>
    </rPh>
    <rPh sb="4" eb="6">
      <t>シュクフク</t>
    </rPh>
    <phoneticPr fontId="1"/>
  </si>
  <si>
    <t>アンホーリー・パワー</t>
    <phoneticPr fontId="1"/>
  </si>
  <si>
    <t>不浄なる力</t>
    <rPh sb="0" eb="2">
      <t>フジョウ</t>
    </rPh>
    <rPh sb="4" eb="5">
      <t>チカラ</t>
    </rPh>
    <phoneticPr fontId="1"/>
  </si>
  <si>
    <t>アポスタシー</t>
    <phoneticPr fontId="1"/>
  </si>
  <si>
    <t>背教</t>
    <rPh sb="0" eb="2">
      <t>ハイキョウ</t>
    </rPh>
    <phoneticPr fontId="1"/>
  </si>
  <si>
    <t>プロテクション・オブ・ジ・セプルカー</t>
    <phoneticPr fontId="1"/>
  </si>
  <si>
    <t>不浄なる墓の加護</t>
    <rPh sb="0" eb="2">
      <t>フジョウ</t>
    </rPh>
    <rPh sb="4" eb="5">
      <t>ハカ</t>
    </rPh>
    <rPh sb="6" eb="8">
      <t>カゴ</t>
    </rPh>
    <phoneticPr fontId="1"/>
  </si>
  <si>
    <t>パワー・オブ・ジ・セプルカー</t>
    <phoneticPr fontId="1"/>
  </si>
  <si>
    <t>不浄なる墓の力</t>
    <rPh sb="0" eb="2">
      <t>フジョウ</t>
    </rPh>
    <rPh sb="4" eb="5">
      <t>ハカ</t>
    </rPh>
    <rPh sb="6" eb="7">
      <t>チカラ</t>
    </rPh>
    <phoneticPr fontId="1"/>
  </si>
  <si>
    <t>リバイブ・リクトル</t>
    <phoneticPr fontId="1"/>
  </si>
  <si>
    <t>リバイブ・ケンソル</t>
    <phoneticPr fontId="1"/>
  </si>
  <si>
    <t>リバイブ・アコライト</t>
    <phoneticPr fontId="1"/>
  </si>
  <si>
    <t>侍祭の蘇生</t>
    <rPh sb="0" eb="1">
      <t>ジ</t>
    </rPh>
    <rPh sb="1" eb="2">
      <t>サイ</t>
    </rPh>
    <rPh sb="3" eb="5">
      <t>ソセイ</t>
    </rPh>
    <phoneticPr fontId="1"/>
  </si>
  <si>
    <t>監査官の蘇生</t>
    <rPh sb="0" eb="3">
      <t>カンサカン</t>
    </rPh>
    <rPh sb="4" eb="6">
      <t>ソセイ</t>
    </rPh>
    <phoneticPr fontId="1"/>
  </si>
  <si>
    <t>護衛官吏の蘇生</t>
    <rPh sb="0" eb="2">
      <t>ゴエイ</t>
    </rPh>
    <rPh sb="2" eb="4">
      <t>カンリ</t>
    </rPh>
    <rPh sb="5" eb="7">
      <t>ソセイ</t>
    </rPh>
    <phoneticPr fontId="1"/>
  </si>
  <si>
    <t>リバイブ・ビショップ</t>
    <phoneticPr fontId="1"/>
  </si>
  <si>
    <t>司教の蘇生</t>
    <rPh sb="0" eb="2">
      <t>シキョウ</t>
    </rPh>
    <rPh sb="3" eb="5">
      <t>ソセイ</t>
    </rPh>
    <phoneticPr fontId="1"/>
  </si>
  <si>
    <t>リバイブ・アーチ・ビショップ</t>
    <phoneticPr fontId="1"/>
  </si>
  <si>
    <t>大司教の蘇生</t>
    <rPh sb="0" eb="3">
      <t>ダイシキョウ</t>
    </rPh>
    <rPh sb="4" eb="6">
      <t>ソセイ</t>
    </rPh>
    <phoneticPr fontId="1"/>
  </si>
  <si>
    <t>リバイブ・スペクテイター</t>
    <phoneticPr fontId="1"/>
  </si>
  <si>
    <t>傍観者の蘇生</t>
    <rPh sb="0" eb="3">
      <t>ボウカンシャ</t>
    </rPh>
    <rPh sb="4" eb="6">
      <t>ソセイ</t>
    </rPh>
    <phoneticPr fontId="1"/>
  </si>
  <si>
    <t>リバイブ・ダスク・エルダー</t>
    <phoneticPr fontId="1"/>
  </si>
  <si>
    <t>夕闇の長老の蘇生</t>
    <rPh sb="0" eb="2">
      <t>ユウヤミ</t>
    </rPh>
    <rPh sb="3" eb="5">
      <t>チョウロウ</t>
    </rPh>
    <rPh sb="6" eb="8">
      <t>ソセイ</t>
    </rPh>
    <phoneticPr fontId="1"/>
  </si>
  <si>
    <t>リバイブ・ウェイリング・レディ</t>
    <phoneticPr fontId="1"/>
  </si>
  <si>
    <t>泣き叫ぶ貴婦人の蘇生</t>
    <rPh sb="0" eb="1">
      <t>ナ</t>
    </rPh>
    <rPh sb="2" eb="3">
      <t>サケ</t>
    </rPh>
    <rPh sb="4" eb="7">
      <t>キフジン</t>
    </rPh>
    <rPh sb="8" eb="10">
      <t>ソセイ</t>
    </rPh>
    <phoneticPr fontId="1"/>
  </si>
  <si>
    <t>リクトリアン・ガード</t>
    <phoneticPr fontId="1"/>
  </si>
  <si>
    <t>護衛官吏の護り</t>
    <rPh sb="0" eb="2">
      <t>ゴエイ</t>
    </rPh>
    <rPh sb="2" eb="4">
      <t>カンリ</t>
    </rPh>
    <rPh sb="5" eb="6">
      <t>マモ</t>
    </rPh>
    <phoneticPr fontId="1"/>
  </si>
  <si>
    <t>ラメンテイション</t>
    <phoneticPr fontId="1"/>
  </si>
  <si>
    <t>悲嘆</t>
    <rPh sb="0" eb="2">
      <t>ヒタン</t>
    </rPh>
    <phoneticPr fontId="1"/>
  </si>
  <si>
    <t>グレート・ラメンテイション</t>
    <phoneticPr fontId="1"/>
  </si>
  <si>
    <t>大いなる悲嘆</t>
    <rPh sb="0" eb="1">
      <t>オオ</t>
    </rPh>
    <rPh sb="4" eb="6">
      <t>ヒタン</t>
    </rPh>
    <phoneticPr fontId="1"/>
  </si>
  <si>
    <t>リクトリアン・レギオン</t>
    <phoneticPr fontId="1"/>
  </si>
  <si>
    <t>護衛官吏の軍団</t>
    <rPh sb="0" eb="2">
      <t>ゴエイ</t>
    </rPh>
    <rPh sb="2" eb="4">
      <t>カンリ</t>
    </rPh>
    <rPh sb="5" eb="7">
      <t>グンダン</t>
    </rPh>
    <phoneticPr fontId="1"/>
  </si>
  <si>
    <t>エルモリアン・レギオン</t>
    <phoneticPr fontId="1"/>
  </si>
  <si>
    <t>エルマーの軍団</t>
    <rPh sb="5" eb="7">
      <t>グンダン</t>
    </rPh>
    <phoneticPr fontId="1"/>
  </si>
  <si>
    <t>リバイブ・シャドウ・トリビューン</t>
    <phoneticPr fontId="1"/>
  </si>
  <si>
    <t>影の護民官の蘇生</t>
    <rPh sb="0" eb="1">
      <t>カゲ</t>
    </rPh>
    <rPh sb="2" eb="5">
      <t>ゴミンカン</t>
    </rPh>
    <rPh sb="6" eb="8">
      <t>ソセイ</t>
    </rPh>
    <phoneticPr fontId="1"/>
  </si>
  <si>
    <t>リバイブ・レムレー・ケントゥリオ</t>
    <phoneticPr fontId="1"/>
  </si>
  <si>
    <t>亡霊百卒長の蘇生</t>
    <rPh sb="0" eb="2">
      <t>ボウレイ</t>
    </rPh>
    <rPh sb="2" eb="3">
      <t>ヒャク</t>
    </rPh>
    <rPh sb="3" eb="4">
      <t>ソツ</t>
    </rPh>
    <rPh sb="4" eb="5">
      <t>チョウ</t>
    </rPh>
    <rPh sb="6" eb="8">
      <t>ソセイ</t>
    </rPh>
    <phoneticPr fontId="1"/>
  </si>
  <si>
    <t>リバイブ・レムレー・セナトル</t>
    <phoneticPr fontId="1"/>
  </si>
  <si>
    <t>亡霊元老院議員の蘇生</t>
    <rPh sb="0" eb="2">
      <t>ボウレイ</t>
    </rPh>
    <rPh sb="2" eb="5">
      <t>ゲンロウイン</t>
    </rPh>
    <rPh sb="5" eb="7">
      <t>ギイン</t>
    </rPh>
    <rPh sb="8" eb="10">
      <t>ソセイ</t>
    </rPh>
    <phoneticPr fontId="1"/>
  </si>
  <si>
    <t>リバイブ・レムレー・コンスル</t>
    <phoneticPr fontId="1"/>
  </si>
  <si>
    <t>亡霊執政官の蘇生</t>
    <rPh sb="0" eb="2">
      <t>ボウレイ</t>
    </rPh>
    <rPh sb="2" eb="4">
      <t>シッセイ</t>
    </rPh>
    <rPh sb="4" eb="5">
      <t>カン</t>
    </rPh>
    <rPh sb="6" eb="8">
      <t>ソセイ</t>
    </rPh>
    <phoneticPr fontId="1"/>
  </si>
  <si>
    <t>リバイブ・レムレー・アコライト</t>
    <phoneticPr fontId="1"/>
  </si>
  <si>
    <t>亡霊侍祭の蘇生</t>
    <rPh sb="0" eb="2">
      <t>ボウレイ</t>
    </rPh>
    <rPh sb="2" eb="3">
      <t>ジ</t>
    </rPh>
    <rPh sb="3" eb="4">
      <t>サイ</t>
    </rPh>
    <rPh sb="5" eb="7">
      <t>ソセイ</t>
    </rPh>
    <phoneticPr fontId="1"/>
  </si>
  <si>
    <t>リバイブ・レムレー・ソーマタグ</t>
    <phoneticPr fontId="1"/>
  </si>
  <si>
    <t>亡霊秘術士の蘇生</t>
    <rPh sb="0" eb="2">
      <t>ボウレイ</t>
    </rPh>
    <rPh sb="2" eb="4">
      <t>ヒジュツ</t>
    </rPh>
    <rPh sb="4" eb="5">
      <t>シ</t>
    </rPh>
    <rPh sb="6" eb="8">
      <t>ソセイ</t>
    </rPh>
    <phoneticPr fontId="1"/>
  </si>
  <si>
    <t>リバイブ・グランド・レムレー</t>
    <phoneticPr fontId="1"/>
  </si>
  <si>
    <t>大いなる亡霊の蘇生</t>
    <rPh sb="0" eb="1">
      <t>オオ</t>
    </rPh>
    <rPh sb="4" eb="6">
      <t>ボウレイ</t>
    </rPh>
    <rPh sb="7" eb="9">
      <t>ソセイ</t>
    </rPh>
    <phoneticPr fontId="1"/>
  </si>
  <si>
    <t>アナゼマ</t>
    <phoneticPr fontId="1"/>
  </si>
  <si>
    <t>破門</t>
    <rPh sb="0" eb="2">
      <t>ハモン</t>
    </rPh>
    <phoneticPr fontId="1"/>
  </si>
  <si>
    <t>プロテクション・オブ・ジ・シェイドランド</t>
    <phoneticPr fontId="1"/>
  </si>
  <si>
    <t>影の地の護り</t>
    <rPh sb="0" eb="1">
      <t>カゲ</t>
    </rPh>
    <rPh sb="2" eb="3">
      <t>チ</t>
    </rPh>
    <rPh sb="4" eb="5">
      <t>マモ</t>
    </rPh>
    <phoneticPr fontId="1"/>
  </si>
  <si>
    <t>パワー・オブ・ジ・シェイドランド</t>
    <phoneticPr fontId="1"/>
  </si>
  <si>
    <t>影の地の力</t>
    <rPh sb="0" eb="1">
      <t>カゲ</t>
    </rPh>
    <rPh sb="2" eb="3">
      <t>チ</t>
    </rPh>
    <rPh sb="4" eb="5">
      <t>チカラ</t>
    </rPh>
    <phoneticPr fontId="1"/>
  </si>
  <si>
    <t>リバイブ・グレイブ・コンソート</t>
    <phoneticPr fontId="1"/>
  </si>
  <si>
    <t>墓の配偶者の蘇生</t>
    <rPh sb="0" eb="1">
      <t>ハカ</t>
    </rPh>
    <rPh sb="2" eb="5">
      <t>ハイグウシャ</t>
    </rPh>
    <rPh sb="6" eb="8">
      <t>ソセイ</t>
    </rPh>
    <phoneticPr fontId="1"/>
  </si>
  <si>
    <t>リバイブ・トゥーム・プリースト</t>
    <phoneticPr fontId="1"/>
  </si>
  <si>
    <t>墳墓の僧侶の蘇生</t>
    <rPh sb="0" eb="2">
      <t>フンボ</t>
    </rPh>
    <rPh sb="3" eb="5">
      <t>ソウリョ</t>
    </rPh>
    <rPh sb="6" eb="8">
      <t>ソセイ</t>
    </rPh>
    <phoneticPr fontId="1"/>
  </si>
  <si>
    <t>リバイブ・トゥーム・キング</t>
    <phoneticPr fontId="1"/>
  </si>
  <si>
    <t>墳墓の王の蘇生</t>
    <rPh sb="0" eb="2">
      <t>フンボ</t>
    </rPh>
    <rPh sb="3" eb="4">
      <t>オウ</t>
    </rPh>
    <rPh sb="5" eb="7">
      <t>ソセイ</t>
    </rPh>
    <phoneticPr fontId="1"/>
  </si>
  <si>
    <t>プロテクション・オブ・ジ・グレイブ</t>
    <phoneticPr fontId="1"/>
  </si>
  <si>
    <t>墓の護り</t>
    <rPh sb="0" eb="1">
      <t>ハカ</t>
    </rPh>
    <rPh sb="2" eb="3">
      <t>マモ</t>
    </rPh>
    <phoneticPr fontId="1"/>
  </si>
  <si>
    <t>パワー・オブ・ジ・グレイブ</t>
    <phoneticPr fontId="1"/>
  </si>
  <si>
    <t>墓の力</t>
    <rPh sb="0" eb="1">
      <t>ハカ</t>
    </rPh>
    <rPh sb="2" eb="3">
      <t>チカラ</t>
    </rPh>
    <phoneticPr fontId="1"/>
  </si>
  <si>
    <t>ロイヤル・プロテクション</t>
    <phoneticPr fontId="1"/>
  </si>
  <si>
    <t>王の護り</t>
    <rPh sb="0" eb="1">
      <t>オウ</t>
    </rPh>
    <rPh sb="2" eb="3">
      <t>マモ</t>
    </rPh>
    <phoneticPr fontId="1"/>
  </si>
  <si>
    <t>パワー・オブ・ジ・リボーン・キング</t>
    <phoneticPr fontId="1"/>
  </si>
  <si>
    <t>再誕せし王の力</t>
    <rPh sb="0" eb="2">
      <t>サイタン</t>
    </rPh>
    <rPh sb="4" eb="5">
      <t>オウ</t>
    </rPh>
    <rPh sb="6" eb="7">
      <t>チカラ</t>
    </rPh>
    <phoneticPr fontId="1"/>
  </si>
  <si>
    <t>ディヴィネイション</t>
    <phoneticPr fontId="1"/>
  </si>
  <si>
    <t>予言</t>
    <rPh sb="0" eb="2">
      <t>ヨゲン</t>
    </rPh>
    <phoneticPr fontId="1"/>
  </si>
  <si>
    <t>チューン・オブ・フィアー</t>
    <phoneticPr fontId="1"/>
  </si>
  <si>
    <t>恐怖の旋律</t>
    <rPh sb="0" eb="2">
      <t>キョウフ</t>
    </rPh>
    <rPh sb="3" eb="5">
      <t>センリツ</t>
    </rPh>
    <phoneticPr fontId="1"/>
  </si>
  <si>
    <t>チューン・オブ・グロウス</t>
    <phoneticPr fontId="1"/>
  </si>
  <si>
    <t>生長の旋律</t>
    <rPh sb="0" eb="2">
      <t>セイチョウ</t>
    </rPh>
    <rPh sb="3" eb="5">
      <t>センリツ</t>
    </rPh>
    <phoneticPr fontId="1"/>
  </si>
  <si>
    <t>チューン・オブ・ダンシング・デス</t>
    <phoneticPr fontId="1"/>
  </si>
  <si>
    <t>踊り死にの旋律</t>
    <rPh sb="0" eb="1">
      <t>オド</t>
    </rPh>
    <rPh sb="2" eb="3">
      <t>シ</t>
    </rPh>
    <rPh sb="5" eb="7">
      <t>センリツ</t>
    </rPh>
    <phoneticPr fontId="1"/>
  </si>
  <si>
    <t>キャリオン・ケンタウロス</t>
    <phoneticPr fontId="1"/>
  </si>
  <si>
    <t>腐肉の半馬人</t>
    <rPh sb="0" eb="2">
      <t>フニク</t>
    </rPh>
    <rPh sb="3" eb="4">
      <t>ハン</t>
    </rPh>
    <rPh sb="4" eb="5">
      <t>バ</t>
    </rPh>
    <rPh sb="5" eb="6">
      <t>ジン</t>
    </rPh>
    <phoneticPr fontId="1"/>
  </si>
  <si>
    <t>キャリオン・レディ</t>
    <phoneticPr fontId="1"/>
  </si>
  <si>
    <t>腐肉の貴婦人</t>
    <rPh sb="0" eb="2">
      <t>フニク</t>
    </rPh>
    <rPh sb="3" eb="6">
      <t>キフジン</t>
    </rPh>
    <phoneticPr fontId="1"/>
  </si>
  <si>
    <t>キャリオン・ロード</t>
    <phoneticPr fontId="1"/>
  </si>
  <si>
    <t>腐肉の王</t>
    <rPh sb="0" eb="2">
      <t>フニク</t>
    </rPh>
    <rPh sb="3" eb="4">
      <t>オウ</t>
    </rPh>
    <phoneticPr fontId="1"/>
  </si>
  <si>
    <t>クイック・ルーツ</t>
    <phoneticPr fontId="1"/>
  </si>
  <si>
    <t>敏速な蔓</t>
    <rPh sb="0" eb="2">
      <t>ビンソク</t>
    </rPh>
    <rPh sb="3" eb="4">
      <t>ツル</t>
    </rPh>
    <phoneticPr fontId="1"/>
  </si>
  <si>
    <t>リグロウス</t>
    <phoneticPr fontId="1"/>
  </si>
  <si>
    <t>再生長</t>
    <rPh sb="0" eb="2">
      <t>サイセイ</t>
    </rPh>
    <rPh sb="2" eb="3">
      <t>チョウ</t>
    </rPh>
    <phoneticPr fontId="1"/>
  </si>
  <si>
    <t>メンド・ジ・デッド</t>
    <phoneticPr fontId="1"/>
  </si>
  <si>
    <t>死者の修復</t>
    <rPh sb="0" eb="2">
      <t>シシャ</t>
    </rPh>
    <rPh sb="3" eb="5">
      <t>シュウフク</t>
    </rPh>
    <phoneticPr fontId="1"/>
  </si>
  <si>
    <t>パペット・マスタリー</t>
    <phoneticPr fontId="1"/>
  </si>
  <si>
    <t>人形の支配</t>
    <rPh sb="0" eb="2">
      <t>ニンギョウ</t>
    </rPh>
    <rPh sb="3" eb="5">
      <t>シハイ</t>
    </rPh>
    <phoneticPr fontId="1"/>
  </si>
  <si>
    <t>キャリオン・グロウス</t>
    <phoneticPr fontId="1"/>
  </si>
  <si>
    <t>腐肉の生長</t>
    <rPh sb="0" eb="2">
      <t>フニク</t>
    </rPh>
    <rPh sb="3" eb="5">
      <t>セイチョウ</t>
    </rPh>
    <phoneticPr fontId="1"/>
  </si>
  <si>
    <t>ダーク・スランバー</t>
    <phoneticPr fontId="1"/>
  </si>
  <si>
    <t>暗き微睡</t>
    <rPh sb="0" eb="1">
      <t>クラ</t>
    </rPh>
    <rPh sb="2" eb="4">
      <t>マドロミ</t>
    </rPh>
    <phoneticPr fontId="1"/>
  </si>
  <si>
    <t>サモン・ブラック・ドッグ</t>
    <phoneticPr fontId="1"/>
  </si>
  <si>
    <t>サモン・クーシー</t>
    <phoneticPr fontId="1"/>
  </si>
  <si>
    <t>妖精犬の召喚</t>
    <rPh sb="0" eb="2">
      <t>ヨウセイ</t>
    </rPh>
    <rPh sb="2" eb="3">
      <t>ケン</t>
    </rPh>
    <rPh sb="4" eb="6">
      <t>ショウカン</t>
    </rPh>
    <phoneticPr fontId="1"/>
  </si>
  <si>
    <t>コンタクト・クーシー</t>
    <phoneticPr fontId="1"/>
  </si>
  <si>
    <t>妖精犬との接触</t>
    <rPh sb="0" eb="2">
      <t>ヨウセイ</t>
    </rPh>
    <rPh sb="2" eb="3">
      <t>ケン</t>
    </rPh>
    <rPh sb="5" eb="7">
      <t>セッショク</t>
    </rPh>
    <phoneticPr fontId="1"/>
  </si>
  <si>
    <t>サモン・バーゲスト</t>
    <phoneticPr fontId="1"/>
  </si>
  <si>
    <t>黒妖犬の召喚</t>
    <rPh sb="0" eb="1">
      <t>コク</t>
    </rPh>
    <rPh sb="1" eb="2">
      <t>ヨウ</t>
    </rPh>
    <rPh sb="2" eb="3">
      <t>ケン</t>
    </rPh>
    <rPh sb="4" eb="6">
      <t>ショウカン</t>
    </rPh>
    <phoneticPr fontId="1"/>
  </si>
  <si>
    <t>バーゲストの召喚</t>
    <rPh sb="6" eb="8">
      <t>ショウカン</t>
    </rPh>
    <phoneticPr fontId="1"/>
  </si>
  <si>
    <t>サモン・バンシー</t>
    <phoneticPr fontId="1"/>
  </si>
  <si>
    <t>女妖精の召喚</t>
    <rPh sb="0" eb="1">
      <t>オンナ</t>
    </rPh>
    <rPh sb="1" eb="3">
      <t>ヨウセイ</t>
    </rPh>
    <rPh sb="4" eb="6">
      <t>ショウカン</t>
    </rPh>
    <phoneticPr fontId="1"/>
  </si>
  <si>
    <t>サモン・モリガン</t>
    <phoneticPr fontId="1"/>
  </si>
  <si>
    <t>戦女神の召喚</t>
    <rPh sb="0" eb="1">
      <t>イクサ</t>
    </rPh>
    <rPh sb="1" eb="3">
      <t>メガミ</t>
    </rPh>
    <rPh sb="4" eb="6">
      <t>ショウカン</t>
    </rPh>
    <phoneticPr fontId="1"/>
  </si>
  <si>
    <t>ダンス・オブ・ジ・モリガンズ</t>
    <phoneticPr fontId="1"/>
  </si>
  <si>
    <t>戦女神の舞</t>
    <rPh sb="0" eb="1">
      <t>イクサ</t>
    </rPh>
    <rPh sb="1" eb="3">
      <t>メガミ</t>
    </rPh>
    <rPh sb="4" eb="5">
      <t>マイ</t>
    </rPh>
    <phoneticPr fontId="1"/>
  </si>
  <si>
    <t>アイアン・ダーツ</t>
    <phoneticPr fontId="1"/>
  </si>
  <si>
    <t>鉄の投矢</t>
    <rPh sb="0" eb="1">
      <t>テツ</t>
    </rPh>
    <rPh sb="2" eb="3">
      <t>ナゲ</t>
    </rPh>
    <rPh sb="3" eb="4">
      <t>ヤ</t>
    </rPh>
    <phoneticPr fontId="1"/>
  </si>
  <si>
    <t>アイアン・ブリザード</t>
    <phoneticPr fontId="1"/>
  </si>
  <si>
    <t>鉄の吹雪</t>
    <rPh sb="0" eb="1">
      <t>テツ</t>
    </rPh>
    <rPh sb="2" eb="4">
      <t>フブキ</t>
    </rPh>
    <phoneticPr fontId="1"/>
  </si>
  <si>
    <t>コンタクト・アイアン・エンジェル</t>
    <phoneticPr fontId="1"/>
  </si>
  <si>
    <t>鉄の天使との接触</t>
    <rPh sb="0" eb="1">
      <t>テツ</t>
    </rPh>
    <rPh sb="2" eb="4">
      <t>テンシ</t>
    </rPh>
    <rPh sb="6" eb="8">
      <t>セッショク</t>
    </rPh>
    <phoneticPr fontId="1"/>
  </si>
  <si>
    <t>テンパリング・ザ・ウィル</t>
    <phoneticPr fontId="1"/>
  </si>
  <si>
    <t>意志の焼き戻し</t>
    <rPh sb="0" eb="2">
      <t>イシ</t>
    </rPh>
    <rPh sb="3" eb="4">
      <t>ヤ</t>
    </rPh>
    <rPh sb="5" eb="6">
      <t>モド</t>
    </rPh>
    <phoneticPr fontId="1"/>
  </si>
  <si>
    <t>ギフト・オブ・ジ・ムーン</t>
    <phoneticPr fontId="1"/>
  </si>
  <si>
    <t>サングイン・ヘリテージ</t>
    <phoneticPr fontId="1"/>
  </si>
  <si>
    <t>血紅色の遺産</t>
    <rPh sb="0" eb="1">
      <t>ケッ</t>
    </rPh>
    <rPh sb="1" eb="2">
      <t>コウ</t>
    </rPh>
    <rPh sb="2" eb="3">
      <t>ショク</t>
    </rPh>
    <rPh sb="4" eb="6">
      <t>イサン</t>
    </rPh>
    <phoneticPr fontId="1"/>
  </si>
  <si>
    <t>サモン・モンスター・トードズ</t>
    <phoneticPr fontId="1"/>
  </si>
  <si>
    <t>コンタクト・コアトル</t>
    <phoneticPr fontId="1"/>
  </si>
  <si>
    <t>有翼蛇との接触</t>
    <rPh sb="0" eb="1">
      <t>ユウ</t>
    </rPh>
    <rPh sb="1" eb="2">
      <t>ヨク</t>
    </rPh>
    <rPh sb="2" eb="3">
      <t>ヘビ</t>
    </rPh>
    <rPh sb="5" eb="7">
      <t>セッショク</t>
    </rPh>
    <phoneticPr fontId="1"/>
  </si>
  <si>
    <t>パーティング・オブ・ザ・ソウル</t>
    <phoneticPr fontId="1"/>
  </si>
  <si>
    <t>魂の別離</t>
    <rPh sb="0" eb="1">
      <t>タマシイ</t>
    </rPh>
    <rPh sb="2" eb="4">
      <t>ベツリ</t>
    </rPh>
    <phoneticPr fontId="1"/>
  </si>
  <si>
    <t>コール・アフラニ</t>
    <phoneticPr fontId="1"/>
  </si>
  <si>
    <t>アフラニの招致</t>
    <rPh sb="5" eb="7">
      <t>ショウチ</t>
    </rPh>
    <phoneticPr fontId="1"/>
  </si>
  <si>
    <t>コール・セレスティアル・ヤザタ</t>
    <phoneticPr fontId="1"/>
  </si>
  <si>
    <t>天上のヤザタの招致</t>
    <rPh sb="0" eb="2">
      <t>テンジョウ</t>
    </rPh>
    <rPh sb="7" eb="9">
      <t>ショウチ</t>
    </rPh>
    <phoneticPr fontId="1"/>
  </si>
  <si>
    <t>コール・フラワシ</t>
    <phoneticPr fontId="1"/>
  </si>
  <si>
    <t>聖霊の招致</t>
    <rPh sb="0" eb="2">
      <t>セイレイ</t>
    </rPh>
    <rPh sb="3" eb="5">
      <t>ショウチ</t>
    </rPh>
    <phoneticPr fontId="1"/>
  </si>
  <si>
    <t>コール・アムシャ・スプンタ</t>
    <phoneticPr fontId="1"/>
  </si>
  <si>
    <t>不滅なる浄福者の招致</t>
    <rPh sb="0" eb="2">
      <t>フメツ</t>
    </rPh>
    <rPh sb="4" eb="5">
      <t>ジョウ</t>
    </rPh>
    <rPh sb="5" eb="6">
      <t>フク</t>
    </rPh>
    <rPh sb="6" eb="7">
      <t>シャ</t>
    </rPh>
    <rPh sb="8" eb="10">
      <t>ショウチ</t>
    </rPh>
    <phoneticPr fontId="1"/>
  </si>
  <si>
    <t>サモン・ヤザタ</t>
    <phoneticPr fontId="1"/>
  </si>
  <si>
    <t>ヤザタの召喚</t>
    <rPh sb="4" eb="6">
      <t>ショウカン</t>
    </rPh>
    <phoneticPr fontId="1"/>
  </si>
  <si>
    <t>コール・ダエーワ</t>
    <phoneticPr fontId="1"/>
  </si>
  <si>
    <t>ダエーワの招致</t>
    <rPh sb="5" eb="7">
      <t>ショウチ</t>
    </rPh>
    <phoneticPr fontId="1"/>
  </si>
  <si>
    <t>コール・ジャヒー</t>
    <phoneticPr fontId="1"/>
  </si>
  <si>
    <t>ジャヒーの招致</t>
    <rPh sb="5" eb="7">
      <t>ショウチ</t>
    </rPh>
    <phoneticPr fontId="1"/>
  </si>
  <si>
    <t>コール・ヤタ</t>
    <phoneticPr fontId="1"/>
  </si>
  <si>
    <t>ヤタの招致</t>
    <rPh sb="3" eb="5">
      <t>ショウチ</t>
    </rPh>
    <phoneticPr fontId="1"/>
  </si>
  <si>
    <t>コール・オブ・ジ・ドルグワント</t>
    <phoneticPr fontId="1"/>
  </si>
  <si>
    <t>不義者の呼び声</t>
    <rPh sb="0" eb="2">
      <t>フギ</t>
    </rPh>
    <rPh sb="2" eb="3">
      <t>モノ</t>
    </rPh>
    <rPh sb="4" eb="5">
      <t>ヨ</t>
    </rPh>
    <rPh sb="6" eb="7">
      <t>ゴエ</t>
    </rPh>
    <phoneticPr fontId="1"/>
  </si>
  <si>
    <t>コール・グレーター・ダエーワ</t>
    <phoneticPr fontId="1"/>
  </si>
  <si>
    <t>高位ダエーワの招致</t>
    <rPh sb="0" eb="2">
      <t>コウイ</t>
    </rPh>
    <rPh sb="7" eb="9">
      <t>ショウチ</t>
    </rPh>
    <phoneticPr fontId="1"/>
  </si>
  <si>
    <t>ジオグリフ</t>
    <phoneticPr fontId="1"/>
  </si>
  <si>
    <t>地上絵</t>
    <rPh sb="0" eb="3">
      <t>チジョウエ</t>
    </rPh>
    <phoneticPr fontId="1"/>
  </si>
  <si>
    <t>アイズ・オブ・ジ・コンドルズ</t>
    <phoneticPr fontId="1"/>
  </si>
  <si>
    <t>コンドルの目</t>
    <rPh sb="5" eb="6">
      <t>メ</t>
    </rPh>
    <phoneticPr fontId="1"/>
  </si>
  <si>
    <t>サモン・コンドルズ</t>
    <phoneticPr fontId="1"/>
  </si>
  <si>
    <t>コンドルの召喚</t>
    <rPh sb="5" eb="7">
      <t>ショウカン</t>
    </rPh>
    <phoneticPr fontId="1"/>
  </si>
  <si>
    <t>サモン・ワカズ</t>
    <phoneticPr fontId="1"/>
  </si>
  <si>
    <t>ワカの召喚</t>
    <rPh sb="3" eb="5">
      <t>ショウカン</t>
    </rPh>
    <phoneticPr fontId="1"/>
  </si>
  <si>
    <t>サモン・スパヤ</t>
    <phoneticPr fontId="1"/>
  </si>
  <si>
    <t>スパヤの召喚</t>
    <rPh sb="4" eb="6">
      <t>ショウカン</t>
    </rPh>
    <phoneticPr fontId="1"/>
  </si>
  <si>
    <t>コンタクト・ハービンジャー</t>
    <phoneticPr fontId="1"/>
  </si>
  <si>
    <t>先駆者との接触</t>
    <rPh sb="0" eb="3">
      <t>センクシャ</t>
    </rPh>
    <rPh sb="5" eb="7">
      <t>セッショク</t>
    </rPh>
    <phoneticPr fontId="1"/>
  </si>
  <si>
    <t>エンジェリック・ホスト</t>
    <phoneticPr fontId="1"/>
  </si>
  <si>
    <t>天使の軍勢</t>
    <rPh sb="0" eb="2">
      <t>テンシ</t>
    </rPh>
    <rPh sb="3" eb="5">
      <t>グンゼイ</t>
    </rPh>
    <phoneticPr fontId="1"/>
  </si>
  <si>
    <t>ヘブンリー・ラス</t>
    <phoneticPr fontId="1"/>
  </si>
  <si>
    <t>天の憤怒</t>
    <rPh sb="0" eb="1">
      <t>テン</t>
    </rPh>
    <rPh sb="2" eb="4">
      <t>フンヌ</t>
    </rPh>
    <phoneticPr fontId="1"/>
  </si>
  <si>
    <t>ヘブンリー・クワイア</t>
    <phoneticPr fontId="1"/>
  </si>
  <si>
    <t>天の聖歌隊</t>
    <rPh sb="0" eb="1">
      <t>テン</t>
    </rPh>
    <rPh sb="2" eb="5">
      <t>セイカタイ</t>
    </rPh>
    <phoneticPr fontId="1"/>
  </si>
  <si>
    <t>バインド・ハーレクイン</t>
    <phoneticPr fontId="1"/>
  </si>
  <si>
    <t>道化者の束縛</t>
    <rPh sb="0" eb="2">
      <t>ドウケ</t>
    </rPh>
    <rPh sb="2" eb="3">
      <t>モノ</t>
    </rPh>
    <rPh sb="4" eb="6">
      <t>ソクバク</t>
    </rPh>
    <phoneticPr fontId="1"/>
  </si>
  <si>
    <t>リアセンダンス</t>
    <phoneticPr fontId="1"/>
  </si>
  <si>
    <t>再昇天</t>
    <rPh sb="0" eb="1">
      <t>サイ</t>
    </rPh>
    <rPh sb="1" eb="3">
      <t>ショウテン</t>
    </rPh>
    <phoneticPr fontId="1"/>
  </si>
  <si>
    <t>サモン・ワルキューレ</t>
    <phoneticPr fontId="1"/>
  </si>
  <si>
    <t>戦乙女の召喚</t>
    <rPh sb="0" eb="1">
      <t>イクサ</t>
    </rPh>
    <rPh sb="1" eb="3">
      <t>オトメ</t>
    </rPh>
    <rPh sb="4" eb="6">
      <t>ショウカン</t>
    </rPh>
    <phoneticPr fontId="1"/>
  </si>
  <si>
    <t>アウェイクン・ドラウグル</t>
    <phoneticPr fontId="1"/>
  </si>
  <si>
    <t>ドラウグの再覚醒</t>
    <rPh sb="5" eb="6">
      <t>サイ</t>
    </rPh>
    <rPh sb="6" eb="8">
      <t>カクセイ</t>
    </rPh>
    <phoneticPr fontId="1"/>
  </si>
  <si>
    <t>サモン・グロソズ</t>
    <phoneticPr fontId="1"/>
  </si>
  <si>
    <t>グロソの召喚</t>
    <rPh sb="4" eb="6">
      <t>ショウカン</t>
    </rPh>
    <phoneticPr fontId="1"/>
  </si>
  <si>
    <t>ブルード・オブ・ガルム</t>
    <phoneticPr fontId="1"/>
  </si>
  <si>
    <t>ガルムの子供達</t>
    <rPh sb="4" eb="7">
      <t>コドモタチ</t>
    </rPh>
    <phoneticPr fontId="1"/>
  </si>
  <si>
    <t>イルウィンター</t>
    <phoneticPr fontId="1"/>
  </si>
  <si>
    <t>不吉なる冬</t>
    <rPh sb="0" eb="2">
      <t>フキツ</t>
    </rPh>
    <rPh sb="4" eb="5">
      <t>フユ</t>
    </rPh>
    <phoneticPr fontId="1"/>
  </si>
  <si>
    <t>術者は17体のジャガーを召喚し、それを従わせます。ジャガーは、森の偉大なる狩人として、恐れられ、また尊ばれています。彼らは人々に神聖視され、聖戦士たちはジャガーの毛皮を纏います。</t>
    <rPh sb="0" eb="1">
      <t>ジュツ</t>
    </rPh>
    <rPh sb="1" eb="2">
      <t>シャ</t>
    </rPh>
    <rPh sb="5" eb="6">
      <t>タイ</t>
    </rPh>
    <rPh sb="12" eb="14">
      <t>ショウカン</t>
    </rPh>
    <rPh sb="19" eb="20">
      <t>シタガ</t>
    </rPh>
    <rPh sb="31" eb="32">
      <t>モリ</t>
    </rPh>
    <rPh sb="33" eb="35">
      <t>イダイ</t>
    </rPh>
    <rPh sb="37" eb="39">
      <t>カリュウド</t>
    </rPh>
    <rPh sb="43" eb="44">
      <t>オソ</t>
    </rPh>
    <rPh sb="50" eb="51">
      <t>トウト</t>
    </rPh>
    <rPh sb="58" eb="59">
      <t>カレ</t>
    </rPh>
    <rPh sb="61" eb="63">
      <t>ヒトビト</t>
    </rPh>
    <rPh sb="64" eb="67">
      <t>シンセイシ</t>
    </rPh>
    <rPh sb="70" eb="72">
      <t>セイセン</t>
    </rPh>
    <rPh sb="72" eb="73">
      <t>シ</t>
    </rPh>
    <rPh sb="81" eb="83">
      <t>ケガワ</t>
    </rPh>
    <rPh sb="84" eb="85">
      <t>マト</t>
    </rPh>
    <phoneticPr fontId="1"/>
  </si>
  <si>
    <t>大蟇蛙の召喚</t>
    <rPh sb="0" eb="1">
      <t>オオ</t>
    </rPh>
    <rPh sb="1" eb="3">
      <t>ヒキガエル</t>
    </rPh>
    <rPh sb="4" eb="6">
      <t>ショウカン</t>
    </rPh>
    <phoneticPr fontId="1"/>
  </si>
  <si>
    <t>サモン・ジャガーズ</t>
    <phoneticPr fontId="1"/>
  </si>
  <si>
    <t>ジャガーの召喚</t>
    <rPh sb="5" eb="7">
      <t>ショウカン</t>
    </rPh>
    <phoneticPr fontId="1"/>
  </si>
  <si>
    <t>サモン・ジェイド・サーペント</t>
    <phoneticPr fontId="1"/>
  </si>
  <si>
    <t>翡翠大蛇の召喚</t>
    <rPh sb="0" eb="2">
      <t>ヒスイ</t>
    </rPh>
    <rPh sb="2" eb="4">
      <t>ダイジャ</t>
    </rPh>
    <rPh sb="5" eb="7">
      <t>ショウカン</t>
    </rPh>
    <phoneticPr fontId="1"/>
  </si>
  <si>
    <t>サモン・モンスター・トード</t>
    <phoneticPr fontId="1"/>
  </si>
  <si>
    <t>怪物蟇蛙の召喚</t>
    <rPh sb="0" eb="2">
      <t>カイブツ</t>
    </rPh>
    <rPh sb="2" eb="4">
      <t>ヒキガエル</t>
    </rPh>
    <rPh sb="5" eb="7">
      <t>ショウカン</t>
    </rPh>
    <phoneticPr fontId="1"/>
  </si>
  <si>
    <t>コアトルとの接触</t>
    <rPh sb="6" eb="8">
      <t>セッショク</t>
    </rPh>
    <phoneticPr fontId="1"/>
  </si>
  <si>
    <t>y</t>
    <phoneticPr fontId="1"/>
  </si>
  <si>
    <t>サモン・トラロック</t>
    <phoneticPr fontId="1"/>
  </si>
  <si>
    <t>トラロックの召喚</t>
    <rPh sb="6" eb="8">
      <t>ショウカン</t>
    </rPh>
    <phoneticPr fontId="1"/>
  </si>
  <si>
    <t>悪魔蝙蝠の束縛</t>
    <rPh sb="0" eb="2">
      <t>アクマ</t>
    </rPh>
    <rPh sb="2" eb="4">
      <t>コウモリ</t>
    </rPh>
    <rPh sb="5" eb="7">
      <t>ソクバク</t>
    </rPh>
    <phoneticPr fontId="1"/>
  </si>
  <si>
    <t>バインド・ジャガー・フィーンズ</t>
    <phoneticPr fontId="1"/>
  </si>
  <si>
    <t>バインド・ビースト・バッツ</t>
    <phoneticPr fontId="1"/>
  </si>
  <si>
    <t>ジャガー悪魔の束縛</t>
    <rPh sb="4" eb="6">
      <t>アクマ</t>
    </rPh>
    <rPh sb="7" eb="9">
      <t>ソクバク</t>
    </rPh>
    <phoneticPr fontId="1"/>
  </si>
  <si>
    <t>コンタクト・シワテテオ</t>
    <phoneticPr fontId="1"/>
  </si>
  <si>
    <t>シワテテオとの接触</t>
    <rPh sb="7" eb="9">
      <t>セッショク</t>
    </rPh>
    <phoneticPr fontId="1"/>
  </si>
  <si>
    <t>バインド・ツィツィミトル</t>
    <phoneticPr fontId="1"/>
  </si>
  <si>
    <t>ツィツィミトルの束縛</t>
    <rPh sb="8" eb="10">
      <t>ソクバク</t>
    </rPh>
    <phoneticPr fontId="1"/>
  </si>
  <si>
    <t>コンタクト・トラウェルプチ</t>
    <phoneticPr fontId="1"/>
  </si>
  <si>
    <t>トラウェルプチとの接触</t>
    <rPh sb="9" eb="11">
      <t>セッショク</t>
    </rPh>
    <phoneticPr fontId="1"/>
  </si>
  <si>
    <t>コンタクト・オナキ</t>
    <phoneticPr fontId="1"/>
  </si>
  <si>
    <t>オナキとの接触</t>
    <rPh sb="5" eb="7">
      <t>セッショク</t>
    </rPh>
    <phoneticPr fontId="1"/>
  </si>
  <si>
    <t>レイン・オブ・ジャガーズ</t>
    <phoneticPr fontId="1"/>
  </si>
  <si>
    <t>ジャガーの雨</t>
    <rPh sb="5" eb="6">
      <t>アメ</t>
    </rPh>
    <phoneticPr fontId="1"/>
  </si>
  <si>
    <t>セフト・オブ・ザ・サン</t>
    <phoneticPr fontId="1"/>
  </si>
  <si>
    <t>サモン・セイクリッド・スコーピオン</t>
    <phoneticPr fontId="1"/>
  </si>
  <si>
    <t>神聖なる蠍の召喚</t>
    <rPh sb="0" eb="2">
      <t>シンセイ</t>
    </rPh>
    <rPh sb="4" eb="5">
      <t>サソリ</t>
    </rPh>
    <rPh sb="6" eb="8">
      <t>ショウカン</t>
    </rPh>
    <phoneticPr fontId="1"/>
  </si>
  <si>
    <t>太陽の横奪</t>
    <rPh sb="0" eb="2">
      <t>タイヨウ</t>
    </rPh>
    <rPh sb="3" eb="4">
      <t>オウ</t>
    </rPh>
    <rPh sb="4" eb="5">
      <t>ダツ</t>
    </rPh>
    <phoneticPr fontId="1"/>
  </si>
  <si>
    <t>月の恵み</t>
    <rPh sb="0" eb="1">
      <t>ツキ</t>
    </rPh>
    <rPh sb="2" eb="3">
      <t>メグ</t>
    </rPh>
    <phoneticPr fontId="1"/>
  </si>
  <si>
    <t>30+3</t>
    <phoneticPr fontId="1"/>
  </si>
  <si>
    <t>指定した州をPhantasmal Warrior25+体とPhantasmal Archer20体が襲撃します</t>
    <rPh sb="0" eb="2">
      <t>シテイ</t>
    </rPh>
    <rPh sb="4" eb="5">
      <t>シュウ</t>
    </rPh>
    <rPh sb="27" eb="28">
      <t>タイ</t>
    </rPh>
    <rPh sb="48" eb="49">
      <t>タイ</t>
    </rPh>
    <rPh sb="50" eb="52">
      <t>シュウゲキ</t>
    </rPh>
    <phoneticPr fontId="1"/>
  </si>
  <si>
    <t>10+1</t>
    <phoneticPr fontId="1"/>
  </si>
  <si>
    <t>5+0.5</t>
    <phoneticPr fontId="1"/>
  </si>
  <si>
    <t>15+2</t>
    <phoneticPr fontId="1"/>
  </si>
  <si>
    <t>5+0.5</t>
    <phoneticPr fontId="1"/>
  </si>
  <si>
    <t>5+0.5</t>
    <phoneticPr fontId="1"/>
  </si>
  <si>
    <t>5+0.5</t>
    <phoneticPr fontId="1"/>
  </si>
  <si>
    <t>10+1</t>
    <phoneticPr fontId="1"/>
  </si>
  <si>
    <t>20+2</t>
    <phoneticPr fontId="1"/>
  </si>
  <si>
    <t>Minor Reinvigoration</t>
    <phoneticPr fontId="1"/>
  </si>
  <si>
    <t>Phantasmal Archers</t>
    <phoneticPr fontId="1"/>
  </si>
  <si>
    <t>Elephant</t>
    <phoneticPr fontId="1"/>
  </si>
  <si>
    <t>敏捷なGreat Lionを10+体召喚します</t>
    <rPh sb="0" eb="2">
      <t>ビンショウ</t>
    </rPh>
    <rPh sb="17" eb="18">
      <t>タイ</t>
    </rPh>
    <rPh sb="18" eb="20">
      <t>ショウカン</t>
    </rPh>
    <phoneticPr fontId="1"/>
  </si>
  <si>
    <t>Great Lion</t>
    <phoneticPr fontId="1"/>
  </si>
  <si>
    <t>Enchantment</t>
    <phoneticPr fontId="1"/>
  </si>
  <si>
    <t>Memories of Stone</t>
    <phoneticPr fontId="1"/>
  </si>
  <si>
    <t>死2</t>
    <rPh sb="0" eb="1">
      <t>シ</t>
    </rPh>
    <phoneticPr fontId="1"/>
  </si>
  <si>
    <t>地1</t>
    <rPh sb="0" eb="1">
      <t>チ</t>
    </rPh>
    <phoneticPr fontId="1"/>
  </si>
  <si>
    <t>儀式</t>
    <rPh sb="0" eb="2">
      <t>ギシキ</t>
    </rPh>
    <phoneticPr fontId="1"/>
  </si>
  <si>
    <t>荒地限定</t>
    <rPh sb="0" eb="2">
      <t>アレチ</t>
    </rPh>
    <rPh sb="2" eb="4">
      <t>ゲンテイ</t>
    </rPh>
    <phoneticPr fontId="1"/>
  </si>
  <si>
    <t>兵士召喚</t>
    <rPh sb="0" eb="2">
      <t>ヘイシ</t>
    </rPh>
    <rPh sb="2" eb="4">
      <t>ショウカン</t>
    </rPh>
    <phoneticPr fontId="1"/>
  </si>
  <si>
    <t>硬いが脆い化石化した巨人Fossil Warriorを5+体召喚します</t>
    <phoneticPr fontId="1"/>
  </si>
  <si>
    <t>Fossil Warrior</t>
    <phoneticPr fontId="1"/>
  </si>
  <si>
    <t>5+0.5</t>
    <phoneticPr fontId="1"/>
  </si>
  <si>
    <t>Memories of Stone</t>
    <phoneticPr fontId="1"/>
  </si>
  <si>
    <t>魔法の武具を持つ恐ろしきRaptorの祖Daevaを6体召喚します</t>
    <rPh sb="0" eb="2">
      <t>マホウ</t>
    </rPh>
    <rPh sb="3" eb="5">
      <t>ブグ</t>
    </rPh>
    <rPh sb="6" eb="7">
      <t>モ</t>
    </rPh>
    <rPh sb="8" eb="9">
      <t>オソ</t>
    </rPh>
    <rPh sb="19" eb="20">
      <t>ソ</t>
    </rPh>
    <rPh sb="27" eb="28">
      <t>タイ</t>
    </rPh>
    <rPh sb="28" eb="30">
      <t>ショウカン</t>
    </rPh>
    <phoneticPr fontId="1"/>
  </si>
  <si>
    <t>Summon Jaguar Toads</t>
    <phoneticPr fontId="1"/>
  </si>
  <si>
    <t>毒を吐く神聖なる大蛙Jaguar Toadを2体召喚します</t>
    <rPh sb="0" eb="1">
      <t>ドク</t>
    </rPh>
    <rPh sb="2" eb="3">
      <t>ハ</t>
    </rPh>
    <rPh sb="4" eb="6">
      <t>シンセイ</t>
    </rPh>
    <rPh sb="8" eb="9">
      <t>オオ</t>
    </rPh>
    <rPh sb="9" eb="10">
      <t>ガエル</t>
    </rPh>
    <rPh sb="23" eb="24">
      <t>タイ</t>
    </rPh>
    <rPh sb="24" eb="26">
      <t>ショウカン</t>
    </rPh>
    <phoneticPr fontId="1"/>
  </si>
  <si>
    <t>炎を投げる鬼Aka-Oniを5+体召喚します</t>
    <rPh sb="0" eb="1">
      <t>ホノオ</t>
    </rPh>
    <rPh sb="2" eb="3">
      <t>ナ</t>
    </rPh>
    <rPh sb="5" eb="6">
      <t>オニ</t>
    </rPh>
    <rPh sb="16" eb="17">
      <t>タイ</t>
    </rPh>
    <rPh sb="17" eb="19">
      <t>ショウカン</t>
    </rPh>
    <phoneticPr fontId="1"/>
  </si>
  <si>
    <t>骨だけの戦士Longdeadを5+体召喚します</t>
    <rPh sb="0" eb="1">
      <t>ホネ</t>
    </rPh>
    <rPh sb="4" eb="6">
      <t>センシ</t>
    </rPh>
    <rPh sb="17" eb="18">
      <t>タイ</t>
    </rPh>
    <rPh sb="18" eb="20">
      <t>ショウカン</t>
    </rPh>
    <phoneticPr fontId="1"/>
  </si>
  <si>
    <t>This mighty enchantment absorbs magical energies worldwide to replenish the caster's magical resources. Half of all magic gems used to cast spells and to create magic items will be absorbed into the Arcane Nexus and converted into astral perals at a two to one ratio. The purity of Astral and Blood magic makes it impossible for the Nexus to absorb any magic when these types of spells are cast, but all other types of magic will have some of their power absorbed by the Nexus. Even when no spells are cast or no items are forged, the Nexus will absorb some ambient magic energy from the world. The spell lasts until someone dispels it or the caster dies.</t>
    <phoneticPr fontId="1"/>
  </si>
  <si>
    <t>This spell creates illusionary images of the caster. A skilled Air mage will get more images than a less skilled one. The images will surround the mage and make it harder for enemies to figure out which one to strike. The spell ends as soon as the mage is wounded by an attack.</t>
    <phoneticPr fontId="1"/>
  </si>
  <si>
    <t>この呪文は、術者の幻像を作ります。熟練した風の魔術師は、より劣るものよりも多くの幻像を得ます。この幻像は魔術師を囲み、敵がどれを攻撃すべきか判断するのを難しくします。この呪文は、魔術師が攻撃を受けて負傷すると直ちに終了します。</t>
    <rPh sb="2" eb="4">
      <t>ジュモン</t>
    </rPh>
    <rPh sb="6" eb="7">
      <t>ジュツ</t>
    </rPh>
    <rPh sb="7" eb="8">
      <t>シャ</t>
    </rPh>
    <rPh sb="9" eb="11">
      <t>ゲンゾウ</t>
    </rPh>
    <rPh sb="12" eb="13">
      <t>ツク</t>
    </rPh>
    <rPh sb="17" eb="19">
      <t>ジュクレン</t>
    </rPh>
    <rPh sb="21" eb="22">
      <t>カゼ</t>
    </rPh>
    <rPh sb="23" eb="26">
      <t>マジュツシ</t>
    </rPh>
    <rPh sb="30" eb="31">
      <t>オト</t>
    </rPh>
    <rPh sb="37" eb="38">
      <t>オオ</t>
    </rPh>
    <rPh sb="40" eb="42">
      <t>ゲンゾウ</t>
    </rPh>
    <rPh sb="43" eb="44">
      <t>エ</t>
    </rPh>
    <rPh sb="49" eb="51">
      <t>ゲンゾウ</t>
    </rPh>
    <rPh sb="52" eb="55">
      <t>マジュツシ</t>
    </rPh>
    <rPh sb="56" eb="57">
      <t>カコ</t>
    </rPh>
    <rPh sb="59" eb="60">
      <t>テキ</t>
    </rPh>
    <rPh sb="64" eb="66">
      <t>コウゲキ</t>
    </rPh>
    <rPh sb="70" eb="72">
      <t>ハンダン</t>
    </rPh>
    <rPh sb="76" eb="77">
      <t>ムズカ</t>
    </rPh>
    <rPh sb="85" eb="87">
      <t>ジュモン</t>
    </rPh>
    <rPh sb="89" eb="92">
      <t>マジュツシ</t>
    </rPh>
    <rPh sb="93" eb="95">
      <t>コウゲキ</t>
    </rPh>
    <rPh sb="96" eb="97">
      <t>ウ</t>
    </rPh>
    <rPh sb="99" eb="101">
      <t>フショウ</t>
    </rPh>
    <rPh sb="104" eb="105">
      <t>タダ</t>
    </rPh>
    <rPh sb="107" eb="109">
      <t>シュウリョウ</t>
    </rPh>
    <phoneticPr fontId="1"/>
  </si>
  <si>
    <t>The caster hurls a ball of sticky goo at his enemies. Enemies stuck in the slime will move and attack more slowly and have trouble defending themselves. The slime effect will wear off more quickly on targets with high magic resistance.</t>
    <phoneticPr fontId="1"/>
  </si>
  <si>
    <t>術者は、敵に向けて粘着物の玉を投げつけます。粘着物に捕らえられた敵は、移動や攻撃が遅くなり、身を守るのに苦労します。この粘着物の影響は、対象が高い魔法抵抗力を持つほど、より早く消え去ります。</t>
    <rPh sb="0" eb="1">
      <t>ジュツ</t>
    </rPh>
    <rPh sb="1" eb="2">
      <t>シャ</t>
    </rPh>
    <rPh sb="4" eb="5">
      <t>テキ</t>
    </rPh>
    <rPh sb="6" eb="7">
      <t>ム</t>
    </rPh>
    <rPh sb="9" eb="11">
      <t>ネンチャク</t>
    </rPh>
    <rPh sb="11" eb="12">
      <t>ブツ</t>
    </rPh>
    <rPh sb="13" eb="14">
      <t>タマ</t>
    </rPh>
    <rPh sb="15" eb="16">
      <t>ナ</t>
    </rPh>
    <rPh sb="22" eb="24">
      <t>ネンチャク</t>
    </rPh>
    <rPh sb="24" eb="25">
      <t>ブツ</t>
    </rPh>
    <rPh sb="26" eb="27">
      <t>ト</t>
    </rPh>
    <rPh sb="32" eb="33">
      <t>テキ</t>
    </rPh>
    <rPh sb="35" eb="37">
      <t>イドウ</t>
    </rPh>
    <rPh sb="38" eb="40">
      <t>コウゲキ</t>
    </rPh>
    <rPh sb="41" eb="42">
      <t>オソ</t>
    </rPh>
    <rPh sb="46" eb="47">
      <t>ミ</t>
    </rPh>
    <rPh sb="48" eb="49">
      <t>マモ</t>
    </rPh>
    <rPh sb="52" eb="54">
      <t>クロウ</t>
    </rPh>
    <rPh sb="60" eb="62">
      <t>ネンチャク</t>
    </rPh>
    <rPh sb="62" eb="63">
      <t>ブツ</t>
    </rPh>
    <rPh sb="64" eb="66">
      <t>エイキョウ</t>
    </rPh>
    <rPh sb="68" eb="70">
      <t>タイショウ</t>
    </rPh>
    <rPh sb="71" eb="72">
      <t>タカ</t>
    </rPh>
    <rPh sb="73" eb="75">
      <t>マホウ</t>
    </rPh>
    <rPh sb="75" eb="77">
      <t>テイコウ</t>
    </rPh>
    <rPh sb="77" eb="78">
      <t>リョク</t>
    </rPh>
    <rPh sb="79" eb="80">
      <t>モ</t>
    </rPh>
    <rPh sb="86" eb="87">
      <t>ハヤ</t>
    </rPh>
    <rPh sb="88" eb="89">
      <t>キ</t>
    </rPh>
    <rPh sb="90" eb="91">
      <t>サ</t>
    </rPh>
    <phoneticPr fontId="1"/>
  </si>
  <si>
    <t>The caster attempts to rip the target's mind from his body. If successful, the spell will slay the target. Immortal beings killed by this spell will stay dead.</t>
    <phoneticPr fontId="1"/>
  </si>
  <si>
    <t>The caster summons several spirits that inhabit ancient trees. These Woodland Spirits are stunningly beautiful, ethereal and regenerate wounds as long as their trees are not destroyed. They never leave the land of their home.</t>
    <phoneticPr fontId="1"/>
  </si>
  <si>
    <t>術者は、太古の樹に住まう精霊を幾らか召喚します。このWoodland Spiritは驚くほどの美しさを持つ霊体で、その樹が滅ぼされない限り、傷を再生します。彼女らがその住処がある地を離れることは決してありません。</t>
    <rPh sb="0" eb="1">
      <t>ジュツ</t>
    </rPh>
    <rPh sb="1" eb="2">
      <t>シャ</t>
    </rPh>
    <rPh sb="4" eb="6">
      <t>タイコ</t>
    </rPh>
    <rPh sb="7" eb="8">
      <t>キ</t>
    </rPh>
    <rPh sb="9" eb="10">
      <t>ス</t>
    </rPh>
    <rPh sb="12" eb="14">
      <t>セイレイ</t>
    </rPh>
    <rPh sb="15" eb="16">
      <t>イク</t>
    </rPh>
    <rPh sb="18" eb="20">
      <t>ショウカン</t>
    </rPh>
    <rPh sb="42" eb="43">
      <t>オドロ</t>
    </rPh>
    <rPh sb="47" eb="48">
      <t>ウツク</t>
    </rPh>
    <rPh sb="51" eb="52">
      <t>モ</t>
    </rPh>
    <rPh sb="53" eb="55">
      <t>レイタイ</t>
    </rPh>
    <rPh sb="59" eb="60">
      <t>キ</t>
    </rPh>
    <rPh sb="61" eb="62">
      <t>ホロ</t>
    </rPh>
    <rPh sb="67" eb="68">
      <t>カギ</t>
    </rPh>
    <rPh sb="70" eb="71">
      <t>キズ</t>
    </rPh>
    <rPh sb="72" eb="74">
      <t>サイセイ</t>
    </rPh>
    <rPh sb="78" eb="80">
      <t>カノジョ</t>
    </rPh>
    <rPh sb="84" eb="86">
      <t>スミカ</t>
    </rPh>
    <rPh sb="89" eb="90">
      <t>チ</t>
    </rPh>
    <rPh sb="91" eb="92">
      <t>ハナ</t>
    </rPh>
    <rPh sb="97" eb="98">
      <t>ケッ</t>
    </rPh>
    <phoneticPr fontId="1"/>
  </si>
  <si>
    <t>Summon Jaguar Toads</t>
    <phoneticPr fontId="1"/>
  </si>
  <si>
    <t>サモン・ジャガー・トードズ</t>
    <phoneticPr fontId="1"/>
  </si>
  <si>
    <t>Summon Jaguar Toads</t>
    <phoneticPr fontId="1"/>
  </si>
  <si>
    <t>Summon Jaguar Toads</t>
    <phoneticPr fontId="1"/>
  </si>
  <si>
    <t>この呪文は、術者を火炎から保護します。これはまた、AbysianやSalamanderなどの、炎の生物が持つ熱波も無効化します。</t>
    <rPh sb="2" eb="4">
      <t>ジュモン</t>
    </rPh>
    <rPh sb="6" eb="7">
      <t>ジュツ</t>
    </rPh>
    <rPh sb="7" eb="8">
      <t>シャ</t>
    </rPh>
    <rPh sb="9" eb="11">
      <t>カエン</t>
    </rPh>
    <rPh sb="13" eb="15">
      <t>ホゴ</t>
    </rPh>
    <phoneticPr fontId="1"/>
  </si>
  <si>
    <t>この呪文により、術者は走る際に風の助けを得ることができます。移動速度は倍増します。</t>
    <rPh sb="2" eb="4">
      <t>ジュモン</t>
    </rPh>
    <rPh sb="8" eb="9">
      <t>ジュツ</t>
    </rPh>
    <rPh sb="9" eb="10">
      <t>シャ</t>
    </rPh>
    <rPh sb="11" eb="12">
      <t>ハシ</t>
    </rPh>
    <rPh sb="13" eb="14">
      <t>サイ</t>
    </rPh>
    <rPh sb="15" eb="16">
      <t>カゼ</t>
    </rPh>
    <rPh sb="17" eb="18">
      <t>タス</t>
    </rPh>
    <rPh sb="20" eb="21">
      <t>エ</t>
    </rPh>
    <rPh sb="30" eb="32">
      <t>イドウ</t>
    </rPh>
    <rPh sb="32" eb="34">
      <t>ソクド</t>
    </rPh>
    <rPh sb="35" eb="37">
      <t>バイゾウ</t>
    </rPh>
    <phoneticPr fontId="1"/>
  </si>
  <si>
    <t>この呪文は、術者を雷撃から保護します。</t>
    <rPh sb="2" eb="4">
      <t>ジュモン</t>
    </rPh>
    <rPh sb="6" eb="7">
      <t>ジュツ</t>
    </rPh>
    <rPh sb="7" eb="8">
      <t>シャ</t>
    </rPh>
    <rPh sb="9" eb="11">
      <t>ライゲキ</t>
    </rPh>
    <rPh sb="13" eb="15">
      <t>ホゴ</t>
    </rPh>
    <phoneticPr fontId="1"/>
  </si>
  <si>
    <t>この呪文は、術者を冷気から保護します。これはまた、一部のアンデッドが持つ寒波も無効化します。</t>
    <rPh sb="2" eb="4">
      <t>ジュモン</t>
    </rPh>
    <rPh sb="6" eb="7">
      <t>ジュツ</t>
    </rPh>
    <rPh sb="7" eb="8">
      <t>シャ</t>
    </rPh>
    <rPh sb="9" eb="11">
      <t>レイキ</t>
    </rPh>
    <rPh sb="13" eb="15">
      <t>ホゴ</t>
    </rPh>
    <phoneticPr fontId="1"/>
  </si>
  <si>
    <t>この呪文の術者は、戦いが終わるまでの間、魔法抵抗力が向上します。</t>
    <rPh sb="2" eb="4">
      <t>ジュモン</t>
    </rPh>
    <rPh sb="5" eb="6">
      <t>ジュツ</t>
    </rPh>
    <rPh sb="6" eb="7">
      <t>シャ</t>
    </rPh>
    <rPh sb="9" eb="10">
      <t>タタカ</t>
    </rPh>
    <rPh sb="12" eb="13">
      <t>オ</t>
    </rPh>
    <rPh sb="18" eb="19">
      <t>アイダ</t>
    </rPh>
    <rPh sb="20" eb="22">
      <t>マホウ</t>
    </rPh>
    <rPh sb="22" eb="24">
      <t>テイコウ</t>
    </rPh>
    <rPh sb="24" eb="25">
      <t>リョク</t>
    </rPh>
    <rPh sb="26" eb="28">
      <t>コウジョウ</t>
    </rPh>
    <phoneticPr fontId="1"/>
  </si>
  <si>
    <t>降霊術士は命無き屍に命を吹き込み、不浄なる兵役に就かせます。これにより作られるSoullessは、アンデッドの指揮なしに戦場に取り残されると崩れ落ちます。</t>
    <rPh sb="0" eb="2">
      <t>コウレイ</t>
    </rPh>
    <rPh sb="2" eb="3">
      <t>ジュツ</t>
    </rPh>
    <rPh sb="3" eb="4">
      <t>シ</t>
    </rPh>
    <rPh sb="5" eb="6">
      <t>イノチ</t>
    </rPh>
    <rPh sb="6" eb="7">
      <t>ナ</t>
    </rPh>
    <rPh sb="8" eb="9">
      <t>シカバネ</t>
    </rPh>
    <rPh sb="10" eb="11">
      <t>イノチ</t>
    </rPh>
    <rPh sb="12" eb="13">
      <t>フ</t>
    </rPh>
    <rPh sb="14" eb="15">
      <t>コ</t>
    </rPh>
    <rPh sb="17" eb="19">
      <t>フジョウ</t>
    </rPh>
    <rPh sb="21" eb="23">
      <t>ヘイエキ</t>
    </rPh>
    <rPh sb="24" eb="25">
      <t>ツ</t>
    </rPh>
    <rPh sb="35" eb="36">
      <t>ツク</t>
    </rPh>
    <rPh sb="55" eb="57">
      <t>シキ</t>
    </rPh>
    <rPh sb="60" eb="62">
      <t>センジョウ</t>
    </rPh>
    <rPh sb="63" eb="64">
      <t>ト</t>
    </rPh>
    <rPh sb="65" eb="66">
      <t>ノコ</t>
    </rPh>
    <rPh sb="70" eb="71">
      <t>クズ</t>
    </rPh>
    <rPh sb="72" eb="73">
      <t>オ</t>
    </rPh>
    <phoneticPr fontId="1"/>
  </si>
  <si>
    <t>降霊術士は、10体のよく準備された屍に魔法をかけ、それらに偽りの命を与えます。Skeletonはアンデッドであり、アンデッドの指揮なしに戦場に取り残されると崩れ落ちます。</t>
    <rPh sb="0" eb="2">
      <t>コウレイ</t>
    </rPh>
    <rPh sb="2" eb="3">
      <t>ジュツ</t>
    </rPh>
    <rPh sb="3" eb="4">
      <t>シ</t>
    </rPh>
    <rPh sb="8" eb="9">
      <t>タイ</t>
    </rPh>
    <rPh sb="12" eb="14">
      <t>ジュンビ</t>
    </rPh>
    <rPh sb="17" eb="18">
      <t>シカバネ</t>
    </rPh>
    <rPh sb="19" eb="21">
      <t>マホウ</t>
    </rPh>
    <rPh sb="29" eb="30">
      <t>イツワ</t>
    </rPh>
    <rPh sb="32" eb="33">
      <t>イノチ</t>
    </rPh>
    <rPh sb="34" eb="35">
      <t>アタ</t>
    </rPh>
    <rPh sb="63" eb="65">
      <t>シキ</t>
    </rPh>
    <rPh sb="68" eb="70">
      <t>センジョウ</t>
    </rPh>
    <rPh sb="71" eb="72">
      <t>ト</t>
    </rPh>
    <rPh sb="73" eb="74">
      <t>ノコ</t>
    </rPh>
    <rPh sb="78" eb="79">
      <t>クズ</t>
    </rPh>
    <rPh sb="80" eb="81">
      <t>オ</t>
    </rPh>
    <phoneticPr fontId="1"/>
  </si>
  <si>
    <t>降霊術士は斃れた戦士の骨に魔法をかけ、偽りの命を与えます。Skeletonは、指揮官なしに戦場に取り残されると崩れ落ちます。</t>
    <rPh sb="0" eb="2">
      <t>コウレイ</t>
    </rPh>
    <rPh sb="2" eb="3">
      <t>ジュツ</t>
    </rPh>
    <rPh sb="3" eb="4">
      <t>シ</t>
    </rPh>
    <rPh sb="5" eb="6">
      <t>タオ</t>
    </rPh>
    <rPh sb="8" eb="10">
      <t>センシ</t>
    </rPh>
    <rPh sb="11" eb="12">
      <t>ホネ</t>
    </rPh>
    <rPh sb="13" eb="15">
      <t>マホウ</t>
    </rPh>
    <rPh sb="19" eb="20">
      <t>イツワ</t>
    </rPh>
    <rPh sb="22" eb="23">
      <t>イノチ</t>
    </rPh>
    <rPh sb="24" eb="25">
      <t>アタ</t>
    </rPh>
    <rPh sb="39" eb="42">
      <t>シキカン</t>
    </rPh>
    <rPh sb="45" eb="47">
      <t>センジョウ</t>
    </rPh>
    <rPh sb="48" eb="49">
      <t>ト</t>
    </rPh>
    <rPh sb="50" eb="51">
      <t>ノコ</t>
    </rPh>
    <rPh sb="55" eb="56">
      <t>クズ</t>
    </rPh>
    <rPh sb="57" eb="58">
      <t>オ</t>
    </rPh>
    <phoneticPr fontId="1"/>
  </si>
  <si>
    <t>術者は自らに毒物への耐性を与えます。</t>
    <rPh sb="0" eb="1">
      <t>ジュツ</t>
    </rPh>
    <rPh sb="1" eb="2">
      <t>シャ</t>
    </rPh>
    <rPh sb="3" eb="4">
      <t>ミズカ</t>
    </rPh>
    <rPh sb="6" eb="8">
      <t>ドクブツ</t>
    </rPh>
    <rPh sb="10" eb="12">
      <t>タイセイ</t>
    </rPh>
    <rPh sb="13" eb="14">
      <t>アタ</t>
    </rPh>
    <phoneticPr fontId="1"/>
  </si>
  <si>
    <t>この呪文は、術者の手の届く範囲に居る少数の対象を癒します。この呪文は無生物には作用しません。</t>
    <rPh sb="2" eb="4">
      <t>ジュモン</t>
    </rPh>
    <rPh sb="6" eb="7">
      <t>ジュツ</t>
    </rPh>
    <rPh sb="7" eb="8">
      <t>シャ</t>
    </rPh>
    <rPh sb="9" eb="10">
      <t>テ</t>
    </rPh>
    <rPh sb="11" eb="12">
      <t>トド</t>
    </rPh>
    <rPh sb="13" eb="15">
      <t>ハンイ</t>
    </rPh>
    <rPh sb="16" eb="17">
      <t>イ</t>
    </rPh>
    <rPh sb="18" eb="20">
      <t>ショウスウ</t>
    </rPh>
    <rPh sb="21" eb="23">
      <t>タイショウ</t>
    </rPh>
    <rPh sb="24" eb="25">
      <t>イヤ</t>
    </rPh>
    <rPh sb="31" eb="33">
      <t>ジュモン</t>
    </rPh>
    <rPh sb="34" eb="37">
      <t>ムセイブツ</t>
    </rPh>
    <rPh sb="39" eb="41">
      <t>サヨウ</t>
    </rPh>
    <phoneticPr fontId="1"/>
  </si>
  <si>
    <t>術者に飛行能力を与えます。</t>
    <rPh sb="0" eb="1">
      <t>ジュツ</t>
    </rPh>
    <rPh sb="1" eb="2">
      <t>シャ</t>
    </rPh>
    <rPh sb="3" eb="5">
      <t>ヒコウ</t>
    </rPh>
    <rPh sb="5" eb="7">
      <t>ノウリョク</t>
    </rPh>
    <rPh sb="8" eb="9">
      <t>アタ</t>
    </rPh>
    <phoneticPr fontId="1"/>
  </si>
  <si>
    <t>術者は強い水流に囲まれ、これは戦闘において彼に攻撃を命中させるのを難しくします。この呪文は、水中でのみ詠唱できます。</t>
    <rPh sb="0" eb="1">
      <t>ジュツ</t>
    </rPh>
    <rPh sb="1" eb="2">
      <t>シャ</t>
    </rPh>
    <rPh sb="3" eb="4">
      <t>ツヨ</t>
    </rPh>
    <rPh sb="5" eb="7">
      <t>スイリュウ</t>
    </rPh>
    <rPh sb="8" eb="9">
      <t>カコ</t>
    </rPh>
    <rPh sb="15" eb="17">
      <t>セントウ</t>
    </rPh>
    <rPh sb="21" eb="22">
      <t>カレ</t>
    </rPh>
    <rPh sb="23" eb="25">
      <t>コウゲキ</t>
    </rPh>
    <rPh sb="26" eb="28">
      <t>メイチュウ</t>
    </rPh>
    <rPh sb="33" eb="34">
      <t>ムズカ</t>
    </rPh>
    <rPh sb="42" eb="44">
      <t>ジュモン</t>
    </rPh>
    <rPh sb="46" eb="48">
      <t>スイチュウ</t>
    </rPh>
    <rPh sb="51" eb="53">
      <t>エイショウ</t>
    </rPh>
    <phoneticPr fontId="1"/>
  </si>
  <si>
    <t>魔術師は盾に命を与え、迫る攻撃から彼を護らせます。この盾は、彼に向けられた攻撃の約半分を無作為に妨害します。</t>
    <rPh sb="0" eb="3">
      <t>マジュツシ</t>
    </rPh>
    <rPh sb="4" eb="5">
      <t>タテ</t>
    </rPh>
    <rPh sb="6" eb="7">
      <t>イノチ</t>
    </rPh>
    <rPh sb="8" eb="9">
      <t>アタ</t>
    </rPh>
    <rPh sb="11" eb="12">
      <t>セマ</t>
    </rPh>
    <rPh sb="13" eb="15">
      <t>コウゲキ</t>
    </rPh>
    <rPh sb="17" eb="18">
      <t>カレ</t>
    </rPh>
    <rPh sb="19" eb="20">
      <t>マモ</t>
    </rPh>
    <rPh sb="27" eb="28">
      <t>タテ</t>
    </rPh>
    <rPh sb="30" eb="31">
      <t>カレ</t>
    </rPh>
    <rPh sb="32" eb="33">
      <t>ム</t>
    </rPh>
    <rPh sb="37" eb="39">
      <t>コウゲキ</t>
    </rPh>
    <rPh sb="40" eb="41">
      <t>ヤク</t>
    </rPh>
    <rPh sb="41" eb="43">
      <t>ハンブン</t>
    </rPh>
    <rPh sb="44" eb="47">
      <t>ムサクイ</t>
    </rPh>
    <rPh sb="48" eb="50">
      <t>ボウガイ</t>
    </rPh>
    <phoneticPr fontId="1"/>
  </si>
  <si>
    <t>王は死にました。新王万歳！この儀式により、降霊術士はMound Kingを蘇生させ、彼に仕えるよう束縛します。この王は知性を持ち、その主の目的を共有します。</t>
    <rPh sb="0" eb="1">
      <t>オウ</t>
    </rPh>
    <rPh sb="2" eb="3">
      <t>シ</t>
    </rPh>
    <rPh sb="8" eb="10">
      <t>シンオウ</t>
    </rPh>
    <rPh sb="10" eb="12">
      <t>バンザイ</t>
    </rPh>
    <rPh sb="15" eb="17">
      <t>ギシキ</t>
    </rPh>
    <rPh sb="21" eb="23">
      <t>コウレイ</t>
    </rPh>
    <rPh sb="23" eb="24">
      <t>ジュツ</t>
    </rPh>
    <rPh sb="24" eb="25">
      <t>シ</t>
    </rPh>
    <rPh sb="37" eb="39">
      <t>ソセイ</t>
    </rPh>
    <rPh sb="42" eb="43">
      <t>カレ</t>
    </rPh>
    <rPh sb="44" eb="45">
      <t>ツカ</t>
    </rPh>
    <rPh sb="49" eb="51">
      <t>ソクバク</t>
    </rPh>
    <rPh sb="57" eb="58">
      <t>オウ</t>
    </rPh>
    <rPh sb="59" eb="61">
      <t>チセイ</t>
    </rPh>
    <rPh sb="62" eb="63">
      <t>モ</t>
    </rPh>
    <rPh sb="67" eb="68">
      <t>アルジ</t>
    </rPh>
    <rPh sb="69" eb="71">
      <t>モクテキ</t>
    </rPh>
    <rPh sb="72" eb="74">
      <t>キョウユウ</t>
    </rPh>
    <phoneticPr fontId="1"/>
  </si>
  <si>
    <t>一部の兵士たちは素早い足を与えられます。移動速度は倍増します。</t>
    <rPh sb="0" eb="2">
      <t>イチブ</t>
    </rPh>
    <rPh sb="3" eb="5">
      <t>ヘイシ</t>
    </rPh>
    <rPh sb="8" eb="10">
      <t>スバヤ</t>
    </rPh>
    <rPh sb="11" eb="12">
      <t>アシ</t>
    </rPh>
    <rPh sb="13" eb="14">
      <t>アタ</t>
    </rPh>
    <rPh sb="20" eb="22">
      <t>イドウ</t>
    </rPh>
    <rPh sb="22" eb="24">
      <t>ソクド</t>
    </rPh>
    <rPh sb="25" eb="27">
      <t>バイゾウ</t>
    </rPh>
    <phoneticPr fontId="1"/>
  </si>
  <si>
    <t>術者に再生能力を与えます。ただし、無生物の魔術師は再生の呪文の恩恵を受けられません。</t>
    <rPh sb="0" eb="1">
      <t>ジュツ</t>
    </rPh>
    <rPh sb="1" eb="2">
      <t>シャ</t>
    </rPh>
    <rPh sb="3" eb="5">
      <t>サイセイ</t>
    </rPh>
    <rPh sb="5" eb="7">
      <t>ノウリョク</t>
    </rPh>
    <rPh sb="8" eb="9">
      <t>アタ</t>
    </rPh>
    <rPh sb="17" eb="20">
      <t>ムセイブツ</t>
    </rPh>
    <rPh sb="21" eb="24">
      <t>マジュツシ</t>
    </rPh>
    <rPh sb="25" eb="27">
      <t>サイセイ</t>
    </rPh>
    <rPh sb="28" eb="30">
      <t>ジュモン</t>
    </rPh>
    <rPh sb="31" eb="33">
      <t>オンケイ</t>
    </rPh>
    <rPh sb="34" eb="35">
      <t>ウ</t>
    </rPh>
    <phoneticPr fontId="1"/>
  </si>
  <si>
    <t>炎の壁が魔術師を囲みます。魔術師を白兵戦で攻撃しようと試みるものは、まずFire Shieldによって焼かれます。槍や長槍などの長い武器を使う攻撃者は、短剣や拳で戦うものほどの火傷は負いません。Fire Shieldの威力は、魔術師の火魔法の技能によって決まります。</t>
    <rPh sb="0" eb="1">
      <t>ホノオ</t>
    </rPh>
    <rPh sb="2" eb="3">
      <t>カベ</t>
    </rPh>
    <rPh sb="4" eb="7">
      <t>マジュツシ</t>
    </rPh>
    <rPh sb="8" eb="9">
      <t>カコ</t>
    </rPh>
    <rPh sb="13" eb="16">
      <t>マジュツシ</t>
    </rPh>
    <rPh sb="17" eb="20">
      <t>ハクヘイセン</t>
    </rPh>
    <rPh sb="21" eb="23">
      <t>コウゲキ</t>
    </rPh>
    <rPh sb="27" eb="28">
      <t>ココロ</t>
    </rPh>
    <rPh sb="51" eb="52">
      <t>ヤ</t>
    </rPh>
    <rPh sb="57" eb="58">
      <t>ヤリ</t>
    </rPh>
    <rPh sb="59" eb="60">
      <t>ナガ</t>
    </rPh>
    <rPh sb="60" eb="61">
      <t>ヤリ</t>
    </rPh>
    <rPh sb="64" eb="65">
      <t>ナガ</t>
    </rPh>
    <rPh sb="66" eb="68">
      <t>ブキ</t>
    </rPh>
    <rPh sb="69" eb="70">
      <t>ツカ</t>
    </rPh>
    <rPh sb="71" eb="74">
      <t>コウゲキシャ</t>
    </rPh>
    <rPh sb="76" eb="78">
      <t>タンケン</t>
    </rPh>
    <rPh sb="79" eb="80">
      <t>コブシ</t>
    </rPh>
    <rPh sb="81" eb="82">
      <t>タタカ</t>
    </rPh>
    <rPh sb="88" eb="90">
      <t>ヤケド</t>
    </rPh>
    <rPh sb="91" eb="92">
      <t>オ</t>
    </rPh>
    <rPh sb="109" eb="111">
      <t>イリョク</t>
    </rPh>
    <rPh sb="113" eb="116">
      <t>マジュツシ</t>
    </rPh>
    <rPh sb="117" eb="118">
      <t>ヒ</t>
    </rPh>
    <rPh sb="118" eb="120">
      <t>マホウ</t>
    </rPh>
    <rPh sb="121" eb="123">
      <t>ギノウ</t>
    </rPh>
    <rPh sb="127" eb="128">
      <t>キ</t>
    </rPh>
    <phoneticPr fontId="1"/>
  </si>
  <si>
    <t>少数のものに飛行能力を与えます。</t>
    <rPh sb="0" eb="2">
      <t>ショウスウ</t>
    </rPh>
    <rPh sb="6" eb="8">
      <t>ヒコウ</t>
    </rPh>
    <rPh sb="8" eb="10">
      <t>ノウリョク</t>
    </rPh>
    <rPh sb="11" eb="12">
      <t>アタ</t>
    </rPh>
    <phoneticPr fontId="1"/>
  </si>
  <si>
    <t>術者は、貫くに値する心臓を見つけ出すために、魔法をかけられた矢を遠くへと送り出します。この矢は、術者の選んだ州で指揮官の一人を標的とします。</t>
    <rPh sb="0" eb="1">
      <t>ジュツ</t>
    </rPh>
    <rPh sb="1" eb="2">
      <t>シャ</t>
    </rPh>
    <rPh sb="4" eb="5">
      <t>ツラヌ</t>
    </rPh>
    <rPh sb="7" eb="8">
      <t>アタイ</t>
    </rPh>
    <rPh sb="10" eb="12">
      <t>シンゾウ</t>
    </rPh>
    <rPh sb="13" eb="14">
      <t>ミ</t>
    </rPh>
    <rPh sb="16" eb="17">
      <t>ダ</t>
    </rPh>
    <rPh sb="22" eb="24">
      <t>マホウ</t>
    </rPh>
    <rPh sb="30" eb="31">
      <t>ヤ</t>
    </rPh>
    <rPh sb="32" eb="33">
      <t>トオ</t>
    </rPh>
    <rPh sb="36" eb="37">
      <t>オク</t>
    </rPh>
    <rPh sb="38" eb="39">
      <t>ダ</t>
    </rPh>
    <rPh sb="45" eb="46">
      <t>ヤ</t>
    </rPh>
    <rPh sb="48" eb="49">
      <t>ジュツ</t>
    </rPh>
    <rPh sb="49" eb="50">
      <t>シャ</t>
    </rPh>
    <rPh sb="51" eb="52">
      <t>エラ</t>
    </rPh>
    <rPh sb="54" eb="55">
      <t>シュウ</t>
    </rPh>
    <rPh sb="56" eb="59">
      <t>シキカン</t>
    </rPh>
    <rPh sb="60" eb="62">
      <t>ヒトリ</t>
    </rPh>
    <rPh sb="63" eb="65">
      <t>ヒョウテキ</t>
    </rPh>
    <phoneticPr fontId="1"/>
  </si>
  <si>
    <t>術者は幾らかの粘土の人形を作り、それらに魔法的な命を与えます。Claymanは人間よりも強力で、決して退却せず、また傷を再生します。Claymanは、戦闘用に槌を与えられます。強力な魔術師は、呪文一回毎により多くのClaymanを作ることができます。</t>
    <rPh sb="0" eb="1">
      <t>ジュツ</t>
    </rPh>
    <rPh sb="1" eb="2">
      <t>シャ</t>
    </rPh>
    <rPh sb="3" eb="4">
      <t>イク</t>
    </rPh>
    <rPh sb="7" eb="9">
      <t>ネンド</t>
    </rPh>
    <rPh sb="10" eb="12">
      <t>ニンギョウ</t>
    </rPh>
    <rPh sb="13" eb="14">
      <t>ツク</t>
    </rPh>
    <rPh sb="20" eb="22">
      <t>マホウ</t>
    </rPh>
    <rPh sb="22" eb="23">
      <t>テキ</t>
    </rPh>
    <rPh sb="24" eb="25">
      <t>イノチ</t>
    </rPh>
    <rPh sb="26" eb="27">
      <t>アタ</t>
    </rPh>
    <rPh sb="39" eb="41">
      <t>ニンゲン</t>
    </rPh>
    <rPh sb="44" eb="46">
      <t>キョウリョク</t>
    </rPh>
    <rPh sb="48" eb="49">
      <t>ケッ</t>
    </rPh>
    <rPh sb="51" eb="53">
      <t>タイキャク</t>
    </rPh>
    <rPh sb="58" eb="59">
      <t>キズ</t>
    </rPh>
    <rPh sb="60" eb="62">
      <t>サイセイ</t>
    </rPh>
    <rPh sb="75" eb="78">
      <t>セントウヨウ</t>
    </rPh>
    <rPh sb="79" eb="80">
      <t>ツチ</t>
    </rPh>
    <rPh sb="81" eb="82">
      <t>アタ</t>
    </rPh>
    <rPh sb="88" eb="90">
      <t>キョウリョク</t>
    </rPh>
    <rPh sb="91" eb="94">
      <t>マジュツシ</t>
    </rPh>
    <rPh sb="96" eb="98">
      <t>ジュモン</t>
    </rPh>
    <rPh sb="98" eb="100">
      <t>イッカイ</t>
    </rPh>
    <rPh sb="100" eb="101">
      <t>ゴト</t>
    </rPh>
    <rPh sb="104" eb="105">
      <t>オオ</t>
    </rPh>
    <rPh sb="115" eb="116">
      <t>ツク</t>
    </rPh>
    <phoneticPr fontId="1"/>
  </si>
  <si>
    <t>部隊全体の筋力を向上させます。</t>
    <rPh sb="0" eb="2">
      <t>ブタイ</t>
    </rPh>
    <rPh sb="2" eb="4">
      <t>ゼンタイ</t>
    </rPh>
    <rPh sb="5" eb="7">
      <t>キンリョク</t>
    </rPh>
    <rPh sb="8" eb="10">
      <t>コウジョウ</t>
    </rPh>
    <phoneticPr fontId="1"/>
  </si>
  <si>
    <t>星の力の壁が魔術師を囲みます。魔術師を白兵戦で攻撃しようと試みるものは、まずこの盾の力によって精神を吹き飛ばされます。魔法抵抗力は盾の影響を無効化し、敵が魔術師を攻撃することを可能とするかもしれません。Astral Shieldの威力は、術者が星魔法に熟練していればより強力になります。</t>
    <rPh sb="0" eb="1">
      <t>ホシ</t>
    </rPh>
    <rPh sb="2" eb="3">
      <t>チカラ</t>
    </rPh>
    <rPh sb="40" eb="41">
      <t>タテ</t>
    </rPh>
    <rPh sb="42" eb="43">
      <t>チカラ</t>
    </rPh>
    <rPh sb="47" eb="49">
      <t>セイシン</t>
    </rPh>
    <rPh sb="50" eb="51">
      <t>フ</t>
    </rPh>
    <rPh sb="52" eb="53">
      <t>ト</t>
    </rPh>
    <rPh sb="59" eb="61">
      <t>マホウ</t>
    </rPh>
    <rPh sb="61" eb="63">
      <t>テイコウ</t>
    </rPh>
    <rPh sb="63" eb="64">
      <t>リョク</t>
    </rPh>
    <rPh sb="65" eb="66">
      <t>タテ</t>
    </rPh>
    <rPh sb="67" eb="69">
      <t>エイキョウ</t>
    </rPh>
    <rPh sb="70" eb="73">
      <t>ムコウカ</t>
    </rPh>
    <rPh sb="75" eb="76">
      <t>テキ</t>
    </rPh>
    <rPh sb="77" eb="80">
      <t>マジュツシ</t>
    </rPh>
    <rPh sb="81" eb="83">
      <t>コウゲキ</t>
    </rPh>
    <rPh sb="88" eb="90">
      <t>カノウ</t>
    </rPh>
    <rPh sb="119" eb="120">
      <t>ジュツ</t>
    </rPh>
    <rPh sb="120" eb="121">
      <t>シャ</t>
    </rPh>
    <rPh sb="122" eb="123">
      <t>ホシ</t>
    </rPh>
    <rPh sb="123" eb="125">
      <t>マホウ</t>
    </rPh>
    <rPh sb="126" eb="128">
      <t>ジュクレン</t>
    </rPh>
    <rPh sb="135" eb="137">
      <t>キョウリョク</t>
    </rPh>
    <phoneticPr fontId="1"/>
  </si>
  <si>
    <t>降霊術士は少数の戦士の骨に魔法をかけ、偽りの命を与えます。Skeletonは、アンデッドの指揮なしに戦場に取り残されると崩れ落ちます。</t>
    <rPh sb="0" eb="2">
      <t>コウレイ</t>
    </rPh>
    <rPh sb="2" eb="3">
      <t>ジュツ</t>
    </rPh>
    <rPh sb="3" eb="4">
      <t>シ</t>
    </rPh>
    <rPh sb="5" eb="7">
      <t>ショウスウ</t>
    </rPh>
    <rPh sb="8" eb="10">
      <t>センシ</t>
    </rPh>
    <rPh sb="11" eb="12">
      <t>ホネ</t>
    </rPh>
    <rPh sb="13" eb="15">
      <t>マホウ</t>
    </rPh>
    <rPh sb="19" eb="20">
      <t>イツワ</t>
    </rPh>
    <rPh sb="22" eb="23">
      <t>イノチ</t>
    </rPh>
    <rPh sb="24" eb="25">
      <t>アタ</t>
    </rPh>
    <rPh sb="45" eb="47">
      <t>シキ</t>
    </rPh>
    <rPh sb="50" eb="52">
      <t>センジョウ</t>
    </rPh>
    <rPh sb="53" eb="54">
      <t>ト</t>
    </rPh>
    <rPh sb="55" eb="56">
      <t>ノコ</t>
    </rPh>
    <rPh sb="60" eb="61">
      <t>クズ</t>
    </rPh>
    <rPh sb="62" eb="63">
      <t>オ</t>
    </rPh>
    <phoneticPr fontId="1"/>
  </si>
  <si>
    <t>降霊術士は冥界から魂を召喚し、人間の屍に憑依させます。これにより作られるRevenantは、幾らかの死魔法の知識を持ちます。</t>
    <rPh sb="0" eb="2">
      <t>コウレイ</t>
    </rPh>
    <rPh sb="2" eb="3">
      <t>ジュツ</t>
    </rPh>
    <rPh sb="3" eb="4">
      <t>シ</t>
    </rPh>
    <rPh sb="5" eb="7">
      <t>メイカイ</t>
    </rPh>
    <rPh sb="9" eb="10">
      <t>タマシイ</t>
    </rPh>
    <rPh sb="11" eb="13">
      <t>ショウカン</t>
    </rPh>
    <rPh sb="15" eb="17">
      <t>ニンゲン</t>
    </rPh>
    <rPh sb="18" eb="19">
      <t>シカバネ</t>
    </rPh>
    <rPh sb="20" eb="22">
      <t>ヒョウイ</t>
    </rPh>
    <rPh sb="32" eb="33">
      <t>ツク</t>
    </rPh>
    <rPh sb="46" eb="47">
      <t>イク</t>
    </rPh>
    <rPh sb="50" eb="51">
      <t>シ</t>
    </rPh>
    <rPh sb="51" eb="53">
      <t>マホウ</t>
    </rPh>
    <rPh sb="54" eb="56">
      <t>チシキ</t>
    </rPh>
    <rPh sb="57" eb="58">
      <t>モ</t>
    </rPh>
    <phoneticPr fontId="1"/>
  </si>
  <si>
    <t>この呪文は、少数の対象に再生能力を与えます。これは無生物には作用しません。</t>
    <rPh sb="2" eb="4">
      <t>ジュモン</t>
    </rPh>
    <rPh sb="6" eb="8">
      <t>ショウスウ</t>
    </rPh>
    <rPh sb="9" eb="11">
      <t>タイショウ</t>
    </rPh>
    <rPh sb="12" eb="14">
      <t>サイセイ</t>
    </rPh>
    <rPh sb="14" eb="16">
      <t>ノウリョク</t>
    </rPh>
    <rPh sb="17" eb="18">
      <t>アタ</t>
    </rPh>
    <rPh sb="25" eb="28">
      <t>ムセイブツ</t>
    </rPh>
    <rPh sb="30" eb="32">
      <t>サヨウ</t>
    </rPh>
    <phoneticPr fontId="1"/>
  </si>
  <si>
    <t>この呪文は、近距離に居る人間大の対象三名までを癒します。この呪文は、無生物には作用しません。</t>
    <rPh sb="2" eb="4">
      <t>ジュモン</t>
    </rPh>
    <rPh sb="6" eb="9">
      <t>キンキョリ</t>
    </rPh>
    <rPh sb="10" eb="11">
      <t>イ</t>
    </rPh>
    <rPh sb="12" eb="14">
      <t>ニンゲン</t>
    </rPh>
    <rPh sb="14" eb="15">
      <t>ダイ</t>
    </rPh>
    <rPh sb="16" eb="18">
      <t>タイショウ</t>
    </rPh>
    <rPh sb="18" eb="20">
      <t>サンメイ</t>
    </rPh>
    <rPh sb="23" eb="24">
      <t>イヤ</t>
    </rPh>
    <rPh sb="30" eb="32">
      <t>ジュモン</t>
    </rPh>
    <rPh sb="34" eb="37">
      <t>ムセイブツ</t>
    </rPh>
    <rPh sb="39" eb="41">
      <t>サヨウ</t>
    </rPh>
    <phoneticPr fontId="1"/>
  </si>
  <si>
    <t>魔術師は、戦場に居る全ての味方の射手の矢に魔法をかけます。これらの矢は、発射されると共に炎を上げ、その標的に相当な被害を与えます。この炎の矢の呪文は、魔法の武器には機能しません。これらの矢の炎による損害は魔法的なもので、例え矢自体がそうでないとしても、霊体や無敵の生物に影響を及ぼします。</t>
    <rPh sb="0" eb="3">
      <t>マジュツシ</t>
    </rPh>
    <rPh sb="5" eb="7">
      <t>センジョウ</t>
    </rPh>
    <rPh sb="8" eb="9">
      <t>イ</t>
    </rPh>
    <rPh sb="10" eb="11">
      <t>スベ</t>
    </rPh>
    <rPh sb="13" eb="15">
      <t>ミカタ</t>
    </rPh>
    <rPh sb="16" eb="18">
      <t>シャシュ</t>
    </rPh>
    <rPh sb="19" eb="20">
      <t>ヤ</t>
    </rPh>
    <rPh sb="21" eb="23">
      <t>マホウ</t>
    </rPh>
    <rPh sb="33" eb="34">
      <t>ヤ</t>
    </rPh>
    <rPh sb="36" eb="38">
      <t>ハッシャ</t>
    </rPh>
    <rPh sb="42" eb="43">
      <t>トモ</t>
    </rPh>
    <rPh sb="44" eb="45">
      <t>ホノオ</t>
    </rPh>
    <rPh sb="46" eb="47">
      <t>ア</t>
    </rPh>
    <rPh sb="51" eb="53">
      <t>ヒョウテキ</t>
    </rPh>
    <rPh sb="54" eb="56">
      <t>ソウトウ</t>
    </rPh>
    <rPh sb="57" eb="59">
      <t>ヒガイ</t>
    </rPh>
    <rPh sb="60" eb="61">
      <t>アタ</t>
    </rPh>
    <rPh sb="67" eb="68">
      <t>ホノオ</t>
    </rPh>
    <rPh sb="69" eb="70">
      <t>ヤ</t>
    </rPh>
    <rPh sb="71" eb="73">
      <t>ジュモン</t>
    </rPh>
    <rPh sb="75" eb="77">
      <t>マホウ</t>
    </rPh>
    <rPh sb="78" eb="80">
      <t>ブキ</t>
    </rPh>
    <rPh sb="82" eb="84">
      <t>キノウ</t>
    </rPh>
    <rPh sb="93" eb="94">
      <t>ヤ</t>
    </rPh>
    <rPh sb="95" eb="96">
      <t>ホノオ</t>
    </rPh>
    <rPh sb="99" eb="101">
      <t>ソンガイ</t>
    </rPh>
    <rPh sb="102" eb="104">
      <t>マホウ</t>
    </rPh>
    <rPh sb="104" eb="105">
      <t>テキ</t>
    </rPh>
    <rPh sb="110" eb="111">
      <t>タト</t>
    </rPh>
    <rPh sb="112" eb="113">
      <t>ヤ</t>
    </rPh>
    <rPh sb="113" eb="115">
      <t>ジタイ</t>
    </rPh>
    <rPh sb="126" eb="128">
      <t>レイタイ</t>
    </rPh>
    <rPh sb="129" eb="131">
      <t>ムテキ</t>
    </rPh>
    <rPh sb="132" eb="134">
      <t>セイブツ</t>
    </rPh>
    <rPh sb="135" eb="137">
      <t>エイキョウ</t>
    </rPh>
    <rPh sb="138" eb="139">
      <t>オヨ</t>
    </rPh>
    <phoneticPr fontId="1"/>
  </si>
  <si>
    <t>術者はTerracotta Soldierの軍勢を製作し、それらに偽りの命を吹き込みます。Terracotta Soldierは炎に高い耐性を持ちますが、打撃武器による攻撃に対しては幾分脆弱です。</t>
    <rPh sb="0" eb="1">
      <t>ジュツ</t>
    </rPh>
    <rPh sb="1" eb="2">
      <t>シャ</t>
    </rPh>
    <rPh sb="22" eb="24">
      <t>グンゼイ</t>
    </rPh>
    <rPh sb="25" eb="27">
      <t>セイサク</t>
    </rPh>
    <rPh sb="33" eb="34">
      <t>イツワ</t>
    </rPh>
    <rPh sb="36" eb="37">
      <t>イノチ</t>
    </rPh>
    <rPh sb="38" eb="39">
      <t>フ</t>
    </rPh>
    <rPh sb="40" eb="41">
      <t>コ</t>
    </rPh>
    <rPh sb="64" eb="65">
      <t>ホノオ</t>
    </rPh>
    <rPh sb="66" eb="67">
      <t>タカ</t>
    </rPh>
    <rPh sb="68" eb="70">
      <t>タイセイ</t>
    </rPh>
    <rPh sb="71" eb="72">
      <t>モ</t>
    </rPh>
    <rPh sb="77" eb="79">
      <t>ダゲキ</t>
    </rPh>
    <rPh sb="79" eb="81">
      <t>ブキ</t>
    </rPh>
    <rPh sb="84" eb="86">
      <t>コウゲキ</t>
    </rPh>
    <rPh sb="87" eb="88">
      <t>タイ</t>
    </rPh>
    <rPh sb="91" eb="93">
      <t>イクブン</t>
    </rPh>
    <rPh sb="93" eb="95">
      <t>ゼイジャク</t>
    </rPh>
    <phoneticPr fontId="1"/>
  </si>
  <si>
    <t>術者は自らを驚異的な速度で遠くへと振り上げ、遠方の州へ着地します。通常の飛行よりは遥かに高速ではあるものの、術者は本当に瞬間移動しているわけではなく、通過できない山々や、世界呪附のSea of Iceによって道を遮られます。</t>
    <rPh sb="0" eb="1">
      <t>ジュツ</t>
    </rPh>
    <rPh sb="1" eb="2">
      <t>シャ</t>
    </rPh>
    <rPh sb="3" eb="4">
      <t>ミズカ</t>
    </rPh>
    <rPh sb="6" eb="9">
      <t>キョウイテキ</t>
    </rPh>
    <rPh sb="10" eb="12">
      <t>ソクド</t>
    </rPh>
    <rPh sb="13" eb="14">
      <t>トオ</t>
    </rPh>
    <rPh sb="17" eb="18">
      <t>フ</t>
    </rPh>
    <rPh sb="19" eb="20">
      <t>ア</t>
    </rPh>
    <rPh sb="22" eb="24">
      <t>エンポウ</t>
    </rPh>
    <rPh sb="25" eb="26">
      <t>シュウ</t>
    </rPh>
    <rPh sb="27" eb="29">
      <t>チャクチ</t>
    </rPh>
    <rPh sb="33" eb="35">
      <t>ツウジョウ</t>
    </rPh>
    <rPh sb="36" eb="38">
      <t>ヒコウ</t>
    </rPh>
    <rPh sb="41" eb="42">
      <t>ハル</t>
    </rPh>
    <rPh sb="44" eb="46">
      <t>コウソク</t>
    </rPh>
    <rPh sb="54" eb="55">
      <t>ジュツ</t>
    </rPh>
    <rPh sb="55" eb="56">
      <t>シャ</t>
    </rPh>
    <rPh sb="57" eb="59">
      <t>ホントウ</t>
    </rPh>
    <rPh sb="60" eb="62">
      <t>シュンカン</t>
    </rPh>
    <rPh sb="62" eb="64">
      <t>イドウ</t>
    </rPh>
    <rPh sb="75" eb="77">
      <t>ツウカ</t>
    </rPh>
    <rPh sb="81" eb="83">
      <t>ヤマヤマ</t>
    </rPh>
    <rPh sb="85" eb="87">
      <t>セカイ</t>
    </rPh>
    <rPh sb="87" eb="88">
      <t>ジュ</t>
    </rPh>
    <rPh sb="88" eb="89">
      <t>フ</t>
    </rPh>
    <rPh sb="104" eb="105">
      <t>ミチ</t>
    </rPh>
    <rPh sb="106" eb="107">
      <t>サエギ</t>
    </rPh>
    <phoneticPr fontId="1"/>
  </si>
  <si>
    <t>錬金術師は水と硫酸の溶液を作ります。この硫酸塩水は、強力な錬金術的な儀式によって、形態と目的を与えられます。この錬金術的な生物は、Gelatinous Cubeとして知られます。これはゆっくりと滑って前進し、通過したところにあるもの全てを飲み込みます。飲み込まれたものは、Cubeが破壊されてその魔法が崩壊しない限り、硫酸によって急速に溶かされます。</t>
    <rPh sb="0" eb="4">
      <t>レンキンジュツシ</t>
    </rPh>
    <rPh sb="5" eb="6">
      <t>ミズ</t>
    </rPh>
    <rPh sb="7" eb="9">
      <t>リュウサン</t>
    </rPh>
    <rPh sb="10" eb="12">
      <t>ヨウエキ</t>
    </rPh>
    <rPh sb="13" eb="14">
      <t>ツク</t>
    </rPh>
    <rPh sb="20" eb="22">
      <t>リュウサン</t>
    </rPh>
    <rPh sb="22" eb="24">
      <t>エンスイ</t>
    </rPh>
    <rPh sb="26" eb="28">
      <t>キョウリョク</t>
    </rPh>
    <rPh sb="29" eb="33">
      <t>レンキンジュツテキ</t>
    </rPh>
    <rPh sb="34" eb="36">
      <t>ギシキ</t>
    </rPh>
    <rPh sb="41" eb="43">
      <t>ケイタイ</t>
    </rPh>
    <rPh sb="44" eb="46">
      <t>モクテキ</t>
    </rPh>
    <rPh sb="47" eb="48">
      <t>アタ</t>
    </rPh>
    <rPh sb="56" eb="60">
      <t>レンキンジュツテキ</t>
    </rPh>
    <rPh sb="61" eb="63">
      <t>セイブツ</t>
    </rPh>
    <rPh sb="83" eb="84">
      <t>シ</t>
    </rPh>
    <rPh sb="97" eb="98">
      <t>スベ</t>
    </rPh>
    <rPh sb="100" eb="102">
      <t>ゼンシン</t>
    </rPh>
    <rPh sb="104" eb="106">
      <t>ツウカ</t>
    </rPh>
    <rPh sb="116" eb="117">
      <t>スベ</t>
    </rPh>
    <rPh sb="119" eb="120">
      <t>ノ</t>
    </rPh>
    <rPh sb="121" eb="122">
      <t>コ</t>
    </rPh>
    <rPh sb="126" eb="127">
      <t>ノ</t>
    </rPh>
    <rPh sb="128" eb="129">
      <t>コ</t>
    </rPh>
    <rPh sb="141" eb="143">
      <t>ハカイ</t>
    </rPh>
    <rPh sb="148" eb="150">
      <t>マホウ</t>
    </rPh>
    <rPh sb="151" eb="153">
      <t>ホウカイ</t>
    </rPh>
    <rPh sb="156" eb="157">
      <t>カギ</t>
    </rPh>
    <rPh sb="159" eb="161">
      <t>リュウサン</t>
    </rPh>
    <rPh sb="165" eb="167">
      <t>キュウソク</t>
    </rPh>
    <rPh sb="168" eb="169">
      <t>ト</t>
    </rPh>
    <phoneticPr fontId="1"/>
  </si>
  <si>
    <t>魔術師は、全ての味方の精神を封鎖し、悪意ある呪文を締め出します。戦いが終わるまでの間、彼らの魔法抵抗が向上します。</t>
    <rPh sb="0" eb="3">
      <t>マジュツシ</t>
    </rPh>
    <rPh sb="5" eb="6">
      <t>スベ</t>
    </rPh>
    <rPh sb="8" eb="10">
      <t>ミカタ</t>
    </rPh>
    <rPh sb="11" eb="13">
      <t>セイシン</t>
    </rPh>
    <rPh sb="14" eb="16">
      <t>フウサ</t>
    </rPh>
    <rPh sb="18" eb="20">
      <t>アクイ</t>
    </rPh>
    <rPh sb="22" eb="24">
      <t>ジュモン</t>
    </rPh>
    <rPh sb="25" eb="26">
      <t>シ</t>
    </rPh>
    <rPh sb="27" eb="28">
      <t>ダ</t>
    </rPh>
    <rPh sb="43" eb="44">
      <t>カレ</t>
    </rPh>
    <rPh sb="46" eb="48">
      <t>マホウ</t>
    </rPh>
    <rPh sb="48" eb="50">
      <t>テイコウ</t>
    </rPh>
    <rPh sb="51" eb="53">
      <t>コウジョウ</t>
    </rPh>
    <phoneticPr fontId="1"/>
  </si>
  <si>
    <t>降霊術士は複数の屍に命を吹き込み、不浄なる兵役に就かせます。この呪文は、戦場に埋葬されていない死体があれば、より効果的になります。この呪文が使用されると、戦闘後に州に残る埋葬されていない死体は減少します。Soullessは、アンデッドの指揮なしに戦場に取り残されると崩れ落ちます。</t>
    <rPh sb="5" eb="7">
      <t>フクスウ</t>
    </rPh>
    <rPh sb="32" eb="34">
      <t>ジュモン</t>
    </rPh>
    <rPh sb="36" eb="38">
      <t>センジョウ</t>
    </rPh>
    <rPh sb="39" eb="41">
      <t>マイソウ</t>
    </rPh>
    <rPh sb="47" eb="49">
      <t>シタイ</t>
    </rPh>
    <rPh sb="56" eb="59">
      <t>コウカテキ</t>
    </rPh>
    <rPh sb="67" eb="69">
      <t>ジュモン</t>
    </rPh>
    <rPh sb="70" eb="72">
      <t>シヨウ</t>
    </rPh>
    <rPh sb="77" eb="79">
      <t>セントウ</t>
    </rPh>
    <rPh sb="79" eb="80">
      <t>ゴ</t>
    </rPh>
    <rPh sb="81" eb="82">
      <t>シュウ</t>
    </rPh>
    <rPh sb="83" eb="84">
      <t>ノコ</t>
    </rPh>
    <rPh sb="85" eb="87">
      <t>マイソウ</t>
    </rPh>
    <rPh sb="93" eb="95">
      <t>シタイ</t>
    </rPh>
    <rPh sb="96" eb="98">
      <t>ゲンショウ</t>
    </rPh>
    <phoneticPr fontId="1"/>
  </si>
  <si>
    <t>この儀式により、降霊術士は自らを死から保護するため、自身の身体に魔法をかけます。降霊術士が殺されたならば、彼はこの儀式が詠唱された州で、Wight Mageとして蘇ります。儀式が機能するためには、降霊術士が死んだとき、詠唱された州が味方の支配下になくてはなりません。この呪文は、アンデッド、デーモン、無生物には作用しません。</t>
    <rPh sb="2" eb="4">
      <t>ギシキ</t>
    </rPh>
    <rPh sb="8" eb="10">
      <t>コウレイ</t>
    </rPh>
    <rPh sb="10" eb="11">
      <t>ジュツ</t>
    </rPh>
    <rPh sb="11" eb="12">
      <t>シ</t>
    </rPh>
    <rPh sb="13" eb="14">
      <t>ミズカ</t>
    </rPh>
    <rPh sb="16" eb="17">
      <t>シ</t>
    </rPh>
    <rPh sb="19" eb="21">
      <t>ホゴ</t>
    </rPh>
    <rPh sb="26" eb="28">
      <t>ジシン</t>
    </rPh>
    <rPh sb="29" eb="31">
      <t>カラダ</t>
    </rPh>
    <rPh sb="32" eb="34">
      <t>マホウ</t>
    </rPh>
    <rPh sb="40" eb="42">
      <t>コウレイ</t>
    </rPh>
    <rPh sb="42" eb="43">
      <t>ジュツ</t>
    </rPh>
    <rPh sb="43" eb="44">
      <t>シ</t>
    </rPh>
    <rPh sb="45" eb="46">
      <t>コロ</t>
    </rPh>
    <rPh sb="53" eb="54">
      <t>カレ</t>
    </rPh>
    <rPh sb="57" eb="59">
      <t>ギシキ</t>
    </rPh>
    <rPh sb="60" eb="62">
      <t>エイショウ</t>
    </rPh>
    <rPh sb="65" eb="66">
      <t>シュウ</t>
    </rPh>
    <rPh sb="81" eb="82">
      <t>ヨミガエ</t>
    </rPh>
    <rPh sb="86" eb="88">
      <t>ギシキ</t>
    </rPh>
    <rPh sb="89" eb="91">
      <t>キノウ</t>
    </rPh>
    <rPh sb="98" eb="100">
      <t>コウレイ</t>
    </rPh>
    <rPh sb="100" eb="101">
      <t>ジュツ</t>
    </rPh>
    <rPh sb="101" eb="102">
      <t>シ</t>
    </rPh>
    <rPh sb="103" eb="104">
      <t>シ</t>
    </rPh>
    <rPh sb="109" eb="111">
      <t>エイショウ</t>
    </rPh>
    <rPh sb="114" eb="115">
      <t>シュウ</t>
    </rPh>
    <rPh sb="116" eb="118">
      <t>ミカタ</t>
    </rPh>
    <rPh sb="119" eb="122">
      <t>シハイカ</t>
    </rPh>
    <rPh sb="135" eb="137">
      <t>ジュモン</t>
    </rPh>
    <rPh sb="150" eb="153">
      <t>ムセイブツ</t>
    </rPh>
    <rPh sb="155" eb="157">
      <t>サヨウ</t>
    </rPh>
    <phoneticPr fontId="1"/>
  </si>
  <si>
    <t>この呪附により、降霊術士は全ての動物の中でも最大のものを蘇生させる闇の儀式を制御します。かつての象は、それに乗って絶え間なく冥界の力を供給するRevenantの魔術師によって、恒久的な腐敗の状態で維持されます。この蘇生の儀式の最も重要な部分は、Revenantの魔術師の魂をBehemothへと結びつけることです。この直接的な霊的制御は、Behemothに高い魔法抵抗力を与えます。Revenantの魔術師の全ての力はこの獣の制御と維持に費やされ、そのため彼は呪文を使うことはできません。</t>
    <rPh sb="2" eb="3">
      <t>ジュ</t>
    </rPh>
    <rPh sb="3" eb="4">
      <t>フ</t>
    </rPh>
    <rPh sb="8" eb="10">
      <t>コウレイ</t>
    </rPh>
    <rPh sb="10" eb="11">
      <t>ジュツ</t>
    </rPh>
    <rPh sb="11" eb="12">
      <t>シ</t>
    </rPh>
    <rPh sb="13" eb="14">
      <t>スベ</t>
    </rPh>
    <rPh sb="16" eb="18">
      <t>ドウブツ</t>
    </rPh>
    <rPh sb="19" eb="20">
      <t>ナカ</t>
    </rPh>
    <rPh sb="22" eb="24">
      <t>サイダイ</t>
    </rPh>
    <rPh sb="28" eb="30">
      <t>ソセイ</t>
    </rPh>
    <rPh sb="33" eb="34">
      <t>ヤミ</t>
    </rPh>
    <rPh sb="35" eb="37">
      <t>ギシキ</t>
    </rPh>
    <rPh sb="38" eb="40">
      <t>セイギョ</t>
    </rPh>
    <rPh sb="48" eb="49">
      <t>ゾウ</t>
    </rPh>
    <rPh sb="54" eb="55">
      <t>ノ</t>
    </rPh>
    <rPh sb="57" eb="58">
      <t>タ</t>
    </rPh>
    <rPh sb="59" eb="60">
      <t>マ</t>
    </rPh>
    <rPh sb="62" eb="64">
      <t>メイカイ</t>
    </rPh>
    <rPh sb="65" eb="66">
      <t>チカラ</t>
    </rPh>
    <rPh sb="67" eb="69">
      <t>キョウキュウ</t>
    </rPh>
    <rPh sb="80" eb="83">
      <t>マジュツシ</t>
    </rPh>
    <rPh sb="88" eb="91">
      <t>コウキュウテキ</t>
    </rPh>
    <rPh sb="92" eb="94">
      <t>フハイ</t>
    </rPh>
    <rPh sb="95" eb="97">
      <t>ジョウタイ</t>
    </rPh>
    <rPh sb="98" eb="100">
      <t>イジ</t>
    </rPh>
    <rPh sb="107" eb="109">
      <t>ソセイ</t>
    </rPh>
    <rPh sb="110" eb="112">
      <t>ギシキ</t>
    </rPh>
    <rPh sb="113" eb="114">
      <t>モット</t>
    </rPh>
    <rPh sb="115" eb="117">
      <t>ジュウヨウ</t>
    </rPh>
    <rPh sb="118" eb="120">
      <t>ブブン</t>
    </rPh>
    <rPh sb="131" eb="134">
      <t>マジュツシ</t>
    </rPh>
    <rPh sb="135" eb="136">
      <t>タマシイ</t>
    </rPh>
    <rPh sb="147" eb="148">
      <t>ムス</t>
    </rPh>
    <rPh sb="159" eb="162">
      <t>チョクセツテキ</t>
    </rPh>
    <rPh sb="163" eb="165">
      <t>レイテキ</t>
    </rPh>
    <rPh sb="165" eb="167">
      <t>セイギョ</t>
    </rPh>
    <rPh sb="178" eb="179">
      <t>タカ</t>
    </rPh>
    <rPh sb="180" eb="182">
      <t>マホウ</t>
    </rPh>
    <rPh sb="182" eb="184">
      <t>テイコウ</t>
    </rPh>
    <rPh sb="184" eb="185">
      <t>リョク</t>
    </rPh>
    <rPh sb="186" eb="187">
      <t>アタ</t>
    </rPh>
    <rPh sb="200" eb="203">
      <t>マジュツシ</t>
    </rPh>
    <rPh sb="204" eb="205">
      <t>スベ</t>
    </rPh>
    <rPh sb="207" eb="208">
      <t>チカラ</t>
    </rPh>
    <rPh sb="211" eb="212">
      <t>ケモノ</t>
    </rPh>
    <rPh sb="213" eb="215">
      <t>セイギョ</t>
    </rPh>
    <rPh sb="216" eb="218">
      <t>イジ</t>
    </rPh>
    <rPh sb="219" eb="220">
      <t>ツイ</t>
    </rPh>
    <rPh sb="228" eb="229">
      <t>カレ</t>
    </rPh>
    <rPh sb="230" eb="232">
      <t>ジュモン</t>
    </rPh>
    <rPh sb="233" eb="234">
      <t>ツカ</t>
    </rPh>
    <phoneticPr fontId="1"/>
  </si>
  <si>
    <t>多数の兵士たちは素早い足を与えられます。移動速度は倍増します。</t>
    <rPh sb="0" eb="2">
      <t>タスウ</t>
    </rPh>
    <phoneticPr fontId="1"/>
  </si>
  <si>
    <t>この呪文は、幾らかのものを自然界の毒素から保護します。</t>
    <rPh sb="2" eb="4">
      <t>ジュモン</t>
    </rPh>
    <rPh sb="6" eb="7">
      <t>イク</t>
    </rPh>
    <rPh sb="13" eb="16">
      <t>シゼンカイ</t>
    </rPh>
    <rPh sb="17" eb="19">
      <t>ドクソ</t>
    </rPh>
    <rPh sb="21" eb="23">
      <t>ホゴ</t>
    </rPh>
    <phoneticPr fontId="1"/>
  </si>
  <si>
    <t>術者は凄まじい冷気に包まれます。術者の近くに居るものは皆、この冷気により酷く疲労します。術者自身は、この呪文の詠唱により全ての冷気への耐性を得ます。Breath of Winterは、寒冷な州で最も良く機能します。</t>
    <rPh sb="0" eb="1">
      <t>ジュツ</t>
    </rPh>
    <rPh sb="1" eb="2">
      <t>シャ</t>
    </rPh>
    <rPh sb="3" eb="4">
      <t>スサ</t>
    </rPh>
    <rPh sb="7" eb="9">
      <t>レイキ</t>
    </rPh>
    <rPh sb="10" eb="11">
      <t>ツツ</t>
    </rPh>
    <rPh sb="16" eb="17">
      <t>ジュツ</t>
    </rPh>
    <rPh sb="17" eb="18">
      <t>シャ</t>
    </rPh>
    <rPh sb="19" eb="20">
      <t>チカ</t>
    </rPh>
    <rPh sb="22" eb="23">
      <t>イ</t>
    </rPh>
    <rPh sb="27" eb="28">
      <t>ミナ</t>
    </rPh>
    <rPh sb="31" eb="33">
      <t>レイキ</t>
    </rPh>
    <rPh sb="36" eb="37">
      <t>ヒド</t>
    </rPh>
    <rPh sb="38" eb="40">
      <t>ヒロウ</t>
    </rPh>
    <rPh sb="44" eb="45">
      <t>ジュツ</t>
    </rPh>
    <rPh sb="45" eb="46">
      <t>シャ</t>
    </rPh>
    <rPh sb="46" eb="48">
      <t>ジシン</t>
    </rPh>
    <rPh sb="52" eb="54">
      <t>ジュモン</t>
    </rPh>
    <rPh sb="55" eb="57">
      <t>エイショウ</t>
    </rPh>
    <rPh sb="60" eb="61">
      <t>スベ</t>
    </rPh>
    <rPh sb="63" eb="65">
      <t>レイキ</t>
    </rPh>
    <rPh sb="67" eb="69">
      <t>タイセイ</t>
    </rPh>
    <rPh sb="70" eb="71">
      <t>エ</t>
    </rPh>
    <rPh sb="92" eb="94">
      <t>カンレイ</t>
    </rPh>
    <rPh sb="95" eb="96">
      <t>シュウ</t>
    </rPh>
    <rPh sb="97" eb="98">
      <t>モット</t>
    </rPh>
    <rPh sb="99" eb="100">
      <t>ヨ</t>
    </rPh>
    <rPh sb="101" eb="103">
      <t>キノウ</t>
    </rPh>
    <phoneticPr fontId="1"/>
  </si>
  <si>
    <t>この呪文は、幾らかのものを冷気から保護します。これはまた、一部のアンデッドが持つ寒波も無効化します。</t>
    <rPh sb="6" eb="7">
      <t>イク</t>
    </rPh>
    <phoneticPr fontId="1"/>
  </si>
  <si>
    <t>この呪文は、幾らかのものを火炎から保護します。これはまた、AbysianやSalamanderなどの、炎の生物が持つ熱波も無効化します。</t>
    <rPh sb="6" eb="7">
      <t>イク</t>
    </rPh>
    <phoneticPr fontId="1"/>
  </si>
  <si>
    <t>この呪文は、幾らかのものを雷撃による損害や衝撃から保護します。</t>
    <rPh sb="6" eb="7">
      <t>イク</t>
    </rPh>
    <rPh sb="18" eb="20">
      <t>ソンガイ</t>
    </rPh>
    <rPh sb="21" eb="23">
      <t>ショウゲキ</t>
    </rPh>
    <phoneticPr fontId="1"/>
  </si>
  <si>
    <t>魔術師は石像を造り、それに知覚と魔力を与えます。このWatcherは塔や、周囲の地形を見渡せるような場所へ設置され、その詮索する目で州を護る役目を与えられます。Watcherは驚異的な視力を持ち、州の巡回において兵士50人分に数えられます。彼らは敵を雷撃で撃つことができます。</t>
    <rPh sb="0" eb="3">
      <t>マジュツシ</t>
    </rPh>
    <rPh sb="4" eb="6">
      <t>セキゾウ</t>
    </rPh>
    <rPh sb="7" eb="8">
      <t>ツク</t>
    </rPh>
    <rPh sb="13" eb="15">
      <t>チカク</t>
    </rPh>
    <rPh sb="16" eb="18">
      <t>マリョク</t>
    </rPh>
    <rPh sb="19" eb="20">
      <t>アタ</t>
    </rPh>
    <rPh sb="34" eb="35">
      <t>トウ</t>
    </rPh>
    <rPh sb="37" eb="39">
      <t>シュウイ</t>
    </rPh>
    <rPh sb="40" eb="42">
      <t>チケイ</t>
    </rPh>
    <rPh sb="43" eb="45">
      <t>ミワタ</t>
    </rPh>
    <rPh sb="50" eb="52">
      <t>バショ</t>
    </rPh>
    <rPh sb="53" eb="55">
      <t>セッチ</t>
    </rPh>
    <rPh sb="60" eb="62">
      <t>センサク</t>
    </rPh>
    <rPh sb="64" eb="65">
      <t>メ</t>
    </rPh>
    <rPh sb="66" eb="67">
      <t>シュウ</t>
    </rPh>
    <rPh sb="68" eb="69">
      <t>マモ</t>
    </rPh>
    <rPh sb="70" eb="72">
      <t>ヤクメ</t>
    </rPh>
    <rPh sb="73" eb="74">
      <t>アタ</t>
    </rPh>
    <rPh sb="88" eb="91">
      <t>キョウイテキ</t>
    </rPh>
    <rPh sb="92" eb="94">
      <t>シリョク</t>
    </rPh>
    <rPh sb="95" eb="96">
      <t>モ</t>
    </rPh>
    <rPh sb="98" eb="99">
      <t>シュウ</t>
    </rPh>
    <rPh sb="100" eb="102">
      <t>ジュンカイ</t>
    </rPh>
    <rPh sb="106" eb="108">
      <t>ヘイシ</t>
    </rPh>
    <rPh sb="110" eb="112">
      <t>ニンブン</t>
    </rPh>
    <rPh sb="113" eb="114">
      <t>カゾ</t>
    </rPh>
    <rPh sb="120" eb="121">
      <t>カレ</t>
    </rPh>
    <rPh sb="123" eb="124">
      <t>テキ</t>
    </rPh>
    <rPh sb="125" eb="127">
      <t>ライゲキ</t>
    </rPh>
    <rPh sb="128" eb="129">
      <t>ウ</t>
    </rPh>
    <phoneticPr fontId="1"/>
  </si>
  <si>
    <t>術者は恒常的で安定した風を沿岸の州に生み出し、商人たちがその州へ船で素早く出入りできるようにします。この貿易風は、呪附が持続している間、税収を25%増加させます。この呪文は、儀式に多くの宝石が費やされるほどに長く持続します。この呪附は、州を失陥すると消失します。</t>
    <rPh sb="0" eb="1">
      <t>ジュツ</t>
    </rPh>
    <rPh sb="1" eb="2">
      <t>シャ</t>
    </rPh>
    <rPh sb="3" eb="6">
      <t>コウジョウテキ</t>
    </rPh>
    <rPh sb="7" eb="9">
      <t>アンテイ</t>
    </rPh>
    <rPh sb="11" eb="12">
      <t>カゼ</t>
    </rPh>
    <rPh sb="13" eb="15">
      <t>エンガン</t>
    </rPh>
    <rPh sb="16" eb="17">
      <t>シュウ</t>
    </rPh>
    <rPh sb="18" eb="19">
      <t>ウ</t>
    </rPh>
    <rPh sb="20" eb="21">
      <t>ダ</t>
    </rPh>
    <rPh sb="23" eb="25">
      <t>ショウニン</t>
    </rPh>
    <rPh sb="30" eb="31">
      <t>シュウ</t>
    </rPh>
    <rPh sb="32" eb="33">
      <t>フネ</t>
    </rPh>
    <rPh sb="34" eb="36">
      <t>スバヤ</t>
    </rPh>
    <rPh sb="37" eb="39">
      <t>デイ</t>
    </rPh>
    <rPh sb="52" eb="55">
      <t>ボウエキフウ</t>
    </rPh>
    <rPh sb="57" eb="58">
      <t>ジュ</t>
    </rPh>
    <rPh sb="58" eb="59">
      <t>フ</t>
    </rPh>
    <rPh sb="60" eb="62">
      <t>ジゾク</t>
    </rPh>
    <rPh sb="66" eb="67">
      <t>アイダ</t>
    </rPh>
    <rPh sb="68" eb="70">
      <t>ゼイシュウ</t>
    </rPh>
    <rPh sb="74" eb="76">
      <t>ゾウカ</t>
    </rPh>
    <rPh sb="83" eb="85">
      <t>ジュモン</t>
    </rPh>
    <rPh sb="87" eb="89">
      <t>ギシキ</t>
    </rPh>
    <rPh sb="90" eb="91">
      <t>オオ</t>
    </rPh>
    <rPh sb="93" eb="95">
      <t>ホウセキ</t>
    </rPh>
    <rPh sb="96" eb="97">
      <t>ツイ</t>
    </rPh>
    <rPh sb="104" eb="105">
      <t>ナガ</t>
    </rPh>
    <rPh sb="106" eb="108">
      <t>ジゾク</t>
    </rPh>
    <rPh sb="114" eb="115">
      <t>ジュ</t>
    </rPh>
    <rPh sb="115" eb="116">
      <t>フ</t>
    </rPh>
    <rPh sb="118" eb="119">
      <t>シュウ</t>
    </rPh>
    <rPh sb="120" eb="122">
      <t>シッカン</t>
    </rPh>
    <rPh sb="125" eb="127">
      <t>ショウシツ</t>
    </rPh>
    <phoneticPr fontId="1"/>
  </si>
  <si>
    <t>この呪文は、水流に術者とその味方を手助けさせます。この呪文に手助けされているものは、毎ラウンドより遠くへと移動でき、戦闘による疲労も軽減されます。この呪文は、水中でのみ詠唱できます。</t>
    <rPh sb="2" eb="4">
      <t>ジュモン</t>
    </rPh>
    <rPh sb="6" eb="8">
      <t>スイリュウ</t>
    </rPh>
    <rPh sb="9" eb="10">
      <t>ジュツ</t>
    </rPh>
    <rPh sb="10" eb="11">
      <t>シャ</t>
    </rPh>
    <rPh sb="14" eb="16">
      <t>ミカタ</t>
    </rPh>
    <rPh sb="17" eb="18">
      <t>テ</t>
    </rPh>
    <rPh sb="18" eb="19">
      <t>ダス</t>
    </rPh>
    <rPh sb="27" eb="29">
      <t>ジュモン</t>
    </rPh>
    <rPh sb="30" eb="31">
      <t>テ</t>
    </rPh>
    <rPh sb="31" eb="32">
      <t>ダス</t>
    </rPh>
    <rPh sb="42" eb="43">
      <t>マイ</t>
    </rPh>
    <rPh sb="49" eb="50">
      <t>トオ</t>
    </rPh>
    <rPh sb="53" eb="55">
      <t>イドウ</t>
    </rPh>
    <rPh sb="58" eb="60">
      <t>セントウ</t>
    </rPh>
    <rPh sb="63" eb="65">
      <t>ヒロウ</t>
    </rPh>
    <rPh sb="66" eb="68">
      <t>ケイゲン</t>
    </rPh>
    <rPh sb="75" eb="77">
      <t>ジュモン</t>
    </rPh>
    <rPh sb="79" eb="81">
      <t>スイチュウ</t>
    </rPh>
    <rPh sb="84" eb="86">
      <t>エイショウ</t>
    </rPh>
    <phoneticPr fontId="1"/>
  </si>
  <si>
    <t>術者は星の力を呼び起こし、全ての生物の魂に内在する癒しの力を活性化させます。この呪文は味方にのみ作用しますが、完全に回復できるのはごく軽い傷だけです。この呪文は無生物には作用しません。</t>
    <rPh sb="0" eb="1">
      <t>ジュツ</t>
    </rPh>
    <rPh sb="1" eb="2">
      <t>シャ</t>
    </rPh>
    <rPh sb="3" eb="4">
      <t>ホシ</t>
    </rPh>
    <rPh sb="5" eb="6">
      <t>チカラ</t>
    </rPh>
    <rPh sb="7" eb="8">
      <t>ヨ</t>
    </rPh>
    <rPh sb="9" eb="10">
      <t>オ</t>
    </rPh>
    <rPh sb="13" eb="14">
      <t>スベ</t>
    </rPh>
    <rPh sb="16" eb="18">
      <t>セイブツ</t>
    </rPh>
    <rPh sb="19" eb="20">
      <t>タマシイ</t>
    </rPh>
    <rPh sb="21" eb="23">
      <t>ナイザイ</t>
    </rPh>
    <rPh sb="25" eb="26">
      <t>イヤ</t>
    </rPh>
    <rPh sb="28" eb="29">
      <t>チカラ</t>
    </rPh>
    <rPh sb="30" eb="33">
      <t>カッセイカ</t>
    </rPh>
    <rPh sb="40" eb="42">
      <t>ジュモン</t>
    </rPh>
    <rPh sb="43" eb="45">
      <t>ミカタ</t>
    </rPh>
    <rPh sb="48" eb="50">
      <t>サヨウ</t>
    </rPh>
    <rPh sb="55" eb="57">
      <t>カンゼン</t>
    </rPh>
    <rPh sb="58" eb="60">
      <t>カイフク</t>
    </rPh>
    <rPh sb="67" eb="68">
      <t>カル</t>
    </rPh>
    <rPh sb="69" eb="70">
      <t>キズ</t>
    </rPh>
    <rPh sb="77" eb="79">
      <t>ジュモン</t>
    </rPh>
    <rPh sb="80" eb="83">
      <t>ムセイブツ</t>
    </rPh>
    <rPh sb="85" eb="87">
      <t>サヨウ</t>
    </rPh>
    <phoneticPr fontId="1"/>
  </si>
  <si>
    <t>水が地面から染み出し始め、それを速やかに柔らかく、歩くのが難しい状態にします。戦場は沼地となり、多くのものはそこでの戦闘で不利になります。この呪附は、戦闘が終わるまで、あるいは術者が死ぬまで持続します。</t>
    <rPh sb="0" eb="1">
      <t>ミズ</t>
    </rPh>
    <rPh sb="2" eb="4">
      <t>ジメン</t>
    </rPh>
    <rPh sb="6" eb="7">
      <t>シ</t>
    </rPh>
    <rPh sb="8" eb="9">
      <t>ダ</t>
    </rPh>
    <rPh sb="10" eb="11">
      <t>ハジ</t>
    </rPh>
    <rPh sb="16" eb="17">
      <t>スミ</t>
    </rPh>
    <rPh sb="20" eb="21">
      <t>ヤワ</t>
    </rPh>
    <rPh sb="25" eb="26">
      <t>アル</t>
    </rPh>
    <rPh sb="29" eb="30">
      <t>ムズカ</t>
    </rPh>
    <rPh sb="32" eb="34">
      <t>ジョウタイ</t>
    </rPh>
    <rPh sb="39" eb="41">
      <t>センジョウ</t>
    </rPh>
    <rPh sb="42" eb="44">
      <t>ヌマチ</t>
    </rPh>
    <rPh sb="48" eb="49">
      <t>オオ</t>
    </rPh>
    <rPh sb="58" eb="60">
      <t>セントウ</t>
    </rPh>
    <rPh sb="61" eb="63">
      <t>フリ</t>
    </rPh>
    <rPh sb="71" eb="72">
      <t>ジュ</t>
    </rPh>
    <rPh sb="72" eb="73">
      <t>フ</t>
    </rPh>
    <rPh sb="75" eb="77">
      <t>セントウ</t>
    </rPh>
    <rPh sb="78" eb="79">
      <t>オ</t>
    </rPh>
    <rPh sb="88" eb="89">
      <t>ジュツ</t>
    </rPh>
    <rPh sb="89" eb="90">
      <t>シャ</t>
    </rPh>
    <rPh sb="91" eb="92">
      <t>シ</t>
    </rPh>
    <rPh sb="95" eb="97">
      <t>ジゾク</t>
    </rPh>
    <phoneticPr fontId="1"/>
  </si>
  <si>
    <t>奇怪な翼持つ石像は、この強力な呪附によって偽りの命を与えられます。Gargoyleは飛行でき、破壊するのは困難ですが、魔術師が戦場から居なくなると、命無き状態へと戻ります。</t>
    <rPh sb="0" eb="2">
      <t>キカイ</t>
    </rPh>
    <rPh sb="3" eb="4">
      <t>ツバサ</t>
    </rPh>
    <rPh sb="4" eb="5">
      <t>モ</t>
    </rPh>
    <rPh sb="6" eb="8">
      <t>セキゾウ</t>
    </rPh>
    <rPh sb="12" eb="14">
      <t>キョウリョク</t>
    </rPh>
    <rPh sb="15" eb="16">
      <t>ジュ</t>
    </rPh>
    <rPh sb="16" eb="17">
      <t>フ</t>
    </rPh>
    <rPh sb="21" eb="22">
      <t>イツワ</t>
    </rPh>
    <rPh sb="24" eb="25">
      <t>イノチ</t>
    </rPh>
    <rPh sb="26" eb="27">
      <t>アタ</t>
    </rPh>
    <rPh sb="42" eb="44">
      <t>ヒコウ</t>
    </rPh>
    <rPh sb="47" eb="49">
      <t>ハカイ</t>
    </rPh>
    <rPh sb="53" eb="55">
      <t>コンナン</t>
    </rPh>
    <rPh sb="59" eb="62">
      <t>マジュツシ</t>
    </rPh>
    <rPh sb="63" eb="65">
      <t>センジョウ</t>
    </rPh>
    <rPh sb="67" eb="68">
      <t>イ</t>
    </rPh>
    <rPh sb="74" eb="75">
      <t>イノチ</t>
    </rPh>
    <rPh sb="75" eb="76">
      <t>ナ</t>
    </rPh>
    <rPh sb="77" eb="79">
      <t>ジョウタイ</t>
    </rPh>
    <rPh sb="81" eb="82">
      <t>モド</t>
    </rPh>
    <phoneticPr fontId="1"/>
  </si>
  <si>
    <t>魔術師は、傷付けられるとすぐに本拠地の要塞へと帰還します。この呪文は、魔術師が実際に負傷し、帰還するまで持続します。この儀式は、本拠地の要塞が敵に占領されている場合、速やかな死を招きます。</t>
    <rPh sb="0" eb="3">
      <t>マジュツシ</t>
    </rPh>
    <rPh sb="5" eb="7">
      <t>キズツ</t>
    </rPh>
    <rPh sb="15" eb="18">
      <t>ホンキョチ</t>
    </rPh>
    <rPh sb="19" eb="21">
      <t>ヨウサイ</t>
    </rPh>
    <rPh sb="23" eb="25">
      <t>キカン</t>
    </rPh>
    <rPh sb="31" eb="33">
      <t>ジュモン</t>
    </rPh>
    <rPh sb="35" eb="38">
      <t>マジュツシ</t>
    </rPh>
    <rPh sb="39" eb="41">
      <t>ジッサイ</t>
    </rPh>
    <rPh sb="42" eb="44">
      <t>フショウ</t>
    </rPh>
    <rPh sb="46" eb="48">
      <t>キカン</t>
    </rPh>
    <rPh sb="52" eb="54">
      <t>ジゾク</t>
    </rPh>
    <rPh sb="60" eb="62">
      <t>ギシキ</t>
    </rPh>
    <rPh sb="64" eb="67">
      <t>ホンキョチ</t>
    </rPh>
    <rPh sb="68" eb="70">
      <t>ヨウサイ</t>
    </rPh>
    <rPh sb="71" eb="72">
      <t>テキ</t>
    </rPh>
    <rPh sb="73" eb="75">
      <t>センリョウ</t>
    </rPh>
    <rPh sb="80" eb="82">
      <t>バアイ</t>
    </rPh>
    <rPh sb="83" eb="84">
      <t>スミ</t>
    </rPh>
    <rPh sb="87" eb="88">
      <t>シ</t>
    </rPh>
    <rPh sb="89" eb="90">
      <t>マネ</t>
    </rPh>
    <phoneticPr fontId="1"/>
  </si>
  <si>
    <t>この呪附は、魔術師が起動中の世界呪附を破壊することを可能とします。世界呪附の強度は、多くの場合、追加の宝石を費やすことで強化されています。Dispelが機能するためには、それと同等以上の宝石が費やされねばなりません。</t>
    <rPh sb="2" eb="3">
      <t>ジュ</t>
    </rPh>
    <rPh sb="3" eb="4">
      <t>フ</t>
    </rPh>
    <rPh sb="6" eb="9">
      <t>マジュツシ</t>
    </rPh>
    <rPh sb="10" eb="13">
      <t>キドウチュウ</t>
    </rPh>
    <rPh sb="14" eb="16">
      <t>セカイ</t>
    </rPh>
    <rPh sb="16" eb="17">
      <t>ジュ</t>
    </rPh>
    <rPh sb="17" eb="18">
      <t>フ</t>
    </rPh>
    <rPh sb="19" eb="21">
      <t>ハカイ</t>
    </rPh>
    <rPh sb="26" eb="28">
      <t>カノウ</t>
    </rPh>
    <rPh sb="33" eb="35">
      <t>セカイ</t>
    </rPh>
    <rPh sb="35" eb="36">
      <t>ジュ</t>
    </rPh>
    <rPh sb="36" eb="37">
      <t>フ</t>
    </rPh>
    <rPh sb="38" eb="40">
      <t>キョウド</t>
    </rPh>
    <rPh sb="42" eb="43">
      <t>オオ</t>
    </rPh>
    <rPh sb="45" eb="47">
      <t>バアイ</t>
    </rPh>
    <rPh sb="48" eb="50">
      <t>ツイカ</t>
    </rPh>
    <rPh sb="51" eb="53">
      <t>ホウセキ</t>
    </rPh>
    <rPh sb="54" eb="55">
      <t>ツイ</t>
    </rPh>
    <rPh sb="60" eb="62">
      <t>キョウカ</t>
    </rPh>
    <rPh sb="76" eb="78">
      <t>キノウ</t>
    </rPh>
    <rPh sb="88" eb="90">
      <t>ドウトウ</t>
    </rPh>
    <rPh sb="90" eb="92">
      <t>イジョウ</t>
    </rPh>
    <rPh sb="93" eb="95">
      <t>ホウセキ</t>
    </rPh>
    <rPh sb="96" eb="97">
      <t>ツイ</t>
    </rPh>
    <phoneticPr fontId="1"/>
  </si>
  <si>
    <t>この呪附は、魔術師が世界中の全ての州を見ることを可能とします。支配圏は詳細に確認できるようになり、また発見された魔法の地も同様ですが、収入は確実な値を得られません。神の支配圏内では、軍隊の動きは詳細に確認でき、また戦場では敵の幻は解呪されます。巡回部隊は敵の偵察兵を遥かに容易に見つけることができ、不安の鎮圧もまた容易になります。全ての国の歴史的な記録を利用できるようになり、また栄誉の殿堂に名を連ねるものは全て詳しく確認できるようになります。この呪附は、誰かがそれを解呪するか、術者が死ぬまで持続します。</t>
    <rPh sb="2" eb="3">
      <t>ジュ</t>
    </rPh>
    <rPh sb="3" eb="4">
      <t>フ</t>
    </rPh>
    <rPh sb="6" eb="9">
      <t>マジュツシ</t>
    </rPh>
    <rPh sb="10" eb="12">
      <t>セカイ</t>
    </rPh>
    <rPh sb="12" eb="13">
      <t>ジュウ</t>
    </rPh>
    <rPh sb="14" eb="15">
      <t>スベ</t>
    </rPh>
    <rPh sb="17" eb="18">
      <t>シュウ</t>
    </rPh>
    <rPh sb="19" eb="20">
      <t>ミ</t>
    </rPh>
    <rPh sb="24" eb="26">
      <t>カノウ</t>
    </rPh>
    <rPh sb="31" eb="34">
      <t>シハイケン</t>
    </rPh>
    <rPh sb="35" eb="37">
      <t>ショウサイ</t>
    </rPh>
    <rPh sb="38" eb="40">
      <t>カクニン</t>
    </rPh>
    <rPh sb="51" eb="53">
      <t>ハッケン</t>
    </rPh>
    <rPh sb="56" eb="58">
      <t>マホウ</t>
    </rPh>
    <rPh sb="59" eb="60">
      <t>チ</t>
    </rPh>
    <rPh sb="61" eb="63">
      <t>ドウヨウ</t>
    </rPh>
    <rPh sb="67" eb="69">
      <t>シュウニュウ</t>
    </rPh>
    <rPh sb="70" eb="72">
      <t>カクジツ</t>
    </rPh>
    <rPh sb="73" eb="74">
      <t>アタイ</t>
    </rPh>
    <rPh sb="75" eb="76">
      <t>エ</t>
    </rPh>
    <rPh sb="82" eb="83">
      <t>カミ</t>
    </rPh>
    <rPh sb="84" eb="87">
      <t>シハイケン</t>
    </rPh>
    <rPh sb="87" eb="88">
      <t>ナイ</t>
    </rPh>
    <rPh sb="91" eb="93">
      <t>グンタイ</t>
    </rPh>
    <rPh sb="94" eb="95">
      <t>ウゴ</t>
    </rPh>
    <rPh sb="97" eb="99">
      <t>ショウサイ</t>
    </rPh>
    <rPh sb="100" eb="102">
      <t>カクニン</t>
    </rPh>
    <rPh sb="107" eb="109">
      <t>センジョウ</t>
    </rPh>
    <rPh sb="111" eb="112">
      <t>テキ</t>
    </rPh>
    <rPh sb="113" eb="114">
      <t>マボロシ</t>
    </rPh>
    <rPh sb="115" eb="117">
      <t>カイジュ</t>
    </rPh>
    <rPh sb="122" eb="124">
      <t>ジュンカイ</t>
    </rPh>
    <rPh sb="124" eb="126">
      <t>ブタイ</t>
    </rPh>
    <rPh sb="127" eb="128">
      <t>テキ</t>
    </rPh>
    <rPh sb="129" eb="131">
      <t>テイサツ</t>
    </rPh>
    <rPh sb="131" eb="132">
      <t>ヘイ</t>
    </rPh>
    <rPh sb="133" eb="134">
      <t>ハル</t>
    </rPh>
    <rPh sb="136" eb="138">
      <t>ヨウイ</t>
    </rPh>
    <rPh sb="139" eb="140">
      <t>ミ</t>
    </rPh>
    <rPh sb="149" eb="151">
      <t>フアン</t>
    </rPh>
    <rPh sb="152" eb="154">
      <t>チンアツ</t>
    </rPh>
    <rPh sb="157" eb="159">
      <t>ヨウイ</t>
    </rPh>
    <rPh sb="165" eb="166">
      <t>スベ</t>
    </rPh>
    <rPh sb="168" eb="169">
      <t>クニ</t>
    </rPh>
    <rPh sb="170" eb="173">
      <t>レキシテキ</t>
    </rPh>
    <rPh sb="174" eb="176">
      <t>キロク</t>
    </rPh>
    <rPh sb="190" eb="192">
      <t>エイヨ</t>
    </rPh>
    <rPh sb="193" eb="195">
      <t>デンドウ</t>
    </rPh>
    <rPh sb="196" eb="197">
      <t>ナ</t>
    </rPh>
    <rPh sb="198" eb="199">
      <t>ツラ</t>
    </rPh>
    <rPh sb="204" eb="205">
      <t>スベ</t>
    </rPh>
    <rPh sb="206" eb="207">
      <t>クワ</t>
    </rPh>
    <rPh sb="209" eb="211">
      <t>カクニン</t>
    </rPh>
    <rPh sb="224" eb="225">
      <t>ジュ</t>
    </rPh>
    <rPh sb="225" eb="226">
      <t>フ</t>
    </rPh>
    <rPh sb="228" eb="229">
      <t>ダレ</t>
    </rPh>
    <rPh sb="234" eb="236">
      <t>カイジュ</t>
    </rPh>
    <rPh sb="240" eb="241">
      <t>ジュツ</t>
    </rPh>
    <rPh sb="241" eb="242">
      <t>シャ</t>
    </rPh>
    <rPh sb="243" eb="244">
      <t>シ</t>
    </rPh>
    <rPh sb="247" eb="249">
      <t>ジゾク</t>
    </rPh>
    <phoneticPr fontId="1"/>
  </si>
  <si>
    <t>降霊術師は、死んだ戦士たちとその馬の骨に魔法をかけ、彼らに偽りの命を与えます。強力な魔術師は、より多くの騎兵を蘇生させることができます。</t>
    <rPh sb="0" eb="2">
      <t>コウレイ</t>
    </rPh>
    <rPh sb="2" eb="3">
      <t>ジュツ</t>
    </rPh>
    <rPh sb="3" eb="4">
      <t>シ</t>
    </rPh>
    <rPh sb="6" eb="7">
      <t>シ</t>
    </rPh>
    <rPh sb="9" eb="11">
      <t>センシ</t>
    </rPh>
    <rPh sb="16" eb="17">
      <t>ウマ</t>
    </rPh>
    <rPh sb="18" eb="19">
      <t>ホネ</t>
    </rPh>
    <rPh sb="20" eb="22">
      <t>マホウ</t>
    </rPh>
    <rPh sb="26" eb="27">
      <t>カレ</t>
    </rPh>
    <rPh sb="29" eb="30">
      <t>イツワ</t>
    </rPh>
    <rPh sb="32" eb="33">
      <t>イノチ</t>
    </rPh>
    <rPh sb="34" eb="35">
      <t>アタ</t>
    </rPh>
    <rPh sb="39" eb="41">
      <t>キョウリョク</t>
    </rPh>
    <rPh sb="42" eb="45">
      <t>マジュツシ</t>
    </rPh>
    <rPh sb="49" eb="50">
      <t>オオ</t>
    </rPh>
    <rPh sb="52" eb="54">
      <t>キヘイ</t>
    </rPh>
    <rPh sb="55" eb="57">
      <t>ソセイ</t>
    </rPh>
    <phoneticPr fontId="1"/>
  </si>
  <si>
    <t>降霊術師は死者たちの骨に魔法をかけ、Longdeadの戦士たちの集団を呼び起こします。</t>
    <rPh sb="0" eb="2">
      <t>コウレイ</t>
    </rPh>
    <rPh sb="2" eb="3">
      <t>ジュツ</t>
    </rPh>
    <rPh sb="3" eb="4">
      <t>シ</t>
    </rPh>
    <rPh sb="5" eb="7">
      <t>シシャ</t>
    </rPh>
    <rPh sb="10" eb="11">
      <t>ホネ</t>
    </rPh>
    <rPh sb="12" eb="14">
      <t>マホウ</t>
    </rPh>
    <rPh sb="27" eb="29">
      <t>センシ</t>
    </rPh>
    <rPh sb="32" eb="34">
      <t>シュウダン</t>
    </rPh>
    <rPh sb="35" eb="36">
      <t>ヨ</t>
    </rPh>
    <rPh sb="37" eb="38">
      <t>オ</t>
    </rPh>
    <phoneticPr fontId="1"/>
  </si>
  <si>
    <t>魔術師は、Faery Trodを見つけ出すために、彼の軍を魔法の森へと率います。軍はこの奇妙なる道を辿って妖精の地を通り抜け、最終的に遠方の森へと到着します。この呪文が機能するためには、その基点と終点は、共に森林の州でなくてはなりません。妖精の道を上手く通り抜けるのは容易ならざる冒険であり、予定していた場所へ正確に出てくることはできないかもしれません。</t>
    <rPh sb="0" eb="3">
      <t>マジュツシ</t>
    </rPh>
    <rPh sb="16" eb="17">
      <t>ミ</t>
    </rPh>
    <rPh sb="19" eb="20">
      <t>ダ</t>
    </rPh>
    <rPh sb="25" eb="26">
      <t>カレ</t>
    </rPh>
    <rPh sb="27" eb="28">
      <t>グン</t>
    </rPh>
    <rPh sb="29" eb="31">
      <t>マホウ</t>
    </rPh>
    <rPh sb="32" eb="33">
      <t>モリ</t>
    </rPh>
    <rPh sb="35" eb="36">
      <t>ヒキ</t>
    </rPh>
    <rPh sb="40" eb="41">
      <t>グン</t>
    </rPh>
    <rPh sb="44" eb="46">
      <t>キミョウ</t>
    </rPh>
    <rPh sb="48" eb="49">
      <t>ミチ</t>
    </rPh>
    <rPh sb="50" eb="51">
      <t>タド</t>
    </rPh>
    <rPh sb="53" eb="55">
      <t>ヨウセイ</t>
    </rPh>
    <rPh sb="56" eb="57">
      <t>チ</t>
    </rPh>
    <rPh sb="58" eb="59">
      <t>トオ</t>
    </rPh>
    <rPh sb="60" eb="61">
      <t>ヌ</t>
    </rPh>
    <rPh sb="63" eb="66">
      <t>サイシュウテキ</t>
    </rPh>
    <rPh sb="67" eb="69">
      <t>エンポウ</t>
    </rPh>
    <rPh sb="70" eb="71">
      <t>モリ</t>
    </rPh>
    <rPh sb="73" eb="75">
      <t>トウチャク</t>
    </rPh>
    <rPh sb="81" eb="83">
      <t>ジュモン</t>
    </rPh>
    <rPh sb="84" eb="86">
      <t>キノウ</t>
    </rPh>
    <rPh sb="95" eb="97">
      <t>キテン</t>
    </rPh>
    <rPh sb="98" eb="100">
      <t>シュウテン</t>
    </rPh>
    <rPh sb="102" eb="103">
      <t>トモ</t>
    </rPh>
    <rPh sb="104" eb="106">
      <t>シンリン</t>
    </rPh>
    <rPh sb="107" eb="108">
      <t>シュウ</t>
    </rPh>
    <rPh sb="119" eb="121">
      <t>ヨウセイ</t>
    </rPh>
    <rPh sb="122" eb="123">
      <t>ミチ</t>
    </rPh>
    <rPh sb="124" eb="126">
      <t>ウマ</t>
    </rPh>
    <rPh sb="127" eb="128">
      <t>トオ</t>
    </rPh>
    <rPh sb="129" eb="130">
      <t>ヌ</t>
    </rPh>
    <rPh sb="134" eb="136">
      <t>ヨウイ</t>
    </rPh>
    <rPh sb="140" eb="142">
      <t>ボウケン</t>
    </rPh>
    <rPh sb="146" eb="148">
      <t>ヨテイ</t>
    </rPh>
    <rPh sb="152" eb="154">
      <t>バショ</t>
    </rPh>
    <rPh sb="155" eb="157">
      <t>セイカク</t>
    </rPh>
    <rPh sb="158" eb="159">
      <t>デ</t>
    </rPh>
    <phoneticPr fontId="1"/>
  </si>
  <si>
    <t>この贈り物は、神の支配圏内に居る全ての忠実なる従者たちに素晴らしい健康を与えます。これを授かったものたちは、HPが増加し、老化は遅くなり、さらに永久的な戦傷さえ癒えるかもしれません。この呪附は、誰かがそれを解呪するか、術者が死ぬまで持続します。</t>
    <rPh sb="2" eb="3">
      <t>オク</t>
    </rPh>
    <rPh sb="4" eb="5">
      <t>モノ</t>
    </rPh>
    <rPh sb="7" eb="8">
      <t>カミ</t>
    </rPh>
    <rPh sb="9" eb="12">
      <t>シハイケン</t>
    </rPh>
    <rPh sb="12" eb="13">
      <t>ナイ</t>
    </rPh>
    <rPh sb="14" eb="15">
      <t>イ</t>
    </rPh>
    <rPh sb="16" eb="17">
      <t>スベ</t>
    </rPh>
    <rPh sb="19" eb="21">
      <t>チュウジツ</t>
    </rPh>
    <rPh sb="23" eb="25">
      <t>ジュウシャ</t>
    </rPh>
    <rPh sb="28" eb="30">
      <t>スバ</t>
    </rPh>
    <rPh sb="33" eb="35">
      <t>ケンコウ</t>
    </rPh>
    <rPh sb="36" eb="37">
      <t>アタ</t>
    </rPh>
    <rPh sb="44" eb="45">
      <t>サズ</t>
    </rPh>
    <rPh sb="57" eb="59">
      <t>ゾウカ</t>
    </rPh>
    <rPh sb="61" eb="63">
      <t>ロウカ</t>
    </rPh>
    <rPh sb="64" eb="65">
      <t>オソ</t>
    </rPh>
    <rPh sb="72" eb="75">
      <t>エイキュウテキ</t>
    </rPh>
    <rPh sb="76" eb="78">
      <t>センショウ</t>
    </rPh>
    <rPh sb="80" eb="81">
      <t>イ</t>
    </rPh>
    <rPh sb="93" eb="94">
      <t>ジュ</t>
    </rPh>
    <rPh sb="94" eb="95">
      <t>フ</t>
    </rPh>
    <rPh sb="97" eb="98">
      <t>ダレ</t>
    </rPh>
    <rPh sb="103" eb="105">
      <t>カイジュ</t>
    </rPh>
    <rPh sb="109" eb="110">
      <t>ジュツ</t>
    </rPh>
    <rPh sb="110" eb="111">
      <t>シャ</t>
    </rPh>
    <rPh sb="112" eb="113">
      <t>シ</t>
    </rPh>
    <rPh sb="116" eb="118">
      <t>ジゾク</t>
    </rPh>
    <phoneticPr fontId="1"/>
  </si>
  <si>
    <t>この呪文が詠唱されると、程なくして地面から有毒な臭気が染み出し始めます。この臭気は広範囲に舞い上がって戦場全体を包み、戦闘が終わるまで染み出し続けます。</t>
    <rPh sb="2" eb="4">
      <t>ジュモン</t>
    </rPh>
    <rPh sb="5" eb="7">
      <t>エイショウ</t>
    </rPh>
    <rPh sb="12" eb="13">
      <t>ホド</t>
    </rPh>
    <rPh sb="17" eb="19">
      <t>ジメン</t>
    </rPh>
    <rPh sb="21" eb="23">
      <t>ユウドク</t>
    </rPh>
    <rPh sb="24" eb="26">
      <t>シュウキ</t>
    </rPh>
    <rPh sb="27" eb="28">
      <t>シ</t>
    </rPh>
    <rPh sb="29" eb="30">
      <t>ダ</t>
    </rPh>
    <rPh sb="31" eb="32">
      <t>ハジ</t>
    </rPh>
    <rPh sb="38" eb="40">
      <t>シュウキ</t>
    </rPh>
    <rPh sb="41" eb="44">
      <t>コウハンイ</t>
    </rPh>
    <rPh sb="45" eb="46">
      <t>マ</t>
    </rPh>
    <rPh sb="47" eb="48">
      <t>ア</t>
    </rPh>
    <rPh sb="51" eb="53">
      <t>センジョウ</t>
    </rPh>
    <rPh sb="53" eb="55">
      <t>ゼンタイ</t>
    </rPh>
    <rPh sb="56" eb="57">
      <t>ツツ</t>
    </rPh>
    <rPh sb="59" eb="61">
      <t>セントウ</t>
    </rPh>
    <rPh sb="62" eb="63">
      <t>オ</t>
    </rPh>
    <rPh sb="67" eb="68">
      <t>シ</t>
    </rPh>
    <rPh sb="69" eb="70">
      <t>ダ</t>
    </rPh>
    <rPh sb="71" eb="72">
      <t>ツヅ</t>
    </rPh>
    <phoneticPr fontId="1"/>
  </si>
  <si>
    <t>巨大な燃え盛る積み薪が景色を照らします。この積み薪は決して燃え尽きることはなく、その熱は毎月20個の、火の力を吹き込まれた魔法の宝石を産み出すに十分です。この呪附は、誰かがそれを解呪するか、術者が死ぬまで持続します。</t>
    <rPh sb="0" eb="2">
      <t>キョダイ</t>
    </rPh>
    <rPh sb="3" eb="4">
      <t>モ</t>
    </rPh>
    <rPh sb="5" eb="6">
      <t>サカ</t>
    </rPh>
    <rPh sb="7" eb="8">
      <t>ツ</t>
    </rPh>
    <rPh sb="9" eb="10">
      <t>マキ</t>
    </rPh>
    <rPh sb="11" eb="13">
      <t>ケシキ</t>
    </rPh>
    <rPh sb="14" eb="15">
      <t>テ</t>
    </rPh>
    <rPh sb="22" eb="23">
      <t>ツ</t>
    </rPh>
    <rPh sb="24" eb="25">
      <t>マキ</t>
    </rPh>
    <rPh sb="26" eb="27">
      <t>ケッ</t>
    </rPh>
    <rPh sb="29" eb="30">
      <t>モ</t>
    </rPh>
    <rPh sb="31" eb="32">
      <t>ツ</t>
    </rPh>
    <rPh sb="42" eb="43">
      <t>ネツ</t>
    </rPh>
    <rPh sb="44" eb="46">
      <t>マイツキ</t>
    </rPh>
    <rPh sb="48" eb="49">
      <t>コ</t>
    </rPh>
    <rPh sb="51" eb="52">
      <t>ヒ</t>
    </rPh>
    <rPh sb="53" eb="54">
      <t>チカラ</t>
    </rPh>
    <rPh sb="55" eb="56">
      <t>フ</t>
    </rPh>
    <rPh sb="57" eb="58">
      <t>コ</t>
    </rPh>
    <rPh sb="61" eb="63">
      <t>マホウ</t>
    </rPh>
    <rPh sb="64" eb="66">
      <t>ホウセキ</t>
    </rPh>
    <rPh sb="67" eb="68">
      <t>ウ</t>
    </rPh>
    <rPh sb="69" eb="70">
      <t>ダ</t>
    </rPh>
    <rPh sb="72" eb="74">
      <t>ジュウブン</t>
    </rPh>
    <rPh sb="79" eb="80">
      <t>ジュ</t>
    </rPh>
    <rPh sb="80" eb="81">
      <t>フ</t>
    </rPh>
    <rPh sb="83" eb="84">
      <t>ダレ</t>
    </rPh>
    <rPh sb="89" eb="91">
      <t>カイジュ</t>
    </rPh>
    <rPh sb="95" eb="96">
      <t>ジュツ</t>
    </rPh>
    <rPh sb="96" eb="97">
      <t>シャ</t>
    </rPh>
    <rPh sb="98" eb="99">
      <t>シ</t>
    </rPh>
    <rPh sb="102" eb="104">
      <t>ジゾク</t>
    </rPh>
    <phoneticPr fontId="1"/>
  </si>
  <si>
    <t>戦場全体が、最も暑い砂漠さえ凌ぐほどの熱波に襲われます。この熱波は短時間で戦場に居る全てのものの意識を奪い、その後の死は確実です。この呪文は、温暖な州で最も効果を発揮します。</t>
    <rPh sb="0" eb="2">
      <t>センジョウ</t>
    </rPh>
    <rPh sb="2" eb="4">
      <t>ゼンタイ</t>
    </rPh>
    <rPh sb="6" eb="7">
      <t>モット</t>
    </rPh>
    <rPh sb="8" eb="9">
      <t>アツ</t>
    </rPh>
    <rPh sb="10" eb="12">
      <t>サバク</t>
    </rPh>
    <rPh sb="14" eb="15">
      <t>シノ</t>
    </rPh>
    <rPh sb="19" eb="21">
      <t>ネッパ</t>
    </rPh>
    <rPh sb="22" eb="23">
      <t>オソ</t>
    </rPh>
    <rPh sb="30" eb="32">
      <t>ネッパ</t>
    </rPh>
    <rPh sb="33" eb="36">
      <t>タンジカン</t>
    </rPh>
    <rPh sb="37" eb="39">
      <t>センジョウ</t>
    </rPh>
    <rPh sb="40" eb="41">
      <t>イ</t>
    </rPh>
    <rPh sb="42" eb="43">
      <t>スベ</t>
    </rPh>
    <rPh sb="48" eb="50">
      <t>イシキ</t>
    </rPh>
    <rPh sb="51" eb="52">
      <t>ウバ</t>
    </rPh>
    <rPh sb="56" eb="57">
      <t>ゴ</t>
    </rPh>
    <rPh sb="58" eb="59">
      <t>シ</t>
    </rPh>
    <rPh sb="60" eb="62">
      <t>カクジツ</t>
    </rPh>
    <rPh sb="67" eb="69">
      <t>ジュモン</t>
    </rPh>
    <rPh sb="71" eb="73">
      <t>オンダン</t>
    </rPh>
    <rPh sb="74" eb="75">
      <t>シュウ</t>
    </rPh>
    <rPh sb="76" eb="77">
      <t>モット</t>
    </rPh>
    <rPh sb="78" eb="80">
      <t>コウカ</t>
    </rPh>
    <rPh sb="81" eb="83">
      <t>ハッキ</t>
    </rPh>
    <phoneticPr fontId="1"/>
  </si>
  <si>
    <t>この呪文は、アスガルドの伝説的な呪附を再現します。要塞は、魔法の炎による環状の壁によって囲まれます。この炎は近付くものたちの意図を読み取ることができ、友軍を安全に通過させます。飛行するものは、炎を飛び越えることができます。</t>
    <rPh sb="2" eb="4">
      <t>ジュモン</t>
    </rPh>
    <rPh sb="12" eb="15">
      <t>デンセツテキ</t>
    </rPh>
    <rPh sb="16" eb="17">
      <t>ジュ</t>
    </rPh>
    <rPh sb="17" eb="18">
      <t>フ</t>
    </rPh>
    <rPh sb="19" eb="21">
      <t>サイゲン</t>
    </rPh>
    <rPh sb="25" eb="27">
      <t>ヨウサイ</t>
    </rPh>
    <rPh sb="29" eb="31">
      <t>マホウ</t>
    </rPh>
    <rPh sb="32" eb="33">
      <t>ホノオ</t>
    </rPh>
    <rPh sb="36" eb="38">
      <t>カンジョウ</t>
    </rPh>
    <rPh sb="39" eb="40">
      <t>カベ</t>
    </rPh>
    <rPh sb="44" eb="45">
      <t>カコ</t>
    </rPh>
    <rPh sb="52" eb="53">
      <t>ホノオ</t>
    </rPh>
    <rPh sb="54" eb="56">
      <t>チカヅ</t>
    </rPh>
    <rPh sb="62" eb="64">
      <t>イト</t>
    </rPh>
    <rPh sb="65" eb="66">
      <t>ヨ</t>
    </rPh>
    <rPh sb="67" eb="68">
      <t>ト</t>
    </rPh>
    <rPh sb="75" eb="77">
      <t>ユウグン</t>
    </rPh>
    <rPh sb="78" eb="80">
      <t>アンゼン</t>
    </rPh>
    <rPh sb="81" eb="83">
      <t>ツウカ</t>
    </rPh>
    <rPh sb="88" eb="90">
      <t>ヒコウ</t>
    </rPh>
    <rPh sb="96" eb="97">
      <t>ホノオ</t>
    </rPh>
    <rPh sb="98" eb="99">
      <t>ト</t>
    </rPh>
    <rPh sb="100" eb="101">
      <t>コ</t>
    </rPh>
    <phoneticPr fontId="1"/>
  </si>
  <si>
    <t>大気そのものが、全ての友軍を敵の飛び道具から保護します。</t>
    <rPh sb="0" eb="2">
      <t>タイキ</t>
    </rPh>
    <rPh sb="8" eb="9">
      <t>スベ</t>
    </rPh>
    <rPh sb="11" eb="13">
      <t>ユウグン</t>
    </rPh>
    <rPh sb="14" eb="15">
      <t>テキ</t>
    </rPh>
    <rPh sb="16" eb="17">
      <t>ト</t>
    </rPh>
    <rPh sb="18" eb="20">
      <t>ドウグ</t>
    </rPh>
    <rPh sb="22" eb="24">
      <t>ホゴ</t>
    </rPh>
    <phoneticPr fontId="1"/>
  </si>
  <si>
    <t>大気から作られた円蓋が、魔術師が居る州全体の上に形成されます。この円蓋は、保護された州の外から放たれた呪文の多くから、州を保護します。何も煩わすものがなければ、この呪文は永久的に持続しますが、呪文がこの円蓋を通過するか、円蓋を作った魔術師が死んだ場合、これは直ちに砕け散ります。この円蓋は、通過を試みる呪文全てを80%の確率で阻止します。</t>
    <rPh sb="0" eb="2">
      <t>タイキ</t>
    </rPh>
    <rPh sb="4" eb="5">
      <t>ツク</t>
    </rPh>
    <rPh sb="8" eb="10">
      <t>エンガイ</t>
    </rPh>
    <rPh sb="12" eb="15">
      <t>マジュツシ</t>
    </rPh>
    <rPh sb="16" eb="17">
      <t>イ</t>
    </rPh>
    <rPh sb="18" eb="19">
      <t>シュウ</t>
    </rPh>
    <rPh sb="19" eb="21">
      <t>ゼンタイ</t>
    </rPh>
    <rPh sb="22" eb="23">
      <t>ウエ</t>
    </rPh>
    <rPh sb="24" eb="26">
      <t>ケイセイ</t>
    </rPh>
    <rPh sb="33" eb="35">
      <t>エンガイ</t>
    </rPh>
    <rPh sb="37" eb="39">
      <t>ホゴ</t>
    </rPh>
    <rPh sb="42" eb="43">
      <t>シュウ</t>
    </rPh>
    <rPh sb="44" eb="45">
      <t>ソト</t>
    </rPh>
    <rPh sb="47" eb="48">
      <t>ハナ</t>
    </rPh>
    <rPh sb="51" eb="53">
      <t>ジュモン</t>
    </rPh>
    <rPh sb="54" eb="55">
      <t>オオ</t>
    </rPh>
    <rPh sb="59" eb="60">
      <t>シュウ</t>
    </rPh>
    <rPh sb="61" eb="63">
      <t>ホゴ</t>
    </rPh>
    <rPh sb="67" eb="68">
      <t>ナニ</t>
    </rPh>
    <rPh sb="69" eb="70">
      <t>ワズラ</t>
    </rPh>
    <rPh sb="82" eb="84">
      <t>ジュモン</t>
    </rPh>
    <rPh sb="85" eb="88">
      <t>エイキュウテキ</t>
    </rPh>
    <rPh sb="89" eb="91">
      <t>ジゾク</t>
    </rPh>
    <rPh sb="96" eb="98">
      <t>ジュモン</t>
    </rPh>
    <rPh sb="101" eb="103">
      <t>エンガイ</t>
    </rPh>
    <rPh sb="104" eb="106">
      <t>ツウカ</t>
    </rPh>
    <rPh sb="110" eb="112">
      <t>エンガイ</t>
    </rPh>
    <rPh sb="113" eb="114">
      <t>ツク</t>
    </rPh>
    <rPh sb="116" eb="119">
      <t>マジュツシ</t>
    </rPh>
    <rPh sb="120" eb="121">
      <t>シ</t>
    </rPh>
    <rPh sb="123" eb="125">
      <t>バアイ</t>
    </rPh>
    <rPh sb="129" eb="130">
      <t>タダ</t>
    </rPh>
    <rPh sb="132" eb="133">
      <t>クダ</t>
    </rPh>
    <rPh sb="134" eb="135">
      <t>チ</t>
    </rPh>
    <rPh sb="141" eb="143">
      <t>エンガイ</t>
    </rPh>
    <rPh sb="145" eb="147">
      <t>ツウカ</t>
    </rPh>
    <rPh sb="148" eb="149">
      <t>ココロ</t>
    </rPh>
    <rPh sb="151" eb="153">
      <t>ジュモン</t>
    </rPh>
    <rPh sb="153" eb="154">
      <t>スベ</t>
    </rPh>
    <rPh sb="160" eb="162">
      <t>カクリツ</t>
    </rPh>
    <rPh sb="163" eb="165">
      <t>ソシ</t>
    </rPh>
    <phoneticPr fontId="1"/>
  </si>
  <si>
    <t>多数の兵士たちは強い水流に囲まれ、これは戦闘において彼に攻撃を命中させるのを難しくします。この呪文は、水中でのみ詠唱できます。</t>
    <rPh sb="0" eb="2">
      <t>タスウ</t>
    </rPh>
    <rPh sb="3" eb="5">
      <t>ヘイシ</t>
    </rPh>
    <phoneticPr fontId="1"/>
  </si>
  <si>
    <t>戦場全体が、途轍もない寒波に苦しめられます。この寒波は短時間で戦場に居る全てのものの意識を奪い、その後の死は確実です。Grip of Winterは、寒冷な州で最も効果を発揮します。</t>
    <rPh sb="0" eb="2">
      <t>センジョウ</t>
    </rPh>
    <rPh sb="2" eb="4">
      <t>ゼンタイ</t>
    </rPh>
    <rPh sb="6" eb="8">
      <t>トテツ</t>
    </rPh>
    <rPh sb="11" eb="13">
      <t>カンパ</t>
    </rPh>
    <rPh sb="14" eb="15">
      <t>クル</t>
    </rPh>
    <rPh sb="24" eb="26">
      <t>カンパ</t>
    </rPh>
    <rPh sb="27" eb="30">
      <t>タンジカン</t>
    </rPh>
    <rPh sb="31" eb="33">
      <t>センジョウ</t>
    </rPh>
    <rPh sb="34" eb="35">
      <t>イ</t>
    </rPh>
    <rPh sb="36" eb="37">
      <t>スベ</t>
    </rPh>
    <rPh sb="42" eb="44">
      <t>イシキ</t>
    </rPh>
    <rPh sb="45" eb="46">
      <t>ウバ</t>
    </rPh>
    <rPh sb="50" eb="51">
      <t>ゴ</t>
    </rPh>
    <rPh sb="52" eb="53">
      <t>シ</t>
    </rPh>
    <rPh sb="54" eb="56">
      <t>カクジツ</t>
    </rPh>
    <rPh sb="75" eb="77">
      <t>カンレイ</t>
    </rPh>
    <rPh sb="78" eb="79">
      <t>シュウ</t>
    </rPh>
    <rPh sb="80" eb="81">
      <t>モット</t>
    </rPh>
    <rPh sb="82" eb="84">
      <t>コウカ</t>
    </rPh>
    <rPh sb="85" eb="87">
      <t>ハッキ</t>
    </rPh>
    <phoneticPr fontId="1"/>
  </si>
  <si>
    <t>霜の円蓋が、この呪文が詠唱された州全体の上に形成されます。この円蓋に向けて放たれた呪文は全て、致命的な罠を起動させます。強力な冷気の爆風は敵の魔術師への経路を見つけ出し、彼を凍死させます。円蓋へと放たれた呪文は、それぞれ30%の確率で円蓋に破壊されます。より多くの魔法の宝石を呪文に費やすほど、持続時間も長くなります。円蓋を作った魔術師が死ぬと、円蓋は直ちに溶け去ります。</t>
    <rPh sb="0" eb="1">
      <t>シモ</t>
    </rPh>
    <rPh sb="2" eb="4">
      <t>エンガイ</t>
    </rPh>
    <rPh sb="8" eb="10">
      <t>ジュモン</t>
    </rPh>
    <rPh sb="11" eb="13">
      <t>エイショウ</t>
    </rPh>
    <rPh sb="16" eb="17">
      <t>シュウ</t>
    </rPh>
    <rPh sb="17" eb="19">
      <t>ゼンタイ</t>
    </rPh>
    <rPh sb="20" eb="21">
      <t>ウエ</t>
    </rPh>
    <rPh sb="22" eb="24">
      <t>ケイセイ</t>
    </rPh>
    <rPh sb="31" eb="33">
      <t>エンガイ</t>
    </rPh>
    <rPh sb="34" eb="35">
      <t>ム</t>
    </rPh>
    <rPh sb="37" eb="38">
      <t>ハナ</t>
    </rPh>
    <rPh sb="41" eb="43">
      <t>ジュモン</t>
    </rPh>
    <rPh sb="44" eb="45">
      <t>スベ</t>
    </rPh>
    <rPh sb="47" eb="50">
      <t>チメイテキ</t>
    </rPh>
    <rPh sb="51" eb="52">
      <t>ワナ</t>
    </rPh>
    <rPh sb="53" eb="55">
      <t>キドウ</t>
    </rPh>
    <rPh sb="60" eb="62">
      <t>キョウリョク</t>
    </rPh>
    <rPh sb="63" eb="65">
      <t>レイキ</t>
    </rPh>
    <rPh sb="66" eb="68">
      <t>バクフウ</t>
    </rPh>
    <rPh sb="69" eb="70">
      <t>テキ</t>
    </rPh>
    <rPh sb="71" eb="74">
      <t>マジュツシ</t>
    </rPh>
    <rPh sb="76" eb="78">
      <t>ケイロ</t>
    </rPh>
    <rPh sb="79" eb="80">
      <t>ミ</t>
    </rPh>
    <rPh sb="82" eb="83">
      <t>ダ</t>
    </rPh>
    <rPh sb="85" eb="86">
      <t>カレ</t>
    </rPh>
    <rPh sb="87" eb="89">
      <t>トウシ</t>
    </rPh>
    <rPh sb="94" eb="96">
      <t>エンガイ</t>
    </rPh>
    <rPh sb="98" eb="99">
      <t>ハナ</t>
    </rPh>
    <rPh sb="102" eb="104">
      <t>ジュモン</t>
    </rPh>
    <rPh sb="114" eb="116">
      <t>カクリツ</t>
    </rPh>
    <rPh sb="117" eb="119">
      <t>エンガイ</t>
    </rPh>
    <rPh sb="120" eb="122">
      <t>ハカイ</t>
    </rPh>
    <rPh sb="129" eb="130">
      <t>オオ</t>
    </rPh>
    <rPh sb="132" eb="134">
      <t>マホウ</t>
    </rPh>
    <rPh sb="135" eb="137">
      <t>ホウセキ</t>
    </rPh>
    <rPh sb="138" eb="140">
      <t>ジュモン</t>
    </rPh>
    <rPh sb="141" eb="142">
      <t>ツイ</t>
    </rPh>
    <rPh sb="147" eb="149">
      <t>ジゾク</t>
    </rPh>
    <rPh sb="149" eb="151">
      <t>ジカン</t>
    </rPh>
    <rPh sb="152" eb="153">
      <t>ナガ</t>
    </rPh>
    <rPh sb="159" eb="161">
      <t>エンガイ</t>
    </rPh>
    <rPh sb="162" eb="163">
      <t>ツク</t>
    </rPh>
    <rPh sb="165" eb="168">
      <t>マジュツシ</t>
    </rPh>
    <rPh sb="169" eb="170">
      <t>シ</t>
    </rPh>
    <rPh sb="173" eb="175">
      <t>エンガイ</t>
    </rPh>
    <rPh sb="176" eb="177">
      <t>タダ</t>
    </rPh>
    <rPh sb="179" eb="180">
      <t>ト</t>
    </rPh>
    <rPh sb="181" eb="182">
      <t>サ</t>
    </rPh>
    <phoneticPr fontId="1"/>
  </si>
  <si>
    <t>この呪文は、寒冷な山岳の州でのみ詠唱できます。術者は、古代のアンデッドの戦士たちの部族を探し出し、彼らをその氷河の牢獄から解放します。Unfrozenの部族全員が解放されます。Unfrozenは、族長と魔術師によって率いられます。Turmoil天秤の州で詠唱すると、より多くの戦士を擁する好戦的な部族が召喚に応じます。LuckやMagic天秤の州で詠唱すると、より多くの魔術師を擁する部族が召喚に応じやすくなります。</t>
    <rPh sb="2" eb="4">
      <t>ジュモン</t>
    </rPh>
    <rPh sb="6" eb="8">
      <t>カンレイ</t>
    </rPh>
    <rPh sb="9" eb="11">
      <t>サンガク</t>
    </rPh>
    <rPh sb="12" eb="13">
      <t>シュウ</t>
    </rPh>
    <rPh sb="16" eb="18">
      <t>エイショウ</t>
    </rPh>
    <rPh sb="23" eb="24">
      <t>ジュツ</t>
    </rPh>
    <rPh sb="24" eb="25">
      <t>シャ</t>
    </rPh>
    <rPh sb="27" eb="29">
      <t>コダイ</t>
    </rPh>
    <rPh sb="36" eb="38">
      <t>センシ</t>
    </rPh>
    <rPh sb="41" eb="43">
      <t>ブゾク</t>
    </rPh>
    <rPh sb="44" eb="45">
      <t>サガ</t>
    </rPh>
    <rPh sb="46" eb="47">
      <t>ダ</t>
    </rPh>
    <rPh sb="49" eb="50">
      <t>カレ</t>
    </rPh>
    <rPh sb="54" eb="56">
      <t>ヒョウガ</t>
    </rPh>
    <rPh sb="57" eb="59">
      <t>ロウゴク</t>
    </rPh>
    <rPh sb="61" eb="63">
      <t>カイホウ</t>
    </rPh>
    <rPh sb="76" eb="78">
      <t>ブゾク</t>
    </rPh>
    <rPh sb="78" eb="80">
      <t>ゼンイン</t>
    </rPh>
    <rPh sb="81" eb="83">
      <t>カイホウ</t>
    </rPh>
    <rPh sb="98" eb="100">
      <t>ゾクチョウ</t>
    </rPh>
    <rPh sb="101" eb="104">
      <t>マジュツシ</t>
    </rPh>
    <rPh sb="108" eb="109">
      <t>ヒキ</t>
    </rPh>
    <rPh sb="122" eb="124">
      <t>テンビン</t>
    </rPh>
    <rPh sb="125" eb="126">
      <t>シュウ</t>
    </rPh>
    <rPh sb="127" eb="129">
      <t>エイショウ</t>
    </rPh>
    <rPh sb="135" eb="136">
      <t>オオ</t>
    </rPh>
    <rPh sb="138" eb="140">
      <t>センシ</t>
    </rPh>
    <rPh sb="141" eb="142">
      <t>ヨウ</t>
    </rPh>
    <rPh sb="144" eb="147">
      <t>コウセンテキ</t>
    </rPh>
    <rPh sb="148" eb="150">
      <t>ブゾク</t>
    </rPh>
    <rPh sb="151" eb="153">
      <t>ショウカン</t>
    </rPh>
    <rPh sb="154" eb="155">
      <t>オウ</t>
    </rPh>
    <rPh sb="169" eb="171">
      <t>テンビン</t>
    </rPh>
    <rPh sb="172" eb="173">
      <t>シュウ</t>
    </rPh>
    <rPh sb="174" eb="176">
      <t>エイショウ</t>
    </rPh>
    <rPh sb="182" eb="183">
      <t>オオ</t>
    </rPh>
    <rPh sb="185" eb="188">
      <t>マジュツシ</t>
    </rPh>
    <rPh sb="189" eb="190">
      <t>ヨウ</t>
    </rPh>
    <rPh sb="192" eb="194">
      <t>ブゾク</t>
    </rPh>
    <rPh sb="195" eb="197">
      <t>ショウカン</t>
    </rPh>
    <rPh sb="198" eb="199">
      <t>オウ</t>
    </rPh>
    <phoneticPr fontId="1"/>
  </si>
  <si>
    <t>この呪附は、採掘作業を過酷で危険なものから、極めて高揚させる経験へと変容させます。鉱員たちは、その短刀で金や鉄を切り分けることができ、またあたかも山が彼らを導こうとしているかのように、価値ある鉱石が眠るところでは石がとりわけ柔らかくなります。この呪附は、味方の支配圏内でのみ機能し、支配力が強まるほどに効果も高まります。この呪附は、資源の生産量には大きな、金銭には小さな増大を齎し、これらは共に州の資源の量に依存します。また、魔法の地の中でも税収を齎す鉱山であるものは、その税収が最大で二倍にまで増加します。</t>
    <rPh sb="2" eb="3">
      <t>ジュ</t>
    </rPh>
    <rPh sb="3" eb="4">
      <t>フ</t>
    </rPh>
    <rPh sb="6" eb="8">
      <t>サイクツ</t>
    </rPh>
    <rPh sb="8" eb="10">
      <t>サギョウ</t>
    </rPh>
    <rPh sb="11" eb="13">
      <t>カコク</t>
    </rPh>
    <rPh sb="14" eb="16">
      <t>キケン</t>
    </rPh>
    <rPh sb="22" eb="23">
      <t>キワ</t>
    </rPh>
    <rPh sb="25" eb="27">
      <t>コウヨウ</t>
    </rPh>
    <rPh sb="30" eb="32">
      <t>ケイケン</t>
    </rPh>
    <rPh sb="34" eb="36">
      <t>ヘンヨウ</t>
    </rPh>
    <rPh sb="41" eb="43">
      <t>コウイン</t>
    </rPh>
    <rPh sb="49" eb="51">
      <t>タントウ</t>
    </rPh>
    <rPh sb="52" eb="53">
      <t>キン</t>
    </rPh>
    <rPh sb="54" eb="55">
      <t>テツ</t>
    </rPh>
    <rPh sb="56" eb="57">
      <t>キ</t>
    </rPh>
    <rPh sb="58" eb="59">
      <t>ワ</t>
    </rPh>
    <rPh sb="73" eb="74">
      <t>ヤマ</t>
    </rPh>
    <rPh sb="75" eb="76">
      <t>カレ</t>
    </rPh>
    <rPh sb="78" eb="79">
      <t>ミチビ</t>
    </rPh>
    <rPh sb="92" eb="94">
      <t>カチ</t>
    </rPh>
    <rPh sb="96" eb="98">
      <t>コウセキ</t>
    </rPh>
    <rPh sb="99" eb="100">
      <t>ネム</t>
    </rPh>
    <rPh sb="106" eb="107">
      <t>イシ</t>
    </rPh>
    <rPh sb="112" eb="113">
      <t>ヤワ</t>
    </rPh>
    <rPh sb="123" eb="124">
      <t>ジュ</t>
    </rPh>
    <rPh sb="124" eb="125">
      <t>フ</t>
    </rPh>
    <rPh sb="127" eb="129">
      <t>ミカタ</t>
    </rPh>
    <rPh sb="130" eb="133">
      <t>シハイケン</t>
    </rPh>
    <rPh sb="133" eb="134">
      <t>ナイ</t>
    </rPh>
    <rPh sb="137" eb="139">
      <t>キノウ</t>
    </rPh>
    <rPh sb="141" eb="144">
      <t>シハイリョク</t>
    </rPh>
    <rPh sb="145" eb="146">
      <t>ツヨ</t>
    </rPh>
    <rPh sb="151" eb="153">
      <t>コウカ</t>
    </rPh>
    <rPh sb="154" eb="155">
      <t>タカ</t>
    </rPh>
    <rPh sb="162" eb="163">
      <t>ジュ</t>
    </rPh>
    <rPh sb="163" eb="164">
      <t>フ</t>
    </rPh>
    <rPh sb="166" eb="168">
      <t>シゲン</t>
    </rPh>
    <rPh sb="169" eb="171">
      <t>セイサン</t>
    </rPh>
    <rPh sb="171" eb="172">
      <t>リョウ</t>
    </rPh>
    <rPh sb="174" eb="175">
      <t>オオ</t>
    </rPh>
    <rPh sb="178" eb="180">
      <t>キンセン</t>
    </rPh>
    <rPh sb="182" eb="183">
      <t>チイ</t>
    </rPh>
    <rPh sb="185" eb="187">
      <t>ゾウダイ</t>
    </rPh>
    <rPh sb="188" eb="189">
      <t>モタラ</t>
    </rPh>
    <rPh sb="195" eb="196">
      <t>トモ</t>
    </rPh>
    <rPh sb="197" eb="198">
      <t>シュウ</t>
    </rPh>
    <rPh sb="199" eb="201">
      <t>シゲン</t>
    </rPh>
    <rPh sb="202" eb="203">
      <t>リョウ</t>
    </rPh>
    <rPh sb="204" eb="206">
      <t>イゾン</t>
    </rPh>
    <rPh sb="213" eb="215">
      <t>マホウ</t>
    </rPh>
    <rPh sb="216" eb="217">
      <t>チ</t>
    </rPh>
    <rPh sb="218" eb="219">
      <t>ナカ</t>
    </rPh>
    <rPh sb="221" eb="223">
      <t>ゼイシュウ</t>
    </rPh>
    <rPh sb="224" eb="225">
      <t>モタラ</t>
    </rPh>
    <rPh sb="226" eb="228">
      <t>コウザン</t>
    </rPh>
    <rPh sb="237" eb="239">
      <t>ゼイシュウ</t>
    </rPh>
    <rPh sb="240" eb="242">
      <t>サイダイ</t>
    </rPh>
    <rPh sb="243" eb="245">
      <t>ニバイ</t>
    </rPh>
    <rPh sb="248" eb="250">
      <t>ゾウカ</t>
    </rPh>
    <phoneticPr fontId="1"/>
  </si>
  <si>
    <t>この強力な呪附により、10体以上の石像が偽りの命を与えられます。強力な魔術師は、この呪文を一度詠唱するだけで、15体以上もの石像に魔法をかけることができます。これらの石像を破壊するのは困難ですが、魔術師なしに戦場に取り残されると、彼らは命無き状態へと戻ります。</t>
    <rPh sb="2" eb="4">
      <t>キョウリョク</t>
    </rPh>
    <rPh sb="5" eb="6">
      <t>ジュ</t>
    </rPh>
    <rPh sb="6" eb="7">
      <t>フ</t>
    </rPh>
    <rPh sb="13" eb="16">
      <t>タイイジョウ</t>
    </rPh>
    <rPh sb="17" eb="19">
      <t>セキゾウ</t>
    </rPh>
    <rPh sb="20" eb="21">
      <t>イツワ</t>
    </rPh>
    <rPh sb="23" eb="24">
      <t>イノチ</t>
    </rPh>
    <rPh sb="25" eb="26">
      <t>アタ</t>
    </rPh>
    <rPh sb="32" eb="34">
      <t>キョウリョク</t>
    </rPh>
    <rPh sb="35" eb="38">
      <t>マジュツシ</t>
    </rPh>
    <rPh sb="42" eb="44">
      <t>ジュモン</t>
    </rPh>
    <rPh sb="45" eb="47">
      <t>イチド</t>
    </rPh>
    <rPh sb="47" eb="49">
      <t>エイショウ</t>
    </rPh>
    <rPh sb="57" eb="60">
      <t>タイイジョウ</t>
    </rPh>
    <rPh sb="62" eb="64">
      <t>セキゾウ</t>
    </rPh>
    <rPh sb="65" eb="67">
      <t>マホウ</t>
    </rPh>
    <rPh sb="83" eb="85">
      <t>セキゾウ</t>
    </rPh>
    <rPh sb="86" eb="88">
      <t>ハカイ</t>
    </rPh>
    <rPh sb="92" eb="94">
      <t>コンナン</t>
    </rPh>
    <rPh sb="98" eb="101">
      <t>マジュツシ</t>
    </rPh>
    <rPh sb="104" eb="106">
      <t>センジョウ</t>
    </rPh>
    <rPh sb="107" eb="108">
      <t>ト</t>
    </rPh>
    <rPh sb="109" eb="110">
      <t>ノコ</t>
    </rPh>
    <rPh sb="115" eb="116">
      <t>カレ</t>
    </rPh>
    <rPh sb="118" eb="119">
      <t>イノチ</t>
    </rPh>
    <rPh sb="119" eb="120">
      <t>ナ</t>
    </rPh>
    <rPh sb="121" eb="123">
      <t>ジョウタイ</t>
    </rPh>
    <rPh sb="125" eb="126">
      <t>モド</t>
    </rPh>
    <phoneticPr fontId="1"/>
  </si>
  <si>
    <t>この呪文は、荒地でのみ詠唱できます。術者は、幾重にも積み重なった砂漠の砂の下に隠された、Dust Kingとその埋葬された従者たちを見つけ出し、解放します。時の始まりには、最初の人間たちは散在する部族として暮らしていました。しかし超自然的力の影響により、人類に文明の兆しがやってきました。小さな王国は幾つも形成され、秩序が確立されました。これらの王国とその統治者たちは、早い周期で現れては姿を消していきました。死して忘れられることへの恐怖に突き動かされ、王たちは彼らが永久に生きられる安息所として、宮殿のような墓を作りました。しかし時と共に砂がやってきました。宮殿は砂に覆われていき、彼らの記憶は忘れ去られました。墓の中では、今も古代の王とその兵士たちが生き続けています。Order天秤の州で詠唱すると、より多くの戦士を伴う王が解放されます。LuckやMagic天秤の州で詠唱すると、より多くの聖職者を伴う王が見つかりやすくなります。</t>
    <rPh sb="2" eb="4">
      <t>ジュモン</t>
    </rPh>
    <rPh sb="6" eb="8">
      <t>アレチ</t>
    </rPh>
    <rPh sb="11" eb="13">
      <t>エイショウ</t>
    </rPh>
    <rPh sb="18" eb="19">
      <t>ジュツ</t>
    </rPh>
    <rPh sb="19" eb="20">
      <t>シャ</t>
    </rPh>
    <rPh sb="39" eb="40">
      <t>カク</t>
    </rPh>
    <rPh sb="56" eb="58">
      <t>マイソウ</t>
    </rPh>
    <rPh sb="61" eb="63">
      <t>ジュウシャ</t>
    </rPh>
    <rPh sb="66" eb="67">
      <t>ミ</t>
    </rPh>
    <rPh sb="69" eb="70">
      <t>ダ</t>
    </rPh>
    <rPh sb="72" eb="74">
      <t>カイホウ</t>
    </rPh>
    <rPh sb="78" eb="79">
      <t>トキ</t>
    </rPh>
    <rPh sb="80" eb="81">
      <t>ハジ</t>
    </rPh>
    <rPh sb="86" eb="88">
      <t>サイショ</t>
    </rPh>
    <rPh sb="89" eb="91">
      <t>ニンゲン</t>
    </rPh>
    <rPh sb="94" eb="96">
      <t>サンザイ</t>
    </rPh>
    <rPh sb="98" eb="100">
      <t>ブゾク</t>
    </rPh>
    <rPh sb="103" eb="104">
      <t>ク</t>
    </rPh>
    <rPh sb="115" eb="119">
      <t>チョウシゼンテキ</t>
    </rPh>
    <rPh sb="119" eb="120">
      <t>チカラ</t>
    </rPh>
    <rPh sb="121" eb="123">
      <t>エイキョウ</t>
    </rPh>
    <rPh sb="220" eb="221">
      <t>ツ</t>
    </rPh>
    <rPh sb="222" eb="223">
      <t>ウゴ</t>
    </rPh>
    <rPh sb="405" eb="406">
      <t>ミ</t>
    </rPh>
    <phoneticPr fontId="1"/>
  </si>
  <si>
    <t>この呪文は、洞窟の州でのみ詠唱できます。時の始まりには、神々の間での戦争があり、その際に以前の全能者は、三柱の強大なる神々とその従者たちを打ち破り、彼らを大地の奥深くへと幽閉しました。術者はそのような地底の封印されし室を見つけ出し、その囚人たちを解放します。彼らReleased Oneたちの魂は、その肉体と共に幽閉され、そして死しても冥界へと逃れることはできませんでした。千年にも渡り、彼らの魂はその化石化した身体に囚われたままでした。解放されると、彼らは今一度そのかつての王と賢者たちに従い、術者の召喚に応じます。彼らの賢者たちは、地、死、時には星の魔法にも熟練します。LuckやMagic天秤の州で詠唱されると、より多くの賢者を伴う王が見つかりやすくなります。</t>
    <rPh sb="2" eb="4">
      <t>ジュモン</t>
    </rPh>
    <rPh sb="6" eb="8">
      <t>ドウクツ</t>
    </rPh>
    <rPh sb="9" eb="10">
      <t>シュウ</t>
    </rPh>
    <rPh sb="13" eb="15">
      <t>エイショウ</t>
    </rPh>
    <rPh sb="20" eb="21">
      <t>トキ</t>
    </rPh>
    <rPh sb="22" eb="23">
      <t>ハジ</t>
    </rPh>
    <rPh sb="28" eb="30">
      <t>カミガミ</t>
    </rPh>
    <rPh sb="31" eb="32">
      <t>アイダ</t>
    </rPh>
    <rPh sb="34" eb="36">
      <t>センソウ</t>
    </rPh>
    <rPh sb="42" eb="43">
      <t>サイ</t>
    </rPh>
    <rPh sb="44" eb="46">
      <t>イゼン</t>
    </rPh>
    <rPh sb="47" eb="49">
      <t>ゼンノウ</t>
    </rPh>
    <rPh sb="49" eb="50">
      <t>シャ</t>
    </rPh>
    <rPh sb="52" eb="53">
      <t>サン</t>
    </rPh>
    <rPh sb="53" eb="54">
      <t>チュウ</t>
    </rPh>
    <rPh sb="55" eb="57">
      <t>キョウダイ</t>
    </rPh>
    <rPh sb="59" eb="61">
      <t>カミガミ</t>
    </rPh>
    <rPh sb="64" eb="66">
      <t>ジュウシャ</t>
    </rPh>
    <rPh sb="69" eb="70">
      <t>ウ</t>
    </rPh>
    <rPh sb="71" eb="72">
      <t>ヤブ</t>
    </rPh>
    <rPh sb="74" eb="75">
      <t>カレ</t>
    </rPh>
    <rPh sb="77" eb="79">
      <t>ダイチ</t>
    </rPh>
    <rPh sb="80" eb="82">
      <t>オクフカ</t>
    </rPh>
    <rPh sb="85" eb="87">
      <t>ユウヘイ</t>
    </rPh>
    <rPh sb="92" eb="93">
      <t>ジュツ</t>
    </rPh>
    <rPh sb="93" eb="94">
      <t>シャ</t>
    </rPh>
    <rPh sb="100" eb="102">
      <t>チテイ</t>
    </rPh>
    <rPh sb="103" eb="105">
      <t>フウイン</t>
    </rPh>
    <rPh sb="108" eb="109">
      <t>ムロ</t>
    </rPh>
    <rPh sb="110" eb="111">
      <t>ミ</t>
    </rPh>
    <rPh sb="113" eb="114">
      <t>ダ</t>
    </rPh>
    <rPh sb="118" eb="120">
      <t>シュウジン</t>
    </rPh>
    <rPh sb="123" eb="125">
      <t>カイホウ</t>
    </rPh>
    <rPh sb="129" eb="130">
      <t>カレ</t>
    </rPh>
    <rPh sb="146" eb="147">
      <t>タマシイ</t>
    </rPh>
    <rPh sb="151" eb="153">
      <t>ニクタイ</t>
    </rPh>
    <rPh sb="154" eb="155">
      <t>トモ</t>
    </rPh>
    <rPh sb="156" eb="158">
      <t>ユウヘイ</t>
    </rPh>
    <rPh sb="164" eb="165">
      <t>シ</t>
    </rPh>
    <rPh sb="168" eb="170">
      <t>メイカイ</t>
    </rPh>
    <rPh sb="172" eb="173">
      <t>ノガ</t>
    </rPh>
    <rPh sb="187" eb="189">
      <t>センネン</t>
    </rPh>
    <rPh sb="191" eb="192">
      <t>ワタ</t>
    </rPh>
    <rPh sb="194" eb="195">
      <t>カレ</t>
    </rPh>
    <rPh sb="197" eb="198">
      <t>タマシイ</t>
    </rPh>
    <rPh sb="201" eb="204">
      <t>カセキカ</t>
    </rPh>
    <rPh sb="206" eb="208">
      <t>カラダ</t>
    </rPh>
    <rPh sb="209" eb="210">
      <t>トラ</t>
    </rPh>
    <rPh sb="219" eb="221">
      <t>カイホウ</t>
    </rPh>
    <rPh sb="226" eb="227">
      <t>カレ</t>
    </rPh>
    <rPh sb="229" eb="232">
      <t>イマイチド</t>
    </rPh>
    <rPh sb="238" eb="239">
      <t>オウ</t>
    </rPh>
    <rPh sb="240" eb="242">
      <t>ケンジャ</t>
    </rPh>
    <rPh sb="245" eb="246">
      <t>シタガ</t>
    </rPh>
    <rPh sb="248" eb="249">
      <t>ジュツ</t>
    </rPh>
    <rPh sb="249" eb="250">
      <t>シャ</t>
    </rPh>
    <rPh sb="251" eb="253">
      <t>ショウカン</t>
    </rPh>
    <rPh sb="254" eb="255">
      <t>オウ</t>
    </rPh>
    <rPh sb="259" eb="260">
      <t>カレ</t>
    </rPh>
    <rPh sb="262" eb="264">
      <t>ケンジャ</t>
    </rPh>
    <rPh sb="268" eb="269">
      <t>チ</t>
    </rPh>
    <rPh sb="270" eb="271">
      <t>シ</t>
    </rPh>
    <rPh sb="272" eb="273">
      <t>トキ</t>
    </rPh>
    <rPh sb="275" eb="276">
      <t>ホシ</t>
    </rPh>
    <rPh sb="277" eb="279">
      <t>マホウ</t>
    </rPh>
    <rPh sb="281" eb="283">
      <t>ジュクレン</t>
    </rPh>
    <rPh sb="297" eb="299">
      <t>テンビン</t>
    </rPh>
    <rPh sb="300" eb="301">
      <t>シュウ</t>
    </rPh>
    <rPh sb="302" eb="304">
      <t>エイショウ</t>
    </rPh>
    <rPh sb="311" eb="312">
      <t>オオ</t>
    </rPh>
    <rPh sb="314" eb="316">
      <t>ケンジャ</t>
    </rPh>
    <rPh sb="317" eb="318">
      <t>トモナ</t>
    </rPh>
    <rPh sb="319" eb="320">
      <t>オウ</t>
    </rPh>
    <rPh sb="321" eb="322">
      <t>ミ</t>
    </rPh>
    <phoneticPr fontId="1"/>
  </si>
  <si>
    <t>術者は、標的の魔法生物と正反対の超自然的な力を作り出します。この呪文が十分強力であれば、魔法生物は解呪され、存在を失います。</t>
    <rPh sb="0" eb="1">
      <t>ジュツ</t>
    </rPh>
    <rPh sb="1" eb="2">
      <t>シャ</t>
    </rPh>
    <rPh sb="4" eb="6">
      <t>ヒョウテキ</t>
    </rPh>
    <rPh sb="7" eb="9">
      <t>マホウ</t>
    </rPh>
    <rPh sb="9" eb="11">
      <t>セイブツ</t>
    </rPh>
    <rPh sb="12" eb="15">
      <t>セイハンタイ</t>
    </rPh>
    <rPh sb="16" eb="20">
      <t>チョウシゼンテキ</t>
    </rPh>
    <rPh sb="21" eb="22">
      <t>チカラ</t>
    </rPh>
    <rPh sb="23" eb="24">
      <t>ツク</t>
    </rPh>
    <rPh sb="25" eb="26">
      <t>ダ</t>
    </rPh>
    <rPh sb="32" eb="34">
      <t>ジュモン</t>
    </rPh>
    <rPh sb="35" eb="37">
      <t>ジュウブン</t>
    </rPh>
    <rPh sb="37" eb="39">
      <t>キョウリョク</t>
    </rPh>
    <rPh sb="44" eb="46">
      <t>マホウ</t>
    </rPh>
    <rPh sb="46" eb="48">
      <t>セイブツ</t>
    </rPh>
    <rPh sb="49" eb="51">
      <t>カイジュ</t>
    </rPh>
    <rPh sb="54" eb="56">
      <t>ソンザイ</t>
    </rPh>
    <rPh sb="57" eb="58">
      <t>ウシナ</t>
    </rPh>
    <phoneticPr fontId="1"/>
  </si>
  <si>
    <t>星の円蓋は、魔術師が居る州全体の上に形成されます。この円蓋は、保護された州の外から放たれた呪文の多くから、州を保護します。より多くの魔法の宝石を呪文に費やすほど、持続時間も長くなります。円蓋を作った魔術師が死んだ場合、これは直ちに崩壊します。この円蓋は、通過を試みる呪文全てを50%の確率で阻止します。</t>
    <rPh sb="0" eb="1">
      <t>ホシ</t>
    </rPh>
    <rPh sb="2" eb="4">
      <t>エンガイ</t>
    </rPh>
    <rPh sb="6" eb="9">
      <t>マジュツシ</t>
    </rPh>
    <rPh sb="10" eb="11">
      <t>イ</t>
    </rPh>
    <rPh sb="12" eb="13">
      <t>シュウ</t>
    </rPh>
    <rPh sb="13" eb="15">
      <t>ゼンタイ</t>
    </rPh>
    <rPh sb="16" eb="17">
      <t>ウエ</t>
    </rPh>
    <rPh sb="18" eb="20">
      <t>ケイセイ</t>
    </rPh>
    <rPh sb="115" eb="117">
      <t>ホウカイ</t>
    </rPh>
    <phoneticPr fontId="1"/>
  </si>
  <si>
    <t>降霊術師は、敵味方全員の関節を、まるで彼らの身体が、死したばかりのものが辿るのと同じ運命を経験するかのように硬化させていきます。この呪文に対する即時の治療法はありませんが、戦いが終われば効果は消えます。アンデッドや無生物は、この呪文の影響を受けません。</t>
    <rPh sb="0" eb="2">
      <t>コウレイ</t>
    </rPh>
    <rPh sb="2" eb="3">
      <t>ジュツ</t>
    </rPh>
    <rPh sb="3" eb="4">
      <t>シ</t>
    </rPh>
    <rPh sb="6" eb="9">
      <t>テキミカタ</t>
    </rPh>
    <rPh sb="9" eb="11">
      <t>ゼンイン</t>
    </rPh>
    <rPh sb="12" eb="14">
      <t>カンセツ</t>
    </rPh>
    <rPh sb="19" eb="20">
      <t>カレ</t>
    </rPh>
    <rPh sb="22" eb="24">
      <t>カラダ</t>
    </rPh>
    <rPh sb="26" eb="27">
      <t>シ</t>
    </rPh>
    <rPh sb="36" eb="37">
      <t>タド</t>
    </rPh>
    <rPh sb="40" eb="41">
      <t>オナ</t>
    </rPh>
    <rPh sb="42" eb="44">
      <t>ウンメイ</t>
    </rPh>
    <rPh sb="45" eb="47">
      <t>ケイケン</t>
    </rPh>
    <rPh sb="54" eb="56">
      <t>コウカ</t>
    </rPh>
    <rPh sb="66" eb="68">
      <t>ジュモン</t>
    </rPh>
    <rPh sb="69" eb="70">
      <t>タイ</t>
    </rPh>
    <rPh sb="72" eb="74">
      <t>ソクジ</t>
    </rPh>
    <rPh sb="75" eb="78">
      <t>チリョウホウ</t>
    </rPh>
    <rPh sb="86" eb="87">
      <t>タタカ</t>
    </rPh>
    <rPh sb="89" eb="90">
      <t>オ</t>
    </rPh>
    <rPh sb="93" eb="95">
      <t>コウカ</t>
    </rPh>
    <rPh sb="96" eb="97">
      <t>キ</t>
    </rPh>
    <rPh sb="107" eb="110">
      <t>ムセイブツ</t>
    </rPh>
    <rPh sb="114" eb="116">
      <t>ジュモン</t>
    </rPh>
    <rPh sb="117" eb="119">
      <t>エイキョウ</t>
    </rPh>
    <rPh sb="120" eb="121">
      <t>ウ</t>
    </rPh>
    <phoneticPr fontId="1"/>
  </si>
  <si>
    <t>降霊術士は、10体のよく準備された屍に魔法をかけ、それらに偽りの命を与えます。これらのSkeletonは、冥界の力を燃料とする魔法の弓を与えられます。これらの弓から放たれた矢は、緑色の破滅の炎を上げます。破滅の炎に晒された肉体は、爛れて腐り始めていきます。Skeletonはアンデッドであり、アンデッドの指揮なしに戦場に取り残されると崩れ落ちます。</t>
    <rPh sb="53" eb="55">
      <t>メイカイ</t>
    </rPh>
    <rPh sb="56" eb="57">
      <t>チカラ</t>
    </rPh>
    <rPh sb="58" eb="60">
      <t>ネンリョウ</t>
    </rPh>
    <rPh sb="63" eb="65">
      <t>マホウ</t>
    </rPh>
    <rPh sb="66" eb="67">
      <t>ユミ</t>
    </rPh>
    <rPh sb="68" eb="69">
      <t>アタ</t>
    </rPh>
    <rPh sb="79" eb="80">
      <t>ユミ</t>
    </rPh>
    <rPh sb="82" eb="83">
      <t>ハナ</t>
    </rPh>
    <rPh sb="86" eb="87">
      <t>ヤ</t>
    </rPh>
    <rPh sb="89" eb="91">
      <t>ミドリイロ</t>
    </rPh>
    <rPh sb="92" eb="94">
      <t>ハメツ</t>
    </rPh>
    <rPh sb="95" eb="96">
      <t>ホノオ</t>
    </rPh>
    <rPh sb="97" eb="98">
      <t>ア</t>
    </rPh>
    <rPh sb="102" eb="104">
      <t>ハメツ</t>
    </rPh>
    <rPh sb="105" eb="106">
      <t>ホノオ</t>
    </rPh>
    <rPh sb="107" eb="108">
      <t>サラ</t>
    </rPh>
    <rPh sb="111" eb="113">
      <t>ニクタイ</t>
    </rPh>
    <rPh sb="115" eb="116">
      <t>タダ</t>
    </rPh>
    <rPh sb="118" eb="119">
      <t>クサ</t>
    </rPh>
    <rPh sb="120" eb="121">
      <t>ハジ</t>
    </rPh>
    <phoneticPr fontId="1"/>
  </si>
  <si>
    <t>Zizは、降霊術師によって偽りの命を与えられた、死して腐り行くGreat Eagleです。この獣は冥界から来た魂に憑依されています。彼らは風の魔法をかけられており、嵐の中でも飛び回り、そして近くのものの肉体を凍て付かせる、氷のような風に包まれています。</t>
    <rPh sb="5" eb="7">
      <t>コウレイ</t>
    </rPh>
    <rPh sb="7" eb="8">
      <t>ジュツ</t>
    </rPh>
    <rPh sb="8" eb="9">
      <t>シ</t>
    </rPh>
    <rPh sb="13" eb="14">
      <t>イツワ</t>
    </rPh>
    <rPh sb="16" eb="17">
      <t>イノチ</t>
    </rPh>
    <rPh sb="18" eb="19">
      <t>アタ</t>
    </rPh>
    <rPh sb="24" eb="25">
      <t>シ</t>
    </rPh>
    <rPh sb="27" eb="28">
      <t>クサ</t>
    </rPh>
    <rPh sb="29" eb="30">
      <t>ユ</t>
    </rPh>
    <rPh sb="47" eb="48">
      <t>ケモノ</t>
    </rPh>
    <rPh sb="49" eb="51">
      <t>メイカイ</t>
    </rPh>
    <rPh sb="53" eb="54">
      <t>キ</t>
    </rPh>
    <rPh sb="55" eb="56">
      <t>タマシイ</t>
    </rPh>
    <rPh sb="57" eb="59">
      <t>ヒョウイ</t>
    </rPh>
    <rPh sb="66" eb="67">
      <t>カレ</t>
    </rPh>
    <rPh sb="69" eb="70">
      <t>カゼ</t>
    </rPh>
    <rPh sb="71" eb="73">
      <t>マホウ</t>
    </rPh>
    <rPh sb="82" eb="83">
      <t>アラシ</t>
    </rPh>
    <rPh sb="84" eb="85">
      <t>ナカ</t>
    </rPh>
    <rPh sb="87" eb="88">
      <t>ト</t>
    </rPh>
    <rPh sb="89" eb="90">
      <t>マワ</t>
    </rPh>
    <rPh sb="95" eb="96">
      <t>チカ</t>
    </rPh>
    <rPh sb="101" eb="103">
      <t>ニクタイ</t>
    </rPh>
    <rPh sb="104" eb="105">
      <t>イ</t>
    </rPh>
    <rPh sb="106" eb="107">
      <t>ツ</t>
    </rPh>
    <rPh sb="111" eb="112">
      <t>コオリ</t>
    </rPh>
    <rPh sb="116" eb="117">
      <t>カゼ</t>
    </rPh>
    <rPh sb="118" eb="119">
      <t>ツツ</t>
    </rPh>
    <phoneticPr fontId="1"/>
  </si>
  <si>
    <t>この戦闘呪附は、戦場に居る全ての味方の疲労を回復させます。これは戦いが終わるか、術者が死ぬまで持続します。</t>
    <rPh sb="2" eb="4">
      <t>セントウ</t>
    </rPh>
    <rPh sb="4" eb="5">
      <t>ジュ</t>
    </rPh>
    <rPh sb="5" eb="6">
      <t>フ</t>
    </rPh>
    <rPh sb="8" eb="10">
      <t>センジョウ</t>
    </rPh>
    <rPh sb="11" eb="12">
      <t>イ</t>
    </rPh>
    <rPh sb="13" eb="14">
      <t>スベ</t>
    </rPh>
    <rPh sb="16" eb="18">
      <t>ミカタ</t>
    </rPh>
    <rPh sb="19" eb="21">
      <t>ヒロウ</t>
    </rPh>
    <rPh sb="22" eb="24">
      <t>カイフク</t>
    </rPh>
    <rPh sb="32" eb="33">
      <t>タタカ</t>
    </rPh>
    <rPh sb="35" eb="36">
      <t>オ</t>
    </rPh>
    <rPh sb="40" eb="41">
      <t>ジュツ</t>
    </rPh>
    <rPh sb="41" eb="42">
      <t>シャ</t>
    </rPh>
    <rPh sb="43" eb="44">
      <t>シ</t>
    </rPh>
    <rPh sb="47" eb="49">
      <t>ジゾク</t>
    </rPh>
    <phoneticPr fontId="1"/>
  </si>
  <si>
    <t>火の魔法の目に見えない網が、この呪文が詠唱された州全体の上に形成されます。保護された州に向けて放たれた呪文は全て、致命的な罠を起動させます。強力な炎の爆風は敵の魔術師への経路を見つけ出して彼を焼き、さらには研究所さえも焼き尽くすかもしれません。Luck天秤は、研究所の消失を防ぐのに役立ちます。より多くの魔法の宝石を呪文に費やすほど、円蓋の持続時間も長くなります。円蓋を作った魔術師が死ぬと、円蓋は直ちに溶け去ります。この円蓋は通過する敵の呪文を阻止することはありませんが、敵の魔術師が二度と呪文を唱えることがないようにはできるかもしれません。</t>
    <rPh sb="0" eb="1">
      <t>ヒ</t>
    </rPh>
    <rPh sb="2" eb="4">
      <t>マホウ</t>
    </rPh>
    <rPh sb="5" eb="6">
      <t>メ</t>
    </rPh>
    <rPh sb="7" eb="8">
      <t>ミ</t>
    </rPh>
    <rPh sb="11" eb="12">
      <t>アミ</t>
    </rPh>
    <rPh sb="16" eb="18">
      <t>ジュモン</t>
    </rPh>
    <rPh sb="19" eb="21">
      <t>エイショウ</t>
    </rPh>
    <rPh sb="24" eb="25">
      <t>シュウ</t>
    </rPh>
    <rPh sb="25" eb="27">
      <t>ゼンタイ</t>
    </rPh>
    <rPh sb="28" eb="29">
      <t>ウエ</t>
    </rPh>
    <rPh sb="30" eb="32">
      <t>ケイセイ</t>
    </rPh>
    <rPh sb="37" eb="39">
      <t>ホゴ</t>
    </rPh>
    <rPh sb="42" eb="43">
      <t>シュウ</t>
    </rPh>
    <rPh sb="73" eb="74">
      <t>ホノオ</t>
    </rPh>
    <rPh sb="96" eb="97">
      <t>ヤ</t>
    </rPh>
    <rPh sb="103" eb="106">
      <t>ケンキュウショ</t>
    </rPh>
    <rPh sb="109" eb="110">
      <t>ヤ</t>
    </rPh>
    <rPh sb="111" eb="112">
      <t>ツ</t>
    </rPh>
    <rPh sb="126" eb="128">
      <t>テンビン</t>
    </rPh>
    <rPh sb="130" eb="132">
      <t>ケンキュウ</t>
    </rPh>
    <rPh sb="132" eb="133">
      <t>ショ</t>
    </rPh>
    <rPh sb="134" eb="136">
      <t>ショウシツ</t>
    </rPh>
    <rPh sb="137" eb="138">
      <t>フセ</t>
    </rPh>
    <rPh sb="141" eb="143">
      <t>ヤクダ</t>
    </rPh>
    <rPh sb="167" eb="169">
      <t>エンガイ</t>
    </rPh>
    <rPh sb="211" eb="213">
      <t>エンガイ</t>
    </rPh>
    <rPh sb="214" eb="216">
      <t>ツウカ</t>
    </rPh>
    <rPh sb="218" eb="219">
      <t>テキ</t>
    </rPh>
    <rPh sb="220" eb="222">
      <t>ジュモン</t>
    </rPh>
    <rPh sb="223" eb="225">
      <t>ソシ</t>
    </rPh>
    <rPh sb="237" eb="238">
      <t>テキ</t>
    </rPh>
    <rPh sb="239" eb="242">
      <t>マジュツシ</t>
    </rPh>
    <rPh sb="243" eb="245">
      <t>ニド</t>
    </rPh>
    <rPh sb="246" eb="248">
      <t>ジュモン</t>
    </rPh>
    <rPh sb="249" eb="250">
      <t>トナ</t>
    </rPh>
    <phoneticPr fontId="1"/>
  </si>
  <si>
    <t>術者は戦場に居る全ての友軍兵士に飛行能力を与えます。</t>
    <rPh sb="0" eb="1">
      <t>ジュツ</t>
    </rPh>
    <rPh sb="1" eb="2">
      <t>シャ</t>
    </rPh>
    <rPh sb="3" eb="5">
      <t>センジョウ</t>
    </rPh>
    <rPh sb="6" eb="7">
      <t>イ</t>
    </rPh>
    <rPh sb="8" eb="9">
      <t>スベ</t>
    </rPh>
    <rPh sb="11" eb="13">
      <t>ユウグン</t>
    </rPh>
    <rPh sb="13" eb="15">
      <t>ヘイシ</t>
    </rPh>
    <rPh sb="16" eb="18">
      <t>ヒコウ</t>
    </rPh>
    <phoneticPr fontId="1"/>
  </si>
  <si>
    <t>この呪文は、死せる提督Torgrinを目覚めさせ、召喚者の大義のために戦わせます。提督は、召喚者の敵に統治されている沿岸の州を無作為に攻撃します。この呪附はそれが解呪されるか、術者が死ぬ、もしくは提督とその艦隊が撃破されるまで持続します。提督が完全に打ち破られない限り、全艦隊が次の戦いのために再生されます。</t>
    <rPh sb="2" eb="4">
      <t>ジュモン</t>
    </rPh>
    <rPh sb="6" eb="7">
      <t>シ</t>
    </rPh>
    <rPh sb="9" eb="11">
      <t>テイトク</t>
    </rPh>
    <rPh sb="19" eb="21">
      <t>メザ</t>
    </rPh>
    <rPh sb="25" eb="27">
      <t>ショウカン</t>
    </rPh>
    <rPh sb="27" eb="28">
      <t>シャ</t>
    </rPh>
    <rPh sb="29" eb="31">
      <t>タイギ</t>
    </rPh>
    <rPh sb="35" eb="36">
      <t>タタカ</t>
    </rPh>
    <rPh sb="41" eb="43">
      <t>テイトク</t>
    </rPh>
    <rPh sb="45" eb="47">
      <t>ショウカン</t>
    </rPh>
    <rPh sb="47" eb="48">
      <t>シャ</t>
    </rPh>
    <rPh sb="49" eb="50">
      <t>テキ</t>
    </rPh>
    <rPh sb="51" eb="53">
      <t>トウチ</t>
    </rPh>
    <rPh sb="58" eb="60">
      <t>エンガン</t>
    </rPh>
    <rPh sb="61" eb="62">
      <t>シュウ</t>
    </rPh>
    <rPh sb="63" eb="66">
      <t>ムサクイ</t>
    </rPh>
    <rPh sb="67" eb="69">
      <t>コウゲキ</t>
    </rPh>
    <rPh sb="75" eb="76">
      <t>ジュ</t>
    </rPh>
    <rPh sb="76" eb="77">
      <t>フ</t>
    </rPh>
    <rPh sb="81" eb="83">
      <t>カイジュ</t>
    </rPh>
    <rPh sb="88" eb="89">
      <t>ジュツ</t>
    </rPh>
    <rPh sb="89" eb="90">
      <t>シャ</t>
    </rPh>
    <rPh sb="91" eb="92">
      <t>シ</t>
    </rPh>
    <rPh sb="98" eb="100">
      <t>テイトク</t>
    </rPh>
    <rPh sb="103" eb="105">
      <t>カンタイ</t>
    </rPh>
    <rPh sb="106" eb="108">
      <t>ゲキハ</t>
    </rPh>
    <rPh sb="113" eb="115">
      <t>ジゾク</t>
    </rPh>
    <rPh sb="119" eb="121">
      <t>テイトク</t>
    </rPh>
    <rPh sb="122" eb="124">
      <t>カンゼン</t>
    </rPh>
    <rPh sb="125" eb="126">
      <t>ウ</t>
    </rPh>
    <rPh sb="127" eb="128">
      <t>ヤブ</t>
    </rPh>
    <rPh sb="132" eb="133">
      <t>カギ</t>
    </rPh>
    <rPh sb="135" eb="136">
      <t>ゼン</t>
    </rPh>
    <rPh sb="136" eb="138">
      <t>カンタイ</t>
    </rPh>
    <rPh sb="139" eb="140">
      <t>ツギ</t>
    </rPh>
    <rPh sb="141" eb="142">
      <t>タタカ</t>
    </rPh>
    <rPh sb="147" eb="149">
      <t>サイセイ</t>
    </rPh>
    <phoneticPr fontId="1"/>
  </si>
  <si>
    <t>術者は11体の獅子の像を彫り、それらに強力な魔法をかけます。そのうちの10体は城壁の外に配置され、11体目は中庭に置かれます。獅子の歩哨たちが住民を保護し、危害から護ることにより、秩序と繁栄が花開きます。城が攻撃された際には、獅子たちは命を帯び、包囲軍を攻撃します。獅子たちは魔法生物であり、魔法的な指揮を必要とします。中庭の獅子が破壊された場合、魔術師が残る獅子たちの制御を引き継がない限り、獅子たちは崩壊します。この呪附は、Order天秤を1増加させます。</t>
    <rPh sb="0" eb="1">
      <t>ジュツ</t>
    </rPh>
    <rPh sb="1" eb="2">
      <t>シャ</t>
    </rPh>
    <rPh sb="5" eb="6">
      <t>タイ</t>
    </rPh>
    <rPh sb="7" eb="9">
      <t>シシ</t>
    </rPh>
    <rPh sb="10" eb="11">
      <t>ゾウ</t>
    </rPh>
    <rPh sb="12" eb="13">
      <t>ホ</t>
    </rPh>
    <rPh sb="19" eb="21">
      <t>キョウリョク</t>
    </rPh>
    <rPh sb="22" eb="24">
      <t>マホウ</t>
    </rPh>
    <rPh sb="37" eb="38">
      <t>タイ</t>
    </rPh>
    <rPh sb="39" eb="41">
      <t>ジョウヘキ</t>
    </rPh>
    <rPh sb="42" eb="43">
      <t>ソト</t>
    </rPh>
    <rPh sb="44" eb="46">
      <t>ハイチ</t>
    </rPh>
    <rPh sb="51" eb="52">
      <t>タイ</t>
    </rPh>
    <rPh sb="52" eb="53">
      <t>メ</t>
    </rPh>
    <rPh sb="54" eb="56">
      <t>ナカニワ</t>
    </rPh>
    <rPh sb="57" eb="58">
      <t>オ</t>
    </rPh>
    <rPh sb="63" eb="65">
      <t>シシ</t>
    </rPh>
    <rPh sb="66" eb="68">
      <t>ホショウ</t>
    </rPh>
    <rPh sb="71" eb="73">
      <t>ジュウミン</t>
    </rPh>
    <rPh sb="74" eb="76">
      <t>ホゴ</t>
    </rPh>
    <rPh sb="78" eb="80">
      <t>キガイ</t>
    </rPh>
    <rPh sb="82" eb="83">
      <t>マモ</t>
    </rPh>
    <rPh sb="90" eb="92">
      <t>チツジョ</t>
    </rPh>
    <rPh sb="93" eb="95">
      <t>ハンエイ</t>
    </rPh>
    <rPh sb="96" eb="98">
      <t>ハナヒラ</t>
    </rPh>
    <rPh sb="102" eb="103">
      <t>シロ</t>
    </rPh>
    <rPh sb="104" eb="106">
      <t>コウゲキ</t>
    </rPh>
    <rPh sb="109" eb="110">
      <t>サイ</t>
    </rPh>
    <rPh sb="113" eb="115">
      <t>シシ</t>
    </rPh>
    <rPh sb="118" eb="119">
      <t>イノチ</t>
    </rPh>
    <rPh sb="120" eb="121">
      <t>オ</t>
    </rPh>
    <rPh sb="123" eb="125">
      <t>ホウイ</t>
    </rPh>
    <rPh sb="125" eb="126">
      <t>グン</t>
    </rPh>
    <rPh sb="127" eb="129">
      <t>コウゲキ</t>
    </rPh>
    <rPh sb="133" eb="135">
      <t>シシ</t>
    </rPh>
    <rPh sb="138" eb="140">
      <t>マホウ</t>
    </rPh>
    <rPh sb="140" eb="142">
      <t>セイブツ</t>
    </rPh>
    <rPh sb="146" eb="148">
      <t>マホウ</t>
    </rPh>
    <rPh sb="148" eb="149">
      <t>テキ</t>
    </rPh>
    <rPh sb="150" eb="152">
      <t>シキ</t>
    </rPh>
    <rPh sb="153" eb="155">
      <t>ヒツヨウ</t>
    </rPh>
    <rPh sb="160" eb="162">
      <t>ナカニワ</t>
    </rPh>
    <rPh sb="163" eb="165">
      <t>シシ</t>
    </rPh>
    <rPh sb="166" eb="168">
      <t>ハカイ</t>
    </rPh>
    <rPh sb="171" eb="173">
      <t>バアイ</t>
    </rPh>
    <rPh sb="174" eb="177">
      <t>マジュツシ</t>
    </rPh>
    <rPh sb="178" eb="179">
      <t>ノコ</t>
    </rPh>
    <rPh sb="180" eb="182">
      <t>シシ</t>
    </rPh>
    <rPh sb="185" eb="187">
      <t>セイギョ</t>
    </rPh>
    <rPh sb="188" eb="189">
      <t>ヒ</t>
    </rPh>
    <rPh sb="190" eb="191">
      <t>ツ</t>
    </rPh>
    <rPh sb="194" eb="195">
      <t>カギ</t>
    </rPh>
    <rPh sb="197" eb="199">
      <t>シシ</t>
    </rPh>
    <rPh sb="202" eb="204">
      <t>ホウカイ</t>
    </rPh>
    <rPh sb="210" eb="211">
      <t>ジュ</t>
    </rPh>
    <rPh sb="211" eb="212">
      <t>フ</t>
    </rPh>
    <rPh sb="219" eb="221">
      <t>テンビン</t>
    </rPh>
    <rPh sb="223" eb="225">
      <t>ゾウカ</t>
    </rPh>
    <phoneticPr fontId="1"/>
  </si>
  <si>
    <t>他のどれよりも深い井戸が造られます。この井戸は水ではなく、大地そのものの血液を齎します。この大地の血液は、魔法の儀式に利用できる地の魔法の宝石へと加工されます。毎月、20個の地の宝石が生成されます。この世界呪附は、それが解呪されるか、術者が死ぬまで持続します。</t>
    <rPh sb="0" eb="1">
      <t>ホカ</t>
    </rPh>
    <rPh sb="7" eb="8">
      <t>フカ</t>
    </rPh>
    <rPh sb="9" eb="11">
      <t>イド</t>
    </rPh>
    <rPh sb="12" eb="13">
      <t>ツク</t>
    </rPh>
    <rPh sb="20" eb="22">
      <t>イド</t>
    </rPh>
    <rPh sb="23" eb="24">
      <t>ミズ</t>
    </rPh>
    <rPh sb="29" eb="31">
      <t>ダイチ</t>
    </rPh>
    <rPh sb="36" eb="38">
      <t>ケツエキ</t>
    </rPh>
    <rPh sb="39" eb="40">
      <t>モタラ</t>
    </rPh>
    <rPh sb="46" eb="48">
      <t>ダイチ</t>
    </rPh>
    <rPh sb="49" eb="51">
      <t>ケツエキ</t>
    </rPh>
    <rPh sb="53" eb="55">
      <t>マホウ</t>
    </rPh>
    <rPh sb="56" eb="58">
      <t>ギシキ</t>
    </rPh>
    <rPh sb="59" eb="61">
      <t>リヨウ</t>
    </rPh>
    <rPh sb="64" eb="65">
      <t>チ</t>
    </rPh>
    <rPh sb="66" eb="68">
      <t>マホウ</t>
    </rPh>
    <rPh sb="69" eb="71">
      <t>ホウセキ</t>
    </rPh>
    <rPh sb="73" eb="75">
      <t>カコウ</t>
    </rPh>
    <rPh sb="80" eb="82">
      <t>マイツキ</t>
    </rPh>
    <rPh sb="85" eb="86">
      <t>コ</t>
    </rPh>
    <rPh sb="87" eb="88">
      <t>チ</t>
    </rPh>
    <rPh sb="89" eb="91">
      <t>ホウセキ</t>
    </rPh>
    <rPh sb="92" eb="94">
      <t>セイセイ</t>
    </rPh>
    <rPh sb="101" eb="103">
      <t>セカイ</t>
    </rPh>
    <rPh sb="103" eb="104">
      <t>ジュ</t>
    </rPh>
    <rPh sb="104" eb="105">
      <t>フ</t>
    </rPh>
    <rPh sb="110" eb="112">
      <t>カイジュ</t>
    </rPh>
    <rPh sb="117" eb="118">
      <t>ジュツ</t>
    </rPh>
    <rPh sb="118" eb="119">
      <t>シャ</t>
    </rPh>
    <rPh sb="120" eb="121">
      <t>シ</t>
    </rPh>
    <rPh sb="124" eb="126">
      <t>ジゾク</t>
    </rPh>
    <phoneticPr fontId="1"/>
  </si>
  <si>
    <t>太陽は、戦場の全ての兵士の網膜を破壊し、全てのアンデッドとデーモンを焼き尽くすほどの輝きを発し始めます。</t>
    <rPh sb="0" eb="2">
      <t>タイヨウ</t>
    </rPh>
    <rPh sb="4" eb="6">
      <t>センジョウ</t>
    </rPh>
    <rPh sb="7" eb="8">
      <t>スベ</t>
    </rPh>
    <rPh sb="10" eb="12">
      <t>ヘイシ</t>
    </rPh>
    <rPh sb="13" eb="15">
      <t>モウマク</t>
    </rPh>
    <rPh sb="16" eb="18">
      <t>ハカイ</t>
    </rPh>
    <rPh sb="20" eb="21">
      <t>スベ</t>
    </rPh>
    <rPh sb="34" eb="35">
      <t>ヤ</t>
    </rPh>
    <rPh sb="36" eb="37">
      <t>ツ</t>
    </rPh>
    <rPh sb="42" eb="43">
      <t>カガヤ</t>
    </rPh>
    <rPh sb="45" eb="46">
      <t>ハッ</t>
    </rPh>
    <rPh sb="47" eb="48">
      <t>ハジ</t>
    </rPh>
    <phoneticPr fontId="1"/>
  </si>
  <si>
    <t>この呪文は、夜空の光を水晶玉へと集めます。この玉の中の光は、そこから真珠が成長し始めるほどに強く、純粋です。この光は、ターン毎に5個の星の真珠を生産するだけの強さを持ちます。この呪文は、誰かがそれを解呪するか、術者が死ぬまで持続します。</t>
    <rPh sb="2" eb="4">
      <t>ジュモン</t>
    </rPh>
    <rPh sb="6" eb="8">
      <t>ヨゾラ</t>
    </rPh>
    <rPh sb="9" eb="10">
      <t>ヒカリ</t>
    </rPh>
    <rPh sb="11" eb="13">
      <t>スイショウ</t>
    </rPh>
    <rPh sb="13" eb="14">
      <t>ダマ</t>
    </rPh>
    <rPh sb="16" eb="17">
      <t>アツ</t>
    </rPh>
    <rPh sb="23" eb="24">
      <t>タマ</t>
    </rPh>
    <rPh sb="25" eb="26">
      <t>ナカ</t>
    </rPh>
    <rPh sb="27" eb="28">
      <t>ヒカリ</t>
    </rPh>
    <rPh sb="34" eb="36">
      <t>シンジュ</t>
    </rPh>
    <rPh sb="37" eb="39">
      <t>セイチョウ</t>
    </rPh>
    <rPh sb="40" eb="41">
      <t>ハジ</t>
    </rPh>
    <rPh sb="46" eb="47">
      <t>ツヨ</t>
    </rPh>
    <rPh sb="49" eb="51">
      <t>ジュンスイ</t>
    </rPh>
    <rPh sb="56" eb="57">
      <t>ヒカリ</t>
    </rPh>
    <rPh sb="62" eb="63">
      <t>ゴト</t>
    </rPh>
    <rPh sb="65" eb="66">
      <t>コ</t>
    </rPh>
    <rPh sb="67" eb="68">
      <t>ホシ</t>
    </rPh>
    <rPh sb="69" eb="71">
      <t>シンジュ</t>
    </rPh>
    <rPh sb="72" eb="74">
      <t>セイサン</t>
    </rPh>
    <rPh sb="79" eb="80">
      <t>ツヨ</t>
    </rPh>
    <rPh sb="82" eb="83">
      <t>モ</t>
    </rPh>
    <rPh sb="89" eb="91">
      <t>ジュモン</t>
    </rPh>
    <rPh sb="93" eb="94">
      <t>ダレ</t>
    </rPh>
    <rPh sb="99" eb="101">
      <t>カイジュ</t>
    </rPh>
    <rPh sb="105" eb="106">
      <t>ジュツ</t>
    </rPh>
    <rPh sb="106" eb="107">
      <t>シャ</t>
    </rPh>
    <rPh sb="108" eb="109">
      <t>シ</t>
    </rPh>
    <rPh sb="112" eb="114">
      <t>ジゾク</t>
    </rPh>
    <phoneticPr fontId="1"/>
  </si>
  <si>
    <t>暗い嵐の夜、降霊術師がその技による膨大な力を解き放つと共に、埋葬されていない死者は動き始めます。術者が統治する州の、最大100体までの埋葬されていない死体は、Soullessとして蘇生されます。</t>
    <rPh sb="0" eb="1">
      <t>クラ</t>
    </rPh>
    <rPh sb="2" eb="3">
      <t>アラシ</t>
    </rPh>
    <rPh sb="4" eb="5">
      <t>ヨル</t>
    </rPh>
    <rPh sb="6" eb="8">
      <t>コウレイ</t>
    </rPh>
    <rPh sb="8" eb="9">
      <t>ジュツ</t>
    </rPh>
    <rPh sb="9" eb="10">
      <t>シ</t>
    </rPh>
    <rPh sb="13" eb="14">
      <t>ワザ</t>
    </rPh>
    <rPh sb="17" eb="19">
      <t>ボウダイ</t>
    </rPh>
    <rPh sb="20" eb="21">
      <t>チカラ</t>
    </rPh>
    <rPh sb="22" eb="23">
      <t>ト</t>
    </rPh>
    <rPh sb="24" eb="25">
      <t>ハナ</t>
    </rPh>
    <rPh sb="27" eb="28">
      <t>トモ</t>
    </rPh>
    <rPh sb="30" eb="32">
      <t>マイソウ</t>
    </rPh>
    <rPh sb="38" eb="40">
      <t>シシャ</t>
    </rPh>
    <rPh sb="41" eb="42">
      <t>ウゴ</t>
    </rPh>
    <rPh sb="43" eb="44">
      <t>ハジ</t>
    </rPh>
    <rPh sb="48" eb="49">
      <t>ジュツ</t>
    </rPh>
    <rPh sb="49" eb="50">
      <t>シャ</t>
    </rPh>
    <rPh sb="51" eb="53">
      <t>トウチ</t>
    </rPh>
    <rPh sb="55" eb="56">
      <t>シュウ</t>
    </rPh>
    <rPh sb="58" eb="60">
      <t>サイダイ</t>
    </rPh>
    <rPh sb="63" eb="64">
      <t>タイ</t>
    </rPh>
    <rPh sb="67" eb="69">
      <t>マイソウ</t>
    </rPh>
    <rPh sb="75" eb="77">
      <t>シタイ</t>
    </rPh>
    <rPh sb="90" eb="92">
      <t>ソセイ</t>
    </rPh>
    <phoneticPr fontId="1"/>
  </si>
  <si>
    <t>この呪文は、全ての味方に再び生きる機会を与えます。影響を受けたものが死ぬと、彼らはSoullessとして蘇り、戦い続けます。アンデッドはこの呪文の影響を受けません。</t>
    <rPh sb="2" eb="4">
      <t>ジュモン</t>
    </rPh>
    <rPh sb="6" eb="7">
      <t>スベ</t>
    </rPh>
    <rPh sb="9" eb="11">
      <t>ミカタ</t>
    </rPh>
    <rPh sb="12" eb="13">
      <t>フタタ</t>
    </rPh>
    <rPh sb="14" eb="15">
      <t>イ</t>
    </rPh>
    <rPh sb="17" eb="19">
      <t>キカイ</t>
    </rPh>
    <rPh sb="20" eb="21">
      <t>アタ</t>
    </rPh>
    <rPh sb="25" eb="27">
      <t>エイキョウ</t>
    </rPh>
    <rPh sb="28" eb="29">
      <t>ウ</t>
    </rPh>
    <rPh sb="34" eb="35">
      <t>シ</t>
    </rPh>
    <rPh sb="38" eb="39">
      <t>カレ</t>
    </rPh>
    <rPh sb="52" eb="53">
      <t>ヨミガエ</t>
    </rPh>
    <rPh sb="55" eb="56">
      <t>タタカ</t>
    </rPh>
    <rPh sb="57" eb="58">
      <t>ツヅ</t>
    </rPh>
    <rPh sb="70" eb="72">
      <t>ジュモン</t>
    </rPh>
    <rPh sb="73" eb="75">
      <t>エイキョウ</t>
    </rPh>
    <rPh sb="76" eb="77">
      <t>ウ</t>
    </rPh>
    <phoneticPr fontId="1"/>
  </si>
  <si>
    <t>この呪文の術者は、殺された英雄を古代の再誕の儀式を用いて蘇生します。この儀式は、死せる英雄を蘇生する前に、彼もしくは彼女を木乃伊化します。この儀式によって蘇生できるのは、栄誉の殿堂に名を連ねる偉大な英雄だけです。この儀式は、単一の英雄に対し複数回行うことができます。無生物やアンデッドはこの呪文の影響を受けません。</t>
    <rPh sb="2" eb="4">
      <t>ジュモン</t>
    </rPh>
    <rPh sb="5" eb="6">
      <t>ジュツ</t>
    </rPh>
    <rPh sb="6" eb="7">
      <t>シャ</t>
    </rPh>
    <rPh sb="9" eb="10">
      <t>コロ</t>
    </rPh>
    <rPh sb="13" eb="15">
      <t>エイユウ</t>
    </rPh>
    <rPh sb="16" eb="18">
      <t>コダイ</t>
    </rPh>
    <rPh sb="19" eb="21">
      <t>サイタン</t>
    </rPh>
    <rPh sb="22" eb="24">
      <t>ギシキ</t>
    </rPh>
    <rPh sb="25" eb="26">
      <t>モチ</t>
    </rPh>
    <rPh sb="28" eb="30">
      <t>ソセイ</t>
    </rPh>
    <rPh sb="36" eb="38">
      <t>ギシキ</t>
    </rPh>
    <rPh sb="40" eb="41">
      <t>シ</t>
    </rPh>
    <rPh sb="43" eb="45">
      <t>エイユウ</t>
    </rPh>
    <rPh sb="46" eb="48">
      <t>ソセイ</t>
    </rPh>
    <rPh sb="50" eb="51">
      <t>マエ</t>
    </rPh>
    <rPh sb="53" eb="54">
      <t>カレ</t>
    </rPh>
    <rPh sb="58" eb="60">
      <t>カノジョ</t>
    </rPh>
    <rPh sb="61" eb="64">
      <t>ミイラ</t>
    </rPh>
    <rPh sb="64" eb="65">
      <t>カ</t>
    </rPh>
    <rPh sb="71" eb="73">
      <t>ギシキ</t>
    </rPh>
    <rPh sb="77" eb="79">
      <t>ソセイ</t>
    </rPh>
    <rPh sb="85" eb="87">
      <t>エイヨ</t>
    </rPh>
    <rPh sb="88" eb="90">
      <t>デンドウ</t>
    </rPh>
    <rPh sb="91" eb="92">
      <t>ナ</t>
    </rPh>
    <rPh sb="93" eb="94">
      <t>ツラ</t>
    </rPh>
    <rPh sb="96" eb="98">
      <t>イダイ</t>
    </rPh>
    <rPh sb="99" eb="101">
      <t>エイユウ</t>
    </rPh>
    <rPh sb="108" eb="110">
      <t>ギシキ</t>
    </rPh>
    <rPh sb="112" eb="114">
      <t>タンイツ</t>
    </rPh>
    <rPh sb="115" eb="117">
      <t>エイユウ</t>
    </rPh>
    <rPh sb="118" eb="119">
      <t>タイ</t>
    </rPh>
    <rPh sb="120" eb="123">
      <t>フクスウカイ</t>
    </rPh>
    <rPh sb="123" eb="124">
      <t>オコナ</t>
    </rPh>
    <rPh sb="133" eb="136">
      <t>ムセイブツ</t>
    </rPh>
    <rPh sb="145" eb="147">
      <t>ジュモン</t>
    </rPh>
    <rPh sb="148" eb="150">
      <t>エイキョウ</t>
    </rPh>
    <rPh sb="151" eb="152">
      <t>ウ</t>
    </rPh>
    <phoneticPr fontId="1"/>
  </si>
  <si>
    <t>Leviathanは、降霊術師によって偽りの命を与えられた、死して腐り行くAsp Turtleです。この獣は冥界から来た魂に憑依されています。彼らを作り出せるのは海中でのみですが、彼ら自身は陸地へ這い上がることはできます。</t>
    <rPh sb="90" eb="91">
      <t>カレ</t>
    </rPh>
    <rPh sb="92" eb="94">
      <t>ジシン</t>
    </rPh>
    <rPh sb="95" eb="97">
      <t>リクチ</t>
    </rPh>
    <rPh sb="98" eb="99">
      <t>ハ</t>
    </rPh>
    <rPh sb="100" eb="101">
      <t>ア</t>
    </rPh>
    <phoneticPr fontId="1"/>
  </si>
  <si>
    <t>この呪文は、戦場の全ての味方を自然界の毒素から保護します。</t>
    <rPh sb="6" eb="8">
      <t>センジョウ</t>
    </rPh>
    <rPh sb="9" eb="10">
      <t>スベ</t>
    </rPh>
    <rPh sb="12" eb="14">
      <t>ミカタ</t>
    </rPh>
    <phoneticPr fontId="1"/>
  </si>
  <si>
    <t>Treelordは、かつては活気に満ち、非常に強力であった古代の生ける樹です。現在、彼らは休眠状態で、年毎にその心身は鈍っています。これらの朽ち行くTreelordは、緑魔法を利用することで目覚めさせることができます。目覚めたTreelordは、目覚めさせたものに死ぬまで仕えます。Treelordは非常に長い寿命を持ちます。</t>
    <rPh sb="14" eb="16">
      <t>カッキ</t>
    </rPh>
    <rPh sb="17" eb="18">
      <t>ミ</t>
    </rPh>
    <rPh sb="20" eb="22">
      <t>ヒジョウ</t>
    </rPh>
    <rPh sb="23" eb="25">
      <t>キョウリョク</t>
    </rPh>
    <rPh sb="29" eb="31">
      <t>コダイ</t>
    </rPh>
    <rPh sb="32" eb="33">
      <t>イ</t>
    </rPh>
    <rPh sb="35" eb="36">
      <t>キ</t>
    </rPh>
    <rPh sb="39" eb="41">
      <t>ゲンザイ</t>
    </rPh>
    <rPh sb="42" eb="43">
      <t>カレ</t>
    </rPh>
    <rPh sb="45" eb="47">
      <t>キュウミン</t>
    </rPh>
    <rPh sb="47" eb="49">
      <t>ジョウタイ</t>
    </rPh>
    <rPh sb="51" eb="53">
      <t>トシゴト</t>
    </rPh>
    <rPh sb="56" eb="58">
      <t>シンシン</t>
    </rPh>
    <rPh sb="59" eb="60">
      <t>ニブ</t>
    </rPh>
    <rPh sb="70" eb="71">
      <t>ク</t>
    </rPh>
    <rPh sb="72" eb="73">
      <t>ユ</t>
    </rPh>
    <rPh sb="84" eb="85">
      <t>ミドリ</t>
    </rPh>
    <rPh sb="85" eb="87">
      <t>マホウ</t>
    </rPh>
    <rPh sb="88" eb="90">
      <t>リヨウ</t>
    </rPh>
    <rPh sb="95" eb="97">
      <t>メザ</t>
    </rPh>
    <rPh sb="109" eb="111">
      <t>メザ</t>
    </rPh>
    <rPh sb="123" eb="125">
      <t>メザ</t>
    </rPh>
    <rPh sb="132" eb="133">
      <t>シ</t>
    </rPh>
    <rPh sb="136" eb="137">
      <t>ツカ</t>
    </rPh>
    <rPh sb="150" eb="152">
      <t>ヒジョウ</t>
    </rPh>
    <rPh sb="153" eb="154">
      <t>ナガ</t>
    </rPh>
    <rPh sb="155" eb="157">
      <t>ジュミョウ</t>
    </rPh>
    <rPh sb="158" eb="159">
      <t>モ</t>
    </rPh>
    <phoneticPr fontId="1"/>
  </si>
  <si>
    <t>草木は、この呪文が詠唱された州全体を覆う円蓋へと成長します。この円蓋は、保護された州の外から放たれた呪文の多くから、州を保護します。何も煩わすものがなければ、Forest Domeは永久的に持続します。しかし、火の呪文が円蓋に吸収された場合、円蓋は炎上して破壊されるかもしれません。術者が死んだ場合、円蓋は枯死します。この円蓋は、通過を試みる呪文全てを30%の確率で阻止します。</t>
    <rPh sb="0" eb="2">
      <t>クサキ</t>
    </rPh>
    <rPh sb="6" eb="8">
      <t>ジュモン</t>
    </rPh>
    <rPh sb="9" eb="11">
      <t>エイショウ</t>
    </rPh>
    <rPh sb="14" eb="15">
      <t>シュウ</t>
    </rPh>
    <rPh sb="15" eb="17">
      <t>ゼンタイ</t>
    </rPh>
    <rPh sb="18" eb="19">
      <t>オオ</t>
    </rPh>
    <rPh sb="20" eb="22">
      <t>エンガイ</t>
    </rPh>
    <rPh sb="24" eb="26">
      <t>セイチョウ</t>
    </rPh>
    <rPh sb="91" eb="94">
      <t>エイキュウテキ</t>
    </rPh>
    <rPh sb="95" eb="97">
      <t>ジゾク</t>
    </rPh>
    <rPh sb="105" eb="106">
      <t>ヒ</t>
    </rPh>
    <rPh sb="107" eb="109">
      <t>ジュモン</t>
    </rPh>
    <rPh sb="110" eb="112">
      <t>エンガイ</t>
    </rPh>
    <rPh sb="113" eb="115">
      <t>キュウシュウ</t>
    </rPh>
    <rPh sb="118" eb="120">
      <t>バアイ</t>
    </rPh>
    <rPh sb="121" eb="123">
      <t>エンガイ</t>
    </rPh>
    <rPh sb="124" eb="126">
      <t>エンジョウ</t>
    </rPh>
    <rPh sb="128" eb="130">
      <t>ハカイ</t>
    </rPh>
    <rPh sb="141" eb="142">
      <t>ジュツ</t>
    </rPh>
    <rPh sb="142" eb="143">
      <t>シャ</t>
    </rPh>
    <rPh sb="144" eb="145">
      <t>シ</t>
    </rPh>
    <rPh sb="147" eb="149">
      <t>バアイ</t>
    </rPh>
    <rPh sb="150" eb="152">
      <t>エンガイ</t>
    </rPh>
    <rPh sb="153" eb="155">
      <t>コシ</t>
    </rPh>
    <phoneticPr fontId="1"/>
  </si>
  <si>
    <t>この呪文は、全軍を火炎から保護します。これはまた、AbysianやSalamanderなどの、炎の生物が持つ熱波も無効化します。</t>
    <rPh sb="6" eb="8">
      <t>ゼングン</t>
    </rPh>
    <phoneticPr fontId="1"/>
  </si>
  <si>
    <t>この呪文は、全軍を雷撃による損害や衝撃から保護します。</t>
    <rPh sb="6" eb="8">
      <t>ゼングン</t>
    </rPh>
    <phoneticPr fontId="1"/>
  </si>
  <si>
    <t>この呪文は、全軍を冷気から保護します。これはまた、一部のアンデッドが持つ寒波も無効化します。</t>
    <rPh sb="6" eb="8">
      <t>ゼングン</t>
    </rPh>
    <phoneticPr fontId="1"/>
  </si>
  <si>
    <t>この強力な呪附は、戦場に魔法の霧を作り出します。この霧からは、幻の兵士や生物が現れ、近くの敵と戦います。術者が極めて強力であれば、より多くの幻が現れます。この霧は視界と、全ての呪文と飛び道具の射程を制限します。</t>
    <rPh sb="2" eb="4">
      <t>キョウリョク</t>
    </rPh>
    <rPh sb="5" eb="6">
      <t>ジュ</t>
    </rPh>
    <rPh sb="6" eb="7">
      <t>フ</t>
    </rPh>
    <rPh sb="9" eb="11">
      <t>センジョウ</t>
    </rPh>
    <rPh sb="12" eb="14">
      <t>マホウ</t>
    </rPh>
    <rPh sb="15" eb="16">
      <t>キリ</t>
    </rPh>
    <rPh sb="17" eb="18">
      <t>ツク</t>
    </rPh>
    <rPh sb="19" eb="20">
      <t>ダ</t>
    </rPh>
    <rPh sb="26" eb="27">
      <t>キリ</t>
    </rPh>
    <rPh sb="31" eb="32">
      <t>マボロシ</t>
    </rPh>
    <rPh sb="33" eb="35">
      <t>ヘイシ</t>
    </rPh>
    <rPh sb="36" eb="38">
      <t>セイブツ</t>
    </rPh>
    <rPh sb="39" eb="40">
      <t>アラワ</t>
    </rPh>
    <rPh sb="42" eb="43">
      <t>チカ</t>
    </rPh>
    <rPh sb="45" eb="46">
      <t>テキ</t>
    </rPh>
    <rPh sb="47" eb="48">
      <t>タタカ</t>
    </rPh>
    <rPh sb="52" eb="53">
      <t>ジュツ</t>
    </rPh>
    <rPh sb="53" eb="54">
      <t>シャ</t>
    </rPh>
    <rPh sb="55" eb="56">
      <t>キワ</t>
    </rPh>
    <rPh sb="58" eb="60">
      <t>キョウリョク</t>
    </rPh>
    <rPh sb="67" eb="68">
      <t>オオ</t>
    </rPh>
    <rPh sb="70" eb="71">
      <t>マボロシ</t>
    </rPh>
    <rPh sb="72" eb="73">
      <t>アラワ</t>
    </rPh>
    <rPh sb="79" eb="80">
      <t>キリ</t>
    </rPh>
    <rPh sb="81" eb="83">
      <t>シカイ</t>
    </rPh>
    <rPh sb="85" eb="86">
      <t>スベ</t>
    </rPh>
    <rPh sb="88" eb="90">
      <t>ジュモン</t>
    </rPh>
    <rPh sb="91" eb="92">
      <t>ト</t>
    </rPh>
    <rPh sb="93" eb="95">
      <t>ドウグ</t>
    </rPh>
    <rPh sb="96" eb="98">
      <t>シャテイ</t>
    </rPh>
    <rPh sb="99" eb="101">
      <t>セイゲン</t>
    </rPh>
    <phoneticPr fontId="1"/>
  </si>
  <si>
    <t>海面が上昇し、全ての沿岸の州を浸水させます。洪水に襲われた州は、税収が減少します。この呪附は、誰かがそれを解呪するか、術者が死ぬまで持続します。</t>
    <rPh sb="0" eb="2">
      <t>カイメン</t>
    </rPh>
    <rPh sb="3" eb="5">
      <t>ジョウショウ</t>
    </rPh>
    <rPh sb="7" eb="8">
      <t>スベ</t>
    </rPh>
    <rPh sb="10" eb="12">
      <t>エンガン</t>
    </rPh>
    <rPh sb="13" eb="14">
      <t>シュウ</t>
    </rPh>
    <rPh sb="15" eb="17">
      <t>シンスイ</t>
    </rPh>
    <rPh sb="22" eb="24">
      <t>コウズイ</t>
    </rPh>
    <rPh sb="25" eb="26">
      <t>オソ</t>
    </rPh>
    <rPh sb="29" eb="30">
      <t>シュウ</t>
    </rPh>
    <rPh sb="32" eb="34">
      <t>ゼイシュウ</t>
    </rPh>
    <rPh sb="35" eb="37">
      <t>ゲンショウ</t>
    </rPh>
    <rPh sb="43" eb="44">
      <t>ジュ</t>
    </rPh>
    <rPh sb="44" eb="45">
      <t>フ</t>
    </rPh>
    <rPh sb="47" eb="48">
      <t>ダレ</t>
    </rPh>
    <rPh sb="53" eb="55">
      <t>カイジュ</t>
    </rPh>
    <rPh sb="59" eb="60">
      <t>ジュツ</t>
    </rPh>
    <rPh sb="60" eb="61">
      <t>シャ</t>
    </rPh>
    <rPh sb="62" eb="63">
      <t>シ</t>
    </rPh>
    <rPh sb="66" eb="68">
      <t>ジゾク</t>
    </rPh>
    <phoneticPr fontId="1"/>
  </si>
  <si>
    <t>この儀式の知識によって、死の魔術師は他の降霊術師の内臓を取り除き、彼を不死にする方法を発見します。これを詠唱した魔術師は、それを望む降霊術師にLichcraftの儀式を執り行い、それと引き換えに彼に永久的な隷属を得ます。対象は、Lichとして知られる強大な魔力を持つ不死の存在に変化します。対象の内臓を取り除き、それを隠すことにより、魔術師は対象の不死性と、その忠誠を確実にすることができます。Lichの肉体が物理的に破壊された場合、死者の塵から新たなものが形成されます。</t>
    <rPh sb="2" eb="4">
      <t>ギシキ</t>
    </rPh>
    <rPh sb="5" eb="7">
      <t>チシキ</t>
    </rPh>
    <rPh sb="12" eb="13">
      <t>シ</t>
    </rPh>
    <rPh sb="14" eb="17">
      <t>マジュツシ</t>
    </rPh>
    <rPh sb="18" eb="19">
      <t>ホカ</t>
    </rPh>
    <rPh sb="20" eb="22">
      <t>コウレイ</t>
    </rPh>
    <rPh sb="22" eb="23">
      <t>ジュツ</t>
    </rPh>
    <rPh sb="23" eb="24">
      <t>シ</t>
    </rPh>
    <rPh sb="25" eb="27">
      <t>ナイゾウ</t>
    </rPh>
    <rPh sb="28" eb="29">
      <t>ト</t>
    </rPh>
    <rPh sb="30" eb="31">
      <t>ノゾ</t>
    </rPh>
    <rPh sb="33" eb="34">
      <t>カレ</t>
    </rPh>
    <rPh sb="35" eb="37">
      <t>フシ</t>
    </rPh>
    <rPh sb="40" eb="42">
      <t>ホウホウ</t>
    </rPh>
    <rPh sb="43" eb="45">
      <t>ハッケン</t>
    </rPh>
    <rPh sb="52" eb="54">
      <t>エイショウ</t>
    </rPh>
    <rPh sb="56" eb="59">
      <t>マジュツシ</t>
    </rPh>
    <rPh sb="64" eb="65">
      <t>ノゾ</t>
    </rPh>
    <rPh sb="66" eb="68">
      <t>コウレイ</t>
    </rPh>
    <rPh sb="68" eb="69">
      <t>ジュツ</t>
    </rPh>
    <rPh sb="69" eb="70">
      <t>シ</t>
    </rPh>
    <rPh sb="81" eb="83">
      <t>ギシキ</t>
    </rPh>
    <rPh sb="84" eb="85">
      <t>ト</t>
    </rPh>
    <rPh sb="86" eb="87">
      <t>オコナ</t>
    </rPh>
    <rPh sb="92" eb="93">
      <t>ヒ</t>
    </rPh>
    <rPh sb="94" eb="95">
      <t>カ</t>
    </rPh>
    <rPh sb="97" eb="98">
      <t>カレ</t>
    </rPh>
    <rPh sb="99" eb="102">
      <t>エイキュウテキ</t>
    </rPh>
    <rPh sb="103" eb="105">
      <t>レイゾク</t>
    </rPh>
    <rPh sb="106" eb="107">
      <t>エ</t>
    </rPh>
    <rPh sb="110" eb="112">
      <t>タイショウ</t>
    </rPh>
    <rPh sb="121" eb="122">
      <t>シ</t>
    </rPh>
    <rPh sb="125" eb="127">
      <t>キョウダイ</t>
    </rPh>
    <rPh sb="128" eb="130">
      <t>マリョク</t>
    </rPh>
    <rPh sb="131" eb="132">
      <t>モ</t>
    </rPh>
    <rPh sb="133" eb="135">
      <t>フシ</t>
    </rPh>
    <rPh sb="136" eb="138">
      <t>ソンザイ</t>
    </rPh>
    <rPh sb="139" eb="141">
      <t>ヘンカ</t>
    </rPh>
    <rPh sb="145" eb="147">
      <t>タイショウ</t>
    </rPh>
    <rPh sb="148" eb="150">
      <t>ナイゾウ</t>
    </rPh>
    <rPh sb="151" eb="152">
      <t>ト</t>
    </rPh>
    <rPh sb="153" eb="154">
      <t>ノゾ</t>
    </rPh>
    <rPh sb="159" eb="160">
      <t>カク</t>
    </rPh>
    <rPh sb="167" eb="170">
      <t>マジュツシ</t>
    </rPh>
    <rPh sb="171" eb="173">
      <t>タイショウ</t>
    </rPh>
    <rPh sb="174" eb="177">
      <t>フシセイ</t>
    </rPh>
    <rPh sb="181" eb="183">
      <t>チュウセイ</t>
    </rPh>
    <rPh sb="184" eb="186">
      <t>カクジツ</t>
    </rPh>
    <rPh sb="202" eb="204">
      <t>ニクタイ</t>
    </rPh>
    <rPh sb="205" eb="208">
      <t>ブツリテキ</t>
    </rPh>
    <rPh sb="209" eb="211">
      <t>ハカイ</t>
    </rPh>
    <rPh sb="214" eb="216">
      <t>バアイ</t>
    </rPh>
    <rPh sb="217" eb="219">
      <t>シシャ</t>
    </rPh>
    <rPh sb="220" eb="221">
      <t>チリ</t>
    </rPh>
    <rPh sb="223" eb="224">
      <t>アラ</t>
    </rPh>
    <rPh sb="229" eb="231">
      <t>ケイセイ</t>
    </rPh>
    <phoneticPr fontId="1"/>
  </si>
  <si>
    <t>y</t>
    <phoneticPr fontId="1"/>
  </si>
  <si>
    <t>術者は、魔法生物の形態を維持している魔法を解きほぐします。自軍のものも含め、戦場の全ての魔法生物は崩壊、溶解を始めます。魔術師たちはその精神と呪文を唱える能力を失うかもしれません。</t>
    <rPh sb="0" eb="1">
      <t>ジュツ</t>
    </rPh>
    <rPh sb="1" eb="2">
      <t>シャ</t>
    </rPh>
    <rPh sb="4" eb="6">
      <t>マホウ</t>
    </rPh>
    <rPh sb="6" eb="8">
      <t>セイブツ</t>
    </rPh>
    <rPh sb="9" eb="11">
      <t>ケイタイ</t>
    </rPh>
    <rPh sb="12" eb="14">
      <t>イジ</t>
    </rPh>
    <rPh sb="18" eb="20">
      <t>マホウ</t>
    </rPh>
    <rPh sb="21" eb="22">
      <t>ト</t>
    </rPh>
    <rPh sb="29" eb="30">
      <t>ジ</t>
    </rPh>
    <rPh sb="30" eb="31">
      <t>グン</t>
    </rPh>
    <rPh sb="35" eb="36">
      <t>フク</t>
    </rPh>
    <rPh sb="38" eb="40">
      <t>センジョウ</t>
    </rPh>
    <rPh sb="41" eb="42">
      <t>スベ</t>
    </rPh>
    <rPh sb="44" eb="46">
      <t>マホウ</t>
    </rPh>
    <rPh sb="46" eb="48">
      <t>セイブツ</t>
    </rPh>
    <rPh sb="49" eb="51">
      <t>ホウカイ</t>
    </rPh>
    <rPh sb="52" eb="54">
      <t>ヨウカイ</t>
    </rPh>
    <rPh sb="55" eb="56">
      <t>ハジ</t>
    </rPh>
    <rPh sb="60" eb="63">
      <t>マジュツシ</t>
    </rPh>
    <rPh sb="68" eb="70">
      <t>セイシン</t>
    </rPh>
    <rPh sb="71" eb="73">
      <t>ジュモン</t>
    </rPh>
    <rPh sb="74" eb="75">
      <t>トナ</t>
    </rPh>
    <rPh sb="77" eb="79">
      <t>ノウリョク</t>
    </rPh>
    <rPh sb="80" eb="81">
      <t>ウシナ</t>
    </rPh>
    <phoneticPr fontId="1"/>
  </si>
  <si>
    <t>戦場全体の味方に再生能力を与えます。これは無生物には作用しません。</t>
    <rPh sb="0" eb="2">
      <t>センジョウ</t>
    </rPh>
    <rPh sb="2" eb="4">
      <t>ゼンタイ</t>
    </rPh>
    <rPh sb="5" eb="7">
      <t>ミカタ</t>
    </rPh>
    <phoneticPr fontId="1"/>
  </si>
  <si>
    <t>蔓は、神の支配圏内で死んだもの全てと融合し、アンデッドのManikinを作ります。これらのManikinは、蔓によって完全に分解されるまでの短時間、神のあらゆる敵と戦います。アンデッドや無生物はこの呪文の影響を受けません。この呪附は、誰かがそれを解呪するか、術者が死ぬまで持続します。</t>
    <rPh sb="0" eb="1">
      <t>ツル</t>
    </rPh>
    <rPh sb="3" eb="4">
      <t>カミ</t>
    </rPh>
    <rPh sb="5" eb="8">
      <t>シハイケン</t>
    </rPh>
    <rPh sb="8" eb="9">
      <t>ナイ</t>
    </rPh>
    <rPh sb="10" eb="11">
      <t>シ</t>
    </rPh>
    <rPh sb="15" eb="16">
      <t>スベ</t>
    </rPh>
    <rPh sb="18" eb="20">
      <t>ユウゴウ</t>
    </rPh>
    <rPh sb="36" eb="37">
      <t>ツク</t>
    </rPh>
    <rPh sb="54" eb="55">
      <t>ツル</t>
    </rPh>
    <rPh sb="59" eb="61">
      <t>カンゼン</t>
    </rPh>
    <rPh sb="62" eb="64">
      <t>ブンカイ</t>
    </rPh>
    <rPh sb="70" eb="73">
      <t>タンジカン</t>
    </rPh>
    <rPh sb="74" eb="75">
      <t>カミ</t>
    </rPh>
    <rPh sb="80" eb="81">
      <t>テキ</t>
    </rPh>
    <rPh sb="82" eb="83">
      <t>タタカ</t>
    </rPh>
    <rPh sb="93" eb="96">
      <t>ムセイブツ</t>
    </rPh>
    <rPh sb="99" eb="101">
      <t>ジュモン</t>
    </rPh>
    <rPh sb="102" eb="104">
      <t>エイキョウ</t>
    </rPh>
    <rPh sb="105" eb="106">
      <t>ウ</t>
    </rPh>
    <rPh sb="113" eb="114">
      <t>ジュ</t>
    </rPh>
    <rPh sb="114" eb="115">
      <t>フ</t>
    </rPh>
    <rPh sb="117" eb="118">
      <t>ダレ</t>
    </rPh>
    <rPh sb="123" eb="125">
      <t>カイジュ</t>
    </rPh>
    <rPh sb="129" eb="130">
      <t>ジュツ</t>
    </rPh>
    <rPh sb="130" eb="131">
      <t>シャ</t>
    </rPh>
    <rPh sb="132" eb="133">
      <t>シ</t>
    </rPh>
    <rPh sb="136" eb="138">
      <t>ジゾク</t>
    </rPh>
    <phoneticPr fontId="1"/>
  </si>
  <si>
    <t>世界中の軍が海に入ることができるようになります。この呪附は、誰かがそれを解呪するか、術者が死ぬまで持続します。</t>
    <rPh sb="0" eb="2">
      <t>セカイ</t>
    </rPh>
    <rPh sb="2" eb="3">
      <t>ジュウ</t>
    </rPh>
    <rPh sb="4" eb="5">
      <t>グン</t>
    </rPh>
    <rPh sb="6" eb="7">
      <t>ウミ</t>
    </rPh>
    <rPh sb="8" eb="9">
      <t>ハイ</t>
    </rPh>
    <rPh sb="26" eb="27">
      <t>ジュ</t>
    </rPh>
    <rPh sb="27" eb="28">
      <t>フ</t>
    </rPh>
    <rPh sb="30" eb="31">
      <t>ダレ</t>
    </rPh>
    <rPh sb="36" eb="38">
      <t>カイジュ</t>
    </rPh>
    <rPh sb="42" eb="43">
      <t>ジュツ</t>
    </rPh>
    <rPh sb="43" eb="44">
      <t>シャ</t>
    </rPh>
    <rPh sb="45" eb="46">
      <t>シ</t>
    </rPh>
    <rPh sb="49" eb="51">
      <t>ジゾク</t>
    </rPh>
    <phoneticPr fontId="1"/>
  </si>
  <si>
    <t>この呪文は、デーモンの破滅です。この呪附が機能していると、全てのデーモンはあらゆる攻撃から二倍の損害を受けます。</t>
    <rPh sb="2" eb="4">
      <t>ジュモン</t>
    </rPh>
    <rPh sb="11" eb="13">
      <t>ハメツ</t>
    </rPh>
    <rPh sb="18" eb="19">
      <t>ジュ</t>
    </rPh>
    <rPh sb="19" eb="20">
      <t>フ</t>
    </rPh>
    <rPh sb="21" eb="23">
      <t>キノウ</t>
    </rPh>
    <rPh sb="29" eb="30">
      <t>スベ</t>
    </rPh>
    <rPh sb="41" eb="43">
      <t>コウゲキ</t>
    </rPh>
    <rPh sb="45" eb="47">
      <t>ニバイ</t>
    </rPh>
    <rPh sb="48" eb="50">
      <t>ソンガイ</t>
    </rPh>
    <rPh sb="51" eb="52">
      <t>ウ</t>
    </rPh>
    <phoneticPr fontId="1"/>
  </si>
  <si>
    <t>この強力な呪附は、術者の魔法の資源を補充するために、世界中から魔力を吸収します。呪文詠唱や魔法の品の制作に使われた全ての魔法の宝石のうちの半数はArcane Nexusへ吸収され、二対一の割合で星の真珠へと変換されます。星や血の魔法の純度は、Nexusがそれらの呪文から魔力を吸収することを不可能としますが、それ以外の全ての魔法は、その力の一部をNexusに吸収されます。たとえ呪文詠唱や鍛造が全く行われなかった場合でも、Nexusは世界から周囲の魔力を吸収します。この呪文は、誰かがそれを解呪するか、術者が死ぬまで持続します。</t>
    <rPh sb="2" eb="4">
      <t>キョウリョク</t>
    </rPh>
    <rPh sb="5" eb="6">
      <t>ジュ</t>
    </rPh>
    <rPh sb="6" eb="7">
      <t>フ</t>
    </rPh>
    <rPh sb="9" eb="10">
      <t>ジュツ</t>
    </rPh>
    <rPh sb="10" eb="11">
      <t>シャ</t>
    </rPh>
    <rPh sb="12" eb="14">
      <t>マホウ</t>
    </rPh>
    <rPh sb="15" eb="17">
      <t>シゲン</t>
    </rPh>
    <rPh sb="18" eb="20">
      <t>ホジュウ</t>
    </rPh>
    <rPh sb="26" eb="28">
      <t>セカイ</t>
    </rPh>
    <rPh sb="28" eb="29">
      <t>ジュウ</t>
    </rPh>
    <rPh sb="31" eb="33">
      <t>マリョク</t>
    </rPh>
    <rPh sb="34" eb="36">
      <t>キュウシュウ</t>
    </rPh>
    <rPh sb="40" eb="42">
      <t>ジュモン</t>
    </rPh>
    <rPh sb="42" eb="44">
      <t>エイショウ</t>
    </rPh>
    <rPh sb="45" eb="47">
      <t>マホウ</t>
    </rPh>
    <rPh sb="48" eb="49">
      <t>シナ</t>
    </rPh>
    <rPh sb="50" eb="52">
      <t>セイサク</t>
    </rPh>
    <rPh sb="53" eb="54">
      <t>ツカ</t>
    </rPh>
    <rPh sb="57" eb="58">
      <t>スベ</t>
    </rPh>
    <rPh sb="60" eb="62">
      <t>マホウ</t>
    </rPh>
    <rPh sb="63" eb="65">
      <t>ホウセキ</t>
    </rPh>
    <rPh sb="69" eb="71">
      <t>ハンスウ</t>
    </rPh>
    <rPh sb="85" eb="87">
      <t>キュウシュウ</t>
    </rPh>
    <rPh sb="90" eb="91">
      <t>ニ</t>
    </rPh>
    <rPh sb="91" eb="92">
      <t>タイ</t>
    </rPh>
    <rPh sb="92" eb="93">
      <t>イチ</t>
    </rPh>
    <rPh sb="94" eb="96">
      <t>ワリアイ</t>
    </rPh>
    <rPh sb="97" eb="98">
      <t>ホシ</t>
    </rPh>
    <rPh sb="99" eb="101">
      <t>シンジュ</t>
    </rPh>
    <rPh sb="103" eb="105">
      <t>ヘンカン</t>
    </rPh>
    <rPh sb="110" eb="111">
      <t>ホシ</t>
    </rPh>
    <rPh sb="112" eb="113">
      <t>ケツ</t>
    </rPh>
    <rPh sb="114" eb="116">
      <t>マホウ</t>
    </rPh>
    <rPh sb="117" eb="119">
      <t>ジュンド</t>
    </rPh>
    <rPh sb="131" eb="133">
      <t>ジュモン</t>
    </rPh>
    <rPh sb="135" eb="137">
      <t>マリョク</t>
    </rPh>
    <rPh sb="138" eb="140">
      <t>キュウシュウ</t>
    </rPh>
    <rPh sb="145" eb="148">
      <t>フカノウ</t>
    </rPh>
    <rPh sb="156" eb="158">
      <t>イガイ</t>
    </rPh>
    <rPh sb="159" eb="160">
      <t>スベ</t>
    </rPh>
    <rPh sb="162" eb="164">
      <t>マホウ</t>
    </rPh>
    <rPh sb="168" eb="169">
      <t>チカラ</t>
    </rPh>
    <rPh sb="170" eb="172">
      <t>イチブ</t>
    </rPh>
    <rPh sb="179" eb="181">
      <t>キュウシュウ</t>
    </rPh>
    <rPh sb="189" eb="191">
      <t>ジュモン</t>
    </rPh>
    <rPh sb="191" eb="193">
      <t>エイショウ</t>
    </rPh>
    <rPh sb="194" eb="196">
      <t>タンゾウ</t>
    </rPh>
    <rPh sb="197" eb="198">
      <t>マッタ</t>
    </rPh>
    <rPh sb="199" eb="200">
      <t>オコナ</t>
    </rPh>
    <rPh sb="206" eb="208">
      <t>バアイ</t>
    </rPh>
    <rPh sb="217" eb="219">
      <t>セカイ</t>
    </rPh>
    <rPh sb="221" eb="223">
      <t>シュウイ</t>
    </rPh>
    <rPh sb="224" eb="226">
      <t>マリョク</t>
    </rPh>
    <rPh sb="227" eb="229">
      <t>キュウシュウ</t>
    </rPh>
    <rPh sb="235" eb="237">
      <t>ジュモン</t>
    </rPh>
    <rPh sb="239" eb="240">
      <t>ダレ</t>
    </rPh>
    <rPh sb="245" eb="247">
      <t>カイジュ</t>
    </rPh>
    <rPh sb="251" eb="252">
      <t>ジュツ</t>
    </rPh>
    <rPh sb="252" eb="253">
      <t>シャ</t>
    </rPh>
    <rPh sb="254" eb="255">
      <t>シ</t>
    </rPh>
    <rPh sb="258" eb="260">
      <t>ジゾク</t>
    </rPh>
    <phoneticPr fontId="1"/>
  </si>
  <si>
    <t>降霊術師は冥界の力を解き放ち、戦場全体の屍や骨を蘇生させます。地面から絶え間なく歩く死者たちが現れていきます。殺されたばかりの兵士たちは蘇り、かつての友たちと戦い始めるかもしれません。</t>
    <rPh sb="0" eb="2">
      <t>コウレイ</t>
    </rPh>
    <rPh sb="2" eb="3">
      <t>ジュツ</t>
    </rPh>
    <rPh sb="3" eb="4">
      <t>シ</t>
    </rPh>
    <rPh sb="5" eb="7">
      <t>メイカイ</t>
    </rPh>
    <rPh sb="8" eb="9">
      <t>チカラ</t>
    </rPh>
    <rPh sb="10" eb="11">
      <t>ト</t>
    </rPh>
    <rPh sb="12" eb="13">
      <t>ハナ</t>
    </rPh>
    <rPh sb="15" eb="17">
      <t>センジョウ</t>
    </rPh>
    <rPh sb="17" eb="19">
      <t>ゼンタイ</t>
    </rPh>
    <rPh sb="20" eb="21">
      <t>シカバネ</t>
    </rPh>
    <rPh sb="22" eb="23">
      <t>ホネ</t>
    </rPh>
    <rPh sb="24" eb="26">
      <t>ソセイ</t>
    </rPh>
    <rPh sb="31" eb="33">
      <t>ジメン</t>
    </rPh>
    <rPh sb="35" eb="36">
      <t>タ</t>
    </rPh>
    <rPh sb="37" eb="38">
      <t>マ</t>
    </rPh>
    <rPh sb="40" eb="41">
      <t>アル</t>
    </rPh>
    <rPh sb="42" eb="44">
      <t>シシャ</t>
    </rPh>
    <rPh sb="47" eb="48">
      <t>アラワ</t>
    </rPh>
    <rPh sb="55" eb="56">
      <t>コロ</t>
    </rPh>
    <rPh sb="63" eb="65">
      <t>ヘイシ</t>
    </rPh>
    <rPh sb="68" eb="69">
      <t>ヨミガエ</t>
    </rPh>
    <rPh sb="75" eb="76">
      <t>トモ</t>
    </rPh>
    <rPh sb="79" eb="80">
      <t>タタカ</t>
    </rPh>
    <rPh sb="81" eb="82">
      <t>ハジ</t>
    </rPh>
    <phoneticPr fontId="1"/>
  </si>
  <si>
    <t>遠方の州で、骸骨のLongdeadの戦士たちの一軍を蘇生させます。埋葬されていない死体が存在すれば、最大で20体までのSoullessが攻撃に加わります。呪文を詠唱した降霊術師は、これらの死者たちの制御を得ます。</t>
    <rPh sb="0" eb="2">
      <t>エンポウ</t>
    </rPh>
    <rPh sb="3" eb="4">
      <t>シュウ</t>
    </rPh>
    <rPh sb="6" eb="8">
      <t>ガイコツ</t>
    </rPh>
    <rPh sb="18" eb="20">
      <t>センシ</t>
    </rPh>
    <rPh sb="23" eb="25">
      <t>イチグン</t>
    </rPh>
    <rPh sb="26" eb="28">
      <t>ソセイ</t>
    </rPh>
    <rPh sb="33" eb="35">
      <t>マイソウ</t>
    </rPh>
    <rPh sb="41" eb="43">
      <t>シタイ</t>
    </rPh>
    <rPh sb="44" eb="46">
      <t>ソンザイ</t>
    </rPh>
    <rPh sb="50" eb="52">
      <t>サイダイ</t>
    </rPh>
    <rPh sb="55" eb="56">
      <t>タイ</t>
    </rPh>
    <rPh sb="68" eb="70">
      <t>コウゲキ</t>
    </rPh>
    <rPh sb="71" eb="72">
      <t>クワ</t>
    </rPh>
    <rPh sb="77" eb="79">
      <t>ジュモン</t>
    </rPh>
    <rPh sb="80" eb="82">
      <t>エイショウ</t>
    </rPh>
    <rPh sb="84" eb="86">
      <t>コウレイ</t>
    </rPh>
    <rPh sb="86" eb="87">
      <t>ジュツ</t>
    </rPh>
    <rPh sb="87" eb="88">
      <t>シ</t>
    </rPh>
    <rPh sb="94" eb="96">
      <t>シシャ</t>
    </rPh>
    <rPh sb="99" eb="101">
      <t>セイギョ</t>
    </rPh>
    <rPh sb="102" eb="103">
      <t>エ</t>
    </rPh>
    <phoneticPr fontId="1"/>
  </si>
  <si>
    <t>この強力な呪附は、全軍を元素の力から保護します。対象は火炎、冷気、電撃、そして毒物への耐性を得ます。</t>
    <rPh sb="2" eb="4">
      <t>キョウリョク</t>
    </rPh>
    <rPh sb="5" eb="6">
      <t>ジュ</t>
    </rPh>
    <rPh sb="6" eb="7">
      <t>フ</t>
    </rPh>
    <rPh sb="9" eb="11">
      <t>ゼングン</t>
    </rPh>
    <rPh sb="12" eb="14">
      <t>ゲンソ</t>
    </rPh>
    <rPh sb="15" eb="16">
      <t>チカラ</t>
    </rPh>
    <rPh sb="18" eb="20">
      <t>ホゴ</t>
    </rPh>
    <rPh sb="24" eb="26">
      <t>タイショウ</t>
    </rPh>
    <rPh sb="27" eb="29">
      <t>カエン</t>
    </rPh>
    <rPh sb="30" eb="32">
      <t>レイキ</t>
    </rPh>
    <rPh sb="33" eb="35">
      <t>デンゲキ</t>
    </rPh>
    <rPh sb="39" eb="41">
      <t>ドクブツ</t>
    </rPh>
    <rPh sb="43" eb="45">
      <t>タイセイ</t>
    </rPh>
    <rPh sb="46" eb="47">
      <t>エ</t>
    </rPh>
    <phoneticPr fontId="1"/>
  </si>
  <si>
    <t>神の支配圏内の全ての生命は祝福されます。穀物はより早く育ち、マスタードはより美味くなり、鴨はより肥え太り、そして全ての生物たちは交尾して子供を産みます。神の支配圏内にある土地の税収は、大幅に増加します。この呪附は、誰かがそれを解呪するか、術者が死ぬまで持続します。</t>
    <rPh sb="0" eb="1">
      <t>カミ</t>
    </rPh>
    <rPh sb="2" eb="5">
      <t>シハイケン</t>
    </rPh>
    <rPh sb="5" eb="6">
      <t>ナイ</t>
    </rPh>
    <rPh sb="7" eb="8">
      <t>スベ</t>
    </rPh>
    <rPh sb="10" eb="12">
      <t>セイメイ</t>
    </rPh>
    <rPh sb="13" eb="15">
      <t>シュクフク</t>
    </rPh>
    <rPh sb="20" eb="22">
      <t>コクモツ</t>
    </rPh>
    <rPh sb="25" eb="26">
      <t>ハヤ</t>
    </rPh>
    <rPh sb="27" eb="28">
      <t>ソダ</t>
    </rPh>
    <rPh sb="38" eb="40">
      <t>ウマ</t>
    </rPh>
    <rPh sb="44" eb="45">
      <t>カモ</t>
    </rPh>
    <rPh sb="48" eb="49">
      <t>コ</t>
    </rPh>
    <rPh sb="50" eb="51">
      <t>フト</t>
    </rPh>
    <rPh sb="56" eb="57">
      <t>スベ</t>
    </rPh>
    <rPh sb="59" eb="61">
      <t>セイブツ</t>
    </rPh>
    <rPh sb="64" eb="66">
      <t>コウビ</t>
    </rPh>
    <rPh sb="68" eb="70">
      <t>コドモ</t>
    </rPh>
    <rPh sb="71" eb="72">
      <t>ウ</t>
    </rPh>
    <rPh sb="76" eb="77">
      <t>カミ</t>
    </rPh>
    <rPh sb="78" eb="81">
      <t>シハイケン</t>
    </rPh>
    <rPh sb="81" eb="82">
      <t>ナイ</t>
    </rPh>
    <rPh sb="85" eb="87">
      <t>トチ</t>
    </rPh>
    <rPh sb="88" eb="90">
      <t>ゼイシュウ</t>
    </rPh>
    <rPh sb="92" eb="94">
      <t>オオハバ</t>
    </rPh>
    <rPh sb="95" eb="97">
      <t>ゾウカ</t>
    </rPh>
    <rPh sb="103" eb="104">
      <t>ジュ</t>
    </rPh>
    <rPh sb="104" eb="105">
      <t>フ</t>
    </rPh>
    <rPh sb="107" eb="108">
      <t>ダレ</t>
    </rPh>
    <rPh sb="113" eb="115">
      <t>カイジュ</t>
    </rPh>
    <rPh sb="119" eb="120">
      <t>ジュツ</t>
    </rPh>
    <rPh sb="120" eb="121">
      <t>シャ</t>
    </rPh>
    <rPh sb="122" eb="123">
      <t>シ</t>
    </rPh>
    <rPh sb="126" eb="128">
      <t>ジゾク</t>
    </rPh>
    <phoneticPr fontId="1"/>
  </si>
  <si>
    <t>この呪文は、少数の標的に深刻な脱水症状を引き起こします。脱水された標的は段々と疲労していき、やがては意識を失うかもしれません。脱水症状の持続時間は、標的の魔法抵抗力に依存します。アンデッドや人工物はこの呪文の影響を受けません。</t>
    <rPh sb="2" eb="4">
      <t>ジュモン</t>
    </rPh>
    <rPh sb="6" eb="8">
      <t>ショウスウ</t>
    </rPh>
    <rPh sb="9" eb="11">
      <t>ヒョウテキ</t>
    </rPh>
    <rPh sb="12" eb="14">
      <t>シンコク</t>
    </rPh>
    <rPh sb="15" eb="17">
      <t>ダッスイ</t>
    </rPh>
    <rPh sb="17" eb="19">
      <t>ショウジョウ</t>
    </rPh>
    <rPh sb="20" eb="21">
      <t>ヒ</t>
    </rPh>
    <rPh sb="22" eb="23">
      <t>オ</t>
    </rPh>
    <rPh sb="28" eb="30">
      <t>ダッスイ</t>
    </rPh>
    <rPh sb="33" eb="35">
      <t>ヒョウテキ</t>
    </rPh>
    <rPh sb="36" eb="38">
      <t>ダンダン</t>
    </rPh>
    <rPh sb="39" eb="41">
      <t>ヒロウ</t>
    </rPh>
    <rPh sb="50" eb="52">
      <t>イシキ</t>
    </rPh>
    <rPh sb="53" eb="54">
      <t>ウシナ</t>
    </rPh>
    <rPh sb="63" eb="65">
      <t>ダッスイ</t>
    </rPh>
    <rPh sb="65" eb="67">
      <t>ショウジョウ</t>
    </rPh>
    <rPh sb="68" eb="70">
      <t>ジゾク</t>
    </rPh>
    <rPh sb="70" eb="72">
      <t>ジカン</t>
    </rPh>
    <rPh sb="74" eb="76">
      <t>ヒョウテキ</t>
    </rPh>
    <rPh sb="77" eb="79">
      <t>マホウ</t>
    </rPh>
    <rPh sb="79" eb="81">
      <t>テイコウ</t>
    </rPh>
    <rPh sb="81" eb="82">
      <t>リョク</t>
    </rPh>
    <rPh sb="83" eb="85">
      <t>イゾン</t>
    </rPh>
    <rPh sb="95" eb="97">
      <t>ジンコウ</t>
    </rPh>
    <rPh sb="97" eb="98">
      <t>ブツ</t>
    </rPh>
    <rPh sb="101" eb="103">
      <t>ジュモン</t>
    </rPh>
    <rPh sb="104" eb="106">
      <t>エイキョウ</t>
    </rPh>
    <rPh sb="107" eb="108">
      <t>ウ</t>
    </rPh>
    <phoneticPr fontId="1"/>
  </si>
  <si>
    <t>術者は空間に裂け目を開き、それを通して鋼のように硬い拳で攻撃します。術者の筋力は、この呪文の攻撃力に加算されます。</t>
    <rPh sb="0" eb="1">
      <t>ジュツ</t>
    </rPh>
    <rPh sb="1" eb="2">
      <t>シャ</t>
    </rPh>
    <rPh sb="3" eb="5">
      <t>クウカン</t>
    </rPh>
    <rPh sb="6" eb="7">
      <t>サ</t>
    </rPh>
    <rPh sb="8" eb="9">
      <t>メ</t>
    </rPh>
    <rPh sb="10" eb="11">
      <t>ヒラ</t>
    </rPh>
    <rPh sb="16" eb="17">
      <t>トオ</t>
    </rPh>
    <rPh sb="19" eb="20">
      <t>ハガネ</t>
    </rPh>
    <rPh sb="24" eb="25">
      <t>カタ</t>
    </rPh>
    <rPh sb="26" eb="27">
      <t>コブシ</t>
    </rPh>
    <rPh sb="28" eb="30">
      <t>コウゲキ</t>
    </rPh>
    <rPh sb="34" eb="35">
      <t>ジュツ</t>
    </rPh>
    <rPh sb="35" eb="36">
      <t>シャ</t>
    </rPh>
    <rPh sb="37" eb="39">
      <t>キンリョク</t>
    </rPh>
    <rPh sb="43" eb="45">
      <t>ジュモン</t>
    </rPh>
    <rPh sb="46" eb="49">
      <t>コウゲキリョク</t>
    </rPh>
    <rPh sb="50" eb="52">
      <t>カサン</t>
    </rPh>
    <phoneticPr fontId="1"/>
  </si>
  <si>
    <t>術者は空間を不安定にし、戦場の異なる位置へと移動します。</t>
    <rPh sb="0" eb="1">
      <t>ジュツ</t>
    </rPh>
    <rPh sb="1" eb="2">
      <t>シャ</t>
    </rPh>
    <rPh sb="3" eb="5">
      <t>クウカン</t>
    </rPh>
    <rPh sb="6" eb="9">
      <t>フアンテイ</t>
    </rPh>
    <rPh sb="12" eb="14">
      <t>センジョウ</t>
    </rPh>
    <rPh sb="15" eb="16">
      <t>コト</t>
    </rPh>
    <rPh sb="18" eb="20">
      <t>イチ</t>
    </rPh>
    <rPh sb="22" eb="24">
      <t>イドウ</t>
    </rPh>
    <phoneticPr fontId="1"/>
  </si>
  <si>
    <t>この呪文を詠唱した魔術師は、Communion Slaveの呪文を詠唱した魔術師たちの魔力を利用することができます。呪文詠唱による疲労は、Communionの構成員全てに分配され、そしてCommunion Masterは、独りのときよりも強力な呪文を詠唱することができます。Communionに属している間、術者にのみ影響する全ての呪文は、Communion Slave全員にも影響を及ぼします。2名のSlaveを持つCommunionは、Master全員の魔力を1レベル高め、これは4名のSlaveなら2レベル、8名のSlaveなら3レベルというように増加していきます。</t>
    <rPh sb="2" eb="4">
      <t>ジュモン</t>
    </rPh>
    <rPh sb="5" eb="7">
      <t>エイショウ</t>
    </rPh>
    <rPh sb="9" eb="12">
      <t>マジュツシ</t>
    </rPh>
    <rPh sb="30" eb="32">
      <t>ジュモン</t>
    </rPh>
    <rPh sb="33" eb="35">
      <t>エイショウ</t>
    </rPh>
    <rPh sb="37" eb="40">
      <t>マジュツシ</t>
    </rPh>
    <rPh sb="43" eb="45">
      <t>マリョク</t>
    </rPh>
    <rPh sb="46" eb="48">
      <t>リヨウ</t>
    </rPh>
    <rPh sb="58" eb="60">
      <t>ジュモン</t>
    </rPh>
    <rPh sb="60" eb="62">
      <t>エイショウ</t>
    </rPh>
    <rPh sb="65" eb="67">
      <t>ヒロウ</t>
    </rPh>
    <rPh sb="79" eb="82">
      <t>コウセイイン</t>
    </rPh>
    <rPh sb="82" eb="83">
      <t>スベ</t>
    </rPh>
    <rPh sb="85" eb="87">
      <t>ブンパイ</t>
    </rPh>
    <rPh sb="111" eb="112">
      <t>ヒト</t>
    </rPh>
    <rPh sb="119" eb="121">
      <t>キョウリョク</t>
    </rPh>
    <rPh sb="122" eb="124">
      <t>ジュモン</t>
    </rPh>
    <rPh sb="125" eb="127">
      <t>エイショウ</t>
    </rPh>
    <rPh sb="147" eb="148">
      <t>ゾク</t>
    </rPh>
    <rPh sb="152" eb="153">
      <t>アイダ</t>
    </rPh>
    <rPh sb="154" eb="155">
      <t>ジュツ</t>
    </rPh>
    <rPh sb="155" eb="156">
      <t>シャ</t>
    </rPh>
    <rPh sb="159" eb="161">
      <t>エイキョウ</t>
    </rPh>
    <rPh sb="163" eb="164">
      <t>スベ</t>
    </rPh>
    <rPh sb="166" eb="168">
      <t>ジュモン</t>
    </rPh>
    <rPh sb="185" eb="187">
      <t>ゼンイン</t>
    </rPh>
    <rPh sb="189" eb="191">
      <t>エイキョウ</t>
    </rPh>
    <rPh sb="192" eb="193">
      <t>オヨ</t>
    </rPh>
    <rPh sb="199" eb="200">
      <t>メイ</t>
    </rPh>
    <rPh sb="207" eb="208">
      <t>モ</t>
    </rPh>
    <rPh sb="226" eb="228">
      <t>ゼンイン</t>
    </rPh>
    <rPh sb="229" eb="231">
      <t>マリョク</t>
    </rPh>
    <rPh sb="236" eb="237">
      <t>タカ</t>
    </rPh>
    <rPh sb="243" eb="244">
      <t>メイ</t>
    </rPh>
    <rPh sb="258" eb="259">
      <t>メイ</t>
    </rPh>
    <rPh sb="277" eb="279">
      <t>ゾウカ</t>
    </rPh>
    <phoneticPr fontId="1"/>
  </si>
  <si>
    <t>術者は自らの精神を開け放ち、他の魔術師たちが彼の魔力を導くことを可能とします。Communionの恩恵を受けようとする魔術師は、Communion Masterの呪文を詠唱するか、適当な魔法の品を携帯する必要があります。複数のCommunion Masterが存在する場合や、MasterがSlaveよりも有力である場合、Communion Slaveは危険に晒されることがあります。Communion Masterは、たとえ彼らが意識を失っていても、Communion Slaveから活力を吸い取り続けることができます。これは致命的な結果になり得ます。</t>
    <rPh sb="0" eb="1">
      <t>ジュツ</t>
    </rPh>
    <rPh sb="1" eb="2">
      <t>シャ</t>
    </rPh>
    <rPh sb="3" eb="4">
      <t>ミズカ</t>
    </rPh>
    <rPh sb="6" eb="8">
      <t>セイシン</t>
    </rPh>
    <rPh sb="9" eb="10">
      <t>ア</t>
    </rPh>
    <rPh sb="11" eb="12">
      <t>ハナ</t>
    </rPh>
    <rPh sb="14" eb="15">
      <t>ホカ</t>
    </rPh>
    <rPh sb="16" eb="19">
      <t>マジュツシ</t>
    </rPh>
    <rPh sb="22" eb="23">
      <t>カレ</t>
    </rPh>
    <rPh sb="24" eb="26">
      <t>マリョク</t>
    </rPh>
    <rPh sb="27" eb="28">
      <t>ミチビ</t>
    </rPh>
    <rPh sb="32" eb="34">
      <t>カノウ</t>
    </rPh>
    <rPh sb="49" eb="51">
      <t>オンケイ</t>
    </rPh>
    <rPh sb="52" eb="53">
      <t>ウ</t>
    </rPh>
    <rPh sb="59" eb="62">
      <t>マジュツシ</t>
    </rPh>
    <rPh sb="81" eb="83">
      <t>ジュモン</t>
    </rPh>
    <rPh sb="84" eb="86">
      <t>エイショウ</t>
    </rPh>
    <rPh sb="90" eb="92">
      <t>テキトウ</t>
    </rPh>
    <rPh sb="93" eb="95">
      <t>マホウ</t>
    </rPh>
    <rPh sb="96" eb="97">
      <t>シナ</t>
    </rPh>
    <rPh sb="98" eb="100">
      <t>ケイタイ</t>
    </rPh>
    <rPh sb="102" eb="104">
      <t>ヒツヨウ</t>
    </rPh>
    <rPh sb="110" eb="112">
      <t>フクスウ</t>
    </rPh>
    <rPh sb="130" eb="132">
      <t>ソンザイ</t>
    </rPh>
    <rPh sb="134" eb="136">
      <t>バアイ</t>
    </rPh>
    <rPh sb="153" eb="155">
      <t>ユウリョク</t>
    </rPh>
    <rPh sb="158" eb="160">
      <t>バアイ</t>
    </rPh>
    <rPh sb="177" eb="179">
      <t>キケン</t>
    </rPh>
    <rPh sb="180" eb="181">
      <t>サラ</t>
    </rPh>
    <rPh sb="213" eb="214">
      <t>カレ</t>
    </rPh>
    <rPh sb="216" eb="218">
      <t>イシキ</t>
    </rPh>
    <rPh sb="219" eb="220">
      <t>ウシナ</t>
    </rPh>
    <rPh sb="243" eb="245">
      <t>カツリョク</t>
    </rPh>
    <rPh sb="246" eb="247">
      <t>ス</t>
    </rPh>
    <rPh sb="248" eb="249">
      <t>ト</t>
    </rPh>
    <rPh sb="250" eb="251">
      <t>ツヅ</t>
    </rPh>
    <rPh sb="264" eb="267">
      <t>チメイテキ</t>
    </rPh>
    <rPh sb="268" eb="270">
      <t>ケッカ</t>
    </rPh>
    <rPh sb="273" eb="274">
      <t>エ</t>
    </rPh>
    <phoneticPr fontId="1"/>
  </si>
  <si>
    <t>Horror Markは、Horrorのみが知覚できる星の信号です。強大なる星の生物であるHorrorは、まず印を付けられたものたちを攻撃します。この呪文は、Horrorが召喚されたときに、彼らを誘導して災いを避けるための唯一の手段です。</t>
    <rPh sb="22" eb="24">
      <t>チカク</t>
    </rPh>
    <rPh sb="27" eb="28">
      <t>ホシ</t>
    </rPh>
    <rPh sb="29" eb="31">
      <t>シンゴウ</t>
    </rPh>
    <rPh sb="34" eb="36">
      <t>キョウダイ</t>
    </rPh>
    <rPh sb="38" eb="39">
      <t>ホシ</t>
    </rPh>
    <rPh sb="40" eb="42">
      <t>セイブツ</t>
    </rPh>
    <rPh sb="55" eb="56">
      <t>シルシ</t>
    </rPh>
    <rPh sb="57" eb="58">
      <t>ツ</t>
    </rPh>
    <rPh sb="67" eb="69">
      <t>コウゲキ</t>
    </rPh>
    <rPh sb="75" eb="77">
      <t>ジュモン</t>
    </rPh>
    <rPh sb="86" eb="88">
      <t>ショウカン</t>
    </rPh>
    <rPh sb="95" eb="96">
      <t>カレ</t>
    </rPh>
    <rPh sb="98" eb="100">
      <t>ユウドウ</t>
    </rPh>
    <rPh sb="102" eb="103">
      <t>ワザワ</t>
    </rPh>
    <rPh sb="105" eb="106">
      <t>サ</t>
    </rPh>
    <rPh sb="111" eb="113">
      <t>ユイイツ</t>
    </rPh>
    <rPh sb="114" eb="116">
      <t>シュダン</t>
    </rPh>
    <phoneticPr fontId="1"/>
  </si>
  <si>
    <t>魔術師は、アンデッドを維持している魔法を解くことにより、彼らを滅ぼします。この呪文は、小範囲に居る全てのアンデッドに影響を及ぼします。魔法抵抗力も防具も、この呪文から身を守るのには役立ちません。</t>
    <rPh sb="0" eb="3">
      <t>マジュツシ</t>
    </rPh>
    <rPh sb="11" eb="13">
      <t>イジ</t>
    </rPh>
    <rPh sb="17" eb="19">
      <t>マホウ</t>
    </rPh>
    <rPh sb="20" eb="21">
      <t>ト</t>
    </rPh>
    <rPh sb="28" eb="29">
      <t>カレ</t>
    </rPh>
    <rPh sb="31" eb="32">
      <t>ホロ</t>
    </rPh>
    <rPh sb="39" eb="41">
      <t>ジュモン</t>
    </rPh>
    <rPh sb="43" eb="46">
      <t>ショウハンイ</t>
    </rPh>
    <rPh sb="47" eb="48">
      <t>イ</t>
    </rPh>
    <rPh sb="49" eb="50">
      <t>スベ</t>
    </rPh>
    <rPh sb="58" eb="60">
      <t>エイキョウ</t>
    </rPh>
    <rPh sb="61" eb="62">
      <t>オヨ</t>
    </rPh>
    <rPh sb="67" eb="69">
      <t>マホウ</t>
    </rPh>
    <rPh sb="69" eb="71">
      <t>テイコウ</t>
    </rPh>
    <rPh sb="71" eb="72">
      <t>リョク</t>
    </rPh>
    <rPh sb="73" eb="75">
      <t>ボウグ</t>
    </rPh>
    <rPh sb="79" eb="81">
      <t>ジュモン</t>
    </rPh>
    <rPh sb="83" eb="84">
      <t>ミ</t>
    </rPh>
    <rPh sb="85" eb="86">
      <t>マモ</t>
    </rPh>
    <rPh sb="90" eb="92">
      <t>ヤクダ</t>
    </rPh>
    <phoneticPr fontId="1"/>
  </si>
  <si>
    <t>この呪文は、犠牲者を驚異的な速さで老化させ、弱らせ、死に至らしめます。高い魔法抵抗力を持ち、長い余命を持つ犠牲者は、この呪文の影響を生き残るかもしれません。</t>
    <rPh sb="2" eb="4">
      <t>ジュモン</t>
    </rPh>
    <rPh sb="6" eb="9">
      <t>ギセイシャ</t>
    </rPh>
    <rPh sb="10" eb="13">
      <t>キョウイテキ</t>
    </rPh>
    <rPh sb="14" eb="15">
      <t>ハヤ</t>
    </rPh>
    <rPh sb="17" eb="19">
      <t>ロウカ</t>
    </rPh>
    <rPh sb="22" eb="23">
      <t>ヨワ</t>
    </rPh>
    <rPh sb="26" eb="27">
      <t>シ</t>
    </rPh>
    <rPh sb="28" eb="29">
      <t>イタ</t>
    </rPh>
    <rPh sb="35" eb="36">
      <t>タカ</t>
    </rPh>
    <rPh sb="37" eb="39">
      <t>マホウ</t>
    </rPh>
    <rPh sb="39" eb="41">
      <t>テイコウ</t>
    </rPh>
    <rPh sb="41" eb="42">
      <t>リョク</t>
    </rPh>
    <rPh sb="43" eb="44">
      <t>モ</t>
    </rPh>
    <rPh sb="46" eb="47">
      <t>ナガ</t>
    </rPh>
    <rPh sb="48" eb="50">
      <t>ヨメイ</t>
    </rPh>
    <rPh sb="51" eb="52">
      <t>モ</t>
    </rPh>
    <rPh sb="53" eb="56">
      <t>ギセイシャ</t>
    </rPh>
    <rPh sb="60" eb="62">
      <t>ジュモン</t>
    </rPh>
    <rPh sb="63" eb="65">
      <t>エイキョウ</t>
    </rPh>
    <rPh sb="66" eb="67">
      <t>イ</t>
    </rPh>
    <rPh sb="68" eb="69">
      <t>ノコ</t>
    </rPh>
    <phoneticPr fontId="1"/>
  </si>
  <si>
    <t>この呪文は、標的を恐怖で満たします。</t>
    <rPh sb="2" eb="4">
      <t>ジュモン</t>
    </rPh>
    <rPh sb="6" eb="8">
      <t>ヒョウテキ</t>
    </rPh>
    <rPh sb="9" eb="11">
      <t>キョウフ</t>
    </rPh>
    <rPh sb="12" eb="13">
      <t>ミ</t>
    </rPh>
    <phoneticPr fontId="1"/>
  </si>
  <si>
    <t>術者は、敵の意識に映像と香りを投影しようと試みます。上手くいけば、敵は短時間、注意を逸らされ、その間に誰かがその敵を叩き伏せることができるでしょう。</t>
    <rPh sb="0" eb="1">
      <t>ジュツ</t>
    </rPh>
    <rPh sb="1" eb="2">
      <t>シャ</t>
    </rPh>
    <rPh sb="4" eb="5">
      <t>テキ</t>
    </rPh>
    <rPh sb="6" eb="8">
      <t>イシキ</t>
    </rPh>
    <rPh sb="9" eb="11">
      <t>エイゾウ</t>
    </rPh>
    <rPh sb="12" eb="13">
      <t>カオ</t>
    </rPh>
    <rPh sb="15" eb="17">
      <t>トウエイ</t>
    </rPh>
    <rPh sb="21" eb="22">
      <t>ココロ</t>
    </rPh>
    <rPh sb="26" eb="28">
      <t>ウマ</t>
    </rPh>
    <rPh sb="33" eb="34">
      <t>テキ</t>
    </rPh>
    <rPh sb="35" eb="38">
      <t>タンジカン</t>
    </rPh>
    <rPh sb="39" eb="41">
      <t>チュウイ</t>
    </rPh>
    <rPh sb="42" eb="43">
      <t>ソ</t>
    </rPh>
    <rPh sb="49" eb="50">
      <t>アイダ</t>
    </rPh>
    <rPh sb="51" eb="52">
      <t>ダレ</t>
    </rPh>
    <rPh sb="56" eb="57">
      <t>テキ</t>
    </rPh>
    <rPh sb="58" eb="59">
      <t>タタ</t>
    </rPh>
    <rPh sb="60" eb="61">
      <t>フ</t>
    </rPh>
    <phoneticPr fontId="1"/>
  </si>
  <si>
    <t>術者は、数名の標的に終わりなき恐ろしい熱病を降りかからせます。犠牲者たちは、戦闘中に大きな影響を受けることはありませんが、彼らの傷は決して癒えず、そして彼らは数年のうちに徐々に死に至ります。</t>
    <rPh sb="0" eb="1">
      <t>ジュツ</t>
    </rPh>
    <rPh sb="1" eb="2">
      <t>シャ</t>
    </rPh>
    <rPh sb="4" eb="6">
      <t>スウメイ</t>
    </rPh>
    <rPh sb="7" eb="9">
      <t>ヒョウテキ</t>
    </rPh>
    <rPh sb="10" eb="11">
      <t>オ</t>
    </rPh>
    <rPh sb="15" eb="16">
      <t>オソ</t>
    </rPh>
    <rPh sb="19" eb="21">
      <t>ネツビョウ</t>
    </rPh>
    <rPh sb="22" eb="23">
      <t>フ</t>
    </rPh>
    <rPh sb="31" eb="34">
      <t>ギセイシャ</t>
    </rPh>
    <rPh sb="38" eb="41">
      <t>セントウチュウ</t>
    </rPh>
    <rPh sb="42" eb="43">
      <t>オオ</t>
    </rPh>
    <rPh sb="45" eb="47">
      <t>エイキョウ</t>
    </rPh>
    <rPh sb="48" eb="49">
      <t>ウ</t>
    </rPh>
    <rPh sb="61" eb="62">
      <t>カレ</t>
    </rPh>
    <rPh sb="64" eb="65">
      <t>キズ</t>
    </rPh>
    <rPh sb="66" eb="67">
      <t>ケッ</t>
    </rPh>
    <rPh sb="69" eb="70">
      <t>イ</t>
    </rPh>
    <rPh sb="76" eb="77">
      <t>カレ</t>
    </rPh>
    <rPh sb="79" eb="81">
      <t>スウネン</t>
    </rPh>
    <rPh sb="85" eb="87">
      <t>ジョジョ</t>
    </rPh>
    <rPh sb="88" eb="89">
      <t>シ</t>
    </rPh>
    <rPh sb="90" eb="91">
      <t>イタ</t>
    </rPh>
    <phoneticPr fontId="1"/>
  </si>
  <si>
    <t>魔術師は、標的に不幸の呪いをかけます。この呪文は長い射程を持ち、また意図した標的に必ず命中します。呪いを防ぐ手段はなく、そして解呪することもできません。</t>
    <rPh sb="0" eb="3">
      <t>マジュツシ</t>
    </rPh>
    <rPh sb="5" eb="7">
      <t>ヒョウテキ</t>
    </rPh>
    <rPh sb="8" eb="10">
      <t>フコウ</t>
    </rPh>
    <rPh sb="11" eb="12">
      <t>ノロ</t>
    </rPh>
    <rPh sb="21" eb="23">
      <t>ジュモン</t>
    </rPh>
    <rPh sb="24" eb="25">
      <t>ナガ</t>
    </rPh>
    <rPh sb="26" eb="28">
      <t>シャテイ</t>
    </rPh>
    <rPh sb="29" eb="30">
      <t>モ</t>
    </rPh>
    <rPh sb="34" eb="36">
      <t>イト</t>
    </rPh>
    <rPh sb="38" eb="40">
      <t>ヒョウテキ</t>
    </rPh>
    <rPh sb="41" eb="42">
      <t>カナラ</t>
    </rPh>
    <rPh sb="43" eb="45">
      <t>メイチュウ</t>
    </rPh>
    <rPh sb="49" eb="50">
      <t>ノロ</t>
    </rPh>
    <rPh sb="52" eb="53">
      <t>フセ</t>
    </rPh>
    <rPh sb="54" eb="56">
      <t>シュダン</t>
    </rPh>
    <rPh sb="63" eb="65">
      <t>カイジュ</t>
    </rPh>
    <phoneticPr fontId="1"/>
  </si>
  <si>
    <t>炎の枷が、この呪文の犠牲者を捕らえます。犠牲者が脱出を試みると、枷は極めて熱くなります。そうでなければ、熱は耐えられる程度に留まります。熱に抗って脱出するためには、高い士気が必要とされます。脱出の試みは、弱い人間を容易く殺すでしょう。</t>
    <rPh sb="0" eb="1">
      <t>ホノオ</t>
    </rPh>
    <rPh sb="2" eb="3">
      <t>カセ</t>
    </rPh>
    <rPh sb="7" eb="9">
      <t>ジュモン</t>
    </rPh>
    <rPh sb="10" eb="13">
      <t>ギセイシャ</t>
    </rPh>
    <rPh sb="14" eb="15">
      <t>ト</t>
    </rPh>
    <rPh sb="20" eb="23">
      <t>ギセイシャ</t>
    </rPh>
    <rPh sb="24" eb="26">
      <t>ダッシュツ</t>
    </rPh>
    <rPh sb="27" eb="28">
      <t>ココロ</t>
    </rPh>
    <rPh sb="32" eb="33">
      <t>カセ</t>
    </rPh>
    <rPh sb="34" eb="35">
      <t>キワ</t>
    </rPh>
    <rPh sb="37" eb="38">
      <t>アツ</t>
    </rPh>
    <rPh sb="52" eb="53">
      <t>ネツ</t>
    </rPh>
    <rPh sb="54" eb="55">
      <t>タ</t>
    </rPh>
    <rPh sb="59" eb="61">
      <t>テイド</t>
    </rPh>
    <rPh sb="62" eb="63">
      <t>トド</t>
    </rPh>
    <rPh sb="68" eb="69">
      <t>ネツ</t>
    </rPh>
    <rPh sb="70" eb="71">
      <t>アラガ</t>
    </rPh>
    <rPh sb="73" eb="75">
      <t>ダッシュツ</t>
    </rPh>
    <rPh sb="82" eb="83">
      <t>タカ</t>
    </rPh>
    <rPh sb="84" eb="86">
      <t>シキ</t>
    </rPh>
    <rPh sb="87" eb="89">
      <t>ヒツヨウ</t>
    </rPh>
    <rPh sb="95" eb="97">
      <t>ダッシュツ</t>
    </rPh>
    <rPh sb="98" eb="99">
      <t>ココロ</t>
    </rPh>
    <rPh sb="102" eb="103">
      <t>ヨワ</t>
    </rPh>
    <rPh sb="104" eb="106">
      <t>ニンゲン</t>
    </rPh>
    <rPh sb="107" eb="109">
      <t>タヤス</t>
    </rPh>
    <rPh sb="110" eb="111">
      <t>コロ</t>
    </rPh>
    <phoneticPr fontId="1"/>
  </si>
  <si>
    <t>この呪文の犠牲者は、呼吸を奪われます。呼吸を取り戻すには相当な努力を要し、これは犠牲者を疲弊させます。</t>
    <rPh sb="2" eb="4">
      <t>ジュモン</t>
    </rPh>
    <rPh sb="5" eb="8">
      <t>ギセイシャ</t>
    </rPh>
    <rPh sb="10" eb="12">
      <t>コキュウ</t>
    </rPh>
    <rPh sb="13" eb="14">
      <t>ウバ</t>
    </rPh>
    <rPh sb="19" eb="21">
      <t>コキュウ</t>
    </rPh>
    <rPh sb="22" eb="23">
      <t>ト</t>
    </rPh>
    <rPh sb="24" eb="25">
      <t>モド</t>
    </rPh>
    <rPh sb="28" eb="30">
      <t>ソウトウ</t>
    </rPh>
    <rPh sb="31" eb="33">
      <t>ドリョク</t>
    </rPh>
    <rPh sb="34" eb="35">
      <t>ヨウ</t>
    </rPh>
    <rPh sb="40" eb="43">
      <t>ギセイシャ</t>
    </rPh>
    <rPh sb="44" eb="46">
      <t>ヒヘイ</t>
    </rPh>
    <phoneticPr fontId="1"/>
  </si>
  <si>
    <t>魔術師は水溜まりに魔法をかけ、遠方の州の映像を映し出させます。より多くの宝石をScrying Poolに費やすほど、持続期間も長くなります。占術によって得られる情報は、通常の斥候が提供できるものよりも格段に正確です。</t>
    <rPh sb="0" eb="3">
      <t>マジュツシ</t>
    </rPh>
    <rPh sb="4" eb="6">
      <t>ミズタ</t>
    </rPh>
    <rPh sb="9" eb="11">
      <t>マホウ</t>
    </rPh>
    <rPh sb="15" eb="17">
      <t>エンポウ</t>
    </rPh>
    <rPh sb="18" eb="19">
      <t>シュウ</t>
    </rPh>
    <rPh sb="20" eb="22">
      <t>エイゾウ</t>
    </rPh>
    <rPh sb="23" eb="24">
      <t>ウツ</t>
    </rPh>
    <rPh sb="25" eb="26">
      <t>ダ</t>
    </rPh>
    <rPh sb="33" eb="34">
      <t>オオ</t>
    </rPh>
    <rPh sb="36" eb="38">
      <t>ホウセキ</t>
    </rPh>
    <rPh sb="52" eb="53">
      <t>ツイ</t>
    </rPh>
    <rPh sb="58" eb="60">
      <t>ジゾク</t>
    </rPh>
    <rPh sb="60" eb="62">
      <t>キカン</t>
    </rPh>
    <rPh sb="63" eb="64">
      <t>ナガ</t>
    </rPh>
    <rPh sb="70" eb="72">
      <t>センジュツ</t>
    </rPh>
    <rPh sb="76" eb="77">
      <t>エ</t>
    </rPh>
    <rPh sb="80" eb="82">
      <t>ジョウホウ</t>
    </rPh>
    <rPh sb="84" eb="86">
      <t>ツウジョウ</t>
    </rPh>
    <rPh sb="87" eb="89">
      <t>セッコウ</t>
    </rPh>
    <rPh sb="90" eb="92">
      <t>テイキョウ</t>
    </rPh>
    <rPh sb="100" eb="102">
      <t>カクダン</t>
    </rPh>
    <rPh sb="103" eb="105">
      <t>セイカク</t>
    </rPh>
    <phoneticPr fontId="1"/>
  </si>
  <si>
    <t>術者は、空間に彼自身を吸い込む裂け目を作り、本拠地の要塞へと運び去られます。これは非常に手早く、しかし危険な瞬間移動の手段です。不運な術者は時の中で迷い、後に帰還するかもしれませんが、完全には、あるいは全くもって正気ではないでしょう。この呪文は、異次元に居る場合や、本拠地の要塞が敵に占領されている場合は機能しません。</t>
    <rPh sb="0" eb="1">
      <t>ジュツ</t>
    </rPh>
    <rPh sb="1" eb="2">
      <t>シャ</t>
    </rPh>
    <rPh sb="4" eb="6">
      <t>クウカン</t>
    </rPh>
    <rPh sb="7" eb="10">
      <t>カレジシン</t>
    </rPh>
    <rPh sb="11" eb="12">
      <t>ス</t>
    </rPh>
    <rPh sb="13" eb="14">
      <t>コ</t>
    </rPh>
    <rPh sb="15" eb="16">
      <t>サ</t>
    </rPh>
    <rPh sb="17" eb="18">
      <t>メ</t>
    </rPh>
    <rPh sb="19" eb="20">
      <t>ツク</t>
    </rPh>
    <rPh sb="22" eb="25">
      <t>ホンキョチ</t>
    </rPh>
    <rPh sb="26" eb="28">
      <t>ヨウサイ</t>
    </rPh>
    <rPh sb="30" eb="31">
      <t>ハコ</t>
    </rPh>
    <rPh sb="32" eb="33">
      <t>サ</t>
    </rPh>
    <rPh sb="41" eb="43">
      <t>ヒジョウ</t>
    </rPh>
    <rPh sb="44" eb="46">
      <t>テバヤ</t>
    </rPh>
    <rPh sb="51" eb="53">
      <t>キケン</t>
    </rPh>
    <rPh sb="54" eb="56">
      <t>シュンカン</t>
    </rPh>
    <rPh sb="56" eb="58">
      <t>イドウ</t>
    </rPh>
    <rPh sb="59" eb="61">
      <t>シュダン</t>
    </rPh>
    <rPh sb="64" eb="66">
      <t>フウン</t>
    </rPh>
    <rPh sb="67" eb="68">
      <t>ジュツ</t>
    </rPh>
    <rPh sb="68" eb="69">
      <t>シャ</t>
    </rPh>
    <rPh sb="70" eb="71">
      <t>トキ</t>
    </rPh>
    <rPh sb="72" eb="73">
      <t>ナカ</t>
    </rPh>
    <rPh sb="74" eb="75">
      <t>マヨ</t>
    </rPh>
    <rPh sb="77" eb="78">
      <t>ノチ</t>
    </rPh>
    <rPh sb="79" eb="81">
      <t>キカン</t>
    </rPh>
    <rPh sb="92" eb="94">
      <t>カンゼン</t>
    </rPh>
    <rPh sb="101" eb="102">
      <t>マッタ</t>
    </rPh>
    <rPh sb="106" eb="108">
      <t>ショウキ</t>
    </rPh>
    <rPh sb="119" eb="121">
      <t>ジュモン</t>
    </rPh>
    <rPh sb="123" eb="126">
      <t>イジゲン</t>
    </rPh>
    <rPh sb="127" eb="128">
      <t>イ</t>
    </rPh>
    <rPh sb="129" eb="131">
      <t>バアイ</t>
    </rPh>
    <rPh sb="133" eb="136">
      <t>ホンキョチ</t>
    </rPh>
    <rPh sb="137" eb="139">
      <t>ヨウサイ</t>
    </rPh>
    <rPh sb="140" eb="141">
      <t>テキ</t>
    </rPh>
    <rPh sb="142" eb="144">
      <t>センリョウ</t>
    </rPh>
    <rPh sb="149" eb="151">
      <t>バアイ</t>
    </rPh>
    <rPh sb="152" eb="154">
      <t>キノウ</t>
    </rPh>
    <phoneticPr fontId="1"/>
  </si>
  <si>
    <t>術者は標的の精神に過負荷を掛けようと試みます。成功すれば、標的は精神を傷付けられることによって、圧倒的な苦痛を経験します。この呪文は非常に正確で、常に意図した標的に命中します。</t>
    <rPh sb="0" eb="1">
      <t>ジュツ</t>
    </rPh>
    <rPh sb="1" eb="2">
      <t>シャ</t>
    </rPh>
    <rPh sb="3" eb="5">
      <t>ヒョウテキ</t>
    </rPh>
    <rPh sb="6" eb="8">
      <t>セイシン</t>
    </rPh>
    <rPh sb="9" eb="12">
      <t>カフカ</t>
    </rPh>
    <rPh sb="13" eb="14">
      <t>カ</t>
    </rPh>
    <rPh sb="18" eb="19">
      <t>ココロ</t>
    </rPh>
    <rPh sb="23" eb="25">
      <t>セイコウ</t>
    </rPh>
    <rPh sb="29" eb="31">
      <t>ヒョウテキ</t>
    </rPh>
    <rPh sb="32" eb="34">
      <t>セイシン</t>
    </rPh>
    <rPh sb="35" eb="37">
      <t>キズツ</t>
    </rPh>
    <rPh sb="48" eb="51">
      <t>アットウテキ</t>
    </rPh>
    <rPh sb="52" eb="54">
      <t>クツウ</t>
    </rPh>
    <rPh sb="55" eb="57">
      <t>ケイケン</t>
    </rPh>
    <rPh sb="63" eb="65">
      <t>ジュモン</t>
    </rPh>
    <rPh sb="66" eb="68">
      <t>ヒジョウ</t>
    </rPh>
    <rPh sb="69" eb="71">
      <t>セイカク</t>
    </rPh>
    <rPh sb="73" eb="74">
      <t>ツネ</t>
    </rPh>
    <rPh sb="75" eb="77">
      <t>イト</t>
    </rPh>
    <rPh sb="79" eb="81">
      <t>ヒョウテキ</t>
    </rPh>
    <rPh sb="82" eb="84">
      <t>メイチュウ</t>
    </rPh>
    <phoneticPr fontId="1"/>
  </si>
  <si>
    <t>標的は、この魔法により不自然な疲労感に襲われます。</t>
    <rPh sb="0" eb="2">
      <t>ヒョウテキ</t>
    </rPh>
    <rPh sb="6" eb="8">
      <t>マホウ</t>
    </rPh>
    <rPh sb="11" eb="14">
      <t>フシゼン</t>
    </rPh>
    <rPh sb="15" eb="18">
      <t>ヒロウカン</t>
    </rPh>
    <rPh sb="19" eb="20">
      <t>オソ</t>
    </rPh>
    <phoneticPr fontId="1"/>
  </si>
  <si>
    <t>この呪文は、対象の心を猛烈な怒りで満たします。狂乱したものは、近くに居るものは味方でさえも攻撃します。</t>
    <rPh sb="2" eb="4">
      <t>ジュモン</t>
    </rPh>
    <rPh sb="6" eb="8">
      <t>タイショウ</t>
    </rPh>
    <rPh sb="9" eb="10">
      <t>ココロ</t>
    </rPh>
    <rPh sb="11" eb="13">
      <t>モウレツ</t>
    </rPh>
    <rPh sb="14" eb="15">
      <t>イカ</t>
    </rPh>
    <rPh sb="17" eb="18">
      <t>ミ</t>
    </rPh>
    <rPh sb="23" eb="25">
      <t>キョウラン</t>
    </rPh>
    <rPh sb="31" eb="32">
      <t>チカ</t>
    </rPh>
    <rPh sb="34" eb="35">
      <t>イ</t>
    </rPh>
    <rPh sb="39" eb="41">
      <t>ミカタ</t>
    </rPh>
    <rPh sb="45" eb="47">
      <t>コウゲキ</t>
    </rPh>
    <phoneticPr fontId="1"/>
  </si>
  <si>
    <t>術者は、遠方の州から持ってきた土の山に油を零し、それに火を付けます。明滅する炎は、その州の火の力を持つ隠された土地を全て明かします。</t>
    <rPh sb="0" eb="1">
      <t>ジュツ</t>
    </rPh>
    <rPh sb="1" eb="2">
      <t>シャ</t>
    </rPh>
    <rPh sb="4" eb="6">
      <t>エンポウ</t>
    </rPh>
    <rPh sb="7" eb="8">
      <t>シュウ</t>
    </rPh>
    <rPh sb="10" eb="11">
      <t>モ</t>
    </rPh>
    <rPh sb="15" eb="16">
      <t>ツチ</t>
    </rPh>
    <rPh sb="17" eb="18">
      <t>ヤマ</t>
    </rPh>
    <rPh sb="19" eb="20">
      <t>アブラ</t>
    </rPh>
    <rPh sb="21" eb="22">
      <t>コボ</t>
    </rPh>
    <rPh sb="27" eb="28">
      <t>ヒ</t>
    </rPh>
    <rPh sb="29" eb="30">
      <t>ツ</t>
    </rPh>
    <rPh sb="34" eb="36">
      <t>メイメツ</t>
    </rPh>
    <rPh sb="38" eb="39">
      <t>ホノオ</t>
    </rPh>
    <rPh sb="43" eb="44">
      <t>シュウ</t>
    </rPh>
    <rPh sb="45" eb="46">
      <t>ヒ</t>
    </rPh>
    <rPh sb="47" eb="48">
      <t>チカラ</t>
    </rPh>
    <rPh sb="49" eb="50">
      <t>モ</t>
    </rPh>
    <rPh sb="51" eb="52">
      <t>カク</t>
    </rPh>
    <rPh sb="55" eb="57">
      <t>トチ</t>
    </rPh>
    <rPh sb="58" eb="59">
      <t>スベ</t>
    </rPh>
    <rPh sb="60" eb="61">
      <t>ア</t>
    </rPh>
    <phoneticPr fontId="1"/>
  </si>
  <si>
    <t>少数の標的の肺は、水で満たされます。水中で呼吸できない標的は、深刻な被害を被ります。</t>
    <rPh sb="0" eb="2">
      <t>ショウスウ</t>
    </rPh>
    <rPh sb="3" eb="5">
      <t>ヒョウテキ</t>
    </rPh>
    <rPh sb="6" eb="7">
      <t>ハイ</t>
    </rPh>
    <rPh sb="9" eb="10">
      <t>ミズ</t>
    </rPh>
    <rPh sb="11" eb="12">
      <t>ミ</t>
    </rPh>
    <rPh sb="18" eb="20">
      <t>スイチュウ</t>
    </rPh>
    <rPh sb="21" eb="23">
      <t>コキュウ</t>
    </rPh>
    <rPh sb="27" eb="29">
      <t>ヒョウテキ</t>
    </rPh>
    <rPh sb="31" eb="33">
      <t>シンコク</t>
    </rPh>
    <rPh sb="34" eb="36">
      <t>ヒガイ</t>
    </rPh>
    <rPh sb="37" eb="38">
      <t>コウム</t>
    </rPh>
    <phoneticPr fontId="1"/>
  </si>
  <si>
    <t>術者は一部の兵士の精神を強化します。彼らの魔法への抵抗力は、戦闘が終わるまで向上します。この呪文は、意思なきものにかけてやることはできません。</t>
    <rPh sb="0" eb="1">
      <t>ジュツ</t>
    </rPh>
    <rPh sb="1" eb="2">
      <t>シャ</t>
    </rPh>
    <rPh sb="3" eb="5">
      <t>イチブ</t>
    </rPh>
    <rPh sb="6" eb="8">
      <t>ヘイシ</t>
    </rPh>
    <rPh sb="9" eb="11">
      <t>セイシン</t>
    </rPh>
    <rPh sb="12" eb="14">
      <t>キョウカ</t>
    </rPh>
    <rPh sb="18" eb="19">
      <t>カレ</t>
    </rPh>
    <rPh sb="21" eb="23">
      <t>マホウ</t>
    </rPh>
    <rPh sb="25" eb="28">
      <t>テイコウリョク</t>
    </rPh>
    <rPh sb="30" eb="32">
      <t>セントウ</t>
    </rPh>
    <rPh sb="33" eb="34">
      <t>オ</t>
    </rPh>
    <rPh sb="38" eb="40">
      <t>コウジョウ</t>
    </rPh>
    <rPh sb="46" eb="48">
      <t>ジュモン</t>
    </rPh>
    <rPh sb="50" eb="52">
      <t>イシ</t>
    </rPh>
    <phoneticPr fontId="1"/>
  </si>
  <si>
    <t>魔術師は魔法の裂け目を開き、それを通して遠方の州を観察できるようにします。この裂け目は暫く経つと閉じますが、詠唱の際に追加の魔法の宝石を費やすことで期間を延長できます。魔術師は、この儀式を詠唱するたびに、一つの州を占うことができます。この呪文によって得られる情報は、通常の斥候が提供できるものよりも格段に正確です。</t>
    <rPh sb="4" eb="6">
      <t>マホウ</t>
    </rPh>
    <rPh sb="7" eb="8">
      <t>サ</t>
    </rPh>
    <rPh sb="9" eb="10">
      <t>メ</t>
    </rPh>
    <rPh sb="11" eb="12">
      <t>ヒラ</t>
    </rPh>
    <rPh sb="17" eb="18">
      <t>トオ</t>
    </rPh>
    <rPh sb="25" eb="27">
      <t>カンサツ</t>
    </rPh>
    <rPh sb="39" eb="40">
      <t>サ</t>
    </rPh>
    <rPh sb="41" eb="42">
      <t>メ</t>
    </rPh>
    <rPh sb="43" eb="44">
      <t>シバラ</t>
    </rPh>
    <rPh sb="45" eb="46">
      <t>タ</t>
    </rPh>
    <rPh sb="48" eb="49">
      <t>ト</t>
    </rPh>
    <rPh sb="54" eb="56">
      <t>エイショウ</t>
    </rPh>
    <rPh sb="57" eb="58">
      <t>サイ</t>
    </rPh>
    <rPh sb="59" eb="61">
      <t>ツイカ</t>
    </rPh>
    <rPh sb="62" eb="64">
      <t>マホウ</t>
    </rPh>
    <rPh sb="65" eb="67">
      <t>ホウセキ</t>
    </rPh>
    <rPh sb="68" eb="69">
      <t>ツイ</t>
    </rPh>
    <rPh sb="74" eb="76">
      <t>キカン</t>
    </rPh>
    <rPh sb="77" eb="79">
      <t>エンチョウ</t>
    </rPh>
    <rPh sb="84" eb="87">
      <t>マジュツシ</t>
    </rPh>
    <rPh sb="91" eb="93">
      <t>ギシキ</t>
    </rPh>
    <rPh sb="94" eb="96">
      <t>エイショウ</t>
    </rPh>
    <rPh sb="102" eb="103">
      <t>ヒト</t>
    </rPh>
    <rPh sb="105" eb="106">
      <t>シュウ</t>
    </rPh>
    <rPh sb="107" eb="108">
      <t>ウラナ</t>
    </rPh>
    <rPh sb="119" eb="121">
      <t>ジュモン</t>
    </rPh>
    <phoneticPr fontId="1"/>
  </si>
  <si>
    <t>この呪文により、魔術師は自らを世界のほぼどの州にでも輸送することができます。本当に遠く離れた地だけが、この儀式の射程外となります。</t>
    <rPh sb="2" eb="4">
      <t>ジュモン</t>
    </rPh>
    <rPh sb="8" eb="11">
      <t>マジュツシ</t>
    </rPh>
    <rPh sb="12" eb="13">
      <t>ミズカ</t>
    </rPh>
    <rPh sb="15" eb="17">
      <t>セカイ</t>
    </rPh>
    <rPh sb="22" eb="23">
      <t>シュウ</t>
    </rPh>
    <rPh sb="26" eb="28">
      <t>ユソウ</t>
    </rPh>
    <rPh sb="38" eb="40">
      <t>ホントウ</t>
    </rPh>
    <rPh sb="41" eb="42">
      <t>トオ</t>
    </rPh>
    <rPh sb="43" eb="44">
      <t>ハナ</t>
    </rPh>
    <rPh sb="46" eb="47">
      <t>チ</t>
    </rPh>
    <rPh sb="53" eb="55">
      <t>ギシキ</t>
    </rPh>
    <rPh sb="56" eb="58">
      <t>シャテイ</t>
    </rPh>
    <rPh sb="58" eb="59">
      <t>ガイ</t>
    </rPh>
    <phoneticPr fontId="1"/>
  </si>
  <si>
    <t>術者は屠殺されたばかりの動物たちの腹を開き、その肝臓を観察します。肝臓の状態は、離れたところにある緑の力を持つ場所を明かします。</t>
    <rPh sb="0" eb="1">
      <t>ジュツ</t>
    </rPh>
    <rPh sb="1" eb="2">
      <t>シャ</t>
    </rPh>
    <rPh sb="3" eb="4">
      <t>ト</t>
    </rPh>
    <rPh sb="4" eb="5">
      <t>サツ</t>
    </rPh>
    <rPh sb="12" eb="14">
      <t>ドウブツ</t>
    </rPh>
    <rPh sb="17" eb="18">
      <t>ハラ</t>
    </rPh>
    <rPh sb="19" eb="20">
      <t>ヒラ</t>
    </rPh>
    <rPh sb="24" eb="26">
      <t>カンゾウ</t>
    </rPh>
    <rPh sb="27" eb="29">
      <t>カンサツ</t>
    </rPh>
    <rPh sb="33" eb="35">
      <t>カンゾウ</t>
    </rPh>
    <rPh sb="36" eb="38">
      <t>ジョウタイ</t>
    </rPh>
    <rPh sb="40" eb="41">
      <t>ハナ</t>
    </rPh>
    <rPh sb="49" eb="50">
      <t>ミドリ</t>
    </rPh>
    <rPh sb="51" eb="52">
      <t>チカラ</t>
    </rPh>
    <rPh sb="53" eb="54">
      <t>モ</t>
    </rPh>
    <rPh sb="55" eb="57">
      <t>バショ</t>
    </rPh>
    <rPh sb="58" eb="59">
      <t>ア</t>
    </rPh>
    <phoneticPr fontId="1"/>
  </si>
  <si>
    <t>この呪文は、敵の間に恐慌を広げます。</t>
    <rPh sb="2" eb="4">
      <t>ジュモン</t>
    </rPh>
    <rPh sb="6" eb="7">
      <t>テキ</t>
    </rPh>
    <rPh sb="8" eb="9">
      <t>アイダ</t>
    </rPh>
    <rPh sb="10" eb="12">
      <t>キョウコウ</t>
    </rPh>
    <rPh sb="13" eb="14">
      <t>ヒロ</t>
    </rPh>
    <phoneticPr fontId="1"/>
  </si>
  <si>
    <t>この呪文はBonds of Fireと同様に機能しますが、より多くのものが影響を受けます。</t>
    <rPh sb="2" eb="4">
      <t>ジュモン</t>
    </rPh>
    <rPh sb="19" eb="21">
      <t>ドウヨウ</t>
    </rPh>
    <rPh sb="22" eb="24">
      <t>キノウ</t>
    </rPh>
    <rPh sb="31" eb="32">
      <t>オオ</t>
    </rPh>
    <rPh sb="37" eb="39">
      <t>エイキョウ</t>
    </rPh>
    <rPh sb="40" eb="41">
      <t>ウ</t>
    </rPh>
    <phoneticPr fontId="1"/>
  </si>
  <si>
    <t>術者は風に耳を傾け、鳥たちの飛行を観察します。風は魔法の地や古代の嵐の伝説を運びます。この風が適切に解釈されれば、術者は遠方の州にある、風の力を持つ土地についての知識を得ます。この呪文は、敵の州に対して詠唱することはできません。</t>
    <rPh sb="0" eb="1">
      <t>ジュツ</t>
    </rPh>
    <rPh sb="1" eb="2">
      <t>シャ</t>
    </rPh>
    <rPh sb="3" eb="4">
      <t>カゼ</t>
    </rPh>
    <rPh sb="5" eb="6">
      <t>ミミ</t>
    </rPh>
    <rPh sb="7" eb="8">
      <t>カタム</t>
    </rPh>
    <rPh sb="10" eb="11">
      <t>トリ</t>
    </rPh>
    <rPh sb="14" eb="16">
      <t>ヒコウ</t>
    </rPh>
    <rPh sb="17" eb="19">
      <t>カンサツ</t>
    </rPh>
    <rPh sb="23" eb="24">
      <t>カゼ</t>
    </rPh>
    <rPh sb="25" eb="27">
      <t>マホウ</t>
    </rPh>
    <rPh sb="28" eb="29">
      <t>チ</t>
    </rPh>
    <rPh sb="30" eb="32">
      <t>コダイ</t>
    </rPh>
    <rPh sb="33" eb="34">
      <t>アラシ</t>
    </rPh>
    <rPh sb="35" eb="37">
      <t>デンセツ</t>
    </rPh>
    <rPh sb="38" eb="39">
      <t>ハコ</t>
    </rPh>
    <rPh sb="45" eb="46">
      <t>カゼ</t>
    </rPh>
    <rPh sb="47" eb="49">
      <t>テキセツ</t>
    </rPh>
    <rPh sb="50" eb="52">
      <t>カイシャク</t>
    </rPh>
    <rPh sb="57" eb="58">
      <t>ジュツ</t>
    </rPh>
    <rPh sb="58" eb="59">
      <t>シャ</t>
    </rPh>
    <rPh sb="60" eb="62">
      <t>エンポウ</t>
    </rPh>
    <rPh sb="63" eb="64">
      <t>シュウ</t>
    </rPh>
    <rPh sb="68" eb="69">
      <t>カゼ</t>
    </rPh>
    <rPh sb="70" eb="71">
      <t>チカラ</t>
    </rPh>
    <rPh sb="72" eb="73">
      <t>モ</t>
    </rPh>
    <rPh sb="74" eb="76">
      <t>トチ</t>
    </rPh>
    <rPh sb="81" eb="83">
      <t>チシキ</t>
    </rPh>
    <rPh sb="84" eb="85">
      <t>エ</t>
    </rPh>
    <rPh sb="90" eb="92">
      <t>ジュモン</t>
    </rPh>
    <rPh sb="94" eb="95">
      <t>テキ</t>
    </rPh>
    <rPh sb="96" eb="97">
      <t>シュウ</t>
    </rPh>
    <rPh sb="98" eb="99">
      <t>タイ</t>
    </rPh>
    <rPh sb="101" eb="103">
      <t>エイショウ</t>
    </rPh>
    <phoneticPr fontId="1"/>
  </si>
  <si>
    <t>この呪文は、複数の標的に深刻な脱水症状を引き起こします。脱水された標的は段々と疲労していき、やがては意識を失うかもしれません。脱水症状の持続時間は、標的の魔法抵抗力に依存します。アンデッドや人工物はこの呪文の影響を受けません。</t>
    <rPh sb="6" eb="8">
      <t>フクスウ</t>
    </rPh>
    <phoneticPr fontId="1"/>
  </si>
  <si>
    <t>術者は自らにGnomeたちの知識を授け、それを地の力を持つ土地の発見に用います。この呪文は、術者が選んだ味方の州にある、全ての地の魔法の土地を発見します。</t>
    <rPh sb="0" eb="1">
      <t>ジュツ</t>
    </rPh>
    <rPh sb="1" eb="2">
      <t>シャ</t>
    </rPh>
    <rPh sb="3" eb="4">
      <t>ミズカ</t>
    </rPh>
    <rPh sb="14" eb="16">
      <t>チシキ</t>
    </rPh>
    <rPh sb="17" eb="18">
      <t>サズ</t>
    </rPh>
    <rPh sb="23" eb="24">
      <t>チ</t>
    </rPh>
    <rPh sb="25" eb="26">
      <t>チカラ</t>
    </rPh>
    <rPh sb="27" eb="28">
      <t>モ</t>
    </rPh>
    <rPh sb="29" eb="31">
      <t>トチ</t>
    </rPh>
    <rPh sb="32" eb="34">
      <t>ハッケン</t>
    </rPh>
    <rPh sb="35" eb="36">
      <t>モチ</t>
    </rPh>
    <rPh sb="42" eb="44">
      <t>ジュモン</t>
    </rPh>
    <rPh sb="46" eb="47">
      <t>ジュツ</t>
    </rPh>
    <rPh sb="47" eb="48">
      <t>シャ</t>
    </rPh>
    <rPh sb="49" eb="50">
      <t>エラ</t>
    </rPh>
    <rPh sb="52" eb="54">
      <t>ミカタ</t>
    </rPh>
    <rPh sb="55" eb="56">
      <t>シュウ</t>
    </rPh>
    <rPh sb="60" eb="61">
      <t>スベ</t>
    </rPh>
    <rPh sb="63" eb="64">
      <t>チ</t>
    </rPh>
    <rPh sb="65" eb="67">
      <t>マホウ</t>
    </rPh>
    <rPh sb="68" eb="70">
      <t>トチ</t>
    </rPh>
    <rPh sb="71" eb="73">
      <t>ハッケン</t>
    </rPh>
    <phoneticPr fontId="1"/>
  </si>
  <si>
    <t>術者は標的の精神に過負荷を掛け、標的を長時間に渡り、事実上の麻痺状態に陥れます。</t>
    <rPh sb="0" eb="1">
      <t>ジュツ</t>
    </rPh>
    <rPh sb="1" eb="2">
      <t>シャ</t>
    </rPh>
    <rPh sb="3" eb="5">
      <t>ヒョウテキ</t>
    </rPh>
    <rPh sb="6" eb="8">
      <t>セイシン</t>
    </rPh>
    <rPh sb="9" eb="12">
      <t>カフカ</t>
    </rPh>
    <rPh sb="13" eb="14">
      <t>カ</t>
    </rPh>
    <rPh sb="16" eb="18">
      <t>ヒョウテキ</t>
    </rPh>
    <rPh sb="19" eb="22">
      <t>チョウジカン</t>
    </rPh>
    <rPh sb="23" eb="24">
      <t>ワタ</t>
    </rPh>
    <rPh sb="26" eb="29">
      <t>ジジツジョウ</t>
    </rPh>
    <rPh sb="30" eb="32">
      <t>マヒ</t>
    </rPh>
    <rPh sb="32" eb="34">
      <t>ジョウタイ</t>
    </rPh>
    <rPh sb="35" eb="36">
      <t>オトシイ</t>
    </rPh>
    <phoneticPr fontId="1"/>
  </si>
  <si>
    <t>魔術師は、標的が殺した全ての人々や生物の、死せる魂たちと接触します。これらの死せる魂は、標的の夢へと誘導され、そして彼らは恐るべき悪夢の中で標的を攻撃できます。魔術師は、標的が悪夢へと強く引き込まれることを確実にし、それにより、もし死せる魂たちが彼を殺すことに成功すれば、彼は死んだままになります。この呪文は意思無きものやアンデッドには機能せず、また標的は戦闘において誰かを殺していなくてはなりません。呪文は一つの州を標的とし、その州に居る全ての敵の指揮官の中で、最も多くを殺してきたものが悪夢の標的となります。</t>
    <rPh sb="0" eb="3">
      <t>マジュツシ</t>
    </rPh>
    <rPh sb="5" eb="7">
      <t>ヒョウテキ</t>
    </rPh>
    <rPh sb="8" eb="9">
      <t>コロ</t>
    </rPh>
    <rPh sb="11" eb="12">
      <t>スベ</t>
    </rPh>
    <rPh sb="14" eb="16">
      <t>ヒトビト</t>
    </rPh>
    <rPh sb="17" eb="19">
      <t>セイブツ</t>
    </rPh>
    <rPh sb="21" eb="22">
      <t>シ</t>
    </rPh>
    <rPh sb="24" eb="25">
      <t>タマシイ</t>
    </rPh>
    <rPh sb="28" eb="30">
      <t>セッショク</t>
    </rPh>
    <rPh sb="38" eb="39">
      <t>シ</t>
    </rPh>
    <rPh sb="41" eb="42">
      <t>タマシイ</t>
    </rPh>
    <rPh sb="44" eb="46">
      <t>ヒョウテキ</t>
    </rPh>
    <rPh sb="47" eb="48">
      <t>ユメ</t>
    </rPh>
    <rPh sb="50" eb="52">
      <t>ユウドウ</t>
    </rPh>
    <rPh sb="58" eb="59">
      <t>カレ</t>
    </rPh>
    <rPh sb="61" eb="62">
      <t>オソ</t>
    </rPh>
    <rPh sb="65" eb="67">
      <t>アクム</t>
    </rPh>
    <rPh sb="68" eb="69">
      <t>ナカ</t>
    </rPh>
    <rPh sb="70" eb="72">
      <t>ヒョウテキ</t>
    </rPh>
    <rPh sb="73" eb="75">
      <t>コウゲキ</t>
    </rPh>
    <rPh sb="80" eb="83">
      <t>マジュツシ</t>
    </rPh>
    <rPh sb="85" eb="87">
      <t>ヒョウテキ</t>
    </rPh>
    <rPh sb="88" eb="90">
      <t>アクム</t>
    </rPh>
    <rPh sb="92" eb="93">
      <t>ツヨ</t>
    </rPh>
    <rPh sb="94" eb="95">
      <t>ヒ</t>
    </rPh>
    <rPh sb="96" eb="97">
      <t>コ</t>
    </rPh>
    <rPh sb="103" eb="105">
      <t>カクジツ</t>
    </rPh>
    <rPh sb="116" eb="117">
      <t>シ</t>
    </rPh>
    <rPh sb="119" eb="120">
      <t>タマシイ</t>
    </rPh>
    <rPh sb="123" eb="124">
      <t>カレ</t>
    </rPh>
    <rPh sb="125" eb="126">
      <t>コロ</t>
    </rPh>
    <rPh sb="130" eb="132">
      <t>セイコウ</t>
    </rPh>
    <rPh sb="136" eb="137">
      <t>カレ</t>
    </rPh>
    <rPh sb="138" eb="139">
      <t>シ</t>
    </rPh>
    <rPh sb="151" eb="153">
      <t>ジュモン</t>
    </rPh>
    <rPh sb="154" eb="156">
      <t>イシ</t>
    </rPh>
    <rPh sb="156" eb="157">
      <t>ナ</t>
    </rPh>
    <rPh sb="168" eb="170">
      <t>キノウ</t>
    </rPh>
    <rPh sb="175" eb="177">
      <t>ヒョウテキ</t>
    </rPh>
    <rPh sb="178" eb="180">
      <t>セントウ</t>
    </rPh>
    <rPh sb="184" eb="185">
      <t>ダレ</t>
    </rPh>
    <rPh sb="187" eb="188">
      <t>コロ</t>
    </rPh>
    <rPh sb="201" eb="203">
      <t>ジュモン</t>
    </rPh>
    <rPh sb="204" eb="205">
      <t>ヒト</t>
    </rPh>
    <rPh sb="207" eb="208">
      <t>シュウ</t>
    </rPh>
    <rPh sb="209" eb="211">
      <t>ヒョウテキ</t>
    </rPh>
    <rPh sb="216" eb="217">
      <t>シュウ</t>
    </rPh>
    <rPh sb="218" eb="219">
      <t>イ</t>
    </rPh>
    <rPh sb="220" eb="221">
      <t>スベ</t>
    </rPh>
    <rPh sb="223" eb="224">
      <t>テキ</t>
    </rPh>
    <rPh sb="225" eb="228">
      <t>シキカン</t>
    </rPh>
    <rPh sb="229" eb="230">
      <t>ナカ</t>
    </rPh>
    <rPh sb="232" eb="233">
      <t>モット</t>
    </rPh>
    <rPh sb="234" eb="235">
      <t>オオ</t>
    </rPh>
    <rPh sb="237" eb="238">
      <t>コロ</t>
    </rPh>
    <rPh sb="245" eb="247">
      <t>アクム</t>
    </rPh>
    <rPh sb="248" eb="250">
      <t>ヒョウテキ</t>
    </rPh>
    <phoneticPr fontId="1"/>
  </si>
  <si>
    <t>生ける兵士たちと、冥界で苛まれる死者たちの間での接続が形成されます。標的らは恐怖と絶望に圧倒されます。彼らが邪魔な位置に居た場合、味方の部隊でさえもこの影響を受けます。</t>
    <rPh sb="0" eb="1">
      <t>イ</t>
    </rPh>
    <rPh sb="3" eb="5">
      <t>ヘイシ</t>
    </rPh>
    <rPh sb="9" eb="11">
      <t>メイカイ</t>
    </rPh>
    <rPh sb="12" eb="13">
      <t>サイナ</t>
    </rPh>
    <rPh sb="16" eb="18">
      <t>シシャ</t>
    </rPh>
    <rPh sb="21" eb="22">
      <t>アイダ</t>
    </rPh>
    <rPh sb="24" eb="26">
      <t>セツゾク</t>
    </rPh>
    <rPh sb="27" eb="29">
      <t>ケイセイ</t>
    </rPh>
    <rPh sb="34" eb="36">
      <t>ヒョウテキ</t>
    </rPh>
    <rPh sb="38" eb="40">
      <t>キョウフ</t>
    </rPh>
    <rPh sb="41" eb="43">
      <t>ゼツボウ</t>
    </rPh>
    <rPh sb="44" eb="46">
      <t>アットウ</t>
    </rPh>
    <rPh sb="51" eb="52">
      <t>カレ</t>
    </rPh>
    <rPh sb="54" eb="56">
      <t>ジャマ</t>
    </rPh>
    <rPh sb="57" eb="59">
      <t>イチ</t>
    </rPh>
    <rPh sb="60" eb="61">
      <t>イ</t>
    </rPh>
    <rPh sb="62" eb="64">
      <t>バアイ</t>
    </rPh>
    <rPh sb="65" eb="67">
      <t>ミカタ</t>
    </rPh>
    <rPh sb="68" eb="70">
      <t>ブタイ</t>
    </rPh>
    <rPh sb="76" eb="78">
      <t>エイキョウ</t>
    </rPh>
    <rPh sb="79" eb="80">
      <t>ウ</t>
    </rPh>
    <phoneticPr fontId="1"/>
  </si>
  <si>
    <t>少数の兵士たちは、狂戦士の怒りに落ちるように強要されます。狂戦士たちは決して退却せず、戦闘技能も向上しますが、自らの安全には無頓着になります。</t>
    <rPh sb="0" eb="2">
      <t>ショウスウ</t>
    </rPh>
    <rPh sb="3" eb="5">
      <t>ヘイシ</t>
    </rPh>
    <rPh sb="9" eb="10">
      <t>キョウ</t>
    </rPh>
    <rPh sb="10" eb="12">
      <t>センシ</t>
    </rPh>
    <rPh sb="13" eb="14">
      <t>イカ</t>
    </rPh>
    <rPh sb="16" eb="17">
      <t>オ</t>
    </rPh>
    <rPh sb="22" eb="24">
      <t>キョウヨウ</t>
    </rPh>
    <rPh sb="29" eb="30">
      <t>キョウ</t>
    </rPh>
    <rPh sb="30" eb="32">
      <t>センシ</t>
    </rPh>
    <rPh sb="35" eb="36">
      <t>ケッ</t>
    </rPh>
    <rPh sb="38" eb="40">
      <t>タイキャク</t>
    </rPh>
    <rPh sb="43" eb="45">
      <t>セントウ</t>
    </rPh>
    <rPh sb="45" eb="47">
      <t>ギノウ</t>
    </rPh>
    <rPh sb="48" eb="50">
      <t>コウジョウ</t>
    </rPh>
    <rPh sb="55" eb="56">
      <t>ミズカ</t>
    </rPh>
    <rPh sb="58" eb="60">
      <t>アンゼン</t>
    </rPh>
    <rPh sb="62" eb="65">
      <t>ムトンチャク</t>
    </rPh>
    <phoneticPr fontId="1"/>
  </si>
  <si>
    <t>動物の集団は、狂戦士の怒りに落ちるよう挑発されます。</t>
    <rPh sb="0" eb="2">
      <t>ドウブツ</t>
    </rPh>
    <rPh sb="3" eb="5">
      <t>シュウダン</t>
    </rPh>
    <rPh sb="7" eb="8">
      <t>キョウ</t>
    </rPh>
    <rPh sb="8" eb="10">
      <t>センシ</t>
    </rPh>
    <rPh sb="11" eb="12">
      <t>イカ</t>
    </rPh>
    <rPh sb="14" eb="15">
      <t>オ</t>
    </rPh>
    <rPh sb="19" eb="21">
      <t>チョウハツ</t>
    </rPh>
    <phoneticPr fontId="1"/>
  </si>
  <si>
    <t>敵軍の動物は荒々しく、予測不能になり、制御するのが難しくなります。</t>
    <rPh sb="0" eb="2">
      <t>テキグン</t>
    </rPh>
    <rPh sb="3" eb="5">
      <t>ドウブツ</t>
    </rPh>
    <rPh sb="6" eb="8">
      <t>アラアラ</t>
    </rPh>
    <rPh sb="11" eb="13">
      <t>ヨソク</t>
    </rPh>
    <rPh sb="13" eb="15">
      <t>フノウ</t>
    </rPh>
    <rPh sb="19" eb="21">
      <t>セイギョ</t>
    </rPh>
    <rPh sb="25" eb="26">
      <t>ムズカ</t>
    </rPh>
    <phoneticPr fontId="1"/>
  </si>
  <si>
    <t>この儀式は対象を、放置されれば確実に速やかで早すぎる死に導く病気から回復させます。対象は術者と同じ州に居なくてはなりません。</t>
    <rPh sb="2" eb="4">
      <t>ギシキ</t>
    </rPh>
    <rPh sb="5" eb="7">
      <t>タイショウ</t>
    </rPh>
    <rPh sb="9" eb="11">
      <t>ホウチ</t>
    </rPh>
    <rPh sb="15" eb="17">
      <t>カクジツ</t>
    </rPh>
    <rPh sb="18" eb="19">
      <t>スミ</t>
    </rPh>
    <rPh sb="22" eb="23">
      <t>ハヤ</t>
    </rPh>
    <rPh sb="26" eb="27">
      <t>シ</t>
    </rPh>
    <rPh sb="28" eb="29">
      <t>ミチビ</t>
    </rPh>
    <rPh sb="30" eb="32">
      <t>ビョウキ</t>
    </rPh>
    <rPh sb="34" eb="36">
      <t>カイフク</t>
    </rPh>
    <rPh sb="41" eb="43">
      <t>タイショウ</t>
    </rPh>
    <rPh sb="44" eb="45">
      <t>ジュツ</t>
    </rPh>
    <rPh sb="45" eb="46">
      <t>シャ</t>
    </rPh>
    <rPh sb="47" eb="48">
      <t>オナ</t>
    </rPh>
    <rPh sb="49" eb="50">
      <t>シュウ</t>
    </rPh>
    <rPh sb="51" eb="52">
      <t>イ</t>
    </rPh>
    <phoneticPr fontId="1"/>
  </si>
  <si>
    <t>州全体の住民たち全ての心に、激しい怒りが膨れ上がっていきます。影響を受けたものたちは程なく、その隣人たちを殺し略奪し始めます。魔術師は好きな州を標的とすることができ、影響を受けたものたちは、誰がこの呪文をかけたのかを知ることはありません。</t>
    <rPh sb="0" eb="1">
      <t>シュウ</t>
    </rPh>
    <rPh sb="1" eb="3">
      <t>ゼンタイ</t>
    </rPh>
    <rPh sb="4" eb="6">
      <t>ジュウミン</t>
    </rPh>
    <rPh sb="8" eb="9">
      <t>スベ</t>
    </rPh>
    <rPh sb="11" eb="12">
      <t>ココロ</t>
    </rPh>
    <rPh sb="14" eb="15">
      <t>ハゲ</t>
    </rPh>
    <rPh sb="17" eb="18">
      <t>イカ</t>
    </rPh>
    <rPh sb="20" eb="21">
      <t>フク</t>
    </rPh>
    <rPh sb="22" eb="23">
      <t>ア</t>
    </rPh>
    <rPh sb="31" eb="33">
      <t>エイキョウ</t>
    </rPh>
    <rPh sb="34" eb="35">
      <t>ウ</t>
    </rPh>
    <rPh sb="42" eb="43">
      <t>ホド</t>
    </rPh>
    <rPh sb="48" eb="50">
      <t>リンジン</t>
    </rPh>
    <rPh sb="53" eb="54">
      <t>コロ</t>
    </rPh>
    <rPh sb="55" eb="57">
      <t>リャクダツ</t>
    </rPh>
    <rPh sb="58" eb="59">
      <t>ハジ</t>
    </rPh>
    <rPh sb="63" eb="66">
      <t>マジュツシ</t>
    </rPh>
    <rPh sb="67" eb="68">
      <t>ス</t>
    </rPh>
    <rPh sb="70" eb="71">
      <t>シュウ</t>
    </rPh>
    <rPh sb="72" eb="74">
      <t>ヒョウテキ</t>
    </rPh>
    <rPh sb="83" eb="85">
      <t>エイキョウ</t>
    </rPh>
    <rPh sb="86" eb="87">
      <t>ウ</t>
    </rPh>
    <rPh sb="95" eb="96">
      <t>ダレ</t>
    </rPh>
    <rPh sb="99" eb="101">
      <t>ジュモン</t>
    </rPh>
    <rPh sb="108" eb="109">
      <t>シ</t>
    </rPh>
    <phoneticPr fontId="1"/>
  </si>
  <si>
    <t>Catharsisは、かつては浄化の炎の精霊でした。彼は、その炎に自らを晒したものたちの、身体的な病を浄化しました。彼がDaevaと悪しきMainyuによって堕落して以来、彼はもはや除荷の炎を制御しておらず、強力な火の魔術師なら誰でも彼の炎を用いることができます。この儀式により、術者は自らを浄化の炎の積み薪の上で燃え立たせます。この炎は、彼が感染している全ての病気を焼き尽くしますが、彼が適切に保護されていなければ、彼自身も炎により酷く苦しめられるでしょう。</t>
    <rPh sb="15" eb="17">
      <t>ジョウカ</t>
    </rPh>
    <rPh sb="18" eb="19">
      <t>ホノオ</t>
    </rPh>
    <rPh sb="20" eb="22">
      <t>セイレイ</t>
    </rPh>
    <rPh sb="26" eb="27">
      <t>カレ</t>
    </rPh>
    <rPh sb="31" eb="32">
      <t>ホノオ</t>
    </rPh>
    <rPh sb="33" eb="34">
      <t>ミズカ</t>
    </rPh>
    <rPh sb="36" eb="37">
      <t>サラ</t>
    </rPh>
    <rPh sb="45" eb="48">
      <t>シンタイテキ</t>
    </rPh>
    <rPh sb="49" eb="50">
      <t>ヤマイ</t>
    </rPh>
    <rPh sb="51" eb="53">
      <t>ジョウカ</t>
    </rPh>
    <rPh sb="58" eb="59">
      <t>カレ</t>
    </rPh>
    <rPh sb="66" eb="67">
      <t>ア</t>
    </rPh>
    <rPh sb="79" eb="81">
      <t>ダラク</t>
    </rPh>
    <rPh sb="83" eb="85">
      <t>イライ</t>
    </rPh>
    <rPh sb="86" eb="87">
      <t>カレ</t>
    </rPh>
    <rPh sb="91" eb="93">
      <t>ジョカ</t>
    </rPh>
    <rPh sb="94" eb="95">
      <t>ホノオ</t>
    </rPh>
    <rPh sb="96" eb="98">
      <t>セイギョ</t>
    </rPh>
    <rPh sb="104" eb="106">
      <t>キョウリョク</t>
    </rPh>
    <rPh sb="107" eb="108">
      <t>ヒ</t>
    </rPh>
    <rPh sb="109" eb="112">
      <t>マジュツシ</t>
    </rPh>
    <rPh sb="114" eb="115">
      <t>ダレ</t>
    </rPh>
    <rPh sb="117" eb="118">
      <t>カレ</t>
    </rPh>
    <rPh sb="119" eb="120">
      <t>ホノオ</t>
    </rPh>
    <rPh sb="121" eb="122">
      <t>モチ</t>
    </rPh>
    <rPh sb="134" eb="136">
      <t>ギシキ</t>
    </rPh>
    <rPh sb="140" eb="141">
      <t>ジュツ</t>
    </rPh>
    <rPh sb="141" eb="142">
      <t>シャ</t>
    </rPh>
    <rPh sb="143" eb="144">
      <t>ミズカ</t>
    </rPh>
    <rPh sb="146" eb="148">
      <t>ジョウカ</t>
    </rPh>
    <rPh sb="149" eb="150">
      <t>ホノオ</t>
    </rPh>
    <rPh sb="151" eb="152">
      <t>ツ</t>
    </rPh>
    <rPh sb="153" eb="154">
      <t>マキ</t>
    </rPh>
    <rPh sb="155" eb="156">
      <t>ウエ</t>
    </rPh>
    <rPh sb="157" eb="158">
      <t>モ</t>
    </rPh>
    <rPh sb="159" eb="160">
      <t>タ</t>
    </rPh>
    <rPh sb="167" eb="168">
      <t>ホノオ</t>
    </rPh>
    <rPh sb="170" eb="171">
      <t>カレ</t>
    </rPh>
    <rPh sb="172" eb="174">
      <t>カンセン</t>
    </rPh>
    <rPh sb="178" eb="179">
      <t>スベ</t>
    </rPh>
    <rPh sb="181" eb="183">
      <t>ビョウキ</t>
    </rPh>
    <rPh sb="184" eb="185">
      <t>ヤ</t>
    </rPh>
    <rPh sb="186" eb="187">
      <t>ツ</t>
    </rPh>
    <rPh sb="193" eb="194">
      <t>カレ</t>
    </rPh>
    <rPh sb="195" eb="197">
      <t>テキセツ</t>
    </rPh>
    <rPh sb="198" eb="200">
      <t>ホゴ</t>
    </rPh>
    <rPh sb="209" eb="212">
      <t>カレジシン</t>
    </rPh>
    <rPh sb="213" eb="214">
      <t>ホノオ</t>
    </rPh>
    <rPh sb="217" eb="218">
      <t>ヒド</t>
    </rPh>
    <rPh sb="219" eb="220">
      <t>クル</t>
    </rPh>
    <phoneticPr fontId="1"/>
  </si>
  <si>
    <t>y</t>
    <phoneticPr fontId="1"/>
  </si>
  <si>
    <t>この呪文は、兵士の集団の精神を混乱させます。混乱したものは、おそらくは敵ではなく味方を攻撃するでしょう。</t>
    <rPh sb="2" eb="4">
      <t>ジュモン</t>
    </rPh>
    <rPh sb="6" eb="8">
      <t>ヘイシ</t>
    </rPh>
    <rPh sb="9" eb="11">
      <t>シュウダン</t>
    </rPh>
    <rPh sb="12" eb="14">
      <t>セイシン</t>
    </rPh>
    <rPh sb="15" eb="17">
      <t>コンラン</t>
    </rPh>
    <rPh sb="22" eb="24">
      <t>コンラン</t>
    </rPh>
    <rPh sb="35" eb="36">
      <t>テキ</t>
    </rPh>
    <rPh sb="40" eb="42">
      <t>ミカタ</t>
    </rPh>
    <rPh sb="43" eb="45">
      <t>コウゲキ</t>
    </rPh>
    <phoneticPr fontId="1"/>
  </si>
  <si>
    <t>術者は、標的の精神をその肉体から引き裂こうと試みます。上手くいけば、この呪文は対象を殺します。この呪文によって殺された不死者は、死んだままになります。</t>
    <rPh sb="0" eb="1">
      <t>ジュツ</t>
    </rPh>
    <rPh sb="1" eb="2">
      <t>シャ</t>
    </rPh>
    <rPh sb="4" eb="6">
      <t>ヒョウテキ</t>
    </rPh>
    <rPh sb="7" eb="9">
      <t>セイシン</t>
    </rPh>
    <rPh sb="12" eb="14">
      <t>ニクタイ</t>
    </rPh>
    <rPh sb="16" eb="17">
      <t>ヒ</t>
    </rPh>
    <rPh sb="18" eb="19">
      <t>サ</t>
    </rPh>
    <rPh sb="22" eb="23">
      <t>ココロ</t>
    </rPh>
    <rPh sb="27" eb="29">
      <t>ウマ</t>
    </rPh>
    <rPh sb="36" eb="38">
      <t>ジュモン</t>
    </rPh>
    <rPh sb="39" eb="41">
      <t>タイショウ</t>
    </rPh>
    <rPh sb="42" eb="43">
      <t>コロ</t>
    </rPh>
    <rPh sb="49" eb="51">
      <t>ジュモン</t>
    </rPh>
    <rPh sb="55" eb="56">
      <t>コロ</t>
    </rPh>
    <rPh sb="59" eb="61">
      <t>フシ</t>
    </rPh>
    <rPh sb="61" eb="62">
      <t>シャ</t>
    </rPh>
    <rPh sb="64" eb="65">
      <t>シ</t>
    </rPh>
    <phoneticPr fontId="1"/>
  </si>
  <si>
    <t>魔術師は像を作り、その頭に神聖なる名前が刻まれた黄金の板を据え付けます。それによりこの像は神聖なる力で命を与えられ、神位請求者の意志を語ります。この像は強力な聖職者の力を吹き込まれていますが、移動できません。</t>
    <rPh sb="0" eb="3">
      <t>マジュツシ</t>
    </rPh>
    <rPh sb="4" eb="5">
      <t>ゾウ</t>
    </rPh>
    <rPh sb="6" eb="7">
      <t>ツク</t>
    </rPh>
    <rPh sb="11" eb="12">
      <t>アタマ</t>
    </rPh>
    <rPh sb="13" eb="15">
      <t>シンセイ</t>
    </rPh>
    <rPh sb="17" eb="19">
      <t>ナマエ</t>
    </rPh>
    <rPh sb="20" eb="21">
      <t>キザ</t>
    </rPh>
    <rPh sb="24" eb="26">
      <t>オウゴン</t>
    </rPh>
    <rPh sb="27" eb="28">
      <t>イタ</t>
    </rPh>
    <rPh sb="29" eb="30">
      <t>ス</t>
    </rPh>
    <rPh sb="31" eb="32">
      <t>ツ</t>
    </rPh>
    <rPh sb="43" eb="44">
      <t>ゾウ</t>
    </rPh>
    <rPh sb="45" eb="47">
      <t>シンセイ</t>
    </rPh>
    <rPh sb="49" eb="50">
      <t>チカラ</t>
    </rPh>
    <rPh sb="51" eb="52">
      <t>イノチ</t>
    </rPh>
    <rPh sb="53" eb="54">
      <t>アタ</t>
    </rPh>
    <rPh sb="58" eb="60">
      <t>シンイ</t>
    </rPh>
    <rPh sb="60" eb="63">
      <t>セイキュウシャ</t>
    </rPh>
    <rPh sb="64" eb="66">
      <t>イシ</t>
    </rPh>
    <rPh sb="67" eb="68">
      <t>カタ</t>
    </rPh>
    <rPh sb="74" eb="75">
      <t>ゾウ</t>
    </rPh>
    <rPh sb="76" eb="78">
      <t>キョウリョク</t>
    </rPh>
    <rPh sb="79" eb="82">
      <t>セイショクシャ</t>
    </rPh>
    <rPh sb="83" eb="84">
      <t>チカラ</t>
    </rPh>
    <rPh sb="85" eb="86">
      <t>フ</t>
    </rPh>
    <rPh sb="87" eb="88">
      <t>コ</t>
    </rPh>
    <rPh sb="96" eb="98">
      <t>イドウ</t>
    </rPh>
    <phoneticPr fontId="1"/>
  </si>
  <si>
    <t>術者は空間の組織に裂け目を作り、それを通して彼が率いる全ての部隊と共に、Gatewayのための準備が行われた、遠方の研究所へと向かうことを可能とします。このGatewayは、同じ国に支配されている研究所に向けてのみ開くことができ、また部隊が通過し終えると、すぐに閉ざされます。</t>
    <rPh sb="0" eb="1">
      <t>ジュツ</t>
    </rPh>
    <rPh sb="1" eb="2">
      <t>シャ</t>
    </rPh>
    <rPh sb="3" eb="5">
      <t>クウカン</t>
    </rPh>
    <rPh sb="6" eb="8">
      <t>ソシキ</t>
    </rPh>
    <rPh sb="9" eb="10">
      <t>サ</t>
    </rPh>
    <rPh sb="11" eb="12">
      <t>メ</t>
    </rPh>
    <rPh sb="13" eb="14">
      <t>ツク</t>
    </rPh>
    <rPh sb="19" eb="20">
      <t>トオ</t>
    </rPh>
    <rPh sb="22" eb="23">
      <t>カレ</t>
    </rPh>
    <rPh sb="24" eb="25">
      <t>ヒキ</t>
    </rPh>
    <rPh sb="27" eb="28">
      <t>スベ</t>
    </rPh>
    <rPh sb="30" eb="32">
      <t>ブタイ</t>
    </rPh>
    <rPh sb="33" eb="34">
      <t>トモ</t>
    </rPh>
    <rPh sb="47" eb="49">
      <t>ジュンビ</t>
    </rPh>
    <rPh sb="50" eb="51">
      <t>オコナ</t>
    </rPh>
    <rPh sb="55" eb="57">
      <t>エンポウ</t>
    </rPh>
    <rPh sb="58" eb="60">
      <t>ケンキュウ</t>
    </rPh>
    <rPh sb="60" eb="61">
      <t>ショ</t>
    </rPh>
    <rPh sb="63" eb="64">
      <t>ム</t>
    </rPh>
    <rPh sb="69" eb="71">
      <t>カノウ</t>
    </rPh>
    <rPh sb="87" eb="88">
      <t>オナ</t>
    </rPh>
    <rPh sb="89" eb="90">
      <t>クニ</t>
    </rPh>
    <rPh sb="91" eb="93">
      <t>シハイ</t>
    </rPh>
    <rPh sb="98" eb="101">
      <t>ケンキュウショ</t>
    </rPh>
    <rPh sb="102" eb="103">
      <t>ム</t>
    </rPh>
    <rPh sb="107" eb="108">
      <t>ヒラ</t>
    </rPh>
    <rPh sb="117" eb="119">
      <t>ブタイ</t>
    </rPh>
    <rPh sb="120" eb="122">
      <t>ツウカ</t>
    </rPh>
    <rPh sb="123" eb="124">
      <t>オ</t>
    </rPh>
    <rPh sb="131" eb="132">
      <t>ト</t>
    </rPh>
    <phoneticPr fontId="1"/>
  </si>
  <si>
    <t>致命的な闇の雲が、戦場に形成されます。この雲の中に立つものは皆、衰弱し傷付きます。この雲は、消散するまでの少しの間、戦場に滞留します。</t>
    <rPh sb="0" eb="3">
      <t>チメイテキ</t>
    </rPh>
    <rPh sb="4" eb="5">
      <t>ヤミ</t>
    </rPh>
    <rPh sb="6" eb="7">
      <t>クモ</t>
    </rPh>
    <rPh sb="9" eb="11">
      <t>センジョウ</t>
    </rPh>
    <rPh sb="12" eb="14">
      <t>ケイセイ</t>
    </rPh>
    <rPh sb="21" eb="22">
      <t>クモ</t>
    </rPh>
    <rPh sb="23" eb="24">
      <t>ナカ</t>
    </rPh>
    <rPh sb="25" eb="26">
      <t>タ</t>
    </rPh>
    <rPh sb="30" eb="31">
      <t>ミナ</t>
    </rPh>
    <rPh sb="32" eb="34">
      <t>スイジャク</t>
    </rPh>
    <rPh sb="35" eb="37">
      <t>キズツ</t>
    </rPh>
    <rPh sb="43" eb="44">
      <t>クモ</t>
    </rPh>
    <rPh sb="46" eb="48">
      <t>ショウサン</t>
    </rPh>
    <rPh sb="53" eb="54">
      <t>スコ</t>
    </rPh>
    <rPh sb="56" eb="57">
      <t>アイダ</t>
    </rPh>
    <rPh sb="58" eb="60">
      <t>センジョウ</t>
    </rPh>
    <rPh sb="61" eb="63">
      <t>タイリュウ</t>
    </rPh>
    <phoneticPr fontId="1"/>
  </si>
  <si>
    <t>この悪しき呪附は、世界中の全てのものを大幅に速く老化させます。不安が世界中で増加していき、また兵士たちはすぐに障害を負い、使い物にならなくなります。この呪附が機能している間、全てのものが死に絶えるまで、世界は段々と荒廃していきます。この呪文は、誰かがそれを解呪するか、術者が死ぬまで持続します。</t>
    <rPh sb="2" eb="3">
      <t>ア</t>
    </rPh>
    <rPh sb="5" eb="6">
      <t>ジュ</t>
    </rPh>
    <rPh sb="6" eb="7">
      <t>フ</t>
    </rPh>
    <rPh sb="9" eb="11">
      <t>セカイ</t>
    </rPh>
    <rPh sb="11" eb="12">
      <t>ジュウ</t>
    </rPh>
    <rPh sb="13" eb="14">
      <t>スベ</t>
    </rPh>
    <rPh sb="19" eb="21">
      <t>オオハバ</t>
    </rPh>
    <rPh sb="22" eb="23">
      <t>ハヤ</t>
    </rPh>
    <rPh sb="24" eb="26">
      <t>ロウカ</t>
    </rPh>
    <rPh sb="31" eb="33">
      <t>フアン</t>
    </rPh>
    <rPh sb="34" eb="36">
      <t>セカイ</t>
    </rPh>
    <rPh sb="36" eb="37">
      <t>ジュウ</t>
    </rPh>
    <rPh sb="38" eb="40">
      <t>ゾウカ</t>
    </rPh>
    <rPh sb="47" eb="49">
      <t>ヘイシ</t>
    </rPh>
    <rPh sb="55" eb="57">
      <t>ショウガイ</t>
    </rPh>
    <rPh sb="58" eb="59">
      <t>オ</t>
    </rPh>
    <rPh sb="61" eb="62">
      <t>ツカ</t>
    </rPh>
    <rPh sb="63" eb="64">
      <t>モノ</t>
    </rPh>
    <rPh sb="76" eb="77">
      <t>ジュ</t>
    </rPh>
    <rPh sb="77" eb="78">
      <t>フ</t>
    </rPh>
    <rPh sb="79" eb="81">
      <t>キノウ</t>
    </rPh>
    <rPh sb="85" eb="86">
      <t>アイダ</t>
    </rPh>
    <rPh sb="87" eb="88">
      <t>スベ</t>
    </rPh>
    <rPh sb="93" eb="94">
      <t>シ</t>
    </rPh>
    <rPh sb="95" eb="96">
      <t>タ</t>
    </rPh>
    <rPh sb="101" eb="103">
      <t>セカイ</t>
    </rPh>
    <rPh sb="104" eb="106">
      <t>ダンダン</t>
    </rPh>
    <rPh sb="107" eb="109">
      <t>コウハイ</t>
    </rPh>
    <rPh sb="118" eb="120">
      <t>ジュモン</t>
    </rPh>
    <rPh sb="122" eb="123">
      <t>ダレ</t>
    </rPh>
    <rPh sb="128" eb="130">
      <t>カイジュ</t>
    </rPh>
    <rPh sb="134" eb="135">
      <t>ジュツ</t>
    </rPh>
    <rPh sb="135" eb="136">
      <t>シャ</t>
    </rPh>
    <rPh sb="137" eb="138">
      <t>シ</t>
    </rPh>
    <rPh sb="141" eb="143">
      <t>ジゾク</t>
    </rPh>
    <phoneticPr fontId="1"/>
  </si>
  <si>
    <t>術者は数体のアンデッドの制御を得ます。強力なアンデッドは、降霊術師に抵抗することができます。</t>
    <rPh sb="0" eb="1">
      <t>ジュツ</t>
    </rPh>
    <rPh sb="1" eb="2">
      <t>シャ</t>
    </rPh>
    <rPh sb="3" eb="5">
      <t>スウタイ</t>
    </rPh>
    <rPh sb="12" eb="14">
      <t>セイギョ</t>
    </rPh>
    <rPh sb="15" eb="16">
      <t>エ</t>
    </rPh>
    <rPh sb="19" eb="21">
      <t>キョウリョク</t>
    </rPh>
    <rPh sb="29" eb="31">
      <t>コウレイ</t>
    </rPh>
    <rPh sb="31" eb="32">
      <t>ジュツ</t>
    </rPh>
    <rPh sb="32" eb="33">
      <t>シ</t>
    </rPh>
    <rPh sb="34" eb="36">
      <t>テイコウ</t>
    </rPh>
    <phoneticPr fontId="1"/>
  </si>
  <si>
    <t>動物は、魔術師に魅了されます。</t>
    <rPh sb="0" eb="2">
      <t>ドウブツ</t>
    </rPh>
    <rPh sb="4" eb="7">
      <t>マジュツシ</t>
    </rPh>
    <rPh sb="8" eb="10">
      <t>ミリョウ</t>
    </rPh>
    <phoneticPr fontId="1"/>
  </si>
  <si>
    <t>この呪文は、緑の魔術師がアンデッドと戦う際にしばしば使用されます。生者が死者から滋養を得るのは、自然の理の一部です。この呪文によって、魔術師はそれを利用し、虫の群れに狂暴な力と食欲を吹き込み、歩く死者たちを喰らわせます。この群れは、戦いが終わるまでの間、アンデッドを次々に喰らい尽くしていきます。群れが死者を見つけられなかった場合、彼らは代わりに生者を喰らい始めます。</t>
    <rPh sb="2" eb="4">
      <t>ジュモン</t>
    </rPh>
    <rPh sb="6" eb="7">
      <t>ミドリ</t>
    </rPh>
    <rPh sb="8" eb="11">
      <t>マジュツシ</t>
    </rPh>
    <rPh sb="18" eb="19">
      <t>タタカ</t>
    </rPh>
    <rPh sb="20" eb="21">
      <t>サイ</t>
    </rPh>
    <rPh sb="26" eb="28">
      <t>シヨウ</t>
    </rPh>
    <rPh sb="33" eb="35">
      <t>ショウジャ</t>
    </rPh>
    <rPh sb="36" eb="38">
      <t>シシャ</t>
    </rPh>
    <rPh sb="40" eb="42">
      <t>ジヨウ</t>
    </rPh>
    <rPh sb="43" eb="44">
      <t>エ</t>
    </rPh>
    <rPh sb="48" eb="50">
      <t>シゼン</t>
    </rPh>
    <rPh sb="51" eb="52">
      <t>コトワリ</t>
    </rPh>
    <rPh sb="53" eb="55">
      <t>イチブ</t>
    </rPh>
    <rPh sb="60" eb="62">
      <t>ジュモン</t>
    </rPh>
    <rPh sb="67" eb="70">
      <t>マジュツシ</t>
    </rPh>
    <rPh sb="74" eb="76">
      <t>リヨウ</t>
    </rPh>
    <rPh sb="78" eb="79">
      <t>ムシ</t>
    </rPh>
    <rPh sb="80" eb="81">
      <t>ム</t>
    </rPh>
    <rPh sb="83" eb="85">
      <t>キョウボウ</t>
    </rPh>
    <rPh sb="86" eb="87">
      <t>チカラ</t>
    </rPh>
    <rPh sb="88" eb="90">
      <t>ショクヨク</t>
    </rPh>
    <rPh sb="91" eb="92">
      <t>フ</t>
    </rPh>
    <rPh sb="93" eb="94">
      <t>コ</t>
    </rPh>
    <rPh sb="96" eb="97">
      <t>アル</t>
    </rPh>
    <rPh sb="98" eb="100">
      <t>シシャ</t>
    </rPh>
    <rPh sb="103" eb="104">
      <t>ク</t>
    </rPh>
    <rPh sb="112" eb="113">
      <t>ム</t>
    </rPh>
    <rPh sb="116" eb="117">
      <t>タタカ</t>
    </rPh>
    <rPh sb="119" eb="120">
      <t>オ</t>
    </rPh>
    <rPh sb="125" eb="126">
      <t>アイダ</t>
    </rPh>
    <rPh sb="133" eb="135">
      <t>ツギツギ</t>
    </rPh>
    <rPh sb="136" eb="137">
      <t>ク</t>
    </rPh>
    <rPh sb="139" eb="140">
      <t>ツ</t>
    </rPh>
    <rPh sb="148" eb="149">
      <t>ム</t>
    </rPh>
    <rPh sb="151" eb="153">
      <t>シシャ</t>
    </rPh>
    <rPh sb="154" eb="155">
      <t>ミ</t>
    </rPh>
    <rPh sb="163" eb="165">
      <t>バアイ</t>
    </rPh>
    <rPh sb="166" eb="167">
      <t>カレ</t>
    </rPh>
    <rPh sb="169" eb="170">
      <t>カ</t>
    </rPh>
    <rPh sb="173" eb="175">
      <t>ショウジャ</t>
    </rPh>
    <rPh sb="176" eb="177">
      <t>ク</t>
    </rPh>
    <rPh sb="179" eb="180">
      <t>ハジ</t>
    </rPh>
    <phoneticPr fontId="1"/>
  </si>
  <si>
    <t>増大する憤激が、戦場に居る全ての味方に影響を及ぼします。彼らは自らがどんどん獰猛になるのを感じ、そして普段ならそうならないとしても、ごく些細な挑発でさえ狂戦士の怒りに落ちるようになります。</t>
    <rPh sb="0" eb="2">
      <t>ゾウダイ</t>
    </rPh>
    <rPh sb="4" eb="6">
      <t>フンゲキ</t>
    </rPh>
    <rPh sb="8" eb="10">
      <t>センジョウ</t>
    </rPh>
    <rPh sb="11" eb="12">
      <t>イ</t>
    </rPh>
    <rPh sb="13" eb="14">
      <t>スベ</t>
    </rPh>
    <rPh sb="16" eb="18">
      <t>ミカタ</t>
    </rPh>
    <rPh sb="19" eb="21">
      <t>エイキョウ</t>
    </rPh>
    <rPh sb="22" eb="23">
      <t>オヨ</t>
    </rPh>
    <rPh sb="28" eb="29">
      <t>カレ</t>
    </rPh>
    <rPh sb="31" eb="32">
      <t>ミズカ</t>
    </rPh>
    <rPh sb="38" eb="40">
      <t>ドウモウ</t>
    </rPh>
    <rPh sb="45" eb="46">
      <t>カン</t>
    </rPh>
    <rPh sb="51" eb="53">
      <t>フダン</t>
    </rPh>
    <rPh sb="68" eb="70">
      <t>ササイ</t>
    </rPh>
    <rPh sb="71" eb="73">
      <t>チョウハツ</t>
    </rPh>
    <rPh sb="76" eb="77">
      <t>キョウ</t>
    </rPh>
    <rPh sb="77" eb="79">
      <t>センシ</t>
    </rPh>
    <rPh sb="80" eb="81">
      <t>イカ</t>
    </rPh>
    <rPh sb="83" eb="84">
      <t>オ</t>
    </rPh>
    <phoneticPr fontId="1"/>
  </si>
  <si>
    <t>この恵みは、任意の1体の生物に、指揮官の地位と優れた知性を与えます。対象は、術者と同じ州に居なくてはなりません。意思なきものは、この呪文の影響を受けられません。</t>
    <rPh sb="2" eb="3">
      <t>メグ</t>
    </rPh>
    <rPh sb="6" eb="8">
      <t>ニンイ</t>
    </rPh>
    <rPh sb="10" eb="11">
      <t>タイ</t>
    </rPh>
    <rPh sb="12" eb="14">
      <t>セイブツ</t>
    </rPh>
    <rPh sb="16" eb="19">
      <t>シキカン</t>
    </rPh>
    <rPh sb="20" eb="22">
      <t>チイ</t>
    </rPh>
    <rPh sb="23" eb="24">
      <t>スグ</t>
    </rPh>
    <rPh sb="26" eb="28">
      <t>チセイ</t>
    </rPh>
    <rPh sb="29" eb="30">
      <t>アタ</t>
    </rPh>
    <rPh sb="34" eb="36">
      <t>タイショウ</t>
    </rPh>
    <rPh sb="38" eb="39">
      <t>ジュツ</t>
    </rPh>
    <rPh sb="39" eb="40">
      <t>シャ</t>
    </rPh>
    <rPh sb="41" eb="42">
      <t>オナ</t>
    </rPh>
    <rPh sb="43" eb="44">
      <t>シュウ</t>
    </rPh>
    <rPh sb="45" eb="46">
      <t>イ</t>
    </rPh>
    <rPh sb="56" eb="58">
      <t>イシ</t>
    </rPh>
    <rPh sb="66" eb="68">
      <t>ジュモン</t>
    </rPh>
    <rPh sb="69" eb="71">
      <t>エイキョウ</t>
    </rPh>
    <rPh sb="72" eb="73">
      <t>ウ</t>
    </rPh>
    <phoneticPr fontId="1"/>
  </si>
  <si>
    <t>術者は州に鬱病を降りかからせます。住民たちは意気消沈し、冷笑的で無関心になります。農民たちは収穫を怠り、家畜たちを放置します。職人たちは気が向いたときにしか働かず、そして兵士たちは服従を強いられない限り職務を放棄しがちになります。寺院さえ手入れされないままになります。Production天秤が3になり、魔法抵抗力と士気に応じた確率で、兵士たちは脱走します。その地の神の支配力も減少するでしょう。</t>
    <rPh sb="0" eb="1">
      <t>ジュツ</t>
    </rPh>
    <rPh sb="1" eb="2">
      <t>シャ</t>
    </rPh>
    <rPh sb="3" eb="4">
      <t>シュウ</t>
    </rPh>
    <rPh sb="5" eb="7">
      <t>ウツビョウ</t>
    </rPh>
    <rPh sb="8" eb="9">
      <t>フ</t>
    </rPh>
    <rPh sb="17" eb="19">
      <t>ジュウミン</t>
    </rPh>
    <rPh sb="22" eb="24">
      <t>イキ</t>
    </rPh>
    <rPh sb="24" eb="26">
      <t>ショウチン</t>
    </rPh>
    <rPh sb="28" eb="31">
      <t>レイショウテキ</t>
    </rPh>
    <rPh sb="32" eb="35">
      <t>ムカンシン</t>
    </rPh>
    <rPh sb="41" eb="43">
      <t>ノウミン</t>
    </rPh>
    <rPh sb="46" eb="48">
      <t>シュウカク</t>
    </rPh>
    <rPh sb="49" eb="50">
      <t>オコタ</t>
    </rPh>
    <rPh sb="52" eb="54">
      <t>カチク</t>
    </rPh>
    <rPh sb="57" eb="59">
      <t>ホウチ</t>
    </rPh>
    <rPh sb="63" eb="65">
      <t>ショクニン</t>
    </rPh>
    <rPh sb="68" eb="69">
      <t>キ</t>
    </rPh>
    <rPh sb="70" eb="71">
      <t>ム</t>
    </rPh>
    <rPh sb="78" eb="79">
      <t>ハタラ</t>
    </rPh>
    <rPh sb="85" eb="87">
      <t>ヘイシ</t>
    </rPh>
    <rPh sb="90" eb="92">
      <t>フクジュウ</t>
    </rPh>
    <rPh sb="93" eb="94">
      <t>シ</t>
    </rPh>
    <rPh sb="99" eb="100">
      <t>カギ</t>
    </rPh>
    <rPh sb="101" eb="103">
      <t>ショクム</t>
    </rPh>
    <rPh sb="104" eb="106">
      <t>ホウキ</t>
    </rPh>
    <rPh sb="115" eb="117">
      <t>ジイン</t>
    </rPh>
    <rPh sb="119" eb="121">
      <t>テイ</t>
    </rPh>
    <rPh sb="144" eb="146">
      <t>テンビン</t>
    </rPh>
    <rPh sb="152" eb="154">
      <t>マホウ</t>
    </rPh>
    <rPh sb="154" eb="156">
      <t>テイコウ</t>
    </rPh>
    <rPh sb="156" eb="157">
      <t>リョク</t>
    </rPh>
    <rPh sb="158" eb="160">
      <t>シキ</t>
    </rPh>
    <rPh sb="161" eb="162">
      <t>オウ</t>
    </rPh>
    <rPh sb="164" eb="166">
      <t>カクリツ</t>
    </rPh>
    <rPh sb="168" eb="170">
      <t>ヘイシ</t>
    </rPh>
    <rPh sb="173" eb="175">
      <t>ダッソウ</t>
    </rPh>
    <rPh sb="181" eb="182">
      <t>チ</t>
    </rPh>
    <rPh sb="183" eb="184">
      <t>カミ</t>
    </rPh>
    <rPh sb="185" eb="188">
      <t>シハイリョク</t>
    </rPh>
    <rPh sb="189" eb="191">
      <t>ゲンショウ</t>
    </rPh>
    <phoneticPr fontId="1"/>
  </si>
  <si>
    <t>術者は1体の標的の心身を隷属させます。犠牲者は意志を失い、それと共に指揮や魔法詠唱の能力も失われます。全ての神位請求者は、この呪文への免疫を持ちます。</t>
    <rPh sb="0" eb="1">
      <t>ジュツ</t>
    </rPh>
    <rPh sb="1" eb="2">
      <t>シャ</t>
    </rPh>
    <rPh sb="4" eb="5">
      <t>タイ</t>
    </rPh>
    <rPh sb="6" eb="8">
      <t>ヒョウテキ</t>
    </rPh>
    <rPh sb="9" eb="11">
      <t>シンシン</t>
    </rPh>
    <rPh sb="12" eb="14">
      <t>レイゾク</t>
    </rPh>
    <rPh sb="19" eb="22">
      <t>ギセイシャ</t>
    </rPh>
    <rPh sb="23" eb="25">
      <t>イシ</t>
    </rPh>
    <rPh sb="26" eb="27">
      <t>ウシナ</t>
    </rPh>
    <rPh sb="32" eb="33">
      <t>トモ</t>
    </rPh>
    <rPh sb="34" eb="36">
      <t>シキ</t>
    </rPh>
    <rPh sb="37" eb="39">
      <t>マホウ</t>
    </rPh>
    <rPh sb="39" eb="41">
      <t>エイショウ</t>
    </rPh>
    <rPh sb="42" eb="44">
      <t>ノウリョク</t>
    </rPh>
    <rPh sb="45" eb="46">
      <t>ウシナ</t>
    </rPh>
    <rPh sb="51" eb="52">
      <t>スベ</t>
    </rPh>
    <rPh sb="54" eb="56">
      <t>シンイ</t>
    </rPh>
    <rPh sb="56" eb="59">
      <t>セイキュウシャ</t>
    </rPh>
    <rPh sb="63" eb="65">
      <t>ジュモン</t>
    </rPh>
    <rPh sb="67" eb="69">
      <t>メンエキ</t>
    </rPh>
    <rPh sb="70" eb="71">
      <t>モ</t>
    </rPh>
    <phoneticPr fontId="1"/>
  </si>
  <si>
    <t>遠方の州にある小さな村の人々は、徐々にその心を解体されていきます。それが完了すると、彼らの心は、適切な神位請求者への宗教的な熱情を刷り込まれます。改宗が終わると、彼らは州を征服するべく攻撃し、そしてその神に力の限り仕えます。これは非常に危険な工程で、多くの人々は死に、そして生存者の多くは適切な宗教的熱情を持つ状態には完全に回復しません。熟練した魔術師と、魔法の品からの抵抗貫通能力は、村人の改宗を成功させるのに役立ちます。</t>
    <rPh sb="0" eb="2">
      <t>エンポウ</t>
    </rPh>
    <rPh sb="3" eb="4">
      <t>シュウ</t>
    </rPh>
    <rPh sb="7" eb="8">
      <t>チイ</t>
    </rPh>
    <rPh sb="10" eb="11">
      <t>ムラ</t>
    </rPh>
    <rPh sb="12" eb="14">
      <t>ヒトビト</t>
    </rPh>
    <rPh sb="16" eb="18">
      <t>ジョジョ</t>
    </rPh>
    <rPh sb="21" eb="22">
      <t>ココロ</t>
    </rPh>
    <rPh sb="23" eb="25">
      <t>カイタイ</t>
    </rPh>
    <rPh sb="36" eb="38">
      <t>カンリョウ</t>
    </rPh>
    <rPh sb="42" eb="43">
      <t>カレ</t>
    </rPh>
    <rPh sb="45" eb="46">
      <t>ココロ</t>
    </rPh>
    <rPh sb="48" eb="50">
      <t>テキセツ</t>
    </rPh>
    <rPh sb="51" eb="53">
      <t>シンイ</t>
    </rPh>
    <rPh sb="53" eb="56">
      <t>セイキュウシャ</t>
    </rPh>
    <rPh sb="58" eb="61">
      <t>シュウキョウテキ</t>
    </rPh>
    <rPh sb="62" eb="64">
      <t>ネツジョウ</t>
    </rPh>
    <rPh sb="65" eb="66">
      <t>ス</t>
    </rPh>
    <rPh sb="67" eb="68">
      <t>コ</t>
    </rPh>
    <rPh sb="73" eb="75">
      <t>カイシュウ</t>
    </rPh>
    <rPh sb="76" eb="77">
      <t>オ</t>
    </rPh>
    <rPh sb="81" eb="82">
      <t>カレ</t>
    </rPh>
    <rPh sb="84" eb="85">
      <t>シュウ</t>
    </rPh>
    <rPh sb="86" eb="88">
      <t>セイフク</t>
    </rPh>
    <rPh sb="92" eb="94">
      <t>コウゲキ</t>
    </rPh>
    <rPh sb="101" eb="102">
      <t>カミ</t>
    </rPh>
    <rPh sb="103" eb="104">
      <t>チカラ</t>
    </rPh>
    <rPh sb="105" eb="106">
      <t>カギ</t>
    </rPh>
    <rPh sb="107" eb="108">
      <t>ツカ</t>
    </rPh>
    <rPh sb="115" eb="117">
      <t>ヒジョウ</t>
    </rPh>
    <rPh sb="118" eb="120">
      <t>キケン</t>
    </rPh>
    <rPh sb="121" eb="123">
      <t>コウテイ</t>
    </rPh>
    <rPh sb="125" eb="126">
      <t>オオ</t>
    </rPh>
    <rPh sb="128" eb="130">
      <t>ヒトビト</t>
    </rPh>
    <rPh sb="131" eb="132">
      <t>シ</t>
    </rPh>
    <rPh sb="137" eb="140">
      <t>セイゾンシャ</t>
    </rPh>
    <rPh sb="141" eb="142">
      <t>オオ</t>
    </rPh>
    <rPh sb="144" eb="146">
      <t>テキセツ</t>
    </rPh>
    <rPh sb="147" eb="150">
      <t>シュウキョウテキ</t>
    </rPh>
    <rPh sb="150" eb="152">
      <t>ネツジョウ</t>
    </rPh>
    <rPh sb="153" eb="154">
      <t>モ</t>
    </rPh>
    <rPh sb="155" eb="157">
      <t>ジョウタイ</t>
    </rPh>
    <rPh sb="159" eb="161">
      <t>カンゼン</t>
    </rPh>
    <rPh sb="162" eb="164">
      <t>カイフク</t>
    </rPh>
    <rPh sb="169" eb="171">
      <t>ジュクレン</t>
    </rPh>
    <rPh sb="173" eb="176">
      <t>マジュツシ</t>
    </rPh>
    <rPh sb="178" eb="180">
      <t>マホウ</t>
    </rPh>
    <rPh sb="181" eb="182">
      <t>シナ</t>
    </rPh>
    <rPh sb="185" eb="187">
      <t>テイコウ</t>
    </rPh>
    <rPh sb="187" eb="189">
      <t>カンツウ</t>
    </rPh>
    <rPh sb="189" eb="191">
      <t>ノウリョク</t>
    </rPh>
    <rPh sb="193" eb="195">
      <t>ムラビト</t>
    </rPh>
    <rPh sb="196" eb="198">
      <t>カイシュウ</t>
    </rPh>
    <rPh sb="199" eb="201">
      <t>セイコウ</t>
    </rPh>
    <rPh sb="206" eb="208">
      <t>ヤクダ</t>
    </rPh>
    <phoneticPr fontId="1"/>
  </si>
  <si>
    <t>ユニーク召喚（候補8種）</t>
    <phoneticPr fontId="1"/>
  </si>
  <si>
    <t>8体のVampire Countのうちの1体を召喚します</t>
    <rPh sb="1" eb="2">
      <t>タイ</t>
    </rPh>
    <rPh sb="21" eb="22">
      <t>タイ</t>
    </rPh>
    <phoneticPr fontId="1"/>
  </si>
  <si>
    <t>Conjuration</t>
    <phoneticPr fontId="1"/>
  </si>
  <si>
    <t>Summon Okami</t>
    <phoneticPr fontId="1"/>
  </si>
  <si>
    <t>緑1</t>
    <rPh sb="0" eb="1">
      <t>ミドリ</t>
    </rPh>
    <phoneticPr fontId="1"/>
  </si>
  <si>
    <t>儀式</t>
    <rPh sb="0" eb="2">
      <t>ギシキ</t>
    </rPh>
    <phoneticPr fontId="1"/>
  </si>
  <si>
    <t>陸上専用</t>
    <rPh sb="0" eb="2">
      <t>リクジョウ</t>
    </rPh>
    <rPh sb="2" eb="4">
      <t>センヨウ</t>
    </rPh>
    <phoneticPr fontId="1"/>
  </si>
  <si>
    <t>兵士召喚</t>
    <rPh sb="0" eb="2">
      <t>ヘイシ</t>
    </rPh>
    <rPh sb="2" eb="4">
      <t>ショウカン</t>
    </rPh>
    <phoneticPr fontId="1"/>
  </si>
  <si>
    <t>護衛を得意とする大型の狼Okamiを10+体召喚します</t>
    <rPh sb="0" eb="2">
      <t>ゴエイ</t>
    </rPh>
    <rPh sb="3" eb="5">
      <t>トクイ</t>
    </rPh>
    <rPh sb="8" eb="10">
      <t>オオガタ</t>
    </rPh>
    <rPh sb="11" eb="12">
      <t>オオカミ</t>
    </rPh>
    <rPh sb="21" eb="22">
      <t>タイ</t>
    </rPh>
    <rPh sb="22" eb="24">
      <t>ショウカン</t>
    </rPh>
    <phoneticPr fontId="1"/>
  </si>
  <si>
    <t>10+1</t>
    <phoneticPr fontId="1"/>
  </si>
  <si>
    <t>Okami</t>
    <phoneticPr fontId="1"/>
  </si>
  <si>
    <t>Summon Omukade</t>
    <phoneticPr fontId="1"/>
  </si>
  <si>
    <t>地2</t>
    <rPh sb="0" eb="1">
      <t>チ</t>
    </rPh>
    <phoneticPr fontId="1"/>
  </si>
  <si>
    <t>死1</t>
    <rPh sb="0" eb="1">
      <t>シ</t>
    </rPh>
    <phoneticPr fontId="1"/>
  </si>
  <si>
    <t>猛毒を持つ巨大な百足Omukadeを1体召喚します</t>
    <rPh sb="0" eb="2">
      <t>モウドク</t>
    </rPh>
    <rPh sb="3" eb="4">
      <t>モ</t>
    </rPh>
    <rPh sb="5" eb="7">
      <t>キョダイ</t>
    </rPh>
    <rPh sb="8" eb="10">
      <t>ムカデ</t>
    </rPh>
    <rPh sb="19" eb="20">
      <t>タイ</t>
    </rPh>
    <rPh sb="20" eb="22">
      <t>ショウカン</t>
    </rPh>
    <phoneticPr fontId="1"/>
  </si>
  <si>
    <t>Omukade</t>
    <phoneticPr fontId="1"/>
  </si>
  <si>
    <t>Contact Mujina</t>
    <phoneticPr fontId="1"/>
  </si>
  <si>
    <t>緑2</t>
    <rPh sb="0" eb="1">
      <t>ミドリ</t>
    </rPh>
    <phoneticPr fontId="1"/>
  </si>
  <si>
    <t>指揮官召喚</t>
    <rPh sb="0" eb="3">
      <t>シキカン</t>
    </rPh>
    <rPh sb="3" eb="5">
      <t>ショウカン</t>
    </rPh>
    <phoneticPr fontId="1"/>
  </si>
  <si>
    <t>人型の姿で暗殺も行える魔力持つ獣Mujinaを召喚します</t>
    <rPh sb="0" eb="2">
      <t>ヒトガタ</t>
    </rPh>
    <rPh sb="3" eb="4">
      <t>スガタ</t>
    </rPh>
    <rPh sb="5" eb="7">
      <t>アンサツ</t>
    </rPh>
    <rPh sb="8" eb="9">
      <t>オコナ</t>
    </rPh>
    <rPh sb="11" eb="13">
      <t>マリョク</t>
    </rPh>
    <rPh sb="13" eb="14">
      <t>モ</t>
    </rPh>
    <rPh sb="15" eb="16">
      <t>ケモノ</t>
    </rPh>
    <rPh sb="23" eb="25">
      <t>ショウカン</t>
    </rPh>
    <phoneticPr fontId="1"/>
  </si>
  <si>
    <t>Mujina</t>
    <phoneticPr fontId="1"/>
  </si>
  <si>
    <t>Contact Tanuki</t>
    <phoneticPr fontId="1"/>
  </si>
  <si>
    <t>州に不安と異端を広める魔力持つ獣Tanukiを召喚します</t>
    <rPh sb="0" eb="1">
      <t>シュウ</t>
    </rPh>
    <rPh sb="2" eb="4">
      <t>フアン</t>
    </rPh>
    <rPh sb="5" eb="7">
      <t>イタン</t>
    </rPh>
    <rPh sb="8" eb="9">
      <t>ヒロ</t>
    </rPh>
    <rPh sb="11" eb="13">
      <t>マリョク</t>
    </rPh>
    <rPh sb="13" eb="14">
      <t>モ</t>
    </rPh>
    <rPh sb="15" eb="16">
      <t>ケモノ</t>
    </rPh>
    <rPh sb="23" eb="25">
      <t>ショウカン</t>
    </rPh>
    <phoneticPr fontId="1"/>
  </si>
  <si>
    <t>Tanuki</t>
    <phoneticPr fontId="1"/>
  </si>
  <si>
    <t>Contact Jorogumo</t>
    <phoneticPr fontId="1"/>
  </si>
  <si>
    <t>優れた魔力を持つ巨大な蜘蛛Jorogumoを召喚します</t>
    <rPh sb="0" eb="1">
      <t>スグ</t>
    </rPh>
    <rPh sb="3" eb="5">
      <t>マリョク</t>
    </rPh>
    <rPh sb="6" eb="7">
      <t>モ</t>
    </rPh>
    <rPh sb="8" eb="10">
      <t>キョダイ</t>
    </rPh>
    <rPh sb="11" eb="13">
      <t>クモ</t>
    </rPh>
    <rPh sb="22" eb="24">
      <t>ショウカン</t>
    </rPh>
    <phoneticPr fontId="1"/>
  </si>
  <si>
    <t>Jorogumo</t>
    <phoneticPr fontId="1"/>
  </si>
  <si>
    <t>Contact Bakeneko</t>
    <phoneticPr fontId="1"/>
  </si>
  <si>
    <t>火か死の魔法を使う猫Bakenekoを召喚します</t>
    <rPh sb="0" eb="1">
      <t>ヒ</t>
    </rPh>
    <rPh sb="2" eb="3">
      <t>シ</t>
    </rPh>
    <rPh sb="4" eb="6">
      <t>マホウ</t>
    </rPh>
    <rPh sb="7" eb="8">
      <t>ツカ</t>
    </rPh>
    <rPh sb="9" eb="10">
      <t>ネコ</t>
    </rPh>
    <rPh sb="19" eb="21">
      <t>ショウカン</t>
    </rPh>
    <phoneticPr fontId="1"/>
  </si>
  <si>
    <t>Bakeneko</t>
    <phoneticPr fontId="1"/>
  </si>
  <si>
    <t>Summon Araburu-kami</t>
    <phoneticPr fontId="1"/>
  </si>
  <si>
    <t>火1</t>
    <rPh sb="0" eb="1">
      <t>ヒ</t>
    </rPh>
    <phoneticPr fontId="1"/>
  </si>
  <si>
    <t>高い戦闘力を持つ神聖なる荒神Araburu-kamiを1体召喚します</t>
    <rPh sb="0" eb="1">
      <t>タカ</t>
    </rPh>
    <rPh sb="2" eb="5">
      <t>セントウリョク</t>
    </rPh>
    <rPh sb="6" eb="7">
      <t>モ</t>
    </rPh>
    <rPh sb="8" eb="10">
      <t>シンセイ</t>
    </rPh>
    <rPh sb="12" eb="14">
      <t>アラガミ</t>
    </rPh>
    <rPh sb="28" eb="29">
      <t>タイ</t>
    </rPh>
    <rPh sb="29" eb="31">
      <t>ショウカン</t>
    </rPh>
    <phoneticPr fontId="1"/>
  </si>
  <si>
    <t>Araburu-kami</t>
    <phoneticPr fontId="1"/>
  </si>
  <si>
    <t>Noppera-bo</t>
    <phoneticPr fontId="1"/>
  </si>
  <si>
    <t>爪と骨法で戦う水陸両棲の兵。陸上では疲労が早い</t>
    <rPh sb="0" eb="1">
      <t>ツメ</t>
    </rPh>
    <rPh sb="2" eb="4">
      <t>コッポウ</t>
    </rPh>
    <rPh sb="5" eb="6">
      <t>タタカ</t>
    </rPh>
    <rPh sb="7" eb="9">
      <t>スイリク</t>
    </rPh>
    <rPh sb="9" eb="11">
      <t>リョウセイ</t>
    </rPh>
    <rPh sb="12" eb="13">
      <t>ヘイ</t>
    </rPh>
    <rPh sb="14" eb="16">
      <t>リクジョウ</t>
    </rPh>
    <rPh sb="18" eb="20">
      <t>ヒロウ</t>
    </rPh>
    <rPh sb="21" eb="22">
      <t>ハヤ</t>
    </rPh>
    <phoneticPr fontId="1"/>
  </si>
  <si>
    <t>毒槍と毒吹矢を持つ軽歩兵。彼らの毒は疲労を蓄積させる</t>
    <rPh sb="0" eb="1">
      <t>ドク</t>
    </rPh>
    <rPh sb="1" eb="2">
      <t>ヤリ</t>
    </rPh>
    <rPh sb="3" eb="4">
      <t>ドク</t>
    </rPh>
    <rPh sb="4" eb="6">
      <t>フキヤ</t>
    </rPh>
    <rPh sb="7" eb="8">
      <t>モ</t>
    </rPh>
    <rPh sb="9" eb="10">
      <t>ケイ</t>
    </rPh>
    <rPh sb="10" eb="12">
      <t>ホヘイ</t>
    </rPh>
    <rPh sb="13" eb="14">
      <t>カレ</t>
    </rPh>
    <rPh sb="16" eb="17">
      <t>ドク</t>
    </rPh>
    <rPh sb="18" eb="20">
      <t>ヒロウ</t>
    </rPh>
    <rPh sb="21" eb="23">
      <t>チクセキ</t>
    </rPh>
    <phoneticPr fontId="1"/>
  </si>
  <si>
    <t>Landless Knight</t>
    <phoneticPr fontId="1"/>
  </si>
  <si>
    <t>城</t>
    <rPh sb="0" eb="1">
      <t>シロ</t>
    </rPh>
    <phoneticPr fontId="1"/>
  </si>
  <si>
    <t>歩兵</t>
    <rPh sb="0" eb="2">
      <t>ホヘイ</t>
    </rPh>
    <phoneticPr fontId="1"/>
  </si>
  <si>
    <t>長剣と騎盾を持つ重歩兵。良質な装備で能力も高め</t>
    <rPh sb="0" eb="2">
      <t>チョウケン</t>
    </rPh>
    <rPh sb="3" eb="4">
      <t>キ</t>
    </rPh>
    <rPh sb="4" eb="5">
      <t>タテ</t>
    </rPh>
    <rPh sb="6" eb="7">
      <t>モ</t>
    </rPh>
    <rPh sb="8" eb="9">
      <t>ジュウ</t>
    </rPh>
    <rPh sb="9" eb="11">
      <t>ホヘイ</t>
    </rPh>
    <rPh sb="12" eb="14">
      <t>リョウシツ</t>
    </rPh>
    <rPh sb="15" eb="17">
      <t>ソウビ</t>
    </rPh>
    <rPh sb="18" eb="20">
      <t>ノウリョク</t>
    </rPh>
    <rPh sb="21" eb="22">
      <t>タカ</t>
    </rPh>
    <phoneticPr fontId="1"/>
  </si>
  <si>
    <t>10</t>
    <phoneticPr fontId="1"/>
  </si>
  <si>
    <t>5+2</t>
    <phoneticPr fontId="1"/>
  </si>
  <si>
    <t>Enchantment</t>
    <phoneticPr fontId="1"/>
  </si>
  <si>
    <t>Katabasis</t>
    <phoneticPr fontId="1"/>
  </si>
  <si>
    <t>水1</t>
    <rPh sb="0" eb="1">
      <t>ミズ</t>
    </rPh>
    <phoneticPr fontId="1"/>
  </si>
  <si>
    <t>個人呪附</t>
    <rPh sb="0" eb="2">
      <t>コジン</t>
    </rPh>
    <rPh sb="2" eb="3">
      <t>ジュ</t>
    </rPh>
    <rPh sb="3" eb="4">
      <t>フ</t>
    </rPh>
    <phoneticPr fontId="1"/>
  </si>
  <si>
    <t>Epopteia</t>
    <phoneticPr fontId="1"/>
  </si>
  <si>
    <t>地方呪附</t>
    <rPh sb="0" eb="2">
      <t>チホウ</t>
    </rPh>
    <rPh sb="2" eb="3">
      <t>ジュ</t>
    </rPh>
    <rPh sb="3" eb="4">
      <t>フ</t>
    </rPh>
    <phoneticPr fontId="1"/>
  </si>
  <si>
    <t>異端の儀式により次の春が来るまで州のGrowth天秤を増加させます</t>
    <rPh sb="0" eb="2">
      <t>イタン</t>
    </rPh>
    <rPh sb="3" eb="5">
      <t>ギシキ</t>
    </rPh>
    <rPh sb="8" eb="9">
      <t>ツギ</t>
    </rPh>
    <rPh sb="10" eb="11">
      <t>ハル</t>
    </rPh>
    <rPh sb="12" eb="13">
      <t>ク</t>
    </rPh>
    <rPh sb="16" eb="17">
      <t>シュウ</t>
    </rPh>
    <rPh sb="24" eb="26">
      <t>テンビン</t>
    </rPh>
    <rPh sb="27" eb="29">
      <t>ゾウカ</t>
    </rPh>
    <phoneticPr fontId="1"/>
  </si>
  <si>
    <t>自身に死後一度だけ蘇る力を与えます</t>
    <phoneticPr fontId="1"/>
  </si>
  <si>
    <t>RenataかRenatusのみ使用可能</t>
    <rPh sb="16" eb="18">
      <t>シヨウ</t>
    </rPh>
    <rPh sb="18" eb="20">
      <t>カノウ</t>
    </rPh>
    <phoneticPr fontId="1"/>
  </si>
  <si>
    <t>Epoptesのみ使用可能</t>
    <rPh sb="9" eb="11">
      <t>シヨウ</t>
    </rPh>
    <rPh sb="11" eb="13">
      <t>カノウ</t>
    </rPh>
    <phoneticPr fontId="1"/>
  </si>
  <si>
    <t>水や死などの魔法技能を持つ。まず使わないが聖水の水差しを携行</t>
    <rPh sb="0" eb="1">
      <t>ミズ</t>
    </rPh>
    <rPh sb="2" eb="3">
      <t>シ</t>
    </rPh>
    <rPh sb="6" eb="8">
      <t>マホウ</t>
    </rPh>
    <rPh sb="8" eb="10">
      <t>ギノウ</t>
    </rPh>
    <rPh sb="11" eb="12">
      <t>モ</t>
    </rPh>
    <rPh sb="16" eb="17">
      <t>ツカ</t>
    </rPh>
    <rPh sb="21" eb="23">
      <t>セイスイ</t>
    </rPh>
    <rPh sb="24" eb="26">
      <t>ミズサ</t>
    </rPh>
    <rPh sb="28" eb="30">
      <t>ケイコウ</t>
    </rPh>
    <phoneticPr fontId="1"/>
  </si>
  <si>
    <t>水や死などの魔法技能を持つ。あまり特徴はない</t>
    <rPh sb="0" eb="1">
      <t>ミズ</t>
    </rPh>
    <rPh sb="2" eb="3">
      <t>シ</t>
    </rPh>
    <rPh sb="6" eb="8">
      <t>マホウ</t>
    </rPh>
    <rPh sb="8" eb="10">
      <t>ギノウ</t>
    </rPh>
    <rPh sb="11" eb="12">
      <t>モ</t>
    </rPh>
    <rPh sb="17" eb="19">
      <t>トクチョウ</t>
    </rPh>
    <phoneticPr fontId="1"/>
  </si>
  <si>
    <t>水星緑+1:100%</t>
    <rPh sb="0" eb="1">
      <t>ミズ</t>
    </rPh>
    <rPh sb="1" eb="2">
      <t>ホシ</t>
    </rPh>
    <rPh sb="2" eb="3">
      <t>ミドリ</t>
    </rPh>
    <phoneticPr fontId="1"/>
  </si>
  <si>
    <t>星死緑+1:100%</t>
    <rPh sb="0" eb="1">
      <t>ホシ</t>
    </rPh>
    <rPh sb="1" eb="2">
      <t>シ</t>
    </rPh>
    <rPh sb="2" eb="3">
      <t>ミドリ</t>
    </rPh>
    <phoneticPr fontId="1"/>
  </si>
  <si>
    <t>5+</t>
    <phoneticPr fontId="1"/>
  </si>
  <si>
    <t>都訓</t>
    <rPh sb="0" eb="1">
      <t>ミヤコ</t>
    </rPh>
    <rPh sb="1" eb="2">
      <t>クン</t>
    </rPh>
    <phoneticPr fontId="1"/>
  </si>
  <si>
    <t>Bakeneko</t>
    <phoneticPr fontId="1"/>
  </si>
  <si>
    <t>Mujina</t>
    <phoneticPr fontId="1"/>
  </si>
  <si>
    <t>Tanuki</t>
    <phoneticPr fontId="1"/>
  </si>
  <si>
    <t>Jorogumo</t>
    <phoneticPr fontId="1"/>
  </si>
  <si>
    <t>火死+1:100%</t>
    <rPh sb="0" eb="1">
      <t>ヒ</t>
    </rPh>
    <rPh sb="1" eb="2">
      <t>シ</t>
    </rPh>
    <phoneticPr fontId="1"/>
  </si>
  <si>
    <t>地1緑2</t>
    <rPh sb="0" eb="1">
      <t>チ</t>
    </rPh>
    <rPh sb="2" eb="3">
      <t>ミドリ</t>
    </rPh>
    <phoneticPr fontId="1"/>
  </si>
  <si>
    <t>水地+1:50%</t>
    <rPh sb="0" eb="1">
      <t>ミズ</t>
    </rPh>
    <rPh sb="1" eb="2">
      <t>チ</t>
    </rPh>
    <phoneticPr fontId="1"/>
  </si>
  <si>
    <t>11+</t>
    <phoneticPr fontId="1"/>
  </si>
  <si>
    <t>火水地緑+1:100% 火水地緑+1:50%</t>
    <rPh sb="0" eb="1">
      <t>ヒ</t>
    </rPh>
    <rPh sb="1" eb="2">
      <t>ミズ</t>
    </rPh>
    <rPh sb="2" eb="3">
      <t>チ</t>
    </rPh>
    <rPh sb="3" eb="4">
      <t>ミドリ</t>
    </rPh>
    <rPh sb="12" eb="13">
      <t>ヒ</t>
    </rPh>
    <rPh sb="13" eb="14">
      <t>ミズ</t>
    </rPh>
    <rPh sb="14" eb="15">
      <t>チ</t>
    </rPh>
    <rPh sb="15" eb="16">
      <t>ミドリ</t>
    </rPh>
    <phoneticPr fontId="1"/>
  </si>
  <si>
    <t>水1死2緑2</t>
    <rPh sb="0" eb="1">
      <t>ミズ</t>
    </rPh>
    <rPh sb="2" eb="3">
      <t>シ</t>
    </rPh>
    <rPh sb="4" eb="5">
      <t>ミドリ</t>
    </rPh>
    <phoneticPr fontId="1"/>
  </si>
  <si>
    <t>火水死緑+1:100%</t>
    <rPh sb="0" eb="1">
      <t>ヒ</t>
    </rPh>
    <rPh sb="1" eb="2">
      <t>ミズ</t>
    </rPh>
    <rPh sb="2" eb="3">
      <t>シ</t>
    </rPh>
    <rPh sb="3" eb="4">
      <t>ミドリ</t>
    </rPh>
    <phoneticPr fontId="1"/>
  </si>
  <si>
    <t>13+</t>
    <phoneticPr fontId="1"/>
  </si>
  <si>
    <t>Summon Araburu-kami</t>
    <phoneticPr fontId="1"/>
  </si>
  <si>
    <t>Contact Bakeneko</t>
    <phoneticPr fontId="1"/>
  </si>
  <si>
    <t>Summon Omukade</t>
    <phoneticPr fontId="1"/>
  </si>
  <si>
    <t>Contact Mujina</t>
    <phoneticPr fontId="1"/>
  </si>
  <si>
    <t>Contact Tanuki</t>
    <phoneticPr fontId="1"/>
  </si>
  <si>
    <t>Contact Jorogumo</t>
    <phoneticPr fontId="1"/>
  </si>
  <si>
    <t>Contact Bakeneko</t>
    <phoneticPr fontId="1"/>
  </si>
  <si>
    <t>Contact Mujina</t>
    <phoneticPr fontId="1"/>
  </si>
  <si>
    <t>Contact Tanuki</t>
    <phoneticPr fontId="1"/>
  </si>
  <si>
    <t>Katabasis</t>
    <phoneticPr fontId="1"/>
  </si>
  <si>
    <t>Epopteia</t>
    <phoneticPr fontId="1"/>
  </si>
  <si>
    <t>緑などの魔法技能を持つ。芸がない代わりに異端者でもなく安価</t>
    <rPh sb="0" eb="1">
      <t>ミドリ</t>
    </rPh>
    <rPh sb="4" eb="6">
      <t>マホウ</t>
    </rPh>
    <rPh sb="6" eb="8">
      <t>ギノウ</t>
    </rPh>
    <rPh sb="9" eb="10">
      <t>モ</t>
    </rPh>
    <rPh sb="12" eb="13">
      <t>ゲイ</t>
    </rPh>
    <rPh sb="16" eb="17">
      <t>カ</t>
    </rPh>
    <rPh sb="20" eb="23">
      <t>イタンシャ</t>
    </rPh>
    <rPh sb="27" eb="29">
      <t>アンカ</t>
    </rPh>
    <phoneticPr fontId="1"/>
  </si>
  <si>
    <t>Blood Marshal</t>
    <phoneticPr fontId="1"/>
  </si>
  <si>
    <t>単</t>
    <rPh sb="0" eb="1">
      <t>タン</t>
    </rPh>
    <phoneticPr fontId="1"/>
  </si>
  <si>
    <t>血2</t>
    <rPh sb="0" eb="1">
      <t>ケツ</t>
    </rPh>
    <phoneticPr fontId="1"/>
  </si>
  <si>
    <t>Blood Countess</t>
    <phoneticPr fontId="1"/>
  </si>
  <si>
    <t>血3</t>
    <rPh sb="0" eb="1">
      <t>ケツ</t>
    </rPh>
    <phoneticPr fontId="1"/>
  </si>
  <si>
    <t>Vampire Countess</t>
    <phoneticPr fontId="1"/>
  </si>
  <si>
    <t>死1血2</t>
    <rPh sb="0" eb="1">
      <t>シ</t>
    </rPh>
    <rPh sb="2" eb="3">
      <t>ケツ</t>
    </rPh>
    <phoneticPr fontId="1"/>
  </si>
  <si>
    <t>Vampire Count</t>
    <phoneticPr fontId="1"/>
  </si>
  <si>
    <t>死2血2</t>
    <rPh sb="0" eb="1">
      <t>シ</t>
    </rPh>
    <rPh sb="2" eb="3">
      <t>ケツ</t>
    </rPh>
    <phoneticPr fontId="1"/>
  </si>
  <si>
    <t>Vivisectionist</t>
    <phoneticPr fontId="1"/>
  </si>
  <si>
    <t>死3血1</t>
    <rPh sb="0" eb="1">
      <t>シ</t>
    </rPh>
    <rPh sb="2" eb="3">
      <t>ケツ</t>
    </rPh>
    <phoneticPr fontId="1"/>
  </si>
  <si>
    <t>Blood Graf</t>
    <phoneticPr fontId="1"/>
  </si>
  <si>
    <t>地2死1血2</t>
    <rPh sb="0" eb="1">
      <t>チ</t>
    </rPh>
    <rPh sb="2" eb="3">
      <t>シ</t>
    </rPh>
    <rPh sb="4" eb="5">
      <t>ケツ</t>
    </rPh>
    <phoneticPr fontId="1"/>
  </si>
  <si>
    <t>35+</t>
    <phoneticPr fontId="1"/>
  </si>
  <si>
    <t>Summon Okami</t>
    <phoneticPr fontId="1"/>
  </si>
  <si>
    <t>Summon Okami</t>
    <phoneticPr fontId="1"/>
  </si>
  <si>
    <t>DataView</t>
    <phoneticPr fontId="1"/>
  </si>
  <si>
    <t>Trans</t>
    <phoneticPr fontId="1"/>
  </si>
  <si>
    <t>術者は獰猛な狼の群れを召喚し、彼に仕えるよう束縛します。</t>
    <phoneticPr fontId="1"/>
  </si>
  <si>
    <t>パック・オブ・ウルフズ</t>
    <phoneticPr fontId="1"/>
  </si>
  <si>
    <t>狼の群れ</t>
    <rPh sb="0" eb="1">
      <t>オオカミ</t>
    </rPh>
    <rPh sb="2" eb="3">
      <t>ム</t>
    </rPh>
    <phoneticPr fontId="1"/>
  </si>
  <si>
    <t>この呪文は、降霊術師たちの悪夢です。この呪文は、アンデッドを維持している魔法を解くことにより、彼らを滅ぼします。この呪文は、広範囲に居る全てのアンデッドに影響を及ぼします。魔法抵抗力も防具も、この呪文から身を守るのには役立ちません。</t>
    <rPh sb="2" eb="4">
      <t>ジュモン</t>
    </rPh>
    <rPh sb="6" eb="8">
      <t>コウレイ</t>
    </rPh>
    <rPh sb="8" eb="9">
      <t>ジュツ</t>
    </rPh>
    <rPh sb="9" eb="10">
      <t>シ</t>
    </rPh>
    <rPh sb="13" eb="15">
      <t>アクム</t>
    </rPh>
    <rPh sb="20" eb="22">
      <t>ジュモン</t>
    </rPh>
    <rPh sb="62" eb="65">
      <t>コウハンイ</t>
    </rPh>
    <phoneticPr fontId="1"/>
  </si>
  <si>
    <t>魔術師は、遠方の州の敵軍に向けて消耗病を呼び起こします。病に侵された標的は、失われたヒットポイントを回復できず、また彼らが生きている限り、季節ごとに消耗していきます。アンデッド、デーモン、そして無生物はこの呪文の影響を受けません。</t>
    <rPh sb="0" eb="3">
      <t>マジュツシ</t>
    </rPh>
    <rPh sb="5" eb="7">
      <t>エンポウ</t>
    </rPh>
    <rPh sb="8" eb="9">
      <t>シュウ</t>
    </rPh>
    <rPh sb="10" eb="12">
      <t>テキグン</t>
    </rPh>
    <rPh sb="13" eb="14">
      <t>ム</t>
    </rPh>
    <rPh sb="16" eb="18">
      <t>ショウモウ</t>
    </rPh>
    <rPh sb="18" eb="19">
      <t>ビョウ</t>
    </rPh>
    <rPh sb="20" eb="21">
      <t>ヨ</t>
    </rPh>
    <rPh sb="22" eb="23">
      <t>オ</t>
    </rPh>
    <rPh sb="28" eb="29">
      <t>ヤマイ</t>
    </rPh>
    <rPh sb="30" eb="31">
      <t>オカ</t>
    </rPh>
    <rPh sb="34" eb="36">
      <t>ヒョウテキ</t>
    </rPh>
    <rPh sb="38" eb="39">
      <t>ウシナ</t>
    </rPh>
    <rPh sb="50" eb="52">
      <t>カイフク</t>
    </rPh>
    <rPh sb="58" eb="59">
      <t>カレ</t>
    </rPh>
    <rPh sb="61" eb="62">
      <t>イ</t>
    </rPh>
    <rPh sb="66" eb="67">
      <t>カギ</t>
    </rPh>
    <rPh sb="69" eb="71">
      <t>キセツ</t>
    </rPh>
    <rPh sb="74" eb="76">
      <t>ショウモウ</t>
    </rPh>
    <rPh sb="97" eb="100">
      <t>ムセイブツ</t>
    </rPh>
    <rPh sb="103" eb="105">
      <t>ジュモン</t>
    </rPh>
    <rPh sb="106" eb="108">
      <t>エイキョウ</t>
    </rPh>
    <rPh sb="109" eb="110">
      <t>ウ</t>
    </rPh>
    <phoneticPr fontId="1"/>
  </si>
  <si>
    <t>地中深くの洞窟では、奇妙な虫や這いずる獣を見ることができます。Cave Grubは、地下の土や石を掘りぬくことができる、強い腐食性のある唾を持つ、巨大な幼虫です。彼らの穴は、Pale Oneやその他の洞窟に住まうものに利用されます。Cave Grubの意思は弱く、魔法によって容易く操作し、強要することができますが、彼らはまた魔法的な指揮を必要とします。彼らは時折、包囲戦に用いるために召喚されます。</t>
    <rPh sb="0" eb="2">
      <t>チチュウ</t>
    </rPh>
    <rPh sb="2" eb="3">
      <t>フカ</t>
    </rPh>
    <rPh sb="5" eb="7">
      <t>ドウクツ</t>
    </rPh>
    <rPh sb="10" eb="12">
      <t>キミョウ</t>
    </rPh>
    <rPh sb="13" eb="14">
      <t>ムシ</t>
    </rPh>
    <rPh sb="15" eb="16">
      <t>ハ</t>
    </rPh>
    <rPh sb="19" eb="20">
      <t>ケモノ</t>
    </rPh>
    <rPh sb="21" eb="22">
      <t>ミ</t>
    </rPh>
    <rPh sb="42" eb="44">
      <t>チカ</t>
    </rPh>
    <rPh sb="45" eb="46">
      <t>ツチ</t>
    </rPh>
    <rPh sb="47" eb="48">
      <t>イシ</t>
    </rPh>
    <rPh sb="49" eb="50">
      <t>ホ</t>
    </rPh>
    <rPh sb="60" eb="61">
      <t>ツヨ</t>
    </rPh>
    <rPh sb="62" eb="65">
      <t>フショクセイ</t>
    </rPh>
    <rPh sb="68" eb="69">
      <t>ツバ</t>
    </rPh>
    <rPh sb="70" eb="71">
      <t>モ</t>
    </rPh>
    <rPh sb="73" eb="75">
      <t>キョダイ</t>
    </rPh>
    <rPh sb="76" eb="78">
      <t>ヨウチュウ</t>
    </rPh>
    <rPh sb="81" eb="82">
      <t>カレ</t>
    </rPh>
    <rPh sb="84" eb="85">
      <t>アナ</t>
    </rPh>
    <rPh sb="98" eb="99">
      <t>タ</t>
    </rPh>
    <rPh sb="100" eb="102">
      <t>ドウクツ</t>
    </rPh>
    <rPh sb="103" eb="104">
      <t>ス</t>
    </rPh>
    <rPh sb="109" eb="111">
      <t>リヨウ</t>
    </rPh>
    <rPh sb="126" eb="128">
      <t>イシ</t>
    </rPh>
    <rPh sb="129" eb="130">
      <t>ヨワ</t>
    </rPh>
    <rPh sb="132" eb="134">
      <t>マホウ</t>
    </rPh>
    <rPh sb="138" eb="140">
      <t>タヤス</t>
    </rPh>
    <rPh sb="141" eb="143">
      <t>ソウサ</t>
    </rPh>
    <rPh sb="145" eb="147">
      <t>キョウヨウ</t>
    </rPh>
    <rPh sb="158" eb="159">
      <t>カレ</t>
    </rPh>
    <rPh sb="163" eb="165">
      <t>マホウ</t>
    </rPh>
    <rPh sb="165" eb="166">
      <t>テキ</t>
    </rPh>
    <rPh sb="167" eb="169">
      <t>シキ</t>
    </rPh>
    <rPh sb="170" eb="172">
      <t>ヒツヨウ</t>
    </rPh>
    <rPh sb="177" eb="178">
      <t>カレ</t>
    </rPh>
    <rPh sb="180" eb="182">
      <t>トキオリ</t>
    </rPh>
    <rPh sb="183" eb="185">
      <t>ホウイ</t>
    </rPh>
    <rPh sb="185" eb="186">
      <t>セン</t>
    </rPh>
    <rPh sb="187" eb="188">
      <t>モチ</t>
    </rPh>
    <rPh sb="193" eb="195">
      <t>ショウカン</t>
    </rPh>
    <phoneticPr fontId="1"/>
  </si>
  <si>
    <t>Page</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</si>
</sst>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3"/>
      <charset val="128"/>
    </font>
    <font>
      <sz val="11"/>
      <color theme="1"/>
      <name val="ＭＳ Ｐゴシック"/>
      <family val="2"/>
      <charset val="128"/>
    </font>
  </fonts>
  <fills count="2">
    <fill>
      <patternFill patternType="none"/>
    </fill>
    <fill>
      <patternFill patternType="gray125"/>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diagonal/>
    </border>
    <border>
      <left style="medium">
        <color indexed="64"/>
      </left>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bottom/>
      <diagonal/>
    </border>
  </borders>
  <cellStyleXfs count="1">
    <xf numFmtId="0" fontId="0" fillId="0" borderId="0">
      <alignment vertical="center"/>
    </xf>
  </cellStyleXfs>
  <cellXfs count="46">
    <xf numFmtId="0" fontId="0" fillId="0" borderId="0" xfId="0">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49" fontId="0" fillId="0" borderId="0" xfId="0" applyNumberFormat="1">
      <alignment vertical="center"/>
    </xf>
    <xf numFmtId="0" fontId="0" fillId="0" borderId="0" xfId="0" applyAlignment="1">
      <alignment vertical="center"/>
    </xf>
    <xf numFmtId="0" fontId="0" fillId="0" borderId="1" xfId="0" applyNumberFormat="1" applyBorder="1">
      <alignment vertical="center"/>
    </xf>
    <xf numFmtId="0" fontId="0" fillId="0" borderId="4" xfId="0" applyFill="1" applyBorder="1">
      <alignment vertical="center"/>
    </xf>
    <xf numFmtId="0" fontId="0" fillId="0" borderId="8" xfId="0" applyFill="1" applyBorder="1">
      <alignment vertical="center"/>
    </xf>
    <xf numFmtId="0" fontId="0" fillId="0" borderId="8" xfId="0" applyNumberFormat="1" applyFill="1" applyBorder="1">
      <alignment vertical="center"/>
    </xf>
    <xf numFmtId="0" fontId="0" fillId="0" borderId="5" xfId="0" applyFill="1" applyBorder="1">
      <alignment vertical="center"/>
    </xf>
    <xf numFmtId="0" fontId="0" fillId="0" borderId="1" xfId="0" applyBorder="1" applyAlignment="1">
      <alignment vertical="center"/>
    </xf>
    <xf numFmtId="0" fontId="0" fillId="0" borderId="9" xfId="0" applyFill="1" applyBorder="1">
      <alignment vertical="center"/>
    </xf>
    <xf numFmtId="49" fontId="0" fillId="0" borderId="9" xfId="0" applyNumberFormat="1" applyFill="1" applyBorder="1">
      <alignment vertical="center"/>
    </xf>
    <xf numFmtId="49" fontId="0" fillId="0" borderId="2" xfId="0" applyNumberFormat="1" applyBorder="1">
      <alignment vertical="center"/>
    </xf>
    <xf numFmtId="0" fontId="0" fillId="0" borderId="0" xfId="0" applyFill="1" applyBorder="1">
      <alignment vertical="center"/>
    </xf>
    <xf numFmtId="0" fontId="0" fillId="0" borderId="0" xfId="0" applyBorder="1">
      <alignment vertical="center"/>
    </xf>
    <xf numFmtId="0" fontId="0" fillId="0" borderId="10" xfId="0" applyFill="1"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49" fontId="0" fillId="0" borderId="11" xfId="0" applyNumberFormat="1" applyBorder="1">
      <alignment vertical="center"/>
    </xf>
    <xf numFmtId="49" fontId="0" fillId="0" borderId="12" xfId="0" applyNumberFormat="1" applyBorder="1">
      <alignment vertical="center"/>
    </xf>
    <xf numFmtId="0" fontId="0" fillId="0" borderId="0" xfId="0" applyNumberFormat="1">
      <alignment vertical="center"/>
    </xf>
    <xf numFmtId="0" fontId="0" fillId="0" borderId="13" xfId="0" applyBorder="1" applyAlignment="1">
      <alignment vertical="center" wrapText="1"/>
    </xf>
    <xf numFmtId="0" fontId="0" fillId="0" borderId="14"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6" xfId="0" applyFill="1" applyBorder="1">
      <alignment vertical="center"/>
    </xf>
    <xf numFmtId="0" fontId="0" fillId="0" borderId="4" xfId="0" applyBorder="1" applyAlignment="1">
      <alignment vertical="center" wrapText="1"/>
    </xf>
    <xf numFmtId="0" fontId="0" fillId="0" borderId="5" xfId="0" applyBorder="1" applyAlignment="1">
      <alignment vertical="center" wrapText="1"/>
    </xf>
    <xf numFmtId="0" fontId="0" fillId="0" borderId="6" xfId="0" applyBorder="1" applyAlignment="1">
      <alignment vertical="center" wrapText="1"/>
    </xf>
    <xf numFmtId="0" fontId="0" fillId="0" borderId="7" xfId="0" applyBorder="1" applyAlignment="1">
      <alignment vertical="center" wrapText="1"/>
    </xf>
    <xf numFmtId="0" fontId="0" fillId="0" borderId="20" xfId="0" applyFill="1" applyBorder="1">
      <alignment vertical="center"/>
    </xf>
    <xf numFmtId="0" fontId="0" fillId="0" borderId="20" xfId="0" applyBorder="1">
      <alignment vertical="center"/>
    </xf>
  </cellXfs>
  <cellStyles count="1">
    <cellStyle name="標準" xfId="0" builtinId="0"/>
  </cellStyles>
  <dxfs count="128">
    <dxf>
      <fill>
        <patternFill>
          <bgColor theme="5" tint="0.59996337778862885"/>
        </patternFill>
      </fill>
    </dxf>
    <dxf>
      <fill>
        <patternFill>
          <bgColor theme="0" tint="-0.14996795556505021"/>
        </patternFill>
      </fill>
    </dxf>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rgb="FFFFFF00"/>
        </patternFill>
      </fill>
    </dxf>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rgb="FFFFFF00"/>
        </patternFill>
      </fill>
    </dxf>
    <dxf>
      <fill>
        <patternFill>
          <bgColor rgb="FFFF0000"/>
        </patternFill>
      </fill>
    </dxf>
    <dxf>
      <font>
        <color rgb="FF9C6500"/>
      </font>
      <fill>
        <patternFill>
          <bgColor rgb="FFFFEB9C"/>
        </patternFill>
      </fill>
    </dxf>
    <dxf>
      <font>
        <color rgb="FF006100"/>
      </font>
      <fill>
        <patternFill>
          <bgColor rgb="FFC6EFCE"/>
        </patternFill>
      </fill>
    </dxf>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rgb="FFFFFF00"/>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ill>
        <patternFill>
          <bgColor rgb="FFFF0000"/>
        </patternFill>
      </fill>
    </dxf>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rgb="FFFFFF00"/>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rgb="FFFFFF00"/>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ill>
        <patternFill>
          <bgColor theme="2" tint="-0.24994659260841701"/>
        </patternFill>
      </fill>
    </dxf>
    <dxf>
      <fill>
        <patternFill>
          <bgColor theme="4" tint="0.59996337778862885"/>
        </patternFill>
      </fill>
    </dxf>
    <dxf>
      <fill>
        <patternFill>
          <bgColor theme="6" tint="0.59996337778862885"/>
        </patternFill>
      </fill>
    </dxf>
    <dxf>
      <font>
        <color rgb="FF9C6500"/>
      </font>
      <fill>
        <patternFill>
          <bgColor rgb="FFFFEB9C"/>
        </patternFill>
      </fill>
    </dxf>
    <dxf>
      <fill>
        <patternFill>
          <bgColor theme="5" tint="0.59996337778862885"/>
        </patternFill>
      </fill>
    </dxf>
    <dxf>
      <fill>
        <patternFill>
          <bgColor theme="0" tint="-0.14996795556505021"/>
        </patternFill>
      </fill>
    </dxf>
    <dxf>
      <fill>
        <patternFill>
          <bgColor theme="3" tint="0.79998168889431442"/>
        </patternFill>
      </fill>
    </dxf>
    <dxf>
      <fill>
        <patternFill>
          <bgColor theme="2" tint="-0.24994659260841701"/>
        </patternFill>
      </fill>
    </dxf>
    <dxf>
      <fill>
        <patternFill>
          <bgColor rgb="FFB4B5E6"/>
        </patternFill>
      </fill>
    </dxf>
    <dxf>
      <fill>
        <patternFill>
          <bgColor theme="7" tint="0.39994506668294322"/>
        </patternFill>
      </fill>
    </dxf>
    <dxf>
      <fill>
        <patternFill>
          <bgColor theme="6" tint="0.59996337778862885"/>
        </patternFill>
      </fill>
    </dxf>
    <dxf>
      <fill>
        <patternFill>
          <bgColor rgb="FFD77373"/>
        </patternFill>
      </fill>
    </dxf>
    <dxf>
      <fill>
        <patternFill>
          <bgColor rgb="FFFFFF00"/>
        </patternFill>
      </fill>
    </dxf>
    <dxf>
      <font>
        <color rgb="FF9C6500"/>
      </font>
      <fill>
        <patternFill>
          <bgColor rgb="FFFFEB9C"/>
        </patternFill>
      </fill>
    </dxf>
    <dxf>
      <font>
        <color rgb="FF006100"/>
      </font>
      <fill>
        <patternFill>
          <bgColor rgb="FFC6EFCE"/>
        </patternFill>
      </fill>
    </dxf>
  </dxfs>
  <tableStyles count="0" defaultTableStyle="TableStyleMedium2" defaultPivotStyle="PivotStyleLight16"/>
  <colors>
    <mruColors>
      <color rgb="FFD77373"/>
      <color rgb="FFB4B5E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654"/>
  <sheetViews>
    <sheetView workbookViewId="0">
      <pane xSplit="6" ySplit="1" topLeftCell="J2" activePane="bottomRight" state="frozen"/>
      <selection pane="topRight" activeCell="E1" sqref="E1"/>
      <selection pane="bottomLeft" activeCell="A2" sqref="A2"/>
      <selection pane="bottomRight" activeCell="C32" sqref="C32"/>
    </sheetView>
  </sheetViews>
  <sheetFormatPr defaultRowHeight="13.5" x14ac:dyDescent="0.15"/>
  <cols>
    <col min="2" max="2" width="5.25" style="6" customWidth="1"/>
    <col min="3" max="3" width="12.125" style="1" bestFit="1" customWidth="1"/>
    <col min="4" max="4" width="3.375" style="1" bestFit="1" customWidth="1"/>
    <col min="5" max="5" width="4.625" style="3" bestFit="1" customWidth="1"/>
    <col min="6" max="6" width="28" style="1" bestFit="1" customWidth="1"/>
    <col min="7" max="7" width="9" style="7"/>
    <col min="8" max="8" width="5.125" style="3" bestFit="1" customWidth="1"/>
    <col min="9" max="9" width="4.5" style="1" bestFit="1" customWidth="1"/>
    <col min="10" max="10" width="5.25" style="1" bestFit="1" customWidth="1"/>
    <col min="11" max="11" width="5.375" style="1" bestFit="1" customWidth="1"/>
    <col min="12" max="12" width="9" style="1"/>
    <col min="13" max="13" width="11" style="1" bestFit="1" customWidth="1"/>
    <col min="14" max="14" width="10" style="2" bestFit="1" customWidth="1"/>
    <col min="15" max="15" width="10" style="6" customWidth="1"/>
    <col min="16" max="16" width="17.5" style="3" customWidth="1"/>
    <col min="17" max="24" width="9" style="1"/>
    <col min="25" max="25" width="9" style="21"/>
  </cols>
  <sheetData>
    <row r="1" spans="1:27" x14ac:dyDescent="0.15">
      <c r="A1" t="s">
        <v>5787</v>
      </c>
      <c r="B1" s="4" t="s">
        <v>0</v>
      </c>
      <c r="C1" s="8" t="s">
        <v>16</v>
      </c>
      <c r="D1" s="8" t="s">
        <v>60</v>
      </c>
      <c r="E1" s="3" t="s">
        <v>2877</v>
      </c>
      <c r="F1" s="8" t="s">
        <v>1</v>
      </c>
      <c r="G1" s="5" t="s">
        <v>2</v>
      </c>
      <c r="H1" s="3" t="s">
        <v>3</v>
      </c>
      <c r="I1" s="1" t="s">
        <v>4</v>
      </c>
      <c r="J1" s="1" t="s">
        <v>5</v>
      </c>
      <c r="K1" s="1" t="s">
        <v>853</v>
      </c>
      <c r="L1" s="1" t="s">
        <v>2148</v>
      </c>
      <c r="M1" s="1" t="s">
        <v>854</v>
      </c>
      <c r="N1" s="2" t="s">
        <v>692</v>
      </c>
      <c r="O1" s="4" t="s">
        <v>1009</v>
      </c>
      <c r="P1" s="3" t="s">
        <v>685</v>
      </c>
      <c r="Q1" s="1" t="s">
        <v>686</v>
      </c>
      <c r="R1" s="1" t="s">
        <v>693</v>
      </c>
      <c r="S1" s="1" t="s">
        <v>687</v>
      </c>
      <c r="T1" s="1" t="s">
        <v>688</v>
      </c>
      <c r="U1" s="1" t="s">
        <v>689</v>
      </c>
      <c r="V1" s="1" t="s">
        <v>690</v>
      </c>
      <c r="W1" s="1" t="s">
        <v>691</v>
      </c>
      <c r="X1" s="1" t="s">
        <v>700</v>
      </c>
      <c r="Y1" s="45" t="s">
        <v>20212</v>
      </c>
      <c r="Z1" s="44" t="s">
        <v>20204</v>
      </c>
      <c r="AA1" s="44" t="s">
        <v>20205</v>
      </c>
    </row>
    <row r="2" spans="1:27" x14ac:dyDescent="0.15">
      <c r="A2" t="str">
        <f>IF(C2&amp;D2&amp;E2&lt;&gt;C1&amp;D1&amp;E1,C2&amp;D2&amp;E2&amp;"S",IF(C2&amp;D2&amp;E2&lt;&gt;C3&amp;D3&amp;E3,C2&amp;D2&amp;E2&amp;"E",""))</f>
        <v>Conjuration1S</v>
      </c>
      <c r="C2" s="1" t="s">
        <v>17</v>
      </c>
      <c r="D2" s="1">
        <v>1</v>
      </c>
      <c r="F2" s="1" t="s">
        <v>6</v>
      </c>
      <c r="G2" s="1" t="s">
        <v>6</v>
      </c>
      <c r="H2" s="3" t="s">
        <v>638</v>
      </c>
      <c r="J2" s="1">
        <v>6</v>
      </c>
      <c r="K2" s="1" t="s">
        <v>644</v>
      </c>
      <c r="L2" s="1" t="s">
        <v>2132</v>
      </c>
      <c r="M2" s="1" t="s">
        <v>855</v>
      </c>
      <c r="N2" s="2" t="s">
        <v>860</v>
      </c>
      <c r="O2" s="6" t="str">
        <f>CONCATENATE("|[[",F2,"&gt;./",G2,"]]|",SUBSTITUTE(SUBSTITUTE(SUBSTITUTE(SUBSTITUTE(SUBSTITUTE(SUBSTITUTE(SUBSTITUTE(SUBSTITUTE(SUBSTITUTE(H2&amp;"|"&amp;I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2&lt;&gt;"",SUBSTITUTE(SUBSTITUTE(SUBSTITUTE(SUBSTITUTE(SUBSTITUTE(SUBSTITUTE(SUBSTITUTE(SUBSTITUTE(LEFT(H2,1)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Slave);")&amp;J2,""),"|",K2,"/",L2,"|",M2,"|",CHAR(10),"|~|&gt;|&gt;|&gt;|&gt;|",N2,"|"&amp;CHAR(10))</f>
        <v xml:space="preserve">|[[Summon Cave Grubs&gt;./Summon Cave Grubs]]|&amp;ref(Spell/P_Earth.jpg,nolink,25x25,Earth);1||&amp;ref(Spell/V_Earth.jpg,nolink,25x25,Earth Gem);6|儀式/洞窟限定|兵士召喚|
|~|&gt;|&gt;|&gt;|&gt;|鉄を腐食させる地虫Cave Grubを5+体召喚します|
</v>
      </c>
      <c r="P2" s="3" t="s">
        <v>704</v>
      </c>
      <c r="T2" s="1" t="s">
        <v>19910</v>
      </c>
      <c r="Y2" s="21" t="str">
        <f>CONCATENATE("#includex(Spell/",C2,"/DataView,titlestr=off,section=(filter=",G2,"),firsthead=off)",CHAR(10),"**ゲーム内説明文",CHAR(10),"#includex(Spell/",C2,"/Descriptions,titlestr=off,section=(filter=",G2,"),firsthead=off)",CHAR(10),"**概要",CHAR(10),CHAR(10),"**解説",CHAR(10),CHAR(10))</f>
        <v xml:space="preserve">#includex(Spell/Conjuration/DataView,titlestr=off,section=(filter=Summon Cave Grubs),firsthead=off)
**ゲーム内説明文
#includex(Spell/Conjuration/Descriptions,titlestr=off,section=(filter=Summon Cave Grubs),firsthead=off)
**概要
**解説
</v>
      </c>
      <c r="Z2" t="str">
        <f>CONCATENATE("**",G2,CHAR(10),"|&gt;|&gt;|&gt;|&gt;|BGCOLOR(black):COLOR(white):CENTER:''",F2,"''|",CHAR(10),"|&gt;|BGCOLOR(lightgray):''研究領域''|&gt;|BGCOLOR(lightgray):''使用条件''|BGCOLOR(lightgray):''分類''|",CHAR(10),"|&gt;|",C2," Lv",D2,"|&gt;|",K2,"/",L2,"|",M2,"|",CHAR(10),"|BGCOLOR(lightgray):''主系統''|BGCOLOR(lightgray):''副系統''|&gt;|BGCOLOR(lightgray):''威力/効果''|BGCOLOR(lightgray):''効果発生数''|",CHAR(10),"|",SUBSTITUTE(SUBSTITUTE(SUBSTITUTE(SUBSTITUTE(SUBSTITUTE(SUBSTITUTE(SUBSTITUTE(SUBSTITUTE(SUBSTITUTE(H2&amp;"|"&amp;I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P2,IFERROR(IF(COUNTIF(P2,"*+*"),"/Lv|","|"),"|"),T2,IF(ISTEXT(T2),"/Lv|","|"),CHAR(10),"|BGCOLOR(lightgray):''射程距離''|BGCOLOR(lightgray):''効果範囲''|BGCOLOR(lightgray):''精度修正''|BGCOLOR(lightgray):''詠唱時間''|BGCOLOR(lightgray):''疲労/宝石''|",CHAR(10),"|",Q2,"|",S2,"|",U2,"|",R2,IF(R2&lt;&gt;"","%|","|"),V2,IF(J2&lt;&gt;"",IF(V2&lt;&gt;""," / ","")&amp;SUBSTITUTE(SUBSTITUTE(SUBSTITUTE(SUBSTITUTE(SUBSTITUTE(SUBSTITUTE(SUBSTITUTE(SUBSTITUTE(LEFT(H2,1),"火","&amp;ref(Spell/V_Fire.jpg,nolink,25x25,Fire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Slave);")&amp;J2,""),"|",CHAR(10),"|BGCOLOR(lightgray):''特性''|&gt;|&gt;|&gt;|",SUBSTITUTE(W2,"\n","&amp;br;"),"|",CHAR(10))</f>
        <v xml:space="preserve">**Summon Cave Grubs
|&gt;|&gt;|&gt;|&gt;|BGCOLOR(black):COLOR(white):CENTER:''Summon Cave Grubs''|
|&gt;|BGCOLOR(lightgray):''研究領域''|&gt;|BGCOLOR(lightgray):''使用条件''|BGCOLOR(lightgray):''分類''|
|&gt;|Conjuration Lv1|&gt;|儀式/洞窟限定|兵士召喚|
|BGCOLOR(lightgray):''主系統''|BGCOLOR(lightgray):''副系統''|&gt;|BGCOLOR(lightgray):''威力/効果''|BGCOLOR(lightgray):''効果発生数''|
|&amp;ref(Spell/P_Earth.jpg,nolink,25x25,Earth);1||&gt;|Cave Grub|5+0.5/Lv|
|BGCOLOR(lightgray):''射程距離''|BGCOLOR(lightgray):''効果範囲''|BGCOLOR(lightgray):''精度修正''|BGCOLOR(lightgray):''詠唱時間''|BGCOLOR(lightgray):''疲労/宝石''|
|||||&amp;ref(Spell/V_Earth.jpg,nolink,25x25,Earth Gem);6|
|BGCOLOR(lightgray):''特性''|&gt;|&gt;|&gt;||
</v>
      </c>
      <c r="AA2" t="str">
        <f>CONCATENATE("**",G2,CHAR(10),VLOOKUP(F2,SpellDesc!$B:$D,2,0),CHAR(10),CHAR(10),VLOOKUP(F2,SpellDesc!$B:$D,3,0),CHAR(10))</f>
        <v xml:space="preserve">**Summon Cave Grubs
In the deep caverns of the earth strange worms and crawling beasts can be found. The Cave Grubs are huge larvae with highly corrosive saliva able to dig through the earth and stone of the under-earth. Their tunnels are used by the Pale ones and other cave dwellers. Cave Grubs have weak minds and are easy to control and compel with magic, but they need magical leadership. They are sometimes summoned to be used in sieges.
地中深くの洞窟では、奇妙な虫や這いずる獣を見ることができます。Cave Grubは、地下の土や石を掘りぬくことができる、強い腐食性のある唾を持つ、巨大な幼虫です。彼らの穴は、Pale Oneやその他の洞窟に住まうものに利用されます。Cave Grubの意思は弱く、魔法によって容易く操作し、強要することができますが、彼らはまた魔法的な指揮を必要とします。彼らは時折、包囲戦に用いるために召喚されます。
</v>
      </c>
    </row>
    <row r="3" spans="1:27" x14ac:dyDescent="0.15">
      <c r="A3" t="str">
        <f t="shared" ref="A3:A66" si="0">IF(C3&amp;D3&amp;E3&lt;&gt;C2&amp;D2&amp;E2,C3&amp;D3&amp;E3&amp;"S",IF(C3&amp;D3&amp;E3&lt;&gt;C4&amp;D4&amp;E4,C3&amp;D3&amp;E3&amp;"E",""))</f>
        <v/>
      </c>
      <c r="C3" s="1" t="s">
        <v>17</v>
      </c>
      <c r="D3" s="1">
        <v>1</v>
      </c>
      <c r="F3" s="1" t="s">
        <v>7</v>
      </c>
      <c r="G3" s="1" t="s">
        <v>7</v>
      </c>
      <c r="H3" s="3" t="s">
        <v>639</v>
      </c>
      <c r="J3" s="1">
        <v>1</v>
      </c>
      <c r="K3" s="1" t="s">
        <v>645</v>
      </c>
      <c r="L3" s="1" t="s">
        <v>2018</v>
      </c>
      <c r="M3" s="1" t="s">
        <v>868</v>
      </c>
      <c r="N3" s="2" t="s">
        <v>859</v>
      </c>
      <c r="O3" s="6" t="str">
        <f t="shared" ref="O3:O66" si="1">CONCATENATE("|[[",F3,"&gt;./",G3,"]]|",SUBSTITUTE(SUBSTITUTE(SUBSTITUTE(SUBSTITUTE(SUBSTITUTE(SUBSTITUTE(SUBSTITUTE(SUBSTITUTE(SUBSTITUTE(H3&amp;"|"&amp;I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3&lt;&gt;"",SUBSTITUTE(SUBSTITUTE(SUBSTITUTE(SUBSTITUTE(SUBSTITUTE(SUBSTITUTE(SUBSTITUTE(SUBSTITUTE(LEFT(H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Slave);")&amp;J3,""),"|",K3,"/",L3,"|",M3,"|",CHAR(10),"|~|&gt;|&gt;|&gt;|&gt;|",N3,"|"&amp;CHAR(10))</f>
        <v xml:space="preserve">|[[Spirit Curse&gt;./Spirit Curse]]|&amp;ref(Spell/P_Death.jpg,nolink,25x25,Death);1||&amp;ref(Spell/V_Death.jpg,nolink,25x25,Death Gem);1|戦闘/水陸両用|弱体化|
|~|&gt;|&gt;|&gt;|&gt;|敵1体を呪い傷からの後遺症を受けやすくします|
</v>
      </c>
      <c r="P3" s="3" t="s">
        <v>497</v>
      </c>
      <c r="Q3" s="1">
        <v>50</v>
      </c>
      <c r="R3" s="1">
        <v>125</v>
      </c>
      <c r="S3" s="1">
        <v>0</v>
      </c>
      <c r="T3" s="1">
        <v>1</v>
      </c>
      <c r="U3" s="1">
        <v>100</v>
      </c>
      <c r="V3" s="1">
        <v>100</v>
      </c>
      <c r="Y3" s="21" t="str">
        <f t="shared" ref="Y3:Y66" si="2">CONCATENATE("#includex(Spell/",C3,"/DataView,titlestr=off,section=(filter=",G3,"),firsthead=off)",CHAR(10),"**ゲーム内説明文",CHAR(10),"#includex(Spell/",C3,"/Descriptions,titlestr=off,section=(filter=",G3,"),firsthead=off)",CHAR(10),"**解説",CHAR(10),CHAR(10))</f>
        <v xml:space="preserve">#includex(Spell/Conjuration/DataView,titlestr=off,section=(filter=Spirit Curse),firsthead=off)
**ゲーム内説明文
#includex(Spell/Conjuration/Descriptions,titlestr=off,section=(filter=Spirit Curse),firsthead=off)
**解説
</v>
      </c>
      <c r="Z3" t="str">
        <f t="shared" ref="Z3:Z66" si="3">CONCATENATE("**",G3,CHAR(10),"|&gt;|&gt;|&gt;|&gt;|BGCOLOR(black):COLOR(white):CENTER:''",F3,"''|",CHAR(10),"|&gt;|BGCOLOR(lightgray):''研究領域''|&gt;|BGCOLOR(lightgray):''使用条件''|BGCOLOR(lightgray):''分類''|",CHAR(10),"|&gt;|",C3," Lv",D3,"|&gt;|",K3,"/",L3,"|",M3,"|",CHAR(10),"|BGCOLOR(lightgray):''主系統''|BGCOLOR(lightgray):''副系統''|&gt;|BGCOLOR(lightgray):''威力/効果''|BGCOLOR(lightgray):''効果発生数''|",CHAR(10),"|",SUBSTITUTE(SUBSTITUTE(SUBSTITUTE(SUBSTITUTE(SUBSTITUTE(SUBSTITUTE(SUBSTITUTE(SUBSTITUTE(SUBSTITUTE(H3&amp;"|"&amp;I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P3,IFERROR(IF(COUNTIF(P3,"*+*"),"/Lv|","|"),"|"),T3,IF(ISTEXT(T3),"/Lv|","|"),CHAR(10),"|BGCOLOR(lightgray):''射程距離''|BGCOLOR(lightgray):''効果範囲''|BGCOLOR(lightgray):''精度修正''|BGCOLOR(lightgray):''詠唱時間''|BGCOLOR(lightgray):''疲労/宝石''|",CHAR(10),"|",Q3,"|",S3,"|",U3,"|",R3,IF(R3&lt;&gt;"","%|","|"),V3,IF(J3&lt;&gt;"",IF(V3&lt;&gt;""," / ","")&amp;SUBSTITUTE(SUBSTITUTE(SUBSTITUTE(SUBSTITUTE(SUBSTITUTE(SUBSTITUTE(SUBSTITUTE(SUBSTITUTE(LEFT(H3,1),"火","&amp;ref(Spell/V_Fire.jpg,nolink,25x25,Fire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Slave);")&amp;J3,""),"|",CHAR(10),"|BGCOLOR(lightgray):''特性''|&gt;|&gt;|&gt;|",SUBSTITUTE(W3,"\n","&amp;br;"),"|",CHAR(10))</f>
        <v xml:space="preserve">**Spirit Curse
|&gt;|&gt;|&gt;|&gt;|BGCOLOR(black):COLOR(white):CENTER:''Spirit Curse''|
|&gt;|BGCOLOR(lightgray):''研究領域''|&gt;|BGCOLOR(lightgray):''使用条件''|BGCOLOR(lightgray):''分類''|
|&gt;|Conjuration Lv1|&gt;|戦闘/水陸両用|弱体化|
|BGCOLOR(lightgray):''主系統''|BGCOLOR(lightgray):''副系統''|&gt;|BGCOLOR(lightgray):''威力/効果''|BGCOLOR(lightgray):''効果発生数''|
|&amp;ref(Spell/P_Death.jpg,nolink,25x25,Death);1||&gt;|Curse|1|
|BGCOLOR(lightgray):''射程距離''|BGCOLOR(lightgray):''効果範囲''|BGCOLOR(lightgray):''精度修正''|BGCOLOR(lightgray):''詠唱時間''|BGCOLOR(lightgray):''疲労/宝石''|
|50|0|100|125%|100 / &amp;ref(Spell/V_Death.jpg,nolink,25x25,Death Gem);1|
|BGCOLOR(lightgray):''特性''|&gt;|&gt;|&gt;||
</v>
      </c>
      <c r="AA3" t="str">
        <f>CONCATENATE("**",G3,CHAR(10),VLOOKUP(F3,SpellDesc!$B:$D,2,0),CHAR(10),CHAR(10),VLOOKUP(F3,SpellDesc!$B:$D,3,0),CHAR(10))</f>
        <v xml:space="preserve">**Spirit Curse
The caster summons a malign spirit from the underworld and coerces it to curse an enemy. In return, it is set free to wreak havoc on the living. The spirit never joins battle.
術者は冥界から悪意ある霊を召喚し、敵を呪うよう強要します。その代わりに、彼は生者に惨害を与えられるよう解放されます。この霊は、戦いに加わることはありません。
</v>
      </c>
    </row>
    <row r="4" spans="1:27" x14ac:dyDescent="0.15">
      <c r="A4" t="str">
        <f t="shared" si="0"/>
        <v/>
      </c>
      <c r="C4" s="1" t="s">
        <v>17</v>
      </c>
      <c r="D4" s="1">
        <v>1</v>
      </c>
      <c r="F4" s="1" t="s">
        <v>8</v>
      </c>
      <c r="G4" s="1" t="s">
        <v>8</v>
      </c>
      <c r="H4" s="3" t="s">
        <v>640</v>
      </c>
      <c r="J4" s="1">
        <v>5</v>
      </c>
      <c r="K4" s="1" t="s">
        <v>644</v>
      </c>
      <c r="L4" s="1" t="s">
        <v>2018</v>
      </c>
      <c r="M4" s="1" t="s">
        <v>856</v>
      </c>
      <c r="N4" s="2" t="s">
        <v>857</v>
      </c>
      <c r="O4" s="6" t="str">
        <f t="shared" si="1"/>
        <v xml:space="preserve">|[[Black Servant&gt;./Black Servant]]|&amp;ref(Spell/P_Death.jpg,nolink,25x25,Death);2||&amp;ref(Spell/V_Death.jpg,nolink,25x25,Death Gem);5|儀式/水陸両用|指揮官召喚|
|~|&gt;|&gt;|&gt;|&gt;|偵察に役立つBlack Servantを召喚します|
</v>
      </c>
      <c r="P4" s="3" t="s">
        <v>705</v>
      </c>
      <c r="T4" s="1">
        <v>1</v>
      </c>
      <c r="W4" s="1" t="s">
        <v>738</v>
      </c>
      <c r="Y4" s="21" t="str">
        <f t="shared" si="2"/>
        <v xml:space="preserve">#includex(Spell/Conjuration/DataView,titlestr=off,section=(filter=Black Servant),firsthead=off)
**ゲーム内説明文
#includex(Spell/Conjuration/Descriptions,titlestr=off,section=(filter=Black Servant),firsthead=off)
**解説
</v>
      </c>
      <c r="Z4" t="str">
        <f t="shared" si="3"/>
        <v xml:space="preserve">**Black Servant
|&gt;|&gt;|&gt;|&gt;|BGCOLOR(black):COLOR(white):CENTER:''Black Servant''|
|&gt;|BGCOLOR(lightgray):''研究領域''|&gt;|BGCOLOR(lightgray):''使用条件''|BGCOLOR(lightgray):''分類''|
|&gt;|Conjuration Lv1|&gt;|儀式/水陸両用|指揮官召喚|
|BGCOLOR(lightgray):''主系統''|BGCOLOR(lightgray):''副系統''|&gt;|BGCOLOR(lightgray):''威力/効果''|BGCOLOR(lightgray):''効果発生数''|
|&amp;ref(Spell/P_Death.jpg,nolink,25x25,Death);2||&gt;|Black Servant|1|
|BGCOLOR(lightgray):''射程距離''|BGCOLOR(lightgray):''効果範囲''|BGCOLOR(lightgray):''精度修正''|BGCOLOR(lightgray):''詠唱時間''|BGCOLOR(lightgray):''疲労/宝石''|
|||||&amp;ref(Spell/V_Death.jpg,nolink,25x25,Death Gem);5|
|BGCOLOR(lightgray):''特性''|&gt;|&gt;|&gt;|指揮官として召喚|
</v>
      </c>
      <c r="AA4" t="str">
        <f>CONCATENATE("**",G4,CHAR(10),VLOOKUP(F4,SpellDesc!$B:$D,2,0),CHAR(10),CHAR(10),VLOOKUP(F4,SpellDesc!$B:$D,3,0),CHAR(10))</f>
        <v xml:space="preserve">**Black Servant
The Black Servant is a creature made out of solid darkness. It is stealthy and is often used to scout enemy provinces.
Black Servantは、固形化した闇から成る生物です。それは忍びやかで、しばしば敵の州の偵察に利用されます。
</v>
      </c>
    </row>
    <row r="5" spans="1:27" x14ac:dyDescent="0.15">
      <c r="A5" t="str">
        <f t="shared" si="0"/>
        <v/>
      </c>
      <c r="C5" s="1" t="s">
        <v>17</v>
      </c>
      <c r="D5" s="1">
        <v>1</v>
      </c>
      <c r="F5" s="1" t="s">
        <v>9</v>
      </c>
      <c r="G5" s="1" t="s">
        <v>9</v>
      </c>
      <c r="H5" s="3" t="s">
        <v>641</v>
      </c>
      <c r="K5" s="1" t="s">
        <v>645</v>
      </c>
      <c r="L5" s="1" t="s">
        <v>2018</v>
      </c>
      <c r="M5" s="1" t="s">
        <v>869</v>
      </c>
      <c r="N5" s="2" t="s">
        <v>858</v>
      </c>
      <c r="O5" s="6" t="str">
        <f t="shared" si="1"/>
        <v xml:space="preserve">|[[Tangle Vines&gt;./Tangle Vines]]|&amp;ref(Spell/P_Nature.jpg,nolink,25x25,Nature);1|||戦闘/水陸両用|捕縛|
|~|&gt;|&gt;|&gt;|&gt;|小範囲の敵を蔓で捕縛し動きを封じます|
</v>
      </c>
      <c r="P5" s="3" t="s">
        <v>694</v>
      </c>
      <c r="Q5" s="1">
        <v>20</v>
      </c>
      <c r="R5" s="1">
        <v>100</v>
      </c>
      <c r="S5" s="1">
        <v>1</v>
      </c>
      <c r="T5" s="1">
        <v>1</v>
      </c>
      <c r="U5" s="1">
        <v>2</v>
      </c>
      <c r="V5" s="1">
        <v>20</v>
      </c>
      <c r="Y5" s="21" t="str">
        <f t="shared" si="2"/>
        <v xml:space="preserve">#includex(Spell/Conjuration/DataView,titlestr=off,section=(filter=Tangle Vines),firsthead=off)
**ゲーム内説明文
#includex(Spell/Conjuration/Descriptions,titlestr=off,section=(filter=Tangle Vines),firsthead=off)
**解説
</v>
      </c>
      <c r="Z5" t="str">
        <f t="shared" si="3"/>
        <v xml:space="preserve">**Tangle Vines
|&gt;|&gt;|&gt;|&gt;|BGCOLOR(black):COLOR(white):CENTER:''Tangle Vines''|
|&gt;|BGCOLOR(lightgray):''研究領域''|&gt;|BGCOLOR(lightgray):''使用条件''|BGCOLOR(lightgray):''分類''|
|&gt;|Conjuration Lv1|&gt;|戦闘/水陸両用|捕縛|
|BGCOLOR(lightgray):''主系統''|BGCOLOR(lightgray):''副系統''|&gt;|BGCOLOR(lightgray):''威力/効果''|BGCOLOR(lightgray):''効果発生数''|
|&amp;ref(Spell/P_Nature.jpg,nolink,25x25,Nature);1||&gt;|Entangle|1|
|BGCOLOR(lightgray):''射程距離''|BGCOLOR(lightgray):''効果範囲''|BGCOLOR(lightgray):''精度修正''|BGCOLOR(lightgray):''詠唱時間''|BGCOLOR(lightgray):''疲労/宝石''|
|20|1|2|100%|20|
|BGCOLOR(lightgray):''特性''|&gt;|&gt;|&gt;||
</v>
      </c>
      <c r="AA5" t="str">
        <f>CONCATENATE("**",G5,CHAR(10),VLOOKUP(F5,SpellDesc!$B:$D,2,0),CHAR(10),CHAR(10),VLOOKUP(F5,SpellDesc!$B:$D,3,0),CHAR(10))</f>
        <v xml:space="preserve">**Tangle Vines
Vines will ensnare anyone in the targeted area. The ensnared victims cannot move or attack anyone until they have destroyed the vines holding them. The stronger a victim is, the faster the vines will be destroyed and the more fertile the province is, the stronger the vines will be.
標的とされた範囲に居る全てを、蔓が捕縛します。捕縛された犠牲者たちは、彼らを捕らえた蔓を破壊するまで、移動も攻撃もできません。犠牲者が強力であるほど、蔓はより早く破壊され、また州が肥沃であるほどに、蔓はより強靭になります。
</v>
      </c>
    </row>
    <row r="6" spans="1:27" x14ac:dyDescent="0.15">
      <c r="A6" t="str">
        <f t="shared" si="0"/>
        <v/>
      </c>
      <c r="C6" s="1" t="s">
        <v>17</v>
      </c>
      <c r="D6" s="1">
        <v>1</v>
      </c>
      <c r="F6" s="1" t="s">
        <v>10</v>
      </c>
      <c r="G6" s="1" t="s">
        <v>10</v>
      </c>
      <c r="H6" s="3" t="s">
        <v>641</v>
      </c>
      <c r="I6" s="1" t="s">
        <v>642</v>
      </c>
      <c r="J6" s="1">
        <v>2</v>
      </c>
      <c r="K6" s="1" t="s">
        <v>644</v>
      </c>
      <c r="L6" s="1" t="s">
        <v>2018</v>
      </c>
      <c r="M6" s="1" t="s">
        <v>855</v>
      </c>
      <c r="N6" s="2" t="s">
        <v>861</v>
      </c>
      <c r="O6" s="6" t="str">
        <f t="shared" si="1"/>
        <v xml:space="preserve">|[[Summon Sea Dogs&gt;./Summon Sea Dogs]]|&amp;ref(Spell/P_Nature.jpg,nolink,25x25,Nature);1|&amp;ref(Spell/P_Water.jpg,nolink,25x25,Water);1|&amp;ref(Spell/V_Nature.jpg,nolink,25x25,Nature Gem);2|儀式/水陸両用|兵士召喚|
|~|&gt;|&gt;|&gt;|&gt;|水陸両棲の犬Sea Dogを5+体召喚します|
</v>
      </c>
      <c r="P6" s="3" t="s">
        <v>706</v>
      </c>
      <c r="T6" s="1" t="s">
        <v>19907</v>
      </c>
      <c r="Y6" s="21" t="str">
        <f t="shared" si="2"/>
        <v xml:space="preserve">#includex(Spell/Conjuration/DataView,titlestr=off,section=(filter=Summon Sea Dogs),firsthead=off)
**ゲーム内説明文
#includex(Spell/Conjuration/Descriptions,titlestr=off,section=(filter=Summon Sea Dogs),firsthead=off)
**解説
</v>
      </c>
      <c r="Z6" t="str">
        <f t="shared" si="3"/>
        <v xml:space="preserve">**Summon Sea Dogs
|&gt;|&gt;|&gt;|&gt;|BGCOLOR(black):COLOR(white):CENTER:''Summon Sea Dogs''|
|&gt;|BGCOLOR(lightgray):''研究領域''|&gt;|BGCOLOR(lightgray):''使用条件''|BGCOLOR(lightgray):''分類''|
|&gt;|Conjuration Lv1|&gt;|儀式/水陸両用|兵士召喚|
|BGCOLOR(lightgray):''主系統''|BGCOLOR(lightgray):''副系統''|&gt;|BGCOLOR(lightgray):''威力/効果''|BGCOLOR(lightgray):''効果発生数''|
|&amp;ref(Spell/P_Nature.jpg,nolink,25x25,Nature);1|&amp;ref(Spell/P_Water.jpg,nolink,25x25,Water);1|&gt;|Sea Dog|5+0.5/Lv|
|BGCOLOR(lightgray):''射程距離''|BGCOLOR(lightgray):''効果範囲''|BGCOLOR(lightgray):''精度修正''|BGCOLOR(lightgray):''詠唱時間''|BGCOLOR(lightgray):''疲労/宝石''|
|||||&amp;ref(Spell/V_Nature.jpg,nolink,25x25,Nature Gem);2|
|BGCOLOR(lightgray):''特性''|&gt;|&gt;|&gt;||
</v>
      </c>
      <c r="AA6" t="str">
        <f>CONCATENATE("**",G6,CHAR(10),VLOOKUP(F6,SpellDesc!$B:$D,2,0),CHAR(10),CHAR(10),VLOOKUP(F6,SpellDesc!$B:$D,3,0),CHAR(10))</f>
        <v xml:space="preserve">**Summon Sea Dogs
Life underneath the waves corresponds in many ways to that on dry land. The Sea Dog is a dog with webbed feet and fish scales instead of fur. Sea Dogs are amphibious and roam the shorelines at night.
波間の下の生命は、様々な形で陸地のそれと一致します。Sea Dogは、水かきのある足と、毛皮の代わりに魚の鱗を持つ犬です。Sea Dogは水陸両棲で、夜に海岸線を徘徊します。
</v>
      </c>
    </row>
    <row r="7" spans="1:27" x14ac:dyDescent="0.15">
      <c r="A7" t="str">
        <f t="shared" si="0"/>
        <v/>
      </c>
      <c r="C7" s="1" t="s">
        <v>17</v>
      </c>
      <c r="D7" s="1">
        <v>1</v>
      </c>
      <c r="F7" s="1" t="s">
        <v>11</v>
      </c>
      <c r="G7" s="1" t="s">
        <v>11</v>
      </c>
      <c r="H7" s="3" t="s">
        <v>641</v>
      </c>
      <c r="I7" s="1" t="s">
        <v>642</v>
      </c>
      <c r="J7" s="1">
        <v>4</v>
      </c>
      <c r="K7" s="1" t="s">
        <v>644</v>
      </c>
      <c r="L7" s="1" t="s">
        <v>2023</v>
      </c>
      <c r="M7" s="1" t="s">
        <v>855</v>
      </c>
      <c r="N7" s="2" t="s">
        <v>862</v>
      </c>
      <c r="O7" s="6" t="str">
        <f t="shared" si="1"/>
        <v xml:space="preserve">|[[Summon Crocodiles&gt;./Summon Crocodiles]]|&amp;ref(Spell/P_Nature.jpg,nolink,25x25,Nature);1|&amp;ref(Spell/P_Water.jpg,nolink,25x25,Water);1|&amp;ref(Spell/V_Nature.jpg,nolink,25x25,Nature Gem);4|儀式/陸上専用|兵士召喚|
|~|&gt;|&gt;|&gt;|&gt;|強靭な鰐Crocodileを5+体召喚します|
</v>
      </c>
      <c r="P7" s="3" t="s">
        <v>707</v>
      </c>
      <c r="T7" s="1" t="s">
        <v>19907</v>
      </c>
      <c r="Y7" s="21" t="str">
        <f t="shared" si="2"/>
        <v xml:space="preserve">#includex(Spell/Conjuration/DataView,titlestr=off,section=(filter=Summon Crocodiles),firsthead=off)
**ゲーム内説明文
#includex(Spell/Conjuration/Descriptions,titlestr=off,section=(filter=Summon Crocodiles),firsthead=off)
**解説
</v>
      </c>
      <c r="Z7" t="str">
        <f t="shared" si="3"/>
        <v xml:space="preserve">**Summon Crocodiles
|&gt;|&gt;|&gt;|&gt;|BGCOLOR(black):COLOR(white):CENTER:''Summon Crocodiles''|
|&gt;|BGCOLOR(lightgray):''研究領域''|&gt;|BGCOLOR(lightgray):''使用条件''|BGCOLOR(lightgray):''分類''|
|&gt;|Conjuration Lv1|&gt;|儀式/陸上専用|兵士召喚|
|BGCOLOR(lightgray):''主系統''|BGCOLOR(lightgray):''副系統''|&gt;|BGCOLOR(lightgray):''威力/効果''|BGCOLOR(lightgray):''効果発生数''|
|&amp;ref(Spell/P_Nature.jpg,nolink,25x25,Nature);1|&amp;ref(Spell/P_Water.jpg,nolink,25x25,Water);1|&gt;|Crocodile|5+0.5/Lv|
|BGCOLOR(lightgray):''射程距離''|BGCOLOR(lightgray):''効果範囲''|BGCOLOR(lightgray):''精度修正''|BGCOLOR(lightgray):''詠唱時間''|BGCOLOR(lightgray):''疲労/宝石''|
|||||&amp;ref(Spell/V_Nature.jpg,nolink,25x25,Nature Gem);4|
|BGCOLOR(lightgray):''特性''|&gt;|&gt;|&gt;||
</v>
      </c>
      <c r="AA7" t="str">
        <f>CONCATENATE("**",G7,CHAR(10),VLOOKUP(F7,SpellDesc!$B:$D,2,0),CHAR(10),CHAR(10),VLOOKUP(F7,SpellDesc!$B:$D,3,0),CHAR(10))</f>
        <v xml:space="preserve">**Summon Crocodiles
This ritual summons a few crocodiles and have them assist in battles. Crocodiles are not well suited to fight against humans, but their bite can still be deadly for soldiers who are neither well armored nor fast enough to evade.
この儀式は、少数のCrocodileを召喚し、戦いを手助けさせます。Crocodileは、人間との戦闘によく適しているとは言えませんが、十分な防具も、回避のための素早さも欠く兵士に対しては、まだ危険な存在となります。
</v>
      </c>
    </row>
    <row r="8" spans="1:27" x14ac:dyDescent="0.15">
      <c r="A8" t="str">
        <f t="shared" si="0"/>
        <v>Conjuration1E</v>
      </c>
      <c r="C8" s="1" t="s">
        <v>17</v>
      </c>
      <c r="D8" s="1">
        <v>1</v>
      </c>
      <c r="F8" s="1" t="s">
        <v>12</v>
      </c>
      <c r="G8" s="1" t="s">
        <v>12</v>
      </c>
      <c r="H8" s="3" t="s">
        <v>643</v>
      </c>
      <c r="J8" s="1">
        <v>10</v>
      </c>
      <c r="K8" s="1" t="s">
        <v>644</v>
      </c>
      <c r="L8" s="1" t="s">
        <v>2018</v>
      </c>
      <c r="M8" s="1" t="s">
        <v>855</v>
      </c>
      <c r="N8" s="2" t="s">
        <v>863</v>
      </c>
      <c r="O8" s="6" t="str">
        <f t="shared" si="1"/>
        <v xml:space="preserve">|[[Summon Animals&gt;./Summon Animals]]|&amp;ref(Spell/P_Nature.jpg,nolink,25x25,Nature);2||&amp;ref(Spell/V_Nature.jpg,nolink,25x25,Nature Gem);10|儀式/水陸両用|兵士召喚|
|~|&gt;|&gt;|&gt;|&gt;|地形に応じた様々な動物を15+体召喚します|
</v>
      </c>
      <c r="P8" s="3" t="s">
        <v>708</v>
      </c>
      <c r="T8" s="1" t="s">
        <v>698</v>
      </c>
      <c r="Y8" s="21" t="str">
        <f t="shared" si="2"/>
        <v xml:space="preserve">#includex(Spell/Conjuration/DataView,titlestr=off,section=(filter=Summon Animals),firsthead=off)
**ゲーム内説明文
#includex(Spell/Conjuration/Descriptions,titlestr=off,section=(filter=Summon Animals),firsthead=off)
**解説
</v>
      </c>
      <c r="Z8" t="str">
        <f t="shared" si="3"/>
        <v xml:space="preserve">**Summon Animals
|&gt;|&gt;|&gt;|&gt;|BGCOLOR(black):COLOR(white):CENTER:''Summon Animals''|
|&gt;|BGCOLOR(lightgray):''研究領域''|&gt;|BGCOLOR(lightgray):''使用条件''|BGCOLOR(lightgray):''分類''|
|&gt;|Conjuration Lv1|&gt;|儀式/水陸両用|兵士召喚|
|BGCOLOR(lightgray):''主系統''|BGCOLOR(lightgray):''副系統''|&gt;|BGCOLOR(lightgray):''威力/効果''|BGCOLOR(lightgray):''効果発生数''|
|&amp;ref(Spell/P_Nature.jpg,nolink,25x25,Nature);2||&gt;|Random Animal|15+2/Lv|
|BGCOLOR(lightgray):''射程距離''|BGCOLOR(lightgray):''効果範囲''|BGCOLOR(lightgray):''精度修正''|BGCOLOR(lightgray):''詠唱時間''|BGCOLOR(lightgray):''疲労/宝石''|
|||||&amp;ref(Spell/V_Nature.jpg,nolink,25x25,Nature Gem);10|
|BGCOLOR(lightgray):''特性''|&gt;|&gt;|&gt;||
</v>
      </c>
      <c r="AA8" t="str">
        <f>CONCATENATE("**",G8,CHAR(10),VLOOKUP(F8,SpellDesc!$B:$D,2,0),CHAR(10),CHAR(10),VLOOKUP(F8,SpellDesc!$B:$D,3,0),CHAR(10))</f>
        <v xml:space="preserve">**Summon Animals
The caster summons several animals and binds them to his service. Different animals answer the call in different terrains.
術者は、幾らかの動物たちを召喚し、彼に従わせます。地形に応じて、異なる動物が召喚に応えます。
</v>
      </c>
    </row>
    <row r="9" spans="1:27" x14ac:dyDescent="0.15">
      <c r="A9" t="str">
        <f t="shared" si="0"/>
        <v>Conjuration2S</v>
      </c>
      <c r="C9" s="1" t="s">
        <v>17</v>
      </c>
      <c r="D9" s="1">
        <v>2</v>
      </c>
      <c r="F9" s="1" t="s">
        <v>13</v>
      </c>
      <c r="G9" s="1" t="s">
        <v>13</v>
      </c>
      <c r="H9" s="3" t="s">
        <v>646</v>
      </c>
      <c r="I9" s="1" t="s">
        <v>641</v>
      </c>
      <c r="J9" s="1">
        <v>10</v>
      </c>
      <c r="K9" s="1" t="s">
        <v>644</v>
      </c>
      <c r="L9" s="1" t="s">
        <v>2023</v>
      </c>
      <c r="M9" s="1" t="s">
        <v>855</v>
      </c>
      <c r="N9" s="2" t="s">
        <v>864</v>
      </c>
      <c r="O9" s="6" t="str">
        <f t="shared" si="1"/>
        <v xml:space="preserve">|[[Summon Fire Ants&gt;./Summon Fire Ants]]|&amp;ref(Spell/P_Fire.jpg,nolink,25x25,Fire);2|&amp;ref(Spell/P_Nature.jpg,nolink,25x25,Nature);1|&amp;ref(Spell/V_Fire.jpg,nolink,25x25,Fire Gem);10|儀式/陸上専用|兵士召喚|
|~|&gt;|&gt;|&gt;|&gt;|毒を持つ巨大蟻Fire Antを10+体召喚します|
</v>
      </c>
      <c r="P9" s="3" t="s">
        <v>709</v>
      </c>
      <c r="T9" s="1" t="s">
        <v>19906</v>
      </c>
      <c r="Y9" s="21" t="str">
        <f t="shared" si="2"/>
        <v xml:space="preserve">#includex(Spell/Conjuration/DataView,titlestr=off,section=(filter=Summon Fire Ants),firsthead=off)
**ゲーム内説明文
#includex(Spell/Conjuration/Descriptions,titlestr=off,section=(filter=Summon Fire Ants),firsthead=off)
**解説
</v>
      </c>
      <c r="Z9" t="str">
        <f t="shared" si="3"/>
        <v xml:space="preserve">**Summon Fire Ants
|&gt;|&gt;|&gt;|&gt;|BGCOLOR(black):COLOR(white):CENTER:''Summon Fire Ants''|
|&gt;|BGCOLOR(lightgray):''研究領域''|&gt;|BGCOLOR(lightgray):''使用条件''|BGCOLOR(lightgray):''分類''|
|&gt;|Conjuration Lv2|&gt;|儀式/陸上専用|兵士召喚|
|BGCOLOR(lightgray):''主系統''|BGCOLOR(lightgray):''副系統''|&gt;|BGCOLOR(lightgray):''威力/効果''|BGCOLOR(lightgray):''効果発生数''|
|&amp;ref(Spell/P_Fire.jpg,nolink,25x25,Fire);2|&amp;ref(Spell/P_Nature.jpg,nolink,25x25,Nature);1|&gt;|Fire Ant|10+1/Lv|
|BGCOLOR(lightgray):''射程距離''|BGCOLOR(lightgray):''効果範囲''|BGCOLOR(lightgray):''精度修正''|BGCOLOR(lightgray):''詠唱時間''|BGCOLOR(lightgray):''疲労/宝石''|
|||||&amp;ref(Spell/V_Fire.jpg,nolink,25x25,Fire Gem);10|
|BGCOLOR(lightgray):''特性''|&gt;|&gt;|&gt;||
</v>
      </c>
      <c r="AA9" t="str">
        <f>CONCATENATE("**",G9,CHAR(10),VLOOKUP(F9,SpellDesc!$B:$D,2,0),CHAR(10),CHAR(10),VLOOKUP(F9,SpellDesc!$B:$D,3,0),CHAR(10))</f>
        <v xml:space="preserve">**Summon Fire Ants
This ritual summons a bunch of extremely large fire ants. The ants are larger than horses and a lot more dangerous. Unfortunately they are also dumber than horses and need a mage to control them in order to be useful.
この儀式は、極めて巨大なFire Antの一団を召喚します。この蟻は馬よりも大きく、それよりも遥かに危険です。残念ながら、彼らはまた馬よりも愚かであり、役立つように制御するには魔術師が必要です。
</v>
      </c>
    </row>
    <row r="10" spans="1:27" x14ac:dyDescent="0.15">
      <c r="A10" t="str">
        <f t="shared" si="0"/>
        <v/>
      </c>
      <c r="C10" s="1" t="s">
        <v>17</v>
      </c>
      <c r="D10" s="1">
        <v>2</v>
      </c>
      <c r="F10" s="1" t="s">
        <v>14</v>
      </c>
      <c r="G10" s="1" t="s">
        <v>14</v>
      </c>
      <c r="H10" s="3" t="s">
        <v>647</v>
      </c>
      <c r="K10" s="1" t="s">
        <v>645</v>
      </c>
      <c r="L10" s="1" t="s">
        <v>2023</v>
      </c>
      <c r="M10" s="1" t="s">
        <v>866</v>
      </c>
      <c r="N10" s="2" t="s">
        <v>865</v>
      </c>
      <c r="O10" s="6" t="str">
        <f t="shared" si="1"/>
        <v xml:space="preserve">|[[Summon Storm Power&gt;./Summon Storm Power]]|&amp;ref(Spell/P_Air.jpg,nolink,25x25,Air);1|||戦闘/陸上専用|自己強化|
|~|&gt;|&gt;|&gt;|&gt;|嵐から力を得て風魔法の技能を向上させます|
</v>
      </c>
      <c r="P10" s="3" t="s">
        <v>696</v>
      </c>
      <c r="Q10" s="1">
        <v>0</v>
      </c>
      <c r="R10" s="1">
        <v>100</v>
      </c>
      <c r="S10" s="1">
        <v>0</v>
      </c>
      <c r="T10" s="1">
        <v>1</v>
      </c>
      <c r="U10" s="1">
        <v>0</v>
      </c>
      <c r="V10" s="1">
        <v>10</v>
      </c>
      <c r="Y10" s="21" t="str">
        <f t="shared" si="2"/>
        <v xml:space="preserve">#includex(Spell/Conjuration/DataView,titlestr=off,section=(filter=Summon Storm Power),firsthead=off)
**ゲーム内説明文
#includex(Spell/Conjuration/Descriptions,titlestr=off,section=(filter=Summon Storm Power),firsthead=off)
**解説
</v>
      </c>
      <c r="Z10" t="str">
        <f t="shared" si="3"/>
        <v xml:space="preserve">**Summon Storm Power
|&gt;|&gt;|&gt;|&gt;|BGCOLOR(black):COLOR(white):CENTER:''Summon Storm Power''|
|&gt;|BGCOLOR(lightgray):''研究領域''|&gt;|BGCOLOR(lightgray):''使用条件''|BGCOLOR(lightgray):''分類''|
|&gt;|Conjuration Lv2|&gt;|戦闘/陸上専用|自己強化|
|BGCOLOR(lightgray):''主系統''|BGCOLOR(lightgray):''副系統''|&gt;|BGCOLOR(lightgray):''威力/効果''|BGCOLOR(lightgray):''効果発生数''|
|&amp;ref(Spell/P_Air.jpg,nolink,25x25,Air);1||&gt;|Storm Power|1|
|BGCOLOR(lightgray):''射程距離''|BGCOLOR(lightgray):''効果範囲''|BGCOLOR(lightgray):''精度修正''|BGCOLOR(lightgray):''詠唱時間''|BGCOLOR(lightgray):''疲労/宝石''|
|0|0|0|100%|10|
|BGCOLOR(lightgray):''特性''|&gt;|&gt;|&gt;||
</v>
      </c>
      <c r="AA10" t="str">
        <f>CONCATENATE("**",G10,CHAR(10),VLOOKUP(F10,SpellDesc!$B:$D,2,0),CHAR(10),CHAR(10),VLOOKUP(F10,SpellDesc!$B:$D,3,0),CHAR(10))</f>
        <v xml:space="preserve">**Summon Storm Power
During a storm, this spell can be used to channel the power of the storm through the mage. This enables the mage to cast more powerful Air magic spells (Air magic bonus: 1). This spell only works during a storm.
嵐の間、この呪文は嵐の力を魔術師へと伝導するために用いることができます。これは、魔術師がより強力な風の魔法を詠唱することを可能とします。この呪文は、嵐の中でのみ機能します。
</v>
      </c>
    </row>
    <row r="11" spans="1:27" x14ac:dyDescent="0.15">
      <c r="A11" t="str">
        <f t="shared" si="0"/>
        <v/>
      </c>
      <c r="C11" s="1" t="s">
        <v>17</v>
      </c>
      <c r="D11" s="1">
        <v>2</v>
      </c>
      <c r="F11" s="1" t="s">
        <v>15</v>
      </c>
      <c r="G11" s="1" t="s">
        <v>15</v>
      </c>
      <c r="H11" s="3" t="s">
        <v>642</v>
      </c>
      <c r="K11" s="1" t="s">
        <v>645</v>
      </c>
      <c r="L11" s="1" t="s">
        <v>2075</v>
      </c>
      <c r="M11" s="1" t="s">
        <v>866</v>
      </c>
      <c r="N11" s="2" t="s">
        <v>867</v>
      </c>
      <c r="O11" s="6" t="str">
        <f t="shared" si="1"/>
        <v xml:space="preserve">|[[Summon Water Power&gt;./Summon Water Power]]|&amp;ref(Spell/P_Water.jpg,nolink,25x25,Water);1|||戦闘/水中専用|自己強化|
|~|&gt;|&gt;|&gt;|&gt;|海から力を得て水魔法の技能を向上させます|
</v>
      </c>
      <c r="P11" s="3" t="s">
        <v>697</v>
      </c>
      <c r="Q11" s="1">
        <v>0</v>
      </c>
      <c r="R11" s="1">
        <v>100</v>
      </c>
      <c r="S11" s="1">
        <v>0</v>
      </c>
      <c r="T11" s="1">
        <v>1</v>
      </c>
      <c r="U11" s="1">
        <v>0</v>
      </c>
      <c r="V11" s="1">
        <v>20</v>
      </c>
      <c r="Y11" s="21" t="str">
        <f t="shared" si="2"/>
        <v xml:space="preserve">#includex(Spell/Conjuration/DataView,titlestr=off,section=(filter=Summon Water Power),firsthead=off)
**ゲーム内説明文
#includex(Spell/Conjuration/Descriptions,titlestr=off,section=(filter=Summon Water Power),firsthead=off)
**解説
</v>
      </c>
      <c r="Z11" t="str">
        <f t="shared" si="3"/>
        <v xml:space="preserve">**Summon Water Power
|&gt;|&gt;|&gt;|&gt;|BGCOLOR(black):COLOR(white):CENTER:''Summon Water Power''|
|&gt;|BGCOLOR(lightgray):''研究領域''|&gt;|BGCOLOR(lightgray):''使用条件''|BGCOLOR(lightgray):''分類''|
|&gt;|Conjuration Lv2|&gt;|戦闘/水中専用|自己強化|
|BGCOLOR(lightgray):''主系統''|BGCOLOR(lightgray):''副系統''|&gt;|BGCOLOR(lightgray):''威力/効果''|BGCOLOR(lightgray):''効果発生数''|
|&amp;ref(Spell/P_Water.jpg,nolink,25x25,Water);1||&gt;|Water Power|1|
|BGCOLOR(lightgray):''射程距離''|BGCOLOR(lightgray):''効果範囲''|BGCOLOR(lightgray):''精度修正''|BGCOLOR(lightgray):''詠唱時間''|BGCOLOR(lightgray):''疲労/宝石''|
|0|0|0|100%|20|
|BGCOLOR(lightgray):''特性''|&gt;|&gt;|&gt;||
</v>
      </c>
      <c r="AA11" t="str">
        <f>CONCATENATE("**",G11,CHAR(10),VLOOKUP(F11,SpellDesc!$B:$D,2,0),CHAR(10),CHAR(10),VLOOKUP(F11,SpellDesc!$B:$D,3,0),CHAR(10))</f>
        <v xml:space="preserve">**Summon Water Power
The mage gathers power from the surrounding water to enable him to cast more powerful Water magic spells (Water magic bonus: 1). This spell can only be cast underwater.
魔術師は周囲の水から力を集め、より強力な水の魔法を詠唱できるようにします。この呪文は、水中でのみ詠唱できます。
</v>
      </c>
    </row>
    <row r="12" spans="1:27" x14ac:dyDescent="0.15">
      <c r="A12" t="str">
        <f t="shared" si="0"/>
        <v/>
      </c>
      <c r="C12" s="1" t="s">
        <v>17</v>
      </c>
      <c r="D12" s="1">
        <v>2</v>
      </c>
      <c r="F12" s="1" t="s">
        <v>18</v>
      </c>
      <c r="G12" s="1" t="s">
        <v>18</v>
      </c>
      <c r="H12" s="3" t="s">
        <v>638</v>
      </c>
      <c r="J12" s="1">
        <v>10</v>
      </c>
      <c r="K12" s="1" t="s">
        <v>644</v>
      </c>
      <c r="L12" s="1" t="s">
        <v>2023</v>
      </c>
      <c r="M12" s="1" t="s">
        <v>855</v>
      </c>
      <c r="N12" s="2" t="s">
        <v>870</v>
      </c>
      <c r="O12" s="6" t="str">
        <f t="shared" si="1"/>
        <v xml:space="preserve">|[[Summon Ogres&gt;./Summon Ogres]]|&amp;ref(Spell/P_Earth.jpg,nolink,25x25,Earth);1||&amp;ref(Spell/V_Earth.jpg,nolink,25x25,Earth Gem);10|儀式/陸上専用|兵士召喚|
|~|&gt;|&gt;|&gt;|&gt;|強靭な亜人Ogreを5+体召喚します|
</v>
      </c>
      <c r="P12" s="3" t="s">
        <v>710</v>
      </c>
      <c r="T12" s="1" t="s">
        <v>19907</v>
      </c>
      <c r="Y12" s="21" t="str">
        <f t="shared" si="2"/>
        <v xml:space="preserve">#includex(Spell/Conjuration/DataView,titlestr=off,section=(filter=Summon Ogres),firsthead=off)
**ゲーム内説明文
#includex(Spell/Conjuration/Descriptions,titlestr=off,section=(filter=Summon Ogres),firsthead=off)
**解説
</v>
      </c>
      <c r="Z12" t="str">
        <f t="shared" si="3"/>
        <v xml:space="preserve">**Summon Ogres
|&gt;|&gt;|&gt;|&gt;|BGCOLOR(black):COLOR(white):CENTER:''Summon Ogres''|
|&gt;|BGCOLOR(lightgray):''研究領域''|&gt;|BGCOLOR(lightgray):''使用条件''|BGCOLOR(lightgray):''分類''|
|&gt;|Conjuration Lv2|&gt;|儀式/陸上専用|兵士召喚|
|BGCOLOR(lightgray):''主系統''|BGCOLOR(lightgray):''副系統''|&gt;|BGCOLOR(lightgray):''威力/効果''|BGCOLOR(lightgray):''効果発生数''|
|&amp;ref(Spell/P_Earth.jpg,nolink,25x25,Earth);1||&gt;|Ogre|5+0.5/Lv|
|BGCOLOR(lightgray):''射程距離''|BGCOLOR(lightgray):''効果範囲''|BGCOLOR(lightgray):''精度修正''|BGCOLOR(lightgray):''詠唱時間''|BGCOLOR(lightgray):''疲労/宝石''|
|||||&amp;ref(Spell/V_Earth.jpg,nolink,25x25,Earth Gem);10|
|BGCOLOR(lightgray):''特性''|&gt;|&gt;|&gt;||
</v>
      </c>
      <c r="AA12" t="str">
        <f>CONCATENATE("**",G12,CHAR(10),VLOOKUP(F12,SpellDesc!$B:$D,2,0),CHAR(10),CHAR(10),VLOOKUP(F12,SpellDesc!$B:$D,3,0),CHAR(10))</f>
        <v xml:space="preserve">**Summon Ogres
The caster summons a group of Ogres and convinces them to serve. Ogres are large, strong and stupid humanoids that find humans delicious.
術者はOgreの集団を召喚し、彼に仕えるよう説得します。Ogreは、人間を美味なものと見なす、大型かつ強靭で愚かな人型生物です。
</v>
      </c>
    </row>
    <row r="13" spans="1:27" x14ac:dyDescent="0.15">
      <c r="A13" t="str">
        <f t="shared" si="0"/>
        <v/>
      </c>
      <c r="C13" s="1" t="s">
        <v>17</v>
      </c>
      <c r="D13" s="1">
        <v>2</v>
      </c>
      <c r="F13" s="1" t="s">
        <v>19</v>
      </c>
      <c r="G13" s="1" t="s">
        <v>19</v>
      </c>
      <c r="H13" s="3" t="s">
        <v>640</v>
      </c>
      <c r="J13" s="1">
        <v>8</v>
      </c>
      <c r="K13" s="1" t="s">
        <v>644</v>
      </c>
      <c r="L13" s="1" t="s">
        <v>2018</v>
      </c>
      <c r="M13" s="1" t="s">
        <v>855</v>
      </c>
      <c r="N13" s="2" t="s">
        <v>871</v>
      </c>
      <c r="O13" s="6" t="str">
        <f t="shared" si="1"/>
        <v xml:space="preserve">|[[Summon Shades&gt;./Summon Shades]]|&amp;ref(Spell/P_Death.jpg,nolink,25x25,Death);2||&amp;ref(Spell/V_Death.jpg,nolink,25x25,Death Gem);8|儀式/水陸両用|兵士召喚|
|~|&gt;|&gt;|&gt;|&gt;|筋力を奪う影の世界の住民Shadeを5+体召喚します|
</v>
      </c>
      <c r="P13" s="3" t="s">
        <v>711</v>
      </c>
      <c r="T13" s="1" t="s">
        <v>19907</v>
      </c>
      <c r="Y13" s="21" t="str">
        <f t="shared" si="2"/>
        <v xml:space="preserve">#includex(Spell/Conjuration/DataView,titlestr=off,section=(filter=Summon Shades),firsthead=off)
**ゲーム内説明文
#includex(Spell/Conjuration/Descriptions,titlestr=off,section=(filter=Summon Shades),firsthead=off)
**解説
</v>
      </c>
      <c r="Z13" t="str">
        <f t="shared" si="3"/>
        <v xml:space="preserve">**Summon Shades
|&gt;|&gt;|&gt;|&gt;|BGCOLOR(black):COLOR(white):CENTER:''Summon Shades''|
|&gt;|BGCOLOR(lightgray):''研究領域''|&gt;|BGCOLOR(lightgray):''使用条件''|BGCOLOR(lightgray):''分類''|
|&gt;|Conjuration Lv2|&gt;|儀式/水陸両用|兵士召喚|
|BGCOLOR(lightgray):''主系統''|BGCOLOR(lightgray):''副系統''|&gt;|BGCOLOR(lightgray):''威力/効果''|BGCOLOR(lightgray):''効果発生数''|
|&amp;ref(Spell/P_Death.jpg,nolink,25x25,Death);2||&gt;|Shade|5+0.5/Lv|
|BGCOLOR(lightgray):''射程距離''|BGCOLOR(lightgray):''効果範囲''|BGCOLOR(lightgray):''精度修正''|BGCOLOR(lightgray):''詠唱時間''|BGCOLOR(lightgray):''疲労/宝石''|
|||||&amp;ref(Spell/V_Death.jpg,nolink,25x25,Death Gem);8|
|BGCOLOR(lightgray):''特性''|&gt;|&gt;|&gt;||
</v>
      </c>
      <c r="AA13" t="str">
        <f>CONCATENATE("**",G13,CHAR(10),VLOOKUP(F13,SpellDesc!$B:$D,2,0),CHAR(10),CHAR(10),VLOOKUP(F13,SpellDesc!$B:$D,3,0),CHAR(10))</f>
        <v xml:space="preserve">**Summon Shades
The caster summons a group of Shades to serve him. Shades are dark spirits from the Shade Lands between the land of the living and the Underworld. They are ethereal and able to drain the strength of living beings.
術者はShadeの集団を召喚し、彼に仕えさせます。Shadeは、生者の世界と冥界の間である、影の世界の闇の魂です。彼らは霊的な存在で、生者から力を吸い取ることができます。
</v>
      </c>
    </row>
    <row r="14" spans="1:27" x14ac:dyDescent="0.15">
      <c r="A14" t="str">
        <f t="shared" si="0"/>
        <v/>
      </c>
      <c r="C14" s="1" t="s">
        <v>17</v>
      </c>
      <c r="D14" s="1">
        <v>2</v>
      </c>
      <c r="F14" s="1" t="s">
        <v>20</v>
      </c>
      <c r="G14" s="1" t="s">
        <v>20</v>
      </c>
      <c r="H14" s="3" t="s">
        <v>641</v>
      </c>
      <c r="J14" s="1">
        <v>2</v>
      </c>
      <c r="K14" s="1" t="s">
        <v>644</v>
      </c>
      <c r="L14" s="1" t="s">
        <v>2023</v>
      </c>
      <c r="M14" s="1" t="s">
        <v>855</v>
      </c>
      <c r="N14" s="2" t="s">
        <v>872</v>
      </c>
      <c r="O14" s="6" t="str">
        <f t="shared" si="1"/>
        <v xml:space="preserve">|[[Pack of Wolves&gt;./Pack of Wolves]]|&amp;ref(Spell/P_Nature.jpg,nolink,25x25,Nature);1||&amp;ref(Spell/V_Nature.jpg,nolink,25x25,Nature Gem);2|儀式/陸上専用|兵士召喚|
|~|&gt;|&gt;|&gt;|&gt;|敏捷な狼Wolfを10+体召喚します|
</v>
      </c>
      <c r="P14" s="3" t="s">
        <v>712</v>
      </c>
      <c r="T14" s="1" t="s">
        <v>19906</v>
      </c>
      <c r="Y14" s="21" t="str">
        <f t="shared" si="2"/>
        <v xml:space="preserve">#includex(Spell/Conjuration/DataView,titlestr=off,section=(filter=Pack of Wolves),firsthead=off)
**ゲーム内説明文
#includex(Spell/Conjuration/Descriptions,titlestr=off,section=(filter=Pack of Wolves),firsthead=off)
**解説
</v>
      </c>
      <c r="Z14" t="str">
        <f t="shared" si="3"/>
        <v xml:space="preserve">**Pack of Wolves
|&gt;|&gt;|&gt;|&gt;|BGCOLOR(black):COLOR(white):CENTER:''Pack of Wolves''|
|&gt;|BGCOLOR(lightgray):''研究領域''|&gt;|BGCOLOR(lightgray):''使用条件''|BGCOLOR(lightgray):''分類''|
|&gt;|Conjuration Lv2|&gt;|儀式/陸上専用|兵士召喚|
|BGCOLOR(lightgray):''主系統''|BGCOLOR(lightgray):''副系統''|&gt;|BGCOLOR(lightgray):''威力/効果''|BGCOLOR(lightgray):''効果発生数''|
|&amp;ref(Spell/P_Nature.jpg,nolink,25x25,Nature);1||&gt;|Wolf|10+1/Lv|
|BGCOLOR(lightgray):''射程距離''|BGCOLOR(lightgray):''効果範囲''|BGCOLOR(lightgray):''精度修正''|BGCOLOR(lightgray):''詠唱時間''|BGCOLOR(lightgray):''疲労/宝石''|
|||||&amp;ref(Spell/V_Nature.jpg,nolink,25x25,Nature Gem);2|
|BGCOLOR(lightgray):''特性''|&gt;|&gt;|&gt;||
</v>
      </c>
      <c r="AA14" t="str">
        <f>CONCATENATE("**",G14,CHAR(10),VLOOKUP(F14,SpellDesc!$B:$D,2,0),CHAR(10),CHAR(10),VLOOKUP(F14,SpellDesc!$B:$D,3,0),CHAR(10))</f>
        <v xml:space="preserve">**Pack of Wolves
The caster summons a pack of ferocious wolves and binds them to service.
術者は獰猛な狼の群れを召喚し、彼に仕えるよう束縛します。
</v>
      </c>
    </row>
    <row r="15" spans="1:27" x14ac:dyDescent="0.15">
      <c r="A15" t="str">
        <f t="shared" si="0"/>
        <v/>
      </c>
      <c r="C15" s="1" t="s">
        <v>17</v>
      </c>
      <c r="D15" s="1">
        <v>2</v>
      </c>
      <c r="F15" s="1" t="s">
        <v>21</v>
      </c>
      <c r="G15" s="1" t="s">
        <v>21</v>
      </c>
      <c r="H15" s="3" t="s">
        <v>641</v>
      </c>
      <c r="J15" s="1">
        <v>4</v>
      </c>
      <c r="K15" s="1" t="s">
        <v>644</v>
      </c>
      <c r="L15" s="1" t="s">
        <v>2023</v>
      </c>
      <c r="M15" s="1" t="s">
        <v>855</v>
      </c>
      <c r="N15" s="2" t="s">
        <v>873</v>
      </c>
      <c r="O15" s="6" t="str">
        <f t="shared" si="1"/>
        <v xml:space="preserve">|[[Summon Horned Serpents&gt;./Summon Horned Serpents]]|&amp;ref(Spell/P_Nature.jpg,nolink,25x25,Nature);1||&amp;ref(Spell/V_Nature.jpg,nolink,25x25,Nature Gem);4|儀式/陸上専用|兵士召喚|
|~|&gt;|&gt;|&gt;|&gt;|猛毒を持つ大蛇Horned Serpentを5+体召喚します|
</v>
      </c>
      <c r="P15" s="3" t="s">
        <v>713</v>
      </c>
      <c r="T15" s="1" t="s">
        <v>19907</v>
      </c>
      <c r="Y15" s="21" t="str">
        <f t="shared" si="2"/>
        <v xml:space="preserve">#includex(Spell/Conjuration/DataView,titlestr=off,section=(filter=Summon Horned Serpents),firsthead=off)
**ゲーム内説明文
#includex(Spell/Conjuration/Descriptions,titlestr=off,section=(filter=Summon Horned Serpents),firsthead=off)
**解説
</v>
      </c>
      <c r="Z15" t="str">
        <f t="shared" si="3"/>
        <v xml:space="preserve">**Summon Horned Serpents
|&gt;|&gt;|&gt;|&gt;|BGCOLOR(black):COLOR(white):CENTER:''Summon Horned Serpents''|
|&gt;|BGCOLOR(lightgray):''研究領域''|&gt;|BGCOLOR(lightgray):''使用条件''|BGCOLOR(lightgray):''分類''|
|&gt;|Conjuration Lv2|&gt;|儀式/陸上専用|兵士召喚|
|BGCOLOR(lightgray):''主系統''|BGCOLOR(lightgray):''副系統''|&gt;|BGCOLOR(lightgray):''威力/効果''|BGCOLOR(lightgray):''効果発生数''|
|&amp;ref(Spell/P_Nature.jpg,nolink,25x25,Nature);1||&gt;|Horned Serpent|5+0.5/Lv|
|BGCOLOR(lightgray):''射程距離''|BGCOLOR(lightgray):''効果範囲''|BGCOLOR(lightgray):''精度修正''|BGCOLOR(lightgray):''詠唱時間''|BGCOLOR(lightgray):''疲労/宝石''|
|||||&amp;ref(Spell/V_Nature.jpg,nolink,25x25,Nature Gem);4|
|BGCOLOR(lightgray):''特性''|&gt;|&gt;|&gt;||
</v>
      </c>
      <c r="AA15" t="str">
        <f>CONCATENATE("**",G15,CHAR(10),VLOOKUP(F15,SpellDesc!$B:$D,2,0),CHAR(10),CHAR(10),VLOOKUP(F15,SpellDesc!$B:$D,3,0),CHAR(10))</f>
        <v xml:space="preserve">**Summon Horned Serpents
The mage summons and binds several large, venomous serpents.
魔術師は、幾らかの大型で毒を持つ蛇を召喚し、支配します。
</v>
      </c>
    </row>
    <row r="16" spans="1:27" x14ac:dyDescent="0.15">
      <c r="A16" t="str">
        <f t="shared" si="0"/>
        <v>Conjuration2E</v>
      </c>
      <c r="C16" s="1" t="s">
        <v>17</v>
      </c>
      <c r="D16" s="1">
        <v>2</v>
      </c>
      <c r="F16" s="1" t="s">
        <v>22</v>
      </c>
      <c r="G16" s="1" t="s">
        <v>22</v>
      </c>
      <c r="H16" s="3" t="s">
        <v>643</v>
      </c>
      <c r="J16" s="1">
        <v>4</v>
      </c>
      <c r="K16" s="1" t="s">
        <v>644</v>
      </c>
      <c r="L16" s="1" t="s">
        <v>2023</v>
      </c>
      <c r="M16" s="1" t="s">
        <v>855</v>
      </c>
      <c r="N16" s="2" t="s">
        <v>874</v>
      </c>
      <c r="O16" s="6" t="str">
        <f t="shared" si="1"/>
        <v xml:space="preserve">|[[Summon Killer Mantis&gt;./Summon Killer Mantis]]|&amp;ref(Spell/P_Nature.jpg,nolink,25x25,Nature);2||&amp;ref(Spell/V_Nature.jpg,nolink,25x25,Nature Gem);4|儀式/陸上専用|兵士召喚|
|~|&gt;|&gt;|&gt;|&gt;|鋭い鎌を持つ蟷螂Killer Mantisを5+体召喚します|
</v>
      </c>
      <c r="P16" s="3" t="s">
        <v>714</v>
      </c>
      <c r="T16" s="1" t="s">
        <v>19907</v>
      </c>
      <c r="Y16" s="21" t="str">
        <f t="shared" si="2"/>
        <v xml:space="preserve">#includex(Spell/Conjuration/DataView,titlestr=off,section=(filter=Summon Killer Mantis),firsthead=off)
**ゲーム内説明文
#includex(Spell/Conjuration/Descriptions,titlestr=off,section=(filter=Summon Killer Mantis),firsthead=off)
**解説
</v>
      </c>
      <c r="Z16" t="str">
        <f t="shared" si="3"/>
        <v xml:space="preserve">**Summon Killer Mantis
|&gt;|&gt;|&gt;|&gt;|BGCOLOR(black):COLOR(white):CENTER:''Summon Killer Mantis''|
|&gt;|BGCOLOR(lightgray):''研究領域''|&gt;|BGCOLOR(lightgray):''使用条件''|BGCOLOR(lightgray):''分類''|
|&gt;|Conjuration Lv2|&gt;|儀式/陸上専用|兵士召喚|
|BGCOLOR(lightgray):''主系統''|BGCOLOR(lightgray):''副系統''|&gt;|BGCOLOR(lightgray):''威力/効果''|BGCOLOR(lightgray):''効果発生数''|
|&amp;ref(Spell/P_Nature.jpg,nolink,25x25,Nature);2||&gt;|Killer Mantis|5+0.5/Lv|
|BGCOLOR(lightgray):''射程距離''|BGCOLOR(lightgray):''効果範囲''|BGCOLOR(lightgray):''精度修正''|BGCOLOR(lightgray):''詠唱時間''|BGCOLOR(lightgray):''疲労/宝石''|
|||||&amp;ref(Spell/V_Nature.jpg,nolink,25x25,Nature Gem);4|
|BGCOLOR(lightgray):''特性''|&gt;|&gt;|&gt;||
</v>
      </c>
      <c r="AA16" t="str">
        <f>CONCATENATE("**",G16,CHAR(10),VLOOKUP(F16,SpellDesc!$B:$D,2,0),CHAR(10),CHAR(10),VLOOKUP(F16,SpellDesc!$B:$D,3,0),CHAR(10))</f>
        <v xml:space="preserve">**Summon Killer Mantis
This ritual summons a bunch of giant killer mantis. These beasts are as large as fully grown moose and they are well equipped to kill with their amazing speed and sharp claws. In addition to being dangerous, they are also very stupid and need a mage in order to control them.
この儀式は、Killer Mantisの一団を召喚します。これらの獣は、成長しきったヘラジカに匹敵するほど大きく、また鋭い爪と凄まじい速度で、殺しのための良い素養を備えます。その危険性に加え、彼らはまた極めて愚かであり、彼らの制御には魔術師が必要です。
</v>
      </c>
    </row>
    <row r="17" spans="1:27" x14ac:dyDescent="0.15">
      <c r="A17" t="str">
        <f t="shared" si="0"/>
        <v>Conjuration3S</v>
      </c>
      <c r="C17" s="1" t="s">
        <v>17</v>
      </c>
      <c r="D17" s="1">
        <v>3</v>
      </c>
      <c r="F17" s="1" t="s">
        <v>23</v>
      </c>
      <c r="G17" s="1" t="s">
        <v>23</v>
      </c>
      <c r="H17" s="3" t="s">
        <v>648</v>
      </c>
      <c r="J17" s="1">
        <v>1</v>
      </c>
      <c r="K17" s="1" t="s">
        <v>645</v>
      </c>
      <c r="L17" s="1" t="s">
        <v>2023</v>
      </c>
      <c r="M17" s="1" t="s">
        <v>875</v>
      </c>
      <c r="N17" s="2" t="s">
        <v>878</v>
      </c>
      <c r="O17" s="6" t="str">
        <f t="shared" si="1"/>
        <v xml:space="preserve">|[[Summon Lesser Fire Elemental&gt;./Summon Lesser Fire Elemental]]|&amp;ref(Spell/P_Fire.jpg,nolink,25x25,Fire);1||&amp;ref(Spell/V_Fire.jpg,nolink,25x25,Fire Gem);1|戦闘/陸上専用|一時的召喚|
|~|&gt;|&gt;|&gt;|&gt;|炎による範囲攻撃を行う小型精霊Fire Elementalを1体召喚します|
</v>
      </c>
      <c r="P17" s="3" t="s">
        <v>715</v>
      </c>
      <c r="Q17" s="1">
        <v>1</v>
      </c>
      <c r="R17" s="1">
        <v>125</v>
      </c>
      <c r="S17" s="1">
        <v>0</v>
      </c>
      <c r="T17" s="1">
        <v>1</v>
      </c>
      <c r="U17" s="1">
        <v>0</v>
      </c>
      <c r="V17" s="1">
        <v>100</v>
      </c>
      <c r="Y17" s="21" t="str">
        <f t="shared" si="2"/>
        <v xml:space="preserve">#includex(Spell/Conjuration/DataView,titlestr=off,section=(filter=Summon Lesser Fire Elemental),firsthead=off)
**ゲーム内説明文
#includex(Spell/Conjuration/Descriptions,titlestr=off,section=(filter=Summon Lesser Fire Elemental),firsthead=off)
**解説
</v>
      </c>
      <c r="Z17" t="str">
        <f t="shared" si="3"/>
        <v xml:space="preserve">**Summon Lesser Fire Elemental
|&gt;|&gt;|&gt;|&gt;|BGCOLOR(black):COLOR(white):CENTER:''Summon Lesser Fire Elemental''|
|&gt;|BGCOLOR(lightgray):''研究領域''|&gt;|BGCOLOR(lightgray):''使用条件''|BGCOLOR(lightgray):''分類''|
|&gt;|Conjuration Lv3|&gt;|戦闘/陸上専用|一時的召喚|
|BGCOLOR(lightgray):''主系統''|BGCOLOR(lightgray):''副系統''|&gt;|BGCOLOR(lightgray):''威力/効果''|BGCOLOR(lightgray):''効果発生数''|
|&amp;ref(Spell/P_Fire.jpg,nolink,25x25,Fire);1||&gt;|Fire Elemental|1|
|BGCOLOR(lightgray):''射程距離''|BGCOLOR(lightgray):''効果範囲''|BGCOLOR(lightgray):''精度修正''|BGCOLOR(lightgray):''詠唱時間''|BGCOLOR(lightgray):''疲労/宝石''|
|1|0|0|125%|100 / &amp;ref(Spell/V_Fire.jpg,nolink,25x25,Fire Gem);1|
|BGCOLOR(lightgray):''特性''|&gt;|&gt;|&gt;||
</v>
      </c>
      <c r="AA17" t="str">
        <f>CONCATENATE("**",G17,CHAR(10),VLOOKUP(F17,SpellDesc!$B:$D,2,0),CHAR(10),CHAR(10),VLOOKUP(F17,SpellDesc!$B:$D,3,0),CHAR(10))</f>
        <v xml:space="preserve">**Summon Lesser Fire Elemental
The caster summons a Lesser Fire Elemental to aid him in a battle. Fire Elementals are difficult to harm and dangerous to be near. Elementals shrink when they are hit by powerful strikes.
術者は戦いを手助けさせるため、下等なFire Elementalを召喚します。Fire Elementalを傷付けるのは難しく、また近付くだけでさえ危険です。Elementalは、強力な一撃を受けると退縮します。
</v>
      </c>
    </row>
    <row r="18" spans="1:27" x14ac:dyDescent="0.15">
      <c r="A18" t="str">
        <f t="shared" si="0"/>
        <v/>
      </c>
      <c r="C18" s="1" t="s">
        <v>17</v>
      </c>
      <c r="D18" s="1">
        <v>3</v>
      </c>
      <c r="F18" s="1" t="s">
        <v>24</v>
      </c>
      <c r="G18" s="1" t="s">
        <v>24</v>
      </c>
      <c r="H18" s="3" t="s">
        <v>648</v>
      </c>
      <c r="I18" s="1" t="s">
        <v>638</v>
      </c>
      <c r="J18" s="1">
        <v>2</v>
      </c>
      <c r="K18" s="1" t="s">
        <v>644</v>
      </c>
      <c r="L18" s="1" t="s">
        <v>2023</v>
      </c>
      <c r="M18" s="1" t="s">
        <v>855</v>
      </c>
      <c r="N18" s="2" t="s">
        <v>876</v>
      </c>
      <c r="O18" s="6" t="str">
        <f t="shared" si="1"/>
        <v xml:space="preserve">|[[Bind Scorpion Beast&gt;./Bind Scorpion Beast]]|&amp;ref(Spell/P_Fire.jpg,nolink,25x25,Fire);1|&amp;ref(Spell/P_Earth.jpg,nolink,25x25,Earth);1|&amp;ref(Spell/V_Fire.jpg,nolink,25x25,Fire Gem);2|儀式/陸上専用|兵士召喚|
|~|&gt;|&gt;|&gt;|&gt;|致命的な毒を持つ大蠍Scorpion Beastを1体召喚します|
</v>
      </c>
      <c r="P18" s="3" t="s">
        <v>716</v>
      </c>
      <c r="T18" s="1">
        <v>1</v>
      </c>
      <c r="Y18" s="21" t="str">
        <f t="shared" si="2"/>
        <v xml:space="preserve">#includex(Spell/Conjuration/DataView,titlestr=off,section=(filter=Bind Scorpion Beast),firsthead=off)
**ゲーム内説明文
#includex(Spell/Conjuration/Descriptions,titlestr=off,section=(filter=Bind Scorpion Beast),firsthead=off)
**解説
</v>
      </c>
      <c r="Z18" t="str">
        <f t="shared" si="3"/>
        <v xml:space="preserve">**Bind Scorpion Beast
|&gt;|&gt;|&gt;|&gt;|BGCOLOR(black):COLOR(white):CENTER:''Bind Scorpion Beast''|
|&gt;|BGCOLOR(lightgray):''研究領域''|&gt;|BGCOLOR(lightgray):''使用条件''|BGCOLOR(lightgray):''分類''|
|&gt;|Conjuration Lv3|&gt;|儀式/陸上専用|兵士召喚|
|BGCOLOR(lightgray):''主系統''|BGCOLOR(lightgray):''副系統''|&gt;|BGCOLOR(lightgray):''威力/効果''|BGCOLOR(lightgray):''効果発生数''|
|&amp;ref(Spell/P_Fire.jpg,nolink,25x25,Fire);1|&amp;ref(Spell/P_Earth.jpg,nolink,25x25,Earth);1|&gt;|Scorpion Beast|1|
|BGCOLOR(lightgray):''射程距離''|BGCOLOR(lightgray):''効果範囲''|BGCOLOR(lightgray):''精度修正''|BGCOLOR(lightgray):''詠唱時間''|BGCOLOR(lightgray):''疲労/宝石''|
|||||&amp;ref(Spell/V_Fire.jpg,nolink,25x25,Fire Gem);2|
|BGCOLOR(lightgray):''特性''|&gt;|&gt;|&gt;||
</v>
      </c>
      <c r="AA18" t="str">
        <f>CONCATENATE("**",G18,CHAR(10),VLOOKUP(F18,SpellDesc!$B:$D,2,0),CHAR(10),CHAR(10),VLOOKUP(F18,SpellDesc!$B:$D,3,0),CHAR(10))</f>
        <v xml:space="preserve">**Bind Scorpion Beast
The caster summons and binds a huge scorpion. The Scorpion Beast has a mighty stinger, which is poisonous and can pierce even the thickest armor.
術者は巨大な蠍を召喚し、束縛します。このScorpion Beastは、最も分厚い鎧さえも貫くことができる、有毒で大きな針を持っています。
</v>
      </c>
    </row>
    <row r="19" spans="1:27" x14ac:dyDescent="0.15">
      <c r="A19" t="str">
        <f t="shared" si="0"/>
        <v/>
      </c>
      <c r="C19" s="1" t="s">
        <v>17</v>
      </c>
      <c r="D19" s="1">
        <v>3</v>
      </c>
      <c r="F19" s="1" t="s">
        <v>25</v>
      </c>
      <c r="G19" s="1" t="s">
        <v>25</v>
      </c>
      <c r="H19" s="3" t="s">
        <v>646</v>
      </c>
      <c r="K19" s="1" t="s">
        <v>645</v>
      </c>
      <c r="L19" s="1" t="s">
        <v>2023</v>
      </c>
      <c r="M19" s="1" t="s">
        <v>866</v>
      </c>
      <c r="N19" s="2" t="s">
        <v>877</v>
      </c>
      <c r="O19" s="6" t="str">
        <f t="shared" si="1"/>
        <v xml:space="preserve">|[[Phoenix Power&gt;./Phoenix Power]]|&amp;ref(Spell/P_Fire.jpg,nolink,25x25,Fire);2|||戦闘/陸上専用|自己強化|
|~|&gt;|&gt;|&gt;|&gt;|火炎耐性を得つつ火魔法の技能を向上させます|
</v>
      </c>
      <c r="P19" s="3" t="s">
        <v>701</v>
      </c>
      <c r="Q19" s="1">
        <v>0</v>
      </c>
      <c r="R19" s="1">
        <v>100</v>
      </c>
      <c r="S19" s="1">
        <v>0</v>
      </c>
      <c r="T19" s="1">
        <v>1</v>
      </c>
      <c r="U19" s="1">
        <v>0</v>
      </c>
      <c r="V19" s="1">
        <v>20</v>
      </c>
      <c r="X19" s="1" t="s">
        <v>702</v>
      </c>
      <c r="Y19" s="21" t="str">
        <f t="shared" si="2"/>
        <v xml:space="preserve">#includex(Spell/Conjuration/DataView,titlestr=off,section=(filter=Phoenix Power),firsthead=off)
**ゲーム内説明文
#includex(Spell/Conjuration/Descriptions,titlestr=off,section=(filter=Phoenix Power),firsthead=off)
**解説
</v>
      </c>
      <c r="Z19" t="str">
        <f t="shared" si="3"/>
        <v xml:space="preserve">**Phoenix Power
|&gt;|&gt;|&gt;|&gt;|BGCOLOR(black):COLOR(white):CENTER:''Phoenix Power''|
|&gt;|BGCOLOR(lightgray):''研究領域''|&gt;|BGCOLOR(lightgray):''使用条件''|BGCOLOR(lightgray):''分類''|
|&gt;|Conjuration Lv3|&gt;|戦闘/陸上専用|自己強化|
|BGCOLOR(lightgray):''主系統''|BGCOLOR(lightgray):''副系統''|&gt;|BGCOLOR(lightgray):''威力/効果''|BGCOLOR(lightgray):''効果発生数''|
|&amp;ref(Spell/P_Fire.jpg,nolink,25x25,Fire);2||&gt;|Fire Power|1|
|BGCOLOR(lightgray):''射程距離''|BGCOLOR(lightgray):''効果範囲''|BGCOLOR(lightgray):''精度修正''|BGCOLOR(lightgray):''詠唱時間''|BGCOLOR(lightgray):''疲労/宝石''|
|0|0|0|100%|20|
|BGCOLOR(lightgray):''特性''|&gt;|&gt;|&gt;||
</v>
      </c>
      <c r="AA19" t="str">
        <f>CONCATENATE("**",G19,CHAR(10),VLOOKUP(F19,SpellDesc!$B:$D,2,0),CHAR(10),CHAR(10),VLOOKUP(F19,SpellDesc!$B:$D,3,0),CHAR(10))</f>
        <v xml:space="preserve">**Phoenix Power
This spell enables the mage to cast more powerful Fire spells (Fire magic bonus: 1) and also grants him resistance to fire.
この呪文は、魔術師がより強力な火の呪文を詠唱することを可能とし、また彼に火炎への耐性を与えます。
</v>
      </c>
    </row>
    <row r="20" spans="1:27" x14ac:dyDescent="0.15">
      <c r="A20" t="str">
        <f t="shared" si="0"/>
        <v/>
      </c>
      <c r="C20" s="1" t="s">
        <v>17</v>
      </c>
      <c r="D20" s="1">
        <v>3</v>
      </c>
      <c r="F20" s="1" t="s">
        <v>26</v>
      </c>
      <c r="G20" s="1" t="s">
        <v>26</v>
      </c>
      <c r="H20" s="3" t="s">
        <v>647</v>
      </c>
      <c r="J20" s="1">
        <v>1</v>
      </c>
      <c r="K20" s="1" t="s">
        <v>645</v>
      </c>
      <c r="L20" s="1" t="s">
        <v>2023</v>
      </c>
      <c r="M20" s="1" t="s">
        <v>875</v>
      </c>
      <c r="N20" s="2" t="s">
        <v>879</v>
      </c>
      <c r="O20" s="6" t="str">
        <f t="shared" si="1"/>
        <v xml:space="preserve">|[[Summon Lesser Air Elemental&gt;./Summon Lesser Air Elemental]]|&amp;ref(Spell/P_Air.jpg,nolink,25x25,Air);1||&amp;ref(Spell/V_Air.jpg,nolink,25x25,Air Gem);1|戦闘/陸上専用|一時的召喚|
|~|&gt;|&gt;|&gt;|&gt;|電撃と蹂躙で敵を薙ぎ倒す小型精霊Air Elementalを1体召喚します|
</v>
      </c>
      <c r="P20" s="3" t="s">
        <v>717</v>
      </c>
      <c r="Q20" s="1">
        <v>1</v>
      </c>
      <c r="R20" s="1">
        <v>125</v>
      </c>
      <c r="S20" s="1">
        <v>0</v>
      </c>
      <c r="T20" s="1">
        <v>1</v>
      </c>
      <c r="U20" s="1">
        <v>0</v>
      </c>
      <c r="V20" s="1">
        <v>100</v>
      </c>
      <c r="Y20" s="21" t="str">
        <f t="shared" si="2"/>
        <v xml:space="preserve">#includex(Spell/Conjuration/DataView,titlestr=off,section=(filter=Summon Lesser Air Elemental),firsthead=off)
**ゲーム内説明文
#includex(Spell/Conjuration/Descriptions,titlestr=off,section=(filter=Summon Lesser Air Elemental),firsthead=off)
**解説
</v>
      </c>
      <c r="Z20" t="str">
        <f t="shared" si="3"/>
        <v xml:space="preserve">**Summon Lesser Air Elemental
|&gt;|&gt;|&gt;|&gt;|BGCOLOR(black):COLOR(white):CENTER:''Summon Lesser Air Elemental''|
|&gt;|BGCOLOR(lightgray):''研究領域''|&gt;|BGCOLOR(lightgray):''使用条件''|BGCOLOR(lightgray):''分類''|
|&gt;|Conjuration Lv3|&gt;|戦闘/陸上専用|一時的召喚|
|BGCOLOR(lightgray):''主系統''|BGCOLOR(lightgray):''副系統''|&gt;|BGCOLOR(lightgray):''威力/効果''|BGCOLOR(lightgray):''効果発生数''|
|&amp;ref(Spell/P_Air.jpg,nolink,25x25,Air);1||&gt;|Air Elemental|1|
|BGCOLOR(lightgray):''射程距離''|BGCOLOR(lightgray):''効果範囲''|BGCOLOR(lightgray):''精度修正''|BGCOLOR(lightgray):''詠唱時間''|BGCOLOR(lightgray):''疲労/宝石''|
|1|0|0|125%|100 / &amp;ref(Spell/V_Air.jpg,nolink,25x25,Air Gem);1|
|BGCOLOR(lightgray):''特性''|&gt;|&gt;|&gt;||
</v>
      </c>
      <c r="AA20" t="str">
        <f>CONCATENATE("**",G20,CHAR(10),VLOOKUP(F20,SpellDesc!$B:$D,2,0),CHAR(10),CHAR(10),VLOOKUP(F20,SpellDesc!$B:$D,3,0),CHAR(10))</f>
        <v xml:space="preserve">**Summon Lesser Air Elemental
The caster summons a Lesser Air Elemental to aid him in battle. Air Elementals can fly and can send enemies flying through the air. They are very difficult to harm. Elementals shrink when they are hit by powerful strikes.
術者は戦いを手助けさせるため、下等なAir Elementalを召喚します。Air Elementalは飛行でき、また敵を吹き飛ばすことができます。彼らを傷付けるのは非常に困難です。Elementalは、強力な一撃を受けると退縮します。
</v>
      </c>
    </row>
    <row r="21" spans="1:27" x14ac:dyDescent="0.15">
      <c r="A21" t="str">
        <f t="shared" si="0"/>
        <v/>
      </c>
      <c r="C21" s="1" t="s">
        <v>17</v>
      </c>
      <c r="D21" s="1">
        <v>3</v>
      </c>
      <c r="F21" s="1" t="s">
        <v>654</v>
      </c>
      <c r="G21" s="1" t="s">
        <v>654</v>
      </c>
      <c r="H21" s="3" t="s">
        <v>649</v>
      </c>
      <c r="J21" s="1">
        <v>10</v>
      </c>
      <c r="K21" s="1" t="s">
        <v>644</v>
      </c>
      <c r="L21" s="1" t="s">
        <v>2023</v>
      </c>
      <c r="M21" s="1" t="s">
        <v>880</v>
      </c>
      <c r="N21" s="2" t="s">
        <v>881</v>
      </c>
      <c r="O21" s="6" t="str">
        <f t="shared" si="1"/>
        <v xml:space="preserve">|[[Call of the Winds&gt;./Call of the Winds]]|&amp;ref(Spell/P_Air.jpg,nolink,25x25,Air);2||&amp;ref(Spell/V_Air.jpg,nolink,25x25,Air Gem);10|儀式/陸上専用|遠隔召喚|
|~|&gt;|&gt;|&gt;|&gt;|指定した州に40体のBlack Hawkとその指揮官Great Hawkを召喚します|
</v>
      </c>
      <c r="P21" s="3" t="s">
        <v>718</v>
      </c>
      <c r="Q21" s="1">
        <v>5</v>
      </c>
      <c r="T21" s="1">
        <v>41</v>
      </c>
      <c r="W21" s="1" t="s">
        <v>736</v>
      </c>
      <c r="Y21" s="21" t="str">
        <f t="shared" si="2"/>
        <v xml:space="preserve">#includex(Spell/Conjuration/DataView,titlestr=off,section=(filter=Call of the Winds),firsthead=off)
**ゲーム内説明文
#includex(Spell/Conjuration/Descriptions,titlestr=off,section=(filter=Call of the Winds),firsthead=off)
**解説
</v>
      </c>
      <c r="Z21" t="str">
        <f t="shared" si="3"/>
        <v xml:space="preserve">**Call of the Winds
|&gt;|&gt;|&gt;|&gt;|BGCOLOR(black):COLOR(white):CENTER:''Call of the Winds''|
|&gt;|BGCOLOR(lightgray):''研究領域''|&gt;|BGCOLOR(lightgray):''使用条件''|BGCOLOR(lightgray):''分類''|
|&gt;|Conjuration Lv3|&gt;|儀式/陸上専用|遠隔召喚|
|BGCOLOR(lightgray):''主系統''|BGCOLOR(lightgray):''副系統''|&gt;|BGCOLOR(lightgray):''威力/効果''|BGCOLOR(lightgray):''効果発生数''|
|&amp;ref(Spell/P_Air.jpg,nolink,25x25,Air);2||&gt;|Black Hawk|41|
|BGCOLOR(lightgray):''射程距離''|BGCOLOR(lightgray):''効果範囲''|BGCOLOR(lightgray):''精度修正''|BGCOLOR(lightgray):''詠唱時間''|BGCOLOR(lightgray):''疲労/宝石''|
|5||||&amp;ref(Spell/V_Air.jpg,nolink,25x25,Air Gem);10|
|BGCOLOR(lightgray):''特性''|&gt;|&gt;|&gt;|指揮官付属：Great Hawk&amp;br;遠隔儀式&amp;br;海域の通過不可&amp;br;海域の指定不可|
</v>
      </c>
      <c r="AA21" t="str">
        <f>CONCATENATE("**",G21,CHAR(10),VLOOKUP(F21,SpellDesc!$B:$D,2,0),CHAR(10),CHAR(10),VLOOKUP(F21,SpellDesc!$B:$D,3,0),CHAR(10))</f>
        <v xml:space="preserve">**Call of the Winds
Summons a Great Hawk, along with a large flock of Black Hawks, in a province far away. Great Hawks are intelligent and can command troops.
遠方の州において、Black Hawkの群れと共に、Great Hawkを召喚します。Great Hawkは知的で、部隊を指揮することができます。
</v>
      </c>
    </row>
    <row r="22" spans="1:27" x14ac:dyDescent="0.15">
      <c r="A22" t="str">
        <f t="shared" si="0"/>
        <v/>
      </c>
      <c r="C22" s="1" t="s">
        <v>17</v>
      </c>
      <c r="D22" s="1">
        <v>3</v>
      </c>
      <c r="F22" s="1" t="s">
        <v>655</v>
      </c>
      <c r="G22" s="1" t="s">
        <v>655</v>
      </c>
      <c r="H22" s="3" t="s">
        <v>649</v>
      </c>
      <c r="I22" s="1" t="s">
        <v>641</v>
      </c>
      <c r="J22" s="1">
        <v>3</v>
      </c>
      <c r="K22" s="1" t="s">
        <v>644</v>
      </c>
      <c r="L22" s="1" t="s">
        <v>2023</v>
      </c>
      <c r="M22" s="1" t="s">
        <v>855</v>
      </c>
      <c r="N22" s="2" t="s">
        <v>4337</v>
      </c>
      <c r="O22" s="6" t="str">
        <f t="shared" si="1"/>
        <v xml:space="preserve">|[[Summon Amphiptere&gt;./Summon Amphiptere]]|&amp;ref(Spell/P_Air.jpg,nolink,25x25,Air);2|&amp;ref(Spell/P_Nature.jpg,nolink,25x25,Nature);1|&amp;ref(Spell/V_Air.jpg,nolink,25x25,Air Gem);3|儀式/陸上専用|兵士召喚|
|~|&gt;|&gt;|&gt;|&gt;|翼持つ大蛇Amphiptereを1体召喚します|
</v>
      </c>
      <c r="P22" s="3" t="s">
        <v>719</v>
      </c>
      <c r="T22" s="1">
        <v>1</v>
      </c>
      <c r="Y22" s="21" t="str">
        <f t="shared" si="2"/>
        <v xml:space="preserve">#includex(Spell/Conjuration/DataView,titlestr=off,section=(filter=Summon Amphiptere),firsthead=off)
**ゲーム内説明文
#includex(Spell/Conjuration/Descriptions,titlestr=off,section=(filter=Summon Amphiptere),firsthead=off)
**解説
</v>
      </c>
      <c r="Z22" t="str">
        <f t="shared" si="3"/>
        <v xml:space="preserve">**Summon Amphiptere
|&gt;|&gt;|&gt;|&gt;|BGCOLOR(black):COLOR(white):CENTER:''Summon Amphiptere''|
|&gt;|BGCOLOR(lightgray):''研究領域''|&gt;|BGCOLOR(lightgray):''使用条件''|BGCOLOR(lightgray):''分類''|
|&gt;|Conjuration Lv3|&gt;|儀式/陸上専用|兵士召喚|
|BGCOLOR(lightgray):''主系統''|BGCOLOR(lightgray):''副系統''|&gt;|BGCOLOR(lightgray):''威力/効果''|BGCOLOR(lightgray):''効果発生数''|
|&amp;ref(Spell/P_Air.jpg,nolink,25x25,Air);2|&amp;ref(Spell/P_Nature.jpg,nolink,25x25,Nature);1|&gt;|Amphiptere|1|
|BGCOLOR(lightgray):''射程距離''|BGCOLOR(lightgray):''効果範囲''|BGCOLOR(lightgray):''精度修正''|BGCOLOR(lightgray):''詠唱時間''|BGCOLOR(lightgray):''疲労/宝石''|
|||||&amp;ref(Spell/V_Air.jpg,nolink,25x25,Air Gem);3|
|BGCOLOR(lightgray):''特性''|&gt;|&gt;|&gt;||
</v>
      </c>
      <c r="AA22" t="str">
        <f>CONCATENATE("**",G22,CHAR(10),VLOOKUP(F22,SpellDesc!$B:$D,2,0),CHAR(10),CHAR(10),VLOOKUP(F22,SpellDesc!$B:$D,3,0),CHAR(10))</f>
        <v xml:space="preserve">**Summon Amphiptere
The caster summons an Amphiptere. The Amphiptere is a winged serpent almost the size of an elephant. It can fly and its breath is poisonous.
術者はAmphiptereを召喚します。Amphiptereは、象に近い大きさを持つ、翼ある蛇です。彼らは飛行でき、またその息は有毒です。
</v>
      </c>
    </row>
    <row r="23" spans="1:27" x14ac:dyDescent="0.15">
      <c r="A23" t="str">
        <f t="shared" si="0"/>
        <v/>
      </c>
      <c r="C23" s="1" t="s">
        <v>17</v>
      </c>
      <c r="D23" s="1">
        <v>3</v>
      </c>
      <c r="F23" s="1" t="s">
        <v>656</v>
      </c>
      <c r="G23" s="1" t="s">
        <v>656</v>
      </c>
      <c r="H23" s="3" t="s">
        <v>642</v>
      </c>
      <c r="J23" s="1">
        <v>1</v>
      </c>
      <c r="K23" s="1" t="s">
        <v>645</v>
      </c>
      <c r="L23" s="1" t="s">
        <v>2018</v>
      </c>
      <c r="M23" s="1" t="s">
        <v>875</v>
      </c>
      <c r="N23" s="2" t="s">
        <v>973</v>
      </c>
      <c r="O23" s="6" t="str">
        <f t="shared" si="1"/>
        <v xml:space="preserve">|[[Summon Lesser Water Elemental&gt;./Summon Lesser Water Elemental]]|&amp;ref(Spell/P_Water.jpg,nolink,25x25,Water);1||&amp;ref(Spell/V_Water.jpg,nolink,25x25,Water Gem);1|戦闘/水陸両用|一時的召喚|
|~|&gt;|&gt;|&gt;|&gt;|気候に応じ小型精霊Water ElementalかIce Elementalを1体召喚します|
</v>
      </c>
      <c r="P23" s="3" t="s">
        <v>720</v>
      </c>
      <c r="Q23" s="1">
        <v>1</v>
      </c>
      <c r="R23" s="1">
        <v>125</v>
      </c>
      <c r="S23" s="1">
        <v>0</v>
      </c>
      <c r="T23" s="1">
        <v>1</v>
      </c>
      <c r="U23" s="1">
        <v>0</v>
      </c>
      <c r="V23" s="1">
        <v>100</v>
      </c>
      <c r="W23" s="1" t="s">
        <v>763</v>
      </c>
      <c r="Y23" s="21" t="str">
        <f t="shared" si="2"/>
        <v xml:space="preserve">#includex(Spell/Conjuration/DataView,titlestr=off,section=(filter=Summon Lesser Water Elemental),firsthead=off)
**ゲーム内説明文
#includex(Spell/Conjuration/Descriptions,titlestr=off,section=(filter=Summon Lesser Water Elemental),firsthead=off)
**解説
</v>
      </c>
      <c r="Z23" t="str">
        <f t="shared" si="3"/>
        <v xml:space="preserve">**Summon Lesser Water Elemental
|&gt;|&gt;|&gt;|&gt;|BGCOLOR(black):COLOR(white):CENTER:''Summon Lesser Water Elemental''|
|&gt;|BGCOLOR(lightgray):''研究領域''|&gt;|BGCOLOR(lightgray):''使用条件''|BGCOLOR(lightgray):''分類''|
|&gt;|Conjuration Lv3|&gt;|戦闘/水陸両用|一時的召喚|
|BGCOLOR(lightgray):''主系統''|BGCOLOR(lightgray):''副系統''|&gt;|BGCOLOR(lightgray):''威力/効果''|BGCOLOR(lightgray):''効果発生数''|
|&amp;ref(Spell/P_Water.jpg,nolink,25x25,Water);1||&gt;|Water Elemental|1|
|BGCOLOR(lightgray):''射程距離''|BGCOLOR(lightgray):''効果範囲''|BGCOLOR(lightgray):''精度修正''|BGCOLOR(lightgray):''詠唱時間''|BGCOLOR(lightgray):''疲労/宝石''|
|1|0|0|125%|100 / &amp;ref(Spell/V_Water.jpg,nolink,25x25,Water Gem);1|
|BGCOLOR(lightgray):''特性''|&gt;|&gt;|&gt;|Cold天秤ではIce Elemental召喚|
</v>
      </c>
      <c r="AA23" t="str">
        <f>CONCATENATE("**",G23,CHAR(10),VLOOKUP(F23,SpellDesc!$B:$D,2,0),CHAR(10),CHAR(10),VLOOKUP(F23,SpellDesc!$B:$D,3,0),CHAR(10))</f>
        <v xml:space="preserve">**Summon Lesser Water Elemental
The caster summons a Lesser Water Elemental to aid him in battle. Water Elementals are quick and crush enemies regardless of their armor. Elementals shrink when they are hit by powerful strikes. Water Elementals summoned in cold climates will be composed of ice. Ice Elementals are stronger but slower than Water Elementals.
術者は戦いを手助けさせるため、下等なWater Elementalを召喚します。Water Elementalは素早く、その防具に関係なく敵を粉砕することができます。Elementalは、強力な一撃を受けると退縮します。寒冷な気候で召喚されたWater Elementalは、氷から成ります。Ice Elementalは、Water Elementalよりも強力ですが、より鈍重です。
</v>
      </c>
    </row>
    <row r="24" spans="1:27" x14ac:dyDescent="0.15">
      <c r="A24" t="str">
        <f t="shared" si="0"/>
        <v/>
      </c>
      <c r="C24" s="1" t="s">
        <v>17</v>
      </c>
      <c r="D24" s="1">
        <v>3</v>
      </c>
      <c r="F24" s="1" t="s">
        <v>27</v>
      </c>
      <c r="G24" s="1" t="s">
        <v>27</v>
      </c>
      <c r="H24" s="3" t="s">
        <v>650</v>
      </c>
      <c r="I24" s="1" t="s">
        <v>647</v>
      </c>
      <c r="J24" s="1">
        <v>13</v>
      </c>
      <c r="K24" s="1" t="s">
        <v>644</v>
      </c>
      <c r="L24" s="1" t="s">
        <v>2023</v>
      </c>
      <c r="M24" s="1" t="s">
        <v>855</v>
      </c>
      <c r="N24" s="2" t="s">
        <v>882</v>
      </c>
      <c r="O24" s="6" t="str">
        <f t="shared" si="1"/>
        <v xml:space="preserve">|[[Summon Yetis&gt;./Summon Yetis]]|&amp;ref(Spell/P_Water.jpg,nolink,25x25,Water);2|&amp;ref(Spell/P_Air.jpg,nolink,25x25,Air);1|&amp;ref(Spell/V_Water.jpg,nolink,25x25,Water Gem);13|儀式/陸上専用|兵士召喚|
|~|&gt;|&gt;|&gt;|&gt;|冷気に包まれた亜人Yetiを5+体召喚します|
</v>
      </c>
      <c r="P24" s="3" t="s">
        <v>721</v>
      </c>
      <c r="T24" s="1" t="s">
        <v>19907</v>
      </c>
      <c r="Y24" s="21" t="str">
        <f t="shared" si="2"/>
        <v xml:space="preserve">#includex(Spell/Conjuration/DataView,titlestr=off,section=(filter=Summon Yetis),firsthead=off)
**ゲーム内説明文
#includex(Spell/Conjuration/Descriptions,titlestr=off,section=(filter=Summon Yetis),firsthead=off)
**解説
</v>
      </c>
      <c r="Z24" t="str">
        <f t="shared" si="3"/>
        <v xml:space="preserve">**Summon Yetis
|&gt;|&gt;|&gt;|&gt;|BGCOLOR(black):COLOR(white):CENTER:''Summon Yetis''|
|&gt;|BGCOLOR(lightgray):''研究領域''|&gt;|BGCOLOR(lightgray):''使用条件''|BGCOLOR(lightgray):''分類''|
|&gt;|Conjuration Lv3|&gt;|儀式/陸上専用|兵士召喚|
|BGCOLOR(lightgray):''主系統''|BGCOLOR(lightgray):''副系統''|&gt;|BGCOLOR(lightgray):''威力/効果''|BGCOLOR(lightgray):''効果発生数''|
|&amp;ref(Spell/P_Water.jpg,nolink,25x25,Water);2|&amp;ref(Spell/P_Air.jpg,nolink,25x25,Air);1|&gt;|Yeti|5+0.5/Lv|
|BGCOLOR(lightgray):''射程距離''|BGCOLOR(lightgray):''効果範囲''|BGCOLOR(lightgray):''精度修正''|BGCOLOR(lightgray):''詠唱時間''|BGCOLOR(lightgray):''疲労/宝石''|
|||||&amp;ref(Spell/V_Water.jpg,nolink,25x25,Water Gem);13|
|BGCOLOR(lightgray):''特性''|&gt;|&gt;|&gt;||
</v>
      </c>
      <c r="AA24" t="str">
        <f>CONCATENATE("**",G24,CHAR(10),VLOOKUP(F24,SpellDesc!$B:$D,2,0),CHAR(10),CHAR(10),VLOOKUP(F24,SpellDesc!$B:$D,3,0),CHAR(10))</f>
        <v xml:space="preserve">**Summon Yetis
The caster summons a group of Yeti from the mountains. The Yeti is a huge ape-like monster of the mountain glaciers. Yetis are gifted with magical strength and are always surrounded by by icy winds.
術者は山地から、Yetiの集団を召喚します。Yetiは山地の氷河に住む、巨大な類人猿のような怪物です。Yetiは魔法的な力に恵まれており、常に氷のような風に包まれています。
</v>
      </c>
    </row>
    <row r="25" spans="1:27" x14ac:dyDescent="0.15">
      <c r="A25" t="str">
        <f t="shared" si="0"/>
        <v/>
      </c>
      <c r="C25" s="1" t="s">
        <v>17</v>
      </c>
      <c r="D25" s="1">
        <v>3</v>
      </c>
      <c r="F25" s="1" t="s">
        <v>28</v>
      </c>
      <c r="G25" s="1" t="s">
        <v>28</v>
      </c>
      <c r="H25" s="3" t="s">
        <v>650</v>
      </c>
      <c r="I25" s="1" t="s">
        <v>651</v>
      </c>
      <c r="J25" s="1">
        <v>3</v>
      </c>
      <c r="K25" s="1" t="s">
        <v>644</v>
      </c>
      <c r="L25" s="1" t="s">
        <v>2132</v>
      </c>
      <c r="M25" s="1" t="s">
        <v>855</v>
      </c>
      <c r="N25" s="2" t="s">
        <v>883</v>
      </c>
      <c r="O25" s="6" t="str">
        <f t="shared" si="1"/>
        <v xml:space="preserve">|[[Summon Cave Cows&gt;./Summon Cave Cows]]|&amp;ref(Spell/P_Water.jpg,nolink,25x25,Water);2|&amp;ref(Spell/P_Earth.jpg,nolink,25x25,Earth);2|&amp;ref(Spell/V_Water.jpg,nolink,25x25,Water Gem);3|儀式/洞窟限定|兵士召喚|
|~|&gt;|&gt;|&gt;|&gt;|強酸を吐く地底の牛Cave Cowを5+体召喚します|
</v>
      </c>
      <c r="P25" s="3" t="s">
        <v>722</v>
      </c>
      <c r="T25" s="1" t="s">
        <v>19907</v>
      </c>
      <c r="Y25" s="21" t="str">
        <f t="shared" si="2"/>
        <v xml:space="preserve">#includex(Spell/Conjuration/DataView,titlestr=off,section=(filter=Summon Cave Cows),firsthead=off)
**ゲーム内説明文
#includex(Spell/Conjuration/Descriptions,titlestr=off,section=(filter=Summon Cave Cows),firsthead=off)
**解説
</v>
      </c>
      <c r="Z25" t="str">
        <f t="shared" si="3"/>
        <v xml:space="preserve">**Summon Cave Cows
|&gt;|&gt;|&gt;|&gt;|BGCOLOR(black):COLOR(white):CENTER:''Summon Cave Cows''|
|&gt;|BGCOLOR(lightgray):''研究領域''|&gt;|BGCOLOR(lightgray):''使用条件''|BGCOLOR(lightgray):''分類''|
|&gt;|Conjuration Lv3|&gt;|儀式/洞窟限定|兵士召喚|
|BGCOLOR(lightgray):''主系統''|BGCOLOR(lightgray):''副系統''|&gt;|BGCOLOR(lightgray):''威力/効果''|BGCOLOR(lightgray):''効果発生数''|
|&amp;ref(Spell/P_Water.jpg,nolink,25x25,Water);2|&amp;ref(Spell/P_Earth.jpg,nolink,25x25,Earth);2|&gt;|Cave Cow|5+0.5/Lv|
|BGCOLOR(lightgray):''射程距離''|BGCOLOR(lightgray):''効果範囲''|BGCOLOR(lightgray):''精度修正''|BGCOLOR(lightgray):''詠唱時間''|BGCOLOR(lightgray):''疲労/宝石''|
|||||&amp;ref(Spell/V_Water.jpg,nolink,25x25,Water Gem);3|
|BGCOLOR(lightgray):''特性''|&gt;|&gt;|&gt;||
</v>
      </c>
      <c r="AA25" t="str">
        <f>CONCATENATE("**",G25,CHAR(10),VLOOKUP(F25,SpellDesc!$B:$D,2,0),CHAR(10),CHAR(10),VLOOKUP(F25,SpellDesc!$B:$D,3,0),CHAR(10))</f>
        <v xml:space="preserve">**Summon Cave Cows
The mage ventures down into a deep cavern to summon and bind a herd of Cave Cows. Cave Cows are strange beings from the under-earth that feeds on fungi and minerals. Its saliva is highly corrosive and can dissolve rocks and minerals. Cave Cows can only be summoned in cave provinces.
魔術師は深い洞窟の奥へと冒険し、Cave Cowの群れを召喚して支配します。Cave Cowは、菌類や鉱物を食べる、地下に住む奇妙な生物です。その唾液は強い腐食性を持ち、岩や鉱物を分解することができます。Cave Cowは、洞窟の州でのみ召喚できます。
</v>
      </c>
    </row>
    <row r="26" spans="1:27" x14ac:dyDescent="0.15">
      <c r="A26" t="str">
        <f t="shared" si="0"/>
        <v/>
      </c>
      <c r="C26" s="1" t="s">
        <v>17</v>
      </c>
      <c r="D26" s="1">
        <v>3</v>
      </c>
      <c r="F26" s="1" t="s">
        <v>29</v>
      </c>
      <c r="G26" s="1" t="s">
        <v>29</v>
      </c>
      <c r="H26" s="3" t="s">
        <v>652</v>
      </c>
      <c r="J26" s="1">
        <v>1</v>
      </c>
      <c r="K26" s="1" t="s">
        <v>644</v>
      </c>
      <c r="L26" s="1" t="s">
        <v>2075</v>
      </c>
      <c r="M26" s="1" t="s">
        <v>855</v>
      </c>
      <c r="N26" s="2" t="s">
        <v>884</v>
      </c>
      <c r="O26" s="6" t="str">
        <f t="shared" si="1"/>
        <v xml:space="preserve">|[[Call Kraken&gt;./Call Kraken]]|&amp;ref(Spell/P_Water.jpg,nolink,25x25,Water);3||&amp;ref(Spell/V_Water.jpg,nolink,25x25,Water Gem);1|儀式/水中専用|兵士召喚|
|~|&gt;|&gt;|&gt;|&gt;|多数の触手を持つ大蛸Krakenを1体召喚します|
</v>
      </c>
      <c r="P26" s="3" t="s">
        <v>723</v>
      </c>
      <c r="T26" s="1">
        <v>1</v>
      </c>
      <c r="Y26" s="21" t="str">
        <f t="shared" si="2"/>
        <v xml:space="preserve">#includex(Spell/Conjuration/DataView,titlestr=off,section=(filter=Call Kraken),firsthead=off)
**ゲーム内説明文
#includex(Spell/Conjuration/Descriptions,titlestr=off,section=(filter=Call Kraken),firsthead=off)
**解説
</v>
      </c>
      <c r="Z26" t="str">
        <f t="shared" si="3"/>
        <v xml:space="preserve">**Call Kraken
|&gt;|&gt;|&gt;|&gt;|BGCOLOR(black):COLOR(white):CENTER:''Call Kraken''|
|&gt;|BGCOLOR(lightgray):''研究領域''|&gt;|BGCOLOR(lightgray):''使用条件''|BGCOLOR(lightgray):''分類''|
|&gt;|Conjuration Lv3|&gt;|儀式/水中専用|兵士召喚|
|BGCOLOR(lightgray):''主系統''|BGCOLOR(lightgray):''副系統''|&gt;|BGCOLOR(lightgray):''威力/効果''|BGCOLOR(lightgray):''効果発生数''|
|&amp;ref(Spell/P_Water.jpg,nolink,25x25,Water);3||&gt;|Kraken|1|
|BGCOLOR(lightgray):''射程距離''|BGCOLOR(lightgray):''効果範囲''|BGCOLOR(lightgray):''精度修正''|BGCOLOR(lightgray):''詠唱時間''|BGCOLOR(lightgray):''疲労/宝石''|
|||||&amp;ref(Spell/V_Water.jpg,nolink,25x25,Water Gem);1|
|BGCOLOR(lightgray):''特性''|&gt;|&gt;|&gt;||
</v>
      </c>
      <c r="AA26" t="str">
        <f>CONCATENATE("**",G26,CHAR(10),VLOOKUP(F26,SpellDesc!$B:$D,2,0),CHAR(10),CHAR(10),VLOOKUP(F26,SpellDesc!$B:$D,3,0),CHAR(10))</f>
        <v xml:space="preserve">**Call Kraken
Summons a huge octopoid beast to serve its caller. The beast is aquatic and cannot leave the sea.
巨大な蛸のような怪物を召喚し、その召喚者に従わせます。この怪物は水棲で、海を離れることはできません。
</v>
      </c>
    </row>
    <row r="27" spans="1:27" x14ac:dyDescent="0.15">
      <c r="A27" t="str">
        <f t="shared" si="0"/>
        <v/>
      </c>
      <c r="C27" s="1" t="s">
        <v>17</v>
      </c>
      <c r="D27" s="1">
        <v>3</v>
      </c>
      <c r="F27" s="1" t="s">
        <v>30</v>
      </c>
      <c r="G27" s="1" t="s">
        <v>30</v>
      </c>
      <c r="H27" s="3" t="s">
        <v>638</v>
      </c>
      <c r="J27" s="1">
        <v>1</v>
      </c>
      <c r="K27" s="1" t="s">
        <v>645</v>
      </c>
      <c r="L27" s="1" t="s">
        <v>2018</v>
      </c>
      <c r="M27" s="1" t="s">
        <v>875</v>
      </c>
      <c r="N27" s="2" t="s">
        <v>885</v>
      </c>
      <c r="O27" s="6" t="str">
        <f t="shared" si="1"/>
        <v xml:space="preserve">|[[Summon Lesser Earth Elemental&gt;./Summon Lesser Earth Elemental]]|&amp;ref(Spell/P_Earth.jpg,nolink,25x25,Earth);1||&amp;ref(Spell/V_Earth.jpg,nolink,25x25,Earth Gem);1|戦闘/水陸両用|一時的召喚|
|~|&gt;|&gt;|&gt;|&gt;|再生しつつ敵を蹂躙する小型精霊Earth Elementalを1体召喚します|
</v>
      </c>
      <c r="P27" s="3" t="s">
        <v>724</v>
      </c>
      <c r="Q27" s="1">
        <v>1</v>
      </c>
      <c r="R27" s="1">
        <v>125</v>
      </c>
      <c r="S27" s="1">
        <v>0</v>
      </c>
      <c r="T27" s="1">
        <v>1</v>
      </c>
      <c r="U27" s="1">
        <v>0</v>
      </c>
      <c r="V27" s="1">
        <v>100</v>
      </c>
      <c r="Y27" s="21" t="str">
        <f t="shared" si="2"/>
        <v xml:space="preserve">#includex(Spell/Conjuration/DataView,titlestr=off,section=(filter=Summon Lesser Earth Elemental),firsthead=off)
**ゲーム内説明文
#includex(Spell/Conjuration/Descriptions,titlestr=off,section=(filter=Summon Lesser Earth Elemental),firsthead=off)
**解説
</v>
      </c>
      <c r="Z27" t="str">
        <f t="shared" si="3"/>
        <v xml:space="preserve">**Summon Lesser Earth Elemental
|&gt;|&gt;|&gt;|&gt;|BGCOLOR(black):COLOR(white):CENTER:''Summon Lesser Earth Elemental''|
|&gt;|BGCOLOR(lightgray):''研究領域''|&gt;|BGCOLOR(lightgray):''使用条件''|BGCOLOR(lightgray):''分類''|
|&gt;|Conjuration Lv3|&gt;|戦闘/水陸両用|一時的召喚|
|BGCOLOR(lightgray):''主系統''|BGCOLOR(lightgray):''副系統''|&gt;|BGCOLOR(lightgray):''威力/効果''|BGCOLOR(lightgray):''効果発生数''|
|&amp;ref(Spell/P_Earth.jpg,nolink,25x25,Earth);1||&gt;|Earth Elemental|1|
|BGCOLOR(lightgray):''射程距離''|BGCOLOR(lightgray):''効果範囲''|BGCOLOR(lightgray):''精度修正''|BGCOLOR(lightgray):''詠唱時間''|BGCOLOR(lightgray):''疲労/宝石''|
|1|0|0|125%|100 / &amp;ref(Spell/V_Earth.jpg,nolink,25x25,Earth Gem);1|
|BGCOLOR(lightgray):''特性''|&gt;|&gt;|&gt;||
</v>
      </c>
      <c r="AA27" t="str">
        <f>CONCATENATE("**",G27,CHAR(10),VLOOKUP(F27,SpellDesc!$B:$D,2,0),CHAR(10),CHAR(10),VLOOKUP(F27,SpellDesc!$B:$D,3,0),CHAR(10))</f>
        <v xml:space="preserve">**Summon Lesser Earth Elemental
The caster summons a Lesser Earth Elemental to aid him in battle. Earth Elementals are robust and regenerate damage. They can trample enemies or strike with mighty fists. Elementals shrink when they are hit by powerful strikes.
術者は戦いを支援させるため、下等なEarth Elementalを召喚します。Earth Elementalは強健で、損傷を自己修復します。彼らは敵を蹂躙するか、その強力な拳で攻撃します。Elementalは、強力な一撃を受けると退縮します。
</v>
      </c>
    </row>
    <row r="28" spans="1:27" x14ac:dyDescent="0.15">
      <c r="A28" t="str">
        <f t="shared" si="0"/>
        <v/>
      </c>
      <c r="C28" s="1" t="s">
        <v>17</v>
      </c>
      <c r="D28" s="1">
        <v>3</v>
      </c>
      <c r="F28" s="1" t="s">
        <v>31</v>
      </c>
      <c r="G28" s="1" t="s">
        <v>31</v>
      </c>
      <c r="H28" s="3" t="s">
        <v>638</v>
      </c>
      <c r="I28" s="1" t="s">
        <v>642</v>
      </c>
      <c r="J28" s="1">
        <v>4</v>
      </c>
      <c r="K28" s="1" t="s">
        <v>644</v>
      </c>
      <c r="L28" s="1" t="s">
        <v>2132</v>
      </c>
      <c r="M28" s="1" t="s">
        <v>855</v>
      </c>
      <c r="N28" s="2" t="s">
        <v>886</v>
      </c>
      <c r="O28" s="6" t="str">
        <f t="shared" si="1"/>
        <v xml:space="preserve">|[[Summon Cave Crab&gt;./Summon Cave Crab]]|&amp;ref(Spell/P_Earth.jpg,nolink,25x25,Earth);1|&amp;ref(Spell/P_Water.jpg,nolink,25x25,Water);1|&amp;ref(Spell/V_Earth.jpg,nolink,25x25,Earth Gem);4|儀式/洞窟限定|兵士召喚|
|~|&gt;|&gt;|&gt;|&gt;|非常に強い鋏を持つ大蟹Cave Crabを1体召喚します|
</v>
      </c>
      <c r="P28" s="3" t="s">
        <v>725</v>
      </c>
      <c r="T28" s="1">
        <v>1</v>
      </c>
      <c r="Y28" s="21" t="str">
        <f t="shared" si="2"/>
        <v xml:space="preserve">#includex(Spell/Conjuration/DataView,titlestr=off,section=(filter=Summon Cave Crab),firsthead=off)
**ゲーム内説明文
#includex(Spell/Conjuration/Descriptions,titlestr=off,section=(filter=Summon Cave Crab),firsthead=off)
**解説
</v>
      </c>
      <c r="Z28" t="str">
        <f t="shared" si="3"/>
        <v xml:space="preserve">**Summon Cave Crab
|&gt;|&gt;|&gt;|&gt;|BGCOLOR(black):COLOR(white):CENTER:''Summon Cave Crab''|
|&gt;|BGCOLOR(lightgray):''研究領域''|&gt;|BGCOLOR(lightgray):''使用条件''|BGCOLOR(lightgray):''分類''|
|&gt;|Conjuration Lv3|&gt;|儀式/洞窟限定|兵士召喚|
|BGCOLOR(lightgray):''主系統''|BGCOLOR(lightgray):''副系統''|&gt;|BGCOLOR(lightgray):''威力/効果''|BGCOLOR(lightgray):''効果発生数''|
|&amp;ref(Spell/P_Earth.jpg,nolink,25x25,Earth);1|&amp;ref(Spell/P_Water.jpg,nolink,25x25,Water);1|&gt;|Cave Crab|1|
|BGCOLOR(lightgray):''射程距離''|BGCOLOR(lightgray):''効果範囲''|BGCOLOR(lightgray):''精度修正''|BGCOLOR(lightgray):''詠唱時間''|BGCOLOR(lightgray):''疲労/宝石''|
|||||&amp;ref(Spell/V_Earth.jpg,nolink,25x25,Earth Gem);4|
|BGCOLOR(lightgray):''特性''|&gt;|&gt;|&gt;||
</v>
      </c>
      <c r="AA28" t="str">
        <f>CONCATENATE("**",G28,CHAR(10),VLOOKUP(F28,SpellDesc!$B:$D,2,0),CHAR(10),CHAR(10),VLOOKUP(F28,SpellDesc!$B:$D,3,0),CHAR(10))</f>
        <v xml:space="preserve">**Summon Cave Crab
The Cave Crab resembles an ordinary crab, only larger than a horse instead of a lot smaller than one. It has a thick outer skeleton and one enormous claw that is capable of pinching through just about anything. The Cave Crab is usually not aggressive but wise beings leaves it alone as it scuttles along sideways in the caverns. The crab feeds mainly on fungi and dead cave beings, but if presented with the opportunity it might very well produce a few extra dead cave beings to feed on later. With this ritual the mage summons one of the giant crabs and makes it ready to be released upon an enemy army.
Cave Crabは普通の蟹に似ていますが、普通の蟹が馬よりも遥かに小さい一方、彼らは馬よりもさらに大型です。彼らは分厚い外骨格を持ち、なんでも挟み切ることができる、一つの巨大な鋏を持っています。Cave Crabは通常、攻撃的ではありませんが、賢明なものたちは、彼らが洞窟の脇道を動き回るのを邪魔しようとはしません。この蟹は、主に菌類や死んだ洞窟の生物を食べていますが、その機会を与えられたならば、彼らは後で食べるための死んだ洞窟の生物をいくつか、とても容易に作るでしょう。この儀式により、魔術師はこれらの巨大な蟹の一体を召喚し、敵軍に向けて解き放つ準備をします。
</v>
      </c>
    </row>
    <row r="29" spans="1:27" x14ac:dyDescent="0.15">
      <c r="A29" t="str">
        <f t="shared" si="0"/>
        <v/>
      </c>
      <c r="C29" s="1" t="s">
        <v>17</v>
      </c>
      <c r="D29" s="1">
        <v>3</v>
      </c>
      <c r="F29" s="1" t="s">
        <v>32</v>
      </c>
      <c r="G29" s="1" t="s">
        <v>32</v>
      </c>
      <c r="H29" s="3" t="s">
        <v>651</v>
      </c>
      <c r="K29" s="1" t="s">
        <v>645</v>
      </c>
      <c r="L29" s="1" t="s">
        <v>2018</v>
      </c>
      <c r="M29" s="1" t="s">
        <v>866</v>
      </c>
      <c r="N29" s="2" t="s">
        <v>887</v>
      </c>
      <c r="O29" s="6" t="str">
        <f t="shared" si="1"/>
        <v xml:space="preserve">|[[Summon Earthpower&gt;./Summon Earthpower]]|&amp;ref(Spell/P_Earth.jpg,nolink,25x25,Earth);2|||戦闘/水陸両用|自己強化|
|~|&gt;|&gt;|&gt;|&gt;|疲労回復を得つつ地魔法の技能を向上させます|
</v>
      </c>
      <c r="P29" s="3" t="s">
        <v>726</v>
      </c>
      <c r="Q29" s="1">
        <v>0</v>
      </c>
      <c r="R29" s="1">
        <v>100</v>
      </c>
      <c r="S29" s="1">
        <v>0</v>
      </c>
      <c r="T29" s="1">
        <v>1</v>
      </c>
      <c r="U29" s="1">
        <v>0</v>
      </c>
      <c r="V29" s="1">
        <v>20</v>
      </c>
      <c r="Y29" s="21" t="str">
        <f t="shared" si="2"/>
        <v xml:space="preserve">#includex(Spell/Conjuration/DataView,titlestr=off,section=(filter=Summon Earthpower),firsthead=off)
**ゲーム内説明文
#includex(Spell/Conjuration/Descriptions,titlestr=off,section=(filter=Summon Earthpower),firsthead=off)
**解説
</v>
      </c>
      <c r="Z29" t="str">
        <f t="shared" si="3"/>
        <v xml:space="preserve">**Summon Earthpower
|&gt;|&gt;|&gt;|&gt;|BGCOLOR(black):COLOR(white):CENTER:''Summon Earthpower''|
|&gt;|BGCOLOR(lightgray):''研究領域''|&gt;|BGCOLOR(lightgray):''使用条件''|BGCOLOR(lightgray):''分類''|
|&gt;|Conjuration Lv3|&gt;|戦闘/水陸両用|自己強化|
|BGCOLOR(lightgray):''主系統''|BGCOLOR(lightgray):''副系統''|&gt;|BGCOLOR(lightgray):''威力/効果''|BGCOLOR(lightgray):''効果発生数''|
|&amp;ref(Spell/P_Earth.jpg,nolink,25x25,Earth);2||&gt;|Earth Power|1|
|BGCOLOR(lightgray):''射程距離''|BGCOLOR(lightgray):''効果範囲''|BGCOLOR(lightgray):''精度修正''|BGCOLOR(lightgray):''詠唱時間''|BGCOLOR(lightgray):''疲労/宝石''|
|0|0|0|100%|20|
|BGCOLOR(lightgray):''特性''|&gt;|&gt;|&gt;||
</v>
      </c>
      <c r="AA29" t="str">
        <f>CONCATENATE("**",G29,CHAR(10),VLOOKUP(F29,SpellDesc!$B:$D,2,0),CHAR(10),CHAR(10),VLOOKUP(F29,SpellDesc!$B:$D,3,0),CHAR(10))</f>
        <v xml:space="preserve">**Summon Earthpower
The Earth will lend its endurance to the mage. All Earth spells will be less demanding to cast (Earth magic bonus: 1) and the mage will be constantly invigorated by the Earth's power.
大地は、その持久力を魔術師に貸し与えます。全ての地の呪文の詠唱はより容易になり、また魔術師は、大地の力によって継続的に活力を与えられます。
</v>
      </c>
    </row>
    <row r="30" spans="1:27" x14ac:dyDescent="0.15">
      <c r="A30" t="str">
        <f t="shared" si="0"/>
        <v/>
      </c>
      <c r="C30" s="1" t="s">
        <v>17</v>
      </c>
      <c r="D30" s="1">
        <v>3</v>
      </c>
      <c r="F30" s="1" t="s">
        <v>33</v>
      </c>
      <c r="G30" s="1" t="s">
        <v>33</v>
      </c>
      <c r="H30" s="3" t="s">
        <v>653</v>
      </c>
      <c r="J30" s="1">
        <v>1</v>
      </c>
      <c r="K30" s="1" t="s">
        <v>645</v>
      </c>
      <c r="L30" s="1" t="s">
        <v>2018</v>
      </c>
      <c r="M30" s="1" t="s">
        <v>866</v>
      </c>
      <c r="N30" s="2" t="s">
        <v>888</v>
      </c>
      <c r="O30" s="6" t="str">
        <f t="shared" si="1"/>
        <v xml:space="preserve">|[[Power of the Spheres&gt;./Power of the Spheres]]|&amp;ref(Spell/P_Astral.jpg,nolink,25x25,Astral);1||&amp;ref(Spell/V_Astral.jpg,nolink,25x25,Astral Pearl);1|戦闘/水陸両用|自己強化|
|~|&gt;|&gt;|&gt;|&gt;|習得している全ての系統の魔法の技能を向上させます|
</v>
      </c>
      <c r="P30" s="3" t="s">
        <v>727</v>
      </c>
      <c r="Q30" s="1">
        <v>0</v>
      </c>
      <c r="R30" s="1">
        <v>125</v>
      </c>
      <c r="S30" s="1">
        <v>0</v>
      </c>
      <c r="T30" s="1">
        <v>1</v>
      </c>
      <c r="U30" s="1">
        <v>0</v>
      </c>
      <c r="V30" s="1">
        <v>100</v>
      </c>
      <c r="Y30" s="21" t="str">
        <f t="shared" si="2"/>
        <v xml:space="preserve">#includex(Spell/Conjuration/DataView,titlestr=off,section=(filter=Power of the Spheres),firsthead=off)
**ゲーム内説明文
#includex(Spell/Conjuration/Descriptions,titlestr=off,section=(filter=Power of the Spheres),firsthead=off)
**解説
</v>
      </c>
      <c r="Z30" t="str">
        <f t="shared" si="3"/>
        <v xml:space="preserve">**Power of the Spheres
|&gt;|&gt;|&gt;|&gt;|BGCOLOR(black):COLOR(white):CENTER:''Power of the Spheres''|
|&gt;|BGCOLOR(lightgray):''研究領域''|&gt;|BGCOLOR(lightgray):''使用条件''|BGCOLOR(lightgray):''分類''|
|&gt;|Conjuration Lv3|&gt;|戦闘/水陸両用|自己強化|
|BGCOLOR(lightgray):''主系統''|BGCOLOR(lightgray):''副系統''|&gt;|BGCOLOR(lightgray):''威力/効果''|BGCOLOR(lightgray):''効果発生数''|
|&amp;ref(Spell/P_Astral.jpg,nolink,25x25,Astral);1||&gt;|All Power|1|
|BGCOLOR(lightgray):''射程距離''|BGCOLOR(lightgray):''効果範囲''|BGCOLOR(lightgray):''精度修正''|BGCOLOR(lightgray):''詠唱時間''|BGCOLOR(lightgray):''疲労/宝石''|
|0|0|0|125%|100 / &amp;ref(Spell/V_Astral.jpg,nolink,25x25,Astral Pearl);1|
|BGCOLOR(lightgray):''特性''|&gt;|&gt;|&gt;||
</v>
      </c>
      <c r="AA30" t="str">
        <f>CONCATENATE("**",G30,CHAR(10),VLOOKUP(F30,SpellDesc!$B:$D,2,0),CHAR(10),CHAR(10),VLOOKUP(F30,SpellDesc!$B:$D,3,0),CHAR(10))</f>
        <v xml:space="preserve">**Power of the Spheres
This spell makes the caster more powerful in all paths of magic (magic bonus: 1).
この呪文は、魔術師の全ての系統の魔力を強化します。
</v>
      </c>
    </row>
    <row r="31" spans="1:27" x14ac:dyDescent="0.15">
      <c r="A31" t="str">
        <f t="shared" si="0"/>
        <v/>
      </c>
      <c r="C31" s="1" t="s">
        <v>17</v>
      </c>
      <c r="D31" s="1">
        <v>3</v>
      </c>
      <c r="F31" s="1" t="s">
        <v>34</v>
      </c>
      <c r="G31" s="1" t="s">
        <v>34</v>
      </c>
      <c r="H31" s="3" t="s">
        <v>639</v>
      </c>
      <c r="J31" s="1">
        <v>4</v>
      </c>
      <c r="K31" s="1" t="s">
        <v>644</v>
      </c>
      <c r="L31" s="1" t="s">
        <v>2018</v>
      </c>
      <c r="M31" s="1" t="s">
        <v>889</v>
      </c>
      <c r="N31" s="2" t="s">
        <v>890</v>
      </c>
      <c r="O31" s="6" t="str">
        <f t="shared" si="1"/>
        <v xml:space="preserve">|[[Dark Knowledge&gt;./Dark Knowledge]]|&amp;ref(Spell/P_Death.jpg,nolink,25x25,Death);1||&amp;ref(Spell/V_Death.jpg,nolink,25x25,Death Gem);4|儀式/水陸両用|土地探索|
|~|&gt;|&gt;|&gt;|&gt;|指定した州の死魔法に関連する魔法の地を全て明かします|
</v>
      </c>
      <c r="Q31" s="1">
        <v>3</v>
      </c>
      <c r="W31" s="1" t="s">
        <v>770</v>
      </c>
      <c r="Y31" s="21" t="str">
        <f t="shared" si="2"/>
        <v xml:space="preserve">#includex(Spell/Conjuration/DataView,titlestr=off,section=(filter=Dark Knowledge),firsthead=off)
**ゲーム内説明文
#includex(Spell/Conjuration/Descriptions,titlestr=off,section=(filter=Dark Knowledge),firsthead=off)
**解説
</v>
      </c>
      <c r="Z31" t="str">
        <f t="shared" si="3"/>
        <v xml:space="preserve">**Dark Knowledge
|&gt;|&gt;|&gt;|&gt;|BGCOLOR(black):COLOR(white):CENTER:''Dark Knowledge''|
|&gt;|BGCOLOR(lightgray):''研究領域''|&gt;|BGCOLOR(lightgray):''使用条件''|BGCOLOR(lightgray):''分類''|
|&gt;|Conjuration Lv3|&gt;|儀式/水陸両用|土地探索|
|BGCOLOR(lightgray):''主系統''|BGCOLOR(lightgray):''副系統''|&gt;|BGCOLOR(lightgray):''威力/効果''|BGCOLOR(lightgray):''効果発生数''|
|&amp;ref(Spell/P_Death.jpg,nolink,25x25,Death);1||&gt;|||
|BGCOLOR(lightgray):''射程距離''|BGCOLOR(lightgray):''効果範囲''|BGCOLOR(lightgray):''精度修正''|BGCOLOR(lightgray):''詠唱時間''|BGCOLOR(lightgray):''疲労/宝石''|
|3||||&amp;ref(Spell/V_Death.jpg,nolink,25x25,Death Gem);4|
|BGCOLOR(lightgray):''特性''|&gt;|&gt;|&gt;|遠隔儀式&amp;br;敵国領内の指定不可|
</v>
      </c>
      <c r="AA31" t="str">
        <f>CONCATENATE("**",G31,CHAR(10),VLOOKUP(F31,SpellDesc!$B:$D,2,0),CHAR(10),CHAR(10),VLOOKUP(F31,SpellDesc!$B:$D,3,0),CHAR(10))</f>
        <v xml:space="preserve">**Dark Knowledge
The caster summons a spirit of the Underworld and coerces it to reveal knowledge of sites of Death in a distant province. The spell can not be used to find magic in enemy provinces.
術者は冥界の霊を召喚し、それに遠方の州にある死の土地に関する知識を明かすよう強要します。この呪文は、敵の州の魔法土地を探すために用いることはできません。
</v>
      </c>
    </row>
    <row r="32" spans="1:27" x14ac:dyDescent="0.15">
      <c r="A32" t="str">
        <f t="shared" si="0"/>
        <v/>
      </c>
      <c r="C32" s="1" t="s">
        <v>17</v>
      </c>
      <c r="D32" s="1">
        <v>3</v>
      </c>
      <c r="F32" s="1" t="s">
        <v>35</v>
      </c>
      <c r="G32" s="1" t="s">
        <v>35</v>
      </c>
      <c r="H32" s="3" t="s">
        <v>640</v>
      </c>
      <c r="J32" s="1">
        <v>20</v>
      </c>
      <c r="K32" s="1" t="s">
        <v>644</v>
      </c>
      <c r="L32" s="1" t="s">
        <v>2018</v>
      </c>
      <c r="M32" s="1" t="s">
        <v>855</v>
      </c>
      <c r="N32" s="2" t="s">
        <v>891</v>
      </c>
      <c r="O32" s="6" t="str">
        <f t="shared" si="1"/>
        <v xml:space="preserve">|[[Revive Wights&gt;./Revive Wights]]|&amp;ref(Spell/P_Death.jpg,nolink,25x25,Death);2||&amp;ref(Spell/V_Death.jpg,nolink,25x25,Death Gem);20|儀式/水陸両用|兵士召喚|
|~|&gt;|&gt;|&gt;|&gt;|破滅の剣を持つ冥界の戦士Wightを5体召喚します|
</v>
      </c>
      <c r="P32" s="3" t="s">
        <v>728</v>
      </c>
      <c r="T32" s="1">
        <v>5</v>
      </c>
      <c r="Y32" s="21" t="str">
        <f t="shared" si="2"/>
        <v xml:space="preserve">#includex(Spell/Conjuration/DataView,titlestr=off,section=(filter=Revive Wights),firsthead=off)
**ゲーム内説明文
#includex(Spell/Conjuration/Descriptions,titlestr=off,section=(filter=Revive Wights),firsthead=off)
**解説
</v>
      </c>
      <c r="Z32" t="str">
        <f t="shared" si="3"/>
        <v xml:space="preserve">**Revive Wights
|&gt;|&gt;|&gt;|&gt;|BGCOLOR(black):COLOR(white):CENTER:''Revive Wights''|
|&gt;|BGCOLOR(lightgray):''研究領域''|&gt;|BGCOLOR(lightgray):''使用条件''|BGCOLOR(lightgray):''分類''|
|&gt;|Conjuration Lv3|&gt;|儀式/水陸両用|兵士召喚|
|BGCOLOR(lightgray):''主系統''|BGCOLOR(lightgray):''副系統''|&gt;|BGCOLOR(lightgray):''威力/効果''|BGCOLOR(lightgray):''効果発生数''|
|&amp;ref(Spell/P_Death.jpg,nolink,25x25,Death);2||&gt;|Wight|5|
|BGCOLOR(lightgray):''射程距離''|BGCOLOR(lightgray):''効果範囲''|BGCOLOR(lightgray):''精度修正''|BGCOLOR(lightgray):''詠唱時間''|BGCOLOR(lightgray):''疲労/宝石''|
|||||&amp;ref(Spell/V_Death.jpg,nolink,25x25,Death Gem);20|
|BGCOLOR(lightgray):''特性''|&gt;|&gt;|&gt;||
</v>
      </c>
      <c r="AA32" t="str">
        <f>CONCATENATE("**",G32,CHAR(10),VLOOKUP(F32,SpellDesc!$B:$D,2,0),CHAR(10),CHAR(10),VLOOKUP(F32,SpellDesc!$B:$D,3,0),CHAR(10))</f>
        <v xml:space="preserve">**Revive Wights
With this ritual, the necromancer revives a small group of Wights and binds them to serve. Wights are armed with horrible Bane Blades that cause mortal flesh to decay and shrivel.
この儀式により、降霊術士はWightの小集団を蘇生し、彼に仕えるよう束縛します。Wightは、生者の肉体を腐らせ、萎びさせる、恐るべきBane Bladeで武装しています。
</v>
      </c>
    </row>
    <row r="33" spans="1:27" x14ac:dyDescent="0.15">
      <c r="A33" t="str">
        <f t="shared" si="0"/>
        <v/>
      </c>
      <c r="C33" s="1" t="s">
        <v>17</v>
      </c>
      <c r="D33" s="1">
        <v>3</v>
      </c>
      <c r="F33" s="1" t="s">
        <v>36</v>
      </c>
      <c r="G33" s="1" t="s">
        <v>36</v>
      </c>
      <c r="H33" s="3" t="s">
        <v>640</v>
      </c>
      <c r="J33" s="1">
        <v>7</v>
      </c>
      <c r="K33" s="1" t="s">
        <v>644</v>
      </c>
      <c r="L33" s="1" t="s">
        <v>2018</v>
      </c>
      <c r="M33" s="1" t="s">
        <v>856</v>
      </c>
      <c r="N33" s="2" t="s">
        <v>892</v>
      </c>
      <c r="O33" s="6" t="str">
        <f t="shared" si="1"/>
        <v xml:space="preserve">|[[Revive Bane&gt;./Revive Bane]]|&amp;ref(Spell/P_Death.jpg,nolink,25x25,Death);2||&amp;ref(Spell/V_Death.jpg,nolink,25x25,Death Gem);7|儀式/水陸両用|指揮官召喚|
|~|&gt;|&gt;|&gt;|&gt;|破滅の剣を持つ冥界の将軍Baneを1体召喚します|
</v>
      </c>
      <c r="P33" s="3" t="s">
        <v>729</v>
      </c>
      <c r="T33" s="1">
        <v>1</v>
      </c>
      <c r="W33" s="1" t="s">
        <v>738</v>
      </c>
      <c r="Y33" s="21" t="str">
        <f t="shared" si="2"/>
        <v xml:space="preserve">#includex(Spell/Conjuration/DataView,titlestr=off,section=(filter=Revive Bane),firsthead=off)
**ゲーム内説明文
#includex(Spell/Conjuration/Descriptions,titlestr=off,section=(filter=Revive Bane),firsthead=off)
**解説
</v>
      </c>
      <c r="Z33" t="str">
        <f t="shared" si="3"/>
        <v xml:space="preserve">**Revive Bane
|&gt;|&gt;|&gt;|&gt;|BGCOLOR(black):COLOR(white):CENTER:''Revive Bane''|
|&gt;|BGCOLOR(lightgray):''研究領域''|&gt;|BGCOLOR(lightgray):''使用条件''|BGCOLOR(lightgray):''分類''|
|&gt;|Conjuration Lv3|&gt;|儀式/水陸両用|指揮官召喚|
|BGCOLOR(lightgray):''主系統''|BGCOLOR(lightgray):''副系統''|&gt;|BGCOLOR(lightgray):''威力/効果''|BGCOLOR(lightgray):''効果発生数''|
|&amp;ref(Spell/P_Death.jpg,nolink,25x25,Death);2||&gt;|Bane|1|
|BGCOLOR(lightgray):''射程距離''|BGCOLOR(lightgray):''効果範囲''|BGCOLOR(lightgray):''精度修正''|BGCOLOR(lightgray):''詠唱時間''|BGCOLOR(lightgray):''疲労/宝石''|
|||||&amp;ref(Spell/V_Death.jpg,nolink,25x25,Death Gem);7|
|BGCOLOR(lightgray):''特性''|&gt;|&gt;|&gt;|指揮官として召喚|
</v>
      </c>
      <c r="AA33" t="str">
        <f>CONCATENATE("**",G33,CHAR(10),VLOOKUP(F33,SpellDesc!$B:$D,2,0),CHAR(10),CHAR(10),VLOOKUP(F33,SpellDesc!$B:$D,3,0),CHAR(10))</f>
        <v xml:space="preserve">**Revive Bane
With this ritual, the necromancer revives a Bane and binds him to service. The Bane is armed with a Bane Blade. Banes are the generals of the Underworld and are able to lead large numbers of undead.
この儀式により、降霊術士はBaneを蘇生し、彼に仕えるよう束縛します。Baneは、Bane Bladeで武装しています。Baneは冥界の将軍であり、多数のアンデッドを指揮することができます。
</v>
      </c>
    </row>
    <row r="34" spans="1:27" x14ac:dyDescent="0.15">
      <c r="A34" t="str">
        <f t="shared" si="0"/>
        <v/>
      </c>
      <c r="C34" s="1" t="s">
        <v>17</v>
      </c>
      <c r="D34" s="1">
        <v>3</v>
      </c>
      <c r="F34" s="1" t="s">
        <v>37</v>
      </c>
      <c r="G34" s="1" t="s">
        <v>37</v>
      </c>
      <c r="H34" s="3" t="s">
        <v>641</v>
      </c>
      <c r="J34" s="1">
        <v>1</v>
      </c>
      <c r="K34" s="1" t="s">
        <v>644</v>
      </c>
      <c r="L34" s="1" t="s">
        <v>2023</v>
      </c>
      <c r="M34" s="1" t="s">
        <v>855</v>
      </c>
      <c r="N34" s="2" t="s">
        <v>893</v>
      </c>
      <c r="O34" s="6" t="str">
        <f t="shared" si="1"/>
        <v xml:space="preserve">|[[Awaken Vine Men&gt;./Awaken Vine Men]]|&amp;ref(Spell/P_Nature.jpg,nolink,25x25,Nature);1||&amp;ref(Spell/V_Nature.jpg,nolink,25x25,Nature Gem);1|儀式/陸上専用|兵士召喚|
|~|&gt;|&gt;|&gt;|&gt;|強靭な人型植物Vine Manを3体召喚します|
</v>
      </c>
      <c r="P34" s="3" t="s">
        <v>730</v>
      </c>
      <c r="T34" s="1">
        <v>3</v>
      </c>
      <c r="W34" s="1" t="s">
        <v>731</v>
      </c>
      <c r="Y34" s="21" t="str">
        <f t="shared" si="2"/>
        <v xml:space="preserve">#includex(Spell/Conjuration/DataView,titlestr=off,section=(filter=Awaken Vine Men),firsthead=off)
**ゲーム内説明文
#includex(Spell/Conjuration/Descriptions,titlestr=off,section=(filter=Awaken Vine Men),firsthead=off)
**解説
</v>
      </c>
      <c r="Z34" t="str">
        <f t="shared" si="3"/>
        <v xml:space="preserve">**Awaken Vine Men
|&gt;|&gt;|&gt;|&gt;|BGCOLOR(black):COLOR(white):CENTER:''Awaken Vine Men''|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|&amp;ref(Spell/P_Nature.jpg,nolink,25x25,Nature);1||&gt;|Vine Man|3|
|BGCOLOR(lightgray):''射程距離''|BGCOLOR(lightgray):''効果範囲''|BGCOLOR(lightgray):''精度修正''|BGCOLOR(lightgray):''詠唱時間''|BGCOLOR(lightgray):''疲労/宝石''|
|||||&amp;ref(Spell/V_Nature.jpg,nolink,25x25,Nature Gem);1|
|BGCOLOR(lightgray):''特性''|&gt;|&gt;|&gt;|Ivy Lord対応|
</v>
      </c>
      <c r="AA34" t="str">
        <f>CONCATENATE("**",G34,CHAR(10),VLOOKUP(F34,SpellDesc!$B:$D,2,0),CHAR(10),CHAR(10),VLOOKUP(F34,SpellDesc!$B:$D,3,0),CHAR(10))</f>
        <v xml:space="preserve">**Awaken Vine Men
The mage awakens some Vine Men and persuades them to serve him. Vine Men are masses of roots, vines and moss in the general form of a humanoid. Vine Men will return to their slumbering state if left without magic leadership on the battlefield.
魔術師は、幾らかのVine Manを呼び覚まし、彼に仕えるよう説得します。Vine Manは、人型生物の一般的な形をした、根、蔓、苔の集合体です。Vine Manは、戦場に魔法的な指揮なしで取り残された場合、その微睡へと戻ります。
</v>
      </c>
    </row>
    <row r="35" spans="1:27" x14ac:dyDescent="0.15">
      <c r="A35" t="str">
        <f t="shared" si="0"/>
        <v/>
      </c>
      <c r="C35" s="1" t="s">
        <v>17</v>
      </c>
      <c r="D35" s="1">
        <v>3</v>
      </c>
      <c r="F35" s="1" t="s">
        <v>38</v>
      </c>
      <c r="G35" s="1" t="s">
        <v>38</v>
      </c>
      <c r="H35" s="3" t="s">
        <v>641</v>
      </c>
      <c r="J35" s="1">
        <v>1</v>
      </c>
      <c r="K35" s="1" t="s">
        <v>644</v>
      </c>
      <c r="L35" s="1" t="s">
        <v>2075</v>
      </c>
      <c r="M35" s="1" t="s">
        <v>855</v>
      </c>
      <c r="N35" s="2" t="s">
        <v>894</v>
      </c>
      <c r="O35" s="6" t="str">
        <f t="shared" si="1"/>
        <v xml:space="preserve">|[[Awaken Algae Men&gt;./Awaken Algae Men]]|&amp;ref(Spell/P_Nature.jpg,nolink,25x25,Nature);1||&amp;ref(Spell/V_Nature.jpg,nolink,25x25,Nature Gem);1|儀式/水中専用|兵士召喚|
|~|&gt;|&gt;|&gt;|&gt;|頑強な人型植物Algae Manを3体召喚します|
</v>
      </c>
      <c r="P35" s="3" t="s">
        <v>732</v>
      </c>
      <c r="T35" s="1">
        <v>3</v>
      </c>
      <c r="Y35" s="21" t="str">
        <f t="shared" si="2"/>
        <v xml:space="preserve">#includex(Spell/Conjuration/DataView,titlestr=off,section=(filter=Awaken Algae Men),firsthead=off)
**ゲーム内説明文
#includex(Spell/Conjuration/Descriptions,titlestr=off,section=(filter=Awaken Algae Men),firsthead=off)
**解説
</v>
      </c>
      <c r="Z35" t="str">
        <f t="shared" si="3"/>
        <v xml:space="preserve">**Awaken Algae Men
|&gt;|&gt;|&gt;|&gt;|BGCOLOR(black):COLOR(white):CENTER:''Awaken Algae Men''|
|&gt;|BGCOLOR(lightgray):''研究領域''|&gt;|BGCOLOR(lightgray):''使用条件''|BGCOLOR(lightgray):''分類''|
|&gt;|Conjuration Lv3|&gt;|儀式/水中専用|兵士召喚|
|BGCOLOR(lightgray):''主系統''|BGCOLOR(lightgray):''副系統''|&gt;|BGCOLOR(lightgray):''威力/効果''|BGCOLOR(lightgray):''効果発生数''|
|&amp;ref(Spell/P_Nature.jpg,nolink,25x25,Nature);1||&gt;|Algae Man|3|
|BGCOLOR(lightgray):''射程距離''|BGCOLOR(lightgray):''効果範囲''|BGCOLOR(lightgray):''精度修正''|BGCOLOR(lightgray):''詠唱時間''|BGCOLOR(lightgray):''疲労/宝石''|
|||||&amp;ref(Spell/V_Nature.jpg,nolink,25x25,Nature Gem);1|
|BGCOLOR(lightgray):''特性''|&gt;|&gt;|&gt;||
</v>
      </c>
      <c r="AA35" t="str">
        <f>CONCATENATE("**",G35,CHAR(10),VLOOKUP(F35,SpellDesc!$B:$D,2,0),CHAR(10),CHAR(10),VLOOKUP(F35,SpellDesc!$B:$D,3,0),CHAR(10))</f>
        <v xml:space="preserve">**Awaken Algae Men
The mage awakens some Algae Men and persuades them to serve him. Algae Men are masses of corals, algae and other kinds of sea weed in the general form of a humanoid. Algae Men will return to their slumbering state if left without magic leadership on the battlefield.
魔術師は、幾らかのAlgae Manを呼び覚まし、彼に仕えるよう説得します。Algae Manは、人型生物の一般的な形をした、珊瑚、藻類や、その他の海藻の集合体です。Algae Manは、戦場に魔法的な指揮なしで取り残された場合、その微睡へと戻ります。
</v>
      </c>
    </row>
    <row r="36" spans="1:27" x14ac:dyDescent="0.15">
      <c r="A36" t="str">
        <f t="shared" si="0"/>
        <v/>
      </c>
      <c r="C36" s="1" t="s">
        <v>17</v>
      </c>
      <c r="D36" s="1">
        <v>3</v>
      </c>
      <c r="F36" s="1" t="s">
        <v>39</v>
      </c>
      <c r="G36" s="1" t="s">
        <v>39</v>
      </c>
      <c r="H36" s="3" t="s">
        <v>643</v>
      </c>
      <c r="I36" s="1" t="s">
        <v>642</v>
      </c>
      <c r="J36" s="1">
        <v>10</v>
      </c>
      <c r="K36" s="1" t="s">
        <v>644</v>
      </c>
      <c r="L36" s="1" t="s">
        <v>2075</v>
      </c>
      <c r="M36" s="1" t="s">
        <v>855</v>
      </c>
      <c r="N36" s="2" t="s">
        <v>895</v>
      </c>
      <c r="O36" s="6" t="str">
        <f t="shared" si="1"/>
        <v xml:space="preserve">|[[Summon Sea Lions&gt;./Summon Sea Lions]]|&amp;ref(Spell/P_Nature.jpg,nolink,25x25,Nature);2|&amp;ref(Spell/P_Water.jpg,nolink,25x25,Water);1|&amp;ref(Spell/V_Nature.jpg,nolink,25x25,Nature Gem);10|儀式/水中専用|兵士召喚|
|~|&gt;|&gt;|&gt;|&gt;|敏捷な水棲の獅子Leocampusを10+体召喚します|
</v>
      </c>
      <c r="P36" s="3" t="s">
        <v>733</v>
      </c>
      <c r="T36" s="1" t="s">
        <v>19906</v>
      </c>
      <c r="Y36" s="21" t="str">
        <f t="shared" si="2"/>
        <v xml:space="preserve">#includex(Spell/Conjuration/DataView,titlestr=off,section=(filter=Summon Sea Lions),firsthead=off)
**ゲーム内説明文
#includex(Spell/Conjuration/Descriptions,titlestr=off,section=(filter=Summon Sea Lions),firsthead=off)
**解説
</v>
      </c>
      <c r="Z36" t="str">
        <f t="shared" si="3"/>
        <v xml:space="preserve">**Summon Sea Lions
|&gt;|&gt;|&gt;|&gt;|BGCOLOR(black):COLOR(white):CENTER:''Summon Sea Lions''|
|&gt;|BGCOLOR(lightgray):''研究領域''|&gt;|BGCOLOR(lightgray):''使用条件''|BGCOLOR(lightgray):''分類''|
|&gt;|Conjuration Lv3|&gt;|儀式/水中専用|兵士召喚|
|BGCOLOR(lightgray):''主系統''|BGCOLOR(lightgray):''副系統''|&gt;|BGCOLOR(lightgray):''威力/効果''|BGCOLOR(lightgray):''効果発生数''|
|&amp;ref(Spell/P_Nature.jpg,nolink,25x25,Nature);2|&amp;ref(Spell/P_Water.jpg,nolink,25x25,Water);1|&gt;|Leocampus|10+1/Lv|
|BGCOLOR(lightgray):''射程距離''|BGCOLOR(lightgray):''効果範囲''|BGCOLOR(lightgray):''精度修正''|BGCOLOR(lightgray):''詠唱時間''|BGCOLOR(lightgray):''疲労/宝石''|
|||||&amp;ref(Spell/V_Nature.jpg,nolink,25x25,Nature Gem);10|
|BGCOLOR(lightgray):''特性''|&gt;|&gt;|&gt;||
</v>
      </c>
      <c r="AA36" t="str">
        <f>CONCATENATE("**",G36,CHAR(10),VLOOKUP(F36,SpellDesc!$B:$D,2,0),CHAR(10),CHAR(10),VLOOKUP(F36,SpellDesc!$B:$D,3,0),CHAR(10))</f>
        <v xml:space="preserve">**Summon Sea Lions
Life underneath the waves corresponds in many ways to that on dry land. The Sea Lion is a great aquatic lion with a fish tail instead of hind quarters. It is a ferocious predator.
波間の下の生命は、様々な形で陸地のそれと一致します。Sea Lionは、下半身の代わりに魚の尾を持つ、大型の水棲の獅子です。彼らは獰猛な捕食者です。
</v>
      </c>
    </row>
    <row r="37" spans="1:27" x14ac:dyDescent="0.15">
      <c r="A37" t="str">
        <f t="shared" si="0"/>
        <v/>
      </c>
      <c r="C37" s="1" t="s">
        <v>17</v>
      </c>
      <c r="D37" s="1">
        <v>3</v>
      </c>
      <c r="F37" s="1" t="s">
        <v>40</v>
      </c>
      <c r="G37" s="1" t="s">
        <v>40</v>
      </c>
      <c r="H37" s="3" t="s">
        <v>643</v>
      </c>
      <c r="I37" s="1" t="s">
        <v>650</v>
      </c>
      <c r="J37" s="1">
        <v>7</v>
      </c>
      <c r="K37" s="1" t="s">
        <v>644</v>
      </c>
      <c r="L37" s="1" t="s">
        <v>2023</v>
      </c>
      <c r="M37" s="1" t="s">
        <v>855</v>
      </c>
      <c r="N37" s="2" t="s">
        <v>896</v>
      </c>
      <c r="O37" s="6" t="str">
        <f t="shared" si="1"/>
        <v xml:space="preserve">|[[Summon Bog Beasts&gt;./Summon Bog Beasts]]|&amp;ref(Spell/P_Nature.jpg,nolink,25x25,Nature);2|&amp;ref(Spell/P_Water.jpg,nolink,25x25,Water);2|&amp;ref(Spell/V_Nature.jpg,nolink,25x25,Nature Gem);7|儀式/陸上専用|兵士召喚|
|~|&gt;|&gt;|&gt;|&gt;|毒を吐く沼地の生物Bog Beastを5+体召喚します|
</v>
      </c>
      <c r="P37" s="3" t="s">
        <v>734</v>
      </c>
      <c r="T37" s="1" t="s">
        <v>19907</v>
      </c>
      <c r="Y37" s="21" t="str">
        <f t="shared" si="2"/>
        <v xml:space="preserve">#includex(Spell/Conjuration/DataView,titlestr=off,section=(filter=Summon Bog Beasts),firsthead=off)
**ゲーム内説明文
#includex(Spell/Conjuration/Descriptions,titlestr=off,section=(filter=Summon Bog Beasts),firsthead=off)
**解説
</v>
      </c>
      <c r="Z37" t="str">
        <f t="shared" si="3"/>
        <v xml:space="preserve">**Summon Bog Beasts
|&gt;|&gt;|&gt;|&gt;|BGCOLOR(black):COLOR(white):CENTER:''Summon Bog Beasts''|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|&amp;ref(Spell/P_Nature.jpg,nolink,25x25,Nature);2|&amp;ref(Spell/P_Water.jpg,nolink,25x25,Water);2|&gt;|Bog Beast|5+0.5/Lv|
|BGCOLOR(lightgray):''射程距離''|BGCOLOR(lightgray):''効果範囲''|BGCOLOR(lightgray):''精度修正''|BGCOLOR(lightgray):''詠唱時間''|BGCOLOR(lightgray):''疲労/宝石''|
|||||&amp;ref(Spell/V_Nature.jpg,nolink,25x25,Nature Gem);7|
|BGCOLOR(lightgray):''特性''|&gt;|&gt;|&gt;||
</v>
      </c>
      <c r="AA37" t="str">
        <f>CONCATENATE("**",G37,CHAR(10),VLOOKUP(F37,SpellDesc!$B:$D,2,0),CHAR(10),CHAR(10),VLOOKUP(F37,SpellDesc!$B:$D,3,0),CHAR(10))</f>
        <v xml:space="preserve">**Summon Bog Beasts
The mage summons and binds a few Bog Beasts. Bog Beasts are large poison-spitting creatures surrounded by the noxious fumes they breathe.
魔術師は、少数のBog Beastを召喚し、束縛します。Bog Beastは、大型の毒を吐く生物で、自らが吐く有毒な臭気に包まれています。
</v>
      </c>
    </row>
    <row r="38" spans="1:27" x14ac:dyDescent="0.15">
      <c r="A38" t="str">
        <f t="shared" si="0"/>
        <v>Conjuration3E</v>
      </c>
      <c r="C38" s="1" t="s">
        <v>17</v>
      </c>
      <c r="D38" s="1">
        <v>3</v>
      </c>
      <c r="F38" s="1" t="s">
        <v>41</v>
      </c>
      <c r="G38" s="1" t="s">
        <v>41</v>
      </c>
      <c r="H38" s="3" t="s">
        <v>657</v>
      </c>
      <c r="J38" s="1">
        <v>12</v>
      </c>
      <c r="K38" s="1" t="s">
        <v>644</v>
      </c>
      <c r="L38" s="1" t="s">
        <v>2023</v>
      </c>
      <c r="M38" s="1" t="s">
        <v>880</v>
      </c>
      <c r="N38" s="2" t="s">
        <v>897</v>
      </c>
      <c r="O38" s="6" t="str">
        <f t="shared" si="1"/>
        <v xml:space="preserve">|[[Call of the Wild&gt;./Call of the Wild]]|&amp;ref(Spell/P_Nature.jpg,nolink,25x25,Nature);4||&amp;ref(Spell/V_Nature.jpg,nolink,25x25,Nature Gem);12|儀式/陸上専用|遠隔召喚|
|~|&gt;|&gt;|&gt;|&gt;|指定した州に14体のWolfとその指揮官Werewolfを召喚します|
</v>
      </c>
      <c r="P38" s="3" t="s">
        <v>735</v>
      </c>
      <c r="T38" s="1">
        <v>15</v>
      </c>
      <c r="W38" s="1" t="s">
        <v>737</v>
      </c>
      <c r="Y38" s="21" t="str">
        <f t="shared" si="2"/>
        <v xml:space="preserve">#includex(Spell/Conjuration/DataView,titlestr=off,section=(filter=Call of the Wild),firsthead=off)
**ゲーム内説明文
#includex(Spell/Conjuration/Descriptions,titlestr=off,section=(filter=Call of the Wild),firsthead=off)
**解説
</v>
      </c>
      <c r="Z38" t="str">
        <f t="shared" si="3"/>
        <v xml:space="preserve">**Call of the Wild
|&gt;|&gt;|&gt;|&gt;|BGCOLOR(black):COLOR(white):CENTER:''Call of the Wild''|
|&gt;|BGCOLOR(lightgray):''研究領域''|&gt;|BGCOLOR(lightgray):''使用条件''|BGCOLOR(lightgray):''分類''|
|&gt;|Conjuration Lv3|&gt;|儀式/陸上専用|遠隔召喚|
|BGCOLOR(lightgray):''主系統''|BGCOLOR(lightgray):''副系統''|&gt;|BGCOLOR(lightgray):''威力/効果''|BGCOLOR(lightgray):''効果発生数''|
|&amp;ref(Spell/P_Nature.jpg,nolink,25x25,Nature);4||&gt;|Wolf|15|
|BGCOLOR(lightgray):''射程距離''|BGCOLOR(lightgray):''効果範囲''|BGCOLOR(lightgray):''精度修正''|BGCOLOR(lightgray):''詠唱時間''|BGCOLOR(lightgray):''疲労/宝石''|
|||||&amp;ref(Spell/V_Nature.jpg,nolink,25x25,Nature Gem);12|
|BGCOLOR(lightgray):''特性''|&gt;|&gt;|&gt;|指揮官付属：Werewolf&amp;br;遠隔儀式&amp;br;海域の通過不可&amp;br;海域の指定不可|
</v>
      </c>
      <c r="AA38" t="str">
        <f>CONCATENATE("**",G38,CHAR(10),VLOOKUP(F38,SpellDesc!$B:$D,2,0),CHAR(10),CHAR(10),VLOOKUP(F38,SpellDesc!$B:$D,3,0),CHAR(10))</f>
        <v xml:space="preserve">**Call of the Wild
Summons a werewolf and a large pack of wolves in a distant forest. The werewolf is under the command of its summoner. This spell is most effective when a forest province is targeted.
遠方の森に、Werewolfと狼の群れを召喚します。このWerewolfは、その召喚者の指揮下に入ります。この呪文は、森林の州を標的とした際に最も効果的になります。
</v>
      </c>
    </row>
    <row r="39" spans="1:27" x14ac:dyDescent="0.15">
      <c r="A39" t="str">
        <f t="shared" si="0"/>
        <v>Conjuration4S</v>
      </c>
      <c r="C39" s="1" t="s">
        <v>17</v>
      </c>
      <c r="D39" s="1">
        <v>4</v>
      </c>
      <c r="F39" s="1" t="s">
        <v>42</v>
      </c>
      <c r="G39" s="1" t="s">
        <v>42</v>
      </c>
      <c r="H39" s="3" t="s">
        <v>646</v>
      </c>
      <c r="J39" s="1">
        <v>6</v>
      </c>
      <c r="K39" s="1" t="s">
        <v>644</v>
      </c>
      <c r="L39" s="1" t="s">
        <v>2023</v>
      </c>
      <c r="M39" s="1" t="s">
        <v>855</v>
      </c>
      <c r="N39" s="2" t="s">
        <v>898</v>
      </c>
      <c r="O39" s="6" t="str">
        <f t="shared" si="1"/>
        <v xml:space="preserve">|[[Summon Fire Drake&gt;./Summon Fire Drake]]|&amp;ref(Spell/P_Fire.jpg,nolink,25x25,Fire);2||&amp;ref(Spell/V_Fire.jpg,nolink,25x25,Fire Gem);6|儀式/陸上専用|兵士召喚|
|~|&gt;|&gt;|&gt;|&gt;|炎を吐く下等な竜Fire Drakeを1体召喚します|
</v>
      </c>
      <c r="P39" s="3" t="s">
        <v>739</v>
      </c>
      <c r="T39" s="1">
        <v>1</v>
      </c>
      <c r="W39" s="1" t="s">
        <v>740</v>
      </c>
      <c r="Y39" s="21" t="str">
        <f t="shared" si="2"/>
        <v xml:space="preserve">#includex(Spell/Conjuration/DataView,titlestr=off,section=(filter=Summon Fire Drake),firsthead=off)
**ゲーム内説明文
#includex(Spell/Conjuration/Descriptions,titlestr=off,section=(filter=Summon Fire Drake),firsthead=off)
**解説
</v>
      </c>
      <c r="Z39" t="str">
        <f t="shared" si="3"/>
        <v xml:space="preserve">**Summon Fire Drake
|&gt;|&gt;|&gt;|&gt;|BGCOLOR(black):COLOR(white):CENTER:''Summon Fire Drake''|
|&gt;|BGCOLOR(lightgray):''研究領域''|&gt;|BGCOLOR(lightgray):''使用条件''|BGCOLOR(lightgray):''分類''|
|&gt;|Conjuration Lv4|&gt;|儀式/陸上専用|兵士召喚|
|BGCOLOR(lightgray):''主系統''|BGCOLOR(lightgray):''副系統''|&gt;|BGCOLOR(lightgray):''威力/効果''|BGCOLOR(lightgray):''効果発生数''|
|&amp;ref(Spell/P_Fire.jpg,nolink,25x25,Fire);2||&gt;|Fire Drake|1|
|BGCOLOR(lightgray):''射程距離''|BGCOLOR(lightgray):''効果範囲''|BGCOLOR(lightgray):''精度修正''|BGCOLOR(lightgray):''詠唱時間''|BGCOLOR(lightgray):''疲労/宝石''|
|||||&amp;ref(Spell/V_Fire.jpg,nolink,25x25,Fire Gem);6|
|BGCOLOR(lightgray):''特性''|&gt;|&gt;|&gt;|Dragon Master対応|
</v>
      </c>
      <c r="AA39" t="str">
        <f>CONCATENATE("**",G39,CHAR(10),VLOOKUP(F39,SpellDesc!$B:$D,2,0),CHAR(10),CHAR(10),VLOOKUP(F39,SpellDesc!$B:$D,3,0),CHAR(10))</f>
        <v xml:space="preserve">**Summon Fire Drake
The caster summons a Fire Drake and binds it to his service. The Fire Drake is a huge and scaly beast, able to breathe fire like a dragon.
術者はFire Drakeを召喚し、彼に仕えるよう束縛します。Fire Drakeは巨大な、鱗を持つ獣で、Dragonのように炎を吐くことができます。
</v>
      </c>
    </row>
    <row r="40" spans="1:27" x14ac:dyDescent="0.15">
      <c r="A40" t="str">
        <f t="shared" si="0"/>
        <v/>
      </c>
      <c r="C40" s="1" t="s">
        <v>17</v>
      </c>
      <c r="D40" s="1">
        <v>4</v>
      </c>
      <c r="F40" s="1" t="s">
        <v>43</v>
      </c>
      <c r="G40" s="1" t="s">
        <v>43</v>
      </c>
      <c r="H40" s="3" t="s">
        <v>646</v>
      </c>
      <c r="J40" s="1">
        <v>6</v>
      </c>
      <c r="K40" s="1" t="s">
        <v>644</v>
      </c>
      <c r="L40" s="1" t="s">
        <v>2075</v>
      </c>
      <c r="M40" s="1" t="s">
        <v>855</v>
      </c>
      <c r="N40" s="2" t="s">
        <v>899</v>
      </c>
      <c r="O40" s="6" t="str">
        <f t="shared" si="1"/>
        <v xml:space="preserve">|[[Summon Flame Jelly&gt;./Summon Flame Jelly]]|&amp;ref(Spell/P_Fire.jpg,nolink,25x25,Fire);2||&amp;ref(Spell/V_Fire.jpg,nolink,25x25,Fire Gem);6|儀式/水中専用|兵士召喚|
|~|&gt;|&gt;|&gt;|&gt;|有毒な触手を持つ海月Flame Jellyを10+体召喚します|
</v>
      </c>
      <c r="P40" s="3" t="s">
        <v>741</v>
      </c>
      <c r="T40" s="1" t="s">
        <v>19906</v>
      </c>
      <c r="Y40" s="21" t="str">
        <f t="shared" si="2"/>
        <v xml:space="preserve">#includex(Spell/Conjuration/DataView,titlestr=off,section=(filter=Summon Flame Jelly),firsthead=off)
**ゲーム内説明文
#includex(Spell/Conjuration/Descriptions,titlestr=off,section=(filter=Summon Flame Jelly),firsthead=off)
**解説
</v>
      </c>
      <c r="Z40" t="str">
        <f t="shared" si="3"/>
        <v xml:space="preserve">**Summon Flame Jelly
|&gt;|&gt;|&gt;|&gt;|BGCOLOR(black):COLOR(white):CENTER:''Summon Flame Jelly''|
|&gt;|BGCOLOR(lightgray):''研究領域''|&gt;|BGCOLOR(lightgray):''使用条件''|BGCOLOR(lightgray):''分類''|
|&gt;|Conjuration Lv4|&gt;|儀式/水中専用|兵士召喚|
|BGCOLOR(lightgray):''主系統''|BGCOLOR(lightgray):''副系統''|&gt;|BGCOLOR(lightgray):''威力/効果''|BGCOLOR(lightgray):''効果発生数''|
|&amp;ref(Spell/P_Fire.jpg,nolink,25x25,Fire);2||&gt;|Flame Jelly|10+1/Lv|
|BGCOLOR(lightgray):''射程距離''|BGCOLOR(lightgray):''効果範囲''|BGCOLOR(lightgray):''精度修正''|BGCOLOR(lightgray):''詠唱時間''|BGCOLOR(lightgray):''疲労/宝石''|
|||||&amp;ref(Spell/V_Fire.jpg,nolink,25x25,Fire Gem);6|
|BGCOLOR(lightgray):''特性''|&gt;|&gt;|&gt;||
</v>
      </c>
      <c r="AA40" t="str">
        <f>CONCATENATE("**",G40,CHAR(10),VLOOKUP(F40,SpellDesc!$B:$D,2,0),CHAR(10),CHAR(10),VLOOKUP(F40,SpellDesc!$B:$D,3,0),CHAR(10))</f>
        <v xml:space="preserve">**Summon Flame Jelly
The caster summons some Flame Jellies and binds them to his service. Flame Jellies are strange jellyfish sprung from the heat of magma vents. They radiate heat, and are strangely resistant to magic.
術者は幾らかのFlame Jellyを召喚し、彼に仕えるよう束縛します。Flame Jellyは、岩漿の穴の熱から生まれた、奇妙な海月です。彼らは熱を放射し、また奇妙なほどに魔法に抵抗します。
</v>
      </c>
    </row>
    <row r="41" spans="1:27" x14ac:dyDescent="0.15">
      <c r="A41" t="str">
        <f t="shared" si="0"/>
        <v/>
      </c>
      <c r="C41" s="1" t="s">
        <v>17</v>
      </c>
      <c r="D41" s="1">
        <v>4</v>
      </c>
      <c r="F41" s="1" t="s">
        <v>44</v>
      </c>
      <c r="G41" s="1" t="s">
        <v>44</v>
      </c>
      <c r="H41" s="3" t="s">
        <v>649</v>
      </c>
      <c r="J41" s="1">
        <v>3</v>
      </c>
      <c r="K41" s="1" t="s">
        <v>644</v>
      </c>
      <c r="L41" s="1" t="s">
        <v>2023</v>
      </c>
      <c r="M41" s="1" t="s">
        <v>855</v>
      </c>
      <c r="N41" s="2" t="s">
        <v>900</v>
      </c>
      <c r="O41" s="6" t="str">
        <f t="shared" si="1"/>
        <v xml:space="preserve">|[[Summon Wyverns&gt;./Summon Wyverns]]|&amp;ref(Spell/P_Air.jpg,nolink,25x25,Air);2||&amp;ref(Spell/V_Air.jpg,nolink,25x25,Air Gem);3|儀式/陸上専用|兵士召喚|
|~|&gt;|&gt;|&gt;|&gt;|飛行する下等な竜Wyvernを2体召喚します|
</v>
      </c>
      <c r="P41" s="3" t="s">
        <v>742</v>
      </c>
      <c r="T41" s="1">
        <v>2</v>
      </c>
      <c r="W41" s="1" t="s">
        <v>740</v>
      </c>
      <c r="Y41" s="21" t="str">
        <f t="shared" si="2"/>
        <v xml:space="preserve">#includex(Spell/Conjuration/DataView,titlestr=off,section=(filter=Summon Wyverns),firsthead=off)
**ゲーム内説明文
#includex(Spell/Conjuration/Descriptions,titlestr=off,section=(filter=Summon Wyverns),firsthead=off)
**解説
</v>
      </c>
      <c r="Z41" t="str">
        <f t="shared" si="3"/>
        <v xml:space="preserve">**Summon Wyverns
|&gt;|&gt;|&gt;|&gt;|BGCOLOR(black):COLOR(white):CENTER:''Summon Wyverns''|
|&gt;|BGCOLOR(lightgray):''研究領域''|&gt;|BGCOLOR(lightgray):''使用条件''|BGCOLOR(lightgray):''分類''|
|&gt;|Conjuration Lv4|&gt;|儀式/陸上専用|兵士召喚|
|BGCOLOR(lightgray):''主系統''|BGCOLOR(lightgray):''副系統''|&gt;|BGCOLOR(lightgray):''威力/効果''|BGCOLOR(lightgray):''効果発生数''|
|&amp;ref(Spell/P_Air.jpg,nolink,25x25,Air);2||&gt;|Wyvern|2|
|BGCOLOR(lightgray):''射程距離''|BGCOLOR(lightgray):''効果範囲''|BGCOLOR(lightgray):''精度修正''|BGCOLOR(lightgray):''詠唱時間''|BGCOLOR(lightgray):''疲労/宝石''|
|||||&amp;ref(Spell/V_Air.jpg,nolink,25x25,Air Gem);3|
|BGCOLOR(lightgray):''特性''|&gt;|&gt;|&gt;|Dragon Master対応|
</v>
      </c>
      <c r="AA41" t="str">
        <f>CONCATENATE("**",G41,CHAR(10),VLOOKUP(F41,SpellDesc!$B:$D,2,0),CHAR(10),CHAR(10),VLOOKUP(F41,SpellDesc!$B:$D,3,0),CHAR(10))</f>
        <v xml:space="preserve">**Summon Wyverns
The caster summons two wyverns and binds them to his service. The wyvern is a large, scaly beast with leathery wings and a poison stinger.
術者は二体のWyvernを召喚し、彼に仕えるよう束縛します。Wyvernは大型の、鱗を持つ獣で、革のような翼と毒のある棘を持っています。
</v>
      </c>
    </row>
    <row r="42" spans="1:27" x14ac:dyDescent="0.15">
      <c r="A42" t="str">
        <f t="shared" si="0"/>
        <v/>
      </c>
      <c r="C42" s="1" t="s">
        <v>17</v>
      </c>
      <c r="D42" s="1">
        <v>4</v>
      </c>
      <c r="F42" s="1" t="s">
        <v>45</v>
      </c>
      <c r="G42" s="1" t="s">
        <v>45</v>
      </c>
      <c r="H42" s="3" t="s">
        <v>649</v>
      </c>
      <c r="J42" s="1">
        <v>9</v>
      </c>
      <c r="K42" s="1" t="s">
        <v>644</v>
      </c>
      <c r="L42" s="1" t="s">
        <v>2023</v>
      </c>
      <c r="M42" s="1" t="s">
        <v>855</v>
      </c>
      <c r="N42" s="2" t="s">
        <v>901</v>
      </c>
      <c r="O42" s="6" t="str">
        <f t="shared" si="1"/>
        <v xml:space="preserve">|[[Summon Gryphons&gt;./Summon Gryphons]]|&amp;ref(Spell/P_Air.jpg,nolink,25x25,Air);2||&amp;ref(Spell/V_Air.jpg,nolink,25x25,Air Gem);9|儀式/陸上専用|兵士召喚|
|~|&gt;|&gt;|&gt;|&gt;|飛行する神話的生物Gryphonを5+体召喚します|
</v>
      </c>
      <c r="P42" s="3" t="s">
        <v>743</v>
      </c>
      <c r="T42" s="1" t="s">
        <v>19907</v>
      </c>
      <c r="Y42" s="21" t="str">
        <f t="shared" si="2"/>
        <v xml:space="preserve">#includex(Spell/Conjuration/DataView,titlestr=off,section=(filter=Summon Gryphons),firsthead=off)
**ゲーム内説明文
#includex(Spell/Conjuration/Descriptions,titlestr=off,section=(filter=Summon Gryphons),firsthead=off)
**解説
</v>
      </c>
      <c r="Z42" t="str">
        <f t="shared" si="3"/>
        <v xml:space="preserve">**Summon Gryphons
|&gt;|&gt;|&gt;|&gt;|BGCOLOR(black):COLOR(white):CENTER:''Summon Gryphons''|
|&gt;|BGCOLOR(lightgray):''研究領域''|&gt;|BGCOLOR(lightgray):''使用条件''|BGCOLOR(lightgray):''分類''|
|&gt;|Conjuration Lv4|&gt;|儀式/陸上専用|兵士召喚|
|BGCOLOR(lightgray):''主系統''|BGCOLOR(lightgray):''副系統''|&gt;|BGCOLOR(lightgray):''威力/効果''|BGCOLOR(lightgray):''効果発生数''|
|&amp;ref(Spell/P_Air.jpg,nolink,25x25,Air);2||&gt;|Gryphon|5+0.5/Lv|
|BGCOLOR(lightgray):''射程距離''|BGCOLOR(lightgray):''効果範囲''|BGCOLOR(lightgray):''精度修正''|BGCOLOR(lightgray):''詠唱時間''|BGCOLOR(lightgray):''疲労/宝石''|
|||||&amp;ref(Spell/V_Air.jpg,nolink,25x25,Air Gem);9|
|BGCOLOR(lightgray):''特性''|&gt;|&gt;|&gt;||
</v>
      </c>
      <c r="AA42" t="str">
        <f>CONCATENATE("**",G42,CHAR(10),VLOOKUP(F42,SpellDesc!$B:$D,2,0),CHAR(10),CHAR(10),VLOOKUP(F42,SpellDesc!$B:$D,3,0),CHAR(10))</f>
        <v xml:space="preserve">**Summon Gryphons
The caster summons and takes control of a convocation of gryphons. The Gryphon is a mythical beast, part lion, part eagle. It nests in remote mountains and reputedly collects gems to attract a mate.
術者はGryphonの群れを召喚し、彼らを制御します。Gryphonは、一部が獅子、一部が鷲の、神話的な獣です。彼らは人里離れた山に巣を作り、つがいを惹きつけるために、宝石を収集していると言われています。
</v>
      </c>
    </row>
    <row r="43" spans="1:27" x14ac:dyDescent="0.15">
      <c r="A43" t="str">
        <f t="shared" si="0"/>
        <v/>
      </c>
      <c r="C43" s="1" t="s">
        <v>17</v>
      </c>
      <c r="D43" s="1">
        <v>4</v>
      </c>
      <c r="F43" s="1" t="s">
        <v>46</v>
      </c>
      <c r="G43" s="1" t="s">
        <v>46</v>
      </c>
      <c r="H43" s="3" t="s">
        <v>650</v>
      </c>
      <c r="J43" s="1">
        <v>1</v>
      </c>
      <c r="K43" s="1" t="s">
        <v>645</v>
      </c>
      <c r="L43" s="1" t="s">
        <v>2075</v>
      </c>
      <c r="M43" s="1" t="s">
        <v>875</v>
      </c>
      <c r="N43" s="2" t="s">
        <v>902</v>
      </c>
      <c r="O43" s="6" t="str">
        <f t="shared" si="1"/>
        <v xml:space="preserve">|[[School of Sharks&gt;./School of Sharks]]|&amp;ref(Spell/P_Water.jpg,nolink,25x25,Water);2||&amp;ref(Spell/V_Water.jpg,nolink,25x25,Water Gem);1|戦闘/水中専用|一時的召喚|
|~|&gt;|&gt;|&gt;|&gt;|戦場の端から小さな鮫Small Sharkを10+体召喚します|
</v>
      </c>
      <c r="P43" s="3" t="s">
        <v>744</v>
      </c>
      <c r="Q43" s="1">
        <v>0</v>
      </c>
      <c r="R43" s="1">
        <v>125</v>
      </c>
      <c r="S43" s="1">
        <v>0</v>
      </c>
      <c r="T43" s="1" t="s">
        <v>699</v>
      </c>
      <c r="U43" s="1">
        <v>0</v>
      </c>
      <c r="V43" s="1">
        <v>100</v>
      </c>
      <c r="W43" s="1" t="s">
        <v>745</v>
      </c>
      <c r="Y43" s="21" t="str">
        <f t="shared" si="2"/>
        <v xml:space="preserve">#includex(Spell/Conjuration/DataView,titlestr=off,section=(filter=School of Sharks),firsthead=off)
**ゲーム内説明文
#includex(Spell/Conjuration/Descriptions,titlestr=off,section=(filter=School of Sharks),firsthead=off)
**解説
</v>
      </c>
      <c r="Z43" t="str">
        <f t="shared" si="3"/>
        <v xml:space="preserve">**School of Sharks
|&gt;|&gt;|&gt;|&gt;|BGCOLOR(black):COLOR(white):CENTER:''School of Sharks''|
|&gt;|BGCOLOR(lightgray):''研究領域''|&gt;|BGCOLOR(lightgray):''使用条件''|BGCOLOR(lightgray):''分類''|
|&gt;|Conjuration Lv4|&gt;|戦闘/水中専用|一時的召喚|
|BGCOLOR(lightgray):''主系統''|BGCOLOR(lightgray):''副系統''|&gt;|BGCOLOR(lightgray):''威力/効果''|BGCOLOR(lightgray):''効果発生数''|
|&amp;ref(Spell/P_Water.jpg,nolink,25x25,Water);2||&gt;|Small Shark|10+2/Lv|
|BGCOLOR(lightgray):''射程距離''|BGCOLOR(lightgray):''効果範囲''|BGCOLOR(lightgray):''精度修正''|BGCOLOR(lightgray):''詠唱時間''|BGCOLOR(lightgray):''疲労/宝石''|
|0|0|0|125%|100 / &amp;ref(Spell/V_Water.jpg,nolink,25x25,Water Gem);1|
|BGCOLOR(lightgray):''特性''|&gt;|&gt;|&gt;|戦場の端から召喚|
</v>
      </c>
      <c r="AA43" t="str">
        <f>CONCATENATE("**",G43,CHAR(10),VLOOKUP(F43,SpellDesc!$B:$D,2,0),CHAR(10),CHAR(10),VLOOKUP(F43,SpellDesc!$B:$D,3,0),CHAR(10))</f>
        <v xml:space="preserve">**School of Sharks
The caster attracts several small sharks and makes them attack the enemies. Sharks are very stupid and not entirely reliable. Powerful mages can attract large numbers of sharks.
術者は幾らかの小さな鮫を誘き寄せ、敵を攻撃するように仕向けます。鮫は非常に愚かで、完全には信頼できません。強力な魔術師は、大量の鮫を誘き寄せることができます。
</v>
      </c>
    </row>
    <row r="44" spans="1:27" x14ac:dyDescent="0.15">
      <c r="A44" t="str">
        <f t="shared" si="0"/>
        <v/>
      </c>
      <c r="C44" s="1" t="s">
        <v>17</v>
      </c>
      <c r="D44" s="1">
        <v>4</v>
      </c>
      <c r="F44" s="1" t="s">
        <v>47</v>
      </c>
      <c r="G44" s="1" t="s">
        <v>47</v>
      </c>
      <c r="H44" s="3" t="s">
        <v>650</v>
      </c>
      <c r="J44" s="1">
        <v>2</v>
      </c>
      <c r="K44" s="1" t="s">
        <v>644</v>
      </c>
      <c r="L44" s="1" t="s">
        <v>2018</v>
      </c>
      <c r="M44" s="1" t="s">
        <v>889</v>
      </c>
      <c r="N44" s="2" t="s">
        <v>903</v>
      </c>
      <c r="O44" s="6" t="str">
        <f t="shared" si="1"/>
        <v xml:space="preserve">|[[Voice of Apsu&gt;./Voice of Apsu]]|&amp;ref(Spell/P_Water.jpg,nolink,25x25,Water);2||&amp;ref(Spell/V_Water.jpg,nolink,25x25,Water Gem);2|儀式/水陸両用|土地探索|
|~|&gt;|&gt;|&gt;|&gt;|指定した陸上の州の水魔法に関連する魔法の地を全て明かします|
</v>
      </c>
      <c r="Q44" s="1">
        <v>3</v>
      </c>
      <c r="W44" s="1" t="s">
        <v>746</v>
      </c>
      <c r="Y44" s="21" t="str">
        <f t="shared" si="2"/>
        <v xml:space="preserve">#includex(Spell/Conjuration/DataView,titlestr=off,section=(filter=Voice of Apsu),firsthead=off)
**ゲーム内説明文
#includex(Spell/Conjuration/Descriptions,titlestr=off,section=(filter=Voice of Apsu),firsthead=off)
**解説
</v>
      </c>
      <c r="Z44" t="str">
        <f t="shared" si="3"/>
        <v xml:space="preserve">**Voice of Apsu
|&gt;|&gt;|&gt;|&gt;|BGCOLOR(black):COLOR(white):CENTER:''Voice of Apsu''|
|&gt;|BGCOLOR(lightgray):''研究領域''|&gt;|BGCOLOR(lightgray):''使用条件''|BGCOLOR(lightgray):''分類''|
|&gt;|Conjuration Lv4|&gt;|儀式/水陸両用|土地探索|
|BGCOLOR(lightgray):''主系統''|BGCOLOR(lightgray):''副系統''|&gt;|BGCOLOR(lightgray):''威力/効果''|BGCOLOR(lightgray):''効果発生数''|
|&amp;ref(Spell/P_Water.jpg,nolink,25x25,Water);2||&gt;|||
|BGCOLOR(lightgray):''射程距離''|BGCOLOR(lightgray):''効果範囲''|BGCOLOR(lightgray):''精度修正''|BGCOLOR(lightgray):''詠唱時間''|BGCOLOR(lightgray):''疲労/宝石''|
|3||||&amp;ref(Spell/V_Water.jpg,nolink,25x25,Water Gem);2|
|BGCOLOR(lightgray):''特性''|&gt;|&gt;|&gt;|遠隔儀式&amp;br;海域の指定不可|
</v>
      </c>
      <c r="AA44" t="str">
        <f>CONCATENATE("**",G44,CHAR(10),VLOOKUP(F44,SpellDesc!$B:$D,2,0),CHAR(10),CHAR(10),VLOOKUP(F44,SpellDesc!$B:$D,3,0),CHAR(10))</f>
        <v xml:space="preserve">**Voice of Apsu
The caster conjures the dreams of Apsu, the Fresh Water Underneath. He has knowledge of all sweet water. The voice of his dreams, when rightly interpreted, reveals sites of Water power located above the surface. The dreams will find their way to everyone living in the targeted province and the magical sites will no longer be hidden.
術者は地底の真水、Apsuの夢を呼び起こします。彼は全ての甘い水に関する知識を持ちます。適切に解釈されれば、彼の夢の声は、地表に存在する水の力を持つ地を明かします。この夢は、対象とした州に住むもの全てに届き、魔法の地は最早隠されません。
</v>
      </c>
    </row>
    <row r="45" spans="1:27" x14ac:dyDescent="0.15">
      <c r="A45" t="str">
        <f t="shared" si="0"/>
        <v/>
      </c>
      <c r="C45" s="1" t="s">
        <v>17</v>
      </c>
      <c r="D45" s="1">
        <v>4</v>
      </c>
      <c r="F45" s="1" t="s">
        <v>48</v>
      </c>
      <c r="G45" s="1" t="s">
        <v>48</v>
      </c>
      <c r="H45" s="3" t="s">
        <v>650</v>
      </c>
      <c r="J45" s="1">
        <v>7</v>
      </c>
      <c r="K45" s="1" t="s">
        <v>644</v>
      </c>
      <c r="L45" s="1" t="s">
        <v>2023</v>
      </c>
      <c r="M45" s="1" t="s">
        <v>855</v>
      </c>
      <c r="N45" s="2" t="s">
        <v>904</v>
      </c>
      <c r="O45" s="6" t="str">
        <f t="shared" si="1"/>
        <v xml:space="preserve">|[[Summon Ice Drake&gt;./Summon Ice Drake]]|&amp;ref(Spell/P_Water.jpg,nolink,25x25,Water);2||&amp;ref(Spell/V_Water.jpg,nolink,25x25,Water Gem);7|儀式/陸上専用|兵士召喚|
|~|&gt;|&gt;|&gt;|&gt;|冷気を吐く下等な竜Ice Drakeを1体召喚します|
</v>
      </c>
      <c r="P45" s="3" t="s">
        <v>747</v>
      </c>
      <c r="T45" s="1">
        <v>1</v>
      </c>
      <c r="W45" s="1" t="s">
        <v>740</v>
      </c>
      <c r="Y45" s="21" t="str">
        <f t="shared" si="2"/>
        <v xml:space="preserve">#includex(Spell/Conjuration/DataView,titlestr=off,section=(filter=Summon Ice Drake),firsthead=off)
**ゲーム内説明文
#includex(Spell/Conjuration/Descriptions,titlestr=off,section=(filter=Summon Ice Drake),firsthead=off)
**解説
</v>
      </c>
      <c r="Z45" t="str">
        <f t="shared" si="3"/>
        <v xml:space="preserve">**Summon Ice Drake
|&gt;|&gt;|&gt;|&gt;|BGCOLOR(black):COLOR(white):CENTER:''Summon Ice Drake''|
|&gt;|BGCOLOR(lightgray):''研究領域''|&gt;|BGCOLOR(lightgray):''使用条件''|BGCOLOR(lightgray):''分類''|
|&gt;|Conjuration Lv4|&gt;|儀式/陸上専用|兵士召喚|
|BGCOLOR(lightgray):''主系統''|BGCOLOR(lightgray):''副系統''|&gt;|BGCOLOR(lightgray):''威力/効果''|BGCOLOR(lightgray):''効果発生数''|
|&amp;ref(Spell/P_Water.jpg,nolink,25x25,Water);2||&gt;|Ice Drake|1|
|BGCOLOR(lightgray):''射程距離''|BGCOLOR(lightgray):''効果範囲''|BGCOLOR(lightgray):''精度修正''|BGCOLOR(lightgray):''詠唱時間''|BGCOLOR(lightgray):''疲労/宝石''|
|||||&amp;ref(Spell/V_Water.jpg,nolink,25x25,Water Gem);7|
|BGCOLOR(lightgray):''特性''|&gt;|&gt;|&gt;|Dragon Master対応|
</v>
      </c>
      <c r="AA45" t="str">
        <f>CONCATENATE("**",G45,CHAR(10),VLOOKUP(F45,SpellDesc!$B:$D,2,0),CHAR(10),CHAR(10),VLOOKUP(F45,SpellDesc!$B:$D,3,0),CHAR(10))</f>
        <v xml:space="preserve">**Summon Ice Drake
The caster summons an Ice Drake and binds it to his service. The Ice Drake is a huge and scaly beast, able to breathe bolts of frost.
術者はIce Drakeを召喚し、彼に仕えるよう束縛します。Ice Drakeは巨大な、鱗を持つ獣で、冷気の太矢を吐くことができます。
</v>
      </c>
    </row>
    <row r="46" spans="1:27" x14ac:dyDescent="0.15">
      <c r="A46" t="str">
        <f t="shared" si="0"/>
        <v/>
      </c>
      <c r="C46" s="1" t="s">
        <v>17</v>
      </c>
      <c r="D46" s="1">
        <v>4</v>
      </c>
      <c r="F46" s="1" t="s">
        <v>49</v>
      </c>
      <c r="G46" s="1" t="s">
        <v>49</v>
      </c>
      <c r="H46" s="3" t="s">
        <v>650</v>
      </c>
      <c r="J46" s="1">
        <v>4</v>
      </c>
      <c r="K46" s="1" t="s">
        <v>644</v>
      </c>
      <c r="L46" s="1" t="s">
        <v>2075</v>
      </c>
      <c r="M46" s="1" t="s">
        <v>855</v>
      </c>
      <c r="N46" s="2" t="s">
        <v>905</v>
      </c>
      <c r="O46" s="6" t="str">
        <f t="shared" si="1"/>
        <v xml:space="preserve">|[[Summon Sea Serpent&gt;./Summon Sea Serpent]]|&amp;ref(Spell/P_Water.jpg,nolink,25x25,Water);2||&amp;ref(Spell/V_Water.jpg,nolink,25x25,Water Gem);4|儀式/水中専用|兵士召喚|
|~|&gt;|&gt;|&gt;|&gt;|致命的な毒を持つ水棲の大蛇Sea Serpentを1体召喚します|
</v>
      </c>
      <c r="P46" s="3" t="s">
        <v>748</v>
      </c>
      <c r="T46" s="1">
        <v>1</v>
      </c>
      <c r="W46" s="1" t="s">
        <v>740</v>
      </c>
      <c r="Y46" s="21" t="str">
        <f t="shared" si="2"/>
        <v xml:space="preserve">#includex(Spell/Conjuration/DataView,titlestr=off,section=(filter=Summon Sea Serpent),firsthead=off)
**ゲーム内説明文
#includex(Spell/Conjuration/Descriptions,titlestr=off,section=(filter=Summon Sea Serpent),firsthead=off)
**解説
</v>
      </c>
      <c r="Z46" t="str">
        <f t="shared" si="3"/>
        <v xml:space="preserve">**Summon Sea Serpent
|&gt;|&gt;|&gt;|&gt;|BGCOLOR(black):COLOR(white):CENTER:''Summon Sea Serpent''|
|&gt;|BGCOLOR(lightgray):''研究領域''|&gt;|BGCOLOR(lightgray):''使用条件''|BGCOLOR(lightgray):''分類''|
|&gt;|Conjuration Lv4|&gt;|儀式/水中専用|兵士召喚|
|BGCOLOR(lightgray):''主系統''|BGCOLOR(lightgray):''副系統''|&gt;|BGCOLOR(lightgray):''威力/効果''|BGCOLOR(lightgray):''効果発生数''|
|&amp;ref(Spell/P_Water.jpg,nolink,25x25,Water);2||&gt;|Sea Serpent|1|
|BGCOLOR(lightgray):''射程距離''|BGCOLOR(lightgray):''効果範囲''|BGCOLOR(lightgray):''精度修正''|BGCOLOR(lightgray):''詠唱時間''|BGCOLOR(lightgray):''疲労/宝石''|
|||||&amp;ref(Spell/V_Water.jpg,nolink,25x25,Water Gem);4|
|BGCOLOR(lightgray):''特性''|&gt;|&gt;|&gt;|Dragon Master対応|
</v>
      </c>
      <c r="AA46" t="str">
        <f>CONCATENATE("**",G46,CHAR(10),VLOOKUP(F46,SpellDesc!$B:$D,2,0),CHAR(10),CHAR(10),VLOOKUP(F46,SpellDesc!$B:$D,3,0),CHAR(10))</f>
        <v xml:space="preserve">**Summon Sea Serpent
The caster summons a Sea Serpent and binds it to his service. The Serpent is a huge and scaly beast with a deadly bite. It cannot leave the sea.
術者はSea Serpentを召喚し、彼に仕えるよう束縛します。このSerpentは巨大な、鱗を持つ獣で、致命的な噛み付きを備えます。彼らは海を離れることはできません。
</v>
      </c>
    </row>
    <row r="47" spans="1:27" x14ac:dyDescent="0.15">
      <c r="A47" t="str">
        <f t="shared" si="0"/>
        <v/>
      </c>
      <c r="C47" s="1" t="s">
        <v>17</v>
      </c>
      <c r="D47" s="1">
        <v>4</v>
      </c>
      <c r="F47" s="1" t="s">
        <v>50</v>
      </c>
      <c r="G47" s="1" t="s">
        <v>50</v>
      </c>
      <c r="H47" s="3" t="s">
        <v>651</v>
      </c>
      <c r="J47" s="1">
        <v>4</v>
      </c>
      <c r="K47" s="1" t="s">
        <v>644</v>
      </c>
      <c r="L47" s="1" t="s">
        <v>2023</v>
      </c>
      <c r="M47" s="1" t="s">
        <v>855</v>
      </c>
      <c r="N47" s="2" t="s">
        <v>906</v>
      </c>
      <c r="O47" s="6" t="str">
        <f t="shared" si="1"/>
        <v xml:space="preserve">|[[Summon Cave Drake&gt;./Summon Cave Drake]]|&amp;ref(Spell/P_Earth.jpg,nolink,25x25,Earth);2||&amp;ref(Spell/V_Earth.jpg,nolink,25x25,Earth Gem);4|儀式/陸上専用|兵士召喚|
|~|&gt;|&gt;|&gt;|&gt;|非常に分厚い鱗を持つ下等な竜Cave Drakeを1体召喚します|
</v>
      </c>
      <c r="P47" s="3" t="s">
        <v>749</v>
      </c>
      <c r="T47" s="1">
        <v>1</v>
      </c>
      <c r="W47" s="1" t="s">
        <v>740</v>
      </c>
      <c r="Y47" s="21" t="str">
        <f t="shared" si="2"/>
        <v xml:space="preserve">#includex(Spell/Conjuration/DataView,titlestr=off,section=(filter=Summon Cave Drake),firsthead=off)
**ゲーム内説明文
#includex(Spell/Conjuration/Descriptions,titlestr=off,section=(filter=Summon Cave Drake),firsthead=off)
**解説
</v>
      </c>
      <c r="Z47" t="str">
        <f t="shared" si="3"/>
        <v xml:space="preserve">**Summon Cave Drake
|&gt;|&gt;|&gt;|&gt;|BGCOLOR(black):COLOR(white):CENTER:''Summon Cave Drake''|
|&gt;|BGCOLOR(lightgray):''研究領域''|&gt;|BGCOLOR(lightgray):''使用条件''|BGCOLOR(lightgray):''分類''|
|&gt;|Conjuration Lv4|&gt;|儀式/陸上専用|兵士召喚|
|BGCOLOR(lightgray):''主系統''|BGCOLOR(lightgray):''副系統''|&gt;|BGCOLOR(lightgray):''威力/効果''|BGCOLOR(lightgray):''効果発生数''|
|&amp;ref(Spell/P_Earth.jpg,nolink,25x25,Earth);2||&gt;|Cave Drake|1|
|BGCOLOR(lightgray):''射程距離''|BGCOLOR(lightgray):''効果範囲''|BGCOLOR(lightgray):''精度修正''|BGCOLOR(lightgray):''詠唱時間''|BGCOLOR(lightgray):''疲労/宝石''|
|||||&amp;ref(Spell/V_Earth.jpg,nolink,25x25,Earth Gem);4|
|BGCOLOR(lightgray):''特性''|&gt;|&gt;|&gt;|Dragon Master対応|
</v>
      </c>
      <c r="AA47" t="str">
        <f>CONCATENATE("**",G47,CHAR(10),VLOOKUP(F47,SpellDesc!$B:$D,2,0),CHAR(10),CHAR(10),VLOOKUP(F47,SpellDesc!$B:$D,3,0),CHAR(10))</f>
        <v xml:space="preserve">**Summon Cave Drake
The caster summons a Cave Drake and binds it to his service. The Cave Drake is a huge beast with incredibly thick scales.
術者はCave Drakeを召喚し、彼に仕えるよう束縛します。Cave Drakeは巨大で、非常に分厚い鱗を持ちます。
</v>
      </c>
    </row>
    <row r="48" spans="1:27" x14ac:dyDescent="0.15">
      <c r="A48" t="str">
        <f t="shared" si="0"/>
        <v/>
      </c>
      <c r="C48" s="1" t="s">
        <v>17</v>
      </c>
      <c r="D48" s="1">
        <v>4</v>
      </c>
      <c r="F48" s="1" t="s">
        <v>51</v>
      </c>
      <c r="G48" s="1" t="s">
        <v>51</v>
      </c>
      <c r="H48" s="3" t="s">
        <v>658</v>
      </c>
      <c r="J48" s="1">
        <v>2</v>
      </c>
      <c r="K48" s="1" t="s">
        <v>645</v>
      </c>
      <c r="L48" s="1" t="s">
        <v>2018</v>
      </c>
      <c r="M48" s="1" t="s">
        <v>750</v>
      </c>
      <c r="N48" s="2" t="s">
        <v>907</v>
      </c>
      <c r="O48" s="6" t="str">
        <f t="shared" si="1"/>
        <v xml:space="preserve">|[[Light of the Northern Star&gt;./Light of the Northern Star]]|&amp;ref(Spell/P_Astral.jpg,nolink,25x25,Astral);3||&amp;ref(Spell/V_Astral.jpg,nolink,25x25,Astral Pearl);2|戦闘/水陸両用|戦闘呪附|
|~|&gt;|&gt;|&gt;|&gt;|戦場に居る星の魔術師全員の星魔法の技能を向上させます|
</v>
      </c>
      <c r="P48" s="3" t="s">
        <v>751</v>
      </c>
      <c r="Q48" s="1">
        <v>0</v>
      </c>
      <c r="R48" s="1">
        <v>225</v>
      </c>
      <c r="S48" s="1">
        <v>0</v>
      </c>
      <c r="T48" s="1">
        <v>1</v>
      </c>
      <c r="U48" s="1">
        <v>0</v>
      </c>
      <c r="V48" s="1">
        <v>200</v>
      </c>
      <c r="W48" s="1" t="s">
        <v>750</v>
      </c>
      <c r="Y48" s="21" t="str">
        <f t="shared" si="2"/>
        <v xml:space="preserve">#includex(Spell/Conjuration/DataView,titlestr=off,section=(filter=Light of the Northern Star),firsthead=off)
**ゲーム内説明文
#includex(Spell/Conjuration/Descriptions,titlestr=off,section=(filter=Light of the Northern Star),firsthead=off)
**解説
</v>
      </c>
      <c r="Z48" t="str">
        <f t="shared" si="3"/>
        <v xml:space="preserve">**Light of the Northern Star
|&gt;|&gt;|&gt;|&gt;|BGCOLOR(black):COLOR(white):CENTER:''Light of the Northern Star''|
|&gt;|BGCOLOR(lightgray):''研究領域''|&gt;|BGCOLOR(lightgray):''使用条件''|BGCOLOR(lightgray):''分類''|
|&gt;|Conjuration Lv4|&gt;|戦闘/水陸両用|戦闘呪附|
|BGCOLOR(lightgray):''主系統''|BGCOLOR(lightgray):''副系統''|&gt;|BGCOLOR(lightgray):''威力/効果''|BGCOLOR(lightgray):''効果発生数''|
|&amp;ref(Spell/P_Astral.jpg,nolink,25x25,Astral);3||&gt;|Light of the Northern Star|1|
|BGCOLOR(lightgray):''射程距離''|BGCOLOR(lightgray):''効果範囲''|BGCOLOR(lightgray):''精度修正''|BGCOLOR(lightgray):''詠唱時間''|BGCOLOR(lightgray):''疲労/宝石''|
|0|0|0|225%|200 / &amp;ref(Spell/V_Astral.jpg,nolink,25x25,Astral Pearl);2|
|BGCOLOR(lightgray):''特性''|&gt;|&gt;|&gt;|戦闘呪附|
</v>
      </c>
      <c r="AA48" t="str">
        <f>CONCATENATE("**",G48,CHAR(10),VLOOKUP(F48,SpellDesc!$B:$D,2,0),CHAR(10),CHAR(10),VLOOKUP(F48,SpellDesc!$B:$D,3,0),CHAR(10))</f>
        <v xml:space="preserve">**Light of the Northern Star
This spell makes all wizards on the battlefield more powerful in Astral magic (Astral magic bonus: 1).
この呪文は、戦場に居る全ての魔術師の星魔法の技能を増強します。
</v>
      </c>
    </row>
    <row r="49" spans="1:27" x14ac:dyDescent="0.15">
      <c r="A49" t="str">
        <f t="shared" si="0"/>
        <v/>
      </c>
      <c r="C49" s="1" t="s">
        <v>17</v>
      </c>
      <c r="D49" s="1">
        <v>4</v>
      </c>
      <c r="F49" s="1" t="s">
        <v>52</v>
      </c>
      <c r="G49" s="1" t="s">
        <v>52</v>
      </c>
      <c r="H49" s="3" t="s">
        <v>640</v>
      </c>
      <c r="J49" s="1">
        <v>1</v>
      </c>
      <c r="K49" s="1" t="s">
        <v>645</v>
      </c>
      <c r="L49" s="1" t="s">
        <v>2018</v>
      </c>
      <c r="M49" s="1" t="s">
        <v>908</v>
      </c>
      <c r="N49" s="2" t="s">
        <v>909</v>
      </c>
      <c r="O49" s="6" t="str">
        <f t="shared" si="1"/>
        <v xml:space="preserve">|[[Summon Lammashtas&gt;./Summon Lammashtas]]|&amp;ref(Spell/P_Death.jpg,nolink,25x25,Death);2||&amp;ref(Spell/V_Death.jpg,nolink,25x25,Death Gem);1|戦闘/水陸両用|中立的召喚|
|~|&gt;|&gt;|&gt;|&gt;|全てに敵対する冥界の天使Lammashtaを2体召喚します|
</v>
      </c>
      <c r="P49" s="3" t="s">
        <v>752</v>
      </c>
      <c r="Q49" s="1">
        <v>0</v>
      </c>
      <c r="R49" s="1">
        <v>125</v>
      </c>
      <c r="S49" s="1">
        <v>0</v>
      </c>
      <c r="T49" s="1">
        <v>2</v>
      </c>
      <c r="U49" s="1">
        <v>0</v>
      </c>
      <c r="V49" s="1">
        <v>100</v>
      </c>
      <c r="W49" s="1" t="s">
        <v>753</v>
      </c>
      <c r="Y49" s="21" t="str">
        <f t="shared" si="2"/>
        <v xml:space="preserve">#includex(Spell/Conjuration/DataView,titlestr=off,section=(filter=Summon Lammashtas),firsthead=off)
**ゲーム内説明文
#includex(Spell/Conjuration/Descriptions,titlestr=off,section=(filter=Summon Lammashtas),firsthead=off)
**解説
</v>
      </c>
      <c r="Z49" t="str">
        <f t="shared" si="3"/>
        <v xml:space="preserve">**Summon Lammashtas
|&gt;|&gt;|&gt;|&gt;|BGCOLOR(black):COLOR(white):CENTER:''Summon Lammashtas''|
|&gt;|BGCOLOR(lightgray):''研究領域''|&gt;|BGCOLOR(lightgray):''使用条件''|BGCOLOR(lightgray):''分類''|
|&gt;|Conjuration Lv4|&gt;|戦闘/水陸両用|中立的召喚|
|BGCOLOR(lightgray):''主系統''|BGCOLOR(lightgray):''副系統''|&gt;|BGCOLOR(lightgray):''威力/効果''|BGCOLOR(lightgray):''効果発生数''|
|&amp;ref(Spell/P_Death.jpg,nolink,25x25,Death);2||&gt;|Lammashta|2|
|BGCOLOR(lightgray):''射程距離''|BGCOLOR(lightgray):''効果範囲''|BGCOLOR(lightgray):''精度修正''|BGCOLOR(lightgray):''詠唱時間''|BGCOLOR(lightgray):''疲労/宝石''|
|0|0|0|125%|100 / &amp;ref(Spell/V_Death.jpg,nolink,25x25,Death Gem);1|
|BGCOLOR(lightgray):''特性''|&gt;|&gt;|&gt;|中立勢力召喚&amp;br;戦場の端から召喚|
</v>
      </c>
      <c r="AA49" t="str">
        <f>CONCATENATE("**",G49,CHAR(10),VLOOKUP(F49,SpellDesc!$B:$D,2,0),CHAR(10),CHAR(10),VLOOKUP(F49,SpellDesc!$B:$D,3,0),CHAR(10))</f>
        <v xml:space="preserve">**Summon Lammashtas
The caster summons two Lammashtas to the battle. A Lammashta is a horrific angelic being that serves the Lord of the Underworld. Ethereal and capable of flight, these female entities wield Wraith Swords, which drain the life from those wounded by their blades. They do not serve the caster but rather the Lord of the Underworld. They will appear at the edge of the battlefield and will probably not attack the caster at the start of the battle.
術者は二体のLammashtaを戦闘に召喚します。Lammashtaは、冥界の王に仕える、恐ろしい天使のような存在です。霊体で飛行能力を備えるこの女性型の存在は、その刃で傷付いたものから生命力を吸収する、Wraith Swordを持ちます。彼女らは術者ではなく冥界の王に仕えます。彼女らは戦場の端に現れ、恐らく戦いが始まった時点では術者を攻撃しないでしょう。
</v>
      </c>
    </row>
    <row r="50" spans="1:27" x14ac:dyDescent="0.15">
      <c r="A50" t="str">
        <f t="shared" si="0"/>
        <v/>
      </c>
      <c r="C50" s="1" t="s">
        <v>17</v>
      </c>
      <c r="D50" s="1">
        <v>4</v>
      </c>
      <c r="F50" s="1" t="s">
        <v>53</v>
      </c>
      <c r="G50" s="1" t="s">
        <v>53</v>
      </c>
      <c r="H50" s="3" t="s">
        <v>659</v>
      </c>
      <c r="J50" s="1">
        <v>15</v>
      </c>
      <c r="K50" s="1" t="s">
        <v>644</v>
      </c>
      <c r="L50" s="1" t="s">
        <v>2018</v>
      </c>
      <c r="M50" s="1" t="s">
        <v>855</v>
      </c>
      <c r="N50" s="2" t="s">
        <v>910</v>
      </c>
      <c r="O50" s="6" t="str">
        <f t="shared" si="1"/>
        <v xml:space="preserve">|[[Summon Shade Beasts&gt;./Summon Shade Beasts]]|&amp;ref(Spell/P_Death.jpg,nolink,25x25,Death);3||&amp;ref(Spell/V_Death.jpg,nolink,25x25,Death Gem);15|儀式/水陸両用|兵士召喚|
|~|&gt;|&gt;|&gt;|&gt;|殺した敵をゾンビ化する影の世界の犬Shade Beastを15+体召喚します|
</v>
      </c>
      <c r="P50" s="3" t="s">
        <v>754</v>
      </c>
      <c r="T50" s="1" t="s">
        <v>19908</v>
      </c>
      <c r="Y50" s="21" t="str">
        <f t="shared" si="2"/>
        <v xml:space="preserve">#includex(Spell/Conjuration/DataView,titlestr=off,section=(filter=Summon Shade Beasts),firsthead=off)
**ゲーム内説明文
#includex(Spell/Conjuration/Descriptions,titlestr=off,section=(filter=Summon Shade Beasts),firsthead=off)
**解説
</v>
      </c>
      <c r="Z50" t="str">
        <f t="shared" si="3"/>
        <v xml:space="preserve">**Summon Shade Beasts
|&gt;|&gt;|&gt;|&gt;|BGCOLOR(black):COLOR(white):CENTER:''Summon Shade Beasts''|
|&gt;|BGCOLOR(lightgray):''研究領域''|&gt;|BGCOLOR(lightgray):''使用条件''|BGCOLOR(lightgray):''分類''|
|&gt;|Conjuration Lv4|&gt;|儀式/水陸両用|兵士召喚|
|BGCOLOR(lightgray):''主系統''|BGCOLOR(lightgray):''副系統''|&gt;|BGCOLOR(lightgray):''威力/効果''|BGCOLOR(lightgray):''効果発生数''|
|&amp;ref(Spell/P_Death.jpg,nolink,25x25,Death);3||&gt;|Shade Beast|15+2/Lv|
|BGCOLOR(lightgray):''射程距離''|BGCOLOR(lightgray):''効果範囲''|BGCOLOR(lightgray):''精度修正''|BGCOLOR(lightgray):''詠唱時間''|BGCOLOR(lightgray):''疲労/宝石''|
|||||&amp;ref(Spell/V_Death.jpg,nolink,25x25,Death Gem);15|
|BGCOLOR(lightgray):''特性''|&gt;|&gt;|&gt;||
</v>
      </c>
      <c r="AA50" t="str">
        <f>CONCATENATE("**",G50,CHAR(10),VLOOKUP(F50,SpellDesc!$B:$D,2,0),CHAR(10),CHAR(10),VLOOKUP(F50,SpellDesc!$B:$D,3,0),CHAR(10))</f>
        <v xml:space="preserve">**Summon Shade Beasts
The caster summons several Shade Beasts to serve him. Shade Beasts are black hounds with bared skulls. They are ethereal, but are not as powerful as Spectres or Wights.
術者は幾らかのShade Beastを召喚し、彼に仕えさせます。Shade Beastは、剥き出しの頭蓋骨を持つ黒い猟犬です。彼らは霊体ですが、SpectreやWightほどの力は持ちません。
</v>
      </c>
    </row>
    <row r="51" spans="1:27" x14ac:dyDescent="0.15">
      <c r="A51" t="str">
        <f t="shared" si="0"/>
        <v/>
      </c>
      <c r="C51" s="1" t="s">
        <v>17</v>
      </c>
      <c r="D51" s="1">
        <v>4</v>
      </c>
      <c r="F51" s="1" t="s">
        <v>54</v>
      </c>
      <c r="G51" s="1" t="s">
        <v>54</v>
      </c>
      <c r="H51" s="3" t="s">
        <v>641</v>
      </c>
      <c r="J51" s="1">
        <v>1</v>
      </c>
      <c r="K51" s="1" t="s">
        <v>645</v>
      </c>
      <c r="L51" s="1" t="s">
        <v>2018</v>
      </c>
      <c r="M51" s="1" t="s">
        <v>911</v>
      </c>
      <c r="N51" s="2" t="s">
        <v>912</v>
      </c>
      <c r="O51" s="6" t="str">
        <f t="shared" si="1"/>
        <v xml:space="preserve">|[[Maggots&gt;./Maggots]]|&amp;ref(Spell/P_Nature.jpg,nolink,25x25,Nature);1||&amp;ref(Spell/V_Nature.jpg,nolink,25x25,Nature Gem);1|戦闘/水陸両用|攻撃|
|~|&gt;|&gt;|&gt;|&gt;|蛆に実体を持つアンデッド1体を徐々に喰らわせます|
</v>
      </c>
      <c r="P51" s="3">
        <v>50</v>
      </c>
      <c r="Q51" s="1">
        <v>25</v>
      </c>
      <c r="R51" s="1">
        <v>125</v>
      </c>
      <c r="S51" s="1">
        <v>0</v>
      </c>
      <c r="T51" s="1">
        <v>1</v>
      </c>
      <c r="U51" s="1">
        <v>100</v>
      </c>
      <c r="V51" s="1">
        <v>100</v>
      </c>
      <c r="W51" s="1" t="s">
        <v>1221</v>
      </c>
      <c r="Y51" s="21" t="str">
        <f t="shared" si="2"/>
        <v xml:space="preserve">#includex(Spell/Conjuration/DataView,titlestr=off,section=(filter=Maggots),firsthead=off)
**ゲーム内説明文
#includex(Spell/Conjuration/Descriptions,titlestr=off,section=(filter=Maggots),firsthead=off)
**解説
</v>
      </c>
      <c r="Z51" t="str">
        <f t="shared" si="3"/>
        <v xml:space="preserve">**Maggots
|&gt;|&gt;|&gt;|&gt;|BGCOLOR(black):COLOR(white):CENTER:''Maggots''|
|&gt;|BGCOLOR(lightgray):''研究領域''|&gt;|BGCOLOR(lightgray):''使用条件''|BGCOLOR(lightgray):''分類''|
|&gt;|Conjuration Lv4|&gt;|戦闘/水陸両用|攻撃|
|BGCOLOR(lightgray):''主系統''|BGCOLOR(lightgray):''副系統''|&gt;|BGCOLOR(lightgray):''威力/効果''|BGCOLOR(lightgray):''効果発生数''|
|&amp;ref(Spell/P_Nature.jpg,nolink,25x25,Nature);1||&gt;|50|1|
|BGCOLOR(lightgray):''射程距離''|BGCOLOR(lightgray):''効果範囲''|BGCOLOR(lightgray):''精度修正''|BGCOLOR(lightgray):''詠唱時間''|BGCOLOR(lightgray):''疲労/宝石''|
|25|0|100|125%|100 / &amp;ref(Spell/V_Nature.jpg,nolink,25x25,Nature Gem);1|
|BGCOLOR(lightgray):''特性''|&gt;|&gt;|&gt;|物理属性&amp;br;持続的ダメージ&amp;br;アンデッドにのみ作用|
</v>
      </c>
      <c r="AA51" t="str">
        <f>CONCATENATE("**",G51,CHAR(10),VLOOKUP(F51,SpellDesc!$B:$D,2,0),CHAR(10),CHAR(10),VLOOKUP(F51,SpellDesc!$B:$D,3,0),CHAR(10))</f>
        <v xml:space="preserve">**Maggots
The mage conjures thousands of maggots, which will start to feed upon an undead being. The maggots will slowly but surely consume the undead. Large undead can survive the maggots by removing them after they have become satiated. Ethereal undead are rarely affected by the spell.
魔術師は幾千もの蛆を召喚し、アンデッドを捕食させ始めます。蛆はゆっくりと、しかし確実にアンデッドを喰らい尽くします。大型のアンデッドは、彼らが食べ飽きた後、蛆を取り除くことで生き残ることができます。霊体のアンデッドは、この呪文の影響を滅多に受けません。
</v>
      </c>
    </row>
    <row r="52" spans="1:27" x14ac:dyDescent="0.15">
      <c r="A52" t="str">
        <f t="shared" si="0"/>
        <v/>
      </c>
      <c r="C52" s="1" t="s">
        <v>17</v>
      </c>
      <c r="D52" s="1">
        <v>4</v>
      </c>
      <c r="F52" s="1" t="s">
        <v>55</v>
      </c>
      <c r="G52" s="1" t="s">
        <v>55</v>
      </c>
      <c r="H52" s="3" t="s">
        <v>643</v>
      </c>
      <c r="J52" s="1">
        <v>12</v>
      </c>
      <c r="K52" s="1" t="s">
        <v>644</v>
      </c>
      <c r="L52" s="1" t="s">
        <v>2023</v>
      </c>
      <c r="M52" s="1" t="s">
        <v>855</v>
      </c>
      <c r="N52" s="2" t="s">
        <v>913</v>
      </c>
      <c r="O52" s="6" t="str">
        <f t="shared" si="1"/>
        <v xml:space="preserve">|[[Summon Leogryphs&gt;./Summon Leogryphs]]|&amp;ref(Spell/P_Nature.jpg,nolink,25x25,Nature);2||&amp;ref(Spell/V_Nature.jpg,nolink,25x25,Nature Gem);12|儀式/陸上専用|兵士召喚|
|~|&gt;|&gt;|&gt;|&gt;|敏捷な神話的生物Leogryphを10+体召喚します|
</v>
      </c>
      <c r="P52" s="3" t="s">
        <v>755</v>
      </c>
      <c r="T52" s="1" t="s">
        <v>19906</v>
      </c>
      <c r="Y52" s="21" t="str">
        <f t="shared" si="2"/>
        <v xml:space="preserve">#includex(Spell/Conjuration/DataView,titlestr=off,section=(filter=Summon Leogryphs),firsthead=off)
**ゲーム内説明文
#includex(Spell/Conjuration/Descriptions,titlestr=off,section=(filter=Summon Leogryphs),firsthead=off)
**解説
</v>
      </c>
      <c r="Z52" t="str">
        <f t="shared" si="3"/>
        <v xml:space="preserve">**Summon Leogryphs
|&gt;|&gt;|&gt;|&gt;|BGCOLOR(black):COLOR(white):CENTER:''Summon Leogryphs''|
|&gt;|BGCOLOR(lightgray):''研究領域''|&gt;|BGCOLOR(lightgray):''使用条件''|BGCOLOR(lightgray):''分類''|
|&gt;|Conjuration Lv4|&gt;|儀式/陸上専用|兵士召喚|
|BGCOLOR(lightgray):''主系統''|BGCOLOR(lightgray):''副系統''|&gt;|BGCOLOR(lightgray):''威力/効果''|BGCOLOR(lightgray):''効果発生数''|
|&amp;ref(Spell/P_Nature.jpg,nolink,25x25,Nature);2||&gt;|Leogryph|10+1/Lv|
|BGCOLOR(lightgray):''射程距離''|BGCOLOR(lightgray):''効果範囲''|BGCOLOR(lightgray):''精度修正''|BGCOLOR(lightgray):''詠唱時間''|BGCOLOR(lightgray):''疲労/宝石''|
|||||&amp;ref(Spell/V_Nature.jpg,nolink,25x25,Nature Gem);12|
|BGCOLOR(lightgray):''特性''|&gt;|&gt;|&gt;||
</v>
      </c>
      <c r="AA52" t="str">
        <f>CONCATENATE("**",G52,CHAR(10),VLOOKUP(F52,SpellDesc!$B:$D,2,0),CHAR(10),CHAR(10),VLOOKUP(F52,SpellDesc!$B:$D,3,0),CHAR(10))</f>
        <v xml:space="preserve">**Summon Leogryphs
With this ritual a convocation of Leogryphs are summoned and controlled. The Leogryph is a mythical halfbeast, part lion, part eagle. It is by some scholars considered to be a degenerate form of the gryphon. They are only slightly stronger than lions, but their mythical heritage makes them more resistant to magic effects.
術者はLeogryphの群れを召喚し、彼らを制御します。Leogryphは、一部が獅子、一部が鷲の、神話的な獣です。一部の学者は、彼らをGryphonが退化した姿であると考えています。彼らは獅子に比べ僅かに強力な程度ですが、その神話的な遺産は、彼らをより魔法的な影響に抵抗するようにします。
</v>
      </c>
    </row>
    <row r="53" spans="1:27" x14ac:dyDescent="0.15">
      <c r="A53" t="str">
        <f t="shared" si="0"/>
        <v/>
      </c>
      <c r="C53" s="1" t="s">
        <v>17</v>
      </c>
      <c r="D53" s="1">
        <v>4</v>
      </c>
      <c r="F53" s="1" t="s">
        <v>56</v>
      </c>
      <c r="G53" s="1" t="s">
        <v>56</v>
      </c>
      <c r="H53" s="3" t="s">
        <v>643</v>
      </c>
      <c r="I53" s="1" t="s">
        <v>642</v>
      </c>
      <c r="J53" s="1">
        <v>7</v>
      </c>
      <c r="K53" s="1" t="s">
        <v>644</v>
      </c>
      <c r="L53" s="1" t="s">
        <v>2023</v>
      </c>
      <c r="M53" s="1" t="s">
        <v>855</v>
      </c>
      <c r="N53" s="2" t="s">
        <v>914</v>
      </c>
      <c r="O53" s="6" t="str">
        <f t="shared" si="1"/>
        <v xml:space="preserve">|[[Summon Swamp Drake&gt;./Summon Swamp Drake]]|&amp;ref(Spell/P_Nature.jpg,nolink,25x25,Nature);2|&amp;ref(Spell/P_Water.jpg,nolink,25x25,Water);1|&amp;ref(Spell/V_Nature.jpg,nolink,25x25,Nature Gem);7|儀式/陸上専用|兵士召喚|
|~|&gt;|&gt;|&gt;|&gt;|毒を吐く下等な竜Swamp Drakeを1体召喚します|
</v>
      </c>
      <c r="P53" s="3" t="s">
        <v>756</v>
      </c>
      <c r="T53" s="1">
        <v>1</v>
      </c>
      <c r="W53" s="1" t="s">
        <v>740</v>
      </c>
      <c r="Y53" s="21" t="str">
        <f t="shared" si="2"/>
        <v xml:space="preserve">#includex(Spell/Conjuration/DataView,titlestr=off,section=(filter=Summon Swamp Drake),firsthead=off)
**ゲーム内説明文
#includex(Spell/Conjuration/Descriptions,titlestr=off,section=(filter=Summon Swamp Drake),firsthead=off)
**解説
</v>
      </c>
      <c r="Z53" t="str">
        <f t="shared" si="3"/>
        <v xml:space="preserve">**Summon Swamp Drake
|&gt;|&gt;|&gt;|&gt;|BGCOLOR(black):COLOR(white):CENTER:''Summon Swamp Drake''|
|&gt;|BGCOLOR(lightgray):''研究領域''|&gt;|BGCOLOR(lightgray):''使用条件''|BGCOLOR(lightgray):''分類''|
|&gt;|Conjuration Lv4|&gt;|儀式/陸上専用|兵士召喚|
|BGCOLOR(lightgray):''主系統''|BGCOLOR(lightgray):''副系統''|&gt;|BGCOLOR(lightgray):''威力/効果''|BGCOLOR(lightgray):''効果発生数''|
|&amp;ref(Spell/P_Nature.jpg,nolink,25x25,Nature);2|&amp;ref(Spell/P_Water.jpg,nolink,25x25,Water);1|&gt;|Swamp Drake|1|
|BGCOLOR(lightgray):''射程距離''|BGCOLOR(lightgray):''効果範囲''|BGCOLOR(lightgray):''精度修正''|BGCOLOR(lightgray):''詠唱時間''|BGCOLOR(lightgray):''疲労/宝石''|
|||||&amp;ref(Spell/V_Nature.jpg,nolink,25x25,Nature Gem);7|
|BGCOLOR(lightgray):''特性''|&gt;|&gt;|&gt;|Dragon Master対応|
</v>
      </c>
      <c r="AA53" t="str">
        <f>CONCATENATE("**",G53,CHAR(10),VLOOKUP(F53,SpellDesc!$B:$D,2,0),CHAR(10),CHAR(10),VLOOKUP(F53,SpellDesc!$B:$D,3,0),CHAR(10))</f>
        <v xml:space="preserve">**Summon Swamp Drake
The mage summons a Swamp Drake and binds it to his service. The Swamp Drake is a huge and spined beast, able to breathe toxic gas like a dragon.
術者はSwamp Drakeを召喚し、彼に仕えるよう束縛します。Swamp Drakeは巨大な、棘を持つ獣で、Dragonのように有毒な気体を吐くことができます。
</v>
      </c>
    </row>
    <row r="54" spans="1:27" x14ac:dyDescent="0.15">
      <c r="A54" t="str">
        <f t="shared" si="0"/>
        <v/>
      </c>
      <c r="C54" s="1" t="s">
        <v>17</v>
      </c>
      <c r="D54" s="1">
        <v>4</v>
      </c>
      <c r="F54" s="1" t="s">
        <v>57</v>
      </c>
      <c r="G54" s="1" t="s">
        <v>57</v>
      </c>
      <c r="H54" s="3" t="s">
        <v>660</v>
      </c>
      <c r="J54" s="1">
        <v>3</v>
      </c>
      <c r="K54" s="1" t="s">
        <v>644</v>
      </c>
      <c r="L54" s="1" t="s">
        <v>2023</v>
      </c>
      <c r="M54" s="1" t="s">
        <v>855</v>
      </c>
      <c r="N54" s="2" t="s">
        <v>915</v>
      </c>
      <c r="O54" s="6" t="str">
        <f t="shared" si="1"/>
        <v xml:space="preserve">|[[Awaken Vine Ogres&gt;./Awaken Vine Ogres]]|&amp;ref(Spell/P_Nature.jpg,nolink,25x25,Nature);3||&amp;ref(Spell/V_Nature.jpg,nolink,25x25,Nature Gem);3|儀式/陸上専用|兵士召喚|
|~|&gt;|&gt;|&gt;|&gt;|強靭で大柄な人型植物Vine Ogreを2体召喚します|
</v>
      </c>
      <c r="P54" s="3" t="s">
        <v>757</v>
      </c>
      <c r="T54" s="1">
        <v>2</v>
      </c>
      <c r="W54" s="1" t="s">
        <v>731</v>
      </c>
      <c r="Y54" s="21" t="str">
        <f t="shared" si="2"/>
        <v xml:space="preserve">#includex(Spell/Conjuration/DataView,titlestr=off,section=(filter=Awaken Vine Ogres),firsthead=off)
**ゲーム内説明文
#includex(Spell/Conjuration/Descriptions,titlestr=off,section=(filter=Awaken Vine Ogres),firsthead=off)
**解説
</v>
      </c>
      <c r="Z54" t="str">
        <f t="shared" si="3"/>
        <v xml:space="preserve">**Awaken Vine Ogres
|&gt;|&gt;|&gt;|&gt;|BGCOLOR(black):COLOR(white):CENTER:''Awaken Vine Ogres''|
|&gt;|BGCOLOR(lightgray):''研究領域''|&gt;|BGCOLOR(lightgray):''使用条件''|BGCOLOR(lightgray):''分類''|
|&gt;|Conjuration Lv4|&gt;|儀式/陸上専用|兵士召喚|
|BGCOLOR(lightgray):''主系統''|BGCOLOR(lightgray):''副系統''|&gt;|BGCOLOR(lightgray):''威力/効果''|BGCOLOR(lightgray):''効果発生数''|
|&amp;ref(Spell/P_Nature.jpg,nolink,25x25,Nature);3||&gt;|Vine Ogre|2|
|BGCOLOR(lightgray):''射程距離''|BGCOLOR(lightgray):''効果範囲''|BGCOLOR(lightgray):''精度修正''|BGCOLOR(lightgray):''詠唱時間''|BGCOLOR(lightgray):''疲労/宝石''|
|||||&amp;ref(Spell/V_Nature.jpg,nolink,25x25,Nature Gem);3|
|BGCOLOR(lightgray):''特性''|&gt;|&gt;|&gt;|Ivy Lord対応|
</v>
      </c>
      <c r="AA54" t="str">
        <f>CONCATENATE("**",G54,CHAR(10),VLOOKUP(F54,SpellDesc!$B:$D,2,0),CHAR(10),CHAR(10),VLOOKUP(F54,SpellDesc!$B:$D,3,0),CHAR(10))</f>
        <v xml:space="preserve">**Awaken Vine Ogres
The mage awakens a pair of Vine Ogres and persuades them to serve him. The Vine Ogre is a strange creature composed of roots, vines and moss. They have the general form of a large humanoid. Vine Ogres will return to their slumbering state if there are no commanders on the battlefield.
魔術師は、幾らかのVine Ogreを呼び覚まし、彼に仕えるよう説得します。Vine Ogreは、根、蔓、苔から成る、奇妙な生物です。彼らは大きな人型生物の標準的な形をしています。Vine Ogreは、戦場に魔法的な指揮なしで取り残された場合、その微睡へと戻ります。
</v>
      </c>
    </row>
    <row r="55" spans="1:27" x14ac:dyDescent="0.15">
      <c r="A55" t="str">
        <f t="shared" si="0"/>
        <v/>
      </c>
      <c r="C55" s="1" t="s">
        <v>17</v>
      </c>
      <c r="D55" s="1">
        <v>4</v>
      </c>
      <c r="F55" s="1" t="s">
        <v>58</v>
      </c>
      <c r="G55" s="1" t="s">
        <v>58</v>
      </c>
      <c r="H55" s="3" t="s">
        <v>660</v>
      </c>
      <c r="I55" s="1" t="s">
        <v>638</v>
      </c>
      <c r="J55" s="1">
        <v>5</v>
      </c>
      <c r="K55" s="1" t="s">
        <v>644</v>
      </c>
      <c r="L55" s="1" t="s">
        <v>2023</v>
      </c>
      <c r="M55" s="1" t="s">
        <v>855</v>
      </c>
      <c r="N55" s="2" t="s">
        <v>916</v>
      </c>
      <c r="O55" s="6" t="str">
        <f t="shared" si="1"/>
        <v xml:space="preserve">|[[Summon Kithaironic Lion&gt;./Summon Kithaironic Lion]]|&amp;ref(Spell/P_Nature.jpg,nolink,25x25,Nature);3|&amp;ref(Spell/P_Earth.jpg,nolink,25x25,Earth);1|&amp;ref(Spell/V_Nature.jpg,nolink,25x25,Nature Gem);5|儀式/陸上専用|兵士召喚|
|~|&gt;|&gt;|&gt;|&gt;|極めて厚い皮膚を持つ神話的獅子Kithaironic Lionを1体召喚します|
</v>
      </c>
      <c r="P55" s="3" t="s">
        <v>758</v>
      </c>
      <c r="T55" s="1">
        <v>1</v>
      </c>
      <c r="Y55" s="21" t="str">
        <f t="shared" si="2"/>
        <v xml:space="preserve">#includex(Spell/Conjuration/DataView,titlestr=off,section=(filter=Summon Kithaironic Lion),firsthead=off)
**ゲーム内説明文
#includex(Spell/Conjuration/Descriptions,titlestr=off,section=(filter=Summon Kithaironic Lion),firsthead=off)
**解説
</v>
      </c>
      <c r="Z55" t="str">
        <f t="shared" si="3"/>
        <v xml:space="preserve">**Summon Kithaironic Lion
|&gt;|&gt;|&gt;|&gt;|BGCOLOR(black):COLOR(white):CENTER:''Summon Kithaironic Lion''|
|&gt;|BGCOLOR(lightgray):''研究領域''|&gt;|BGCOLOR(lightgray):''使用条件''|BGCOLOR(lightgray):''分類''|
|&gt;|Conjuration Lv4|&gt;|儀式/陸上専用|兵士召喚|
|BGCOLOR(lightgray):''主系統''|BGCOLOR(lightgray):''副系統''|&gt;|BGCOLOR(lightgray):''威力/効果''|BGCOLOR(lightgray):''効果発生数''|
|&amp;ref(Spell/P_Nature.jpg,nolink,25x25,Nature);3|&amp;ref(Spell/P_Earth.jpg,nolink,25x25,Earth);1|&gt;|Kithaironic Lion|1|
|BGCOLOR(lightgray):''射程距離''|BGCOLOR(lightgray):''効果範囲''|BGCOLOR(lightgray):''精度修正''|BGCOLOR(lightgray):''詠唱時間''|BGCOLOR(lightgray):''疲労/宝石''|
|||||&amp;ref(Spell/V_Nature.jpg,nolink,25x25,Nature Gem);5|
|BGCOLOR(lightgray):''特性''|&gt;|&gt;|&gt;||
</v>
      </c>
      <c r="AA55" t="str">
        <f>CONCATENATE("**",G55,CHAR(10),VLOOKUP(F55,SpellDesc!$B:$D,2,0),CHAR(10),CHAR(10),VLOOKUP(F55,SpellDesc!$B:$D,3,0),CHAR(10))</f>
        <v xml:space="preserve">**Summon Kithaironic Lion
The caster summons a Kithaironic Lion and binds it to his service. The Lion is large and has an exceptionally thick hide.
術者はKithaironic Lionを召喚し、彼に仕えるよう束縛します。この獅子は大型で、並外れた分厚さの皮を持ちます。
</v>
      </c>
    </row>
    <row r="56" spans="1:27" x14ac:dyDescent="0.15">
      <c r="A56" t="str">
        <f t="shared" si="0"/>
        <v>Conjuration4E</v>
      </c>
      <c r="C56" s="1" t="s">
        <v>17</v>
      </c>
      <c r="D56" s="1">
        <v>4</v>
      </c>
      <c r="F56" s="1" t="s">
        <v>59</v>
      </c>
      <c r="G56" s="1" t="s">
        <v>59</v>
      </c>
      <c r="H56" s="3" t="s">
        <v>660</v>
      </c>
      <c r="I56" s="1" t="s">
        <v>638</v>
      </c>
      <c r="K56" s="1" t="s">
        <v>645</v>
      </c>
      <c r="L56" s="1" t="s">
        <v>2018</v>
      </c>
      <c r="M56" s="1" t="s">
        <v>866</v>
      </c>
      <c r="N56" s="2" t="s">
        <v>917</v>
      </c>
      <c r="O56" s="6" t="str">
        <f t="shared" si="1"/>
        <v xml:space="preserve">|[[Strength of Gaia&gt;./Strength of Gaia]]|&amp;ref(Spell/P_Nature.jpg,nolink,25x25,Nature);3|&amp;ref(Spell/P_Earth.jpg,nolink,25x25,Earth);1||戦闘/水陸両用|自己強化|
|~|&gt;|&gt;|&gt;|&gt;|様々な恩恵を得つつ緑魔法の技能を向上させます|
</v>
      </c>
      <c r="P56" s="3" t="s">
        <v>759</v>
      </c>
      <c r="Q56" s="1">
        <v>0</v>
      </c>
      <c r="R56" s="1">
        <v>100</v>
      </c>
      <c r="S56" s="1">
        <v>0</v>
      </c>
      <c r="T56" s="1">
        <v>1</v>
      </c>
      <c r="U56" s="1">
        <v>0</v>
      </c>
      <c r="V56" s="1">
        <v>20</v>
      </c>
      <c r="X56" s="1" t="s">
        <v>760</v>
      </c>
      <c r="Y56" s="21" t="str">
        <f t="shared" si="2"/>
        <v xml:space="preserve">#includex(Spell/Conjuration/DataView,titlestr=off,section=(filter=Strength of Gaia),firsthead=off)
**ゲーム内説明文
#includex(Spell/Conjuration/Descriptions,titlestr=off,section=(filter=Strength of Gaia),firsthead=off)
**解説
</v>
      </c>
      <c r="Z56" t="str">
        <f t="shared" si="3"/>
        <v xml:space="preserve">**Strength of Gaia
|&gt;|&gt;|&gt;|&gt;|BGCOLOR(black):COLOR(white):CENTER:''Strength of Gaia''|
|&gt;|BGCOLOR(lightgray):''研究領域''|&gt;|BGCOLOR(lightgray):''使用条件''|BGCOLOR(lightgray):''分類''|
|&gt;|Conjuration Lv4|&gt;|戦闘/水陸両用|自己強化|
|BGCOLOR(lightgray):''主系統''|BGCOLOR(lightgray):''副系統''|&gt;|BGCOLOR(lightgray):''威力/効果''|BGCOLOR(lightgray):''効果発生数''|
|&amp;ref(Spell/P_Nature.jpg,nolink,25x25,Nature);3|&amp;ref(Spell/P_Earth.jpg,nolink,25x25,Earth);1|&gt;|Nature Power|1|
|BGCOLOR(lightgray):''射程距離''|BGCOLOR(lightgray):''効果範囲''|BGCOLOR(lightgray):''精度修正''|BGCOLOR(lightgray):''詠唱時間''|BGCOLOR(lightgray):''疲労/宝石''|
|0|0|0|100%|20|
|BGCOLOR(lightgray):''特性''|&gt;|&gt;|&gt;||
</v>
      </c>
      <c r="AA56" t="str">
        <f>CONCATENATE("**",G56,CHAR(10),VLOOKUP(F56,SpellDesc!$B:$D,2,0),CHAR(10),CHAR(10),VLOOKUP(F56,SpellDesc!$B:$D,3,0),CHAR(10))</f>
        <v xml:space="preserve">**Strength of Gaia
The caster connects himself with the might of the living Earth. This connection gives him regenerative abilities, increased strength, a rougher skin and increased Nature magic power (Nature magic bonus: 1).
術者は、生ける大地の力に自らを接続します。この繋がりは、彼に再生能力、筋力の向上、より荒い皮膚、そして緑魔法の魔力の向上を齎します。
</v>
      </c>
    </row>
    <row r="57" spans="1:27" x14ac:dyDescent="0.15">
      <c r="A57" t="str">
        <f t="shared" si="0"/>
        <v>Conjuration5S</v>
      </c>
      <c r="C57" s="1" t="s">
        <v>17</v>
      </c>
      <c r="D57" s="1">
        <v>5</v>
      </c>
      <c r="F57" s="1" t="s">
        <v>61</v>
      </c>
      <c r="G57" s="1" t="s">
        <v>61</v>
      </c>
      <c r="H57" s="3" t="s">
        <v>648</v>
      </c>
      <c r="J57" s="1">
        <v>1</v>
      </c>
      <c r="K57" s="1" t="s">
        <v>645</v>
      </c>
      <c r="L57" s="1" t="s">
        <v>2023</v>
      </c>
      <c r="M57" s="1" t="s">
        <v>875</v>
      </c>
      <c r="N57" s="2" t="s">
        <v>918</v>
      </c>
      <c r="O57" s="6" t="str">
        <f t="shared" si="1"/>
        <v xml:space="preserve">|[[Will o' the Wisp&gt;./Will o' the Wisp]]|&amp;ref(Spell/P_Fire.jpg,nolink,25x25,Fire);1||&amp;ref(Spell/V_Fire.jpg,nolink,25x25,Fire Gem);1|戦闘/陸上専用|一時的召喚|
|~|&gt;|&gt;|&gt;|&gt;|戦場の端から火の玉Will o' the Wispを2体召喚します|
</v>
      </c>
      <c r="P57" s="3" t="s">
        <v>761</v>
      </c>
      <c r="Q57" s="1">
        <v>0</v>
      </c>
      <c r="R57" s="1">
        <v>125</v>
      </c>
      <c r="S57" s="1">
        <v>0</v>
      </c>
      <c r="T57" s="1">
        <v>2</v>
      </c>
      <c r="U57" s="1">
        <v>0</v>
      </c>
      <c r="V57" s="1">
        <v>100</v>
      </c>
      <c r="W57" s="1" t="s">
        <v>745</v>
      </c>
      <c r="Y57" s="21" t="str">
        <f t="shared" si="2"/>
        <v xml:space="preserve">#includex(Spell/Conjuration/DataView,titlestr=off,section=(filter=Will o' the Wisp),firsthead=off)
**ゲーム内説明文
#includex(Spell/Conjuration/Descriptions,titlestr=off,section=(filter=Will o' the Wisp),firsthead=off)
**解説
</v>
      </c>
      <c r="Z57" t="str">
        <f t="shared" si="3"/>
        <v xml:space="preserve">**Will o' the Wisp
|&gt;|&gt;|&gt;|&gt;|BGCOLOR(black):COLOR(white):CENTER:''Will o' the Wisp''|
|&gt;|BGCOLOR(lightgray):''研究領域''|&gt;|BGCOLOR(lightgray):''使用条件''|BGCOLOR(lightgray):''分類''|
|&gt;|Conjuration Lv5|&gt;|戦闘/陸上専用|一時的召喚|
|BGCOLOR(lightgray):''主系統''|BGCOLOR(lightgray):''副系統''|&gt;|BGCOLOR(lightgray):''威力/効果''|BGCOLOR(lightgray):''効果発生数''|
|&amp;ref(Spell/P_Fire.jpg,nolink,25x25,Fire);1||&gt;|Will o' the Wisp|2|
|BGCOLOR(lightgray):''射程距離''|BGCOLOR(lightgray):''効果範囲''|BGCOLOR(lightgray):''精度修正''|BGCOLOR(lightgray):''詠唱時間''|BGCOLOR(lightgray):''疲労/宝石''|
|0|0|0|125%|100 / &amp;ref(Spell/V_Fire.jpg,nolink,25x25,Fire Gem);1|
|BGCOLOR(lightgray):''特性''|&gt;|&gt;|&gt;|戦場の端から召喚|
</v>
      </c>
      <c r="AA57" t="str">
        <f>CONCATENATE("**",G57,CHAR(10),VLOOKUP(F57,SpellDesc!$B:$D,2,0),CHAR(10),CHAR(10),VLOOKUP(F57,SpellDesc!$B:$D,3,0),CHAR(10))</f>
        <v xml:space="preserve">**Will o' the Wisp
Two Will o' the Wisps are summoned to help their summoner in battle. They appear at the edges of the battle field. A Will o' the Wisp is a glowing sphere, looking like a light from a bright lantern. In combat, it glows with great intensity, burning anyone nearby. It is very difficult to hit a Will o' the Wisp in combat due to its great speed and small size.
二体のWill o' the Wispは、召喚者の戦いを助けるため召喚されます。彼らは戦場の端に現れます。Will o' the Wispは、明るい角灯の光のように見える、輝く球体です。戦闘においては、彼らは極めて強く輝き、近くのもの全てを焼き焦がします。その優れた速度と小ささゆえに、戦闘中、Will o' the Wispに攻撃を当てるのは非常に困難です。
</v>
      </c>
    </row>
    <row r="58" spans="1:27" x14ac:dyDescent="0.15">
      <c r="A58" t="str">
        <f t="shared" si="0"/>
        <v/>
      </c>
      <c r="C58" s="1" t="s">
        <v>17</v>
      </c>
      <c r="D58" s="1">
        <v>5</v>
      </c>
      <c r="F58" s="1" t="s">
        <v>62</v>
      </c>
      <c r="G58" s="1" t="s">
        <v>62</v>
      </c>
      <c r="H58" s="3" t="s">
        <v>661</v>
      </c>
      <c r="J58" s="1">
        <v>1</v>
      </c>
      <c r="K58" s="1" t="s">
        <v>645</v>
      </c>
      <c r="L58" s="1" t="s">
        <v>2023</v>
      </c>
      <c r="M58" s="1" t="s">
        <v>875</v>
      </c>
      <c r="N58" s="2" t="s">
        <v>921</v>
      </c>
      <c r="O58" s="6" t="str">
        <f t="shared" si="1"/>
        <v xml:space="preserve">|[[Summon Fire Elemental&gt;./Summon Fire Elemental]]|&amp;ref(Spell/P_Fire.jpg,nolink,25x25,Fire);3||&amp;ref(Spell/V_Fire.jpg,nolink,25x25,Fire Gem);1|戦闘/陸上専用|一時的召喚|
|~|&gt;|&gt;|&gt;|&gt;|炎による範囲攻撃を行う大型精霊Fire Elementalを1体召喚します|
</v>
      </c>
      <c r="P58" s="3" t="s">
        <v>762</v>
      </c>
      <c r="Q58" s="1">
        <v>1</v>
      </c>
      <c r="R58" s="1">
        <v>125</v>
      </c>
      <c r="S58" s="1">
        <v>0</v>
      </c>
      <c r="T58" s="1">
        <v>1</v>
      </c>
      <c r="U58" s="1">
        <v>0</v>
      </c>
      <c r="V58" s="1">
        <v>100</v>
      </c>
      <c r="Y58" s="21" t="str">
        <f t="shared" si="2"/>
        <v xml:space="preserve">#includex(Spell/Conjuration/DataView,titlestr=off,section=(filter=Summon Fire Elemental),firsthead=off)
**ゲーム内説明文
#includex(Spell/Conjuration/Descriptions,titlestr=off,section=(filter=Summon Fire Elemental),firsthead=off)
**解説
</v>
      </c>
      <c r="Z58" t="str">
        <f t="shared" si="3"/>
        <v xml:space="preserve">**Summon Fire Elemental
|&gt;|&gt;|&gt;|&gt;|BGCOLOR(black):COLOR(white):CENTER:''Summon Fire Elemental''|
|&gt;|BGCOLOR(lightgray):''研究領域''|&gt;|BGCOLOR(lightgray):''使用条件''|BGCOLOR(lightgray):''分類''|
|&gt;|Conjuration Lv5|&gt;|戦闘/陸上専用|一時的召喚|
|BGCOLOR(lightgray):''主系統''|BGCOLOR(lightgray):''副系統''|&gt;|BGCOLOR(lightgray):''威力/効果''|BGCOLOR(lightgray):''効果発生数''|
|&amp;ref(Spell/P_Fire.jpg,nolink,25x25,Fire);3||&gt;|Fire Elemental|1|
|BGCOLOR(lightgray):''射程距離''|BGCOLOR(lightgray):''効果範囲''|BGCOLOR(lightgray):''精度修正''|BGCOLOR(lightgray):''詠唱時間''|BGCOLOR(lightgray):''疲労/宝石''|
|1|0|0|125%|100 / &amp;ref(Spell/V_Fire.jpg,nolink,25x25,Fire Gem);1|
|BGCOLOR(lightgray):''特性''|&gt;|&gt;|&gt;||
</v>
      </c>
      <c r="AA58" t="str">
        <f>CONCATENATE("**",G58,CHAR(10),VLOOKUP(F58,SpellDesc!$B:$D,2,0),CHAR(10),CHAR(10),VLOOKUP(F58,SpellDesc!$B:$D,3,0),CHAR(10))</f>
        <v xml:space="preserve">**Summon Fire Elemental
The Caster summons a Fire Elemental to aid him in a battle. Fire Elementals are difficult to harm and dangerous to be near. Elementals shrink when they are hit by powerful strikes.
術者は戦いを手助けさせるため、Fire Elementalを召喚します。Fire Elementalを傷付けるのは難しく、また近付くだけでさえ危険です。Elementalは、強力な一撃を受けると退縮します。
</v>
      </c>
    </row>
    <row r="59" spans="1:27" x14ac:dyDescent="0.15">
      <c r="A59" t="str">
        <f t="shared" si="0"/>
        <v/>
      </c>
      <c r="C59" s="1" t="s">
        <v>17</v>
      </c>
      <c r="D59" s="1">
        <v>5</v>
      </c>
      <c r="F59" s="1" t="s">
        <v>63</v>
      </c>
      <c r="G59" s="1" t="s">
        <v>63</v>
      </c>
      <c r="H59" s="3" t="s">
        <v>661</v>
      </c>
      <c r="J59" s="1">
        <v>20</v>
      </c>
      <c r="K59" s="1" t="s">
        <v>644</v>
      </c>
      <c r="L59" s="1" t="s">
        <v>2023</v>
      </c>
      <c r="M59" s="1" t="s">
        <v>855</v>
      </c>
      <c r="N59" s="2" t="s">
        <v>919</v>
      </c>
      <c r="O59" s="6" t="str">
        <f t="shared" si="1"/>
        <v xml:space="preserve">|[[Summon Summer Lions&gt;./Summon Summer Lions]]|&amp;ref(Spell/P_Fire.jpg,nolink,25x25,Fire);3||&amp;ref(Spell/V_Fire.jpg,nolink,25x25,Fire Gem);20|儀式/陸上専用|兵士召喚|
|~|&gt;|&gt;|&gt;|&gt;|夏に力を増す季節の精霊Summer Lionを5+体召喚します|
</v>
      </c>
      <c r="P59" s="3" t="s">
        <v>764</v>
      </c>
      <c r="T59" s="1" t="s">
        <v>19907</v>
      </c>
      <c r="Y59" s="21" t="str">
        <f t="shared" si="2"/>
        <v xml:space="preserve">#includex(Spell/Conjuration/DataView,titlestr=off,section=(filter=Summon Summer Lions),firsthead=off)
**ゲーム内説明文
#includex(Spell/Conjuration/Descriptions,titlestr=off,section=(filter=Summon Summer Lions),firsthead=off)
**解説
</v>
      </c>
      <c r="Z59" t="str">
        <f t="shared" si="3"/>
        <v xml:space="preserve">**Summon Summer Lions
|&gt;|&gt;|&gt;|&gt;|BGCOLOR(black):COLOR(white):CENTER:''Summon Summer Lions''|
|&gt;|BGCOLOR(lightgray):''研究領域''|&gt;|BGCOLOR(lightgray):''使用条件''|BGCOLOR(lightgray):''分類''|
|&gt;|Conjuration Lv5|&gt;|儀式/陸上専用|兵士召喚|
|BGCOLOR(lightgray):''主系統''|BGCOLOR(lightgray):''副系統''|&gt;|BGCOLOR(lightgray):''威力/効果''|BGCOLOR(lightgray):''効果発生数''|
|&amp;ref(Spell/P_Fire.jpg,nolink,25x25,Fire);3||&gt;|Summer Lion|5+0.5/Lv|
|BGCOLOR(lightgray):''射程距離''|BGCOLOR(lightgray):''効果範囲''|BGCOLOR(lightgray):''精度修正''|BGCOLOR(lightgray):''詠唱時間''|BGCOLOR(lightgray):''疲労/宝石''|
|||||&amp;ref(Spell/V_Fire.jpg,nolink,25x25,Fire Gem);20|
|BGCOLOR(lightgray):''特性''|&gt;|&gt;|&gt;||
</v>
      </c>
      <c r="AA59" t="str">
        <f>CONCATENATE("**",G59,CHAR(10),VLOOKUP(F59,SpellDesc!$B:$D,2,0),CHAR(10),CHAR(10),VLOOKUP(F59,SpellDesc!$B:$D,3,0),CHAR(10))</f>
        <v xml:space="preserve">**Summon Summer Lions
The caster summons and binds five Summer Lions. The Summer Lion is one of the four seasonal spirits. It is a large, ethereal lion, radiating heat like the summer sun. It is a magical, mindless being that must be commanded by a mage.
術者は5体のSummer Lionを召喚し、束縛します。Summer Lionは四季の精霊の一種です。彼らは大型で霊体の獅子で、夏の太陽のように熱を放射します。彼らは魔法的な、意志を持たない存在で、魔術師によって指揮されなくてはなりません。
</v>
      </c>
    </row>
    <row r="60" spans="1:27" x14ac:dyDescent="0.15">
      <c r="A60" t="str">
        <f t="shared" si="0"/>
        <v/>
      </c>
      <c r="C60" s="1" t="s">
        <v>17</v>
      </c>
      <c r="D60" s="1">
        <v>5</v>
      </c>
      <c r="F60" s="1" t="s">
        <v>64</v>
      </c>
      <c r="G60" s="1" t="s">
        <v>64</v>
      </c>
      <c r="H60" s="3" t="s">
        <v>662</v>
      </c>
      <c r="J60" s="1">
        <v>1</v>
      </c>
      <c r="K60" s="1" t="s">
        <v>645</v>
      </c>
      <c r="L60" s="1" t="s">
        <v>2023</v>
      </c>
      <c r="M60" s="1" t="s">
        <v>875</v>
      </c>
      <c r="N60" s="2" t="s">
        <v>920</v>
      </c>
      <c r="O60" s="6" t="str">
        <f t="shared" si="1"/>
        <v xml:space="preserve">|[[Summon Air Elemental&gt;./Summon Air Elemental]]|&amp;ref(Spell/P_Air.jpg,nolink,25x25,Air);3||&amp;ref(Spell/V_Air.jpg,nolink,25x25,Air Gem);1|戦闘/陸上専用|一時的召喚|
|~|&gt;|&gt;|&gt;|&gt;|電撃と蹂躙で敵を薙ぎ倒す大型精霊Air Elementalを1体召喚します|
</v>
      </c>
      <c r="P60" s="3" t="s">
        <v>765</v>
      </c>
      <c r="Q60" s="1">
        <v>1</v>
      </c>
      <c r="R60" s="1">
        <v>125</v>
      </c>
      <c r="S60" s="1">
        <v>0</v>
      </c>
      <c r="T60" s="1">
        <v>1</v>
      </c>
      <c r="U60" s="1">
        <v>0</v>
      </c>
      <c r="V60" s="1">
        <v>100</v>
      </c>
      <c r="Y60" s="21" t="str">
        <f t="shared" si="2"/>
        <v xml:space="preserve">#includex(Spell/Conjuration/DataView,titlestr=off,section=(filter=Summon Air Elemental),firsthead=off)
**ゲーム内説明文
#includex(Spell/Conjuration/Descriptions,titlestr=off,section=(filter=Summon Air Elemental),firsthead=off)
**解説
</v>
      </c>
      <c r="Z60" t="str">
        <f t="shared" si="3"/>
        <v xml:space="preserve">**Summon Air Elemental
|&gt;|&gt;|&gt;|&gt;|BGCOLOR(black):COLOR(white):CENTER:''Summon Air Elemental''|
|&gt;|BGCOLOR(lightgray):''研究領域''|&gt;|BGCOLOR(lightgray):''使用条件''|BGCOLOR(lightgray):''分類''|
|&gt;|Conjuration Lv5|&gt;|戦闘/陸上専用|一時的召喚|
|BGCOLOR(lightgray):''主系統''|BGCOLOR(lightgray):''副系統''|&gt;|BGCOLOR(lightgray):''威力/効果''|BGCOLOR(lightgray):''効果発生数''|
|&amp;ref(Spell/P_Air.jpg,nolink,25x25,Air);3||&gt;|Air Elemental|1|
|BGCOLOR(lightgray):''射程距離''|BGCOLOR(lightgray):''効果範囲''|BGCOLOR(lightgray):''精度修正''|BGCOLOR(lightgray):''詠唱時間''|BGCOLOR(lightgray):''疲労/宝石''|
|1|0|0|125%|100 / &amp;ref(Spell/V_Air.jpg,nolink,25x25,Air Gem);1|
|BGCOLOR(lightgray):''特性''|&gt;|&gt;|&gt;||
</v>
      </c>
      <c r="AA60" t="str">
        <f>CONCATENATE("**",G60,CHAR(10),VLOOKUP(F60,SpellDesc!$B:$D,2,0),CHAR(10),CHAR(10),VLOOKUP(F60,SpellDesc!$B:$D,3,0),CHAR(10))</f>
        <v xml:space="preserve">**Summon Air Elemental
The caster summons an Air Elemental to aid him in battle. Air Elementals can fly and can send enemies flying through the air. They are very difficult to harm. Elementals shrink when they are hit by powerful strikes.
術者は戦いを手助けさせるため、Air Elementalを召喚します。Air Elementalは飛行でき、また敵を吹き飛ばすことができます。彼らを傷付けるのは非常に困難です。Elementalは、強力な一撃を受けると退縮します。
</v>
      </c>
    </row>
    <row r="61" spans="1:27" x14ac:dyDescent="0.15">
      <c r="A61" t="str">
        <f t="shared" si="0"/>
        <v/>
      </c>
      <c r="C61" s="1" t="s">
        <v>17</v>
      </c>
      <c r="D61" s="1">
        <v>5</v>
      </c>
      <c r="F61" s="1" t="s">
        <v>65</v>
      </c>
      <c r="G61" s="1" t="s">
        <v>65</v>
      </c>
      <c r="H61" s="3" t="s">
        <v>662</v>
      </c>
      <c r="J61" s="1">
        <v>20</v>
      </c>
      <c r="K61" s="1" t="s">
        <v>644</v>
      </c>
      <c r="L61" s="1" t="s">
        <v>2023</v>
      </c>
      <c r="M61" s="1" t="s">
        <v>855</v>
      </c>
      <c r="N61" s="2" t="s">
        <v>922</v>
      </c>
      <c r="O61" s="6" t="str">
        <f t="shared" si="1"/>
        <v xml:space="preserve">|[[Summon Spring Hawks&gt;./Summon Spring Hawks]]|&amp;ref(Spell/P_Air.jpg,nolink,25x25,Air);3||&amp;ref(Spell/V_Air.jpg,nolink,25x25,Air Gem);20|儀式/陸上専用|兵士召喚|
|~|&gt;|&gt;|&gt;|&gt;|春に力を増す季節の精霊Spring Hawkを5+体召喚します|
</v>
      </c>
      <c r="P61" s="3" t="s">
        <v>766</v>
      </c>
      <c r="T61" s="1" t="s">
        <v>19907</v>
      </c>
      <c r="Y61" s="21" t="str">
        <f t="shared" si="2"/>
        <v xml:space="preserve">#includex(Spell/Conjuration/DataView,titlestr=off,section=(filter=Summon Spring Hawks),firsthead=off)
**ゲーム内説明文
#includex(Spell/Conjuration/Descriptions,titlestr=off,section=(filter=Summon Spring Hawks),firsthead=off)
**解説
</v>
      </c>
      <c r="Z61" t="str">
        <f t="shared" si="3"/>
        <v xml:space="preserve">**Summon Spring Hawks
|&gt;|&gt;|&gt;|&gt;|BGCOLOR(black):COLOR(white):CENTER:''Summon Spring Hawks''|
|&gt;|BGCOLOR(lightgray):''研究領域''|&gt;|BGCOLOR(lightgray):''使用条件''|BGCOLOR(lightgray):''分類''|
|&gt;|Conjuration Lv5|&gt;|儀式/陸上専用|兵士召喚|
|BGCOLOR(lightgray):''主系統''|BGCOLOR(lightgray):''副系統''|&gt;|BGCOLOR(lightgray):''威力/効果''|BGCOLOR(lightgray):''効果発生数''|
|&amp;ref(Spell/P_Air.jpg,nolink,25x25,Air);3||&gt;|Spring Hawk|5+0.5/Lv|
|BGCOLOR(lightgray):''射程距離''|BGCOLOR(lightgray):''効果範囲''|BGCOLOR(lightgray):''精度修正''|BGCOLOR(lightgray):''詠唱時間''|BGCOLOR(lightgray):''疲労/宝石''|
|||||&amp;ref(Spell/V_Air.jpg,nolink,25x25,Air Gem);20|
|BGCOLOR(lightgray):''特性''|&gt;|&gt;|&gt;||
</v>
      </c>
      <c r="AA61" t="str">
        <f>CONCATENATE("**",G61,CHAR(10),VLOOKUP(F61,SpellDesc!$B:$D,2,0),CHAR(10),CHAR(10),VLOOKUP(F61,SpellDesc!$B:$D,3,0),CHAR(10))</f>
        <v xml:space="preserve">**Summon Spring Hawks
The caster summons and binds five Spring Hawks. The Spring Hawk is one of the four seasonal spirits. It is a large, ethereal hawk able to discharge lightning bolts. It is a magical, mindless being that must be commanded by a mage.
術者は5体のSpring Hawkを召喚し、束縛します。Spring Hawkは四季の精霊の一種です。彼らは大型で霊体の鷹で、電撃を放射することができます。彼らは魔法的な、意志を持たない存在で、魔術師によって指揮されなくてはなりません。
</v>
      </c>
    </row>
    <row r="62" spans="1:27" x14ac:dyDescent="0.15">
      <c r="A62" t="str">
        <f t="shared" si="0"/>
        <v/>
      </c>
      <c r="C62" s="1" t="s">
        <v>17</v>
      </c>
      <c r="D62" s="1">
        <v>5</v>
      </c>
      <c r="F62" s="1" t="s">
        <v>66</v>
      </c>
      <c r="G62" s="1" t="s">
        <v>66</v>
      </c>
      <c r="H62" s="3" t="s">
        <v>662</v>
      </c>
      <c r="J62" s="1">
        <v>30</v>
      </c>
      <c r="K62" s="1" t="s">
        <v>644</v>
      </c>
      <c r="L62" s="1" t="s">
        <v>2023</v>
      </c>
      <c r="M62" s="1" t="s">
        <v>923</v>
      </c>
      <c r="N62" s="2" t="s">
        <v>924</v>
      </c>
      <c r="O62" s="6" t="str">
        <f t="shared" si="1"/>
        <v xml:space="preserve">|[[Contact Draconians&gt;./Contact Draconians]]|&amp;ref(Spell/P_Air.jpg,nolink,25x25,Air);3||&amp;ref(Spell/V_Air.jpg,nolink,25x25,Air Gem);30|儀式/陸上専用|軍団召喚|
|~|&gt;|&gt;|&gt;|&gt;|飛行する竜人Draconianを15体とその指揮官Dragonian Chiefを召喚します|
</v>
      </c>
      <c r="P62" s="3" t="s">
        <v>767</v>
      </c>
      <c r="T62" s="1">
        <v>1</v>
      </c>
      <c r="W62" s="1" t="s">
        <v>738</v>
      </c>
      <c r="X62" s="1" t="s">
        <v>768</v>
      </c>
      <c r="Y62" s="21" t="str">
        <f t="shared" si="2"/>
        <v xml:space="preserve">#includex(Spell/Conjuration/DataView,titlestr=off,section=(filter=Contact Draconians),firsthead=off)
**ゲーム内説明文
#includex(Spell/Conjuration/Descriptions,titlestr=off,section=(filter=Contact Draconians),firsthead=off)
**解説
</v>
      </c>
      <c r="Z62" t="str">
        <f t="shared" si="3"/>
        <v xml:space="preserve">**Contact Draconians
|&gt;|&gt;|&gt;|&gt;|BGCOLOR(black):COLOR(white):CENTER:''Contact Draconians''|
|&gt;|BGCOLOR(lightgray):''研究領域''|&gt;|BGCOLOR(lightgray):''使用条件''|BGCOLOR(lightgray):''分類''|
|&gt;|Conjuration Lv5|&gt;|儀式/陸上専用|軍団召喚|
|BGCOLOR(lightgray):''主系統''|BGCOLOR(lightgray):''副系統''|&gt;|BGCOLOR(lightgray):''威力/効果''|BGCOLOR(lightgray):''効果発生数''|
|&amp;ref(Spell/P_Air.jpg,nolink,25x25,Air);3||&gt;|Draconian Chief|1|
|BGCOLOR(lightgray):''射程距離''|BGCOLOR(lightgray):''効果範囲''|BGCOLOR(lightgray):''精度修正''|BGCOLOR(lightgray):''詠唱時間''|BGCOLOR(lightgray):''疲労/宝石''|
|||||&amp;ref(Spell/V_Air.jpg,nolink,25x25,Air Gem);30|
|BGCOLOR(lightgray):''特性''|&gt;|&gt;|&gt;|指揮官として召喚|
</v>
      </c>
      <c r="AA62" t="str">
        <f>CONCATENATE("**",G62,CHAR(10),VLOOKUP(F62,SpellDesc!$B:$D,2,0),CHAR(10),CHAR(10),VLOOKUP(F62,SpellDesc!$B:$D,3,0),CHAR(10))</f>
        <v xml:space="preserve">**Contact Draconians
The caster summons a tribe of sixteen Draconians and binds them to his service. The Draconians are large beings that resemble both human and dragon.
術者は16体のDraconianの部族を召喚し、彼に仕えるよう束縛します。Draconianは、人間とDragonの両方に似ている、大型の生物です。
</v>
      </c>
    </row>
    <row r="63" spans="1:27" x14ac:dyDescent="0.15">
      <c r="A63" t="str">
        <f t="shared" si="0"/>
        <v/>
      </c>
      <c r="C63" s="1" t="s">
        <v>17</v>
      </c>
      <c r="D63" s="1">
        <v>5</v>
      </c>
      <c r="F63" s="1" t="s">
        <v>67</v>
      </c>
      <c r="G63" s="1" t="s">
        <v>67</v>
      </c>
      <c r="H63" s="3" t="s">
        <v>663</v>
      </c>
      <c r="J63" s="1">
        <v>3</v>
      </c>
      <c r="K63" s="1" t="s">
        <v>644</v>
      </c>
      <c r="L63" s="1" t="s">
        <v>2023</v>
      </c>
      <c r="M63" s="1" t="s">
        <v>925</v>
      </c>
      <c r="N63" s="2" t="s">
        <v>926</v>
      </c>
      <c r="O63" s="6" t="str">
        <f t="shared" si="1"/>
        <v xml:space="preserve">|[[Raven Feast&gt;./Raven Feast]]|&amp;ref(Spell/P_Air.jpg,nolink,25x25,Air);4||&amp;ref(Spell/V_Air.jpg,nolink,25x25,Air Gem);3|儀式/陸上専用|特殊|
|~|&gt;|&gt;|&gt;|&gt;|指定した州の埋葬されていない死体を消費し死の宝石を生産します|
</v>
      </c>
      <c r="Q63" s="1">
        <v>5</v>
      </c>
      <c r="W63" s="1" t="s">
        <v>746</v>
      </c>
      <c r="Y63" s="21" t="str">
        <f t="shared" si="2"/>
        <v xml:space="preserve">#includex(Spell/Conjuration/DataView,titlestr=off,section=(filter=Raven Feast),firsthead=off)
**ゲーム内説明文
#includex(Spell/Conjuration/Descriptions,titlestr=off,section=(filter=Raven Feast),firsthead=off)
**解説
</v>
      </c>
      <c r="Z63" t="str">
        <f t="shared" si="3"/>
        <v xml:space="preserve">**Raven Feast
|&gt;|&gt;|&gt;|&gt;|BGCOLOR(black):COLOR(white):CENTER:''Raven Feast''|
|&gt;|BGCOLOR(lightgray):''研究領域''|&gt;|BGCOLOR(lightgray):''使用条件''|BGCOLOR(lightgray):''分類''|
|&gt;|Conjuration Lv5|&gt;|儀式/陸上専用|特殊|
|BGCOLOR(lightgray):''主系統''|BGCOLOR(lightgray):''副系統''|&gt;|BGCOLOR(lightgray):''威力/効果''|BGCOLOR(lightgray):''効果発生数''|
|&amp;ref(Spell/P_Air.jpg,nolink,25x25,Air);4||&gt;|||
|BGCOLOR(lightgray):''射程距離''|BGCOLOR(lightgray):''効果範囲''|BGCOLOR(lightgray):''精度修正''|BGCOLOR(lightgray):''詠唱時間''|BGCOLOR(lightgray):''疲労/宝石''|
|5||||&amp;ref(Spell/V_Air.jpg,nolink,25x25,Air Gem);3|
|BGCOLOR(lightgray):''特性''|&gt;|&gt;|&gt;|遠隔儀式&amp;br;海域の指定不可|
</v>
      </c>
      <c r="AA63" t="str">
        <f>CONCATENATE("**",G63,CHAR(10),VLOOKUP(F63,SpellDesc!$B:$D,2,0),CHAR(10),CHAR(10),VLOOKUP(F63,SpellDesc!$B:$D,3,0),CHAR(10))</f>
        <v xml:space="preserve">**Raven Feast
The caster summons an unkindness of ravens and sends them into a distant province to feast upon the newly dead. The ravens consume the rotting corpses and return to be slaughtered for the raw death essence they then contain. Provinces struck by plagues or containing recent battlefields can give the caster large amounts of Death gems. All unburied dead in a province are consumed. Enemy provinces can be targeted.
術者は大烏の群れを召喚し、最近死んだものたちを喰らわせるため、彼らを遠方の州へと送り出します。大烏たちは腐り行く屍を平らげて帰還し、彼らが蓄えてきた生の死の精髄のために屠殺されます。疫病に襲われた州や、最近戦場になった州は、術者に大量の死の宝石を与えることができます。その州の埋葬されていない死体は全て消費されます。敵の州も標的にすることができます。
</v>
      </c>
    </row>
    <row r="64" spans="1:27" x14ac:dyDescent="0.15">
      <c r="A64" t="str">
        <f t="shared" si="0"/>
        <v/>
      </c>
      <c r="C64" s="1" t="s">
        <v>17</v>
      </c>
      <c r="D64" s="1">
        <v>5</v>
      </c>
      <c r="F64" s="1" t="s">
        <v>665</v>
      </c>
      <c r="G64" s="1" t="s">
        <v>665</v>
      </c>
      <c r="H64" s="3" t="s">
        <v>664</v>
      </c>
      <c r="J64" s="1">
        <v>10</v>
      </c>
      <c r="K64" s="1" t="s">
        <v>644</v>
      </c>
      <c r="L64" s="1" t="s">
        <v>2023</v>
      </c>
      <c r="M64" s="1" t="s">
        <v>927</v>
      </c>
      <c r="N64" s="2" t="s">
        <v>946</v>
      </c>
      <c r="O64" s="6" t="str">
        <f t="shared" si="1"/>
        <v xml:space="preserve">|[[Wind Ride&gt;./Wind Ride]]|&amp;ref(Spell/P_Air.jpg,nolink,25x25,Air);5||&amp;ref(Spell/V_Air.jpg,nolink,25x25,Air Gem);10|儀式/陸上専用|誘拐|
|~|&gt;|&gt;|&gt;|&gt;|指定した州の指揮官1体を竜巻が誘拐しようと試みます|
</v>
      </c>
      <c r="Q64" s="1">
        <v>3</v>
      </c>
      <c r="W64" s="1" t="s">
        <v>746</v>
      </c>
      <c r="Y64" s="21" t="str">
        <f t="shared" si="2"/>
        <v xml:space="preserve">#includex(Spell/Conjuration/DataView,titlestr=off,section=(filter=Wind Ride),firsthead=off)
**ゲーム内説明文
#includex(Spell/Conjuration/Descriptions,titlestr=off,section=(filter=Wind Ride),firsthead=off)
**解説
</v>
      </c>
      <c r="Z64" t="str">
        <f t="shared" si="3"/>
        <v xml:space="preserve">**Wind Ride
|&gt;|&gt;|&gt;|&gt;|BGCOLOR(black):COLOR(white):CENTER:''Wind Ride''|
|&gt;|BGCOLOR(lightgray):''研究領域''|&gt;|BGCOLOR(lightgray):''使用条件''|BGCOLOR(lightgray):''分類''|
|&gt;|Conjuration Lv5|&gt;|儀式/陸上専用|誘拐|
|BGCOLOR(lightgray):''主系統''|BGCOLOR(lightgray):''副系統''|&gt;|BGCOLOR(lightgray):''威力/効果''|BGCOLOR(lightgray):''効果発生数''|
|&amp;ref(Spell/P_Air.jpg,nolink,25x25,Air);5||&gt;|||
|BGCOLOR(lightgray):''射程距離''|BGCOLOR(lightgray):''効果範囲''|BGCOLOR(lightgray):''精度修正''|BGCOLOR(lightgray):''詠唱時間''|BGCOLOR(lightgray):''疲労/宝石''|
|3||||&amp;ref(Spell/V_Air.jpg,nolink,25x25,Air Gem);10|
|BGCOLOR(lightgray):''特性''|&gt;|&gt;|&gt;|遠隔儀式&amp;br;海域の指定不可|
</v>
      </c>
      <c r="AA64" t="str">
        <f>CONCATENATE("**",G64,CHAR(10),VLOOKUP(F64,SpellDesc!$B:$D,2,0),CHAR(10),CHAR(10),VLOOKUP(F64,SpellDesc!$B:$D,3,0),CHAR(10))</f>
        <v xml:space="preserve">**Wind Ride
The Air mage summons a whirlwind in a province of his choice. The whirlwind will try to find a commander in the province and transport him to where the Air mage is located. This spell is an effective way to rescue cornered commanders, but it can also be a very effective way to get enemy commanders out of the way. Large beings are difficult or impossible to lift, as are powerful Earth mages.
風の魔術師は、彼の選択した州に旋風を召喚します。この旋風は、その州で指揮官を見つけ、彼を風の魔術師の居る場所へと輸送します。この呪文は、追い詰められた指揮官を救出するための効果的な手段ですが、これはまた敵の指揮官を殺害するための、非常に効果的な手段でもあります。大型の存在は持ち上げるのが難しいか不可能で、それはまた強力な地の魔術師にも言えます。
</v>
      </c>
    </row>
    <row r="65" spans="1:27" x14ac:dyDescent="0.15">
      <c r="A65" t="str">
        <f t="shared" si="0"/>
        <v/>
      </c>
      <c r="C65" s="1" t="s">
        <v>17</v>
      </c>
      <c r="D65" s="1">
        <v>5</v>
      </c>
      <c r="F65" s="1" t="s">
        <v>68</v>
      </c>
      <c r="G65" s="1" t="s">
        <v>68</v>
      </c>
      <c r="H65" s="3" t="s">
        <v>650</v>
      </c>
      <c r="J65" s="1">
        <v>8</v>
      </c>
      <c r="K65" s="1" t="s">
        <v>644</v>
      </c>
      <c r="L65" s="1" t="s">
        <v>2075</v>
      </c>
      <c r="M65" s="1" t="s">
        <v>889</v>
      </c>
      <c r="N65" s="2" t="s">
        <v>929</v>
      </c>
      <c r="O65" s="6" t="str">
        <f t="shared" si="1"/>
        <v xml:space="preserve">|[[Voice of Tiamat&gt;./Voice of Tiamat]]|&amp;ref(Spell/P_Water.jpg,nolink,25x25,Water);2||&amp;ref(Spell/V_Water.jpg,nolink,25x25,Water Gem);8|儀式/水中専用|土地探索|
|~|&gt;|&gt;|&gt;|&gt;|指定した海中の州の元素魔法に関連する魔法の地を全て明かします|
</v>
      </c>
      <c r="Q65" s="1">
        <v>4</v>
      </c>
      <c r="W65" s="1" t="s">
        <v>769</v>
      </c>
      <c r="Y65" s="21" t="str">
        <f t="shared" si="2"/>
        <v xml:space="preserve">#includex(Spell/Conjuration/DataView,titlestr=off,section=(filter=Voice of Tiamat),firsthead=off)
**ゲーム内説明文
#includex(Spell/Conjuration/Descriptions,titlestr=off,section=(filter=Voice of Tiamat),firsthead=off)
**解説
</v>
      </c>
      <c r="Z65" t="str">
        <f t="shared" si="3"/>
        <v xml:space="preserve">**Voice of Tiamat
|&gt;|&gt;|&gt;|&gt;|BGCOLOR(black):COLOR(white):CENTER:''Voice of Tiamat''|
|&gt;|BGCOLOR(lightgray):''研究領域''|&gt;|BGCOLOR(lightgray):''使用条件''|BGCOLOR(lightgray):''分類''|
|&gt;|Conjuration Lv5|&gt;|儀式/水中専用|土地探索|
|BGCOLOR(lightgray):''主系統''|BGCOLOR(lightgray):''副系統''|&gt;|BGCOLOR(lightgray):''威力/効果''|BGCOLOR(lightgray):''効果発生数''|
|&amp;ref(Spell/P_Water.jpg,nolink,25x25,Water);2||&gt;|||
|BGCOLOR(lightgray):''射程距離''|BGCOLOR(lightgray):''効果範囲''|BGCOLOR(lightgray):''精度修正''|BGCOLOR(lightgray):''詠唱時間''|BGCOLOR(lightgray):''疲労/宝石''|
|4||||&amp;ref(Spell/V_Water.jpg,nolink,25x25,Water Gem);8|
|BGCOLOR(lightgray):''特性''|&gt;|&gt;|&gt;|遠隔儀式&amp;br;陸上の指定不可&amp;br;敵国領内の指定不可|
</v>
      </c>
      <c r="AA65" t="str">
        <f>CONCATENATE("**",G65,CHAR(10),VLOOKUP(F65,SpellDesc!$B:$D,2,0),CHAR(10),CHAR(10),VLOOKUP(F65,SpellDesc!$B:$D,3,0),CHAR(10))</f>
        <v xml:space="preserve">**Voice of Tiamat
The caster conjures up the dreams of Tiamat, the Raging Sea. She has knowledge of all that lies underneath the sea. The voice of her dreams, when rightly interpreted, reveals all sites of Elemental power in a sea. The dreams will find their way to everyone living in that province and the magical sites will no longer be secret. This spell can only be cast under water.
術者は荒れ狂う海、Tiamatの夢を呼び起こします。彼女は海の下に存在する全てのものに関する知識を持ちます。適切に解釈されれば、彼女の夢の声は、海に存在する元素の力を持つ地を明かします。この夢は、対象とした州に住むもの全てに届き、魔法の地は最早隠されません。この呪文は海中でのみ詠唱できます。
</v>
      </c>
    </row>
    <row r="66" spans="1:27" x14ac:dyDescent="0.15">
      <c r="A66" t="str">
        <f t="shared" si="0"/>
        <v/>
      </c>
      <c r="C66" s="1" t="s">
        <v>17</v>
      </c>
      <c r="D66" s="1">
        <v>5</v>
      </c>
      <c r="F66" s="1" t="s">
        <v>69</v>
      </c>
      <c r="G66" s="1" t="s">
        <v>69</v>
      </c>
      <c r="H66" s="3" t="s">
        <v>652</v>
      </c>
      <c r="J66" s="1">
        <v>1</v>
      </c>
      <c r="K66" s="1" t="s">
        <v>645</v>
      </c>
      <c r="L66" s="1" t="s">
        <v>2018</v>
      </c>
      <c r="M66" s="1" t="s">
        <v>875</v>
      </c>
      <c r="N66" s="2" t="s">
        <v>974</v>
      </c>
      <c r="O66" s="6" t="str">
        <f t="shared" si="1"/>
        <v xml:space="preserve">|[[Summon Water Elemental&gt;./Summon Water Elemental]]|&amp;ref(Spell/P_Water.jpg,nolink,25x25,Water);3||&amp;ref(Spell/V_Water.jpg,nolink,25x25,Water Gem);1|戦闘/水陸両用|一時的召喚|
|~|&gt;|&gt;|&gt;|&gt;|気候に応じ大型精霊Water ElementalかIce Elementalを1体召喚します|
</v>
      </c>
      <c r="P66" s="3" t="s">
        <v>771</v>
      </c>
      <c r="Q66" s="1">
        <v>1</v>
      </c>
      <c r="R66" s="1">
        <v>125</v>
      </c>
      <c r="S66" s="1">
        <v>0</v>
      </c>
      <c r="T66" s="1">
        <v>1</v>
      </c>
      <c r="U66" s="1">
        <v>0</v>
      </c>
      <c r="V66" s="1">
        <v>100</v>
      </c>
      <c r="W66" s="1" t="s">
        <v>763</v>
      </c>
      <c r="Y66" s="21" t="str">
        <f t="shared" si="2"/>
        <v xml:space="preserve">#includex(Spell/Conjuration/DataView,titlestr=off,section=(filter=Summon Water Elemental),firsthead=off)
**ゲーム内説明文
#includex(Spell/Conjuration/Descriptions,titlestr=off,section=(filter=Summon Water Elemental),firsthead=off)
**解説
</v>
      </c>
      <c r="Z66" t="str">
        <f t="shared" si="3"/>
        <v xml:space="preserve">**Summon Water Elemental
|&gt;|&gt;|&gt;|&gt;|BGCOLOR(black):COLOR(white):CENTER:''Summon Water Elemental''|
|&gt;|BGCOLOR(lightgray):''研究領域''|&gt;|BGCOLOR(lightgray):''使用条件''|BGCOLOR(lightgray):''分類''|
|&gt;|Conjuration Lv5|&gt;|戦闘/水陸両用|一時的召喚|
|BGCOLOR(lightgray):''主系統''|BGCOLOR(lightgray):''副系統''|&gt;|BGCOLOR(lightgray):''威力/効果''|BGCOLOR(lightgray):''効果発生数''|
|&amp;ref(Spell/P_Water.jpg,nolink,25x25,Water);3||&gt;|Water Elemental|1|
|BGCOLOR(lightgray):''射程距離''|BGCOLOR(lightgray):''効果範囲''|BGCOLOR(lightgray):''精度修正''|BGCOLOR(lightgray):''詠唱時間''|BGCOLOR(lightgray):''疲労/宝石''|
|1|0|0|125%|100 / &amp;ref(Spell/V_Water.jpg,nolink,25x25,Water Gem);1|
|BGCOLOR(lightgray):''特性''|&gt;|&gt;|&gt;|Cold天秤ではIce Elemental召喚|
</v>
      </c>
      <c r="AA66" t="str">
        <f>CONCATENATE("**",G66,CHAR(10),VLOOKUP(F66,SpellDesc!$B:$D,2,0),CHAR(10),CHAR(10),VLOOKUP(F66,SpellDesc!$B:$D,3,0),CHAR(10))</f>
        <v xml:space="preserve">**Summon Water Elemental
The caster summons a Water Elemental to aid him in battle. Water Elementals are quick and crush enemies regardless of armor. Elementals shrink when they are hit by powerful strikes. Water Elementals summoned in cold climates will be composed of ice. Ice Elementals are stronger but slower than Water Elementals.
術者は戦いを手助けさせるため、Water Elementalを召喚します。Water Elementalは素早く、その防具に関係なく敵を粉砕することができます。Elementalは、強力な一撃を受けると退縮します。寒冷な気候で召喚されたWater Elementalは、氷から成ります。Ice Elementalは、Water Elementalよりも強力ですが、より鈍重です。
</v>
      </c>
    </row>
    <row r="67" spans="1:27" x14ac:dyDescent="0.15">
      <c r="A67" t="str">
        <f t="shared" ref="A67:A130" si="4">IF(C67&amp;D67&amp;E67&lt;&gt;C66&amp;D66&amp;E66,C67&amp;D67&amp;E67&amp;"S",IF(C67&amp;D67&amp;E67&lt;&gt;C68&amp;D68&amp;E68,C67&amp;D67&amp;E67&amp;"E",""))</f>
        <v/>
      </c>
      <c r="C67" s="1" t="s">
        <v>17</v>
      </c>
      <c r="D67" s="1">
        <v>5</v>
      </c>
      <c r="F67" s="1" t="s">
        <v>70</v>
      </c>
      <c r="G67" s="1" t="s">
        <v>70</v>
      </c>
      <c r="H67" s="3" t="s">
        <v>652</v>
      </c>
      <c r="J67" s="1">
        <v>15</v>
      </c>
      <c r="K67" s="1" t="s">
        <v>644</v>
      </c>
      <c r="L67" s="1" t="s">
        <v>2018</v>
      </c>
      <c r="M67" s="1" t="s">
        <v>855</v>
      </c>
      <c r="N67" s="2" t="s">
        <v>931</v>
      </c>
      <c r="O67" s="6" t="str">
        <f t="shared" ref="O67:O130" si="5">CONCATENATE("|[[",F67,"&gt;./",G67,"]]|",SUBSTITUTE(SUBSTITUTE(SUBSTITUTE(SUBSTITUTE(SUBSTITUTE(SUBSTITUTE(SUBSTITUTE(SUBSTITUTE(SUBSTITUTE(H67&amp;"|"&amp;I67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67&lt;&gt;"",SUBSTITUTE(SUBSTITUTE(SUBSTITUTE(SUBSTITUTE(SUBSTITUTE(SUBSTITUTE(SUBSTITUTE(SUBSTITUTE(LEFT(H67,1)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Slave);")&amp;J67,""),"|",K67,"/",L67,"|",M67,"|",CHAR(10),"|~|&gt;|&gt;|&gt;|&gt;|",N67,"|"&amp;CHAR(10))</f>
        <v xml:space="preserve">|[[Contact Sea Trolls&gt;./Contact Sea Trolls]]|&amp;ref(Spell/P_Water.jpg,nolink,25x25,Water);3||&amp;ref(Spell/V_Water.jpg,nolink,25x25,Water Gem);15|儀式/水陸両用|兵士召喚|
|~|&gt;|&gt;|&gt;|&gt;|水中で非常に素早く再生する亜人Sea Trollを5+体召喚します|
</v>
      </c>
      <c r="P67" s="3" t="s">
        <v>772</v>
      </c>
      <c r="T67" s="1" t="s">
        <v>19907</v>
      </c>
      <c r="Y67" s="21" t="str">
        <f t="shared" ref="Y67:Y130" si="6">CONCATENATE("#includex(Spell/",C67,"/DataView,titlestr=off,section=(filter=",G67,"),firsthead=off)",CHAR(10),"**ゲーム内説明文",CHAR(10),"#includex(Spell/",C67,"/Descriptions,titlestr=off,section=(filter=",G67,"),firsthead=off)",CHAR(10),"**解説",CHAR(10),CHAR(10))</f>
        <v xml:space="preserve">#includex(Spell/Conjuration/DataView,titlestr=off,section=(filter=Contact Sea Trolls),firsthead=off)
**ゲーム内説明文
#includex(Spell/Conjuration/Descriptions,titlestr=off,section=(filter=Contact Sea Trolls),firsthead=off)
**解説
</v>
      </c>
      <c r="Z67" t="str">
        <f t="shared" ref="Z67:Z130" si="7">CONCATENATE("**",G67,CHAR(10),"|&gt;|&gt;|&gt;|&gt;|BGCOLOR(black):COLOR(white):CENTER:''",F67,"''|",CHAR(10),"|&gt;|BGCOLOR(lightgray):''研究領域''|&gt;|BGCOLOR(lightgray):''使用条件''|BGCOLOR(lightgray):''分類''|",CHAR(10),"|&gt;|",C67," Lv",D67,"|&gt;|",K67,"/",L67,"|",M67,"|",CHAR(10),"|BGCOLOR(lightgray):''主系統''|BGCOLOR(lightgray):''副系統''|&gt;|BGCOLOR(lightgray):''威力/効果''|BGCOLOR(lightgray):''効果発生数''|",CHAR(10),"|",SUBSTITUTE(SUBSTITUTE(SUBSTITUTE(SUBSTITUTE(SUBSTITUTE(SUBSTITUTE(SUBSTITUTE(SUBSTITUTE(SUBSTITUTE(H67&amp;"|"&amp;I67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P67,IFERROR(IF(COUNTIF(P67,"*+*"),"/Lv|","|"),"|"),T67,IF(ISTEXT(T67),"/Lv|","|"),CHAR(10),"|BGCOLOR(lightgray):''射程距離''|BGCOLOR(lightgray):''効果範囲''|BGCOLOR(lightgray):''精度修正''|BGCOLOR(lightgray):''詠唱時間''|BGCOLOR(lightgray):''疲労/宝石''|",CHAR(10),"|",Q67,"|",S67,"|",U67,"|",R67,IF(R67&lt;&gt;"","%|","|"),V67,IF(J67&lt;&gt;"",IF(V67&lt;&gt;""," / ","")&amp;SUBSTITUTE(SUBSTITUTE(SUBSTITUTE(SUBSTITUTE(SUBSTITUTE(SUBSTITUTE(SUBSTITUTE(SUBSTITUTE(LEFT(H67,1),"火","&amp;ref(Spell/V_Fire.jpg,nolink,25x25,Fire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Slave);")&amp;J67,""),"|",CHAR(10),"|BGCOLOR(lightgray):''特性''|&gt;|&gt;|&gt;|",SUBSTITUTE(W67,"\n","&amp;br;"),"|",CHAR(10))</f>
        <v xml:space="preserve">**Contact Sea Trolls
|&gt;|&gt;|&gt;|&gt;|BGCOLOR(black):COLOR(white):CENTER:''Contact Sea Trolls''|
|&gt;|BGCOLOR(lightgray):''研究領域''|&gt;|BGCOLOR(lightgray):''使用条件''|BGCOLOR(lightgray):''分類''|
|&gt;|Conjuration Lv5|&gt;|儀式/水陸両用|兵士召喚|
|BGCOLOR(lightgray):''主系統''|BGCOLOR(lightgray):''副系統''|&gt;|BGCOLOR(lightgray):''威力/効果''|BGCOLOR(lightgray):''効果発生数''|
|&amp;ref(Spell/P_Water.jpg,nolink,25x25,Water);3||&gt;|Sea Troll|5+0.5/Lv|
|BGCOLOR(lightgray):''射程距離''|BGCOLOR(lightgray):''効果範囲''|BGCOLOR(lightgray):''精度修正''|BGCOLOR(lightgray):''詠唱時間''|BGCOLOR(lightgray):''疲労/宝石''|
|||||&amp;ref(Spell/V_Water.jpg,nolink,25x25,Water Gem);15|
|BGCOLOR(lightgray):''特性''|&gt;|&gt;|&gt;||
</v>
      </c>
      <c r="AA67" t="str">
        <f>CONCATENATE("**",G67,CHAR(10),VLOOKUP(F67,SpellDesc!$B:$D,2,0),CHAR(10),CHAR(10),VLOOKUP(F67,SpellDesc!$B:$D,3,0),CHAR(10))</f>
        <v xml:space="preserve">**Contact Sea Trolls
The caster contacts a few Sea Trolls and persuades them to serve in exchange for the chance to eat a child or two. Sea Trolls are robust humanoid creatures of huge size. They are larger than ordinary Trolls, but their skin is softer. Sea Trolls are known to regenerate wounds and can enter the sea.
術者は少数のSea Trollに接触し、子供を一人二人食べる機会と引き換えに、仕えるよう説得します。Sea Trollは巨大で逞しい人型生物です。彼らは一般的なTrollよりも大型ですが、彼らの皮膚はより柔らかいです。Sea Trollは傷を再生することで知られ、また海に入ることができます。
</v>
      </c>
    </row>
    <row r="68" spans="1:27" x14ac:dyDescent="0.15">
      <c r="A68" t="str">
        <f t="shared" si="4"/>
        <v/>
      </c>
      <c r="C68" s="1" t="s">
        <v>17</v>
      </c>
      <c r="D68" s="1">
        <v>5</v>
      </c>
      <c r="F68" s="1" t="s">
        <v>71</v>
      </c>
      <c r="G68" s="1" t="s">
        <v>71</v>
      </c>
      <c r="H68" s="3" t="s">
        <v>652</v>
      </c>
      <c r="J68" s="1">
        <v>8</v>
      </c>
      <c r="K68" s="1" t="s">
        <v>644</v>
      </c>
      <c r="L68" s="1" t="s">
        <v>2023</v>
      </c>
      <c r="M68" s="1" t="s">
        <v>855</v>
      </c>
      <c r="N68" s="2" t="s">
        <v>932</v>
      </c>
      <c r="O68" s="6" t="str">
        <f t="shared" si="5"/>
        <v xml:space="preserve">|[[Summon Winter Wolves&gt;./Summon Winter Wolves]]|&amp;ref(Spell/P_Water.jpg,nolink,25x25,Water);3||&amp;ref(Spell/V_Water.jpg,nolink,25x25,Water Gem);8|儀式/陸上専用|兵士召喚|
|~|&gt;|&gt;|&gt;|&gt;|冬に力を増す季節の精霊Winter Wolfを5+体召喚します|
</v>
      </c>
      <c r="P68" s="3" t="s">
        <v>773</v>
      </c>
      <c r="T68" s="1" t="s">
        <v>19907</v>
      </c>
      <c r="Y68" s="21" t="str">
        <f t="shared" si="6"/>
        <v xml:space="preserve">#includex(Spell/Conjuration/DataView,titlestr=off,section=(filter=Summon Winter Wolves),firsthead=off)
**ゲーム内説明文
#includex(Spell/Conjuration/Descriptions,titlestr=off,section=(filter=Summon Winter Wolves),firsthead=off)
**解説
</v>
      </c>
      <c r="Z68" t="str">
        <f t="shared" si="7"/>
        <v xml:space="preserve">**Summon Winter Wolves
|&gt;|&gt;|&gt;|&gt;|BGCOLOR(black):COLOR(white):CENTER:''Summon Winter Wolves''|
|&gt;|BGCOLOR(lightgray):''研究領域''|&gt;|BGCOLOR(lightgray):''使用条件''|BGCOLOR(lightgray):''分類''|
|&gt;|Conjuration Lv5|&gt;|儀式/陸上専用|兵士召喚|
|BGCOLOR(lightgray):''主系統''|BGCOLOR(lightgray):''副系統''|&gt;|BGCOLOR(lightgray):''威力/効果''|BGCOLOR(lightgray):''効果発生数''|
|&amp;ref(Spell/P_Water.jpg,nolink,25x25,Water);3||&gt;|Winter Wolf|5+0.5/Lv|
|BGCOLOR(lightgray):''射程距離''|BGCOLOR(lightgray):''効果範囲''|BGCOLOR(lightgray):''精度修正''|BGCOLOR(lightgray):''詠唱時間''|BGCOLOR(lightgray):''疲労/宝石''|
|||||&amp;ref(Spell/V_Water.jpg,nolink,25x25,Water Gem);8|
|BGCOLOR(lightgray):''特性''|&gt;|&gt;|&gt;||
</v>
      </c>
      <c r="AA68" t="str">
        <f>CONCATENATE("**",G68,CHAR(10),VLOOKUP(F68,SpellDesc!$B:$D,2,0),CHAR(10),CHAR(10),VLOOKUP(F68,SpellDesc!$B:$D,3,0),CHAR(10))</f>
        <v xml:space="preserve">**Summon Winter Wolves
The caster summons and binds five Winter Wolves. The Winter Wolf is one of the four seasonal spirits. It is a large, ethereal wolf surrounded by an icy wind. It is a magical, mindless being that must be commanded by a mage.
術者は5体のWinter Wolfを召喚し、束縛します。Winter Wolfは四季の精霊の一種です。彼らは大型で霊体の狼で、氷のように冷たい風に包まれています。彼らは魔法的な、意志を持たない存在で、魔術師によって指揮されなくてはなりません。
</v>
      </c>
    </row>
    <row r="69" spans="1:27" x14ac:dyDescent="0.15">
      <c r="A69" t="str">
        <f t="shared" si="4"/>
        <v/>
      </c>
      <c r="C69" s="1" t="s">
        <v>17</v>
      </c>
      <c r="D69" s="1">
        <v>5</v>
      </c>
      <c r="F69" s="1" t="s">
        <v>72</v>
      </c>
      <c r="G69" s="1" t="s">
        <v>72</v>
      </c>
      <c r="H69" s="3" t="s">
        <v>652</v>
      </c>
      <c r="I69" s="1" t="s">
        <v>641</v>
      </c>
      <c r="J69" s="1">
        <v>35</v>
      </c>
      <c r="K69" s="1" t="s">
        <v>644</v>
      </c>
      <c r="L69" s="1" t="s">
        <v>2018</v>
      </c>
      <c r="M69" s="1" t="s">
        <v>856</v>
      </c>
      <c r="N69" s="2" t="s">
        <v>933</v>
      </c>
      <c r="O69" s="6" t="str">
        <f t="shared" si="5"/>
        <v xml:space="preserve">|[[Contact Naiad&gt;./Contact Naiad]]|&amp;ref(Spell/P_Water.jpg,nolink,25x25,Water);3|&amp;ref(Spell/P_Nature.jpg,nolink,25x25,Nature);1|&amp;ref(Spell/V_Water.jpg,nolink,25x25,Water Gem);35|儀式/水陸両用|指揮官召喚|
|~|&gt;|&gt;|&gt;|&gt;|優れた魔力を持つが州を離れられない川の精霊Naiadを召喚します|
</v>
      </c>
      <c r="P69" s="3" t="s">
        <v>774</v>
      </c>
      <c r="T69" s="1">
        <v>1</v>
      </c>
      <c r="W69" s="1" t="s">
        <v>738</v>
      </c>
      <c r="Y69" s="21" t="str">
        <f t="shared" si="6"/>
        <v xml:space="preserve">#includex(Spell/Conjuration/DataView,titlestr=off,section=(filter=Contact Naiad),firsthead=off)
**ゲーム内説明文
#includex(Spell/Conjuration/Descriptions,titlestr=off,section=(filter=Contact Naiad),firsthead=off)
**解説
</v>
      </c>
      <c r="Z69" t="str">
        <f t="shared" si="7"/>
        <v xml:space="preserve">**Contact Naiad
|&gt;|&gt;|&gt;|&gt;|BGCOLOR(black):COLOR(white):CENTER:''Contact Naiad''|
|&gt;|BGCOLOR(lightgray):''研究領域''|&gt;|BGCOLOR(lightgray):''使用条件''|BGCOLOR(lightgray):''分類''|
|&gt;|Conjuration Lv5|&gt;|儀式/水陸両用|指揮官召喚|
|BGCOLOR(lightgray):''主系統''|BGCOLOR(lightgray):''副系統''|&gt;|BGCOLOR(lightgray):''威力/効果''|BGCOLOR(lightgray):''効果発生数''|
|&amp;ref(Spell/P_Water.jpg,nolink,25x25,Water);3|&amp;ref(Spell/P_Nature.jpg,nolink,25x25,Nature);1|&gt;|Naiad|1|
|BGCOLOR(lightgray):''射程距離''|BGCOLOR(lightgray):''効果範囲''|BGCOLOR(lightgray):''精度修正''|BGCOLOR(lightgray):''詠唱時間''|BGCOLOR(lightgray):''疲労/宝石''|
|||||&amp;ref(Spell/V_Water.jpg,nolink,25x25,Water Gem);35|
|BGCOLOR(lightgray):''特性''|&gt;|&gt;|&gt;|指揮官として召喚|
</v>
      </c>
      <c r="AA69" t="str">
        <f>CONCATENATE("**",G69,CHAR(10),VLOOKUP(F69,SpellDesc!$B:$D,2,0),CHAR(10),CHAR(10),VLOOKUP(F69,SpellDesc!$B:$D,3,0),CHAR(10))</f>
        <v xml:space="preserve">**Contact Naiad
The caster goes to a river and makes a deal with a Naiad. Naiads are river spirits that manifest themselves as incredibly beautiful women. Few mortals would dream of harming a Naiad. They are connected with their river and slowly die when they leave their home. Naiads are powerful mages of Water and Nature
術者は川に向かい、Naiadと取引をします。Naiadは、信じがたいほどに美しい女性として現れる、川の精霊です。大半の生物は、Naiadを傷付けようなどとは夢にも思いません。彼女らはその川と結びついており、その住処を離れると、ゆっくりと衰弱死します。Naiadは水と緑の強力な魔術師です。
</v>
      </c>
    </row>
    <row r="70" spans="1:27" x14ac:dyDescent="0.15">
      <c r="A70" t="str">
        <f t="shared" si="4"/>
        <v/>
      </c>
      <c r="C70" s="1" t="s">
        <v>17</v>
      </c>
      <c r="D70" s="1">
        <v>5</v>
      </c>
      <c r="F70" s="1" t="s">
        <v>73</v>
      </c>
      <c r="G70" s="1" t="s">
        <v>73</v>
      </c>
      <c r="H70" s="3" t="s">
        <v>652</v>
      </c>
      <c r="I70" s="1" t="s">
        <v>641</v>
      </c>
      <c r="J70" s="1">
        <v>18</v>
      </c>
      <c r="K70" s="1" t="s">
        <v>644</v>
      </c>
      <c r="L70" s="1" t="s">
        <v>2018</v>
      </c>
      <c r="M70" s="1" t="s">
        <v>855</v>
      </c>
      <c r="N70" s="2" t="s">
        <v>934</v>
      </c>
      <c r="O70" s="6" t="str">
        <f t="shared" si="5"/>
        <v xml:space="preserve">|[[Naiad Warriors&gt;./Naiad Warriors]]|&amp;ref(Spell/P_Water.jpg,nolink,25x25,Water);3|&amp;ref(Spell/P_Nature.jpg,nolink,25x25,Nature);1|&amp;ref(Spell/V_Water.jpg,nolink,25x25,Water Gem);18|儀式/水陸両用|兵士召喚|
|~|&gt;|&gt;|&gt;|&gt;|水陸両棲の美しき精霊の戦士Kydnidを15体召喚します|
</v>
      </c>
      <c r="P70" s="3" t="s">
        <v>775</v>
      </c>
      <c r="T70" s="1">
        <v>15</v>
      </c>
      <c r="Y70" s="21" t="str">
        <f t="shared" si="6"/>
        <v xml:space="preserve">#includex(Spell/Conjuration/DataView,titlestr=off,section=(filter=Naiad Warriors),firsthead=off)
**ゲーム内説明文
#includex(Spell/Conjuration/Descriptions,titlestr=off,section=(filter=Naiad Warriors),firsthead=off)
**解説
</v>
      </c>
      <c r="Z70" t="str">
        <f t="shared" si="7"/>
        <v xml:space="preserve">**Naiad Warriors
|&gt;|&gt;|&gt;|&gt;|BGCOLOR(black):COLOR(white):CENTER:''Naiad Warriors''|
|&gt;|BGCOLOR(lightgray):''研究領域''|&gt;|BGCOLOR(lightgray):''使用条件''|BGCOLOR(lightgray):''分類''|
|&gt;|Conjuration Lv5|&gt;|儀式/水陸両用|兵士召喚|
|BGCOLOR(lightgray):''主系統''|BGCOLOR(lightgray):''副系統''|&gt;|BGCOLOR(lightgray):''威力/効果''|BGCOLOR(lightgray):''効果発生数''|
|&amp;ref(Spell/P_Water.jpg,nolink,25x25,Water);3|&amp;ref(Spell/P_Nature.jpg,nolink,25x25,Nature);1|&gt;|Kydnid|15|
|BGCOLOR(lightgray):''射程距離''|BGCOLOR(lightgray):''効果範囲''|BGCOLOR(lightgray):''精度修正''|BGCOLOR(lightgray):''詠唱時間''|BGCOLOR(lightgray):''疲労/宝石''|
|||||&amp;ref(Spell/V_Water.jpg,nolink,25x25,Water Gem);18|
|BGCOLOR(lightgray):''特性''|&gt;|&gt;|&gt;||
</v>
      </c>
      <c r="AA70" t="str">
        <f>CONCATENATE("**",G70,CHAR(10),VLOOKUP(F70,SpellDesc!$B:$D,2,0),CHAR(10),CHAR(10),VLOOKUP(F70,SpellDesc!$B:$D,3,0),CHAR(10))</f>
        <v xml:space="preserve">**Naiad Warriors
The caster summons fifteen Kydnides, warrior Naiads willing to leave their native river to wreak vengeance upon those who harm the rivers of the world. Kydnides manifest themselves as incredibly beautiful women dressed in gleaming bronze armor. Unlike other Naiads, Kydnides do not die if they leave their home.
術者は、世界の川を傷付けたものたちへ復讐するため、その故郷の川を離れる意思を持つNaiadの戦士、Kydnideを15体召喚します。Kydnideは、煌く青銅の鎧に身を包んだ、信じがたいほどに美しい女性の姿で現れます。他のNaiadとは異なり、Kydnideはその住処を離れても死ぬことはありません。
</v>
      </c>
    </row>
    <row r="71" spans="1:27" x14ac:dyDescent="0.15">
      <c r="A71" t="str">
        <f t="shared" si="4"/>
        <v/>
      </c>
      <c r="C71" s="1" t="s">
        <v>17</v>
      </c>
      <c r="D71" s="1">
        <v>5</v>
      </c>
      <c r="F71" s="1" t="s">
        <v>74</v>
      </c>
      <c r="G71" s="1" t="s">
        <v>74</v>
      </c>
      <c r="H71" s="3" t="s">
        <v>666</v>
      </c>
      <c r="J71" s="1">
        <v>1</v>
      </c>
      <c r="K71" s="1" t="s">
        <v>645</v>
      </c>
      <c r="L71" s="1" t="s">
        <v>2018</v>
      </c>
      <c r="M71" s="1" t="s">
        <v>875</v>
      </c>
      <c r="N71" s="2" t="s">
        <v>930</v>
      </c>
      <c r="O71" s="6" t="str">
        <f t="shared" si="5"/>
        <v xml:space="preserve">|[[Summon Earth Elemental&gt;./Summon Earth Elemental]]|&amp;ref(Spell/P_Earth.jpg,nolink,25x25,Earth);3||&amp;ref(Spell/V_Earth.jpg,nolink,25x25,Earth Gem);1|戦闘/水陸両用|一時的召喚|
|~|&gt;|&gt;|&gt;|&gt;|再生しつつ敵を蹂躙する大型精霊Earth Elementalを1体召喚します|
</v>
      </c>
      <c r="P71" s="3" t="s">
        <v>776</v>
      </c>
      <c r="Q71" s="1">
        <v>1</v>
      </c>
      <c r="R71" s="1">
        <v>125</v>
      </c>
      <c r="S71" s="1">
        <v>0</v>
      </c>
      <c r="T71" s="1">
        <v>1</v>
      </c>
      <c r="U71" s="1">
        <v>0</v>
      </c>
      <c r="V71" s="1">
        <v>100</v>
      </c>
      <c r="Y71" s="21" t="str">
        <f t="shared" si="6"/>
        <v xml:space="preserve">#includex(Spell/Conjuration/DataView,titlestr=off,section=(filter=Summon Earth Elemental),firsthead=off)
**ゲーム内説明文
#includex(Spell/Conjuration/Descriptions,titlestr=off,section=(filter=Summon Earth Elemental),firsthead=off)
**解説
</v>
      </c>
      <c r="Z71" t="str">
        <f t="shared" si="7"/>
        <v xml:space="preserve">**Summon Earth Elemental
|&gt;|&gt;|&gt;|&gt;|BGCOLOR(black):COLOR(white):CENTER:''Summon Earth Elemental''|
|&gt;|BGCOLOR(lightgray):''研究領域''|&gt;|BGCOLOR(lightgray):''使用条件''|BGCOLOR(lightgray):''分類''|
|&gt;|Conjuration Lv5|&gt;|戦闘/水陸両用|一時的召喚|
|BGCOLOR(lightgray):''主系統''|BGCOLOR(lightgray):''副系統''|&gt;|BGCOLOR(lightgray):''威力/効果''|BGCOLOR(lightgray):''効果発生数''|
|&amp;ref(Spell/P_Earth.jpg,nolink,25x25,Earth);3||&gt;|Earth Elemental|1|
|BGCOLOR(lightgray):''射程距離''|BGCOLOR(lightgray):''効果範囲''|BGCOLOR(lightgray):''精度修正''|BGCOLOR(lightgray):''詠唱時間''|BGCOLOR(lightgray):''疲労/宝石''|
|1|0|0|125%|100 / &amp;ref(Spell/V_Earth.jpg,nolink,25x25,Earth Gem);1|
|BGCOLOR(lightgray):''特性''|&gt;|&gt;|&gt;||
</v>
      </c>
      <c r="AA71" t="str">
        <f>CONCATENATE("**",G71,CHAR(10),VLOOKUP(F71,SpellDesc!$B:$D,2,0),CHAR(10),CHAR(10),VLOOKUP(F71,SpellDesc!$B:$D,3,0),CHAR(10))</f>
        <v xml:space="preserve">**Summon Earth Elemental
The caster summons an Earth Elemental to aid him in a battle. Earth Elementals are robust and regenerate damage. They can trample enemies or strike with mighty fists. Elementals shrink when they are hit by powerful strikes.
術者は戦いを支援させるため、Earth Elementalを召喚します。Earth Elementalは強健で、損傷を自己修復します。彼らは敵を蹂躙するか、その強力な拳で攻撃します。Elementalは、強力な一撃を受けると退縮します。
</v>
      </c>
    </row>
    <row r="72" spans="1:27" x14ac:dyDescent="0.15">
      <c r="A72" t="str">
        <f t="shared" si="4"/>
        <v/>
      </c>
      <c r="C72" s="1" t="s">
        <v>17</v>
      </c>
      <c r="D72" s="1">
        <v>5</v>
      </c>
      <c r="F72" s="1" t="s">
        <v>75</v>
      </c>
      <c r="G72" s="1" t="s">
        <v>75</v>
      </c>
      <c r="H72" s="3" t="s">
        <v>666</v>
      </c>
      <c r="J72" s="1">
        <v>12</v>
      </c>
      <c r="K72" s="1" t="s">
        <v>644</v>
      </c>
      <c r="L72" s="1" t="s">
        <v>2023</v>
      </c>
      <c r="M72" s="1" t="s">
        <v>855</v>
      </c>
      <c r="N72" s="2" t="s">
        <v>935</v>
      </c>
      <c r="O72" s="6" t="str">
        <f t="shared" si="5"/>
        <v xml:space="preserve">|[[Summon Fall Bears&gt;./Summon Fall Bears]]|&amp;ref(Spell/P_Earth.jpg,nolink,25x25,Earth);3||&amp;ref(Spell/V_Earth.jpg,nolink,25x25,Earth Gem);12|儀式/陸上専用|兵士召喚|
|~|&gt;|&gt;|&gt;|&gt;|秋に力を増す季節の精霊Fall Bearを5+体召喚します|
</v>
      </c>
      <c r="P72" s="3" t="s">
        <v>777</v>
      </c>
      <c r="T72" s="1" t="s">
        <v>19907</v>
      </c>
      <c r="Y72" s="21" t="str">
        <f t="shared" si="6"/>
        <v xml:space="preserve">#includex(Spell/Conjuration/DataView,titlestr=off,section=(filter=Summon Fall Bears),firsthead=off)
**ゲーム内説明文
#includex(Spell/Conjuration/Descriptions,titlestr=off,section=(filter=Summon Fall Bears),firsthead=off)
**解説
</v>
      </c>
      <c r="Z72" t="str">
        <f t="shared" si="7"/>
        <v xml:space="preserve">**Summon Fall Bears
|&gt;|&gt;|&gt;|&gt;|BGCOLOR(black):COLOR(white):CENTER:''Summon Fall Bears''|
|&gt;|BGCOLOR(lightgray):''研究領域''|&gt;|BGCOLOR(lightgray):''使用条件''|BGCOLOR(lightgray):''分類''|
|&gt;|Conjuration Lv5|&gt;|儀式/陸上専用|兵士召喚|
|BGCOLOR(lightgray):''主系統''|BGCOLOR(lightgray):''副系統''|&gt;|BGCOLOR(lightgray):''威力/効果''|BGCOLOR(lightgray):''効果発生数''|
|&amp;ref(Spell/P_Earth.jpg,nolink,25x25,Earth);3||&gt;|Fall Bear|5+0.5/Lv|
|BGCOLOR(lightgray):''射程距離''|BGCOLOR(lightgray):''効果範囲''|BGCOLOR(lightgray):''精度修正''|BGCOLOR(lightgray):''詠唱時間''|BGCOLOR(lightgray):''疲労/宝石''|
|||||&amp;ref(Spell/V_Earth.jpg,nolink,25x25,Earth Gem);12|
|BGCOLOR(lightgray):''特性''|&gt;|&gt;|&gt;||
</v>
      </c>
      <c r="AA72" t="str">
        <f>CONCATENATE("**",G72,CHAR(10),VLOOKUP(F72,SpellDesc!$B:$D,2,0),CHAR(10),CHAR(10),VLOOKUP(F72,SpellDesc!$B:$D,3,0),CHAR(10))</f>
        <v xml:space="preserve">**Summon Fall Bears
The caster summons and binds five Fall Bears. The Fall Bear is one of the four seasonal spirits. It is a large, ethereal bear. It is a magical, mindless being that must be commanded by a mage.
術者は5体のFall Bearを召喚し、束縛します。Fall Bearは四季の精霊の一種です。彼らは大型で霊体の熊です。彼らは魔法的な、意志を持たない存在で、魔術師によって指揮されなくてはなりません。
</v>
      </c>
    </row>
    <row r="73" spans="1:27" x14ac:dyDescent="0.15">
      <c r="A73" t="str">
        <f t="shared" si="4"/>
        <v/>
      </c>
      <c r="C73" s="1" t="s">
        <v>17</v>
      </c>
      <c r="D73" s="1">
        <v>5</v>
      </c>
      <c r="F73" s="1" t="s">
        <v>76</v>
      </c>
      <c r="G73" s="1" t="s">
        <v>76</v>
      </c>
      <c r="H73" s="3" t="s">
        <v>666</v>
      </c>
      <c r="J73" s="1">
        <v>15</v>
      </c>
      <c r="K73" s="1" t="s">
        <v>644</v>
      </c>
      <c r="L73" s="1" t="s">
        <v>2023</v>
      </c>
      <c r="M73" s="1" t="s">
        <v>855</v>
      </c>
      <c r="N73" s="2" t="s">
        <v>936</v>
      </c>
      <c r="O73" s="6" t="str">
        <f t="shared" si="5"/>
        <v xml:space="preserve">|[[Contact Trolls&gt;./Contact Trolls]]|&amp;ref(Spell/P_Earth.jpg,nolink,25x25,Earth);3||&amp;ref(Spell/V_Earth.jpg,nolink,25x25,Earth Gem);15|儀式/陸上専用|兵士召喚|
|~|&gt;|&gt;|&gt;|&gt;|強靭な皮膚と再生能力を持つ亜人Trollを5+体召喚します|
</v>
      </c>
      <c r="P73" s="3" t="s">
        <v>778</v>
      </c>
      <c r="T73" s="1" t="s">
        <v>19907</v>
      </c>
      <c r="Y73" s="21" t="str">
        <f t="shared" si="6"/>
        <v xml:space="preserve">#includex(Spell/Conjuration/DataView,titlestr=off,section=(filter=Contact Trolls),firsthead=off)
**ゲーム内説明文
#includex(Spell/Conjuration/Descriptions,titlestr=off,section=(filter=Contact Trolls),firsthead=off)
**解説
</v>
      </c>
      <c r="Z73" t="str">
        <f t="shared" si="7"/>
        <v xml:space="preserve">**Contact Trolls
|&gt;|&gt;|&gt;|&gt;|BGCOLOR(black):COLOR(white):CENTER:''Contact Trolls''|
|&gt;|BGCOLOR(lightgray):''研究領域''|&gt;|BGCOLOR(lightgray):''使用条件''|BGCOLOR(lightgray):''分類''|
|&gt;|Conjuration Lv5|&gt;|儀式/陸上専用|兵士召喚|
|BGCOLOR(lightgray):''主系統''|BGCOLOR(lightgray):''副系統''|&gt;|BGCOLOR(lightgray):''威力/効果''|BGCOLOR(lightgray):''効果発生数''|
|&amp;ref(Spell/P_Earth.jpg,nolink,25x25,Earth);3||&gt;|Troll|5+0.5/Lv|
|BGCOLOR(lightgray):''射程距離''|BGCOLOR(lightgray):''効果範囲''|BGCOLOR(lightgray):''精度修正''|BGCOLOR(lightgray):''詠唱時間''|BGCOLOR(lightgray):''疲労/宝石''|
|||||&amp;ref(Spell/V_Earth.jpg,nolink,25x25,Earth Gem);15|
|BGCOLOR(lightgray):''特性''|&gt;|&gt;|&gt;||
</v>
      </c>
      <c r="AA73" t="str">
        <f>CONCATENATE("**",G73,CHAR(10),VLOOKUP(F73,SpellDesc!$B:$D,2,0),CHAR(10),CHAR(10),VLOOKUP(F73,SpellDesc!$B:$D,3,0),CHAR(10))</f>
        <v xml:space="preserve">**Contact Trolls
The caster contacts a few Trolls and persuades them to serve in exchange for the chance to eat a child or two. Trolls are robust humanoid creatures with stonelike skin. Trolls are known to regenerate wounds very quickly.
術者は少数のTrollに接触し、子供を一人二人食べる機会と引き換えに、仕えるよう説得します。Trollは石のような皮膚を持つ、逞しい人型生物です。Trollは傷を非常に早く再生することで知られています。
</v>
      </c>
    </row>
    <row r="74" spans="1:27" x14ac:dyDescent="0.15">
      <c r="A74" t="str">
        <f t="shared" si="4"/>
        <v/>
      </c>
      <c r="C74" s="1" t="s">
        <v>17</v>
      </c>
      <c r="D74" s="1">
        <v>5</v>
      </c>
      <c r="F74" s="1" t="s">
        <v>77</v>
      </c>
      <c r="G74" s="1" t="s">
        <v>77</v>
      </c>
      <c r="H74" s="3" t="s">
        <v>667</v>
      </c>
      <c r="J74" s="1">
        <v>10</v>
      </c>
      <c r="K74" s="1" t="s">
        <v>644</v>
      </c>
      <c r="L74" s="1" t="s">
        <v>2018</v>
      </c>
      <c r="M74" s="1" t="s">
        <v>925</v>
      </c>
      <c r="N74" s="2" t="s">
        <v>937</v>
      </c>
      <c r="O74" s="6" t="str">
        <f t="shared" si="5"/>
        <v xml:space="preserve">|[[Acashic Record&gt;./Acashic Record]]|&amp;ref(Spell/P_Astral.jpg,nolink,25x25,Astral);2||&amp;ref(Spell/V_Astral.jpg,nolink,25x25,Astral Pearl);10|儀式/水陸両用|特殊|
|~|&gt;|&gt;|&gt;|&gt;|指定した敵国の首都から情報を引き出しその時点までのグラフを開示します|
</v>
      </c>
      <c r="Q74" s="1">
        <v>10</v>
      </c>
      <c r="W74" s="1" t="s">
        <v>779</v>
      </c>
      <c r="Y74" s="21" t="str">
        <f t="shared" si="6"/>
        <v xml:space="preserve">#includex(Spell/Conjuration/DataView,titlestr=off,section=(filter=Acashic Record),firsthead=off)
**ゲーム内説明文
#includex(Spell/Conjuration/Descriptions,titlestr=off,section=(filter=Acashic Record),firsthead=off)
**解説
</v>
      </c>
      <c r="Z74" t="str">
        <f t="shared" si="7"/>
        <v xml:space="preserve">**Acashic Record
|&gt;|&gt;|&gt;|&gt;|BGCOLOR(black):COLOR(white):CENTER:''Acashic Record''|
|&gt;|BGCOLOR(lightgray):''研究領域''|&gt;|BGCOLOR(lightgray):''使用条件''|BGCOLOR(lightgray):''分類''|
|&gt;|Conjuration Lv5|&gt;|儀式/水陸両用|特殊|
|BGCOLOR(lightgray):''主系統''|BGCOLOR(lightgray):''副系統''|&gt;|BGCOLOR(lightgray):''威力/効果''|BGCOLOR(lightgray):''効果発生数''|
|&amp;ref(Spell/P_Astral.jpg,nolink,25x25,Astral);2||&gt;|||
|BGCOLOR(lightgray):''射程距離''|BGCOLOR(lightgray):''効果範囲''|BGCOLOR(lightgray):''精度修正''|BGCOLOR(lightgray):''詠唱時間''|BGCOLOR(lightgray):''疲労/宝石''|
|10||||&amp;ref(Spell/V_Astral.jpg,nolink,25x25,Astral Pearl);10|
|BGCOLOR(lightgray):''特性''|&gt;|&gt;|&gt;|遠隔儀式|
</v>
      </c>
      <c r="AA74" t="str">
        <f>CONCATENATE("**",G74,CHAR(10),VLOOKUP(F74,SpellDesc!$B:$D,2,0),CHAR(10),CHAR(10),VLOOKUP(F74,SpellDesc!$B:$D,3,0),CHAR(10))</f>
        <v xml:space="preserve">**Acashic Record
This spell lets the caster access the acashic records to find out the history for one nation. The spell must be targeted on a capital to give any useful information.
この呪文は、一つの国の歴史を見つけ出すために、術者がアカシックレコードを利用することを可能とします。有益な情報を得るためには、この呪文は首都を対象としなければなりません。
</v>
      </c>
    </row>
    <row r="75" spans="1:27" x14ac:dyDescent="0.15">
      <c r="A75" t="str">
        <f t="shared" si="4"/>
        <v/>
      </c>
      <c r="C75" s="1" t="s">
        <v>17</v>
      </c>
      <c r="D75" s="1">
        <v>5</v>
      </c>
      <c r="F75" s="1" t="s">
        <v>78</v>
      </c>
      <c r="G75" s="1" t="s">
        <v>78</v>
      </c>
      <c r="H75" s="3" t="s">
        <v>639</v>
      </c>
      <c r="J75" s="1">
        <v>4</v>
      </c>
      <c r="K75" s="1" t="s">
        <v>644</v>
      </c>
      <c r="L75" s="1" t="s">
        <v>2018</v>
      </c>
      <c r="M75" s="1" t="s">
        <v>855</v>
      </c>
      <c r="N75" s="2" t="s">
        <v>938</v>
      </c>
      <c r="O75" s="6" t="str">
        <f t="shared" si="5"/>
        <v xml:space="preserve">|[[Spirit Mastery&gt;./Spirit Mastery]]|&amp;ref(Spell/P_Death.jpg,nolink,25x25,Death);1||&amp;ref(Spell/V_Death.jpg,nolink,25x25,Death Gem);4|儀式/水陸両用|兵士召喚|
|~|&gt;|&gt;|&gt;|&gt;|現世を離れ損ねた弱い霊Dispossessed Spiritを15+体召喚します|
</v>
      </c>
      <c r="P75" s="3" t="s">
        <v>780</v>
      </c>
      <c r="T75" s="1" t="s">
        <v>781</v>
      </c>
      <c r="Y75" s="21" t="str">
        <f t="shared" si="6"/>
        <v xml:space="preserve">#includex(Spell/Conjuration/DataView,titlestr=off,section=(filter=Spirit Mastery),firsthead=off)
**ゲーム内説明文
#includex(Spell/Conjuration/Descriptions,titlestr=off,section=(filter=Spirit Mastery),firsthead=off)
**解説
</v>
      </c>
      <c r="Z75" t="str">
        <f t="shared" si="7"/>
        <v xml:space="preserve">**Spirit Mastery
|&gt;|&gt;|&gt;|&gt;|BGCOLOR(black):COLOR(white):CENTER:''Spirit Mastery''|
|&gt;|BGCOLOR(lightgray):''研究領域''|&gt;|BGCOLOR(lightgray):''使用条件''|BGCOLOR(lightgray):''分類''|
|&gt;|Conjuration Lv5|&gt;|儀式/水陸両用|兵士召喚|
|BGCOLOR(lightgray):''主系統''|BGCOLOR(lightgray):''副系統''|&gt;|BGCOLOR(lightgray):''威力/効果''|BGCOLOR(lightgray):''効果発生数''|
|&amp;ref(Spell/P_Death.jpg,nolink,25x25,Death);1||&gt;|Dispossessed Spirit|15+1/Lv|
|BGCOLOR(lightgray):''射程距離''|BGCOLOR(lightgray):''効果範囲''|BGCOLOR(lightgray):''精度修正''|BGCOLOR(lightgray):''詠唱時間''|BGCOLOR(lightgray):''疲労/宝石''|
|||||&amp;ref(Spell/V_Death.jpg,nolink,25x25,Death Gem);4|
|BGCOLOR(lightgray):''特性''|&gt;|&gt;|&gt;||
</v>
      </c>
      <c r="AA75" t="str">
        <f>CONCATENATE("**",G75,CHAR(10),VLOOKUP(F75,SpellDesc!$B:$D,2,0),CHAR(10),CHAR(10),VLOOKUP(F75,SpellDesc!$B:$D,3,0),CHAR(10))</f>
        <v xml:space="preserve">**Spirit Mastery
The caster summons spirits of the newly dead and prevents them from entering the Underworld. The spirits are ethereal but quite weak.
術者は最近死んだものたちの魂を召喚し、彼らが冥界に入るのを阻止します。これらの魂は霊体ですが、とても貧弱です。
</v>
      </c>
    </row>
    <row r="76" spans="1:27" x14ac:dyDescent="0.15">
      <c r="A76" t="str">
        <f t="shared" si="4"/>
        <v/>
      </c>
      <c r="C76" s="1" t="s">
        <v>17</v>
      </c>
      <c r="D76" s="1">
        <v>5</v>
      </c>
      <c r="F76" s="1" t="s">
        <v>79</v>
      </c>
      <c r="G76" s="1" t="s">
        <v>79</v>
      </c>
      <c r="H76" s="3" t="s">
        <v>639</v>
      </c>
      <c r="K76" s="1" t="s">
        <v>645</v>
      </c>
      <c r="L76" s="1" t="s">
        <v>2018</v>
      </c>
      <c r="M76" s="1" t="s">
        <v>911</v>
      </c>
      <c r="N76" s="2" t="s">
        <v>939</v>
      </c>
      <c r="O76" s="6" t="str">
        <f t="shared" si="5"/>
        <v xml:space="preserve">|[[Ghost Grip&gt;./Ghost Grip]]|&amp;ref(Spell/P_Death.jpg,nolink,25x25,Death);1|||戦闘/水陸両用|攻撃|
|~|&gt;|&gt;|&gt;|&gt;|冥界の力により数体の敵を疲労させます|
</v>
      </c>
      <c r="P76" s="3" t="s">
        <v>782</v>
      </c>
      <c r="Q76" s="1">
        <v>25</v>
      </c>
      <c r="R76" s="1">
        <v>100</v>
      </c>
      <c r="S76" s="1">
        <v>0</v>
      </c>
      <c r="T76" s="1">
        <v>5</v>
      </c>
      <c r="U76" s="1">
        <v>3</v>
      </c>
      <c r="V76" s="1">
        <v>10</v>
      </c>
      <c r="W76" s="1" t="s">
        <v>783</v>
      </c>
      <c r="Y76" s="21" t="str">
        <f t="shared" si="6"/>
        <v xml:space="preserve">#includex(Spell/Conjuration/DataView,titlestr=off,section=(filter=Ghost Grip),firsthead=off)
**ゲーム内説明文
#includex(Spell/Conjuration/Descriptions,titlestr=off,section=(filter=Ghost Grip),firsthead=off)
**解説
</v>
      </c>
      <c r="Z76" t="str">
        <f t="shared" si="7"/>
        <v xml:space="preserve">**Ghost Grip
|&gt;|&gt;|&gt;|&gt;|BGCOLOR(black):COLOR(white):CENTER:''Ghost Grip''|
|&gt;|BGCOLOR(lightgray):''研究領域''|&gt;|BGCOLOR(lightgray):''使用条件''|BGCOLOR(lightgray):''分類''|
|&gt;|Conjuration Lv5|&gt;|戦闘/水陸両用|攻撃|
|BGCOLOR(lightgray):''主系統''|BGCOLOR(lightgray):''副系統''|&gt;|BGCOLOR(lightgray):''威力/効果''|BGCOLOR(lightgray):''効果発生数''|
|&amp;ref(Spell/P_Death.jpg,nolink,25x25,Death);1||&gt;|25+2/Lv|5|
|BGCOLOR(lightgray):''射程距離''|BGCOLOR(lightgray):''効果範囲''|BGCOLOR(lightgray):''精度修正''|BGCOLOR(lightgray):''詠唱時間''|BGCOLOR(lightgray):''疲労/宝石''|
|25|0|3|100%|10|
|BGCOLOR(lightgray):''特性''|&gt;|&gt;|&gt;|防御貫通&amp;br;疲労ダメージ|
</v>
      </c>
      <c r="AA76" t="str">
        <f>CONCATENATE("**",G76,CHAR(10),VLOOKUP(F76,SpellDesc!$B:$D,2,0),CHAR(10),CHAR(10),VLOOKUP(F76,SpellDesc!$B:$D,3,0),CHAR(10))</f>
        <v xml:space="preserve">**Ghost Grip
The caster summons energies from beyond the grave to target some troops on the battlefield. The targeted troops lose some of their life energy and become exhausted. The effect of the Ghost Grip is reduced by heavy armor.
術者は墓の向こう側からの力を呼び起こし、戦場の数名の兵士を標的とします。標的とされた兵士たちは、その生命力の一部を失い、消耗します。Ghost Gripの影響は、強力な鎧によって軽減できます。
</v>
      </c>
    </row>
    <row r="77" spans="1:27" x14ac:dyDescent="0.15">
      <c r="A77" t="str">
        <f t="shared" si="4"/>
        <v/>
      </c>
      <c r="C77" s="1" t="s">
        <v>17</v>
      </c>
      <c r="D77" s="1">
        <v>5</v>
      </c>
      <c r="F77" s="1" t="s">
        <v>80</v>
      </c>
      <c r="G77" s="1" t="s">
        <v>80</v>
      </c>
      <c r="H77" s="3" t="s">
        <v>639</v>
      </c>
      <c r="I77" s="1" t="s">
        <v>648</v>
      </c>
      <c r="J77" s="1">
        <v>1</v>
      </c>
      <c r="K77" s="1" t="s">
        <v>645</v>
      </c>
      <c r="L77" s="1" t="s">
        <v>2023</v>
      </c>
      <c r="M77" s="1" t="s">
        <v>875</v>
      </c>
      <c r="N77" s="2" t="s">
        <v>940</v>
      </c>
      <c r="O77" s="6" t="str">
        <f t="shared" si="5"/>
        <v xml:space="preserve">|[[Corpse Candle&gt;./Corpse Candle]]|&amp;ref(Spell/P_Death.jpg,nolink,25x25,Death);1|&amp;ref(Spell/P_Fire.jpg,nolink,25x25,Fire);1|&amp;ref(Spell/V_Death.jpg,nolink,25x25,Death Gem);1|戦闘/陸上専用|一時的召喚|
|~|&gt;|&gt;|&gt;|&gt;|戦場の端から破滅の炎の玉Corpse Candleを3体召喚します|
</v>
      </c>
      <c r="P77" s="3" t="s">
        <v>784</v>
      </c>
      <c r="Q77" s="1">
        <v>0</v>
      </c>
      <c r="R77" s="1">
        <v>125</v>
      </c>
      <c r="S77" s="1">
        <v>0</v>
      </c>
      <c r="T77" s="1">
        <v>3</v>
      </c>
      <c r="U77" s="1">
        <v>0</v>
      </c>
      <c r="V77" s="1">
        <v>100</v>
      </c>
      <c r="W77" s="1" t="s">
        <v>745</v>
      </c>
      <c r="Y77" s="21" t="str">
        <f t="shared" si="6"/>
        <v xml:space="preserve">#includex(Spell/Conjuration/DataView,titlestr=off,section=(filter=Corpse Candle),firsthead=off)
**ゲーム内説明文
#includex(Spell/Conjuration/Descriptions,titlestr=off,section=(filter=Corpse Candle),firsthead=off)
**解説
</v>
      </c>
      <c r="Z77" t="str">
        <f t="shared" si="7"/>
        <v xml:space="preserve">**Corpse Candle
|&gt;|&gt;|&gt;|&gt;|BGCOLOR(black):COLOR(white):CENTER:''Corpse Candle''|
|&gt;|BGCOLOR(lightgray):''研究領域''|&gt;|BGCOLOR(lightgray):''使用条件''|BGCOLOR(lightgray):''分類''|
|&gt;|Conjuration Lv5|&gt;|戦闘/陸上専用|一時的召喚|
|BGCOLOR(lightgray):''主系統''|BGCOLOR(lightgray):''副系統''|&gt;|BGCOLOR(lightgray):''威力/効果''|BGCOLOR(lightgray):''効果発生数''|
|&amp;ref(Spell/P_Death.jpg,nolink,25x25,Death);1|&amp;ref(Spell/P_Fire.jpg,nolink,25x25,Fire);1|&gt;|Corpse Candle|3|
|BGCOLOR(lightgray):''射程距離''|BGCOLOR(lightgray):''効果範囲''|BGCOLOR(lightgray):''精度修正''|BGCOLOR(lightgray):''詠唱時間''|BGCOLOR(lightgray):''疲労/宝石''|
|0|0|0|125%|100 / &amp;ref(Spell/V_Death.jpg,nolink,25x25,Death Gem);1|
|BGCOLOR(lightgray):''特性''|&gt;|&gt;|&gt;|戦場の端から召喚|
</v>
      </c>
      <c r="AA77" t="str">
        <f>CONCATENATE("**",G77,CHAR(10),VLOOKUP(F77,SpellDesc!$B:$D,2,0),CHAR(10),CHAR(10),VLOOKUP(F77,SpellDesc!$B:$D,3,0),CHAR(10))</f>
        <v xml:space="preserve">**Corpse Candle
Some Corpse Candles are summoned to help their summoner in battle. They appear at the edges of the battlefield. A Corpse Candle is a glowing sphere, appearing like the light from a bright green lantern. In combat, its light intensifies and anyone touched by the light will start to age at increased speed. It is very difficult to hit the Corpse Candle in combat due to its great speed and small size.
何体かのCorpse Candleは、召喚者の戦いを助けるため召喚されます。彼らは戦場の端に現れます。Corpse Candleは、明るい緑色の角灯の光のように見える、輝く球体です。戦闘においては、その光は強まり、光に触れたものは皆、より早く老化していきます。その優れた速度と小ささゆえに、戦闘中、Corpse Candleに攻撃を当てるのは非常に困難です。
</v>
      </c>
    </row>
    <row r="78" spans="1:27" x14ac:dyDescent="0.15">
      <c r="A78" t="str">
        <f t="shared" si="4"/>
        <v/>
      </c>
      <c r="C78" s="1" t="s">
        <v>17</v>
      </c>
      <c r="D78" s="1">
        <v>5</v>
      </c>
      <c r="F78" s="1" t="s">
        <v>81</v>
      </c>
      <c r="G78" s="1" t="s">
        <v>81</v>
      </c>
      <c r="H78" s="3" t="s">
        <v>668</v>
      </c>
      <c r="J78" s="1">
        <v>12</v>
      </c>
      <c r="K78" s="1" t="s">
        <v>644</v>
      </c>
      <c r="L78" s="1" t="s">
        <v>2018</v>
      </c>
      <c r="M78" s="1" t="s">
        <v>856</v>
      </c>
      <c r="N78" s="2" t="s">
        <v>941</v>
      </c>
      <c r="O78" s="6" t="str">
        <f t="shared" si="5"/>
        <v xml:space="preserve">|[[Revive Bane Lord&gt;./Revive Bane Lord]]|&amp;ref(Spell/P_Death.jpg,nolink,25x25,Death);4||&amp;ref(Spell/V_Death.jpg,nolink,25x25,Death Gem);12|儀式/水陸両用|指揮官召喚|
|~|&gt;|&gt;|&gt;|&gt;|破滅の剣を持つ大柄な冥界の将軍Bane Lordを召喚します|
</v>
      </c>
      <c r="P78" s="3" t="s">
        <v>785</v>
      </c>
      <c r="T78" s="1">
        <v>1</v>
      </c>
      <c r="W78" s="1" t="s">
        <v>738</v>
      </c>
      <c r="Y78" s="21" t="str">
        <f t="shared" si="6"/>
        <v xml:space="preserve">#includex(Spell/Conjuration/DataView,titlestr=off,section=(filter=Revive Bane Lord),firsthead=off)
**ゲーム内説明文
#includex(Spell/Conjuration/Descriptions,titlestr=off,section=(filter=Revive Bane Lord),firsthead=off)
**解説
</v>
      </c>
      <c r="Z78" t="str">
        <f t="shared" si="7"/>
        <v xml:space="preserve">**Revive Bane Lord
|&gt;|&gt;|&gt;|&gt;|BGCOLOR(black):COLOR(white):CENTER:''Revive Bane Lord''|
|&gt;|BGCOLOR(lightgray):''研究領域''|&gt;|BGCOLOR(lightgray):''使用条件''|BGCOLOR(lightgray):''分類''|
|&gt;|Conjuration Lv5|&gt;|儀式/水陸両用|指揮官召喚|
|BGCOLOR(lightgray):''主系統''|BGCOLOR(lightgray):''副系統''|&gt;|BGCOLOR(lightgray):''威力/効果''|BGCOLOR(lightgray):''効果発生数''|
|&amp;ref(Spell/P_Death.jpg,nolink,25x25,Death);4||&gt;|Bane Lord|1|
|BGCOLOR(lightgray):''射程距離''|BGCOLOR(lightgray):''効果範囲''|BGCOLOR(lightgray):''精度修正''|BGCOLOR(lightgray):''詠唱時間''|BGCOLOR(lightgray):''疲労/宝石''|
|||||&amp;ref(Spell/V_Death.jpg,nolink,25x25,Death Gem);12|
|BGCOLOR(lightgray):''特性''|&gt;|&gt;|&gt;|指揮官として召喚|
</v>
      </c>
      <c r="AA78" t="str">
        <f>CONCATENATE("**",G78,CHAR(10),VLOOKUP(F78,SpellDesc!$B:$D,2,0),CHAR(10),CHAR(10),VLOOKUP(F78,SpellDesc!$B:$D,3,0),CHAR(10))</f>
        <v xml:space="preserve">**Revive Bane Lord
With this ritual, the necromancer revives a Bane Lord, an ancient hero serving the Lord of the Underworld. Bane Lords are mighty warriors and skilled generals.
この儀式により、降霊術士は、冥界の王に仕える古代の英雄、Bane Lordを蘇生します。Bane Lordは強き戦士であり、また熟練した将軍でもあります。
</v>
      </c>
    </row>
    <row r="79" spans="1:27" x14ac:dyDescent="0.15">
      <c r="A79" t="str">
        <f t="shared" si="4"/>
        <v/>
      </c>
      <c r="C79" s="1" t="s">
        <v>17</v>
      </c>
      <c r="D79" s="1">
        <v>5</v>
      </c>
      <c r="F79" s="1" t="s">
        <v>82</v>
      </c>
      <c r="G79" s="1" t="s">
        <v>82</v>
      </c>
      <c r="H79" s="3" t="s">
        <v>643</v>
      </c>
      <c r="I79" s="1" t="s">
        <v>651</v>
      </c>
      <c r="J79" s="1">
        <v>5</v>
      </c>
      <c r="K79" s="1" t="s">
        <v>644</v>
      </c>
      <c r="L79" s="1" t="s">
        <v>2023</v>
      </c>
      <c r="M79" s="1" t="s">
        <v>855</v>
      </c>
      <c r="N79" s="2" t="s">
        <v>942</v>
      </c>
      <c r="O79" s="6" t="str">
        <f t="shared" si="5"/>
        <v xml:space="preserve">|[[Summon Manticore&gt;./Summon Manticore]]|&amp;ref(Spell/P_Nature.jpg,nolink,25x25,Nature);2|&amp;ref(Spell/P_Earth.jpg,nolink,25x25,Earth);2|&amp;ref(Spell/V_Nature.jpg,nolink,25x25,Nature Gem);5|儀式/陸上専用|兵士召喚|
|~|&gt;|&gt;|&gt;|&gt;|強力な毒針を持つ飛行する神話的生物Manticoreを1体召喚します|
</v>
      </c>
      <c r="P79" s="3" t="s">
        <v>786</v>
      </c>
      <c r="T79" s="1">
        <v>1</v>
      </c>
      <c r="Y79" s="21" t="str">
        <f t="shared" si="6"/>
        <v xml:space="preserve">#includex(Spell/Conjuration/DataView,titlestr=off,section=(filter=Summon Manticore),firsthead=off)
**ゲーム内説明文
#includex(Spell/Conjuration/Descriptions,titlestr=off,section=(filter=Summon Manticore),firsthead=off)
**解説
</v>
      </c>
      <c r="Z79" t="str">
        <f t="shared" si="7"/>
        <v xml:space="preserve">**Summon Manticore
|&gt;|&gt;|&gt;|&gt;|BGCOLOR(black):COLOR(white):CENTER:''Summon Manticore''|
|&gt;|BGCOLOR(lightgray):''研究領域''|&gt;|BGCOLOR(lightgray):''使用条件''|BGCOLOR(lightgray):''分類''|
|&gt;|Conjuration Lv5|&gt;|儀式/陸上専用|兵士召喚|
|BGCOLOR(lightgray):''主系統''|BGCOLOR(lightgray):''副系統''|&gt;|BGCOLOR(lightgray):''威力/効果''|BGCOLOR(lightgray):''効果発生数''|
|&amp;ref(Spell/P_Nature.jpg,nolink,25x25,Nature);2|&amp;ref(Spell/P_Earth.jpg,nolink,25x25,Earth);2|&gt;|Manticore|1|
|BGCOLOR(lightgray):''射程距離''|BGCOLOR(lightgray):''効果範囲''|BGCOLOR(lightgray):''精度修正''|BGCOLOR(lightgray):''詠唱時間''|BGCOLOR(lightgray):''疲労/宝石''|
|||||&amp;ref(Spell/V_Nature.jpg,nolink,25x25,Nature Gem);5|
|BGCOLOR(lightgray):''特性''|&gt;|&gt;|&gt;||
</v>
      </c>
      <c r="AA79" t="str">
        <f>CONCATENATE("**",G79,CHAR(10),VLOOKUP(F79,SpellDesc!$B:$D,2,0),CHAR(10),CHAR(10),VLOOKUP(F79,SpellDesc!$B:$D,3,0),CHAR(10))</f>
        <v xml:space="preserve">**Summon Manticore
The Manticore, or man-eater, is a horrible half-beast that prowls the wilderness. Sometimes they attack remote villages and devours its inhabitants and livestock. The Manticore have a body and mane of a lion, the head of an imbecile man with three rows of teeth, great flapping wings and the tail of a scorpion. It is horrible to behold and strikes fear in the hearts of men.
人喰いとも呼ばれるManticoreは、獲物を求めて荒野を徘徊する、恐るべき半獣です。彼らは時々僻村を襲い、その住民や家畜を喰らいます。Manticoreは獅子の胴体と鬣に、三列の歯を備えた愚鈍な人間の頭、大きな羽ばたく羽、そして蠍の尾を持ちます。彼らは目にするだけでも恐ろしく、人々の心臓を恐怖で打ちます。
</v>
      </c>
    </row>
    <row r="80" spans="1:27" x14ac:dyDescent="0.15">
      <c r="A80" t="str">
        <f t="shared" si="4"/>
        <v/>
      </c>
      <c r="C80" s="1" t="s">
        <v>17</v>
      </c>
      <c r="D80" s="1">
        <v>5</v>
      </c>
      <c r="F80" s="1" t="s">
        <v>83</v>
      </c>
      <c r="G80" s="1" t="s">
        <v>83</v>
      </c>
      <c r="H80" s="3" t="s">
        <v>660</v>
      </c>
      <c r="J80" s="1">
        <v>3</v>
      </c>
      <c r="K80" s="1" t="s">
        <v>645</v>
      </c>
      <c r="L80" s="1" t="s">
        <v>2023</v>
      </c>
      <c r="M80" s="1" t="s">
        <v>750</v>
      </c>
      <c r="N80" s="2" t="s">
        <v>943</v>
      </c>
      <c r="O80" s="6" t="str">
        <f t="shared" si="5"/>
        <v xml:space="preserve">|[[Howl&gt;./Howl]]|&amp;ref(Spell/P_Nature.jpg,nolink,25x25,Nature);3||&amp;ref(Spell/V_Nature.jpg,nolink,25x25,Nature Gem);3|戦闘/陸上専用|戦闘呪附|
|~|&gt;|&gt;|&gt;|&gt;|戦場の端から断続的にWolfの大群を呼び寄せます|
</v>
      </c>
      <c r="P80" s="3" t="s">
        <v>787</v>
      </c>
      <c r="Q80" s="1">
        <v>0</v>
      </c>
      <c r="R80" s="1">
        <v>250</v>
      </c>
      <c r="S80" s="1">
        <v>0</v>
      </c>
      <c r="T80" s="1">
        <v>1</v>
      </c>
      <c r="U80" s="1">
        <v>0</v>
      </c>
      <c r="V80" s="1">
        <v>300</v>
      </c>
      <c r="W80" s="1" t="s">
        <v>750</v>
      </c>
      <c r="Y80" s="21" t="str">
        <f t="shared" si="6"/>
        <v xml:space="preserve">#includex(Spell/Conjuration/DataView,titlestr=off,section=(filter=Howl),firsthead=off)
**ゲーム内説明文
#includex(Spell/Conjuration/Descriptions,titlestr=off,section=(filter=Howl),firsthead=off)
**解説
</v>
      </c>
      <c r="Z80" t="str">
        <f t="shared" si="7"/>
        <v xml:space="preserve">**Howl
|&gt;|&gt;|&gt;|&gt;|BGCOLOR(black):COLOR(white):CENTER:''Howl''|
|&gt;|BGCOLOR(lightgray):''研究領域''|&gt;|BGCOLOR(lightgray):''使用条件''|BGCOLOR(lightgray):''分類''|
|&gt;|Conjuration Lv5|&gt;|戦闘/陸上専用|戦闘呪附|
|BGCOLOR(lightgray):''主系統''|BGCOLOR(lightgray):''副系統''|&gt;|BGCOLOR(lightgray):''威力/効果''|BGCOLOR(lightgray):''効果発生数''|
|&amp;ref(Spell/P_Nature.jpg,nolink,25x25,Nature);3||&gt;|Howl|1|
|BGCOLOR(lightgray):''射程距離''|BGCOLOR(lightgray):''効果範囲''|BGCOLOR(lightgray):''精度修正''|BGCOLOR(lightgray):''詠唱時間''|BGCOLOR(lightgray):''疲労/宝石''|
|0|0|0|250%|300 / &amp;ref(Spell/V_Nature.jpg,nolink,25x25,Nature Gem);3|
|BGCOLOR(lightgray):''特性''|&gt;|&gt;|&gt;|戦闘呪附|
</v>
      </c>
      <c r="AA80" t="str">
        <f>CONCATENATE("**",G80,CHAR(10),VLOOKUP(F80,SpellDesc!$B:$D,2,0),CHAR(10),CHAR(10),VLOOKUP(F80,SpellDesc!$B:$D,3,0),CHAR(10))</f>
        <v xml:space="preserve">**Howl
The caster summons a pack of wolves to aid him in battle. The wolves will come from all directions and may even attack the enemy from behind. This spell is twice as effective if used in forest or mountain terrain.
術者は戦いを手助けさせるため、狼の群れを召喚します。これらの狼は、あらゆる方角から現れ、敵の背後を突くことさえあります。この呪文は、森林や山岳の地形で使用されると、二倍の効果を発揮します。
</v>
      </c>
    </row>
    <row r="81" spans="1:27" x14ac:dyDescent="0.15">
      <c r="A81" t="str">
        <f t="shared" si="4"/>
        <v/>
      </c>
      <c r="C81" s="1" t="s">
        <v>17</v>
      </c>
      <c r="D81" s="1">
        <v>5</v>
      </c>
      <c r="F81" s="1" t="s">
        <v>84</v>
      </c>
      <c r="G81" s="1" t="s">
        <v>84</v>
      </c>
      <c r="H81" s="3" t="s">
        <v>660</v>
      </c>
      <c r="J81" s="1">
        <v>8</v>
      </c>
      <c r="K81" s="1" t="s">
        <v>644</v>
      </c>
      <c r="L81" s="1" t="s">
        <v>2023</v>
      </c>
      <c r="M81" s="1" t="s">
        <v>855</v>
      </c>
      <c r="N81" s="2" t="s">
        <v>944</v>
      </c>
      <c r="O81" s="6" t="str">
        <f t="shared" si="5"/>
        <v xml:space="preserve">|[[Spirits of the Wood&gt;./Spirits of the Wood]]|&amp;ref(Spell/P_Nature.jpg,nolink,25x25,Nature);3||&amp;ref(Spell/V_Nature.jpg,nolink,25x25,Nature Gem);8|儀式/陸上専用|兵士召喚|
|~|&gt;|&gt;|&gt;|&gt;|州を離れられない美しき森の精霊Woodland Spiritを10+体召喚します|
</v>
      </c>
      <c r="P81" s="3" t="s">
        <v>788</v>
      </c>
      <c r="T81" s="1" t="s">
        <v>19906</v>
      </c>
      <c r="Y81" s="21" t="str">
        <f t="shared" si="6"/>
        <v xml:space="preserve">#includex(Spell/Conjuration/DataView,titlestr=off,section=(filter=Spirits of the Wood),firsthead=off)
**ゲーム内説明文
#includex(Spell/Conjuration/Descriptions,titlestr=off,section=(filter=Spirits of the Wood),firsthead=off)
**解説
</v>
      </c>
      <c r="Z81" t="str">
        <f t="shared" si="7"/>
        <v xml:space="preserve">**Spirits of the Wood
|&gt;|&gt;|&gt;|&gt;|BGCOLOR(black):COLOR(white):CENTER:''Spirits of the Wood''|
|&gt;|BGCOLOR(lightgray):''研究領域''|&gt;|BGCOLOR(lightgray):''使用条件''|BGCOLOR(lightgray):''分類''|
|&gt;|Conjuration Lv5|&gt;|儀式/陸上専用|兵士召喚|
|BGCOLOR(lightgray):''主系統''|BGCOLOR(lightgray):''副系統''|&gt;|BGCOLOR(lightgray):''威力/効果''|BGCOLOR(lightgray):''効果発生数''|
|&amp;ref(Spell/P_Nature.jpg,nolink,25x25,Nature);3||&gt;|Woodland Spirit|10+1/Lv|
|BGCOLOR(lightgray):''射程距離''|BGCOLOR(lightgray):''効果範囲''|BGCOLOR(lightgray):''精度修正''|BGCOLOR(lightgray):''詠唱時間''|BGCOLOR(lightgray):''疲労/宝石''|
|||||&amp;ref(Spell/V_Nature.jpg,nolink,25x25,Nature Gem);8|
|BGCOLOR(lightgray):''特性''|&gt;|&gt;|&gt;||
</v>
      </c>
      <c r="AA81" t="str">
        <f>CONCATENATE("**",G81,CHAR(10),VLOOKUP(F81,SpellDesc!$B:$D,2,0),CHAR(10),CHAR(10),VLOOKUP(F81,SpellDesc!$B:$D,3,0),CHAR(10))</f>
        <v xml:space="preserve">**Spirits of the Wood
The caster summons several spirits that inhabit ancient trees. These Woodland Spirits are stunningly beautiful, ethereal and regenerate wounds as long as their trees are not destroyed. They never leave the land of their home.
術者は、太古の樹に住まう精霊を幾らか召喚します。このWoodland Spiritは驚くほどの美しさを持つ霊体で、その樹が滅ぼされない限り、傷を再生します。彼女らがその住処がある地を離れることは決してありません。
</v>
      </c>
    </row>
    <row r="82" spans="1:27" x14ac:dyDescent="0.15">
      <c r="A82" t="str">
        <f t="shared" si="4"/>
        <v/>
      </c>
      <c r="C82" s="1" t="s">
        <v>17</v>
      </c>
      <c r="D82" s="1">
        <v>5</v>
      </c>
      <c r="F82" s="1" t="s">
        <v>85</v>
      </c>
      <c r="G82" s="1" t="s">
        <v>85</v>
      </c>
      <c r="H82" s="3" t="s">
        <v>660</v>
      </c>
      <c r="J82" s="1">
        <v>10</v>
      </c>
      <c r="K82" s="1" t="s">
        <v>644</v>
      </c>
      <c r="L82" s="1" t="s">
        <v>2023</v>
      </c>
      <c r="M82" s="1" t="s">
        <v>855</v>
      </c>
      <c r="N82" s="2" t="s">
        <v>945</v>
      </c>
      <c r="O82" s="6" t="str">
        <f t="shared" si="5"/>
        <v xml:space="preserve">|[[Contact Forest Trolls&gt;./Contact Forest Trolls]]|&amp;ref(Spell/P_Nature.jpg,nolink,25x25,Nature);3||&amp;ref(Spell/V_Nature.jpg,nolink,25x25,Nature Gem);10|儀式/陸上専用|兵士召喚|
|~|&gt;|&gt;|&gt;|&gt;|再生能力を備える亜人Forest Trollを5+体召喚します|
</v>
      </c>
      <c r="P82" s="3" t="s">
        <v>790</v>
      </c>
      <c r="T82" s="1" t="s">
        <v>19909</v>
      </c>
      <c r="Y82" s="21" t="str">
        <f t="shared" si="6"/>
        <v xml:space="preserve">#includex(Spell/Conjuration/DataView,titlestr=off,section=(filter=Contact Forest Trolls),firsthead=off)
**ゲーム内説明文
#includex(Spell/Conjuration/Descriptions,titlestr=off,section=(filter=Contact Forest Trolls),firsthead=off)
**解説
</v>
      </c>
      <c r="Z82" t="str">
        <f t="shared" si="7"/>
        <v xml:space="preserve">**Contact Forest Trolls
|&gt;|&gt;|&gt;|&gt;|BGCOLOR(black):COLOR(white):CENTER:''Contact Forest Trolls''|
|&gt;|BGCOLOR(lightgray):''研究領域''|&gt;|BGCOLOR(lightgray):''使用条件''|BGCOLOR(lightgray):''分類''|
|&gt;|Conjuration Lv5|&gt;|儀式/陸上専用|兵士召喚|
|BGCOLOR(lightgray):''主系統''|BGCOLOR(lightgray):''副系統''|&gt;|BGCOLOR(lightgray):''威力/効果''|BGCOLOR(lightgray):''効果発生数''|
|&amp;ref(Spell/P_Nature.jpg,nolink,25x25,Nature);3||&gt;|Forest Troll|5+0.5/Lv|
|BGCOLOR(lightgray):''射程距離''|BGCOLOR(lightgray):''効果範囲''|BGCOLOR(lightgray):''精度修正''|BGCOLOR(lightgray):''詠唱時間''|BGCOLOR(lightgray):''疲労/宝石''|
|||||&amp;ref(Spell/V_Nature.jpg,nolink,25x25,Nature Gem);10|
|BGCOLOR(lightgray):''特性''|&gt;|&gt;|&gt;||
</v>
      </c>
      <c r="AA82" t="str">
        <f>CONCATENATE("**",G82,CHAR(10),VLOOKUP(F82,SpellDesc!$B:$D,2,0),CHAR(10),CHAR(10),VLOOKUP(F82,SpellDesc!$B:$D,3,0),CHAR(10))</f>
        <v xml:space="preserve">**Contact Forest Trolls
The caster contacts a few Forest Trolls and persuades them to serve in exchange for the chance to eat a child or two. Forest Trolls are slightly smaller than ordinary trolls, but they are also more cunning. Trolls are known to regenerate wounds very quickly.
術者は少数のForest Trollに接触し、子供を一人二人食べる機会と引き換えに、仕えるよう説得します。Forest Trollは一般的なTrollよりも少し小柄ですが、彼らはまたより狡猾でもあります。Trollは傷を非常に早く再生することで知られています。
</v>
      </c>
    </row>
    <row r="83" spans="1:27" x14ac:dyDescent="0.15">
      <c r="A83" t="str">
        <f t="shared" si="4"/>
        <v/>
      </c>
      <c r="C83" s="1" t="s">
        <v>17</v>
      </c>
      <c r="D83" s="1">
        <v>5</v>
      </c>
      <c r="F83" s="1" t="s">
        <v>86</v>
      </c>
      <c r="G83" s="1" t="s">
        <v>86</v>
      </c>
      <c r="H83" s="3" t="s">
        <v>660</v>
      </c>
      <c r="I83" s="1" t="s">
        <v>667</v>
      </c>
      <c r="J83" s="1">
        <v>10</v>
      </c>
      <c r="K83" s="1" t="s">
        <v>644</v>
      </c>
      <c r="L83" s="1" t="s">
        <v>2023</v>
      </c>
      <c r="M83" s="1" t="s">
        <v>927</v>
      </c>
      <c r="N83" s="2" t="s">
        <v>928</v>
      </c>
      <c r="O83" s="6" t="str">
        <f t="shared" si="5"/>
        <v xml:space="preserve">|[[Winged Monkeys&gt;./Winged Monkeys]]|&amp;ref(Spell/P_Nature.jpg,nolink,25x25,Nature);3|&amp;ref(Spell/P_Astral.jpg,nolink,25x25,Astral);2|&amp;ref(Spell/V_Nature.jpg,nolink,25x25,Nature Gem);10|儀式/陸上専用|誘拐|
|~|&gt;|&gt;|&gt;|&gt;|指定した州の敵指揮官一人をWinged Monkeyの群れが誘拐しようと試みます|
</v>
      </c>
      <c r="Q83" s="1">
        <v>5</v>
      </c>
      <c r="W83" s="1" t="s">
        <v>703</v>
      </c>
      <c r="Y83" s="21" t="str">
        <f t="shared" si="6"/>
        <v xml:space="preserve">#includex(Spell/Conjuration/DataView,titlestr=off,section=(filter=Winged Monkeys),firsthead=off)
**ゲーム内説明文
#includex(Spell/Conjuration/Descriptions,titlestr=off,section=(filter=Winged Monkeys),firsthead=off)
**解説
</v>
      </c>
      <c r="Z83" t="str">
        <f t="shared" si="7"/>
        <v xml:space="preserve">**Winged Monkeys
|&gt;|&gt;|&gt;|&gt;|BGCOLOR(black):COLOR(white):CENTER:''Winged Monkeys''|
|&gt;|BGCOLOR(lightgray):''研究領域''|&gt;|BGCOLOR(lightgray):''使用条件''|BGCOLOR(lightgray):''分類''|
|&gt;|Conjuration Lv5|&gt;|儀式/陸上専用|誘拐|
|BGCOLOR(lightgray):''主系統''|BGCOLOR(lightgray):''副系統''|&gt;|BGCOLOR(lightgray):''威力/効果''|BGCOLOR(lightgray):''効果発生数''|
|&amp;ref(Spell/P_Nature.jpg,nolink,25x25,Nature);3|&amp;ref(Spell/P_Astral.jpg,nolink,25x25,Astral);2|&gt;|||
|BGCOLOR(lightgray):''射程距離''|BGCOLOR(lightgray):''効果範囲''|BGCOLOR(lightgray):''精度修正''|BGCOLOR(lightgray):''詠唱時間''|BGCOLOR(lightgray):''疲労/宝石''|
|5||||&amp;ref(Spell/V_Nature.jpg,nolink,25x25,Nature Gem);10|
|BGCOLOR(lightgray):''特性''|&gt;|&gt;|&gt;|遠隔儀式&amp;br;海域の通過不可&amp;br;海域の指定不可|
</v>
      </c>
      <c r="AA83" t="str">
        <f>CONCATENATE("**",G83,CHAR(10),VLOOKUP(F83,SpellDesc!$B:$D,2,0),CHAR(10),CHAR(10),VLOOKUP(F83,SpellDesc!$B:$D,3,0),CHAR(10))</f>
        <v xml:space="preserve">**Winged Monkeys
The caster summons a troop of winged monkeys and sends them away to fetch a commander from a distant land. The monkeys will try to grab and fly away with the helpless commander, but will attack if the target is too heavy. The monkeys are afraid of mages and will never try to snatch a mage from the ground. The monkeys leave after they have accomplished their mission.
術者は翼ある猿の群れを召喚し、遠き地から指揮官を誘拐させるために派遣します。これらの猿は、無力な指揮官を掴み上げて飛び去ろうとしますが、標的があまりに重い場合は代わりに攻撃を仕掛けます。猿は魔術師を恐れており、魔術師を攫おうと試みることは決してありません。これらの猿は、その任務を果たした後は去っていきます。
</v>
      </c>
    </row>
    <row r="84" spans="1:27" x14ac:dyDescent="0.15">
      <c r="A84" t="str">
        <f t="shared" si="4"/>
        <v/>
      </c>
      <c r="C84" s="1" t="s">
        <v>17</v>
      </c>
      <c r="D84" s="1">
        <v>5</v>
      </c>
      <c r="F84" s="1" t="s">
        <v>87</v>
      </c>
      <c r="G84" s="1" t="s">
        <v>87</v>
      </c>
      <c r="H84" s="3" t="s">
        <v>657</v>
      </c>
      <c r="J84" s="1">
        <v>10</v>
      </c>
      <c r="K84" s="1" t="s">
        <v>644</v>
      </c>
      <c r="L84" s="1" t="s">
        <v>2023</v>
      </c>
      <c r="M84" s="1" t="s">
        <v>856</v>
      </c>
      <c r="N84" s="2" t="s">
        <v>947</v>
      </c>
      <c r="O84" s="6" t="str">
        <f t="shared" si="5"/>
        <v xml:space="preserve">|[[Awaken Sleeper&gt;./Awaken Sleeper]]|&amp;ref(Spell/P_Nature.jpg,nolink,25x25,Nature);4||&amp;ref(Spell/V_Nature.jpg,nolink,25x25,Nature Gem);10|儀式/陸上専用|指揮官召喚|
|~|&gt;|&gt;|&gt;|&gt;|非常に優れた指揮能力を持つ英雄Sleeperを召喚します|
</v>
      </c>
      <c r="P84" s="3" t="s">
        <v>791</v>
      </c>
      <c r="T84" s="1">
        <v>1</v>
      </c>
      <c r="W84" s="1" t="s">
        <v>738</v>
      </c>
      <c r="Y84" s="21" t="str">
        <f t="shared" si="6"/>
        <v xml:space="preserve">#includex(Spell/Conjuration/DataView,titlestr=off,section=(filter=Awaken Sleeper),firsthead=off)
**ゲーム内説明文
#includex(Spell/Conjuration/Descriptions,titlestr=off,section=(filter=Awaken Sleeper),firsthead=off)
**解説
</v>
      </c>
      <c r="Z84" t="str">
        <f t="shared" si="7"/>
        <v xml:space="preserve">**Awaken Sleeper
|&gt;|&gt;|&gt;|&gt;|BGCOLOR(black):COLOR(white):CENTER:''Awaken Sleeper''|
|&gt;|BGCOLOR(lightgray):''研究領域''|&gt;|BGCOLOR(lightgray):''使用条件''|BGCOLOR(lightgray):''分類''|
|&gt;|Conjuration Lv5|&gt;|儀式/陸上専用|指揮官召喚|
|BGCOLOR(lightgray):''主系統''|BGCOLOR(lightgray):''副系統''|&gt;|BGCOLOR(lightgray):''威力/効果''|BGCOLOR(lightgray):''効果発生数''|
|&amp;ref(Spell/P_Nature.jpg,nolink,25x25,Nature);4||&gt;|Sleeper|1|
|BGCOLOR(lightgray):''射程距離''|BGCOLOR(lightgray):''効果範囲''|BGCOLOR(lightgray):''精度修正''|BGCOLOR(lightgray):''詠唱時間''|BGCOLOR(lightgray):''疲労/宝石''|
|||||&amp;ref(Spell/V_Nature.jpg,nolink,25x25,Nature Gem);10|
|BGCOLOR(lightgray):''特性''|&gt;|&gt;|&gt;|指揮官として召喚|
</v>
      </c>
      <c r="AA84" t="str">
        <f>CONCATENATE("**",G84,CHAR(10),VLOOKUP(F84,SpellDesc!$B:$D,2,0),CHAR(10),CHAR(10),VLOOKUP(F84,SpellDesc!$B:$D,3,0),CHAR(10))</f>
        <v xml:space="preserve">**Awaken Sleeper
The caster locates and awakens an ancient hero from his eternal sleep. The Sleeper is a huge human hero armed with ancient weapons, waiting for the final cataclysmic battle that will decide the fate of the world. The hero is awakened and made to serve the caster until that time. The Sleeper is an exceptionally good general and soldiers under his command will rarely be routed from battle.
術者は太古の英雄の居場所を突き止め、その永遠の眠りから呼び覚まします。彼らSleeperは、太古の武器を装備した、巨大な人間の英雄で、世界の運命を左右する、破壊的な最終戦争の時を待っています。目覚めた英雄は、その時が来るまで術者に仕えます。Sleeperは極めて優秀な将軍で、彼らの指揮下にある兵士が戦いから逃げ出すことは滅多にありません。
</v>
      </c>
    </row>
    <row r="85" spans="1:27" x14ac:dyDescent="0.15">
      <c r="A85" t="str">
        <f t="shared" si="4"/>
        <v>Conjuration5E</v>
      </c>
      <c r="C85" s="1" t="s">
        <v>17</v>
      </c>
      <c r="D85" s="1">
        <v>5</v>
      </c>
      <c r="F85" s="1" t="s">
        <v>88</v>
      </c>
      <c r="G85" s="1" t="s">
        <v>88</v>
      </c>
      <c r="H85" s="3" t="s">
        <v>657</v>
      </c>
      <c r="J85" s="1">
        <v>6</v>
      </c>
      <c r="K85" s="1" t="s">
        <v>644</v>
      </c>
      <c r="L85" s="1" t="s">
        <v>2018</v>
      </c>
      <c r="M85" s="1" t="s">
        <v>948</v>
      </c>
      <c r="N85" s="2" t="s">
        <v>949</v>
      </c>
      <c r="O85" s="6" t="str">
        <f t="shared" si="5"/>
        <v xml:space="preserve">|[[Vermin Feast&gt;./Vermin Feast]]|&amp;ref(Spell/P_Nature.jpg,nolink,25x25,Nature);4||&amp;ref(Spell/V_Nature.jpg,nolink,25x25,Nature Gem);6|儀式/水陸両用|地方呪附|
|~|&gt;|&gt;|&gt;|&gt;|指定した州にある包囲された要塞の食糧を急激に減少させます|
</v>
      </c>
      <c r="Q85" s="1">
        <v>4</v>
      </c>
      <c r="W85" s="1" t="s">
        <v>950</v>
      </c>
      <c r="Y85" s="21" t="str">
        <f t="shared" si="6"/>
        <v xml:space="preserve">#includex(Spell/Conjuration/DataView,titlestr=off,section=(filter=Vermin Feast),firsthead=off)
**ゲーム内説明文
#includex(Spell/Conjuration/Descriptions,titlestr=off,section=(filter=Vermin Feast),firsthead=off)
**解説
</v>
      </c>
      <c r="Z85" t="str">
        <f t="shared" si="7"/>
        <v xml:space="preserve">**Vermin Feast
|&gt;|&gt;|&gt;|&gt;|BGCOLOR(black):COLOR(white):CENTER:''Vermin Feast''|
|&gt;|BGCOLOR(lightgray):''研究領域''|&gt;|BGCOLOR(lightgray):''使用条件''|BGCOLOR(lightgray):''分類''|
|&gt;|Conjuration Lv5|&gt;|儀式/水陸両用|地方呪附|
|BGCOLOR(lightgray):''主系統''|BGCOLOR(lightgray):''副系統''|&gt;|BGCOLOR(lightgray):''威力/効果''|BGCOLOR(lightgray):''効果発生数''|
|&amp;ref(Spell/P_Nature.jpg,nolink,25x25,Nature);4||&gt;|||
|BGCOLOR(lightgray):''射程距離''|BGCOLOR(lightgray):''効果範囲''|BGCOLOR(lightgray):''精度修正''|BGCOLOR(lightgray):''詠唱時間''|BGCOLOR(lightgray):''疲労/宝石''|
|4||||&amp;ref(Spell/V_Nature.jpg,nolink,25x25,Nature Gem);6|
|BGCOLOR(lightgray):''特性''|&gt;|&gt;|&gt;|地方呪附&amp;br;遠隔儀式|
</v>
      </c>
      <c r="AA85" t="str">
        <f>CONCATENATE("**",G85,CHAR(10),VLOOKUP(F85,SpellDesc!$B:$D,2,0),CHAR(10),CHAR(10),VLOOKUP(F85,SpellDesc!$B:$D,3,0),CHAR(10))</f>
        <v xml:space="preserve">**Vermin Feast
The caster makes vermin like rats and cockroaches (or shrimps and crabs) attracted to the supply stores of a besieged castle. The vermin will make sure that the supplies do not last very long. The more gems spent in this ritual the longer it will last. Having more than one Vermin Feast ritual active on the same province will not add to the effect and the ritual has no effect on an unbesieged castle.
術者は、鼠やゴキブリ、または海老や蟹のような害虫を、包囲された要塞の食糧庫へと誘き寄せます。これらの害虫は、食糧が長くは持たないことを確実にします。より多くの宝石を費やすほど、この儀式はより長く持続します。一つの州に複数のVermin Feastを起動しても効果は増幅されず、また包囲されていない要塞には何の効果もありません。
</v>
      </c>
    </row>
    <row r="86" spans="1:27" x14ac:dyDescent="0.15">
      <c r="A86" t="str">
        <f t="shared" si="4"/>
        <v>Conjuration6S</v>
      </c>
      <c r="C86" s="1" t="s">
        <v>17</v>
      </c>
      <c r="D86" s="1">
        <v>6</v>
      </c>
      <c r="F86" s="1" t="s">
        <v>89</v>
      </c>
      <c r="G86" s="1" t="s">
        <v>89</v>
      </c>
      <c r="H86" s="3" t="s">
        <v>646</v>
      </c>
      <c r="J86" s="1">
        <v>7</v>
      </c>
      <c r="K86" s="1" t="s">
        <v>644</v>
      </c>
      <c r="L86" s="1" t="s">
        <v>2023</v>
      </c>
      <c r="M86" s="1" t="s">
        <v>855</v>
      </c>
      <c r="N86" s="2" t="s">
        <v>951</v>
      </c>
      <c r="O86" s="6" t="str">
        <f t="shared" si="5"/>
        <v xml:space="preserve">|[[Summon Fire Snakes&gt;./Summon Fire Snakes]]|&amp;ref(Spell/P_Fire.jpg,nolink,25x25,Fire);2||&amp;ref(Spell/V_Fire.jpg,nolink,25x25,Fire Gem);7|儀式/陸上専用|兵士召喚|
|~|&gt;|&gt;|&gt;|&gt;|火球で近くの敵を焼く蛇Fire Snakeを5+体召喚します|
</v>
      </c>
      <c r="P86" s="3" t="s">
        <v>792</v>
      </c>
      <c r="T86" s="1" t="s">
        <v>19907</v>
      </c>
      <c r="Y86" s="21" t="str">
        <f t="shared" si="6"/>
        <v xml:space="preserve">#includex(Spell/Conjuration/DataView,titlestr=off,section=(filter=Summon Fire Snakes),firsthead=off)
**ゲーム内説明文
#includex(Spell/Conjuration/Descriptions,titlestr=off,section=(filter=Summon Fire Snakes),firsthead=off)
**解説
</v>
      </c>
      <c r="Z86" t="str">
        <f t="shared" si="7"/>
        <v xml:space="preserve">**Summon Fire Snakes
|&gt;|&gt;|&gt;|&gt;|BGCOLOR(black):COLOR(white):CENTER:''Summon Fire Snakes''|
|&gt;|BGCOLOR(lightgray):''研究領域''|&gt;|BGCOLOR(lightgray):''使用条件''|BGCOLOR(lightgray):''分類''|
|&gt;|Conjuration Lv6|&gt;|儀式/陸上専用|兵士召喚|
|BGCOLOR(lightgray):''主系統''|BGCOLOR(lightgray):''副系統''|&gt;|BGCOLOR(lightgray):''威力/効果''|BGCOLOR(lightgray):''効果発生数''|
|&amp;ref(Spell/P_Fire.jpg,nolink,25x25,Fire);2||&gt;|Fire Snake|5+0.5/Lv|
|BGCOLOR(lightgray):''射程距離''|BGCOLOR(lightgray):''効果範囲''|BGCOLOR(lightgray):''精度修正''|BGCOLOR(lightgray):''詠唱時間''|BGCOLOR(lightgray):''疲労/宝石''|
|||||&amp;ref(Spell/V_Fire.jpg,nolink,25x25,Fire Gem);7|
|BGCOLOR(lightgray):''特性''|&gt;|&gt;|&gt;||
</v>
      </c>
      <c r="AA86" t="str">
        <f>CONCATENATE("**",G86,CHAR(10),VLOOKUP(F86,SpellDesc!$B:$D,2,0),CHAR(10),CHAR(10),VLOOKUP(F86,SpellDesc!$B:$D,3,0),CHAR(10))</f>
        <v xml:space="preserve">**Summon Fire Snakes
The caster summons and binds several Fire Snakes. Fire Snakes are large serpents with golden skin. Their smoldering bodies can release blazing flames if threatened. Their bite is highly poisonous.
術者は幾らかのFire Snakeを召喚し、束縛します。Fire Snakeは、金色の皮膚を持つ大蛇です。彼らの燻る身体は、脅威に晒された際に焼け付く炎を解き放つことができます。彼らの噛み付きは強い毒性を持ちます。
</v>
      </c>
    </row>
    <row r="87" spans="1:27" x14ac:dyDescent="0.15">
      <c r="A87" t="str">
        <f t="shared" si="4"/>
        <v/>
      </c>
      <c r="C87" s="1" t="s">
        <v>17</v>
      </c>
      <c r="D87" s="1">
        <v>6</v>
      </c>
      <c r="F87" s="1" t="s">
        <v>90</v>
      </c>
      <c r="G87" s="1" t="s">
        <v>90</v>
      </c>
      <c r="H87" s="3" t="s">
        <v>661</v>
      </c>
      <c r="J87" s="1">
        <v>30</v>
      </c>
      <c r="K87" s="1" t="s">
        <v>644</v>
      </c>
      <c r="L87" s="1" t="s">
        <v>2023</v>
      </c>
      <c r="M87" s="1" t="s">
        <v>856</v>
      </c>
      <c r="N87" s="2" t="s">
        <v>952</v>
      </c>
      <c r="O87" s="6" t="str">
        <f t="shared" si="5"/>
        <v xml:space="preserve">|[[Summon Flame Spirit&gt;./Summon Flame Spirit]]|&amp;ref(Spell/P_Fire.jpg,nolink,25x25,Fire);3||&amp;ref(Spell/V_Fire.jpg,nolink,25x25,Fire Gem);30|儀式/陸上専用|指揮官召喚|
|~|&gt;|&gt;|&gt;|&gt;|火の魔法に長ける精霊Fire Spiritを召喚します|
</v>
      </c>
      <c r="P87" s="3" t="s">
        <v>793</v>
      </c>
      <c r="T87" s="1">
        <v>1</v>
      </c>
      <c r="W87" s="1" t="s">
        <v>738</v>
      </c>
      <c r="Y87" s="21" t="str">
        <f t="shared" si="6"/>
        <v xml:space="preserve">#includex(Spell/Conjuration/DataView,titlestr=off,section=(filter=Summon Flame Spirit),firsthead=off)
**ゲーム内説明文
#includex(Spell/Conjuration/Descriptions,titlestr=off,section=(filter=Summon Flame Spirit),firsthead=off)
**解説
</v>
      </c>
      <c r="Z87" t="str">
        <f t="shared" si="7"/>
        <v xml:space="preserve">**Summon Flame Spirit
|&gt;|&gt;|&gt;|&gt;|BGCOLOR(black):COLOR(white):CENTER:''Summon Flame Spirit''|
|&gt;|BGCOLOR(lightgray):''研究領域''|&gt;|BGCOLOR(lightgray):''使用条件''|BGCOLOR(lightgray):''分類''|
|&gt;|Conjuration Lv6|&gt;|儀式/陸上専用|指揮官召喚|
|BGCOLOR(lightgray):''主系統''|BGCOLOR(lightgray):''副系統''|&gt;|BGCOLOR(lightgray):''威力/効果''|BGCOLOR(lightgray):''効果発生数''|
|&amp;ref(Spell/P_Fire.jpg,nolink,25x25,Fire);3||&gt;|Flame Spirit|1|
|BGCOLOR(lightgray):''射程距離''|BGCOLOR(lightgray):''効果範囲''|BGCOLOR(lightgray):''精度修正''|BGCOLOR(lightgray):''詠唱時間''|BGCOLOR(lightgray):''疲労/宝石''|
|||||&amp;ref(Spell/V_Fire.jpg,nolink,25x25,Fire Gem);30|
|BGCOLOR(lightgray):''特性''|&gt;|&gt;|&gt;|指揮官として召喚|
</v>
      </c>
      <c r="AA87" t="str">
        <f>CONCATENATE("**",G87,CHAR(10),VLOOKUP(F87,SpellDesc!$B:$D,2,0),CHAR(10),CHAR(10),VLOOKUP(F87,SpellDesc!$B:$D,3,0),CHAR(10))</f>
        <v xml:space="preserve">**Summon Flame Spirit
This ritual summons a Flame Spirit. Flame Spirits are beings made of pure fire that are highly skilled in fire magic. In combat they are helped by the Will o' the Wisps that surround them.
この儀式は、Flame Spiritを召喚します。Flame Spiritは、純粋な炎から成る存在で、火の魔法に大いに熟練しています。戦闘に際しては、彼らは自らを囲むWill o' the Wispによって手助けされます。
</v>
      </c>
    </row>
    <row r="88" spans="1:27" x14ac:dyDescent="0.15">
      <c r="A88" t="str">
        <f t="shared" si="4"/>
        <v/>
      </c>
      <c r="C88" s="1" t="s">
        <v>17</v>
      </c>
      <c r="D88" s="1">
        <v>6</v>
      </c>
      <c r="F88" s="1" t="s">
        <v>91</v>
      </c>
      <c r="G88" s="1" t="s">
        <v>91</v>
      </c>
      <c r="H88" s="3" t="s">
        <v>662</v>
      </c>
      <c r="J88" s="1">
        <v>8</v>
      </c>
      <c r="K88" s="1" t="s">
        <v>644</v>
      </c>
      <c r="L88" s="1" t="s">
        <v>2023</v>
      </c>
      <c r="M88" s="1" t="s">
        <v>855</v>
      </c>
      <c r="N88" s="2" t="s">
        <v>953</v>
      </c>
      <c r="O88" s="6" t="str">
        <f t="shared" si="5"/>
        <v xml:space="preserve">|[[Summon Great Eagles&gt;./Summon Great Eagles]]|&amp;ref(Spell/P_Air.jpg,nolink,25x25,Air);3||&amp;ref(Spell/V_Air.jpg,nolink,25x25,Air Gem);8|儀式/陸上専用|兵士召喚|
|~|&gt;|&gt;|&gt;|&gt;|巨大な鷲Great Eagleを5+体召喚します|
</v>
      </c>
      <c r="P88" s="3" t="s">
        <v>794</v>
      </c>
      <c r="T88" s="1" t="s">
        <v>19907</v>
      </c>
      <c r="Y88" s="21" t="str">
        <f t="shared" si="6"/>
        <v xml:space="preserve">#includex(Spell/Conjuration/DataView,titlestr=off,section=(filter=Summon Great Eagles),firsthead=off)
**ゲーム内説明文
#includex(Spell/Conjuration/Descriptions,titlestr=off,section=(filter=Summon Great Eagles),firsthead=off)
**解説
</v>
      </c>
      <c r="Z88" t="str">
        <f t="shared" si="7"/>
        <v xml:space="preserve">**Summon Great Eagles
|&gt;|&gt;|&gt;|&gt;|BGCOLOR(black):COLOR(white):CENTER:''Summon Great Eagles''|
|&gt;|BGCOLOR(lightgray):''研究領域''|&gt;|BGCOLOR(lightgray):''使用条件''|BGCOLOR(lightgray):''分類''|
|&gt;|Conjuration Lv6|&gt;|儀式/陸上専用|兵士召喚|
|BGCOLOR(lightgray):''主系統''|BGCOLOR(lightgray):''副系統''|&gt;|BGCOLOR(lightgray):''威力/効果''|BGCOLOR(lightgray):''効果発生数''|
|&amp;ref(Spell/P_Air.jpg,nolink,25x25,Air);3||&gt;|Great Eagle|5+0.5/Lv|
|BGCOLOR(lightgray):''射程距離''|BGCOLOR(lightgray):''効果範囲''|BGCOLOR(lightgray):''精度修正''|BGCOLOR(lightgray):''詠唱時間''|BGCOLOR(lightgray):''疲労/宝石''|
|||||&amp;ref(Spell/V_Air.jpg,nolink,25x25,Air Gem);8|
|BGCOLOR(lightgray):''特性''|&gt;|&gt;|&gt;||
</v>
      </c>
      <c r="AA88" t="str">
        <f>CONCATENATE("**",G88,CHAR(10),VLOOKUP(F88,SpellDesc!$B:$D,2,0),CHAR(10),CHAR(10),VLOOKUP(F88,SpellDesc!$B:$D,3,0),CHAR(10))</f>
        <v xml:space="preserve">**Summon Great Eagles
Great Eagles are eagles large enough to carry a horse and fierce enough to battle a dragon. They are quite intelligent and can understand human speech. They live in mountain regions far from men, but can be summoned by powerful mages.
Great Eagleは、馬を運べるほど大きく、竜と戦えるほどに獰猛な鷲です。彼らはとても知的で、人間の言葉を理解することができます。彼らは人間からは離れた山岳地帯に住んでいますが、強力な魔術師によって召喚することができます。
</v>
      </c>
    </row>
    <row r="89" spans="1:27" x14ac:dyDescent="0.15">
      <c r="A89" t="str">
        <f t="shared" si="4"/>
        <v/>
      </c>
      <c r="C89" s="1" t="s">
        <v>17</v>
      </c>
      <c r="D89" s="1">
        <v>6</v>
      </c>
      <c r="F89" s="1" t="s">
        <v>92</v>
      </c>
      <c r="G89" s="1" t="s">
        <v>92</v>
      </c>
      <c r="H89" s="3" t="s">
        <v>652</v>
      </c>
      <c r="J89" s="1">
        <v>15</v>
      </c>
      <c r="K89" s="1" t="s">
        <v>644</v>
      </c>
      <c r="L89" s="1" t="s">
        <v>2075</v>
      </c>
      <c r="M89" s="1" t="s">
        <v>856</v>
      </c>
      <c r="N89" s="2" t="s">
        <v>954</v>
      </c>
      <c r="O89" s="6" t="str">
        <f t="shared" si="5"/>
        <v xml:space="preserve">|[[Summon Bishop Fish&gt;./Summon Bishop Fish]]|&amp;ref(Spell/P_Water.jpg,nolink,25x25,Water);3||&amp;ref(Spell/V_Water.jpg,nolink,25x25,Water Gem);15|儀式/水中専用|指揮官召喚|
|~|&gt;|&gt;|&gt;|&gt;|強大な水棲の聖職者Bishop Fishを召喚します|
</v>
      </c>
      <c r="P89" s="3" t="s">
        <v>795</v>
      </c>
      <c r="T89" s="1">
        <v>1</v>
      </c>
      <c r="W89" s="1" t="s">
        <v>738</v>
      </c>
      <c r="Y89" s="21" t="str">
        <f t="shared" si="6"/>
        <v xml:space="preserve">#includex(Spell/Conjuration/DataView,titlestr=off,section=(filter=Summon Bishop Fish),firsthead=off)
**ゲーム内説明文
#includex(Spell/Conjuration/Descriptions,titlestr=off,section=(filter=Summon Bishop Fish),firsthead=off)
**解説
</v>
      </c>
      <c r="Z89" t="str">
        <f t="shared" si="7"/>
        <v xml:space="preserve">**Summon Bishop Fish
|&gt;|&gt;|&gt;|&gt;|BGCOLOR(black):COLOR(white):CENTER:''Summon Bishop Fish''|
|&gt;|BGCOLOR(lightgray):''研究領域''|&gt;|BGCOLOR(lightgray):''使用条件''|BGCOLOR(lightgray):''分類''|
|&gt;|Conjuration Lv6|&gt;|儀式/水中専用|指揮官召喚|
|BGCOLOR(lightgray):''主系統''|BGCOLOR(lightgray):''副系統''|&gt;|BGCOLOR(lightgray):''威力/効果''|BGCOLOR(lightgray):''効果発生数''|
|&amp;ref(Spell/P_Water.jpg,nolink,25x25,Water);3||&gt;|Bishop Fish|1|
|BGCOLOR(lightgray):''射程距離''|BGCOLOR(lightgray):''効果範囲''|BGCOLOR(lightgray):''精度修正''|BGCOLOR(lightgray):''詠唱時間''|BGCOLOR(lightgray):''疲労/宝石''|
|||||&amp;ref(Spell/V_Water.jpg,nolink,25x25,Water Gem);15|
|BGCOLOR(lightgray):''特性''|&gt;|&gt;|&gt;|指揮官として召喚|
</v>
      </c>
      <c r="AA89" t="str">
        <f>CONCATENATE("**",G89,CHAR(10),VLOOKUP(F89,SpellDesc!$B:$D,2,0),CHAR(10),CHAR(10),VLOOKUP(F89,SpellDesc!$B:$D,3,0),CHAR(10))</f>
        <v xml:space="preserve">**Summon Bishop Fish
The caster summons a Bishop Fish. The legendary Bishop Fish is a strange fish with fins resembling priestly robes. It is a powerful priest, but it cannot leave its maritime realm.
術者はBishop Fishを召喚します。伝説的なBishop Fishは、聖職者の外套に似た鰭を持つ、奇妙な魚です。彼らは強大な聖職者ですが、その海の領域を離れることはできません。
</v>
      </c>
    </row>
    <row r="90" spans="1:27" x14ac:dyDescent="0.15">
      <c r="A90" t="str">
        <f t="shared" si="4"/>
        <v/>
      </c>
      <c r="C90" s="1" t="s">
        <v>17</v>
      </c>
      <c r="D90" s="1">
        <v>6</v>
      </c>
      <c r="F90" s="1" t="s">
        <v>93</v>
      </c>
      <c r="G90" s="1" t="s">
        <v>93</v>
      </c>
      <c r="H90" s="3" t="s">
        <v>652</v>
      </c>
      <c r="J90" s="1">
        <v>3</v>
      </c>
      <c r="K90" s="1" t="s">
        <v>645</v>
      </c>
      <c r="L90" s="1" t="s">
        <v>2075</v>
      </c>
      <c r="M90" s="1" t="s">
        <v>750</v>
      </c>
      <c r="N90" s="2" t="s">
        <v>955</v>
      </c>
      <c r="O90" s="6" t="str">
        <f t="shared" si="5"/>
        <v xml:space="preserve">|[[Shark Attack&gt;./Shark Attack]]|&amp;ref(Spell/P_Water.jpg,nolink,25x25,Water);3||&amp;ref(Spell/V_Water.jpg,nolink,25x25,Water Gem);3|戦闘/水中専用|戦闘呪附|
|~|&gt;|&gt;|&gt;|&gt;|血の匂いを利用しSharkやSmall Sharkの群れを断続的に呼び寄せます|
</v>
      </c>
      <c r="P90" s="3" t="s">
        <v>796</v>
      </c>
      <c r="Q90" s="1">
        <v>0</v>
      </c>
      <c r="R90" s="1">
        <v>250</v>
      </c>
      <c r="S90" s="1">
        <v>0</v>
      </c>
      <c r="T90" s="1">
        <v>1</v>
      </c>
      <c r="U90" s="1">
        <v>0</v>
      </c>
      <c r="V90" s="1">
        <v>300</v>
      </c>
      <c r="W90" s="1" t="s">
        <v>750</v>
      </c>
      <c r="Y90" s="21" t="str">
        <f t="shared" si="6"/>
        <v xml:space="preserve">#includex(Spell/Conjuration/DataView,titlestr=off,section=(filter=Shark Attack),firsthead=off)
**ゲーム内説明文
#includex(Spell/Conjuration/Descriptions,titlestr=off,section=(filter=Shark Attack),firsthead=off)
**解説
</v>
      </c>
      <c r="Z90" t="str">
        <f t="shared" si="7"/>
        <v xml:space="preserve">**Shark Attack
|&gt;|&gt;|&gt;|&gt;|BGCOLOR(black):COLOR(white):CENTER:''Shark Attack''|
|&gt;|BGCOLOR(lightgray):''研究領域''|&gt;|BGCOLOR(lightgray):''使用条件''|BGCOLOR(lightgray):''分類''|
|&gt;|Conjuration Lv6|&gt;|戦闘/水中専用|戦闘呪附|
|BGCOLOR(lightgray):''主系統''|BGCOLOR(lightgray):''副系統''|&gt;|BGCOLOR(lightgray):''威力/効果''|BGCOLOR(lightgray):''効果発生数''|
|&amp;ref(Spell/P_Water.jpg,nolink,25x25,Water);3||&gt;|Shark Attack|1|
|BGCOLOR(lightgray):''射程距離''|BGCOLOR(lightgray):''効果範囲''|BGCOLOR(lightgray):''精度修正''|BGCOLOR(lightgray):''詠唱時間''|BGCOLOR(lightgray):''疲労/宝石''|
|0|0|0|250%|300 / &amp;ref(Spell/V_Water.jpg,nolink,25x25,Water Gem);3|
|BGCOLOR(lightgray):''特性''|&gt;|&gt;|&gt;|戦闘呪附|
</v>
      </c>
      <c r="AA90" t="str">
        <f>CONCATENATE("**",G90,CHAR(10),VLOOKUP(F90,SpellDesc!$B:$D,2,0),CHAR(10),CHAR(10),VLOOKUP(F90,SpellDesc!$B:$D,3,0),CHAR(10))</f>
        <v xml:space="preserve">**Shark Attack
The caster attracts sharks to the smell of blood in the water. For the duration of the battle, there is a chance that a shark will arrive whenever a living being is wounded. The sharks are stupid, but the spell is strong enough to make them attack enemies more often than friends.
術者は、水中の血の匂いへと鮫を引き寄せます。戦いが終わるまでの間、生物が傷付くたびに、鮫が現れる可能性があります。鮫は極めて愚かですが、この呪文は彼らに、味方よりは敵のほうをより頻繁に攻撃させることができる程度には強力です。
</v>
      </c>
    </row>
    <row r="91" spans="1:27" x14ac:dyDescent="0.15">
      <c r="A91" t="str">
        <f t="shared" si="4"/>
        <v/>
      </c>
      <c r="C91" s="1" t="s">
        <v>17</v>
      </c>
      <c r="D91" s="1">
        <v>6</v>
      </c>
      <c r="F91" s="1" t="s">
        <v>94</v>
      </c>
      <c r="G91" s="1" t="s">
        <v>94</v>
      </c>
      <c r="H91" s="3" t="s">
        <v>652</v>
      </c>
      <c r="J91" s="1">
        <v>55</v>
      </c>
      <c r="K91" s="1" t="s">
        <v>644</v>
      </c>
      <c r="L91" s="1" t="s">
        <v>2018</v>
      </c>
      <c r="M91" s="1" t="s">
        <v>923</v>
      </c>
      <c r="N91" s="2" t="s">
        <v>956</v>
      </c>
      <c r="O91" s="6" t="str">
        <f t="shared" si="5"/>
        <v xml:space="preserve">|[[Sea King's Court&gt;./Sea King's Court]]|&amp;ref(Spell/P_Water.jpg,nolink,25x25,Water);3||&amp;ref(Spell/V_Water.jpg,nolink,25x25,Water Gem);55|儀式/水陸両用|軍団召喚|
|~|&gt;|&gt;|&gt;|&gt;|Sea Troll10体、Troll Guard5体とその指揮官Sea Kingを召喚します|
</v>
      </c>
      <c r="P91" s="3" t="s">
        <v>797</v>
      </c>
      <c r="T91" s="1">
        <v>1</v>
      </c>
      <c r="W91" s="1" t="s">
        <v>738</v>
      </c>
      <c r="X91" s="1" t="s">
        <v>798</v>
      </c>
      <c r="Y91" s="21" t="str">
        <f t="shared" si="6"/>
        <v xml:space="preserve">#includex(Spell/Conjuration/DataView,titlestr=off,section=(filter=Sea King's Court),firsthead=off)
**ゲーム内説明文
#includex(Spell/Conjuration/Descriptions,titlestr=off,section=(filter=Sea King's Court),firsthead=off)
**解説
</v>
      </c>
      <c r="Z91" t="str">
        <f t="shared" si="7"/>
        <v xml:space="preserve">**Sea King's Court
|&gt;|&gt;|&gt;|&gt;|BGCOLOR(black):COLOR(white):CENTER:''Sea King's Court''|
|&gt;|BGCOLOR(lightgray):''研究領域''|&gt;|BGCOLOR(lightgray):''使用条件''|BGCOLOR(lightgray):''分類''|
|&gt;|Conjuration Lv6|&gt;|儀式/水陸両用|軍団召喚|
|BGCOLOR(lightgray):''主系統''|BGCOLOR(lightgray):''副系統''|&gt;|BGCOLOR(lightgray):''威力/効果''|BGCOLOR(lightgray):''効果発生数''|
|&amp;ref(Spell/P_Water.jpg,nolink,25x25,Water);3||&gt;|Sea King|1|
|BGCOLOR(lightgray):''射程距離''|BGCOLOR(lightgray):''効果範囲''|BGCOLOR(lightgray):''精度修正''|BGCOLOR(lightgray):''詠唱時間''|BGCOLOR(lightgray):''疲労/宝石''|
|||||&amp;ref(Spell/V_Water.jpg,nolink,25x25,Water Gem);55|
|BGCOLOR(lightgray):''特性''|&gt;|&gt;|&gt;|指揮官として召喚|
</v>
      </c>
      <c r="AA91" t="str">
        <f>CONCATENATE("**",G91,CHAR(10),VLOOKUP(F91,SpellDesc!$B:$D,2,0),CHAR(10),CHAR(10),VLOOKUP(F91,SpellDesc!$B:$D,3,0),CHAR(10))</f>
        <v xml:space="preserve">**Sea King's Court
The caster contacts a Sea King and his retinue of fifteen Sea Trolls. The Sea King is a powerful Water mage who may grant humans water-breathing abilities if they accompany him.
術者は、Sea Kingとその15名の随員に接触します。Sea Kingは、同行する人間に水中呼吸能力を与えることができる、強力な水の魔術師です。
</v>
      </c>
    </row>
    <row r="92" spans="1:27" x14ac:dyDescent="0.15">
      <c r="A92" t="str">
        <f t="shared" si="4"/>
        <v/>
      </c>
      <c r="C92" s="1" t="s">
        <v>17</v>
      </c>
      <c r="D92" s="1">
        <v>6</v>
      </c>
      <c r="F92" s="1" t="s">
        <v>95</v>
      </c>
      <c r="G92" s="1" t="s">
        <v>95</v>
      </c>
      <c r="H92" s="3" t="s">
        <v>669</v>
      </c>
      <c r="I92" s="1" t="s">
        <v>639</v>
      </c>
      <c r="J92" s="1">
        <v>40</v>
      </c>
      <c r="K92" s="1" t="s">
        <v>644</v>
      </c>
      <c r="L92" s="1" t="s">
        <v>2018</v>
      </c>
      <c r="M92" s="1" t="s">
        <v>856</v>
      </c>
      <c r="N92" s="2" t="s">
        <v>957</v>
      </c>
      <c r="O92" s="6" t="str">
        <f t="shared" si="5"/>
        <v xml:space="preserve">|[[Streams from Hades&gt;./Streams from Hades]]|&amp;ref(Spell/P_Water.jpg,nolink,25x25,Water);4|&amp;ref(Spell/P_Death.jpg,nolink,25x25,Death);1|&amp;ref(Spell/V_Water.jpg,nolink,25x25,Water Gem);40|儀式/水陸両用|指揮官召喚|
|~|&gt;|&gt;|&gt;|&gt;|強大な魔力を持つ冥界の川の精霊Kokythiadを召喚します|
</v>
      </c>
      <c r="P92" s="3" t="s">
        <v>799</v>
      </c>
      <c r="T92" s="1">
        <v>1</v>
      </c>
      <c r="W92" s="1" t="s">
        <v>738</v>
      </c>
      <c r="Y92" s="21" t="str">
        <f t="shared" si="6"/>
        <v xml:space="preserve">#includex(Spell/Conjuration/DataView,titlestr=off,section=(filter=Streams from Hades),firsthead=off)
**ゲーム内説明文
#includex(Spell/Conjuration/Descriptions,titlestr=off,section=(filter=Streams from Hades),firsthead=off)
**解説
</v>
      </c>
      <c r="Z92" t="str">
        <f t="shared" si="7"/>
        <v xml:space="preserve">**Streams from Hades
|&gt;|&gt;|&gt;|&gt;|BGCOLOR(black):COLOR(white):CENTER:''Streams from Hades''|
|&gt;|BGCOLOR(lightgray):''研究領域''|&gt;|BGCOLOR(lightgray):''使用条件''|BGCOLOR(lightgray):''分類''|
|&gt;|Conjuration Lv6|&gt;|儀式/水陸両用|指揮官召喚|
|BGCOLOR(lightgray):''主系統''|BGCOLOR(lightgray):''副系統''|&gt;|BGCOLOR(lightgray):''威力/効果''|BGCOLOR(lightgray):''効果発生数''|
|&amp;ref(Spell/P_Water.jpg,nolink,25x25,Water);4|&amp;ref(Spell/P_Death.jpg,nolink,25x25,Death);1|&gt;|Kokythiad|1|
|BGCOLOR(lightgray):''射程距離''|BGCOLOR(lightgray):''効果範囲''|BGCOLOR(lightgray):''精度修正''|BGCOLOR(lightgray):''詠唱時間''|BGCOLOR(lightgray):''疲労/宝石''|
|||||&amp;ref(Spell/V_Water.jpg,nolink,25x25,Water Gem);40|
|BGCOLOR(lightgray):''特性''|&gt;|&gt;|&gt;|指揮官として召喚|
</v>
      </c>
      <c r="AA92" t="str">
        <f>CONCATENATE("**",G92,CHAR(10),VLOOKUP(F92,SpellDesc!$B:$D,2,0),CHAR(10),CHAR(10),VLOOKUP(F92,SpellDesc!$B:$D,3,0),CHAR(10))</f>
        <v xml:space="preserve">**Streams from Hades
The caster draws forth water from the Underworld and summons a Kokythiad. Kokythiai are Naiads of Kokytos, a river of the Underworld. They are powerful mages of Water and Death whose aura of fear terrifies most mortals.
術者は冥界から水を引き出し、Kokythiadを召喚します。Kokythiadは、冥界の川KokytosのNaiadです。彼女らは強力な水と死の魔術師で、大半の人間を怯えさせる、恐怖の霊気を纏います。
</v>
      </c>
    </row>
    <row r="93" spans="1:27" x14ac:dyDescent="0.15">
      <c r="A93" t="str">
        <f t="shared" si="4"/>
        <v/>
      </c>
      <c r="C93" s="1" t="s">
        <v>17</v>
      </c>
      <c r="D93" s="1">
        <v>6</v>
      </c>
      <c r="F93" s="1" t="s">
        <v>96</v>
      </c>
      <c r="G93" s="1" t="s">
        <v>96</v>
      </c>
      <c r="H93" s="3" t="s">
        <v>666</v>
      </c>
      <c r="J93" s="1">
        <v>3</v>
      </c>
      <c r="K93" s="1" t="s">
        <v>644</v>
      </c>
      <c r="L93" s="1" t="s">
        <v>2023</v>
      </c>
      <c r="M93" s="1" t="s">
        <v>855</v>
      </c>
      <c r="N93" s="2" t="s">
        <v>958</v>
      </c>
      <c r="O93" s="6" t="str">
        <f t="shared" si="5"/>
        <v xml:space="preserve">|[[Contact Hill Giant&gt;./Contact Hill Giant]]|&amp;ref(Spell/P_Earth.jpg,nolink,25x25,Earth);3||&amp;ref(Spell/V_Earth.jpg,nolink,25x25,Earth Gem);3|儀式/陸上専用|兵士召喚|
|~|&gt;|&gt;|&gt;|&gt;|野蛮で強大な巨人Hill Giantを1体召喚します|
</v>
      </c>
      <c r="P93" s="3" t="s">
        <v>800</v>
      </c>
      <c r="T93" s="1">
        <v>1</v>
      </c>
      <c r="Y93" s="21" t="str">
        <f t="shared" si="6"/>
        <v xml:space="preserve">#includex(Spell/Conjuration/DataView,titlestr=off,section=(filter=Contact Hill Giant),firsthead=off)
**ゲーム内説明文
#includex(Spell/Conjuration/Descriptions,titlestr=off,section=(filter=Contact Hill Giant),firsthead=off)
**解説
</v>
      </c>
      <c r="Z93" t="str">
        <f t="shared" si="7"/>
        <v xml:space="preserve">**Contact Hill Giant
|&gt;|&gt;|&gt;|&gt;|BGCOLOR(black):COLOR(white):CENTER:''Contact Hill Giant''|
|&gt;|BGCOLOR(lightgray):''研究領域''|&gt;|BGCOLOR(lightgray):''使用条件''|BGCOLOR(lightgray):''分類''|
|&gt;|Conjuration Lv6|&gt;|儀式/陸上専用|兵士召喚|
|BGCOLOR(lightgray):''主系統''|BGCOLOR(lightgray):''副系統''|&gt;|BGCOLOR(lightgray):''威力/効果''|BGCOLOR(lightgray):''効果発生数''|
|&amp;ref(Spell/P_Earth.jpg,nolink,25x25,Earth);3||&gt;|Hill Giant|1|
|BGCOLOR(lightgray):''射程距離''|BGCOLOR(lightgray):''効果範囲''|BGCOLOR(lightgray):''精度修正''|BGCOLOR(lightgray):''詠唱時間''|BGCOLOR(lightgray):''疲労/宝石''|
|||||&amp;ref(Spell/V_Earth.jpg,nolink,25x25,Earth Gem);3|
|BGCOLOR(lightgray):''特性''|&gt;|&gt;|&gt;||
</v>
      </c>
      <c r="AA93" t="str">
        <f>CONCATENATE("**",G93,CHAR(10),VLOOKUP(F93,SpellDesc!$B:$D,2,0),CHAR(10),CHAR(10),VLOOKUP(F93,SpellDesc!$B:$D,3,0),CHAR(10))</f>
        <v xml:space="preserve">**Contact Hill Giant
This ritual summons a Giant and forces him to serve. Apart from being large and strong, giants are also very dumb and cruel. Encountering a giant in the wild should be avoided at all costs.
この儀式は巨人を召喚し、従属を強要します。巨大で力強い他に、巨人はまた極めて愚かで残酷です。巨人との荒野での遭遇は、いかなる犠牲を払ってでも回避せねばなりません。
</v>
      </c>
    </row>
    <row r="94" spans="1:27" x14ac:dyDescent="0.15">
      <c r="A94" t="str">
        <f t="shared" si="4"/>
        <v/>
      </c>
      <c r="C94" s="1" t="s">
        <v>17</v>
      </c>
      <c r="D94" s="1">
        <v>6</v>
      </c>
      <c r="F94" s="1" t="s">
        <v>97</v>
      </c>
      <c r="G94" s="1" t="s">
        <v>97</v>
      </c>
      <c r="H94" s="3" t="s">
        <v>666</v>
      </c>
      <c r="J94" s="1">
        <v>55</v>
      </c>
      <c r="K94" s="1" t="s">
        <v>644</v>
      </c>
      <c r="L94" s="1" t="s">
        <v>2023</v>
      </c>
      <c r="M94" s="1" t="s">
        <v>923</v>
      </c>
      <c r="N94" s="2" t="s">
        <v>959</v>
      </c>
      <c r="O94" s="6" t="str">
        <f t="shared" si="5"/>
        <v xml:space="preserve">|[[Troll King's Court&gt;./Troll King's Court]]|&amp;ref(Spell/P_Earth.jpg,nolink,25x25,Earth);3||&amp;ref(Spell/V_Earth.jpg,nolink,25x25,Earth Gem);55|儀式/陸上専用|軍団召喚|
|~|&gt;|&gt;|&gt;|&gt;|Trollを10体、War Trollを5体、Troll Moose Knightを2体とその指揮官Troll Kingを召喚します|
</v>
      </c>
      <c r="P94" s="3" t="s">
        <v>801</v>
      </c>
      <c r="T94" s="1">
        <v>1</v>
      </c>
      <c r="W94" s="1" t="s">
        <v>738</v>
      </c>
      <c r="X94" s="1" t="s">
        <v>802</v>
      </c>
      <c r="Y94" s="21" t="str">
        <f t="shared" si="6"/>
        <v xml:space="preserve">#includex(Spell/Conjuration/DataView,titlestr=off,section=(filter=Troll King's Court),firsthead=off)
**ゲーム内説明文
#includex(Spell/Conjuration/Descriptions,titlestr=off,section=(filter=Troll King's Court),firsthead=off)
**解説
</v>
      </c>
      <c r="Z94" t="str">
        <f t="shared" si="7"/>
        <v xml:space="preserve">**Troll King's Court
|&gt;|&gt;|&gt;|&gt;|BGCOLOR(black):COLOR(white):CENTER:''Troll King's Court''|
|&gt;|BGCOLOR(lightgray):''研究領域''|&gt;|BGCOLOR(lightgray):''使用条件''|BGCOLOR(lightgray):''分類''|
|&gt;|Conjuration Lv6|&gt;|儀式/陸上専用|軍団召喚|
|BGCOLOR(lightgray):''主系統''|BGCOLOR(lightgray):''副系統''|&gt;|BGCOLOR(lightgray):''威力/効果''|BGCOLOR(lightgray):''効果発生数''|
|&amp;ref(Spell/P_Earth.jpg,nolink,25x25,Earth);3||&gt;|Troll King|1|
|BGCOLOR(lightgray):''射程距離''|BGCOLOR(lightgray):''効果範囲''|BGCOLOR(lightgray):''精度修正''|BGCOLOR(lightgray):''詠唱時間''|BGCOLOR(lightgray):''疲労/宝石''|
|||||&amp;ref(Spell/V_Earth.jpg,nolink,25x25,Earth Gem);55|
|BGCOLOR(lightgray):''特性''|&gt;|&gt;|&gt;|指揮官として召喚|
</v>
      </c>
      <c r="AA94" t="str">
        <f>CONCATENATE("**",G94,CHAR(10),VLOOKUP(F94,SpellDesc!$B:$D,2,0),CHAR(10),CHAR(10),VLOOKUP(F94,SpellDesc!$B:$D,3,0),CHAR(10))</f>
        <v xml:space="preserve">**Troll King's Court
The caster contacts a Troll King and his retinue of seventeen Trolls. The Troll King is a powerful Earth mage and armed to the teeth. The Troll King is in no way less powerful than his kin.
術者は、Troll Kingとその17名の随員に接触します。Troll Kingは強力な地の魔術師で、完全武装しています。Troll Kingは、その親族に全く劣らぬ強靭さを持ちます。
</v>
      </c>
    </row>
    <row r="95" spans="1:27" x14ac:dyDescent="0.15">
      <c r="A95" t="str">
        <f t="shared" si="4"/>
        <v/>
      </c>
      <c r="C95" s="1" t="s">
        <v>17</v>
      </c>
      <c r="D95" s="1">
        <v>6</v>
      </c>
      <c r="F95" s="1" t="s">
        <v>98</v>
      </c>
      <c r="G95" s="1" t="s">
        <v>98</v>
      </c>
      <c r="H95" s="3" t="s">
        <v>658</v>
      </c>
      <c r="J95" s="1">
        <v>25</v>
      </c>
      <c r="K95" s="1" t="s">
        <v>644</v>
      </c>
      <c r="L95" s="1" t="s">
        <v>2018</v>
      </c>
      <c r="M95" s="1" t="s">
        <v>889</v>
      </c>
      <c r="N95" s="2" t="s">
        <v>960</v>
      </c>
      <c r="O95" s="6" t="str">
        <f t="shared" si="5"/>
        <v xml:space="preserve">|[[Acashic Knowledge&gt;./Acashic Knowledge]]|&amp;ref(Spell/P_Astral.jpg,nolink,25x25,Astral);3||&amp;ref(Spell/V_Astral.jpg,nolink,25x25,Astral Pearl);25|儀式/水陸両用|土地探索|
|~|&gt;|&gt;|&gt;|&gt;|指定した州の全ての魔法の地を明かします|
</v>
      </c>
      <c r="Q95" s="1">
        <v>10</v>
      </c>
      <c r="W95" s="1" t="s">
        <v>770</v>
      </c>
      <c r="Y95" s="21" t="str">
        <f t="shared" si="6"/>
        <v xml:space="preserve">#includex(Spell/Conjuration/DataView,titlestr=off,section=(filter=Acashic Knowledge),firsthead=off)
**ゲーム内説明文
#includex(Spell/Conjuration/Descriptions,titlestr=off,section=(filter=Acashic Knowledge),firsthead=off)
**解説
</v>
      </c>
      <c r="Z95" t="str">
        <f t="shared" si="7"/>
        <v xml:space="preserve">**Acashic Knowledge
|&gt;|&gt;|&gt;|&gt;|BGCOLOR(black):COLOR(white):CENTER:''Acashic Knowledge''|
|&gt;|BGCOLOR(lightgray):''研究領域''|&gt;|BGCOLOR(lightgray):''使用条件''|BGCOLOR(lightgray):''分類''|
|&gt;|Conjuration Lv6|&gt;|儀式/水陸両用|土地探索|
|BGCOLOR(lightgray):''主系統''|BGCOLOR(lightgray):''副系統''|&gt;|BGCOLOR(lightgray):''威力/効果''|BGCOLOR(lightgray):''効果発生数''|
|&amp;ref(Spell/P_Astral.jpg,nolink,25x25,Astral);3||&gt;|||
|BGCOLOR(lightgray):''射程距離''|BGCOLOR(lightgray):''効果範囲''|BGCOLOR(lightgray):''精度修正''|BGCOLOR(lightgray):''詠唱時間''|BGCOLOR(lightgray):''疲労/宝石''|
|10||||&amp;ref(Spell/V_Astral.jpg,nolink,25x25,Astral Pearl);25|
|BGCOLOR(lightgray):''特性''|&gt;|&gt;|&gt;|遠隔儀式&amp;br;敵国領内の指定不可|
</v>
      </c>
      <c r="AA95" t="str">
        <f>CONCATENATE("**",G95,CHAR(10),VLOOKUP(F95,SpellDesc!$B:$D,2,0),CHAR(10),CHAR(10),VLOOKUP(F95,SpellDesc!$B:$D,3,0),CHAR(10))</f>
        <v xml:space="preserve">**Acashic Knowledge
This spell lets the caster tap information from the memory of the Spheres to reveal the presence of all magical sites in a given province. The spell cannot be used to find magic sites in enemy provinces.
この呪文は、術者に世界の記憶から情報を引き出させ、特定の州にある全ての魔法の地の存在を明かします。この呪文は、敵の州に存在する魔法の地を探るために用いることはできません。
</v>
      </c>
    </row>
    <row r="96" spans="1:27" x14ac:dyDescent="0.15">
      <c r="A96" t="str">
        <f t="shared" si="4"/>
        <v/>
      </c>
      <c r="C96" s="1" t="s">
        <v>17</v>
      </c>
      <c r="D96" s="1">
        <v>6</v>
      </c>
      <c r="F96" s="1" t="s">
        <v>99</v>
      </c>
      <c r="G96" s="1" t="s">
        <v>99</v>
      </c>
      <c r="H96" s="3" t="s">
        <v>670</v>
      </c>
      <c r="I96" s="1" t="s">
        <v>639</v>
      </c>
      <c r="J96" s="1">
        <v>90</v>
      </c>
      <c r="K96" s="1" t="s">
        <v>644</v>
      </c>
      <c r="L96" s="1" t="s">
        <v>2018</v>
      </c>
      <c r="M96" s="1" t="s">
        <v>923</v>
      </c>
      <c r="N96" s="2" t="s">
        <v>961</v>
      </c>
      <c r="O96" s="6" t="str">
        <f t="shared" si="5"/>
        <v xml:space="preserve">|[[Ether Gate&gt;./Ether Gate]]|&amp;ref(Spell/P_Astral.jpg,nolink,25x25,Astral);4|&amp;ref(Spell/P_Death.jpg,nolink,25x25,Death);1|&amp;ref(Spell/V_Astral.jpg,nolink,25x25,Astral Pearl);90|儀式/水陸両用|軍団召喚|
|~|&gt;|&gt;|&gt;|&gt;|魔法の剣を持つEther Warriorを15体とその指揮官Ether Lordを召喚します|
</v>
      </c>
      <c r="P96" s="3" t="s">
        <v>803</v>
      </c>
      <c r="T96" s="1">
        <v>1</v>
      </c>
      <c r="W96" s="1" t="s">
        <v>738</v>
      </c>
      <c r="Y96" s="21" t="str">
        <f t="shared" si="6"/>
        <v xml:space="preserve">#includex(Spell/Conjuration/DataView,titlestr=off,section=(filter=Ether Gate),firsthead=off)
**ゲーム内説明文
#includex(Spell/Conjuration/Descriptions,titlestr=off,section=(filter=Ether Gate),firsthead=off)
**解説
</v>
      </c>
      <c r="Z96" t="str">
        <f t="shared" si="7"/>
        <v xml:space="preserve">**Ether Gate
|&gt;|&gt;|&gt;|&gt;|BGCOLOR(black):COLOR(white):CENTER:''Ether Gate''|
|&gt;|BGCOLOR(lightgray):''研究領域''|&gt;|BGCOLOR(lightgray):''使用条件''|BGCOLOR(lightgray):''分類''|
|&gt;|Conjuration Lv6|&gt;|儀式/水陸両用|軍団召喚|
|BGCOLOR(lightgray):''主系統''|BGCOLOR(lightgray):''副系統''|&gt;|BGCOLOR(lightgray):''威力/効果''|BGCOLOR(lightgray):''効果発生数''|
|&amp;ref(Spell/P_Astral.jpg,nolink,25x25,Astral);4|&amp;ref(Spell/P_Death.jpg,nolink,25x25,Death);1|&gt;|Ether Lord|1|
|BGCOLOR(lightgray):''射程距離''|BGCOLOR(lightgray):''効果範囲''|BGCOLOR(lightgray):''精度修正''|BGCOLOR(lightgray):''詠唱時間''|BGCOLOR(lightgray):''疲労/宝石''|
|||||&amp;ref(Spell/V_Astral.jpg,nolink,25x25,Astral Pearl);90|
|BGCOLOR(lightgray):''特性''|&gt;|&gt;|&gt;|指揮官として召喚|
</v>
      </c>
      <c r="AA96" t="str">
        <f>CONCATENATE("**",G96,CHAR(10),VLOOKUP(F96,SpellDesc!$B:$D,2,0),CHAR(10),CHAR(10),VLOOKUP(F96,SpellDesc!$B:$D,3,0),CHAR(10))</f>
        <v xml:space="preserve">**Ether Gate
This ritual opens a gate to the Astral Plane and summons a clan of Ether Warriors led by an Ether Lord. The Ether Warriors were banished from this world in ancient times. Their wars drained the world of Arcana and they were forced to enter other realms of existence in order to continue their clan wars. The lesser races and their gods sealed the Astral Gates to rid the world of the plague. Ether Warriors are, naturally, ethereal and thus very difficult to harm with non-magical weapons. They use Moon Blades, magical swords that cause additional damage to magical beings. When the gate opens vast powers are released and the magic level is increased in the province.
この儀式は、星幽界への門を開き、Ether Lord率いるEther Warriorの部族を召喚します。Ether Warriorは、太古の時代にこの世界から追放されました。彼らの戦争は神秘の世界を消耗させ、彼らはその部族戦争を続けるため、他の世界へ侵入することを強いられました。下等なる種族とその神々は、世界からこの疫病を取り去るために、星の門を封印しました。Ether Warriorは生まれつき霊体で、それゆえ魔法的でない武器で傷付けるのは非常に困難です。彼らは魔法生物に更なる損害を与える魔法の剣、Moon Bladeを用います。門が開かれた際には、膨大な力が解き放たれ、その州の魔法天秤が増加します。
</v>
      </c>
    </row>
    <row r="97" spans="1:27" x14ac:dyDescent="0.15">
      <c r="A97" t="str">
        <f t="shared" si="4"/>
        <v/>
      </c>
      <c r="C97" s="1" t="s">
        <v>17</v>
      </c>
      <c r="D97" s="1">
        <v>6</v>
      </c>
      <c r="F97" s="1" t="s">
        <v>100</v>
      </c>
      <c r="G97" s="1" t="s">
        <v>100</v>
      </c>
      <c r="H97" s="3" t="s">
        <v>640</v>
      </c>
      <c r="J97" s="1">
        <v>14</v>
      </c>
      <c r="K97" s="1" t="s">
        <v>644</v>
      </c>
      <c r="L97" s="1" t="s">
        <v>2018</v>
      </c>
      <c r="M97" s="1" t="s">
        <v>855</v>
      </c>
      <c r="N97" s="2" t="s">
        <v>962</v>
      </c>
      <c r="O97" s="6" t="str">
        <f t="shared" si="5"/>
        <v xml:space="preserve">|[[Summon Ghosts&gt;./Summon Ghosts]]|&amp;ref(Spell/P_Death.jpg,nolink,25x25,Death);2||&amp;ref(Spell/V_Death.jpg,nolink,25x25,Death Gem);14|儀式/水陸両用|兵士召喚|
|~|&gt;|&gt;|&gt;|&gt;|生命力を吸い取る霊Ghostを5+体召喚します|
</v>
      </c>
      <c r="P97" s="3" t="s">
        <v>804</v>
      </c>
      <c r="T97" s="1" t="s">
        <v>19907</v>
      </c>
      <c r="Y97" s="21" t="str">
        <f t="shared" si="6"/>
        <v xml:space="preserve">#includex(Spell/Conjuration/DataView,titlestr=off,section=(filter=Summon Ghosts),firsthead=off)
**ゲーム内説明文
#includex(Spell/Conjuration/Descriptions,titlestr=off,section=(filter=Summon Ghosts),firsthead=off)
**解説
</v>
      </c>
      <c r="Z97" t="str">
        <f t="shared" si="7"/>
        <v xml:space="preserve">**Summon Ghosts
|&gt;|&gt;|&gt;|&gt;|BGCOLOR(black):COLOR(white):CENTER:''Summon Ghosts''|
|&gt;|BGCOLOR(lightgray):''研究領域''|&gt;|BGCOLOR(lightgray):''使用条件''|BGCOLOR(lightgray):''分類''|
|&gt;|Conjuration Lv6|&gt;|儀式/水陸両用|兵士召喚|
|BGCOLOR(lightgray):''主系統''|BGCOLOR(lightgray):''副系統''|&gt;|BGCOLOR(lightgray):''威力/効果''|BGCOLOR(lightgray):''効果発生数''|
|&amp;ref(Spell/P_Death.jpg,nolink,25x25,Death);2||&gt;|Ghost|5+0.5/Lv|
|BGCOLOR(lightgray):''射程距離''|BGCOLOR(lightgray):''効果範囲''|BGCOLOR(lightgray):''精度修正''|BGCOLOR(lightgray):''詠唱時間''|BGCOLOR(lightgray):''疲労/宝石''|
|||||&amp;ref(Spell/V_Death.jpg,nolink,25x25,Death Gem);14|
|BGCOLOR(lightgray):''特性''|&gt;|&gt;|&gt;||
</v>
      </c>
      <c r="AA97" t="str">
        <f>CONCATENATE("**",G97,CHAR(10),VLOOKUP(F97,SpellDesc!$B:$D,2,0),CHAR(10),CHAR(10),VLOOKUP(F97,SpellDesc!$B:$D,3,0),CHAR(10))</f>
        <v xml:space="preserve">**Summon Ghosts
Ghosts are the souls of slain humans summoned from the Underworld. Ghosts are frightening ethereal beings that can drain the life force from living beings.
Ghostは、冥界から召喚された、殺された人間の魂です。Ghostは恐ろしい霊的な存在で、生物から生命力を吸収することができます。
</v>
      </c>
    </row>
    <row r="98" spans="1:27" x14ac:dyDescent="0.15">
      <c r="A98" t="str">
        <f t="shared" si="4"/>
        <v/>
      </c>
      <c r="C98" s="1" t="s">
        <v>17</v>
      </c>
      <c r="D98" s="1">
        <v>6</v>
      </c>
      <c r="F98" s="1" t="s">
        <v>101</v>
      </c>
      <c r="G98" s="1" t="s">
        <v>101</v>
      </c>
      <c r="H98" s="3" t="s">
        <v>659</v>
      </c>
      <c r="J98" s="1">
        <v>22</v>
      </c>
      <c r="K98" s="1" t="s">
        <v>644</v>
      </c>
      <c r="L98" s="1" t="s">
        <v>2018</v>
      </c>
      <c r="M98" s="1" t="s">
        <v>856</v>
      </c>
      <c r="N98" s="2" t="s">
        <v>963</v>
      </c>
      <c r="O98" s="6" t="str">
        <f t="shared" si="5"/>
        <v xml:space="preserve">|[[Summon Spectre&gt;./Summon Spectre]]|&amp;ref(Spell/P_Death.jpg,nolink,25x25,Death);3||&amp;ref(Spell/V_Death.jpg,nolink,25x25,Death Gem);22|儀式/水陸両用|指揮官召喚|
|~|&gt;|&gt;|&gt;|&gt;|多様な魔力を持つ霊Spectral Mageを召喚します|
</v>
      </c>
      <c r="P98" s="3" t="s">
        <v>805</v>
      </c>
      <c r="T98" s="1">
        <v>1</v>
      </c>
      <c r="W98" s="1" t="s">
        <v>738</v>
      </c>
      <c r="Y98" s="21" t="str">
        <f t="shared" si="6"/>
        <v xml:space="preserve">#includex(Spell/Conjuration/DataView,titlestr=off,section=(filter=Summon Spectre),firsthead=off)
**ゲーム内説明文
#includex(Spell/Conjuration/Descriptions,titlestr=off,section=(filter=Summon Spectre),firsthead=off)
**解説
</v>
      </c>
      <c r="Z98" t="str">
        <f t="shared" si="7"/>
        <v xml:space="preserve">**Summon Spectre
|&gt;|&gt;|&gt;|&gt;|BGCOLOR(black):COLOR(white):CENTER:''Summon Spectre''|
|&gt;|BGCOLOR(lightgray):''研究領域''|&gt;|BGCOLOR(lightgray):''使用条件''|BGCOLOR(lightgray):''分類''|
|&gt;|Conjuration Lv6|&gt;|儀式/水陸両用|指揮官召喚|
|BGCOLOR(lightgray):''主系統''|BGCOLOR(lightgray):''副系統''|&gt;|BGCOLOR(lightgray):''威力/効果''|BGCOLOR(lightgray):''効果発生数''|
|&amp;ref(Spell/P_Death.jpg,nolink,25x25,Death);3||&gt;|Spectral Mage|1|
|BGCOLOR(lightgray):''射程距離''|BGCOLOR(lightgray):''効果範囲''|BGCOLOR(lightgray):''精度修正''|BGCOLOR(lightgray):''詠唱時間''|BGCOLOR(lightgray):''疲労/宝石''|
|||||&amp;ref(Spell/V_Death.jpg,nolink,25x25,Death Gem);22|
|BGCOLOR(lightgray):''特性''|&gt;|&gt;|&gt;|指揮官として召喚|
</v>
      </c>
      <c r="AA98" t="str">
        <f>CONCATENATE("**",G98,CHAR(10),VLOOKUP(F98,SpellDesc!$B:$D,2,0),CHAR(10),CHAR(10),VLOOKUP(F98,SpellDesc!$B:$D,3,0),CHAR(10))</f>
        <v xml:space="preserve">**Summon Spectre
The necromancer summons the Spectre of a dead mage and binds it to his service. The Spectre has some skill in Death magic as well as other paths of magic.
降霊術士は死せる魔術師の亡霊を召喚し、彼に仕えるよう束縛します。この亡霊は、多少の死魔法の技能に加え、他の系統の魔力も備えます。
</v>
      </c>
    </row>
    <row r="99" spans="1:27" x14ac:dyDescent="0.15">
      <c r="A99" t="str">
        <f t="shared" si="4"/>
        <v/>
      </c>
      <c r="C99" s="1" t="s">
        <v>17</v>
      </c>
      <c r="D99" s="1">
        <v>6</v>
      </c>
      <c r="F99" s="1" t="s">
        <v>102</v>
      </c>
      <c r="G99" s="1" t="s">
        <v>102</v>
      </c>
      <c r="H99" s="3" t="s">
        <v>641</v>
      </c>
      <c r="I99" s="1" t="s">
        <v>647</v>
      </c>
      <c r="J99" s="1">
        <v>1</v>
      </c>
      <c r="K99" s="1" t="s">
        <v>645</v>
      </c>
      <c r="L99" s="1" t="s">
        <v>2023</v>
      </c>
      <c r="M99" s="1" t="s">
        <v>875</v>
      </c>
      <c r="N99" s="2" t="s">
        <v>964</v>
      </c>
      <c r="O99" s="6" t="str">
        <f t="shared" si="5"/>
        <v xml:space="preserve">|[[Summon Sprites&gt;./Summon Sprites]]|&amp;ref(Spell/P_Nature.jpg,nolink,25x25,Nature);1|&amp;ref(Spell/P_Air.jpg,nolink,25x25,Air);1|&amp;ref(Spell/V_Nature.jpg,nolink,25x25,Nature Gem);1|戦闘/陸上専用|一時的召喚|
|~|&gt;|&gt;|&gt;|&gt;|敵を昏睡させる矢を放つ小妖精Spriteを6体召喚します|
</v>
      </c>
      <c r="P99" s="3" t="s">
        <v>806</v>
      </c>
      <c r="Q99" s="1">
        <v>1</v>
      </c>
      <c r="R99" s="1">
        <v>125</v>
      </c>
      <c r="S99" s="1">
        <v>0</v>
      </c>
      <c r="T99" s="1">
        <v>6</v>
      </c>
      <c r="U99" s="1">
        <v>0</v>
      </c>
      <c r="V99" s="1">
        <v>100</v>
      </c>
      <c r="Y99" s="21" t="str">
        <f t="shared" si="6"/>
        <v xml:space="preserve">#includex(Spell/Conjuration/DataView,titlestr=off,section=(filter=Summon Sprites),firsthead=off)
**ゲーム内説明文
#includex(Spell/Conjuration/Descriptions,titlestr=off,section=(filter=Summon Sprites),firsthead=off)
**解説
</v>
      </c>
      <c r="Z99" t="str">
        <f t="shared" si="7"/>
        <v xml:space="preserve">**Summon Sprites
|&gt;|&gt;|&gt;|&gt;|BGCOLOR(black):COLOR(white):CENTER:''Summon Sprites''|
|&gt;|BGCOLOR(lightgray):''研究領域''|&gt;|BGCOLOR(lightgray):''使用条件''|BGCOLOR(lightgray):''分類''|
|&gt;|Conjuration Lv6|&gt;|戦闘/陸上専用|一時的召喚|
|BGCOLOR(lightgray):''主系統''|BGCOLOR(lightgray):''副系統''|&gt;|BGCOLOR(lightgray):''威力/効果''|BGCOLOR(lightgray):''効果発生数''|
|&amp;ref(Spell/P_Nature.jpg,nolink,25x25,Nature);1|&amp;ref(Spell/P_Air.jpg,nolink,25x25,Air);1|&gt;|Sprite|6|
|BGCOLOR(lightgray):''射程距離''|BGCOLOR(lightgray):''効果範囲''|BGCOLOR(lightgray):''精度修正''|BGCOLOR(lightgray):''詠唱時間''|BGCOLOR(lightgray):''疲労/宝石''|
|1|0|0|125%|100 / &amp;ref(Spell/V_Nature.jpg,nolink,25x25,Nature Gem);1|
|BGCOLOR(lightgray):''特性''|&gt;|&gt;|&gt;||
</v>
      </c>
      <c r="AA99" t="str">
        <f>CONCATENATE("**",G99,CHAR(10),VLOOKUP(F99,SpellDesc!$B:$D,2,0),CHAR(10),CHAR(10),VLOOKUP(F99,SpellDesc!$B:$D,3,0),CHAR(10))</f>
        <v xml:space="preserve">**Summon Sprites
The caster summons six sprites to aid him. Sprites are small faeries with insect wings. They can fire elf shots, which will make their targets fall asleep. Sprites are magical beings.
術者は6体のSpriteを召喚し、彼を援護させます。Spriteは、虫の羽を生やした小さな妖精です。彼女らは、標的を眠らせる妖精の矢を放ちます。Spriteは魔法生物です。
</v>
      </c>
    </row>
    <row r="100" spans="1:27" x14ac:dyDescent="0.15">
      <c r="A100" t="str">
        <f t="shared" si="4"/>
        <v/>
      </c>
      <c r="C100" s="1" t="s">
        <v>17</v>
      </c>
      <c r="D100" s="1">
        <v>6</v>
      </c>
      <c r="F100" s="1" t="s">
        <v>103</v>
      </c>
      <c r="G100" s="1" t="s">
        <v>103</v>
      </c>
      <c r="H100" s="3" t="s">
        <v>660</v>
      </c>
      <c r="J100" s="1">
        <v>37</v>
      </c>
      <c r="K100" s="1" t="s">
        <v>644</v>
      </c>
      <c r="L100" s="1" t="s">
        <v>2023</v>
      </c>
      <c r="M100" s="1" t="s">
        <v>923</v>
      </c>
      <c r="N100" s="2" t="s">
        <v>965</v>
      </c>
      <c r="O100" s="6" t="str">
        <f t="shared" si="5"/>
        <v xml:space="preserve">|[[Forest Troll Tribe&gt;./Forest Troll Tribe]]|&amp;ref(Spell/P_Nature.jpg,nolink,25x25,Nature);3||&amp;ref(Spell/V_Nature.jpg,nolink,25x25,Nature Gem);37|儀式/陸上専用|軍団召喚|
|~|&gt;|&gt;|&gt;|&gt;|Forest Trollを15体とその指揮官Troll Shamanを召喚します|
</v>
      </c>
      <c r="P100" s="3" t="s">
        <v>807</v>
      </c>
      <c r="T100" s="1">
        <v>1</v>
      </c>
      <c r="W100" s="1" t="s">
        <v>738</v>
      </c>
      <c r="X100" s="1" t="s">
        <v>808</v>
      </c>
      <c r="Y100" s="21" t="str">
        <f t="shared" si="6"/>
        <v xml:space="preserve">#includex(Spell/Conjuration/DataView,titlestr=off,section=(filter=Forest Troll Tribe),firsthead=off)
**ゲーム内説明文
#includex(Spell/Conjuration/Descriptions,titlestr=off,section=(filter=Forest Troll Tribe),firsthead=off)
**解説
</v>
      </c>
      <c r="Z100" t="str">
        <f t="shared" si="7"/>
        <v xml:space="preserve">**Forest Troll Tribe
|&gt;|&gt;|&gt;|&gt;|BGCOLOR(black):COLOR(white):CENTER:''Forest Troll Tribe''|
|&gt;|BGCOLOR(lightgray):''研究領域''|&gt;|BGCOLOR(lightgray):''使用条件''|BGCOLOR(lightgray):''分類''|
|&gt;|Conjuration Lv6|&gt;|儀式/陸上専用|軍団召喚|
|BGCOLOR(lightgray):''主系統''|BGCOLOR(lightgray):''副系統''|&gt;|BGCOLOR(lightgray):''威力/効果''|BGCOLOR(lightgray):''効果発生数''|
|&amp;ref(Spell/P_Nature.jpg,nolink,25x25,Nature);3||&gt;|Troll Shaman|1|
|BGCOLOR(lightgray):''射程距離''|BGCOLOR(lightgray):''効果範囲''|BGCOLOR(lightgray):''精度修正''|BGCOLOR(lightgray):''詠唱時間''|BGCOLOR(lightgray):''疲労/宝石''|
|||||&amp;ref(Spell/V_Nature.jpg,nolink,25x25,Nature Gem);37|
|BGCOLOR(lightgray):''特性''|&gt;|&gt;|&gt;|指揮官として召喚|
</v>
      </c>
      <c r="AA100" t="str">
        <f>CONCATENATE("**",G100,CHAR(10),VLOOKUP(F100,SpellDesc!$B:$D,2,0),CHAR(10),CHAR(10),VLOOKUP(F100,SpellDesc!$B:$D,3,0),CHAR(10))</f>
        <v xml:space="preserve">**Forest Troll Tribe
The caster contacts a Troll Shaman and his retinue of fifteen Forest Trolls. The Troll Shaman is a cunning mage capable of using both death and nature magic. His magic combined with being a large troll make the Shaman a very formidable opponent.
術者はTroll Shamanとその15名の随員に接触します。Troll Shamanは、死と緑の魔法を使うことができる、狡猾な魔術師です。彼の魔法に、大柄なTrollであることが組み合わさることにより、このShamanは非常に手強い敵となります。
</v>
      </c>
    </row>
    <row r="101" spans="1:27" x14ac:dyDescent="0.15">
      <c r="A101" t="str">
        <f t="shared" si="4"/>
        <v/>
      </c>
      <c r="C101" s="1" t="s">
        <v>17</v>
      </c>
      <c r="D101" s="1">
        <v>6</v>
      </c>
      <c r="F101" s="1" t="s">
        <v>104</v>
      </c>
      <c r="G101" s="1" t="s">
        <v>104</v>
      </c>
      <c r="H101" s="3" t="s">
        <v>660</v>
      </c>
      <c r="J101" s="1">
        <v>2</v>
      </c>
      <c r="K101" s="1" t="s">
        <v>644</v>
      </c>
      <c r="L101" s="1" t="s">
        <v>2023</v>
      </c>
      <c r="M101" s="1" t="s">
        <v>855</v>
      </c>
      <c r="N101" s="2" t="s">
        <v>966</v>
      </c>
      <c r="O101" s="6" t="str">
        <f t="shared" si="5"/>
        <v xml:space="preserve">|[[Contact Forest Giant&gt;./Contact Forest Giant]]|&amp;ref(Spell/P_Nature.jpg,nolink,25x25,Nature);3||&amp;ref(Spell/V_Nature.jpg,nolink,25x25,Nature Gem);2|儀式/陸上専用|兵士召喚|
|~|&gt;|&gt;|&gt;|&gt;|野蛮で強力な巨人Forest Giantを召喚します|
</v>
      </c>
      <c r="P101" s="3" t="s">
        <v>809</v>
      </c>
      <c r="T101" s="1">
        <v>1</v>
      </c>
      <c r="Y101" s="21" t="str">
        <f t="shared" si="6"/>
        <v xml:space="preserve">#includex(Spell/Conjuration/DataView,titlestr=off,section=(filter=Contact Forest Giant),firsthead=off)
**ゲーム内説明文
#includex(Spell/Conjuration/Descriptions,titlestr=off,section=(filter=Contact Forest Giant),firsthead=off)
**解説
</v>
      </c>
      <c r="Z101" t="str">
        <f t="shared" si="7"/>
        <v xml:space="preserve">**Contact Forest Giant
|&gt;|&gt;|&gt;|&gt;|BGCOLOR(black):COLOR(white):CENTER:''Contact Forest Giant''|
|&gt;|BGCOLOR(lightgray):''研究領域''|&gt;|BGCOLOR(lightgray):''使用条件''|BGCOLOR(lightgray):''分類''|
|&gt;|Conjuration Lv6|&gt;|儀式/陸上専用|兵士召喚|
|BGCOLOR(lightgray):''主系統''|BGCOLOR(lightgray):''副系統''|&gt;|BGCOLOR(lightgray):''威力/効果''|BGCOLOR(lightgray):''効果発生数''|
|&amp;ref(Spell/P_Nature.jpg,nolink,25x25,Nature);3||&gt;|Forest Giant|1|
|BGCOLOR(lightgray):''射程距離''|BGCOLOR(lightgray):''効果範囲''|BGCOLOR(lightgray):''精度修正''|BGCOLOR(lightgray):''詠唱時間''|BGCOLOR(lightgray):''疲労/宝石''|
|||||&amp;ref(Spell/V_Nature.jpg,nolink,25x25,Nature Gem);2|
|BGCOLOR(lightgray):''特性''|&gt;|&gt;|&gt;||
</v>
      </c>
      <c r="AA101" t="str">
        <f>CONCATENATE("**",G101,CHAR(10),VLOOKUP(F101,SpellDesc!$B:$D,2,0),CHAR(10),CHAR(10),VLOOKUP(F101,SpellDesc!$B:$D,3,0),CHAR(10))</f>
        <v xml:space="preserve">**Contact Forest Giant
This ritual summons a Giant and forces him to serve. Apart from being large and strong, giants are also very dumb and cruel. Encountering a giant in the wild should be avoided at all costs.
この儀式は巨人を召喚し、従属を強要します。巨大で力強い他に、巨人はまた極めて愚かで残酷です。巨人との荒野での遭遇は、いかなる犠牲を払ってでも回避せねばなりません。
</v>
      </c>
    </row>
    <row r="102" spans="1:27" x14ac:dyDescent="0.15">
      <c r="A102" t="str">
        <f t="shared" si="4"/>
        <v/>
      </c>
      <c r="C102" s="1" t="s">
        <v>17</v>
      </c>
      <c r="D102" s="1">
        <v>6</v>
      </c>
      <c r="F102" s="1" t="s">
        <v>105</v>
      </c>
      <c r="G102" s="1" t="s">
        <v>105</v>
      </c>
      <c r="H102" s="3" t="s">
        <v>660</v>
      </c>
      <c r="J102" s="1">
        <v>5</v>
      </c>
      <c r="K102" s="1" t="s">
        <v>644</v>
      </c>
      <c r="L102" s="1" t="s">
        <v>2023</v>
      </c>
      <c r="M102" s="1" t="s">
        <v>855</v>
      </c>
      <c r="N102" s="2" t="s">
        <v>967</v>
      </c>
      <c r="O102" s="6" t="str">
        <f t="shared" si="5"/>
        <v xml:space="preserve">|[[Contact Lamias&gt;./Contact Lamias]]|&amp;ref(Spell/P_Nature.jpg,nolink,25x25,Nature);3||&amp;ref(Spell/V_Nature.jpg,nolink,25x25,Nature Gem);5|儀式/陸上専用|兵士召喚|
|~|&gt;|&gt;|&gt;|&gt;|高い再生能力を備える蛇女Lamiaを5+体召喚します|
</v>
      </c>
      <c r="P102" s="3" t="s">
        <v>810</v>
      </c>
      <c r="T102" s="1" t="s">
        <v>19907</v>
      </c>
      <c r="W102" s="1" t="s">
        <v>811</v>
      </c>
      <c r="Y102" s="21" t="str">
        <f t="shared" si="6"/>
        <v xml:space="preserve">#includex(Spell/Conjuration/DataView,titlestr=off,section=(filter=Contact Lamias),firsthead=off)
**ゲーム内説明文
#includex(Spell/Conjuration/Descriptions,titlestr=off,section=(filter=Contact Lamias),firsthead=off)
**解説
</v>
      </c>
      <c r="Z102" t="str">
        <f t="shared" si="7"/>
        <v xml:space="preserve">**Contact Lamias
|&gt;|&gt;|&gt;|&gt;|BGCOLOR(black):COLOR(white):CENTER:''Contact Lamias''|
|&gt;|BGCOLOR(lightgray):''研究領域''|&gt;|BGCOLOR(lightgray):''使用条件''|BGCOLOR(lightgray):''分類''|
|&gt;|Conjuration Lv6|&gt;|儀式/陸上専用|兵士召喚|
|BGCOLOR(lightgray):''主系統''|BGCOLOR(lightgray):''副系統''|&gt;|BGCOLOR(lightgray):''威力/効果''|BGCOLOR(lightgray):''効果発生数''|
|&amp;ref(Spell/P_Nature.jpg,nolink,25x25,Nature);3||&gt;|Lamia|5+0.5/Lv|
|BGCOLOR(lightgray):''射程距離''|BGCOLOR(lightgray):''効果範囲''|BGCOLOR(lightgray):''精度修正''|BGCOLOR(lightgray):''詠唱時間''|BGCOLOR(lightgray):''疲労/宝石''|
|||||&amp;ref(Spell/V_Nature.jpg,nolink,25x25,Nature Gem);5|
|BGCOLOR(lightgray):''特性''|&gt;|&gt;|&gt;|Lamia Lord対応|
</v>
      </c>
      <c r="AA102" t="str">
        <f>CONCATENATE("**",G102,CHAR(10),VLOOKUP(F102,SpellDesc!$B:$D,2,0),CHAR(10),CHAR(10),VLOOKUP(F102,SpellDesc!$B:$D,3,0),CHAR(10))</f>
        <v xml:space="preserve">**Contact Lamias
The caster performs the rites necessary to summon Lamias, serpent women, to aid him. The more powerful the mage, the more Lamias will arrive to aid the caster. They have amazing regenerative abilities and when killed, will transform into black serpents and continue fighting. If a Lamia is killed a second time, however, she will remain dead.
術者は彼を支援させるため、蛇女Lamiaを召喚するのに必要な儀式を執り行います。魔術師がより強力であるほどに、より多くのLamiaが術者を助けるべく現れます。彼女らは素晴らしい再生能力を持ち、殺されると黒い大蛇に変身して戦い続けます。しかしLamiaが二度目に殺された場合、彼女は死んだままになります。
</v>
      </c>
    </row>
    <row r="103" spans="1:27" x14ac:dyDescent="0.15">
      <c r="A103" t="str">
        <f t="shared" si="4"/>
        <v/>
      </c>
      <c r="C103" s="1" t="s">
        <v>17</v>
      </c>
      <c r="D103" s="1">
        <v>6</v>
      </c>
      <c r="F103" s="1" t="s">
        <v>106</v>
      </c>
      <c r="G103" s="1" t="s">
        <v>106</v>
      </c>
      <c r="H103" s="3" t="s">
        <v>660</v>
      </c>
      <c r="J103" s="1">
        <v>8</v>
      </c>
      <c r="K103" s="1" t="s">
        <v>644</v>
      </c>
      <c r="L103" s="1" t="s">
        <v>2023</v>
      </c>
      <c r="M103" s="1" t="s">
        <v>968</v>
      </c>
      <c r="N103" s="2" t="s">
        <v>969</v>
      </c>
      <c r="O103" s="6" t="str">
        <f t="shared" si="5"/>
        <v xml:space="preserve">|[[Locust Swarms&gt;./Locust Swarms]]|&amp;ref(Spell/P_Nature.jpg,nolink,25x25,Nature);3||&amp;ref(Spell/V_Nature.jpg,nolink,25x25,Nature Gem);8|儀式/陸上専用|災害誘発|
|~|&gt;|&gt;|&gt;|&gt;|指定した州に蝗の大群を放ち税収に被害を与えます|
</v>
      </c>
      <c r="Q103" s="1">
        <v>5</v>
      </c>
      <c r="W103" s="1" t="s">
        <v>746</v>
      </c>
      <c r="Y103" s="21" t="str">
        <f t="shared" si="6"/>
        <v xml:space="preserve">#includex(Spell/Conjuration/DataView,titlestr=off,section=(filter=Locust Swarms),firsthead=off)
**ゲーム内説明文
#includex(Spell/Conjuration/Descriptions,titlestr=off,section=(filter=Locust Swarms),firsthead=off)
**解説
</v>
      </c>
      <c r="Z103" t="str">
        <f t="shared" si="7"/>
        <v xml:space="preserve">**Locust Swarms
|&gt;|&gt;|&gt;|&gt;|BGCOLOR(black):COLOR(white):CENTER:''Locust Swarms''|
|&gt;|BGCOLOR(lightgray):''研究領域''|&gt;|BGCOLOR(lightgray):''使用条件''|BGCOLOR(lightgray):''分類''|
|&gt;|Conjuration Lv6|&gt;|儀式/陸上専用|災害誘発|
|BGCOLOR(lightgray):''主系統''|BGCOLOR(lightgray):''副系統''|&gt;|BGCOLOR(lightgray):''威力/効果''|BGCOLOR(lightgray):''効果発生数''|
|&amp;ref(Spell/P_Nature.jpg,nolink,25x25,Nature);3||&gt;|||
|BGCOLOR(lightgray):''射程距離''|BGCOLOR(lightgray):''効果範囲''|BGCOLOR(lightgray):''精度修正''|BGCOLOR(lightgray):''詠唱時間''|BGCOLOR(lightgray):''疲労/宝石''|
|5||||&amp;ref(Spell/V_Nature.jpg,nolink,25x25,Nature Gem);8|
|BGCOLOR(lightgray):''特性''|&gt;|&gt;|&gt;|遠隔儀式&amp;br;海域の指定不可|
</v>
      </c>
      <c r="AA103" t="str">
        <f>CONCATENATE("**",G103,CHAR(10),VLOOKUP(F103,SpellDesc!$B:$D,2,0),CHAR(10),CHAR(10),VLOOKUP(F103,SpellDesc!$B:$D,3,0),CHAR(10))</f>
        <v xml:space="preserve">**Locust Swarms
The caster unleashes swarms of locusts upon a province. The locusts will cause panic, consume crops and cause the loss of 100 pounds of gold in taxes. The swarms will appear as a natural event.
術者は、州に向けて蝗の群れを解き放ちます。この蝗たちは混乱を巻き起こし、作物を食い荒らして100ポンドの税収の損失を引き起こします。この群れは、自然現象として認知されます。
</v>
      </c>
    </row>
    <row r="104" spans="1:27" x14ac:dyDescent="0.15">
      <c r="A104" t="str">
        <f t="shared" si="4"/>
        <v>Conjuration6E</v>
      </c>
      <c r="C104" s="1" t="s">
        <v>17</v>
      </c>
      <c r="D104" s="1">
        <v>6</v>
      </c>
      <c r="F104" s="1" t="s">
        <v>107</v>
      </c>
      <c r="G104" s="1" t="s">
        <v>107</v>
      </c>
      <c r="H104" s="3" t="s">
        <v>671</v>
      </c>
      <c r="I104" s="1" t="s">
        <v>640</v>
      </c>
      <c r="J104" s="1">
        <v>25</v>
      </c>
      <c r="K104" s="1" t="s">
        <v>644</v>
      </c>
      <c r="L104" s="1" t="s">
        <v>2023</v>
      </c>
      <c r="M104" s="1" t="s">
        <v>856</v>
      </c>
      <c r="N104" s="2" t="s">
        <v>970</v>
      </c>
      <c r="O104" s="6" t="str">
        <f t="shared" si="5"/>
        <v xml:space="preserve">|[[Contact Lamia Queen&gt;./Contact Lamia Queen]]|&amp;ref(Spell/P_Nature.jpg,nolink,25x25,Nature);5|&amp;ref(Spell/P_Death.jpg,nolink,25x25,Death);2|&amp;ref(Spell/V_Nature.jpg,nolink,25x25,Nature Gem);25|儀式/陸上専用|指揮官召喚|
|~|&gt;|&gt;|&gt;|&gt;|強力な魔力と再生力を持つ蛇女Lamia Queenを召喚します|
</v>
      </c>
      <c r="P104" s="3" t="s">
        <v>812</v>
      </c>
      <c r="T104" s="1">
        <v>1</v>
      </c>
      <c r="W104" s="1" t="s">
        <v>738</v>
      </c>
      <c r="Y104" s="21" t="str">
        <f t="shared" si="6"/>
        <v xml:space="preserve">#includex(Spell/Conjuration/DataView,titlestr=off,section=(filter=Contact Lamia Queen),firsthead=off)
**ゲーム内説明文
#includex(Spell/Conjuration/Descriptions,titlestr=off,section=(filter=Contact Lamia Queen),firsthead=off)
**解説
</v>
      </c>
      <c r="Z104" t="str">
        <f t="shared" si="7"/>
        <v xml:space="preserve">**Contact Lamia Queen
|&gt;|&gt;|&gt;|&gt;|BGCOLOR(black):COLOR(white):CENTER:''Contact Lamia Queen''|
|&gt;|BGCOLOR(lightgray):''研究領域''|&gt;|BGCOLOR(lightgray):''使用条件''|BGCOLOR(lightgray):''分類''|
|&gt;|Conjuration Lv6|&gt;|儀式/陸上専用|指揮官召喚|
|BGCOLOR(lightgray):''主系統''|BGCOLOR(lightgray):''副系統''|&gt;|BGCOLOR(lightgray):''威力/効果''|BGCOLOR(lightgray):''効果発生数''|
|&amp;ref(Spell/P_Nature.jpg,nolink,25x25,Nature);5|&amp;ref(Spell/P_Death.jpg,nolink,25x25,Death);2|&gt;|Lamia Queen|1|
|BGCOLOR(lightgray):''射程距離''|BGCOLOR(lightgray):''効果範囲''|BGCOLOR(lightgray):''精度修正''|BGCOLOR(lightgray):''詠唱時間''|BGCOLOR(lightgray):''疲労/宝石''|
|||||&amp;ref(Spell/V_Nature.jpg,nolink,25x25,Nature Gem);25|
|BGCOLOR(lightgray):''特性''|&gt;|&gt;|&gt;|指揮官として召喚|
</v>
      </c>
      <c r="AA104" t="str">
        <f>CONCATENATE("**",G104,CHAR(10),VLOOKUP(F104,SpellDesc!$B:$D,2,0),CHAR(10),CHAR(10),VLOOKUP(F104,SpellDesc!$B:$D,3,0),CHAR(10))</f>
        <v xml:space="preserve">**Contact Lamia Queen
The caster performs the rites necessary to communicate with and persuade a Lamia Queen to aid him. The Lamia Queen is an ancient Lamia sorceress of great power. She carries an oath rod that will destroy the minds of those it strikes. The Lamia Queen has an amazing regenerative ability and when killed, will transform into a black serpent and continue fighting. If she is killed a second time, however, she will remain dead.
術者は彼を支援させるため、Lamia Queenと交信し、説得するために必要な儀式を執り行います。Lamia Queenは、歳を経たLamiaの強大な魔術師です。彼女は、打たれたものの星辰を破壊する宣誓の杖を持ちます。Lamia Queenは素晴らしい再生能力を持ち、殺されると黒い大蛇に変身して戦い続けます。しかし彼女が二度目に殺された場合、彼女は死んだままになります。
</v>
      </c>
    </row>
    <row r="105" spans="1:27" x14ac:dyDescent="0.15">
      <c r="A105" t="str">
        <f t="shared" si="4"/>
        <v>Conjuration7S</v>
      </c>
      <c r="C105" s="1" t="s">
        <v>17</v>
      </c>
      <c r="D105" s="1">
        <v>7</v>
      </c>
      <c r="F105" s="1" t="s">
        <v>108</v>
      </c>
      <c r="G105" s="1" t="s">
        <v>108</v>
      </c>
      <c r="H105" s="3" t="s">
        <v>672</v>
      </c>
      <c r="J105" s="1">
        <v>2</v>
      </c>
      <c r="K105" s="1" t="s">
        <v>645</v>
      </c>
      <c r="L105" s="1" t="s">
        <v>2023</v>
      </c>
      <c r="M105" s="1" t="s">
        <v>875</v>
      </c>
      <c r="N105" s="2" t="s">
        <v>971</v>
      </c>
      <c r="O105" s="6" t="str">
        <f t="shared" si="5"/>
        <v xml:space="preserve">|[[Living Fire&gt;./Living Fire]]|&amp;ref(Spell/P_Fire.jpg,nolink,25x25,Fire);4||&amp;ref(Spell/V_Fire.jpg,nolink,25x25,Fire Gem);2|戦闘/陸上専用|一時的召喚|
|~|&gt;|&gt;|&gt;|&gt;|炎による範囲攻撃を行う中型精霊Fire Elementalを4+体召喚します|
</v>
      </c>
      <c r="P105" s="3" t="s">
        <v>813</v>
      </c>
      <c r="Q105" s="1">
        <v>1</v>
      </c>
      <c r="R105" s="1">
        <v>150</v>
      </c>
      <c r="S105" s="1">
        <v>0</v>
      </c>
      <c r="T105" s="1" t="s">
        <v>695</v>
      </c>
      <c r="U105" s="1">
        <v>0</v>
      </c>
      <c r="V105" s="1">
        <v>200</v>
      </c>
      <c r="Y105" s="21" t="str">
        <f t="shared" si="6"/>
        <v xml:space="preserve">#includex(Spell/Conjuration/DataView,titlestr=off,section=(filter=Living Fire),firsthead=off)
**ゲーム内説明文
#includex(Spell/Conjuration/Descriptions,titlestr=off,section=(filter=Living Fire),firsthead=off)
**解説
</v>
      </c>
      <c r="Z105" t="str">
        <f t="shared" si="7"/>
        <v xml:space="preserve">**Living Fire
|&gt;|&gt;|&gt;|&gt;|BGCOLOR(black):COLOR(white):CENTER:''Living Fire''|
|&gt;|BGCOLOR(lightgray):''研究領域''|&gt;|BGCOLOR(lightgray):''使用条件''|BGCOLOR(lightgray):''分類''|
|&gt;|Conjuration Lv7|&gt;|戦闘/陸上専用|一時的召喚|
|BGCOLOR(lightgray):''主系統''|BGCOLOR(lightgray):''副系統''|&gt;|BGCOLOR(lightgray):''威力/効果''|BGCOLOR(lightgray):''効果発生数''|
|&amp;ref(Spell/P_Fire.jpg,nolink,25x25,Fire);4||&gt;|Fire Elemental|4+1/Lv|
|BGCOLOR(lightgray):''射程距離''|BGCOLOR(lightgray):''効果範囲''|BGCOLOR(lightgray):''精度修正''|BGCOLOR(lightgray):''詠唱時間''|BGCOLOR(lightgray):''疲労/宝石''|
|1|0|0|150%|200 / &amp;ref(Spell/V_Fire.jpg,nolink,25x25,Fire Gem);2|
|BGCOLOR(lightgray):''特性''|&gt;|&gt;|&gt;||
</v>
      </c>
      <c r="AA105" t="str">
        <f>CONCATENATE("**",G105,CHAR(10),VLOOKUP(F105,SpellDesc!$B:$D,2,0),CHAR(10),CHAR(10),VLOOKUP(F105,SpellDesc!$B:$D,3,0),CHAR(10))</f>
        <v xml:space="preserve">**Living Fire
The caster releases the powers of Fire and calls forth several mid-sized Fire Elementals. A powerful mage can summon larger numbers of elementals.
術者は火の力を解放し、幾らかの中型のFire Elementalを召喚します。強力な魔術師は、より多くの精霊を召喚できます。
</v>
      </c>
    </row>
    <row r="106" spans="1:27" x14ac:dyDescent="0.15">
      <c r="A106" t="str">
        <f t="shared" si="4"/>
        <v/>
      </c>
      <c r="C106" s="1" t="s">
        <v>17</v>
      </c>
      <c r="D106" s="1">
        <v>7</v>
      </c>
      <c r="F106" s="1" t="s">
        <v>109</v>
      </c>
      <c r="G106" s="1" t="s">
        <v>109</v>
      </c>
      <c r="H106" s="3" t="s">
        <v>663</v>
      </c>
      <c r="J106" s="1">
        <v>2</v>
      </c>
      <c r="K106" s="1" t="s">
        <v>645</v>
      </c>
      <c r="L106" s="1" t="s">
        <v>2023</v>
      </c>
      <c r="M106" s="1" t="s">
        <v>875</v>
      </c>
      <c r="N106" s="2" t="s">
        <v>972</v>
      </c>
      <c r="O106" s="6" t="str">
        <f t="shared" si="5"/>
        <v xml:space="preserve">|[[Living Clouds&gt;./Living Clouds]]|&amp;ref(Spell/P_Air.jpg,nolink,25x25,Air);4||&amp;ref(Spell/V_Air.jpg,nolink,25x25,Air Gem);2|戦闘/陸上専用|一時的召喚|
|~|&gt;|&gt;|&gt;|&gt;|電撃と蹂躙で敵を薙ぎ倒す中型精霊Air Elementalを4+体召喚します|
</v>
      </c>
      <c r="P106" s="3" t="s">
        <v>765</v>
      </c>
      <c r="Q106" s="1">
        <v>1</v>
      </c>
      <c r="R106" s="1">
        <v>150</v>
      </c>
      <c r="S106" s="1">
        <v>0</v>
      </c>
      <c r="T106" s="1" t="s">
        <v>695</v>
      </c>
      <c r="U106" s="1">
        <v>0</v>
      </c>
      <c r="V106" s="1">
        <v>200</v>
      </c>
      <c r="Y106" s="21" t="str">
        <f t="shared" si="6"/>
        <v xml:space="preserve">#includex(Spell/Conjuration/DataView,titlestr=off,section=(filter=Living Clouds),firsthead=off)
**ゲーム内説明文
#includex(Spell/Conjuration/Descriptions,titlestr=off,section=(filter=Living Clouds),firsthead=off)
**解説
</v>
      </c>
      <c r="Z106" t="str">
        <f t="shared" si="7"/>
        <v xml:space="preserve">**Living Clouds
|&gt;|&gt;|&gt;|&gt;|BGCOLOR(black):COLOR(white):CENTER:''Living Clouds''|
|&gt;|BGCOLOR(lightgray):''研究領域''|&gt;|BGCOLOR(lightgray):''使用条件''|BGCOLOR(lightgray):''分類''|
|&gt;|Conjuration Lv7|&gt;|戦闘/陸上専用|一時的召喚|
|BGCOLOR(lightgray):''主系統''|BGCOLOR(lightgray):''副系統''|&gt;|BGCOLOR(lightgray):''威力/効果''|BGCOLOR(lightgray):''効果発生数''|
|&amp;ref(Spell/P_Air.jpg,nolink,25x25,Air);4||&gt;|Air Elemental|4+1/Lv|
|BGCOLOR(lightgray):''射程距離''|BGCOLOR(lightgray):''効果範囲''|BGCOLOR(lightgray):''精度修正''|BGCOLOR(lightgray):''詠唱時間''|BGCOLOR(lightgray):''疲労/宝石''|
|1|0|0|150%|200 / &amp;ref(Spell/V_Air.jpg,nolink,25x25,Air Gem);2|
|BGCOLOR(lightgray):''特性''|&gt;|&gt;|&gt;||
</v>
      </c>
      <c r="AA106" t="str">
        <f>CONCATENATE("**",G106,CHAR(10),VLOOKUP(F106,SpellDesc!$B:$D,2,0),CHAR(10),CHAR(10),VLOOKUP(F106,SpellDesc!$B:$D,3,0),CHAR(10))</f>
        <v xml:space="preserve">**Living Clouds
The caster releases the power of the winds and calls forth several mid-sized Air Elementals. A powerful mage can summon larger numbers of elementals.
術者は風の力を解放し、幾らかの中型のAir Elementalを召喚します。強力な魔術師は、より多くの精霊を召喚できます。
</v>
      </c>
    </row>
    <row r="107" spans="1:27" x14ac:dyDescent="0.15">
      <c r="A107" t="str">
        <f t="shared" si="4"/>
        <v/>
      </c>
      <c r="C107" s="1" t="s">
        <v>17</v>
      </c>
      <c r="D107" s="1">
        <v>7</v>
      </c>
      <c r="F107" s="1" t="s">
        <v>110</v>
      </c>
      <c r="G107" s="1" t="s">
        <v>110</v>
      </c>
      <c r="H107" s="3" t="s">
        <v>652</v>
      </c>
      <c r="J107" s="1">
        <v>13</v>
      </c>
      <c r="K107" s="1" t="s">
        <v>644</v>
      </c>
      <c r="L107" s="1" t="s">
        <v>2075</v>
      </c>
      <c r="M107" s="1" t="s">
        <v>855</v>
      </c>
      <c r="N107" s="2" t="s">
        <v>977</v>
      </c>
      <c r="O107" s="6" t="str">
        <f t="shared" si="5"/>
        <v xml:space="preserve">|[[Summon Asp Turtle&gt;./Summon Asp Turtle]]|&amp;ref(Spell/P_Water.jpg,nolink,25x25,Water);3||&amp;ref(Spell/V_Water.jpg,nolink,25x25,Water Gem);13|儀式/水中専用|兵士召喚|
|~|&gt;|&gt;|&gt;|&gt;|硬い甲羅を持ち敵を蹂躙する水棲の大亀Asp Turtleを召喚します|
</v>
      </c>
      <c r="P107" s="3" t="s">
        <v>814</v>
      </c>
      <c r="T107" s="1">
        <v>1</v>
      </c>
      <c r="Y107" s="21" t="str">
        <f t="shared" si="6"/>
        <v xml:space="preserve">#includex(Spell/Conjuration/DataView,titlestr=off,section=(filter=Summon Asp Turtle),firsthead=off)
**ゲーム内説明文
#includex(Spell/Conjuration/Descriptions,titlestr=off,section=(filter=Summon Asp Turtle),firsthead=off)
**解説
</v>
      </c>
      <c r="Z107" t="str">
        <f t="shared" si="7"/>
        <v xml:space="preserve">**Summon Asp Turtle
|&gt;|&gt;|&gt;|&gt;|BGCOLOR(black):COLOR(white):CENTER:''Summon Asp Turtle''|
|&gt;|BGCOLOR(lightgray):''研究領域''|&gt;|BGCOLOR(lightgray):''使用条件''|BGCOLOR(lightgray):''分類''|
|&gt;|Conjuration Lv7|&gt;|儀式/水中専用|兵士召喚|
|BGCOLOR(lightgray):''主系統''|BGCOLOR(lightgray):''副系統''|&gt;|BGCOLOR(lightgray):''威力/効果''|BGCOLOR(lightgray):''効果発生数''|
|&amp;ref(Spell/P_Water.jpg,nolink,25x25,Water);3||&gt;|Asp Turtle|1|
|BGCOLOR(lightgray):''射程距離''|BGCOLOR(lightgray):''効果範囲''|BGCOLOR(lightgray):''精度修正''|BGCOLOR(lightgray):''詠唱時間''|BGCOLOR(lightgray):''疲労/宝石''|
|||||&amp;ref(Spell/V_Water.jpg,nolink,25x25,Water Gem);13|
|BGCOLOR(lightgray):''特性''|&gt;|&gt;|&gt;||
</v>
      </c>
      <c r="AA107" t="str">
        <f>CONCATENATE("**",G107,CHAR(10),VLOOKUP(F107,SpellDesc!$B:$D,2,0),CHAR(10),CHAR(10),VLOOKUP(F107,SpellDesc!$B:$D,3,0),CHAR(10))</f>
        <v xml:space="preserve">**Summon Asp Turtle
The Asp Turtle is probably the most powerful beast encountered outside the deep gorges in the ocean. The turtle is normally peaceful and lives in relatively shallow waters. With this spell, an Asp Turtle is summoned, bound and turned into a very deadly killing machine. Its huge size and heavy armor make it easy for the turtle to kill smaller beings by trampling them.
Asp Turtleは、海の深い谷間の外で遭遇する中では、最も強力な獣であるでしょう。この亀は通常温和で、比較的浅い水域に住んでいます。この呪文により、Asp Turtleは召喚され、束縛されて、極めて危険な殺戮兵器へと変貌させられます。その巨大さと重装甲は、この亀がより小さな存在を蹂躙することで容易に殺すことを可能とします。
</v>
      </c>
    </row>
    <row r="108" spans="1:27" x14ac:dyDescent="0.15">
      <c r="A108" t="str">
        <f t="shared" si="4"/>
        <v/>
      </c>
      <c r="C108" s="1" t="s">
        <v>17</v>
      </c>
      <c r="D108" s="1">
        <v>7</v>
      </c>
      <c r="F108" s="1" t="s">
        <v>111</v>
      </c>
      <c r="G108" s="1" t="s">
        <v>111</v>
      </c>
      <c r="H108" s="3" t="s">
        <v>652</v>
      </c>
      <c r="I108" s="1" t="s">
        <v>640</v>
      </c>
      <c r="J108" s="1">
        <v>15</v>
      </c>
      <c r="K108" s="1" t="s">
        <v>644</v>
      </c>
      <c r="L108" s="1" t="s">
        <v>2023</v>
      </c>
      <c r="M108" s="1" t="s">
        <v>855</v>
      </c>
      <c r="N108" s="2" t="s">
        <v>978</v>
      </c>
      <c r="O108" s="6" t="str">
        <f t="shared" si="5"/>
        <v xml:space="preserve">|[[Summon Catoblepas&gt;./Summon Catoblepas]]|&amp;ref(Spell/P_Water.jpg,nolink,25x25,Water);3|&amp;ref(Spell/P_Death.jpg,nolink,25x25,Death);2|&amp;ref(Spell/V_Water.jpg,nolink,25x25,Water Gem);15|儀式/陸上専用|兵士召喚|
|~|&gt;|&gt;|&gt;|&gt;|致命的な眼光を持つ毒に包まれた大牛Catoblepasを1体召喚します|
</v>
      </c>
      <c r="P108" s="3" t="s">
        <v>815</v>
      </c>
      <c r="T108" s="1">
        <v>1</v>
      </c>
      <c r="Y108" s="21" t="str">
        <f t="shared" si="6"/>
        <v xml:space="preserve">#includex(Spell/Conjuration/DataView,titlestr=off,section=(filter=Summon Catoblepas),firsthead=off)
**ゲーム内説明文
#includex(Spell/Conjuration/Descriptions,titlestr=off,section=(filter=Summon Catoblepas),firsthead=off)
**解説
</v>
      </c>
      <c r="Z108" t="str">
        <f t="shared" si="7"/>
        <v xml:space="preserve">**Summon Catoblepas
|&gt;|&gt;|&gt;|&gt;|BGCOLOR(black):COLOR(white):CENTER:''Summon Catoblepas''|
|&gt;|BGCOLOR(lightgray):''研究領域''|&gt;|BGCOLOR(lightgray):''使用条件''|BGCOLOR(lightgray):''分類''|
|&gt;|Conjuration Lv7|&gt;|儀式/陸上専用|兵士召喚|
|BGCOLOR(lightgray):''主系統''|BGCOLOR(lightgray):''副系統''|&gt;|BGCOLOR(lightgray):''威力/効果''|BGCOLOR(lightgray):''効果発生数''|
|&amp;ref(Spell/P_Water.jpg,nolink,25x25,Water);3|&amp;ref(Spell/P_Death.jpg,nolink,25x25,Death);2|&gt;|Catoblepas|1|
|BGCOLOR(lightgray):''射程距離''|BGCOLOR(lightgray):''効果範囲''|BGCOLOR(lightgray):''精度修正''|BGCOLOR(lightgray):''詠唱時間''|BGCOLOR(lightgray):''疲労/宝石''|
|||||&amp;ref(Spell/V_Water.jpg,nolink,25x25,Water Gem);15|
|BGCOLOR(lightgray):''特性''|&gt;|&gt;|&gt;||
</v>
      </c>
      <c r="AA108" t="str">
        <f>CONCATENATE("**",G108,CHAR(10),VLOOKUP(F108,SpellDesc!$B:$D,2,0),CHAR(10),CHAR(10),VLOOKUP(F108,SpellDesc!$B:$D,3,0),CHAR(10))</f>
        <v xml:space="preserve">**Summon Catoblepas
The caster ventures into a deep and unwholesome swamp and summons a Catoblepas, a horrible beastly bull that breathes poison and whose gaze is death.
術者は広く不衛生な沼地へと冒険し、その吐息は毒であり、その凝視は死を意味する恐るべき怪物的な雄牛、Catoblepasを召喚します。
</v>
      </c>
    </row>
    <row r="109" spans="1:27" x14ac:dyDescent="0.15">
      <c r="A109" t="str">
        <f t="shared" si="4"/>
        <v/>
      </c>
      <c r="C109" s="1" t="s">
        <v>17</v>
      </c>
      <c r="D109" s="1">
        <v>7</v>
      </c>
      <c r="F109" s="1" t="s">
        <v>112</v>
      </c>
      <c r="G109" s="1" t="s">
        <v>112</v>
      </c>
      <c r="H109" s="3" t="s">
        <v>669</v>
      </c>
      <c r="J109" s="1">
        <v>2</v>
      </c>
      <c r="K109" s="1" t="s">
        <v>645</v>
      </c>
      <c r="L109" s="1" t="s">
        <v>2018</v>
      </c>
      <c r="M109" s="1" t="s">
        <v>875</v>
      </c>
      <c r="N109" s="2" t="s">
        <v>975</v>
      </c>
      <c r="O109" s="6" t="str">
        <f t="shared" si="5"/>
        <v xml:space="preserve">|[[Living Water&gt;./Living Water]]|&amp;ref(Spell/P_Water.jpg,nolink,25x25,Water);4||&amp;ref(Spell/V_Water.jpg,nolink,25x25,Water Gem);2|戦闘/水陸両用|一時的召喚|
|~|&gt;|&gt;|&gt;|&gt;|気候に応じ中型精霊Water ElementalかIce Elementalを4+体召喚します|
</v>
      </c>
      <c r="P109" s="3" t="s">
        <v>771</v>
      </c>
      <c r="Q109" s="1">
        <v>1</v>
      </c>
      <c r="R109" s="1">
        <v>150</v>
      </c>
      <c r="S109" s="1">
        <v>0</v>
      </c>
      <c r="T109" s="1" t="s">
        <v>695</v>
      </c>
      <c r="U109" s="1">
        <v>0</v>
      </c>
      <c r="V109" s="1">
        <v>200</v>
      </c>
      <c r="W109" s="1" t="s">
        <v>763</v>
      </c>
      <c r="Y109" s="21" t="str">
        <f t="shared" si="6"/>
        <v xml:space="preserve">#includex(Spell/Conjuration/DataView,titlestr=off,section=(filter=Living Water),firsthead=off)
**ゲーム内説明文
#includex(Spell/Conjuration/Descriptions,titlestr=off,section=(filter=Living Water),firsthead=off)
**解説
</v>
      </c>
      <c r="Z109" t="str">
        <f t="shared" si="7"/>
        <v xml:space="preserve">**Living Water
|&gt;|&gt;|&gt;|&gt;|BGCOLOR(black):COLOR(white):CENTER:''Living Water''|
|&gt;|BGCOLOR(lightgray):''研究領域''|&gt;|BGCOLOR(lightgray):''使用条件''|BGCOLOR(lightgray):''分類''|
|&gt;|Conjuration Lv7|&gt;|戦闘/水陸両用|一時的召喚|
|BGCOLOR(lightgray):''主系統''|BGCOLOR(lightgray):''副系統''|&gt;|BGCOLOR(lightgray):''威力/効果''|BGCOLOR(lightgray):''効果発生数''|
|&amp;ref(Spell/P_Water.jpg,nolink,25x25,Water);4||&gt;|Water Elemental|4+1/Lv|
|BGCOLOR(lightgray):''射程距離''|BGCOLOR(lightgray):''効果範囲''|BGCOLOR(lightgray):''精度修正''|BGCOLOR(lightgray):''詠唱時間''|BGCOLOR(lightgray):''疲労/宝石''|
|1|0|0|150%|200 / &amp;ref(Spell/V_Water.jpg,nolink,25x25,Water Gem);2|
|BGCOLOR(lightgray):''特性''|&gt;|&gt;|&gt;|Cold天秤ではIce Elemental召喚|
</v>
      </c>
      <c r="AA109" t="str">
        <f>CONCATENATE("**",G109,CHAR(10),VLOOKUP(F109,SpellDesc!$B:$D,2,0),CHAR(10),CHAR(10),VLOOKUP(F109,SpellDesc!$B:$D,3,0),CHAR(10))</f>
        <v xml:space="preserve">**Living Water
The caster releases the powers of Water and calls forth several mid-sized Water Elementals. A powerful mage can summon larger numbers of elementals. Water Elementals summoned in cold climates will be composed of ice. Ice Elementals are stronger but slower than Water Elementals.
術者は水の力を解放し、幾らかの中型のWater Elementalを召喚します。強力な魔術師は、より多くの精霊を召喚できます。寒冷な気候で召喚されたWater Elementalは、氷から成ります。Ice Elementalは、Water Elementalよりも強力ですが、より鈍重です。
</v>
      </c>
    </row>
    <row r="110" spans="1:27" x14ac:dyDescent="0.15">
      <c r="A110" t="str">
        <f t="shared" si="4"/>
        <v/>
      </c>
      <c r="C110" s="1" t="s">
        <v>17</v>
      </c>
      <c r="D110" s="1">
        <v>7</v>
      </c>
      <c r="F110" s="1" t="s">
        <v>113</v>
      </c>
      <c r="G110" s="1" t="s">
        <v>113</v>
      </c>
      <c r="H110" s="3" t="s">
        <v>673</v>
      </c>
      <c r="J110" s="1">
        <v>2</v>
      </c>
      <c r="K110" s="1" t="s">
        <v>645</v>
      </c>
      <c r="L110" s="1" t="s">
        <v>2018</v>
      </c>
      <c r="M110" s="1" t="s">
        <v>875</v>
      </c>
      <c r="N110" s="2" t="s">
        <v>976</v>
      </c>
      <c r="O110" s="6" t="str">
        <f t="shared" si="5"/>
        <v xml:space="preserve">|[[Living Earth&gt;./Living Earth]]|&amp;ref(Spell/P_Earth.jpg,nolink,25x25,Earth);4||&amp;ref(Spell/V_Earth.jpg,nolink,25x25,Earth Gem);2|戦闘/水陸両用|一時的召喚|
|~|&gt;|&gt;|&gt;|&gt;|再生しつつ敵を蹂躙する中型精霊Earth Elementalを4+体召喚します|
</v>
      </c>
      <c r="P110" s="3" t="s">
        <v>776</v>
      </c>
      <c r="Q110" s="1">
        <v>1</v>
      </c>
      <c r="R110" s="1">
        <v>150</v>
      </c>
      <c r="S110" s="1">
        <v>0</v>
      </c>
      <c r="T110" s="1" t="s">
        <v>695</v>
      </c>
      <c r="U110" s="1">
        <v>0</v>
      </c>
      <c r="V110" s="1">
        <v>200</v>
      </c>
      <c r="Y110" s="21" t="str">
        <f t="shared" si="6"/>
        <v xml:space="preserve">#includex(Spell/Conjuration/DataView,titlestr=off,section=(filter=Living Earth),firsthead=off)
**ゲーム内説明文
#includex(Spell/Conjuration/Descriptions,titlestr=off,section=(filter=Living Earth),firsthead=off)
**解説
</v>
      </c>
      <c r="Z110" t="str">
        <f t="shared" si="7"/>
        <v xml:space="preserve">**Living Earth
|&gt;|&gt;|&gt;|&gt;|BGCOLOR(black):COLOR(white):CENTER:''Living Earth''|
|&gt;|BGCOLOR(lightgray):''研究領域''|&gt;|BGCOLOR(lightgray):''使用条件''|BGCOLOR(lightgray):''分類''|
|&gt;|Conjuration Lv7|&gt;|戦闘/水陸両用|一時的召喚|
|BGCOLOR(lightgray):''主系統''|BGCOLOR(lightgray):''副系統''|&gt;|BGCOLOR(lightgray):''威力/効果''|BGCOLOR(lightgray):''効果発生数''|
|&amp;ref(Spell/P_Earth.jpg,nolink,25x25,Earth);4||&gt;|Earth Elemental|4+1/Lv|
|BGCOLOR(lightgray):''射程距離''|BGCOLOR(lightgray):''効果範囲''|BGCOLOR(lightgray):''精度修正''|BGCOLOR(lightgray):''詠唱時間''|BGCOLOR(lightgray):''疲労/宝石''|
|1|0|0|150%|200 / &amp;ref(Spell/V_Earth.jpg,nolink,25x25,Earth Gem);2|
|BGCOLOR(lightgray):''特性''|&gt;|&gt;|&gt;||
</v>
      </c>
      <c r="AA110" t="str">
        <f>CONCATENATE("**",G110,CHAR(10),VLOOKUP(F110,SpellDesc!$B:$D,2,0),CHAR(10),CHAR(10),VLOOKUP(F110,SpellDesc!$B:$D,3,0),CHAR(10))</f>
        <v xml:space="preserve">**Living Earth
The caster releases the powers of the Earth and calls forth several mid-sized Earth Elementals. A powerful mage can summon larger numbers of elementals.
術者は地の力を解放し、幾らかの中型のEarth Elementalを召喚します。強力な魔術師は、より多くの精霊を召喚できます。
</v>
      </c>
    </row>
    <row r="111" spans="1:27" x14ac:dyDescent="0.15">
      <c r="A111" t="str">
        <f t="shared" si="4"/>
        <v/>
      </c>
      <c r="C111" s="1" t="s">
        <v>17</v>
      </c>
      <c r="D111" s="1">
        <v>7</v>
      </c>
      <c r="F111" s="1" t="s">
        <v>114</v>
      </c>
      <c r="G111" s="1" t="s">
        <v>114</v>
      </c>
      <c r="H111" s="3" t="s">
        <v>659</v>
      </c>
      <c r="J111" s="1">
        <v>28</v>
      </c>
      <c r="K111" s="1" t="s">
        <v>644</v>
      </c>
      <c r="L111" s="1" t="s">
        <v>2023</v>
      </c>
      <c r="M111" s="1" t="s">
        <v>856</v>
      </c>
      <c r="N111" s="2" t="s">
        <v>979</v>
      </c>
      <c r="O111" s="6" t="str">
        <f t="shared" si="5"/>
        <v xml:space="preserve">|[[Summon Mound Fiend&gt;./Summon Mound Fiend]]|&amp;ref(Spell/P_Death.jpg,nolink,25x25,Death);3||&amp;ref(Spell/V_Death.jpg,nolink,25x25,Death Gem);28|儀式/陸上専用|指揮官召喚|
|~|&gt;|&gt;|&gt;|&gt;|下等な死者を呼び起こす能力を持つアンデッドの聖職者Mound Fiendを召喚します|
</v>
      </c>
      <c r="P111" s="3" t="s">
        <v>816</v>
      </c>
      <c r="T111" s="1">
        <v>1</v>
      </c>
      <c r="W111" s="1" t="s">
        <v>738</v>
      </c>
      <c r="Y111" s="21" t="str">
        <f t="shared" si="6"/>
        <v xml:space="preserve">#includex(Spell/Conjuration/DataView,titlestr=off,section=(filter=Summon Mound Fiend),firsthead=off)
**ゲーム内説明文
#includex(Spell/Conjuration/Descriptions,titlestr=off,section=(filter=Summon Mound Fiend),firsthead=off)
**解説
</v>
      </c>
      <c r="Z111" t="str">
        <f t="shared" si="7"/>
        <v xml:space="preserve">**Summon Mound Fiend
|&gt;|&gt;|&gt;|&gt;|BGCOLOR(black):COLOR(white):CENTER:''Summon Mound Fiend''|
|&gt;|BGCOLOR(lightgray):''研究領域''|&gt;|BGCOLOR(lightgray):''使用条件''|BGCOLOR(lightgray):''分類''|
|&gt;|Conjuration Lv7|&gt;|儀式/陸上専用|指揮官召喚|
|BGCOLOR(lightgray):''主系統''|BGCOLOR(lightgray):''副系統''|&gt;|BGCOLOR(lightgray):''威力/効果''|BGCOLOR(lightgray):''効果発生数''|
|&amp;ref(Spell/P_Death.jpg,nolink,25x25,Death);3||&gt;|Mound Fiend|1|
|BGCOLOR(lightgray):''射程距離''|BGCOLOR(lightgray):''効果範囲''|BGCOLOR(lightgray):''精度修正''|BGCOLOR(lightgray):''詠唱時間''|BGCOLOR(lightgray):''疲労/宝石''|
|||||&amp;ref(Spell/V_Death.jpg,nolink,25x25,Death Gem);28|
|BGCOLOR(lightgray):''特性''|&gt;|&gt;|&gt;|指揮官として召喚|
</v>
      </c>
      <c r="AA111" t="str">
        <f>CONCATENATE("**",G111,CHAR(10),VLOOKUP(F111,SpellDesc!$B:$D,2,0),CHAR(10),CHAR(10),VLOOKUP(F111,SpellDesc!$B:$D,3,0),CHAR(10))</f>
        <v xml:space="preserve">**Summon Mound Fiend
The necromancer summons and binds a Mound Fiend, an apparition able to reanimate the dead and curse humans with its hunger. The Mound Fiend is also a powerful Death mage in his own right.
降霊術士は、死者を蘇らせたり、人間に飢餓の呪いをかけたりすることができる亡霊、Mound Fiendを召喚し束縛します。Mound Fiendはまた、自身も強力な死の魔術師です。
</v>
      </c>
    </row>
    <row r="112" spans="1:27" x14ac:dyDescent="0.15">
      <c r="A112" t="str">
        <f t="shared" si="4"/>
        <v/>
      </c>
      <c r="C112" s="1" t="s">
        <v>17</v>
      </c>
      <c r="D112" s="1">
        <v>7</v>
      </c>
      <c r="F112" s="1" t="s">
        <v>115</v>
      </c>
      <c r="G112" s="1" t="s">
        <v>115</v>
      </c>
      <c r="H112" s="3" t="s">
        <v>668</v>
      </c>
      <c r="J112" s="1">
        <v>20</v>
      </c>
      <c r="K112" s="1" t="s">
        <v>644</v>
      </c>
      <c r="L112" s="1" t="s">
        <v>2018</v>
      </c>
      <c r="M112" s="1" t="s">
        <v>856</v>
      </c>
      <c r="N112" s="2" t="s">
        <v>1757</v>
      </c>
      <c r="O112" s="6" t="str">
        <f t="shared" si="5"/>
        <v xml:space="preserve">|[[Harvester of Sorrows&gt;./Harvester of Sorrows]]|&amp;ref(Spell/P_Death.jpg,nolink,25x25,Death);4||&amp;ref(Spell/V_Death.jpg,nolink,25x25,Death Gem);20|儀式/水陸両用|指揮官召喚|
|~|&gt;|&gt;|&gt;|&gt;|滞在する州を荒廃させていく冥界の使者Harvester of Sorrowsを召喚します|
</v>
      </c>
      <c r="P112" s="3" t="s">
        <v>817</v>
      </c>
      <c r="T112" s="1">
        <v>1</v>
      </c>
      <c r="W112" s="1" t="s">
        <v>738</v>
      </c>
      <c r="Y112" s="21" t="str">
        <f t="shared" si="6"/>
        <v xml:space="preserve">#includex(Spell/Conjuration/DataView,titlestr=off,section=(filter=Harvester of Sorrows),firsthead=off)
**ゲーム内説明文
#includex(Spell/Conjuration/Descriptions,titlestr=off,section=(filter=Harvester of Sorrows),firsthead=off)
**解説
</v>
      </c>
      <c r="Z112" t="str">
        <f t="shared" si="7"/>
        <v xml:space="preserve">**Harvester of Sorrows
|&gt;|&gt;|&gt;|&gt;|BGCOLOR(black):COLOR(white):CENTER:''Harvester of Sorrows''|
|&gt;|BGCOLOR(lightgray):''研究領域''|&gt;|BGCOLOR(lightgray):''使用条件''|BGCOLOR(lightgray):''分類''|
|&gt;|Conjuration Lv7|&gt;|儀式/水陸両用|指揮官召喚|
|BGCOLOR(lightgray):''主系統''|BGCOLOR(lightgray):''副系統''|&gt;|BGCOLOR(lightgray):''威力/効果''|BGCOLOR(lightgray):''効果発生数''|
|&amp;ref(Spell/P_Death.jpg,nolink,25x25,Death);4||&gt;|Harvester of Sorrows|1|
|BGCOLOR(lightgray):''射程距離''|BGCOLOR(lightgray):''効果範囲''|BGCOLOR(lightgray):''精度修正''|BGCOLOR(lightgray):''詠唱時間''|BGCOLOR(lightgray):''疲労/宝石''|
|||||&amp;ref(Spell/V_Death.jpg,nolink,25x25,Death Gem);20|
|BGCOLOR(lightgray):''特性''|&gt;|&gt;|&gt;|指揮官として召喚|
</v>
      </c>
      <c r="AA112" t="str">
        <f>CONCATENATE("**",G112,CHAR(10),VLOOKUP(F112,SpellDesc!$B:$D,2,0),CHAR(10),CHAR(10),VLOOKUP(F112,SpellDesc!$B:$D,3,0),CHAR(10))</f>
        <v xml:space="preserve">**Harvester of Sorrows
A Harvester of Sorrows is summoned. The Harvester is a messenger of death and disease. It likes to stalk humans at night, feeding on their fears and pains. A province in which a Harvester of Sorrows has hidden itself will suffer an outbreak of disease and unrest. The Harvester will also stalk and spread disease among any military units in the province.
Harvester of Sorrowsが召喚されます。このHarvesterは、死と病の伝令です。彼らは夜に人間を付け回し、その恐怖と苦痛を喰らうことを好みます。Harvester of Sorrowsが自ら潜伏する州は、病の流行と不安に苦しみます。Harvesterはまた、州に居る軍人たちも付け回し、彼らに病を広げます。
</v>
      </c>
    </row>
    <row r="113" spans="1:27" x14ac:dyDescent="0.15">
      <c r="A113" t="str">
        <f t="shared" si="4"/>
        <v/>
      </c>
      <c r="C113" s="1" t="s">
        <v>17</v>
      </c>
      <c r="D113" s="1">
        <v>7</v>
      </c>
      <c r="F113" s="1" t="s">
        <v>116</v>
      </c>
      <c r="G113" s="1" t="s">
        <v>116</v>
      </c>
      <c r="H113" s="3" t="s">
        <v>674</v>
      </c>
      <c r="J113" s="1">
        <v>40</v>
      </c>
      <c r="K113" s="1" t="s">
        <v>644</v>
      </c>
      <c r="L113" s="1" t="s">
        <v>2018</v>
      </c>
      <c r="M113" s="1" t="s">
        <v>856</v>
      </c>
      <c r="N113" s="2" t="s">
        <v>980</v>
      </c>
      <c r="O113" s="6" t="str">
        <f t="shared" si="5"/>
        <v xml:space="preserve">|[[Call Wraith Lord&gt;./Call Wraith Lord]]|&amp;ref(Spell/P_Death.jpg,nolink,25x25,Death);5||&amp;ref(Spell/V_Death.jpg,nolink,25x25,Death Gem);40|儀式/水陸両用|指揮官召喚|
|~|&gt;|&gt;|&gt;|&gt;|優れた魔力と身体能力を持つ太古の王の霊Wraith Lordを召喚します|
</v>
      </c>
      <c r="P113" s="3" t="s">
        <v>818</v>
      </c>
      <c r="T113" s="1">
        <v>1</v>
      </c>
      <c r="W113" s="1" t="s">
        <v>738</v>
      </c>
      <c r="Y113" s="21" t="str">
        <f t="shared" si="6"/>
        <v xml:space="preserve">#includex(Spell/Conjuration/DataView,titlestr=off,section=(filter=Call Wraith Lord),firsthead=off)
**ゲーム内説明文
#includex(Spell/Conjuration/Descriptions,titlestr=off,section=(filter=Call Wraith Lord),firsthead=off)
**解説
</v>
      </c>
      <c r="Z113" t="str">
        <f t="shared" si="7"/>
        <v xml:space="preserve">**Call Wraith Lord
|&gt;|&gt;|&gt;|&gt;|BGCOLOR(black):COLOR(white):CENTER:''Call Wraith Lord''|
|&gt;|BGCOLOR(lightgray):''研究領域''|&gt;|BGCOLOR(lightgray):''使用条件''|BGCOLOR(lightgray):''分類''|
|&gt;|Conjuration Lv7|&gt;|儀式/水陸両用|指揮官召喚|
|BGCOLOR(lightgray):''主系統''|BGCOLOR(lightgray):''副系統''|&gt;|BGCOLOR(lightgray):''威力/効果''|BGCOLOR(lightgray):''効果発生数''|
|&amp;ref(Spell/P_Death.jpg,nolink,25x25,Death);5||&gt;|Wraith Lord|1|
|BGCOLOR(lightgray):''射程距離''|BGCOLOR(lightgray):''効果範囲''|BGCOLOR(lightgray):''精度修正''|BGCOLOR(lightgray):''詠唱時間''|BGCOLOR(lightgray):''疲労/宝石''|
|||||&amp;ref(Spell/V_Death.jpg,nolink,25x25,Death Gem);40|
|BGCOLOR(lightgray):''特性''|&gt;|&gt;|&gt;|指揮官として召喚|
</v>
      </c>
      <c r="AA113" t="str">
        <f>CONCATENATE("**",G113,CHAR(10),VLOOKUP(F113,SpellDesc!$B:$D,2,0),CHAR(10),CHAR(10),VLOOKUP(F113,SpellDesc!$B:$D,3,0),CHAR(10))</f>
        <v xml:space="preserve">**Call Wraith Lord
The caster summons a Wraith Lord from the Underworld to serve him. The Wraith Lord is the spirit of an ancient lord given physical form. Wraith Lords are immortal and will return from the land of the dead if defeated in battle. The Wraith Lord is a master of Death magic.
術者は冥界からWraith Lordを召喚し、彼に仕えさせます。Wraith Lordは、物理的な形態を与えられた、古代の王の魂です。Wraith Lordは不死であり、戦いで倒された際には、死者の地から帰還します。Wraith Lordは死の魔法の達人です。
</v>
      </c>
    </row>
    <row r="114" spans="1:27" x14ac:dyDescent="0.15">
      <c r="A114" t="str">
        <f t="shared" si="4"/>
        <v/>
      </c>
      <c r="C114" s="1" t="s">
        <v>17</v>
      </c>
      <c r="D114" s="1">
        <v>7</v>
      </c>
      <c r="F114" s="1" t="s">
        <v>117</v>
      </c>
      <c r="G114" s="1" t="s">
        <v>117</v>
      </c>
      <c r="H114" s="3" t="s">
        <v>657</v>
      </c>
      <c r="J114" s="1">
        <v>15</v>
      </c>
      <c r="K114" s="1" t="s">
        <v>644</v>
      </c>
      <c r="L114" s="1" t="s">
        <v>2023</v>
      </c>
      <c r="M114" s="1" t="s">
        <v>855</v>
      </c>
      <c r="N114" s="2" t="s">
        <v>981</v>
      </c>
      <c r="O114" s="6" t="str">
        <f t="shared" si="5"/>
        <v xml:space="preserve">|[[Animal Horde&gt;./Animal Horde]]|&amp;ref(Spell/P_Nature.jpg,nolink,25x25,Nature);4||&amp;ref(Spell/V_Nature.jpg,nolink,25x25,Nature Gem);15|儀式/陸上専用|兵士召喚|
|~|&gt;|&gt;|&gt;|&gt;|地形に応じた様々な動物を100体召喚します|
</v>
      </c>
      <c r="P114" s="3" t="s">
        <v>819</v>
      </c>
      <c r="T114" s="1">
        <v>100</v>
      </c>
      <c r="Y114" s="21" t="str">
        <f t="shared" si="6"/>
        <v xml:space="preserve">#includex(Spell/Conjuration/DataView,titlestr=off,section=(filter=Animal Horde),firsthead=off)
**ゲーム内説明文
#includex(Spell/Conjuration/Descriptions,titlestr=off,section=(filter=Animal Horde),firsthead=off)
**解説
</v>
      </c>
      <c r="Z114" t="str">
        <f t="shared" si="7"/>
        <v xml:space="preserve">**Animal Horde
|&gt;|&gt;|&gt;|&gt;|BGCOLOR(black):COLOR(white):CENTER:''Animal Horde''|
|&gt;|BGCOLOR(lightgray):''研究領域''|&gt;|BGCOLOR(lightgray):''使用条件''|BGCOLOR(lightgray):''分類''|
|&gt;|Conjuration Lv7|&gt;|儀式/陸上専用|兵士召喚|
|BGCOLOR(lightgray):''主系統''|BGCOLOR(lightgray):''副系統''|&gt;|BGCOLOR(lightgray):''威力/効果''|BGCOLOR(lightgray):''効果発生数''|
|&amp;ref(Spell/P_Nature.jpg,nolink,25x25,Nature);4||&gt;|Random Animal|100|
|BGCOLOR(lightgray):''射程距離''|BGCOLOR(lightgray):''効果範囲''|BGCOLOR(lightgray):''精度修正''|BGCOLOR(lightgray):''詠唱時間''|BGCOLOR(lightgray):''疲労/宝石''|
|||||&amp;ref(Spell/V_Nature.jpg,nolink,25x25,Nature Gem);15|
|BGCOLOR(lightgray):''特性''|&gt;|&gt;|&gt;||
</v>
      </c>
      <c r="AA114" t="str">
        <f>CONCATENATE("**",G114,CHAR(10),VLOOKUP(F114,SpellDesc!$B:$D,2,0),CHAR(10),CHAR(10),VLOOKUP(F114,SpellDesc!$B:$D,3,0),CHAR(10))</f>
        <v xml:space="preserve">**Animal Horde
The caster summons a horde of animals and binds them to his service. Different animals answer the call in different terrains.
術者は、動物の大群を召喚し、彼に従わせます。地形に応じて、異なる動物が召喚に応えます。
</v>
      </c>
    </row>
    <row r="115" spans="1:27" x14ac:dyDescent="0.15">
      <c r="A115" t="str">
        <f t="shared" si="4"/>
        <v/>
      </c>
      <c r="C115" s="1" t="s">
        <v>17</v>
      </c>
      <c r="D115" s="1">
        <v>7</v>
      </c>
      <c r="F115" s="1" t="s">
        <v>118</v>
      </c>
      <c r="G115" s="1" t="s">
        <v>118</v>
      </c>
      <c r="H115" s="3" t="s">
        <v>657</v>
      </c>
      <c r="J115" s="1">
        <v>30</v>
      </c>
      <c r="K115" s="1" t="s">
        <v>644</v>
      </c>
      <c r="L115" s="1" t="s">
        <v>2023</v>
      </c>
      <c r="M115" s="1" t="s">
        <v>856</v>
      </c>
      <c r="N115" s="2" t="s">
        <v>982</v>
      </c>
      <c r="O115" s="6" t="str">
        <f t="shared" si="5"/>
        <v xml:space="preserve">|[[Awaken Ivy King&gt;./Awaken Ivy King]]|&amp;ref(Spell/P_Nature.jpg,nolink,25x25,Nature);4||&amp;ref(Spell/V_Nature.jpg,nolink,25x25,Nature Gem);30|儀式/陸上専用|指揮官召喚|
|~|&gt;|&gt;|&gt;|&gt;|優れた魔力を持つ植物人の王Ivy Kingを召喚します|
</v>
      </c>
      <c r="P115" s="3" t="s">
        <v>820</v>
      </c>
      <c r="T115" s="1">
        <v>1</v>
      </c>
      <c r="W115" s="1" t="s">
        <v>738</v>
      </c>
      <c r="Y115" s="21" t="str">
        <f t="shared" si="6"/>
        <v xml:space="preserve">#includex(Spell/Conjuration/DataView,titlestr=off,section=(filter=Awaken Ivy King),firsthead=off)
**ゲーム内説明文
#includex(Spell/Conjuration/Descriptions,titlestr=off,section=(filter=Awaken Ivy King),firsthead=off)
**解説
</v>
      </c>
      <c r="Z115" t="str">
        <f t="shared" si="7"/>
        <v xml:space="preserve">**Awaken Ivy King
|&gt;|&gt;|&gt;|&gt;|BGCOLOR(black):COLOR(white):CENTER:''Awaken Ivy King''|
|&gt;|BGCOLOR(lightgray):''研究領域''|&gt;|BGCOLOR(lightgray):''使用条件''|BGCOLOR(lightgray):''分類''|
|&gt;|Conjuration Lv7|&gt;|儀式/陸上専用|指揮官召喚|
|BGCOLOR(lightgray):''主系統''|BGCOLOR(lightgray):''副系統''|&gt;|BGCOLOR(lightgray):''威力/効果''|BGCOLOR(lightgray):''効果発生数''|
|&amp;ref(Spell/P_Nature.jpg,nolink,25x25,Nature);4||&gt;|Ivy King|1|
|BGCOLOR(lightgray):''射程距離''|BGCOLOR(lightgray):''効果範囲''|BGCOLOR(lightgray):''精度修正''|BGCOLOR(lightgray):''詠唱時間''|BGCOLOR(lightgray):''疲労/宝石''|
|||||&amp;ref(Spell/V_Nature.jpg,nolink,25x25,Nature Gem);30|
|BGCOLOR(lightgray):''特性''|&gt;|&gt;|&gt;|指揮官として召喚|
</v>
      </c>
      <c r="AA115" t="str">
        <f>CONCATENATE("**",G115,CHAR(10),VLOOKUP(F115,SpellDesc!$B:$D,2,0),CHAR(10),CHAR(10),VLOOKUP(F115,SpellDesc!$B:$D,3,0),CHAR(10))</f>
        <v xml:space="preserve">**Awaken Ivy King
The mage awakens an ancient Ivy King and persuades him to serve him. The Ivy King is an ancient and powerful Vine Ogre skilled in Nature magic.
魔術師は太古のIvy Kingを呼び覚まし、彼に仕えるよう説得します。Ivy Kingは、緑の魔法に長けた古代の強力なVine Ogreです。
</v>
      </c>
    </row>
    <row r="116" spans="1:27" x14ac:dyDescent="0.15">
      <c r="A116" t="str">
        <f t="shared" si="4"/>
        <v/>
      </c>
      <c r="C116" s="1" t="s">
        <v>17</v>
      </c>
      <c r="D116" s="1">
        <v>7</v>
      </c>
      <c r="F116" s="1" t="s">
        <v>119</v>
      </c>
      <c r="G116" s="1" t="s">
        <v>119</v>
      </c>
      <c r="H116" s="3" t="s">
        <v>657</v>
      </c>
      <c r="I116" s="1" t="s">
        <v>642</v>
      </c>
      <c r="J116" s="1">
        <v>40</v>
      </c>
      <c r="K116" s="1" t="s">
        <v>644</v>
      </c>
      <c r="L116" s="1" t="s">
        <v>2075</v>
      </c>
      <c r="M116" s="1" t="s">
        <v>983</v>
      </c>
      <c r="N116" s="2" t="s">
        <v>984</v>
      </c>
      <c r="O116" s="6" t="str">
        <f t="shared" si="5"/>
        <v xml:space="preserve">|[[Living Castle&gt;./Living Castle]]|&amp;ref(Spell/P_Nature.jpg,nolink,25x25,Nature);4|&amp;ref(Spell/P_Water.jpg,nolink,25x25,Water);1|&amp;ref(Spell/V_Nature.jpg,nolink,25x25,Nature Gem);40|儀式/水中専用|要塞建設|
|~|&gt;|&gt;|&gt;|&gt;|指定した海中の州にKelp Fortを即座に建造します|
</v>
      </c>
      <c r="P116" s="3" t="s">
        <v>6225</v>
      </c>
      <c r="Q116" s="1">
        <v>4</v>
      </c>
      <c r="W116" s="1" t="s">
        <v>769</v>
      </c>
      <c r="Y116" s="21" t="str">
        <f t="shared" si="6"/>
        <v xml:space="preserve">#includex(Spell/Conjuration/DataView,titlestr=off,section=(filter=Living Castle),firsthead=off)
**ゲーム内説明文
#includex(Spell/Conjuration/Descriptions,titlestr=off,section=(filter=Living Castle),firsthead=off)
**解説
</v>
      </c>
      <c r="Z116" t="str">
        <f t="shared" si="7"/>
        <v xml:space="preserve">**Living Castle
|&gt;|&gt;|&gt;|&gt;|BGCOLOR(black):COLOR(white):CENTER:''Living Castle''|
|&gt;|BGCOLOR(lightgray):''研究領域''|&gt;|BGCOLOR(lightgray):''使用条件''|BGCOLOR(lightgray):''分類''|
|&gt;|Conjuration Lv7|&gt;|儀式/水中専用|要塞建設|
|BGCOLOR(lightgray):''主系統''|BGCOLOR(lightgray):''副系統''|&gt;|BGCOLOR(lightgray):''威力/効果''|BGCOLOR(lightgray):''効果発生数''|
|&amp;ref(Spell/P_Nature.jpg,nolink,25x25,Nature);4|&amp;ref(Spell/P_Water.jpg,nolink,25x25,Water);1|&gt;|Fort of Kelp and Coral||
|BGCOLOR(lightgray):''射程距離''|BGCOLOR(lightgray):''効果範囲''|BGCOLOR(lightgray):''精度修正''|BGCOLOR(lightgray):''詠唱時間''|BGCOLOR(lightgray):''疲労/宝石''|
|4||||&amp;ref(Spell/V_Nature.jpg,nolink,25x25,Nature Gem);40|
|BGCOLOR(lightgray):''特性''|&gt;|&gt;|&gt;|遠隔儀式&amp;br;陸上の指定不可&amp;br;敵国領内の指定不可|
</v>
      </c>
      <c r="AA116" t="str">
        <f>CONCATENATE("**",G116,CHAR(10),VLOOKUP(F116,SpellDesc!$B:$D,2,0),CHAR(10),CHAR(10),VLOOKUP(F116,SpellDesc!$B:$D,3,0),CHAR(10))</f>
        <v xml:space="preserve">**Living Castle
The caster conjures a castle of living kelp and algae. The castle can only be created in a friendly sea. This spell cannot be cast above the waves.
術者は、生けるケルプと海藻の城を形成します。この城は、味方の占有する海にのみ建設できます。この呪文は海の外で詠唱することはできません。
</v>
      </c>
    </row>
    <row r="117" spans="1:27" x14ac:dyDescent="0.15">
      <c r="A117" t="str">
        <f t="shared" si="4"/>
        <v>Conjuration7E</v>
      </c>
      <c r="C117" s="1" t="s">
        <v>17</v>
      </c>
      <c r="D117" s="1">
        <v>7</v>
      </c>
      <c r="F117" s="1" t="s">
        <v>120</v>
      </c>
      <c r="G117" s="1" t="s">
        <v>120</v>
      </c>
      <c r="H117" s="3" t="s">
        <v>675</v>
      </c>
      <c r="J117" s="1">
        <v>50</v>
      </c>
      <c r="K117" s="1" t="s">
        <v>644</v>
      </c>
      <c r="L117" s="1" t="s">
        <v>2018</v>
      </c>
      <c r="M117" s="1" t="s">
        <v>822</v>
      </c>
      <c r="N117" s="2" t="s">
        <v>985</v>
      </c>
      <c r="O117" s="6" t="str">
        <f t="shared" si="5"/>
        <v xml:space="preserve">|[[Wild Hunt&gt;./Wild Hunt]]|&amp;ref(Spell/P_Nature.jpg,nolink,25x25,Nature);6||&amp;ref(Spell/V_Nature.jpg,nolink,25x25,Nature Gem);50|儀式/水陸両用|世界呪附|
|~|&gt;|&gt;|&gt;|&gt;|世界中の森林で他国の指揮官を森の生物が暗殺します|
</v>
      </c>
      <c r="P117" s="3" t="s">
        <v>821</v>
      </c>
      <c r="T117" s="1">
        <v>1</v>
      </c>
      <c r="W117" s="1" t="s">
        <v>822</v>
      </c>
      <c r="Y117" s="21" t="str">
        <f t="shared" si="6"/>
        <v xml:space="preserve">#includex(Spell/Conjuration/DataView,titlestr=off,section=(filter=Wild Hunt),firsthead=off)
**ゲーム内説明文
#includex(Spell/Conjuration/Descriptions,titlestr=off,section=(filter=Wild Hunt),firsthead=off)
**解説
</v>
      </c>
      <c r="Z117" t="str">
        <f t="shared" si="7"/>
        <v xml:space="preserve">**Wild Hunt
|&gt;|&gt;|&gt;|&gt;|BGCOLOR(black):COLOR(white):CENTER:''Wild Hunt''|
|&gt;|BGCOLOR(lightgray):''研究領域''|&gt;|BGCOLOR(lightgray):''使用条件''|BGCOLOR(lightgray):''分類''|
|&gt;|Conjuration Lv7|&gt;|儀式/水陸両用|世界呪附|
|BGCOLOR(lightgray):''主系統''|BGCOLOR(lightgray):''副系統''|&gt;|BGCOLOR(lightgray):''威力/効果''|BGCOLOR(lightgray):''効果発生数''|
|&amp;ref(Spell/P_Nature.jpg,nolink,25x25,Nature);6||&gt;|Wild Hunt|1|
|BGCOLOR(lightgray):''射程距離''|BGCOLOR(lightgray):''効果範囲''|BGCOLOR(lightgray):''精度修正''|BGCOLOR(lightgray):''詠唱時間''|BGCOLOR(lightgray):''疲労/宝石''|
|||||&amp;ref(Spell/V_Nature.jpg,nolink,25x25,Nature Gem);50|
|BGCOLOR(lightgray):''特性''|&gt;|&gt;|&gt;|世界呪附|
</v>
      </c>
      <c r="AA117" t="str">
        <f>CONCATENATE("**",G117,CHAR(10),VLOOKUP(F117,SpellDesc!$B:$D,2,0),CHAR(10),CHAR(10),VLOOKUP(F117,SpellDesc!$B:$D,3,0),CHAR(10))</f>
        <v xml:space="preserve">**Wild Hunt
The caster unleashes the Wild Hunt upon the world. The Hunt is led by the Lord of the Hunt, an ancient deity of the wild roaming the woodlands in search of those who have offended the wild and its inhabitants. When the Hunt has been called, powerful priests of enemy faiths will be hunted down for as long as the Lord is not slain.
術者はWild Huntを世界に解き放ちます。この狩猟隊は、荒野やその住民を怒らせたものを探して森林地帯を徘徊する古代の荒野の神性、Lord of the Huntによって率いられます。狩猟隊が召集されると、Lordが殺されない限り、敵対する信仰の強力な聖職者たちは狩り立てられます。
</v>
      </c>
    </row>
    <row r="118" spans="1:27" x14ac:dyDescent="0.15">
      <c r="A118" t="str">
        <f t="shared" si="4"/>
        <v>Conjuration8S</v>
      </c>
      <c r="C118" s="1" t="s">
        <v>17</v>
      </c>
      <c r="D118" s="1">
        <v>8</v>
      </c>
      <c r="F118" s="1" t="s">
        <v>121</v>
      </c>
      <c r="G118" s="1" t="s">
        <v>121</v>
      </c>
      <c r="H118" s="3" t="s">
        <v>676</v>
      </c>
      <c r="J118" s="1">
        <v>50</v>
      </c>
      <c r="K118" s="1" t="s">
        <v>644</v>
      </c>
      <c r="L118" s="1" t="s">
        <v>2023</v>
      </c>
      <c r="M118" s="1" t="s">
        <v>856</v>
      </c>
      <c r="N118" s="2" t="s">
        <v>987</v>
      </c>
      <c r="O118" s="6" t="str">
        <f t="shared" si="5"/>
        <v xml:space="preserve">|[[King of Elemental Fire&gt;./King of Elemental Fire]]|&amp;ref(Spell/P_Fire.jpg,nolink,25x25,Fire);5||&amp;ref(Spell/V_Fire.jpg,nolink,25x25,Fire Gem);50|儀式/陸上専用|指揮官召喚|
|~|&gt;|&gt;|&gt;|&gt;|2体の火の精霊王のうちの1体を召喚します|
</v>
      </c>
      <c r="P118" s="3" t="s">
        <v>823</v>
      </c>
      <c r="T118" s="1">
        <v>1</v>
      </c>
      <c r="W118" s="1" t="s">
        <v>824</v>
      </c>
      <c r="Y118" s="21" t="str">
        <f t="shared" si="6"/>
        <v xml:space="preserve">#includex(Spell/Conjuration/DataView,titlestr=off,section=(filter=King of Elemental Fire),firsthead=off)
**ゲーム内説明文
#includex(Spell/Conjuration/Descriptions,titlestr=off,section=(filter=King of Elemental Fire),firsthead=off)
**解説
</v>
      </c>
      <c r="Z118" t="str">
        <f t="shared" si="7"/>
        <v xml:space="preserve">**King of Elemental Fire
|&gt;|&gt;|&gt;|&gt;|BGCOLOR(black):COLOR(white):CENTER:''King of Elemental Fire''|
|&gt;|BGCOLOR(lightgray):''研究領域''|&gt;|BGCOLOR(lightgray):''使用条件''|BGCOLOR(lightgray):''分類''|
|&gt;|Conjuration Lv8|&gt;|儀式/陸上専用|指揮官召喚|
|BGCOLOR(lightgray):''主系統''|BGCOLOR(lightgray):''副系統''|&gt;|BGCOLOR(lightgray):''威力/効果''|BGCOLOR(lightgray):''効果発生数''|
|&amp;ref(Spell/P_Fire.jpg,nolink,25x25,Fire);5||&gt;|Random King of Elemental Fire|1|
|BGCOLOR(lightgray):''射程距離''|BGCOLOR(lightgray):''効果範囲''|BGCOLOR(lightgray):''精度修正''|BGCOLOR(lightgray):''詠唱時間''|BGCOLOR(lightgray):''疲労/宝石''|
|||||&amp;ref(Spell/V_Fire.jpg,nolink,25x25,Fire Gem);50|
|BGCOLOR(lightgray):''特性''|&gt;|&gt;|&gt;|ユニーク召喚（候補2種）&amp;br;指揮官として召喚|
</v>
      </c>
      <c r="AA118" t="str">
        <f>CONCATENATE("**",G118,CHAR(10),VLOOKUP(F118,SpellDesc!$B:$D,2,0),CHAR(10),CHAR(10),VLOOKUP(F118,SpellDesc!$B:$D,3,0),CHAR(10))</f>
        <v xml:space="preserve">**King of Elemental Fire
The caster calls upon the supernatural forces of Fire itself and summons one of the Kings of Elemental Fire. There were once three such beings, but since the fall of Catharsis, there are but two. The Kings are masters of Fire magic and are surrounded by blazing flames.
術者は火そのものの超自然的力に呼びかけ、King of Elemental Fireの一体を召喚します。かつてそれは三体存在しましたが、Catharsisの堕落以来、二体だけが残存しています。これらの王は火の魔法の達人であり、燃え盛る炎に囲まれています。
</v>
      </c>
    </row>
    <row r="119" spans="1:27" x14ac:dyDescent="0.15">
      <c r="A119" t="str">
        <f t="shared" si="4"/>
        <v/>
      </c>
      <c r="C119" s="1" t="s">
        <v>17</v>
      </c>
      <c r="D119" s="1">
        <v>8</v>
      </c>
      <c r="F119" s="1" t="s">
        <v>122</v>
      </c>
      <c r="G119" s="1" t="s">
        <v>122</v>
      </c>
      <c r="H119" s="3" t="s">
        <v>677</v>
      </c>
      <c r="I119" s="1" t="s">
        <v>657</v>
      </c>
      <c r="J119" s="1">
        <v>40</v>
      </c>
      <c r="K119" s="1" t="s">
        <v>644</v>
      </c>
      <c r="L119" s="1" t="s">
        <v>2018</v>
      </c>
      <c r="M119" s="1" t="s">
        <v>822</v>
      </c>
      <c r="N119" s="2" t="s">
        <v>986</v>
      </c>
      <c r="O119" s="6" t="str">
        <f t="shared" si="5"/>
        <v xml:space="preserve">|[[The Kindly Ones&gt;./The Kindly Ones]]|&amp;ref(Spell/P_Fire.jpg,nolink,25x25,Fire);6|&amp;ref(Spell/P_Nature.jpg,nolink,25x25,Nature);4|&amp;ref(Spell/V_Fire.jpg,nolink,25x25,Fire Gem);40|儀式/水陸両用|世界呪附|
|~|&gt;|&gt;|&gt;|&gt;|世界中の血の魔術師や大量殺人者を3体のErinyaが暗殺します|
</v>
      </c>
      <c r="P119" s="3" t="s">
        <v>825</v>
      </c>
      <c r="T119" s="1">
        <v>1</v>
      </c>
      <c r="W119" s="1" t="s">
        <v>822</v>
      </c>
      <c r="Y119" s="21" t="str">
        <f t="shared" si="6"/>
        <v xml:space="preserve">#includex(Spell/Conjuration/DataView,titlestr=off,section=(filter=The Kindly Ones),firsthead=off)
**ゲーム内説明文
#includex(Spell/Conjuration/Descriptions,titlestr=off,section=(filter=The Kindly Ones),firsthead=off)
**解説
</v>
      </c>
      <c r="Z119" t="str">
        <f t="shared" si="7"/>
        <v xml:space="preserve">**The Kindly Ones
|&gt;|&gt;|&gt;|&gt;|BGCOLOR(black):COLOR(white):CENTER:''The Kindly Ones''|
|&gt;|BGCOLOR(lightgray):''研究領域''|&gt;|BGCOLOR(lightgray):''使用条件''|BGCOLOR(lightgray):''分類''|
|&gt;|Conjuration Lv8|&gt;|儀式/水陸両用|世界呪附|
|BGCOLOR(lightgray):''主系統''|BGCOLOR(lightgray):''副系統''|&gt;|BGCOLOR(lightgray):''威力/効果''|BGCOLOR(lightgray):''効果発生数''|
|&amp;ref(Spell/P_Fire.jpg,nolink,25x25,Fire);6|&amp;ref(Spell/P_Nature.jpg,nolink,25x25,Nature);4|&gt;|The Kindly Ones|1|
|BGCOLOR(lightgray):''射程距離''|BGCOLOR(lightgray):''効果範囲''|BGCOLOR(lightgray):''精度修正''|BGCOLOR(lightgray):''詠唱時間''|BGCOLOR(lightgray):''疲労/宝石''|
|||||&amp;ref(Spell/V_Fire.jpg,nolink,25x25,Fire Gem);40|
|BGCOLOR(lightgray):''特性''|&gt;|&gt;|&gt;|世界呪附|
</v>
      </c>
      <c r="AA119" t="str">
        <f>CONCATENATE("**",G119,CHAR(10),VLOOKUP(F119,SpellDesc!$B:$D,2,0),CHAR(10),CHAR(10),VLOOKUP(F119,SpellDesc!$B:$D,3,0),CHAR(10))</f>
        <v xml:space="preserve">**The Kindly Ones
The caster unleashes the Erinyes upon the world. The Erinyes are three horrible spirits of vengeance that punish those who slay innocent women. In elder times, they upheld the ban against Blood magic, but they have since returned to the darkness whence they came. They are sometimes called the Eumenides, the Kindly Ones, but their true names are Avenger of Murder, Grudging Anger and The Unrelenting One. They will continue to hunt down murderers and Blood mages until the world is free of these evildoers. Sinners will hear the horrible baying of the sisters and madness will strike them unless they are found and most gruesomely slain by the sisters. The Kindly Ones remain in the world until the enchantment is dispelled or the three of them are slain.
術者はErinyesを世界に解き放ちます。Erinyesは、三体の恐ろしい復讐の精霊で、穢れ無き女性を殺したものを罰します。かつて彼女らは血魔法の禁止を支持しましたが、その後、彼女らは元居た闇へと戻りました。彼女らは時にEumenides、情け深き者たちと呼ばれますが、その真の名は殺戮への復讐者、恨み持つ怒り、そして容赦なき者です。彼女らは、世界からそれらの悪人が居なくなるまで、殺人鬼や血の魔術師を狩り立てます。罪人たちは姉妹たちの恐ろしい吠え声を聞き、姉妹たちによって発見されて陰惨に殺害されるまで、狂気に襲われます。情け深き者たちは、この呪附が解呪されるか、三体全てが殺されるまで世界に残ります。
</v>
      </c>
    </row>
    <row r="120" spans="1:27" x14ac:dyDescent="0.15">
      <c r="A120" t="str">
        <f t="shared" si="4"/>
        <v/>
      </c>
      <c r="C120" s="1" t="s">
        <v>17</v>
      </c>
      <c r="D120" s="1">
        <v>8</v>
      </c>
      <c r="F120" s="1" t="s">
        <v>123</v>
      </c>
      <c r="G120" s="1" t="s">
        <v>123</v>
      </c>
      <c r="H120" s="3" t="s">
        <v>664</v>
      </c>
      <c r="J120" s="1">
        <v>50</v>
      </c>
      <c r="K120" s="1" t="s">
        <v>644</v>
      </c>
      <c r="L120" s="1" t="s">
        <v>2023</v>
      </c>
      <c r="M120" s="1" t="s">
        <v>856</v>
      </c>
      <c r="N120" s="2" t="s">
        <v>988</v>
      </c>
      <c r="O120" s="6" t="str">
        <f t="shared" si="5"/>
        <v xml:space="preserve">|[[Queen of Elemental Air&gt;./Queen of Elemental Air]]|&amp;ref(Spell/P_Air.jpg,nolink,25x25,Air);5||&amp;ref(Spell/V_Air.jpg,nolink,25x25,Air Gem);50|儀式/陸上専用|指揮官召喚|
|~|&gt;|&gt;|&gt;|&gt;|3体の風の精霊女王のうちの1体を召喚します|
</v>
      </c>
      <c r="P120" s="3" t="s">
        <v>826</v>
      </c>
      <c r="T120" s="1">
        <v>1</v>
      </c>
      <c r="W120" s="1" t="s">
        <v>827</v>
      </c>
      <c r="Y120" s="21" t="str">
        <f t="shared" si="6"/>
        <v xml:space="preserve">#includex(Spell/Conjuration/DataView,titlestr=off,section=(filter=Queen of Elemental Air),firsthead=off)
**ゲーム内説明文
#includex(Spell/Conjuration/Descriptions,titlestr=off,section=(filter=Queen of Elemental Air),firsthead=off)
**解説
</v>
      </c>
      <c r="Z120" t="str">
        <f t="shared" si="7"/>
        <v xml:space="preserve">**Queen of Elemental Air
|&gt;|&gt;|&gt;|&gt;|BGCOLOR(black):COLOR(white):CENTER:''Queen of Elemental Air''|
|&gt;|BGCOLOR(lightgray):''研究領域''|&gt;|BGCOLOR(lightgray):''使用条件''|BGCOLOR(lightgray):''分類''|
|&gt;|Conjuration Lv8|&gt;|儀式/陸上専用|指揮官召喚|
|BGCOLOR(lightgray):''主系統''|BGCOLOR(lightgray):''副系統''|&gt;|BGCOLOR(lightgray):''威力/効果''|BGCOLOR(lightgray):''効果発生数''|
|&amp;ref(Spell/P_Air.jpg,nolink,25x25,Air);5||&gt;|Random Queen of Elemental Air|1|
|BGCOLOR(lightgray):''射程距離''|BGCOLOR(lightgray):''効果範囲''|BGCOLOR(lightgray):''精度修正''|BGCOLOR(lightgray):''詠唱時間''|BGCOLOR(lightgray):''疲労/宝石''|
|||||&amp;ref(Spell/V_Air.jpg,nolink,25x25,Air Gem);50|
|BGCOLOR(lightgray):''特性''|&gt;|&gt;|&gt;|ユニーク召喚（候補3種）&amp;br;指揮官として召喚|
</v>
      </c>
      <c r="AA120" t="str">
        <f>CONCATENATE("**",G120,CHAR(10),VLOOKUP(F120,SpellDesc!$B:$D,2,0),CHAR(10),CHAR(10),VLOOKUP(F120,SpellDesc!$B:$D,3,0),CHAR(10))</f>
        <v xml:space="preserve">**Queen of Elemental Air
The caster calls on the supernatural forces of the sky itself and summons one of the three Queens of Elemental Air. The Queens are masters of Air magic, can fly and are ethereal in nature.
術者は空そのものの超自然的力に呼びかけ、三体のQueen of Elemental Airのうちの一体を召喚します。これらの女王は風の魔法の達人であり、また飛行能力を持ち、生来の霊体です。
</v>
      </c>
    </row>
    <row r="121" spans="1:27" x14ac:dyDescent="0.15">
      <c r="A121" t="str">
        <f t="shared" si="4"/>
        <v/>
      </c>
      <c r="C121" s="1" t="s">
        <v>17</v>
      </c>
      <c r="D121" s="1">
        <v>8</v>
      </c>
      <c r="F121" s="1" t="s">
        <v>124</v>
      </c>
      <c r="G121" s="1" t="s">
        <v>124</v>
      </c>
      <c r="H121" s="3" t="s">
        <v>678</v>
      </c>
      <c r="J121" s="1">
        <v>50</v>
      </c>
      <c r="K121" s="1" t="s">
        <v>644</v>
      </c>
      <c r="L121" s="1" t="s">
        <v>2075</v>
      </c>
      <c r="M121" s="1" t="s">
        <v>856</v>
      </c>
      <c r="N121" s="2" t="s">
        <v>989</v>
      </c>
      <c r="O121" s="6" t="str">
        <f t="shared" si="5"/>
        <v xml:space="preserve">|[[Queen of Elemental Water&gt;./Queen of Elemental Water]]|&amp;ref(Spell/P_Water.jpg,nolink,25x25,Water);5||&amp;ref(Spell/V_Water.jpg,nolink,25x25,Water Gem);50|儀式/水中専用|指揮官召喚|
|~|&gt;|&gt;|&gt;|&gt;|3体の水の精霊女王のうちの1体を召喚します|
</v>
      </c>
      <c r="P121" s="3" t="s">
        <v>828</v>
      </c>
      <c r="T121" s="1">
        <v>1</v>
      </c>
      <c r="W121" s="1" t="s">
        <v>827</v>
      </c>
      <c r="Y121" s="21" t="str">
        <f t="shared" si="6"/>
        <v xml:space="preserve">#includex(Spell/Conjuration/DataView,titlestr=off,section=(filter=Queen of Elemental Water),firsthead=off)
**ゲーム内説明文
#includex(Spell/Conjuration/Descriptions,titlestr=off,section=(filter=Queen of Elemental Water),firsthead=off)
**解説
</v>
      </c>
      <c r="Z121" t="str">
        <f t="shared" si="7"/>
        <v xml:space="preserve">**Queen of Elemental Water
|&gt;|&gt;|&gt;|&gt;|BGCOLOR(black):COLOR(white):CENTER:''Queen of Elemental Water''|
|&gt;|BGCOLOR(lightgray):''研究領域''|&gt;|BGCOLOR(lightgray):''使用条件''|BGCOLOR(lightgray):''分類''|
|&gt;|Conjuration Lv8|&gt;|儀式/水中専用|指揮官召喚|
|BGCOLOR(lightgray):''主系統''|BGCOLOR(lightgray):''副系統''|&gt;|BGCOLOR(lightgray):''威力/効果''|BGCOLOR(lightgray):''効果発生数''|
|&amp;ref(Spell/P_Water.jpg,nolink,25x25,Water);5||&gt;|Random Queen of Elemental Water|1|
|BGCOLOR(lightgray):''射程距離''|BGCOLOR(lightgray):''効果範囲''|BGCOLOR(lightgray):''精度修正''|BGCOLOR(lightgray):''詠唱時間''|BGCOLOR(lightgray):''疲労/宝石''|
|||||&amp;ref(Spell/V_Water.jpg,nolink,25x25,Water Gem);50|
|BGCOLOR(lightgray):''特性''|&gt;|&gt;|&gt;|ユニーク召喚（候補3種）&amp;br;指揮官として召喚|
</v>
      </c>
      <c r="AA121" t="str">
        <f>CONCATENATE("**",G121,CHAR(10),VLOOKUP(F121,SpellDesc!$B:$D,2,0),CHAR(10),CHAR(10),VLOOKUP(F121,SpellDesc!$B:$D,3,0),CHAR(10))</f>
        <v xml:space="preserve">**Queen of Elemental Water
The caster calls the supernatural forces of the sea itself and summons one of the three Queens of Elemental Water. The Queens are masters of Water magic and difficult to damage when they are underwater. Unless they are completely killed in one combat round, they will heal all their wounds at the end of each round. Only one of the three Queens is able to leave the sea.
術者は海そのものの超自然的力に呼びかけ、三体のQueen of Elemental Waterのうちの一体を召喚します。これらの女王は水の魔法の達人であり、水中に居る彼女らを傷付けるのは困難です。1ラウンドの間に完全に殺されない限り、彼女らはラウンドの終わり毎にその傷を全て再生します。三体のうち、一体の女王だけが海を離れることができます。
</v>
      </c>
    </row>
    <row r="122" spans="1:27" x14ac:dyDescent="0.15">
      <c r="A122" t="str">
        <f t="shared" si="4"/>
        <v/>
      </c>
      <c r="C122" s="1" t="s">
        <v>17</v>
      </c>
      <c r="D122" s="1">
        <v>8</v>
      </c>
      <c r="F122" s="1" t="s">
        <v>125</v>
      </c>
      <c r="G122" s="1" t="s">
        <v>125</v>
      </c>
      <c r="H122" s="3" t="s">
        <v>679</v>
      </c>
      <c r="J122" s="1">
        <v>60</v>
      </c>
      <c r="K122" s="1" t="s">
        <v>644</v>
      </c>
      <c r="L122" s="1" t="s">
        <v>2075</v>
      </c>
      <c r="M122" s="1" t="s">
        <v>822</v>
      </c>
      <c r="N122" s="2" t="s">
        <v>990</v>
      </c>
      <c r="O122" s="6" t="str">
        <f t="shared" si="5"/>
        <v xml:space="preserve">|[[Guardians of the Deep&gt;./Guardians of the Deep]]|&amp;ref(Spell/P_Water.jpg,nolink,25x25,Water);6||&amp;ref(Spell/V_Water.jpg,nolink,25x25,Water Gem);60|儀式/水中専用|世界呪附|
|~|&gt;|&gt;|&gt;|&gt;|自国の海中の州の守備隊を海の生物が支援します|
</v>
      </c>
      <c r="P122" s="3" t="s">
        <v>829</v>
      </c>
      <c r="T122" s="1">
        <v>1</v>
      </c>
      <c r="W122" s="1" t="s">
        <v>822</v>
      </c>
      <c r="Y122" s="21" t="str">
        <f t="shared" si="6"/>
        <v xml:space="preserve">#includex(Spell/Conjuration/DataView,titlestr=off,section=(filter=Guardians of the Deep),firsthead=off)
**ゲーム内説明文
#includex(Spell/Conjuration/Descriptions,titlestr=off,section=(filter=Guardians of the Deep),firsthead=off)
**解説
</v>
      </c>
      <c r="Z122" t="str">
        <f t="shared" si="7"/>
        <v xml:space="preserve">**Guardians of the Deep
|&gt;|&gt;|&gt;|&gt;|BGCOLOR(black):COLOR(white):CENTER:''Guardians of the Deep''|
|&gt;|BGCOLOR(lightgray):''研究領域''|&gt;|BGCOLOR(lightgray):''使用条件''|BGCOLOR(lightgray):''分類''|
|&gt;|Conjuration Lv8|&gt;|儀式/水中専用|世界呪附|
|BGCOLOR(lightgray):''主系統''|BGCOLOR(lightgray):''副系統''|&gt;|BGCOLOR(lightgray):''威力/効果''|BGCOLOR(lightgray):''効果発生数''|
|&amp;ref(Spell/P_Water.jpg,nolink,25x25,Water);6||&gt;|Guardians of the Deep|1|
|BGCOLOR(lightgray):''射程距離''|BGCOLOR(lightgray):''効果範囲''|BGCOLOR(lightgray):''精度修正''|BGCOLOR(lightgray):''詠唱時間''|BGCOLOR(lightgray):''疲労/宝石''|
|||||&amp;ref(Spell/V_Water.jpg,nolink,25x25,Water Gem);60|
|BGCOLOR(lightgray):''特性''|&gt;|&gt;|&gt;|世界呪附|
</v>
      </c>
      <c r="AA122" t="str">
        <f>CONCATENATE("**",G122,CHAR(10),VLOOKUP(F122,SpellDesc!$B:$D,2,0),CHAR(10),CHAR(10),VLOOKUP(F122,SpellDesc!$B:$D,3,0),CHAR(10))</f>
        <v xml:space="preserve">**Guardians of the Deep
Sea monsters will help the local militia defend underwater provinces for as long as this spell is in effect. The monsters require some small degree of leadership and guidance, so a small local defence is required for the enchantment to have any effect. The global enchantment will last until it is dispelled or the caster dies.
この呪文が機能している限り、海の怪物たちは、地元の民兵が水中の州を防衛するのを手助けします。この怪物たちは多少の指揮と誘導を必要とし、そのためこの呪附が機能するためには、小規模でも地方守備隊が必要です。この世界呪附は、それが解呪されるか、術者が死ぬまで持続します。
</v>
      </c>
    </row>
    <row r="123" spans="1:27" x14ac:dyDescent="0.15">
      <c r="A123" t="str">
        <f t="shared" si="4"/>
        <v/>
      </c>
      <c r="C123" s="1" t="s">
        <v>17</v>
      </c>
      <c r="D123" s="1">
        <v>8</v>
      </c>
      <c r="F123" s="1" t="s">
        <v>126</v>
      </c>
      <c r="G123" s="1" t="s">
        <v>126</v>
      </c>
      <c r="H123" s="3" t="s">
        <v>680</v>
      </c>
      <c r="J123" s="1">
        <v>5</v>
      </c>
      <c r="K123" s="1" t="s">
        <v>644</v>
      </c>
      <c r="L123" s="1" t="s">
        <v>2018</v>
      </c>
      <c r="M123" s="1" t="s">
        <v>991</v>
      </c>
      <c r="N123" s="2" t="s">
        <v>992</v>
      </c>
      <c r="O123" s="6" t="str">
        <f t="shared" si="5"/>
        <v xml:space="preserve">|[[Earth Attack&gt;./Earth Attack]]|&amp;ref(Spell/P_Earth.jpg,nolink,25x25,Earth);5||&amp;ref(Spell/V_Earth.jpg,nolink,25x25,Earth Gem);5|儀式/水陸両用|暗殺派遣|
|~|&gt;|&gt;|&gt;|&gt;|指定した州の敵指揮官の1体を大型のEarth Elementalが暗殺します|
</v>
      </c>
      <c r="P123" s="3" t="s">
        <v>776</v>
      </c>
      <c r="Q123" s="1">
        <v>4</v>
      </c>
      <c r="T123" s="1">
        <v>1</v>
      </c>
      <c r="W123" s="1" t="s">
        <v>830</v>
      </c>
      <c r="Y123" s="21" t="str">
        <f t="shared" si="6"/>
        <v xml:space="preserve">#includex(Spell/Conjuration/DataView,titlestr=off,section=(filter=Earth Attack),firsthead=off)
**ゲーム内説明文
#includex(Spell/Conjuration/Descriptions,titlestr=off,section=(filter=Earth Attack),firsthead=off)
**解説
</v>
      </c>
      <c r="Z123" t="str">
        <f t="shared" si="7"/>
        <v xml:space="preserve">**Earth Attack
|&gt;|&gt;|&gt;|&gt;|BGCOLOR(black):COLOR(white):CENTER:''Earth Attack''|
|&gt;|BGCOLOR(lightgray):''研究領域''|&gt;|BGCOLOR(lightgray):''使用条件''|BGCOLOR(lightgray):''分類''|
|&gt;|Conjuration Lv8|&gt;|儀式/水陸両用|暗殺派遣|
|BGCOLOR(lightgray):''主系統''|BGCOLOR(lightgray):''副系統''|&gt;|BGCOLOR(lightgray):''威力/効果''|BGCOLOR(lightgray):''効果発生数''|
|&amp;ref(Spell/P_Earth.jpg,nolink,25x25,Earth);5||&gt;|Earth Elemental|1|
|BGCOLOR(lightgray):''射程距離''|BGCOLOR(lightgray):''効果範囲''|BGCOLOR(lightgray):''精度修正''|BGCOLOR(lightgray):''詠唱時間''|BGCOLOR(lightgray):''疲労/宝石''|
|4||||&amp;ref(Spell/V_Earth.jpg,nolink,25x25,Earth Gem);5|
|BGCOLOR(lightgray):''特性''|&gt;|&gt;|&gt;|暗殺者派遣&amp;br;遠隔儀式|
</v>
      </c>
      <c r="AA123" t="str">
        <f>CONCATENATE("**",G123,CHAR(10),VLOOKUP(F123,SpellDesc!$B:$D,2,0),CHAR(10),CHAR(10),VLOOKUP(F123,SpellDesc!$B:$D,3,0),CHAR(10))</f>
        <v xml:space="preserve">**Earth Attack
A huge Earth Elemental will appear in a province of the caster's choice. Here, it will travel under the ground and search for enemy commanders. When it finds one, it will rise out of the ground and strike it down. The Earth Elemental disappears when it has completed this task or if it can't find an enemy commander. The elemental can only find targets that are grounded, thus floating beings will never be attacked by the elemental.
術者の指定した州で、巨大なEarth Elementalが現れます。彼はそこで地中を移動し、敵の指揮官を探します。発見できたならば、彼は地面から現れ、それを打ち倒します。このEarth Elementalは、その役目を果たすか、敵の指揮官を発見できなかった際には消滅します。このElementalは接地した標的しか見つけることができず、そのため浮遊しているものはElementalに襲われることはありません。
</v>
      </c>
    </row>
    <row r="124" spans="1:27" x14ac:dyDescent="0.15">
      <c r="A124" t="str">
        <f t="shared" si="4"/>
        <v/>
      </c>
      <c r="C124" s="1" t="s">
        <v>17</v>
      </c>
      <c r="D124" s="1">
        <v>8</v>
      </c>
      <c r="F124" s="1" t="s">
        <v>127</v>
      </c>
      <c r="G124" s="1" t="s">
        <v>127</v>
      </c>
      <c r="H124" s="3" t="s">
        <v>680</v>
      </c>
      <c r="J124" s="1">
        <v>50</v>
      </c>
      <c r="K124" s="1" t="s">
        <v>644</v>
      </c>
      <c r="L124" s="1" t="s">
        <v>2018</v>
      </c>
      <c r="M124" s="1" t="s">
        <v>856</v>
      </c>
      <c r="N124" s="2" t="s">
        <v>993</v>
      </c>
      <c r="O124" s="6" t="str">
        <f t="shared" si="5"/>
        <v xml:space="preserve">|[[King of Elemental Earth&gt;./King of Elemental Earth]]|&amp;ref(Spell/P_Earth.jpg,nolink,25x25,Earth);5||&amp;ref(Spell/V_Earth.jpg,nolink,25x25,Earth Gem);50|儀式/水陸両用|指揮官召喚|
|~|&gt;|&gt;|&gt;|&gt;|2体の地の精霊王のうちの1体を召喚します|
</v>
      </c>
      <c r="P124" s="3" t="s">
        <v>831</v>
      </c>
      <c r="T124" s="1">
        <v>1</v>
      </c>
      <c r="W124" s="1" t="s">
        <v>824</v>
      </c>
      <c r="Y124" s="21" t="str">
        <f t="shared" si="6"/>
        <v xml:space="preserve">#includex(Spell/Conjuration/DataView,titlestr=off,section=(filter=King of Elemental Earth),firsthead=off)
**ゲーム内説明文
#includex(Spell/Conjuration/Descriptions,titlestr=off,section=(filter=King of Elemental Earth),firsthead=off)
**解説
</v>
      </c>
      <c r="Z124" t="str">
        <f t="shared" si="7"/>
        <v xml:space="preserve">**King of Elemental Earth
|&gt;|&gt;|&gt;|&gt;|BGCOLOR(black):COLOR(white):CENTER:''King of Elemental Earth''|
|&gt;|BGCOLOR(lightgray):''研究領域''|&gt;|BGCOLOR(lightgray):''使用条件''|BGCOLOR(lightgray):''分類''|
|&gt;|Conjuration Lv8|&gt;|儀式/水陸両用|指揮官召喚|
|BGCOLOR(lightgray):''主系統''|BGCOLOR(lightgray):''副系統''|&gt;|BGCOLOR(lightgray):''威力/効果''|BGCOLOR(lightgray):''効果発生数''|
|&amp;ref(Spell/P_Earth.jpg,nolink,25x25,Earth);5||&gt;|Random King of Elemental Earth|1|
|BGCOLOR(lightgray):''射程距離''|BGCOLOR(lightgray):''効果範囲''|BGCOLOR(lightgray):''精度修正''|BGCOLOR(lightgray):''詠唱時間''|BGCOLOR(lightgray):''疲労/宝石''|
|||||&amp;ref(Spell/V_Earth.jpg,nolink,25x25,Earth Gem);50|
|BGCOLOR(lightgray):''特性''|&gt;|&gt;|&gt;|ユニーク召喚（候補2種）&amp;br;指揮官として召喚|
</v>
      </c>
      <c r="AA124" t="str">
        <f>CONCATENATE("**",G124,CHAR(10),VLOOKUP(F124,SpellDesc!$B:$D,2,0),CHAR(10),CHAR(10),VLOOKUP(F124,SpellDesc!$B:$D,3,0),CHAR(10))</f>
        <v xml:space="preserve">**King of Elemental Earth
The caster calls upon the supernatural forces of the Earth itself and summons one of the Kings of Elemental Earth. There were once three such beings, but since Pedoseion was tainted with blood sacrifices, there are but two Kings left. The Kings are masters of Earth magic in addition to being physically powerful.
術者は地そのものの超自然的力に呼びかけ、King of Elemental Earthの一体を召喚します。かつてそれは三体存在しましたが、Pedoseionが血の供犠によって穢されて以来、二体の王だけが残存しています。これらの王は地の魔法の達人であり、さらに身体的にも強力です。
</v>
      </c>
    </row>
    <row r="125" spans="1:27" x14ac:dyDescent="0.15">
      <c r="A125" t="str">
        <f t="shared" si="4"/>
        <v/>
      </c>
      <c r="C125" s="1" t="s">
        <v>17</v>
      </c>
      <c r="D125" s="1">
        <v>8</v>
      </c>
      <c r="F125" s="1" t="s">
        <v>128</v>
      </c>
      <c r="G125" s="1" t="s">
        <v>128</v>
      </c>
      <c r="H125" s="3" t="s">
        <v>670</v>
      </c>
      <c r="I125" s="1" t="s">
        <v>668</v>
      </c>
      <c r="J125" s="1">
        <v>50</v>
      </c>
      <c r="K125" s="1" t="s">
        <v>644</v>
      </c>
      <c r="L125" s="1" t="s">
        <v>2023</v>
      </c>
      <c r="M125" s="1" t="s">
        <v>855</v>
      </c>
      <c r="N125" s="2" t="s">
        <v>994</v>
      </c>
      <c r="O125" s="6" t="str">
        <f t="shared" si="5"/>
        <v xml:space="preserve">|[[Call the Eater of the Dead&gt;./Call the Eater of the Dead]]|&amp;ref(Spell/P_Astral.jpg,nolink,25x25,Astral);4|&amp;ref(Spell/P_Death.jpg,nolink,25x25,Death);4|&amp;ref(Spell/V_Astral.jpg,nolink,25x25,Astral Pearl);50|儀式/陸上専用|兵士召喚|
|~|&gt;|&gt;|&gt;|&gt;|1体のみ存在する忌まわしき存在Eater of the Deadを召喚します|
</v>
      </c>
      <c r="P125" s="3" t="s">
        <v>832</v>
      </c>
      <c r="T125" s="1">
        <v>1</v>
      </c>
      <c r="W125" s="1" t="s">
        <v>833</v>
      </c>
      <c r="Y125" s="21" t="str">
        <f t="shared" si="6"/>
        <v xml:space="preserve">#includex(Spell/Conjuration/DataView,titlestr=off,section=(filter=Call the Eater of the Dead),firsthead=off)
**ゲーム内説明文
#includex(Spell/Conjuration/Descriptions,titlestr=off,section=(filter=Call the Eater of the Dead),firsthead=off)
**解説
</v>
      </c>
      <c r="Z125" t="str">
        <f t="shared" si="7"/>
        <v xml:space="preserve">**Call the Eater of the Dead
|&gt;|&gt;|&gt;|&gt;|BGCOLOR(black):COLOR(white):CENTER:''Call the Eater of the Dead''|
|&gt;|BGCOLOR(lightgray):''研究領域''|&gt;|BGCOLOR(lightgray):''使用条件''|BGCOLOR(lightgray):''分類''|
|&gt;|Conjuration Lv8|&gt;|儀式/陸上専用|兵士召喚|
|BGCOLOR(lightgray):''主系統''|BGCOLOR(lightgray):''副系統''|&gt;|BGCOLOR(lightgray):''威力/効果''|BGCOLOR(lightgray):''効果発生数''|
|&amp;ref(Spell/P_Astral.jpg,nolink,25x25,Astral);4|&amp;ref(Spell/P_Death.jpg,nolink,25x25,Death);4|&gt;|Eater of the Dead|1|
|BGCOLOR(lightgray):''射程距離''|BGCOLOR(lightgray):''効果範囲''|BGCOLOR(lightgray):''精度修正''|BGCOLOR(lightgray):''詠唱時間''|BGCOLOR(lightgray):''疲労/宝石''|
|||||&amp;ref(Spell/V_Astral.jpg,nolink,25x25,Astral Pearl);50|
|BGCOLOR(lightgray):''特性''|&gt;|&gt;|&gt;|ユニーク召喚（候補1種）|
</v>
      </c>
      <c r="AA125" t="str">
        <f>CONCATENATE("**",G125,CHAR(10),VLOOKUP(F125,SpellDesc!$B:$D,2,0),CHAR(10),CHAR(10),VLOOKUP(F125,SpellDesc!$B:$D,3,0),CHAR(10))</f>
        <v xml:space="preserve">**Call the Eater of the Dead
The Death mage uses ancient and unholy rituals to call forth the Eater of the Dead, a dreadful being once banished to the Void by the previous Pantokrator.
死の魔術師は、古き不浄なる儀式を用い、かつて前の全能者によってVoidへと追放された恐るべき存在、Eater of the Deadを呼び出します。
</v>
      </c>
    </row>
    <row r="126" spans="1:27" x14ac:dyDescent="0.15">
      <c r="A126" t="str">
        <f t="shared" si="4"/>
        <v/>
      </c>
      <c r="C126" s="1" t="s">
        <v>17</v>
      </c>
      <c r="D126" s="1">
        <v>8</v>
      </c>
      <c r="F126" s="1" t="s">
        <v>129</v>
      </c>
      <c r="G126" s="1" t="s">
        <v>129</v>
      </c>
      <c r="H126" s="3" t="s">
        <v>659</v>
      </c>
      <c r="I126" s="1" t="s">
        <v>672</v>
      </c>
      <c r="J126" s="1">
        <v>50</v>
      </c>
      <c r="K126" s="1" t="s">
        <v>644</v>
      </c>
      <c r="L126" s="1" t="s">
        <v>2023</v>
      </c>
      <c r="M126" s="1" t="s">
        <v>856</v>
      </c>
      <c r="N126" s="2" t="s">
        <v>995</v>
      </c>
      <c r="O126" s="6" t="str">
        <f t="shared" si="5"/>
        <v xml:space="preserve">|[[King of Banefires&gt;./King of Banefires]]|&amp;ref(Spell/P_Death.jpg,nolink,25x25,Death);3|&amp;ref(Spell/P_Fire.jpg,nolink,25x25,Fire);4|&amp;ref(Spell/V_Death.jpg,nolink,25x25,Death Gem);50|儀式/陸上専用|指揮官召喚|
|~|&gt;|&gt;|&gt;|&gt;|1体のみ存在する破滅の炎の精霊王King of Banefiresを召喚します|
</v>
      </c>
      <c r="P126" s="3" t="s">
        <v>834</v>
      </c>
      <c r="T126" s="1">
        <v>1</v>
      </c>
      <c r="W126" s="1" t="s">
        <v>835</v>
      </c>
      <c r="Y126" s="21" t="str">
        <f t="shared" si="6"/>
        <v xml:space="preserve">#includex(Spell/Conjuration/DataView,titlestr=off,section=(filter=King of Banefires),firsthead=off)
**ゲーム内説明文
#includex(Spell/Conjuration/Descriptions,titlestr=off,section=(filter=King of Banefires),firsthead=off)
**解説
</v>
      </c>
      <c r="Z126" t="str">
        <f t="shared" si="7"/>
        <v xml:space="preserve">**King of Banefires
|&gt;|&gt;|&gt;|&gt;|BGCOLOR(black):COLOR(white):CENTER:''King of Banefires''|
|&gt;|BGCOLOR(lightgray):''研究領域''|&gt;|BGCOLOR(lightgray):''使用条件''|BGCOLOR(lightgray):''分類''|
|&gt;|Conjuration Lv8|&gt;|儀式/陸上専用|指揮官召喚|
|BGCOLOR(lightgray):''主系統''|BGCOLOR(lightgray):''副系統''|&gt;|BGCOLOR(lightgray):''威力/効果''|BGCOLOR(lightgray):''効果発生数''|
|&amp;ref(Spell/P_Death.jpg,nolink,25x25,Death);3|&amp;ref(Spell/P_Fire.jpg,nolink,25x25,Fire);4|&gt;|King of Banefires|1|
|BGCOLOR(lightgray):''射程距離''|BGCOLOR(lightgray):''効果範囲''|BGCOLOR(lightgray):''精度修正''|BGCOLOR(lightgray):''詠唱時間''|BGCOLOR(lightgray):''疲労/宝石''|
|||||&amp;ref(Spell/V_Death.jpg,nolink,25x25,Death Gem);50|
|BGCOLOR(lightgray):''特性''|&gt;|&gt;|&gt;|ユニーク召喚（候補1種）&amp;br;指揮官として召喚|
</v>
      </c>
      <c r="AA126" t="str">
        <f>CONCATENATE("**",G126,CHAR(10),VLOOKUP(F126,SpellDesc!$B:$D,2,0),CHAR(10),CHAR(10),VLOOKUP(F126,SpellDesc!$B:$D,3,0),CHAR(10))</f>
        <v xml:space="preserve">**King of Banefires
The caster calls upon the supernatural forces of Fire itself and summons Anthrax, the King of Banefires. Anthrax was once one of the Kings of Elemental Fire and known as Catharsis. He has since fallen, earning himself a new name and title in the process. The King is a master of Fire and Death magic and is surrounded by a sickly green blaze of banefire.
術者は火そのものの超自然的力に呼びかけ、Anthrax、King of Banefiresを召喚します。かつてAnthraxは、King of Elemental Fireの一体で、Catharsisとして知られていました。彼はその後堕落し、その過程で自らに新たな名前と称号を与えました。この王は火と死の魔法の達人で、破滅の炎の病的な緑の輝きに囲まれています。
</v>
      </c>
    </row>
    <row r="127" spans="1:27" x14ac:dyDescent="0.15">
      <c r="A127" t="str">
        <f t="shared" si="4"/>
        <v/>
      </c>
      <c r="C127" s="1" t="s">
        <v>17</v>
      </c>
      <c r="D127" s="1">
        <v>8</v>
      </c>
      <c r="F127" s="1" t="s">
        <v>130</v>
      </c>
      <c r="G127" s="1" t="s">
        <v>130</v>
      </c>
      <c r="H127" s="3" t="s">
        <v>674</v>
      </c>
      <c r="J127" s="1">
        <v>4</v>
      </c>
      <c r="K127" s="1" t="s">
        <v>644</v>
      </c>
      <c r="L127" s="1" t="s">
        <v>2023</v>
      </c>
      <c r="M127" s="1" t="s">
        <v>991</v>
      </c>
      <c r="N127" s="2" t="s">
        <v>996</v>
      </c>
      <c r="O127" s="6" t="str">
        <f t="shared" si="5"/>
        <v xml:space="preserve">|[[Manifestation&gt;./Manifestation]]|&amp;ref(Spell/P_Death.jpg,nolink,25x25,Death);5||&amp;ref(Spell/V_Death.jpg,nolink,25x25,Death Gem);4|儀式/陸上専用|暗殺派遣|
|~|&gt;|&gt;|&gt;|&gt;|指定した州の敵指揮官の1体をAshen Angelが暗殺します|
</v>
      </c>
      <c r="P127" s="3" t="s">
        <v>836</v>
      </c>
      <c r="Q127" s="1">
        <v>4</v>
      </c>
      <c r="T127" s="1">
        <v>1</v>
      </c>
      <c r="W127" s="1" t="s">
        <v>837</v>
      </c>
      <c r="Y127" s="21" t="str">
        <f t="shared" si="6"/>
        <v xml:space="preserve">#includex(Spell/Conjuration/DataView,titlestr=off,section=(filter=Manifestation),firsthead=off)
**ゲーム内説明文
#includex(Spell/Conjuration/Descriptions,titlestr=off,section=(filter=Manifestation),firsthead=off)
**解説
</v>
      </c>
      <c r="Z127" t="str">
        <f t="shared" si="7"/>
        <v xml:space="preserve">**Manifestation
|&gt;|&gt;|&gt;|&gt;|BGCOLOR(black):COLOR(white):CENTER:''Manifestation''|
|&gt;|BGCOLOR(lightgray):''研究領域''|&gt;|BGCOLOR(lightgray):''使用条件''|BGCOLOR(lightgray):''分類''|
|&gt;|Conjuration Lv8|&gt;|儀式/陸上専用|暗殺派遣|
|BGCOLOR(lightgray):''主系統''|BGCOLOR(lightgray):''副系統''|&gt;|BGCOLOR(lightgray):''威力/効果''|BGCOLOR(lightgray):''効果発生数''|
|&amp;ref(Spell/P_Death.jpg,nolink,25x25,Death);5||&gt;|Ashen Angel|1|
|BGCOLOR(lightgray):''射程距離''|BGCOLOR(lightgray):''効果範囲''|BGCOLOR(lightgray):''精度修正''|BGCOLOR(lightgray):''詠唱時間''|BGCOLOR(lightgray):''疲労/宝石''|
|4||||&amp;ref(Spell/V_Death.jpg,nolink,25x25,Death Gem);4|
|BGCOLOR(lightgray):''特性''|&gt;|&gt;|&gt;|暗殺者派遣&amp;br;遠隔儀式&amp;br;海域の指定不可|
</v>
      </c>
      <c r="AA127" t="str">
        <f>CONCATENATE("**",G127,CHAR(10),VLOOKUP(F127,SpellDesc!$B:$D,2,0),CHAR(10),CHAR(10),VLOOKUP(F127,SpellDesc!$B:$D,3,0),CHAR(10))</f>
        <v xml:space="preserve">**Manifestation
With this spell, an Ashen Angel is summoned with the promise of an opportunity to kill a commander in this realm and to bring his soul back to the Lord of the Netherworld. The Ashen Angel will appear in a province of the mage's choice. There is a 50 percent chance that a commander is deemed suitable for the Ashen Angel. If no suitable commander is found, the Angel will return to the mage and kill him instead. A commander who is horror marked runs a greater risk of being chosen by the Angel.
この呪文により、Ashen Angelは、この世で指揮官を殺してその魂を冥界の王へ持ち帰ることを見込んで召喚されます。Ashen Angelは、魔術師の指定した州に現れます。指揮官がAshen Angelに相応しい標的を見なされる確率は50%です。もし相応しい指揮官が見つからなければ、Angelは魔術師の下へ戻り、代わりに彼を殺します。Horror Markを受けている指揮官は、Angelに選ばれる危険性が高まります。
</v>
      </c>
    </row>
    <row r="128" spans="1:27" x14ac:dyDescent="0.15">
      <c r="A128" t="str">
        <f t="shared" si="4"/>
        <v/>
      </c>
      <c r="C128" s="1" t="s">
        <v>17</v>
      </c>
      <c r="D128" s="1">
        <v>8</v>
      </c>
      <c r="F128" s="1" t="s">
        <v>131</v>
      </c>
      <c r="G128" s="1" t="s">
        <v>131</v>
      </c>
      <c r="H128" s="3" t="s">
        <v>681</v>
      </c>
      <c r="J128" s="1">
        <v>80</v>
      </c>
      <c r="K128" s="1" t="s">
        <v>644</v>
      </c>
      <c r="L128" s="1" t="s">
        <v>2018</v>
      </c>
      <c r="M128" s="1" t="s">
        <v>822</v>
      </c>
      <c r="N128" s="2" t="s">
        <v>997</v>
      </c>
      <c r="O128" s="6" t="str">
        <f t="shared" si="5"/>
        <v xml:space="preserve">|[[Well of Misery&gt;./Well of Misery]]|&amp;ref(Spell/P_Death.jpg,nolink,25x25,Death);6||&amp;ref(Spell/V_Death.jpg,nolink,25x25,Death Gem);80|儀式/水陸両用|世界呪附|
|~|&gt;|&gt;|&gt;|&gt;|世界中の州の税収を増加させ、術者の国に大量の死の宝石を与えます|
</v>
      </c>
      <c r="P128" s="3" t="s">
        <v>838</v>
      </c>
      <c r="T128" s="1">
        <v>1</v>
      </c>
      <c r="W128" s="1" t="s">
        <v>822</v>
      </c>
      <c r="Y128" s="21" t="str">
        <f t="shared" si="6"/>
        <v xml:space="preserve">#includex(Spell/Conjuration/DataView,titlestr=off,section=(filter=Well of Misery),firsthead=off)
**ゲーム内説明文
#includex(Spell/Conjuration/Descriptions,titlestr=off,section=(filter=Well of Misery),firsthead=off)
**解説
</v>
      </c>
      <c r="Z128" t="str">
        <f t="shared" si="7"/>
        <v xml:space="preserve">**Well of Misery
|&gt;|&gt;|&gt;|&gt;|BGCOLOR(black):COLOR(white):CENTER:''Well of Misery''|
|&gt;|BGCOLOR(lightgray):''研究領域''|&gt;|BGCOLOR(lightgray):''使用条件''|BGCOLOR(lightgray):''分類''|
|&gt;|Conjuration Lv8|&gt;|儀式/水陸両用|世界呪附|
|BGCOLOR(lightgray):''主系統''|BGCOLOR(lightgray):''副系統''|&gt;|BGCOLOR(lightgray):''威力/効果''|BGCOLOR(lightgray):''効果発生数''|
|&amp;ref(Spell/P_Death.jpg,nolink,25x25,Death);6||&gt;|Well of Misery|1|
|BGCOLOR(lightgray):''射程距離''|BGCOLOR(lightgray):''効果範囲''|BGCOLOR(lightgray):''精度修正''|BGCOLOR(lightgray):''詠唱時間''|BGCOLOR(lightgray):''疲労/宝石''|
|||||&amp;ref(Spell/V_Death.jpg,nolink,25x25,Death Gem);80|
|BGCOLOR(lightgray):''特性''|&gt;|&gt;|&gt;|世界呪附|
</v>
      </c>
      <c r="AA128" t="str">
        <f>CONCATENATE("**",G128,CHAR(10),VLOOKUP(F128,SpellDesc!$B:$D,2,0),CHAR(10),CHAR(10),VLOOKUP(F128,SpellDesc!$B:$D,3,0),CHAR(10))</f>
        <v xml:space="preserve">**Well of Misery
This mighty ritual is a blessing to units across the world. Diseases, old age, suffering and pains are all drained of some of their essence. All malign energies are siphoned from the world and concentrated in the Well of Misery, effectively giving the caster a huge income of magical gems of Death. Each month 21 death gems are generated. Tax revenue is also slightly increased in all provinces of the world. The spell lasts until someone dispels it or the caster dies.
この強力な呪附は、世界中のものにとっての祝福です。病、老齢、苦難、苦痛の全ては、その本質の一部を吸収されます。全ての悪しき力は吸引され、Well of Miseryへと凝縮されて、術者に多大な死の魔法の宝石の収入を与えます。毎月21個の死の宝石が生成されます。また、世界中の州で税収が少し増加します。この呪文は、誰かがそれを解呪するか、術者が死ぬまで持続します。
</v>
      </c>
    </row>
    <row r="129" spans="1:27" x14ac:dyDescent="0.15">
      <c r="A129" t="str">
        <f t="shared" si="4"/>
        <v/>
      </c>
      <c r="C129" s="1" t="s">
        <v>17</v>
      </c>
      <c r="D129" s="1">
        <v>8</v>
      </c>
      <c r="F129" s="1" t="s">
        <v>132</v>
      </c>
      <c r="G129" s="1" t="s">
        <v>132</v>
      </c>
      <c r="H129" s="3" t="s">
        <v>657</v>
      </c>
      <c r="K129" s="1" t="s">
        <v>645</v>
      </c>
      <c r="L129" s="1" t="s">
        <v>2018</v>
      </c>
      <c r="M129" s="1" t="s">
        <v>869</v>
      </c>
      <c r="N129" s="2" t="s">
        <v>998</v>
      </c>
      <c r="O129" s="6" t="str">
        <f t="shared" si="5"/>
        <v xml:space="preserve">|[[Wild Growth&gt;./Wild Growth]]|&amp;ref(Spell/P_Nature.jpg,nolink,25x25,Nature);4|||戦闘/水陸両用|捕縛|
|~|&gt;|&gt;|&gt;|&gt;|広範囲の敵を蔓で捕縛し動きを封じます|
</v>
      </c>
      <c r="P129" s="3" t="s">
        <v>839</v>
      </c>
      <c r="Q129" s="1">
        <v>20</v>
      </c>
      <c r="R129" s="1">
        <v>100</v>
      </c>
      <c r="S129" s="1" t="s">
        <v>789</v>
      </c>
      <c r="T129" s="1">
        <v>1</v>
      </c>
      <c r="U129" s="1">
        <v>0</v>
      </c>
      <c r="V129" s="1">
        <v>40</v>
      </c>
      <c r="W129" s="1" t="s">
        <v>840</v>
      </c>
      <c r="Y129" s="21" t="str">
        <f t="shared" si="6"/>
        <v xml:space="preserve">#includex(Spell/Conjuration/DataView,titlestr=off,section=(filter=Wild Growth),firsthead=off)
**ゲーム内説明文
#includex(Spell/Conjuration/Descriptions,titlestr=off,section=(filter=Wild Growth),firsthead=off)
**解説
</v>
      </c>
      <c r="Z129" t="str">
        <f t="shared" si="7"/>
        <v xml:space="preserve">**Wild Growth
|&gt;|&gt;|&gt;|&gt;|BGCOLOR(black):COLOR(white):CENTER:''Wild Growth''|
|&gt;|BGCOLOR(lightgray):''研究領域''|&gt;|BGCOLOR(lightgray):''使用条件''|BGCOLOR(lightgray):''分類''|
|&gt;|Conjuration Lv8|&gt;|戦闘/水陸両用|捕縛|
|BGCOLOR(lightgray):''主系統''|BGCOLOR(lightgray):''副系統''|&gt;|BGCOLOR(lightgray):''威力/効果''|BGCOLOR(lightgray):''効果発生数''|
|&amp;ref(Spell/P_Nature.jpg,nolink,25x25,Nature);4||&gt;|Entangle|1|
|BGCOLOR(lightgray):''射程距離''|BGCOLOR(lightgray):''効果範囲''|BGCOLOR(lightgray):''精度修正''|BGCOLOR(lightgray):''詠唱時間''|BGCOLOR(lightgray):''疲労/宝石''|
|20|10+2|0|100%|40|
|BGCOLOR(lightgray):''特性''|&gt;|&gt;|&gt;|敵にのみ作用|
</v>
      </c>
      <c r="AA129" t="str">
        <f>CONCATENATE("**",G129,CHAR(10),VLOOKUP(F129,SpellDesc!$B:$D,2,0),CHAR(10),CHAR(10),VLOOKUP(F129,SpellDesc!$B:$D,3,0),CHAR(10))</f>
        <v xml:space="preserve">**Wild Growth
Vines and roots sprout from the ground, grabbing all enemies within reach. The stronger a victim is, the faster the vines will be destroyed and the more fertile the province is, the stronger the vines will be.
蔓と根が地面から生え、到達できる範囲の敵全てを捕縛します。犠牲者が強力であるほど、蔓はより早く破壊され、また州が肥沃であるほどに、蔓はより強靭になります。
</v>
      </c>
    </row>
    <row r="130" spans="1:27" x14ac:dyDescent="0.15">
      <c r="A130" t="str">
        <f t="shared" si="4"/>
        <v>Conjuration8E</v>
      </c>
      <c r="C130" s="1" t="s">
        <v>17</v>
      </c>
      <c r="D130" s="1">
        <v>8</v>
      </c>
      <c r="F130" s="1" t="s">
        <v>133</v>
      </c>
      <c r="G130" s="1" t="s">
        <v>133</v>
      </c>
      <c r="H130" s="3" t="s">
        <v>671</v>
      </c>
      <c r="J130" s="1">
        <v>40</v>
      </c>
      <c r="K130" s="1" t="s">
        <v>644</v>
      </c>
      <c r="L130" s="1" t="s">
        <v>2023</v>
      </c>
      <c r="M130" s="1" t="s">
        <v>923</v>
      </c>
      <c r="N130" s="2" t="s">
        <v>999</v>
      </c>
      <c r="O130" s="6" t="str">
        <f t="shared" si="5"/>
        <v xml:space="preserve">|[[Faerie Court&gt;./Faerie Court]]|&amp;ref(Spell/P_Nature.jpg,nolink,25x25,Nature);5||&amp;ref(Spell/V_Nature.jpg,nolink,25x25,Nature Gem);40|儀式/陸上専用|軍団召喚|
|~|&gt;|&gt;|&gt;|&gt;|15体のSpriteとその指揮官Faery Queenを召喚します|
</v>
      </c>
      <c r="P130" s="3" t="s">
        <v>841</v>
      </c>
      <c r="T130" s="1">
        <v>1</v>
      </c>
      <c r="W130" s="1" t="s">
        <v>738</v>
      </c>
      <c r="X130" s="1" t="s">
        <v>842</v>
      </c>
      <c r="Y130" s="21" t="str">
        <f t="shared" si="6"/>
        <v xml:space="preserve">#includex(Spell/Conjuration/DataView,titlestr=off,section=(filter=Faerie Court),firsthead=off)
**ゲーム内説明文
#includex(Spell/Conjuration/Descriptions,titlestr=off,section=(filter=Faerie Court),firsthead=off)
**解説
</v>
      </c>
      <c r="Z130" t="str">
        <f t="shared" si="7"/>
        <v xml:space="preserve">**Faerie Court
|&gt;|&gt;|&gt;|&gt;|BGCOLOR(black):COLOR(white):CENTER:''Faerie Court''|
|&gt;|BGCOLOR(lightgray):''研究領域''|&gt;|BGCOLOR(lightgray):''使用条件''|BGCOLOR(lightgray):''分類''|
|&gt;|Conjuration Lv8|&gt;|儀式/陸上専用|軍団召喚|
|BGCOLOR(lightgray):''主系統''|BGCOLOR(lightgray):''副系統''|&gt;|BGCOLOR(lightgray):''威力/効果''|BGCOLOR(lightgray):''効果発生数''|
|&amp;ref(Spell/P_Nature.jpg,nolink,25x25,Nature);5||&gt;|Faery Queen|1|
|BGCOLOR(lightgray):''射程距離''|BGCOLOR(lightgray):''効果範囲''|BGCOLOR(lightgray):''精度修正''|BGCOLOR(lightgray):''詠唱時間''|BGCOLOR(lightgray):''疲労/宝石''|
|||||&amp;ref(Spell/V_Nature.jpg,nolink,25x25,Nature Gem);40|
|BGCOLOR(lightgray):''特性''|&gt;|&gt;|&gt;|指揮官として召喚|
</v>
      </c>
      <c r="AA130" t="str">
        <f>CONCATENATE("**",G130,CHAR(10),VLOOKUP(F130,SpellDesc!$B:$D,2,0),CHAR(10),CHAR(10),VLOOKUP(F130,SpellDesc!$B:$D,3,0),CHAR(10))</f>
        <v xml:space="preserve">**Faerie Court
The caster summons a Faery Queen and tricks her into servitude. The Queen is accompanied by a court of Sprites and can summon more if necessary. The Faery Queen is skilled in Nature and Air magic and is a master of illusions. She has limited healing powers.
術者はFaery Queenを召喚し、彼女を騙して隷属させます。この女王にはSpriteの廷臣が同行しており、必要ならさらに召喚することができます。Faery Queenは緑と風の魔法に長けており、また幻術の達人です。彼女は限定的な癒しの力を持ちます。
</v>
      </c>
    </row>
    <row r="131" spans="1:27" x14ac:dyDescent="0.15">
      <c r="A131" t="str">
        <f t="shared" ref="A131:A194" si="8">IF(C131&amp;D131&amp;E131&lt;&gt;C130&amp;D130&amp;E130,C131&amp;D131&amp;E131&amp;"S",IF(C131&amp;D131&amp;E131&lt;&gt;C132&amp;D132&amp;E132,C131&amp;D131&amp;E131&amp;"E",""))</f>
        <v>Conjuration9S</v>
      </c>
      <c r="C131" s="1" t="s">
        <v>17</v>
      </c>
      <c r="D131" s="1">
        <v>9</v>
      </c>
      <c r="F131" s="1" t="s">
        <v>134</v>
      </c>
      <c r="G131" s="1" t="s">
        <v>134</v>
      </c>
      <c r="H131" s="3" t="s">
        <v>679</v>
      </c>
      <c r="I131" s="1" t="s">
        <v>657</v>
      </c>
      <c r="J131" s="1">
        <v>25</v>
      </c>
      <c r="K131" s="1" t="s">
        <v>644</v>
      </c>
      <c r="L131" s="1" t="s">
        <v>2147</v>
      </c>
      <c r="M131" s="1" t="s">
        <v>855</v>
      </c>
      <c r="N131" s="2" t="s">
        <v>1000</v>
      </c>
      <c r="O131" s="6" t="str">
        <f t="shared" ref="O131:O194" si="9">CONCATENATE("|[[",F131,"&gt;./",G131,"]]|",SUBSTITUTE(SUBSTITUTE(SUBSTITUTE(SUBSTITUTE(SUBSTITUTE(SUBSTITUTE(SUBSTITUTE(SUBSTITUTE(SUBSTITUTE(H131&amp;"|"&amp;I131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131&lt;&gt;"",SUBSTITUTE(SUBSTITUTE(SUBSTITUTE(SUBSTITUTE(SUBSTITUTE(SUBSTITUTE(SUBSTITUTE(SUBSTITUTE(LEFT(H131,1)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Slave);")&amp;J131,""),"|",K131,"/",L131,"|",M131,"|",CHAR(10),"|~|&gt;|&gt;|&gt;|&gt;|",N131,"|"&amp;CHAR(10))</f>
        <v xml:space="preserve">|[[Call Ancient Presence&gt;./Call Ancient Presence]]|&amp;ref(Spell/P_Water.jpg,nolink,25x25,Water);6|&amp;ref(Spell/P_Nature.jpg,nolink,25x25,Nature);4|&amp;ref(Spell/V_Water.jpg,nolink,25x25,Water Gem);25|儀式/沼地限定|兵士召喚|
|~|&gt;|&gt;|&gt;|&gt;|近付くもの全てを取り込む巨大な存在Ancient Presenceを1体召喚します|
</v>
      </c>
      <c r="P131" s="3" t="s">
        <v>843</v>
      </c>
      <c r="T131" s="1">
        <v>1</v>
      </c>
      <c r="Y131" s="21" t="str">
        <f t="shared" ref="Y131:Y194" si="10">CONCATENATE("#includex(Spell/",C131,"/DataView,titlestr=off,section=(filter=",G131,"),firsthead=off)",CHAR(10),"**ゲーム内説明文",CHAR(10),"#includex(Spell/",C131,"/Descriptions,titlestr=off,section=(filter=",G131,"),firsthead=off)",CHAR(10),"**解説",CHAR(10),CHAR(10))</f>
        <v xml:space="preserve">#includex(Spell/Conjuration/DataView,titlestr=off,section=(filter=Call Ancient Presence),firsthead=off)
**ゲーム内説明文
#includex(Spell/Conjuration/Descriptions,titlestr=off,section=(filter=Call Ancient Presence),firsthead=off)
**解説
</v>
      </c>
      <c r="Z131" t="str">
        <f t="shared" ref="Z131:Z194" si="11">CONCATENATE("**",G131,CHAR(10),"|&gt;|&gt;|&gt;|&gt;|BGCOLOR(black):COLOR(white):CENTER:''",F131,"''|",CHAR(10),"|&gt;|BGCOLOR(lightgray):''研究領域''|&gt;|BGCOLOR(lightgray):''使用条件''|BGCOLOR(lightgray):''分類''|",CHAR(10),"|&gt;|",C131," Lv",D131,"|&gt;|",K131,"/",L131,"|",M131,"|",CHAR(10),"|BGCOLOR(lightgray):''主系統''|BGCOLOR(lightgray):''副系統''|&gt;|BGCOLOR(lightgray):''威力/効果''|BGCOLOR(lightgray):''効果発生数''|",CHAR(10),"|",SUBSTITUTE(SUBSTITUTE(SUBSTITUTE(SUBSTITUTE(SUBSTITUTE(SUBSTITUTE(SUBSTITUTE(SUBSTITUTE(SUBSTITUTE(H131&amp;"|"&amp;I131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P131,IFERROR(IF(COUNTIF(P131,"*+*"),"/Lv|","|"),"|"),T131,IF(ISTEXT(T131),"/Lv|","|"),CHAR(10),"|BGCOLOR(lightgray):''射程距離''|BGCOLOR(lightgray):''効果範囲''|BGCOLOR(lightgray):''精度修正''|BGCOLOR(lightgray):''詠唱時間''|BGCOLOR(lightgray):''疲労/宝石''|",CHAR(10),"|",Q131,"|",S131,"|",U131,"|",R131,IF(R131&lt;&gt;"","%|","|"),V131,IF(J131&lt;&gt;"",IF(V131&lt;&gt;""," / ","")&amp;SUBSTITUTE(SUBSTITUTE(SUBSTITUTE(SUBSTITUTE(SUBSTITUTE(SUBSTITUTE(SUBSTITUTE(SUBSTITUTE(LEFT(H131,1),"火","&amp;ref(Spell/V_Fire.jpg,nolink,25x25,Fire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Slave);")&amp;J131,""),"|",CHAR(10),"|BGCOLOR(lightgray):''特性''|&gt;|&gt;|&gt;|",SUBSTITUTE(W131,"\n","&amp;br;"),"|",CHAR(10))</f>
        <v xml:space="preserve">**Call Ancient Presence
|&gt;|&gt;|&gt;|&gt;|BGCOLOR(black):COLOR(white):CENTER:''Call Ancient Presence''|
|&gt;|BGCOLOR(lightgray):''研究領域''|&gt;|BGCOLOR(lightgray):''使用条件''|BGCOLOR(lightgray):''分類''|
|&gt;|Conjuration Lv9|&gt;|儀式/沼地限定|兵士召喚|
|BGCOLOR(lightgray):''主系統''|BGCOLOR(lightgray):''副系統''|&gt;|BGCOLOR(lightgray):''威力/効果''|BGCOLOR(lightgray):''効果発生数''|
|&amp;ref(Spell/P_Water.jpg,nolink,25x25,Water);6|&amp;ref(Spell/P_Nature.jpg,nolink,25x25,Nature);4|&gt;|Ancient Presence|1|
|BGCOLOR(lightgray):''射程距離''|BGCOLOR(lightgray):''効果範囲''|BGCOLOR(lightgray):''精度修正''|BGCOLOR(lightgray):''詠唱時間''|BGCOLOR(lightgray):''疲労/宝石''|
|||||&amp;ref(Spell/V_Water.jpg,nolink,25x25,Water Gem);25|
|BGCOLOR(lightgray):''特性''|&gt;|&gt;|&gt;||
</v>
      </c>
      <c r="AA131" t="str">
        <f>CONCATENATE("**",G131,CHAR(10),VLOOKUP(F131,SpellDesc!$B:$D,2,0),CHAR(10),CHAR(10),VLOOKUP(F131,SpellDesc!$B:$D,3,0),CHAR(10))</f>
        <v xml:space="preserve">**Call Ancient Presence
In the deepest parts of the most fearsome swamps there is something that devours everything that dares to enter. This is know as the ancient presence. It is very old and grows larger by incorporating the victims that it devours whole. No hero can stand against the ancient presence, it devours and incorporates anyone that gets close and only gets stronger by it. The ritual to call an ancient presence can only be performed in large swamp.
最も恐ろしい沼地の、最も深いところには、足を踏み入れるもの全てを飲み込む何かが存在します。それはAncient Presenceとして知られています。それは極めて古い存在で、それが丸呑みにした犠牲者を取り込むことで成長します。いかなる英雄であれAncient Presenceに立ち向かうことはできず、それは近付いたもの全てを飲み込んで取り込み、それにより強力になるのみです。Ancient Presenceを呼ぶための儀式は、大きな沼地でのみ行うことができます。
</v>
      </c>
    </row>
    <row r="132" spans="1:27" x14ac:dyDescent="0.15">
      <c r="A132" t="str">
        <f t="shared" si="8"/>
        <v/>
      </c>
      <c r="C132" s="1" t="s">
        <v>17</v>
      </c>
      <c r="D132" s="1">
        <v>9</v>
      </c>
      <c r="F132" s="1" t="s">
        <v>135</v>
      </c>
      <c r="G132" s="1" t="s">
        <v>135</v>
      </c>
      <c r="H132" s="3" t="s">
        <v>682</v>
      </c>
      <c r="I132" s="1" t="s">
        <v>650</v>
      </c>
      <c r="J132" s="1">
        <v>25</v>
      </c>
      <c r="K132" s="1" t="s">
        <v>644</v>
      </c>
      <c r="L132" s="1" t="s">
        <v>2018</v>
      </c>
      <c r="M132" s="1" t="s">
        <v>855</v>
      </c>
      <c r="N132" s="2" t="s">
        <v>1001</v>
      </c>
      <c r="O132" s="6" t="str">
        <f t="shared" si="9"/>
        <v xml:space="preserve">|[[Call Abomination&gt;./Call Abomination]]|&amp;ref(Spell/P_Astral.jpg,nolink,25x25,Astral);5|&amp;ref(Spell/P_Water.jpg,nolink,25x25,Water);2|&amp;ref(Spell/V_Astral.jpg,nolink,25x25,Astral Pearl);25|儀式/水陸両用|兵士召喚|
|~|&gt;|&gt;|&gt;|&gt;|致命的な眼光と多数の触手を持つ謎の生物Abominationを1体召喚します|
</v>
      </c>
      <c r="P132" s="3" t="s">
        <v>844</v>
      </c>
      <c r="T132" s="1">
        <v>1</v>
      </c>
      <c r="Y132" s="21" t="str">
        <f t="shared" si="10"/>
        <v xml:space="preserve">#includex(Spell/Conjuration/DataView,titlestr=off,section=(filter=Call Abomination),firsthead=off)
**ゲーム内説明文
#includex(Spell/Conjuration/Descriptions,titlestr=off,section=(filter=Call Abomination),firsthead=off)
**解説
</v>
      </c>
      <c r="Z132" t="str">
        <f t="shared" si="11"/>
        <v xml:space="preserve">**Call Abomination
|&gt;|&gt;|&gt;|&gt;|BGCOLOR(black):COLOR(white):CENTER:''Call Abomination''|
|&gt;|BGCOLOR(lightgray):''研究領域''|&gt;|BGCOLOR(lightgray):''使用条件''|BGCOLOR(lightgray):''分類''|
|&gt;|Conjuration Lv9|&gt;|儀式/水陸両用|兵士召喚|
|BGCOLOR(lightgray):''主系統''|BGCOLOR(lightgray):''副系統''|&gt;|BGCOLOR(lightgray):''威力/効果''|BGCOLOR(lightgray):''効果発生数''|
|&amp;ref(Spell/P_Astral.jpg,nolink,25x25,Astral);5|&amp;ref(Spell/P_Water.jpg,nolink,25x25,Water);2|&gt;|Abomination|1|
|BGCOLOR(lightgray):''射程距離''|BGCOLOR(lightgray):''効果範囲''|BGCOLOR(lightgray):''精度修正''|BGCOLOR(lightgray):''詠唱時間''|BGCOLOR(lightgray):''疲労/宝石''|
|||||&amp;ref(Spell/V_Astral.jpg,nolink,25x25,Astral Pearl);25|
|BGCOLOR(lightgray):''特性''|&gt;|&gt;|&gt;||
</v>
      </c>
      <c r="AA132" t="str">
        <f>CONCATENATE("**",G132,CHAR(10),VLOOKUP(F132,SpellDesc!$B:$D,2,0),CHAR(10),CHAR(10),VLOOKUP(F132,SpellDesc!$B:$D,3,0),CHAR(10))</f>
        <v xml:space="preserve">**Call Abomination
The caster summons an Abomination from the nether planes. The beast is huge and horrible to behold, capable of shredding the minds of weaker beings with its gaze.
術者は下層次元からAbominationを召喚します。この獣は巨大で、目にするだけでも恐ろしく、その凝視によって弱い存在の精神を引き裂くことができます。
</v>
      </c>
    </row>
    <row r="133" spans="1:27" x14ac:dyDescent="0.15">
      <c r="A133" t="str">
        <f t="shared" si="8"/>
        <v/>
      </c>
      <c r="C133" s="1" t="s">
        <v>17</v>
      </c>
      <c r="D133" s="1">
        <v>9</v>
      </c>
      <c r="F133" s="1" t="s">
        <v>136</v>
      </c>
      <c r="G133" s="1" t="s">
        <v>136</v>
      </c>
      <c r="H133" s="3" t="s">
        <v>681</v>
      </c>
      <c r="J133" s="1">
        <v>5</v>
      </c>
      <c r="K133" s="1" t="s">
        <v>644</v>
      </c>
      <c r="L133" s="1" t="s">
        <v>2018</v>
      </c>
      <c r="M133" s="1" t="s">
        <v>1002</v>
      </c>
      <c r="N133" s="2" t="s">
        <v>1003</v>
      </c>
      <c r="O133" s="6" t="str">
        <f t="shared" si="9"/>
        <v xml:space="preserve">|[[Ghost Riders&gt;./Ghost Riders]]|&amp;ref(Spell/P_Death.jpg,nolink,25x25,Death);6||&amp;ref(Spell/V_Death.jpg,nolink,25x25,Death Gem);5|儀式/水陸両用|襲撃派遣|
|~|&gt;|&gt;|&gt;|&gt;|指定した州をWraith Lord率いる33体のLongdead Horsemanが襲撃します|
</v>
      </c>
      <c r="P133" s="3" t="s">
        <v>845</v>
      </c>
      <c r="T133" s="1">
        <v>34</v>
      </c>
      <c r="W133" s="1" t="s">
        <v>846</v>
      </c>
      <c r="Y133" s="21" t="str">
        <f t="shared" si="10"/>
        <v xml:space="preserve">#includex(Spell/Conjuration/DataView,titlestr=off,section=(filter=Ghost Riders),firsthead=off)
**ゲーム内説明文
#includex(Spell/Conjuration/Descriptions,titlestr=off,section=(filter=Ghost Riders),firsthead=off)
**解説
</v>
      </c>
      <c r="Z133" t="str">
        <f t="shared" si="11"/>
        <v xml:space="preserve">**Ghost Riders
|&gt;|&gt;|&gt;|&gt;|BGCOLOR(black):COLOR(white):CENTER:''Ghost Riders''|
|&gt;|BGCOLOR(lightgray):''研究領域''|&gt;|BGCOLOR(lightgray):''使用条件''|BGCOLOR(lightgray):''分類''|
|&gt;|Conjuration Lv9|&gt;|儀式/水陸両用|襲撃派遣|
|BGCOLOR(lightgray):''主系統''|BGCOLOR(lightgray):''副系統''|&gt;|BGCOLOR(lightgray):''威力/効果''|BGCOLOR(lightgray):''効果発生数''|
|&amp;ref(Spell/P_Death.jpg,nolink,25x25,Death);6||&gt;|Longdead Horseman|34|
|BGCOLOR(lightgray):''射程距離''|BGCOLOR(lightgray):''効果範囲''|BGCOLOR(lightgray):''精度修正''|BGCOLOR(lightgray):''詠唱時間''|BGCOLOR(lightgray):''疲労/宝石''|
|||||&amp;ref(Spell/V_Death.jpg,nolink,25x25,Death Gem);5|
|BGCOLOR(lightgray):''特性''|&gt;|&gt;|&gt;|中立勢力派遣&amp;br;指揮官付属：Wraith Lord|
</v>
      </c>
      <c r="AA133" t="str">
        <f>CONCATENATE("**",G133,CHAR(10),VLOOKUP(F133,SpellDesc!$B:$D,2,0),CHAR(10),CHAR(10),VLOOKUP(F133,SpellDesc!$B:$D,3,0),CHAR(10))</f>
        <v xml:space="preserve">**Ghost Riders
This spell summons 33 Longdead Horsemen led by a Wraith Lord of the Netherworld. The horsemen will wreak havoc upon a province of the caster's choice but are not otherwise under the control of their summoner.
この呪文は、冥界からWraith Lord率いる33体のLongdead Horsemanを召喚します。この騎兵隊は術者の選んだ州を散々に荒らしますが、それを除けば召喚者の制御下にはありません。
</v>
      </c>
    </row>
    <row r="134" spans="1:27" x14ac:dyDescent="0.15">
      <c r="A134" t="str">
        <f t="shared" si="8"/>
        <v/>
      </c>
      <c r="C134" s="1" t="s">
        <v>17</v>
      </c>
      <c r="D134" s="1">
        <v>9</v>
      </c>
      <c r="F134" s="1" t="s">
        <v>137</v>
      </c>
      <c r="G134" s="1" t="s">
        <v>137</v>
      </c>
      <c r="H134" s="3" t="s">
        <v>681</v>
      </c>
      <c r="J134" s="1">
        <v>30</v>
      </c>
      <c r="K134" s="1" t="s">
        <v>644</v>
      </c>
      <c r="L134" s="1" t="s">
        <v>2023</v>
      </c>
      <c r="M134" s="1" t="s">
        <v>855</v>
      </c>
      <c r="N134" s="2" t="s">
        <v>1004</v>
      </c>
      <c r="O134" s="6" t="str">
        <f t="shared" si="9"/>
        <v xml:space="preserve">|[[Legion of Wights&gt;./Legion of Wights]]|&amp;ref(Spell/P_Death.jpg,nolink,25x25,Death);6||&amp;ref(Spell/V_Death.jpg,nolink,25x25,Death Gem);30|儀式/陸上専用|兵士召喚|
|~|&gt;|&gt;|&gt;|&gt;|破滅の剣を持つ冥界の戦士Wightを20+体召喚します|
</v>
      </c>
      <c r="P134" s="3" t="s">
        <v>847</v>
      </c>
      <c r="T134" s="1" t="s">
        <v>848</v>
      </c>
      <c r="Y134" s="21" t="str">
        <f t="shared" si="10"/>
        <v xml:space="preserve">#includex(Spell/Conjuration/DataView,titlestr=off,section=(filter=Legion of Wights),firsthead=off)
**ゲーム内説明文
#includex(Spell/Conjuration/Descriptions,titlestr=off,section=(filter=Legion of Wights),firsthead=off)
**解説
</v>
      </c>
      <c r="Z134" t="str">
        <f t="shared" si="11"/>
        <v xml:space="preserve">**Legion of Wights
|&gt;|&gt;|&gt;|&gt;|BGCOLOR(black):COLOR(white):CENTER:''Legion of Wights''|
|&gt;|BGCOLOR(lightgray):''研究領域''|&gt;|BGCOLOR(lightgray):''使用条件''|BGCOLOR(lightgray):''分類''|
|&gt;|Conjuration Lv9|&gt;|儀式/陸上専用|兵士召喚|
|BGCOLOR(lightgray):''主系統''|BGCOLOR(lightgray):''副系統''|&gt;|BGCOLOR(lightgray):''威力/効果''|BGCOLOR(lightgray):''効果発生数''|
|&amp;ref(Spell/P_Death.jpg,nolink,25x25,Death);6||&gt;|Wight|20+3/Lv|
|BGCOLOR(lightgray):''射程距離''|BGCOLOR(lightgray):''効果範囲''|BGCOLOR(lightgray):''精度修正''|BGCOLOR(lightgray):''詠唱時間''|BGCOLOR(lightgray):''疲労/宝石''|
|||||&amp;ref(Spell/V_Death.jpg,nolink,25x25,Death Gem);30|
|BGCOLOR(lightgray):''特性''|&gt;|&gt;|&gt;||
</v>
      </c>
      <c r="AA134" t="str">
        <f>CONCATENATE("**",G134,CHAR(10),VLOOKUP(F134,SpellDesc!$B:$D,2,0),CHAR(10),CHAR(10),VLOOKUP(F134,SpellDesc!$B:$D,3,0),CHAR(10))</f>
        <v xml:space="preserve">**Legion of Wights
The necromancer summons twenty Wights from the Underworld to serve him. Wights are powerful undead warriors armed with Bane Blades and heavy armor.
降霊術士は、冥界から20体のWightを召喚し、彼に仕えさせます。Wightは、Bane Bladeと重鎧で武装した、強力なアンデッドの戦士です。
</v>
      </c>
    </row>
    <row r="135" spans="1:27" x14ac:dyDescent="0.15">
      <c r="A135" t="str">
        <f t="shared" si="8"/>
        <v/>
      </c>
      <c r="C135" s="1" t="s">
        <v>17</v>
      </c>
      <c r="D135" s="1">
        <v>9</v>
      </c>
      <c r="F135" s="1" t="s">
        <v>138</v>
      </c>
      <c r="G135" s="1" t="s">
        <v>138</v>
      </c>
      <c r="H135" s="3" t="s">
        <v>683</v>
      </c>
      <c r="J135" s="1">
        <v>10</v>
      </c>
      <c r="K135" s="1" t="s">
        <v>644</v>
      </c>
      <c r="L135" s="1" t="s">
        <v>2023</v>
      </c>
      <c r="M135" s="1" t="s">
        <v>1005</v>
      </c>
      <c r="N135" s="2" t="s">
        <v>1006</v>
      </c>
      <c r="O135" s="6" t="str">
        <f t="shared" si="9"/>
        <v xml:space="preserve">|[[Tartarian Gate&gt;./Tartarian Gate]]|&amp;ref(Spell/P_Death.jpg,nolink,25x25,Death);7||&amp;ref(Spell/V_Death.jpg,nolink,25x25,Death Gem);10|儀式/陸上専用|特殊召喚|
|~|&gt;|&gt;|&gt;|&gt;|幽閉された死せる神の1体を兵士や指揮官として召喚します|
</v>
      </c>
      <c r="P135" s="3" t="s">
        <v>849</v>
      </c>
      <c r="T135" s="1">
        <v>1</v>
      </c>
      <c r="W135" s="1" t="s">
        <v>850</v>
      </c>
      <c r="Y135" s="21" t="str">
        <f t="shared" si="10"/>
        <v xml:space="preserve">#includex(Spell/Conjuration/DataView,titlestr=off,section=(filter=Tartarian Gate),firsthead=off)
**ゲーム内説明文
#includex(Spell/Conjuration/Descriptions,titlestr=off,section=(filter=Tartarian Gate),firsthead=off)
**解説
</v>
      </c>
      <c r="Z135" t="str">
        <f t="shared" si="11"/>
        <v xml:space="preserve">**Tartarian Gate
|&gt;|&gt;|&gt;|&gt;|BGCOLOR(black):COLOR(white):CENTER:''Tartarian Gate''|
|&gt;|BGCOLOR(lightgray):''研究領域''|&gt;|BGCOLOR(lightgray):''使用条件''|BGCOLOR(lightgray):''分類''|
|&gt;|Conjuration Lv9|&gt;|儀式/陸上専用|特殊召喚|
|BGCOLOR(lightgray):''主系統''|BGCOLOR(lightgray):''副系統''|&gt;|BGCOLOR(lightgray):''威力/効果''|BGCOLOR(lightgray):''効果発生数''|
|&amp;ref(Spell/P_Death.jpg,nolink,25x25,Death);7||&gt;|Random Tartarian|1|
|BGCOLOR(lightgray):''射程距離''|BGCOLOR(lightgray):''効果範囲''|BGCOLOR(lightgray):''精度修正''|BGCOLOR(lightgray):''詠唱時間''|BGCOLOR(lightgray):''疲労/宝石''|
|||||&amp;ref(Spell/V_Death.jpg,nolink,25x25,Death Gem);10|
|BGCOLOR(lightgray):''特性''|&gt;|&gt;|&gt;|ランダム召喚（候補8種）&amp;br;低確率で指揮官として召喚|
</v>
      </c>
      <c r="AA135" t="str">
        <f>CONCATENATE("**",G135,CHAR(10),VLOOKUP(F135,SpellDesc!$B:$D,2,0),CHAR(10),CHAR(10),VLOOKUP(F135,SpellDesc!$B:$D,3,0),CHAR(10))</f>
        <v xml:space="preserve">**Tartarian Gate
The caster opens a gate to Tartarus and releases a dead Titan or Monstrum imprisoned in that horrible place. The Titans were gods in ancient times, but were defeated and imprisoned in Tartarus aeons ago. The dead Titan once had tremendous powers, but the imprisonment in the realm of perpetual pain might have destroyed the mind of the ancient god.
術者はTartarusへの門を開き、かの恐るべき地に幽閉された、死せる巨神か怪物を解放します。これらの巨神たちは太古の神々でしたが、遥か昔に打ち破られ、Tartarusへと幽閉されました。死せる巨神はかつて途方もない力を持っていましたが、絶え間なき苦痛の領域への幽閉は、太古の神の精神を破壊してしまったかもしれません。
</v>
      </c>
    </row>
    <row r="136" spans="1:27" x14ac:dyDescent="0.15">
      <c r="A136" t="str">
        <f t="shared" si="8"/>
        <v/>
      </c>
      <c r="C136" s="1" t="s">
        <v>17</v>
      </c>
      <c r="D136" s="1">
        <v>9</v>
      </c>
      <c r="F136" s="1" t="s">
        <v>139</v>
      </c>
      <c r="G136" s="1" t="s">
        <v>139</v>
      </c>
      <c r="H136" s="3" t="s">
        <v>675</v>
      </c>
      <c r="J136" s="1">
        <v>25</v>
      </c>
      <c r="K136" s="1" t="s">
        <v>644</v>
      </c>
      <c r="L136" s="1" t="s">
        <v>2023</v>
      </c>
      <c r="M136" s="1" t="s">
        <v>855</v>
      </c>
      <c r="N136" s="2" t="s">
        <v>1007</v>
      </c>
      <c r="O136" s="6" t="str">
        <f t="shared" si="9"/>
        <v xml:space="preserve">|[[Awaken Tarrasque&gt;./Awaken Tarrasque]]|&amp;ref(Spell/P_Nature.jpg,nolink,25x25,Nature);6||&amp;ref(Spell/V_Nature.jpg,nolink,25x25,Nature Gem);25|儀式/陸上専用|兵士召喚|
|~|&gt;|&gt;|&gt;|&gt;|強靭だが翼を持たない毒を吐く竜Tarrasqueを1体召喚します|
</v>
      </c>
      <c r="P136" s="3" t="s">
        <v>851</v>
      </c>
      <c r="T136" s="1">
        <v>1</v>
      </c>
      <c r="Y136" s="21" t="str">
        <f t="shared" si="10"/>
        <v xml:space="preserve">#includex(Spell/Conjuration/DataView,titlestr=off,section=(filter=Awaken Tarrasque),firsthead=off)
**ゲーム内説明文
#includex(Spell/Conjuration/Descriptions,titlestr=off,section=(filter=Awaken Tarrasque),firsthead=off)
**解説
</v>
      </c>
      <c r="Z136" t="str">
        <f t="shared" si="11"/>
        <v xml:space="preserve">**Awaken Tarrasque
|&gt;|&gt;|&gt;|&gt;|BGCOLOR(black):COLOR(white):CENTER:''Awaken Tarrasque''|
|&gt;|BGCOLOR(lightgray):''研究領域''|&gt;|BGCOLOR(lightgray):''使用条件''|BGCOLOR(lightgray):''分類''|
|&gt;|Conjuration Lv9|&gt;|儀式/陸上専用|兵士召喚|
|BGCOLOR(lightgray):''主系統''|BGCOLOR(lightgray):''副系統''|&gt;|BGCOLOR(lightgray):''威力/効果''|BGCOLOR(lightgray):''効果発生数''|
|&amp;ref(Spell/P_Nature.jpg,nolink,25x25,Nature);6||&gt;|Tarrasque|1|
|BGCOLOR(lightgray):''射程距離''|BGCOLOR(lightgray):''効果範囲''|BGCOLOR(lightgray):''精度修正''|BGCOLOR(lightgray):''詠唱時間''|BGCOLOR(lightgray):''疲労/宝石''|
|||||&amp;ref(Spell/V_Nature.jpg,nolink,25x25,Nature Gem);25|
|BGCOLOR(lightgray):''特性''|&gt;|&gt;|&gt;||
</v>
      </c>
      <c r="AA136" t="str">
        <f>CONCATENATE("**",G136,CHAR(10),VLOOKUP(F136,SpellDesc!$B:$D,2,0),CHAR(10),CHAR(10),VLOOKUP(F136,SpellDesc!$B:$D,3,0),CHAR(10))</f>
        <v xml:space="preserve">**Awaken Tarrasque
The caster awakens an ancient sleeping dragon.
術者は太古の眠れる竜を目覚めさせます。
</v>
      </c>
    </row>
    <row r="137" spans="1:27" x14ac:dyDescent="0.15">
      <c r="A137" t="str">
        <f t="shared" si="8"/>
        <v>Conjuration9E</v>
      </c>
      <c r="C137" s="1" t="s">
        <v>17</v>
      </c>
      <c r="D137" s="1">
        <v>9</v>
      </c>
      <c r="F137" s="1" t="s">
        <v>140</v>
      </c>
      <c r="G137" s="1" t="s">
        <v>140</v>
      </c>
      <c r="H137" s="3" t="s">
        <v>684</v>
      </c>
      <c r="J137" s="1">
        <v>90</v>
      </c>
      <c r="K137" s="1" t="s">
        <v>644</v>
      </c>
      <c r="L137" s="1" t="s">
        <v>2023</v>
      </c>
      <c r="M137" s="1" t="s">
        <v>822</v>
      </c>
      <c r="N137" s="2" t="s">
        <v>1008</v>
      </c>
      <c r="O137" s="6" t="str">
        <f t="shared" si="9"/>
        <v xml:space="preserve">|[[Enchanted Forests&gt;./Enchanted Forests]]|&amp;ref(Spell/P_Nature.jpg,nolink,25x25,Nature);7||&amp;ref(Spell/V_Nature.jpg,nolink,25x25,Nature Gem);90|儀式/陸上専用|世界呪附|
|~|&gt;|&gt;|&gt;|&gt;|世界中の森で支配力が広がり周囲を森の生物が襲撃します|
</v>
      </c>
      <c r="P137" s="3" t="s">
        <v>852</v>
      </c>
      <c r="T137" s="1">
        <v>1</v>
      </c>
      <c r="W137" s="1" t="s">
        <v>822</v>
      </c>
      <c r="Y137" s="21" t="str">
        <f t="shared" si="10"/>
        <v xml:space="preserve">#includex(Spell/Conjuration/DataView,titlestr=off,section=(filter=Enchanted Forests),firsthead=off)
**ゲーム内説明文
#includex(Spell/Conjuration/Descriptions,titlestr=off,section=(filter=Enchanted Forests),firsthead=off)
**解説
</v>
      </c>
      <c r="Z137" t="str">
        <f t="shared" si="11"/>
        <v xml:space="preserve">**Enchanted Forests
|&gt;|&gt;|&gt;|&gt;|BGCOLOR(black):COLOR(white):CENTER:''Enchanted Forests''|
|&gt;|BGCOLOR(lightgray):''研究領域''|&gt;|BGCOLOR(lightgray):''使用条件''|BGCOLOR(lightgray):''分類''|
|&gt;|Conjuration Lv9|&gt;|儀式/陸上専用|世界呪附|
|BGCOLOR(lightgray):''主系統''|BGCOLOR(lightgray):''副系統''|&gt;|BGCOLOR(lightgray):''威力/効果''|BGCOLOR(lightgray):''効果発生数''|
|&amp;ref(Spell/P_Nature.jpg,nolink,25x25,Nature);7||&gt;|Enchanted Forest|1|
|BGCOLOR(lightgray):''射程距離''|BGCOLOR(lightgray):''効果範囲''|BGCOLOR(lightgray):''精度修正''|BGCOLOR(lightgray):''詠唱時間''|BGCOLOR(lightgray):''疲労/宝石''|
|||||&amp;ref(Spell/V_Nature.jpg,nolink,25x25,Nature Gem);90|
|BGCOLOR(lightgray):''特性''|&gt;|&gt;|&gt;|世界呪附|
</v>
      </c>
      <c r="AA137" t="str">
        <f>CONCATENATE("**",G137,CHAR(10),VLOOKUP(F137,SpellDesc!$B:$D,2,0),CHAR(10),CHAR(10),VLOOKUP(F137,SpellDesc!$B:$D,3,0),CHAR(10))</f>
        <v xml:space="preserve">**Enchanted Forests
All forests will start to whisper the hymns to the pretender that controls this enchantment. This will spread dominion to the places where false pretenders were worshiped. When a forest has the right dominion it will start to attack instead of whispering hymns. Enemies in that province or neighboring provinces will be attacked by forest creatures. A strong dominion or high growth scale helps the effectiveness of the attacks and wastelands are never attacked by the forest creatures. The spell lasts until someone dispels it or the caster dies.
全ての森は、この呪附を制御している請求者への賛歌を囁き始めます。これは、偽りの請求者たちが信仰されている地へと支配力を拡散します。一度森が正しい支配圏に入ったならば、森は賛歌を囁くのではなく、攻撃を開始します。その州や、隣接する州に居る敵は、森の生物たちから攻撃を受けます。強い支配力や、高いGrowth天秤はこの攻撃の効果を高め、また荒地は森の生物からの攻撃を受けることはありません。この呪文は、誰かがそれを解呪するか、術者が死ぬまで持続します。
</v>
      </c>
    </row>
    <row r="138" spans="1:27" x14ac:dyDescent="0.15">
      <c r="A138" t="str">
        <f t="shared" si="8"/>
        <v>Alteration0S</v>
      </c>
      <c r="C138" s="1" t="s">
        <v>141</v>
      </c>
      <c r="D138" s="1">
        <v>0</v>
      </c>
      <c r="F138" s="1" t="s">
        <v>142</v>
      </c>
      <c r="G138" s="1" t="s">
        <v>142</v>
      </c>
      <c r="H138" s="3" t="s">
        <v>1176</v>
      </c>
      <c r="K138" s="1" t="s">
        <v>1179</v>
      </c>
      <c r="L138" s="1" t="s">
        <v>2023</v>
      </c>
      <c r="M138" s="1" t="s">
        <v>1180</v>
      </c>
      <c r="N138" s="2" t="s">
        <v>1216</v>
      </c>
      <c r="O138" s="6" t="str">
        <f t="shared" si="9"/>
        <v xml:space="preserve">|[[Air Shield&gt;./Air Shield]]|&amp;ref(Spell/P_Air.jpg,nolink,25x25,Air);1|||戦闘/陸上専用|自己強化|
|~|&gt;|&gt;|&gt;|&gt;|自身を大気の盾で覆い大半の射撃を80%で無効化します|
</v>
      </c>
      <c r="P138" s="3" t="s">
        <v>1181</v>
      </c>
      <c r="Q138" s="1">
        <v>0</v>
      </c>
      <c r="R138" s="1">
        <v>100</v>
      </c>
      <c r="S138" s="1">
        <v>0</v>
      </c>
      <c r="T138" s="1">
        <v>1</v>
      </c>
      <c r="U138" s="1">
        <v>0</v>
      </c>
      <c r="V138" s="1">
        <v>10</v>
      </c>
      <c r="Y138" s="21" t="str">
        <f t="shared" si="10"/>
        <v xml:space="preserve">#includex(Spell/Alteration/DataView,titlestr=off,section=(filter=Air Shield),firsthead=off)
**ゲーム内説明文
#includex(Spell/Alteration/Descriptions,titlestr=off,section=(filter=Air Shield),firsthead=off)
**解説
</v>
      </c>
      <c r="Z138" t="str">
        <f t="shared" si="11"/>
        <v xml:space="preserve">**Air Shield
|&gt;|&gt;|&gt;|&gt;|BGCOLOR(black):COLOR(white):CENTER:''Air Shield''|
|&gt;|BGCOLOR(lightgray):''研究領域''|&gt;|BGCOLOR(lightgray):''使用条件''|BGCOLOR(lightgray):''分類''|
|&gt;|Alteration Lv0|&gt;|戦闘/陸上専用|自己強化|
|BGCOLOR(lightgray):''主系統''|BGCOLOR(lightgray):''副系統''|&gt;|BGCOLOR(lightgray):''威力/効果''|BGCOLOR(lightgray):''効果発生数''|
|&amp;ref(Spell/P_Air.jpg,nolink,25x25,Air);1||&gt;|Air Shield|1|
|BGCOLOR(lightgray):''射程距離''|BGCOLOR(lightgray):''効果範囲''|BGCOLOR(lightgray):''精度修正''|BGCOLOR(lightgray):''詠唱時間''|BGCOLOR(lightgray):''疲労/宝石''|
|0|0|0|100%|10|
|BGCOLOR(lightgray):''特性''|&gt;|&gt;|&gt;||
</v>
      </c>
      <c r="AA138" t="str">
        <f>CONCATENATE("**",G138,CHAR(10),VLOOKUP(F138,SpellDesc!$B:$D,2,0),CHAR(10),CHAR(10),VLOOKUP(F138,SpellDesc!$B:$D,3,0),CHAR(10))</f>
        <v xml:space="preserve">**Air Shield
The air shield solidifies the air above the caster to protect him or her from incoming missiles.
空気の盾は、術者の頭上で空気を固形化させ、彼を飛んでくる弾から守ります。
</v>
      </c>
    </row>
    <row r="139" spans="1:27" x14ac:dyDescent="0.15">
      <c r="A139" t="str">
        <f t="shared" si="8"/>
        <v/>
      </c>
      <c r="C139" s="1" t="s">
        <v>141</v>
      </c>
      <c r="D139" s="1">
        <v>0</v>
      </c>
      <c r="F139" s="1" t="s">
        <v>143</v>
      </c>
      <c r="G139" s="1" t="s">
        <v>143</v>
      </c>
      <c r="H139" s="3" t="s">
        <v>1177</v>
      </c>
      <c r="K139" s="1" t="s">
        <v>1179</v>
      </c>
      <c r="L139" s="1" t="s">
        <v>2018</v>
      </c>
      <c r="M139" s="1" t="s">
        <v>1180</v>
      </c>
      <c r="N139" s="2" t="s">
        <v>1217</v>
      </c>
      <c r="O139" s="6" t="str">
        <f t="shared" si="9"/>
        <v xml:space="preserve">|[[Twist Fate&gt;./Twist Fate]]|&amp;ref(Spell/P_Astral.jpg,nolink,25x25,Astral);1|||戦闘/水陸両用|自己強化|
|~|&gt;|&gt;|&gt;|&gt;|自身の運命を変えHPダメージを一度だけ無効化します|
</v>
      </c>
      <c r="P139" s="3" t="s">
        <v>1182</v>
      </c>
      <c r="Q139" s="1">
        <v>0</v>
      </c>
      <c r="R139" s="1">
        <v>100</v>
      </c>
      <c r="S139" s="1">
        <v>0</v>
      </c>
      <c r="T139" s="1">
        <v>1</v>
      </c>
      <c r="U139" s="1">
        <v>0</v>
      </c>
      <c r="V139" s="1">
        <v>10</v>
      </c>
      <c r="Y139" s="21" t="str">
        <f t="shared" si="10"/>
        <v xml:space="preserve">#includex(Spell/Alteration/DataView,titlestr=off,section=(filter=Twist Fate),firsthead=off)
**ゲーム内説明文
#includex(Spell/Alteration/Descriptions,titlestr=off,section=(filter=Twist Fate),firsthead=off)
**解説
</v>
      </c>
      <c r="Z139" t="str">
        <f t="shared" si="11"/>
        <v xml:space="preserve">**Twist Fate
|&gt;|&gt;|&gt;|&gt;|BGCOLOR(black):COLOR(white):CENTER:''Twist Fate''|
|&gt;|BGCOLOR(lightgray):''研究領域''|&gt;|BGCOLOR(lightgray):''使用条件''|BGCOLOR(lightgray):''分類''|
|&gt;|Alteration Lv0|&gt;|戦闘/水陸両用|自己強化|
|BGCOLOR(lightgray):''主系統''|BGCOLOR(lightgray):''副系統''|&gt;|BGCOLOR(lightgray):''威力/効果''|BGCOLOR(lightgray):''効果発生数''|
|&amp;ref(Spell/P_Astral.jpg,nolink,25x25,Astral);1||&gt;|Twist Fate|1|
|BGCOLOR(lightgray):''射程距離''|BGCOLOR(lightgray):''効果範囲''|BGCOLOR(lightgray):''精度修正''|BGCOLOR(lightgray):''詠唱時間''|BGCOLOR(lightgray):''疲労/宝石''|
|0|0|0|100%|10|
|BGCOLOR(lightgray):''特性''|&gt;|&gt;|&gt;||
</v>
      </c>
      <c r="AA139" t="str">
        <f>CONCATENATE("**",G139,CHAR(10),VLOOKUP(F139,SpellDesc!$B:$D,2,0),CHAR(10),CHAR(10),VLOOKUP(F139,SpellDesc!$B:$D,3,0),CHAR(10))</f>
        <v xml:space="preserve">**Twist Fate
The caster changes his future fate. Twist Fate negates the first successful strike against the one protected by this spell.
術者は自らの将来の運命を改変します。Twist Fateは、この呪文に守られたものに対して成功した最初の攻撃を無効化します。
</v>
      </c>
    </row>
    <row r="140" spans="1:27" x14ac:dyDescent="0.15">
      <c r="A140" t="str">
        <f t="shared" si="8"/>
        <v>Alteration0E</v>
      </c>
      <c r="C140" s="1" t="s">
        <v>141</v>
      </c>
      <c r="D140" s="1">
        <v>0</v>
      </c>
      <c r="F140" s="1" t="s">
        <v>144</v>
      </c>
      <c r="G140" s="1" t="s">
        <v>144</v>
      </c>
      <c r="H140" s="3" t="s">
        <v>1178</v>
      </c>
      <c r="K140" s="1" t="s">
        <v>1179</v>
      </c>
      <c r="L140" s="1" t="s">
        <v>2018</v>
      </c>
      <c r="M140" s="1" t="s">
        <v>1183</v>
      </c>
      <c r="N140" s="2" t="s">
        <v>1184</v>
      </c>
      <c r="O140" s="6" t="str">
        <f t="shared" si="9"/>
        <v xml:space="preserve">|[[Hand of Dust&gt;./Hand of Dust]]|&amp;ref(Spell/P_Death.jpg,nolink,25x25,Death);1|||戦闘/水陸両用|近接攻撃|
|~|&gt;|&gt;|&gt;|&gt;|近くの敵1体に抵抗不能な攻撃を行います|
</v>
      </c>
      <c r="P140" s="3" t="s">
        <v>1185</v>
      </c>
      <c r="Q140" s="1">
        <v>1</v>
      </c>
      <c r="R140" s="1">
        <v>50</v>
      </c>
      <c r="S140" s="1">
        <v>0</v>
      </c>
      <c r="T140" s="1">
        <v>1</v>
      </c>
      <c r="U140" s="1">
        <v>0</v>
      </c>
      <c r="V140" s="1">
        <v>10</v>
      </c>
      <c r="W140" s="1" t="s">
        <v>1186</v>
      </c>
      <c r="Y140" s="21" t="str">
        <f t="shared" si="10"/>
        <v xml:space="preserve">#includex(Spell/Alteration/DataView,titlestr=off,section=(filter=Hand of Dust),firsthead=off)
**ゲーム内説明文
#includex(Spell/Alteration/Descriptions,titlestr=off,section=(filter=Hand of Dust),firsthead=off)
**解説
</v>
      </c>
      <c r="Z140" t="str">
        <f t="shared" si="11"/>
        <v xml:space="preserve">**Hand of Dust
|&gt;|&gt;|&gt;|&gt;|BGCOLOR(black):COLOR(white):CENTER:''Hand of Dust''|
|&gt;|BGCOLOR(lightgray):''研究領域''|&gt;|BGCOLOR(lightgray):''使用条件''|BGCOLOR(lightgray):''分類''|
|&gt;|Alteration Lv0|&gt;|戦闘/水陸両用|近接攻撃|
|BGCOLOR(lightgray):''主系統''|BGCOLOR(lightgray):''副系統''|&gt;|BGCOLOR(lightgray):''威力/効果''|BGCOLOR(lightgray):''効果発生数''|
|&amp;ref(Spell/P_Death.jpg,nolink,25x25,Death);1||&gt;|6+1/Lv|1|
|BGCOLOR(lightgray):''射程距離''|BGCOLOR(lightgray):''効果範囲''|BGCOLOR(lightgray):''精度修正''|BGCOLOR(lightgray):''詠唱時間''|BGCOLOR(lightgray):''疲労/宝石''|
|1|0|0|50%|10|
|BGCOLOR(lightgray):''特性''|&gt;|&gt;|&gt;|防御無視|
</v>
      </c>
      <c r="AA140" t="str">
        <f>CONCATENATE("**",G140,CHAR(10),VLOOKUP(F140,SpellDesc!$B:$D,2,0),CHAR(10),CHAR(10),VLOOKUP(F140,SpellDesc!$B:$D,3,0),CHAR(10))</f>
        <v xml:space="preserve">**Hand of Dust
The caster's left hand becomes deadly, able to turn anything it touches to ashes. The spell is limited in power but ignores armor.
術者の左手は致命的なものになり、触れるもの全てを灰に変えることができます。この呪文の力は限定的ですが、防護を無視します。
</v>
      </c>
    </row>
    <row r="141" spans="1:27" x14ac:dyDescent="0.15">
      <c r="A141" t="str">
        <f t="shared" si="8"/>
        <v>Alteration1S</v>
      </c>
      <c r="C141" s="1" t="s">
        <v>141</v>
      </c>
      <c r="D141" s="1">
        <v>1</v>
      </c>
      <c r="F141" s="1" t="s">
        <v>145</v>
      </c>
      <c r="G141" s="1" t="s">
        <v>145</v>
      </c>
      <c r="H141" s="3" t="s">
        <v>1187</v>
      </c>
      <c r="J141" s="1">
        <v>1</v>
      </c>
      <c r="K141" s="1" t="s">
        <v>1193</v>
      </c>
      <c r="L141" s="1" t="s">
        <v>2018</v>
      </c>
      <c r="M141" s="1" t="s">
        <v>1194</v>
      </c>
      <c r="N141" s="2" t="s">
        <v>1195</v>
      </c>
      <c r="O141" s="6" t="str">
        <f t="shared" si="9"/>
        <v xml:space="preserve">|[[Distill Gold&gt;./Distill Gold]]|&amp;ref(Spell/P_Fire.jpg,nolink,25x25,Fire);1||&amp;ref(Spell/V_Fire.jpg,nolink,25x25,Fire Gem);1|儀式/水陸両用|錬金術|
|~|&gt;|&gt;|&gt;|&gt;|追加消費した火の宝石を金銭へと変換します|
</v>
      </c>
      <c r="P141" s="3" t="s">
        <v>1196</v>
      </c>
      <c r="Y141" s="21" t="str">
        <f t="shared" si="10"/>
        <v xml:space="preserve">#includex(Spell/Alteration/DataView,titlestr=off,section=(filter=Distill Gold),firsthead=off)
**ゲーム内説明文
#includex(Spell/Alteration/Descriptions,titlestr=off,section=(filter=Distill Gold),firsthead=off)
**解説
</v>
      </c>
      <c r="Z141" t="str">
        <f t="shared" si="11"/>
        <v xml:space="preserve">**Distill Gold
|&gt;|&gt;|&gt;|&gt;|BGCOLOR(black):COLOR(white):CENTER:''Distill Gold''|
|&gt;|BGCOLOR(lightgray):''研究領域''|&gt;|BGCOLOR(lightgray):''使用条件''|BGCOLOR(lightgray):''分類''|
|&gt;|Alteration Lv1|&gt;|儀式/水陸両用|錬金術|
|BGCOLOR(lightgray):''主系統''|BGCOLOR(lightgray):''副系統''|&gt;|BGCOLOR(lightgray):''威力/効果''|BGCOLOR(lightgray):''効果発生数''|
|&amp;ref(Spell/P_Fire.jpg,nolink,25x25,Fire);1||&gt;|15+1/Lv||
|BGCOLOR(lightgray):''射程距離''|BGCOLOR(lightgray):''効果範囲''|BGCOLOR(lightgray):''精度修正''|BGCOLOR(lightgray):''詠唱時間''|BGCOLOR(lightgray):''疲労/宝石''|
|||||&amp;ref(Spell/V_Fire.jpg,nolink,25x25,Fire Gem);1|
|BGCOLOR(lightgray):''特性''|&gt;|&gt;|&gt;||
</v>
      </c>
      <c r="AA141" t="str">
        <f>CONCATENATE("**",G141,CHAR(10),VLOOKUP(F141,SpellDesc!$B:$D,2,0),CHAR(10),CHAR(10),VLOOKUP(F141,SpellDesc!$B:$D,3,0),CHAR(10))</f>
        <v xml:space="preserve">**Distill Gold
The alchemist distills gold from minerals. The process is time consuming and requires the alchemist to use fire gems. Every extra gem spent gives the alchemist several pounds of gold. Skilled mages produce even more gold.
錬金術師は、鉱物から金を抽出します。この工程は長い時間を要し、また錬金術師に火の宝石の消費を要求します。追加で消費した宝石一つ毎に、錬金術師は数ポンドの金を得ます。熟練した魔術師は、さらに多くの金を作り出します。
</v>
      </c>
    </row>
    <row r="142" spans="1:27" x14ac:dyDescent="0.15">
      <c r="A142" t="str">
        <f t="shared" si="8"/>
        <v/>
      </c>
      <c r="C142" s="1" t="s">
        <v>141</v>
      </c>
      <c r="D142" s="1">
        <v>1</v>
      </c>
      <c r="F142" s="1" t="s">
        <v>146</v>
      </c>
      <c r="G142" s="1" t="s">
        <v>146</v>
      </c>
      <c r="H142" s="3" t="s">
        <v>1176</v>
      </c>
      <c r="K142" s="1" t="s">
        <v>1179</v>
      </c>
      <c r="L142" s="1" t="s">
        <v>2018</v>
      </c>
      <c r="M142" s="1" t="s">
        <v>1180</v>
      </c>
      <c r="N142" s="2" t="s">
        <v>1197</v>
      </c>
      <c r="O142" s="6" t="str">
        <f t="shared" si="9"/>
        <v xml:space="preserve">|[[Charge Body&gt;./Charge Body]]|&amp;ref(Spell/P_Air.jpg,nolink,25x25,Air);1|||戦闘/水陸両用|自己強化|
|~|&gt;|&gt;|&gt;|&gt;|近接攻撃を受けると一度だけ自身と攻撃者を電撃で撃ちます|
</v>
      </c>
      <c r="P142" s="3" t="s">
        <v>1198</v>
      </c>
      <c r="Q142" s="1">
        <v>0</v>
      </c>
      <c r="R142" s="1">
        <v>100</v>
      </c>
      <c r="S142" s="1">
        <v>0</v>
      </c>
      <c r="T142" s="1">
        <v>1</v>
      </c>
      <c r="U142" s="1">
        <v>0</v>
      </c>
      <c r="V142" s="1">
        <v>5</v>
      </c>
      <c r="Y142" s="21" t="str">
        <f t="shared" si="10"/>
        <v xml:space="preserve">#includex(Spell/Alteration/DataView,titlestr=off,section=(filter=Charge Body),firsthead=off)
**ゲーム内説明文
#includex(Spell/Alteration/Descriptions,titlestr=off,section=(filter=Charge Body),firsthead=off)
**解説
</v>
      </c>
      <c r="Z142" t="str">
        <f t="shared" si="11"/>
        <v xml:space="preserve">**Charge Body
|&gt;|&gt;|&gt;|&gt;|BGCOLOR(black):COLOR(white):CENTER:''Charge Body''|
|&gt;|BGCOLOR(lightgray):''研究領域''|&gt;|BGCOLOR(lightgray):''使用条件''|BGCOLOR(lightgray):''分類''|
|&gt;|Alteration Lv1|&gt;|戦闘/水陸両用|自己強化|
|BGCOLOR(lightgray):''主系統''|BGCOLOR(lightgray):''副系統''|&gt;|BGCOLOR(lightgray):''威力/効果''|BGCOLOR(lightgray):''効果発生数''|
|&amp;ref(Spell/P_Air.jpg,nolink,25x25,Air);1||&gt;|Charge Body|1|
|BGCOLOR(lightgray):''射程距離''|BGCOLOR(lightgray):''効果範囲''|BGCOLOR(lightgray):''精度修正''|BGCOLOR(lightgray):''詠唱時間''|BGCOLOR(lightgray):''疲労/宝石''|
|0|0|0|100%|5|
|BGCOLOR(lightgray):''特性''|&gt;|&gt;|&gt;||
</v>
      </c>
      <c r="AA142" t="str">
        <f>CONCATENATE("**",G142,CHAR(10),VLOOKUP(F142,SpellDesc!$B:$D,2,0),CHAR(10),CHAR(10),VLOOKUP(F142,SpellDesc!$B:$D,3,0),CHAR(10))</f>
        <v xml:space="preserve">**Charge Body
When a charged body is struck in melee combat, electricity will strike both combatants. The damage caused by the electrical charge is deadly and bypasses the protection of armor. Once hit, the mage's body will become discharged and, if the mage survives, will need to be recharged.
充電された肉体が白兵戦で攻撃を受けると、電流が双方の戦闘員を打ちます。この放電から受ける損害は致命的で、いかなる防具による保護もすり抜けます。一度攻撃を受けると、魔術師の肉体は放電され、もし魔術師が生き残ったならば、再び充電される必要があります。
</v>
      </c>
    </row>
    <row r="143" spans="1:27" x14ac:dyDescent="0.15">
      <c r="A143" t="str">
        <f t="shared" si="8"/>
        <v/>
      </c>
      <c r="C143" s="1" t="s">
        <v>141</v>
      </c>
      <c r="D143" s="1">
        <v>1</v>
      </c>
      <c r="F143" s="1" t="s">
        <v>147</v>
      </c>
      <c r="G143" s="1" t="s">
        <v>147</v>
      </c>
      <c r="H143" s="3" t="s">
        <v>1176</v>
      </c>
      <c r="K143" s="1" t="s">
        <v>1179</v>
      </c>
      <c r="L143" s="1" t="s">
        <v>2018</v>
      </c>
      <c r="M143" s="1" t="s">
        <v>1199</v>
      </c>
      <c r="N143" s="2" t="s">
        <v>1200</v>
      </c>
      <c r="O143" s="6" t="str">
        <f t="shared" si="9"/>
        <v xml:space="preserve">|[[Aim&gt;./Aim]]|&amp;ref(Spell/P_Air.jpg,nolink,25x25,Air);1|||戦闘/水陸両用|強化|
|~|&gt;|&gt;|&gt;|&gt;|小範囲の味方の射撃精度を向上させます|
</v>
      </c>
      <c r="P143" s="3" t="s">
        <v>1201</v>
      </c>
      <c r="Q143" s="1" t="s">
        <v>1202</v>
      </c>
      <c r="R143" s="1">
        <v>100</v>
      </c>
      <c r="S143" s="1">
        <v>1</v>
      </c>
      <c r="T143" s="1">
        <v>1</v>
      </c>
      <c r="U143" s="1">
        <v>5</v>
      </c>
      <c r="V143" s="1">
        <v>5</v>
      </c>
      <c r="Y143" s="21" t="str">
        <f t="shared" si="10"/>
        <v xml:space="preserve">#includex(Spell/Alteration/DataView,titlestr=off,section=(filter=Aim),firsthead=off)
**ゲーム内説明文
#includex(Spell/Alteration/Descriptions,titlestr=off,section=(filter=Aim),firsthead=off)
**解説
</v>
      </c>
      <c r="Z143" t="str">
        <f t="shared" si="11"/>
        <v xml:space="preserve">**Aim
|&gt;|&gt;|&gt;|&gt;|BGCOLOR(black):COLOR(white):CENTER:''Aim''|
|&gt;|BGCOLOR(lightgray):''研究領域''|&gt;|BGCOLOR(lightgray):''使用条件''|BGCOLOR(lightgray):''分類''|
|&gt;|Alteration Lv1|&gt;|戦闘/水陸両用|強化|
|BGCOLOR(lightgray):''主系統''|BGCOLOR(lightgray):''副系統''|&gt;|BGCOLOR(lightgray):''威力/効果''|BGCOLOR(lightgray):''効果発生数''|
|&amp;ref(Spell/P_Air.jpg,nolink,25x25,Air);1||&gt;|Aim|1|
|BGCOLOR(lightgray):''射程距離''|BGCOLOR(lightgray):''効果範囲''|BGCOLOR(lightgray):''精度修正''|BGCOLOR(lightgray):''詠唱時間''|BGCOLOR(lightgray):''疲労/宝石''|
|5+5|1|5|100%|5|
|BGCOLOR(lightgray):''特性''|&gt;|&gt;|&gt;||
</v>
      </c>
      <c r="AA143" t="str">
        <f>CONCATENATE("**",G143,CHAR(10),VLOOKUP(F143,SpellDesc!$B:$D,2,0),CHAR(10),CHAR(10),VLOOKUP(F143,SpellDesc!$B:$D,3,0),CHAR(10))</f>
        <v xml:space="preserve">**Aim
Those affected by this spell will get increased Precision. This increases the chance of hitting with missile weapons and spells.
この呪文の影響を受けたものは、射撃精度が向上します。これは、飛び道具や呪文の命中率を向上させます。
</v>
      </c>
    </row>
    <row r="144" spans="1:27" x14ac:dyDescent="0.15">
      <c r="A144" t="str">
        <f t="shared" si="8"/>
        <v/>
      </c>
      <c r="C144" s="1" t="s">
        <v>141</v>
      </c>
      <c r="D144" s="1">
        <v>1</v>
      </c>
      <c r="F144" s="1" t="s">
        <v>148</v>
      </c>
      <c r="G144" s="1" t="s">
        <v>148</v>
      </c>
      <c r="H144" s="3" t="s">
        <v>1188</v>
      </c>
      <c r="K144" s="1" t="s">
        <v>1179</v>
      </c>
      <c r="L144" s="1" t="s">
        <v>2018</v>
      </c>
      <c r="M144" s="1" t="s">
        <v>1203</v>
      </c>
      <c r="N144" s="2" t="s">
        <v>1324</v>
      </c>
      <c r="O144" s="6" t="str">
        <f t="shared" si="9"/>
        <v xml:space="preserve">|[[False Fetters&gt;./False Fetters]]|&amp;ref(Spell/P_Air.jpg,nolink,25x25,Air);2|||戦闘/水陸両用|捕縛|
|~|&gt;|&gt;|&gt;|&gt;|中範囲の敵を幻の枷で捕らえようと試みます|
</v>
      </c>
      <c r="P144" s="3" t="s">
        <v>1212</v>
      </c>
      <c r="Q144" s="1">
        <v>15</v>
      </c>
      <c r="R144" s="1">
        <v>100</v>
      </c>
      <c r="S144" s="1" t="s">
        <v>1204</v>
      </c>
      <c r="T144" s="1">
        <v>1</v>
      </c>
      <c r="U144" s="1">
        <v>0</v>
      </c>
      <c r="V144" s="1">
        <v>10</v>
      </c>
      <c r="W144" s="1" t="s">
        <v>1205</v>
      </c>
      <c r="Y144" s="21" t="str">
        <f t="shared" si="10"/>
        <v xml:space="preserve">#includex(Spell/Alteration/DataView,titlestr=off,section=(filter=False Fetters),firsthead=off)
**ゲーム内説明文
#includex(Spell/Alteration/Descriptions,titlestr=off,section=(filter=False Fetters),firsthead=off)
**解説
</v>
      </c>
      <c r="Z144" t="str">
        <f t="shared" si="11"/>
        <v xml:space="preserve">**False Fetters
|&gt;|&gt;|&gt;|&gt;|BGCOLOR(black):COLOR(white):CENTER:''False Fetters''|
|&gt;|BGCOLOR(lightgray):''研究領域''|&gt;|BGCOLOR(lightgray):''使用条件''|BGCOLOR(lightgray):''分類''|
|&gt;|Alteration Lv1|&gt;|戦闘/水陸両用|捕縛|
|BGCOLOR(lightgray):''主系統''|BGCOLOR(lightgray):''副系統''|&gt;|BGCOLOR(lightgray):''威力/効果''|BGCOLOR(lightgray):''効果発生数''|
|&amp;ref(Spell/P_Air.jpg,nolink,25x25,Air);2||&gt;|False Fetter|1|
|BGCOLOR(lightgray):''射程距離''|BGCOLOR(lightgray):''効果範囲''|BGCOLOR(lightgray):''精度修正''|BGCOLOR(lightgray):''詠唱時間''|BGCOLOR(lightgray):''疲労/宝石''|
|15|2+1|0|100%|10|
|BGCOLOR(lightgray):''特性''|&gt;|&gt;|&gt;|抵抗可能|
</v>
      </c>
      <c r="AA144" t="str">
        <f>CONCATENATE("**",G144,CHAR(10),VLOOKUP(F144,SpellDesc!$B:$D,2,0),CHAR(10),CHAR(10),VLOOKUP(F144,SpellDesc!$B:$D,3,0),CHAR(10))</f>
        <v xml:space="preserve">**False Fetters
Illusionary fetters form around the ankles of a limited number of units. The victims will not be able to move or fight until they have overcome the fetters' magic.
幻の枷が、一部のものの足首の周りに形成されます。犠牲者は、枷の魔法を克服するまで、移動や戦闘ができなくなります。
</v>
      </c>
    </row>
    <row r="145" spans="1:27" x14ac:dyDescent="0.15">
      <c r="A145" t="str">
        <f t="shared" si="8"/>
        <v/>
      </c>
      <c r="C145" s="1" t="s">
        <v>141</v>
      </c>
      <c r="D145" s="1">
        <v>1</v>
      </c>
      <c r="F145" s="1" t="s">
        <v>149</v>
      </c>
      <c r="G145" s="1" t="s">
        <v>149</v>
      </c>
      <c r="H145" s="3" t="s">
        <v>1189</v>
      </c>
      <c r="K145" s="1" t="s">
        <v>1179</v>
      </c>
      <c r="L145" s="1" t="s">
        <v>2018</v>
      </c>
      <c r="M145" s="1" t="s">
        <v>1183</v>
      </c>
      <c r="N145" s="2" t="s">
        <v>1206</v>
      </c>
      <c r="O145" s="6" t="str">
        <f t="shared" si="9"/>
        <v xml:space="preserve">|[[Fists of Iron&gt;./Fists of Iron]]|&amp;ref(Spell/P_Earth.jpg,nolink,25x25,Earth);1|||戦闘/水陸両用|近接攻撃|
|~|&gt;|&gt;|&gt;|&gt;|近くの敵を鋼鉄化した拳の連打で攻撃します|
</v>
      </c>
      <c r="P145" s="3" t="s">
        <v>1208</v>
      </c>
      <c r="Q145" s="1">
        <v>1</v>
      </c>
      <c r="R145" s="1">
        <v>50</v>
      </c>
      <c r="S145" s="1">
        <v>0</v>
      </c>
      <c r="T145" s="1" t="s">
        <v>1207</v>
      </c>
      <c r="U145" s="1">
        <v>0</v>
      </c>
      <c r="V145" s="1">
        <v>30</v>
      </c>
      <c r="W145" s="1" t="s">
        <v>1209</v>
      </c>
      <c r="Y145" s="21" t="str">
        <f t="shared" si="10"/>
        <v xml:space="preserve">#includex(Spell/Alteration/DataView,titlestr=off,section=(filter=Fists of Iron),firsthead=off)
**ゲーム内説明文
#includex(Spell/Alteration/Descriptions,titlestr=off,section=(filter=Fists of Iron),firsthead=off)
**解説
</v>
      </c>
      <c r="Z145" t="str">
        <f t="shared" si="11"/>
        <v xml:space="preserve">**Fists of Iron
|&gt;|&gt;|&gt;|&gt;|BGCOLOR(black):COLOR(white):CENTER:''Fists of Iron''|
|&gt;|BGCOLOR(lightgray):''研究領域''|&gt;|BGCOLOR(lightgray):''使用条件''|BGCOLOR(lightgray):''分類''|
|&gt;|Alteration Lv1|&gt;|戦闘/水陸両用|近接攻撃|
|BGCOLOR(lightgray):''主系統''|BGCOLOR(lightgray):''副系統''|&gt;|BGCOLOR(lightgray):''威力/効果''|BGCOLOR(lightgray):''効果発生数''|
|&amp;ref(Spell/P_Earth.jpg,nolink,25x25,Earth);1||&gt;|16+1/Lv|1+1/Lv|
|BGCOLOR(lightgray):''射程距離''|BGCOLOR(lightgray):''効果範囲''|BGCOLOR(lightgray):''精度修正''|BGCOLOR(lightgray):''詠唱時間''|BGCOLOR(lightgray):''疲労/宝石''|
|1|0|0|50%|30|
|BGCOLOR(lightgray):''特性''|&gt;|&gt;|&gt;|筋力依存|
</v>
      </c>
      <c r="AA145" t="str">
        <f>CONCATENATE("**",G145,CHAR(10),VLOOKUP(F145,SpellDesc!$B:$D,2,0),CHAR(10),CHAR(10),VLOOKUP(F145,SpellDesc!$B:$D,3,0),CHAR(10))</f>
        <v xml:space="preserve">**Fists of Iron
The caster enchants his hands, transforming them into pistons able to strike down even the largest of foes. The assault lasts only one round and the targeted unit must be in reach. The magician attacks the target multiple times with increased skill. The damage of the spell increases with the strength of the caster.
術者は自身の手に魔法をかけ、それを最も大きな敵でさえ打ち倒すことができる、ピストンへ変えます。この攻撃はそのラウンドの間だけ持続し、標的となるものは射程内に居なくてはなりません。優れた技能を持つ魔術師は、標的を複数回攻撃します。この呪文の威力は、術者の筋力に応じて向上します。
</v>
      </c>
    </row>
    <row r="146" spans="1:27" x14ac:dyDescent="0.15">
      <c r="A146" t="str">
        <f t="shared" si="8"/>
        <v/>
      </c>
      <c r="C146" s="1" t="s">
        <v>141</v>
      </c>
      <c r="D146" s="1">
        <v>1</v>
      </c>
      <c r="F146" s="1" t="s">
        <v>150</v>
      </c>
      <c r="G146" s="1" t="s">
        <v>150</v>
      </c>
      <c r="H146" s="3" t="s">
        <v>1189</v>
      </c>
      <c r="K146" s="1" t="s">
        <v>1179</v>
      </c>
      <c r="L146" s="1" t="s">
        <v>2018</v>
      </c>
      <c r="M146" s="1" t="s">
        <v>1203</v>
      </c>
      <c r="N146" s="2" t="s">
        <v>1210</v>
      </c>
      <c r="O146" s="6" t="str">
        <f t="shared" si="9"/>
        <v xml:space="preserve">|[[Earth Grip&gt;./Earth Grip]]|&amp;ref(Spell/P_Earth.jpg,nolink,25x25,Earth);1|||戦闘/水陸両用|捕縛|
|~|&gt;|&gt;|&gt;|&gt;|敵1体を地面に飲み込ませ動きを封じます|
</v>
      </c>
      <c r="P146" s="3" t="s">
        <v>1211</v>
      </c>
      <c r="Q146" s="1">
        <v>20</v>
      </c>
      <c r="R146" s="1">
        <v>100</v>
      </c>
      <c r="S146" s="1">
        <v>0</v>
      </c>
      <c r="T146" s="1">
        <v>1</v>
      </c>
      <c r="U146" s="1">
        <v>5</v>
      </c>
      <c r="V146" s="1">
        <v>10</v>
      </c>
      <c r="W146" s="1" t="s">
        <v>1213</v>
      </c>
      <c r="Y146" s="21" t="str">
        <f t="shared" si="10"/>
        <v xml:space="preserve">#includex(Spell/Alteration/DataView,titlestr=off,section=(filter=Earth Grip),firsthead=off)
**ゲーム内説明文
#includex(Spell/Alteration/Descriptions,titlestr=off,section=(filter=Earth Grip),firsthead=off)
**解説
</v>
      </c>
      <c r="Z146" t="str">
        <f t="shared" si="11"/>
        <v xml:space="preserve">**Earth Grip
|&gt;|&gt;|&gt;|&gt;|BGCOLOR(black):COLOR(white):CENTER:''Earth Grip''|
|&gt;|BGCOLOR(lightgray):''研究領域''|&gt;|BGCOLOR(lightgray):''使用条件''|BGCOLOR(lightgray):''分類''|
|&gt;|Alteration Lv1|&gt;|戦闘/水陸両用|捕縛|
|BGCOLOR(lightgray):''主系統''|BGCOLOR(lightgray):''副系統''|&gt;|BGCOLOR(lightgray):''威力/効果''|BGCOLOR(lightgray):''効果発生数''|
|&amp;ref(Spell/P_Earth.jpg,nolink,25x25,Earth);1||&gt;|Earth Grip|1|
|BGCOLOR(lightgray):''射程距離''|BGCOLOR(lightgray):''効果範囲''|BGCOLOR(lightgray):''精度修正''|BGCOLOR(lightgray):''詠唱時間''|BGCOLOR(lightgray):''疲労/宝石''|
|20|0|5|100%|10|
|BGCOLOR(lightgray):''特性''|&gt;|&gt;|&gt;|飛行/浮遊無効|
</v>
      </c>
      <c r="AA146" t="str">
        <f>CONCATENATE("**",G146,CHAR(10),VLOOKUP(F146,SpellDesc!$B:$D,2,0),CHAR(10),CHAR(10),VLOOKUP(F146,SpellDesc!$B:$D,3,0),CHAR(10))</f>
        <v xml:space="preserve">**Earth Grip
The mage orders the earth to swallow a single target. If the target is affected, he will be unable to move unless he succeeds in breaking free.
</v>
      </c>
    </row>
    <row r="147" spans="1:27" x14ac:dyDescent="0.15">
      <c r="A147" t="str">
        <f t="shared" si="8"/>
        <v/>
      </c>
      <c r="C147" s="1" t="s">
        <v>141</v>
      </c>
      <c r="D147" s="1">
        <v>1</v>
      </c>
      <c r="F147" s="1" t="s">
        <v>151</v>
      </c>
      <c r="G147" s="1" t="s">
        <v>151</v>
      </c>
      <c r="H147" s="3" t="s">
        <v>1190</v>
      </c>
      <c r="K147" s="1" t="s">
        <v>1179</v>
      </c>
      <c r="L147" s="1" t="s">
        <v>2018</v>
      </c>
      <c r="M147" s="1" t="s">
        <v>1199</v>
      </c>
      <c r="N147" s="2" t="s">
        <v>1214</v>
      </c>
      <c r="O147" s="6" t="str">
        <f t="shared" si="9"/>
        <v xml:space="preserve">|[[Earth Might&gt;./Earth Might]]|&amp;ref(Spell/P_Earth.jpg,nolink,25x25,Earth);2|||戦闘/水陸両用|強化|
|~|&gt;|&gt;|&gt;|&gt;|小範囲の味方の筋力を向上させます|
</v>
      </c>
      <c r="P147" s="3" t="s">
        <v>1215</v>
      </c>
      <c r="Q147" s="1">
        <v>20</v>
      </c>
      <c r="R147" s="1">
        <v>100</v>
      </c>
      <c r="S147" s="1">
        <v>1</v>
      </c>
      <c r="T147" s="1">
        <v>1</v>
      </c>
      <c r="U147" s="1">
        <v>0</v>
      </c>
      <c r="V147" s="1">
        <v>20</v>
      </c>
      <c r="W147" s="1" t="s">
        <v>1526</v>
      </c>
      <c r="Y147" s="21" t="str">
        <f t="shared" si="10"/>
        <v xml:space="preserve">#includex(Spell/Alteration/DataView,titlestr=off,section=(filter=Earth Might),firsthead=off)
**ゲーム内説明文
#includex(Spell/Alteration/Descriptions,titlestr=off,section=(filter=Earth Might),firsthead=off)
**解説
</v>
      </c>
      <c r="Z147" t="str">
        <f t="shared" si="11"/>
        <v xml:space="preserve">**Earth Might
|&gt;|&gt;|&gt;|&gt;|BGCOLOR(black):COLOR(white):CENTER:''Earth Might''|
|&gt;|BGCOLOR(lightgray):''研究領域''|&gt;|BGCOLOR(lightgray):''使用条件''|BGCOLOR(lightgray):''分類''|
|&gt;|Alteration Lv1|&gt;|戦闘/水陸両用|強化|
|BGCOLOR(lightgray):''主系統''|BGCOLOR(lightgray):''副系統''|&gt;|BGCOLOR(lightgray):''威力/効果''|BGCOLOR(lightgray):''効果発生数''|
|&amp;ref(Spell/P_Earth.jpg,nolink,25x25,Earth);2||&gt;|Strength|1|
|BGCOLOR(lightgray):''射程距離''|BGCOLOR(lightgray):''効果範囲''|BGCOLOR(lightgray):''精度修正''|BGCOLOR(lightgray):''詠唱時間''|BGCOLOR(lightgray):''疲労/宝石''|
|20|1|0|100%|20|
|BGCOLOR(lightgray):''特性''|&gt;|&gt;|&gt;|味方にのみ作用|
</v>
      </c>
      <c r="AA147" t="str">
        <f>CONCATENATE("**",G147,CHAR(10),VLOOKUP(F147,SpellDesc!$B:$D,2,0),CHAR(10),CHAR(10),VLOOKUP(F147,SpellDesc!$B:$D,3,0),CHAR(10))</f>
        <v xml:space="preserve">**Earth Might
Gives a small number of units increased strength.
少数のユニットの筋力を向上させます。
</v>
      </c>
    </row>
    <row r="148" spans="1:27" x14ac:dyDescent="0.15">
      <c r="A148" t="str">
        <f t="shared" si="8"/>
        <v/>
      </c>
      <c r="C148" s="1" t="s">
        <v>141</v>
      </c>
      <c r="D148" s="1">
        <v>1</v>
      </c>
      <c r="F148" s="1" t="s">
        <v>152</v>
      </c>
      <c r="G148" s="1" t="s">
        <v>152</v>
      </c>
      <c r="H148" s="3" t="s">
        <v>1177</v>
      </c>
      <c r="K148" s="1" t="s">
        <v>1179</v>
      </c>
      <c r="L148" s="1" t="s">
        <v>2018</v>
      </c>
      <c r="M148" s="1" t="s">
        <v>1180</v>
      </c>
      <c r="N148" s="2" t="s">
        <v>1218</v>
      </c>
      <c r="O148" s="6" t="str">
        <f t="shared" si="9"/>
        <v xml:space="preserve">|[[Personal Luck&gt;./Personal Luck]]|&amp;ref(Spell/P_Astral.jpg,nolink,25x25,Astral);1|||戦闘/水陸両用|自己強化|
|~|&gt;|&gt;|&gt;|&gt;|自身の運命を変え致命傷となる攻撃を75%で無効化します|
</v>
      </c>
      <c r="P148" s="3" t="s">
        <v>1219</v>
      </c>
      <c r="Q148" s="1">
        <v>0</v>
      </c>
      <c r="R148" s="1">
        <v>100</v>
      </c>
      <c r="S148" s="1">
        <v>0</v>
      </c>
      <c r="T148" s="1">
        <v>1</v>
      </c>
      <c r="U148" s="1">
        <v>0</v>
      </c>
      <c r="V148" s="1">
        <v>20</v>
      </c>
      <c r="W148" s="1" t="s">
        <v>1220</v>
      </c>
      <c r="Y148" s="21" t="str">
        <f t="shared" si="10"/>
        <v xml:space="preserve">#includex(Spell/Alteration/DataView,titlestr=off,section=(filter=Personal Luck),firsthead=off)
**ゲーム内説明文
#includex(Spell/Alteration/Descriptions,titlestr=off,section=(filter=Personal Luck),firsthead=off)
**解説
</v>
      </c>
      <c r="Z148" t="str">
        <f t="shared" si="11"/>
        <v xml:space="preserve">**Personal Luck
|&gt;|&gt;|&gt;|&gt;|BGCOLOR(black):COLOR(white):CENTER:''Personal Luck''|
|&gt;|BGCOLOR(lightgray):''研究領域''|&gt;|BGCOLOR(lightgray):''使用条件''|BGCOLOR(lightgray):''分類''|
|&gt;|Alteration Lv1|&gt;|戦闘/水陸両用|自己強化|
|BGCOLOR(lightgray):''主系統''|BGCOLOR(lightgray):''副系統''|&gt;|BGCOLOR(lightgray):''威力/効果''|BGCOLOR(lightgray):''効果発生数''|
|&amp;ref(Spell/P_Astral.jpg,nolink,25x25,Astral);1||&gt;|Lucky|1|
|BGCOLOR(lightgray):''射程距離''|BGCOLOR(lightgray):''効果範囲''|BGCOLOR(lightgray):''精度修正''|BGCOLOR(lightgray):''詠唱時間''|BGCOLOR(lightgray):''疲労/宝石''|
|0|0|0|100%|20|
|BGCOLOR(lightgray):''特性''|&gt;|&gt;|&gt;|アンデッド無効&amp;br;無生物無効|
</v>
      </c>
      <c r="AA148" t="str">
        <f>CONCATENATE("**",G148,CHAR(10),VLOOKUP(F148,SpellDesc!$B:$D,2,0),CHAR(10),CHAR(10),VLOOKUP(F148,SpellDesc!$B:$D,3,0),CHAR(10))</f>
        <v xml:space="preserve">**Personal Luck
The caster changes his future fate. He will have very good chance of escaping blows or magic that would otherwise have killed him. Luck does not affect undead or inanimate creatures as they are dead already.
術者は、自身の将来の運命を改変します。彼は、さもなくば彼を殺していたであろう攻撃や魔法を、非常に高い確率で回避できるようになります。幸運は、すでに死んでいるアンデッドや無生物には機能しません。
</v>
      </c>
    </row>
    <row r="149" spans="1:27" x14ac:dyDescent="0.15">
      <c r="A149" t="str">
        <f t="shared" si="8"/>
        <v/>
      </c>
      <c r="C149" s="1" t="s">
        <v>141</v>
      </c>
      <c r="D149" s="1">
        <v>1</v>
      </c>
      <c r="F149" s="1" t="s">
        <v>153</v>
      </c>
      <c r="G149" s="1" t="s">
        <v>153</v>
      </c>
      <c r="H149" s="3" t="s">
        <v>1178</v>
      </c>
      <c r="K149" s="1" t="s">
        <v>1179</v>
      </c>
      <c r="L149" s="1" t="s">
        <v>2018</v>
      </c>
      <c r="M149" s="1" t="s">
        <v>1180</v>
      </c>
      <c r="N149" s="2" t="s">
        <v>1222</v>
      </c>
      <c r="O149" s="6" t="str">
        <f t="shared" si="9"/>
        <v xml:space="preserve">|[[Skeletal Body&gt;./Skeletal Body]]|&amp;ref(Spell/P_Death.jpg,nolink,25x25,Death);1|||戦闘/水陸両用|自己強化|
|~|&gt;|&gt;|&gt;|&gt;|自身を骨張らせ刺突への耐性を与えます|
</v>
      </c>
      <c r="P149" s="3" t="s">
        <v>1223</v>
      </c>
      <c r="Q149" s="1">
        <v>0</v>
      </c>
      <c r="R149" s="1">
        <v>100</v>
      </c>
      <c r="S149" s="1">
        <v>0</v>
      </c>
      <c r="T149" s="1">
        <v>1</v>
      </c>
      <c r="U149" s="1">
        <v>0</v>
      </c>
      <c r="V149" s="1">
        <v>20</v>
      </c>
      <c r="Y149" s="21" t="str">
        <f t="shared" si="10"/>
        <v xml:space="preserve">#includex(Spell/Alteration/DataView,titlestr=off,section=(filter=Skeletal Body),firsthead=off)
**ゲーム内説明文
#includex(Spell/Alteration/Descriptions,titlestr=off,section=(filter=Skeletal Body),firsthead=off)
**解説
</v>
      </c>
      <c r="Z149" t="str">
        <f t="shared" si="11"/>
        <v xml:space="preserve">**Skeletal Body
|&gt;|&gt;|&gt;|&gt;|BGCOLOR(black):COLOR(white):CENTER:''Skeletal Body''|
|&gt;|BGCOLOR(lightgray):''研究領域''|&gt;|BGCOLOR(lightgray):''使用条件''|BGCOLOR(lightgray):''分類''|
|&gt;|Alteration Lv1|&gt;|戦闘/水陸両用|自己強化|
|BGCOLOR(lightgray):''主系統''|BGCOLOR(lightgray):''副系統''|&gt;|BGCOLOR(lightgray):''威力/効果''|BGCOLOR(lightgray):''効果発生数''|
|&amp;ref(Spell/P_Death.jpg,nolink,25x25,Death);1||&gt;|Skeletal Body|1|
|BGCOLOR(lightgray):''射程距離''|BGCOLOR(lightgray):''効果範囲''|BGCOLOR(lightgray):''精度修正''|BGCOLOR(lightgray):''詠唱時間''|BGCOLOR(lightgray):''疲労/宝石''|
|0|0|0|100%|20|
|BGCOLOR(lightgray):''特性''|&gt;|&gt;|&gt;||
</v>
      </c>
      <c r="AA149" t="str">
        <f>CONCATENATE("**",G149,CHAR(10),VLOOKUP(F149,SpellDesc!$B:$D,2,0),CHAR(10),CHAR(10),VLOOKUP(F149,SpellDesc!$B:$D,3,0),CHAR(10))</f>
        <v xml:space="preserve">**Skeletal Body
The body of the caster dries up and becomes impossibly thin and skeletal. Piercing weapons hitting the caster will cause less damage.
術者の肉体は乾燥し、あり得ないほどに細く、骸骨のようになります。術者に命中した刺突武器は、より小さな損害を与えます。
</v>
      </c>
    </row>
    <row r="150" spans="1:27" x14ac:dyDescent="0.15">
      <c r="A150" t="str">
        <f t="shared" si="8"/>
        <v/>
      </c>
      <c r="C150" s="1" t="s">
        <v>141</v>
      </c>
      <c r="D150" s="1">
        <v>1</v>
      </c>
      <c r="F150" s="1" t="s">
        <v>154</v>
      </c>
      <c r="G150" s="1" t="s">
        <v>154</v>
      </c>
      <c r="H150" s="3" t="s">
        <v>1191</v>
      </c>
      <c r="K150" s="1" t="s">
        <v>1179</v>
      </c>
      <c r="L150" s="1" t="s">
        <v>2018</v>
      </c>
      <c r="M150" s="1" t="s">
        <v>1183</v>
      </c>
      <c r="N150" s="2" t="s">
        <v>1224</v>
      </c>
      <c r="O150" s="6" t="str">
        <f t="shared" si="9"/>
        <v xml:space="preserve">|[[Hand of Death&gt;./Hand of Death]]|&amp;ref(Spell/P_Death.jpg,nolink,25x25,Death);2|||戦闘/水陸両用|近接攻撃|
|~|&gt;|&gt;|&gt;|&gt;|近くの敵1体に強力で抵抗不能な攻撃を行います|
</v>
      </c>
      <c r="P150" s="3" t="s">
        <v>1225</v>
      </c>
      <c r="Q150" s="1">
        <v>1</v>
      </c>
      <c r="R150" s="1">
        <v>50</v>
      </c>
      <c r="S150" s="1">
        <v>0</v>
      </c>
      <c r="T150" s="1">
        <v>1</v>
      </c>
      <c r="U150" s="1">
        <v>0</v>
      </c>
      <c r="V150" s="1">
        <v>5</v>
      </c>
      <c r="W150" s="1" t="s">
        <v>1186</v>
      </c>
      <c r="Y150" s="21" t="str">
        <f t="shared" si="10"/>
        <v xml:space="preserve">#includex(Spell/Alteration/DataView,titlestr=off,section=(filter=Hand of Death),firsthead=off)
**ゲーム内説明文
#includex(Spell/Alteration/Descriptions,titlestr=off,section=(filter=Hand of Death),firsthead=off)
**解説
</v>
      </c>
      <c r="Z150" t="str">
        <f t="shared" si="11"/>
        <v xml:space="preserve">**Hand of Death
|&gt;|&gt;|&gt;|&gt;|BGCOLOR(black):COLOR(white):CENTER:''Hand of Death''|
|&gt;|BGCOLOR(lightgray):''研究領域''|&gt;|BGCOLOR(lightgray):''使用条件''|BGCOLOR(lightgray):''分類''|
|&gt;|Alteration Lv1|&gt;|戦闘/水陸両用|近接攻撃|
|BGCOLOR(lightgray):''主系統''|BGCOLOR(lightgray):''副系統''|&gt;|BGCOLOR(lightgray):''威力/効果''|BGCOLOR(lightgray):''効果発生数''|
|&amp;ref(Spell/P_Death.jpg,nolink,25x25,Death);2||&gt;|40+5/Lv|1|
|BGCOLOR(lightgray):''射程距離''|BGCOLOR(lightgray):''効果範囲''|BGCOLOR(lightgray):''精度修正''|BGCOLOR(lightgray):''詠唱時間''|BGCOLOR(lightgray):''疲労/宝石''|
|1|0|0|50%|5|
|BGCOLOR(lightgray):''特性''|&gt;|&gt;|&gt;|防御無視|
</v>
      </c>
      <c r="AA150" t="str">
        <f>CONCATENATE("**",G150,CHAR(10),VLOOKUP(F150,SpellDesc!$B:$D,2,0),CHAR(10),CHAR(10),VLOOKUP(F150,SpellDesc!$B:$D,3,0),CHAR(10))</f>
        <v xml:space="preserve">**Hand of Death
The left hand of the caster becomes deadly and destroys anything it touches. The power of the hand is strong enough to kill giants.
術者の左手は致命的なものになり、触れるもの全てを滅ぼします。この呪文の力は、巨人を殺すにも十分です。
</v>
      </c>
    </row>
    <row r="151" spans="1:27" x14ac:dyDescent="0.15">
      <c r="A151" t="str">
        <f t="shared" si="8"/>
        <v/>
      </c>
      <c r="C151" s="1" t="s">
        <v>141</v>
      </c>
      <c r="D151" s="1">
        <v>1</v>
      </c>
      <c r="F151" s="1" t="s">
        <v>155</v>
      </c>
      <c r="G151" s="1" t="s">
        <v>155</v>
      </c>
      <c r="H151" s="3" t="s">
        <v>1192</v>
      </c>
      <c r="K151" s="1" t="s">
        <v>1179</v>
      </c>
      <c r="L151" s="1" t="s">
        <v>2018</v>
      </c>
      <c r="M151" s="1" t="s">
        <v>1180</v>
      </c>
      <c r="N151" s="2" t="s">
        <v>1226</v>
      </c>
      <c r="O151" s="6" t="str">
        <f t="shared" si="9"/>
        <v xml:space="preserve">|[[Eagle Eyes&gt;./Eagle Eyes]]|&amp;ref(Spell/P_Nature.jpg,nolink,25x25,Nature);1|||戦闘/水陸両用|自己強化|
|~|&gt;|&gt;|&gt;|&gt;|自身の射撃精度を向上させます|
</v>
      </c>
      <c r="P151" s="3" t="s">
        <v>1227</v>
      </c>
      <c r="Q151" s="1">
        <v>0</v>
      </c>
      <c r="R151" s="1">
        <v>100</v>
      </c>
      <c r="S151" s="1">
        <v>0</v>
      </c>
      <c r="T151" s="1">
        <v>1</v>
      </c>
      <c r="U151" s="1">
        <v>0</v>
      </c>
      <c r="V151" s="1">
        <v>5</v>
      </c>
      <c r="Y151" s="21" t="str">
        <f t="shared" si="10"/>
        <v xml:space="preserve">#includex(Spell/Alteration/DataView,titlestr=off,section=(filter=Eagle Eyes),firsthead=off)
**ゲーム内説明文
#includex(Spell/Alteration/Descriptions,titlestr=off,section=(filter=Eagle Eyes),firsthead=off)
**解説
</v>
      </c>
      <c r="Z151" t="str">
        <f t="shared" si="11"/>
        <v xml:space="preserve">**Eagle Eyes
|&gt;|&gt;|&gt;|&gt;|BGCOLOR(black):COLOR(white):CENTER:''Eagle Eyes''|
|&gt;|BGCOLOR(lightgray):''研究領域''|&gt;|BGCOLOR(lightgray):''使用条件''|BGCOLOR(lightgray):''分類''|
|&gt;|Alteration Lv1|&gt;|戦闘/水陸両用|自己強化|
|BGCOLOR(lightgray):''主系統''|BGCOLOR(lightgray):''副系統''|&gt;|BGCOLOR(lightgray):''威力/効果''|BGCOLOR(lightgray):''効果発生数''|
|&amp;ref(Spell/P_Nature.jpg,nolink,25x25,Nature);1||&gt;|Aim|1|
|BGCOLOR(lightgray):''射程距離''|BGCOLOR(lightgray):''効果範囲''|BGCOLOR(lightgray):''精度修正''|BGCOLOR(lightgray):''詠唱時間''|BGCOLOR(lightgray):''疲労/宝石''|
|0|0|0|100%|5|
|BGCOLOR(lightgray):''特性''|&gt;|&gt;|&gt;||
</v>
      </c>
      <c r="AA151" t="str">
        <f>CONCATENATE("**",G151,CHAR(10),VLOOKUP(F151,SpellDesc!$B:$D,2,0),CHAR(10),CHAR(10),VLOOKUP(F151,SpellDesc!$B:$D,3,0),CHAR(10))</f>
        <v xml:space="preserve">**Eagle Eyes
This spell grants the mage superior vision and accuracy for both spell casting and archery.
この呪文は魔術師に、呪文詠唱と弓術の両方に役立つ、より優れた視力と精度を与えます。
</v>
      </c>
    </row>
    <row r="152" spans="1:27" x14ac:dyDescent="0.15">
      <c r="A152" t="str">
        <f t="shared" si="8"/>
        <v/>
      </c>
      <c r="C152" s="1" t="s">
        <v>141</v>
      </c>
      <c r="D152" s="1">
        <v>1</v>
      </c>
      <c r="F152" s="1" t="s">
        <v>156</v>
      </c>
      <c r="G152" s="1" t="s">
        <v>156</v>
      </c>
      <c r="H152" s="3" t="s">
        <v>1192</v>
      </c>
      <c r="K152" s="1" t="s">
        <v>1179</v>
      </c>
      <c r="L152" s="1" t="s">
        <v>2018</v>
      </c>
      <c r="M152" s="1" t="s">
        <v>1183</v>
      </c>
      <c r="N152" s="2" t="s">
        <v>1228</v>
      </c>
      <c r="O152" s="6" t="str">
        <f t="shared" si="9"/>
        <v xml:space="preserve">|[[Poison Touch&gt;./Poison Touch]]|&amp;ref(Spell/P_Nature.jpg,nolink,25x25,Nature);1|||戦闘/水陸両用|近接攻撃|
|~|&gt;|&gt;|&gt;|&gt;|近くの敵1体に毒による攻撃を行います|
</v>
      </c>
      <c r="P152" s="3" t="s">
        <v>1202</v>
      </c>
      <c r="Q152" s="1">
        <v>1</v>
      </c>
      <c r="R152" s="1">
        <v>50</v>
      </c>
      <c r="S152" s="1">
        <v>0</v>
      </c>
      <c r="T152" s="1">
        <v>1</v>
      </c>
      <c r="U152" s="1">
        <v>0</v>
      </c>
      <c r="V152" s="1">
        <v>5</v>
      </c>
      <c r="W152" s="1" t="s">
        <v>1229</v>
      </c>
      <c r="Y152" s="21" t="str">
        <f t="shared" si="10"/>
        <v xml:space="preserve">#includex(Spell/Alteration/DataView,titlestr=off,section=(filter=Poison Touch),firsthead=off)
**ゲーム内説明文
#includex(Spell/Alteration/Descriptions,titlestr=off,section=(filter=Poison Touch),firsthead=off)
**解説
</v>
      </c>
      <c r="Z152" t="str">
        <f t="shared" si="11"/>
        <v xml:space="preserve">**Poison Touch
|&gt;|&gt;|&gt;|&gt;|BGCOLOR(black):COLOR(white):CENTER:''Poison Touch''|
|&gt;|BGCOLOR(lightgray):''研究領域''|&gt;|BGCOLOR(lightgray):''使用条件''|BGCOLOR(lightgray):''分類''|
|&gt;|Alteration Lv1|&gt;|戦闘/水陸両用|近接攻撃|
|BGCOLOR(lightgray):''主系統''|BGCOLOR(lightgray):''副系統''|&gt;|BGCOLOR(lightgray):''威力/効果''|BGCOLOR(lightgray):''効果発生数''|
|&amp;ref(Spell/P_Nature.jpg,nolink,25x25,Nature);1||&gt;|5+5/Lv|1|
|BGCOLOR(lightgray):''射程距離''|BGCOLOR(lightgray):''効果範囲''|BGCOLOR(lightgray):''精度修正''|BGCOLOR(lightgray):''詠唱時間''|BGCOLOR(lightgray):''疲労/宝石''|
|1|0|0|50%|5|
|BGCOLOR(lightgray):''特性''|&gt;|&gt;|&gt;|毒物属性&amp;br;防御無視|
</v>
      </c>
      <c r="AA152" t="str">
        <f>CONCATENATE("**",G152,CHAR(10),VLOOKUP(F152,SpellDesc!$B:$D,2,0),CHAR(10),CHAR(10),VLOOKUP(F152,SpellDesc!$B:$D,3,0),CHAR(10))</f>
        <v xml:space="preserve">**Poison Touch
By touching a target, the magician can poison him. A successful attack roll is required to hit the target, but armor offers no protection.
標的に触れることにより、魔術師は彼を毒することができます。標的に触れるには、攻撃判定を成功させる必要がありますが、防具はいかなる保護も提供しません。
</v>
      </c>
    </row>
    <row r="153" spans="1:27" x14ac:dyDescent="0.15">
      <c r="A153" t="str">
        <f t="shared" si="8"/>
        <v/>
      </c>
      <c r="C153" s="1" t="s">
        <v>141</v>
      </c>
      <c r="D153" s="1">
        <v>1</v>
      </c>
      <c r="F153" s="1" t="s">
        <v>157</v>
      </c>
      <c r="G153" s="1" t="s">
        <v>157</v>
      </c>
      <c r="H153" s="3" t="s">
        <v>1192</v>
      </c>
      <c r="K153" s="1" t="s">
        <v>1179</v>
      </c>
      <c r="L153" s="1" t="s">
        <v>2018</v>
      </c>
      <c r="M153" s="1" t="s">
        <v>1180</v>
      </c>
      <c r="N153" s="2" t="s">
        <v>1230</v>
      </c>
      <c r="O153" s="6" t="str">
        <f t="shared" si="9"/>
        <v xml:space="preserve">|[[Resist Poison&gt;./Resist Poison]]|&amp;ref(Spell/P_Nature.jpg,nolink,25x25,Nature);1|||戦闘/水陸両用|自己強化|
|~|&gt;|&gt;|&gt;|&gt;|自身に強い毒物耐性を与えます|
</v>
      </c>
      <c r="P153" s="3" t="s">
        <v>1332</v>
      </c>
      <c r="Q153" s="1">
        <v>0</v>
      </c>
      <c r="R153" s="1">
        <v>100</v>
      </c>
      <c r="S153" s="1">
        <v>0</v>
      </c>
      <c r="T153" s="1">
        <v>1</v>
      </c>
      <c r="U153" s="1">
        <v>0</v>
      </c>
      <c r="V153" s="1">
        <v>5</v>
      </c>
      <c r="Y153" s="21" t="str">
        <f t="shared" si="10"/>
        <v xml:space="preserve">#includex(Spell/Alteration/DataView,titlestr=off,section=(filter=Resist Poison),firsthead=off)
**ゲーム内説明文
#includex(Spell/Alteration/Descriptions,titlestr=off,section=(filter=Resist Poison),firsthead=off)
**解説
</v>
      </c>
      <c r="Z153" t="str">
        <f t="shared" si="11"/>
        <v xml:space="preserve">**Resist Poison
|&gt;|&gt;|&gt;|&gt;|BGCOLOR(black):COLOR(white):CENTER:''Resist Poison''|
|&gt;|BGCOLOR(lightgray):''研究領域''|&gt;|BGCOLOR(lightgray):''使用条件''|BGCOLOR(lightgray):''分類''|
|&gt;|Alteration Lv1|&gt;|戦闘/水陸両用|自己強化|
|BGCOLOR(lightgray):''主系統''|BGCOLOR(lightgray):''副系統''|&gt;|BGCOLOR(lightgray):''威力/効果''|BGCOLOR(lightgray):''効果発生数''|
|&amp;ref(Spell/P_Nature.jpg,nolink,25x25,Nature);1||&gt;|Poison Resistant 15|1|
|BGCOLOR(lightgray):''射程距離''|BGCOLOR(lightgray):''効果範囲''|BGCOLOR(lightgray):''精度修正''|BGCOLOR(lightgray):''詠唱時間''|BGCOLOR(lightgray):''疲労/宝石''|
|0|0|0|100%|5|
|BGCOLOR(lightgray):''特性''|&gt;|&gt;|&gt;||
</v>
      </c>
      <c r="AA153" t="str">
        <f>CONCATENATE("**",G153,CHAR(10),VLOOKUP(F153,SpellDesc!$B:$D,2,0),CHAR(10),CHAR(10),VLOOKUP(F153,SpellDesc!$B:$D,3,0),CHAR(10))</f>
        <v xml:space="preserve">**Resist Poison
This spell makes the caster totally immune to poison. The spell does not neutralize poison already affecting the target.
この呪文は、術者に毒への完全な免疫を与えます。この呪文は、既に対象に影響している毒を中和することはありません。
</v>
      </c>
    </row>
    <row r="154" spans="1:27" x14ac:dyDescent="0.15">
      <c r="A154" t="str">
        <f t="shared" si="8"/>
        <v>Alteration1E</v>
      </c>
      <c r="C154" s="1" t="s">
        <v>141</v>
      </c>
      <c r="D154" s="1">
        <v>1</v>
      </c>
      <c r="F154" s="1" t="s">
        <v>158</v>
      </c>
      <c r="G154" s="1" t="s">
        <v>158</v>
      </c>
      <c r="H154" s="3" t="s">
        <v>1192</v>
      </c>
      <c r="K154" s="1" t="s">
        <v>1179</v>
      </c>
      <c r="L154" s="1" t="s">
        <v>2018</v>
      </c>
      <c r="M154" s="1" t="s">
        <v>1180</v>
      </c>
      <c r="N154" s="2" t="s">
        <v>1231</v>
      </c>
      <c r="O154" s="6" t="str">
        <f t="shared" si="9"/>
        <v xml:space="preserve">|[[Barkskin&gt;./Barkskin]]|&amp;ref(Spell/P_Nature.jpg,nolink,25x25,Nature);1|||戦闘/水陸両用|自己強化|
|~|&gt;|&gt;|&gt;|&gt;|自身の皮膚を変化させ防御力を10まで増加させます|
</v>
      </c>
      <c r="P154" s="3" t="s">
        <v>1232</v>
      </c>
      <c r="Q154" s="1">
        <v>0</v>
      </c>
      <c r="R154" s="1">
        <v>100</v>
      </c>
      <c r="S154" s="1">
        <v>0</v>
      </c>
      <c r="T154" s="1">
        <v>1</v>
      </c>
      <c r="U154" s="1">
        <v>0</v>
      </c>
      <c r="V154" s="1">
        <v>5</v>
      </c>
      <c r="Y154" s="21" t="str">
        <f t="shared" si="10"/>
        <v xml:space="preserve">#includex(Spell/Alteration/DataView,titlestr=off,section=(filter=Barkskin),firsthead=off)
**ゲーム内説明文
#includex(Spell/Alteration/Descriptions,titlestr=off,section=(filter=Barkskin),firsthead=off)
**解説
</v>
      </c>
      <c r="Z154" t="str">
        <f t="shared" si="11"/>
        <v xml:space="preserve">**Barkskin
|&gt;|&gt;|&gt;|&gt;|BGCOLOR(black):COLOR(white):CENTER:''Barkskin''|
|&gt;|BGCOLOR(lightgray):''研究領域''|&gt;|BGCOLOR(lightgray):''使用条件''|BGCOLOR(lightgray):''分類''|
|&gt;|Alteration Lv1|&gt;|戦闘/水陸両用|自己強化|
|BGCOLOR(lightgray):''主系統''|BGCOLOR(lightgray):''副系統''|&gt;|BGCOLOR(lightgray):''威力/効果''|BGCOLOR(lightgray):''効果発生数''|
|&amp;ref(Spell/P_Nature.jpg,nolink,25x25,Nature);1||&gt;|Barkskin|1|
|BGCOLOR(lightgray):''射程距離''|BGCOLOR(lightgray):''効果範囲''|BGCOLOR(lightgray):''精度修正''|BGCOLOR(lightgray):''詠唱時間''|BGCOLOR(lightgray):''疲労/宝石''|
|0|0|0|100%|5|
|BGCOLOR(lightgray):''特性''|&gt;|&gt;|&gt;||
</v>
      </c>
      <c r="AA154" t="str">
        <f>CONCATENATE("**",G154,CHAR(10),VLOOKUP(F154,SpellDesc!$B:$D,2,0),CHAR(10),CHAR(10),VLOOKUP(F154,SpellDesc!$B:$D,3,0),CHAR(10))</f>
        <v xml:space="preserve">**Barkskin
The skin of the caster is transformed into a rough, bark-like hide. This makes the caster less vulnerable to weapons, but more vulnerable to fire.
術者の皮膚は、未加工の樹皮のようなものに変化します。これは術者を武器に対し強くしますが、火には弱くなります。
</v>
      </c>
    </row>
    <row r="155" spans="1:27" x14ac:dyDescent="0.15">
      <c r="A155" t="str">
        <f t="shared" si="8"/>
        <v>Alteration2S</v>
      </c>
      <c r="C155" s="1" t="s">
        <v>141</v>
      </c>
      <c r="D155" s="1">
        <v>2</v>
      </c>
      <c r="F155" s="1" t="s">
        <v>159</v>
      </c>
      <c r="G155" s="1" t="s">
        <v>159</v>
      </c>
      <c r="H155" s="3" t="s">
        <v>1233</v>
      </c>
      <c r="K155" s="1" t="s">
        <v>1241</v>
      </c>
      <c r="L155" s="1" t="s">
        <v>2023</v>
      </c>
      <c r="M155" s="1" t="s">
        <v>1242</v>
      </c>
      <c r="N155" s="2" t="s">
        <v>1243</v>
      </c>
      <c r="O155" s="6" t="str">
        <f t="shared" si="9"/>
        <v xml:space="preserve">|[[Combustion&gt;./Combustion]]|&amp;ref(Spell/P_Fire.jpg,nolink,25x25,Fire);1|||戦闘/陸上専用|攻撃|
|~|&gt;|&gt;|&gt;|&gt;|敵1体を発火させ徐々にダメージを与えます|
</v>
      </c>
      <c r="P155" s="3" t="s">
        <v>1244</v>
      </c>
      <c r="Q155" s="1">
        <v>30</v>
      </c>
      <c r="R155" s="1">
        <v>100</v>
      </c>
      <c r="S155" s="1">
        <v>0</v>
      </c>
      <c r="T155" s="1">
        <v>1</v>
      </c>
      <c r="U155" s="1">
        <v>0</v>
      </c>
      <c r="V155" s="1">
        <v>10</v>
      </c>
      <c r="Y155" s="21" t="str">
        <f t="shared" si="10"/>
        <v xml:space="preserve">#includex(Spell/Alteration/DataView,titlestr=off,section=(filter=Combustion),firsthead=off)
**ゲーム内説明文
#includex(Spell/Alteration/Descriptions,titlestr=off,section=(filter=Combustion),firsthead=off)
**解説
</v>
      </c>
      <c r="Z155" t="str">
        <f t="shared" si="11"/>
        <v xml:space="preserve">**Combustion
|&gt;|&gt;|&gt;|&gt;|BGCOLOR(black):COLOR(white):CENTER:''Combustion''|
|&gt;|BGCOLOR(lightgray):''研究領域''|&gt;|BGCOLOR(lightgray):''使用条件''|BGCOLOR(lightgray):''分類''|
|&gt;|Alteration Lv2|&gt;|戦闘/陸上専用|攻撃|
|BGCOLOR(lightgray):''主系統''|BGCOLOR(lightgray):''副系統''|&gt;|BGCOLOR(lightgray):''威力/効果''|BGCOLOR(lightgray):''効果発生数''|
|&amp;ref(Spell/P_Fire.jpg,nolink,25x25,Fire);1||&gt;|On fire|1|
|BGCOLOR(lightgray):''射程距離''|BGCOLOR(lightgray):''効果範囲''|BGCOLOR(lightgray):''精度修正''|BGCOLOR(lightgray):''詠唱時間''|BGCOLOR(lightgray):''疲労/宝石''|
|30|0|0|100%|10|
|BGCOLOR(lightgray):''特性''|&gt;|&gt;|&gt;||
</v>
      </c>
      <c r="AA155" t="str">
        <f>CONCATENATE("**",G155,CHAR(10),VLOOKUP(F155,SpellDesc!$B:$D,2,0),CHAR(10),CHAR(10),VLOOKUP(F155,SpellDesc!$B:$D,3,0),CHAR(10))</f>
        <v xml:space="preserve">**Combustion
The targeted enemy is set ablaze. The spell ignores enemy armor, but it is not always strong enough to kill the victim. Also, rain or snow will put the flames out very quickly.
標的となった敵は炎上します。この呪文は敵の防具を無視しますが、必ずしも犠牲者を殺すに十分な威力ではありません。また、雨や雪は炎を非常に早く消してしまいます。
</v>
      </c>
    </row>
    <row r="156" spans="1:27" x14ac:dyDescent="0.15">
      <c r="A156" t="str">
        <f t="shared" si="8"/>
        <v/>
      </c>
      <c r="C156" s="1" t="s">
        <v>141</v>
      </c>
      <c r="D156" s="1">
        <v>2</v>
      </c>
      <c r="F156" s="1" t="s">
        <v>160</v>
      </c>
      <c r="G156" s="1" t="s">
        <v>160</v>
      </c>
      <c r="H156" s="3" t="s">
        <v>1233</v>
      </c>
      <c r="K156" s="1" t="s">
        <v>1241</v>
      </c>
      <c r="L156" s="1" t="s">
        <v>2018</v>
      </c>
      <c r="M156" s="1" t="s">
        <v>1245</v>
      </c>
      <c r="N156" s="2" t="s">
        <v>1246</v>
      </c>
      <c r="O156" s="6" t="str">
        <f t="shared" si="9"/>
        <v xml:space="preserve">|[[Resist Cold&gt;./Resist Cold]]|&amp;ref(Spell/P_Fire.jpg,nolink,25x25,Fire);1|||戦闘/水陸両用|自己強化|
|~|&gt;|&gt;|&gt;|&gt;|自身に弱い冷気耐性を与えます|
</v>
      </c>
      <c r="P156" s="3" t="s">
        <v>1333</v>
      </c>
      <c r="Q156" s="1">
        <v>0</v>
      </c>
      <c r="R156" s="1">
        <v>100</v>
      </c>
      <c r="S156" s="1">
        <v>0</v>
      </c>
      <c r="T156" s="1">
        <v>1</v>
      </c>
      <c r="U156" s="1">
        <v>0</v>
      </c>
      <c r="V156" s="1">
        <v>10</v>
      </c>
      <c r="Y156" s="21" t="str">
        <f t="shared" si="10"/>
        <v xml:space="preserve">#includex(Spell/Alteration/DataView,titlestr=off,section=(filter=Resist Cold),firsthead=off)
**ゲーム内説明文
#includex(Spell/Alteration/Descriptions,titlestr=off,section=(filter=Resist Cold),firsthead=off)
**解説
</v>
      </c>
      <c r="Z156" t="str">
        <f t="shared" si="11"/>
        <v xml:space="preserve">**Resist Cold
|&gt;|&gt;|&gt;|&gt;|BGCOLOR(black):COLOR(white):CENTER:''Resist Cold''|
|&gt;|BGCOLOR(lightgray):''研究領域''|&gt;|BGCOLOR(lightgray):''使用条件''|BGCOLOR(lightgray):''分類''|
|&gt;|Alteration Lv2|&gt;|戦闘/水陸両用|自己強化|
|BGCOLOR(lightgray):''主系統''|BGCOLOR(lightgray):''副系統''|&gt;|BGCOLOR(lightgray):''威力/効果''|BGCOLOR(lightgray):''効果発生数''|
|&amp;ref(Spell/P_Fire.jpg,nolink,25x25,Fire);1||&gt;|Cold Resistant 5|1|
|BGCOLOR(lightgray):''射程距離''|BGCOLOR(lightgray):''効果範囲''|BGCOLOR(lightgray):''精度修正''|BGCOLOR(lightgray):''詠唱時間''|BGCOLOR(lightgray):''疲労/宝石''|
|0|0|0|100%|10|
|BGCOLOR(lightgray):''特性''|&gt;|&gt;|&gt;||
</v>
      </c>
      <c r="AA156" t="str">
        <f>CONCATENATE("**",G156,CHAR(10),VLOOKUP(F156,SpellDesc!$B:$D,2,0),CHAR(10),CHAR(10),VLOOKUP(F156,SpellDesc!$B:$D,3,0),CHAR(10))</f>
        <v xml:space="preserve">**Resist Cold
This spell makes the caster highly resistant to cold. It also negates the chill effect caused by some undead beings.
この呪文は、術者に冷気への強い耐性を与えます。これはまた、一部のアンデッドが持つ寒波も無効化します。
</v>
      </c>
    </row>
    <row r="157" spans="1:27" x14ac:dyDescent="0.15">
      <c r="A157" t="str">
        <f t="shared" si="8"/>
        <v/>
      </c>
      <c r="C157" s="1" t="s">
        <v>141</v>
      </c>
      <c r="D157" s="1">
        <v>2</v>
      </c>
      <c r="F157" s="1" t="s">
        <v>161</v>
      </c>
      <c r="G157" s="1" t="s">
        <v>161</v>
      </c>
      <c r="H157" s="3" t="s">
        <v>1234</v>
      </c>
      <c r="K157" s="1" t="s">
        <v>1241</v>
      </c>
      <c r="L157" s="1" t="s">
        <v>2018</v>
      </c>
      <c r="M157" s="1" t="s">
        <v>1247</v>
      </c>
      <c r="N157" s="2" t="s">
        <v>1248</v>
      </c>
      <c r="O157" s="6" t="str">
        <f t="shared" si="9"/>
        <v xml:space="preserve">|[[Phantasmal Warrior&gt;./Phantasmal Warrior]]|&amp;ref(Spell/P_Air.jpg,nolink,25x25,Air);1|||戦闘/水陸両用|一時的召喚|
|~|&gt;|&gt;|&gt;|&gt;|幻の兵士Phantasmal Warriorを1体召喚します|
</v>
      </c>
      <c r="P157" s="3" t="s">
        <v>1249</v>
      </c>
      <c r="Q157" s="1">
        <v>5</v>
      </c>
      <c r="R157" s="1">
        <v>100</v>
      </c>
      <c r="S157" s="1">
        <v>0</v>
      </c>
      <c r="T157" s="1">
        <v>1</v>
      </c>
      <c r="U157" s="1">
        <v>0</v>
      </c>
      <c r="V157" s="1">
        <v>10</v>
      </c>
      <c r="Y157" s="21" t="str">
        <f t="shared" si="10"/>
        <v xml:space="preserve">#includex(Spell/Alteration/DataView,titlestr=off,section=(filter=Phantasmal Warrior),firsthead=off)
**ゲーム内説明文
#includex(Spell/Alteration/Descriptions,titlestr=off,section=(filter=Phantasmal Warrior),firsthead=off)
**解説
</v>
      </c>
      <c r="Z157" t="str">
        <f t="shared" si="11"/>
        <v xml:space="preserve">**Phantasmal Warrior
|&gt;|&gt;|&gt;|&gt;|BGCOLOR(black):COLOR(white):CENTER:''Phantasmal Warrior''|
|&gt;|BGCOLOR(lightgray):''研究領域''|&gt;|BGCOLOR(lightgray):''使用条件''|BGCOLOR(lightgray):''分類''|
|&gt;|Alteration Lv2|&gt;|戦闘/水陸両用|一時的召喚|
|BGCOLOR(lightgray):''主系統''|BGCOLOR(lightgray):''副系統''|&gt;|BGCOLOR(lightgray):''威力/効果''|BGCOLOR(lightgray):''効果発生数''|
|&amp;ref(Spell/P_Air.jpg,nolink,25x25,Air);1||&gt;|Phantasmal Warrior|1|
|BGCOLOR(lightgray):''射程距離''|BGCOLOR(lightgray):''効果範囲''|BGCOLOR(lightgray):''精度修正''|BGCOLOR(lightgray):''詠唱時間''|BGCOLOR(lightgray):''疲労/宝石''|
|5|0|0|100%|10|
|BGCOLOR(lightgray):''特性''|&gt;|&gt;|&gt;||
</v>
      </c>
      <c r="AA157" t="str">
        <f>CONCATENATE("**",G157,CHAR(10),VLOOKUP(F157,SpellDesc!$B:$D,2,0),CHAR(10),CHAR(10),VLOOKUP(F157,SpellDesc!$B:$D,3,0),CHAR(10))</f>
        <v xml:space="preserve">**Phantasmal Warrior
The illusionist creates a Phantasmal Warrior who attacks the enemy. These warriors move spasmodically, sometimes moving far and sometimes not moving at all.
幻術士は、敵を攻撃するPhantasmal Warriorを作ります。これらの戦士たちは発作的な動きをし、時には遠くまで移動し、時には全く移動しません。
</v>
      </c>
    </row>
    <row r="158" spans="1:27" x14ac:dyDescent="0.15">
      <c r="A158" t="str">
        <f t="shared" si="8"/>
        <v/>
      </c>
      <c r="C158" s="1" t="s">
        <v>141</v>
      </c>
      <c r="D158" s="1">
        <v>2</v>
      </c>
      <c r="F158" s="1" t="s">
        <v>162</v>
      </c>
      <c r="G158" s="1" t="s">
        <v>162</v>
      </c>
      <c r="H158" s="3" t="s">
        <v>1234</v>
      </c>
      <c r="K158" s="1" t="s">
        <v>1241</v>
      </c>
      <c r="L158" s="1" t="s">
        <v>2018</v>
      </c>
      <c r="M158" s="1" t="s">
        <v>1245</v>
      </c>
      <c r="N158" s="2" t="s">
        <v>1251</v>
      </c>
      <c r="O158" s="6" t="str">
        <f t="shared" si="9"/>
        <v xml:space="preserve">|[[Mirror Image&gt;./Mirror Image]]|&amp;ref(Spell/P_Air.jpg,nolink,25x25,Air);1|||戦闘/水陸両用|自己強化|
|~|&gt;|&gt;|&gt;|&gt;|鏡像を纏い近接攻撃の狙いを逸らします|
</v>
      </c>
      <c r="P158" s="3" t="s">
        <v>1252</v>
      </c>
      <c r="Q158" s="1">
        <v>0</v>
      </c>
      <c r="R158" s="1">
        <v>100</v>
      </c>
      <c r="S158" s="1">
        <v>0</v>
      </c>
      <c r="T158" s="1">
        <v>1</v>
      </c>
      <c r="U158" s="1">
        <v>0</v>
      </c>
      <c r="V158" s="1">
        <v>10</v>
      </c>
      <c r="Y158" s="21" t="str">
        <f t="shared" si="10"/>
        <v xml:space="preserve">#includex(Spell/Alteration/DataView,titlestr=off,section=(filter=Mirror Image),firsthead=off)
**ゲーム内説明文
#includex(Spell/Alteration/Descriptions,titlestr=off,section=(filter=Mirror Image),firsthead=off)
**解説
</v>
      </c>
      <c r="Z158" t="str">
        <f t="shared" si="11"/>
        <v xml:space="preserve">**Mirror Image
|&gt;|&gt;|&gt;|&gt;|BGCOLOR(black):COLOR(white):CENTER:''Mirror Image''|
|&gt;|BGCOLOR(lightgray):''研究領域''|&gt;|BGCOLOR(lightgray):''使用条件''|BGCOLOR(lightgray):''分類''|
|&gt;|Alteration Lv2|&gt;|戦闘/水陸両用|自己強化|
|BGCOLOR(lightgray):''主系統''|BGCOLOR(lightgray):''副系統''|&gt;|BGCOLOR(lightgray):''威力/効果''|BGCOLOR(lightgray):''効果発生数''|
|&amp;ref(Spell/P_Air.jpg,nolink,25x25,Air);1||&gt;|Mirror Image|1|
|BGCOLOR(lightgray):''射程距離''|BGCOLOR(lightgray):''効果範囲''|BGCOLOR(lightgray):''精度修正''|BGCOLOR(lightgray):''詠唱時間''|BGCOLOR(lightgray):''疲労/宝石''|
|0|0|0|100%|10|
|BGCOLOR(lightgray):''特性''|&gt;|&gt;|&gt;||
</v>
      </c>
      <c r="AA158" t="str">
        <f>CONCATENATE("**",G158,CHAR(10),VLOOKUP(F158,SpellDesc!$B:$D,2,0),CHAR(10),CHAR(10),VLOOKUP(F158,SpellDesc!$B:$D,3,0),CHAR(10))</f>
        <v xml:space="preserve">**Mirror Image
This spell creates illusionary images of the caster. A skilled Air mage will get more images than a less skilled one. The images will surround the mage and make it harder for enemies to figure out which one to strike. The spell ends as soon as the mage is wounded by an attack.
この呪文は、術者の幻像を作ります。熟練した風の魔術師は、より劣るものよりも多くの幻像を得ます。この幻像は魔術師を囲み、敵がどれを攻撃すべきか判断するのを難しくします。この呪文は、魔術師が攻撃を受けて負傷すると直ちに終了します。
</v>
      </c>
    </row>
    <row r="159" spans="1:27" x14ac:dyDescent="0.15">
      <c r="A159" t="str">
        <f t="shared" si="8"/>
        <v/>
      </c>
      <c r="C159" s="1" t="s">
        <v>141</v>
      </c>
      <c r="D159" s="1">
        <v>2</v>
      </c>
      <c r="F159" s="1" t="s">
        <v>163</v>
      </c>
      <c r="G159" s="1" t="s">
        <v>163</v>
      </c>
      <c r="H159" s="3" t="s">
        <v>1235</v>
      </c>
      <c r="K159" s="1" t="s">
        <v>1241</v>
      </c>
      <c r="L159" s="1" t="s">
        <v>2018</v>
      </c>
      <c r="M159" s="1" t="s">
        <v>1245</v>
      </c>
      <c r="N159" s="2" t="s">
        <v>1253</v>
      </c>
      <c r="O159" s="6" t="str">
        <f t="shared" si="9"/>
        <v xml:space="preserve">|[[Resist Fire&gt;./Resist Fire]]|&amp;ref(Spell/P_Water.jpg,nolink,25x25,Water);1|||戦闘/水陸両用|自己強化|
|~|&gt;|&gt;|&gt;|&gt;|自身に弱い火炎耐性を与えます|
</v>
      </c>
      <c r="P159" s="3" t="s">
        <v>1334</v>
      </c>
      <c r="Q159" s="1">
        <v>0</v>
      </c>
      <c r="R159" s="1">
        <v>100</v>
      </c>
      <c r="S159" s="1">
        <v>0</v>
      </c>
      <c r="T159" s="1">
        <v>1</v>
      </c>
      <c r="U159" s="1">
        <v>0</v>
      </c>
      <c r="V159" s="1">
        <v>10</v>
      </c>
      <c r="Y159" s="21" t="str">
        <f t="shared" si="10"/>
        <v xml:space="preserve">#includex(Spell/Alteration/DataView,titlestr=off,section=(filter=Resist Fire),firsthead=off)
**ゲーム内説明文
#includex(Spell/Alteration/Descriptions,titlestr=off,section=(filter=Resist Fire),firsthead=off)
**解説
</v>
      </c>
      <c r="Z159" t="str">
        <f t="shared" si="11"/>
        <v xml:space="preserve">**Resist Fire
|&gt;|&gt;|&gt;|&gt;|BGCOLOR(black):COLOR(white):CENTER:''Resist Fire''|
|&gt;|BGCOLOR(lightgray):''研究領域''|&gt;|BGCOLOR(lightgray):''使用条件''|BGCOLOR(lightgray):''分類''|
|&gt;|Alteration Lv2|&gt;|戦闘/水陸両用|自己強化|
|BGCOLOR(lightgray):''主系統''|BGCOLOR(lightgray):''副系統''|&gt;|BGCOLOR(lightgray):''威力/効果''|BGCOLOR(lightgray):''効果発生数''|
|&amp;ref(Spell/P_Water.jpg,nolink,25x25,Water);1||&gt;|Fire Resistant 5|1|
|BGCOLOR(lightgray):''射程距離''|BGCOLOR(lightgray):''効果範囲''|BGCOLOR(lightgray):''精度修正''|BGCOLOR(lightgray):''詠唱時間''|BGCOLOR(lightgray):''疲労/宝石''|
|0|0|0|100%|10|
|BGCOLOR(lightgray):''特性''|&gt;|&gt;|&gt;||
</v>
      </c>
      <c r="AA159" t="str">
        <f>CONCATENATE("**",G159,CHAR(10),VLOOKUP(F159,SpellDesc!$B:$D,2,0),CHAR(10),CHAR(10),VLOOKUP(F159,SpellDesc!$B:$D,3,0),CHAR(10))</f>
        <v xml:space="preserve">**Resist Fire
This spell makes the caster highly resistant to fire and flames. It also negates the heat effects of fiery creatures, such as Abysians and Salamanders.
この呪文は、術者に火炎への強い耐性を与えます。これはまた、AbysianやSalamanderなどの、炎の生物が持つ熱波も無効化します。
</v>
      </c>
    </row>
    <row r="160" spans="1:27" x14ac:dyDescent="0.15">
      <c r="A160" t="str">
        <f t="shared" si="8"/>
        <v/>
      </c>
      <c r="C160" s="1" t="s">
        <v>141</v>
      </c>
      <c r="D160" s="1">
        <v>2</v>
      </c>
      <c r="F160" s="1" t="s">
        <v>164</v>
      </c>
      <c r="G160" s="1" t="s">
        <v>164</v>
      </c>
      <c r="H160" s="3" t="s">
        <v>1235</v>
      </c>
      <c r="K160" s="1" t="s">
        <v>1241</v>
      </c>
      <c r="L160" s="1" t="s">
        <v>2018</v>
      </c>
      <c r="M160" s="1" t="s">
        <v>1245</v>
      </c>
      <c r="N160" s="2" t="s">
        <v>1254</v>
      </c>
      <c r="O160" s="6" t="str">
        <f t="shared" si="9"/>
        <v xml:space="preserve">|[[Quicken Self&gt;./Quicken Self]]|&amp;ref(Spell/P_Water.jpg,nolink,25x25,Water);1|||戦闘/水陸両用|自己強化|
|~|&gt;|&gt;|&gt;|&gt;|自身を加速させ移動や攻撃を2倍速で行えるようにします|
</v>
      </c>
      <c r="P160" s="3" t="s">
        <v>1255</v>
      </c>
      <c r="Q160" s="1">
        <v>0</v>
      </c>
      <c r="R160" s="1">
        <v>100</v>
      </c>
      <c r="S160" s="1">
        <v>0</v>
      </c>
      <c r="T160" s="1">
        <v>1</v>
      </c>
      <c r="U160" s="1">
        <v>0</v>
      </c>
      <c r="V160" s="1">
        <v>20</v>
      </c>
      <c r="Y160" s="21" t="str">
        <f t="shared" si="10"/>
        <v xml:space="preserve">#includex(Spell/Alteration/DataView,titlestr=off,section=(filter=Quicken Self),firsthead=off)
**ゲーム内説明文
#includex(Spell/Alteration/Descriptions,titlestr=off,section=(filter=Quicken Self),firsthead=off)
**解説
</v>
      </c>
      <c r="Z160" t="str">
        <f t="shared" si="11"/>
        <v xml:space="preserve">**Quicken Self
|&gt;|&gt;|&gt;|&gt;|BGCOLOR(black):COLOR(white):CENTER:''Quicken Self''|
|&gt;|BGCOLOR(lightgray):''研究領域''|&gt;|BGCOLOR(lightgray):''使用条件''|BGCOLOR(lightgray):''分類''|
|&gt;|Alteration Lv2|&gt;|戦闘/水陸両用|自己強化|
|BGCOLOR(lightgray):''主系統''|BGCOLOR(lightgray):''副系統''|&gt;|BGCOLOR(lightgray):''威力/効果''|BGCOLOR(lightgray):''効果発生数''|
|&amp;ref(Spell/P_Water.jpg,nolink,25x25,Water);1||&gt;|Quickness|1|
|BGCOLOR(lightgray):''射程距離''|BGCOLOR(lightgray):''効果範囲''|BGCOLOR(lightgray):''精度修正''|BGCOLOR(lightgray):''詠唱時間''|BGCOLOR(lightgray):''疲労/宝石''|
|0|0|0|100%|20|
|BGCOLOR(lightgray):''特性''|&gt;|&gt;|&gt;||
</v>
      </c>
      <c r="AA160" t="str">
        <f>CONCATENATE("**",G160,CHAR(10),VLOOKUP(F160,SpellDesc!$B:$D,2,0),CHAR(10),CHAR(10),VLOOKUP(F160,SpellDesc!$B:$D,3,0),CHAR(10))</f>
        <v xml:space="preserve">**Quicken Self
Quickness increases the speed of the caster and enhances his ability to dodge and evade incoming attacks. The quickened one can perform regular combat actions twice every turn, but still cannot cast more than one spell per combat round.
Quicknessは、術者の速度を向上させ、彼の攻撃を回避する能力を高めます。加速したものは、ラウンド毎に通常の戦闘行動を二回行えますが、ラウンド毎に二つ以上の呪文を使うことまではできません。
</v>
      </c>
    </row>
    <row r="161" spans="1:27" x14ac:dyDescent="0.15">
      <c r="A161" t="str">
        <f t="shared" si="8"/>
        <v/>
      </c>
      <c r="C161" s="1" t="s">
        <v>141</v>
      </c>
      <c r="D161" s="1">
        <v>2</v>
      </c>
      <c r="F161" s="1" t="s">
        <v>165</v>
      </c>
      <c r="G161" s="1" t="s">
        <v>165</v>
      </c>
      <c r="H161" s="3" t="s">
        <v>1235</v>
      </c>
      <c r="K161" s="1" t="s">
        <v>1241</v>
      </c>
      <c r="L161" s="1" t="s">
        <v>2075</v>
      </c>
      <c r="M161" s="1" t="s">
        <v>1245</v>
      </c>
      <c r="N161" s="2" t="s">
        <v>1256</v>
      </c>
      <c r="O161" s="6" t="str">
        <f t="shared" si="9"/>
        <v xml:space="preserve">|[[Ice Shield&gt;./Ice Shield]]|&amp;ref(Spell/P_Water.jpg,nolink,25x25,Water);1|||戦闘/水中専用|自己強化|
|~|&gt;|&gt;|&gt;|&gt;|氷の盾を作り受ける攻撃の50%を軽減します|
</v>
      </c>
      <c r="P161" s="3" t="s">
        <v>1257</v>
      </c>
      <c r="Q161" s="1">
        <v>0</v>
      </c>
      <c r="R161" s="1">
        <v>100</v>
      </c>
      <c r="S161" s="1">
        <v>0</v>
      </c>
      <c r="T161" s="1">
        <v>1</v>
      </c>
      <c r="U161" s="1">
        <v>0</v>
      </c>
      <c r="V161" s="1">
        <v>20</v>
      </c>
      <c r="Y161" s="21" t="str">
        <f t="shared" si="10"/>
        <v xml:space="preserve">#includex(Spell/Alteration/DataView,titlestr=off,section=(filter=Ice Shield),firsthead=off)
**ゲーム内説明文
#includex(Spell/Alteration/Descriptions,titlestr=off,section=(filter=Ice Shield),firsthead=off)
**解説
</v>
      </c>
      <c r="Z161" t="str">
        <f t="shared" si="11"/>
        <v xml:space="preserve">**Ice Shield
|&gt;|&gt;|&gt;|&gt;|BGCOLOR(black):COLOR(white):CENTER:''Ice Shield''|
|&gt;|BGCOLOR(lightgray):''研究領域''|&gt;|BGCOLOR(lightgray):''使用条件''|BGCOLOR(lightgray):''分類''|
|&gt;|Alteration Lv2|&gt;|戦闘/水中専用|自己強化|
|BGCOLOR(lightgray):''主系統''|BGCOLOR(lightgray):''副系統''|&gt;|BGCOLOR(lightgray):''威力/効果''|BGCOLOR(lightgray):''効果発生数''|
|&amp;ref(Spell/P_Water.jpg,nolink,25x25,Water);1||&gt;|Protective Force|1|
|BGCOLOR(lightgray):''射程距離''|BGCOLOR(lightgray):''効果範囲''|BGCOLOR(lightgray):''精度修正''|BGCOLOR(lightgray):''詠唱時間''|BGCOLOR(lightgray):''疲労/宝石''|
|0|0|0|100%|20|
|BGCOLOR(lightgray):''特性''|&gt;|&gt;|&gt;||
</v>
      </c>
      <c r="AA161" t="str">
        <f>CONCATENATE("**",G161,CHAR(10),VLOOKUP(F161,SpellDesc!$B:$D,2,0),CHAR(10),CHAR(10),VLOOKUP(F161,SpellDesc!$B:$D,3,0),CHAR(10))</f>
        <v xml:space="preserve">**Ice Shield
The mage transforms the water around him into a shield of ice that protects him from harm. The shield will randomly block about half of the attacks against his person.
魔術師は周囲の水を、彼を危害から護る氷の盾へ変化させます。この盾は、彼の身への攻撃の半分程度を無作為に妨害します。
</v>
      </c>
    </row>
    <row r="162" spans="1:27" x14ac:dyDescent="0.15">
      <c r="A162" t="str">
        <f t="shared" si="8"/>
        <v/>
      </c>
      <c r="C162" s="1" t="s">
        <v>141</v>
      </c>
      <c r="D162" s="1">
        <v>2</v>
      </c>
      <c r="F162" s="1" t="s">
        <v>166</v>
      </c>
      <c r="G162" s="1" t="s">
        <v>166</v>
      </c>
      <c r="H162" s="3" t="s">
        <v>1236</v>
      </c>
      <c r="K162" s="1" t="s">
        <v>1241</v>
      </c>
      <c r="L162" s="1" t="s">
        <v>2018</v>
      </c>
      <c r="M162" s="1" t="s">
        <v>1245</v>
      </c>
      <c r="N162" s="2" t="s">
        <v>1258</v>
      </c>
      <c r="O162" s="6" t="str">
        <f t="shared" si="9"/>
        <v xml:space="preserve">|[[Resist Lightning&gt;./Resist Lightning]]|&amp;ref(Spell/P_Earth.jpg,nolink,25x25,Earth);1|||戦闘/水陸両用|自己強化|
|~|&gt;|&gt;|&gt;|&gt;|自身に弱い電撃耐性を与えます|
</v>
      </c>
      <c r="P162" s="3" t="s">
        <v>1335</v>
      </c>
      <c r="Q162" s="1">
        <v>0</v>
      </c>
      <c r="R162" s="1">
        <v>100</v>
      </c>
      <c r="S162" s="1">
        <v>0</v>
      </c>
      <c r="T162" s="1">
        <v>1</v>
      </c>
      <c r="U162" s="1">
        <v>0</v>
      </c>
      <c r="V162" s="1">
        <v>10</v>
      </c>
      <c r="Y162" s="21" t="str">
        <f t="shared" si="10"/>
        <v xml:space="preserve">#includex(Spell/Alteration/DataView,titlestr=off,section=(filter=Resist Lightning),firsthead=off)
**ゲーム内説明文
#includex(Spell/Alteration/Descriptions,titlestr=off,section=(filter=Resist Lightning),firsthead=off)
**解説
</v>
      </c>
      <c r="Z162" t="str">
        <f t="shared" si="11"/>
        <v xml:space="preserve">**Resist Lightning
|&gt;|&gt;|&gt;|&gt;|BGCOLOR(black):COLOR(white):CENTER:''Resist Lightning''|
|&gt;|BGCOLOR(lightgray):''研究領域''|&gt;|BGCOLOR(lightgray):''使用条件''|BGCOLOR(lightgray):''分類''|
|&gt;|Alteration Lv2|&gt;|戦闘/水陸両用|自己強化|
|BGCOLOR(lightgray):''主系統''|BGCOLOR(lightgray):''副系統''|&gt;|BGCOLOR(lightgray):''威力/効果''|BGCOLOR(lightgray):''効果発生数''|
|&amp;ref(Spell/P_Earth.jpg,nolink,25x25,Earth);1||&gt;|Shock Resistant 5|1|
|BGCOLOR(lightgray):''射程距離''|BGCOLOR(lightgray):''効果範囲''|BGCOLOR(lightgray):''精度修正''|BGCOLOR(lightgray):''詠唱時間''|BGCOLOR(lightgray):''疲労/宝石''|
|0|0|0|100%|10|
|BGCOLOR(lightgray):''特性''|&gt;|&gt;|&gt;||
</v>
      </c>
      <c r="AA162" t="str">
        <f>CONCATENATE("**",G162,CHAR(10),VLOOKUP(F162,SpellDesc!$B:$D,2,0),CHAR(10),CHAR(10),VLOOKUP(F162,SpellDesc!$B:$D,3,0),CHAR(10))</f>
        <v xml:space="preserve">**Resist Lightning
This spell makes the caster highly resistant to thunder and lightning.
この呪文は、術者に電撃への強い耐性を与えます。
</v>
      </c>
    </row>
    <row r="163" spans="1:27" x14ac:dyDescent="0.15">
      <c r="A163" t="str">
        <f t="shared" si="8"/>
        <v/>
      </c>
      <c r="C163" s="1" t="s">
        <v>141</v>
      </c>
      <c r="D163" s="1">
        <v>2</v>
      </c>
      <c r="F163" s="1" t="s">
        <v>167</v>
      </c>
      <c r="G163" s="1" t="s">
        <v>167</v>
      </c>
      <c r="H163" s="3" t="s">
        <v>1236</v>
      </c>
      <c r="J163" s="1">
        <v>1</v>
      </c>
      <c r="K163" s="1" t="s">
        <v>1250</v>
      </c>
      <c r="L163" s="1" t="s">
        <v>2018</v>
      </c>
      <c r="M163" s="1" t="s">
        <v>1259</v>
      </c>
      <c r="N163" s="2" t="s">
        <v>1260</v>
      </c>
      <c r="O163" s="6" t="str">
        <f t="shared" si="9"/>
        <v xml:space="preserve">|[[Alchemical Transmutation&gt;./Alchemical Transmutation]]|&amp;ref(Spell/P_Earth.jpg,nolink,25x25,Earth);1||&amp;ref(Spell/V_Earth.jpg,nolink,25x25,Earth Gem);1|儀式/水陸両用|錬金術|
|~|&gt;|&gt;|&gt;|&gt;|追加消費した地の宝石を金銭へと変換します|
</v>
      </c>
      <c r="P163" s="3" t="s">
        <v>1261</v>
      </c>
      <c r="Y163" s="21" t="str">
        <f t="shared" si="10"/>
        <v xml:space="preserve">#includex(Spell/Alteration/DataView,titlestr=off,section=(filter=Alchemical Transmutation),firsthead=off)
**ゲーム内説明文
#includex(Spell/Alteration/Descriptions,titlestr=off,section=(filter=Alchemical Transmutation),firsthead=off)
**解説
</v>
      </c>
      <c r="Z163" t="str">
        <f t="shared" si="11"/>
        <v xml:space="preserve">**Alchemical Transmutation
|&gt;|&gt;|&gt;|&gt;|BGCOLOR(black):COLOR(white):CENTER:''Alchemical Transmutation''|
|&gt;|BGCOLOR(lightgray):''研究領域''|&gt;|BGCOLOR(lightgray):''使用条件''|BGCOLOR(lightgray):''分類''|
|&gt;|Alteration Lv2|&gt;|儀式/水陸両用|錬金術|
|BGCOLOR(lightgray):''主系統''|BGCOLOR(lightgray):''副系統''|&gt;|BGCOLOR(lightgray):''威力/効果''|BGCOLOR(lightgray):''効果発生数''|
|&amp;ref(Spell/P_Earth.jpg,nolink,25x25,Earth);1||&gt;|10+1/Lv||
|BGCOLOR(lightgray):''射程距離''|BGCOLOR(lightgray):''効果範囲''|BGCOLOR(lightgray):''精度修正''|BGCOLOR(lightgray):''詠唱時間''|BGCOLOR(lightgray):''疲労/宝石''|
|||||&amp;ref(Spell/V_Earth.jpg,nolink,25x25,Earth Gem);1|
|BGCOLOR(lightgray):''特性''|&gt;|&gt;|&gt;||
</v>
      </c>
      <c r="AA163" t="str">
        <f>CONCATENATE("**",G163,CHAR(10),VLOOKUP(F163,SpellDesc!$B:$D,2,0),CHAR(10),CHAR(10),VLOOKUP(F163,SpellDesc!$B:$D,3,0),CHAR(10))</f>
        <v xml:space="preserve">**Alchemical Transmutation
The alchemist transmutes base metals into precious ones. The process is time consuming and requires the alchemist to use earth gems. Every extra gem spent gives the alchemist several pounds of gold. Skilled mages produce even more gold.
錬金術師は、卑金属を貴金属へと変換します。この工程は長い時間を要し、また錬金術師に地の宝石の消費を要求します。追加で消費した宝石一つ毎に、錬金術師は数ポンドの金を得ます。熟練した魔術師は、さらに多くの金を作り出します。
</v>
      </c>
    </row>
    <row r="164" spans="1:27" x14ac:dyDescent="0.15">
      <c r="A164" t="str">
        <f t="shared" si="8"/>
        <v/>
      </c>
      <c r="C164" s="1" t="s">
        <v>141</v>
      </c>
      <c r="D164" s="1">
        <v>2</v>
      </c>
      <c r="F164" s="1" t="s">
        <v>168</v>
      </c>
      <c r="G164" s="1" t="s">
        <v>168</v>
      </c>
      <c r="H164" s="3" t="s">
        <v>1236</v>
      </c>
      <c r="K164" s="1" t="s">
        <v>1241</v>
      </c>
      <c r="L164" s="1" t="s">
        <v>2018</v>
      </c>
      <c r="M164" s="1" t="s">
        <v>1245</v>
      </c>
      <c r="N164" s="2" t="s">
        <v>1262</v>
      </c>
      <c r="O164" s="6" t="str">
        <f t="shared" si="9"/>
        <v xml:space="preserve">|[[Stoneskin&gt;./Stoneskin]]|&amp;ref(Spell/P_Earth.jpg,nolink,25x25,Earth);1|||戦闘/水陸両用|自己強化|
|~|&gt;|&gt;|&gt;|&gt;|自身の皮膚を変化させ防御力を15まで増加させます|
</v>
      </c>
      <c r="P164" s="3" t="s">
        <v>1263</v>
      </c>
      <c r="Q164" s="1">
        <v>0</v>
      </c>
      <c r="R164" s="1">
        <v>100</v>
      </c>
      <c r="S164" s="1">
        <v>0</v>
      </c>
      <c r="T164" s="1">
        <v>1</v>
      </c>
      <c r="U164" s="1">
        <v>0</v>
      </c>
      <c r="V164" s="1">
        <v>10</v>
      </c>
      <c r="Y164" s="21" t="str">
        <f t="shared" si="10"/>
        <v xml:space="preserve">#includex(Spell/Alteration/DataView,titlestr=off,section=(filter=Stoneskin),firsthead=off)
**ゲーム内説明文
#includex(Spell/Alteration/Descriptions,titlestr=off,section=(filter=Stoneskin),firsthead=off)
**解説
</v>
      </c>
      <c r="Z164" t="str">
        <f t="shared" si="11"/>
        <v xml:space="preserve">**Stoneskin
|&gt;|&gt;|&gt;|&gt;|BGCOLOR(black):COLOR(white):CENTER:''Stoneskin''|
|&gt;|BGCOLOR(lightgray):''研究領域''|&gt;|BGCOLOR(lightgray):''使用条件''|BGCOLOR(lightgray):''分類''|
|&gt;|Alteration Lv2|&gt;|戦闘/水陸両用|自己強化|
|BGCOLOR(lightgray):''主系統''|BGCOLOR(lightgray):''副系統''|&gt;|BGCOLOR(lightgray):''威力/効果''|BGCOLOR(lightgray):''効果発生数''|
|&amp;ref(Spell/P_Earth.jpg,nolink,25x25,Earth);1||&gt;|Stoneskin|1|
|BGCOLOR(lightgray):''射程距離''|BGCOLOR(lightgray):''効果範囲''|BGCOLOR(lightgray):''精度修正''|BGCOLOR(lightgray):''詠唱時間''|BGCOLOR(lightgray):''疲労/宝石''|
|0|0|0|100%|10|
|BGCOLOR(lightgray):''特性''|&gt;|&gt;|&gt;||
</v>
      </c>
      <c r="AA164" t="str">
        <f>CONCATENATE("**",G164,CHAR(10),VLOOKUP(F164,SpellDesc!$B:$D,2,0),CHAR(10),CHAR(10),VLOOKUP(F164,SpellDesc!$B:$D,3,0),CHAR(10))</f>
        <v xml:space="preserve">**Stoneskin
The skin of the caster is transformed into a rough, stone-like hide. As a side effect the caster will take additional damage from cold.
術者の皮膚は、未加工の石のようなものに変化します。副作用として、術者は冷気から更なる損害を被ります。
</v>
      </c>
    </row>
    <row r="165" spans="1:27" x14ac:dyDescent="0.15">
      <c r="A165" t="str">
        <f t="shared" si="8"/>
        <v/>
      </c>
      <c r="C165" s="1" t="s">
        <v>141</v>
      </c>
      <c r="D165" s="1">
        <v>2</v>
      </c>
      <c r="F165" s="1" t="s">
        <v>169</v>
      </c>
      <c r="G165" s="1" t="s">
        <v>169</v>
      </c>
      <c r="H165" s="3" t="s">
        <v>1236</v>
      </c>
      <c r="K165" s="1" t="s">
        <v>1241</v>
      </c>
      <c r="L165" s="1" t="s">
        <v>2018</v>
      </c>
      <c r="M165" s="1" t="s">
        <v>1264</v>
      </c>
      <c r="N165" s="2" t="s">
        <v>1265</v>
      </c>
      <c r="O165" s="6" t="str">
        <f t="shared" si="9"/>
        <v xml:space="preserve">|[[Armor of Achilles&gt;./Armor of Achilles]]|&amp;ref(Spell/P_Earth.jpg,nolink,25x25,Earth);1|||戦闘/水陸両用|弱体化|
|~|&gt;|&gt;|&gt;|&gt;|小範囲の敵の魔力を持たない防具を破壊します|
</v>
      </c>
      <c r="P165" s="3" t="s">
        <v>1266</v>
      </c>
      <c r="Q165" s="1">
        <v>15</v>
      </c>
      <c r="R165" s="1">
        <v>100</v>
      </c>
      <c r="S165" s="1">
        <v>1</v>
      </c>
      <c r="T165" s="1">
        <v>1</v>
      </c>
      <c r="U165" s="1">
        <v>3</v>
      </c>
      <c r="V165" s="1">
        <v>40</v>
      </c>
      <c r="Y165" s="21" t="str">
        <f t="shared" si="10"/>
        <v xml:space="preserve">#includex(Spell/Alteration/DataView,titlestr=off,section=(filter=Armor of Achilles),firsthead=off)
**ゲーム内説明文
#includex(Spell/Alteration/Descriptions,titlestr=off,section=(filter=Armor of Achilles),firsthead=off)
**解説
</v>
      </c>
      <c r="Z165" t="str">
        <f t="shared" si="11"/>
        <v xml:space="preserve">**Armor of Achilles
|&gt;|&gt;|&gt;|&gt;|BGCOLOR(black):COLOR(white):CENTER:''Armor of Achilles''|
|&gt;|BGCOLOR(lightgray):''研究領域''|&gt;|BGCOLOR(lightgray):''使用条件''|BGCOLOR(lightgray):''分類''|
|&gt;|Alteration Lv2|&gt;|戦闘/水陸両用|弱体化|
|BGCOLOR(lightgray):''主系統''|BGCOLOR(lightgray):''副系統''|&gt;|BGCOLOR(lightgray):''威力/効果''|BGCOLOR(lightgray):''効果発生数''|
|&amp;ref(Spell/P_Earth.jpg,nolink,25x25,Earth);1||&gt;|Broken Armor|1|
|BGCOLOR(lightgray):''射程距離''|BGCOLOR(lightgray):''効果範囲''|BGCOLOR(lightgray):''精度修正''|BGCOLOR(lightgray):''詠唱時間''|BGCOLOR(lightgray):''疲労/宝石''|
|15|1|3|100%|40|
|BGCOLOR(lightgray):''特性''|&gt;|&gt;|&gt;||
</v>
      </c>
      <c r="AA165" t="str">
        <f>CONCATENATE("**",G165,CHAR(10),VLOOKUP(F165,SpellDesc!$B:$D,2,0),CHAR(10),CHAR(10),VLOOKUP(F165,SpellDesc!$B:$D,3,0),CHAR(10))</f>
        <v xml:space="preserve">**Armor of Achilles
Almost totally destroys the target's armor and shield. Magical armor is likely to resist the effect of this spell.
標的を防具と盾を、ほぼ完全に破壊します。魔法の防具は、この呪文の影響に抵抗するでしょう。
</v>
      </c>
    </row>
    <row r="166" spans="1:27" x14ac:dyDescent="0.15">
      <c r="A166" t="str">
        <f t="shared" si="8"/>
        <v/>
      </c>
      <c r="C166" s="1" t="s">
        <v>141</v>
      </c>
      <c r="D166" s="1">
        <v>2</v>
      </c>
      <c r="F166" s="1" t="s">
        <v>170</v>
      </c>
      <c r="G166" s="1" t="s">
        <v>170</v>
      </c>
      <c r="H166" s="3" t="s">
        <v>1237</v>
      </c>
      <c r="K166" s="1" t="s">
        <v>1241</v>
      </c>
      <c r="L166" s="1" t="s">
        <v>2018</v>
      </c>
      <c r="M166" s="1" t="s">
        <v>1267</v>
      </c>
      <c r="N166" s="2" t="s">
        <v>1325</v>
      </c>
      <c r="O166" s="6" t="str">
        <f t="shared" si="9"/>
        <v xml:space="preserve">|[[Earth Meld&gt;./Earth Meld]]|&amp;ref(Spell/P_Earth.jpg,nolink,25x25,Earth);2|||戦闘/水陸両用|捕縛|
|~|&gt;|&gt;|&gt;|&gt;|中範囲の敵を地面に飲み込ませ動きを封じます|
</v>
      </c>
      <c r="P166" s="3" t="s">
        <v>1268</v>
      </c>
      <c r="Q166" s="1">
        <v>25</v>
      </c>
      <c r="R166" s="1">
        <v>100</v>
      </c>
      <c r="S166" s="1">
        <v>5</v>
      </c>
      <c r="T166" s="1">
        <v>1</v>
      </c>
      <c r="U166" s="1">
        <v>3</v>
      </c>
      <c r="V166" s="1">
        <v>60</v>
      </c>
      <c r="W166" s="1" t="s">
        <v>1213</v>
      </c>
      <c r="Y166" s="21" t="str">
        <f t="shared" si="10"/>
        <v xml:space="preserve">#includex(Spell/Alteration/DataView,titlestr=off,section=(filter=Earth Meld),firsthead=off)
**ゲーム内説明文
#includex(Spell/Alteration/Descriptions,titlestr=off,section=(filter=Earth Meld),firsthead=off)
**解説
</v>
      </c>
      <c r="Z166" t="str">
        <f t="shared" si="11"/>
        <v xml:space="preserve">**Earth Meld
|&gt;|&gt;|&gt;|&gt;|BGCOLOR(black):COLOR(white):CENTER:''Earth Meld''|
|&gt;|BGCOLOR(lightgray):''研究領域''|&gt;|BGCOLOR(lightgray):''使用条件''|BGCOLOR(lightgray):''分類''|
|&gt;|Alteration Lv2|&gt;|戦闘/水陸両用|捕縛|
|BGCOLOR(lightgray):''主系統''|BGCOLOR(lightgray):''副系統''|&gt;|BGCOLOR(lightgray):''威力/効果''|BGCOLOR(lightgray):''効果発生数''|
|&amp;ref(Spell/P_Earth.jpg,nolink,25x25,Earth);2||&gt;|Earth Grip|1|
|BGCOLOR(lightgray):''射程距離''|BGCOLOR(lightgray):''効果範囲''|BGCOLOR(lightgray):''精度修正''|BGCOLOR(lightgray):''詠唱時間''|BGCOLOR(lightgray):''疲労/宝石''|
|25|5|3|100%|60|
|BGCOLOR(lightgray):''特性''|&gt;|&gt;|&gt;|飛行/浮遊無効|
</v>
      </c>
      <c r="AA166" t="str">
        <f>CONCATENATE("**",G166,CHAR(10),VLOOKUP(F166,SpellDesc!$B:$D,2,0),CHAR(10),CHAR(10),VLOOKUP(F166,SpellDesc!$B:$D,3,0),CHAR(10))</f>
        <v xml:space="preserve">**Earth Meld
The targeted soldiers start to sink into the ground. Affected troops must struggle to free themselves from the ground. During the struggle, they are unable to move or attack.
標的となった兵士たちは、地面に沈み始めます。影響を受けた兵士は、地面から抜け出すために苦闘せねばなりません。その苦闘の間、彼らは移動も攻撃もできません。
</v>
      </c>
    </row>
    <row r="167" spans="1:27" x14ac:dyDescent="0.15">
      <c r="A167" t="str">
        <f t="shared" si="8"/>
        <v/>
      </c>
      <c r="C167" s="1" t="s">
        <v>141</v>
      </c>
      <c r="D167" s="1">
        <v>2</v>
      </c>
      <c r="F167" s="1" t="s">
        <v>171</v>
      </c>
      <c r="G167" s="1" t="s">
        <v>171</v>
      </c>
      <c r="H167" s="3" t="s">
        <v>1238</v>
      </c>
      <c r="K167" s="1" t="s">
        <v>1241</v>
      </c>
      <c r="L167" s="1" t="s">
        <v>2018</v>
      </c>
      <c r="M167" s="1" t="s">
        <v>1269</v>
      </c>
      <c r="N167" s="2" t="s">
        <v>1270</v>
      </c>
      <c r="O167" s="6" t="str">
        <f t="shared" si="9"/>
        <v xml:space="preserve">|[[Cheat Fate&gt;./Cheat Fate]]|&amp;ref(Spell/P_Astral.jpg,nolink,25x25,Astral);1|||戦闘/水陸両用|強化|
|~|&gt;|&gt;|&gt;|&gt;|小範囲の味方の運命を変えHPダメージを一度だけ無効化します|
</v>
      </c>
      <c r="P167" s="3" t="s">
        <v>1271</v>
      </c>
      <c r="Q167" s="1">
        <v>10</v>
      </c>
      <c r="R167" s="1">
        <v>100</v>
      </c>
      <c r="S167" s="1">
        <v>1</v>
      </c>
      <c r="T167" s="1">
        <v>1</v>
      </c>
      <c r="U167" s="1">
        <v>0</v>
      </c>
      <c r="V167" s="1">
        <v>20</v>
      </c>
      <c r="Y167" s="21" t="str">
        <f t="shared" si="10"/>
        <v xml:space="preserve">#includex(Spell/Alteration/DataView,titlestr=off,section=(filter=Cheat Fate),firsthead=off)
**ゲーム内説明文
#includex(Spell/Alteration/Descriptions,titlestr=off,section=(filter=Cheat Fate),firsthead=off)
**解説
</v>
      </c>
      <c r="Z167" t="str">
        <f t="shared" si="11"/>
        <v xml:space="preserve">**Cheat Fate
|&gt;|&gt;|&gt;|&gt;|BGCOLOR(black):COLOR(white):CENTER:''Cheat Fate''|
|&gt;|BGCOLOR(lightgray):''研究領域''|&gt;|BGCOLOR(lightgray):''使用条件''|BGCOLOR(lightgray):''分類''|
|&gt;|Alteration Lv2|&gt;|戦闘/水陸両用|強化|
|BGCOLOR(lightgray):''主系統''|BGCOLOR(lightgray):''副系統''|&gt;|BGCOLOR(lightgray):''威力/効果''|BGCOLOR(lightgray):''効果発生数''|
|&amp;ref(Spell/P_Astral.jpg,nolink,25x25,Astral);1||&gt;|Twist Fate|1|
|BGCOLOR(lightgray):''射程距離''|BGCOLOR(lightgray):''効果範囲''|BGCOLOR(lightgray):''精度修正''|BGCOLOR(lightgray):''詠唱時間''|BGCOLOR(lightgray):''疲労/宝石''|
|10|1|0|100%|20|
|BGCOLOR(lightgray):''特性''|&gt;|&gt;|&gt;||
</v>
      </c>
      <c r="AA167" t="str">
        <f>CONCATENATE("**",G167,CHAR(10),VLOOKUP(F167,SpellDesc!$B:$D,2,0),CHAR(10),CHAR(10),VLOOKUP(F167,SpellDesc!$B:$D,3,0),CHAR(10))</f>
        <v xml:space="preserve">**Cheat Fate
The caster changes the future fates of a few soldiers. Cheat Fate negates the first successful strike against the one protected by this spell.
術者は少数の兵士の将来の運命を改変します。Cheat Fateは、この呪文に守られたものに対して成功した最初の攻撃を無効化します。
</v>
      </c>
    </row>
    <row r="168" spans="1:27" x14ac:dyDescent="0.15">
      <c r="A168" t="str">
        <f t="shared" si="8"/>
        <v/>
      </c>
      <c r="C168" s="1" t="s">
        <v>141</v>
      </c>
      <c r="D168" s="1">
        <v>2</v>
      </c>
      <c r="F168" s="1" t="s">
        <v>172</v>
      </c>
      <c r="G168" s="1" t="s">
        <v>172</v>
      </c>
      <c r="H168" s="3" t="s">
        <v>1239</v>
      </c>
      <c r="K168" s="1" t="s">
        <v>1241</v>
      </c>
      <c r="L168" s="1" t="s">
        <v>2018</v>
      </c>
      <c r="M168" s="1" t="s">
        <v>1264</v>
      </c>
      <c r="N168" s="2" t="s">
        <v>1272</v>
      </c>
      <c r="O168" s="6" t="str">
        <f t="shared" si="9"/>
        <v xml:space="preserve">|[[Weakness&gt;./Weakness]]|&amp;ref(Spell/P_Death.jpg,nolink,25x25,Death);1|||戦闘/水陸両用|弱体化|
|~|&gt;|&gt;|&gt;|&gt;|敵1体の筋力を永久に低下させようと試みます|
</v>
      </c>
      <c r="P168" s="3" t="s">
        <v>1273</v>
      </c>
      <c r="Q168" s="1">
        <v>25</v>
      </c>
      <c r="R168" s="1">
        <v>100</v>
      </c>
      <c r="S168" s="1">
        <v>0</v>
      </c>
      <c r="T168" s="1">
        <v>1</v>
      </c>
      <c r="U168" s="1">
        <v>3</v>
      </c>
      <c r="V168" s="1">
        <v>20</v>
      </c>
      <c r="Y168" s="21" t="str">
        <f t="shared" si="10"/>
        <v xml:space="preserve">#includex(Spell/Alteration/DataView,titlestr=off,section=(filter=Weakness),firsthead=off)
**ゲーム内説明文
#includex(Spell/Alteration/Descriptions,titlestr=off,section=(filter=Weakness),firsthead=off)
**解説
</v>
      </c>
      <c r="Z168" t="str">
        <f t="shared" si="11"/>
        <v xml:space="preserve">**Weakness
|&gt;|&gt;|&gt;|&gt;|BGCOLOR(black):COLOR(white):CENTER:''Weakness''|
|&gt;|BGCOLOR(lightgray):''研究領域''|&gt;|BGCOLOR(lightgray):''使用条件''|BGCOLOR(lightgray):''分類''|
|&gt;|Alteration Lv2|&gt;|戦闘/水陸両用|弱体化|
|BGCOLOR(lightgray):''主系統''|BGCOLOR(lightgray):''副系統''|&gt;|BGCOLOR(lightgray):''威力/効果''|BGCOLOR(lightgray):''効果発生数''|
|&amp;ref(Spell/P_Death.jpg,nolink,25x25,Death);1||&gt;|Stolen Strength|1|
|BGCOLOR(lightgray):''射程距離''|BGCOLOR(lightgray):''効果範囲''|BGCOLOR(lightgray):''精度修正''|BGCOLOR(lightgray):''詠唱時間''|BGCOLOR(lightgray):''疲労/宝石''|
|25|0|3|100%|20|
|BGCOLOR(lightgray):''特性''|&gt;|&gt;|&gt;||
</v>
      </c>
      <c r="AA168" t="str">
        <f>CONCATENATE("**",G168,CHAR(10),VLOOKUP(F168,SpellDesc!$B:$D,2,0),CHAR(10),CHAR(10),VLOOKUP(F168,SpellDesc!$B:$D,3,0),CHAR(10))</f>
        <v xml:space="preserve">**Weakness
The mage damages the life force of the target making it permanently weaker.
魔術師は、標的の生命力を傷付け、彼を永久的に弱体化させます。
</v>
      </c>
    </row>
    <row r="169" spans="1:27" x14ac:dyDescent="0.15">
      <c r="A169" t="str">
        <f t="shared" si="8"/>
        <v>Alteration2E</v>
      </c>
      <c r="C169" s="1" t="s">
        <v>141</v>
      </c>
      <c r="D169" s="1">
        <v>2</v>
      </c>
      <c r="F169" s="1" t="s">
        <v>173</v>
      </c>
      <c r="G169" s="1" t="s">
        <v>173</v>
      </c>
      <c r="H169" s="3" t="s">
        <v>1240</v>
      </c>
      <c r="K169" s="1" t="s">
        <v>1241</v>
      </c>
      <c r="L169" s="1" t="s">
        <v>2018</v>
      </c>
      <c r="M169" s="1" t="s">
        <v>1269</v>
      </c>
      <c r="N169" s="2" t="s">
        <v>1274</v>
      </c>
      <c r="O169" s="6" t="str">
        <f t="shared" si="9"/>
        <v xml:space="preserve">|[[Enlarge&gt;./Enlarge]]|&amp;ref(Spell/P_Nature.jpg,nolink,25x25,Nature);2|||戦闘/水陸両用|強化|
|~|&gt;|&gt;|&gt;|&gt;|小範囲の味方を巨大化させます|
</v>
      </c>
      <c r="P169" s="3" t="s">
        <v>1275</v>
      </c>
      <c r="Q169" s="1">
        <v>10</v>
      </c>
      <c r="R169" s="1">
        <v>100</v>
      </c>
      <c r="S169" s="1">
        <v>1</v>
      </c>
      <c r="T169" s="1">
        <v>1</v>
      </c>
      <c r="U169" s="1">
        <v>0</v>
      </c>
      <c r="V169" s="1">
        <v>20</v>
      </c>
      <c r="W169" s="1" t="s">
        <v>1525</v>
      </c>
      <c r="Y169" s="21" t="str">
        <f t="shared" si="10"/>
        <v xml:space="preserve">#includex(Spell/Alteration/DataView,titlestr=off,section=(filter=Enlarge),firsthead=off)
**ゲーム内説明文
#includex(Spell/Alteration/Descriptions,titlestr=off,section=(filter=Enlarge),firsthead=off)
**解説
</v>
      </c>
      <c r="Z169" t="str">
        <f t="shared" si="11"/>
        <v xml:space="preserve">**Enlarge
|&gt;|&gt;|&gt;|&gt;|BGCOLOR(black):COLOR(white):CENTER:''Enlarge''|
|&gt;|BGCOLOR(lightgray):''研究領域''|&gt;|BGCOLOR(lightgray):''使用条件''|BGCOLOR(lightgray):''分類''|
|&gt;|Alteration Lv2|&gt;|戦闘/水陸両用|強化|
|BGCOLOR(lightgray):''主系統''|BGCOLOR(lightgray):''副系統''|&gt;|BGCOLOR(lightgray):''威力/効果''|BGCOLOR(lightgray):''効果発生数''|
|&amp;ref(Spell/P_Nature.jpg,nolink,25x25,Nature);2||&gt;|Enlarge|1|
|BGCOLOR(lightgray):''射程距離''|BGCOLOR(lightgray):''効果範囲''|BGCOLOR(lightgray):''精度修正''|BGCOLOR(lightgray):''詠唱時間''|BGCOLOR(lightgray):''疲労/宝石''|
|10|1|0|100%|20|
|BGCOLOR(lightgray):''特性''|&gt;|&gt;|&gt;|味方にのみ作用|
</v>
      </c>
      <c r="AA169" t="str">
        <f>CONCATENATE("**",G169,CHAR(10),VLOOKUP(F169,SpellDesc!$B:$D,2,0),CHAR(10),CHAR(10),VLOOKUP(F169,SpellDesc!$B:$D,3,0),CHAR(10))</f>
        <v xml:space="preserve">**Enlarge
A few soldiers are magically enlarged for the duration of the battle. Enlarged soldiers get increased size, hit points and strength.
少数の兵士は、戦闘が終わるまで、魔法的に巨大化されます。巨大化した兵士は、大きさ、HP、そして筋力が向上します。
</v>
      </c>
    </row>
    <row r="170" spans="1:27" x14ac:dyDescent="0.15">
      <c r="A170" t="str">
        <f t="shared" si="8"/>
        <v>Alteration3S</v>
      </c>
      <c r="C170" s="1" t="s">
        <v>141</v>
      </c>
      <c r="D170" s="1">
        <v>3</v>
      </c>
      <c r="F170" s="1" t="s">
        <v>174</v>
      </c>
      <c r="G170" s="1" t="s">
        <v>174</v>
      </c>
      <c r="H170" s="3" t="s">
        <v>1233</v>
      </c>
      <c r="I170" s="1" t="s">
        <v>1238</v>
      </c>
      <c r="J170" s="1">
        <v>1</v>
      </c>
      <c r="K170" s="1" t="s">
        <v>1250</v>
      </c>
      <c r="L170" s="1" t="s">
        <v>2018</v>
      </c>
      <c r="M170" s="1" t="s">
        <v>1281</v>
      </c>
      <c r="N170" s="2" t="s">
        <v>1282</v>
      </c>
      <c r="O170" s="6" t="str">
        <f t="shared" si="9"/>
        <v xml:space="preserve">|[[Inner Sun&gt;./Inner Sun]]|&amp;ref(Spell/P_Fire.jpg,nolink,25x25,Fire);1|&amp;ref(Spell/P_Astral.jpg,nolink,25x25,Astral);1|&amp;ref(Spell/V_Fire.jpg,nolink,25x25,Fire Gem);1|儀式/水陸両用|個人呪附|
|~|&gt;|&gt;|&gt;|&gt;|自身に魔力を込め殺されるとアンデッドを焼く光を放ちます|
</v>
      </c>
      <c r="P170" s="3" t="s">
        <v>1283</v>
      </c>
      <c r="W170" s="1" t="s">
        <v>1284</v>
      </c>
      <c r="Y170" s="21" t="str">
        <f t="shared" si="10"/>
        <v xml:space="preserve">#includex(Spell/Alteration/DataView,titlestr=off,section=(filter=Inner Sun),firsthead=off)
**ゲーム内説明文
#includex(Spell/Alteration/Descriptions,titlestr=off,section=(filter=Inner Sun),firsthead=off)
**解説
</v>
      </c>
      <c r="Z170" t="str">
        <f t="shared" si="11"/>
        <v xml:space="preserve">**Inner Sun
|&gt;|&gt;|&gt;|&gt;|BGCOLOR(black):COLOR(white):CENTER:''Inner Sun''|
|&gt;|BGCOLOR(lightgray):''研究領域''|&gt;|BGCOLOR(lightgray):''使用条件''|BGCOLOR(lightgray):''分類''|
|&gt;|Alteration Lv3|&gt;|儀式/水陸両用|個人呪附|
|BGCOLOR(lightgray):''主系統''|BGCOLOR(lightgray):''副系統''|&gt;|BGCOLOR(lightgray):''威力/効果''|BGCOLOR(lightgray):''効果発生数''|
|&amp;ref(Spell/P_Fire.jpg,nolink,25x25,Fire);1|&amp;ref(Spell/P_Astral.jpg,nolink,25x25,Astral);1|&gt;|Inner Sun||
|BGCOLOR(lightgray):''射程距離''|BGCOLOR(lightgray):''効果範囲''|BGCOLOR(lightgray):''精度修正''|BGCOLOR(lightgray):''詠唱時間''|BGCOLOR(lightgray):''疲労/宝石''|
|||||&amp;ref(Spell/V_Fire.jpg,nolink,25x25,Fire Gem);1|
|BGCOLOR(lightgray):''特性''|&gt;|&gt;|&gt;|アンデッド無効|
</v>
      </c>
      <c r="AA170" t="str">
        <f>CONCATENATE("**",G170,CHAR(10),VLOOKUP(F170,SpellDesc!$B:$D,2,0),CHAR(10),CHAR(10),VLOOKUP(F170,SpellDesc!$B:$D,3,0),CHAR(10))</f>
        <v xml:space="preserve">**Inner Sun
This spell provides a mage a way to retaliate when attacked by undead warriors. When the mage is slain, a shower of light will shoot forth from the body and burn all undead beings in the vicinity. The Inner Sun spell is a ritual and will last until the mage is killed.
この呪文は術者に、アンデッドの戦士に攻撃された際の反撃手段を提供します。魔術師が殺されると、その身体から光の雨が放射され、周囲の全てのアンデッドを焼き焦がします。Inner Sunの呪文は儀式であり、魔術師が殺されるときまで持続します。
</v>
      </c>
    </row>
    <row r="171" spans="1:27" x14ac:dyDescent="0.15">
      <c r="A171" t="str">
        <f t="shared" si="8"/>
        <v/>
      </c>
      <c r="C171" s="1" t="s">
        <v>141</v>
      </c>
      <c r="D171" s="1">
        <v>3</v>
      </c>
      <c r="F171" s="1" t="s">
        <v>175</v>
      </c>
      <c r="G171" s="1" t="s">
        <v>175</v>
      </c>
      <c r="H171" s="3" t="s">
        <v>1276</v>
      </c>
      <c r="K171" s="1" t="s">
        <v>1241</v>
      </c>
      <c r="L171" s="1" t="s">
        <v>2023</v>
      </c>
      <c r="M171" s="1" t="s">
        <v>1242</v>
      </c>
      <c r="N171" s="2" t="s">
        <v>1285</v>
      </c>
      <c r="O171" s="6" t="str">
        <f t="shared" si="9"/>
        <v xml:space="preserve">|[[Immolation&gt;./Immolation]]|&amp;ref(Spell/P_Fire.jpg,nolink,25x25,Fire);2|||戦闘/陸上専用|攻撃|
|~|&gt;|&gt;|&gt;|&gt;|自身を中心として炎を噴き上げ攻撃します|
</v>
      </c>
      <c r="P171" s="3" t="s">
        <v>1286</v>
      </c>
      <c r="Q171" s="1">
        <v>0</v>
      </c>
      <c r="R171" s="1">
        <v>100</v>
      </c>
      <c r="S171" s="1">
        <v>7</v>
      </c>
      <c r="T171" s="1">
        <v>1</v>
      </c>
      <c r="U171" s="1">
        <v>0</v>
      </c>
      <c r="V171" s="1">
        <v>20</v>
      </c>
      <c r="W171" s="1" t="s">
        <v>1287</v>
      </c>
      <c r="Y171" s="21" t="str">
        <f t="shared" si="10"/>
        <v xml:space="preserve">#includex(Spell/Alteration/DataView,titlestr=off,section=(filter=Immolation),firsthead=off)
**ゲーム内説明文
#includex(Spell/Alteration/Descriptions,titlestr=off,section=(filter=Immolation),firsthead=off)
**解説
</v>
      </c>
      <c r="Z171" t="str">
        <f t="shared" si="11"/>
        <v xml:space="preserve">**Immolation
|&gt;|&gt;|&gt;|&gt;|BGCOLOR(black):COLOR(white):CENTER:''Immolation''|
|&gt;|BGCOLOR(lightgray):''研究領域''|&gt;|BGCOLOR(lightgray):''使用条件''|BGCOLOR(lightgray):''分類''|
|&gt;|Alteration Lv3|&gt;|戦闘/陸上専用|攻撃|
|BGCOLOR(lightgray):''主系統''|BGCOLOR(lightgray):''副系統''|&gt;|BGCOLOR(lightgray):''威力/効果''|BGCOLOR(lightgray):''効果発生数''|
|&amp;ref(Spell/P_Fire.jpg,nolink,25x25,Fire);2||&gt;|12+1/Lv|1|
|BGCOLOR(lightgray):''射程距離''|BGCOLOR(lightgray):''効果範囲''|BGCOLOR(lightgray):''精度修正''|BGCOLOR(lightgray):''詠唱時間''|BGCOLOR(lightgray):''疲労/宝石''|
|0|7|0|100%|20|
|BGCOLOR(lightgray):''特性''|&gt;|&gt;|&gt;|火炎属性&amp;br;防御貫通|
</v>
      </c>
      <c r="AA171" t="str">
        <f>CONCATENATE("**",G171,CHAR(10),VLOOKUP(F171,SpellDesc!$B:$D,2,0),CHAR(10),CHAR(10),VLOOKUP(F171,SpellDesc!$B:$D,3,0),CHAR(10))</f>
        <v xml:space="preserve">**Immolation
The caster bursts into white-hot flames, badly burning everyone within range. Armor offers little protection against the flames. The spell will consume the caster if he is unprotected.
術者は、白熱した炎を噴き上げ、射程内に居るもの全てを酷く焼き焦がします。防具はこの炎に対し、限定的な保護しか提供しません。術者が保護されていない限り、この呪文は彼自身をも焼き尽くします。
</v>
      </c>
    </row>
    <row r="172" spans="1:27" x14ac:dyDescent="0.15">
      <c r="A172" t="str">
        <f t="shared" si="8"/>
        <v/>
      </c>
      <c r="C172" s="1" t="s">
        <v>141</v>
      </c>
      <c r="D172" s="1">
        <v>3</v>
      </c>
      <c r="F172" s="1" t="s">
        <v>176</v>
      </c>
      <c r="G172" s="1" t="s">
        <v>176</v>
      </c>
      <c r="H172" s="3" t="s">
        <v>1277</v>
      </c>
      <c r="K172" s="1" t="s">
        <v>1241</v>
      </c>
      <c r="L172" s="1" t="s">
        <v>2018</v>
      </c>
      <c r="M172" s="1" t="s">
        <v>1245</v>
      </c>
      <c r="N172" s="2" t="s">
        <v>1288</v>
      </c>
      <c r="O172" s="6" t="str">
        <f t="shared" si="9"/>
        <v xml:space="preserve">|[[Mistform&gt;./Mistform]]|&amp;ref(Spell/P_Air.jpg,nolink,25x25,Air);2|||戦闘/水陸両用|自己強化|
|~|&gt;|&gt;|&gt;|&gt;|自身を霧状に変え受けるHPダメージを激減させます|
</v>
      </c>
      <c r="P172" s="3" t="s">
        <v>1289</v>
      </c>
      <c r="Q172" s="1">
        <v>0</v>
      </c>
      <c r="R172" s="1">
        <v>100</v>
      </c>
      <c r="S172" s="1">
        <v>0</v>
      </c>
      <c r="T172" s="1">
        <v>1</v>
      </c>
      <c r="U172" s="1">
        <v>0</v>
      </c>
      <c r="V172" s="1">
        <v>10</v>
      </c>
      <c r="Y172" s="21" t="str">
        <f t="shared" si="10"/>
        <v xml:space="preserve">#includex(Spell/Alteration/DataView,titlestr=off,section=(filter=Mistform),firsthead=off)
**ゲーム内説明文
#includex(Spell/Alteration/Descriptions,titlestr=off,section=(filter=Mistform),firsthead=off)
**解説
</v>
      </c>
      <c r="Z172" t="str">
        <f t="shared" si="11"/>
        <v xml:space="preserve">**Mistform
|&gt;|&gt;|&gt;|&gt;|BGCOLOR(black):COLOR(white):CENTER:''Mistform''|
|&gt;|BGCOLOR(lightgray):''研究領域''|&gt;|BGCOLOR(lightgray):''使用条件''|BGCOLOR(lightgray):''分類''|
|&gt;|Alteration Lv3|&gt;|戦闘/水陸両用|自己強化|
|BGCOLOR(lightgray):''主系統''|BGCOLOR(lightgray):''副系統''|&gt;|BGCOLOR(lightgray):''威力/効果''|BGCOLOR(lightgray):''効果発生数''|
|&amp;ref(Spell/P_Air.jpg,nolink,25x25,Air);2||&gt;|Mistform|1|
|BGCOLOR(lightgray):''射程距離''|BGCOLOR(lightgray):''効果範囲''|BGCOLOR(lightgray):''精度修正''|BGCOLOR(lightgray):''詠唱時間''|BGCOLOR(lightgray):''疲労/宝石''|
|0|0|0|100%|10|
|BGCOLOR(lightgray):''特性''|&gt;|&gt;|&gt;||
</v>
      </c>
      <c r="AA172" t="str">
        <f>CONCATENATE("**",G172,CHAR(10),VLOOKUP(F172,SpellDesc!$B:$D,2,0),CHAR(10),CHAR(10),VLOOKUP(F172,SpellDesc!$B:$D,3,0),CHAR(10))</f>
        <v xml:space="preserve">**Mistform
The mage's body becomes mist. Striking the mist that makes up the mage's body causes the mage very little damage. The mistform will end if the mage gets hit exceptionally hard or by a magical weapon.
魔術師の肉体は、霧になります。魔術師の肉体を構成する霧への攻撃は、魔術師にごく僅かな被害しか与えません。このMistformは、魔術師が並外れた威力で、あるいは魔法の武器で攻撃されると終了します。
</v>
      </c>
    </row>
    <row r="173" spans="1:27" x14ac:dyDescent="0.15">
      <c r="A173" t="str">
        <f t="shared" si="8"/>
        <v/>
      </c>
      <c r="C173" s="1" t="s">
        <v>141</v>
      </c>
      <c r="D173" s="1">
        <v>3</v>
      </c>
      <c r="F173" s="1" t="s">
        <v>177</v>
      </c>
      <c r="G173" s="1" t="s">
        <v>177</v>
      </c>
      <c r="H173" s="3" t="s">
        <v>1278</v>
      </c>
      <c r="K173" s="1" t="s">
        <v>1241</v>
      </c>
      <c r="L173" s="1" t="s">
        <v>2018</v>
      </c>
      <c r="M173" s="1" t="s">
        <v>1247</v>
      </c>
      <c r="N173" s="2" t="s">
        <v>1290</v>
      </c>
      <c r="O173" s="6" t="str">
        <f t="shared" si="9"/>
        <v xml:space="preserve">|[[Ghost Wolves&gt;./Ghost Wolves]]|&amp;ref(Spell/P_Air.jpg,nolink,25x25,Air);3|||戦闘/水陸両用|一時的召喚|
|~|&gt;|&gt;|&gt;|&gt;|幻の獣Phantasmal Wolfを2体召喚します|
</v>
      </c>
      <c r="P173" s="3" t="s">
        <v>1291</v>
      </c>
      <c r="Q173" s="1">
        <v>5</v>
      </c>
      <c r="R173" s="1">
        <v>100</v>
      </c>
      <c r="S173" s="1">
        <v>0</v>
      </c>
      <c r="T173" s="1">
        <v>2</v>
      </c>
      <c r="U173" s="1">
        <v>0</v>
      </c>
      <c r="V173" s="1">
        <v>10</v>
      </c>
      <c r="Y173" s="21" t="str">
        <f t="shared" si="10"/>
        <v xml:space="preserve">#includex(Spell/Alteration/DataView,titlestr=off,section=(filter=Ghost Wolves),firsthead=off)
**ゲーム内説明文
#includex(Spell/Alteration/Descriptions,titlestr=off,section=(filter=Ghost Wolves),firsthead=off)
**解説
</v>
      </c>
      <c r="Z173" t="str">
        <f t="shared" si="11"/>
        <v xml:space="preserve">**Ghost Wolves
|&gt;|&gt;|&gt;|&gt;|BGCOLOR(black):COLOR(white):CENTER:''Ghost Wolves''|
|&gt;|BGCOLOR(lightgray):''研究領域''|&gt;|BGCOLOR(lightgray):''使用条件''|BGCOLOR(lightgray):''分類''|
|&gt;|Alteration Lv3|&gt;|戦闘/水陸両用|一時的召喚|
|BGCOLOR(lightgray):''主系統''|BGCOLOR(lightgray):''副系統''|&gt;|BGCOLOR(lightgray):''威力/効果''|BGCOLOR(lightgray):''効果発生数''|
|&amp;ref(Spell/P_Air.jpg,nolink,25x25,Air);3||&gt;|Phantasmal Wolf|2|
|BGCOLOR(lightgray):''射程距離''|BGCOLOR(lightgray):''効果範囲''|BGCOLOR(lightgray):''精度修正''|BGCOLOR(lightgray):''詠唱時間''|BGCOLOR(lightgray):''疲労/宝石''|
|5|0|0|100%|10|
|BGCOLOR(lightgray):''特性''|&gt;|&gt;|&gt;||
</v>
      </c>
      <c r="AA173" t="str">
        <f>CONCATENATE("**",G173,CHAR(10),VLOOKUP(F173,SpellDesc!$B:$D,2,0),CHAR(10),CHAR(10),VLOOKUP(F173,SpellDesc!$B:$D,3,0),CHAR(10))</f>
        <v xml:space="preserve">**Ghost Wolves
The illusionist creates two phantasmal wolves that attack the enemy.
幻術士は、敵を攻撃する二体のPhantasmal Wolfを作ります。
</v>
      </c>
    </row>
    <row r="174" spans="1:27" x14ac:dyDescent="0.15">
      <c r="A174" t="str">
        <f t="shared" si="8"/>
        <v/>
      </c>
      <c r="C174" s="1" t="s">
        <v>141</v>
      </c>
      <c r="D174" s="1">
        <v>3</v>
      </c>
      <c r="F174" s="1" t="s">
        <v>178</v>
      </c>
      <c r="G174" s="1" t="s">
        <v>178</v>
      </c>
      <c r="H174" s="3" t="s">
        <v>1279</v>
      </c>
      <c r="K174" s="1" t="s">
        <v>1241</v>
      </c>
      <c r="L174" s="1" t="s">
        <v>2018</v>
      </c>
      <c r="M174" s="1" t="s">
        <v>1264</v>
      </c>
      <c r="N174" s="2" t="s">
        <v>1292</v>
      </c>
      <c r="O174" s="6" t="str">
        <f t="shared" si="9"/>
        <v xml:space="preserve">|[[Numbness&gt;./Numbness]]|&amp;ref(Spell/P_Water.jpg,nolink,25x25,Water);2|||戦闘/水陸両用|弱体化|
|~|&gt;|&gt;|&gt;|&gt;|小範囲の敵を凍えさせ動きを鈍らせます|
</v>
      </c>
      <c r="P174" s="3" t="s">
        <v>1293</v>
      </c>
      <c r="Q174" s="1">
        <v>25</v>
      </c>
      <c r="R174" s="1">
        <v>100</v>
      </c>
      <c r="S174" s="1">
        <v>1</v>
      </c>
      <c r="T174" s="1">
        <v>1</v>
      </c>
      <c r="U174" s="1">
        <v>100</v>
      </c>
      <c r="V174" s="1">
        <v>20</v>
      </c>
      <c r="Y174" s="21" t="str">
        <f t="shared" si="10"/>
        <v xml:space="preserve">#includex(Spell/Alteration/DataView,titlestr=off,section=(filter=Numbness),firsthead=off)
**ゲーム内説明文
#includex(Spell/Alteration/Descriptions,titlestr=off,section=(filter=Numbness),firsthead=off)
**解説
</v>
      </c>
      <c r="Z174" t="str">
        <f t="shared" si="11"/>
        <v xml:space="preserve">**Numbness
|&gt;|&gt;|&gt;|&gt;|BGCOLOR(black):COLOR(white):CENTER:''Numbness''|
|&gt;|BGCOLOR(lightgray):''研究領域''|&gt;|BGCOLOR(lightgray):''使用条件''|BGCOLOR(lightgray):''分類''|
|&gt;|Alteration Lv3|&gt;|戦闘/水陸両用|弱体化|
|BGCOLOR(lightgray):''主系統''|BGCOLOR(lightgray):''副系統''|&gt;|BGCOLOR(lightgray):''威力/効果''|BGCOLOR(lightgray):''効果発生数''|
|&amp;ref(Spell/P_Water.jpg,nolink,25x25,Water);2||&gt;|Freeze|1|
|BGCOLOR(lightgray):''射程距離''|BGCOLOR(lightgray):''効果範囲''|BGCOLOR(lightgray):''精度修正''|BGCOLOR(lightgray):''詠唱時間''|BGCOLOR(lightgray):''疲労/宝石''|
|25|1|100|100%|20|
|BGCOLOR(lightgray):''特性''|&gt;|&gt;|&gt;||
</v>
      </c>
      <c r="AA174" t="str">
        <f>CONCATENATE("**",G174,CHAR(10),VLOOKUP(F174,SpellDesc!$B:$D,2,0),CHAR(10),CHAR(10),VLOOKUP(F174,SpellDesc!$B:$D,3,0),CHAR(10))</f>
        <v xml:space="preserve">**Numbness
The caster freezes his enemies. Frozen units are slowed and suffer from fatigue each turn.
術者は敵を凍結させます。凍結されたユニットは減速し、毎ラウンド疲労に苦しみます。
</v>
      </c>
    </row>
    <row r="175" spans="1:27" x14ac:dyDescent="0.15">
      <c r="A175" t="str">
        <f t="shared" si="8"/>
        <v/>
      </c>
      <c r="C175" s="1" t="s">
        <v>141</v>
      </c>
      <c r="D175" s="1">
        <v>3</v>
      </c>
      <c r="F175" s="1" t="s">
        <v>179</v>
      </c>
      <c r="G175" s="1" t="s">
        <v>179</v>
      </c>
      <c r="H175" s="3" t="s">
        <v>1236</v>
      </c>
      <c r="K175" s="1" t="s">
        <v>1241</v>
      </c>
      <c r="L175" s="1" t="s">
        <v>2018</v>
      </c>
      <c r="M175" s="1" t="s">
        <v>1245</v>
      </c>
      <c r="N175" s="2" t="s">
        <v>1294</v>
      </c>
      <c r="O175" s="6" t="str">
        <f t="shared" si="9"/>
        <v xml:space="preserve">|[[Ironskin&gt;./Ironskin]]|&amp;ref(Spell/P_Earth.jpg,nolink,25x25,Earth);1|||戦闘/水陸両用|自己強化|
|~|&gt;|&gt;|&gt;|&gt;|自身の皮膚を変化させ防御力を20まで増加させます|
</v>
      </c>
      <c r="P175" s="3" t="s">
        <v>1295</v>
      </c>
      <c r="Q175" s="1">
        <v>0</v>
      </c>
      <c r="R175" s="1">
        <v>100</v>
      </c>
      <c r="S175" s="1">
        <v>0</v>
      </c>
      <c r="T175" s="1">
        <v>1</v>
      </c>
      <c r="U175" s="1">
        <v>0</v>
      </c>
      <c r="V175" s="1">
        <v>20</v>
      </c>
      <c r="Y175" s="21" t="str">
        <f t="shared" si="10"/>
        <v xml:space="preserve">#includex(Spell/Alteration/DataView,titlestr=off,section=(filter=Ironskin),firsthead=off)
**ゲーム内説明文
#includex(Spell/Alteration/Descriptions,titlestr=off,section=(filter=Ironskin),firsthead=off)
**解説
</v>
      </c>
      <c r="Z175" t="str">
        <f t="shared" si="11"/>
        <v xml:space="preserve">**Ironskin
|&gt;|&gt;|&gt;|&gt;|BGCOLOR(black):COLOR(white):CENTER:''Ironskin''|
|&gt;|BGCOLOR(lightgray):''研究領域''|&gt;|BGCOLOR(lightgray):''使用条件''|BGCOLOR(lightgray):''分類''|
|&gt;|Alteration Lv3|&gt;|戦闘/水陸両用|自己強化|
|BGCOLOR(lightgray):''主系統''|BGCOLOR(lightgray):''副系統''|&gt;|BGCOLOR(lightgray):''威力/効果''|BGCOLOR(lightgray):''効果発生数''|
|&amp;ref(Spell/P_Earth.jpg,nolink,25x25,Earth);1||&gt;|Ironskin|1|
|BGCOLOR(lightgray):''射程距離''|BGCOLOR(lightgray):''効果範囲''|BGCOLOR(lightgray):''精度修正''|BGCOLOR(lightgray):''詠唱時間''|BGCOLOR(lightgray):''疲労/宝石''|
|0|0|0|100%|20|
|BGCOLOR(lightgray):''特性''|&gt;|&gt;|&gt;||
</v>
      </c>
      <c r="AA175" t="str">
        <f>CONCATENATE("**",G175,CHAR(10),VLOOKUP(F175,SpellDesc!$B:$D,2,0),CHAR(10),CHAR(10),VLOOKUP(F175,SpellDesc!$B:$D,3,0),CHAR(10))</f>
        <v xml:space="preserve">**Ironskin
The skin of the caster is transformed into a hard, metallic hide. As a side effect the caster will take additional damage from lightning.
術者の皮膚は、硬い金属のようなものに変化します。副作用として、術者は電撃から更なる損害を被ります。
</v>
      </c>
    </row>
    <row r="176" spans="1:27" x14ac:dyDescent="0.15">
      <c r="A176" t="str">
        <f t="shared" si="8"/>
        <v/>
      </c>
      <c r="C176" s="1" t="s">
        <v>141</v>
      </c>
      <c r="D176" s="1">
        <v>3</v>
      </c>
      <c r="F176" s="1" t="s">
        <v>180</v>
      </c>
      <c r="G176" s="1" t="s">
        <v>180</v>
      </c>
      <c r="H176" s="3" t="s">
        <v>1238</v>
      </c>
      <c r="K176" s="1" t="s">
        <v>1241</v>
      </c>
      <c r="L176" s="1" t="s">
        <v>2018</v>
      </c>
      <c r="M176" s="1" t="s">
        <v>1269</v>
      </c>
      <c r="N176" s="2" t="s">
        <v>1296</v>
      </c>
      <c r="O176" s="6" t="str">
        <f t="shared" si="9"/>
        <v xml:space="preserve">|[[Luck&gt;./Luck]]|&amp;ref(Spell/P_Astral.jpg,nolink,25x25,Astral);1|||戦闘/水陸両用|強化|
|~|&gt;|&gt;|&gt;|&gt;|小範囲の味方の運命を変え致命傷となる攻撃を75%で無効化します|
</v>
      </c>
      <c r="P176" s="3" t="s">
        <v>1297</v>
      </c>
      <c r="Q176" s="1">
        <v>10</v>
      </c>
      <c r="R176" s="1">
        <v>100</v>
      </c>
      <c r="S176" s="1">
        <v>1</v>
      </c>
      <c r="T176" s="1">
        <v>1</v>
      </c>
      <c r="U176" s="1">
        <v>2</v>
      </c>
      <c r="V176" s="1">
        <v>20</v>
      </c>
      <c r="W176" s="1" t="s">
        <v>1523</v>
      </c>
      <c r="Y176" s="21" t="str">
        <f t="shared" si="10"/>
        <v xml:space="preserve">#includex(Spell/Alteration/DataView,titlestr=off,section=(filter=Luck),firsthead=off)
**ゲーム内説明文
#includex(Spell/Alteration/Descriptions,titlestr=off,section=(filter=Luck),firsthead=off)
**解説
</v>
      </c>
      <c r="Z176" t="str">
        <f t="shared" si="11"/>
        <v xml:space="preserve">**Luck
|&gt;|&gt;|&gt;|&gt;|BGCOLOR(black):COLOR(white):CENTER:''Luck''|
|&gt;|BGCOLOR(lightgray):''研究領域''|&gt;|BGCOLOR(lightgray):''使用条件''|BGCOLOR(lightgray):''分類''|
|&gt;|Alteration Lv3|&gt;|戦闘/水陸両用|強化|
|BGCOLOR(lightgray):''主系統''|BGCOLOR(lightgray):''副系統''|&gt;|BGCOLOR(lightgray):''威力/効果''|BGCOLOR(lightgray):''効果発生数''|
|&amp;ref(Spell/P_Astral.jpg,nolink,25x25,Astral);1||&gt;|Lucky|1|
|BGCOLOR(lightgray):''射程距離''|BGCOLOR(lightgray):''効果範囲''|BGCOLOR(lightgray):''精度修正''|BGCOLOR(lightgray):''詠唱時間''|BGCOLOR(lightgray):''疲労/宝石''|
|10|1|2|100%|20|
|BGCOLOR(lightgray):''特性''|&gt;|&gt;|&gt;|アンデッド無効&amp;br;無生物無効&amp;br;味方にのみ作用|
</v>
      </c>
      <c r="AA176" t="str">
        <f>CONCATENATE("**",G176,CHAR(10),VLOOKUP(F176,SpellDesc!$B:$D,2,0),CHAR(10),CHAR(10),VLOOKUP(F176,SpellDesc!$B:$D,3,0),CHAR(10))</f>
        <v xml:space="preserve">**Luck
The caster changes the future fates of some soldiers close by. Those affected have a very good chance of escaping blows or magic that would otherwise have killed them. Luck does not affect undead or inanimate creatures as they are dead already.
術者は、近くに居る一部の兵士の、将来の運命を改変します。影響を受けたものたちは、さもなくば彼らを殺していたであろう攻撃や魔法を、非常に高い確率で回避できるようになります。幸運は、すでに死んでいるアンデッドや無生物には機能しません。
</v>
      </c>
    </row>
    <row r="177" spans="1:27" x14ac:dyDescent="0.15">
      <c r="A177" t="str">
        <f t="shared" si="8"/>
        <v/>
      </c>
      <c r="C177" s="1" t="s">
        <v>141</v>
      </c>
      <c r="D177" s="1">
        <v>3</v>
      </c>
      <c r="F177" s="1" t="s">
        <v>181</v>
      </c>
      <c r="G177" s="1" t="s">
        <v>181</v>
      </c>
      <c r="H177" s="3" t="s">
        <v>1280</v>
      </c>
      <c r="K177" s="1" t="s">
        <v>1241</v>
      </c>
      <c r="L177" s="1" t="s">
        <v>2018</v>
      </c>
      <c r="M177" s="1" t="s">
        <v>1269</v>
      </c>
      <c r="N177" s="2" t="s">
        <v>1299</v>
      </c>
      <c r="O177" s="6" t="str">
        <f t="shared" si="9"/>
        <v xml:space="preserve">|[[Protection&gt;./Protection]]|&amp;ref(Spell/P_Nature.jpg,nolink,25x25,Nature);1|||戦闘/水陸両用|強化|
|~|&gt;|&gt;|&gt;|&gt;|小範囲の味方の皮膚を変化させ防御力を10まで増加させます|
</v>
      </c>
      <c r="P177" s="3" t="s">
        <v>1300</v>
      </c>
      <c r="Q177" s="1">
        <v>20</v>
      </c>
      <c r="R177" s="1">
        <v>100</v>
      </c>
      <c r="S177" s="1">
        <v>1</v>
      </c>
      <c r="T177" s="1">
        <v>1</v>
      </c>
      <c r="U177" s="1">
        <v>100</v>
      </c>
      <c r="V177" s="1">
        <v>20</v>
      </c>
      <c r="W177" s="1" t="s">
        <v>1525</v>
      </c>
      <c r="Y177" s="21" t="str">
        <f t="shared" si="10"/>
        <v xml:space="preserve">#includex(Spell/Alteration/DataView,titlestr=off,section=(filter=Protection),firsthead=off)
**ゲーム内説明文
#includex(Spell/Alteration/Descriptions,titlestr=off,section=(filter=Protection),firsthead=off)
**解説
</v>
      </c>
      <c r="Z177" t="str">
        <f t="shared" si="11"/>
        <v xml:space="preserve">**Protection
|&gt;|&gt;|&gt;|&gt;|BGCOLOR(black):COLOR(white):CENTER:''Protection''|
|&gt;|BGCOLOR(lightgray):''研究領域''|&gt;|BGCOLOR(lightgray):''使用条件''|BGCOLOR(lightgray):''分類''|
|&gt;|Alteration Lv3|&gt;|戦闘/水陸両用|強化|
|BGCOLOR(lightgray):''主系統''|BGCOLOR(lightgray):''副系統''|&gt;|BGCOLOR(lightgray):''威力/効果''|BGCOLOR(lightgray):''効果発生数''|
|&amp;ref(Spell/P_Nature.jpg,nolink,25x25,Nature);1||&gt;|Barkskin|1|
|BGCOLOR(lightgray):''射程距離''|BGCOLOR(lightgray):''効果範囲''|BGCOLOR(lightgray):''精度修正''|BGCOLOR(lightgray):''詠唱時間''|BGCOLOR(lightgray):''疲労/宝石''|
|20|1|100|100%|20|
|BGCOLOR(lightgray):''特性''|&gt;|&gt;|&gt;|味方にのみ作用|
</v>
      </c>
      <c r="AA177" t="str">
        <f>CONCATENATE("**",G177,CHAR(10),VLOOKUP(F177,SpellDesc!$B:$D,2,0),CHAR(10),CHAR(10),VLOOKUP(F177,SpellDesc!$B:$D,3,0),CHAR(10))</f>
        <v xml:space="preserve">**Protection
This spell works just like the Barkskin spell, except that it affects all units in an area and can be cast from long distance.
この呪文はBarkskinの呪文と同様に機能しますが、これは範囲内の全員に作用し、長い距離を取って詠唱できます。
</v>
      </c>
    </row>
    <row r="178" spans="1:27" x14ac:dyDescent="0.15">
      <c r="A178" t="str">
        <f t="shared" si="8"/>
        <v>Alteration3E</v>
      </c>
      <c r="C178" s="1" t="s">
        <v>141</v>
      </c>
      <c r="D178" s="1">
        <v>3</v>
      </c>
      <c r="F178" s="1" t="s">
        <v>182</v>
      </c>
      <c r="G178" s="1" t="s">
        <v>182</v>
      </c>
      <c r="H178" s="3" t="s">
        <v>1280</v>
      </c>
      <c r="I178" s="1" t="s">
        <v>1235</v>
      </c>
      <c r="K178" s="1" t="s">
        <v>1241</v>
      </c>
      <c r="L178" s="1" t="s">
        <v>2018</v>
      </c>
      <c r="M178" s="1" t="s">
        <v>1269</v>
      </c>
      <c r="N178" s="2" t="s">
        <v>1301</v>
      </c>
      <c r="O178" s="6" t="str">
        <f t="shared" si="9"/>
        <v xml:space="preserve">|[[Mossbody&gt;./Mossbody]]|&amp;ref(Spell/P_Nature.jpg,nolink,25x25,Nature);1|&amp;ref(Spell/P_Water.jpg,nolink,25x25,Water);1||戦闘/水陸両用|強化|
|~|&gt;|&gt;|&gt;|&gt;|小範囲の味方を苔で覆い攻撃から保護します|
</v>
      </c>
      <c r="P178" s="3" t="s">
        <v>1302</v>
      </c>
      <c r="Q178" s="1">
        <v>5</v>
      </c>
      <c r="R178" s="1">
        <v>100</v>
      </c>
      <c r="S178" s="1">
        <v>1</v>
      </c>
      <c r="T178" s="1">
        <v>1</v>
      </c>
      <c r="U178" s="1">
        <v>0</v>
      </c>
      <c r="V178" s="1">
        <v>20</v>
      </c>
      <c r="W178" s="1" t="s">
        <v>1526</v>
      </c>
      <c r="Y178" s="21" t="str">
        <f t="shared" si="10"/>
        <v xml:space="preserve">#includex(Spell/Alteration/DataView,titlestr=off,section=(filter=Mossbody),firsthead=off)
**ゲーム内説明文
#includex(Spell/Alteration/Descriptions,titlestr=off,section=(filter=Mossbody),firsthead=off)
**解説
</v>
      </c>
      <c r="Z178" t="str">
        <f t="shared" si="11"/>
        <v xml:space="preserve">**Mossbody
|&gt;|&gt;|&gt;|&gt;|BGCOLOR(black):COLOR(white):CENTER:''Mossbody''|
|&gt;|BGCOLOR(lightgray):''研究領域''|&gt;|BGCOLOR(lightgray):''使用条件''|BGCOLOR(lightgray):''分類''|
|&gt;|Alteration Lv3|&gt;|戦闘/水陸両用|強化|
|BGCOLOR(lightgray):''主系統''|BGCOLOR(lightgray):''副系統''|&gt;|BGCOLOR(lightgray):''威力/効果''|BGCOLOR(lightgray):''効果発生数''|
|&amp;ref(Spell/P_Nature.jpg,nolink,25x25,Nature);1|&amp;ref(Spell/P_Water.jpg,nolink,25x25,Water);1|&gt;|Mossbody|1|
|BGCOLOR(lightgray):''射程距離''|BGCOLOR(lightgray):''効果範囲''|BGCOLOR(lightgray):''精度修正''|BGCOLOR(lightgray):''詠唱時間''|BGCOLOR(lightgray):''疲労/宝石''|
|5|1|0|100%|20|
|BGCOLOR(lightgray):''特性''|&gt;|&gt;|&gt;|味方にのみ作用|
</v>
      </c>
      <c r="AA178" t="str">
        <f>CONCATENATE("**",G178,CHAR(10),VLOOKUP(F178,SpellDesc!$B:$D,2,0),CHAR(10),CHAR(10),VLOOKUP(F178,SpellDesc!$B:$D,3,0),CHAR(10))</f>
        <v xml:space="preserve">**Mossbody
The caster covers the body of a small number of troops in a magical moss. The moss has a large chance of providing an extra layer of protection against any attack. If the moss fails to nullify the damage, it will burst in a cloud of poison and the protective effect will be over.
術者は、少数の兵士の身体を、魔法の苔で覆います。この苔は高い確率で、あらゆる攻撃に対する追加の保護を提供します。もし苔が攻撃を無害化しきれなかった場合、それは爆発して毒の雲となり、保護は終了します。
</v>
      </c>
    </row>
    <row r="179" spans="1:27" x14ac:dyDescent="0.15">
      <c r="A179" t="str">
        <f t="shared" si="8"/>
        <v>Alteration4S</v>
      </c>
      <c r="C179" s="1" t="s">
        <v>141</v>
      </c>
      <c r="D179" s="1">
        <v>4</v>
      </c>
      <c r="F179" s="1" t="s">
        <v>183</v>
      </c>
      <c r="G179" s="1" t="s">
        <v>183</v>
      </c>
      <c r="H179" s="3" t="s">
        <v>1277</v>
      </c>
      <c r="J179" s="1">
        <v>1</v>
      </c>
      <c r="K179" s="1" t="s">
        <v>1241</v>
      </c>
      <c r="L179" s="1" t="s">
        <v>2023</v>
      </c>
      <c r="M179" s="1" t="s">
        <v>1306</v>
      </c>
      <c r="N179" s="2" t="s">
        <v>1307</v>
      </c>
      <c r="O179" s="6" t="str">
        <f t="shared" si="9"/>
        <v xml:space="preserve">|[[Wind Guide&gt;./Wind Guide]]|&amp;ref(Spell/P_Air.jpg,nolink,25x25,Air);2||&amp;ref(Spell/V_Air.jpg,nolink,25x25,Air Gem);1|戦闘/陸上専用|全体強化|
|~|&gt;|&gt;|&gt;|&gt;|味方全員の射撃精度を向上させます|
</v>
      </c>
      <c r="P179" s="3" t="s">
        <v>1308</v>
      </c>
      <c r="Q179" s="1">
        <v>0</v>
      </c>
      <c r="R179" s="1">
        <v>150</v>
      </c>
      <c r="S179" s="1">
        <v>666</v>
      </c>
      <c r="T179" s="1">
        <v>1</v>
      </c>
      <c r="U179" s="1">
        <v>0</v>
      </c>
      <c r="V179" s="1">
        <v>100</v>
      </c>
      <c r="Y179" s="21" t="str">
        <f t="shared" si="10"/>
        <v xml:space="preserve">#includex(Spell/Alteration/DataView,titlestr=off,section=(filter=Wind Guide),firsthead=off)
**ゲーム内説明文
#includex(Spell/Alteration/Descriptions,titlestr=off,section=(filter=Wind Guide),firsthead=off)
**解説
</v>
      </c>
      <c r="Z179" t="str">
        <f t="shared" si="11"/>
        <v xml:space="preserve">**Wind Guide
|&gt;|&gt;|&gt;|&gt;|BGCOLOR(black):COLOR(white):CENTER:''Wind Guide''|
|&gt;|BGCOLOR(lightgray):''研究領域''|&gt;|BGCOLOR(lightgray):''使用条件''|BGCOLOR(lightgray):''分類''|
|&gt;|Alteration Lv4|&gt;|戦闘/陸上専用|全体強化|
|BGCOLOR(lightgray):''主系統''|BGCOLOR(lightgray):''副系統''|&gt;|BGCOLOR(lightgray):''威力/効果''|BGCOLOR(lightgray):''効果発生数''|
|&amp;ref(Spell/P_Air.jpg,nolink,25x25,Air);2||&gt;|Aim|1|
|BGCOLOR(lightgray):''射程距離''|BGCOLOR(lightgray):''効果範囲''|BGCOLOR(lightgray):''精度修正''|BGCOLOR(lightgray):''詠唱時間''|BGCOLOR(lightgray):''疲労/宝石''|
|0|666|0|150%|100 / &amp;ref(Spell/V_Air.jpg,nolink,25x25,Air Gem);1|
|BGCOLOR(lightgray):''特性''|&gt;|&gt;|&gt;||
</v>
      </c>
      <c r="AA179" t="str">
        <f>CONCATENATE("**",G179,CHAR(10),VLOOKUP(F179,SpellDesc!$B:$D,2,0),CHAR(10),CHAR(10),VLOOKUP(F179,SpellDesc!$B:$D,3,0),CHAR(10))</f>
        <v xml:space="preserve">**Wind Guide
Makes all friendly units shoot more accurately.
全ての味方が、より正確な射撃を行えるようにします。
</v>
      </c>
    </row>
    <row r="180" spans="1:27" x14ac:dyDescent="0.15">
      <c r="A180" t="str">
        <f t="shared" si="8"/>
        <v/>
      </c>
      <c r="C180" s="1" t="s">
        <v>141</v>
      </c>
      <c r="D180" s="1">
        <v>4</v>
      </c>
      <c r="F180" s="1" t="s">
        <v>184</v>
      </c>
      <c r="G180" s="1" t="s">
        <v>184</v>
      </c>
      <c r="H180" s="3" t="s">
        <v>1235</v>
      </c>
      <c r="K180" s="1" t="s">
        <v>1241</v>
      </c>
      <c r="L180" s="1" t="s">
        <v>2018</v>
      </c>
      <c r="M180" s="1" t="s">
        <v>1245</v>
      </c>
      <c r="N180" s="2" t="s">
        <v>1310</v>
      </c>
      <c r="O180" s="6" t="str">
        <f t="shared" si="9"/>
        <v xml:space="preserve">|[[Liquid Body&gt;./Liquid Body]]|&amp;ref(Spell/P_Water.jpg,nolink,25x25,Water);1|||戦闘/水陸両用|自己強化|
|~|&gt;|&gt;|&gt;|&gt;|自身を半液状にし物理的攻撃と永久的障害への耐性を得ます|
</v>
      </c>
      <c r="P180" s="3" t="s">
        <v>1309</v>
      </c>
      <c r="Q180" s="1">
        <v>0</v>
      </c>
      <c r="R180" s="1">
        <v>100</v>
      </c>
      <c r="S180" s="1">
        <v>0</v>
      </c>
      <c r="T180" s="1">
        <v>1</v>
      </c>
      <c r="U180" s="1">
        <v>0</v>
      </c>
      <c r="V180" s="1">
        <v>20</v>
      </c>
      <c r="Y180" s="21" t="str">
        <f t="shared" si="10"/>
        <v xml:space="preserve">#includex(Spell/Alteration/DataView,titlestr=off,section=(filter=Liquid Body),firsthead=off)
**ゲーム内説明文
#includex(Spell/Alteration/Descriptions,titlestr=off,section=(filter=Liquid Body),firsthead=off)
**解説
</v>
      </c>
      <c r="Z180" t="str">
        <f t="shared" si="11"/>
        <v xml:space="preserve">**Liquid Body
|&gt;|&gt;|&gt;|&gt;|BGCOLOR(black):COLOR(white):CENTER:''Liquid Body''|
|&gt;|BGCOLOR(lightgray):''研究領域''|&gt;|BGCOLOR(lightgray):''使用条件''|BGCOLOR(lightgray):''分類''|
|&gt;|Alteration Lv4|&gt;|戦闘/水陸両用|自己強化|
|BGCOLOR(lightgray):''主系統''|BGCOLOR(lightgray):''副系統''|&gt;|BGCOLOR(lightgray):''威力/効果''|BGCOLOR(lightgray):''効果発生数''|
|&amp;ref(Spell/P_Water.jpg,nolink,25x25,Water);1||&gt;|Liquid Body|1|
|BGCOLOR(lightgray):''射程距離''|BGCOLOR(lightgray):''効果範囲''|BGCOLOR(lightgray):''精度修正''|BGCOLOR(lightgray):''詠唱時間''|BGCOLOR(lightgray):''疲労/宝石''|
|0|0|0|100%|20|
|BGCOLOR(lightgray):''特性''|&gt;|&gt;|&gt;||
</v>
      </c>
      <c r="AA180" t="str">
        <f>CONCATENATE("**",G180,CHAR(10),VLOOKUP(F180,SpellDesc!$B:$D,2,0),CHAR(10),CHAR(10),VLOOKUP(F180,SpellDesc!$B:$D,3,0),CHAR(10))</f>
        <v xml:space="preserve">**Liquid Body
The caster transforms himself into a semi-liquid being. He becomes very difficult to harm by physical means and wounds will rarely become permanent afflictions. As a by-effect the caster will lose some strength and movement speed.
術者は、自らを半液状の存在へと変化させます。物理的手段で彼を傷付けるのは非常に困難になり、また傷が永久的な障害となることも滅多にありません。副作用として、術者は筋力と行動速度を幾らか失います。
</v>
      </c>
    </row>
    <row r="181" spans="1:27" x14ac:dyDescent="0.15">
      <c r="A181" t="str">
        <f t="shared" si="8"/>
        <v/>
      </c>
      <c r="C181" s="1" t="s">
        <v>141</v>
      </c>
      <c r="D181" s="1">
        <v>4</v>
      </c>
      <c r="F181" s="1" t="s">
        <v>185</v>
      </c>
      <c r="G181" s="1" t="s">
        <v>185</v>
      </c>
      <c r="H181" s="3" t="s">
        <v>1279</v>
      </c>
      <c r="K181" s="1" t="s">
        <v>1241</v>
      </c>
      <c r="L181" s="1" t="s">
        <v>2018</v>
      </c>
      <c r="M181" s="1" t="s">
        <v>1269</v>
      </c>
      <c r="N181" s="2" t="s">
        <v>1311</v>
      </c>
      <c r="O181" s="6" t="str">
        <f t="shared" si="9"/>
        <v xml:space="preserve">|[[Quickness&gt;./Quickness]]|&amp;ref(Spell/P_Water.jpg,nolink,25x25,Water);2|||戦闘/水陸両用|強化|
|~|&gt;|&gt;|&gt;|&gt;|小範囲の味方を加速させ移動や攻撃を2倍速で行えるようにします|
</v>
      </c>
      <c r="P181" s="3" t="s">
        <v>1255</v>
      </c>
      <c r="Q181" s="1">
        <v>20</v>
      </c>
      <c r="R181" s="1">
        <v>100</v>
      </c>
      <c r="S181" s="1">
        <v>1</v>
      </c>
      <c r="T181" s="1">
        <v>1</v>
      </c>
      <c r="U181" s="1">
        <v>1</v>
      </c>
      <c r="V181" s="1">
        <v>20</v>
      </c>
      <c r="W181" s="1" t="s">
        <v>1522</v>
      </c>
      <c r="Y181" s="21" t="str">
        <f t="shared" si="10"/>
        <v xml:space="preserve">#includex(Spell/Alteration/DataView,titlestr=off,section=(filter=Quickness),firsthead=off)
**ゲーム内説明文
#includex(Spell/Alteration/Descriptions,titlestr=off,section=(filter=Quickness),firsthead=off)
**解説
</v>
      </c>
      <c r="Z181" t="str">
        <f t="shared" si="11"/>
        <v xml:space="preserve">**Quickness
|&gt;|&gt;|&gt;|&gt;|BGCOLOR(black):COLOR(white):CENTER:''Quickness''|
|&gt;|BGCOLOR(lightgray):''研究領域''|&gt;|BGCOLOR(lightgray):''使用条件''|BGCOLOR(lightgray):''分類''|
|&gt;|Alteration Lv4|&gt;|戦闘/水陸両用|強化|
|BGCOLOR(lightgray):''主系統''|BGCOLOR(lightgray):''副系統''|&gt;|BGCOLOR(lightgray):''威力/効果''|BGCOLOR(lightgray):''効果発生数''|
|&amp;ref(Spell/P_Water.jpg,nolink,25x25,Water);2||&gt;|Quickness|1|
|BGCOLOR(lightgray):''射程距離''|BGCOLOR(lightgray):''効果範囲''|BGCOLOR(lightgray):''精度修正''|BGCOLOR(lightgray):''詠唱時間''|BGCOLOR(lightgray):''疲労/宝石''|
|20|1|1|100%|20|
|BGCOLOR(lightgray):''特性''|&gt;|&gt;|&gt;|味方にのみ作用|
</v>
      </c>
      <c r="AA181" t="str">
        <f>CONCATENATE("**",G181,CHAR(10),VLOOKUP(F181,SpellDesc!$B:$D,2,0),CHAR(10),CHAR(10),VLOOKUP(F181,SpellDesc!$B:$D,3,0),CHAR(10))</f>
        <v xml:space="preserve">**Quickness
Quickness increases the speed of a small number of units and enhances their ability to dodge and evade incoming attacks. The quickened ones can act twice every turn, but quickened spell casters still cannot cast more than one spell per combat round.
Quicknessは、術者の速度を向上させ、彼の攻撃を回避する能力を高めます。加速したものは、ラウンド毎に通常の戦闘行動を二回行えますが、ラウンド毎に二つ以上の呪文を使うことまではできません。
</v>
      </c>
    </row>
    <row r="182" spans="1:27" x14ac:dyDescent="0.15">
      <c r="A182" t="str">
        <f t="shared" si="8"/>
        <v/>
      </c>
      <c r="C182" s="1" t="s">
        <v>141</v>
      </c>
      <c r="D182" s="1">
        <v>4</v>
      </c>
      <c r="F182" s="1" t="s">
        <v>186</v>
      </c>
      <c r="G182" s="1" t="s">
        <v>186</v>
      </c>
      <c r="H182" s="3" t="s">
        <v>1279</v>
      </c>
      <c r="K182" s="1" t="s">
        <v>1241</v>
      </c>
      <c r="L182" s="1" t="s">
        <v>2018</v>
      </c>
      <c r="M182" s="1" t="s">
        <v>1264</v>
      </c>
      <c r="N182" s="2" t="s">
        <v>1314</v>
      </c>
      <c r="O182" s="6" t="str">
        <f t="shared" si="9"/>
        <v xml:space="preserve">|[[Slow&gt;./Slow]]|&amp;ref(Spell/P_Water.jpg,nolink,25x25,Water);2|||戦闘/水陸両用|弱体化|
|~|&gt;|&gt;|&gt;|&gt;|小範囲の敵を減速させ移動や攻撃の頻度を半減させようと試みます|
</v>
      </c>
      <c r="P182" s="3" t="s">
        <v>1312</v>
      </c>
      <c r="Q182" s="1">
        <v>30</v>
      </c>
      <c r="R182" s="1">
        <v>100</v>
      </c>
      <c r="S182" s="1">
        <v>1</v>
      </c>
      <c r="T182" s="1">
        <v>1</v>
      </c>
      <c r="U182" s="1">
        <v>100</v>
      </c>
      <c r="V182" s="1">
        <v>20</v>
      </c>
      <c r="W182" s="1" t="s">
        <v>1313</v>
      </c>
      <c r="Y182" s="21" t="str">
        <f t="shared" si="10"/>
        <v xml:space="preserve">#includex(Spell/Alteration/DataView,titlestr=off,section=(filter=Slow),firsthead=off)
**ゲーム内説明文
#includex(Spell/Alteration/Descriptions,titlestr=off,section=(filter=Slow),firsthead=off)
**解説
</v>
      </c>
      <c r="Z182" t="str">
        <f t="shared" si="11"/>
        <v xml:space="preserve">**Slow
|&gt;|&gt;|&gt;|&gt;|BGCOLOR(black):COLOR(white):CENTER:''Slow''|
|&gt;|BGCOLOR(lightgray):''研究領域''|&gt;|BGCOLOR(lightgray):''使用条件''|BGCOLOR(lightgray):''分類''|
|&gt;|Alteration Lv4|&gt;|戦闘/水陸両用|弱体化|
|BGCOLOR(lightgray):''主系統''|BGCOLOR(lightgray):''副系統''|&gt;|BGCOLOR(lightgray):''威力/効果''|BGCOLOR(lightgray):''効果発生数''|
|&amp;ref(Spell/P_Water.jpg,nolink,25x25,Water);2||&gt;|Slowed|1|
|BGCOLOR(lightgray):''射程距離''|BGCOLOR(lightgray):''効果範囲''|BGCOLOR(lightgray):''精度修正''|BGCOLOR(lightgray):''詠唱時間''|BGCOLOR(lightgray):''疲労/宝石''|
|30|1|100|100%|20|
|BGCOLOR(lightgray):''特性''|&gt;|&gt;|&gt;|抵抗可能|
</v>
      </c>
      <c r="AA182" t="str">
        <f>CONCATENATE("**",G182,CHAR(10),VLOOKUP(F182,SpellDesc!$B:$D,2,0),CHAR(10),CHAR(10),VLOOKUP(F182,SpellDesc!$B:$D,3,0),CHAR(10))</f>
        <v xml:space="preserve">**Slow
This spell will slow down a small group of enemies. The slowed units will require twice as long time to move, attack or cast spells. The effect will last for the entire battle.
この呪文は、少数の敵集団を減速させます。減速したものは、移動、攻撃、呪文詠唱の際に二倍の時間を要します。この効果は、戦闘が終わるまで持続します。
</v>
      </c>
    </row>
    <row r="183" spans="1:27" x14ac:dyDescent="0.15">
      <c r="A183" t="str">
        <f t="shared" si="8"/>
        <v/>
      </c>
      <c r="C183" s="1" t="s">
        <v>141</v>
      </c>
      <c r="D183" s="1">
        <v>4</v>
      </c>
      <c r="F183" s="1" t="s">
        <v>187</v>
      </c>
      <c r="G183" s="1" t="s">
        <v>187</v>
      </c>
      <c r="H183" s="3" t="s">
        <v>1279</v>
      </c>
      <c r="K183" s="1" t="s">
        <v>1241</v>
      </c>
      <c r="L183" s="1" t="s">
        <v>2075</v>
      </c>
      <c r="M183" s="1" t="s">
        <v>1267</v>
      </c>
      <c r="N183" s="2" t="s">
        <v>1315</v>
      </c>
      <c r="O183" s="6" t="str">
        <f t="shared" si="9"/>
        <v xml:space="preserve">|[[Encase in Ice&gt;./Encase in Ice]]|&amp;ref(Spell/P_Water.jpg,nolink,25x25,Water);2|||戦闘/水中専用|捕縛|
|~|&gt;|&gt;|&gt;|&gt;|小範囲の敵を氷で包み動きを封じます|
</v>
      </c>
      <c r="P183" s="3" t="s">
        <v>1316</v>
      </c>
      <c r="Q183" s="1">
        <v>25</v>
      </c>
      <c r="R183" s="1">
        <v>100</v>
      </c>
      <c r="S183" s="1">
        <v>1</v>
      </c>
      <c r="T183" s="1">
        <v>1</v>
      </c>
      <c r="U183" s="1">
        <v>100</v>
      </c>
      <c r="V183" s="1">
        <v>20</v>
      </c>
      <c r="Y183" s="21" t="str">
        <f t="shared" si="10"/>
        <v xml:space="preserve">#includex(Spell/Alteration/DataView,titlestr=off,section=(filter=Encase in Ice),firsthead=off)
**ゲーム内説明文
#includex(Spell/Alteration/Descriptions,titlestr=off,section=(filter=Encase in Ice),firsthead=off)
**解説
</v>
      </c>
      <c r="Z183" t="str">
        <f t="shared" si="11"/>
        <v xml:space="preserve">**Encase in Ice
|&gt;|&gt;|&gt;|&gt;|BGCOLOR(black):COLOR(white):CENTER:''Encase in Ice''|
|&gt;|BGCOLOR(lightgray):''研究領域''|&gt;|BGCOLOR(lightgray):''使用条件''|BGCOLOR(lightgray):''分類''|
|&gt;|Alteration Lv4|&gt;|戦闘/水中専用|捕縛|
|BGCOLOR(lightgray):''主系統''|BGCOLOR(lightgray):''副系統''|&gt;|BGCOLOR(lightgray):''威力/効果''|BGCOLOR(lightgray):''効果発生数''|
|&amp;ref(Spell/P_Water.jpg,nolink,25x25,Water);2||&gt;|Encase in Ice|1|
|BGCOLOR(lightgray):''射程距離''|BGCOLOR(lightgray):''効果範囲''|BGCOLOR(lightgray):''精度修正''|BGCOLOR(lightgray):''詠唱時間''|BGCOLOR(lightgray):''疲労/宝石''|
|25|1|100|100%|20|
|BGCOLOR(lightgray):''特性''|&gt;|&gt;|&gt;||
</v>
      </c>
      <c r="AA183" t="str">
        <f>CONCATENATE("**",G183,CHAR(10),VLOOKUP(F183,SpellDesc!$B:$D,2,0),CHAR(10),CHAR(10),VLOOKUP(F183,SpellDesc!$B:$D,3,0),CHAR(10))</f>
        <v xml:space="preserve">**Encase in Ice
The caster transforms the water surrounding some enemies into ice. The encased targets are protected from strikes, but must break free to be able to move or defend themselves. While encased they will become chilled and numbed and suffer fatigue.
術者は、一部の敵の周囲の水を氷に変えます。閉じ込められた標的は、攻撃からは保護されますが、移動や自衛のためには、まず脱出しなければなりません。閉じ込められている間、彼らは凍え、疲労に苦しみます。
</v>
      </c>
    </row>
    <row r="184" spans="1:27" x14ac:dyDescent="0.15">
      <c r="A184" t="str">
        <f t="shared" si="8"/>
        <v/>
      </c>
      <c r="C184" s="1" t="s">
        <v>141</v>
      </c>
      <c r="D184" s="1">
        <v>4</v>
      </c>
      <c r="F184" s="1" t="s">
        <v>188</v>
      </c>
      <c r="G184" s="1" t="s">
        <v>188</v>
      </c>
      <c r="H184" s="3" t="s">
        <v>1303</v>
      </c>
      <c r="J184" s="1">
        <v>5</v>
      </c>
      <c r="K184" s="1" t="s">
        <v>1250</v>
      </c>
      <c r="L184" s="1" t="s">
        <v>2018</v>
      </c>
      <c r="M184" s="1" t="s">
        <v>1317</v>
      </c>
      <c r="N184" s="2" t="s">
        <v>1318</v>
      </c>
      <c r="O184" s="6" t="str">
        <f t="shared" si="9"/>
        <v xml:space="preserve">|[[Wolven Winter&gt;./Wolven Winter]]|&amp;ref(Spell/P_Water.jpg,nolink,25x25,Water);3||&amp;ref(Spell/V_Water.jpg,nolink,25x25,Water Gem);5|儀式/水陸両用|災害誘発|
|~|&gt;|&gt;|&gt;|&gt;|指定した州を急激に寒冷化させます|
</v>
      </c>
      <c r="Q184" s="1">
        <v>5</v>
      </c>
      <c r="W184" s="1" t="s">
        <v>1319</v>
      </c>
      <c r="Y184" s="21" t="str">
        <f t="shared" si="10"/>
        <v xml:space="preserve">#includex(Spell/Alteration/DataView,titlestr=off,section=(filter=Wolven Winter),firsthead=off)
**ゲーム内説明文
#includex(Spell/Alteration/Descriptions,titlestr=off,section=(filter=Wolven Winter),firsthead=off)
**解説
</v>
      </c>
      <c r="Z184" t="str">
        <f t="shared" si="11"/>
        <v xml:space="preserve">**Wolven Winter
|&gt;|&gt;|&gt;|&gt;|BGCOLOR(black):COLOR(white):CENTER:''Wolven Winter''|
|&gt;|BGCOLOR(lightgray):''研究領域''|&gt;|BGCOLOR(lightgray):''使用条件''|BGCOLOR(lightgray):''分類''|
|&gt;|Alteration Lv4|&gt;|儀式/水陸両用|災害誘発|
|BGCOLOR(lightgray):''主系統''|BGCOLOR(lightgray):''副系統''|&gt;|BGCOLOR(lightgray):''威力/効果''|BGCOLOR(lightgray):''効果発生数''|
|&amp;ref(Spell/P_Water.jpg,nolink,25x25,Water);3||&gt;|||
|BGCOLOR(lightgray):''射程距離''|BGCOLOR(lightgray):''効果範囲''|BGCOLOR(lightgray):''精度修正''|BGCOLOR(lightgray):''詠唱時間''|BGCOLOR(lightgray):''疲労/宝石''|
|5||||&amp;ref(Spell/V_Water.jpg,nolink,25x25,Water Gem);5|
|BGCOLOR(lightgray):''特性''|&gt;|&gt;|&gt;|遠隔儀式&amp;br;海域の指定不可|
</v>
      </c>
      <c r="AA184" t="str">
        <f>CONCATENATE("**",G184,CHAR(10),VLOOKUP(F184,SpellDesc!$B:$D,2,0),CHAR(10),CHAR(10),VLOOKUP(F184,SpellDesc!$B:$D,3,0),CHAR(10))</f>
        <v xml:space="preserve">**Wolven Winter
The caster curses a distant province with a dramatic fall in temperature. The mage can target any province of his choice and those affected will not know who has cast this spell upon them.
術者は、遠方の州を急激な気温の低下で苦しめます。魔術師は好きな州を標的にでき、影響を受けたものは、誰がこの呪文をかけたのかを知ることはありません。
</v>
      </c>
    </row>
    <row r="185" spans="1:27" x14ac:dyDescent="0.15">
      <c r="A185" t="str">
        <f t="shared" si="8"/>
        <v/>
      </c>
      <c r="C185" s="1" t="s">
        <v>141</v>
      </c>
      <c r="D185" s="1">
        <v>4</v>
      </c>
      <c r="F185" s="1" t="s">
        <v>189</v>
      </c>
      <c r="G185" s="1" t="s">
        <v>189</v>
      </c>
      <c r="H185" s="3" t="s">
        <v>1236</v>
      </c>
      <c r="K185" s="1" t="s">
        <v>1241</v>
      </c>
      <c r="L185" s="1" t="s">
        <v>2018</v>
      </c>
      <c r="M185" s="1" t="s">
        <v>1245</v>
      </c>
      <c r="N185" s="2" t="s">
        <v>1320</v>
      </c>
      <c r="O185" s="6" t="str">
        <f t="shared" si="9"/>
        <v xml:space="preserve">|[[Temper Flesh&gt;./Temper Flesh]]|&amp;ref(Spell/P_Earth.jpg,nolink,25x25,Earth);1|||戦闘/水陸両用|自己強化|
|~|&gt;|&gt;|&gt;|&gt;|自身に物理的攻撃と火炎への耐性を与えます|
</v>
      </c>
      <c r="P185" s="3" t="s">
        <v>1321</v>
      </c>
      <c r="Q185" s="1">
        <v>0</v>
      </c>
      <c r="R185" s="1">
        <v>100</v>
      </c>
      <c r="S185" s="1">
        <v>0</v>
      </c>
      <c r="T185" s="1">
        <v>1</v>
      </c>
      <c r="U185" s="1">
        <v>0</v>
      </c>
      <c r="V185" s="1">
        <v>20</v>
      </c>
      <c r="Y185" s="21" t="str">
        <f t="shared" si="10"/>
        <v xml:space="preserve">#includex(Spell/Alteration/DataView,titlestr=off,section=(filter=Temper Flesh),firsthead=off)
**ゲーム内説明文
#includex(Spell/Alteration/Descriptions,titlestr=off,section=(filter=Temper Flesh),firsthead=off)
**解説
</v>
      </c>
      <c r="Z185" t="str">
        <f t="shared" si="11"/>
        <v xml:space="preserve">**Temper Flesh
|&gt;|&gt;|&gt;|&gt;|BGCOLOR(black):COLOR(white):CENTER:''Temper Flesh''|
|&gt;|BGCOLOR(lightgray):''研究領域''|&gt;|BGCOLOR(lightgray):''使用条件''|BGCOLOR(lightgray):''分類''|
|&gt;|Alteration Lv4|&gt;|戦闘/水陸両用|自己強化|
|BGCOLOR(lightgray):''主系統''|BGCOLOR(lightgray):''副系統''|&gt;|BGCOLOR(lightgray):''威力/効果''|BGCOLOR(lightgray):''効果発生数''|
|&amp;ref(Spell/P_Earth.jpg,nolink,25x25,Earth);1||&gt;|Temper Flesh|1|
|BGCOLOR(lightgray):''射程距離''|BGCOLOR(lightgray):''効果範囲''|BGCOLOR(lightgray):''精度修正''|BGCOLOR(lightgray):''詠唱時間''|BGCOLOR(lightgray):''疲労/宝石''|
|0|0|0|100%|20|
|BGCOLOR(lightgray):''特性''|&gt;|&gt;|&gt;||
</v>
      </c>
      <c r="AA185" t="str">
        <f>CONCATENATE("**",G185,CHAR(10),VLOOKUP(F185,SpellDesc!$B:$D,2,0),CHAR(10),CHAR(10),VLOOKUP(F185,SpellDesc!$B:$D,3,0),CHAR(10))</f>
        <v xml:space="preserve">**Temper Flesh
The flesh of the caster is tempered with earth magic and made highly resistant to physical damage as well as fire.
術者の肉体は地の魔法に鍛えられ、物理的損傷と火炎に対し強くなります。
</v>
      </c>
    </row>
    <row r="186" spans="1:27" x14ac:dyDescent="0.15">
      <c r="A186" t="str">
        <f t="shared" si="8"/>
        <v/>
      </c>
      <c r="C186" s="1" t="s">
        <v>141</v>
      </c>
      <c r="D186" s="1">
        <v>4</v>
      </c>
      <c r="F186" s="1" t="s">
        <v>190</v>
      </c>
      <c r="G186" s="1" t="s">
        <v>190</v>
      </c>
      <c r="H186" s="3" t="s">
        <v>1237</v>
      </c>
      <c r="I186" s="1" t="s">
        <v>1239</v>
      </c>
      <c r="J186" s="1">
        <v>5</v>
      </c>
      <c r="K186" s="1" t="s">
        <v>1250</v>
      </c>
      <c r="L186" s="1" t="s">
        <v>2018</v>
      </c>
      <c r="M186" s="1" t="s">
        <v>1317</v>
      </c>
      <c r="N186" s="2" t="s">
        <v>1322</v>
      </c>
      <c r="O186" s="6" t="str">
        <f t="shared" si="9"/>
        <v xml:space="preserve">|[[Blight&gt;./Blight]]|&amp;ref(Spell/P_Earth.jpg,nolink,25x25,Earth);2|&amp;ref(Spell/P_Death.jpg,nolink,25x25,Death);1|&amp;ref(Spell/V_Earth.jpg,nolink,25x25,Earth Gem);5|儀式/水陸両用|災害誘発|
|~|&gt;|&gt;|&gt;|&gt;|指定した州に飢饉を起こし税収に被害を与えます|
</v>
      </c>
      <c r="Q186" s="1">
        <v>5</v>
      </c>
      <c r="Y186" s="21" t="str">
        <f t="shared" si="10"/>
        <v xml:space="preserve">#includex(Spell/Alteration/DataView,titlestr=off,section=(filter=Blight),firsthead=off)
**ゲーム内説明文
#includex(Spell/Alteration/Descriptions,titlestr=off,section=(filter=Blight),firsthead=off)
**解説
</v>
      </c>
      <c r="Z186" t="str">
        <f t="shared" si="11"/>
        <v xml:space="preserve">**Blight
|&gt;|&gt;|&gt;|&gt;|BGCOLOR(black):COLOR(white):CENTER:''Blight''|
|&gt;|BGCOLOR(lightgray):''研究領域''|&gt;|BGCOLOR(lightgray):''使用条件''|BGCOLOR(lightgray):''分類''|
|&gt;|Alteration Lv4|&gt;|儀式/水陸両用|災害誘発|
|BGCOLOR(lightgray):''主系統''|BGCOLOR(lightgray):''副系統''|&gt;|BGCOLOR(lightgray):''威力/効果''|BGCOLOR(lightgray):''効果発生数''|
|&amp;ref(Spell/P_Earth.jpg,nolink,25x25,Earth);2|&amp;ref(Spell/P_Death.jpg,nolink,25x25,Death);1|&gt;|||
|BGCOLOR(lightgray):''射程距離''|BGCOLOR(lightgray):''効果範囲''|BGCOLOR(lightgray):''精度修正''|BGCOLOR(lightgray):''詠唱時間''|BGCOLOR(lightgray):''疲労/宝石''|
|5||||&amp;ref(Spell/V_Earth.jpg,nolink,25x25,Earth Gem);5|
|BGCOLOR(lightgray):''特性''|&gt;|&gt;|&gt;||
</v>
      </c>
      <c r="AA186" t="str">
        <f>CONCATENATE("**",G186,CHAR(10),VLOOKUP(F186,SpellDesc!$B:$D,2,0),CHAR(10),CHAR(10),VLOOKUP(F186,SpellDesc!$B:$D,3,0),CHAR(10))</f>
        <v xml:space="preserve">**Blight
The caster unleashes a blight upon a distant province. Five percent of the population will die, unrest increases and eighty pounds of gold must be used to feed the starving.
術者は、遠方の州に胴枯病を解き放ちます。住民の5%は死に、不安が増加し、さらに80ポンドの金が、飢えたものたちを養うために必要とされます。
</v>
      </c>
    </row>
    <row r="187" spans="1:27" x14ac:dyDescent="0.15">
      <c r="A187" t="str">
        <f t="shared" si="8"/>
        <v/>
      </c>
      <c r="C187" s="1" t="s">
        <v>141</v>
      </c>
      <c r="D187" s="1">
        <v>4</v>
      </c>
      <c r="F187" s="1" t="s">
        <v>191</v>
      </c>
      <c r="G187" s="1" t="s">
        <v>191</v>
      </c>
      <c r="H187" s="3" t="s">
        <v>1304</v>
      </c>
      <c r="K187" s="1" t="s">
        <v>1241</v>
      </c>
      <c r="L187" s="1" t="s">
        <v>2018</v>
      </c>
      <c r="M187" s="1" t="s">
        <v>1264</v>
      </c>
      <c r="N187" s="2" t="s">
        <v>1323</v>
      </c>
      <c r="O187" s="6" t="str">
        <f t="shared" si="9"/>
        <v xml:space="preserve">|[[Destruction&gt;./Destruction]]|&amp;ref(Spell/P_Earth.jpg,nolink,25x25,Earth);3|||戦闘/水陸両用|弱体化|
|~|&gt;|&gt;|&gt;|&gt;|中範囲の敵の魔力を持たない防具を破壊します|
</v>
      </c>
      <c r="P187" s="3" t="s">
        <v>1266</v>
      </c>
      <c r="Q187" s="1">
        <v>30</v>
      </c>
      <c r="R187" s="1">
        <v>100</v>
      </c>
      <c r="S187" s="1">
        <v>6</v>
      </c>
      <c r="T187" s="1">
        <v>1</v>
      </c>
      <c r="U187" s="1">
        <v>3</v>
      </c>
      <c r="V187" s="1">
        <v>40</v>
      </c>
      <c r="Y187" s="21" t="str">
        <f t="shared" si="10"/>
        <v xml:space="preserve">#includex(Spell/Alteration/DataView,titlestr=off,section=(filter=Destruction),firsthead=off)
**ゲーム内説明文
#includex(Spell/Alteration/Descriptions,titlestr=off,section=(filter=Destruction),firsthead=off)
**解説
</v>
      </c>
      <c r="Z187" t="str">
        <f t="shared" si="11"/>
        <v xml:space="preserve">**Destruction
|&gt;|&gt;|&gt;|&gt;|BGCOLOR(black):COLOR(white):CENTER:''Destruction''|
|&gt;|BGCOLOR(lightgray):''研究領域''|&gt;|BGCOLOR(lightgray):''使用条件''|BGCOLOR(lightgray):''分類''|
|&gt;|Alteration Lv4|&gt;|戦闘/水陸両用|弱体化|
|BGCOLOR(lightgray):''主系統''|BGCOLOR(lightgray):''副系統''|&gt;|BGCOLOR(lightgray):''威力/効果''|BGCOLOR(lightgray):''効果発生数''|
|&amp;ref(Spell/P_Earth.jpg,nolink,25x25,Earth);3||&gt;|Broken Armor|1|
|BGCOLOR(lightgray):''射程距離''|BGCOLOR(lightgray):''効果範囲''|BGCOLOR(lightgray):''精度修正''|BGCOLOR(lightgray):''詠唱時間''|BGCOLOR(lightgray):''疲労/宝石''|
|30|6|3|100%|40|
|BGCOLOR(lightgray):''特性''|&gt;|&gt;|&gt;||
</v>
      </c>
      <c r="AA187" t="str">
        <f>CONCATENATE("**",G187,CHAR(10),VLOOKUP(F187,SpellDesc!$B:$D,2,0),CHAR(10),CHAR(10),VLOOKUP(F187,SpellDesc!$B:$D,3,0),CHAR(10))</f>
        <v xml:space="preserve">**Destruction
The armor of several soldiers is destroyed and falls to the ground in useless heaps. Magical armor is much less likely to be affected by the spell.
一部の兵士の鎧は破壊され、ガラクタの山となって地面に落ちます。魔法の防具がこの呪文の影響を受ける可能性は、格段に低くなります。
</v>
      </c>
    </row>
    <row r="188" spans="1:27" x14ac:dyDescent="0.15">
      <c r="A188" t="str">
        <f t="shared" si="8"/>
        <v/>
      </c>
      <c r="C188" s="1" t="s">
        <v>141</v>
      </c>
      <c r="D188" s="1">
        <v>4</v>
      </c>
      <c r="F188" s="1" t="s">
        <v>192</v>
      </c>
      <c r="G188" s="1" t="s">
        <v>192</v>
      </c>
      <c r="H188" s="3" t="s">
        <v>1304</v>
      </c>
      <c r="J188" s="1">
        <v>3</v>
      </c>
      <c r="K188" s="1" t="s">
        <v>1241</v>
      </c>
      <c r="L188" s="1" t="s">
        <v>2018</v>
      </c>
      <c r="M188" s="1" t="s">
        <v>1326</v>
      </c>
      <c r="N188" s="2" t="s">
        <v>1327</v>
      </c>
      <c r="O188" s="6" t="str">
        <f t="shared" si="9"/>
        <v xml:space="preserve">|[[Curse of Stones&gt;./Curse of Stones]]|&amp;ref(Spell/P_Earth.jpg,nolink,25x25,Earth);3||&amp;ref(Spell/V_Earth.jpg,nolink,25x25,Earth Gem);3|戦闘/水陸両用|全体弱体化|
|~|&gt;|&gt;|&gt;|&gt;|敵全員に負担をかけ疲労を早めようと試みます|
</v>
      </c>
      <c r="P188" s="3" t="s">
        <v>1328</v>
      </c>
      <c r="Q188" s="1">
        <v>0</v>
      </c>
      <c r="R188" s="1">
        <v>200</v>
      </c>
      <c r="S188" s="1">
        <v>666</v>
      </c>
      <c r="T188" s="1">
        <v>1</v>
      </c>
      <c r="U188" s="1">
        <v>0</v>
      </c>
      <c r="V188" s="1">
        <v>300</v>
      </c>
      <c r="W188" s="1" t="s">
        <v>1358</v>
      </c>
      <c r="Y188" s="21" t="str">
        <f t="shared" si="10"/>
        <v xml:space="preserve">#includex(Spell/Alteration/DataView,titlestr=off,section=(filter=Curse of Stones),firsthead=off)
**ゲーム内説明文
#includex(Spell/Alteration/Descriptions,titlestr=off,section=(filter=Curse of Stones),firsthead=off)
**解説
</v>
      </c>
      <c r="Z188" t="str">
        <f t="shared" si="11"/>
        <v xml:space="preserve">**Curse of Stones
|&gt;|&gt;|&gt;|&gt;|BGCOLOR(black):COLOR(white):CENTER:''Curse of Stones''|
|&gt;|BGCOLOR(lightgray):''研究領域''|&gt;|BGCOLOR(lightgray):''使用条件''|BGCOLOR(lightgray):''分類''|
|&gt;|Alteration Lv4|&gt;|戦闘/水陸両用|全体弱体化|
|BGCOLOR(lightgray):''主系統''|BGCOLOR(lightgray):''副系統''|&gt;|BGCOLOR(lightgray):''威力/効果''|BGCOLOR(lightgray):''効果発生数''|
|&amp;ref(Spell/P_Earth.jpg,nolink,25x25,Earth);3||&gt;|Curse of Stones|1|
|BGCOLOR(lightgray):''射程距離''|BGCOLOR(lightgray):''効果範囲''|BGCOLOR(lightgray):''精度修正''|BGCOLOR(lightgray):''詠唱時間''|BGCOLOR(lightgray):''疲労/宝石''|
|0|666|0|200%|300 / &amp;ref(Spell/V_Earth.jpg,nolink,25x25,Earth Gem);3|
|BGCOLOR(lightgray):''特性''|&gt;|&gt;|&gt;|抵抗容易&amp;br;敵にのみ作用|
</v>
      </c>
      <c r="AA188" t="str">
        <f>CONCATENATE("**",G188,CHAR(10),VLOOKUP(F188,SpellDesc!$B:$D,2,0),CHAR(10),CHAR(10),VLOOKUP(F188,SpellDesc!$B:$D,3,0),CHAR(10))</f>
        <v xml:space="preserve">**Curse of Stones
The caster curses the enemy army with the weight of earth and stones. Affected enemy units are severely burdened and moving will be slow and exhausting. Attack speed will not be affected, but fighting will be extra exhausting and can prove disastrous even for lightly armed soldiers. The curse will last until the battle is over.
術者は敵軍を、大地と石の重みで苦しめます。影響を受けた敵は過酷な負荷をかけられ、移動はより遅く、辛いものになります。攻撃速度は影響を受けませんが、しかしながら戦闘行為はさらに辛く、軽装の兵士にさえ手に余るものとなり得ます。この呪いは、戦闘が終わるまで持続します。
</v>
      </c>
    </row>
    <row r="189" spans="1:27" x14ac:dyDescent="0.15">
      <c r="A189" t="str">
        <f t="shared" si="8"/>
        <v/>
      </c>
      <c r="C189" s="1" t="s">
        <v>141</v>
      </c>
      <c r="D189" s="1">
        <v>4</v>
      </c>
      <c r="F189" s="1" t="s">
        <v>193</v>
      </c>
      <c r="G189" s="1" t="s">
        <v>193</v>
      </c>
      <c r="H189" s="3" t="s">
        <v>1238</v>
      </c>
      <c r="K189" s="1" t="s">
        <v>1241</v>
      </c>
      <c r="L189" s="1" t="s">
        <v>2018</v>
      </c>
      <c r="M189" s="1" t="s">
        <v>1269</v>
      </c>
      <c r="N189" s="2" t="s">
        <v>1330</v>
      </c>
      <c r="O189" s="6" t="str">
        <f t="shared" si="9"/>
        <v xml:space="preserve">|[[Body Ethereal&gt;./Body Ethereal]]|&amp;ref(Spell/P_Astral.jpg,nolink,25x25,Astral);1|||戦闘/水陸両用|強化|
|~|&gt;|&gt;|&gt;|&gt;|小範囲の味方を霊体化させ物理攻撃を75%で無効化します|
</v>
      </c>
      <c r="P189" s="3" t="s">
        <v>1331</v>
      </c>
      <c r="Q189" s="1">
        <v>5</v>
      </c>
      <c r="R189" s="1">
        <v>100</v>
      </c>
      <c r="S189" s="1">
        <v>1</v>
      </c>
      <c r="T189" s="1">
        <v>1</v>
      </c>
      <c r="U189" s="1">
        <v>0</v>
      </c>
      <c r="V189" s="1">
        <v>30</v>
      </c>
      <c r="W189" s="1" t="s">
        <v>1522</v>
      </c>
      <c r="Y189" s="21" t="str">
        <f t="shared" si="10"/>
        <v xml:space="preserve">#includex(Spell/Alteration/DataView,titlestr=off,section=(filter=Body Ethereal),firsthead=off)
**ゲーム内説明文
#includex(Spell/Alteration/Descriptions,titlestr=off,section=(filter=Body Ethereal),firsthead=off)
**解説
</v>
      </c>
      <c r="Z189" t="str">
        <f t="shared" si="11"/>
        <v xml:space="preserve">**Body Ethereal
|&gt;|&gt;|&gt;|&gt;|BGCOLOR(black):COLOR(white):CENTER:''Body Ethereal''|
|&gt;|BGCOLOR(lightgray):''研究領域''|&gt;|BGCOLOR(lightgray):''使用条件''|BGCOLOR(lightgray):''分類''|
|&gt;|Alteration Lv4|&gt;|戦闘/水陸両用|強化|
|BGCOLOR(lightgray):''主系統''|BGCOLOR(lightgray):''副系統''|&gt;|BGCOLOR(lightgray):''威力/効果''|BGCOLOR(lightgray):''効果発生数''|
|&amp;ref(Spell/P_Astral.jpg,nolink,25x25,Astral);1||&gt;|Ethereal|1|
|BGCOLOR(lightgray):''射程距離''|BGCOLOR(lightgray):''効果範囲''|BGCOLOR(lightgray):''精度修正''|BGCOLOR(lightgray):''詠唱時間''|BGCOLOR(lightgray):''疲労/宝石''|
|5|1|0|100%|30|
|BGCOLOR(lightgray):''特性''|&gt;|&gt;|&gt;|味方にのみ作用|
</v>
      </c>
      <c r="AA189" t="str">
        <f>CONCATENATE("**",G189,CHAR(10),VLOOKUP(F189,SpellDesc!$B:$D,2,0),CHAR(10),CHAR(10),VLOOKUP(F189,SpellDesc!$B:$D,3,0),CHAR(10))</f>
        <v xml:space="preserve">**Body Ethereal
The target's body becomes hazy and transparent. The target can pass through obstacles and non-magical weapons usually just pass through his body without harming it.
対象の身体は、霞んで透き通ったものになります。対象は障害物をすり抜けることができ、また魔法的でない武器は、多くの場合、彼らの身体を傷付けることなく、ただ通り抜けます。
</v>
      </c>
    </row>
    <row r="190" spans="1:27" x14ac:dyDescent="0.15">
      <c r="A190" t="str">
        <f t="shared" si="8"/>
        <v/>
      </c>
      <c r="C190" s="1" t="s">
        <v>141</v>
      </c>
      <c r="D190" s="1">
        <v>4</v>
      </c>
      <c r="F190" s="1" t="s">
        <v>194</v>
      </c>
      <c r="G190" s="1" t="s">
        <v>194</v>
      </c>
      <c r="H190" s="3" t="s">
        <v>1239</v>
      </c>
      <c r="I190" s="1" t="s">
        <v>1235</v>
      </c>
      <c r="K190" s="1" t="s">
        <v>1241</v>
      </c>
      <c r="L190" s="1" t="s">
        <v>2018</v>
      </c>
      <c r="M190" s="1" t="s">
        <v>1245</v>
      </c>
      <c r="N190" s="2" t="s">
        <v>1338</v>
      </c>
      <c r="O190" s="6" t="str">
        <f t="shared" si="9"/>
        <v xml:space="preserve">|[[Stygian Skin&gt;./Stygian Skin]]|&amp;ref(Spell/P_Death.jpg,nolink,25x25,Death);1|&amp;ref(Spell/P_Water.jpg,nolink,25x25,Water);1||戦闘/水陸両用|自己強化|
|~|&gt;|&gt;|&gt;|&gt;|自身の物理攻撃への防御力を15まで増加させます|
</v>
      </c>
      <c r="P190" s="3" t="s">
        <v>1336</v>
      </c>
      <c r="Q190" s="1">
        <v>0</v>
      </c>
      <c r="R190" s="1">
        <v>100</v>
      </c>
      <c r="S190" s="1">
        <v>0</v>
      </c>
      <c r="T190" s="1">
        <v>1</v>
      </c>
      <c r="U190" s="1">
        <v>0</v>
      </c>
      <c r="V190" s="1">
        <v>20</v>
      </c>
      <c r="W190" s="1" t="s">
        <v>1337</v>
      </c>
      <c r="Y190" s="21" t="str">
        <f t="shared" si="10"/>
        <v xml:space="preserve">#includex(Spell/Alteration/DataView,titlestr=off,section=(filter=Stygian Skin),firsthead=off)
**ゲーム内説明文
#includex(Spell/Alteration/Descriptions,titlestr=off,section=(filter=Stygian Skin),firsthead=off)
**解説
</v>
      </c>
      <c r="Z190" t="str">
        <f t="shared" si="11"/>
        <v xml:space="preserve">**Stygian Skin
|&gt;|&gt;|&gt;|&gt;|BGCOLOR(black):COLOR(white):CENTER:''Stygian Skin''|
|&gt;|BGCOLOR(lightgray):''研究領域''|&gt;|BGCOLOR(lightgray):''使用条件''|BGCOLOR(lightgray):''分類''|
|&gt;|Alteration Lv4|&gt;|戦闘/水陸両用|自己強化|
|BGCOLOR(lightgray):''主系統''|BGCOLOR(lightgray):''副系統''|&gt;|BGCOLOR(lightgray):''威力/効果''|BGCOLOR(lightgray):''効果発生数''|
|&amp;ref(Spell/P_Death.jpg,nolink,25x25,Death);1|&amp;ref(Spell/P_Water.jpg,nolink,25x25,Water);1|&gt;|Invulnerable 15|1|
|BGCOLOR(lightgray):''射程距離''|BGCOLOR(lightgray):''効果範囲''|BGCOLOR(lightgray):''精度修正''|BGCOLOR(lightgray):''詠唱時間''|BGCOLOR(lightgray):''疲労/宝石''|
|0|0|0|100%|20|
|BGCOLOR(lightgray):''特性''|&gt;|&gt;|&gt;|無生物無効|
</v>
      </c>
      <c r="AA190" t="str">
        <f>CONCATENATE("**",G190,CHAR(10),VLOOKUP(F190,SpellDesc!$B:$D,2,0),CHAR(10),CHAR(10),VLOOKUP(F190,SpellDesc!$B:$D,3,0),CHAR(10))</f>
        <v xml:space="preserve">**Stygian Skin
The caster drenches his skin in stygian water, making him almost impervious to physical damage. Only living beings are affected by this spell.
術者は自らの皮膚を冥界の水に浸し、物理的損傷をほぼ受け付けなくします。生物だけがこの呪文の影響を受けられます。
</v>
      </c>
    </row>
    <row r="191" spans="1:27" x14ac:dyDescent="0.15">
      <c r="A191" t="str">
        <f t="shared" si="8"/>
        <v/>
      </c>
      <c r="C191" s="1" t="s">
        <v>141</v>
      </c>
      <c r="D191" s="1">
        <v>4</v>
      </c>
      <c r="F191" s="1" t="s">
        <v>195</v>
      </c>
      <c r="G191" s="1" t="s">
        <v>195</v>
      </c>
      <c r="H191" s="3" t="s">
        <v>1305</v>
      </c>
      <c r="J191" s="1">
        <v>8</v>
      </c>
      <c r="K191" s="1" t="s">
        <v>1250</v>
      </c>
      <c r="L191" s="1" t="s">
        <v>2023</v>
      </c>
      <c r="M191" s="1" t="s">
        <v>1339</v>
      </c>
      <c r="N191" s="2" t="s">
        <v>1340</v>
      </c>
      <c r="O191" s="6" t="str">
        <f t="shared" si="9"/>
        <v xml:space="preserve">|[[Arouse Hunger&gt;./Arouse Hunger]]|&amp;ref(Spell/P_Death.jpg,nolink,25x25,Death);3||&amp;ref(Spell/V_Death.jpg,nolink,25x25,Death Gem);8|儀式/陸上専用|遠隔召喚|
|~|&gt;|&gt;|&gt;|&gt;|指定した州に18+体のGhoulとその指揮官を召喚します|
</v>
      </c>
      <c r="P191" s="3" t="s">
        <v>1341</v>
      </c>
      <c r="Q191" s="1">
        <v>5</v>
      </c>
      <c r="T191" s="1" t="s">
        <v>19904</v>
      </c>
      <c r="W191" s="1" t="s">
        <v>1319</v>
      </c>
      <c r="Y191" s="21" t="str">
        <f t="shared" si="10"/>
        <v xml:space="preserve">#includex(Spell/Alteration/DataView,titlestr=off,section=(filter=Arouse Hunger),firsthead=off)
**ゲーム内説明文
#includex(Spell/Alteration/Descriptions,titlestr=off,section=(filter=Arouse Hunger),firsthead=off)
**解説
</v>
      </c>
      <c r="Z191" t="str">
        <f t="shared" si="11"/>
        <v xml:space="preserve">**Arouse Hunger
|&gt;|&gt;|&gt;|&gt;|BGCOLOR(black):COLOR(white):CENTER:''Arouse Hunger''|
|&gt;|BGCOLOR(lightgray):''研究領域''|&gt;|BGCOLOR(lightgray):''使用条件''|BGCOLOR(lightgray):''分類''|
|&gt;|Alteration Lv4|&gt;|儀式/陸上専用|遠隔召喚|
|BGCOLOR(lightgray):''主系統''|BGCOLOR(lightgray):''副系統''|&gt;|BGCOLOR(lightgray):''威力/効果''|BGCOLOR(lightgray):''効果発生数''|
|&amp;ref(Spell/P_Death.jpg,nolink,25x25,Death);3||&gt;|Ghoul|30+3/Lv|
|BGCOLOR(lightgray):''射程距離''|BGCOLOR(lightgray):''効果範囲''|BGCOLOR(lightgray):''精度修正''|BGCOLOR(lightgray):''詠唱時間''|BGCOLOR(lightgray):''疲労/宝石''|
|5||||&amp;ref(Spell/V_Death.jpg,nolink,25x25,Death Gem);8|
|BGCOLOR(lightgray):''特性''|&gt;|&gt;|&gt;|遠隔儀式&amp;br;海域の指定不可|
</v>
      </c>
      <c r="AA191" t="str">
        <f>CONCATENATE("**",G191,CHAR(10),VLOOKUP(F191,SpellDesc!$B:$D,2,0),CHAR(10),CHAR(10),VLOOKUP(F191,SpellDesc!$B:$D,3,0),CHAR(10))</f>
        <v xml:space="preserve">**Arouse Hunger
The necromancer curses about twenty beings in a far away province with undeath, more for skillful death mages. The victims will become ghouls that serve the necromancer.
降霊術士は、遠方の州に居る約20体のものに、不死の呪いをかけます。犠牲者はGhoulと化し、降霊術士に仕えます。
</v>
      </c>
    </row>
    <row r="192" spans="1:27" x14ac:dyDescent="0.15">
      <c r="A192" t="str">
        <f t="shared" si="8"/>
        <v/>
      </c>
      <c r="C192" s="1" t="s">
        <v>141</v>
      </c>
      <c r="D192" s="1">
        <v>4</v>
      </c>
      <c r="F192" s="1" t="s">
        <v>196</v>
      </c>
      <c r="G192" s="1" t="s">
        <v>196</v>
      </c>
      <c r="H192" s="3" t="s">
        <v>1280</v>
      </c>
      <c r="K192" s="1" t="s">
        <v>1241</v>
      </c>
      <c r="L192" s="1" t="s">
        <v>2018</v>
      </c>
      <c r="M192" s="1" t="s">
        <v>1245</v>
      </c>
      <c r="N192" s="2" t="s">
        <v>1342</v>
      </c>
      <c r="O192" s="6" t="str">
        <f t="shared" si="9"/>
        <v xml:space="preserve">|[[Elemental Fortitude&gt;./Elemental Fortitude]]|&amp;ref(Spell/P_Nature.jpg,nolink,25x25,Nature);1|||戦闘/水陸両用|自己強化|
|~|&gt;|&gt;|&gt;|&gt;|自身に火炎電撃冷気への弱い耐性を与えます|
</v>
      </c>
      <c r="P192" s="3" t="s">
        <v>1343</v>
      </c>
      <c r="Q192" s="1">
        <v>0</v>
      </c>
      <c r="R192" s="1">
        <v>100</v>
      </c>
      <c r="S192" s="1">
        <v>0</v>
      </c>
      <c r="T192" s="1">
        <v>1</v>
      </c>
      <c r="U192" s="1">
        <v>0</v>
      </c>
      <c r="V192" s="1">
        <v>10</v>
      </c>
      <c r="Y192" s="21" t="str">
        <f t="shared" si="10"/>
        <v xml:space="preserve">#includex(Spell/Alteration/DataView,titlestr=off,section=(filter=Elemental Fortitude),firsthead=off)
**ゲーム内説明文
#includex(Spell/Alteration/Descriptions,titlestr=off,section=(filter=Elemental Fortitude),firsthead=off)
**解説
</v>
      </c>
      <c r="Z192" t="str">
        <f t="shared" si="11"/>
        <v xml:space="preserve">**Elemental Fortitude
|&gt;|&gt;|&gt;|&gt;|BGCOLOR(black):COLOR(white):CENTER:''Elemental Fortitude''|
|&gt;|BGCOLOR(lightgray):''研究領域''|&gt;|BGCOLOR(lightgray):''使用条件''|BGCOLOR(lightgray):''分類''|
|&gt;|Alteration Lv4|&gt;|戦闘/水陸両用|自己強化|
|BGCOLOR(lightgray):''主系統''|BGCOLOR(lightgray):''副系統''|&gt;|BGCOLOR(lightgray):''威力/効果''|BGCOLOR(lightgray):''効果発生数''|
|&amp;ref(Spell/P_Nature.jpg,nolink,25x25,Nature);1||&gt;|Fire/Shock/Cold Resistant 5|1|
|BGCOLOR(lightgray):''射程距離''|BGCOLOR(lightgray):''効果範囲''|BGCOLOR(lightgray):''精度修正''|BGCOLOR(lightgray):''詠唱時間''|BGCOLOR(lightgray):''疲労/宝石''|
|0|0|0|100%|10|
|BGCOLOR(lightgray):''特性''|&gt;|&gt;|&gt;||
</v>
      </c>
      <c r="AA192" t="str">
        <f>CONCATENATE("**",G192,CHAR(10),VLOOKUP(F192,SpellDesc!$B:$D,2,0),CHAR(10),CHAR(10),VLOOKUP(F192,SpellDesc!$B:$D,3,0),CHAR(10))</f>
        <v xml:space="preserve">**Elemental Fortitude
Increases resistance to fire, cold and lightning.
火炎、冷気、電撃への耐性を高めます。
</v>
      </c>
    </row>
    <row r="193" spans="1:27" x14ac:dyDescent="0.15">
      <c r="A193" t="str">
        <f t="shared" si="8"/>
        <v/>
      </c>
      <c r="C193" s="1" t="s">
        <v>141</v>
      </c>
      <c r="D193" s="1">
        <v>4</v>
      </c>
      <c r="F193" s="1" t="s">
        <v>197</v>
      </c>
      <c r="G193" s="1" t="s">
        <v>197</v>
      </c>
      <c r="H193" s="3" t="s">
        <v>1280</v>
      </c>
      <c r="J193" s="1">
        <v>1</v>
      </c>
      <c r="K193" s="1" t="s">
        <v>1241</v>
      </c>
      <c r="L193" s="1" t="s">
        <v>2018</v>
      </c>
      <c r="M193" s="1" t="s">
        <v>1247</v>
      </c>
      <c r="N193" s="2" t="s">
        <v>1344</v>
      </c>
      <c r="O193" s="6" t="str">
        <f t="shared" si="9"/>
        <v xml:space="preserve">|[[Swarm&gt;./Swarm]]|&amp;ref(Spell/P_Nature.jpg,nolink,25x25,Nature);1||&amp;ref(Spell/V_Nature.jpg,nolink,25x25,Nature Gem);1|戦闘/水陸両用|一時的召喚|
|~|&gt;|&gt;|&gt;|&gt;|様々な巨大化した虫を20+体召喚します|
</v>
      </c>
      <c r="P193" s="3" t="s">
        <v>1345</v>
      </c>
      <c r="Q193" s="1">
        <v>0</v>
      </c>
      <c r="R193" s="1">
        <v>125</v>
      </c>
      <c r="S193" s="1">
        <v>0</v>
      </c>
      <c r="T193" s="1" t="s">
        <v>1346</v>
      </c>
      <c r="U193" s="1">
        <v>0</v>
      </c>
      <c r="V193" s="1">
        <v>100</v>
      </c>
      <c r="Y193" s="21" t="str">
        <f t="shared" si="10"/>
        <v xml:space="preserve">#includex(Spell/Alteration/DataView,titlestr=off,section=(filter=Swarm),firsthead=off)
**ゲーム内説明文
#includex(Spell/Alteration/Descriptions,titlestr=off,section=(filter=Swarm),firsthead=off)
**解説
</v>
      </c>
      <c r="Z193" t="str">
        <f t="shared" si="11"/>
        <v xml:space="preserve">**Swarm
|&gt;|&gt;|&gt;|&gt;|BGCOLOR(black):COLOR(white):CENTER:''Swarm''|
|&gt;|BGCOLOR(lightgray):''研究領域''|&gt;|BGCOLOR(lightgray):''使用条件''|BGCOLOR(lightgray):''分類''|
|&gt;|Alteration Lv4|&gt;|戦闘/水陸両用|一時的召喚|
|BGCOLOR(lightgray):''主系統''|BGCOLOR(lightgray):''副系統''|&gt;|BGCOLOR(lightgray):''威力/効果''|BGCOLOR(lightgray):''効果発生数''|
|&amp;ref(Spell/P_Nature.jpg,nolink,25x25,Nature);1||&gt;|Random Bug|20+2/Lv|
|BGCOLOR(lightgray):''射程距離''|BGCOLOR(lightgray):''効果範囲''|BGCOLOR(lightgray):''精度修正''|BGCOLOR(lightgray):''詠唱時間''|BGCOLOR(lightgray):''疲労/宝石''|
|0|0|0|125%|100 / &amp;ref(Spell/V_Nature.jpg,nolink,25x25,Nature Gem);1|
|BGCOLOR(lightgray):''特性''|&gt;|&gt;|&gt;||
</v>
      </c>
      <c r="AA193" t="str">
        <f>CONCATENATE("**",G193,CHAR(10),VLOOKUP(F193,SpellDesc!$B:$D,2,0),CHAR(10),CHAR(10),VLOOKUP(F193,SpellDesc!$B:$D,3,0),CHAR(10))</f>
        <v xml:space="preserve">**Swarm
The caster summons and transforms several insects, bugs and reptiles. The enlarged bugs aren't very dangerous, but will surely disturb those they attack. If cast under water shrimps and small fish will appear instead.
</v>
      </c>
    </row>
    <row r="194" spans="1:27" x14ac:dyDescent="0.15">
      <c r="A194" t="str">
        <f t="shared" si="8"/>
        <v>Alteration4E</v>
      </c>
      <c r="C194" s="1" t="s">
        <v>141</v>
      </c>
      <c r="D194" s="1">
        <v>4</v>
      </c>
      <c r="F194" s="1" t="s">
        <v>198</v>
      </c>
      <c r="G194" s="1" t="s">
        <v>198</v>
      </c>
      <c r="H194" s="3" t="s">
        <v>1240</v>
      </c>
      <c r="K194" s="1" t="s">
        <v>1241</v>
      </c>
      <c r="L194" s="1" t="s">
        <v>2018</v>
      </c>
      <c r="M194" s="1" t="s">
        <v>1264</v>
      </c>
      <c r="N194" s="2" t="s">
        <v>1347</v>
      </c>
      <c r="O194" s="6" t="str">
        <f t="shared" si="9"/>
        <v xml:space="preserve">|[[Shrink&gt;./Shrink]]|&amp;ref(Spell/P_Nature.jpg,nolink,25x25,Nature);2|||戦闘/水陸両用|弱体化|
|~|&gt;|&gt;|&gt;|&gt;|小範囲の敵を矮小化させようと試みます|
</v>
      </c>
      <c r="P194" s="3" t="s">
        <v>1348</v>
      </c>
      <c r="Q194" s="1" t="s">
        <v>1349</v>
      </c>
      <c r="R194" s="1">
        <v>100</v>
      </c>
      <c r="S194" s="1">
        <v>1</v>
      </c>
      <c r="T194" s="1">
        <v>1</v>
      </c>
      <c r="U194" s="1">
        <v>0</v>
      </c>
      <c r="V194" s="1">
        <v>20</v>
      </c>
      <c r="W194" s="1" t="s">
        <v>1313</v>
      </c>
      <c r="Y194" s="21" t="str">
        <f t="shared" si="10"/>
        <v xml:space="preserve">#includex(Spell/Alteration/DataView,titlestr=off,section=(filter=Shrink),firsthead=off)
**ゲーム内説明文
#includex(Spell/Alteration/Descriptions,titlestr=off,section=(filter=Shrink),firsthead=off)
**解説
</v>
      </c>
      <c r="Z194" t="str">
        <f t="shared" si="11"/>
        <v xml:space="preserve">**Shrink
|&gt;|&gt;|&gt;|&gt;|BGCOLOR(black):COLOR(white):CENTER:''Shrink''|
|&gt;|BGCOLOR(lightgray):''研究領域''|&gt;|BGCOLOR(lightgray):''使用条件''|BGCOLOR(lightgray):''分類''|
|&gt;|Alteration Lv4|&gt;|戦闘/水陸両用|弱体化|
|BGCOLOR(lightgray):''主系統''|BGCOLOR(lightgray):''副系統''|&gt;|BGCOLOR(lightgray):''威力/効果''|BGCOLOR(lightgray):''効果発生数''|
|&amp;ref(Spell/P_Nature.jpg,nolink,25x25,Nature);2||&gt;|Shrinken|1|
|BGCOLOR(lightgray):''射程距離''|BGCOLOR(lightgray):''効果範囲''|BGCOLOR(lightgray):''精度修正''|BGCOLOR(lightgray):''詠唱時間''|BGCOLOR(lightgray):''疲労/宝石''|
|20+2|1|0|100%|20|
|BGCOLOR(lightgray):''特性''|&gt;|&gt;|&gt;|抵抗可能|
</v>
      </c>
      <c r="AA194" t="str">
        <f>CONCATENATE("**",G194,CHAR(10),VLOOKUP(F194,SpellDesc!$B:$D,2,0),CHAR(10),CHAR(10),VLOOKUP(F194,SpellDesc!$B:$D,3,0),CHAR(10))</f>
        <v xml:space="preserve">**Shrink
A few soldiers are shrunk for the rest of their lives. Shrunk beings have reduced size, strength and hit points. As a side effect defence is increased.
少数の兵士は、残る生涯に渡って縮められます。縮められたものは、大きさ、筋力、HPが低下します。副作用として、防御技能は向上します。
</v>
      </c>
    </row>
    <row r="195" spans="1:27" x14ac:dyDescent="0.15">
      <c r="A195" t="str">
        <f t="shared" ref="A195:A258" si="12">IF(C195&amp;D195&amp;E195&lt;&gt;C194&amp;D194&amp;E194,C195&amp;D195&amp;E195&amp;"S",IF(C195&amp;D195&amp;E195&lt;&gt;C196&amp;D196&amp;E196,C195&amp;D195&amp;E195&amp;"E",""))</f>
        <v>Alteration5S</v>
      </c>
      <c r="C195" s="1" t="s">
        <v>141</v>
      </c>
      <c r="D195" s="1">
        <v>5</v>
      </c>
      <c r="F195" s="1" t="s">
        <v>199</v>
      </c>
      <c r="G195" s="1" t="s">
        <v>199</v>
      </c>
      <c r="H195" s="3" t="s">
        <v>1276</v>
      </c>
      <c r="J195" s="1">
        <v>1</v>
      </c>
      <c r="K195" s="1" t="s">
        <v>1250</v>
      </c>
      <c r="L195" s="1" t="s">
        <v>2018</v>
      </c>
      <c r="M195" s="1" t="s">
        <v>1259</v>
      </c>
      <c r="N195" s="2" t="s">
        <v>1356</v>
      </c>
      <c r="O195" s="6" t="str">
        <f t="shared" ref="O195:O258" si="13">CONCATENATE("|[[",F195,"&gt;./",G195,"]]|",SUBSTITUTE(SUBSTITUTE(SUBSTITUTE(SUBSTITUTE(SUBSTITUTE(SUBSTITUTE(SUBSTITUTE(SUBSTITUTE(SUBSTITUTE(H195&amp;"|"&amp;I195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195&lt;&gt;"",SUBSTITUTE(SUBSTITUTE(SUBSTITUTE(SUBSTITUTE(SUBSTITUTE(SUBSTITUTE(SUBSTITUTE(SUBSTITUTE(LEFT(H195,1)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Slave);")&amp;J195,""),"|",K195,"/",L195,"|",M195,"|",CHAR(10),"|~|&gt;|&gt;|&gt;|&gt;|",N195,"|"&amp;CHAR(10))</f>
        <v xml:space="preserve">|[[Transmute Fire&gt;./Transmute Fire]]|&amp;ref(Spell/P_Fire.jpg,nolink,25x25,Fire);2||&amp;ref(Spell/V_Fire.jpg,nolink,25x25,Fire Gem);1|儀式/水陸両用|錬金術|
|~|&gt;|&gt;|&gt;|&gt;|追加消費した火の宝石を多額の金銭へと変換します|
</v>
      </c>
      <c r="P195" s="3" t="s">
        <v>1349</v>
      </c>
      <c r="Y195" s="21" t="str">
        <f t="shared" ref="Y195:Y258" si="14">CONCATENATE("#includex(Spell/",C195,"/DataView,titlestr=off,section=(filter=",G195,"),firsthead=off)",CHAR(10),"**ゲーム内説明文",CHAR(10),"#includex(Spell/",C195,"/Descriptions,titlestr=off,section=(filter=",G195,"),firsthead=off)",CHAR(10),"**解説",CHAR(10),CHAR(10))</f>
        <v xml:space="preserve">#includex(Spell/Alteration/DataView,titlestr=off,section=(filter=Transmute Fire),firsthead=off)
**ゲーム内説明文
#includex(Spell/Alteration/Descriptions,titlestr=off,section=(filter=Transmute Fire),firsthead=off)
**解説
</v>
      </c>
      <c r="Z195" t="str">
        <f t="shared" ref="Z195:Z258" si="15">CONCATENATE("**",G195,CHAR(10),"|&gt;|&gt;|&gt;|&gt;|BGCOLOR(black):COLOR(white):CENTER:''",F195,"''|",CHAR(10),"|&gt;|BGCOLOR(lightgray):''研究領域''|&gt;|BGCOLOR(lightgray):''使用条件''|BGCOLOR(lightgray):''分類''|",CHAR(10),"|&gt;|",C195," Lv",D195,"|&gt;|",K195,"/",L195,"|",M195,"|",CHAR(10),"|BGCOLOR(lightgray):''主系統''|BGCOLOR(lightgray):''副系統''|&gt;|BGCOLOR(lightgray):''威力/効果''|BGCOLOR(lightgray):''効果発生数''|",CHAR(10),"|",SUBSTITUTE(SUBSTITUTE(SUBSTITUTE(SUBSTITUTE(SUBSTITUTE(SUBSTITUTE(SUBSTITUTE(SUBSTITUTE(SUBSTITUTE(H195&amp;"|"&amp;I195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P195,IFERROR(IF(COUNTIF(P195,"*+*"),"/Lv|","|"),"|"),T195,IF(ISTEXT(T195),"/Lv|","|"),CHAR(10),"|BGCOLOR(lightgray):''射程距離''|BGCOLOR(lightgray):''効果範囲''|BGCOLOR(lightgray):''精度修正''|BGCOLOR(lightgray):''詠唱時間''|BGCOLOR(lightgray):''疲労/宝石''|",CHAR(10),"|",Q195,"|",S195,"|",U195,"|",R195,IF(R195&lt;&gt;"","%|","|"),V195,IF(J195&lt;&gt;"",IF(V195&lt;&gt;""," / ","")&amp;SUBSTITUTE(SUBSTITUTE(SUBSTITUTE(SUBSTITUTE(SUBSTITUTE(SUBSTITUTE(SUBSTITUTE(SUBSTITUTE(LEFT(H195,1),"火","&amp;ref(Spell/V_Fire.jpg,nolink,25x25,Fire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Slave);")&amp;J195,""),"|",CHAR(10),"|BGCOLOR(lightgray):''特性''|&gt;|&gt;|&gt;|",SUBSTITUTE(W195,"\n","&amp;br;"),"|",CHAR(10))</f>
        <v xml:space="preserve">**Transmute Fire
|&gt;|&gt;|&gt;|&gt;|BGCOLOR(black):COLOR(white):CENTER:''Transmute Fire''|
|&gt;|BGCOLOR(lightgray):''研究領域''|&gt;|BGCOLOR(lightgray):''使用条件''|BGCOLOR(lightgray):''分類''|
|&gt;|Alteration Lv5|&gt;|儀式/水陸両用|錬金術|
|BGCOLOR(lightgray):''主系統''|BGCOLOR(lightgray):''副系統''|&gt;|BGCOLOR(lightgray):''威力/効果''|BGCOLOR(lightgray):''効果発生数''|
|&amp;ref(Spell/P_Fire.jpg,nolink,25x25,Fire);2||&gt;|20+2/Lv||
|BGCOLOR(lightgray):''射程距離''|BGCOLOR(lightgray):''効果範囲''|BGCOLOR(lightgray):''精度修正''|BGCOLOR(lightgray):''詠唱時間''|BGCOLOR(lightgray):''疲労/宝石''|
|||||&amp;ref(Spell/V_Fire.jpg,nolink,25x25,Fire Gem);1|
|BGCOLOR(lightgray):''特性''|&gt;|&gt;|&gt;||
</v>
      </c>
      <c r="AA195" t="str">
        <f>CONCATENATE("**",G195,CHAR(10),VLOOKUP(F195,SpellDesc!$B:$D,2,0),CHAR(10),CHAR(10),VLOOKUP(F195,SpellDesc!$B:$D,3,0),CHAR(10))</f>
        <v xml:space="preserve">**Transmute Fire
The alchemist transmutes fire gems into gold. Every extra gem spent gives the alchemist several pounds of gold. Skilled mages produce even more gold.
錬金術師は、火の宝石を金に変えます。追加で消費した宝石一つ毎に、錬金術師は数ポンドの金を得ます。熟練した魔術師は、さらに多くの金を作り出します。
</v>
      </c>
    </row>
    <row r="196" spans="1:27" x14ac:dyDescent="0.15">
      <c r="A196" t="str">
        <f t="shared" si="12"/>
        <v/>
      </c>
      <c r="C196" s="1" t="s">
        <v>141</v>
      </c>
      <c r="D196" s="1">
        <v>5</v>
      </c>
      <c r="F196" s="1" t="s">
        <v>200</v>
      </c>
      <c r="G196" s="1" t="s">
        <v>200</v>
      </c>
      <c r="H196" s="3" t="s">
        <v>1350</v>
      </c>
      <c r="J196" s="1">
        <v>1</v>
      </c>
      <c r="K196" s="1" t="s">
        <v>1241</v>
      </c>
      <c r="L196" s="1" t="s">
        <v>2018</v>
      </c>
      <c r="M196" s="1" t="s">
        <v>1269</v>
      </c>
      <c r="N196" s="2" t="s">
        <v>1357</v>
      </c>
      <c r="O196" s="6" t="str">
        <f t="shared" si="13"/>
        <v xml:space="preserve">|[[Cold Resistance&gt;./Cold Resistance]]|&amp;ref(Spell/P_Fire.jpg,nolink,25x25,Fire);3||&amp;ref(Spell/V_Fire.jpg,nolink,25x25,Fire Gem);1|戦闘/水陸両用|強化|
|~|&gt;|&gt;|&gt;|&gt;|広範囲の味方に弱い冷気耐性を与えます|
</v>
      </c>
      <c r="P196" s="3" t="s">
        <v>1333</v>
      </c>
      <c r="Q196" s="1">
        <v>15</v>
      </c>
      <c r="R196" s="1">
        <v>125</v>
      </c>
      <c r="S196" s="1">
        <v>15</v>
      </c>
      <c r="T196" s="1">
        <v>1</v>
      </c>
      <c r="U196" s="1">
        <v>0</v>
      </c>
      <c r="V196" s="1">
        <v>100</v>
      </c>
      <c r="W196" s="1" t="s">
        <v>1525</v>
      </c>
      <c r="Y196" s="21" t="str">
        <f t="shared" si="14"/>
        <v xml:space="preserve">#includex(Spell/Alteration/DataView,titlestr=off,section=(filter=Cold Resistance),firsthead=off)
**ゲーム内説明文
#includex(Spell/Alteration/Descriptions,titlestr=off,section=(filter=Cold Resistance),firsthead=off)
**解説
</v>
      </c>
      <c r="Z196" t="str">
        <f t="shared" si="15"/>
        <v xml:space="preserve">**Cold Resistance
|&gt;|&gt;|&gt;|&gt;|BGCOLOR(black):COLOR(white):CENTER:''Cold Resistance''|
|&gt;|BGCOLOR(lightgray):''研究領域''|&gt;|BGCOLOR(lightgray):''使用条件''|BGCOLOR(lightgray):''分類''|
|&gt;|Alteration Lv5|&gt;|戦闘/水陸両用|強化|
|BGCOLOR(lightgray):''主系統''|BGCOLOR(lightgray):''副系統''|&gt;|BGCOLOR(lightgray):''威力/効果''|BGCOLOR(lightgray):''効果発生数''|
|&amp;ref(Spell/P_Fire.jpg,nolink,25x25,Fire);3||&gt;|Cold Resistant 5|1|
|BGCOLOR(lightgray):''射程距離''|BGCOLOR(lightgray):''効果範囲''|BGCOLOR(lightgray):''精度修正''|BGCOLOR(lightgray):''詠唱時間''|BGCOLOR(lightgray):''疲労/宝石''|
|15|15|0|125%|100 / &amp;ref(Spell/V_Fire.jpg,nolink,25x25,Fire Gem);1|
|BGCOLOR(lightgray):''特性''|&gt;|&gt;|&gt;|味方にのみ作用|
</v>
      </c>
      <c r="AA196" t="str">
        <f>CONCATENATE("**",G196,CHAR(10),VLOOKUP(F196,SpellDesc!$B:$D,2,0),CHAR(10),CHAR(10),VLOOKUP(F196,SpellDesc!$B:$D,3,0),CHAR(10))</f>
        <v xml:space="preserve">**Cold Resistance
This spell makes units highly resistant to cold. It also reduces the chill effect caused by some undead beings.
この呪文は、対象に冷気への強い耐性を与えます。これはまた、一部のアンデッドが持つ寒波も無効化します。
</v>
      </c>
    </row>
    <row r="197" spans="1:27" x14ac:dyDescent="0.15">
      <c r="A197" t="str">
        <f t="shared" si="12"/>
        <v/>
      </c>
      <c r="C197" s="1" t="s">
        <v>141</v>
      </c>
      <c r="D197" s="1">
        <v>5</v>
      </c>
      <c r="F197" s="1" t="s">
        <v>201</v>
      </c>
      <c r="G197" s="1" t="s">
        <v>201</v>
      </c>
      <c r="H197" s="3" t="s">
        <v>1350</v>
      </c>
      <c r="K197" s="1" t="s">
        <v>1241</v>
      </c>
      <c r="L197" s="1" t="s">
        <v>2018</v>
      </c>
      <c r="M197" s="1" t="s">
        <v>1242</v>
      </c>
      <c r="N197" s="2" t="s">
        <v>1359</v>
      </c>
      <c r="O197" s="6" t="str">
        <f t="shared" si="13"/>
        <v xml:space="preserve">|[[Incinerate&gt;./Incinerate]]|&amp;ref(Spell/P_Fire.jpg,nolink,25x25,Fire);3|||戦闘/水陸両用|攻撃|
|~|&gt;|&gt;|&gt;|&gt;|敵1体を内側から発火させて攻撃します|
</v>
      </c>
      <c r="P197" s="3" t="s">
        <v>1360</v>
      </c>
      <c r="Q197" s="1">
        <v>30</v>
      </c>
      <c r="R197" s="1">
        <v>100</v>
      </c>
      <c r="S197" s="1">
        <v>0</v>
      </c>
      <c r="T197" s="1">
        <v>1</v>
      </c>
      <c r="U197" s="1">
        <v>100</v>
      </c>
      <c r="V197" s="1">
        <v>20</v>
      </c>
      <c r="W197" s="1" t="s">
        <v>1361</v>
      </c>
      <c r="Y197" s="21" t="str">
        <f t="shared" si="14"/>
        <v xml:space="preserve">#includex(Spell/Alteration/DataView,titlestr=off,section=(filter=Incinerate),firsthead=off)
**ゲーム内説明文
#includex(Spell/Alteration/Descriptions,titlestr=off,section=(filter=Incinerate),firsthead=off)
**解説
</v>
      </c>
      <c r="Z197" t="str">
        <f t="shared" si="15"/>
        <v xml:space="preserve">**Incinerate
|&gt;|&gt;|&gt;|&gt;|BGCOLOR(black):COLOR(white):CENTER:''Incinerate''|
|&gt;|BGCOLOR(lightgray):''研究領域''|&gt;|BGCOLOR(lightgray):''使用条件''|BGCOLOR(lightgray):''分類''|
|&gt;|Alteration Lv5|&gt;|戦闘/水陸両用|攻撃|
|BGCOLOR(lightgray):''主系統''|BGCOLOR(lightgray):''副系統''|&gt;|BGCOLOR(lightgray):''威力/効果''|BGCOLOR(lightgray):''効果発生数''|
|&amp;ref(Spell/P_Fire.jpg,nolink,25x25,Fire);3||&gt;|18+2/Lv|1|
|BGCOLOR(lightgray):''射程距離''|BGCOLOR(lightgray):''効果範囲''|BGCOLOR(lightgray):''精度修正''|BGCOLOR(lightgray):''詠唱時間''|BGCOLOR(lightgray):''疲労/宝石''|
|30|0|100|100%|20|
|BGCOLOR(lightgray):''特性''|&gt;|&gt;|&gt;|火炎属性&amp;br;防御無視|
</v>
      </c>
      <c r="AA197" t="str">
        <f>CONCATENATE("**",G197,CHAR(10),VLOOKUP(F197,SpellDesc!$B:$D,2,0),CHAR(10),CHAR(10),VLOOKUP(F197,SpellDesc!$B:$D,3,0),CHAR(10))</f>
        <v xml:space="preserve">**Incinerate
A single target is consumed by flames from the inside. Armor does not protect against this spell. It can target victims over long distances and it is one of the very few Fire spells that can be used underwater.
単一の標的は、その内側から炎に焼き尽くされます。防具はこの呪文に対して役立ちません。これは遠く離れた相手を標的にでき、またこれは水中でも機能する、数少ない火の呪文の一つです。
</v>
      </c>
    </row>
    <row r="198" spans="1:27" x14ac:dyDescent="0.15">
      <c r="A198" t="str">
        <f t="shared" si="12"/>
        <v/>
      </c>
      <c r="C198" s="1" t="s">
        <v>141</v>
      </c>
      <c r="D198" s="1">
        <v>5</v>
      </c>
      <c r="F198" s="1" t="s">
        <v>202</v>
      </c>
      <c r="G198" s="1" t="s">
        <v>202</v>
      </c>
      <c r="H198" s="3" t="s">
        <v>1350</v>
      </c>
      <c r="I198" s="1" t="s">
        <v>1238</v>
      </c>
      <c r="J198" s="1">
        <v>1</v>
      </c>
      <c r="K198" s="1" t="s">
        <v>1241</v>
      </c>
      <c r="L198" s="1" t="s">
        <v>2023</v>
      </c>
      <c r="M198" s="1" t="s">
        <v>1362</v>
      </c>
      <c r="N198" s="2" t="s">
        <v>1363</v>
      </c>
      <c r="O198" s="6" t="str">
        <f t="shared" si="13"/>
        <v xml:space="preserve">|[[Solar Eclipse&gt;./Solar Eclipse]]|&amp;ref(Spell/P_Fire.jpg,nolink,25x25,Fire);3|&amp;ref(Spell/P_Astral.jpg,nolink,25x25,Astral);1|&amp;ref(Spell/V_Fire.jpg,nolink,25x25,Fire Gem);1|戦闘/陸上専用|戦闘呪附|
|~|&gt;|&gt;|&gt;|&gt;|日食を起こし戦場を闇で包みます|
</v>
      </c>
      <c r="P198" s="3" t="s">
        <v>1364</v>
      </c>
      <c r="Q198" s="1">
        <v>0</v>
      </c>
      <c r="R198" s="1">
        <v>200</v>
      </c>
      <c r="S198" s="1">
        <v>0</v>
      </c>
      <c r="T198" s="1">
        <v>1</v>
      </c>
      <c r="U198" s="1">
        <v>0</v>
      </c>
      <c r="V198" s="1">
        <v>100</v>
      </c>
      <c r="W198" s="1" t="s">
        <v>1362</v>
      </c>
      <c r="Y198" s="21" t="str">
        <f t="shared" si="14"/>
        <v xml:space="preserve">#includex(Spell/Alteration/DataView,titlestr=off,section=(filter=Solar Eclipse),firsthead=off)
**ゲーム内説明文
#includex(Spell/Alteration/Descriptions,titlestr=off,section=(filter=Solar Eclipse),firsthead=off)
**解説
</v>
      </c>
      <c r="Z198" t="str">
        <f t="shared" si="15"/>
        <v xml:space="preserve">**Solar Eclipse
|&gt;|&gt;|&gt;|&gt;|BGCOLOR(black):COLOR(white):CENTER:''Solar Eclipse''|
|&gt;|BGCOLOR(lightgray):''研究領域''|&gt;|BGCOLOR(lightgray):''使用条件''|BGCOLOR(lightgray):''分類''|
|&gt;|Alteration Lv5|&gt;|戦闘/陸上専用|戦闘呪附|
|BGCOLOR(lightgray):''主系統''|BGCOLOR(lightgray):''副系統''|&gt;|BGCOLOR(lightgray):''威力/効果''|BGCOLOR(lightgray):''効果発生数''|
|&amp;ref(Spell/P_Fire.jpg,nolink,25x25,Fire);3|&amp;ref(Spell/P_Astral.jpg,nolink,25x25,Astral);1|&gt;|Solar Eclipse|1|
|BGCOLOR(lightgray):''射程距離''|BGCOLOR(lightgray):''効果範囲''|BGCOLOR(lightgray):''精度修正''|BGCOLOR(lightgray):''詠唱時間''|BGCOLOR(lightgray):''疲労/宝石''|
|0|0|0|200%|100 / &amp;ref(Spell/V_Fire.jpg,nolink,25x25,Fire Gem);1|
|BGCOLOR(lightgray):''特性''|&gt;|&gt;|&gt;|戦闘呪附|
</v>
      </c>
      <c r="AA198" t="str">
        <f>CONCATENATE("**",G198,CHAR(10),VLOOKUP(F198,SpellDesc!$B:$D,2,0),CHAR(10),CHAR(10),VLOOKUP(F198,SpellDesc!$B:$D,3,0),CHAR(10))</f>
        <v xml:space="preserve">**Solar Eclipse
The spell will blot out the sun, but only for a little while and in a limited area. It is enough to make a battlefield as dark as the night and will impair all units without darkvision.
この呪文は暫時の間、そして限定的な地域において、太陽を覆い隠します。これは戦場を夜のように暗くするに十分で、暗視能力を持たないもの全てを弱体化させます。
</v>
      </c>
    </row>
    <row r="199" spans="1:27" x14ac:dyDescent="0.15">
      <c r="A199" t="str">
        <f t="shared" si="12"/>
        <v/>
      </c>
      <c r="C199" s="1" t="s">
        <v>141</v>
      </c>
      <c r="D199" s="1">
        <v>5</v>
      </c>
      <c r="F199" s="1" t="s">
        <v>203</v>
      </c>
      <c r="G199" s="1" t="s">
        <v>203</v>
      </c>
      <c r="H199" s="3" t="s">
        <v>1351</v>
      </c>
      <c r="J199" s="1">
        <v>1</v>
      </c>
      <c r="K199" s="1" t="s">
        <v>1241</v>
      </c>
      <c r="L199" s="1" t="s">
        <v>2018</v>
      </c>
      <c r="M199" s="1" t="s">
        <v>1247</v>
      </c>
      <c r="N199" s="2" t="s">
        <v>1365</v>
      </c>
      <c r="O199" s="6" t="str">
        <f t="shared" si="13"/>
        <v xml:space="preserve">|[[Phantasmal Army&gt;./Phantasmal Army]]|&amp;ref(Spell/P_Air.jpg,nolink,25x25,Air);4||&amp;ref(Spell/V_Air.jpg,nolink,25x25,Air Gem);1|戦闘/水陸両用|一時的召喚|
|~|&gt;|&gt;|&gt;|&gt;|幻の兵士Phantasmal Warriorを25+体召喚します|
</v>
      </c>
      <c r="P199" s="3" t="s">
        <v>1249</v>
      </c>
      <c r="Q199" s="1" t="s">
        <v>1366</v>
      </c>
      <c r="R199" s="1">
        <v>125</v>
      </c>
      <c r="S199" s="1">
        <v>0</v>
      </c>
      <c r="T199" s="1" t="s">
        <v>1367</v>
      </c>
      <c r="U199" s="1">
        <v>0</v>
      </c>
      <c r="V199" s="1">
        <v>100</v>
      </c>
      <c r="Y199" s="21" t="str">
        <f t="shared" si="14"/>
        <v xml:space="preserve">#includex(Spell/Alteration/DataView,titlestr=off,section=(filter=Phantasmal Army),firsthead=off)
**ゲーム内説明文
#includex(Spell/Alteration/Descriptions,titlestr=off,section=(filter=Phantasmal Army),firsthead=off)
**解説
</v>
      </c>
      <c r="Z199" t="str">
        <f t="shared" si="15"/>
        <v xml:space="preserve">**Phantasmal Army
|&gt;|&gt;|&gt;|&gt;|BGCOLOR(black):COLOR(white):CENTER:''Phantasmal Army''|
|&gt;|BGCOLOR(lightgray):''研究領域''|&gt;|BGCOLOR(lightgray):''使用条件''|BGCOLOR(lightgray):''分類''|
|&gt;|Alteration Lv5|&gt;|戦闘/水陸両用|一時的召喚|
|BGCOLOR(lightgray):''主系統''|BGCOLOR(lightgray):''副系統''|&gt;|BGCOLOR(lightgray):''威力/効果''|BGCOLOR(lightgray):''効果発生数''|
|&amp;ref(Spell/P_Air.jpg,nolink,25x25,Air);4||&gt;|Phantasmal Warrior|25+5/Lv|
|BGCOLOR(lightgray):''射程距離''|BGCOLOR(lightgray):''効果範囲''|BGCOLOR(lightgray):''精度修正''|BGCOLOR(lightgray):''詠唱時間''|BGCOLOR(lightgray):''疲労/宝石''|
|4+1|0|0|125%|100 / &amp;ref(Spell/V_Air.jpg,nolink,25x25,Air Gem);1|
|BGCOLOR(lightgray):''特性''|&gt;|&gt;|&gt;||
</v>
      </c>
      <c r="AA199" t="str">
        <f>CONCATENATE("**",G199,CHAR(10),VLOOKUP(F199,SpellDesc!$B:$D,2,0),CHAR(10),CHAR(10),VLOOKUP(F199,SpellDesc!$B:$D,3,0),CHAR(10))</f>
        <v xml:space="preserve">**Phantasmal Army
The illusionist creates a whole army of phantasmal warriors. The phantasms attack the enemy, but will sometimes move in unpredictable ways.
幻術士は、Phantasmal Warriorの軍を丸ごと作り出します。この幻像は敵を攻撃しますが、時折予測不能な動きをします。
</v>
      </c>
    </row>
    <row r="200" spans="1:27" x14ac:dyDescent="0.15">
      <c r="A200" t="str">
        <f t="shared" si="12"/>
        <v/>
      </c>
      <c r="C200" s="1" t="s">
        <v>141</v>
      </c>
      <c r="D200" s="1">
        <v>5</v>
      </c>
      <c r="F200" s="1" t="s">
        <v>204</v>
      </c>
      <c r="G200" s="1" t="s">
        <v>204</v>
      </c>
      <c r="H200" s="3" t="s">
        <v>1303</v>
      </c>
      <c r="J200" s="1">
        <v>1</v>
      </c>
      <c r="K200" s="1" t="s">
        <v>1241</v>
      </c>
      <c r="L200" s="1" t="s">
        <v>2018</v>
      </c>
      <c r="M200" s="1" t="s">
        <v>1269</v>
      </c>
      <c r="N200" s="2" t="s">
        <v>1368</v>
      </c>
      <c r="O200" s="6" t="str">
        <f t="shared" si="13"/>
        <v xml:space="preserve">|[[Fire Resistance&gt;./Fire Resistance]]|&amp;ref(Spell/P_Water.jpg,nolink,25x25,Water);3||&amp;ref(Spell/V_Water.jpg,nolink,25x25,Water Gem);1|戦闘/水陸両用|強化|
|~|&gt;|&gt;|&gt;|&gt;|広範囲の味方に弱い火炎耐性を与えます|
</v>
      </c>
      <c r="P200" s="3" t="s">
        <v>1334</v>
      </c>
      <c r="Q200" s="1">
        <v>15</v>
      </c>
      <c r="R200" s="1">
        <v>125</v>
      </c>
      <c r="S200" s="1">
        <v>15</v>
      </c>
      <c r="T200" s="1">
        <v>1</v>
      </c>
      <c r="U200" s="1">
        <v>0</v>
      </c>
      <c r="V200" s="1">
        <v>100</v>
      </c>
      <c r="W200" s="1" t="s">
        <v>1524</v>
      </c>
      <c r="Y200" s="21" t="str">
        <f t="shared" si="14"/>
        <v xml:space="preserve">#includex(Spell/Alteration/DataView,titlestr=off,section=(filter=Fire Resistance),firsthead=off)
**ゲーム内説明文
#includex(Spell/Alteration/Descriptions,titlestr=off,section=(filter=Fire Resistance),firsthead=off)
**解説
</v>
      </c>
      <c r="Z200" t="str">
        <f t="shared" si="15"/>
        <v xml:space="preserve">**Fire Resistance
|&gt;|&gt;|&gt;|&gt;|BGCOLOR(black):COLOR(white):CENTER:''Fire Resistance''|
|&gt;|BGCOLOR(lightgray):''研究領域''|&gt;|BGCOLOR(lightgray):''使用条件''|BGCOLOR(lightgray):''分類''|
|&gt;|Alteration Lv5|&gt;|戦闘/水陸両用|強化|
|BGCOLOR(lightgray):''主系統''|BGCOLOR(lightgray):''副系統''|&gt;|BGCOLOR(lightgray):''威力/効果''|BGCOLOR(lightgray):''効果発生数''|
|&amp;ref(Spell/P_Water.jpg,nolink,25x25,Water);3||&gt;|Fire Resistant 5|1|
|BGCOLOR(lightgray):''射程距離''|BGCOLOR(lightgray):''効果範囲''|BGCOLOR(lightgray):''精度修正''|BGCOLOR(lightgray):''詠唱時間''|BGCOLOR(lightgray):''疲労/宝石''|
|15|15|0|125%|100 / &amp;ref(Spell/V_Water.jpg,nolink,25x25,Water Gem);1|
|BGCOLOR(lightgray):''特性''|&gt;|&gt;|&gt;|味方にのみ作用|
</v>
      </c>
      <c r="AA200" t="str">
        <f>CONCATENATE("**",G200,CHAR(10),VLOOKUP(F200,SpellDesc!$B:$D,2,0),CHAR(10),CHAR(10),VLOOKUP(F200,SpellDesc!$B:$D,3,0),CHAR(10))</f>
        <v xml:space="preserve">**Fire Resistance
This spell makes units highly resistant to fire and flames. It also reduces the heat effect from hot creatures, such as Abysians and Salamanders.
</v>
      </c>
    </row>
    <row r="201" spans="1:27" x14ac:dyDescent="0.15">
      <c r="A201" t="str">
        <f t="shared" si="12"/>
        <v/>
      </c>
      <c r="C201" s="1" t="s">
        <v>141</v>
      </c>
      <c r="D201" s="1">
        <v>5</v>
      </c>
      <c r="F201" s="1" t="s">
        <v>205</v>
      </c>
      <c r="G201" s="1" t="s">
        <v>205</v>
      </c>
      <c r="H201" s="3" t="s">
        <v>1303</v>
      </c>
      <c r="I201" s="1" t="s">
        <v>1240</v>
      </c>
      <c r="K201" s="1" t="s">
        <v>1241</v>
      </c>
      <c r="L201" s="1" t="s">
        <v>2018</v>
      </c>
      <c r="M201" s="1" t="s">
        <v>1369</v>
      </c>
      <c r="N201" s="2" t="s">
        <v>1370</v>
      </c>
      <c r="O201" s="6" t="str">
        <f t="shared" si="13"/>
        <v xml:space="preserve">|[[Bone Melter&gt;./Bone Melter]]|&amp;ref(Spell/P_Water.jpg,nolink,25x25,Water);3|&amp;ref(Spell/P_Nature.jpg,nolink,25x25,Nature);2||戦闘/水陸両用|即死|
|~|&gt;|&gt;|&gt;|&gt;|小範囲の敵を溶解させ即死させようと試みます|
</v>
      </c>
      <c r="P201" s="3">
        <v>999</v>
      </c>
      <c r="Q201" s="1">
        <v>25</v>
      </c>
      <c r="R201" s="1">
        <v>100</v>
      </c>
      <c r="S201" s="1">
        <v>1</v>
      </c>
      <c r="T201" s="1">
        <v>1</v>
      </c>
      <c r="U201" s="1">
        <v>3</v>
      </c>
      <c r="V201" s="1">
        <v>20</v>
      </c>
      <c r="W201" s="1" t="s">
        <v>1371</v>
      </c>
      <c r="Y201" s="21" t="str">
        <f t="shared" si="14"/>
        <v xml:space="preserve">#includex(Spell/Alteration/DataView,titlestr=off,section=(filter=Bone Melter),firsthead=off)
**ゲーム内説明文
#includex(Spell/Alteration/Descriptions,titlestr=off,section=(filter=Bone Melter),firsthead=off)
**解説
</v>
      </c>
      <c r="Z201" t="str">
        <f t="shared" si="15"/>
        <v xml:space="preserve">**Bone Melter
|&gt;|&gt;|&gt;|&gt;|BGCOLOR(black):COLOR(white):CENTER:''Bone Melter''|
|&gt;|BGCOLOR(lightgray):''研究領域''|&gt;|BGCOLOR(lightgray):''使用条件''|BGCOLOR(lightgray):''分類''|
|&gt;|Alteration Lv5|&gt;|戦闘/水陸両用|即死|
|BGCOLOR(lightgray):''主系統''|BGCOLOR(lightgray):''副系統''|&gt;|BGCOLOR(lightgray):''威力/効果''|BGCOLOR(lightgray):''効果発生数''|
|&amp;ref(Spell/P_Water.jpg,nolink,25x25,Water);3|&amp;ref(Spell/P_Nature.jpg,nolink,25x25,Nature);2|&gt;|999|1|
|BGCOLOR(lightgray):''射程距離''|BGCOLOR(lightgray):''効果範囲''|BGCOLOR(lightgray):''精度修正''|BGCOLOR(lightgray):''詠唱時間''|BGCOLOR(lightgray):''疲労/宝石''|
|25|1|3|100%|20|
|BGCOLOR(lightgray):''特性''|&gt;|&gt;|&gt;|物理属性&amp;br;抵抗可能|
</v>
      </c>
      <c r="AA201" t="str">
        <f>CONCATENATE("**",G201,CHAR(10),VLOOKUP(F201,SpellDesc!$B:$D,2,0),CHAR(10),CHAR(10),VLOOKUP(F201,SpellDesc!$B:$D,3,0),CHAR(10))</f>
        <v xml:space="preserve">**Bone Melter
When affected by this spell, the targets will melt, dissolving instantly, resulting in a quick and certain death. Ethereal units are nearly immune to this spell.
この呪文の影響を受けた標的は溶け、すぐに溶解し、速やかで確実な死に至ります。霊的な存在は、この呪文へのほぼ完全な免疫を持ちます。
</v>
      </c>
    </row>
    <row r="202" spans="1:27" x14ac:dyDescent="0.15">
      <c r="A202" t="str">
        <f t="shared" si="12"/>
        <v/>
      </c>
      <c r="C202" s="1" t="s">
        <v>141</v>
      </c>
      <c r="D202" s="1">
        <v>5</v>
      </c>
      <c r="F202" s="1" t="s">
        <v>206</v>
      </c>
      <c r="G202" s="1" t="s">
        <v>206</v>
      </c>
      <c r="H202" s="3" t="s">
        <v>1237</v>
      </c>
      <c r="K202" s="1" t="s">
        <v>1241</v>
      </c>
      <c r="L202" s="1" t="s">
        <v>2018</v>
      </c>
      <c r="M202" s="1" t="s">
        <v>1269</v>
      </c>
      <c r="N202" s="2" t="s">
        <v>1372</v>
      </c>
      <c r="O202" s="6" t="str">
        <f t="shared" si="13"/>
        <v xml:space="preserve">|[[Iron Warriors&gt;./Iron Warriors]]|&amp;ref(Spell/P_Earth.jpg,nolink,25x25,Earth);2|||戦闘/水陸両用|強化|
|~|&gt;|&gt;|&gt;|&gt;|小範囲の味方の皮膚を変化させ防御力を20まで増加させます|
</v>
      </c>
      <c r="P202" s="3" t="s">
        <v>1295</v>
      </c>
      <c r="Q202" s="1">
        <v>15</v>
      </c>
      <c r="R202" s="1">
        <v>100</v>
      </c>
      <c r="S202" s="1">
        <v>1</v>
      </c>
      <c r="T202" s="1">
        <v>1</v>
      </c>
      <c r="U202" s="1">
        <v>2</v>
      </c>
      <c r="V202" s="1">
        <v>40</v>
      </c>
      <c r="W202" s="1" t="s">
        <v>1525</v>
      </c>
      <c r="Y202" s="21" t="str">
        <f t="shared" si="14"/>
        <v xml:space="preserve">#includex(Spell/Alteration/DataView,titlestr=off,section=(filter=Iron Warriors),firsthead=off)
**ゲーム内説明文
#includex(Spell/Alteration/Descriptions,titlestr=off,section=(filter=Iron Warriors),firsthead=off)
**解説
</v>
      </c>
      <c r="Z202" t="str">
        <f t="shared" si="15"/>
        <v xml:space="preserve">**Iron Warriors
|&gt;|&gt;|&gt;|&gt;|BGCOLOR(black):COLOR(white):CENTER:''Iron Warriors''|
|&gt;|BGCOLOR(lightgray):''研究領域''|&gt;|BGCOLOR(lightgray):''使用条件''|BGCOLOR(lightgray):''分類''|
|&gt;|Alteration Lv5|&gt;|戦闘/水陸両用|強化|
|BGCOLOR(lightgray):''主系統''|BGCOLOR(lightgray):''副系統''|&gt;|BGCOLOR(lightgray):''威力/効果''|BGCOLOR(lightgray):''効果発生数''|
|&amp;ref(Spell/P_Earth.jpg,nolink,25x25,Earth);2||&gt;|Ironskin|1|
|BGCOLOR(lightgray):''射程距離''|BGCOLOR(lightgray):''効果範囲''|BGCOLOR(lightgray):''精度修正''|BGCOLOR(lightgray):''詠唱時間''|BGCOLOR(lightgray):''疲労/宝石''|
|15|1|2|100%|40|
|BGCOLOR(lightgray):''特性''|&gt;|&gt;|&gt;|味方にのみ作用|
</v>
      </c>
      <c r="AA202" t="str">
        <f>CONCATENATE("**",G202,CHAR(10),VLOOKUP(F202,SpellDesc!$B:$D,2,0),CHAR(10),CHAR(10),VLOOKUP(F202,SpellDesc!$B:$D,3,0),CHAR(10))</f>
        <v xml:space="preserve">**Iron Warriors
The skins of some soldiers are transformed into hard, metallic hides. These hides give a basic Protection of 20, or increase Protection by 3 if it is already 20 or above. As a side effect the targets will take additional damage from lightning.
数名の兵士の皮膚は、硬い金属のようなものに変化します。この皮膚は、20の基本防御力を与えるか、それが既に20以上ならば、防御力を3増加させます。副作用として、対象は電撃から更なる損害を被ります。
</v>
      </c>
    </row>
    <row r="203" spans="1:27" x14ac:dyDescent="0.15">
      <c r="A203" t="str">
        <f t="shared" si="12"/>
        <v/>
      </c>
      <c r="C203" s="1" t="s">
        <v>141</v>
      </c>
      <c r="D203" s="1">
        <v>5</v>
      </c>
      <c r="F203" s="1" t="s">
        <v>207</v>
      </c>
      <c r="G203" s="1" t="s">
        <v>207</v>
      </c>
      <c r="H203" s="3" t="s">
        <v>1304</v>
      </c>
      <c r="J203" s="1">
        <v>1</v>
      </c>
      <c r="K203" s="1" t="s">
        <v>1241</v>
      </c>
      <c r="L203" s="1" t="s">
        <v>2018</v>
      </c>
      <c r="M203" s="1" t="s">
        <v>1269</v>
      </c>
      <c r="N203" s="2" t="s">
        <v>1373</v>
      </c>
      <c r="O203" s="6" t="str">
        <f t="shared" si="13"/>
        <v xml:space="preserve">|[[Lightning Resistance&gt;./Lightning Resistance]]|&amp;ref(Spell/P_Earth.jpg,nolink,25x25,Earth);3||&amp;ref(Spell/V_Earth.jpg,nolink,25x25,Earth Gem);1|戦闘/水陸両用|強化|
|~|&gt;|&gt;|&gt;|&gt;|広範囲の味方に弱い電撃耐性を与えます|
</v>
      </c>
      <c r="P203" s="3" t="s">
        <v>1335</v>
      </c>
      <c r="Q203" s="1">
        <v>15</v>
      </c>
      <c r="R203" s="1">
        <v>125</v>
      </c>
      <c r="S203" s="1">
        <v>15</v>
      </c>
      <c r="T203" s="1">
        <v>1</v>
      </c>
      <c r="U203" s="1">
        <v>0</v>
      </c>
      <c r="V203" s="1">
        <v>100</v>
      </c>
      <c r="W203" s="1" t="s">
        <v>1521</v>
      </c>
      <c r="Y203" s="21" t="str">
        <f t="shared" si="14"/>
        <v xml:space="preserve">#includex(Spell/Alteration/DataView,titlestr=off,section=(filter=Lightning Resistance),firsthead=off)
**ゲーム内説明文
#includex(Spell/Alteration/Descriptions,titlestr=off,section=(filter=Lightning Resistance),firsthead=off)
**解説
</v>
      </c>
      <c r="Z203" t="str">
        <f t="shared" si="15"/>
        <v xml:space="preserve">**Lightning Resistance
|&gt;|&gt;|&gt;|&gt;|BGCOLOR(black):COLOR(white):CENTER:''Lightning Resistance''|
|&gt;|BGCOLOR(lightgray):''研究領域''|&gt;|BGCOLOR(lightgray):''使用条件''|BGCOLOR(lightgray):''分類''|
|&gt;|Alteration Lv5|&gt;|戦闘/水陸両用|強化|
|BGCOLOR(lightgray):''主系統''|BGCOLOR(lightgray):''副系統''|&gt;|BGCOLOR(lightgray):''威力/効果''|BGCOLOR(lightgray):''効果発生数''|
|&amp;ref(Spell/P_Earth.jpg,nolink,25x25,Earth);3||&gt;|Shock Resistant 5|1|
|BGCOLOR(lightgray):''射程距離''|BGCOLOR(lightgray):''効果範囲''|BGCOLOR(lightgray):''精度修正''|BGCOLOR(lightgray):''詠唱時間''|BGCOLOR(lightgray):''疲労/宝石''|
|15|15|0|125%|100 / &amp;ref(Spell/V_Earth.jpg,nolink,25x25,Earth Gem);1|
|BGCOLOR(lightgray):''特性''|&gt;|&gt;|&gt;|味方にのみ作用|
</v>
      </c>
      <c r="AA203" t="str">
        <f>CONCATENATE("**",G203,CHAR(10),VLOOKUP(F203,SpellDesc!$B:$D,2,0),CHAR(10),CHAR(10),VLOOKUP(F203,SpellDesc!$B:$D,3,0),CHAR(10))</f>
        <v xml:space="preserve">**Lightning Resistance
This spell makes units resistant to the damage and stun effects caused by lightning.
この呪文は、対象に電撃への強い耐性を与えます。
</v>
      </c>
    </row>
    <row r="204" spans="1:27" x14ac:dyDescent="0.15">
      <c r="A204" t="str">
        <f t="shared" si="12"/>
        <v/>
      </c>
      <c r="C204" s="1" t="s">
        <v>141</v>
      </c>
      <c r="D204" s="1">
        <v>5</v>
      </c>
      <c r="F204" s="1" t="s">
        <v>208</v>
      </c>
      <c r="G204" s="1" t="s">
        <v>208</v>
      </c>
      <c r="H204" s="3" t="s">
        <v>1304</v>
      </c>
      <c r="J204" s="1">
        <v>1</v>
      </c>
      <c r="K204" s="1" t="s">
        <v>1241</v>
      </c>
      <c r="L204" s="1" t="s">
        <v>2018</v>
      </c>
      <c r="M204" s="1" t="s">
        <v>1242</v>
      </c>
      <c r="N204" s="2" t="s">
        <v>1374</v>
      </c>
      <c r="O204" s="6" t="str">
        <f t="shared" si="13"/>
        <v xml:space="preserve">|[[Maws of the Earth&gt;./Maws of the Earth]]|&amp;ref(Spell/P_Earth.jpg,nolink,25x25,Earth);3||&amp;ref(Spell/V_Earth.jpg,nolink,25x25,Earth Gem);1|戦闘/水陸両用|攻撃|
|~|&gt;|&gt;|&gt;|&gt;|中範囲の敵を岩の顎で攻撃し動きを封じます|
</v>
      </c>
      <c r="P204" s="3" t="s">
        <v>1375</v>
      </c>
      <c r="Q204" s="1" t="s">
        <v>1376</v>
      </c>
      <c r="R204" s="1">
        <v>125</v>
      </c>
      <c r="S204" s="1" t="s">
        <v>1377</v>
      </c>
      <c r="T204" s="1">
        <v>1</v>
      </c>
      <c r="U204" s="1">
        <v>3</v>
      </c>
      <c r="V204" s="1">
        <v>100</v>
      </c>
      <c r="W204" s="1" t="s">
        <v>1378</v>
      </c>
      <c r="X204" s="1" t="s">
        <v>1379</v>
      </c>
      <c r="Y204" s="21" t="str">
        <f t="shared" si="14"/>
        <v xml:space="preserve">#includex(Spell/Alteration/DataView,titlestr=off,section=(filter=Maws of the Earth),firsthead=off)
**ゲーム内説明文
#includex(Spell/Alteration/Descriptions,titlestr=off,section=(filter=Maws of the Earth),firsthead=off)
**解説
</v>
      </c>
      <c r="Z204" t="str">
        <f t="shared" si="15"/>
        <v xml:space="preserve">**Maws of the Earth
|&gt;|&gt;|&gt;|&gt;|BGCOLOR(black):COLOR(white):CENTER:''Maws of the Earth''|
|&gt;|BGCOLOR(lightgray):''研究領域''|&gt;|BGCOLOR(lightgray):''使用条件''|BGCOLOR(lightgray):''分類''|
|&gt;|Alteration Lv5|&gt;|戦闘/水陸両用|攻撃|
|BGCOLOR(lightgray):''主系統''|BGCOLOR(lightgray):''副系統''|&gt;|BGCOLOR(lightgray):''威力/効果''|BGCOLOR(lightgray):''効果発生数''|
|&amp;ref(Spell/P_Earth.jpg,nolink,25x25,Earth);3||&gt;|15+1/Lv|1|
|BGCOLOR(lightgray):''射程距離''|BGCOLOR(lightgray):''効果範囲''|BGCOLOR(lightgray):''精度修正''|BGCOLOR(lightgray):''詠唱時間''|BGCOLOR(lightgray):''疲労/宝石''|
|30+5|7+1|3|125%|100 / &amp;ref(Spell/V_Earth.jpg,nolink,25x25,Earth Gem);1|
|BGCOLOR(lightgray):''特性''|&gt;|&gt;|&gt;|防御貫通&amp;br;飛行/浮遊無効|
</v>
      </c>
      <c r="AA204" t="str">
        <f>CONCATENATE("**",G204,CHAR(10),VLOOKUP(F204,SpellDesc!$B:$D,2,0),CHAR(10),CHAR(10),VLOOKUP(F204,SpellDesc!$B:$D,3,0),CHAR(10))</f>
        <v xml:space="preserve">**Maws of the Earth
The earth cringes and heaves and a great maw with teeth of rock opens and swallows those unfortunate to be standing in the area. Those who survive will be partially buried in the ground and immobilized.
大地が激しく上下し、岩の牙を持つ大顎が開くと、その地域に立っていた不運なものたちを飲み込みます。これを生き延びたものは地面に一部埋もれ、動けなくなります。
</v>
      </c>
    </row>
    <row r="205" spans="1:27" x14ac:dyDescent="0.15">
      <c r="A205" t="str">
        <f t="shared" si="12"/>
        <v/>
      </c>
      <c r="C205" s="1" t="s">
        <v>141</v>
      </c>
      <c r="D205" s="1">
        <v>5</v>
      </c>
      <c r="F205" s="1" t="s">
        <v>209</v>
      </c>
      <c r="G205" s="1" t="s">
        <v>209</v>
      </c>
      <c r="H205" s="3" t="s">
        <v>1304</v>
      </c>
      <c r="K205" s="1" t="s">
        <v>1241</v>
      </c>
      <c r="L205" s="1" t="s">
        <v>2018</v>
      </c>
      <c r="M205" s="1" t="s">
        <v>1242</v>
      </c>
      <c r="N205" s="2" t="s">
        <v>1380</v>
      </c>
      <c r="O205" s="6" t="str">
        <f t="shared" si="13"/>
        <v xml:space="preserve">|[[Shatter&gt;./Shatter]]|&amp;ref(Spell/P_Earth.jpg,nolink,25x25,Earth);3|||戦闘/水陸両用|攻撃|
|~|&gt;|&gt;|&gt;|&gt;|敵の無生物1体に強力な攻撃を行います|
</v>
      </c>
      <c r="P205" s="3" t="s">
        <v>1381</v>
      </c>
      <c r="Q205" s="1">
        <v>15</v>
      </c>
      <c r="R205" s="1">
        <v>100</v>
      </c>
      <c r="S205" s="1">
        <v>0</v>
      </c>
      <c r="T205" s="1">
        <v>1</v>
      </c>
      <c r="U205" s="1">
        <v>100</v>
      </c>
      <c r="V205" s="1">
        <v>20</v>
      </c>
      <c r="W205" s="1" t="s">
        <v>1382</v>
      </c>
      <c r="X205" s="1" t="s">
        <v>1383</v>
      </c>
      <c r="Y205" s="21" t="str">
        <f t="shared" si="14"/>
        <v xml:space="preserve">#includex(Spell/Alteration/DataView,titlestr=off,section=(filter=Shatter),firsthead=off)
**ゲーム内説明文
#includex(Spell/Alteration/Descriptions,titlestr=off,section=(filter=Shatter),firsthead=off)
**解説
</v>
      </c>
      <c r="Z205" t="str">
        <f t="shared" si="15"/>
        <v xml:space="preserve">**Shatter
|&gt;|&gt;|&gt;|&gt;|BGCOLOR(black):COLOR(white):CENTER:''Shatter''|
|&gt;|BGCOLOR(lightgray):''研究領域''|&gt;|BGCOLOR(lightgray):''使用条件''|BGCOLOR(lightgray):''分類''|
|&gt;|Alteration Lv5|&gt;|戦闘/水陸両用|攻撃|
|BGCOLOR(lightgray):''主系統''|BGCOLOR(lightgray):''副系統''|&gt;|BGCOLOR(lightgray):''威力/効果''|BGCOLOR(lightgray):''効果発生数''|
|&amp;ref(Spell/P_Earth.jpg,nolink,25x25,Earth);3||&gt;|35+5/Lv|1|
|BGCOLOR(lightgray):''射程距離''|BGCOLOR(lightgray):''効果範囲''|BGCOLOR(lightgray):''精度修正''|BGCOLOR(lightgray):''詠唱時間''|BGCOLOR(lightgray):''疲労/宝石''|
|15|0|100|100%|20|
|BGCOLOR(lightgray):''特性''|&gt;|&gt;|&gt;|防御無視&amp;br;無生物にのみ作用|
</v>
      </c>
      <c r="AA205" t="str">
        <f>CONCATENATE("**",G205,CHAR(10),VLOOKUP(F205,SpellDesc!$B:$D,2,0),CHAR(10),CHAR(10),VLOOKUP(F205,SpellDesc!$B:$D,3,0),CHAR(10))</f>
        <v xml:space="preserve">**Shatter
This spell shatters metal and stone, wood and bone. Constructs and other inanimate beings targeted by the spell will take tremendous damage, but it has no effect against living beings.
この呪文は、金属や石、木材や骨を粉砕します。この呪文の標的となった、構造物その他の無生物は、甚大な被害を被りますが、生物に対しては何の効果もありません。
</v>
      </c>
    </row>
    <row r="206" spans="1:27" x14ac:dyDescent="0.15">
      <c r="A206" t="str">
        <f t="shared" si="12"/>
        <v/>
      </c>
      <c r="C206" s="1" t="s">
        <v>141</v>
      </c>
      <c r="D206" s="1">
        <v>5</v>
      </c>
      <c r="F206" s="1" t="s">
        <v>210</v>
      </c>
      <c r="G206" s="1" t="s">
        <v>210</v>
      </c>
      <c r="H206" s="3" t="s">
        <v>1352</v>
      </c>
      <c r="J206" s="1">
        <v>7</v>
      </c>
      <c r="K206" s="1" t="s">
        <v>1250</v>
      </c>
      <c r="L206" s="1" t="s">
        <v>2023</v>
      </c>
      <c r="M206" s="1" t="s">
        <v>1317</v>
      </c>
      <c r="N206" s="2" t="s">
        <v>1384</v>
      </c>
      <c r="O206" s="6" t="str">
        <f t="shared" si="13"/>
        <v xml:space="preserve">|[[Baleful Star&gt;./Baleful Star]]|&amp;ref(Spell/P_Astral.jpg,nolink,25x25,Astral);3||&amp;ref(Spell/V_Astral.jpg,nolink,25x25,Astral Pearl);7|儀式/陸上専用|災害誘発|
|~|&gt;|&gt;|&gt;|&gt;|指定した州に凶兆を引き起こし不運と呪いを広げます|
</v>
      </c>
      <c r="Q206" s="1">
        <v>7</v>
      </c>
      <c r="W206" s="1" t="s">
        <v>1319</v>
      </c>
      <c r="Y206" s="21" t="str">
        <f t="shared" si="14"/>
        <v xml:space="preserve">#includex(Spell/Alteration/DataView,titlestr=off,section=(filter=Baleful Star),firsthead=off)
**ゲーム内説明文
#includex(Spell/Alteration/Descriptions,titlestr=off,section=(filter=Baleful Star),firsthead=off)
**解説
</v>
      </c>
      <c r="Z206" t="str">
        <f t="shared" si="15"/>
        <v xml:space="preserve">**Baleful Star
|&gt;|&gt;|&gt;|&gt;|BGCOLOR(black):COLOR(white):CENTER:''Baleful Star''|
|&gt;|BGCOLOR(lightgray):''研究領域''|&gt;|BGCOLOR(lightgray):''使用条件''|BGCOLOR(lightgray):''分類''|
|&gt;|Alteration Lv5|&gt;|儀式/陸上専用|災害誘発|
|BGCOLOR(lightgray):''主系統''|BGCOLOR(lightgray):''副系統''|&gt;|BGCOLOR(lightgray):''威力/効果''|BGCOLOR(lightgray):''効果発生数''|
|&amp;ref(Spell/P_Astral.jpg,nolink,25x25,Astral);3||&gt;|||
|BGCOLOR(lightgray):''射程距離''|BGCOLOR(lightgray):''効果範囲''|BGCOLOR(lightgray):''精度修正''|BGCOLOR(lightgray):''詠唱時間''|BGCOLOR(lightgray):''疲労/宝石''|
|7||||&amp;ref(Spell/V_Astral.jpg,nolink,25x25,Astral Pearl);7|
|BGCOLOR(lightgray):''特性''|&gt;|&gt;|&gt;|遠隔儀式&amp;br;海域の指定不可|
</v>
      </c>
      <c r="AA206" t="str">
        <f>CONCATENATE("**",G206,CHAR(10),VLOOKUP(F206,SpellDesc!$B:$D,2,0),CHAR(10),CHAR(10),VLOOKUP(F206,SpellDesc!$B:$D,3,0),CHAR(10))</f>
        <v xml:space="preserve">**Baleful Star
The caster invokes the great Maleficent and forces the evil star to take a conjunctive position in the heavens above one province, causing unfortunate events and evil deeds to occur. Anyone exposed to the evil star risks getting cursed for the rest of his life.
術者は大いなる悪意を呼び出し、悪しき星が天上の、特定の州への接続的位置に付くよう強制し、不幸な出来事や悪事の発生を招きます。悪しき星に晒されたものは全て、その残る生涯に渡って呪われる可能性があります。
</v>
      </c>
    </row>
    <row r="207" spans="1:27" x14ac:dyDescent="0.15">
      <c r="A207" t="str">
        <f t="shared" si="12"/>
        <v/>
      </c>
      <c r="C207" s="1" t="s">
        <v>141</v>
      </c>
      <c r="D207" s="1">
        <v>5</v>
      </c>
      <c r="F207" s="1" t="s">
        <v>211</v>
      </c>
      <c r="G207" s="1" t="s">
        <v>211</v>
      </c>
      <c r="H207" s="3" t="s">
        <v>1353</v>
      </c>
      <c r="J207" s="1">
        <v>1</v>
      </c>
      <c r="K207" s="1" t="s">
        <v>1241</v>
      </c>
      <c r="L207" s="1" t="s">
        <v>2018</v>
      </c>
      <c r="M207" s="1" t="s">
        <v>1264</v>
      </c>
      <c r="N207" s="2" t="s">
        <v>1385</v>
      </c>
      <c r="O207" s="6" t="str">
        <f t="shared" si="13"/>
        <v xml:space="preserve">|[[Enfeeble&gt;./Enfeeble]]|&amp;ref(Spell/P_Death.jpg,nolink,25x25,Death);2||&amp;ref(Spell/V_Death.jpg,nolink,25x25,Death Gem);1|戦闘/水陸両用|弱体化|
|~|&gt;|&gt;|&gt;|&gt;|中範囲の敵の筋力を永久に低下させようと試みます|
</v>
      </c>
      <c r="P207" s="3" t="s">
        <v>1273</v>
      </c>
      <c r="Q207" s="1">
        <v>25</v>
      </c>
      <c r="R207" s="1">
        <v>125</v>
      </c>
      <c r="S207" s="1" t="s">
        <v>1386</v>
      </c>
      <c r="T207" s="1">
        <v>1</v>
      </c>
      <c r="U207" s="1">
        <v>3</v>
      </c>
      <c r="V207" s="1">
        <v>100</v>
      </c>
      <c r="Y207" s="21" t="str">
        <f t="shared" si="14"/>
        <v xml:space="preserve">#includex(Spell/Alteration/DataView,titlestr=off,section=(filter=Enfeeble),firsthead=off)
**ゲーム内説明文
#includex(Spell/Alteration/Descriptions,titlestr=off,section=(filter=Enfeeble),firsthead=off)
**解説
</v>
      </c>
      <c r="Z207" t="str">
        <f t="shared" si="15"/>
        <v xml:space="preserve">**Enfeeble
|&gt;|&gt;|&gt;|&gt;|BGCOLOR(black):COLOR(white):CENTER:''Enfeeble''|
|&gt;|BGCOLOR(lightgray):''研究領域''|&gt;|BGCOLOR(lightgray):''使用条件''|BGCOLOR(lightgray):''分類''|
|&gt;|Alteration Lv5|&gt;|戦闘/水陸両用|弱体化|
|BGCOLOR(lightgray):''主系統''|BGCOLOR(lightgray):''副系統''|&gt;|BGCOLOR(lightgray):''威力/効果''|BGCOLOR(lightgray):''効果発生数''|
|&amp;ref(Spell/P_Death.jpg,nolink,25x25,Death);2||&gt;|Stolen Strength|1|
|BGCOLOR(lightgray):''射程距離''|BGCOLOR(lightgray):''効果範囲''|BGCOLOR(lightgray):''精度修正''|BGCOLOR(lightgray):''詠唱時間''|BGCOLOR(lightgray):''疲労/宝石''|
|25|6+2|3|125%|100 / &amp;ref(Spell/V_Death.jpg,nolink,25x25,Death Gem);1|
|BGCOLOR(lightgray):''特性''|&gt;|&gt;|&gt;||
</v>
      </c>
      <c r="AA207" t="str">
        <f>CONCATENATE("**",G207,CHAR(10),VLOOKUP(F207,SpellDesc!$B:$D,2,0),CHAR(10),CHAR(10),VLOOKUP(F207,SpellDesc!$B:$D,3,0),CHAR(10))</f>
        <v xml:space="preserve">**Enfeeble
The mage damages the life force of the targets making them permanently weaker.
魔術師は、複数の標的の生命力を傷付け、彼らを永久的に弱体化させます。
</v>
      </c>
    </row>
    <row r="208" spans="1:27" x14ac:dyDescent="0.15">
      <c r="A208" t="str">
        <f t="shared" si="12"/>
        <v/>
      </c>
      <c r="C208" s="1" t="s">
        <v>141</v>
      </c>
      <c r="D208" s="1">
        <v>5</v>
      </c>
      <c r="F208" s="1" t="s">
        <v>212</v>
      </c>
      <c r="G208" s="1" t="s">
        <v>212</v>
      </c>
      <c r="H208" s="3" t="s">
        <v>1305</v>
      </c>
      <c r="K208" s="1" t="s">
        <v>1241</v>
      </c>
      <c r="L208" s="1" t="s">
        <v>2018</v>
      </c>
      <c r="M208" s="1" t="s">
        <v>1245</v>
      </c>
      <c r="N208" s="2" t="s">
        <v>1387</v>
      </c>
      <c r="O208" s="6" t="str">
        <f t="shared" si="13"/>
        <v xml:space="preserve">|[[Invulnerability&gt;./Invulnerability]]|&amp;ref(Spell/P_Death.jpg,nolink,25x25,Death);3|||戦闘/水陸両用|自己強化|
|~|&gt;|&gt;|&gt;|&gt;|自身の物理攻撃への防御力を25まで増加させます|
</v>
      </c>
      <c r="P208" s="3" t="s">
        <v>1388</v>
      </c>
      <c r="Q208" s="1">
        <v>0</v>
      </c>
      <c r="R208" s="1">
        <v>100</v>
      </c>
      <c r="S208" s="1">
        <v>0</v>
      </c>
      <c r="T208" s="1">
        <v>1</v>
      </c>
      <c r="U208" s="1">
        <v>0</v>
      </c>
      <c r="V208" s="1">
        <v>20</v>
      </c>
      <c r="Y208" s="21" t="str">
        <f t="shared" si="14"/>
        <v xml:space="preserve">#includex(Spell/Alteration/DataView,titlestr=off,section=(filter=Invulnerability),firsthead=off)
**ゲーム内説明文
#includex(Spell/Alteration/Descriptions,titlestr=off,section=(filter=Invulnerability),firsthead=off)
**解説
</v>
      </c>
      <c r="Z208" t="str">
        <f t="shared" si="15"/>
        <v xml:space="preserve">**Invulnerability
|&gt;|&gt;|&gt;|&gt;|BGCOLOR(black):COLOR(white):CENTER:''Invulnerability''|
|&gt;|BGCOLOR(lightgray):''研究領域''|&gt;|BGCOLOR(lightgray):''使用条件''|BGCOLOR(lightgray):''分類''|
|&gt;|Alteration Lv5|&gt;|戦闘/水陸両用|自己強化|
|BGCOLOR(lightgray):''主系統''|BGCOLOR(lightgray):''副系統''|&gt;|BGCOLOR(lightgray):''威力/効果''|BGCOLOR(lightgray):''効果発生数''|
|&amp;ref(Spell/P_Death.jpg,nolink,25x25,Death);3||&gt;|Invulnerable 25|1|
|BGCOLOR(lightgray):''射程距離''|BGCOLOR(lightgray):''効果範囲''|BGCOLOR(lightgray):''精度修正''|BGCOLOR(lightgray):''詠唱時間''|BGCOLOR(lightgray):''疲労/宝石''|
|0|0|0|100%|20|
|BGCOLOR(lightgray):''特性''|&gt;|&gt;|&gt;||
</v>
      </c>
      <c r="AA208" t="str">
        <f>CONCATENATE("**",G208,CHAR(10),VLOOKUP(F208,SpellDesc!$B:$D,2,0),CHAR(10),CHAR(10),VLOOKUP(F208,SpellDesc!$B:$D,3,0),CHAR(10))</f>
        <v xml:space="preserve">**Invulnerability
The flesh of the caster is made almost invulnerable from normal weapons. Only magic weapons or strikes from mighty giants will be able to harm the invulnerable one.
術者の肉体は、通常の武器をほぼ受け付けなくなります。魔法の武器、あるいは強力な巨人からの一撃だけが、無敵化されたものを傷付けることができます。
</v>
      </c>
    </row>
    <row r="209" spans="1:27" x14ac:dyDescent="0.15">
      <c r="A209" t="str">
        <f t="shared" si="12"/>
        <v/>
      </c>
      <c r="C209" s="1" t="s">
        <v>141</v>
      </c>
      <c r="D209" s="1">
        <v>5</v>
      </c>
      <c r="F209" s="1" t="s">
        <v>213</v>
      </c>
      <c r="G209" s="1" t="s">
        <v>213</v>
      </c>
      <c r="H209" s="3" t="s">
        <v>1354</v>
      </c>
      <c r="K209" s="1" t="s">
        <v>1241</v>
      </c>
      <c r="L209" s="1" t="s">
        <v>2018</v>
      </c>
      <c r="M209" s="1" t="s">
        <v>1242</v>
      </c>
      <c r="N209" s="2" t="s">
        <v>1389</v>
      </c>
      <c r="O209" s="6" t="str">
        <f t="shared" si="13"/>
        <v xml:space="preserve">|[[Drain Life&gt;./Drain Life]]|&amp;ref(Spell/P_Death.jpg,nolink,25x25,Death);4|||戦闘/水陸両用|攻撃|
|~|&gt;|&gt;|&gt;|&gt;|敵1体から生命力を吸収します|
</v>
      </c>
      <c r="P209" s="3" t="s">
        <v>1390</v>
      </c>
      <c r="Q209" s="1">
        <v>30</v>
      </c>
      <c r="R209" s="1">
        <v>100</v>
      </c>
      <c r="S209" s="1">
        <v>0</v>
      </c>
      <c r="T209" s="1">
        <v>1</v>
      </c>
      <c r="U209" s="1">
        <v>100</v>
      </c>
      <c r="V209" s="1">
        <v>10</v>
      </c>
      <c r="W209" s="1" t="s">
        <v>1391</v>
      </c>
      <c r="Y209" s="21" t="str">
        <f t="shared" si="14"/>
        <v xml:space="preserve">#includex(Spell/Alteration/DataView,titlestr=off,section=(filter=Drain Life),firsthead=off)
**ゲーム内説明文
#includex(Spell/Alteration/Descriptions,titlestr=off,section=(filter=Drain Life),firsthead=off)
**解説
</v>
      </c>
      <c r="Z209" t="str">
        <f t="shared" si="15"/>
        <v xml:space="preserve">**Drain Life
|&gt;|&gt;|&gt;|&gt;|BGCOLOR(black):COLOR(white):CENTER:''Drain Life''|
|&gt;|BGCOLOR(lightgray):''研究領域''|&gt;|BGCOLOR(lightgray):''使用条件''|BGCOLOR(lightgray):''分類''|
|&gt;|Alteration Lv5|&gt;|戦闘/水陸両用|攻撃|
|BGCOLOR(lightgray):''主系統''|BGCOLOR(lightgray):''副系統''|&gt;|BGCOLOR(lightgray):''威力/効果''|BGCOLOR(lightgray):''効果発生数''|
|&amp;ref(Spell/P_Death.jpg,nolink,25x25,Death);4||&gt;|14+1/Lv|1|
|BGCOLOR(lightgray):''射程距離''|BGCOLOR(lightgray):''効果範囲''|BGCOLOR(lightgray):''精度修正''|BGCOLOR(lightgray):''詠唱時間''|BGCOLOR(lightgray):''疲労/宝石''|
|30|0|100|100%|10|
|BGCOLOR(lightgray):''特性''|&gt;|&gt;|&gt;|防御無視&amp;br;吸収攻撃&amp;br;無生物無効|
</v>
      </c>
      <c r="AA209" t="str">
        <f>CONCATENATE("**",G209,CHAR(10),VLOOKUP(F209,SpellDesc!$B:$D,2,0),CHAR(10),CHAR(10),VLOOKUP(F209,SpellDesc!$B:$D,3,0),CHAR(10))</f>
        <v xml:space="preserve">**Drain Life
The caster drains life force from the target, adding it to his own health and endurance.
術者は標的から生命力を吸収し、それを自身の健康と持久力に加えます。
</v>
      </c>
    </row>
    <row r="210" spans="1:27" x14ac:dyDescent="0.15">
      <c r="A210" t="str">
        <f t="shared" si="12"/>
        <v/>
      </c>
      <c r="C210" s="1" t="s">
        <v>141</v>
      </c>
      <c r="D210" s="1">
        <v>5</v>
      </c>
      <c r="F210" s="1" t="s">
        <v>214</v>
      </c>
      <c r="G210" s="1" t="s">
        <v>214</v>
      </c>
      <c r="H210" s="3" t="s">
        <v>1240</v>
      </c>
      <c r="K210" s="1" t="s">
        <v>1241</v>
      </c>
      <c r="L210" s="1" t="s">
        <v>2018</v>
      </c>
      <c r="M210" s="1" t="s">
        <v>1269</v>
      </c>
      <c r="N210" s="2" t="s">
        <v>1392</v>
      </c>
      <c r="O210" s="6" t="str">
        <f t="shared" si="13"/>
        <v xml:space="preserve">|[[Wooden Warriors&gt;./Wooden Warriors]]|&amp;ref(Spell/P_Nature.jpg,nolink,25x25,Nature);2|||戦闘/水陸両用|強化|
|~|&gt;|&gt;|&gt;|&gt;|中範囲の味方の皮膚を変化させ防御力を10まで増加させます|
</v>
      </c>
      <c r="P210" s="3" t="s">
        <v>1300</v>
      </c>
      <c r="Q210" s="1">
        <v>10</v>
      </c>
      <c r="R210" s="1">
        <v>100</v>
      </c>
      <c r="S210" s="1">
        <v>5</v>
      </c>
      <c r="T210" s="1">
        <v>1</v>
      </c>
      <c r="U210" s="1">
        <v>0</v>
      </c>
      <c r="V210" s="1">
        <v>50</v>
      </c>
      <c r="W210" s="1" t="s">
        <v>1515</v>
      </c>
      <c r="Y210" s="21" t="str">
        <f t="shared" si="14"/>
        <v xml:space="preserve">#includex(Spell/Alteration/DataView,titlestr=off,section=(filter=Wooden Warriors),firsthead=off)
**ゲーム内説明文
#includex(Spell/Alteration/Descriptions,titlestr=off,section=(filter=Wooden Warriors),firsthead=off)
**解説
</v>
      </c>
      <c r="Z210" t="str">
        <f t="shared" si="15"/>
        <v xml:space="preserve">**Wooden Warriors
|&gt;|&gt;|&gt;|&gt;|BGCOLOR(black):COLOR(white):CENTER:''Wooden Warriors''|
|&gt;|BGCOLOR(lightgray):''研究領域''|&gt;|BGCOLOR(lightgray):''使用条件''|BGCOLOR(lightgray):''分類''|
|&gt;|Alteration Lv5|&gt;|戦闘/水陸両用|強化|
|BGCOLOR(lightgray):''主系統''|BGCOLOR(lightgray):''副系統''|&gt;|BGCOLOR(lightgray):''威力/効果''|BGCOLOR(lightgray):''効果発生数''|
|&amp;ref(Spell/P_Nature.jpg,nolink,25x25,Nature);2||&gt;|Barkskin|1|
|BGCOLOR(lightgray):''射程距離''|BGCOLOR(lightgray):''効果範囲''|BGCOLOR(lightgray):''精度修正''|BGCOLOR(lightgray):''詠唱時間''|BGCOLOR(lightgray):''疲労/宝石''|
|10|5|0|100%|50|
|BGCOLOR(lightgray):''特性''|&gt;|&gt;|&gt;|味方にのみ作用|
</v>
      </c>
      <c r="AA210" t="str">
        <f>CONCATENATE("**",G210,CHAR(10),VLOOKUP(F210,SpellDesc!$B:$D,2,0),CHAR(10),CHAR(10),VLOOKUP(F210,SpellDesc!$B:$D,3,0),CHAR(10))</f>
        <v xml:space="preserve">**Wooden Warriors
The mage transforms the skin of a group of soldiers into a rough protective bark. The bark offers much improved protection compared to a normal human's skin, but it won't help a thick-hided creature much.
魔術師は、兵士の集団の皮膚を、ごつごつした保護的な樹皮へ変えます。この樹皮は、標準的な人間の皮膚と比べれば、格段に良い保護を提供しますが、分厚い皮を持つ生物にとっては、あまり助けになりません。
</v>
      </c>
    </row>
    <row r="211" spans="1:27" x14ac:dyDescent="0.15">
      <c r="A211" t="str">
        <f t="shared" si="12"/>
        <v>Alteration5E</v>
      </c>
      <c r="C211" s="1" t="s">
        <v>141</v>
      </c>
      <c r="D211" s="1">
        <v>5</v>
      </c>
      <c r="F211" s="1" t="s">
        <v>215</v>
      </c>
      <c r="G211" s="1" t="s">
        <v>215</v>
      </c>
      <c r="H211" s="3" t="s">
        <v>1355</v>
      </c>
      <c r="J211" s="1">
        <v>50</v>
      </c>
      <c r="K211" s="1" t="s">
        <v>1250</v>
      </c>
      <c r="L211" s="1" t="s">
        <v>2023</v>
      </c>
      <c r="M211" s="1" t="s">
        <v>1393</v>
      </c>
      <c r="N211" s="2" t="s">
        <v>1394</v>
      </c>
      <c r="O211" s="6" t="str">
        <f t="shared" si="13"/>
        <v xml:space="preserve">|[[Mother Oak&gt;./Mother Oak]]|&amp;ref(Spell/P_Nature.jpg,nolink,25x25,Nature);5||&amp;ref(Spell/V_Nature.jpg,nolink,25x25,Nature Gem);50|儀式/陸上専用|世界呪附|
|~|&gt;|&gt;|&gt;|&gt;|術者の国に大量の緑の宝石を与えます|
</v>
      </c>
      <c r="P211" s="3" t="s">
        <v>1395</v>
      </c>
      <c r="W211" s="1" t="s">
        <v>1393</v>
      </c>
      <c r="Y211" s="21" t="str">
        <f t="shared" si="14"/>
        <v xml:space="preserve">#includex(Spell/Alteration/DataView,titlestr=off,section=(filter=Mother Oak),firsthead=off)
**ゲーム内説明文
#includex(Spell/Alteration/Descriptions,titlestr=off,section=(filter=Mother Oak),firsthead=off)
**解説
</v>
      </c>
      <c r="Z211" t="str">
        <f t="shared" si="15"/>
        <v xml:space="preserve">**Mother Oak
|&gt;|&gt;|&gt;|&gt;|BGCOLOR(black):COLOR(white):CENTER:''Mother Oak''|
|&gt;|BGCOLOR(lightgray):''研究領域''|&gt;|BGCOLOR(lightgray):''使用条件''|BGCOLOR(lightgray):''分類''|
|&gt;|Alteration Lv5|&gt;|儀式/陸上専用|世界呪附|
|BGCOLOR(lightgray):''主系統''|BGCOLOR(lightgray):''副系統''|&gt;|BGCOLOR(lightgray):''威力/効果''|BGCOLOR(lightgray):''効果発生数''|
|&amp;ref(Spell/P_Nature.jpg,nolink,25x25,Nature);5||&gt;|Mother Oak||
|BGCOLOR(lightgray):''射程距離''|BGCOLOR(lightgray):''効果範囲''|BGCOLOR(lightgray):''精度修正''|BGCOLOR(lightgray):''詠唱時間''|BGCOLOR(lightgray):''疲労/宝石''|
|||||&amp;ref(Spell/V_Nature.jpg,nolink,25x25,Nature Gem);50|
|BGCOLOR(lightgray):''特性''|&gt;|&gt;|&gt;|世界呪附|
</v>
      </c>
      <c r="AA211" t="str">
        <f>CONCATENATE("**",G211,CHAR(10),VLOOKUP(F211,SpellDesc!$B:$D,2,0),CHAR(10),CHAR(10),VLOOKUP(F211,SpellDesc!$B:$D,3,0),CHAR(10))</f>
        <v xml:space="preserve">**Mother Oak
The oldest and mightiest of all oaks in the realm is enchanted to become the greatest oak there ever was. The Mother Oak produces magical acorns that can be harvested and made into Nature gems. Each month 10 nature gems are generated. The enchantment lasts until someone dispels it or the caster dies.
国中の全ての樫の中でも、最も古く大きなものは魔法をかけられ、過去最大の樫となります。このMother Oakは、収穫して緑の宝石へと加工できる、魔法の団栗を生産します。毎月、10個の緑の宝石が生成されます。この呪附は、誰かがそれを解呪するか、術者が死ぬまで持続します。
</v>
      </c>
    </row>
    <row r="212" spans="1:27" x14ac:dyDescent="0.15">
      <c r="A212" t="str">
        <f t="shared" si="12"/>
        <v>Alteration6S</v>
      </c>
      <c r="C212" s="1" t="s">
        <v>141</v>
      </c>
      <c r="D212" s="1">
        <v>6</v>
      </c>
      <c r="F212" s="1" t="s">
        <v>216</v>
      </c>
      <c r="G212" s="1" t="s">
        <v>216</v>
      </c>
      <c r="H212" s="3" t="s">
        <v>1233</v>
      </c>
      <c r="K212" s="1" t="s">
        <v>1241</v>
      </c>
      <c r="L212" s="1" t="s">
        <v>2018</v>
      </c>
      <c r="M212" s="1" t="s">
        <v>1264</v>
      </c>
      <c r="N212" s="2" t="s">
        <v>1398</v>
      </c>
      <c r="O212" s="6" t="str">
        <f t="shared" si="13"/>
        <v xml:space="preserve">|[[Blindness&gt;./Blindness]]|&amp;ref(Spell/P_Fire.jpg,nolink,25x25,Fire);1|||戦闘/水陸両用|弱体化|
|~|&gt;|&gt;|&gt;|&gt;|敵1体を盲目にしようと試みます|
</v>
      </c>
      <c r="P212" s="3" t="s">
        <v>1399</v>
      </c>
      <c r="Q212" s="1">
        <v>20</v>
      </c>
      <c r="R212" s="1">
        <v>100</v>
      </c>
      <c r="S212" s="1">
        <v>0</v>
      </c>
      <c r="T212" s="1">
        <v>1</v>
      </c>
      <c r="U212" s="1">
        <v>100</v>
      </c>
      <c r="V212" s="1">
        <v>20</v>
      </c>
      <c r="W212" s="1" t="s">
        <v>1313</v>
      </c>
      <c r="Y212" s="21" t="str">
        <f t="shared" si="14"/>
        <v xml:space="preserve">#includex(Spell/Alteration/DataView,titlestr=off,section=(filter=Blindness),firsthead=off)
**ゲーム内説明文
#includex(Spell/Alteration/Descriptions,titlestr=off,section=(filter=Blindness),firsthead=off)
**解説
</v>
      </c>
      <c r="Z212" t="str">
        <f t="shared" si="15"/>
        <v xml:space="preserve">**Blindness
|&gt;|&gt;|&gt;|&gt;|BGCOLOR(black):COLOR(white):CENTER:''Blindness''|
|&gt;|BGCOLOR(lightgray):''研究領域''|&gt;|BGCOLOR(lightgray):''使用条件''|BGCOLOR(lightgray):''分類''|
|&gt;|Alteration Lv6|&gt;|戦闘/水陸両用|弱体化|
|BGCOLOR(lightgray):''主系統''|BGCOLOR(lightgray):''副系統''|&gt;|BGCOLOR(lightgray):''威力/効果''|BGCOLOR(lightgray):''効果発生数''|
|&amp;ref(Spell/P_Fire.jpg,nolink,25x25,Fire);1||&gt;|Blind|1|
|BGCOLOR(lightgray):''射程距離''|BGCOLOR(lightgray):''効果範囲''|BGCOLOR(lightgray):''精度修正''|BGCOLOR(lightgray):''詠唱時間''|BGCOLOR(lightgray):''疲労/宝石''|
|20|0|100|100%|20|
|BGCOLOR(lightgray):''特性''|&gt;|&gt;|&gt;|抵抗可能|
</v>
      </c>
      <c r="AA212" t="str">
        <f>CONCATENATE("**",G212,CHAR(10),VLOOKUP(F212,SpellDesc!$B:$D,2,0),CHAR(10),CHAR(10),VLOOKUP(F212,SpellDesc!$B:$D,3,0),CHAR(10))</f>
        <v xml:space="preserve">**Blindness
A very bright light flashes in the target's eyes. The target will be permanently blinded unless the spell is resisted.
標的の目の中で、極めて眩い光が閃きます。呪文が抵抗されない限り、標的は永久的に盲目になります。
</v>
      </c>
    </row>
    <row r="213" spans="1:27" x14ac:dyDescent="0.15">
      <c r="A213" t="str">
        <f t="shared" si="12"/>
        <v/>
      </c>
      <c r="C213" s="1" t="s">
        <v>141</v>
      </c>
      <c r="D213" s="1">
        <v>6</v>
      </c>
      <c r="F213" s="1" t="s">
        <v>217</v>
      </c>
      <c r="G213" s="1" t="s">
        <v>217</v>
      </c>
      <c r="H213" s="3" t="s">
        <v>1350</v>
      </c>
      <c r="I213" s="1" t="s">
        <v>1235</v>
      </c>
      <c r="K213" s="1" t="s">
        <v>1241</v>
      </c>
      <c r="L213" s="1" t="s">
        <v>2075</v>
      </c>
      <c r="M213" s="1" t="s">
        <v>1242</v>
      </c>
      <c r="N213" s="2" t="s">
        <v>1400</v>
      </c>
      <c r="O213" s="6" t="str">
        <f t="shared" si="13"/>
        <v xml:space="preserve">|[[Boil&gt;./Boil]]|&amp;ref(Spell/P_Fire.jpg,nolink,25x25,Fire);3|&amp;ref(Spell/P_Water.jpg,nolink,25x25,Water);1||戦闘/水中専用|攻撃|
|~|&gt;|&gt;|&gt;|&gt;|小範囲の水を沸騰させて攻撃します|
</v>
      </c>
      <c r="P213" s="3" t="s">
        <v>1401</v>
      </c>
      <c r="Q213" s="1">
        <v>30</v>
      </c>
      <c r="R213" s="1">
        <v>100</v>
      </c>
      <c r="S213" s="1">
        <v>1</v>
      </c>
      <c r="T213" s="1">
        <v>1</v>
      </c>
      <c r="U213" s="1">
        <v>100</v>
      </c>
      <c r="V213" s="1">
        <v>20</v>
      </c>
      <c r="W213" s="1" t="s">
        <v>1361</v>
      </c>
      <c r="Y213" s="21" t="str">
        <f t="shared" si="14"/>
        <v xml:space="preserve">#includex(Spell/Alteration/DataView,titlestr=off,section=(filter=Boil),firsthead=off)
**ゲーム内説明文
#includex(Spell/Alteration/Descriptions,titlestr=off,section=(filter=Boil),firsthead=off)
**解説
</v>
      </c>
      <c r="Z213" t="str">
        <f t="shared" si="15"/>
        <v xml:space="preserve">**Boil
|&gt;|&gt;|&gt;|&gt;|BGCOLOR(black):COLOR(white):CENTER:''Boil''|
|&gt;|BGCOLOR(lightgray):''研究領域''|&gt;|BGCOLOR(lightgray):''使用条件''|BGCOLOR(lightgray):''分類''|
|&gt;|Alteration Lv6|&gt;|戦闘/水中専用|攻撃|
|BGCOLOR(lightgray):''主系統''|BGCOLOR(lightgray):''副系統''|&gt;|BGCOLOR(lightgray):''威力/効果''|BGCOLOR(lightgray):''効果発生数''|
|&amp;ref(Spell/P_Fire.jpg,nolink,25x25,Fire);3|&amp;ref(Spell/P_Water.jpg,nolink,25x25,Water);1|&gt;|9+1/Lv|1|
|BGCOLOR(lightgray):''射程距離''|BGCOLOR(lightgray):''効果範囲''|BGCOLOR(lightgray):''精度修正''|BGCOLOR(lightgray):''詠唱時間''|BGCOLOR(lightgray):''疲労/宝石''|
|30|1|100|100%|20|
|BGCOLOR(lightgray):''特性''|&gt;|&gt;|&gt;|火炎属性&amp;br;防御無視|
</v>
      </c>
      <c r="AA213" t="str">
        <f>CONCATENATE("**",G213,CHAR(10),VLOOKUP(F213,SpellDesc!$B:$D,2,0),CHAR(10),CHAR(10),VLOOKUP(F213,SpellDesc!$B:$D,3,0),CHAR(10))</f>
        <v xml:space="preserve">**Boil
This spell heats up a large underwater area to the point of boiling. This spell can only be cast underwater.
この呪文は、水中の広範囲の領域を、沸騰するほどに熱します。この呪文は、水中でのみ詠唱できます。
</v>
      </c>
    </row>
    <row r="214" spans="1:27" x14ac:dyDescent="0.15">
      <c r="A214" t="str">
        <f t="shared" si="12"/>
        <v/>
      </c>
      <c r="C214" s="1" t="s">
        <v>141</v>
      </c>
      <c r="D214" s="1">
        <v>6</v>
      </c>
      <c r="F214" s="1" t="s">
        <v>218</v>
      </c>
      <c r="G214" s="1" t="s">
        <v>218</v>
      </c>
      <c r="H214" s="3" t="s">
        <v>1278</v>
      </c>
      <c r="K214" s="1" t="s">
        <v>1241</v>
      </c>
      <c r="L214" s="1" t="s">
        <v>2018</v>
      </c>
      <c r="M214" s="1" t="s">
        <v>1247</v>
      </c>
      <c r="N214" s="2" t="s">
        <v>1402</v>
      </c>
      <c r="O214" s="6" t="str">
        <f t="shared" si="13"/>
        <v xml:space="preserve">|[[False Horror&gt;./False Horror]]|&amp;ref(Spell/P_Air.jpg,nolink,25x25,Air);3|||戦闘/水陸両用|一時的召喚|
|~|&gt;|&gt;|&gt;|&gt;|恐るべきHorrorの幻False Horrorを1体召喚します|
</v>
      </c>
      <c r="P214" s="3" t="s">
        <v>1403</v>
      </c>
      <c r="Q214" s="1">
        <v>5</v>
      </c>
      <c r="R214" s="1">
        <v>100</v>
      </c>
      <c r="S214" s="1">
        <v>0</v>
      </c>
      <c r="T214" s="1">
        <v>1</v>
      </c>
      <c r="U214" s="1">
        <v>0</v>
      </c>
      <c r="V214" s="1">
        <v>10</v>
      </c>
      <c r="Y214" s="21" t="str">
        <f t="shared" si="14"/>
        <v xml:space="preserve">#includex(Spell/Alteration/DataView,titlestr=off,section=(filter=False Horror),firsthead=off)
**ゲーム内説明文
#includex(Spell/Alteration/Descriptions,titlestr=off,section=(filter=False Horror),firsthead=off)
**解説
</v>
      </c>
      <c r="Z214" t="str">
        <f t="shared" si="15"/>
        <v xml:space="preserve">**False Horror
|&gt;|&gt;|&gt;|&gt;|BGCOLOR(black):COLOR(white):CENTER:''False Horror''|
|&gt;|BGCOLOR(lightgray):''研究領域''|&gt;|BGCOLOR(lightgray):''使用条件''|BGCOLOR(lightgray):''分類''|
|&gt;|Alteration Lv6|&gt;|戦闘/水陸両用|一時的召喚|
|BGCOLOR(lightgray):''主系統''|BGCOLOR(lightgray):''副系統''|&gt;|BGCOLOR(lightgray):''威力/効果''|BGCOLOR(lightgray):''効果発生数''|
|&amp;ref(Spell/P_Air.jpg,nolink,25x25,Air);3||&gt;|False Horror|1|
|BGCOLOR(lightgray):''射程距離''|BGCOLOR(lightgray):''効果範囲''|BGCOLOR(lightgray):''精度修正''|BGCOLOR(lightgray):''詠唱時間''|BGCOLOR(lightgray):''疲労/宝石''|
|5|0|0|100%|10|
|BGCOLOR(lightgray):''特性''|&gt;|&gt;|&gt;||
</v>
      </c>
      <c r="AA214" t="str">
        <f>CONCATENATE("**",G214,CHAR(10),VLOOKUP(F214,SpellDesc!$B:$D,2,0),CHAR(10),CHAR(10),VLOOKUP(F214,SpellDesc!$B:$D,3,0),CHAR(10))</f>
        <v xml:space="preserve">**False Horror
The illusionist creates a frightening illusion of a Horror. Ordinary men will surely falter at the sight of a Horror, but those brave enough to fight the apparition will find it quite vulnerable.
幻術士は、恐ろしいHorrorの幻を作り出します。普通の人間は、Horrorを見れば間違いなくたじろぎますが、この幻と戦うだけの勇敢さを持つものは、それが非常に脆弱なことに気付きます。
</v>
      </c>
    </row>
    <row r="215" spans="1:27" x14ac:dyDescent="0.15">
      <c r="A215" t="str">
        <f t="shared" si="12"/>
        <v/>
      </c>
      <c r="C215" s="1" t="s">
        <v>141</v>
      </c>
      <c r="D215" s="1">
        <v>6</v>
      </c>
      <c r="F215" s="1" t="s">
        <v>219</v>
      </c>
      <c r="G215" s="1" t="s">
        <v>219</v>
      </c>
      <c r="H215" s="3" t="s">
        <v>1235</v>
      </c>
      <c r="K215" s="1" t="s">
        <v>1241</v>
      </c>
      <c r="L215" s="1" t="s">
        <v>2018</v>
      </c>
      <c r="M215" s="1" t="s">
        <v>1242</v>
      </c>
      <c r="N215" s="2" t="s">
        <v>1404</v>
      </c>
      <c r="O215" s="6" t="str">
        <f t="shared" si="13"/>
        <v xml:space="preserve">|[[Frozen Heart&gt;./Frozen Heart]]|&amp;ref(Spell/P_Water.jpg,nolink,25x25,Water);1|||戦闘/水陸両用|攻撃|
|~|&gt;|&gt;|&gt;|&gt;|敵1体の心臓を凍らせて攻撃します|
</v>
      </c>
      <c r="P215" s="3" t="s">
        <v>1405</v>
      </c>
      <c r="Q215" s="1" t="s">
        <v>1406</v>
      </c>
      <c r="R215" s="1">
        <v>100</v>
      </c>
      <c r="S215" s="1">
        <v>0</v>
      </c>
      <c r="T215" s="1">
        <v>1</v>
      </c>
      <c r="U215" s="1">
        <v>100</v>
      </c>
      <c r="V215" s="1">
        <v>20</v>
      </c>
      <c r="W215" s="1" t="s">
        <v>1407</v>
      </c>
      <c r="Y215" s="21" t="str">
        <f t="shared" si="14"/>
        <v xml:space="preserve">#includex(Spell/Alteration/DataView,titlestr=off,section=(filter=Frozen Heart),firsthead=off)
**ゲーム内説明文
#includex(Spell/Alteration/Descriptions,titlestr=off,section=(filter=Frozen Heart),firsthead=off)
**解説
</v>
      </c>
      <c r="Z215" t="str">
        <f t="shared" si="15"/>
        <v xml:space="preserve">**Frozen Heart
|&gt;|&gt;|&gt;|&gt;|BGCOLOR(black):COLOR(white):CENTER:''Frozen Heart''|
|&gt;|BGCOLOR(lightgray):''研究領域''|&gt;|BGCOLOR(lightgray):''使用条件''|BGCOLOR(lightgray):''分類''|
|&gt;|Alteration Lv6|&gt;|戦闘/水陸両用|攻撃|
|BGCOLOR(lightgray):''主系統''|BGCOLOR(lightgray):''副系統''|&gt;|BGCOLOR(lightgray):''威力/効果''|BGCOLOR(lightgray):''効果発生数''|
|&amp;ref(Spell/P_Water.jpg,nolink,25x25,Water);1||&gt;|10+2/Lv|1|
|BGCOLOR(lightgray):''射程距離''|BGCOLOR(lightgray):''効果範囲''|BGCOLOR(lightgray):''精度修正''|BGCOLOR(lightgray):''詠唱時間''|BGCOLOR(lightgray):''疲労/宝石''|
|25+5|0|100|100%|20|
|BGCOLOR(lightgray):''特性''|&gt;|&gt;|&gt;|冷気属性&amp;br;防御無視&amp;br;無生物無効|
</v>
      </c>
      <c r="AA215" t="str">
        <f>CONCATENATE("**",G215,CHAR(10),VLOOKUP(F215,SpellDesc!$B:$D,2,0),CHAR(10),CHAR(10),VLOOKUP(F215,SpellDesc!$B:$D,3,0),CHAR(10))</f>
        <v xml:space="preserve">**Frozen Heart
The victim's heart is instantly frozen.
犠牲者の心臓は、瞬時に凍り付きます。
</v>
      </c>
    </row>
    <row r="216" spans="1:27" x14ac:dyDescent="0.15">
      <c r="A216" t="str">
        <f t="shared" si="12"/>
        <v/>
      </c>
      <c r="C216" s="1" t="s">
        <v>141</v>
      </c>
      <c r="D216" s="1">
        <v>6</v>
      </c>
      <c r="F216" s="1" t="s">
        <v>220</v>
      </c>
      <c r="G216" s="1" t="s">
        <v>220</v>
      </c>
      <c r="H216" s="3" t="s">
        <v>1279</v>
      </c>
      <c r="I216" s="1" t="s">
        <v>1233</v>
      </c>
      <c r="J216" s="1">
        <v>3</v>
      </c>
      <c r="K216" s="1" t="s">
        <v>1250</v>
      </c>
      <c r="L216" s="1" t="s">
        <v>2023</v>
      </c>
      <c r="M216" s="1" t="s">
        <v>1408</v>
      </c>
      <c r="N216" s="2" t="s">
        <v>1409</v>
      </c>
      <c r="O216" s="6" t="str">
        <f t="shared" si="13"/>
        <v xml:space="preserve">|[[Manifest Vitriol&gt;./Manifest Vitriol]]|&amp;ref(Spell/P_Water.jpg,nolink,25x25,Water);2|&amp;ref(Spell/P_Fire.jpg,nolink,25x25,Fire);1|&amp;ref(Spell/V_Water.jpg,nolink,25x25,Water Gem);3|儀式/陸上専用|兵士召喚|
|~|&gt;|&gt;|&gt;|&gt;|硫酸の獅子Green Lionを1体召喚します|
</v>
      </c>
      <c r="P216" s="3" t="s">
        <v>1410</v>
      </c>
      <c r="T216" s="1">
        <v>1</v>
      </c>
      <c r="Y216" s="21" t="str">
        <f t="shared" si="14"/>
        <v xml:space="preserve">#includex(Spell/Alteration/DataView,titlestr=off,section=(filter=Manifest Vitriol),firsthead=off)
**ゲーム内説明文
#includex(Spell/Alteration/Descriptions,titlestr=off,section=(filter=Manifest Vitriol),firsthead=off)
**解説
</v>
      </c>
      <c r="Z216" t="str">
        <f t="shared" si="15"/>
        <v xml:space="preserve">**Manifest Vitriol
|&gt;|&gt;|&gt;|&gt;|BGCOLOR(black):COLOR(white):CENTER:''Manifest Vitriol''|
|&gt;|BGCOLOR(lightgray):''研究領域''|&gt;|BGCOLOR(lightgray):''使用条件''|BGCOLOR(lightgray):''分類''|
|&gt;|Alteration Lv6|&gt;|儀式/陸上専用|兵士召喚|
|BGCOLOR(lightgray):''主系統''|BGCOLOR(lightgray):''副系統''|&gt;|BGCOLOR(lightgray):''威力/効果''|BGCOLOR(lightgray):''効果発生数''|
|&amp;ref(Spell/P_Water.jpg,nolink,25x25,Water);2|&amp;ref(Spell/P_Fire.jpg,nolink,25x25,Fire);1|&gt;|Green Lion|1|
|BGCOLOR(lightgray):''射程距離''|BGCOLOR(lightgray):''効果範囲''|BGCOLOR(lightgray):''精度修正''|BGCOLOR(lightgray):''詠唱時間''|BGCOLOR(lightgray):''疲労/宝石''|
|||||&amp;ref(Spell/V_Water.jpg,nolink,25x25,Water Gem);3|
|BGCOLOR(lightgray):''特性''|&gt;|&gt;|&gt;||
</v>
      </c>
      <c r="AA216" t="str">
        <f>CONCATENATE("**",G216,CHAR(10),VLOOKUP(F216,SpellDesc!$B:$D,2,0),CHAR(10),CHAR(10),VLOOKUP(F216,SpellDesc!$B:$D,3,0),CHAR(10))</f>
        <v xml:space="preserve">**Manifest Vitriol
The alchemist conjures a manifestation of the alchemical principle of vitriol. It appears as a large, green, ethereal lion, whose breath will destroy all metals but gold. It is a magical, mindless being that must be commanded by a mage.
錬金術師は、硫酸の錬金術的原理の顕現を出現させます。それは、金以外のあらゆる金属を破壊する息を吐く、緑色の大きな、霊的な獅子として現れます。それは意思を持たない魔法生物で、魔術師によって指揮せねばなりません。
</v>
      </c>
    </row>
    <row r="217" spans="1:27" x14ac:dyDescent="0.15">
      <c r="A217" t="str">
        <f t="shared" si="12"/>
        <v/>
      </c>
      <c r="C217" s="1" t="s">
        <v>141</v>
      </c>
      <c r="D217" s="1">
        <v>6</v>
      </c>
      <c r="F217" s="1" t="s">
        <v>221</v>
      </c>
      <c r="G217" s="1" t="s">
        <v>221</v>
      </c>
      <c r="H217" s="3" t="s">
        <v>1303</v>
      </c>
      <c r="J217" s="1">
        <v>1</v>
      </c>
      <c r="K217" s="1" t="s">
        <v>1241</v>
      </c>
      <c r="L217" s="1" t="s">
        <v>2018</v>
      </c>
      <c r="M217" s="1" t="s">
        <v>1269</v>
      </c>
      <c r="N217" s="2" t="s">
        <v>1411</v>
      </c>
      <c r="O217" s="6" t="str">
        <f t="shared" si="13"/>
        <v xml:space="preserve">|[[Wave Warriors&gt;./Wave Warriors]]|&amp;ref(Spell/P_Water.jpg,nolink,25x25,Water);3||&amp;ref(Spell/V_Water.jpg,nolink,25x25,Water Gem);1|戦闘/水陸両用|強化|
|~|&gt;|&gt;|&gt;|&gt;|中範囲の味方を半液状にし物理的攻撃と永久的障害への耐性を得ます|
</v>
      </c>
      <c r="P217" s="3" t="s">
        <v>1412</v>
      </c>
      <c r="Q217" s="1">
        <v>15</v>
      </c>
      <c r="R217" s="1">
        <v>125</v>
      </c>
      <c r="S217" s="1">
        <v>5</v>
      </c>
      <c r="T217" s="1">
        <v>1</v>
      </c>
      <c r="U217" s="1">
        <v>0</v>
      </c>
      <c r="V217" s="1">
        <v>100</v>
      </c>
      <c r="W217" s="1" t="s">
        <v>1515</v>
      </c>
      <c r="Y217" s="21" t="str">
        <f t="shared" si="14"/>
        <v xml:space="preserve">#includex(Spell/Alteration/DataView,titlestr=off,section=(filter=Wave Warriors),firsthead=off)
**ゲーム内説明文
#includex(Spell/Alteration/Descriptions,titlestr=off,section=(filter=Wave Warriors),firsthead=off)
**解説
</v>
      </c>
      <c r="Z217" t="str">
        <f t="shared" si="15"/>
        <v xml:space="preserve">**Wave Warriors
|&gt;|&gt;|&gt;|&gt;|BGCOLOR(black):COLOR(white):CENTER:''Wave Warriors''|
|&gt;|BGCOLOR(lightgray):''研究領域''|&gt;|BGCOLOR(lightgray):''使用条件''|BGCOLOR(lightgray):''分類''|
|&gt;|Alteration Lv6|&gt;|戦闘/水陸両用|強化|
|BGCOLOR(lightgray):''主系統''|BGCOLOR(lightgray):''副系統''|&gt;|BGCOLOR(lightgray):''威力/効果''|BGCOLOR(lightgray):''効果発生数''|
|&amp;ref(Spell/P_Water.jpg,nolink,25x25,Water);3||&gt;|Liquid Body|1|
|BGCOLOR(lightgray):''射程距離''|BGCOLOR(lightgray):''効果範囲''|BGCOLOR(lightgray):''精度修正''|BGCOLOR(lightgray):''詠唱時間''|BGCOLOR(lightgray):''疲労/宝石''|
|15|5|0|125%|100 / &amp;ref(Spell/V_Water.jpg,nolink,25x25,Water Gem);1|
|BGCOLOR(lightgray):''特性''|&gt;|&gt;|&gt;|味方にのみ作用|
</v>
      </c>
      <c r="AA217" t="str">
        <f>CONCATENATE("**",G217,CHAR(10),VLOOKUP(F217,SpellDesc!$B:$D,2,0),CHAR(10),CHAR(10),VLOOKUP(F217,SpellDesc!$B:$D,3,0),CHAR(10))</f>
        <v xml:space="preserve">**Wave Warriors
The caster transforms a handful of soldiers into semi-liquid beings. The transformed soldiers become very difficult to harm by physical means and wounds will rarely become permanent afflictions. As a by-effect the affected soldiers will lose some strength and movement speed.
術者は、少数の兵士を半液状の存在へと変化させます。変化した兵士たちを、物理的手段で傷付けるのは非常に困難になり、また傷が永久的な障害となることも滅多にありません。副作用として、影響を受けた兵士たちは、筋力と行動速度を幾らか失います。
</v>
      </c>
    </row>
    <row r="218" spans="1:27" x14ac:dyDescent="0.15">
      <c r="A218" t="str">
        <f t="shared" si="12"/>
        <v/>
      </c>
      <c r="C218" s="1" t="s">
        <v>141</v>
      </c>
      <c r="D218" s="1">
        <v>6</v>
      </c>
      <c r="F218" s="1" t="s">
        <v>222</v>
      </c>
      <c r="G218" s="1" t="s">
        <v>222</v>
      </c>
      <c r="H218" s="3" t="s">
        <v>1237</v>
      </c>
      <c r="J218" s="1">
        <v>1</v>
      </c>
      <c r="K218" s="1" t="s">
        <v>1250</v>
      </c>
      <c r="L218" s="1" t="s">
        <v>2018</v>
      </c>
      <c r="M218" s="1" t="s">
        <v>1259</v>
      </c>
      <c r="N218" s="2" t="s">
        <v>1413</v>
      </c>
      <c r="O218" s="6" t="str">
        <f t="shared" si="13"/>
        <v xml:space="preserve">|[[Earth Gem Alchemy&gt;./Earth Gem Alchemy]]|&amp;ref(Spell/P_Earth.jpg,nolink,25x25,Earth);2||&amp;ref(Spell/V_Earth.jpg,nolink,25x25,Earth Gem);1|儀式/水陸両用|錬金術|
|~|&gt;|&gt;|&gt;|&gt;|追加消費した地の宝石を多額の金銭へと変換します|
</v>
      </c>
      <c r="P218" s="3" t="s">
        <v>1414</v>
      </c>
      <c r="Y218" s="21" t="str">
        <f t="shared" si="14"/>
        <v xml:space="preserve">#includex(Spell/Alteration/DataView,titlestr=off,section=(filter=Earth Gem Alchemy),firsthead=off)
**ゲーム内説明文
#includex(Spell/Alteration/Descriptions,titlestr=off,section=(filter=Earth Gem Alchemy),firsthead=off)
**解説
</v>
      </c>
      <c r="Z218" t="str">
        <f t="shared" si="15"/>
        <v xml:space="preserve">**Earth Gem Alchemy
|&gt;|&gt;|&gt;|&gt;|BGCOLOR(black):COLOR(white):CENTER:''Earth Gem Alchemy''|
|&gt;|BGCOLOR(lightgray):''研究領域''|&gt;|BGCOLOR(lightgray):''使用条件''|BGCOLOR(lightgray):''分類''|
|&gt;|Alteration Lv6|&gt;|儀式/水陸両用|錬金術|
|BGCOLOR(lightgray):''主系統''|BGCOLOR(lightgray):''副系統''|&gt;|BGCOLOR(lightgray):''威力/効果''|BGCOLOR(lightgray):''効果発生数''|
|&amp;ref(Spell/P_Earth.jpg,nolink,25x25,Earth);2||&gt;|15+2/Lv||
|BGCOLOR(lightgray):''射程距離''|BGCOLOR(lightgray):''効果範囲''|BGCOLOR(lightgray):''精度修正''|BGCOLOR(lightgray):''詠唱時間''|BGCOLOR(lightgray):''疲労/宝石''|
|||||&amp;ref(Spell/V_Earth.jpg,nolink,25x25,Earth Gem);1|
|BGCOLOR(lightgray):''特性''|&gt;|&gt;|&gt;||
</v>
      </c>
      <c r="AA218" t="str">
        <f>CONCATENATE("**",G218,CHAR(10),VLOOKUP(F218,SpellDesc!$B:$D,2,0),CHAR(10),CHAR(10),VLOOKUP(F218,SpellDesc!$B:$D,3,0),CHAR(10))</f>
        <v xml:space="preserve">**Earth Gem Alchemy
The alchemist transmutes earth gems into precious metals. Every extra gem spent gives the alchemist several pounds of gold. Skilled mages produce even more gold.
錬金術師は、地の宝石を貴金属へと変えます。追加で消費した宝石一つ毎に、錬金術師は数ポンドの金を得ます。熟練した魔術師は、さらに多くの金を作り出します。
</v>
      </c>
    </row>
    <row r="219" spans="1:27" x14ac:dyDescent="0.15">
      <c r="A219" t="str">
        <f t="shared" si="12"/>
        <v/>
      </c>
      <c r="C219" s="1" t="s">
        <v>141</v>
      </c>
      <c r="D219" s="1">
        <v>6</v>
      </c>
      <c r="F219" s="1" t="s">
        <v>223</v>
      </c>
      <c r="G219" s="1" t="s">
        <v>223</v>
      </c>
      <c r="H219" s="3" t="s">
        <v>1304</v>
      </c>
      <c r="J219" s="1">
        <v>1</v>
      </c>
      <c r="K219" s="1" t="s">
        <v>1241</v>
      </c>
      <c r="L219" s="1" t="s">
        <v>2018</v>
      </c>
      <c r="M219" s="1" t="s">
        <v>1326</v>
      </c>
      <c r="N219" s="2" t="s">
        <v>1415</v>
      </c>
      <c r="O219" s="6" t="str">
        <f t="shared" si="13"/>
        <v xml:space="preserve">|[[Iron Bane&gt;./Iron Bane]]|&amp;ref(Spell/P_Earth.jpg,nolink,25x25,Earth);3||&amp;ref(Spell/V_Earth.jpg,nolink,25x25,Earth Gem);1|戦闘/水陸両用|全体弱体化|
|~|&gt;|&gt;|&gt;|&gt;|敵味方全員の鉄製装備を腐食させます|
</v>
      </c>
      <c r="P219" s="3" t="s">
        <v>1416</v>
      </c>
      <c r="Q219" s="1">
        <v>0</v>
      </c>
      <c r="R219" s="1">
        <v>150</v>
      </c>
      <c r="S219" s="1">
        <v>666</v>
      </c>
      <c r="T219" s="1">
        <v>1</v>
      </c>
      <c r="U219" s="1">
        <v>0</v>
      </c>
      <c r="V219" s="1">
        <v>100</v>
      </c>
      <c r="Y219" s="21" t="str">
        <f t="shared" si="14"/>
        <v xml:space="preserve">#includex(Spell/Alteration/DataView,titlestr=off,section=(filter=Iron Bane),firsthead=off)
**ゲーム内説明文
#includex(Spell/Alteration/Descriptions,titlestr=off,section=(filter=Iron Bane),firsthead=off)
**解説
</v>
      </c>
      <c r="Z219" t="str">
        <f t="shared" si="15"/>
        <v xml:space="preserve">**Iron Bane
|&gt;|&gt;|&gt;|&gt;|BGCOLOR(black):COLOR(white):CENTER:''Iron Bane''|
|&gt;|BGCOLOR(lightgray):''研究領域''|&gt;|BGCOLOR(lightgray):''使用条件''|BGCOLOR(lightgray):''分類''|
|&gt;|Alteration Lv6|&gt;|戦闘/水陸両用|全体弱体化|
|BGCOLOR(lightgray):''主系統''|BGCOLOR(lightgray):''副系統''|&gt;|BGCOLOR(lightgray):''威力/効果''|BGCOLOR(lightgray):''効果発生数''|
|&amp;ref(Spell/P_Earth.jpg,nolink,25x25,Earth);3||&gt;|Rusty Equipment|1|
|BGCOLOR(lightgray):''射程距離''|BGCOLOR(lightgray):''効果範囲''|BGCOLOR(lightgray):''精度修正''|BGCOLOR(lightgray):''詠唱時間''|BGCOLOR(lightgray):''疲労/宝石''|
|0|666|0|150%|100 / &amp;ref(Spell/V_Earth.jpg,nolink,25x25,Earth Gem);1|
|BGCOLOR(lightgray):''特性''|&gt;|&gt;|&gt;||
</v>
      </c>
      <c r="AA219" t="str">
        <f>CONCATENATE("**",G219,CHAR(10),VLOOKUP(F219,SpellDesc!$B:$D,2,0),CHAR(10),CHAR(10),VLOOKUP(F219,SpellDesc!$B:$D,3,0),CHAR(10))</f>
        <v xml:space="preserve">**Iron Bane
The armor of all soldiers on the battlefield will rust and become weakened. Weakened armor can be destroyed by a hard blow from a weapon. Magical armor is not affected.
戦場の全ての兵士の防具は錆び、弱体化します。弱体化した鎧は、武器による強力な一撃で破壊することができます。魔法の防具は影響を受けません。
</v>
      </c>
    </row>
    <row r="220" spans="1:27" x14ac:dyDescent="0.15">
      <c r="A220" t="str">
        <f t="shared" si="12"/>
        <v/>
      </c>
      <c r="C220" s="1" t="s">
        <v>141</v>
      </c>
      <c r="D220" s="1">
        <v>6</v>
      </c>
      <c r="F220" s="1" t="s">
        <v>224</v>
      </c>
      <c r="G220" s="1" t="s">
        <v>224</v>
      </c>
      <c r="H220" s="3" t="s">
        <v>1304</v>
      </c>
      <c r="I220" s="1" t="s">
        <v>1280</v>
      </c>
      <c r="J220" s="1">
        <v>9</v>
      </c>
      <c r="K220" s="1" t="s">
        <v>1250</v>
      </c>
      <c r="L220" s="1" t="s">
        <v>2023</v>
      </c>
      <c r="M220" s="1" t="s">
        <v>1408</v>
      </c>
      <c r="N220" s="2" t="s">
        <v>1417</v>
      </c>
      <c r="O220" s="6" t="str">
        <f t="shared" si="13"/>
        <v xml:space="preserve">|[[Iron Pigs&gt;./Iron Pigs]]|&amp;ref(Spell/P_Earth.jpg,nolink,25x25,Earth);3|&amp;ref(Spell/P_Nature.jpg,nolink,25x25,Nature);1|&amp;ref(Spell/V_Earth.jpg,nolink,25x25,Earth Gem);9|儀式/陸上専用|兵士召喚|
|~|&gt;|&gt;|&gt;|&gt;|鋼鉄の皮膚を持つ豚Iron Pigを7体召喚します|
</v>
      </c>
      <c r="P220" s="3" t="s">
        <v>1418</v>
      </c>
      <c r="T220" s="1">
        <v>7</v>
      </c>
      <c r="Y220" s="21" t="str">
        <f t="shared" si="14"/>
        <v xml:space="preserve">#includex(Spell/Alteration/DataView,titlestr=off,section=(filter=Iron Pigs),firsthead=off)
**ゲーム内説明文
#includex(Spell/Alteration/Descriptions,titlestr=off,section=(filter=Iron Pigs),firsthead=off)
**解説
</v>
      </c>
      <c r="Z220" t="str">
        <f t="shared" si="15"/>
        <v xml:space="preserve">**Iron Pigs
|&gt;|&gt;|&gt;|&gt;|BGCOLOR(black):COLOR(white):CENTER:''Iron Pigs''|
|&gt;|BGCOLOR(lightgray):''研究領域''|&gt;|BGCOLOR(lightgray):''使用条件''|BGCOLOR(lightgray):''分類''|
|&gt;|Alteration Lv6|&gt;|儀式/陸上専用|兵士召喚|
|BGCOLOR(lightgray):''主系統''|BGCOLOR(lightgray):''副系統''|&gt;|BGCOLOR(lightgray):''威力/効果''|BGCOLOR(lightgray):''効果発生数''|
|&amp;ref(Spell/P_Earth.jpg,nolink,25x25,Earth);3|&amp;ref(Spell/P_Nature.jpg,nolink,25x25,Nature);1|&gt;|Iron Pig|7|
|BGCOLOR(lightgray):''射程距離''|BGCOLOR(lightgray):''効果範囲''|BGCOLOR(lightgray):''精度修正''|BGCOLOR(lightgray):''詠唱時間''|BGCOLOR(lightgray):''疲労/宝石''|
|||||&amp;ref(Spell/V_Earth.jpg,nolink,25x25,Earth Gem);9|
|BGCOLOR(lightgray):''特性''|&gt;|&gt;|&gt;||
</v>
      </c>
      <c r="AA220" t="str">
        <f>CONCATENATE("**",G220,CHAR(10),VLOOKUP(F220,SpellDesc!$B:$D,2,0),CHAR(10),CHAR(10),VLOOKUP(F220,SpellDesc!$B:$D,3,0),CHAR(10))</f>
        <v xml:space="preserve">**Iron Pigs
The caster transforms seven ordinary boars into beings of flesh and steel. People do not like to be permanently transformed and would probably revolt against masters that tried to curse them with iron bodies. Pigs, on the other hand, are not bothered, or at least they don't complain. Pigs are also preferred to dogs, as they have the size and strength to trample human-sized opponents. The transformation does not make the pigs braver.
術者は、7匹の普通の豚を、肉と鋼の生物へと変化させます。人間は永久的な変化を好まず、恐らくは、彼らに鉄の身体を押し付けようとした主に反抗するでしょう。一方、豚は気にしないか、少なくとも文句は言いません。豚はまた、彼らが人間大の敵を蹂躙するだけの大きさと力を持つために、犬よりも好まれます。この変化は、豚を勇敢にすることはありません。
</v>
      </c>
    </row>
    <row r="221" spans="1:27" x14ac:dyDescent="0.15">
      <c r="A221" t="str">
        <f t="shared" si="12"/>
        <v/>
      </c>
      <c r="C221" s="1" t="s">
        <v>141</v>
      </c>
      <c r="D221" s="1">
        <v>6</v>
      </c>
      <c r="F221" s="1" t="s">
        <v>225</v>
      </c>
      <c r="G221" s="1" t="s">
        <v>225</v>
      </c>
      <c r="H221" s="3" t="s">
        <v>1396</v>
      </c>
      <c r="K221" s="1" t="s">
        <v>1241</v>
      </c>
      <c r="L221" s="1" t="s">
        <v>2018</v>
      </c>
      <c r="M221" s="1" t="s">
        <v>1419</v>
      </c>
      <c r="N221" s="2" t="s">
        <v>1420</v>
      </c>
      <c r="O221" s="6" t="str">
        <f t="shared" si="13"/>
        <v xml:space="preserve">|[[Petrify&gt;./Petrify]]|&amp;ref(Spell/P_Earth.jpg,nolink,25x25,Earth);5|||戦闘/水陸両用|石化|
|~|&gt;|&gt;|&gt;|&gt;|小範囲の敵を石化させようと試みます|
</v>
      </c>
      <c r="P221" s="3" t="s">
        <v>1421</v>
      </c>
      <c r="Q221" s="1">
        <v>30</v>
      </c>
      <c r="R221" s="1">
        <v>100</v>
      </c>
      <c r="S221" s="1">
        <v>1</v>
      </c>
      <c r="T221" s="1">
        <v>1</v>
      </c>
      <c r="U221" s="1">
        <v>100</v>
      </c>
      <c r="V221" s="1">
        <v>40</v>
      </c>
      <c r="W221" s="1" t="s">
        <v>1422</v>
      </c>
      <c r="Y221" s="21" t="str">
        <f t="shared" si="14"/>
        <v xml:space="preserve">#includex(Spell/Alteration/DataView,titlestr=off,section=(filter=Petrify),firsthead=off)
**ゲーム内説明文
#includex(Spell/Alteration/Descriptions,titlestr=off,section=(filter=Petrify),firsthead=off)
**解説
</v>
      </c>
      <c r="Z221" t="str">
        <f t="shared" si="15"/>
        <v xml:space="preserve">**Petrify
|&gt;|&gt;|&gt;|&gt;|BGCOLOR(black):COLOR(white):CENTER:''Petrify''|
|&gt;|BGCOLOR(lightgray):''研究領域''|&gt;|BGCOLOR(lightgray):''使用条件''|BGCOLOR(lightgray):''分類''|
|&gt;|Alteration Lv6|&gt;|戦闘/水陸両用|石化|
|BGCOLOR(lightgray):''主系統''|BGCOLOR(lightgray):''副系統''|&gt;|BGCOLOR(lightgray):''威力/効果''|BGCOLOR(lightgray):''効果発生数''|
|&amp;ref(Spell/P_Earth.jpg,nolink,25x25,Earth);5||&gt;|Petrify|1|
|BGCOLOR(lightgray):''射程距離''|BGCOLOR(lightgray):''効果範囲''|BGCOLOR(lightgray):''精度修正''|BGCOLOR(lightgray):''詠唱時間''|BGCOLOR(lightgray):''疲労/宝石''|
|30|1|100|100%|40|
|BGCOLOR(lightgray):''特性''|&gt;|&gt;|&gt;|石製無効|
</v>
      </c>
      <c r="AA221" t="str">
        <f>CONCATENATE("**",G221,CHAR(10),VLOOKUP(F221,SpellDesc!$B:$D,2,0),CHAR(10),CHAR(10),VLOOKUP(F221,SpellDesc!$B:$D,3,0),CHAR(10))</f>
        <v xml:space="preserve">**Petrify
The caster transforms some targets permanently into stone. If the targets resist, they still get paralyzed for a short time.
術者は、幾らかの標的を永久的に石に変えます。標的が抵抗した場合でも、彼らは短時間麻痺します。
</v>
      </c>
    </row>
    <row r="222" spans="1:27" x14ac:dyDescent="0.15">
      <c r="A222" t="str">
        <f t="shared" si="12"/>
        <v/>
      </c>
      <c r="C222" s="1" t="s">
        <v>141</v>
      </c>
      <c r="D222" s="1">
        <v>6</v>
      </c>
      <c r="F222" s="1" t="s">
        <v>226</v>
      </c>
      <c r="G222" s="1" t="s">
        <v>226</v>
      </c>
      <c r="H222" s="3" t="s">
        <v>1396</v>
      </c>
      <c r="J222" s="1">
        <v>20</v>
      </c>
      <c r="K222" s="1" t="s">
        <v>1250</v>
      </c>
      <c r="L222" s="1" t="s">
        <v>2018</v>
      </c>
      <c r="M222" s="1" t="s">
        <v>1423</v>
      </c>
      <c r="N222" s="2" t="s">
        <v>1424</v>
      </c>
      <c r="O222" s="6" t="str">
        <f t="shared" si="13"/>
        <v xml:space="preserve">|[[Crumble&gt;./Crumble]]|&amp;ref(Spell/P_Earth.jpg,nolink,25x25,Earth);5||&amp;ref(Spell/V_Earth.jpg,nolink,25x25,Earth Gem);20|儀式/水陸両用|遠隔攻撃|
|~|&gt;|&gt;|&gt;|&gt;|指定した州の要塞の城壁に大きな損傷を与えます|
</v>
      </c>
      <c r="P222" s="3" t="s">
        <v>1425</v>
      </c>
      <c r="Q222" s="1">
        <v>4</v>
      </c>
      <c r="W222" s="1" t="s">
        <v>1426</v>
      </c>
      <c r="Y222" s="21" t="str">
        <f t="shared" si="14"/>
        <v xml:space="preserve">#includex(Spell/Alteration/DataView,titlestr=off,section=(filter=Crumble),firsthead=off)
**ゲーム内説明文
#includex(Spell/Alteration/Descriptions,titlestr=off,section=(filter=Crumble),firsthead=off)
**解説
</v>
      </c>
      <c r="Z222" t="str">
        <f t="shared" si="15"/>
        <v xml:space="preserve">**Crumble
|&gt;|&gt;|&gt;|&gt;|BGCOLOR(black):COLOR(white):CENTER:''Crumble''|
|&gt;|BGCOLOR(lightgray):''研究領域''|&gt;|BGCOLOR(lightgray):''使用条件''|BGCOLOR(lightgray):''分類''|
|&gt;|Alteration Lv6|&gt;|儀式/水陸両用|遠隔攻撃|
|BGCOLOR(lightgray):''主系統''|BGCOLOR(lightgray):''副系統''|&gt;|BGCOLOR(lightgray):''威力/効果''|BGCOLOR(lightgray):''効果発生数''|
|&amp;ref(Spell/P_Earth.jpg,nolink,25x25,Earth);5||&gt;|250+25/Lv||
|BGCOLOR(lightgray):''射程距離''|BGCOLOR(lightgray):''効果範囲''|BGCOLOR(lightgray):''精度修正''|BGCOLOR(lightgray):''詠唱時間''|BGCOLOR(lightgray):''疲労/宝石''|
|4||||&amp;ref(Spell/V_Earth.jpg,nolink,25x25,Earth Gem);20|
|BGCOLOR(lightgray):''特性''|&gt;|&gt;|&gt;|遠隔儀式|
</v>
      </c>
      <c r="AA222" t="str">
        <f>CONCATENATE("**",G222,CHAR(10),VLOOKUP(F222,SpellDesc!$B:$D,2,0),CHAR(10),CHAR(10),VLOOKUP(F222,SpellDesc!$B:$D,3,0),CHAR(10))</f>
        <v xml:space="preserve">**Crumble
The caster unleashes great power upon a besieged castle. The walls of the castle will fall apart and debris will crash down upon the unwary defenders. The walls will take 250 points of damage, or more, if the caster is exceptionally powerful. Each skill level beyond five reduces the Defence value of the fortress by 25 additional points.
術者は包囲された城に向けて、強力な力を解き放ちます。城壁は崩れ落ち、その破片は不注意な防衛隊の上に落下します。城壁は250、あるいは術者が極めて強力な場合、さらに大きな損傷を受けます。5を超えた魔法技能は、1レベル毎に要塞の防御力を、さらに25減少させます。
</v>
      </c>
    </row>
    <row r="223" spans="1:27" x14ac:dyDescent="0.15">
      <c r="A223" t="str">
        <f t="shared" si="12"/>
        <v/>
      </c>
      <c r="C223" s="1" t="s">
        <v>141</v>
      </c>
      <c r="D223" s="1">
        <v>6</v>
      </c>
      <c r="F223" s="1" t="s">
        <v>227</v>
      </c>
      <c r="G223" s="1" t="s">
        <v>227</v>
      </c>
      <c r="H223" s="3" t="s">
        <v>1352</v>
      </c>
      <c r="J223" s="1">
        <v>1</v>
      </c>
      <c r="K223" s="1" t="s">
        <v>1241</v>
      </c>
      <c r="L223" s="1" t="s">
        <v>2018</v>
      </c>
      <c r="M223" s="1" t="s">
        <v>1427</v>
      </c>
      <c r="N223" s="2" t="s">
        <v>1428</v>
      </c>
      <c r="O223" s="6" t="str">
        <f t="shared" si="13"/>
        <v xml:space="preserve">|[[Control&gt;./Control]]|&amp;ref(Spell/P_Astral.jpg,nolink,25x25,Astral);3||&amp;ref(Spell/V_Astral.jpg,nolink,25x25,Astral Pearl);1|戦闘/水陸両用|隷属|
|~|&gt;|&gt;|&gt;|&gt;|敵の魔法生物1体を隷属させようと試みます|
</v>
      </c>
      <c r="P223" s="3" t="s">
        <v>1429</v>
      </c>
      <c r="Q223" s="1">
        <v>25</v>
      </c>
      <c r="R223" s="1">
        <v>125</v>
      </c>
      <c r="S223" s="1">
        <v>0</v>
      </c>
      <c r="T223" s="1">
        <v>1</v>
      </c>
      <c r="U223" s="1">
        <v>100</v>
      </c>
      <c r="V223" s="1">
        <v>100</v>
      </c>
      <c r="W223" s="1" t="s">
        <v>1430</v>
      </c>
      <c r="Y223" s="21" t="str">
        <f t="shared" si="14"/>
        <v xml:space="preserve">#includex(Spell/Alteration/DataView,titlestr=off,section=(filter=Control),firsthead=off)
**ゲーム内説明文
#includex(Spell/Alteration/Descriptions,titlestr=off,section=(filter=Control),firsthead=off)
**解説
</v>
      </c>
      <c r="Z223" t="str">
        <f t="shared" si="15"/>
        <v xml:space="preserve">**Control
|&gt;|&gt;|&gt;|&gt;|BGCOLOR(black):COLOR(white):CENTER:''Control''|
|&gt;|BGCOLOR(lightgray):''研究領域''|&gt;|BGCOLOR(lightgray):''使用条件''|BGCOLOR(lightgray):''分類''|
|&gt;|Alteration Lv6|&gt;|戦闘/水陸両用|隷属|
|BGCOLOR(lightgray):''主系統''|BGCOLOR(lightgray):''副系統''|&gt;|BGCOLOR(lightgray):''威力/効果''|BGCOLOR(lightgray):''効果発生数''|
|&amp;ref(Spell/P_Astral.jpg,nolink,25x25,Astral);3||&gt;|Enslave|1|
|BGCOLOR(lightgray):''射程距離''|BGCOLOR(lightgray):''効果範囲''|BGCOLOR(lightgray):''精度修正''|BGCOLOR(lightgray):''詠唱時間''|BGCOLOR(lightgray):''疲労/宝石''|
|25|0|100|125%|100 / &amp;ref(Spell/V_Astral.jpg,nolink,25x25,Astral Pearl);1|
|BGCOLOR(lightgray):''特性''|&gt;|&gt;|&gt;|抵抗可能&amp;br;魔法生物にのみ作用|
</v>
      </c>
      <c r="AA223" t="str">
        <f>CONCATENATE("**",G223,CHAR(10),VLOOKUP(F223,SpellDesc!$B:$D,2,0),CHAR(10),CHAR(10),VLOOKUP(F223,SpellDesc!$B:$D,3,0),CHAR(10))</f>
        <v xml:space="preserve">**Control
The caster alters the magical bonds of a magical being, making it serve him instead of its creator.
術者は、魔法生物の魔法的な絆を変質させ、それをその製造者でなく、術者に仕えさせます。
</v>
      </c>
    </row>
    <row r="224" spans="1:27" x14ac:dyDescent="0.15">
      <c r="A224" t="str">
        <f t="shared" si="12"/>
        <v/>
      </c>
      <c r="C224" s="1" t="s">
        <v>141</v>
      </c>
      <c r="D224" s="1">
        <v>6</v>
      </c>
      <c r="F224" s="1" t="s">
        <v>228</v>
      </c>
      <c r="G224" s="1" t="s">
        <v>228</v>
      </c>
      <c r="H224" s="3" t="s">
        <v>1352</v>
      </c>
      <c r="J224" s="1">
        <v>1</v>
      </c>
      <c r="K224" s="1" t="s">
        <v>1241</v>
      </c>
      <c r="L224" s="1" t="s">
        <v>2018</v>
      </c>
      <c r="M224" s="1" t="s">
        <v>1269</v>
      </c>
      <c r="N224" s="2" t="s">
        <v>1431</v>
      </c>
      <c r="O224" s="6" t="str">
        <f t="shared" si="13"/>
        <v xml:space="preserve">|[[Battle Fortune&gt;./Battle Fortune]]|&amp;ref(Spell/P_Astral.jpg,nolink,25x25,Astral);3||&amp;ref(Spell/V_Astral.jpg,nolink,25x25,Astral Pearl);1|戦闘/水陸両用|強化|
|~|&gt;|&gt;|&gt;|&gt;|中範囲の味方の運命を変え致命傷となる攻撃を75%で無効化します|
</v>
      </c>
      <c r="P224" s="3" t="s">
        <v>1297</v>
      </c>
      <c r="Q224" s="1">
        <v>15</v>
      </c>
      <c r="R224" s="1">
        <v>125</v>
      </c>
      <c r="S224" s="1">
        <v>5</v>
      </c>
      <c r="T224" s="1">
        <v>1</v>
      </c>
      <c r="U224" s="1">
        <v>5</v>
      </c>
      <c r="V224" s="1">
        <v>100</v>
      </c>
      <c r="W224" s="1" t="s">
        <v>1523</v>
      </c>
      <c r="Y224" s="21" t="str">
        <f t="shared" si="14"/>
        <v xml:space="preserve">#includex(Spell/Alteration/DataView,titlestr=off,section=(filter=Battle Fortune),firsthead=off)
**ゲーム内説明文
#includex(Spell/Alteration/Descriptions,titlestr=off,section=(filter=Battle Fortune),firsthead=off)
**解説
</v>
      </c>
      <c r="Z224" t="str">
        <f t="shared" si="15"/>
        <v xml:space="preserve">**Battle Fortune
|&gt;|&gt;|&gt;|&gt;|BGCOLOR(black):COLOR(white):CENTER:''Battle Fortune''|
|&gt;|BGCOLOR(lightgray):''研究領域''|&gt;|BGCOLOR(lightgray):''使用条件''|BGCOLOR(lightgray):''分類''|
|&gt;|Alteration Lv6|&gt;|戦闘/水陸両用|強化|
|BGCOLOR(lightgray):''主系統''|BGCOLOR(lightgray):''副系統''|&gt;|BGCOLOR(lightgray):''威力/効果''|BGCOLOR(lightgray):''効果発生数''|
|&amp;ref(Spell/P_Astral.jpg,nolink,25x25,Astral);3||&gt;|Lucky|1|
|BGCOLOR(lightgray):''射程距離''|BGCOLOR(lightgray):''効果範囲''|BGCOLOR(lightgray):''精度修正''|BGCOLOR(lightgray):''詠唱時間''|BGCOLOR(lightgray):''疲労/宝石''|
|15|5|5|125%|100 / &amp;ref(Spell/V_Astral.jpg,nolink,25x25,Astral Pearl);1|
|BGCOLOR(lightgray):''特性''|&gt;|&gt;|&gt;|アンデッド無効&amp;br;無生物無効&amp;br;味方にのみ作用|
</v>
      </c>
      <c r="AA224" t="str">
        <f>CONCATENATE("**",G224,CHAR(10),VLOOKUP(F224,SpellDesc!$B:$D,2,0),CHAR(10),CHAR(10),VLOOKUP(F224,SpellDesc!$B:$D,3,0),CHAR(10))</f>
        <v xml:space="preserve">**Battle Fortune
The caster changes the fates of soldiers in battle. Several friendly units receive unnatural luck for the rest of the battle. A lucky unit has a very good chance of just escaping an otherwise deadly blow or spell. Luck does not affect undead or inanimate creatures as they are dead already.
術者は、兵士たちの戦いにおける運命を改変します。数名の味方は、戦いが終わるまで、不自然な幸運を得ます。幸運なものたちは、さもなくば致命的であった攻撃や魔法を、非常に高い確率で回避できるようになります。幸運は、すでに死んでいるアンデッドや無生物には機能しません。
</v>
      </c>
    </row>
    <row r="225" spans="1:27" x14ac:dyDescent="0.15">
      <c r="A225" t="str">
        <f t="shared" si="12"/>
        <v/>
      </c>
      <c r="C225" s="1" t="s">
        <v>141</v>
      </c>
      <c r="D225" s="1">
        <v>6</v>
      </c>
      <c r="F225" s="1" t="s">
        <v>229</v>
      </c>
      <c r="G225" s="1" t="s">
        <v>229</v>
      </c>
      <c r="H225" s="3" t="s">
        <v>1305</v>
      </c>
      <c r="K225" s="1" t="s">
        <v>1241</v>
      </c>
      <c r="L225" s="1" t="s">
        <v>2018</v>
      </c>
      <c r="M225" s="1" t="s">
        <v>1245</v>
      </c>
      <c r="N225" s="2" t="s">
        <v>1432</v>
      </c>
      <c r="O225" s="6" t="str">
        <f t="shared" si="13"/>
        <v xml:space="preserve">|[[Soul Vortex&gt;./Soul Vortex]]|&amp;ref(Spell/P_Death.jpg,nolink,25x25,Death);3|||戦闘/水陸両用|自己強化|
|~|&gt;|&gt;|&gt;|&gt;|自身の周囲から断続的に生命力を吸収します|
</v>
      </c>
      <c r="P225" s="3" t="s">
        <v>1433</v>
      </c>
      <c r="Q225" s="1">
        <v>0</v>
      </c>
      <c r="R225" s="1">
        <v>100</v>
      </c>
      <c r="S225" s="1">
        <v>0</v>
      </c>
      <c r="T225" s="1">
        <v>1</v>
      </c>
      <c r="U225" s="1">
        <v>0</v>
      </c>
      <c r="V225" s="1">
        <v>40</v>
      </c>
      <c r="Y225" s="21" t="str">
        <f t="shared" si="14"/>
        <v xml:space="preserve">#includex(Spell/Alteration/DataView,titlestr=off,section=(filter=Soul Vortex),firsthead=off)
**ゲーム内説明文
#includex(Spell/Alteration/Descriptions,titlestr=off,section=(filter=Soul Vortex),firsthead=off)
**解説
</v>
      </c>
      <c r="Z225" t="str">
        <f t="shared" si="15"/>
        <v xml:space="preserve">**Soul Vortex
|&gt;|&gt;|&gt;|&gt;|BGCOLOR(black):COLOR(white):CENTER:''Soul Vortex''|
|&gt;|BGCOLOR(lightgray):''研究領域''|&gt;|BGCOLOR(lightgray):''使用条件''|BGCOLOR(lightgray):''分類''|
|&gt;|Alteration Lv6|&gt;|戦闘/水陸両用|自己強化|
|BGCOLOR(lightgray):''主系統''|BGCOLOR(lightgray):''副系統''|&gt;|BGCOLOR(lightgray):''威力/効果''|BGCOLOR(lightgray):''効果発生数''|
|&amp;ref(Spell/P_Death.jpg,nolink,25x25,Death);3||&gt;|Soul Vortex|1|
|BGCOLOR(lightgray):''射程距離''|BGCOLOR(lightgray):''効果範囲''|BGCOLOR(lightgray):''精度修正''|BGCOLOR(lightgray):''詠唱時間''|BGCOLOR(lightgray):''疲労/宝石''|
|0|0|0|100%|40|
|BGCOLOR(lightgray):''特性''|&gt;|&gt;|&gt;||
</v>
      </c>
      <c r="AA225" t="str">
        <f>CONCATENATE("**",G225,CHAR(10),VLOOKUP(F225,SpellDesc!$B:$D,2,0),CHAR(10),CHAR(10),VLOOKUP(F225,SpellDesc!$B:$D,3,0),CHAR(10))</f>
        <v xml:space="preserve">**Soul Vortex
Anyone close to the necromancer will have his life force drained from him. The life force will be used by the necromancer to restore his own health and endurance.
降霊術士の近くに居るものは全て、その生命力を吸収されます。その生命力は、降霊術士によって、彼自身の健康と持久力の回復に用いられます。
</v>
      </c>
    </row>
    <row r="226" spans="1:27" x14ac:dyDescent="0.15">
      <c r="A226" t="str">
        <f t="shared" si="12"/>
        <v/>
      </c>
      <c r="C226" s="1" t="s">
        <v>141</v>
      </c>
      <c r="D226" s="1">
        <v>6</v>
      </c>
      <c r="F226" s="1" t="s">
        <v>230</v>
      </c>
      <c r="G226" s="1" t="s">
        <v>230</v>
      </c>
      <c r="H226" s="3" t="s">
        <v>1354</v>
      </c>
      <c r="J226" s="1">
        <v>1</v>
      </c>
      <c r="K226" s="1" t="s">
        <v>1241</v>
      </c>
      <c r="L226" s="1" t="s">
        <v>2018</v>
      </c>
      <c r="M226" s="1" t="s">
        <v>1306</v>
      </c>
      <c r="N226" s="2" t="s">
        <v>1434</v>
      </c>
      <c r="O226" s="6" t="str">
        <f t="shared" si="13"/>
        <v xml:space="preserve">|[[Skeletal Legion&gt;./Skeletal Legion]]|&amp;ref(Spell/P_Death.jpg,nolink,25x25,Death);4||&amp;ref(Spell/V_Death.jpg,nolink,25x25,Death Gem);1|戦闘/水陸両用|全体強化|
|~|&gt;|&gt;|&gt;|&gt;|味方全員を骨張らせ刺突への耐性を与えます|
</v>
      </c>
      <c r="P226" s="3" t="s">
        <v>1435</v>
      </c>
      <c r="Q226" s="1">
        <v>0</v>
      </c>
      <c r="R226" s="1">
        <v>150</v>
      </c>
      <c r="S226" s="1">
        <v>666</v>
      </c>
      <c r="T226" s="1">
        <v>1</v>
      </c>
      <c r="U226" s="1">
        <v>0</v>
      </c>
      <c r="V226" s="1">
        <v>100</v>
      </c>
      <c r="X226" s="1" t="s">
        <v>1436</v>
      </c>
      <c r="Y226" s="21" t="str">
        <f t="shared" si="14"/>
        <v xml:space="preserve">#includex(Spell/Alteration/DataView,titlestr=off,section=(filter=Skeletal Legion),firsthead=off)
**ゲーム内説明文
#includex(Spell/Alteration/Descriptions,titlestr=off,section=(filter=Skeletal Legion),firsthead=off)
**解説
</v>
      </c>
      <c r="Z226" t="str">
        <f t="shared" si="15"/>
        <v xml:space="preserve">**Skeletal Legion
|&gt;|&gt;|&gt;|&gt;|BGCOLOR(black):COLOR(white):CENTER:''Skeletal Legion''|
|&gt;|BGCOLOR(lightgray):''研究領域''|&gt;|BGCOLOR(lightgray):''使用条件''|BGCOLOR(lightgray):''分類''|
|&gt;|Alteration Lv6|&gt;|戦闘/水陸両用|全体強化|
|BGCOLOR(lightgray):''主系統''|BGCOLOR(lightgray):''副系統''|&gt;|BGCOLOR(lightgray):''威力/効果''|BGCOLOR(lightgray):''効果発生数''|
|&amp;ref(Spell/P_Death.jpg,nolink,25x25,Death);4||&gt;|Skeletal Body|1|
|BGCOLOR(lightgray):''射程距離''|BGCOLOR(lightgray):''効果範囲''|BGCOLOR(lightgray):''精度修正''|BGCOLOR(lightgray):''詠唱時間''|BGCOLOR(lightgray):''疲労/宝石''|
|0|666|0|150%|100 / &amp;ref(Spell/V_Death.jpg,nolink,25x25,Death Gem);1|
|BGCOLOR(lightgray):''特性''|&gt;|&gt;|&gt;||
</v>
      </c>
      <c r="AA226" t="str">
        <f>CONCATENATE("**",G226,CHAR(10),VLOOKUP(F226,SpellDesc!$B:$D,2,0),CHAR(10),CHAR(10),VLOOKUP(F226,SpellDesc!$B:$D,3,0),CHAR(10))</f>
        <v xml:space="preserve">**Skeletal Legion
The caster transforms an entire army into skeletal beings, making them highly resistant to piercing attacks. The transformation can be harmful and the transformed soldiers might get diseased by the spell. High magic resistance will protect the affected soldiers from the disease. The caster is exempt from the effects of the spell
術者は、全軍を骸骨の生物へと変え、彼らに刺突攻撃への高い耐性を与えます。この変化は有害にもなりえ、変化した兵士たちは、この呪文により病気になるかもしれません。高い魔法耐性は、影響を受けた兵士たちを病気から護ります。術者はこの呪文の効果から除外されます。
</v>
      </c>
    </row>
    <row r="227" spans="1:27" x14ac:dyDescent="0.15">
      <c r="A227" t="str">
        <f t="shared" si="12"/>
        <v/>
      </c>
      <c r="C227" s="1" t="s">
        <v>141</v>
      </c>
      <c r="D227" s="1">
        <v>6</v>
      </c>
      <c r="F227" s="1" t="s">
        <v>231</v>
      </c>
      <c r="G227" s="1" t="s">
        <v>231</v>
      </c>
      <c r="H227" s="3" t="s">
        <v>1354</v>
      </c>
      <c r="J227" s="1">
        <v>4</v>
      </c>
      <c r="K227" s="1" t="s">
        <v>1241</v>
      </c>
      <c r="L227" s="1" t="s">
        <v>2023</v>
      </c>
      <c r="M227" s="1" t="s">
        <v>1362</v>
      </c>
      <c r="N227" s="2" t="s">
        <v>1437</v>
      </c>
      <c r="O227" s="6" t="str">
        <f t="shared" si="13"/>
        <v xml:space="preserve">|[[Darkness&gt;./Darkness]]|&amp;ref(Spell/P_Death.jpg,nolink,25x25,Death);4||&amp;ref(Spell/V_Death.jpg,nolink,25x25,Death Gem);4|戦闘/陸上専用|戦闘呪附|
|~|&gt;|&gt;|&gt;|&gt;|戦場を完全なる闇に包みます|
</v>
      </c>
      <c r="P227" s="3" t="s">
        <v>1438</v>
      </c>
      <c r="Q227" s="1">
        <v>0</v>
      </c>
      <c r="R227" s="1">
        <v>275</v>
      </c>
      <c r="S227" s="1">
        <v>0</v>
      </c>
      <c r="T227" s="1">
        <v>1</v>
      </c>
      <c r="U227" s="1">
        <v>0</v>
      </c>
      <c r="V227" s="1">
        <v>400</v>
      </c>
      <c r="W227" s="1" t="s">
        <v>1520</v>
      </c>
      <c r="Y227" s="21" t="str">
        <f t="shared" si="14"/>
        <v xml:space="preserve">#includex(Spell/Alteration/DataView,titlestr=off,section=(filter=Darkness),firsthead=off)
**ゲーム内説明文
#includex(Spell/Alteration/Descriptions,titlestr=off,section=(filter=Darkness),firsthead=off)
**解説
</v>
      </c>
      <c r="Z227" t="str">
        <f t="shared" si="15"/>
        <v xml:space="preserve">**Darkness
|&gt;|&gt;|&gt;|&gt;|BGCOLOR(black):COLOR(white):CENTER:''Darkness''|
|&gt;|BGCOLOR(lightgray):''研究領域''|&gt;|BGCOLOR(lightgray):''使用条件''|BGCOLOR(lightgray):''分類''|
|&gt;|Alteration Lv6|&gt;|戦闘/陸上専用|戦闘呪附|
|BGCOLOR(lightgray):''主系統''|BGCOLOR(lightgray):''副系統''|&gt;|BGCOLOR(lightgray):''威力/効果''|BGCOLOR(lightgray):''効果発生数''|
|&amp;ref(Spell/P_Death.jpg,nolink,25x25,Death);4||&gt;|Darkness|1|
|BGCOLOR(lightgray):''射程距離''|BGCOLOR(lightgray):''効果範囲''|BGCOLOR(lightgray):''精度修正''|BGCOLOR(lightgray):''詠唱時間''|BGCOLOR(lightgray):''疲労/宝石''|
|0|0|0|275%|400 / &amp;ref(Spell/V_Death.jpg,nolink,25x25,Death Gem);4|
|BGCOLOR(lightgray):''特性''|&gt;|&gt;|&gt;|味方にのみ作用|
</v>
      </c>
      <c r="AA227" t="str">
        <f>CONCATENATE("**",G227,CHAR(10),VLOOKUP(F227,SpellDesc!$B:$D,2,0),CHAR(10),CHAR(10),VLOOKUP(F227,SpellDesc!$B:$D,3,0),CHAR(10))</f>
        <v xml:space="preserve">**Darkness
The battlefield is covered in a darkness strong enough to render torches almost useless. Most ordinary beings will stumble and have great difficulty fighting or shooting in the darkness. Demons, blind beings and beings with spirit sight or perfect darkvision are unaffected by this spell. The darkness ends if the caster dies.
戦場は、松明さえもほぼ役に立たなくするほどの、強力な闇に覆われます。大半の標準的生物はよろめき、闇の中での戦闘や射撃に大変な困難を背負います。デーモンや盲目の生物、霊視や完璧な暗視能力を持つものは、この呪文の影響を受けません。この闇は、術者が死亡すると終了します。
</v>
      </c>
    </row>
    <row r="228" spans="1:27" x14ac:dyDescent="0.15">
      <c r="A228" t="str">
        <f t="shared" si="12"/>
        <v/>
      </c>
      <c r="C228" s="1" t="s">
        <v>141</v>
      </c>
      <c r="D228" s="1">
        <v>6</v>
      </c>
      <c r="F228" s="1" t="s">
        <v>377</v>
      </c>
      <c r="G228" s="1" t="s">
        <v>377</v>
      </c>
      <c r="H228" s="3" t="s">
        <v>1240</v>
      </c>
      <c r="J228" s="1">
        <v>8</v>
      </c>
      <c r="K228" s="1" t="s">
        <v>1250</v>
      </c>
      <c r="L228" s="1" t="s">
        <v>2018</v>
      </c>
      <c r="M228" s="1" t="s">
        <v>1439</v>
      </c>
      <c r="N228" s="2" t="s">
        <v>1440</v>
      </c>
      <c r="O228" s="6" t="str">
        <f t="shared" si="13"/>
        <v xml:space="preserve">|[[Transformation&gt;./Transformation]]|&amp;ref(Spell/P_Nature.jpg,nolink,25x25,Nature);2||&amp;ref(Spell/V_Nature.jpg,nolink,25x25,Nature Gem);8|儀式/水陸両用|変身|
|~|&gt;|&gt;|&gt;|&gt;|自身を何らかの動物へと永久的に変化させます|
</v>
      </c>
      <c r="P228" s="3" t="s">
        <v>1441</v>
      </c>
      <c r="W228" s="1" t="s">
        <v>1298</v>
      </c>
      <c r="Y228" s="21" t="str">
        <f t="shared" si="14"/>
        <v xml:space="preserve">#includex(Spell/Alteration/DataView,titlestr=off,section=(filter=Transformation),firsthead=off)
**ゲーム内説明文
#includex(Spell/Alteration/Descriptions,titlestr=off,section=(filter=Transformation),firsthead=off)
**解説
</v>
      </c>
      <c r="Z228" t="str">
        <f t="shared" si="15"/>
        <v xml:space="preserve">**Transformation
|&gt;|&gt;|&gt;|&gt;|BGCOLOR(black):COLOR(white):CENTER:''Transformation''|
|&gt;|BGCOLOR(lightgray):''研究領域''|&gt;|BGCOLOR(lightgray):''使用条件''|BGCOLOR(lightgray):''分類''|
|&gt;|Alteration Lv6|&gt;|儀式/水陸両用|変身|
|BGCOLOR(lightgray):''主系統''|BGCOLOR(lightgray):''副系統''|&gt;|BGCOLOR(lightgray):''威力/効果''|BGCOLOR(lightgray):''効果発生数''|
|&amp;ref(Spell/P_Nature.jpg,nolink,25x25,Nature);2||&gt;|Transform||
|BGCOLOR(lightgray):''射程距離''|BGCOLOR(lightgray):''効果範囲''|BGCOLOR(lightgray):''精度修正''|BGCOLOR(lightgray):''詠唱時間''|BGCOLOR(lightgray):''疲労/宝石''|
|||||&amp;ref(Spell/V_Nature.jpg,nolink,25x25,Nature Gem);8|
|BGCOLOR(lightgray):''特性''|&gt;|&gt;|&gt;|アンデッド無効&amp;br;無生物無効|
</v>
      </c>
      <c r="AA228" t="str">
        <f>CONCATENATE("**",G228,CHAR(10),VLOOKUP(F228,SpellDesc!$B:$D,2,0),CHAR(10),CHAR(10),VLOOKUP(F228,SpellDesc!$B:$D,3,0),CHAR(10))</f>
        <v xml:space="preserve">**Transformation
The caster is transformed into a random monster. Some monsters, such as fire drakes, are closely attuned to an element or other magical path. If the caster successfully transforms into such a being he might gain magic power. Also the casters new body is young and healthy. The transformation is not without risk, however, as the caster's mind and body may be damaged in the process. A luck scale increases the chance that the transformation is successful. Sometimes a failed transformation can result in the form of a mindless being and usually mind and magic abilities are lost as a result. But sometimes a being with powerful magic can retain his magic ability as the magic is too strong to let the absence of a mind stop it.
術者は、不特定な魔物に変身します。一部の魔物、例えばFire Drakeは、特定の元素や、その他の魔法系統に密接な繋がりを持ちます。もし術者がそのような生物に上手く変身できれば、彼は魔力を得るかもしれません。また、術者の新たな肉体は、若く健康です。しかしこの変身は危険も伴い、その過程において、術者の心身が傷付くかもしれません。変身の失敗は時々、意思なき生物の姿への変化を引き起こし、その結果として精神と魔法技能は失われます。しかし、時に強力な魔力を持つ存在は、精神の欠如がそれを消し去るには強力すぎるがために、その魔法技能を保つことがあります。
</v>
      </c>
    </row>
    <row r="229" spans="1:27" x14ac:dyDescent="0.15">
      <c r="A229" t="str">
        <f t="shared" si="12"/>
        <v>Alteration6E</v>
      </c>
      <c r="C229" s="1" t="s">
        <v>141</v>
      </c>
      <c r="D229" s="1">
        <v>6</v>
      </c>
      <c r="F229" s="1" t="s">
        <v>232</v>
      </c>
      <c r="G229" s="1" t="s">
        <v>232</v>
      </c>
      <c r="H229" s="3" t="s">
        <v>1397</v>
      </c>
      <c r="J229" s="1">
        <v>1</v>
      </c>
      <c r="K229" s="1" t="s">
        <v>1241</v>
      </c>
      <c r="L229" s="1" t="s">
        <v>2018</v>
      </c>
      <c r="M229" s="1" t="s">
        <v>1269</v>
      </c>
      <c r="N229" s="2" t="s">
        <v>1442</v>
      </c>
      <c r="O229" s="6" t="str">
        <f t="shared" si="13"/>
        <v xml:space="preserve">|[[Army of Giants&gt;./Army of Giants]]|&amp;ref(Spell/P_Nature.jpg,nolink,25x25,Nature);3||&amp;ref(Spell/V_Nature.jpg,nolink,25x25,Nature Gem);1|戦闘/水陸両用|強化|
|~|&gt;|&gt;|&gt;|&gt;|中範囲の味方を巨大化させます|
</v>
      </c>
      <c r="P229" s="3" t="s">
        <v>1275</v>
      </c>
      <c r="Q229" s="1">
        <v>10</v>
      </c>
      <c r="R229" s="1">
        <v>125</v>
      </c>
      <c r="S229" s="1">
        <v>10</v>
      </c>
      <c r="T229" s="1">
        <v>1</v>
      </c>
      <c r="U229" s="1">
        <v>0</v>
      </c>
      <c r="V229" s="1">
        <v>100</v>
      </c>
      <c r="W229" s="1" t="s">
        <v>1521</v>
      </c>
      <c r="Y229" s="21" t="str">
        <f t="shared" si="14"/>
        <v xml:space="preserve">#includex(Spell/Alteration/DataView,titlestr=off,section=(filter=Army of Giants),firsthead=off)
**ゲーム内説明文
#includex(Spell/Alteration/Descriptions,titlestr=off,section=(filter=Army of Giants),firsthead=off)
**解説
</v>
      </c>
      <c r="Z229" t="str">
        <f t="shared" si="15"/>
        <v xml:space="preserve">**Army of Giants
|&gt;|&gt;|&gt;|&gt;|BGCOLOR(black):COLOR(white):CENTER:''Army of Giants''|
|&gt;|BGCOLOR(lightgray):''研究領域''|&gt;|BGCOLOR(lightgray):''使用条件''|BGCOLOR(lightgray):''分類''|
|&gt;|Alteration Lv6|&gt;|戦闘/水陸両用|強化|
|BGCOLOR(lightgray):''主系統''|BGCOLOR(lightgray):''副系統''|&gt;|BGCOLOR(lightgray):''威力/効果''|BGCOLOR(lightgray):''効果発生数''|
|&amp;ref(Spell/P_Nature.jpg,nolink,25x25,Nature);3||&gt;|Enlarge|1|
|BGCOLOR(lightgray):''射程距離''|BGCOLOR(lightgray):''効果範囲''|BGCOLOR(lightgray):''精度修正''|BGCOLOR(lightgray):''詠唱時間''|BGCOLOR(lightgray):''疲労/宝石''|
|10|10|0|125%|100 / &amp;ref(Spell/V_Nature.jpg,nolink,25x25,Nature Gem);1|
|BGCOLOR(lightgray):''特性''|&gt;|&gt;|&gt;|味方にのみ作用|
</v>
      </c>
      <c r="AA229" t="str">
        <f>CONCATENATE("**",G229,CHAR(10),VLOOKUP(F229,SpellDesc!$B:$D,2,0),CHAR(10),CHAR(10),VLOOKUP(F229,SpellDesc!$B:$D,3,0),CHAR(10))</f>
        <v xml:space="preserve">**Army of Giants
A large number of soldiers are magically enlarged for the duration of the battle. Enlarged soldiers get increased size, hit points and strength.
多数の兵士は、戦闘が終わるまで、魔法的に巨大化されます。巨大化した兵士は、大きさ、HP、そして筋力が向上します。
</v>
      </c>
    </row>
    <row r="230" spans="1:27" x14ac:dyDescent="0.15">
      <c r="A230" t="str">
        <f t="shared" si="12"/>
        <v>Alteration7S</v>
      </c>
      <c r="C230" s="1" t="s">
        <v>141</v>
      </c>
      <c r="D230" s="1">
        <v>7</v>
      </c>
      <c r="F230" s="1" t="s">
        <v>233</v>
      </c>
      <c r="G230" s="1" t="s">
        <v>233</v>
      </c>
      <c r="H230" s="3" t="s">
        <v>1276</v>
      </c>
      <c r="K230" s="1" t="s">
        <v>1241</v>
      </c>
      <c r="L230" s="1" t="s">
        <v>2023</v>
      </c>
      <c r="M230" s="1" t="s">
        <v>1245</v>
      </c>
      <c r="N230" s="2" t="s">
        <v>1447</v>
      </c>
      <c r="O230" s="6" t="str">
        <f t="shared" si="13"/>
        <v xml:space="preserve">|[[Phoenix Pyre&gt;./Phoenix Pyre]]|&amp;ref(Spell/P_Fire.jpg,nolink,25x25,Fire);2|||戦闘/陸上専用|自己強化|
|~|&gt;|&gt;|&gt;|&gt;|自身に死んでも疲労と引き換えにその場で蘇る力を与えます|
</v>
      </c>
      <c r="P230" s="3" t="s">
        <v>1448</v>
      </c>
      <c r="Q230" s="1">
        <v>0</v>
      </c>
      <c r="R230" s="1">
        <v>100</v>
      </c>
      <c r="S230" s="1">
        <v>0</v>
      </c>
      <c r="T230" s="1">
        <v>1</v>
      </c>
      <c r="U230" s="1">
        <v>0</v>
      </c>
      <c r="V230" s="1">
        <v>20</v>
      </c>
      <c r="Y230" s="21" t="str">
        <f t="shared" si="14"/>
        <v xml:space="preserve">#includex(Spell/Alteration/DataView,titlestr=off,section=(filter=Phoenix Pyre),firsthead=off)
**ゲーム内説明文
#includex(Spell/Alteration/Descriptions,titlestr=off,section=(filter=Phoenix Pyre),firsthead=off)
**解説
</v>
      </c>
      <c r="Z230" t="str">
        <f t="shared" si="15"/>
        <v xml:space="preserve">**Phoenix Pyre
|&gt;|&gt;|&gt;|&gt;|BGCOLOR(black):COLOR(white):CENTER:''Phoenix Pyre''|
|&gt;|BGCOLOR(lightgray):''研究領域''|&gt;|BGCOLOR(lightgray):''使用条件''|BGCOLOR(lightgray):''分類''|
|&gt;|Alteration Lv7|&gt;|戦闘/陸上専用|自己強化|
|BGCOLOR(lightgray):''主系統''|BGCOLOR(lightgray):''副系統''|&gt;|BGCOLOR(lightgray):''威力/効果''|BGCOLOR(lightgray):''効果発生数''|
|&amp;ref(Spell/P_Fire.jpg,nolink,25x25,Fire);2||&gt;|Phoenix Pyre|1|
|BGCOLOR(lightgray):''射程距離''|BGCOLOR(lightgray):''効果範囲''|BGCOLOR(lightgray):''精度修正''|BGCOLOR(lightgray):''詠唱時間''|BGCOLOR(lightgray):''疲労/宝石''|
|0|0|0|100%|20|
|BGCOLOR(lightgray):''特性''|&gt;|&gt;|&gt;||
</v>
      </c>
      <c r="AA230" t="str">
        <f>CONCATENATE("**",G230,CHAR(10),VLOOKUP(F230,SpellDesc!$B:$D,2,0),CHAR(10),CHAR(10),VLOOKUP(F230,SpellDesc!$B:$D,3,0),CHAR(10))</f>
        <v xml:space="preserve">**Phoenix Pyre
This spell gives the mage limited immortality. When the mage is slain, he will explode in a cloud of fire and reappear somewhere else on the battlefield. The spell lasts for the entire battle, no matter how many times the mage is killed. However, being killed is exhausting and the spell will not work while the mage is unconscious.
この呪文は、魔術師に限定的な不死を与えます。魔術師が殺されると、彼は爆発して炎の雲となり、戦場のどこかに再出現します。この呪文は、魔術師が何度殺されても、戦闘終了まで持続します、しかし、殺されることは心身を疲労させ、そしてこの呪文は、魔術師が意識不明の状態では機能しません。
</v>
      </c>
    </row>
    <row r="231" spans="1:27" x14ac:dyDescent="0.15">
      <c r="A231" t="str">
        <f t="shared" si="12"/>
        <v/>
      </c>
      <c r="C231" s="1" t="s">
        <v>141</v>
      </c>
      <c r="D231" s="1">
        <v>7</v>
      </c>
      <c r="F231" s="1" t="s">
        <v>234</v>
      </c>
      <c r="G231" s="1" t="s">
        <v>234</v>
      </c>
      <c r="H231" s="3" t="s">
        <v>1351</v>
      </c>
      <c r="J231" s="1">
        <v>8</v>
      </c>
      <c r="K231" s="1" t="s">
        <v>1250</v>
      </c>
      <c r="L231" s="1" t="s">
        <v>2018</v>
      </c>
      <c r="M231" s="1" t="s">
        <v>1002</v>
      </c>
      <c r="N231" s="2" t="s">
        <v>19905</v>
      </c>
      <c r="O231" s="6" t="str">
        <f t="shared" si="13"/>
        <v xml:space="preserve">|[[Phantasmal Attack&gt;./Phantasmal Attack]]|&amp;ref(Spell/P_Air.jpg,nolink,25x25,Air);4||&amp;ref(Spell/V_Air.jpg,nolink,25x25,Air Gem);8|儀式/水陸両用|襲撃派遣|
|~|&gt;|&gt;|&gt;|&gt;|指定した州をPhantasmal Warrior25+体とPhantasmal Archer20体が襲撃します|
</v>
      </c>
      <c r="P231" s="3" t="s">
        <v>1249</v>
      </c>
      <c r="Q231" s="1">
        <v>4</v>
      </c>
      <c r="T231" s="1" t="s">
        <v>1406</v>
      </c>
      <c r="W231" s="1" t="s">
        <v>1426</v>
      </c>
      <c r="X231" s="1" t="s">
        <v>19915</v>
      </c>
      <c r="Y231" s="21" t="str">
        <f t="shared" si="14"/>
        <v xml:space="preserve">#includex(Spell/Alteration/DataView,titlestr=off,section=(filter=Phantasmal Attack),firsthead=off)
**ゲーム内説明文
#includex(Spell/Alteration/Descriptions,titlestr=off,section=(filter=Phantasmal Attack),firsthead=off)
**解説
</v>
      </c>
      <c r="Z231" t="str">
        <f t="shared" si="15"/>
        <v xml:space="preserve">**Phantasmal Attack
|&gt;|&gt;|&gt;|&gt;|BGCOLOR(black):COLOR(white):CENTER:''Phantasmal Attack''|
|&gt;|BGCOLOR(lightgray):''研究領域''|&gt;|BGCOLOR(lightgray):''使用条件''|BGCOLOR(lightgray):''分類''|
|&gt;|Alteration Lv7|&gt;|儀式/水陸両用|襲撃派遣|
|BGCOLOR(lightgray):''主系統''|BGCOLOR(lightgray):''副系統''|&gt;|BGCOLOR(lightgray):''威力/効果''|BGCOLOR(lightgray):''効果発生数''|
|&amp;ref(Spell/P_Air.jpg,nolink,25x25,Air);4||&gt;|Phantasmal Warrior|25+5/Lv|
|BGCOLOR(lightgray):''射程距離''|BGCOLOR(lightgray):''効果範囲''|BGCOLOR(lightgray):''精度修正''|BGCOLOR(lightgray):''詠唱時間''|BGCOLOR(lightgray):''疲労/宝石''|
|4||||&amp;ref(Spell/V_Air.jpg,nolink,25x25,Air Gem);8|
|BGCOLOR(lightgray):''特性''|&gt;|&gt;|&gt;|遠隔儀式|
</v>
      </c>
      <c r="AA231" t="str">
        <f>CONCATENATE("**",G231,CHAR(10),VLOOKUP(F231,SpellDesc!$B:$D,2,0),CHAR(10),CHAR(10),VLOOKUP(F231,SpellDesc!$B:$D,3,0),CHAR(10))</f>
        <v xml:space="preserve">**Phantasmal Attack
The mage projects an illusionary army at a province far away. The mage is able to guide the army into killing any enemies located there. The illusionary army will dissolve once the attack has been completed or if there are no enemies in the targeted province.
魔術師は、遠方の州に幻の軍勢を投影します。魔術師は、そこに居る全ての敵を殺すよう、軍を導くことができます。この幻の軍勢は、襲撃が完了するか、標的となった州に敵が居なかった場合、消滅します。
</v>
      </c>
    </row>
    <row r="232" spans="1:27" x14ac:dyDescent="0.15">
      <c r="A232" t="str">
        <f t="shared" si="12"/>
        <v/>
      </c>
      <c r="C232" s="1" t="s">
        <v>141</v>
      </c>
      <c r="D232" s="1">
        <v>7</v>
      </c>
      <c r="F232" s="1" t="s">
        <v>235</v>
      </c>
      <c r="G232" s="1" t="s">
        <v>235</v>
      </c>
      <c r="H232" s="3" t="s">
        <v>1443</v>
      </c>
      <c r="J232" s="1">
        <v>3</v>
      </c>
      <c r="K232" s="1" t="s">
        <v>1241</v>
      </c>
      <c r="L232" s="1" t="s">
        <v>2018</v>
      </c>
      <c r="M232" s="1" t="s">
        <v>1306</v>
      </c>
      <c r="N232" s="2" t="s">
        <v>1449</v>
      </c>
      <c r="O232" s="6" t="str">
        <f t="shared" si="13"/>
        <v xml:space="preserve">|[[Fog Warriors&gt;./Fog Warriors]]|&amp;ref(Spell/P_Air.jpg,nolink,25x25,Air);5||&amp;ref(Spell/V_Air.jpg,nolink,25x25,Air Gem);3|戦闘/水陸両用|全体強化|
|~|&gt;|&gt;|&gt;|&gt;|味方全員を霧状に変え受けるHPダメージを激減させます|
</v>
      </c>
      <c r="P232" s="3" t="s">
        <v>1289</v>
      </c>
      <c r="Q232" s="1">
        <v>0</v>
      </c>
      <c r="R232" s="1">
        <v>200</v>
      </c>
      <c r="S232" s="1">
        <v>666</v>
      </c>
      <c r="T232" s="1">
        <v>1</v>
      </c>
      <c r="U232" s="1">
        <v>0</v>
      </c>
      <c r="V232" s="1">
        <v>300</v>
      </c>
      <c r="W232" s="1" t="s">
        <v>1520</v>
      </c>
      <c r="Y232" s="21" t="str">
        <f t="shared" si="14"/>
        <v xml:space="preserve">#includex(Spell/Alteration/DataView,titlestr=off,section=(filter=Fog Warriors),firsthead=off)
**ゲーム内説明文
#includex(Spell/Alteration/Descriptions,titlestr=off,section=(filter=Fog Warriors),firsthead=off)
**解説
</v>
      </c>
      <c r="Z232" t="str">
        <f t="shared" si="15"/>
        <v xml:space="preserve">**Fog Warriors
|&gt;|&gt;|&gt;|&gt;|BGCOLOR(black):COLOR(white):CENTER:''Fog Warriors''|
|&gt;|BGCOLOR(lightgray):''研究領域''|&gt;|BGCOLOR(lightgray):''使用条件''|BGCOLOR(lightgray):''分類''|
|&gt;|Alteration Lv7|&gt;|戦闘/水陸両用|全体強化|
|BGCOLOR(lightgray):''主系統''|BGCOLOR(lightgray):''副系統''|&gt;|BGCOLOR(lightgray):''威力/効果''|BGCOLOR(lightgray):''効果発生数''|
|&amp;ref(Spell/P_Air.jpg,nolink,25x25,Air);5||&gt;|Mistform|1|
|BGCOLOR(lightgray):''射程距離''|BGCOLOR(lightgray):''効果範囲''|BGCOLOR(lightgray):''精度修正''|BGCOLOR(lightgray):''詠唱時間''|BGCOLOR(lightgray):''疲労/宝石''|
|0|666|0|200%|300 / &amp;ref(Spell/V_Air.jpg,nolink,25x25,Air Gem);3|
|BGCOLOR(lightgray):''特性''|&gt;|&gt;|&gt;|味方にのみ作用|
</v>
      </c>
      <c r="AA232" t="str">
        <f>CONCATENATE("**",G232,CHAR(10),VLOOKUP(F232,SpellDesc!$B:$D,2,0),CHAR(10),CHAR(10),VLOOKUP(F232,SpellDesc!$B:$D,3,0),CHAR(10))</f>
        <v xml:space="preserve">**Fog Warriors
The bodies of all friendly troops become misty and almost impossible to damage. A unit's mistform will end if it is hit by an exceptionally hard blow or by a magic weapon.
全ての味方兵士の身体は霧状になり、傷付けるのがほぼ不可能になります。各自のMistformは、彼が極めて強烈な、あるいは魔法の武器による攻撃を受けると終了します。
</v>
      </c>
    </row>
    <row r="233" spans="1:27" x14ac:dyDescent="0.15">
      <c r="A233" t="str">
        <f t="shared" si="12"/>
        <v/>
      </c>
      <c r="C233" s="1" t="s">
        <v>141</v>
      </c>
      <c r="D233" s="1">
        <v>7</v>
      </c>
      <c r="F233" s="1" t="s">
        <v>236</v>
      </c>
      <c r="G233" s="1" t="s">
        <v>236</v>
      </c>
      <c r="H233" s="3" t="s">
        <v>1303</v>
      </c>
      <c r="J233" s="1">
        <v>1</v>
      </c>
      <c r="K233" s="1" t="s">
        <v>1241</v>
      </c>
      <c r="L233" s="1" t="s">
        <v>2075</v>
      </c>
      <c r="M233" s="1" t="s">
        <v>1267</v>
      </c>
      <c r="N233" s="2" t="s">
        <v>1450</v>
      </c>
      <c r="O233" s="6" t="str">
        <f t="shared" si="13"/>
        <v xml:space="preserve">|[[Prison of Sedna&gt;./Prison of Sedna]]|&amp;ref(Spell/P_Water.jpg,nolink,25x25,Water);3||&amp;ref(Spell/V_Water.jpg,nolink,25x25,Water Gem);1|戦闘/水中専用|捕縛|
|~|&gt;|&gt;|&gt;|&gt;|中範囲の敵を氷で包み動きを封じます|
</v>
      </c>
      <c r="P233" s="3" t="s">
        <v>1316</v>
      </c>
      <c r="Q233" s="1">
        <v>25</v>
      </c>
      <c r="R233" s="1">
        <v>125</v>
      </c>
      <c r="S233" s="1" t="s">
        <v>1386</v>
      </c>
      <c r="T233" s="1">
        <v>1</v>
      </c>
      <c r="U233" s="1">
        <v>0</v>
      </c>
      <c r="V233" s="1">
        <v>100</v>
      </c>
      <c r="Y233" s="21" t="str">
        <f t="shared" si="14"/>
        <v xml:space="preserve">#includex(Spell/Alteration/DataView,titlestr=off,section=(filter=Prison of Sedna),firsthead=off)
**ゲーム内説明文
#includex(Spell/Alteration/Descriptions,titlestr=off,section=(filter=Prison of Sedna),firsthead=off)
**解説
</v>
      </c>
      <c r="Z233" t="str">
        <f t="shared" si="15"/>
        <v xml:space="preserve">**Prison of Sedna
|&gt;|&gt;|&gt;|&gt;|BGCOLOR(black):COLOR(white):CENTER:''Prison of Sedna''|
|&gt;|BGCOLOR(lightgray):''研究領域''|&gt;|BGCOLOR(lightgray):''使用条件''|BGCOLOR(lightgray):''分類''|
|&gt;|Alteration Lv7|&gt;|戦闘/水中専用|捕縛|
|BGCOLOR(lightgray):''主系統''|BGCOLOR(lightgray):''副系統''|&gt;|BGCOLOR(lightgray):''威力/効果''|BGCOLOR(lightgray):''効果発生数''|
|&amp;ref(Spell/P_Water.jpg,nolink,25x25,Water);3||&gt;|Encase in Ice|1|
|BGCOLOR(lightgray):''射程距離''|BGCOLOR(lightgray):''効果範囲''|BGCOLOR(lightgray):''精度修正''|BGCOLOR(lightgray):''詠唱時間''|BGCOLOR(lightgray):''疲労/宝石''|
|25|6+2|0|125%|100 / &amp;ref(Spell/V_Water.jpg,nolink,25x25,Water Gem);1|
|BGCOLOR(lightgray):''特性''|&gt;|&gt;|&gt;||
</v>
      </c>
      <c r="AA233" t="str">
        <f>CONCATENATE("**",G233,CHAR(10),VLOOKUP(F233,SpellDesc!$B:$D,2,0),CHAR(10),CHAR(10),VLOOKUP(F233,SpellDesc!$B:$D,3,0),CHAR(10))</f>
        <v xml:space="preserve">**Prison of Sedna
The caster transforms the water surrounding the enemies into ice. The encased targets are protected from strikes, but must break free to be able to move or defend themselves. While encased they will become chilled and numbed and suffer fatigue.
術者は、敵の周囲の水を氷に変えます。閉じ込められた標的は、攻撃からは保護されますが、移動や自衛のためには、まず脱出しなければなりません。閉じ込められている間、彼らは凍え、疲労に苦しみます。
</v>
      </c>
    </row>
    <row r="234" spans="1:27" x14ac:dyDescent="0.15">
      <c r="A234" t="str">
        <f t="shared" si="12"/>
        <v/>
      </c>
      <c r="C234" s="1" t="s">
        <v>141</v>
      </c>
      <c r="D234" s="1">
        <v>7</v>
      </c>
      <c r="F234" s="1" t="s">
        <v>237</v>
      </c>
      <c r="G234" s="1" t="s">
        <v>237</v>
      </c>
      <c r="H234" s="3" t="s">
        <v>1444</v>
      </c>
      <c r="J234" s="1">
        <v>80</v>
      </c>
      <c r="K234" s="1" t="s">
        <v>1250</v>
      </c>
      <c r="L234" s="1" t="s">
        <v>2018</v>
      </c>
      <c r="M234" s="1" t="s">
        <v>1393</v>
      </c>
      <c r="N234" s="2" t="s">
        <v>1451</v>
      </c>
      <c r="O234" s="6" t="str">
        <f t="shared" si="13"/>
        <v xml:space="preserve">|[[Sea of Ice&gt;./Sea of Ice]]|&amp;ref(Spell/P_Water.jpg,nolink,25x25,Water);6||&amp;ref(Spell/V_Water.jpg,nolink,25x25,Water Gem);80|儀式/水陸両用|世界呪附|
|~|&gt;|&gt;|&gt;|&gt;|世界中の海面を凍結させ通常の手段での通過を禁じます|
</v>
      </c>
      <c r="P234" s="3" t="s">
        <v>1452</v>
      </c>
      <c r="W234" s="1" t="s">
        <v>1393</v>
      </c>
      <c r="Y234" s="21" t="str">
        <f t="shared" si="14"/>
        <v xml:space="preserve">#includex(Spell/Alteration/DataView,titlestr=off,section=(filter=Sea of Ice),firsthead=off)
**ゲーム内説明文
#includex(Spell/Alteration/Descriptions,titlestr=off,section=(filter=Sea of Ice),firsthead=off)
**解説
</v>
      </c>
      <c r="Z234" t="str">
        <f t="shared" si="15"/>
        <v xml:space="preserve">**Sea of Ice
|&gt;|&gt;|&gt;|&gt;|BGCOLOR(black):COLOR(white):CENTER:''Sea of Ice''|
|&gt;|BGCOLOR(lightgray):''研究領域''|&gt;|BGCOLOR(lightgray):''使用条件''|BGCOLOR(lightgray):''分類''|
|&gt;|Alteration Lv7|&gt;|儀式/水陸両用|世界呪附|
|BGCOLOR(lightgray):''主系統''|BGCOLOR(lightgray):''副系統''|&gt;|BGCOLOR(lightgray):''威力/効果''|BGCOLOR(lightgray):''効果発生数''|
|&amp;ref(Spell/P_Water.jpg,nolink,25x25,Water);6||&gt;|Sea of Ice||
|BGCOLOR(lightgray):''射程距離''|BGCOLOR(lightgray):''効果範囲''|BGCOLOR(lightgray):''精度修正''|BGCOLOR(lightgray):''詠唱時間''|BGCOLOR(lightgray):''疲労/宝石''|
|||||&amp;ref(Spell/V_Water.jpg,nolink,25x25,Water Gem);80|
|BGCOLOR(lightgray):''特性''|&gt;|&gt;|&gt;|世界呪附|
</v>
      </c>
      <c r="AA234" t="str">
        <f>CONCATENATE("**",G234,CHAR(10),VLOOKUP(F234,SpellDesc!$B:$D,2,0),CHAR(10),CHAR(10),VLOOKUP(F234,SpellDesc!$B:$D,3,0),CHAR(10))</f>
        <v xml:space="preserve">**Sea of Ice
All lakes, seas and rivers in the world are frozen by this powerful enchantment. This makes travel between land and sea impossible, except by magical means such as teleportation. The frozen seas also stop Vanheim and other seafaring nations from sailing. The enchantment lasts until someone dispels it or the caster dies.
世界中の全ての湖、海、川は、この強力な呪附によって凍り付きます。これは、瞬間移動などの魔法的手段を用いない限り、陸と海の間の移動を不可能にします。凍り付いた海はまた、Vanheimやその他の海洋国の航海を阻止します。この呪附は、誰かがそれを解呪するか、術者が死ぬまで持続します。
</v>
      </c>
    </row>
    <row r="235" spans="1:27" x14ac:dyDescent="0.15">
      <c r="A235" t="str">
        <f t="shared" si="12"/>
        <v/>
      </c>
      <c r="C235" s="1" t="s">
        <v>141</v>
      </c>
      <c r="D235" s="1">
        <v>7</v>
      </c>
      <c r="F235" s="1" t="s">
        <v>238</v>
      </c>
      <c r="G235" s="1" t="s">
        <v>238</v>
      </c>
      <c r="H235" s="3" t="s">
        <v>1304</v>
      </c>
      <c r="J235" s="1">
        <v>1</v>
      </c>
      <c r="K235" s="1" t="s">
        <v>1241</v>
      </c>
      <c r="L235" s="1" t="s">
        <v>2018</v>
      </c>
      <c r="M235" s="1" t="s">
        <v>1269</v>
      </c>
      <c r="N235" s="2" t="s">
        <v>1453</v>
      </c>
      <c r="O235" s="6" t="str">
        <f t="shared" si="13"/>
        <v xml:space="preserve">|[[Marble Warriors&gt;./Marble Warriors]]|&amp;ref(Spell/P_Earth.jpg,nolink,25x25,Earth);3||&amp;ref(Spell/V_Earth.jpg,nolink,25x25,Earth Gem);1|戦闘/水陸両用|強化|
|~|&gt;|&gt;|&gt;|&gt;|広範囲の味方の皮膚を変化させ防御力を15まで増加させます|
</v>
      </c>
      <c r="P235" s="3" t="s">
        <v>1263</v>
      </c>
      <c r="Q235" s="1">
        <v>15</v>
      </c>
      <c r="R235" s="1">
        <v>125</v>
      </c>
      <c r="S235" s="1">
        <v>25</v>
      </c>
      <c r="T235" s="1">
        <v>1</v>
      </c>
      <c r="U235" s="1">
        <v>0</v>
      </c>
      <c r="V235" s="1">
        <v>100</v>
      </c>
      <c r="W235" s="1" t="s">
        <v>1518</v>
      </c>
      <c r="Y235" s="21" t="str">
        <f t="shared" si="14"/>
        <v xml:space="preserve">#includex(Spell/Alteration/DataView,titlestr=off,section=(filter=Marble Warriors),firsthead=off)
**ゲーム内説明文
#includex(Spell/Alteration/Descriptions,titlestr=off,section=(filter=Marble Warriors),firsthead=off)
**解説
</v>
      </c>
      <c r="Z235" t="str">
        <f t="shared" si="15"/>
        <v xml:space="preserve">**Marble Warriors
|&gt;|&gt;|&gt;|&gt;|BGCOLOR(black):COLOR(white):CENTER:''Marble Warriors''|
|&gt;|BGCOLOR(lightgray):''研究領域''|&gt;|BGCOLOR(lightgray):''使用条件''|BGCOLOR(lightgray):''分類''|
|&gt;|Alteration Lv7|&gt;|戦闘/水陸両用|強化|
|BGCOLOR(lightgray):''主系統''|BGCOLOR(lightgray):''副系統''|&gt;|BGCOLOR(lightgray):''威力/効果''|BGCOLOR(lightgray):''効果発生数''|
|&amp;ref(Spell/P_Earth.jpg,nolink,25x25,Earth);3||&gt;|Stoneskin|1|
|BGCOLOR(lightgray):''射程距離''|BGCOLOR(lightgray):''効果範囲''|BGCOLOR(lightgray):''精度修正''|BGCOLOR(lightgray):''詠唱時間''|BGCOLOR(lightgray):''疲労/宝石''|
|15|25|0|125%|100 / &amp;ref(Spell/V_Earth.jpg,nolink,25x25,Earth Gem);1|
|BGCOLOR(lightgray):''特性''|&gt;|&gt;|&gt;|味方にのみ作用|
</v>
      </c>
      <c r="AA235" t="str">
        <f>CONCATENATE("**",G235,CHAR(10),VLOOKUP(F235,SpellDesc!$B:$D,2,0),CHAR(10),CHAR(10),VLOOKUP(F235,SpellDesc!$B:$D,3,0),CHAR(10))</f>
        <v xml:space="preserve">**Marble Warriors
The caster transforms the skin of his friends into a hard marble-like hide. The warriors become marble white and almost impossible to damage. As a side effect the targets will take additional damage from cold.
術者は、彼の友軍の皮膚を、硬い大理石のような皮に変えます。それらの戦士たちは白大理石となり、彼らを傷付けるのはほぼ不可能です。副作用として、対象は冷気から更なる損害を被ります。
</v>
      </c>
    </row>
    <row r="236" spans="1:27" x14ac:dyDescent="0.15">
      <c r="A236" t="str">
        <f t="shared" si="12"/>
        <v/>
      </c>
      <c r="C236" s="1" t="s">
        <v>141</v>
      </c>
      <c r="D236" s="1">
        <v>7</v>
      </c>
      <c r="F236" s="1" t="s">
        <v>239</v>
      </c>
      <c r="G236" s="1" t="s">
        <v>239</v>
      </c>
      <c r="H236" s="3" t="s">
        <v>1396</v>
      </c>
      <c r="J236" s="1">
        <v>10</v>
      </c>
      <c r="K236" s="1" t="s">
        <v>1250</v>
      </c>
      <c r="L236" s="1" t="s">
        <v>2018</v>
      </c>
      <c r="M236" s="1" t="s">
        <v>1454</v>
      </c>
      <c r="N236" s="2" t="s">
        <v>1455</v>
      </c>
      <c r="O236" s="6" t="str">
        <f t="shared" si="13"/>
        <v xml:space="preserve">|[[Iron Walls&gt;./Iron Walls]]|&amp;ref(Spell/P_Earth.jpg,nolink,25x25,Earth);5||&amp;ref(Spell/V_Earth.jpg,nolink,25x25,Earth Gem);10|儀式/水陸両用|地方呪附|
|~|&gt;|&gt;|&gt;|&gt;|要塞の壁を鋼鉄化し防御力を1000増加させます|
</v>
      </c>
      <c r="P236" s="3" t="s">
        <v>1456</v>
      </c>
      <c r="W236" s="1" t="s">
        <v>948</v>
      </c>
      <c r="Y236" s="21" t="str">
        <f t="shared" si="14"/>
        <v xml:space="preserve">#includex(Spell/Alteration/DataView,titlestr=off,section=(filter=Iron Walls),firsthead=off)
**ゲーム内説明文
#includex(Spell/Alteration/Descriptions,titlestr=off,section=(filter=Iron Walls),firsthead=off)
**解説
</v>
      </c>
      <c r="Z236" t="str">
        <f t="shared" si="15"/>
        <v xml:space="preserve">**Iron Walls
|&gt;|&gt;|&gt;|&gt;|BGCOLOR(black):COLOR(white):CENTER:''Iron Walls''|
|&gt;|BGCOLOR(lightgray):''研究領域''|&gt;|BGCOLOR(lightgray):''使用条件''|BGCOLOR(lightgray):''分類''|
|&gt;|Alteration Lv7|&gt;|儀式/水陸両用|地方呪附|
|BGCOLOR(lightgray):''主系統''|BGCOLOR(lightgray):''副系統''|&gt;|BGCOLOR(lightgray):''威力/効果''|BGCOLOR(lightgray):''効果発生数''|
|&amp;ref(Spell/P_Earth.jpg,nolink,25x25,Earth);5||&gt;|Iron Walls||
|BGCOLOR(lightgray):''射程距離''|BGCOLOR(lightgray):''効果範囲''|BGCOLOR(lightgray):''精度修正''|BGCOLOR(lightgray):''詠唱時間''|BGCOLOR(lightgray):''疲労/宝石''|
|||||&amp;ref(Spell/V_Earth.jpg,nolink,25x25,Earth Gem);10|
|BGCOLOR(lightgray):''特性''|&gt;|&gt;|&gt;|地方呪附|
</v>
      </c>
      <c r="AA236" t="str">
        <f>CONCATENATE("**",G236,CHAR(10),VLOOKUP(F236,SpellDesc!$B:$D,2,0),CHAR(10),CHAR(10),VLOOKUP(F236,SpellDesc!$B:$D,3,0),CHAR(10))</f>
        <v xml:space="preserve">**Iron Walls
The caster transforms the stone walls of a castle into iron walls, effectively increasing the Defence by 1000 points. The alteration lasts longer if additional gems are used in the ritual. The enchantment will end if the caster is killed.
術者は、要塞の石の壁を、鉄の壁へと変え、それにより防御力を1000増加させます。この変化は、儀式に追加の宝石が費やされれば、より長く持続します。この呪附は、術者が殺されると終了します。
</v>
      </c>
    </row>
    <row r="237" spans="1:27" x14ac:dyDescent="0.15">
      <c r="A237" t="str">
        <f t="shared" si="12"/>
        <v/>
      </c>
      <c r="C237" s="1" t="s">
        <v>141</v>
      </c>
      <c r="D237" s="1">
        <v>7</v>
      </c>
      <c r="F237" s="1" t="s">
        <v>240</v>
      </c>
      <c r="G237" s="1" t="s">
        <v>240</v>
      </c>
      <c r="H237" s="3" t="s">
        <v>1445</v>
      </c>
      <c r="J237" s="1">
        <v>1</v>
      </c>
      <c r="K237" s="1" t="s">
        <v>1241</v>
      </c>
      <c r="L237" s="1" t="s">
        <v>2018</v>
      </c>
      <c r="M237" s="1" t="s">
        <v>1326</v>
      </c>
      <c r="N237" s="2" t="s">
        <v>1457</v>
      </c>
      <c r="O237" s="6" t="str">
        <f t="shared" si="13"/>
        <v xml:space="preserve">|[[Doom&gt;./Doom]]|&amp;ref(Spell/P_Astral.jpg,nolink,25x25,Astral);4||&amp;ref(Spell/V_Astral.jpg,nolink,25x25,Astral Pearl);1|戦闘/水陸両用|全体弱体化|
|~|&gt;|&gt;|&gt;|&gt;|敵全員を呪い傷からの後遺症を受けやすくします|
</v>
      </c>
      <c r="P237" s="3" t="s">
        <v>1458</v>
      </c>
      <c r="Q237" s="1">
        <v>0</v>
      </c>
      <c r="R237" s="1">
        <v>150</v>
      </c>
      <c r="S237" s="1">
        <v>666</v>
      </c>
      <c r="T237" s="1">
        <v>1</v>
      </c>
      <c r="U237" s="1">
        <v>0</v>
      </c>
      <c r="V237" s="1">
        <v>100</v>
      </c>
      <c r="Y237" s="21" t="str">
        <f t="shared" si="14"/>
        <v xml:space="preserve">#includex(Spell/Alteration/DataView,titlestr=off,section=(filter=Doom),firsthead=off)
**ゲーム内説明文
#includex(Spell/Alteration/Descriptions,titlestr=off,section=(filter=Doom),firsthead=off)
**解説
</v>
      </c>
      <c r="Z237" t="str">
        <f t="shared" si="15"/>
        <v xml:space="preserve">**Doom
|&gt;|&gt;|&gt;|&gt;|BGCOLOR(black):COLOR(white):CENTER:''Doom''|
|&gt;|BGCOLOR(lightgray):''研究領域''|&gt;|BGCOLOR(lightgray):''使用条件''|BGCOLOR(lightgray):''分類''|
|&gt;|Alteration Lv7|&gt;|戦闘/水陸両用|全体弱体化|
|BGCOLOR(lightgray):''主系統''|BGCOLOR(lightgray):''副系統''|&gt;|BGCOLOR(lightgray):''威力/効果''|BGCOLOR(lightgray):''効果発生数''|
|&amp;ref(Spell/P_Astral.jpg,nolink,25x25,Astral);4||&gt;|Curse|1|
|BGCOLOR(lightgray):''射程距離''|BGCOLOR(lightgray):''効果範囲''|BGCOLOR(lightgray):''精度修正''|BGCOLOR(lightgray):''詠唱時間''|BGCOLOR(lightgray):''疲労/宝石''|
|0|666|0|150%|100 / &amp;ref(Spell/V_Astral.jpg,nolink,25x25,Astral Pearl);1|
|BGCOLOR(lightgray):''特性''|&gt;|&gt;|&gt;||
</v>
      </c>
      <c r="AA237" t="str">
        <f>CONCATENATE("**",G237,CHAR(10),VLOOKUP(F237,SpellDesc!$B:$D,2,0),CHAR(10),CHAR(10),VLOOKUP(F237,SpellDesc!$B:$D,3,0),CHAR(10))</f>
        <v xml:space="preserve">**Doom
This spell curses all enemy units on the battlefield. Cursed units have bad luck in combat. A curse can never be removed.
この呪文は、戦場に居る全ての敵を呪います。呪われたものは、戦闘において不運な目に遭います。呪いは決して解くことはできません。
</v>
      </c>
    </row>
    <row r="238" spans="1:27" x14ac:dyDescent="0.15">
      <c r="A238" t="str">
        <f t="shared" si="12"/>
        <v/>
      </c>
      <c r="C238" s="1" t="s">
        <v>141</v>
      </c>
      <c r="D238" s="1">
        <v>7</v>
      </c>
      <c r="F238" s="1" t="s">
        <v>241</v>
      </c>
      <c r="G238" s="1" t="s">
        <v>241</v>
      </c>
      <c r="H238" s="3" t="s">
        <v>1446</v>
      </c>
      <c r="J238" s="1">
        <v>1</v>
      </c>
      <c r="K238" s="1" t="s">
        <v>1241</v>
      </c>
      <c r="L238" s="1" t="s">
        <v>2018</v>
      </c>
      <c r="M238" s="1" t="s">
        <v>1459</v>
      </c>
      <c r="N238" s="2" t="s">
        <v>1460</v>
      </c>
      <c r="O238" s="6" t="str">
        <f t="shared" si="13"/>
        <v xml:space="preserve">|[[Bone Grinding&gt;./Bone Grinding]]|&amp;ref(Spell/P_Death.jpg,nolink,25x25,Death);7||&amp;ref(Spell/V_Death.jpg,nolink,25x25,Death Gem);1|戦闘/水陸両用|全体攻撃|
|~|&gt;|&gt;|&gt;|&gt;|敵味方全員に物理的攻撃を行い骨折させようと試みます|
</v>
      </c>
      <c r="P238" s="3">
        <v>3</v>
      </c>
      <c r="Q238" s="1">
        <v>0</v>
      </c>
      <c r="R238" s="1">
        <v>150</v>
      </c>
      <c r="S238" s="1">
        <v>666</v>
      </c>
      <c r="T238" s="1">
        <v>1</v>
      </c>
      <c r="U238" s="1">
        <v>0</v>
      </c>
      <c r="V238" s="1">
        <v>100</v>
      </c>
      <c r="W238" s="1" t="s">
        <v>1461</v>
      </c>
      <c r="X238" s="1" t="s">
        <v>1462</v>
      </c>
      <c r="Y238" s="21" t="str">
        <f t="shared" si="14"/>
        <v xml:space="preserve">#includex(Spell/Alteration/DataView,titlestr=off,section=(filter=Bone Grinding),firsthead=off)
**ゲーム内説明文
#includex(Spell/Alteration/Descriptions,titlestr=off,section=(filter=Bone Grinding),firsthead=off)
**解説
</v>
      </c>
      <c r="Z238" t="str">
        <f t="shared" si="15"/>
        <v xml:space="preserve">**Bone Grinding
|&gt;|&gt;|&gt;|&gt;|BGCOLOR(black):COLOR(white):CENTER:''Bone Grinding''|
|&gt;|BGCOLOR(lightgray):''研究領域''|&gt;|BGCOLOR(lightgray):''使用条件''|BGCOLOR(lightgray):''分類''|
|&gt;|Alteration Lv7|&gt;|戦闘/水陸両用|全体攻撃|
|BGCOLOR(lightgray):''主系統''|BGCOLOR(lightgray):''副系統''|&gt;|BGCOLOR(lightgray):''威力/効果''|BGCOLOR(lightgray):''効果発生数''|
|&amp;ref(Spell/P_Death.jpg,nolink,25x25,Death);7||&gt;|3|1|
|BGCOLOR(lightgray):''射程距離''|BGCOLOR(lightgray):''効果範囲''|BGCOLOR(lightgray):''精度修正''|BGCOLOR(lightgray):''詠唱時間''|BGCOLOR(lightgray):''疲労/宝石''|
|0|666|0|150%|100 / &amp;ref(Spell/V_Death.jpg,nolink,25x25,Death Gem);1|
|BGCOLOR(lightgray):''特性''|&gt;|&gt;|&gt;|防御無視|
</v>
      </c>
      <c r="AA238" t="str">
        <f>CONCATENATE("**",G238,CHAR(10),VLOOKUP(F238,SpellDesc!$B:$D,2,0),CHAR(10),CHAR(10),VLOOKUP(F238,SpellDesc!$B:$D,3,0),CHAR(10))</f>
        <v xml:space="preserve">**Bone Grinding
With a horrible grinding noise, all units on the battlefield fall to the ground as their bones crack and break. Strong victims might get away with a broken bone, more unfortunate ones will become crippled for life. Ethereal beings are rarely hurt by the spell.
酷い摩擦音と共に、戦場に居る全てのものは、彼らの骨がひび割れ、折れると共に地面に倒れ伏します。強靭な犠牲者は骨折を免れるかもしれませんが、より不運なものは、生涯に渡り足の障害を負うでしょう。霊的な存在は、この呪文で傷付けられることは滅多にありません。
</v>
      </c>
    </row>
    <row r="239" spans="1:27" x14ac:dyDescent="0.15">
      <c r="A239" t="str">
        <f t="shared" si="12"/>
        <v/>
      </c>
      <c r="C239" s="1" t="s">
        <v>141</v>
      </c>
      <c r="D239" s="1">
        <v>7</v>
      </c>
      <c r="F239" s="1" t="s">
        <v>242</v>
      </c>
      <c r="G239" s="1" t="s">
        <v>242</v>
      </c>
      <c r="H239" s="3" t="s">
        <v>1240</v>
      </c>
      <c r="K239" s="1" t="s">
        <v>1241</v>
      </c>
      <c r="L239" s="1" t="s">
        <v>2018</v>
      </c>
      <c r="M239" s="1" t="s">
        <v>1463</v>
      </c>
      <c r="N239" s="2" t="s">
        <v>1464</v>
      </c>
      <c r="O239" s="6" t="str">
        <f t="shared" si="13"/>
        <v xml:space="preserve">|[[Curse of the Frog Prince&gt;./Curse of the Frog Prince]]|&amp;ref(Spell/P_Nature.jpg,nolink,25x25,Nature);2|||戦闘/水陸両用|強制変身|
|~|&gt;|&gt;|&gt;|&gt;|敵1体をFrogへと永久的に変化させようと試みます|
</v>
      </c>
      <c r="P239" s="3" t="s">
        <v>1465</v>
      </c>
      <c r="Q239" s="1">
        <v>25</v>
      </c>
      <c r="R239" s="1">
        <v>100</v>
      </c>
      <c r="S239" s="1">
        <v>0</v>
      </c>
      <c r="T239" s="1">
        <v>1</v>
      </c>
      <c r="U239" s="1">
        <v>100</v>
      </c>
      <c r="V239" s="1">
        <v>20</v>
      </c>
      <c r="W239" s="1" t="s">
        <v>1466</v>
      </c>
      <c r="Y239" s="21" t="str">
        <f t="shared" si="14"/>
        <v xml:space="preserve">#includex(Spell/Alteration/DataView,titlestr=off,section=(filter=Curse of the Frog Prince),firsthead=off)
**ゲーム内説明文
#includex(Spell/Alteration/Descriptions,titlestr=off,section=(filter=Curse of the Frog Prince),firsthead=off)
**解説
</v>
      </c>
      <c r="Z239" t="str">
        <f t="shared" si="15"/>
        <v xml:space="preserve">**Curse of the Frog Prince
|&gt;|&gt;|&gt;|&gt;|BGCOLOR(black):COLOR(white):CENTER:''Curse of the Frog Prince''|
|&gt;|BGCOLOR(lightgray):''研究領域''|&gt;|BGCOLOR(lightgray):''使用条件''|BGCOLOR(lightgray):''分類''|
|&gt;|Alteration Lv7|&gt;|戦闘/水陸両用|強制変身|
|BGCOLOR(lightgray):''主系統''|BGCOLOR(lightgray):''副系統''|&gt;|BGCOLOR(lightgray):''威力/効果''|BGCOLOR(lightgray):''効果発生数''|
|&amp;ref(Spell/P_Nature.jpg,nolink,25x25,Nature);2||&gt;|Frog|1|
|BGCOLOR(lightgray):''射程距離''|BGCOLOR(lightgray):''効果範囲''|BGCOLOR(lightgray):''精度修正''|BGCOLOR(lightgray):''詠唱時間''|BGCOLOR(lightgray):''疲労/宝石''|
|25|0|100|100%|20|
|BGCOLOR(lightgray):''特性''|&gt;|&gt;|&gt;|抵抗可能&amp;br;無心無効&amp;br;アンデッド無効&amp;br;無生物無効|
</v>
      </c>
      <c r="AA239" t="str">
        <f>CONCATENATE("**",G239,CHAR(10),VLOOKUP(F239,SpellDesc!$B:$D,2,0),CHAR(10),CHAR(10),VLOOKUP(F239,SpellDesc!$B:$D,3,0),CHAR(10))</f>
        <v xml:space="preserve">**Curse of the Frog Prince
The victim is cursed with the form of a frog for the rest of his life.
犠牲者は、その残る生涯に渡り、蛙の姿に縛られます。
</v>
      </c>
    </row>
    <row r="240" spans="1:27" x14ac:dyDescent="0.15">
      <c r="A240" t="str">
        <f t="shared" si="12"/>
        <v/>
      </c>
      <c r="C240" s="1" t="s">
        <v>141</v>
      </c>
      <c r="D240" s="1">
        <v>7</v>
      </c>
      <c r="F240" s="1" t="s">
        <v>243</v>
      </c>
      <c r="G240" s="1" t="s">
        <v>243</v>
      </c>
      <c r="H240" s="3" t="s">
        <v>1397</v>
      </c>
      <c r="J240" s="1">
        <v>1</v>
      </c>
      <c r="K240" s="1" t="s">
        <v>1241</v>
      </c>
      <c r="L240" s="1" t="s">
        <v>2023</v>
      </c>
      <c r="M240" s="1" t="s">
        <v>1247</v>
      </c>
      <c r="N240" s="2" t="s">
        <v>1467</v>
      </c>
      <c r="O240" s="6" t="str">
        <f t="shared" si="13"/>
        <v xml:space="preserve">|[[Creeping Doom&gt;./Creeping Doom]]|&amp;ref(Spell/P_Nature.jpg,nolink,25x25,Nature);3||&amp;ref(Spell/V_Nature.jpg,nolink,25x25,Nature Gem);1|戦闘/陸上専用|一時的召喚|
|~|&gt;|&gt;|&gt;|&gt;|様々な巨大化した虫を70+体召喚します|
</v>
      </c>
      <c r="P240" s="3" t="s">
        <v>1345</v>
      </c>
      <c r="Q240" s="1">
        <v>0</v>
      </c>
      <c r="R240" s="1">
        <v>125</v>
      </c>
      <c r="S240" s="1">
        <v>0</v>
      </c>
      <c r="T240" s="1" t="s">
        <v>1468</v>
      </c>
      <c r="U240" s="1">
        <v>0</v>
      </c>
      <c r="V240" s="1">
        <v>100</v>
      </c>
      <c r="Y240" s="21" t="str">
        <f t="shared" si="14"/>
        <v xml:space="preserve">#includex(Spell/Alteration/DataView,titlestr=off,section=(filter=Creeping Doom),firsthead=off)
**ゲーム内説明文
#includex(Spell/Alteration/Descriptions,titlestr=off,section=(filter=Creeping Doom),firsthead=off)
**解説
</v>
      </c>
      <c r="Z240" t="str">
        <f t="shared" si="15"/>
        <v xml:space="preserve">**Creeping Doom
|&gt;|&gt;|&gt;|&gt;|BGCOLOR(black):COLOR(white):CENTER:''Creeping Doom''|
|&gt;|BGCOLOR(lightgray):''研究領域''|&gt;|BGCOLOR(lightgray):''使用条件''|BGCOLOR(lightgray):''分類''|
|&gt;|Alteration Lv7|&gt;|戦闘/陸上専用|一時的召喚|
|BGCOLOR(lightgray):''主系統''|BGCOLOR(lightgray):''副系統''|&gt;|BGCOLOR(lightgray):''威力/効果''|BGCOLOR(lightgray):''効果発生数''|
|&amp;ref(Spell/P_Nature.jpg,nolink,25x25,Nature);3||&gt;|Random Bug|70+5/Lv|
|BGCOLOR(lightgray):''射程距離''|BGCOLOR(lightgray):''効果範囲''|BGCOLOR(lightgray):''精度修正''|BGCOLOR(lightgray):''詠唱時間''|BGCOLOR(lightgray):''疲労/宝石''|
|0|0|0|125%|100 / &amp;ref(Spell/V_Nature.jpg,nolink,25x25,Nature Gem);1|
|BGCOLOR(lightgray):''特性''|&gt;|&gt;|&gt;||
</v>
      </c>
      <c r="AA240" t="str">
        <f>CONCATENATE("**",G240,CHAR(10),VLOOKUP(F240,SpellDesc!$B:$D,2,0),CHAR(10),CHAR(10),VLOOKUP(F240,SpellDesc!$B:$D,3,0),CHAR(10))</f>
        <v xml:space="preserve">**Creeping Doom
This spell enlarges a number of insects to enormous proportions. The insects will aid the caster by attacking or at least disturb his enemies.
この呪文は、多数の虫を巨大な体躯にまで増大させます。これらの虫は、その敵を攻撃する、あるいは少なくとも煩わせることで、術者を支援します。
</v>
      </c>
    </row>
    <row r="241" spans="1:27" x14ac:dyDescent="0.15">
      <c r="A241" t="str">
        <f t="shared" si="12"/>
        <v>Alteration7E</v>
      </c>
      <c r="C241" s="1" t="s">
        <v>141</v>
      </c>
      <c r="D241" s="1">
        <v>7</v>
      </c>
      <c r="F241" s="1" t="s">
        <v>244</v>
      </c>
      <c r="G241" s="1" t="s">
        <v>244</v>
      </c>
      <c r="H241" s="3" t="s">
        <v>1397</v>
      </c>
      <c r="J241" s="1">
        <v>1</v>
      </c>
      <c r="K241" s="1" t="s">
        <v>1241</v>
      </c>
      <c r="L241" s="1" t="s">
        <v>2018</v>
      </c>
      <c r="M241" s="1" t="s">
        <v>1306</v>
      </c>
      <c r="N241" s="2" t="s">
        <v>1469</v>
      </c>
      <c r="O241" s="6" t="str">
        <f t="shared" si="13"/>
        <v xml:space="preserve">|[[Mass Protection&gt;./Mass Protection]]|&amp;ref(Spell/P_Nature.jpg,nolink,25x25,Nature);3||&amp;ref(Spell/V_Nature.jpg,nolink,25x25,Nature Gem);1|戦闘/水陸両用|全体強化|
|~|&gt;|&gt;|&gt;|&gt;|味方全員の皮膚を変化させ防御力を10まで増加させます|
</v>
      </c>
      <c r="P241" s="3" t="s">
        <v>1300</v>
      </c>
      <c r="Q241" s="1">
        <v>0</v>
      </c>
      <c r="R241" s="1">
        <v>150</v>
      </c>
      <c r="S241" s="1">
        <v>666</v>
      </c>
      <c r="T241" s="1">
        <v>1</v>
      </c>
      <c r="U241" s="1">
        <v>0</v>
      </c>
      <c r="V241" s="1">
        <v>100</v>
      </c>
      <c r="W241" s="1" t="s">
        <v>1519</v>
      </c>
      <c r="Y241" s="21" t="str">
        <f t="shared" si="14"/>
        <v xml:space="preserve">#includex(Spell/Alteration/DataView,titlestr=off,section=(filter=Mass Protection),firsthead=off)
**ゲーム内説明文
#includex(Spell/Alteration/Descriptions,titlestr=off,section=(filter=Mass Protection),firsthead=off)
**解説
</v>
      </c>
      <c r="Z241" t="str">
        <f t="shared" si="15"/>
        <v xml:space="preserve">**Mass Protection
|&gt;|&gt;|&gt;|&gt;|BGCOLOR(black):COLOR(white):CENTER:''Mass Protection''|
|&gt;|BGCOLOR(lightgray):''研究領域''|&gt;|BGCOLOR(lightgray):''使用条件''|BGCOLOR(lightgray):''分類''|
|&gt;|Alteration Lv7|&gt;|戦闘/水陸両用|全体強化|
|BGCOLOR(lightgray):''主系統''|BGCOLOR(lightgray):''副系統''|&gt;|BGCOLOR(lightgray):''威力/効果''|BGCOLOR(lightgray):''効果発生数''|
|&amp;ref(Spell/P_Nature.jpg,nolink,25x25,Nature);3||&gt;|Barkskin|1|
|BGCOLOR(lightgray):''射程距離''|BGCOLOR(lightgray):''効果範囲''|BGCOLOR(lightgray):''精度修正''|BGCOLOR(lightgray):''詠唱時間''|BGCOLOR(lightgray):''疲労/宝石''|
|0|666|0|150%|100 / &amp;ref(Spell/V_Nature.jpg,nolink,25x25,Nature Gem);1|
|BGCOLOR(lightgray):''特性''|&gt;|&gt;|&gt;|味方にのみ作用|
</v>
      </c>
      <c r="AA241" t="str">
        <f>CONCATENATE("**",G241,CHAR(10),VLOOKUP(F241,SpellDesc!$B:$D,2,0),CHAR(10),CHAR(10),VLOOKUP(F241,SpellDesc!$B:$D,3,0),CHAR(10))</f>
        <v xml:space="preserve">**Mass Protection
This powerful spell gives Barkskin to all friendly units on the entire battlefield.
この強力な呪文は、戦場全体の味方にBarkskinを付加します。
</v>
      </c>
    </row>
    <row r="242" spans="1:27" x14ac:dyDescent="0.15">
      <c r="A242" t="str">
        <f t="shared" si="12"/>
        <v>Alteration8S</v>
      </c>
      <c r="C242" s="1" t="s">
        <v>141</v>
      </c>
      <c r="D242" s="1">
        <v>8</v>
      </c>
      <c r="F242" s="1" t="s">
        <v>245</v>
      </c>
      <c r="G242" s="1" t="s">
        <v>245</v>
      </c>
      <c r="H242" s="3" t="s">
        <v>1276</v>
      </c>
      <c r="K242" s="1" t="s">
        <v>1241</v>
      </c>
      <c r="L242" s="1" t="s">
        <v>2023</v>
      </c>
      <c r="M242" s="1" t="s">
        <v>1242</v>
      </c>
      <c r="N242" s="2" t="s">
        <v>1475</v>
      </c>
      <c r="O242" s="6" t="str">
        <f t="shared" si="13"/>
        <v xml:space="preserve">|[[Conflagration&gt;./Conflagration]]|&amp;ref(Spell/P_Fire.jpg,nolink,25x25,Fire);2|||戦闘/陸上専用|攻撃|
|~|&gt;|&gt;|&gt;|&gt;|中範囲の敵をを発火させ徐々にダメージを与えます|
</v>
      </c>
      <c r="P242" s="3" t="s">
        <v>1476</v>
      </c>
      <c r="Q242" s="1">
        <v>30</v>
      </c>
      <c r="R242" s="1">
        <v>100</v>
      </c>
      <c r="S242" s="1">
        <v>10</v>
      </c>
      <c r="T242" s="1">
        <v>1</v>
      </c>
      <c r="U242" s="1">
        <v>100</v>
      </c>
      <c r="V242" s="1">
        <v>20</v>
      </c>
      <c r="Y242" s="21" t="str">
        <f t="shared" si="14"/>
        <v xml:space="preserve">#includex(Spell/Alteration/DataView,titlestr=off,section=(filter=Conflagration),firsthead=off)
**ゲーム内説明文
#includex(Spell/Alteration/Descriptions,titlestr=off,section=(filter=Conflagration),firsthead=off)
**解説
</v>
      </c>
      <c r="Z242" t="str">
        <f t="shared" si="15"/>
        <v xml:space="preserve">**Conflagration
|&gt;|&gt;|&gt;|&gt;|BGCOLOR(black):COLOR(white):CENTER:''Conflagration''|
|&gt;|BGCOLOR(lightgray):''研究領域''|&gt;|BGCOLOR(lightgray):''使用条件''|BGCOLOR(lightgray):''分類''|
|&gt;|Alteration Lv8|&gt;|戦闘/陸上専用|攻撃|
|BGCOLOR(lightgray):''主系統''|BGCOLOR(lightgray):''副系統''|&gt;|BGCOLOR(lightgray):''威力/効果''|BGCOLOR(lightgray):''効果発生数''|
|&amp;ref(Spell/P_Fire.jpg,nolink,25x25,Fire);2||&gt;|On fire|1|
|BGCOLOR(lightgray):''射程距離''|BGCOLOR(lightgray):''効果範囲''|BGCOLOR(lightgray):''精度修正''|BGCOLOR(lightgray):''詠唱時間''|BGCOLOR(lightgray):''疲労/宝石''|
|30|10|100|100%|20|
|BGCOLOR(lightgray):''特性''|&gt;|&gt;|&gt;||
</v>
      </c>
      <c r="AA242" t="str">
        <f>CONCATENATE("**",G242,CHAR(10),VLOOKUP(F242,SpellDesc!$B:$D,2,0),CHAR(10),CHAR(10),VLOOKUP(F242,SpellDesc!$B:$D,3,0),CHAR(10))</f>
        <v xml:space="preserve">**Conflagration
Several enemies are set ablaze. The spell ignores enemy armor, but it is not always strong enough to kill the victims. Also, rain or snow will put the flames out very quickly.
複数の敵は炎上します。この呪文は敵の防具を無視しますが、必ずしも犠牲者を殺すに十分な威力ではありません。また、雨や雪は炎を非常に早く消してしまいます。
</v>
      </c>
    </row>
    <row r="243" spans="1:27" x14ac:dyDescent="0.15">
      <c r="A243" t="str">
        <f t="shared" si="12"/>
        <v/>
      </c>
      <c r="C243" s="1" t="s">
        <v>141</v>
      </c>
      <c r="D243" s="1">
        <v>8</v>
      </c>
      <c r="F243" s="1" t="s">
        <v>246</v>
      </c>
      <c r="G243" s="1" t="s">
        <v>246</v>
      </c>
      <c r="H243" s="3" t="s">
        <v>1470</v>
      </c>
      <c r="J243" s="1">
        <v>2</v>
      </c>
      <c r="K243" s="1" t="s">
        <v>1241</v>
      </c>
      <c r="L243" s="1" t="s">
        <v>2018</v>
      </c>
      <c r="M243" s="1" t="s">
        <v>1306</v>
      </c>
      <c r="N243" s="2" t="s">
        <v>1477</v>
      </c>
      <c r="O243" s="6" t="str">
        <f t="shared" si="13"/>
        <v xml:space="preserve">|[[Warriors of Muspelheim&gt;./Warriors of Muspelheim]]|&amp;ref(Spell/P_Fire.jpg,nolink,25x25,Fire);4||&amp;ref(Spell/V_Fire.jpg,nolink,25x25,Fire Gem);2|戦闘/水陸両用|全体強化|
|~|&gt;|&gt;|&gt;|&gt;|味方全員に弱い冷気耐性を与えます|
</v>
      </c>
      <c r="P243" s="3" t="s">
        <v>1333</v>
      </c>
      <c r="Q243" s="1">
        <v>0</v>
      </c>
      <c r="R243" s="1">
        <v>175</v>
      </c>
      <c r="S243" s="1">
        <v>666</v>
      </c>
      <c r="T243" s="1">
        <v>1</v>
      </c>
      <c r="U243" s="1">
        <v>0</v>
      </c>
      <c r="V243" s="1">
        <v>200</v>
      </c>
      <c r="W243" s="1" t="s">
        <v>1519</v>
      </c>
      <c r="Y243" s="21" t="str">
        <f t="shared" si="14"/>
        <v xml:space="preserve">#includex(Spell/Alteration/DataView,titlestr=off,section=(filter=Warriors of Muspelheim),firsthead=off)
**ゲーム内説明文
#includex(Spell/Alteration/Descriptions,titlestr=off,section=(filter=Warriors of Muspelheim),firsthead=off)
**解説
</v>
      </c>
      <c r="Z243" t="str">
        <f t="shared" si="15"/>
        <v xml:space="preserve">**Warriors of Muspelheim
|&gt;|&gt;|&gt;|&gt;|BGCOLOR(black):COLOR(white):CENTER:''Warriors of Muspelheim''|
|&gt;|BGCOLOR(lightgray):''研究領域''|&gt;|BGCOLOR(lightgray):''使用条件''|BGCOLOR(lightgray):''分類''|
|&gt;|Alteration Lv8|&gt;|戦闘/水陸両用|全体強化|
|BGCOLOR(lightgray):''主系統''|BGCOLOR(lightgray):''副系統''|&gt;|BGCOLOR(lightgray):''威力/効果''|BGCOLOR(lightgray):''効果発生数''|
|&amp;ref(Spell/P_Fire.jpg,nolink,25x25,Fire);4||&gt;|Cold Resistant 5|1|
|BGCOLOR(lightgray):''射程距離''|BGCOLOR(lightgray):''効果範囲''|BGCOLOR(lightgray):''精度修正''|BGCOLOR(lightgray):''詠唱時間''|BGCOLOR(lightgray):''疲労/宝石''|
|0|666|0|175%|200 / &amp;ref(Spell/V_Fire.jpg,nolink,25x25,Fire Gem);2|
|BGCOLOR(lightgray):''特性''|&gt;|&gt;|&gt;|味方にのみ作用|
</v>
      </c>
      <c r="AA243" t="str">
        <f>CONCATENATE("**",G243,CHAR(10),VLOOKUP(F243,SpellDesc!$B:$D,2,0),CHAR(10),CHAR(10),VLOOKUP(F243,SpellDesc!$B:$D,3,0),CHAR(10))</f>
        <v xml:space="preserve">**Warriors of Muspelheim
This spell transforms the caster's entire army into a legion of red-hued apparitions. All beings in the army become hot to the touch and highly resistant to cold. The transformation also protects from the chill effects of some creatures, such as Wights and Winter Wolves.
この呪文は、術者の側の軍全員を、暖色の幻姿の軍勢へと変えます。軍の全てのものは、触れると熱い、冷気に高い耐性を持つ存在となります。この変化はまた、WightやWinter Wolfなど、一部の生物が持つ寒波も無効化します。
</v>
      </c>
    </row>
    <row r="244" spans="1:27" x14ac:dyDescent="0.15">
      <c r="A244" t="str">
        <f t="shared" si="12"/>
        <v/>
      </c>
      <c r="C244" s="1" t="s">
        <v>141</v>
      </c>
      <c r="D244" s="1">
        <v>8</v>
      </c>
      <c r="F244" s="1" t="s">
        <v>247</v>
      </c>
      <c r="G244" s="1" t="s">
        <v>247</v>
      </c>
      <c r="H244" s="3" t="s">
        <v>1471</v>
      </c>
      <c r="J244" s="1">
        <v>90</v>
      </c>
      <c r="K244" s="1" t="s">
        <v>1250</v>
      </c>
      <c r="L244" s="1" t="s">
        <v>2018</v>
      </c>
      <c r="M244" s="1" t="s">
        <v>1393</v>
      </c>
      <c r="N244" s="2" t="s">
        <v>1478</v>
      </c>
      <c r="O244" s="6" t="str">
        <f t="shared" si="13"/>
        <v xml:space="preserve">|[[Fata Morgana&gt;./Fata Morgana]]|&amp;ref(Spell/P_Air.jpg,nolink,25x25,Air);7||&amp;ref(Spell/V_Air.jpg,nolink,25x25,Air Gem);90|儀式/水陸両用|世界呪附|
|~|&gt;|&gt;|&gt;|&gt;|支配圏内の味方の州を幻の戦士たちが防衛します|
</v>
      </c>
      <c r="P244" s="3" t="s">
        <v>1479</v>
      </c>
      <c r="W244" s="1" t="s">
        <v>1393</v>
      </c>
      <c r="Y244" s="21" t="str">
        <f t="shared" si="14"/>
        <v xml:space="preserve">#includex(Spell/Alteration/DataView,titlestr=off,section=(filter=Fata Morgana),firsthead=off)
**ゲーム内説明文
#includex(Spell/Alteration/Descriptions,titlestr=off,section=(filter=Fata Morgana),firsthead=off)
**解説
</v>
      </c>
      <c r="Z244" t="str">
        <f t="shared" si="15"/>
        <v xml:space="preserve">**Fata Morgana
|&gt;|&gt;|&gt;|&gt;|BGCOLOR(black):COLOR(white):CENTER:''Fata Morgana''|
|&gt;|BGCOLOR(lightgray):''研究領域''|&gt;|BGCOLOR(lightgray):''使用条件''|BGCOLOR(lightgray):''分類''|
|&gt;|Alteration Lv8|&gt;|儀式/水陸両用|世界呪附|
|BGCOLOR(lightgray):''主系統''|BGCOLOR(lightgray):''副系統''|&gt;|BGCOLOR(lightgray):''威力/効果''|BGCOLOR(lightgray):''効果発生数''|
|&amp;ref(Spell/P_Air.jpg,nolink,25x25,Air);7||&gt;|Fata Morgana||
|BGCOLOR(lightgray):''射程距離''|BGCOLOR(lightgray):''効果範囲''|BGCOLOR(lightgray):''精度修正''|BGCOLOR(lightgray):''詠唱時間''|BGCOLOR(lightgray):''疲労/宝石''|
|||||&amp;ref(Spell/V_Air.jpg,nolink,25x25,Air Gem);90|
|BGCOLOR(lightgray):''特性''|&gt;|&gt;|&gt;|世界呪附|
</v>
      </c>
      <c r="AA244" t="str">
        <f>CONCATENATE("**",G244,CHAR(10),VLOOKUP(F244,SpellDesc!$B:$D,2,0),CHAR(10),CHAR(10),VLOOKUP(F244,SpellDesc!$B:$D,3,0),CHAR(10))</f>
        <v xml:space="preserve">**Fata Morgana
Under the fata morgana life seems much easier and everyone is happy. Phantasmal Warriors will assist the local defence in defending the province against invaders and enemy scouts will be tricked by the illusions and give incorrect reports. All provinces in friendly dominion will be affected by the fata morgana. The enchantment lasts until it is dispelled or the caster dies.
Fata Morganaの下では、人生はより容易に感じられ、誰もが幸福です。Phantasmal Warriorは、地方守備隊が州を侵略者から護るのを手助けし、また敵の斥候は幻に欺かれ、不正確な報告をします。友好的な支配圏内にある全ての州が、Fata Morganaの影響を受けます。この呪附は、それが解呪されるか、術者が死ぬまで持続します。
</v>
      </c>
    </row>
    <row r="245" spans="1:27" x14ac:dyDescent="0.15">
      <c r="A245" t="str">
        <f t="shared" si="12"/>
        <v/>
      </c>
      <c r="C245" s="1" t="s">
        <v>141</v>
      </c>
      <c r="D245" s="1">
        <v>8</v>
      </c>
      <c r="F245" s="1" t="s">
        <v>248</v>
      </c>
      <c r="G245" s="1" t="s">
        <v>248</v>
      </c>
      <c r="H245" s="3" t="s">
        <v>1279</v>
      </c>
      <c r="J245" s="1">
        <v>1</v>
      </c>
      <c r="K245" s="1" t="s">
        <v>1241</v>
      </c>
      <c r="L245" s="1" t="s">
        <v>2018</v>
      </c>
      <c r="M245" s="1" t="s">
        <v>1269</v>
      </c>
      <c r="N245" s="2" t="s">
        <v>1480</v>
      </c>
      <c r="O245" s="6" t="str">
        <f t="shared" si="13"/>
        <v xml:space="preserve">|[[Quickening&gt;./Quickening]]|&amp;ref(Spell/P_Water.jpg,nolink,25x25,Water);2||&amp;ref(Spell/V_Water.jpg,nolink,25x25,Water Gem);1|戦闘/水陸両用|強化|
|~|&gt;|&gt;|&gt;|&gt;|中範囲の味方を加速させ移動や攻撃を2倍速で行えるようにします|
</v>
      </c>
      <c r="P245" s="3" t="s">
        <v>1255</v>
      </c>
      <c r="Q245" s="1">
        <v>20</v>
      </c>
      <c r="R245" s="1">
        <v>125</v>
      </c>
      <c r="S245" s="1" t="s">
        <v>1481</v>
      </c>
      <c r="T245" s="1">
        <v>1</v>
      </c>
      <c r="U245" s="1">
        <v>0</v>
      </c>
      <c r="V245" s="1">
        <v>100</v>
      </c>
      <c r="W245" s="1" t="s">
        <v>1517</v>
      </c>
      <c r="Y245" s="21" t="str">
        <f t="shared" si="14"/>
        <v xml:space="preserve">#includex(Spell/Alteration/DataView,titlestr=off,section=(filter=Quickening),firsthead=off)
**ゲーム内説明文
#includex(Spell/Alteration/Descriptions,titlestr=off,section=(filter=Quickening),firsthead=off)
**解説
</v>
      </c>
      <c r="Z245" t="str">
        <f t="shared" si="15"/>
        <v xml:space="preserve">**Quickening
|&gt;|&gt;|&gt;|&gt;|BGCOLOR(black):COLOR(white):CENTER:''Quickening''|
|&gt;|BGCOLOR(lightgray):''研究領域''|&gt;|BGCOLOR(lightgray):''使用条件''|BGCOLOR(lightgray):''分類''|
|&gt;|Alteration Lv8|&gt;|戦闘/水陸両用|強化|
|BGCOLOR(lightgray):''主系統''|BGCOLOR(lightgray):''副系統''|&gt;|BGCOLOR(lightgray):''威力/効果''|BGCOLOR(lightgray):''効果発生数''|
|&amp;ref(Spell/P_Water.jpg,nolink,25x25,Water);2||&gt;|Quickness|1|
|BGCOLOR(lightgray):''射程距離''|BGCOLOR(lightgray):''効果範囲''|BGCOLOR(lightgray):''精度修正''|BGCOLOR(lightgray):''詠唱時間''|BGCOLOR(lightgray):''疲労/宝石''|
|20|9+1|0|125%|100 / &amp;ref(Spell/V_Water.jpg,nolink,25x25,Water Gem);1|
|BGCOLOR(lightgray):''特性''|&gt;|&gt;|&gt;|味方にのみ作用|
</v>
      </c>
      <c r="AA245" t="str">
        <f>CONCATENATE("**",G245,CHAR(10),VLOOKUP(F245,SpellDesc!$B:$D,2,0),CHAR(10),CHAR(10),VLOOKUP(F245,SpellDesc!$B:$D,3,0),CHAR(10))</f>
        <v xml:space="preserve">**Quickening
This spells grants quickness to a large number of units. Quickness increases the speed and ability to dodge of the quickened one. A quickened person can act twice every turn, but quickened spell casters still cannot cast more than one spell per combat round.
この呪文は、多数のものにQuicknessを付加します。Quicknessは、術者の速度を向上させ、彼の攻撃を回避する能力を高めます。加速したものは、ラウンド毎に通常の戦闘行動を二回行えますが、ラウンド毎に二つ以上の呪文を使うことまではできません。
</v>
      </c>
    </row>
    <row r="246" spans="1:27" x14ac:dyDescent="0.15">
      <c r="A246" t="str">
        <f t="shared" si="12"/>
        <v/>
      </c>
      <c r="C246" s="1" t="s">
        <v>141</v>
      </c>
      <c r="D246" s="1">
        <v>8</v>
      </c>
      <c r="F246" s="1" t="s">
        <v>249</v>
      </c>
      <c r="G246" s="1" t="s">
        <v>249</v>
      </c>
      <c r="H246" s="3" t="s">
        <v>1472</v>
      </c>
      <c r="K246" s="1" t="s">
        <v>1241</v>
      </c>
      <c r="L246" s="1" t="s">
        <v>2018</v>
      </c>
      <c r="M246" s="1" t="s">
        <v>1369</v>
      </c>
      <c r="N246" s="2" t="s">
        <v>1482</v>
      </c>
      <c r="O246" s="6" t="str">
        <f t="shared" si="13"/>
        <v xml:space="preserve">|[[Liquify&gt;./Liquify]]|&amp;ref(Spell/P_Water.jpg,nolink,25x25,Water);4|||戦闘/水陸両用|即死|
|~|&gt;|&gt;|&gt;|&gt;|中範囲の敵を溶解させ即死させようと試みます|
</v>
      </c>
      <c r="P246" s="3">
        <v>999</v>
      </c>
      <c r="Q246" s="1">
        <v>30</v>
      </c>
      <c r="R246" s="1">
        <v>100</v>
      </c>
      <c r="S246" s="1">
        <v>3</v>
      </c>
      <c r="T246" s="1">
        <v>1</v>
      </c>
      <c r="U246" s="1">
        <v>100</v>
      </c>
      <c r="V246" s="1">
        <v>20</v>
      </c>
      <c r="W246" s="1" t="s">
        <v>1329</v>
      </c>
      <c r="X246" s="1" t="s">
        <v>1483</v>
      </c>
      <c r="Y246" s="21" t="str">
        <f t="shared" si="14"/>
        <v xml:space="preserve">#includex(Spell/Alteration/DataView,titlestr=off,section=(filter=Liquify),firsthead=off)
**ゲーム内説明文
#includex(Spell/Alteration/Descriptions,titlestr=off,section=(filter=Liquify),firsthead=off)
**解説
</v>
      </c>
      <c r="Z246" t="str">
        <f t="shared" si="15"/>
        <v xml:space="preserve">**Liquify
|&gt;|&gt;|&gt;|&gt;|BGCOLOR(black):COLOR(white):CENTER:''Liquify''|
|&gt;|BGCOLOR(lightgray):''研究領域''|&gt;|BGCOLOR(lightgray):''使用条件''|BGCOLOR(lightgray):''分類''|
|&gt;|Alteration Lv8|&gt;|戦闘/水陸両用|即死|
|BGCOLOR(lightgray):''主系統''|BGCOLOR(lightgray):''副系統''|&gt;|BGCOLOR(lightgray):''威力/効果''|BGCOLOR(lightgray):''効果発生数''|
|&amp;ref(Spell/P_Water.jpg,nolink,25x25,Water);4||&gt;|999|1|
|BGCOLOR(lightgray):''射程距離''|BGCOLOR(lightgray):''効果範囲''|BGCOLOR(lightgray):''精度修正''|BGCOLOR(lightgray):''詠唱時間''|BGCOLOR(lightgray):''疲労/宝石''|
|30|3|100|100%|20|
|BGCOLOR(lightgray):''特性''|&gt;|&gt;|&gt;|抵抗容易|
</v>
      </c>
      <c r="AA246" t="str">
        <f>CONCATENATE("**",G246,CHAR(10),VLOOKUP(F246,SpellDesc!$B:$D,2,0),CHAR(10),CHAR(10),VLOOKUP(F246,SpellDesc!$B:$D,3,0),CHAR(10))</f>
        <v xml:space="preserve">**Liquify
The targets are turned into pools of liquid flesh, causing instant death. If a target resists the spell he is only partially liquified and will probably become permanently crippled.
複数の標的は、液化した肉の水溜まりと化し、即死します。標的が呪文に抵抗した場合、彼らは部分的にのみ液化し、恐らくは永久的に足の障害を負うでしょう。
</v>
      </c>
    </row>
    <row r="247" spans="1:27" x14ac:dyDescent="0.15">
      <c r="A247" t="str">
        <f t="shared" si="12"/>
        <v/>
      </c>
      <c r="C247" s="1" t="s">
        <v>141</v>
      </c>
      <c r="D247" s="1">
        <v>8</v>
      </c>
      <c r="F247" s="1" t="s">
        <v>250</v>
      </c>
      <c r="G247" s="1" t="s">
        <v>250</v>
      </c>
      <c r="H247" s="3" t="s">
        <v>1472</v>
      </c>
      <c r="J247" s="1">
        <v>2</v>
      </c>
      <c r="K247" s="1" t="s">
        <v>1241</v>
      </c>
      <c r="L247" s="1" t="s">
        <v>2018</v>
      </c>
      <c r="M247" s="1" t="s">
        <v>1306</v>
      </c>
      <c r="N247" s="2" t="s">
        <v>1484</v>
      </c>
      <c r="O247" s="6" t="str">
        <f t="shared" si="13"/>
        <v xml:space="preserve">|[[Warriors of Niefelheim&gt;./Warriors of Niefelheim]]|&amp;ref(Spell/P_Water.jpg,nolink,25x25,Water);4||&amp;ref(Spell/V_Water.jpg,nolink,25x25,Water Gem);2|戦闘/水陸両用|全体強化|
|~|&gt;|&gt;|&gt;|&gt;|味方全員に弱い火炎耐性を与えます|
</v>
      </c>
      <c r="P247" s="3" t="s">
        <v>1334</v>
      </c>
      <c r="Q247" s="1">
        <v>0</v>
      </c>
      <c r="R247" s="1">
        <v>175</v>
      </c>
      <c r="S247" s="1">
        <v>666</v>
      </c>
      <c r="T247" s="1">
        <v>1</v>
      </c>
      <c r="U247" s="1">
        <v>0</v>
      </c>
      <c r="V247" s="1">
        <v>200</v>
      </c>
      <c r="W247" s="1" t="s">
        <v>1518</v>
      </c>
      <c r="Y247" s="21" t="str">
        <f t="shared" si="14"/>
        <v xml:space="preserve">#includex(Spell/Alteration/DataView,titlestr=off,section=(filter=Warriors of Niefelheim),firsthead=off)
**ゲーム内説明文
#includex(Spell/Alteration/Descriptions,titlestr=off,section=(filter=Warriors of Niefelheim),firsthead=off)
**解説
</v>
      </c>
      <c r="Z247" t="str">
        <f t="shared" si="15"/>
        <v xml:space="preserve">**Warriors of Niefelheim
|&gt;|&gt;|&gt;|&gt;|BGCOLOR(black):COLOR(white):CENTER:''Warriors of Niefelheim''|
|&gt;|BGCOLOR(lightgray):''研究領域''|&gt;|BGCOLOR(lightgray):''使用条件''|BGCOLOR(lightgray):''分類''|
|&gt;|Alteration Lv8|&gt;|戦闘/水陸両用|全体強化|
|BGCOLOR(lightgray):''主系統''|BGCOLOR(lightgray):''副系統''|&gt;|BGCOLOR(lightgray):''威力/効果''|BGCOLOR(lightgray):''効果発生数''|
|&amp;ref(Spell/P_Water.jpg,nolink,25x25,Water);4||&gt;|Fire Resistant 5|1|
|BGCOLOR(lightgray):''射程距離''|BGCOLOR(lightgray):''効果範囲''|BGCOLOR(lightgray):''精度修正''|BGCOLOR(lightgray):''詠唱時間''|BGCOLOR(lightgray):''疲労/宝石''|
|0|666|0|175%|200 / &amp;ref(Spell/V_Water.jpg,nolink,25x25,Water Gem);2|
|BGCOLOR(lightgray):''特性''|&gt;|&gt;|&gt;|味方にのみ作用|
</v>
      </c>
      <c r="AA247" t="str">
        <f>CONCATENATE("**",G247,CHAR(10),VLOOKUP(F247,SpellDesc!$B:$D,2,0),CHAR(10),CHAR(10),VLOOKUP(F247,SpellDesc!$B:$D,3,0),CHAR(10))</f>
        <v xml:space="preserve">**Warriors of Niefelheim
This spell transforms the caster's entire army into a legion of half-frozen apparitions. All beings in the army become pale and cold to the touch. The half-frozen warriors are highly resistant to heat and flames. It also reduces the heat effects from fiery creatures, such as Abysians and Salamanders.
この呪文は、術者の側の軍全員を、半ば凍った幻姿の軍勢へと変えます。軍の全てのものは、蒼褪め、触れると冷たい存在となります。この半ば凍った戦士たちは、熱と炎に強い耐性を持ちます。この変化はまた、AbysianやSalamanderなどの、炎の生物が持つ熱波の影響も軽減します。
</v>
      </c>
    </row>
    <row r="248" spans="1:27" x14ac:dyDescent="0.15">
      <c r="A248" t="str">
        <f t="shared" si="12"/>
        <v/>
      </c>
      <c r="C248" s="1" t="s">
        <v>141</v>
      </c>
      <c r="D248" s="1">
        <v>8</v>
      </c>
      <c r="F248" s="1" t="s">
        <v>251</v>
      </c>
      <c r="G248" s="1" t="s">
        <v>251</v>
      </c>
      <c r="H248" s="3" t="s">
        <v>1473</v>
      </c>
      <c r="J248" s="1">
        <v>50</v>
      </c>
      <c r="K248" s="1" t="s">
        <v>1250</v>
      </c>
      <c r="L248" s="1" t="s">
        <v>2018</v>
      </c>
      <c r="M248" s="1" t="s">
        <v>983</v>
      </c>
      <c r="N248" s="2" t="s">
        <v>1485</v>
      </c>
      <c r="O248" s="6" t="str">
        <f t="shared" si="13"/>
        <v xml:space="preserve">|[[Wizard's Tower&gt;./Wizard's Tower]]|&amp;ref(Spell/P_Earth.jpg,nolink,25x25,Earth);4||&amp;ref(Spell/V_Earth.jpg,nolink,25x25,Earth Gem);50|儀式/水陸両用|要塞建設|
|~|&gt;|&gt;|&gt;|&gt;|指定した陸上の州にWizard's Towerを即座に建設します|
</v>
      </c>
      <c r="P248" s="3" t="s">
        <v>1486</v>
      </c>
      <c r="Q248" s="1">
        <v>4</v>
      </c>
      <c r="W248" s="1" t="s">
        <v>1487</v>
      </c>
      <c r="Y248" s="21" t="str">
        <f t="shared" si="14"/>
        <v xml:space="preserve">#includex(Spell/Alteration/DataView,titlestr=off,section=(filter=Wizard's Tower),firsthead=off)
**ゲーム内説明文
#includex(Spell/Alteration/Descriptions,titlestr=off,section=(filter=Wizard's Tower),firsthead=off)
**解説
</v>
      </c>
      <c r="Z248" t="str">
        <f t="shared" si="15"/>
        <v xml:space="preserve">**Wizard's Tower
|&gt;|&gt;|&gt;|&gt;|BGCOLOR(black):COLOR(white):CENTER:''Wizard's Tower''|
|&gt;|BGCOLOR(lightgray):''研究領域''|&gt;|BGCOLOR(lightgray):''使用条件''|BGCOLOR(lightgray):''分類''|
|&gt;|Alteration Lv8|&gt;|儀式/水陸両用|要塞建設|
|BGCOLOR(lightgray):''主系統''|BGCOLOR(lightgray):''副系統''|&gt;|BGCOLOR(lightgray):''威力/効果''|BGCOLOR(lightgray):''効果発生数''|
|&amp;ref(Spell/P_Earth.jpg,nolink,25x25,Earth);4||&gt;|Wizard's Tower||
|BGCOLOR(lightgray):''射程距離''|BGCOLOR(lightgray):''効果範囲''|BGCOLOR(lightgray):''精度修正''|BGCOLOR(lightgray):''詠唱時間''|BGCOLOR(lightgray):''疲労/宝石''|
|4||||&amp;ref(Spell/V_Earth.jpg,nolink,25x25,Earth Gem);50|
|BGCOLOR(lightgray):''特性''|&gt;|&gt;|&gt;|遠隔儀式&amp;br;海域の指定不可&amp;br;敵国領内の指定不可|
</v>
      </c>
      <c r="AA248" t="str">
        <f>CONCATENATE("**",G248,CHAR(10),VLOOKUP(F248,SpellDesc!$B:$D,2,0),CHAR(10),CHAR(10),VLOOKUP(F248,SpellDesc!$B:$D,3,0),CHAR(10))</f>
        <v xml:space="preserve">**Wizard's Tower
The caster raises a tall impregnable stone tower from the ground in any friendly province within range. It is very difficult to break down the walls of this tower, but the administrative facilities are not to the same high standard.
術者は、射程内の味方の州で、難攻不落の高い石造りの塔を、地面から築き上げます。この塔の防壁を打ち破るのは極めて困難ですが、その行政施設はそれほどの水準ではありません。
</v>
      </c>
    </row>
    <row r="249" spans="1:27" x14ac:dyDescent="0.15">
      <c r="A249" t="str">
        <f t="shared" si="12"/>
        <v/>
      </c>
      <c r="C249" s="1" t="s">
        <v>141</v>
      </c>
      <c r="D249" s="1">
        <v>8</v>
      </c>
      <c r="F249" s="1" t="s">
        <v>252</v>
      </c>
      <c r="G249" s="1" t="s">
        <v>252</v>
      </c>
      <c r="H249" s="3" t="s">
        <v>1473</v>
      </c>
      <c r="J249" s="1">
        <v>2</v>
      </c>
      <c r="K249" s="1" t="s">
        <v>1241</v>
      </c>
      <c r="L249" s="1" t="s">
        <v>2018</v>
      </c>
      <c r="M249" s="1" t="s">
        <v>1306</v>
      </c>
      <c r="N249" s="2" t="s">
        <v>1488</v>
      </c>
      <c r="O249" s="6" t="str">
        <f t="shared" si="13"/>
        <v xml:space="preserve">|[[Ground Army&gt;./Ground Army]]|&amp;ref(Spell/P_Earth.jpg,nolink,25x25,Earth);4||&amp;ref(Spell/V_Earth.jpg,nolink,25x25,Earth Gem);2|戦闘/水陸両用|全体強化|
|~|&gt;|&gt;|&gt;|&gt;|味方全員に弱い電撃耐性を与えます|
</v>
      </c>
      <c r="P249" s="3" t="s">
        <v>1335</v>
      </c>
      <c r="Q249" s="1">
        <v>0</v>
      </c>
      <c r="R249" s="1">
        <v>175</v>
      </c>
      <c r="S249" s="1">
        <v>666</v>
      </c>
      <c r="T249" s="1">
        <v>1</v>
      </c>
      <c r="U249" s="1">
        <v>0</v>
      </c>
      <c r="V249" s="1">
        <v>200</v>
      </c>
      <c r="W249" s="1" t="s">
        <v>1517</v>
      </c>
      <c r="Y249" s="21" t="str">
        <f t="shared" si="14"/>
        <v xml:space="preserve">#includex(Spell/Alteration/DataView,titlestr=off,section=(filter=Ground Army),firsthead=off)
**ゲーム内説明文
#includex(Spell/Alteration/Descriptions,titlestr=off,section=(filter=Ground Army),firsthead=off)
**解説
</v>
      </c>
      <c r="Z249" t="str">
        <f t="shared" si="15"/>
        <v xml:space="preserve">**Ground Army
|&gt;|&gt;|&gt;|&gt;|BGCOLOR(black):COLOR(white):CENTER:''Ground Army''|
|&gt;|BGCOLOR(lightgray):''研究領域''|&gt;|BGCOLOR(lightgray):''使用条件''|BGCOLOR(lightgray):''分類''|
|&gt;|Alteration Lv8|&gt;|戦闘/水陸両用|全体強化|
|BGCOLOR(lightgray):''主系統''|BGCOLOR(lightgray):''副系統''|&gt;|BGCOLOR(lightgray):''威力/効果''|BGCOLOR(lightgray):''効果発生数''|
|&amp;ref(Spell/P_Earth.jpg,nolink,25x25,Earth);4||&gt;|Shock Resistant 5|1|
|BGCOLOR(lightgray):''射程距離''|BGCOLOR(lightgray):''効果範囲''|BGCOLOR(lightgray):''精度修正''|BGCOLOR(lightgray):''詠唱時間''|BGCOLOR(lightgray):''疲労/宝石''|
|0|666|0|175%|200 / &amp;ref(Spell/V_Earth.jpg,nolink,25x25,Earth Gem);2|
|BGCOLOR(lightgray):''特性''|&gt;|&gt;|&gt;|味方にのみ作用|
</v>
      </c>
      <c r="AA249" t="str">
        <f>CONCATENATE("**",G249,CHAR(10),VLOOKUP(F249,SpellDesc!$B:$D,2,0),CHAR(10),CHAR(10),VLOOKUP(F249,SpellDesc!$B:$D,3,0),CHAR(10))</f>
        <v xml:space="preserve">**Ground Army
This spell makes the entire army highly resistant to lightning and thunder.
この呪文は、全軍に電撃や落雷への強い耐性を与えます。
</v>
      </c>
    </row>
    <row r="250" spans="1:27" x14ac:dyDescent="0.15">
      <c r="A250" t="str">
        <f t="shared" si="12"/>
        <v/>
      </c>
      <c r="C250" s="1" t="s">
        <v>141</v>
      </c>
      <c r="D250" s="1">
        <v>8</v>
      </c>
      <c r="F250" s="1" t="s">
        <v>253</v>
      </c>
      <c r="G250" s="1" t="s">
        <v>253</v>
      </c>
      <c r="H250" s="3" t="s">
        <v>1445</v>
      </c>
      <c r="J250" s="1">
        <v>4</v>
      </c>
      <c r="K250" s="1" t="s">
        <v>1241</v>
      </c>
      <c r="L250" s="1" t="s">
        <v>2018</v>
      </c>
      <c r="M250" s="1" t="s">
        <v>1306</v>
      </c>
      <c r="N250" s="2" t="s">
        <v>1489</v>
      </c>
      <c r="O250" s="6" t="str">
        <f t="shared" si="13"/>
        <v xml:space="preserve">|[[Will of the Fates&gt;./Will of the Fates]]|&amp;ref(Spell/P_Astral.jpg,nolink,25x25,Astral);4||&amp;ref(Spell/V_Astral.jpg,nolink,25x25,Astral Pearl);4|戦闘/水陸両用|全体強化|
|~|&gt;|&gt;|&gt;|&gt;|味方全員の運命を変え致命傷となる攻撃を75%で無効化します|
</v>
      </c>
      <c r="P250" s="3" t="s">
        <v>1297</v>
      </c>
      <c r="Q250" s="1">
        <v>0</v>
      </c>
      <c r="R250" s="1">
        <v>225</v>
      </c>
      <c r="S250" s="1">
        <v>666</v>
      </c>
      <c r="T250" s="1">
        <v>1</v>
      </c>
      <c r="U250" s="1">
        <v>0</v>
      </c>
      <c r="V250" s="1">
        <v>400</v>
      </c>
      <c r="W250" s="1" t="s">
        <v>1523</v>
      </c>
      <c r="Y250" s="21" t="str">
        <f t="shared" si="14"/>
        <v xml:space="preserve">#includex(Spell/Alteration/DataView,titlestr=off,section=(filter=Will of the Fates),firsthead=off)
**ゲーム内説明文
#includex(Spell/Alteration/Descriptions,titlestr=off,section=(filter=Will of the Fates),firsthead=off)
**解説
</v>
      </c>
      <c r="Z250" t="str">
        <f t="shared" si="15"/>
        <v xml:space="preserve">**Will of the Fates
|&gt;|&gt;|&gt;|&gt;|BGCOLOR(black):COLOR(white):CENTER:''Will of the Fates''|
|&gt;|BGCOLOR(lightgray):''研究領域''|&gt;|BGCOLOR(lightgray):''使用条件''|BGCOLOR(lightgray):''分類''|
|&gt;|Alteration Lv8|&gt;|戦闘/水陸両用|全体強化|
|BGCOLOR(lightgray):''主系統''|BGCOLOR(lightgray):''副系統''|&gt;|BGCOLOR(lightgray):''威力/効果''|BGCOLOR(lightgray):''効果発生数''|
|&amp;ref(Spell/P_Astral.jpg,nolink,25x25,Astral);4||&gt;|Lucky|1|
|BGCOLOR(lightgray):''射程距離''|BGCOLOR(lightgray):''効果範囲''|BGCOLOR(lightgray):''精度修正''|BGCOLOR(lightgray):''詠唱時間''|BGCOLOR(lightgray):''疲労/宝石''|
|0|666|0|225%|400 / &amp;ref(Spell/V_Astral.jpg,nolink,25x25,Astral Pearl);4|
|BGCOLOR(lightgray):''特性''|&gt;|&gt;|&gt;|アンデッド無効&amp;br;無生物無効&amp;br;味方にのみ作用|
</v>
      </c>
      <c r="AA250" t="str">
        <f>CONCATENATE("**",G250,CHAR(10),VLOOKUP(F250,SpellDesc!$B:$D,2,0),CHAR(10),CHAR(10),VLOOKUP(F250,SpellDesc!$B:$D,3,0),CHAR(10))</f>
        <v xml:space="preserve">**Will of the Fates
The caster alters the fate of an entire battle. All friendly units receive unnatural luck for the rest of the battle. A lucky unit has a very good chance of just escaping an otherwise deadly blow or spell. Luck does not affect undead or inanimate creatures as they are dead already.
術者は、戦い全体の運命を改変します。全ての味方は、戦いが終わるまで、不自然な幸運を得ます。幸運なものたちは、さもなくば致命的であった攻撃や魔法を、非常に高い確率で回避できるようになります。幸運は、すでに死んでいるアンデッドや無生物には機能しません。
</v>
      </c>
    </row>
    <row r="251" spans="1:27" x14ac:dyDescent="0.15">
      <c r="A251" t="str">
        <f t="shared" si="12"/>
        <v/>
      </c>
      <c r="C251" s="1" t="s">
        <v>141</v>
      </c>
      <c r="D251" s="1">
        <v>8</v>
      </c>
      <c r="F251" s="1" t="s">
        <v>254</v>
      </c>
      <c r="G251" s="1" t="s">
        <v>254</v>
      </c>
      <c r="H251" s="3" t="s">
        <v>1474</v>
      </c>
      <c r="J251" s="1">
        <v>1</v>
      </c>
      <c r="K251" s="1" t="s">
        <v>1241</v>
      </c>
      <c r="L251" s="1" t="s">
        <v>2018</v>
      </c>
      <c r="M251" s="1" t="s">
        <v>1362</v>
      </c>
      <c r="N251" s="2" t="s">
        <v>1490</v>
      </c>
      <c r="O251" s="6" t="str">
        <f t="shared" si="13"/>
        <v xml:space="preserve">|[[Time Stop&gt;./Time Stop]]|&amp;ref(Spell/P_Astral.jpg,nolink,25x25,Astral);6||&amp;ref(Spell/V_Astral.jpg,nolink,25x25,Astral Pearl);1|戦闘/水陸両用|戦闘呪附|
|~|&gt;|&gt;|&gt;|&gt;|一定時間のみ自身以外の時を著しく遅らせます|
</v>
      </c>
      <c r="P251" s="3" t="s">
        <v>1491</v>
      </c>
      <c r="Q251" s="1">
        <v>0</v>
      </c>
      <c r="R251" s="1">
        <v>150</v>
      </c>
      <c r="S251" s="1">
        <v>0</v>
      </c>
      <c r="T251" s="1">
        <v>1</v>
      </c>
      <c r="U251" s="1">
        <v>0</v>
      </c>
      <c r="V251" s="1">
        <v>100</v>
      </c>
      <c r="W251" s="1" t="s">
        <v>1362</v>
      </c>
      <c r="Y251" s="21" t="str">
        <f t="shared" si="14"/>
        <v xml:space="preserve">#includex(Spell/Alteration/DataView,titlestr=off,section=(filter=Time Stop),firsthead=off)
**ゲーム内説明文
#includex(Spell/Alteration/Descriptions,titlestr=off,section=(filter=Time Stop),firsthead=off)
**解説
</v>
      </c>
      <c r="Z251" t="str">
        <f t="shared" si="15"/>
        <v xml:space="preserve">**Time Stop
|&gt;|&gt;|&gt;|&gt;|BGCOLOR(black):COLOR(white):CENTER:''Time Stop''|
|&gt;|BGCOLOR(lightgray):''研究領域''|&gt;|BGCOLOR(lightgray):''使用条件''|BGCOLOR(lightgray):''分類''|
|&gt;|Alteration Lv8|&gt;|戦闘/水陸両用|戦闘呪附|
|BGCOLOR(lightgray):''主系統''|BGCOLOR(lightgray):''副系統''|&gt;|BGCOLOR(lightgray):''威力/効果''|BGCOLOR(lightgray):''効果発生数''|
|&amp;ref(Spell/P_Astral.jpg,nolink,25x25,Astral);6||&gt;|Time Stop|1|
|BGCOLOR(lightgray):''射程距離''|BGCOLOR(lightgray):''効果範囲''|BGCOLOR(lightgray):''精度修正''|BGCOLOR(lightgray):''詠唱時間''|BGCOLOR(lightgray):''疲労/宝石''|
|0|0|0|150%|100 / &amp;ref(Spell/V_Astral.jpg,nolink,25x25,Astral Pearl);1|
|BGCOLOR(lightgray):''特性''|&gt;|&gt;|&gt;|戦闘呪附|
</v>
      </c>
      <c r="AA251" t="str">
        <f>CONCATENATE("**",G251,CHAR(10),VLOOKUP(F251,SpellDesc!$B:$D,2,0),CHAR(10),CHAR(10),VLOOKUP(F251,SpellDesc!$B:$D,3,0),CHAR(10))</f>
        <v xml:space="preserve">**Time Stop
This powerful alteration will slow down time to almost a standstill for everyone but the caster. Any ongoing effects like regeneration or heat clouds will also be slowed down, regardless if they affect the caster or not. The time stop lasts for about 5 combat rounds. There can only be one time stop in effect at once, a new one will replace an ongoing one.
この強力な変性術は、術者以外の時の流れを、ほぼ完全に停止するほどまで減速させます。それが術者に影響しているかどうかを問わず、再生、熱の雲などの持続的な効果も減速します。この時間停止は、約5ラウンドの間持続します。同時に機能できる時間停止は一つだけで、新たなものは発動中のものを上書きします。
</v>
      </c>
    </row>
    <row r="252" spans="1:27" x14ac:dyDescent="0.15">
      <c r="A252" t="str">
        <f t="shared" si="12"/>
        <v/>
      </c>
      <c r="C252" s="1" t="s">
        <v>141</v>
      </c>
      <c r="D252" s="1">
        <v>8</v>
      </c>
      <c r="F252" s="1" t="s">
        <v>255</v>
      </c>
      <c r="G252" s="1" t="s">
        <v>255</v>
      </c>
      <c r="H252" s="3" t="s">
        <v>1353</v>
      </c>
      <c r="K252" s="1" t="s">
        <v>1241</v>
      </c>
      <c r="L252" s="1" t="s">
        <v>2018</v>
      </c>
      <c r="M252" s="1" t="s">
        <v>1369</v>
      </c>
      <c r="N252" s="2" t="s">
        <v>1492</v>
      </c>
      <c r="O252" s="6" t="str">
        <f t="shared" si="13"/>
        <v xml:space="preserve">|[[Disintegrate&gt;./Disintegrate]]|&amp;ref(Spell/P_Death.jpg,nolink,25x25,Death);2|||戦闘/水陸両用|即死|
|~|&gt;|&gt;|&gt;|&gt;|敵1体を分解し即死させようと試みます|
</v>
      </c>
      <c r="P252" s="3">
        <v>999</v>
      </c>
      <c r="Q252" s="1">
        <v>30</v>
      </c>
      <c r="R252" s="1">
        <v>100</v>
      </c>
      <c r="S252" s="1">
        <v>0</v>
      </c>
      <c r="T252" s="1">
        <v>1</v>
      </c>
      <c r="U252" s="1">
        <v>100</v>
      </c>
      <c r="V252" s="1">
        <v>10</v>
      </c>
      <c r="W252" s="1" t="s">
        <v>1313</v>
      </c>
      <c r="Y252" s="21" t="str">
        <f t="shared" si="14"/>
        <v xml:space="preserve">#includex(Spell/Alteration/DataView,titlestr=off,section=(filter=Disintegrate),firsthead=off)
**ゲーム内説明文
#includex(Spell/Alteration/Descriptions,titlestr=off,section=(filter=Disintegrate),firsthead=off)
**解説
</v>
      </c>
      <c r="Z252" t="str">
        <f t="shared" si="15"/>
        <v xml:space="preserve">**Disintegrate
|&gt;|&gt;|&gt;|&gt;|BGCOLOR(black):COLOR(white):CENTER:''Disintegrate''|
|&gt;|BGCOLOR(lightgray):''研究領域''|&gt;|BGCOLOR(lightgray):''使用条件''|BGCOLOR(lightgray):''分類''|
|&gt;|Alteration Lv8|&gt;|戦闘/水陸両用|即死|
|BGCOLOR(lightgray):''主系統''|BGCOLOR(lightgray):''副系統''|&gt;|BGCOLOR(lightgray):''威力/効果''|BGCOLOR(lightgray):''効果発生数''|
|&amp;ref(Spell/P_Death.jpg,nolink,25x25,Death);2||&gt;|999|1|
|BGCOLOR(lightgray):''射程距離''|BGCOLOR(lightgray):''効果範囲''|BGCOLOR(lightgray):''精度修正''|BGCOLOR(lightgray):''詠唱時間''|BGCOLOR(lightgray):''疲労/宝石''|
|30|0|100|100%|10|
|BGCOLOR(lightgray):''特性''|&gt;|&gt;|&gt;|抵抗可能|
</v>
      </c>
      <c r="AA252" t="str">
        <f>CONCATENATE("**",G252,CHAR(10),VLOOKUP(F252,SpellDesc!$B:$D,2,0),CHAR(10),CHAR(10),VLOOKUP(F252,SpellDesc!$B:$D,3,0),CHAR(10))</f>
        <v xml:space="preserve">**Disintegrate
The necromancer points a bony finger at a target, who instantly turns to dust.
降霊術士は骨張った指で標的を差し、それを一瞬にして塵に変えます。
</v>
      </c>
    </row>
    <row r="253" spans="1:27" x14ac:dyDescent="0.15">
      <c r="A253" t="str">
        <f t="shared" si="12"/>
        <v>Alteration8E</v>
      </c>
      <c r="C253" s="1" t="s">
        <v>141</v>
      </c>
      <c r="D253" s="1">
        <v>8</v>
      </c>
      <c r="F253" s="1" t="s">
        <v>256</v>
      </c>
      <c r="G253" s="1" t="s">
        <v>256</v>
      </c>
      <c r="H253" s="3" t="s">
        <v>1397</v>
      </c>
      <c r="J253" s="1">
        <v>2</v>
      </c>
      <c r="K253" s="1" t="s">
        <v>1241</v>
      </c>
      <c r="L253" s="1" t="s">
        <v>2018</v>
      </c>
      <c r="M253" s="1" t="s">
        <v>1463</v>
      </c>
      <c r="N253" s="2" t="s">
        <v>1493</v>
      </c>
      <c r="O253" s="6" t="str">
        <f t="shared" si="13"/>
        <v xml:space="preserve">|[[Polymorph&gt;./Polymorph]]|&amp;ref(Spell/P_Nature.jpg,nolink,25x25,Nature);3||&amp;ref(Spell/V_Nature.jpg,nolink,25x25,Nature Gem);2|戦闘/水陸両用|強制変身|
|~|&gt;|&gt;|&gt;|&gt;|中範囲の敵をBoarへと永久的に変化させようと試みます|
</v>
      </c>
      <c r="P253" s="3" t="s">
        <v>1494</v>
      </c>
      <c r="Q253" s="1">
        <v>25</v>
      </c>
      <c r="R253" s="1">
        <v>150</v>
      </c>
      <c r="S253" s="1" t="s">
        <v>1495</v>
      </c>
      <c r="T253" s="1">
        <v>1</v>
      </c>
      <c r="U253" s="1">
        <v>5</v>
      </c>
      <c r="V253" s="1">
        <v>200</v>
      </c>
      <c r="W253" s="1" t="s">
        <v>1466</v>
      </c>
      <c r="Y253" s="21" t="str">
        <f t="shared" si="14"/>
        <v xml:space="preserve">#includex(Spell/Alteration/DataView,titlestr=off,section=(filter=Polymorph),firsthead=off)
**ゲーム内説明文
#includex(Spell/Alteration/Descriptions,titlestr=off,section=(filter=Polymorph),firsthead=off)
**解説
</v>
      </c>
      <c r="Z253" t="str">
        <f t="shared" si="15"/>
        <v xml:space="preserve">**Polymorph
|&gt;|&gt;|&gt;|&gt;|BGCOLOR(black):COLOR(white):CENTER:''Polymorph''|
|&gt;|BGCOLOR(lightgray):''研究領域''|&gt;|BGCOLOR(lightgray):''使用条件''|BGCOLOR(lightgray):''分類''|
|&gt;|Alteration Lv8|&gt;|戦闘/水陸両用|強制変身|
|BGCOLOR(lightgray):''主系統''|BGCOLOR(lightgray):''副系統''|&gt;|BGCOLOR(lightgray):''威力/効果''|BGCOLOR(lightgray):''効果発生数''|
|&amp;ref(Spell/P_Nature.jpg,nolink,25x25,Nature);3||&gt;|Boar|1|
|BGCOLOR(lightgray):''射程距離''|BGCOLOR(lightgray):''効果範囲''|BGCOLOR(lightgray):''精度修正''|BGCOLOR(lightgray):''詠唱時間''|BGCOLOR(lightgray):''疲労/宝石''|
|25|10+2|5|150%|200 / &amp;ref(Spell/V_Nature.jpg,nolink,25x25,Nature Gem);2|
|BGCOLOR(lightgray):''特性''|&gt;|&gt;|&gt;|抵抗可能&amp;br;無心無効&amp;br;アンデッド無効&amp;br;無生物無効|
</v>
      </c>
      <c r="AA253" t="str">
        <f>CONCATENATE("**",G253,CHAR(10),VLOOKUP(F253,SpellDesc!$B:$D,2,0),CHAR(10),CHAR(10),VLOOKUP(F253,SpellDesc!$B:$D,3,0),CHAR(10))</f>
        <v xml:space="preserve">**Polymorph
The caster transforms his enemies into swine.
術者は複数の敵を豚に変えます。
</v>
      </c>
    </row>
    <row r="254" spans="1:27" x14ac:dyDescent="0.15">
      <c r="A254" t="str">
        <f t="shared" si="12"/>
        <v>Alteration9S</v>
      </c>
      <c r="C254" s="1" t="s">
        <v>141</v>
      </c>
      <c r="D254" s="1">
        <v>9</v>
      </c>
      <c r="F254" s="1" t="s">
        <v>257</v>
      </c>
      <c r="G254" s="1" t="s">
        <v>257</v>
      </c>
      <c r="H254" s="3" t="s">
        <v>1396</v>
      </c>
      <c r="J254" s="1">
        <v>3</v>
      </c>
      <c r="K254" s="1" t="s">
        <v>1241</v>
      </c>
      <c r="L254" s="1" t="s">
        <v>2018</v>
      </c>
      <c r="M254" s="1" t="s">
        <v>1306</v>
      </c>
      <c r="N254" s="2" t="s">
        <v>1500</v>
      </c>
      <c r="O254" s="6" t="str">
        <f t="shared" si="13"/>
        <v xml:space="preserve">|[[Army of Gold&gt;./Army of Gold]]|&amp;ref(Spell/P_Earth.jpg,nolink,25x25,Earth);5||&amp;ref(Spell/V_Earth.jpg,nolink,25x25,Earth Gem);3|戦闘/水陸両用|全体強化|
|~|&gt;|&gt;|&gt;|&gt;|味方全員の防御力を20まで増加させ弱い火炎耐性を与えます|
</v>
      </c>
      <c r="P254" s="3" t="s">
        <v>1501</v>
      </c>
      <c r="Q254" s="1">
        <v>0</v>
      </c>
      <c r="R254" s="1">
        <v>200</v>
      </c>
      <c r="S254" s="1">
        <v>666</v>
      </c>
      <c r="T254" s="1">
        <v>1</v>
      </c>
      <c r="U254" s="1">
        <v>0</v>
      </c>
      <c r="V254" s="1">
        <v>300</v>
      </c>
      <c r="W254" s="1" t="s">
        <v>1516</v>
      </c>
      <c r="Y254" s="21" t="str">
        <f t="shared" si="14"/>
        <v xml:space="preserve">#includex(Spell/Alteration/DataView,titlestr=off,section=(filter=Army of Gold),firsthead=off)
**ゲーム内説明文
#includex(Spell/Alteration/Descriptions,titlestr=off,section=(filter=Army of Gold),firsthead=off)
**解説
</v>
      </c>
      <c r="Z254" t="str">
        <f t="shared" si="15"/>
        <v xml:space="preserve">**Army of Gold
|&gt;|&gt;|&gt;|&gt;|BGCOLOR(black):COLOR(white):CENTER:''Army of Gold''|
|&gt;|BGCOLOR(lightgray):''研究領域''|&gt;|BGCOLOR(lightgray):''使用条件''|BGCOLOR(lightgray):''分類''|
|&gt;|Alteration Lv9|&gt;|戦闘/水陸両用|全体強化|
|BGCOLOR(lightgray):''主系統''|BGCOLOR(lightgray):''副系統''|&gt;|BGCOLOR(lightgray):''威力/効果''|BGCOLOR(lightgray):''効果発生数''|
|&amp;ref(Spell/P_Earth.jpg,nolink,25x25,Earth);5||&gt;|Ironskin/Fire Resistant 5|1|
|BGCOLOR(lightgray):''射程距離''|BGCOLOR(lightgray):''効果範囲''|BGCOLOR(lightgray):''精度修正''|BGCOLOR(lightgray):''詠唱時間''|BGCOLOR(lightgray):''疲労/宝石''|
|0|666|0|200%|300 / &amp;ref(Spell/V_Earth.jpg,nolink,25x25,Earth Gem);3|
|BGCOLOR(lightgray):''特性''|&gt;|&gt;|&gt;|味方にのみ作用|
</v>
      </c>
      <c r="AA254" t="str">
        <f>CONCATENATE("**",G254,CHAR(10),VLOOKUP(F254,SpellDesc!$B:$D,2,0),CHAR(10),CHAR(10),VLOOKUP(F254,SpellDesc!$B:$D,3,0),CHAR(10))</f>
        <v xml:space="preserve">**Army of Gold
An entire army is physically altered into beings with golden skin. The golden warriors can withstand severe punishment and are resistant to heat and flames. As a side effect the targets will take additional damage from lightning.
全軍は、黄金の皮膚を持つ存在へと物理的に変質します。黄金の戦士たちは、痛烈な酷使にも耐えることができ、また熱と炎に耐性を持ちます。副作用として、対象は電撃から更なる損害を被ります。
</v>
      </c>
    </row>
    <row r="255" spans="1:27" x14ac:dyDescent="0.15">
      <c r="A255" t="str">
        <f t="shared" si="12"/>
        <v/>
      </c>
      <c r="C255" s="1" t="s">
        <v>141</v>
      </c>
      <c r="D255" s="1">
        <v>9</v>
      </c>
      <c r="F255" s="1" t="s">
        <v>258</v>
      </c>
      <c r="G255" s="1" t="s">
        <v>258</v>
      </c>
      <c r="H255" s="3" t="s">
        <v>1396</v>
      </c>
      <c r="J255" s="1">
        <v>3</v>
      </c>
      <c r="K255" s="1" t="s">
        <v>1241</v>
      </c>
      <c r="L255" s="1" t="s">
        <v>2018</v>
      </c>
      <c r="M255" s="1" t="s">
        <v>1306</v>
      </c>
      <c r="N255" s="2" t="s">
        <v>1502</v>
      </c>
      <c r="O255" s="6" t="str">
        <f t="shared" si="13"/>
        <v xml:space="preserve">|[[Army of Lead&gt;./Army of Lead]]|&amp;ref(Spell/P_Earth.jpg,nolink,25x25,Earth);5||&amp;ref(Spell/V_Earth.jpg,nolink,25x25,Earth Gem);3|戦闘/水陸両用|全体強化|
|~|&gt;|&gt;|&gt;|&gt;|味方全員の防御力を20まで増加させ魔法抵抗力を向上させます|
</v>
      </c>
      <c r="P255" s="3" t="s">
        <v>1503</v>
      </c>
      <c r="Q255" s="1">
        <v>0</v>
      </c>
      <c r="R255" s="1">
        <v>200</v>
      </c>
      <c r="S255" s="1">
        <v>666</v>
      </c>
      <c r="T255" s="1">
        <v>1</v>
      </c>
      <c r="U255" s="1">
        <v>0</v>
      </c>
      <c r="V255" s="1">
        <v>300</v>
      </c>
      <c r="W255" s="1" t="s">
        <v>1516</v>
      </c>
      <c r="Y255" s="21" t="str">
        <f t="shared" si="14"/>
        <v xml:space="preserve">#includex(Spell/Alteration/DataView,titlestr=off,section=(filter=Army of Lead),firsthead=off)
**ゲーム内説明文
#includex(Spell/Alteration/Descriptions,titlestr=off,section=(filter=Army of Lead),firsthead=off)
**解説
</v>
      </c>
      <c r="Z255" t="str">
        <f t="shared" si="15"/>
        <v xml:space="preserve">**Army of Lead
|&gt;|&gt;|&gt;|&gt;|BGCOLOR(black):COLOR(white):CENTER:''Army of Lead''|
|&gt;|BGCOLOR(lightgray):''研究領域''|&gt;|BGCOLOR(lightgray):''使用条件''|BGCOLOR(lightgray):''分類''|
|&gt;|Alteration Lv9|&gt;|戦闘/水陸両用|全体強化|
|BGCOLOR(lightgray):''主系統''|BGCOLOR(lightgray):''副系統''|&gt;|BGCOLOR(lightgray):''威力/効果''|BGCOLOR(lightgray):''効果発生数''|
|&amp;ref(Spell/P_Earth.jpg,nolink,25x25,Earth);5||&gt;|Ironskin/Antimagic|1|
|BGCOLOR(lightgray):''射程距離''|BGCOLOR(lightgray):''効果範囲''|BGCOLOR(lightgray):''精度修正''|BGCOLOR(lightgray):''詠唱時間''|BGCOLOR(lightgray):''疲労/宝石''|
|0|666|0|200%|300 / &amp;ref(Spell/V_Earth.jpg,nolink,25x25,Earth Gem);3|
|BGCOLOR(lightgray):''特性''|&gt;|&gt;|&gt;|味方にのみ作用|
</v>
      </c>
      <c r="AA255" t="str">
        <f>CONCATENATE("**",G255,CHAR(10),VLOOKUP(F255,SpellDesc!$B:$D,2,0),CHAR(10),CHAR(10),VLOOKUP(F255,SpellDesc!$B:$D,3,0),CHAR(10))</f>
        <v xml:space="preserve">**Army of Lead
An entire army is physically altered into beings with leaden skin. The leaden warriors can withstand severe punishment and are very difficult to affect with magic. As a side effect the targets will take additional damage from lightning.
全軍は、鉛の皮膚を持つ存在へと物理的に変質します。鉛の戦士たちは、痛烈な酷使にも耐えることができ、また魔法の影響を格段に受けにくくなります。副作用として、対象は電撃から更なる損害を被ります。
</v>
      </c>
    </row>
    <row r="256" spans="1:27" x14ac:dyDescent="0.15">
      <c r="A256" t="str">
        <f t="shared" si="12"/>
        <v/>
      </c>
      <c r="C256" s="1" t="s">
        <v>141</v>
      </c>
      <c r="D256" s="1">
        <v>9</v>
      </c>
      <c r="F256" s="1" t="s">
        <v>259</v>
      </c>
      <c r="G256" s="1" t="s">
        <v>259</v>
      </c>
      <c r="H256" s="3" t="s">
        <v>1496</v>
      </c>
      <c r="J256" s="1">
        <v>7</v>
      </c>
      <c r="K256" s="1" t="s">
        <v>1241</v>
      </c>
      <c r="L256" s="1" t="s">
        <v>2018</v>
      </c>
      <c r="M256" s="1" t="s">
        <v>1504</v>
      </c>
      <c r="N256" s="2" t="s">
        <v>1505</v>
      </c>
      <c r="O256" s="6" t="str">
        <f t="shared" si="13"/>
        <v xml:space="preserve">|[[Arcane Domination&gt;./Arcane Domination]]|&amp;ref(Spell/P_Astral.jpg,nolink,25x25,Astral);7||&amp;ref(Spell/V_Astral.jpg,nolink,25x25,Astral Pearl);7|戦闘/水陸両用|全体隷属|
|~|&gt;|&gt;|&gt;|&gt;|敵の魔法生物全員を隷属させようと試みます|
</v>
      </c>
      <c r="P256" s="3" t="s">
        <v>1429</v>
      </c>
      <c r="Q256" s="1">
        <v>0</v>
      </c>
      <c r="R256" s="1">
        <v>300</v>
      </c>
      <c r="S256" s="1">
        <v>666</v>
      </c>
      <c r="T256" s="1">
        <v>1</v>
      </c>
      <c r="U256" s="1">
        <v>0</v>
      </c>
      <c r="V256" s="1">
        <v>700</v>
      </c>
      <c r="W256" s="1" t="s">
        <v>1506</v>
      </c>
      <c r="Y256" s="21" t="str">
        <f t="shared" si="14"/>
        <v xml:space="preserve">#includex(Spell/Alteration/DataView,titlestr=off,section=(filter=Arcane Domination),firsthead=off)
**ゲーム内説明文
#includex(Spell/Alteration/Descriptions,titlestr=off,section=(filter=Arcane Domination),firsthead=off)
**解説
</v>
      </c>
      <c r="Z256" t="str">
        <f t="shared" si="15"/>
        <v xml:space="preserve">**Arcane Domination
|&gt;|&gt;|&gt;|&gt;|BGCOLOR(black):COLOR(white):CENTER:''Arcane Domination''|
|&gt;|BGCOLOR(lightgray):''研究領域''|&gt;|BGCOLOR(lightgray):''使用条件''|BGCOLOR(lightgray):''分類''|
|&gt;|Alteration Lv9|&gt;|戦闘/水陸両用|全体隷属|
|BGCOLOR(lightgray):''主系統''|BGCOLOR(lightgray):''副系統''|&gt;|BGCOLOR(lightgray):''威力/効果''|BGCOLOR(lightgray):''効果発生数''|
|&amp;ref(Spell/P_Astral.jpg,nolink,25x25,Astral);7||&gt;|Enslave|1|
|BGCOLOR(lightgray):''射程距離''|BGCOLOR(lightgray):''効果範囲''|BGCOLOR(lightgray):''精度修正''|BGCOLOR(lightgray):''詠唱時間''|BGCOLOR(lightgray):''疲労/宝石''|
|0|666|0|300%|700 / &amp;ref(Spell/V_Astral.jpg,nolink,25x25,Astral Pearl);7|
|BGCOLOR(lightgray):''特性''|&gt;|&gt;|&gt;|抵抗容易&amp;br;魔法生物にのみ作用&amp;br;敵にのみ作用|
</v>
      </c>
      <c r="AA256" t="str">
        <f>CONCATENATE("**",G256,CHAR(10),VLOOKUP(F256,SpellDesc!$B:$D,2,0),CHAR(10),CHAR(10),VLOOKUP(F256,SpellDesc!$B:$D,3,0),CHAR(10))</f>
        <v xml:space="preserve">**Arcane Domination
The caster alters the magical bonds of all magical beings on the battlefield, making them serve him instead of their creators.
術者は、戦場の全ての魔法生物の魔法的な絆を変質させ、それらをその製造者でなく、術者に仕えさせます。
</v>
      </c>
    </row>
    <row r="257" spans="1:27" x14ac:dyDescent="0.15">
      <c r="A257" t="str">
        <f t="shared" si="12"/>
        <v/>
      </c>
      <c r="C257" s="1" t="s">
        <v>141</v>
      </c>
      <c r="D257" s="1">
        <v>9</v>
      </c>
      <c r="F257" s="1" t="s">
        <v>260</v>
      </c>
      <c r="G257" s="1" t="s">
        <v>260</v>
      </c>
      <c r="H257" s="3" t="s">
        <v>1497</v>
      </c>
      <c r="J257" s="1">
        <v>100</v>
      </c>
      <c r="K257" s="1" t="s">
        <v>1250</v>
      </c>
      <c r="L257" s="1" t="s">
        <v>2018</v>
      </c>
      <c r="M257" s="1" t="s">
        <v>1507</v>
      </c>
      <c r="N257" s="2" t="s">
        <v>1508</v>
      </c>
      <c r="O257" s="6" t="str">
        <f t="shared" si="13"/>
        <v xml:space="preserve">|[[Wish&gt;./Wish]]|&amp;ref(Spell/P_Astral.jpg,nolink,25x25,Astral);9||&amp;ref(Spell/V_Astral.jpg,nolink,25x25,Astral Pearl);100|儀式/水陸両用|特殊|
|~|&gt;|&gt;|&gt;|&gt;|創造の力を利用し入力した願いを叶えます|
</v>
      </c>
      <c r="P257" s="3" t="s">
        <v>1509</v>
      </c>
      <c r="Y257" s="21" t="str">
        <f t="shared" si="14"/>
        <v xml:space="preserve">#includex(Spell/Alteration/DataView,titlestr=off,section=(filter=Wish),firsthead=off)
**ゲーム内説明文
#includex(Spell/Alteration/Descriptions,titlestr=off,section=(filter=Wish),firsthead=off)
**解説
</v>
      </c>
      <c r="Z257" t="str">
        <f t="shared" si="15"/>
        <v xml:space="preserve">**Wish
|&gt;|&gt;|&gt;|&gt;|BGCOLOR(black):COLOR(white):CENTER:''Wish''|
|&gt;|BGCOLOR(lightgray):''研究領域''|&gt;|BGCOLOR(lightgray):''使用条件''|BGCOLOR(lightgray):''分類''|
|&gt;|Alteration Lv9|&gt;|儀式/水陸両用|特殊|
|BGCOLOR(lightgray):''主系統''|BGCOLOR(lightgray):''副系統''|&gt;|BGCOLOR(lightgray):''威力/効果''|BGCOLOR(lightgray):''効果発生数''|
|&amp;ref(Spell/P_Astral.jpg,nolink,25x25,Astral);9||&gt;|Wish||
|BGCOLOR(lightgray):''射程距離''|BGCOLOR(lightgray):''効果範囲''|BGCOLOR(lightgray):''精度修正''|BGCOLOR(lightgray):''詠唱時間''|BGCOLOR(lightgray):''疲労/宝石''|
|||||&amp;ref(Spell/V_Astral.jpg,nolink,25x25,Astral Pearl);100|
|BGCOLOR(lightgray):''特性''|&gt;|&gt;|&gt;||
</v>
      </c>
      <c r="AA257" t="str">
        <f>CONCATENATE("**",G257,CHAR(10),VLOOKUP(F257,SpellDesc!$B:$D,2,0),CHAR(10),CHAR(10),VLOOKUP(F257,SpellDesc!$B:$D,3,0),CHAR(10))</f>
        <v xml:space="preserve">**Wish
This ritual taps the primal powers from beyond the Spheres. By projection of his own will upon the Principle of Beginning, the caster can affect the very processes of creation and receive an answer to his wish. There are many things to wish for, but the outcome is not always good. If you want something good and safe, you can try wishing for an artifact or magic gems.
この儀式は、世界の外から原初の力を引き出します。彼自身の意思を、創造の本源へと投影することにより、術者は創造の過程そのものに影響を及ぼし、彼の願いに対する答えを受け取ることができます。願うことができる多くのものが存在しますが、結果は常に良いものとは限りません。もし何か安全で有益なものを求むならば、ArtifactやMagic gemsの願いを試してみることができます。
</v>
      </c>
    </row>
    <row r="258" spans="1:27" x14ac:dyDescent="0.15">
      <c r="A258" t="str">
        <f t="shared" si="12"/>
        <v/>
      </c>
      <c r="C258" s="1" t="s">
        <v>141</v>
      </c>
      <c r="D258" s="1">
        <v>9</v>
      </c>
      <c r="F258" s="1" t="s">
        <v>261</v>
      </c>
      <c r="G258" s="1" t="s">
        <v>261</v>
      </c>
      <c r="H258" s="3" t="s">
        <v>1498</v>
      </c>
      <c r="J258" s="1">
        <v>100</v>
      </c>
      <c r="K258" s="1" t="s">
        <v>1250</v>
      </c>
      <c r="L258" s="1" t="s">
        <v>2018</v>
      </c>
      <c r="M258" s="1" t="s">
        <v>1393</v>
      </c>
      <c r="N258" s="2" t="s">
        <v>1510</v>
      </c>
      <c r="O258" s="6" t="str">
        <f t="shared" si="13"/>
        <v xml:space="preserve">|[[Utterdark&gt;./Utterdark]]|&amp;ref(Spell/P_Death.jpg,nolink,25x25,Death);9||&amp;ref(Spell/V_Death.jpg,nolink,25x25,Death Gem);100|儀式/水陸両用|世界呪附|
|~|&gt;|&gt;|&gt;|&gt;|世界中を完全なる闇で包み収入を激減させます|
</v>
      </c>
      <c r="P258" s="3" t="s">
        <v>1511</v>
      </c>
      <c r="W258" s="1" t="s">
        <v>1393</v>
      </c>
      <c r="Y258" s="21" t="str">
        <f t="shared" si="14"/>
        <v xml:space="preserve">#includex(Spell/Alteration/DataView,titlestr=off,section=(filter=Utterdark),firsthead=off)
**ゲーム内説明文
#includex(Spell/Alteration/Descriptions,titlestr=off,section=(filter=Utterdark),firsthead=off)
**解説
</v>
      </c>
      <c r="Z258" t="str">
        <f t="shared" si="15"/>
        <v xml:space="preserve">**Utterdark
|&gt;|&gt;|&gt;|&gt;|BGCOLOR(black):COLOR(white):CENTER:''Utterdark''|
|&gt;|BGCOLOR(lightgray):''研究領域''|&gt;|BGCOLOR(lightgray):''使用条件''|BGCOLOR(lightgray):''分類''|
|&gt;|Alteration Lv9|&gt;|儀式/水陸両用|世界呪附|
|BGCOLOR(lightgray):''主系統''|BGCOLOR(lightgray):''副系統''|&gt;|BGCOLOR(lightgray):''威力/効果''|BGCOLOR(lightgray):''効果発生数''|
|&amp;ref(Spell/P_Death.jpg,nolink,25x25,Death);9||&gt;|Utterdark||
|BGCOLOR(lightgray):''射程距離''|BGCOLOR(lightgray):''効果範囲''|BGCOLOR(lightgray):''精度修正''|BGCOLOR(lightgray):''詠唱時間''|BGCOLOR(lightgray):''疲労/宝石''|
|||||&amp;ref(Spell/V_Death.jpg,nolink,25x25,Death Gem);100|
|BGCOLOR(lightgray):''特性''|&gt;|&gt;|&gt;|世界呪附|
</v>
      </c>
      <c r="AA258" t="str">
        <f>CONCATENATE("**",G258,CHAR(10),VLOOKUP(F258,SpellDesc!$B:$D,2,0),CHAR(10),CHAR(10),VLOOKUP(F258,SpellDesc!$B:$D,3,0),CHAR(10))</f>
        <v xml:space="preserve">**Utterdark
The world is covered by a blanket of utter darkness. All living beings must use torches to see even a few feet in front of themselves. Undead, Demons and blind beings are unaffected by the darkness. All provinces except caves and deep seas have their income and resources reduced by 90 percent. During the perpetual night, forces of darkness and roaming shades will attack enemy provinces. The spell lasts until someone dispels it or the caster dies.
世界は、完全なる闇によって一面覆われます。全ての生物は、数フィート先を見るのにさえ、松明を使わなくてはなりません。アンデッド、デーモン、視覚を持たないものは、闇の影響を受けません。洞窟と深海を除く全ての州の税収と資源は、90%減少します。この永遠の夜の間、闇の軍勢と彷徨える影は、敵の州を攻撃します。この呪文は、誰かがこれを解呪するか、術者が死ぬまで持続します。
</v>
      </c>
    </row>
    <row r="259" spans="1:27" x14ac:dyDescent="0.15">
      <c r="A259" t="str">
        <f t="shared" ref="A259:A322" si="16">IF(C259&amp;D259&amp;E259&lt;&gt;C258&amp;D258&amp;E258,C259&amp;D259&amp;E259&amp;"S",IF(C259&amp;D259&amp;E259&lt;&gt;C260&amp;D260&amp;E260,C259&amp;D259&amp;E259&amp;"E",""))</f>
        <v>Alteration9E</v>
      </c>
      <c r="C259" s="1" t="s">
        <v>141</v>
      </c>
      <c r="D259" s="1">
        <v>9</v>
      </c>
      <c r="F259" s="1" t="s">
        <v>262</v>
      </c>
      <c r="G259" s="1" t="s">
        <v>262</v>
      </c>
      <c r="H259" s="3" t="s">
        <v>1499</v>
      </c>
      <c r="J259" s="1">
        <v>5</v>
      </c>
      <c r="K259" s="1" t="s">
        <v>1241</v>
      </c>
      <c r="L259" s="1" t="s">
        <v>2018</v>
      </c>
      <c r="M259" s="1" t="s">
        <v>1326</v>
      </c>
      <c r="N259" s="2" t="s">
        <v>1512</v>
      </c>
      <c r="O259" s="6" t="str">
        <f t="shared" ref="O259:O322" si="17">CONCATENATE("|[[",F259,"&gt;./",G259,"]]|",SUBSTITUTE(SUBSTITUTE(SUBSTITUTE(SUBSTITUTE(SUBSTITUTE(SUBSTITUTE(SUBSTITUTE(SUBSTITUTE(SUBSTITUTE(H259&amp;"|"&amp;I259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259&lt;&gt;"",SUBSTITUTE(SUBSTITUTE(SUBSTITUTE(SUBSTITUTE(SUBSTITUTE(SUBSTITUTE(SUBSTITUTE(SUBSTITUTE(LEFT(H259,1)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Slave);")&amp;J259,""),"|",K259,"/",L259,"|",M259,"|",CHAR(10),"|~|&gt;|&gt;|&gt;|&gt;|",N259,"|"&amp;CHAR(10))</f>
        <v xml:space="preserve">|[[Army of Rats&gt;./Army of Rats]]|&amp;ref(Spell/P_Nature.jpg,nolink,25x25,Nature);7||&amp;ref(Spell/V_Nature.jpg,nolink,25x25,Nature Gem);5|戦闘/水陸両用|全体弱体化|
|~|&gt;|&gt;|&gt;|&gt;|敵全員を矮小化させ臆病にしようと試みます|
</v>
      </c>
      <c r="P259" s="3" t="s">
        <v>1513</v>
      </c>
      <c r="Q259" s="1">
        <v>0</v>
      </c>
      <c r="R259" s="1">
        <v>250</v>
      </c>
      <c r="S259" s="1">
        <v>666</v>
      </c>
      <c r="T259" s="1">
        <v>1</v>
      </c>
      <c r="U259" s="1">
        <v>0</v>
      </c>
      <c r="V259" s="1">
        <v>500</v>
      </c>
      <c r="W259" s="1" t="s">
        <v>1514</v>
      </c>
      <c r="Y259" s="21" t="str">
        <f t="shared" ref="Y259:Y322" si="18">CONCATENATE("#includex(Spell/",C259,"/DataView,titlestr=off,section=(filter=",G259,"),firsthead=off)",CHAR(10),"**ゲーム内説明文",CHAR(10),"#includex(Spell/",C259,"/Descriptions,titlestr=off,section=(filter=",G259,"),firsthead=off)",CHAR(10),"**解説",CHAR(10),CHAR(10))</f>
        <v xml:space="preserve">#includex(Spell/Alteration/DataView,titlestr=off,section=(filter=Army of Rats),firsthead=off)
**ゲーム内説明文
#includex(Spell/Alteration/Descriptions,titlestr=off,section=(filter=Army of Rats),firsthead=off)
**解説
</v>
      </c>
      <c r="Z259" t="str">
        <f t="shared" ref="Z259:Z322" si="19">CONCATENATE("**",G259,CHAR(10),"|&gt;|&gt;|&gt;|&gt;|BGCOLOR(black):COLOR(white):CENTER:''",F259,"''|",CHAR(10),"|&gt;|BGCOLOR(lightgray):''研究領域''|&gt;|BGCOLOR(lightgray):''使用条件''|BGCOLOR(lightgray):''分類''|",CHAR(10),"|&gt;|",C259," Lv",D259,"|&gt;|",K259,"/",L259,"|",M259,"|",CHAR(10),"|BGCOLOR(lightgray):''主系統''|BGCOLOR(lightgray):''副系統''|&gt;|BGCOLOR(lightgray):''威力/効果''|BGCOLOR(lightgray):''効果発生数''|",CHAR(10),"|",SUBSTITUTE(SUBSTITUTE(SUBSTITUTE(SUBSTITUTE(SUBSTITUTE(SUBSTITUTE(SUBSTITUTE(SUBSTITUTE(SUBSTITUTE(H259&amp;"|"&amp;I259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P259,IFERROR(IF(COUNTIF(P259,"*+*"),"/Lv|","|"),"|"),T259,IF(ISTEXT(T259),"/Lv|","|"),CHAR(10),"|BGCOLOR(lightgray):''射程距離''|BGCOLOR(lightgray):''効果範囲''|BGCOLOR(lightgray):''精度修正''|BGCOLOR(lightgray):''詠唱時間''|BGCOLOR(lightgray):''疲労/宝石''|",CHAR(10),"|",Q259,"|",S259,"|",U259,"|",R259,IF(R259&lt;&gt;"","%|","|"),V259,IF(J259&lt;&gt;"",IF(V259&lt;&gt;""," / ","")&amp;SUBSTITUTE(SUBSTITUTE(SUBSTITUTE(SUBSTITUTE(SUBSTITUTE(SUBSTITUTE(SUBSTITUTE(SUBSTITUTE(LEFT(H259,1),"火","&amp;ref(Spell/V_Fire.jpg,nolink,25x25,Fire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Slave);")&amp;J259,""),"|",CHAR(10),"|BGCOLOR(lightgray):''特性''|&gt;|&gt;|&gt;|",SUBSTITUTE(W259,"\n","&amp;br;"),"|",CHAR(10))</f>
        <v xml:space="preserve">**Army of Rats
|&gt;|&gt;|&gt;|&gt;|BGCOLOR(black):COLOR(white):CENTER:''Army of Rats''|
|&gt;|BGCOLOR(lightgray):''研究領域''|&gt;|BGCOLOR(lightgray):''使用条件''|BGCOLOR(lightgray):''分類''|
|&gt;|Alteration Lv9|&gt;|戦闘/水陸両用|全体弱体化|
|BGCOLOR(lightgray):''主系統''|BGCOLOR(lightgray):''副系統''|&gt;|BGCOLOR(lightgray):''威力/効果''|BGCOLOR(lightgray):''効果発生数''|
|&amp;ref(Spell/P_Nature.jpg,nolink,25x25,Nature);7||&gt;|Army of Rat|1|
|BGCOLOR(lightgray):''射程距離''|BGCOLOR(lightgray):''効果範囲''|BGCOLOR(lightgray):''精度修正''|BGCOLOR(lightgray):''詠唱時間''|BGCOLOR(lightgray):''疲労/宝石''|
|0|666|0|250%|500 / &amp;ref(Spell/V_Nature.jpg,nolink,25x25,Nature Gem);5|
|BGCOLOR(lightgray):''特性''|&gt;|&gt;|&gt;|抵抗可能&amp;br;敵にのみ作用|
</v>
      </c>
      <c r="AA259" t="str">
        <f>CONCATENATE("**",G259,CHAR(10),VLOOKUP(F259,SpellDesc!$B:$D,2,0),CHAR(10),CHAR(10),VLOOKUP(F259,SpellDesc!$B:$D,3,0),CHAR(10))</f>
        <v xml:space="preserve">**Army of Rats
The entire enemy army takes on the aspect of the rat and becomes small and nervous for the rest of their lives. Those affected have their  size, strength, hit points and morale reduced. As a side effect defence is increased.
敵全軍は鼠の相を得て、その残る生涯に渡り、小さく、神経質になります。影響を受けたものは、大きさ、筋力、HP、士気が低下します。副作用として、防御技能は向上します。
</v>
      </c>
    </row>
    <row r="260" spans="1:27" x14ac:dyDescent="0.15">
      <c r="A260" t="str">
        <f t="shared" si="16"/>
        <v>Evocation0S</v>
      </c>
      <c r="C260" s="1" t="s">
        <v>263</v>
      </c>
      <c r="D260" s="1">
        <v>0</v>
      </c>
      <c r="F260" s="1" t="s">
        <v>264</v>
      </c>
      <c r="G260" s="1" t="s">
        <v>264</v>
      </c>
      <c r="H260" s="3" t="s">
        <v>1527</v>
      </c>
      <c r="K260" s="1" t="s">
        <v>1530</v>
      </c>
      <c r="L260" s="1" t="s">
        <v>2023</v>
      </c>
      <c r="M260" s="1" t="s">
        <v>1531</v>
      </c>
      <c r="N260" s="2" t="s">
        <v>1532</v>
      </c>
      <c r="O260" s="6" t="str">
        <f t="shared" si="17"/>
        <v xml:space="preserve">|[[Fire Flies&gt;./Fire Flies]]|&amp;ref(Spell/P_Fire.jpg,nolink,25x25,Fire);1|||戦闘/陸上専用|攻撃|
|~|&gt;|&gt;|&gt;|&gt;|6発の火の粉を放ち攻撃します|
</v>
      </c>
      <c r="P260" s="3">
        <v>6</v>
      </c>
      <c r="Q260" s="1" t="s">
        <v>1533</v>
      </c>
      <c r="R260" s="1">
        <v>100</v>
      </c>
      <c r="S260" s="1">
        <v>0</v>
      </c>
      <c r="T260" s="1">
        <v>6</v>
      </c>
      <c r="U260" s="1">
        <v>-1</v>
      </c>
      <c r="V260" s="1">
        <v>20</v>
      </c>
      <c r="W260" s="1" t="s">
        <v>1534</v>
      </c>
      <c r="Y260" s="21" t="str">
        <f t="shared" si="18"/>
        <v xml:space="preserve">#includex(Spell/Evocation/DataView,titlestr=off,section=(filter=Fire Flies),firsthead=off)
**ゲーム内説明文
#includex(Spell/Evocation/Descriptions,titlestr=off,section=(filter=Fire Flies),firsthead=off)
**解説
</v>
      </c>
      <c r="Z260" t="str">
        <f t="shared" si="19"/>
        <v xml:space="preserve">**Fire Flies
|&gt;|&gt;|&gt;|&gt;|BGCOLOR(black):COLOR(white):CENTER:''Fire Flies''|
|&gt;|BGCOLOR(lightgray):''研究領域''|&gt;|BGCOLOR(lightgray):''使用条件''|BGCOLOR(lightgray):''分類''|
|&gt;|Evocation Lv0|&gt;|戦闘/陸上専用|攻撃|
|BGCOLOR(lightgray):''主系統''|BGCOLOR(lightgray):''副系統''|&gt;|BGCOLOR(lightgray):''威力/効果''|BGCOLOR(lightgray):''効果発生数''|
|&amp;ref(Spell/P_Fire.jpg,nolink,25x25,Fire);1||&gt;|6|6|
|BGCOLOR(lightgray):''射程距離''|BGCOLOR(lightgray):''効果範囲''|BGCOLOR(lightgray):''精度修正''|BGCOLOR(lightgray):''詠唱時間''|BGCOLOR(lightgray):''疲労/宝石''|
|30+5|0|-1|100%|20|
|BGCOLOR(lightgray):''特性''|&gt;|&gt;|&gt;|火炎属性&amp;br;防御貫通|
</v>
      </c>
      <c r="AA260" t="str">
        <f>CONCATENATE("**",G260,CHAR(10),VLOOKUP(F260,SpellDesc!$B:$D,2,0),CHAR(10),CHAR(10),VLOOKUP(F260,SpellDesc!$B:$D,3,0),CHAR(10))</f>
        <v xml:space="preserve">**Fire Flies
Six burning sparks shoot forth from the wizard's hand. The sparks have very limited armor penetration and will be ineffective against armored troops.
六つの燃え盛る火の粉が、魔術師の手から発射されます。これらの火の粉は非常に限定的な装甲貫通力しか持たず、武装した部隊には通用しません。
</v>
      </c>
    </row>
    <row r="261" spans="1:27" x14ac:dyDescent="0.15">
      <c r="A261" t="str">
        <f t="shared" si="16"/>
        <v/>
      </c>
      <c r="C261" s="1" t="s">
        <v>263</v>
      </c>
      <c r="D261" s="1">
        <v>0</v>
      </c>
      <c r="F261" s="1" t="s">
        <v>265</v>
      </c>
      <c r="G261" s="1" t="s">
        <v>265</v>
      </c>
      <c r="H261" s="3" t="s">
        <v>1528</v>
      </c>
      <c r="K261" s="1" t="s">
        <v>1530</v>
      </c>
      <c r="L261" s="1" t="s">
        <v>2023</v>
      </c>
      <c r="M261" s="1" t="s">
        <v>1535</v>
      </c>
      <c r="N261" s="2" t="s">
        <v>1536</v>
      </c>
      <c r="O261" s="6" t="str">
        <f t="shared" si="17"/>
        <v xml:space="preserve">|[[Freezing Touch&gt;./Freezing Touch]]|&amp;ref(Spell/P_Water.jpg,nolink,25x25,Water);1|||戦闘/陸上専用|近接攻撃|
|~|&gt;|&gt;|&gt;|&gt;|近くの敵に冷気による攻撃を行います|
</v>
      </c>
      <c r="P261" s="3" t="s">
        <v>1537</v>
      </c>
      <c r="Q261" s="1">
        <v>1</v>
      </c>
      <c r="R261" s="1">
        <v>50</v>
      </c>
      <c r="S261" s="1">
        <v>0</v>
      </c>
      <c r="T261" s="1">
        <v>1</v>
      </c>
      <c r="U261" s="1">
        <v>0</v>
      </c>
      <c r="V261" s="1">
        <v>10</v>
      </c>
      <c r="W261" s="1" t="s">
        <v>1538</v>
      </c>
      <c r="Y261" s="21" t="str">
        <f t="shared" si="18"/>
        <v xml:space="preserve">#includex(Spell/Evocation/DataView,titlestr=off,section=(filter=Freezing Touch),firsthead=off)
**ゲーム内説明文
#includex(Spell/Evocation/Descriptions,titlestr=off,section=(filter=Freezing Touch),firsthead=off)
**解説
</v>
      </c>
      <c r="Z261" t="str">
        <f t="shared" si="19"/>
        <v xml:space="preserve">**Freezing Touch
|&gt;|&gt;|&gt;|&gt;|BGCOLOR(black):COLOR(white):CENTER:''Freezing Touch''|
|&gt;|BGCOLOR(lightgray):''研究領域''|&gt;|BGCOLOR(lightgray):''使用条件''|BGCOLOR(lightgray):''分類''|
|&gt;|Evocation Lv0|&gt;|戦闘/陸上専用|近接攻撃|
|BGCOLOR(lightgray):''主系統''|BGCOLOR(lightgray):''副系統''|&gt;|BGCOLOR(lightgray):''威力/効果''|BGCOLOR(lightgray):''効果発生数''|
|&amp;ref(Spell/P_Water.jpg,nolink,25x25,Water);1||&gt;|9+1/Lv|1|
|BGCOLOR(lightgray):''射程距離''|BGCOLOR(lightgray):''効果範囲''|BGCOLOR(lightgray):''精度修正''|BGCOLOR(lightgray):''詠唱時間''|BGCOLOR(lightgray):''疲労/宝石''|
|1|0|0|50%|10|
|BGCOLOR(lightgray):''特性''|&gt;|&gt;|&gt;|冷気属性&amp;br;防御無視|
</v>
      </c>
      <c r="AA261" t="str">
        <f>CONCATENATE("**",G261,CHAR(10),VLOOKUP(F261,SpellDesc!$B:$D,2,0),CHAR(10),CHAR(10),VLOOKUP(F261,SpellDesc!$B:$D,3,0),CHAR(10))</f>
        <v xml:space="preserve">**Freezing Touch
The mage touches an enemy who will suffer from severe freezing damage, possibly even die from it. This is an effective spell because armor offers no protection against this quite potent attack. On the other hand, it might be very hard to actually touch an enemy in the heat of battle.
魔術師は敵に触れ、深刻な凍傷を負わせて時にはそれにより死に至らしめます。この強力な攻撃に対して防具は何の保護も提供しないため、この呪文は効果的です。その一方で、激しい戦いの最中に敵に直接触れるのは、非常に困難なことかもしれません。
</v>
      </c>
    </row>
    <row r="262" spans="1:27" x14ac:dyDescent="0.15">
      <c r="A262" t="str">
        <f t="shared" si="16"/>
        <v>Evocation0E</v>
      </c>
      <c r="C262" s="1" t="s">
        <v>263</v>
      </c>
      <c r="D262" s="1">
        <v>0</v>
      </c>
      <c r="F262" s="1" t="s">
        <v>266</v>
      </c>
      <c r="G262" s="1" t="s">
        <v>266</v>
      </c>
      <c r="H262" s="3" t="s">
        <v>1529</v>
      </c>
      <c r="K262" s="1" t="s">
        <v>1530</v>
      </c>
      <c r="L262" s="1" t="s">
        <v>2023</v>
      </c>
      <c r="M262" s="1" t="s">
        <v>1531</v>
      </c>
      <c r="N262" s="2" t="s">
        <v>1539</v>
      </c>
      <c r="O262" s="6" t="str">
        <f t="shared" si="17"/>
        <v xml:space="preserve">|[[Flying Shards&gt;./Flying Shards]]|&amp;ref(Spell/P_Earth.jpg,nolink,25x25,Earth);1|||戦闘/陸上専用|攻撃|
|~|&gt;|&gt;|&gt;|&gt;|4+発の石片を放ち攻撃します|
</v>
      </c>
      <c r="P262" s="3">
        <v>10</v>
      </c>
      <c r="Q262" s="1" t="s">
        <v>1540</v>
      </c>
      <c r="R262" s="1">
        <v>100</v>
      </c>
      <c r="S262" s="1">
        <v>0</v>
      </c>
      <c r="T262" s="1" t="s">
        <v>1541</v>
      </c>
      <c r="U262" s="1">
        <v>0</v>
      </c>
      <c r="V262" s="1">
        <v>30</v>
      </c>
      <c r="W262" s="1" t="s">
        <v>1542</v>
      </c>
      <c r="Y262" s="21" t="str">
        <f t="shared" si="18"/>
        <v xml:space="preserve">#includex(Spell/Evocation/DataView,titlestr=off,section=(filter=Flying Shards),firsthead=off)
**ゲーム内説明文
#includex(Spell/Evocation/Descriptions,titlestr=off,section=(filter=Flying Shards),firsthead=off)
**解説
</v>
      </c>
      <c r="Z262" t="str">
        <f t="shared" si="19"/>
        <v xml:space="preserve">**Flying Shards
|&gt;|&gt;|&gt;|&gt;|BGCOLOR(black):COLOR(white):CENTER:''Flying Shards''|
|&gt;|BGCOLOR(lightgray):''研究領域''|&gt;|BGCOLOR(lightgray):''使用条件''|BGCOLOR(lightgray):''分類''|
|&gt;|Evocation Lv0|&gt;|戦闘/陸上専用|攻撃|
|BGCOLOR(lightgray):''主系統''|BGCOLOR(lightgray):''副系統''|&gt;|BGCOLOR(lightgray):''威力/効果''|BGCOLOR(lightgray):''効果発生数''|
|&amp;ref(Spell/P_Earth.jpg,nolink,25x25,Earth);1||&gt;|10|4+2/Lv|
|BGCOLOR(lightgray):''射程距離''|BGCOLOR(lightgray):''効果範囲''|BGCOLOR(lightgray):''精度修正''|BGCOLOR(lightgray):''詠唱時間''|BGCOLOR(lightgray):''疲労/宝石''|
|30+5|0|0|100%|30|
|BGCOLOR(lightgray):''特性''|&gt;|&gt;|&gt;|切断属性&amp;br;打撃属性&amp;br;物理属性|
</v>
      </c>
      <c r="AA262" t="str">
        <f>CONCATENATE("**",G262,CHAR(10),VLOOKUP(F262,SpellDesc!$B:$D,2,0),CHAR(10),CHAR(10),VLOOKUP(F262,SpellDesc!$B:$D,3,0),CHAR(10))</f>
        <v xml:space="preserve">**Flying Shards
The caster hurls several stones towards enemy units. The shards are not very powerful, but can severely injure lightly armored units. The number of shards hurled depends on the skill of the caster.
術者は敵に向けて複数の石を投射します。これらの石片はあまり強力ではありませんが、軽装のユニットを酷く傷付けることはできます。投射される石片の数は、術者の技量に依存します。
</v>
      </c>
    </row>
    <row r="263" spans="1:27" x14ac:dyDescent="0.15">
      <c r="A263" t="str">
        <f t="shared" si="16"/>
        <v>Evocation1S</v>
      </c>
      <c r="C263" s="1" t="s">
        <v>263</v>
      </c>
      <c r="D263" s="1">
        <v>1</v>
      </c>
      <c r="F263" s="1" t="s">
        <v>267</v>
      </c>
      <c r="G263" s="1" t="s">
        <v>267</v>
      </c>
      <c r="H263" s="3" t="s">
        <v>1527</v>
      </c>
      <c r="K263" s="1" t="s">
        <v>1530</v>
      </c>
      <c r="L263" s="1" t="s">
        <v>2023</v>
      </c>
      <c r="M263" s="1" t="s">
        <v>1535</v>
      </c>
      <c r="N263" s="2" t="s">
        <v>1550</v>
      </c>
      <c r="O263" s="6" t="str">
        <f t="shared" si="17"/>
        <v xml:space="preserve">|[[Burning Hands&gt;./Burning Hands]]|&amp;ref(Spell/P_Fire.jpg,nolink,25x25,Fire);1|||戦闘/陸上専用|近接攻撃|
|~|&gt;|&gt;|&gt;|&gt;|近くの小範囲を炎で攻撃します|
</v>
      </c>
      <c r="P263" s="3" t="s">
        <v>1551</v>
      </c>
      <c r="Q263" s="1">
        <v>1</v>
      </c>
      <c r="R263" s="1">
        <v>50</v>
      </c>
      <c r="S263" s="1">
        <v>1</v>
      </c>
      <c r="T263" s="1">
        <v>1</v>
      </c>
      <c r="U263" s="1">
        <v>0</v>
      </c>
      <c r="V263" s="1">
        <v>5</v>
      </c>
      <c r="W263" s="1" t="s">
        <v>1534</v>
      </c>
      <c r="Y263" s="21" t="str">
        <f t="shared" si="18"/>
        <v xml:space="preserve">#includex(Spell/Evocation/DataView,titlestr=off,section=(filter=Burning Hands),firsthead=off)
**ゲーム内説明文
#includex(Spell/Evocation/Descriptions,titlestr=off,section=(filter=Burning Hands),firsthead=off)
**解説
</v>
      </c>
      <c r="Z263" t="str">
        <f t="shared" si="19"/>
        <v xml:space="preserve">**Burning Hands
|&gt;|&gt;|&gt;|&gt;|BGCOLOR(black):COLOR(white):CENTER:''Burning Hands''|
|&gt;|BGCOLOR(lightgray):''研究領域''|&gt;|BGCOLOR(lightgray):''使用条件''|BGCOLOR(lightgray):''分類''|
|&gt;|Evocation Lv1|&gt;|戦闘/陸上専用|近接攻撃|
|BGCOLOR(lightgray):''主系統''|BGCOLOR(lightgray):''副系統''|&gt;|BGCOLOR(lightgray):''威力/効果''|BGCOLOR(lightgray):''効果発生数''|
|&amp;ref(Spell/P_Fire.jpg,nolink,25x25,Fire);1||&gt;|13+1/Lv|1|
|BGCOLOR(lightgray):''射程距離''|BGCOLOR(lightgray):''効果範囲''|BGCOLOR(lightgray):''精度修正''|BGCOLOR(lightgray):''詠唱時間''|BGCOLOR(lightgray):''疲労/宝石''|
|1|1|0|50%|5|
|BGCOLOR(lightgray):''特性''|&gt;|&gt;|&gt;|火炎属性&amp;br;防御貫通|
</v>
      </c>
      <c r="AA263" t="str">
        <f>CONCATENATE("**",G263,CHAR(10),VLOOKUP(F263,SpellDesc!$B:$D,2,0),CHAR(10),CHAR(10),VLOOKUP(F263,SpellDesc!$B:$D,3,0),CHAR(10))</f>
        <v xml:space="preserve">**Burning Hands
Flames will issue forth from the mage's hands, killing anyone in front of him.
魔術師の手から炎が噴き出し、彼の前に立つもの全てを殺害します。
</v>
      </c>
    </row>
    <row r="264" spans="1:27" x14ac:dyDescent="0.15">
      <c r="A264" t="str">
        <f t="shared" si="16"/>
        <v/>
      </c>
      <c r="C264" s="1" t="s">
        <v>263</v>
      </c>
      <c r="D264" s="1">
        <v>1</v>
      </c>
      <c r="F264" s="1" t="s">
        <v>268</v>
      </c>
      <c r="G264" s="1" t="s">
        <v>268</v>
      </c>
      <c r="H264" s="3" t="s">
        <v>1527</v>
      </c>
      <c r="K264" s="1" t="s">
        <v>1530</v>
      </c>
      <c r="L264" s="1" t="s">
        <v>2023</v>
      </c>
      <c r="M264" s="1" t="s">
        <v>1531</v>
      </c>
      <c r="N264" s="2" t="s">
        <v>1552</v>
      </c>
      <c r="O264" s="6" t="str">
        <f t="shared" si="17"/>
        <v xml:space="preserve">|[[Fire Darts&gt;./Fire Darts]]|&amp;ref(Spell/P_Fire.jpg,nolink,25x25,Fire);1|||戦闘/陸上専用|攻撃|
|~|&gt;|&gt;|&gt;|&gt;|3+発の炎の矢を放ち攻撃します|
</v>
      </c>
      <c r="P264" s="3">
        <v>10</v>
      </c>
      <c r="Q264" s="1" t="s">
        <v>1553</v>
      </c>
      <c r="R264" s="1">
        <v>100</v>
      </c>
      <c r="S264" s="1">
        <v>0</v>
      </c>
      <c r="T264" s="1" t="s">
        <v>1554</v>
      </c>
      <c r="U264" s="1">
        <v>4</v>
      </c>
      <c r="V264" s="1">
        <v>20</v>
      </c>
      <c r="W264" s="1" t="s">
        <v>1534</v>
      </c>
      <c r="Y264" s="21" t="str">
        <f t="shared" si="18"/>
        <v xml:space="preserve">#includex(Spell/Evocation/DataView,titlestr=off,section=(filter=Fire Darts),firsthead=off)
**ゲーム内説明文
#includex(Spell/Evocation/Descriptions,titlestr=off,section=(filter=Fire Darts),firsthead=off)
**解説
</v>
      </c>
      <c r="Z264" t="str">
        <f t="shared" si="19"/>
        <v xml:space="preserve">**Fire Darts
|&gt;|&gt;|&gt;|&gt;|BGCOLOR(black):COLOR(white):CENTER:''Fire Darts''|
|&gt;|BGCOLOR(lightgray):''研究領域''|&gt;|BGCOLOR(lightgray):''使用条件''|BGCOLOR(lightgray):''分類''|
|&gt;|Evocation Lv1|&gt;|戦闘/陸上専用|攻撃|
|BGCOLOR(lightgray):''主系統''|BGCOLOR(lightgray):''副系統''|&gt;|BGCOLOR(lightgray):''威力/効果''|BGCOLOR(lightgray):''効果発生数''|
|&amp;ref(Spell/P_Fire.jpg,nolink,25x25,Fire);1||&gt;|10|3+1/Lv|
|BGCOLOR(lightgray):''射程距離''|BGCOLOR(lightgray):''効果範囲''|BGCOLOR(lightgray):''精度修正''|BGCOLOR(lightgray):''詠唱時間''|BGCOLOR(lightgray):''疲労/宝石''|
|30+5|0|4|100%|20|
|BGCOLOR(lightgray):''特性''|&gt;|&gt;|&gt;|火炎属性&amp;br;防御貫通|
</v>
      </c>
      <c r="AA264" t="str">
        <f>CONCATENATE("**",G264,CHAR(10),VLOOKUP(F264,SpellDesc!$B:$D,2,0),CHAR(10),CHAR(10),VLOOKUP(F264,SpellDesc!$B:$D,3,0),CHAR(10))</f>
        <v xml:space="preserve">**Fire Darts
With this spell, a mage can fire many burning missiles towards his enemies. A powerful Fire mage can fire the darts in rapid succession over long range. The spell is quite useless against heavily armored men and is best used to eliminate or scare away more poorly armored troops.
この呪文により、魔術師は敵に向けて、多数の燃える弾を撃つことができます。強力な火の魔術師は、この投矢を早い間隔で、より遠くへと撃つことができます。この呪文は重装備の人間に対しては全く役に立たず、より装備の劣る敵を殺す、あるいは追い払うために用いるのが最善です。
</v>
      </c>
    </row>
    <row r="265" spans="1:27" x14ac:dyDescent="0.15">
      <c r="A265" t="str">
        <f t="shared" si="16"/>
        <v/>
      </c>
      <c r="C265" s="1" t="s">
        <v>263</v>
      </c>
      <c r="D265" s="1">
        <v>1</v>
      </c>
      <c r="F265" s="1" t="s">
        <v>269</v>
      </c>
      <c r="G265" s="1" t="s">
        <v>269</v>
      </c>
      <c r="H265" s="3" t="s">
        <v>1543</v>
      </c>
      <c r="K265" s="1" t="s">
        <v>1530</v>
      </c>
      <c r="L265" s="1" t="s">
        <v>2023</v>
      </c>
      <c r="M265" s="1" t="s">
        <v>1531</v>
      </c>
      <c r="N265" s="2" t="s">
        <v>1555</v>
      </c>
      <c r="O265" s="6" t="str">
        <f t="shared" si="17"/>
        <v xml:space="preserve">|[[Flame Bolt&gt;./Flame Bolt]]|&amp;ref(Spell/P_Fire.jpg,nolink,25x25,Fire);2|||戦闘/陸上専用|攻撃|
|~|&gt;|&gt;|&gt;|&gt;|強力な炎の太矢を放ち攻撃します|
</v>
      </c>
      <c r="P265" s="3" t="s">
        <v>1556</v>
      </c>
      <c r="Q265" s="1" t="s">
        <v>1557</v>
      </c>
      <c r="R265" s="1">
        <v>100</v>
      </c>
      <c r="S265" s="1">
        <v>0</v>
      </c>
      <c r="T265" s="1">
        <v>1</v>
      </c>
      <c r="U265" s="1">
        <v>2</v>
      </c>
      <c r="V265" s="1">
        <v>20</v>
      </c>
      <c r="W265" s="1" t="s">
        <v>1534</v>
      </c>
      <c r="Y265" s="21" t="str">
        <f t="shared" si="18"/>
        <v xml:space="preserve">#includex(Spell/Evocation/DataView,titlestr=off,section=(filter=Flame Bolt),firsthead=off)
**ゲーム内説明文
#includex(Spell/Evocation/Descriptions,titlestr=off,section=(filter=Flame Bolt),firsthead=off)
**解説
</v>
      </c>
      <c r="Z265" t="str">
        <f t="shared" si="19"/>
        <v xml:space="preserve">**Flame Bolt
|&gt;|&gt;|&gt;|&gt;|BGCOLOR(black):COLOR(white):CENTER:''Flame Bolt''|
|&gt;|BGCOLOR(lightgray):''研究領域''|&gt;|BGCOLOR(lightgray):''使用条件''|BGCOLOR(lightgray):''分類''|
|&gt;|Evocation Lv1|&gt;|戦闘/陸上専用|攻撃|
|BGCOLOR(lightgray):''主系統''|BGCOLOR(lightgray):''副系統''|&gt;|BGCOLOR(lightgray):''威力/効果''|BGCOLOR(lightgray):''効果発生数''|
|&amp;ref(Spell/P_Fire.jpg,nolink,25x25,Fire);2||&gt;|22+2/Lv|1|
|BGCOLOR(lightgray):''射程距離''|BGCOLOR(lightgray):''効果範囲''|BGCOLOR(lightgray):''精度修正''|BGCOLOR(lightgray):''詠唱時間''|BGCOLOR(lightgray):''疲労/宝石''|
|45+5|0|2|100%|20|
|BGCOLOR(lightgray):''特性''|&gt;|&gt;|&gt;|火炎属性&amp;br;防御貫通|
</v>
      </c>
      <c r="AA265" t="str">
        <f>CONCATENATE("**",G265,CHAR(10),VLOOKUP(F265,SpellDesc!$B:$D,2,0),CHAR(10),CHAR(10),VLOOKUP(F265,SpellDesc!$B:$D,3,0),CHAR(10))</f>
        <v xml:space="preserve">**Flame Bolt
With this spell, a mage can send a powerful bolt of flame towards a target.
この呪文により、魔術師は標的に向けて、強力な炎の太矢を放つことができます。
</v>
      </c>
    </row>
    <row r="266" spans="1:27" x14ac:dyDescent="0.15">
      <c r="A266" t="str">
        <f t="shared" si="16"/>
        <v/>
      </c>
      <c r="C266" s="1" t="s">
        <v>263</v>
      </c>
      <c r="D266" s="1">
        <v>1</v>
      </c>
      <c r="F266" s="1" t="s">
        <v>270</v>
      </c>
      <c r="G266" s="1" t="s">
        <v>270</v>
      </c>
      <c r="H266" s="3" t="s">
        <v>1544</v>
      </c>
      <c r="K266" s="1" t="s">
        <v>1530</v>
      </c>
      <c r="L266" s="1" t="s">
        <v>2018</v>
      </c>
      <c r="M266" s="1" t="s">
        <v>1535</v>
      </c>
      <c r="N266" s="2" t="s">
        <v>1558</v>
      </c>
      <c r="O266" s="6" t="str">
        <f t="shared" si="17"/>
        <v xml:space="preserve">|[[Shocking Grasp&gt;./Shocking Grasp]]|&amp;ref(Spell/P_Air.jpg,nolink,25x25,Air);1|||戦闘/水陸両用|近接攻撃|
|~|&gt;|&gt;|&gt;|&gt;|近くの敵1体に電撃による攻撃を行います|
</v>
      </c>
      <c r="P266" s="3" t="s">
        <v>1559</v>
      </c>
      <c r="Q266" s="1">
        <v>1</v>
      </c>
      <c r="R266" s="1">
        <v>50</v>
      </c>
      <c r="S266" s="1">
        <v>0</v>
      </c>
      <c r="T266" s="1">
        <v>1</v>
      </c>
      <c r="U266" s="1">
        <v>0</v>
      </c>
      <c r="V266" s="1">
        <v>3</v>
      </c>
      <c r="W266" s="1" t="s">
        <v>1560</v>
      </c>
      <c r="X266" s="1" t="s">
        <v>1561</v>
      </c>
      <c r="Y266" s="21" t="str">
        <f t="shared" si="18"/>
        <v xml:space="preserve">#includex(Spell/Evocation/DataView,titlestr=off,section=(filter=Shocking Grasp),firsthead=off)
**ゲーム内説明文
#includex(Spell/Evocation/Descriptions,titlestr=off,section=(filter=Shocking Grasp),firsthead=off)
**解説
</v>
      </c>
      <c r="Z266" t="str">
        <f t="shared" si="19"/>
        <v xml:space="preserve">**Shocking Grasp
|&gt;|&gt;|&gt;|&gt;|BGCOLOR(black):COLOR(white):CENTER:''Shocking Grasp''|
|&gt;|BGCOLOR(lightgray):''研究領域''|&gt;|BGCOLOR(lightgray):''使用条件''|BGCOLOR(lightgray):''分類''|
|&gt;|Evocation Lv1|&gt;|戦闘/水陸両用|近接攻撃|
|BGCOLOR(lightgray):''主系統''|BGCOLOR(lightgray):''副系統''|&gt;|BGCOLOR(lightgray):''威力/効果''|BGCOLOR(lightgray):''効果発生数''|
|&amp;ref(Spell/P_Air.jpg,nolink,25x25,Air);1||&gt;|18+3/Lv|1|
|BGCOLOR(lightgray):''射程距離''|BGCOLOR(lightgray):''効果範囲''|BGCOLOR(lightgray):''精度修正''|BGCOLOR(lightgray):''詠唱時間''|BGCOLOR(lightgray):''疲労/宝石''|
|1|0|0|50%|3|
|BGCOLOR(lightgray):''特性''|&gt;|&gt;|&gt;|電撃属性&amp;br;防御無視|
</v>
      </c>
      <c r="AA266" t="str">
        <f>CONCATENATE("**",G266,CHAR(10),VLOOKUP(F266,SpellDesc!$B:$D,2,0),CHAR(10),CHAR(10),VLOOKUP(F266,SpellDesc!$B:$D,3,0),CHAR(10))</f>
        <v xml:space="preserve">**Shocking Grasp
Shocking Grasp causes a target to spasm violently as energies pass at close range from the caster's hands through his body. Shocking Grasp can cause considerable harm. Armor offers no protection.
Shocking Graspは、術者の手から標的の身体に向けて、至近距離から電気を流し、彼を酷く痙攣させます。Shocking Graspは、相当な損傷を与えることができます。防具はいかなる保護も提供しません。
</v>
      </c>
    </row>
    <row r="267" spans="1:27" x14ac:dyDescent="0.15">
      <c r="A267" t="str">
        <f t="shared" si="16"/>
        <v/>
      </c>
      <c r="C267" s="1" t="s">
        <v>263</v>
      </c>
      <c r="D267" s="1">
        <v>1</v>
      </c>
      <c r="F267" s="1" t="s">
        <v>271</v>
      </c>
      <c r="G267" s="1" t="s">
        <v>271</v>
      </c>
      <c r="H267" s="3" t="s">
        <v>1528</v>
      </c>
      <c r="K267" s="1" t="s">
        <v>1530</v>
      </c>
      <c r="L267" s="1" t="s">
        <v>2023</v>
      </c>
      <c r="M267" s="1" t="s">
        <v>1562</v>
      </c>
      <c r="N267" s="2" t="s">
        <v>1563</v>
      </c>
      <c r="O267" s="6" t="str">
        <f t="shared" si="17"/>
        <v xml:space="preserve">|[[Slime&gt;./Slime]]|&amp;ref(Spell/P_Water.jpg,nolink,25x25,Water);1|||戦闘/陸上専用|弱体化|
|~|&gt;|&gt;|&gt;|&gt;|小範囲の敵に粘着物を浴びせ動きを鈍らせます|
</v>
      </c>
      <c r="P267" s="3" t="s">
        <v>1564</v>
      </c>
      <c r="Q267" s="1" t="s">
        <v>1565</v>
      </c>
      <c r="R267" s="1">
        <v>100</v>
      </c>
      <c r="S267" s="1">
        <v>1</v>
      </c>
      <c r="T267" s="1">
        <v>1</v>
      </c>
      <c r="U267" s="1">
        <v>2</v>
      </c>
      <c r="V267" s="1">
        <v>20</v>
      </c>
      <c r="W267" s="1" t="s">
        <v>1566</v>
      </c>
      <c r="Y267" s="21" t="str">
        <f t="shared" si="18"/>
        <v xml:space="preserve">#includex(Spell/Evocation/DataView,titlestr=off,section=(filter=Slime),firsthead=off)
**ゲーム内説明文
#includex(Spell/Evocation/Descriptions,titlestr=off,section=(filter=Slime),firsthead=off)
**解説
</v>
      </c>
      <c r="Z267" t="str">
        <f t="shared" si="19"/>
        <v xml:space="preserve">**Slime
|&gt;|&gt;|&gt;|&gt;|BGCOLOR(black):COLOR(white):CENTER:''Slime''|
|&gt;|BGCOLOR(lightgray):''研究領域''|&gt;|BGCOLOR(lightgray):''使用条件''|BGCOLOR(lightgray):''分類''|
|&gt;|Evocation Lv1|&gt;|戦闘/陸上専用|弱体化|
|BGCOLOR(lightgray):''主系統''|BGCOLOR(lightgray):''副系統''|&gt;|BGCOLOR(lightgray):''威力/効果''|BGCOLOR(lightgray):''効果発生数''|
|&amp;ref(Spell/P_Water.jpg,nolink,25x25,Water);1||&gt;|Slimed|1|
|BGCOLOR(lightgray):''射程距離''|BGCOLOR(lightgray):''効果範囲''|BGCOLOR(lightgray):''精度修正''|BGCOLOR(lightgray):''詠唱時間''|BGCOLOR(lightgray):''疲労/宝石''|
|30+5|1|2|100%|20|
|BGCOLOR(lightgray):''特性''|&gt;|&gt;|&gt;|抵抗可能|
</v>
      </c>
      <c r="AA267" t="str">
        <f>CONCATENATE("**",G267,CHAR(10),VLOOKUP(F267,SpellDesc!$B:$D,2,0),CHAR(10),CHAR(10),VLOOKUP(F267,SpellDesc!$B:$D,3,0),CHAR(10))</f>
        <v xml:space="preserve">**Slime
The caster hurls a ball of sticky goo at his enemies. Enemies stuck in the slime will move and attack more slowly and have trouble defending themselves. The slime effect will wear off more quickly on targets with high magic resistance.
術者は、敵に向けて粘着物の玉を投げつけます。粘着物に捕らえられた敵は、移動や攻撃が遅くなり、身を守るのに苦労します。この粘着物の影響は、対象が高い魔法抵抗力を持つほど、より早く消え去ります。
</v>
      </c>
    </row>
    <row r="268" spans="1:27" x14ac:dyDescent="0.15">
      <c r="A268" t="str">
        <f t="shared" si="16"/>
        <v/>
      </c>
      <c r="C268" s="1" t="s">
        <v>263</v>
      </c>
      <c r="D268" s="1">
        <v>1</v>
      </c>
      <c r="F268" s="1" t="s">
        <v>272</v>
      </c>
      <c r="G268" s="1" t="s">
        <v>272</v>
      </c>
      <c r="H268" s="3" t="s">
        <v>1528</v>
      </c>
      <c r="I268" s="1" t="s">
        <v>1527</v>
      </c>
      <c r="K268" s="1" t="s">
        <v>1530</v>
      </c>
      <c r="L268" s="1" t="s">
        <v>2018</v>
      </c>
      <c r="M268" s="1" t="s">
        <v>1531</v>
      </c>
      <c r="N268" s="2" t="s">
        <v>1567</v>
      </c>
      <c r="O268" s="6" t="str">
        <f t="shared" si="17"/>
        <v xml:space="preserve">|[[Geyser&gt;./Geyser]]|&amp;ref(Spell/P_Water.jpg,nolink,25x25,Water);1|&amp;ref(Spell/P_Fire.jpg,nolink,25x25,Fire);1||戦闘/水陸両用|攻撃|
|~|&gt;|&gt;|&gt;|&gt;|小範囲に熱湯を浴びせ攻撃します|
</v>
      </c>
      <c r="P268" s="3" t="s">
        <v>1568</v>
      </c>
      <c r="Q268" s="1" t="s">
        <v>1569</v>
      </c>
      <c r="R268" s="1">
        <v>100</v>
      </c>
      <c r="S268" s="1">
        <v>1</v>
      </c>
      <c r="T268" s="1">
        <v>1</v>
      </c>
      <c r="U268" s="1">
        <v>3</v>
      </c>
      <c r="V268" s="1">
        <v>5</v>
      </c>
      <c r="W268" s="1" t="s">
        <v>1534</v>
      </c>
      <c r="Y268" s="21" t="str">
        <f t="shared" si="18"/>
        <v xml:space="preserve">#includex(Spell/Evocation/DataView,titlestr=off,section=(filter=Geyser),firsthead=off)
**ゲーム内説明文
#includex(Spell/Evocation/Descriptions,titlestr=off,section=(filter=Geyser),firsthead=off)
**解説
</v>
      </c>
      <c r="Z268" t="str">
        <f t="shared" si="19"/>
        <v xml:space="preserve">**Geyser
|&gt;|&gt;|&gt;|&gt;|BGCOLOR(black):COLOR(white):CENTER:''Geyser''|
|&gt;|BGCOLOR(lightgray):''研究領域''|&gt;|BGCOLOR(lightgray):''使用条件''|BGCOLOR(lightgray):''分類''|
|&gt;|Evocation Lv1|&gt;|戦闘/水陸両用|攻撃|
|BGCOLOR(lightgray):''主系統''|BGCOLOR(lightgray):''副系統''|&gt;|BGCOLOR(lightgray):''威力/効果''|BGCOLOR(lightgray):''効果発生数''|
|&amp;ref(Spell/P_Water.jpg,nolink,25x25,Water);1|&amp;ref(Spell/P_Fire.jpg,nolink,25x25,Fire);1|&gt;|6+1/Lv|1|
|BGCOLOR(lightgray):''射程距離''|BGCOLOR(lightgray):''効果範囲''|BGCOLOR(lightgray):''精度修正''|BGCOLOR(lightgray):''詠唱時間''|BGCOLOR(lightgray):''疲労/宝石''|
|20+5|1|3|100%|5|
|BGCOLOR(lightgray):''特性''|&gt;|&gt;|&gt;|火炎属性&amp;br;防御貫通|
</v>
      </c>
      <c r="AA268" t="str">
        <f>CONCATENATE("**",G268,CHAR(10),VLOOKUP(F268,SpellDesc!$B:$D,2,0),CHAR(10),CHAR(10),VLOOKUP(F268,SpellDesc!$B:$D,3,0),CHAR(10))</f>
        <v xml:space="preserve">**Geyser
A steaming-hot bolt of water rushes from the caster's hands. The water splashes upon impact and affects everyone in a small area. Armor offers protection from the boiling water.
沸騰するほどに熱い水の太矢が、術者の手から噴き出します。この水は着弾すると飛び散り、小範囲に居るもの全てに影響を及ぼします。防具は、この熱湯から身を守るのに役立ちます。
</v>
      </c>
    </row>
    <row r="269" spans="1:27" x14ac:dyDescent="0.15">
      <c r="A269" t="str">
        <f t="shared" si="16"/>
        <v/>
      </c>
      <c r="C269" s="1" t="s">
        <v>263</v>
      </c>
      <c r="D269" s="1">
        <v>1</v>
      </c>
      <c r="F269" s="1" t="s">
        <v>273</v>
      </c>
      <c r="G269" s="1" t="s">
        <v>273</v>
      </c>
      <c r="H269" s="3" t="s">
        <v>1528</v>
      </c>
      <c r="K269" s="1" t="s">
        <v>1530</v>
      </c>
      <c r="L269" s="1" t="s">
        <v>2075</v>
      </c>
      <c r="M269" s="1" t="s">
        <v>1531</v>
      </c>
      <c r="N269" s="2" t="s">
        <v>1570</v>
      </c>
      <c r="O269" s="6" t="str">
        <f t="shared" si="17"/>
        <v xml:space="preserve">|[[Water Strike&gt;./Water Strike]]|&amp;ref(Spell/P_Water.jpg,nolink,25x25,Water);1|||戦闘/水中専用|攻撃|
|~|&gt;|&gt;|&gt;|&gt;|水流を操り攻撃します|
</v>
      </c>
      <c r="P269" s="3" t="s">
        <v>1571</v>
      </c>
      <c r="Q269" s="1" t="s">
        <v>1572</v>
      </c>
      <c r="R269" s="1">
        <v>100</v>
      </c>
      <c r="S269" s="1">
        <v>0</v>
      </c>
      <c r="T269" s="1">
        <v>1</v>
      </c>
      <c r="U269" s="1">
        <v>2</v>
      </c>
      <c r="V269" s="1">
        <v>20</v>
      </c>
      <c r="Y269" s="21" t="str">
        <f t="shared" si="18"/>
        <v xml:space="preserve">#includex(Spell/Evocation/DataView,titlestr=off,section=(filter=Water Strike),firsthead=off)
**ゲーム内説明文
#includex(Spell/Evocation/Descriptions,titlestr=off,section=(filter=Water Strike),firsthead=off)
**解説
</v>
      </c>
      <c r="Z269" t="str">
        <f t="shared" si="19"/>
        <v xml:space="preserve">**Water Strike
|&gt;|&gt;|&gt;|&gt;|BGCOLOR(black):COLOR(white):CENTER:''Water Strike''|
|&gt;|BGCOLOR(lightgray):''研究領域''|&gt;|BGCOLOR(lightgray):''使用条件''|BGCOLOR(lightgray):''分類''|
|&gt;|Evocation Lv1|&gt;|戦闘/水中専用|攻撃|
|BGCOLOR(lightgray):''主系統''|BGCOLOR(lightgray):''副系統''|&gt;|BGCOLOR(lightgray):''威力/効果''|BGCOLOR(lightgray):''効果発生数''|
|&amp;ref(Spell/P_Water.jpg,nolink,25x25,Water);1||&gt;|13+2/Lv|1|
|BGCOLOR(lightgray):''射程距離''|BGCOLOR(lightgray):''効果範囲''|BGCOLOR(lightgray):''精度修正''|BGCOLOR(lightgray):''詠唱時間''|BGCOLOR(lightgray):''疲労/宝石''|
|35+5|0|2|100%|20|
|BGCOLOR(lightgray):''特性''|&gt;|&gt;|&gt;||
</v>
      </c>
      <c r="AA269" t="str">
        <f>CONCATENATE("**",G269,CHAR(10),VLOOKUP(F269,SpellDesc!$B:$D,2,0),CHAR(10),CHAR(10),VLOOKUP(F269,SpellDesc!$B:$D,3,0),CHAR(10))</f>
        <v xml:space="preserve">**Water Strike
This spell creates a torrent of Water magic that can rip flesh from bone. It can only be cast underwater.
この呪文は、肉を骨から引き剥がすことができる、水魔法の奔流を作ります。これは水中でのみ詠唱できます。
</v>
      </c>
    </row>
    <row r="270" spans="1:27" x14ac:dyDescent="0.15">
      <c r="A270" t="str">
        <f t="shared" si="16"/>
        <v/>
      </c>
      <c r="C270" s="1" t="s">
        <v>263</v>
      </c>
      <c r="D270" s="1">
        <v>1</v>
      </c>
      <c r="F270" s="1" t="s">
        <v>274</v>
      </c>
      <c r="G270" s="1" t="s">
        <v>274</v>
      </c>
      <c r="H270" s="3" t="s">
        <v>1545</v>
      </c>
      <c r="K270" s="1" t="s">
        <v>1530</v>
      </c>
      <c r="L270" s="1" t="s">
        <v>2023</v>
      </c>
      <c r="M270" s="1" t="s">
        <v>1531</v>
      </c>
      <c r="N270" s="2" t="s">
        <v>1576</v>
      </c>
      <c r="O270" s="6" t="str">
        <f t="shared" si="17"/>
        <v xml:space="preserve">|[[Cold Bolt&gt;./Cold Bolt]]|&amp;ref(Spell/P_Water.jpg,nolink,25x25,Water);2|||戦闘/陸上専用|攻撃|
|~|&gt;|&gt;|&gt;|&gt;|射程の長い冷気の太矢で攻撃します|
</v>
      </c>
      <c r="P270" s="3" t="s">
        <v>1573</v>
      </c>
      <c r="Q270" s="1" t="s">
        <v>1574</v>
      </c>
      <c r="R270" s="1">
        <v>100</v>
      </c>
      <c r="S270" s="1">
        <v>0</v>
      </c>
      <c r="T270" s="1">
        <v>1</v>
      </c>
      <c r="U270" s="1">
        <v>3</v>
      </c>
      <c r="V270" s="1">
        <v>20</v>
      </c>
      <c r="W270" s="1" t="s">
        <v>1575</v>
      </c>
      <c r="Y270" s="21" t="str">
        <f t="shared" si="18"/>
        <v xml:space="preserve">#includex(Spell/Evocation/DataView,titlestr=off,section=(filter=Cold Bolt),firsthead=off)
**ゲーム内説明文
#includex(Spell/Evocation/Descriptions,titlestr=off,section=(filter=Cold Bolt),firsthead=off)
**解説
</v>
      </c>
      <c r="Z270" t="str">
        <f t="shared" si="19"/>
        <v xml:space="preserve">**Cold Bolt
|&gt;|&gt;|&gt;|&gt;|BGCOLOR(black):COLOR(white):CENTER:''Cold Bolt''|
|&gt;|BGCOLOR(lightgray):''研究領域''|&gt;|BGCOLOR(lightgray):''使用条件''|BGCOLOR(lightgray):''分類''|
|&gt;|Evocation Lv1|&gt;|戦闘/陸上専用|攻撃|
|BGCOLOR(lightgray):''主系統''|BGCOLOR(lightgray):''副系統''|&gt;|BGCOLOR(lightgray):''威力/効果''|BGCOLOR(lightgray):''効果発生数''|
|&amp;ref(Spell/P_Water.jpg,nolink,25x25,Water);2||&gt;|19+1/Lv|1|
|BGCOLOR(lightgray):''射程距離''|BGCOLOR(lightgray):''効果範囲''|BGCOLOR(lightgray):''精度修正''|BGCOLOR(lightgray):''詠唱時間''|BGCOLOR(lightgray):''疲労/宝石''|
|50+5|0|3|100%|20|
|BGCOLOR(lightgray):''特性''|&gt;|&gt;|&gt;|冷気属性|
</v>
      </c>
      <c r="AA270" t="str">
        <f>CONCATENATE("**",G270,CHAR(10),VLOOKUP(F270,SpellDesc!$B:$D,2,0),CHAR(10),CHAR(10),VLOOKUP(F270,SpellDesc!$B:$D,3,0),CHAR(10))</f>
        <v xml:space="preserve">**Cold Bolt
A bolt of intense cold issues forth from the caster's hands. It can be hurled over very long distances.
強烈な冷気の太矢が、術者の手から噴き出します。これは非常に長い距離を飛ばすことができます。
</v>
      </c>
    </row>
    <row r="271" spans="1:27" x14ac:dyDescent="0.15">
      <c r="A271" t="str">
        <f t="shared" si="16"/>
        <v/>
      </c>
      <c r="C271" s="1" t="s">
        <v>263</v>
      </c>
      <c r="D271" s="1">
        <v>1</v>
      </c>
      <c r="F271" s="1" t="s">
        <v>275</v>
      </c>
      <c r="G271" s="1" t="s">
        <v>275</v>
      </c>
      <c r="H271" s="3" t="s">
        <v>1545</v>
      </c>
      <c r="I271" s="1" t="s">
        <v>1527</v>
      </c>
      <c r="K271" s="1" t="s">
        <v>1530</v>
      </c>
      <c r="L271" s="1" t="s">
        <v>2023</v>
      </c>
      <c r="M271" s="1" t="s">
        <v>1535</v>
      </c>
      <c r="N271" s="2" t="s">
        <v>1577</v>
      </c>
      <c r="O271" s="6" t="str">
        <f t="shared" si="17"/>
        <v xml:space="preserve">|[[Acid Spray&gt;./Acid Spray]]|&amp;ref(Spell/P_Water.jpg,nolink,25x25,Water);2|&amp;ref(Spell/P_Fire.jpg,nolink,25x25,Fire);1||戦闘/陸上専用|近接攻撃|
|~|&gt;|&gt;|&gt;|&gt;|近くの中範囲を強酸の飛沫で攻撃します|
</v>
      </c>
      <c r="P271" s="3">
        <v>10</v>
      </c>
      <c r="Q271" s="1">
        <v>2</v>
      </c>
      <c r="R271" s="1">
        <v>100</v>
      </c>
      <c r="S271" s="1">
        <v>3</v>
      </c>
      <c r="T271" s="1">
        <v>1</v>
      </c>
      <c r="U271" s="1">
        <v>0</v>
      </c>
      <c r="V271" s="1">
        <v>20</v>
      </c>
      <c r="W271" s="1" t="s">
        <v>1578</v>
      </c>
      <c r="X271" s="1" t="s">
        <v>1579</v>
      </c>
      <c r="Y271" s="21" t="str">
        <f t="shared" si="18"/>
        <v xml:space="preserve">#includex(Spell/Evocation/DataView,titlestr=off,section=(filter=Acid Spray),firsthead=off)
**ゲーム内説明文
#includex(Spell/Evocation/Descriptions,titlestr=off,section=(filter=Acid Spray),firsthead=off)
**解説
</v>
      </c>
      <c r="Z271" t="str">
        <f t="shared" si="19"/>
        <v xml:space="preserve">**Acid Spray
|&gt;|&gt;|&gt;|&gt;|BGCOLOR(black):COLOR(white):CENTER:''Acid Spray''|
|&gt;|BGCOLOR(lightgray):''研究領域''|&gt;|BGCOLOR(lightgray):''使用条件''|BGCOLOR(lightgray):''分類''|
|&gt;|Evocation Lv1|&gt;|戦闘/陸上専用|近接攻撃|
|BGCOLOR(lightgray):''主系統''|BGCOLOR(lightgray):''副系統''|&gt;|BGCOLOR(lightgray):''威力/効果''|BGCOLOR(lightgray):''効果発生数''|
|&amp;ref(Spell/P_Water.jpg,nolink,25x25,Water);2|&amp;ref(Spell/P_Fire.jpg,nolink,25x25,Fire);1|&gt;|10|1|
|BGCOLOR(lightgray):''射程距離''|BGCOLOR(lightgray):''効果範囲''|BGCOLOR(lightgray):''精度修正''|BGCOLOR(lightgray):''詠唱時間''|BGCOLOR(lightgray):''疲労/宝石''|
|2|3|0|100%|20|
|BGCOLOR(lightgray):''特性''|&gt;|&gt;|&gt;|強酸属性&amp;br;防御貫通|
</v>
      </c>
      <c r="AA271" t="str">
        <f>CONCATENATE("**",G271,CHAR(10),VLOOKUP(F271,SpellDesc!$B:$D,2,0),CHAR(10),CHAR(10),VLOOKUP(F271,SpellDesc!$B:$D,3,0),CHAR(10))</f>
        <v xml:space="preserve">**Acid Spray
The mage extends his hands, spraying acid at his enemies. The acid sprays over quite a large area and the mage might also be hit if he is not careful.
魔術師は手を伸ばし、敵に向けて酸を吹き付けます。この酸はかなりの広範囲に撒き散らされ、彼が十分に注意しなければ、術者自身もそれを浴びるかもしれません。
</v>
      </c>
    </row>
    <row r="272" spans="1:27" x14ac:dyDescent="0.15">
      <c r="A272" t="str">
        <f t="shared" si="16"/>
        <v/>
      </c>
      <c r="C272" s="1" t="s">
        <v>263</v>
      </c>
      <c r="D272" s="1">
        <v>1</v>
      </c>
      <c r="F272" s="1" t="s">
        <v>276</v>
      </c>
      <c r="G272" s="1" t="s">
        <v>276</v>
      </c>
      <c r="H272" s="3" t="s">
        <v>1546</v>
      </c>
      <c r="J272" s="1">
        <v>2</v>
      </c>
      <c r="K272" s="1" t="s">
        <v>1549</v>
      </c>
      <c r="L272" s="1" t="s">
        <v>2018</v>
      </c>
      <c r="M272" s="1" t="s">
        <v>1580</v>
      </c>
      <c r="N272" s="2" t="s">
        <v>1581</v>
      </c>
      <c r="O272" s="6" t="str">
        <f t="shared" si="17"/>
        <v xml:space="preserve">|[[Astral Projection&gt;./Astral Projection]]|&amp;ref(Spell/P_Astral.jpg,nolink,25x25,Astral);1||&amp;ref(Spell/V_Astral.jpg,nolink,25x25,Astral Pearl);2|儀式/水陸両用|占術|
|~|&gt;|&gt;|&gt;|&gt;|指定した州に自身の意識だけを飛ばし偵察します|
</v>
      </c>
      <c r="Q272" s="1">
        <v>7</v>
      </c>
      <c r="W272" s="1" t="s">
        <v>1582</v>
      </c>
      <c r="Y272" s="21" t="str">
        <f t="shared" si="18"/>
        <v xml:space="preserve">#includex(Spell/Evocation/DataView,titlestr=off,section=(filter=Astral Projection),firsthead=off)
**ゲーム内説明文
#includex(Spell/Evocation/Descriptions,titlestr=off,section=(filter=Astral Projection),firsthead=off)
**解説
</v>
      </c>
      <c r="Z272" t="str">
        <f t="shared" si="19"/>
        <v xml:space="preserve">**Astral Projection
|&gt;|&gt;|&gt;|&gt;|BGCOLOR(black):COLOR(white):CENTER:''Astral Projection''|
|&gt;|BGCOLOR(lightgray):''研究領域''|&gt;|BGCOLOR(lightgray):''使用条件''|BGCOLOR(lightgray):''分類''|
|&gt;|Evocation Lv1|&gt;|儀式/水陸両用|占術|
|BGCOLOR(lightgray):''主系統''|BGCOLOR(lightgray):''副系統''|&gt;|BGCOLOR(lightgray):''威力/効果''|BGCOLOR(lightgray):''効果発生数''|
|&amp;ref(Spell/P_Astral.jpg,nolink,25x25,Astral);1||&gt;|||
|BGCOLOR(lightgray):''射程距離''|BGCOLOR(lightgray):''効果範囲''|BGCOLOR(lightgray):''精度修正''|BGCOLOR(lightgray):''詠唱時間''|BGCOLOR(lightgray):''疲労/宝石''|
|7||||&amp;ref(Spell/V_Astral.jpg,nolink,25x25,Astral Pearl);2|
|BGCOLOR(lightgray):''特性''|&gt;|&gt;|&gt;|無心使用不可|
</v>
      </c>
      <c r="AA272" t="str">
        <f>CONCATENATE("**",G272,CHAR(10),VLOOKUP(F272,SpellDesc!$B:$D,2,0),CHAR(10),CHAR(10),VLOOKUP(F272,SpellDesc!$B:$D,3,0),CHAR(10))</f>
        <v xml:space="preserve">**Astral Projection
The caster's mind is separated from his body and travels the Astral Planes in search of military information. His mind and body are connected with a silvery cord, which can be detected by unfriendly Astral mages. Once detected, the cord of the mage can be severed - a traumatic experience indeed. Each casting of this ritual allows the mage to scry on one province. The use of extra magical gems increases the duration of the ritual.
術者の精神はその肉体から切り離され、軍事情報を探るために幽界を旅します。彼の精神と肉体は、銀色の紐によって繋がれており、それは敵対する星の魔術師によって、探知される可能性があります。一度探知されれば、魔術師の紐は切断でき、それは本当に衝撃的な経験となります。この儀式を詠唱するたびに、魔術師は一つの州を占うことができます。追加の魔法の宝石を使用すると、儀式の持続期間を延長できます。
</v>
      </c>
    </row>
    <row r="273" spans="1:27" x14ac:dyDescent="0.15">
      <c r="A273" t="str">
        <f t="shared" si="16"/>
        <v/>
      </c>
      <c r="C273" s="1" t="s">
        <v>263</v>
      </c>
      <c r="D273" s="1">
        <v>1</v>
      </c>
      <c r="F273" s="1" t="s">
        <v>277</v>
      </c>
      <c r="G273" s="1" t="s">
        <v>277</v>
      </c>
      <c r="H273" s="3" t="s">
        <v>1546</v>
      </c>
      <c r="K273" s="1" t="s">
        <v>1530</v>
      </c>
      <c r="L273" s="1" t="s">
        <v>2023</v>
      </c>
      <c r="M273" s="1" t="s">
        <v>1531</v>
      </c>
      <c r="N273" s="2" t="s">
        <v>1583</v>
      </c>
      <c r="O273" s="6" t="str">
        <f t="shared" si="17"/>
        <v xml:space="preserve">|[[Star Fires&gt;./Star Fires]]|&amp;ref(Spell/P_Astral.jpg,nolink,25x25,Astral);1|||戦闘/陸上専用|攻撃|
|~|&gt;|&gt;|&gt;|&gt;|2発の星の光を放ち攻撃します|
</v>
      </c>
      <c r="P273" s="3" t="s">
        <v>1584</v>
      </c>
      <c r="Q273" s="1">
        <v>35</v>
      </c>
      <c r="R273" s="1">
        <v>100</v>
      </c>
      <c r="S273" s="1">
        <v>0</v>
      </c>
      <c r="T273" s="1">
        <v>2</v>
      </c>
      <c r="U273" s="1">
        <v>2</v>
      </c>
      <c r="V273" s="1">
        <v>20</v>
      </c>
      <c r="W273" s="1" t="s">
        <v>1585</v>
      </c>
      <c r="Y273" s="21" t="str">
        <f t="shared" si="18"/>
        <v xml:space="preserve">#includex(Spell/Evocation/DataView,titlestr=off,section=(filter=Star Fires),firsthead=off)
**ゲーム内説明文
#includex(Spell/Evocation/Descriptions,titlestr=off,section=(filter=Star Fires),firsthead=off)
**解説
</v>
      </c>
      <c r="Z273" t="str">
        <f t="shared" si="19"/>
        <v xml:space="preserve">**Star Fires
|&gt;|&gt;|&gt;|&gt;|BGCOLOR(black):COLOR(white):CENTER:''Star Fires''|
|&gt;|BGCOLOR(lightgray):''研究領域''|&gt;|BGCOLOR(lightgray):''使用条件''|BGCOLOR(lightgray):''分類''|
|&gt;|Evocation Lv1|&gt;|戦闘/陸上専用|攻撃|
|BGCOLOR(lightgray):''主系統''|BGCOLOR(lightgray):''副系統''|&gt;|BGCOLOR(lightgray):''威力/効果''|BGCOLOR(lightgray):''効果発生数''|
|&amp;ref(Spell/P_Astral.jpg,nolink,25x25,Astral);1||&gt;|5+1/Lv|2|
|BGCOLOR(lightgray):''射程距離''|BGCOLOR(lightgray):''効果範囲''|BGCOLOR(lightgray):''精度修正''|BGCOLOR(lightgray):''詠唱時間''|BGCOLOR(lightgray):''疲労/宝石''|
|35|0|2|100%|20|
|BGCOLOR(lightgray):''特性''|&gt;|&gt;|&gt;|防御無視|
</v>
      </c>
      <c r="AA273" t="str">
        <f>CONCATENATE("**",G273,CHAR(10),VLOOKUP(F273,SpellDesc!$B:$D,2,0),CHAR(10),CHAR(10),VLOOKUP(F273,SpellDesc!$B:$D,3,0),CHAR(10))</f>
        <v xml:space="preserve">**Star Fires
The caster focuses the lights of several stellar bodies and projects them onto his enemies.
術者は、複数の天体の光を収束させ、敵に向けて投射します。
</v>
      </c>
    </row>
    <row r="274" spans="1:27" x14ac:dyDescent="0.15">
      <c r="A274" t="str">
        <f t="shared" si="16"/>
        <v/>
      </c>
      <c r="C274" s="1" t="s">
        <v>263</v>
      </c>
      <c r="D274" s="1">
        <v>1</v>
      </c>
      <c r="F274" s="1" t="s">
        <v>278</v>
      </c>
      <c r="G274" s="1" t="s">
        <v>278</v>
      </c>
      <c r="H274" s="3" t="s">
        <v>1547</v>
      </c>
      <c r="K274" s="1" t="s">
        <v>1530</v>
      </c>
      <c r="L274" s="1" t="s">
        <v>2018</v>
      </c>
      <c r="M274" s="1" t="s">
        <v>1531</v>
      </c>
      <c r="N274" s="2" t="s">
        <v>1586</v>
      </c>
      <c r="O274" s="6" t="str">
        <f t="shared" si="17"/>
        <v xml:space="preserve">|[[Arcane Bolt&gt;./Arcane Bolt]]|&amp;ref(Spell/P_Astral.jpg,nolink,25x25,Astral);2|||戦闘/水陸両用|攻撃|
|~|&gt;|&gt;|&gt;|&gt;|魔法生物だけを傷付ける魔法の矢で攻撃します|
</v>
      </c>
      <c r="P274" s="3" t="s">
        <v>1587</v>
      </c>
      <c r="Q274" s="1" t="s">
        <v>1588</v>
      </c>
      <c r="R274" s="1">
        <v>100</v>
      </c>
      <c r="S274" s="1">
        <v>0</v>
      </c>
      <c r="T274" s="1">
        <v>1</v>
      </c>
      <c r="U274" s="1">
        <v>3</v>
      </c>
      <c r="V274" s="1">
        <v>20</v>
      </c>
      <c r="W274" s="1" t="s">
        <v>1589</v>
      </c>
      <c r="Y274" s="21" t="str">
        <f t="shared" si="18"/>
        <v xml:space="preserve">#includex(Spell/Evocation/DataView,titlestr=off,section=(filter=Arcane Bolt),firsthead=off)
**ゲーム内説明文
#includex(Spell/Evocation/Descriptions,titlestr=off,section=(filter=Arcane Bolt),firsthead=off)
**解説
</v>
      </c>
      <c r="Z274" t="str">
        <f t="shared" si="19"/>
        <v xml:space="preserve">**Arcane Bolt
|&gt;|&gt;|&gt;|&gt;|BGCOLOR(black):COLOR(white):CENTER:''Arcane Bolt''|
|&gt;|BGCOLOR(lightgray):''研究領域''|&gt;|BGCOLOR(lightgray):''使用条件''|BGCOLOR(lightgray):''分類''|
|&gt;|Evocation Lv1|&gt;|戦闘/水陸両用|攻撃|
|BGCOLOR(lightgray):''主系統''|BGCOLOR(lightgray):''副系統''|&gt;|BGCOLOR(lightgray):''威力/効果''|BGCOLOR(lightgray):''効果発生数''|
|&amp;ref(Spell/P_Astral.jpg,nolink,25x25,Astral);2||&gt;|10+1/Lv|1|
|BGCOLOR(lightgray):''射程距離''|BGCOLOR(lightgray):''効果範囲''|BGCOLOR(lightgray):''精度修正''|BGCOLOR(lightgray):''詠唱時間''|BGCOLOR(lightgray):''疲労/宝石''|
|40+5|0|3|100%|20|
|BGCOLOR(lightgray):''特性''|&gt;|&gt;|&gt;|防御無視&amp;br;魔法生物にのみ作用|
</v>
      </c>
      <c r="AA274" t="str">
        <f>CONCATENATE("**",G274,CHAR(10),VLOOKUP(F274,SpellDesc!$B:$D,2,0),CHAR(10),CHAR(10),VLOOKUP(F274,SpellDesc!$B:$D,3,0),CHAR(10))</f>
        <v xml:space="preserve">**Arcane Bolt
The caster fires an astral bolt that is deadly for magic beings but harmless for humans.
術者は、魔法生物には致命的ながら、人間には無害な星の太矢を発射します。
</v>
      </c>
    </row>
    <row r="275" spans="1:27" x14ac:dyDescent="0.15">
      <c r="A275" t="str">
        <f t="shared" si="16"/>
        <v>Evocation1E</v>
      </c>
      <c r="C275" s="1" t="s">
        <v>263</v>
      </c>
      <c r="D275" s="1">
        <v>1</v>
      </c>
      <c r="F275" s="1" t="s">
        <v>279</v>
      </c>
      <c r="G275" s="1" t="s">
        <v>279</v>
      </c>
      <c r="H275" s="3" t="s">
        <v>1548</v>
      </c>
      <c r="K275" s="1" t="s">
        <v>1530</v>
      </c>
      <c r="L275" s="1" t="s">
        <v>2023</v>
      </c>
      <c r="M275" s="1" t="s">
        <v>1531</v>
      </c>
      <c r="N275" s="2" t="s">
        <v>1590</v>
      </c>
      <c r="O275" s="6" t="str">
        <f t="shared" si="17"/>
        <v xml:space="preserve">|[[Vine Arrow&gt;./Vine Arrow]]|&amp;ref(Spell/P_Nature.jpg,nolink,25x25,Nature);1|||戦闘/陸上専用|攻撃|
|~|&gt;|&gt;|&gt;|&gt;|敵を絡めとる蔓の矢を放ち攻撃します|
</v>
      </c>
      <c r="P275" s="3" t="s">
        <v>1591</v>
      </c>
      <c r="Q275" s="1" t="s">
        <v>1553</v>
      </c>
      <c r="R275" s="1">
        <v>100</v>
      </c>
      <c r="S275" s="1">
        <v>0</v>
      </c>
      <c r="T275" s="1">
        <v>1</v>
      </c>
      <c r="U275" s="1">
        <v>0</v>
      </c>
      <c r="V275" s="1">
        <v>20</v>
      </c>
      <c r="W275" s="1" t="s">
        <v>1592</v>
      </c>
      <c r="X275" s="1" t="s">
        <v>1593</v>
      </c>
      <c r="Y275" s="21" t="str">
        <f t="shared" si="18"/>
        <v xml:space="preserve">#includex(Spell/Evocation/DataView,titlestr=off,section=(filter=Vine Arrow),firsthead=off)
**ゲーム内説明文
#includex(Spell/Evocation/Descriptions,titlestr=off,section=(filter=Vine Arrow),firsthead=off)
**解説
</v>
      </c>
      <c r="Z275" t="str">
        <f t="shared" si="19"/>
        <v xml:space="preserve">**Vine Arrow
|&gt;|&gt;|&gt;|&gt;|BGCOLOR(black):COLOR(white):CENTER:''Vine Arrow''|
|&gt;|BGCOLOR(lightgray):''研究領域''|&gt;|BGCOLOR(lightgray):''使用条件''|BGCOLOR(lightgray):''分類''|
|&gt;|Evocation Lv1|&gt;|戦闘/陸上専用|攻撃|
|BGCOLOR(lightgray):''主系統''|BGCOLOR(lightgray):''副系統''|&gt;|BGCOLOR(lightgray):''威力/効果''|BGCOLOR(lightgray):''効果発生数''|
|&amp;ref(Spell/P_Nature.jpg,nolink,25x25,Nature);1||&gt;|14+1/Lv|1|
|BGCOLOR(lightgray):''射程距離''|BGCOLOR(lightgray):''効果範囲''|BGCOLOR(lightgray):''精度修正''|BGCOLOR(lightgray):''詠唱時間''|BGCOLOR(lightgray):''疲労/宝石''|
|30+5|0|0|100%|20|
|BGCOLOR(lightgray):''特性''|&gt;|&gt;|&gt;|刺突属性|
</v>
      </c>
      <c r="AA275" t="str">
        <f>CONCATENATE("**",G275,CHAR(10),VLOOKUP(F275,SpellDesc!$B:$D,2,0),CHAR(10),CHAR(10),VLOOKUP(F275,SpellDesc!$B:$D,3,0),CHAR(10))</f>
        <v xml:space="preserve">**Vine Arrow
The caster shoots an enchanted arrow of vines against his enemies. The arrow will come alive and entangle the target if it hits.
術者は、敵に向けて魔法をかけられた蔓の矢を発射します。この矢は、命中すると動き出し、標的を絡めとります。
</v>
      </c>
    </row>
    <row r="276" spans="1:27" x14ac:dyDescent="0.15">
      <c r="A276" t="str">
        <f t="shared" si="16"/>
        <v>Evocation2S</v>
      </c>
      <c r="C276" s="1" t="s">
        <v>263</v>
      </c>
      <c r="D276" s="1">
        <v>2</v>
      </c>
      <c r="F276" s="1" t="s">
        <v>280</v>
      </c>
      <c r="G276" s="1" t="s">
        <v>280</v>
      </c>
      <c r="H276" s="3" t="s">
        <v>1543</v>
      </c>
      <c r="K276" s="1" t="s">
        <v>1530</v>
      </c>
      <c r="L276" s="1" t="s">
        <v>2023</v>
      </c>
      <c r="M276" s="1" t="s">
        <v>1531</v>
      </c>
      <c r="N276" s="2" t="s">
        <v>1597</v>
      </c>
      <c r="O276" s="6" t="str">
        <f t="shared" si="17"/>
        <v xml:space="preserve">|[[Fire Blast&gt;./Fire Blast]]|&amp;ref(Spell/P_Fire.jpg,nolink,25x25,Fire);2|||戦闘/陸上専用|攻撃|
|~|&gt;|&gt;|&gt;|&gt;|近距離の小範囲を炎の爆風で攻撃します|
</v>
      </c>
      <c r="P276" s="3" t="s">
        <v>1598</v>
      </c>
      <c r="Q276" s="1" t="s">
        <v>1599</v>
      </c>
      <c r="R276" s="1">
        <v>100</v>
      </c>
      <c r="S276" s="1">
        <v>1</v>
      </c>
      <c r="T276" s="1">
        <v>1</v>
      </c>
      <c r="U276" s="1">
        <v>0</v>
      </c>
      <c r="V276" s="1">
        <v>20</v>
      </c>
      <c r="W276" s="1" t="s">
        <v>1534</v>
      </c>
      <c r="X276" s="1" t="s">
        <v>1600</v>
      </c>
      <c r="Y276" s="21" t="str">
        <f t="shared" si="18"/>
        <v xml:space="preserve">#includex(Spell/Evocation/DataView,titlestr=off,section=(filter=Fire Blast),firsthead=off)
**ゲーム内説明文
#includex(Spell/Evocation/Descriptions,titlestr=off,section=(filter=Fire Blast),firsthead=off)
**解説
</v>
      </c>
      <c r="Z276" t="str">
        <f t="shared" si="19"/>
        <v xml:space="preserve">**Fire Blast
|&gt;|&gt;|&gt;|&gt;|BGCOLOR(black):COLOR(white):CENTER:''Fire Blast''|
|&gt;|BGCOLOR(lightgray):''研究領域''|&gt;|BGCOLOR(lightgray):''使用条件''|BGCOLOR(lightgray):''分類''|
|&gt;|Evocation Lv2|&gt;|戦闘/陸上専用|攻撃|
|BGCOLOR(lightgray):''主系統''|BGCOLOR(lightgray):''副系統''|&gt;|BGCOLOR(lightgray):''威力/効果''|BGCOLOR(lightgray):''効果発生数''|
|&amp;ref(Spell/P_Fire.jpg,nolink,25x25,Fire);2||&gt;|14+2/Lv|1|
|BGCOLOR(lightgray):''射程距離''|BGCOLOR(lightgray):''効果範囲''|BGCOLOR(lightgray):''精度修正''|BGCOLOR(lightgray):''詠唱時間''|BGCOLOR(lightgray):''疲労/宝石''|
|7+1|1|0|100%|20|
|BGCOLOR(lightgray):''特性''|&gt;|&gt;|&gt;|火炎属性&amp;br;防御貫通|
</v>
      </c>
      <c r="AA276" t="str">
        <f>CONCATENATE("**",G276,CHAR(10),VLOOKUP(F276,SpellDesc!$B:$D,2,0),CHAR(10),CHAR(10),VLOOKUP(F276,SpellDesc!$B:$D,3,0),CHAR(10))</f>
        <v xml:space="preserve">**Fire Blast
A powerful blast of fiery energies strikes a small area close to the caster.
炎の力の強力な爆発が、術者の近くの小範囲を攻撃します。
</v>
      </c>
    </row>
    <row r="277" spans="1:27" x14ac:dyDescent="0.15">
      <c r="A277" t="str">
        <f t="shared" si="16"/>
        <v/>
      </c>
      <c r="C277" s="1" t="s">
        <v>263</v>
      </c>
      <c r="D277" s="1">
        <v>2</v>
      </c>
      <c r="F277" s="1" t="s">
        <v>289</v>
      </c>
      <c r="G277" s="1" t="s">
        <v>289</v>
      </c>
      <c r="H277" s="3" t="s">
        <v>1543</v>
      </c>
      <c r="I277" s="1" t="s">
        <v>1544</v>
      </c>
      <c r="K277" s="1" t="s">
        <v>1530</v>
      </c>
      <c r="L277" s="1" t="s">
        <v>2023</v>
      </c>
      <c r="M277" s="1" t="s">
        <v>1531</v>
      </c>
      <c r="N277" s="2" t="s">
        <v>1601</v>
      </c>
      <c r="O277" s="6" t="str">
        <f t="shared" si="17"/>
        <v xml:space="preserve">|[[Sulphur Haze&gt;./Sulphur Haze]]|&amp;ref(Spell/P_Fire.jpg,nolink,25x25,Fire);2|&amp;ref(Spell/P_Air.jpg,nolink,25x25,Air);1||戦闘/陸上専用|攻撃|
|~|&gt;|&gt;|&gt;|&gt;|中範囲に暫く残る硫黄の雲を作り攻撃します|
</v>
      </c>
      <c r="P277" s="3">
        <v>1</v>
      </c>
      <c r="Q277" s="1">
        <v>30</v>
      </c>
      <c r="R277" s="1">
        <v>100</v>
      </c>
      <c r="S277" s="1" t="s">
        <v>1602</v>
      </c>
      <c r="T277" s="1">
        <v>1</v>
      </c>
      <c r="U277" s="1">
        <v>0</v>
      </c>
      <c r="V277" s="1">
        <v>20</v>
      </c>
      <c r="W277" s="1" t="s">
        <v>1692</v>
      </c>
      <c r="X277" s="1" t="s">
        <v>1603</v>
      </c>
      <c r="Y277" s="21" t="str">
        <f t="shared" si="18"/>
        <v xml:space="preserve">#includex(Spell/Evocation/DataView,titlestr=off,section=(filter=Sulphur Haze),firsthead=off)
**ゲーム内説明文
#includex(Spell/Evocation/Descriptions,titlestr=off,section=(filter=Sulphur Haze),firsthead=off)
**解説
</v>
      </c>
      <c r="Z277" t="str">
        <f t="shared" si="19"/>
        <v xml:space="preserve">**Sulphur Haze
|&gt;|&gt;|&gt;|&gt;|BGCOLOR(black):COLOR(white):CENTER:''Sulphur Haze''|
|&gt;|BGCOLOR(lightgray):''研究領域''|&gt;|BGCOLOR(lightgray):''使用条件''|BGCOLOR(lightgray):''分類''|
|&gt;|Evocation Lv2|&gt;|戦闘/陸上専用|攻撃|
|BGCOLOR(lightgray):''主系統''|BGCOLOR(lightgray):''副系統''|&gt;|BGCOLOR(lightgray):''威力/効果''|BGCOLOR(lightgray):''効果発生数''|
|&amp;ref(Spell/P_Fire.jpg,nolink,25x25,Fire);2|&amp;ref(Spell/P_Air.jpg,nolink,25x25,Air);1|&gt;|1|1|
|BGCOLOR(lightgray):''射程距離''|BGCOLOR(lightgray):''効果範囲''|BGCOLOR(lightgray):''精度修正''|BGCOLOR(lightgray):''詠唱時間''|BGCOLOR(lightgray):''疲労/宝石''|
|30|4+1|0|100%|20|
|BGCOLOR(lightgray):''特性''|&gt;|&gt;|&gt;|火炎属性&amp;br;毒物属性&amp;br;防御無視&amp;br;4ラウンド滞留&amp;br;持続的ダメージ|
</v>
      </c>
      <c r="AA277" t="str">
        <f>CONCATENATE("**",G277,CHAR(10),VLOOKUP(F277,SpellDesc!$B:$D,2,0),CHAR(10),CHAR(10),VLOOKUP(F277,SpellDesc!$B:$D,3,0),CHAR(10))</f>
        <v xml:space="preserve">**Sulphur Haze
This spell creates several clouds of toxic mist that remain on the battlefield. Units passing through these mists will suffer from sore throats and poisoning.
この呪文は、戦場に滞留する、複数の有毒な霧の雲を作ります。これらの霧を通り抜けたものは、喉の痛みと中毒症状に苦しみます。
</v>
      </c>
    </row>
    <row r="278" spans="1:27" x14ac:dyDescent="0.15">
      <c r="A278" t="str">
        <f t="shared" si="16"/>
        <v/>
      </c>
      <c r="C278" s="1" t="s">
        <v>263</v>
      </c>
      <c r="D278" s="1">
        <v>2</v>
      </c>
      <c r="F278" s="1" t="s">
        <v>281</v>
      </c>
      <c r="G278" s="1" t="s">
        <v>281</v>
      </c>
      <c r="H278" s="3" t="s">
        <v>1594</v>
      </c>
      <c r="K278" s="1" t="s">
        <v>1530</v>
      </c>
      <c r="L278" s="1" t="s">
        <v>2023</v>
      </c>
      <c r="M278" s="1" t="s">
        <v>1531</v>
      </c>
      <c r="N278" s="2" t="s">
        <v>1629</v>
      </c>
      <c r="O278" s="6" t="str">
        <f t="shared" si="17"/>
        <v xml:space="preserve">|[[Flare&gt;./Flare]]|&amp;ref(Spell/P_Fire.jpg,nolink,25x25,Fire);3|||戦闘/陸上専用|攻撃|
|~|&gt;|&gt;|&gt;|&gt;|小範囲をやや射程の長い火の玉で攻撃します|
</v>
      </c>
      <c r="P278" s="3" t="s">
        <v>1604</v>
      </c>
      <c r="Q278" s="1" t="s">
        <v>1557</v>
      </c>
      <c r="R278" s="1">
        <v>100</v>
      </c>
      <c r="S278" s="1">
        <v>1</v>
      </c>
      <c r="T278" s="1">
        <v>1</v>
      </c>
      <c r="U278" s="1">
        <v>1</v>
      </c>
      <c r="V278" s="1">
        <v>50</v>
      </c>
      <c r="W278" s="1" t="s">
        <v>1534</v>
      </c>
      <c r="X278" s="1" t="s">
        <v>1605</v>
      </c>
      <c r="Y278" s="21" t="str">
        <f t="shared" si="18"/>
        <v xml:space="preserve">#includex(Spell/Evocation/DataView,titlestr=off,section=(filter=Flare),firsthead=off)
**ゲーム内説明文
#includex(Spell/Evocation/Descriptions,titlestr=off,section=(filter=Flare),firsthead=off)
**解説
</v>
      </c>
      <c r="Z278" t="str">
        <f t="shared" si="19"/>
        <v xml:space="preserve">**Flare
|&gt;|&gt;|&gt;|&gt;|BGCOLOR(black):COLOR(white):CENTER:''Flare''|
|&gt;|BGCOLOR(lightgray):''研究領域''|&gt;|BGCOLOR(lightgray):''使用条件''|BGCOLOR(lightgray):''分類''|
|&gt;|Evocation Lv2|&gt;|戦闘/陸上専用|攻撃|
|BGCOLOR(lightgray):''主系統''|BGCOLOR(lightgray):''副系統''|&gt;|BGCOLOR(lightgray):''威力/効果''|BGCOLOR(lightgray):''効果発生数''|
|&amp;ref(Spell/P_Fire.jpg,nolink,25x25,Fire);3||&gt;|19+2/Lv|1|
|BGCOLOR(lightgray):''射程距離''|BGCOLOR(lightgray):''効果範囲''|BGCOLOR(lightgray):''精度修正''|BGCOLOR(lightgray):''詠唱時間''|BGCOLOR(lightgray):''疲労/宝石''|
|45+5|1|1|100%|50|
|BGCOLOR(lightgray):''特性''|&gt;|&gt;|&gt;|火炎属性&amp;br;防御貫通|
</v>
      </c>
      <c r="AA278" t="str">
        <f>CONCATENATE("**",G278,CHAR(10),VLOOKUP(F278,SpellDesc!$B:$D,2,0),CHAR(10),CHAR(10),VLOOKUP(F278,SpellDesc!$B:$D,3,0),CHAR(10))</f>
        <v xml:space="preserve">**Flare
With this spell, a mage can send a ball of flame towards his enemies. The flare can hit several targets.
この呪文により、魔術師は敵に向けて、炎の球体を放つことができます。この炎は、複数の標的に当てることができます。
</v>
      </c>
    </row>
    <row r="279" spans="1:27" x14ac:dyDescent="0.15">
      <c r="A279" t="str">
        <f t="shared" si="16"/>
        <v/>
      </c>
      <c r="C279" s="1" t="s">
        <v>263</v>
      </c>
      <c r="D279" s="1">
        <v>2</v>
      </c>
      <c r="F279" s="1" t="s">
        <v>282</v>
      </c>
      <c r="G279" s="1" t="s">
        <v>282</v>
      </c>
      <c r="H279" s="3" t="s">
        <v>1595</v>
      </c>
      <c r="K279" s="1" t="s">
        <v>1530</v>
      </c>
      <c r="L279" s="1" t="s">
        <v>2018</v>
      </c>
      <c r="M279" s="1" t="s">
        <v>1531</v>
      </c>
      <c r="N279" s="2" t="s">
        <v>1606</v>
      </c>
      <c r="O279" s="6" t="str">
        <f t="shared" si="17"/>
        <v xml:space="preserve">|[[Lightning Bolt&gt;./Lightning Bolt]]|&amp;ref(Spell/P_Air.jpg,nolink,25x25,Air);2|||戦闘/水陸両用|攻撃|
|~|&gt;|&gt;|&gt;|&gt;|射程の長い電気の矢で攻撃します|
</v>
      </c>
      <c r="P279" s="3" t="s">
        <v>1591</v>
      </c>
      <c r="Q279" s="1" t="s">
        <v>1588</v>
      </c>
      <c r="R279" s="1">
        <v>100</v>
      </c>
      <c r="S279" s="1">
        <v>0</v>
      </c>
      <c r="T279" s="1">
        <v>1</v>
      </c>
      <c r="U279" s="1">
        <v>4</v>
      </c>
      <c r="V279" s="1">
        <v>10</v>
      </c>
      <c r="W279" s="1" t="s">
        <v>1560</v>
      </c>
      <c r="X279" s="1" t="s">
        <v>1561</v>
      </c>
      <c r="Y279" s="21" t="str">
        <f t="shared" si="18"/>
        <v xml:space="preserve">#includex(Spell/Evocation/DataView,titlestr=off,section=(filter=Lightning Bolt),firsthead=off)
**ゲーム内説明文
#includex(Spell/Evocation/Descriptions,titlestr=off,section=(filter=Lightning Bolt),firsthead=off)
**解説
</v>
      </c>
      <c r="Z279" t="str">
        <f t="shared" si="19"/>
        <v xml:space="preserve">**Lightning Bolt
|&gt;|&gt;|&gt;|&gt;|BGCOLOR(black):COLOR(white):CENTER:''Lightning Bolt''|
|&gt;|BGCOLOR(lightgray):''研究領域''|&gt;|BGCOLOR(lightgray):''使用条件''|BGCOLOR(lightgray):''分類''|
|&gt;|Evocation Lv2|&gt;|戦闘/水陸両用|攻撃|
|BGCOLOR(lightgray):''主系統''|BGCOLOR(lightgray):''副系統''|&gt;|BGCOLOR(lightgray):''威力/効果''|BGCOLOR(lightgray):''効果発生数''|
|&amp;ref(Spell/P_Air.jpg,nolink,25x25,Air);2||&gt;|14+1/Lv|1|
|BGCOLOR(lightgray):''射程距離''|BGCOLOR(lightgray):''効果範囲''|BGCOLOR(lightgray):''精度修正''|BGCOLOR(lightgray):''詠唱時間''|BGCOLOR(lightgray):''疲労/宝石''|
|40+5|0|4|100%|10|
|BGCOLOR(lightgray):''特性''|&gt;|&gt;|&gt;|電撃属性&amp;br;防御無視|
</v>
      </c>
      <c r="AA279" t="str">
        <f>CONCATENATE("**",G279,CHAR(10),VLOOKUP(F279,SpellDesc!$B:$D,2,0),CHAR(10),CHAR(10),VLOOKUP(F279,SpellDesc!$B:$D,3,0),CHAR(10))</f>
        <v xml:space="preserve">**Lightning Bolt
The mage hurls a bolt of lightning towards an enemy. The lightning bolt can be hurled quite accurately over long distances and is very useful for eliminating heavily armored targets.
魔術師は、敵に向けて電光の太矢を放ちます。この電光の太矢は、長い距離をかなりの精度で放つことができ、また重装備の敵を始末するのに極めて役立ちます。
</v>
      </c>
    </row>
    <row r="280" spans="1:27" x14ac:dyDescent="0.15">
      <c r="A280" t="str">
        <f t="shared" si="16"/>
        <v/>
      </c>
      <c r="C280" s="1" t="s">
        <v>263</v>
      </c>
      <c r="D280" s="1">
        <v>2</v>
      </c>
      <c r="F280" s="1" t="s">
        <v>283</v>
      </c>
      <c r="G280" s="1" t="s">
        <v>283</v>
      </c>
      <c r="H280" s="3" t="s">
        <v>1595</v>
      </c>
      <c r="K280" s="1" t="s">
        <v>1530</v>
      </c>
      <c r="L280" s="1" t="s">
        <v>2018</v>
      </c>
      <c r="M280" s="1" t="s">
        <v>1535</v>
      </c>
      <c r="N280" s="2" t="s">
        <v>1607</v>
      </c>
      <c r="O280" s="6" t="str">
        <f t="shared" si="17"/>
        <v xml:space="preserve">|[[Shock Wave&gt;./Shock Wave]]|&amp;ref(Spell/P_Air.jpg,nolink,25x25,Air);2|||戦闘/水陸両用|近接攻撃|
|~|&gt;|&gt;|&gt;|&gt;|近くの中範囲を電気的衝撃波で攻撃します|
</v>
      </c>
      <c r="P280" s="3" t="s">
        <v>1537</v>
      </c>
      <c r="Q280" s="1">
        <v>2</v>
      </c>
      <c r="R280" s="1">
        <v>100</v>
      </c>
      <c r="S280" s="1">
        <v>6</v>
      </c>
      <c r="T280" s="1">
        <v>1</v>
      </c>
      <c r="U280" s="1">
        <v>0</v>
      </c>
      <c r="V280" s="1">
        <v>10</v>
      </c>
      <c r="W280" s="1" t="s">
        <v>1560</v>
      </c>
      <c r="Y280" s="21" t="str">
        <f t="shared" si="18"/>
        <v xml:space="preserve">#includex(Spell/Evocation/DataView,titlestr=off,section=(filter=Shock Wave),firsthead=off)
**ゲーム内説明文
#includex(Spell/Evocation/Descriptions,titlestr=off,section=(filter=Shock Wave),firsthead=off)
**解説
</v>
      </c>
      <c r="Z280" t="str">
        <f t="shared" si="19"/>
        <v xml:space="preserve">**Shock Wave
|&gt;|&gt;|&gt;|&gt;|BGCOLOR(black):COLOR(white):CENTER:''Shock Wave''|
|&gt;|BGCOLOR(lightgray):''研究領域''|&gt;|BGCOLOR(lightgray):''使用条件''|BGCOLOR(lightgray):''分類''|
|&gt;|Evocation Lv2|&gt;|戦闘/水陸両用|近接攻撃|
|BGCOLOR(lightgray):''主系統''|BGCOLOR(lightgray):''副系統''|&gt;|BGCOLOR(lightgray):''威力/効果''|BGCOLOR(lightgray):''効果発生数''|
|&amp;ref(Spell/P_Air.jpg,nolink,25x25,Air);2||&gt;|9+1/Lv|1|
|BGCOLOR(lightgray):''射程距離''|BGCOLOR(lightgray):''効果範囲''|BGCOLOR(lightgray):''精度修正''|BGCOLOR(lightgray):''詠唱時間''|BGCOLOR(lightgray):''疲労/宝石''|
|2|6|0|100%|10|
|BGCOLOR(lightgray):''特性''|&gt;|&gt;|&gt;|電撃属性&amp;br;防御無視|
</v>
      </c>
      <c r="AA280" t="str">
        <f>CONCATENATE("**",G280,CHAR(10),VLOOKUP(F280,SpellDesc!$B:$D,2,0),CHAR(10),CHAR(10),VLOOKUP(F280,SpellDesc!$B:$D,3,0),CHAR(10))</f>
        <v xml:space="preserve">**Shock Wave
An electric shock wave will hit a large area in front of the caster. This is a very dangerous spell to cast, as an unlucky caster might also be killed by the electric shock.
電気的な衝撃波が、術者の正面、広範囲を打ち据えます。これは詠唱に大変な危険を伴う呪文で、不運な術者は感電により死に至る可能性があります。
</v>
      </c>
    </row>
    <row r="281" spans="1:27" x14ac:dyDescent="0.15">
      <c r="A281" t="str">
        <f t="shared" si="16"/>
        <v/>
      </c>
      <c r="C281" s="1" t="s">
        <v>263</v>
      </c>
      <c r="D281" s="1">
        <v>2</v>
      </c>
      <c r="F281" s="1" t="s">
        <v>284</v>
      </c>
      <c r="G281" s="1" t="s">
        <v>284</v>
      </c>
      <c r="H281" s="3" t="s">
        <v>1545</v>
      </c>
      <c r="K281" s="1" t="s">
        <v>1530</v>
      </c>
      <c r="L281" s="1" t="s">
        <v>2023</v>
      </c>
      <c r="M281" s="1" t="s">
        <v>1531</v>
      </c>
      <c r="N281" s="2" t="s">
        <v>1608</v>
      </c>
      <c r="O281" s="6" t="str">
        <f t="shared" si="17"/>
        <v xml:space="preserve">|[[Cold Blast&gt;./Cold Blast]]|&amp;ref(Spell/P_Water.jpg,nolink,25x25,Water);2|||戦闘/陸上専用|攻撃|
|~|&gt;|&gt;|&gt;|&gt;|近距離の小範囲を冷気の爆風で攻撃します|
</v>
      </c>
      <c r="P281" s="3" t="s">
        <v>1604</v>
      </c>
      <c r="Q281" s="1" t="s">
        <v>1599</v>
      </c>
      <c r="R281" s="1">
        <v>100</v>
      </c>
      <c r="S281" s="1">
        <v>1</v>
      </c>
      <c r="T281" s="1">
        <v>1</v>
      </c>
      <c r="U281" s="1">
        <v>0</v>
      </c>
      <c r="V281" s="1">
        <v>20</v>
      </c>
      <c r="W281" s="1" t="s">
        <v>1575</v>
      </c>
      <c r="Y281" s="21" t="str">
        <f t="shared" si="18"/>
        <v xml:space="preserve">#includex(Spell/Evocation/DataView,titlestr=off,section=(filter=Cold Blast),firsthead=off)
**ゲーム内説明文
#includex(Spell/Evocation/Descriptions,titlestr=off,section=(filter=Cold Blast),firsthead=off)
**解説
</v>
      </c>
      <c r="Z281" t="str">
        <f t="shared" si="19"/>
        <v xml:space="preserve">**Cold Blast
|&gt;|&gt;|&gt;|&gt;|BGCOLOR(black):COLOR(white):CENTER:''Cold Blast''|
|&gt;|BGCOLOR(lightgray):''研究領域''|&gt;|BGCOLOR(lightgray):''使用条件''|BGCOLOR(lightgray):''分類''|
|&gt;|Evocation Lv2|&gt;|戦闘/陸上専用|攻撃|
|BGCOLOR(lightgray):''主系統''|BGCOLOR(lightgray):''副系統''|&gt;|BGCOLOR(lightgray):''威力/効果''|BGCOLOR(lightgray):''効果発生数''|
|&amp;ref(Spell/P_Water.jpg,nolink,25x25,Water);2||&gt;|19+2/Lv|1|
|BGCOLOR(lightgray):''射程距離''|BGCOLOR(lightgray):''効果範囲''|BGCOLOR(lightgray):''精度修正''|BGCOLOR(lightgray):''詠唱時間''|BGCOLOR(lightgray):''疲労/宝石''|
|7+1|1|0|100%|20|
|BGCOLOR(lightgray):''特性''|&gt;|&gt;|&gt;|冷気属性|
</v>
      </c>
      <c r="AA281" t="str">
        <f>CONCATENATE("**",G281,CHAR(10),VLOOKUP(F281,SpellDesc!$B:$D,2,0),CHAR(10),CHAR(10),VLOOKUP(F281,SpellDesc!$B:$D,3,0),CHAR(10))</f>
        <v xml:space="preserve">**Cold Blast
A powerful blast of cold strikes a small area close to the caster.
冷気の強力な爆発が、術者の近くの小範囲を攻撃します。
</v>
      </c>
    </row>
    <row r="282" spans="1:27" x14ac:dyDescent="0.15">
      <c r="A282" t="str">
        <f t="shared" si="16"/>
        <v/>
      </c>
      <c r="C282" s="1" t="s">
        <v>263</v>
      </c>
      <c r="D282" s="1">
        <v>2</v>
      </c>
      <c r="F282" s="1" t="s">
        <v>285</v>
      </c>
      <c r="G282" s="1" t="s">
        <v>285</v>
      </c>
      <c r="H282" s="3" t="s">
        <v>1545</v>
      </c>
      <c r="J282" s="1">
        <v>1</v>
      </c>
      <c r="K282" s="1" t="s">
        <v>1530</v>
      </c>
      <c r="L282" s="1" t="s">
        <v>2023</v>
      </c>
      <c r="M282" s="1" t="s">
        <v>1609</v>
      </c>
      <c r="N282" s="2" t="s">
        <v>1610</v>
      </c>
      <c r="O282" s="6" t="str">
        <f t="shared" si="17"/>
        <v xml:space="preserve">|[[Rain&gt;./Rain]]|&amp;ref(Spell/P_Water.jpg,nolink,25x25,Water);2||&amp;ref(Spell/V_Water.jpg,nolink,25x25,Water Gem);1|戦闘/陸上専用|戦闘呪附|
|~|&gt;|&gt;|&gt;|&gt;|戦場に豪雨や豪雪を起こし飛行や火魔法の使用を困難にします|
</v>
      </c>
      <c r="P282" s="3" t="s">
        <v>1611</v>
      </c>
      <c r="Q282" s="1">
        <v>0</v>
      </c>
      <c r="R282" s="1">
        <v>200</v>
      </c>
      <c r="S282" s="1">
        <v>0</v>
      </c>
      <c r="T282" s="1">
        <v>1</v>
      </c>
      <c r="U282" s="1">
        <v>0</v>
      </c>
      <c r="V282" s="1">
        <v>100</v>
      </c>
      <c r="W282" s="1" t="s">
        <v>1612</v>
      </c>
      <c r="Y282" s="21" t="str">
        <f t="shared" si="18"/>
        <v xml:space="preserve">#includex(Spell/Evocation/DataView,titlestr=off,section=(filter=Rain),firsthead=off)
**ゲーム内説明文
#includex(Spell/Evocation/Descriptions,titlestr=off,section=(filter=Rain),firsthead=off)
**解説
</v>
      </c>
      <c r="Z282" t="str">
        <f t="shared" si="19"/>
        <v xml:space="preserve">**Rain
|&gt;|&gt;|&gt;|&gt;|BGCOLOR(black):COLOR(white):CENTER:''Rain''|
|&gt;|BGCOLOR(lightgray):''研究領域''|&gt;|BGCOLOR(lightgray):''使用条件''|BGCOLOR(lightgray):''分類''|
|&gt;|Evocation Lv2|&gt;|戦闘/陸上専用|戦闘呪附|
|BGCOLOR(lightgray):''主系統''|BGCOLOR(lightgray):''副系統''|&gt;|BGCOLOR(lightgray):''威力/効果''|BGCOLOR(lightgray):''効果発生数''|
|&amp;ref(Spell/P_Water.jpg,nolink,25x25,Water);2||&gt;|Rain|1|
|BGCOLOR(lightgray):''射程距離''|BGCOLOR(lightgray):''効果範囲''|BGCOLOR(lightgray):''精度修正''|BGCOLOR(lightgray):''詠唱時間''|BGCOLOR(lightgray):''疲労/宝石''|
|0|0|0|200%|100 / &amp;ref(Spell/V_Water.jpg,nolink,25x25,Water Gem);1|
|BGCOLOR(lightgray):''特性''|&gt;|&gt;|&gt;|戦闘呪附&amp;br;洞窟では使用不可|
</v>
      </c>
      <c r="AA282" t="str">
        <f>CONCATENATE("**",G282,CHAR(10),VLOOKUP(F282,SpellDesc!$B:$D,2,0),CHAR(10),CHAR(10),VLOOKUP(F282,SpellDesc!$B:$D,3,0),CHAR(10))</f>
        <v xml:space="preserve">**Rain
This spell creates a heavy rain upon the battlefield. This makes it harder to fly and the heat effects of Abysians and other hot creatures are severely reduced. Fire magic is more difficult to use during heavy rain, as all non-underwater Fire spells have their fatigue cost doubled. If it is cold it will snow instead. Snow does not increase the fatigue for fire spells, but it does reduce some heat effects although less so than rain.
この呪文は、戦場に豪雨を引き起こします。これは飛行を困難にし、Abysianやその他の高温の生物が持つ、熱波の影響が著しく減衰します。豪雨の中では、火の魔法の使用はより困難になり、水中で使用できない火の呪文全ては、疲労の蓄積が倍増します。寒冷な気候では、これは雪になります。雪は火の呪文の疲労を増加させませんが、雨には劣るものの、熱波の影響は減衰させます。
</v>
      </c>
    </row>
    <row r="283" spans="1:27" x14ac:dyDescent="0.15">
      <c r="A283" t="str">
        <f t="shared" si="16"/>
        <v/>
      </c>
      <c r="C283" s="1" t="s">
        <v>263</v>
      </c>
      <c r="D283" s="1">
        <v>2</v>
      </c>
      <c r="F283" s="1" t="s">
        <v>286</v>
      </c>
      <c r="G283" s="1" t="s">
        <v>286</v>
      </c>
      <c r="H283" s="3" t="s">
        <v>1596</v>
      </c>
      <c r="I283" s="1" t="s">
        <v>1528</v>
      </c>
      <c r="K283" s="1" t="s">
        <v>1530</v>
      </c>
      <c r="L283" s="1" t="s">
        <v>2023</v>
      </c>
      <c r="M283" s="1" t="s">
        <v>1562</v>
      </c>
      <c r="N283" s="2" t="s">
        <v>1613</v>
      </c>
      <c r="O283" s="6" t="str">
        <f t="shared" si="17"/>
        <v xml:space="preserve">|[[Rust Mist&gt;./Rust Mist]]|&amp;ref(Spell/P_Earth.jpg,nolink,25x25,Earth);2|&amp;ref(Spell/P_Water.jpg,nolink,25x25,Water);1||戦闘/陸上専用|弱体化|
|~|&gt;|&gt;|&gt;|&gt;|中範囲に暫く残る腐食性の霧を作り鉄製装備を弱らせます|
</v>
      </c>
      <c r="P283" s="3" t="s">
        <v>1614</v>
      </c>
      <c r="Q283" s="1">
        <v>30</v>
      </c>
      <c r="R283" s="1">
        <v>100</v>
      </c>
      <c r="S283" s="1" t="s">
        <v>1568</v>
      </c>
      <c r="T283" s="1">
        <v>1</v>
      </c>
      <c r="U283" s="1">
        <v>0</v>
      </c>
      <c r="V283" s="1">
        <v>30</v>
      </c>
      <c r="W283" s="1" t="s">
        <v>1615</v>
      </c>
      <c r="Y283" s="21" t="str">
        <f t="shared" si="18"/>
        <v xml:space="preserve">#includex(Spell/Evocation/DataView,titlestr=off,section=(filter=Rust Mist),firsthead=off)
**ゲーム内説明文
#includex(Spell/Evocation/Descriptions,titlestr=off,section=(filter=Rust Mist),firsthead=off)
**解説
</v>
      </c>
      <c r="Z283" t="str">
        <f t="shared" si="19"/>
        <v xml:space="preserve">**Rust Mist
|&gt;|&gt;|&gt;|&gt;|BGCOLOR(black):COLOR(white):CENTER:''Rust Mist''|
|&gt;|BGCOLOR(lightgray):''研究領域''|&gt;|BGCOLOR(lightgray):''使用条件''|BGCOLOR(lightgray):''分類''|
|&gt;|Evocation Lv2|&gt;|戦闘/陸上専用|弱体化|
|BGCOLOR(lightgray):''主系統''|BGCOLOR(lightgray):''副系統''|&gt;|BGCOLOR(lightgray):''威力/効果''|BGCOLOR(lightgray):''効果発生数''|
|&amp;ref(Spell/P_Earth.jpg,nolink,25x25,Earth);2|&amp;ref(Spell/P_Water.jpg,nolink,25x25,Water);1|&gt;|Rusty Equipment|1|
|BGCOLOR(lightgray):''射程距離''|BGCOLOR(lightgray):''効果範囲''|BGCOLOR(lightgray):''精度修正''|BGCOLOR(lightgray):''詠唱時間''|BGCOLOR(lightgray):''疲労/宝石''|
|30|6+1|0|100%|30|
|BGCOLOR(lightgray):''特性''|&gt;|&gt;|&gt;|4ラウンド滞留|
</v>
      </c>
      <c r="AA283" t="str">
        <f>CONCATENATE("**",G283,CHAR(10),VLOOKUP(F283,SpellDesc!$B:$D,2,0),CHAR(10),CHAR(10),VLOOKUP(F283,SpellDesc!$B:$D,3,0),CHAR(10))</f>
        <v xml:space="preserve">**Rust Mist
Highly corrosive mists appear on the battlefield. Troops passing through the mist will see their armor corrode and weaken. Weakened armor can be destroyed by a hard blow from a weapon.
強い腐食性を持つ霧が、戦場に現れます。この霧を通り抜けた兵士は、その防具が腐食し、弱体化するのを目の当たりにします。弱体化した防具は、武器による強力な一撃で破壊することができます。
</v>
      </c>
    </row>
    <row r="284" spans="1:27" x14ac:dyDescent="0.15">
      <c r="A284" t="str">
        <f t="shared" si="16"/>
        <v/>
      </c>
      <c r="C284" s="1" t="s">
        <v>263</v>
      </c>
      <c r="D284" s="1">
        <v>2</v>
      </c>
      <c r="F284" s="1" t="s">
        <v>287</v>
      </c>
      <c r="G284" s="1" t="s">
        <v>287</v>
      </c>
      <c r="H284" s="3" t="s">
        <v>1547</v>
      </c>
      <c r="K284" s="1" t="s">
        <v>1530</v>
      </c>
      <c r="L284" s="1" t="s">
        <v>2023</v>
      </c>
      <c r="M284" s="1" t="s">
        <v>1531</v>
      </c>
      <c r="N284" s="2" t="s">
        <v>1617</v>
      </c>
      <c r="O284" s="6" t="str">
        <f t="shared" si="17"/>
        <v xml:space="preserve">|[[Solar Rays&gt;./Solar Rays]]|&amp;ref(Spell/P_Astral.jpg,nolink,25x25,Astral);2|||戦闘/陸上専用|攻撃|
|~|&gt;|&gt;|&gt;|&gt;|アンデッドだけを焼く太陽の光で小範囲を攻撃します|
</v>
      </c>
      <c r="P284" s="3" t="s">
        <v>1616</v>
      </c>
      <c r="Q284" s="1" t="s">
        <v>1588</v>
      </c>
      <c r="R284" s="1">
        <v>100</v>
      </c>
      <c r="S284" s="1">
        <v>1</v>
      </c>
      <c r="T284" s="1">
        <v>1</v>
      </c>
      <c r="U284" s="1">
        <v>100</v>
      </c>
      <c r="V284" s="1">
        <v>20</v>
      </c>
      <c r="W284" s="1" t="s">
        <v>1618</v>
      </c>
      <c r="Y284" s="21" t="str">
        <f t="shared" si="18"/>
        <v xml:space="preserve">#includex(Spell/Evocation/DataView,titlestr=off,section=(filter=Solar Rays),firsthead=off)
**ゲーム内説明文
#includex(Spell/Evocation/Descriptions,titlestr=off,section=(filter=Solar Rays),firsthead=off)
**解説
</v>
      </c>
      <c r="Z284" t="str">
        <f t="shared" si="19"/>
        <v xml:space="preserve">**Solar Rays
|&gt;|&gt;|&gt;|&gt;|BGCOLOR(black):COLOR(white):CENTER:''Solar Rays''|
|&gt;|BGCOLOR(lightgray):''研究領域''|&gt;|BGCOLOR(lightgray):''使用条件''|BGCOLOR(lightgray):''分類''|
|&gt;|Evocation Lv2|&gt;|戦闘/陸上専用|攻撃|
|BGCOLOR(lightgray):''主系統''|BGCOLOR(lightgray):''副系統''|&gt;|BGCOLOR(lightgray):''威力/効果''|BGCOLOR(lightgray):''効果発生数''|
|&amp;ref(Spell/P_Astral.jpg,nolink,25x25,Astral);2||&gt;|12+1/Lv|1|
|BGCOLOR(lightgray):''射程距離''|BGCOLOR(lightgray):''効果範囲''|BGCOLOR(lightgray):''精度修正''|BGCOLOR(lightgray):''詠唱時間''|BGCOLOR(lightgray):''疲労/宝石''|
|40+5|1|100|100%|20|
|BGCOLOR(lightgray):''特性''|&gt;|&gt;|&gt;|防御貫通&amp;br;アンデッドにのみ作用|
</v>
      </c>
      <c r="AA284" t="str">
        <f>CONCATENATE("**",G284,CHAR(10),VLOOKUP(F284,SpellDesc!$B:$D,2,0),CHAR(10),CHAR(10),VLOOKUP(F284,SpellDesc!$B:$D,3,0),CHAR(10))</f>
        <v xml:space="preserve">**Solar Rays
This spell invokes rays of solar fire that set undead targets ablaze.
この呪文は、アンデッドを焼く太陽光線を呼び出します。
</v>
      </c>
    </row>
    <row r="285" spans="1:27" x14ac:dyDescent="0.15">
      <c r="A285" t="str">
        <f t="shared" si="16"/>
        <v>Evocation2E</v>
      </c>
      <c r="C285" s="1" t="s">
        <v>263</v>
      </c>
      <c r="D285" s="1">
        <v>2</v>
      </c>
      <c r="F285" s="1" t="s">
        <v>288</v>
      </c>
      <c r="G285" s="1" t="s">
        <v>288</v>
      </c>
      <c r="H285" s="3" t="s">
        <v>1548</v>
      </c>
      <c r="K285" s="1" t="s">
        <v>1530</v>
      </c>
      <c r="L285" s="1" t="s">
        <v>2018</v>
      </c>
      <c r="M285" s="1" t="s">
        <v>1619</v>
      </c>
      <c r="N285" s="2" t="s">
        <v>1620</v>
      </c>
      <c r="O285" s="6" t="str">
        <f t="shared" si="17"/>
        <v xml:space="preserve">|[[Web&gt;./Web]]|&amp;ref(Spell/P_Nature.jpg,nolink,25x25,Nature);1|||戦闘/水陸両用|捕縛|
|~|&gt;|&gt;|&gt;|&gt;|中範囲に粘着性の糸を放ち小さな敵を捕縛します|
</v>
      </c>
      <c r="P285" s="3" t="s">
        <v>1621</v>
      </c>
      <c r="Q285" s="1" t="s">
        <v>1622</v>
      </c>
      <c r="R285" s="1">
        <v>100</v>
      </c>
      <c r="S285" s="1">
        <v>2</v>
      </c>
      <c r="T285" s="1">
        <v>1</v>
      </c>
      <c r="U285" s="1">
        <v>2</v>
      </c>
      <c r="V285" s="1">
        <v>20</v>
      </c>
      <c r="W285" s="1" t="s">
        <v>1623</v>
      </c>
      <c r="Y285" s="21" t="str">
        <f t="shared" si="18"/>
        <v xml:space="preserve">#includex(Spell/Evocation/DataView,titlestr=off,section=(filter=Web),firsthead=off)
**ゲーム内説明文
#includex(Spell/Evocation/Descriptions,titlestr=off,section=(filter=Web),firsthead=off)
**解説
</v>
      </c>
      <c r="Z285" t="str">
        <f t="shared" si="19"/>
        <v xml:space="preserve">**Web
|&gt;|&gt;|&gt;|&gt;|BGCOLOR(black):COLOR(white):CENTER:''Web''|
|&gt;|BGCOLOR(lightgray):''研究領域''|&gt;|BGCOLOR(lightgray):''使用条件''|BGCOLOR(lightgray):''分類''|
|&gt;|Evocation Lv2|&gt;|戦闘/水陸両用|捕縛|
|BGCOLOR(lightgray):''主系統''|BGCOLOR(lightgray):''副系統''|&gt;|BGCOLOR(lightgray):''威力/効果''|BGCOLOR(lightgray):''効果発生数''|
|&amp;ref(Spell/P_Nature.jpg,nolink,25x25,Nature);1||&gt;|Web|1|
|BGCOLOR(lightgray):''射程距離''|BGCOLOR(lightgray):''効果範囲''|BGCOLOR(lightgray):''精度修正''|BGCOLOR(lightgray):''詠唱時間''|BGCOLOR(lightgray):''疲労/宝石''|
|25+2|2|2|100%|20|
|BGCOLOR(lightgray):''特性''|&gt;|&gt;|&gt;|体格/筋力抵抗|
</v>
      </c>
      <c r="AA285" t="str">
        <f>CONCATENATE("**",G285,CHAR(10),VLOOKUP(F285,SpellDesc!$B:$D,2,0),CHAR(10),CHAR(10),VLOOKUP(F285,SpellDesc!$B:$D,3,0),CHAR(10))</f>
        <v xml:space="preserve">**Web
The mage projects a mass of sticky webs that will trap a small number of enemies. Very large or strong beings will not be hindered by the web.
魔術師は、少数の敵を捕らえる、粘着く蜘蛛糸の塊を放ちます。極めて大型、あるいは強力な存在は、蜘蛛糸に煩わされることはありません。
</v>
      </c>
    </row>
    <row r="286" spans="1:27" x14ac:dyDescent="0.15">
      <c r="A286" t="str">
        <f t="shared" si="16"/>
        <v>Evocation3S</v>
      </c>
      <c r="C286" s="1" t="s">
        <v>263</v>
      </c>
      <c r="D286" s="1">
        <v>3</v>
      </c>
      <c r="F286" s="1" t="s">
        <v>290</v>
      </c>
      <c r="G286" s="1" t="s">
        <v>290</v>
      </c>
      <c r="H286" s="3" t="s">
        <v>1543</v>
      </c>
      <c r="J286" s="1">
        <v>10</v>
      </c>
      <c r="K286" s="1" t="s">
        <v>1549</v>
      </c>
      <c r="L286" s="1" t="s">
        <v>2023</v>
      </c>
      <c r="M286" s="1" t="s">
        <v>1531</v>
      </c>
      <c r="N286" s="2" t="s">
        <v>1628</v>
      </c>
      <c r="O286" s="6" t="str">
        <f t="shared" si="17"/>
        <v xml:space="preserve">|[[Fireball&gt;./Fireball]]|&amp;ref(Spell/P_Fire.jpg,nolink,25x25,Fire);2||&amp;ref(Spell/V_Fire.jpg,nolink,25x25,Fire Gem);10|儀式/陸上専用|攻撃|
|~|&gt;|&gt;|&gt;|&gt;|小範囲を火の玉で攻撃します|
</v>
      </c>
      <c r="P286" s="3" t="s">
        <v>1630</v>
      </c>
      <c r="Q286" s="1" t="s">
        <v>1572</v>
      </c>
      <c r="R286" s="1">
        <v>100</v>
      </c>
      <c r="S286" s="1">
        <v>1</v>
      </c>
      <c r="T286" s="1">
        <v>1</v>
      </c>
      <c r="U286" s="1">
        <v>1</v>
      </c>
      <c r="V286" s="1">
        <v>20</v>
      </c>
      <c r="W286" s="1" t="s">
        <v>1534</v>
      </c>
      <c r="X286" s="1" t="s">
        <v>1600</v>
      </c>
      <c r="Y286" s="21" t="str">
        <f t="shared" si="18"/>
        <v xml:space="preserve">#includex(Spell/Evocation/DataView,titlestr=off,section=(filter=Fireball),firsthead=off)
**ゲーム内説明文
#includex(Spell/Evocation/Descriptions,titlestr=off,section=(filter=Fireball),firsthead=off)
**解説
</v>
      </c>
      <c r="Z286" t="str">
        <f t="shared" si="19"/>
        <v xml:space="preserve">**Fireball
|&gt;|&gt;|&gt;|&gt;|BGCOLOR(black):COLOR(white):CENTER:''Fireball''|
|&gt;|BGCOLOR(lightgray):''研究領域''|&gt;|BGCOLOR(lightgray):''使用条件''|BGCOLOR(lightgray):''分類''|
|&gt;|Evocation Lv3|&gt;|儀式/陸上専用|攻撃|
|BGCOLOR(lightgray):''主系統''|BGCOLOR(lightgray):''副系統''|&gt;|BGCOLOR(lightgray):''威力/効果''|BGCOLOR(lightgray):''効果発生数''|
|&amp;ref(Spell/P_Fire.jpg,nolink,25x25,Fire);2||&gt;|16+2/Lv|1|
|BGCOLOR(lightgray):''射程距離''|BGCOLOR(lightgray):''効果範囲''|BGCOLOR(lightgray):''精度修正''|BGCOLOR(lightgray):''詠唱時間''|BGCOLOR(lightgray):''疲労/宝石''|
|35+5|1|1|100%|20 / &amp;ref(Spell/V_Fire.jpg,nolink,25x25,Fire Gem);10|
|BGCOLOR(lightgray):''特性''|&gt;|&gt;|&gt;|火炎属性&amp;br;防御貫通|
</v>
      </c>
      <c r="AA286" t="str">
        <f>CONCATENATE("**",G286,CHAR(10),VLOOKUP(F286,SpellDesc!$B:$D,2,0),CHAR(10),CHAR(10),VLOOKUP(F286,SpellDesc!$B:$D,3,0),CHAR(10))</f>
        <v xml:space="preserve">**Fireball
The hallmark of Fire magic, this spell allows the mage to throw a ball of flame toward his enemies. The ball is quite difficult to aim, but does considerable damage wherever it lands.
代表的な火の魔法であるこの呪文は、魔術師が敵に向けて、炎の球体を投げつけることを可能とします。この球体の狙いをつけるのはかなり困難ですが、それがどこに着弾したとしても、相当な被害を与えます。
</v>
      </c>
    </row>
    <row r="287" spans="1:27" x14ac:dyDescent="0.15">
      <c r="A287" t="str">
        <f t="shared" si="16"/>
        <v/>
      </c>
      <c r="C287" s="1" t="s">
        <v>263</v>
      </c>
      <c r="D287" s="1">
        <v>3</v>
      </c>
      <c r="F287" s="1" t="s">
        <v>291</v>
      </c>
      <c r="G287" s="1" t="s">
        <v>291</v>
      </c>
      <c r="H287" s="3" t="s">
        <v>1594</v>
      </c>
      <c r="J287" s="1">
        <v>1</v>
      </c>
      <c r="K287" s="1" t="s">
        <v>1530</v>
      </c>
      <c r="L287" s="1" t="s">
        <v>2023</v>
      </c>
      <c r="M287" s="1" t="s">
        <v>1423</v>
      </c>
      <c r="N287" s="2" t="s">
        <v>1631</v>
      </c>
      <c r="O287" s="6" t="str">
        <f t="shared" si="17"/>
        <v xml:space="preserve">|[[Fires from Afar&gt;./Fires from Afar]]|&amp;ref(Spell/P_Fire.jpg,nolink,25x25,Fire);3||&amp;ref(Spell/V_Fire.jpg,nolink,25x25,Fire Gem);1|戦闘/陸上専用|遠隔攻撃|
|~|&gt;|&gt;|&gt;|&gt;|指定した州に10+発の火炎弾を放ち駐留する軍を攻撃します|
</v>
      </c>
      <c r="P287" s="3">
        <v>15</v>
      </c>
      <c r="Q287" s="1">
        <v>3</v>
      </c>
      <c r="T287" s="1" t="s">
        <v>1587</v>
      </c>
      <c r="W287" s="1" t="s">
        <v>1632</v>
      </c>
      <c r="Y287" s="21" t="str">
        <f t="shared" si="18"/>
        <v xml:space="preserve">#includex(Spell/Evocation/DataView,titlestr=off,section=(filter=Fires from Afar),firsthead=off)
**ゲーム内説明文
#includex(Spell/Evocation/Descriptions,titlestr=off,section=(filter=Fires from Afar),firsthead=off)
**解説
</v>
      </c>
      <c r="Z287" t="str">
        <f t="shared" si="19"/>
        <v xml:space="preserve">**Fires from Afar
|&gt;|&gt;|&gt;|&gt;|BGCOLOR(black):COLOR(white):CENTER:''Fires from Afar''|
|&gt;|BGCOLOR(lightgray):''研究領域''|&gt;|BGCOLOR(lightgray):''使用条件''|BGCOLOR(lightgray):''分類''|
|&gt;|Evocation Lv3|&gt;|戦闘/陸上専用|遠隔攻撃|
|BGCOLOR(lightgray):''主系統''|BGCOLOR(lightgray):''副系統''|&gt;|BGCOLOR(lightgray):''威力/効果''|BGCOLOR(lightgray):''効果発生数''|
|&amp;ref(Spell/P_Fire.jpg,nolink,25x25,Fire);3||&gt;|15|10+1/Lv|
|BGCOLOR(lightgray):''射程距離''|BGCOLOR(lightgray):''効果範囲''|BGCOLOR(lightgray):''精度修正''|BGCOLOR(lightgray):''詠唱時間''|BGCOLOR(lightgray):''疲労/宝石''|
|3||||&amp;ref(Spell/V_Fire.jpg,nolink,25x25,Fire Gem);1|
|BGCOLOR(lightgray):''特性''|&gt;|&gt;|&gt;|火炎属性&amp;br;防御貫通&amp;br;遠隔儀式&amp;br;海域の指定不可|
</v>
      </c>
      <c r="AA287" t="str">
        <f>CONCATENATE("**",G287,CHAR(10),VLOOKUP(F287,SpellDesc!$B:$D,2,0),CHAR(10),CHAR(10),VLOOKUP(F287,SpellDesc!$B:$D,3,0),CHAR(10))</f>
        <v xml:space="preserve">**Fires from Afar
The mage fires a row of flame bolts towards an enemy army camp located in a province far away. The more units present in the camp, the greater the chance of hitting a target. The spell can also be used to harass a besieging force or the defenders of a castle. A scout or a scrying spell will be required to see whether the spell was successful or not.
魔術師は、遠方の州に位置する敵軍の駐留地に向けて、炎の太矢の列を発射します。駐留地により多くのものが存在するほどに、命中率も向上します。この呪文はまた、要塞の包囲部隊や、防衛部隊を苦しめるのに用いることもできます。呪文が成果を上げたかどうかを知るためには、斥候や占術呪文が必要です。
</v>
      </c>
    </row>
    <row r="288" spans="1:27" x14ac:dyDescent="0.15">
      <c r="A288" t="str">
        <f t="shared" si="16"/>
        <v/>
      </c>
      <c r="C288" s="1" t="s">
        <v>263</v>
      </c>
      <c r="D288" s="1">
        <v>3</v>
      </c>
      <c r="F288" s="1" t="s">
        <v>292</v>
      </c>
      <c r="G288" s="1" t="s">
        <v>176</v>
      </c>
      <c r="H288" s="3" t="s">
        <v>1624</v>
      </c>
      <c r="K288" s="1" t="s">
        <v>1530</v>
      </c>
      <c r="L288" s="1" t="s">
        <v>2023</v>
      </c>
      <c r="M288" s="1" t="s">
        <v>1609</v>
      </c>
      <c r="N288" s="2" t="s">
        <v>1633</v>
      </c>
      <c r="O288" s="6" t="str">
        <f t="shared" si="17"/>
        <v xml:space="preserve">|[[Mistform&gt;./Mistform]]|&amp;ref(Spell/P_Air.jpg,nolink,25x25,Air);3|||戦闘/陸上専用|戦闘呪附|
|~|&gt;|&gt;|&gt;|&gt;|戦場を濃霧で包み正確な射撃を困難にします|
</v>
      </c>
      <c r="P288" s="3" t="s">
        <v>1634</v>
      </c>
      <c r="Q288" s="1">
        <v>0</v>
      </c>
      <c r="R288" s="1">
        <v>200</v>
      </c>
      <c r="S288" s="1">
        <v>0</v>
      </c>
      <c r="T288" s="1">
        <v>1</v>
      </c>
      <c r="U288" s="1">
        <v>0</v>
      </c>
      <c r="V288" s="1">
        <v>100</v>
      </c>
      <c r="W288" s="1" t="s">
        <v>1609</v>
      </c>
      <c r="Y288" s="21" t="str">
        <f t="shared" si="18"/>
        <v xml:space="preserve">#includex(Spell/Evocation/DataView,titlestr=off,section=(filter=Mistform),firsthead=off)
**ゲーム内説明文
#includex(Spell/Evocation/Descriptions,titlestr=off,section=(filter=Mistform),firsthead=off)
**解説
</v>
      </c>
      <c r="Z288" t="str">
        <f t="shared" si="19"/>
        <v xml:space="preserve">**Mistform
|&gt;|&gt;|&gt;|&gt;|BGCOLOR(black):COLOR(white):CENTER:''Mistform''|
|&gt;|BGCOLOR(lightgray):''研究領域''|&gt;|BGCOLOR(lightgray):''使用条件''|BGCOLOR(lightgray):''分類''|
|&gt;|Evocation Lv3|&gt;|戦闘/陸上専用|戦闘呪附|
|BGCOLOR(lightgray):''主系統''|BGCOLOR(lightgray):''副系統''|&gt;|BGCOLOR(lightgray):''威力/効果''|BGCOLOR(lightgray):''効果発生数''|
|&amp;ref(Spell/P_Air.jpg,nolink,25x25,Air);3||&gt;|Mist|1|
|BGCOLOR(lightgray):''射程距離''|BGCOLOR(lightgray):''効果範囲''|BGCOLOR(lightgray):''精度修正''|BGCOLOR(lightgray):''詠唱時間''|BGCOLOR(lightgray):''疲労/宝石''|
|0|0|0|200%|100|
|BGCOLOR(lightgray):''特性''|&gt;|&gt;|&gt;|戦闘呪附|
</v>
      </c>
      <c r="AA288" t="str">
        <f>CONCATENATE("**",G288,CHAR(10),VLOOKUP(F288,SpellDesc!$B:$D,2,0),CHAR(10),CHAR(10),VLOOKUP(F288,SpellDesc!$B:$D,3,0),CHAR(10))</f>
        <v xml:space="preserve">**Mistform
The mage's body becomes mist. Striking the mist that makes up the mage's body causes the mage very little damage. The mistform will end if the mage gets hit exceptionally hard or by a magical weapon.
魔術師の肉体は、霧になります。魔術師の肉体を構成する霧への攻撃は、魔術師にごく僅かな被害しか与えません。このMistformは、魔術師が並外れた威力で、あるいは魔法の武器で攻撃されると終了します。
</v>
      </c>
    </row>
    <row r="289" spans="1:27" x14ac:dyDescent="0.15">
      <c r="A289" t="str">
        <f t="shared" si="16"/>
        <v/>
      </c>
      <c r="C289" s="1" t="s">
        <v>263</v>
      </c>
      <c r="D289" s="1">
        <v>3</v>
      </c>
      <c r="F289" s="1" t="s">
        <v>293</v>
      </c>
      <c r="G289" s="1" t="s">
        <v>293</v>
      </c>
      <c r="H289" s="3" t="s">
        <v>1545</v>
      </c>
      <c r="I289" s="1" t="s">
        <v>1527</v>
      </c>
      <c r="K289" s="1" t="s">
        <v>1530</v>
      </c>
      <c r="L289" s="1" t="s">
        <v>2023</v>
      </c>
      <c r="M289" s="1" t="s">
        <v>1531</v>
      </c>
      <c r="N289" s="2" t="s">
        <v>1635</v>
      </c>
      <c r="O289" s="6" t="str">
        <f t="shared" si="17"/>
        <v xml:space="preserve">|[[Acid Bolt&gt;./Acid Bolt]]|&amp;ref(Spell/P_Water.jpg,nolink,25x25,Water);2|&amp;ref(Spell/P_Fire.jpg,nolink,25x25,Fire);1||戦闘/陸上専用|攻撃|
|~|&gt;|&gt;|&gt;|&gt;|小範囲を強酸の矢で攻撃します|
</v>
      </c>
      <c r="P289" s="3" t="s">
        <v>1636</v>
      </c>
      <c r="Q289" s="1" t="s">
        <v>1572</v>
      </c>
      <c r="R289" s="1">
        <v>100</v>
      </c>
      <c r="S289" s="1">
        <v>1</v>
      </c>
      <c r="T289" s="1">
        <v>1</v>
      </c>
      <c r="U289" s="1">
        <v>3</v>
      </c>
      <c r="V289" s="1">
        <v>30</v>
      </c>
      <c r="W289" s="1" t="s">
        <v>1578</v>
      </c>
      <c r="X289" s="1" t="s">
        <v>1637</v>
      </c>
      <c r="Y289" s="21" t="str">
        <f t="shared" si="18"/>
        <v xml:space="preserve">#includex(Spell/Evocation/DataView,titlestr=off,section=(filter=Acid Bolt),firsthead=off)
**ゲーム内説明文
#includex(Spell/Evocation/Descriptions,titlestr=off,section=(filter=Acid Bolt),firsthead=off)
**解説
</v>
      </c>
      <c r="Z289" t="str">
        <f t="shared" si="19"/>
        <v xml:space="preserve">**Acid Bolt
|&gt;|&gt;|&gt;|&gt;|BGCOLOR(black):COLOR(white):CENTER:''Acid Bolt''|
|&gt;|BGCOLOR(lightgray):''研究領域''|&gt;|BGCOLOR(lightgray):''使用条件''|BGCOLOR(lightgray):''分類''|
|&gt;|Evocation Lv3|&gt;|戦闘/陸上専用|攻撃|
|BGCOLOR(lightgray):''主系統''|BGCOLOR(lightgray):''副系統''|&gt;|BGCOLOR(lightgray):''威力/効果''|BGCOLOR(lightgray):''効果発生数''|
|&amp;ref(Spell/P_Water.jpg,nolink,25x25,Water);2|&amp;ref(Spell/P_Fire.jpg,nolink,25x25,Fire);1|&gt;|16+1/Lv|1|
|BGCOLOR(lightgray):''射程距離''|BGCOLOR(lightgray):''効果範囲''|BGCOLOR(lightgray):''精度修正''|BGCOLOR(lightgray):''詠唱時間''|BGCOLOR(lightgray):''疲労/宝石''|
|35+5|1|3|100%|30|
|BGCOLOR(lightgray):''特性''|&gt;|&gt;|&gt;|強酸属性&amp;br;防御貫通|
</v>
      </c>
      <c r="AA289" t="str">
        <f>CONCATENATE("**",G289,CHAR(10),VLOOKUP(F289,SpellDesc!$B:$D,2,0),CHAR(10),CHAR(10),VLOOKUP(F289,SpellDesc!$B:$D,3,0),CHAR(10))</f>
        <v xml:space="preserve">**Acid Bolt
A gush of highly corrosive fluid flows from the mouth of the caster. The acid burns the armor of the target as well as his, her or its flesh.
術者の口から、強い腐食性を持つ液体が噴出します。この酸は標的の防具と、その肉体を同様に焼きます。
</v>
      </c>
    </row>
    <row r="290" spans="1:27" x14ac:dyDescent="0.15">
      <c r="A290" t="str">
        <f t="shared" si="16"/>
        <v/>
      </c>
      <c r="C290" s="1" t="s">
        <v>263</v>
      </c>
      <c r="D290" s="1">
        <v>3</v>
      </c>
      <c r="F290" s="1" t="s">
        <v>294</v>
      </c>
      <c r="G290" s="1" t="s">
        <v>294</v>
      </c>
      <c r="H290" s="3" t="s">
        <v>1625</v>
      </c>
      <c r="I290" s="1" t="s">
        <v>1544</v>
      </c>
      <c r="K290" s="1" t="s">
        <v>1530</v>
      </c>
      <c r="L290" s="1" t="s">
        <v>2023</v>
      </c>
      <c r="M290" s="1" t="s">
        <v>1531</v>
      </c>
      <c r="N290" s="2" t="s">
        <v>1638</v>
      </c>
      <c r="O290" s="6" t="str">
        <f t="shared" si="17"/>
        <v xml:space="preserve">|[[Freezing Mist&gt;./Freezing Mist]]|&amp;ref(Spell/P_Water.jpg,nolink,25x25,Water);3|&amp;ref(Spell/P_Air.jpg,nolink,25x25,Air);1||戦闘/陸上専用|攻撃|
|~|&gt;|&gt;|&gt;|&gt;|中範囲を暫く残る冷気の雲で攻撃します|
</v>
      </c>
      <c r="P290" s="3">
        <v>1</v>
      </c>
      <c r="Q290" s="1">
        <v>30</v>
      </c>
      <c r="R290" s="1">
        <v>100</v>
      </c>
      <c r="S290" s="1" t="s">
        <v>1602</v>
      </c>
      <c r="T290" s="1">
        <v>1</v>
      </c>
      <c r="U290" s="1">
        <v>1</v>
      </c>
      <c r="V290" s="1">
        <v>20</v>
      </c>
      <c r="W290" s="1" t="s">
        <v>1639</v>
      </c>
      <c r="X290" s="1" t="s">
        <v>1640</v>
      </c>
      <c r="Y290" s="21" t="str">
        <f t="shared" si="18"/>
        <v xml:space="preserve">#includex(Spell/Evocation/DataView,titlestr=off,section=(filter=Freezing Mist),firsthead=off)
**ゲーム内説明文
#includex(Spell/Evocation/Descriptions,titlestr=off,section=(filter=Freezing Mist),firsthead=off)
**解説
</v>
      </c>
      <c r="Z290" t="str">
        <f t="shared" si="19"/>
        <v xml:space="preserve">**Freezing Mist
|&gt;|&gt;|&gt;|&gt;|BGCOLOR(black):COLOR(white):CENTER:''Freezing Mist''|
|&gt;|BGCOLOR(lightgray):''研究領域''|&gt;|BGCOLOR(lightgray):''使用条件''|BGCOLOR(lightgray):''分類''|
|&gt;|Evocation Lv3|&gt;|戦闘/陸上専用|攻撃|
|BGCOLOR(lightgray):''主系統''|BGCOLOR(lightgray):''副系統''|&gt;|BGCOLOR(lightgray):''威力/効果''|BGCOLOR(lightgray):''効果発生数''|
|&amp;ref(Spell/P_Water.jpg,nolink,25x25,Water);3|&amp;ref(Spell/P_Air.jpg,nolink,25x25,Air);1|&gt;|1|1|
|BGCOLOR(lightgray):''射程距離''|BGCOLOR(lightgray):''効果範囲''|BGCOLOR(lightgray):''精度修正''|BGCOLOR(lightgray):''詠唱時間''|BGCOLOR(lightgray):''疲労/宝石''|
|30|4+1|1|100%|20|
|BGCOLOR(lightgray):''特性''|&gt;|&gt;|&gt;|冷気属性&amp;br;防御無視&amp;br;5ラウンド滞留|
</v>
      </c>
      <c r="AA290" t="str">
        <f>CONCATENATE("**",G290,CHAR(10),VLOOKUP(F290,SpellDesc!$B:$D,2,0),CHAR(10),CHAR(10),VLOOKUP(F290,SpellDesc!$B:$D,3,0),CHAR(10))</f>
        <v xml:space="preserve">**Freezing Mist
This spell creates a large cloud of numbing cold that remains on the battlefield. Units passing through these mists will be badly hurt by the cold.
この呪文は、戦場に滞留する、麻痺させるような冷気の大きな雲を作ります。この霧を通るものは、冷気によって酷く傷付けられます。
</v>
      </c>
    </row>
    <row r="291" spans="1:27" x14ac:dyDescent="0.15">
      <c r="A291" t="str">
        <f t="shared" si="16"/>
        <v/>
      </c>
      <c r="C291" s="1" t="s">
        <v>263</v>
      </c>
      <c r="D291" s="1">
        <v>3</v>
      </c>
      <c r="F291" s="1" t="s">
        <v>295</v>
      </c>
      <c r="G291" s="1" t="s">
        <v>295</v>
      </c>
      <c r="H291" s="3" t="s">
        <v>1529</v>
      </c>
      <c r="I291" s="1" t="s">
        <v>1527</v>
      </c>
      <c r="J291" s="1">
        <v>3</v>
      </c>
      <c r="K291" s="1" t="s">
        <v>1530</v>
      </c>
      <c r="L291" s="1" t="s">
        <v>2023</v>
      </c>
      <c r="M291" s="1" t="s">
        <v>1531</v>
      </c>
      <c r="N291" s="2" t="s">
        <v>1641</v>
      </c>
      <c r="O291" s="6" t="str">
        <f t="shared" si="17"/>
        <v xml:space="preserve">|[[Magma Bolts&gt;./Magma Bolts]]|&amp;ref(Spell/P_Earth.jpg,nolink,25x25,Earth);1|&amp;ref(Spell/P_Fire.jpg,nolink,25x25,Fire);1|&amp;ref(Spell/V_Earth.jpg,nolink,25x25,Earth Gem);3|戦闘/陸上専用|攻撃|
|~|&gt;|&gt;|&gt;|&gt;|3発の溶岩の矢で攻撃します|
</v>
      </c>
      <c r="P291" s="3" t="s">
        <v>1642</v>
      </c>
      <c r="Q291" s="1" t="s">
        <v>1643</v>
      </c>
      <c r="R291" s="1">
        <v>100</v>
      </c>
      <c r="S291" s="1">
        <v>0</v>
      </c>
      <c r="T291" s="1">
        <v>3</v>
      </c>
      <c r="U291" s="1">
        <v>2</v>
      </c>
      <c r="V291" s="1">
        <v>20</v>
      </c>
      <c r="W291" s="1" t="s">
        <v>1644</v>
      </c>
      <c r="X291" s="1" t="s">
        <v>1645</v>
      </c>
      <c r="Y291" s="21" t="str">
        <f t="shared" si="18"/>
        <v xml:space="preserve">#includex(Spell/Evocation/DataView,titlestr=off,section=(filter=Magma Bolts),firsthead=off)
**ゲーム内説明文
#includex(Spell/Evocation/Descriptions,titlestr=off,section=(filter=Magma Bolts),firsthead=off)
**解説
</v>
      </c>
      <c r="Z291" t="str">
        <f t="shared" si="19"/>
        <v xml:space="preserve">**Magma Bolts
|&gt;|&gt;|&gt;|&gt;|BGCOLOR(black):COLOR(white):CENTER:''Magma Bolts''|
|&gt;|BGCOLOR(lightgray):''研究領域''|&gt;|BGCOLOR(lightgray):''使用条件''|BGCOLOR(lightgray):''分類''|
|&gt;|Evocation Lv3|&gt;|戦闘/陸上専用|攻撃|
|BGCOLOR(lightgray):''主系統''|BGCOLOR(lightgray):''副系統''|&gt;|BGCOLOR(lightgray):''威力/効果''|BGCOLOR(lightgray):''効果発生数''|
|&amp;ref(Spell/P_Earth.jpg,nolink,25x25,Earth);1|&amp;ref(Spell/P_Fire.jpg,nolink,25x25,Fire);1|&gt;|25+2/Lv|3|
|BGCOLOR(lightgray):''射程距離''|BGCOLOR(lightgray):''効果範囲''|BGCOLOR(lightgray):''精度修正''|BGCOLOR(lightgray):''詠唱時間''|BGCOLOR(lightgray):''疲労/宝石''|
|30+5|0|2|100%|20 / &amp;ref(Spell/V_Earth.jpg,nolink,25x25,Earth Gem);3|
|BGCOLOR(lightgray):''特性''|&gt;|&gt;|&gt;|打撃属性|
</v>
      </c>
      <c r="AA291" t="str">
        <f>CONCATENATE("**",G291,CHAR(10),VLOOKUP(F291,SpellDesc!$B:$D,2,0),CHAR(10),CHAR(10),VLOOKUP(F291,SpellDesc!$B:$D,3,0),CHAR(10))</f>
        <v xml:space="preserve">**Magma Bolts
Three bolts of magma shoot towards the enemy at high speed. Anyone struck by a bolt will most likely die unless protected by very heavy armor.
三つの岩漿の太矢が、敵に向けて高速で発射されます。この太矢に当たったものは、非常に重装な防具に守られていない限り、大概は死に至るでしょう。
</v>
      </c>
    </row>
    <row r="292" spans="1:27" x14ac:dyDescent="0.15">
      <c r="A292" t="str">
        <f t="shared" si="16"/>
        <v/>
      </c>
      <c r="C292" s="1" t="s">
        <v>263</v>
      </c>
      <c r="D292" s="1">
        <v>3</v>
      </c>
      <c r="F292" s="1" t="s">
        <v>296</v>
      </c>
      <c r="G292" s="1" t="s">
        <v>296</v>
      </c>
      <c r="H292" s="3" t="s">
        <v>1546</v>
      </c>
      <c r="J292" s="1">
        <v>1</v>
      </c>
      <c r="K292" s="1" t="s">
        <v>1549</v>
      </c>
      <c r="L292" s="1" t="s">
        <v>2018</v>
      </c>
      <c r="M292" s="1" t="s">
        <v>1646</v>
      </c>
      <c r="N292" s="2" t="s">
        <v>1647</v>
      </c>
      <c r="O292" s="6" t="str">
        <f t="shared" si="17"/>
        <v xml:space="preserve">|[[Arcane Probing&gt;./Arcane Probing]]|&amp;ref(Spell/P_Astral.jpg,nolink,25x25,Astral);1||&amp;ref(Spell/V_Astral.jpg,nolink,25x25,Astral Pearl);1|儀式/水陸両用|土地探索|
|~|&gt;|&gt;|&gt;|&gt;|指定した州の星魔法に関連する魔法の地を全て明かします|
</v>
      </c>
      <c r="Q292" s="1">
        <v>4</v>
      </c>
      <c r="W292" s="1" t="s">
        <v>770</v>
      </c>
      <c r="Y292" s="21" t="str">
        <f t="shared" si="18"/>
        <v xml:space="preserve">#includex(Spell/Evocation/DataView,titlestr=off,section=(filter=Arcane Probing),firsthead=off)
**ゲーム内説明文
#includex(Spell/Evocation/Descriptions,titlestr=off,section=(filter=Arcane Probing),firsthead=off)
**解説
</v>
      </c>
      <c r="Z292" t="str">
        <f t="shared" si="19"/>
        <v xml:space="preserve">**Arcane Probing
|&gt;|&gt;|&gt;|&gt;|BGCOLOR(black):COLOR(white):CENTER:''Arcane Probing''|
|&gt;|BGCOLOR(lightgray):''研究領域''|&gt;|BGCOLOR(lightgray):''使用条件''|BGCOLOR(lightgray):''分類''|
|&gt;|Evocation Lv3|&gt;|儀式/水陸両用|土地探索|
|BGCOLOR(lightgray):''主系統''|BGCOLOR(lightgray):''副系統''|&gt;|BGCOLOR(lightgray):''威力/効果''|BGCOLOR(lightgray):''効果発生数''|
|&amp;ref(Spell/P_Astral.jpg,nolink,25x25,Astral);1||&gt;|||
|BGCOLOR(lightgray):''射程距離''|BGCOLOR(lightgray):''効果範囲''|BGCOLOR(lightgray):''精度修正''|BGCOLOR(lightgray):''詠唱時間''|BGCOLOR(lightgray):''疲労/宝石''|
|4||||&amp;ref(Spell/V_Astral.jpg,nolink,25x25,Astral Pearl);1|
|BGCOLOR(lightgray):''特性''|&gt;|&gt;|&gt;|遠隔儀式&amp;br;敵国領内の指定不可|
</v>
      </c>
      <c r="AA292" t="str">
        <f>CONCATENATE("**",G292,CHAR(10),VLOOKUP(F292,SpellDesc!$B:$D,2,0),CHAR(10),CHAR(10),VLOOKUP(F292,SpellDesc!$B:$D,3,0),CHAR(10))</f>
        <v xml:space="preserve">**Arcane Probing
The caster projects his astral self in an attempt to locate sites of Astral power. This spell can only be used to search for magic in friendly provinces.
術者は、自身の星辰体を投射し、星の力を持つ土地を突き止めようと試みます。この呪文は、味方の州の魔法を探るためにのみ使用できます。
</v>
      </c>
    </row>
    <row r="293" spans="1:27" x14ac:dyDescent="0.15">
      <c r="A293" t="str">
        <f t="shared" si="16"/>
        <v/>
      </c>
      <c r="C293" s="1" t="s">
        <v>263</v>
      </c>
      <c r="D293" s="1">
        <v>3</v>
      </c>
      <c r="F293" s="1" t="s">
        <v>297</v>
      </c>
      <c r="G293" s="1" t="s">
        <v>297</v>
      </c>
      <c r="H293" s="3" t="s">
        <v>1546</v>
      </c>
      <c r="K293" s="1" t="s">
        <v>1530</v>
      </c>
      <c r="L293" s="1" t="s">
        <v>2018</v>
      </c>
      <c r="M293" s="1" t="s">
        <v>1648</v>
      </c>
      <c r="N293" s="2" t="s">
        <v>1650</v>
      </c>
      <c r="O293" s="6" t="str">
        <f t="shared" si="17"/>
        <v xml:space="preserve">|[[Magic Duel&gt;./Magic Duel]]|&amp;ref(Spell/P_Astral.jpg,nolink,25x25,Astral);1|||戦闘/水陸両用|即死|
|~|&gt;|&gt;|&gt;|&gt;|小範囲の敵の星の魔術師と精神的な決闘を行います|
</v>
      </c>
      <c r="P293" s="3">
        <v>999</v>
      </c>
      <c r="Q293" s="1">
        <v>100</v>
      </c>
      <c r="R293" s="1">
        <v>125</v>
      </c>
      <c r="S293" s="1">
        <v>1</v>
      </c>
      <c r="T293" s="1">
        <v>1</v>
      </c>
      <c r="U293" s="1">
        <v>100</v>
      </c>
      <c r="V293" s="1">
        <v>100</v>
      </c>
      <c r="W293" s="1" t="s">
        <v>1649</v>
      </c>
      <c r="Y293" s="21" t="str">
        <f t="shared" si="18"/>
        <v xml:space="preserve">#includex(Spell/Evocation/DataView,titlestr=off,section=(filter=Magic Duel),firsthead=off)
**ゲーム内説明文
#includex(Spell/Evocation/Descriptions,titlestr=off,section=(filter=Magic Duel),firsthead=off)
**解説
</v>
      </c>
      <c r="Z293" t="str">
        <f t="shared" si="19"/>
        <v xml:space="preserve">**Magic Duel
|&gt;|&gt;|&gt;|&gt;|BGCOLOR(black):COLOR(white):CENTER:''Magic Duel''|
|&gt;|BGCOLOR(lightgray):''研究領域''|&gt;|BGCOLOR(lightgray):''使用条件''|BGCOLOR(lightgray):''分類''|
|&gt;|Evocation Lv3|&gt;|戦闘/水陸両用|即死|
|BGCOLOR(lightgray):''主系統''|BGCOLOR(lightgray):''副系統''|&gt;|BGCOLOR(lightgray):''威力/効果''|BGCOLOR(lightgray):''効果発生数''|
|&amp;ref(Spell/P_Astral.jpg,nolink,25x25,Astral);1||&gt;|999|1|
|BGCOLOR(lightgray):''射程距離''|BGCOLOR(lightgray):''効果範囲''|BGCOLOR(lightgray):''精度修正''|BGCOLOR(lightgray):''詠唱時間''|BGCOLOR(lightgray):''疲労/宝石''|
|100|1|100|125%|100|
|BGCOLOR(lightgray):''特性''|&gt;|&gt;|&gt;|無心無効&amp;br;無心使用不可|
</v>
      </c>
      <c r="AA293" t="str">
        <f>CONCATENATE("**",G293,CHAR(10),VLOOKUP(F293,SpellDesc!$B:$D,2,0),CHAR(10),CHAR(10),VLOOKUP(F293,SpellDesc!$B:$D,3,0),CHAR(10))</f>
        <v xml:space="preserve">**Magic Duel
By use of this spell, one Astral mage challenges another Astral mage to a mental duel. At most one of the mages can survive this duel. The most powerful Astral mage is also the most likely winner. This spell cannot be used by or against mindless beings and it can only be used against Astral mages.
この呪文を用いることで、星の魔術師は、他の星の魔術師に精神的な決闘を挑みます。この決闘を生き残るのは、多くとも一人の魔術師だけです。最も強力な星の魔術師は、勝者となる可能性も最も高くなります。この呪文は、意志を持たないものによって、あるいはそれに対しては使用できず、また星の魔術師に対してのみ使用できます。
</v>
      </c>
    </row>
    <row r="294" spans="1:27" x14ac:dyDescent="0.15">
      <c r="A294" t="str">
        <f t="shared" si="16"/>
        <v/>
      </c>
      <c r="C294" s="1" t="s">
        <v>263</v>
      </c>
      <c r="D294" s="1">
        <v>3</v>
      </c>
      <c r="F294" s="1" t="s">
        <v>298</v>
      </c>
      <c r="G294" s="1" t="s">
        <v>298</v>
      </c>
      <c r="H294" s="3" t="s">
        <v>1546</v>
      </c>
      <c r="I294" s="1" t="s">
        <v>1548</v>
      </c>
      <c r="K294" s="1" t="s">
        <v>1530</v>
      </c>
      <c r="L294" s="1" t="s">
        <v>2023</v>
      </c>
      <c r="M294" s="1" t="s">
        <v>1651</v>
      </c>
      <c r="N294" s="2" t="s">
        <v>1652</v>
      </c>
      <c r="O294" s="6" t="str">
        <f t="shared" si="17"/>
        <v xml:space="preserve">|[[Healing Light&gt;./Healing Light]]|&amp;ref(Spell/P_Astral.jpg,nolink,25x25,Astral);1|&amp;ref(Spell/P_Nature.jpg,nolink,25x25,Nature);1||戦闘/陸上専用|治療|
|~|&gt;|&gt;|&gt;|&gt;|小範囲の味方のHPを回復する光を放ちます|
</v>
      </c>
      <c r="P294" s="3">
        <v>10</v>
      </c>
      <c r="Q294" s="1" t="s">
        <v>1553</v>
      </c>
      <c r="R294" s="1">
        <v>100</v>
      </c>
      <c r="S294" s="1">
        <v>1</v>
      </c>
      <c r="T294" s="1">
        <v>1</v>
      </c>
      <c r="U294" s="1">
        <v>100</v>
      </c>
      <c r="V294" s="1">
        <v>20</v>
      </c>
      <c r="W294" s="1" t="s">
        <v>1653</v>
      </c>
      <c r="Y294" s="21" t="str">
        <f t="shared" si="18"/>
        <v xml:space="preserve">#includex(Spell/Evocation/DataView,titlestr=off,section=(filter=Healing Light),firsthead=off)
**ゲーム内説明文
#includex(Spell/Evocation/Descriptions,titlestr=off,section=(filter=Healing Light),firsthead=off)
**解説
</v>
      </c>
      <c r="Z294" t="str">
        <f t="shared" si="19"/>
        <v xml:space="preserve">**Healing Light
|&gt;|&gt;|&gt;|&gt;|BGCOLOR(black):COLOR(white):CENTER:''Healing Light''|
|&gt;|BGCOLOR(lightgray):''研究領域''|&gt;|BGCOLOR(lightgray):''使用条件''|BGCOLOR(lightgray):''分類''|
|&gt;|Evocation Lv3|&gt;|戦闘/陸上専用|治療|
|BGCOLOR(lightgray):''主系統''|BGCOLOR(lightgray):''副系統''|&gt;|BGCOLOR(lightgray):''威力/効果''|BGCOLOR(lightgray):''効果発生数''|
|&amp;ref(Spell/P_Astral.jpg,nolink,25x25,Astral);1|&amp;ref(Spell/P_Nature.jpg,nolink,25x25,Nature);1|&gt;|10|1|
|BGCOLOR(lightgray):''射程距離''|BGCOLOR(lightgray):''効果範囲''|BGCOLOR(lightgray):''精度修正''|BGCOLOR(lightgray):''詠唱時間''|BGCOLOR(lightgray):''疲労/宝石''|
|30+5|1|100|100%|20|
|BGCOLOR(lightgray):''特性''|&gt;|&gt;|&gt;|防御無視&amp;br;無心無効&amp;br;アンデッド無効&amp;br;無生物無効|
</v>
      </c>
      <c r="AA294" t="str">
        <f>CONCATENATE("**",G294,CHAR(10),VLOOKUP(F294,SpellDesc!$B:$D,2,0),CHAR(10),CHAR(10),VLOOKUP(F294,SpellDesc!$B:$D,3,0),CHAR(10))</f>
        <v xml:space="preserve">**Healing Light
A cascade of warm and wonderful light showers the targets. Wounds close in the light and pains ease. The spell doesn't affect undead or inanimate beings.
暖かく不思議な光の小滝が、標的に降り注ぎます。この光の中で、傷は閉じ、痛みは和らぎます。この呪文は、アンデッドや無生物には影響を及ぼしません。
</v>
      </c>
    </row>
    <row r="295" spans="1:27" x14ac:dyDescent="0.15">
      <c r="A295" t="str">
        <f t="shared" si="16"/>
        <v/>
      </c>
      <c r="C295" s="1" t="s">
        <v>263</v>
      </c>
      <c r="D295" s="1">
        <v>3</v>
      </c>
      <c r="F295" s="1" t="s">
        <v>299</v>
      </c>
      <c r="G295" s="1" t="s">
        <v>299</v>
      </c>
      <c r="H295" s="3" t="s">
        <v>1626</v>
      </c>
      <c r="K295" s="1" t="s">
        <v>1530</v>
      </c>
      <c r="L295" s="1" t="s">
        <v>2018</v>
      </c>
      <c r="M295" s="1" t="s">
        <v>1531</v>
      </c>
      <c r="N295" s="2" t="s">
        <v>1654</v>
      </c>
      <c r="O295" s="6" t="str">
        <f t="shared" si="17"/>
        <v xml:space="preserve">|[[Shadow Bolt&gt;./Shadow Bolt]]|&amp;ref(Spell/P_Death.jpg,nolink,25x25,Death);2|||戦闘/水陸両用|攻撃|
|~|&gt;|&gt;|&gt;|&gt;|敵を麻痺させる影の矢で攻撃します|
</v>
      </c>
      <c r="P295" s="3" t="s">
        <v>1587</v>
      </c>
      <c r="Q295" s="1" t="s">
        <v>1572</v>
      </c>
      <c r="R295" s="1">
        <v>100</v>
      </c>
      <c r="S295" s="1">
        <v>0</v>
      </c>
      <c r="T295" s="1">
        <v>1</v>
      </c>
      <c r="U295" s="1">
        <v>3</v>
      </c>
      <c r="V295" s="1">
        <v>20</v>
      </c>
      <c r="W295" s="1" t="s">
        <v>1655</v>
      </c>
      <c r="X295" s="1" t="s">
        <v>1656</v>
      </c>
      <c r="Y295" s="21" t="str">
        <f t="shared" si="18"/>
        <v xml:space="preserve">#includex(Spell/Evocation/DataView,titlestr=off,section=(filter=Shadow Bolt),firsthead=off)
**ゲーム内説明文
#includex(Spell/Evocation/Descriptions,titlestr=off,section=(filter=Shadow Bolt),firsthead=off)
**解説
</v>
      </c>
      <c r="Z295" t="str">
        <f t="shared" si="19"/>
        <v xml:space="preserve">**Shadow Bolt
|&gt;|&gt;|&gt;|&gt;|BGCOLOR(black):COLOR(white):CENTER:''Shadow Bolt''|
|&gt;|BGCOLOR(lightgray):''研究領域''|&gt;|BGCOLOR(lightgray):''使用条件''|BGCOLOR(lightgray):''分類''|
|&gt;|Evocation Lv3|&gt;|戦闘/水陸両用|攻撃|
|BGCOLOR(lightgray):''主系統''|BGCOLOR(lightgray):''副系統''|&gt;|BGCOLOR(lightgray):''威力/効果''|BGCOLOR(lightgray):''効果発生数''|
|&amp;ref(Spell/P_Death.jpg,nolink,25x25,Death);2||&gt;|10+1/Lv|1|
|BGCOLOR(lightgray):''射程距離''|BGCOLOR(lightgray):''効果範囲''|BGCOLOR(lightgray):''精度修正''|BGCOLOR(lightgray):''詠唱時間''|BGCOLOR(lightgray):''疲労/宝石''|
|35+5|0|3|100%|20|
|BGCOLOR(lightgray):''特性''|&gt;|&gt;|&gt;|防御無視&amp;br;抵抗可能&amp;br;アンデッド無効|
</v>
      </c>
      <c r="AA295" t="str">
        <f>CONCATENATE("**",G295,CHAR(10),VLOOKUP(F295,SpellDesc!$B:$D,2,0),CHAR(10),CHAR(10),VLOOKUP(F295,SpellDesc!$B:$D,3,0),CHAR(10))</f>
        <v xml:space="preserve">**Shadow Bolt
The necromancer hurls a bolt of dark energies against his enemies. The bolt ignores all armor and can paralyze those close to the target. The undead are immune to this spell.
降霊術士は、敵に向けて闇の力の太矢を放ちます。この太矢は全ての防具を無視し、標的の近くに居るもの全てを麻痺させることができます。アンデッドはこの呪文への免疫を持ちます。
</v>
      </c>
    </row>
    <row r="296" spans="1:27" x14ac:dyDescent="0.15">
      <c r="A296" t="str">
        <f t="shared" si="16"/>
        <v>Evocation3E</v>
      </c>
      <c r="C296" s="1" t="s">
        <v>263</v>
      </c>
      <c r="D296" s="1">
        <v>3</v>
      </c>
      <c r="F296" s="1" t="s">
        <v>300</v>
      </c>
      <c r="G296" s="1" t="s">
        <v>300</v>
      </c>
      <c r="H296" s="3" t="s">
        <v>1627</v>
      </c>
      <c r="K296" s="1" t="s">
        <v>1530</v>
      </c>
      <c r="L296" s="1" t="s">
        <v>2018</v>
      </c>
      <c r="M296" s="1" t="s">
        <v>1657</v>
      </c>
      <c r="N296" s="2" t="s">
        <v>1664</v>
      </c>
      <c r="O296" s="6" t="str">
        <f t="shared" si="17"/>
        <v xml:space="preserve">|[[Sleep Cloud&gt;./Sleep Cloud]]|&amp;ref(Spell/P_Nature.jpg,nolink,25x25,Nature);2|||戦闘/水陸両用|催眠|
|~|&gt;|&gt;|&gt;|&gt;|中範囲に暫く残る胞子の雲を作り敵を眠らせようと試みます|
</v>
      </c>
      <c r="P296" s="3" t="s">
        <v>1658</v>
      </c>
      <c r="Q296" s="1">
        <v>30</v>
      </c>
      <c r="R296" s="1">
        <v>100</v>
      </c>
      <c r="S296" s="1" t="s">
        <v>1554</v>
      </c>
      <c r="T296" s="1">
        <v>1</v>
      </c>
      <c r="U296" s="1">
        <v>3</v>
      </c>
      <c r="V296" s="1">
        <v>20</v>
      </c>
      <c r="W296" s="1" t="s">
        <v>1659</v>
      </c>
      <c r="Y296" s="21" t="str">
        <f t="shared" si="18"/>
        <v xml:space="preserve">#includex(Spell/Evocation/DataView,titlestr=off,section=(filter=Sleep Cloud),firsthead=off)
**ゲーム内説明文
#includex(Spell/Evocation/Descriptions,titlestr=off,section=(filter=Sleep Cloud),firsthead=off)
**解説
</v>
      </c>
      <c r="Z296" t="str">
        <f t="shared" si="19"/>
        <v xml:space="preserve">**Sleep Cloud
|&gt;|&gt;|&gt;|&gt;|BGCOLOR(black):COLOR(white):CENTER:''Sleep Cloud''|
|&gt;|BGCOLOR(lightgray):''研究領域''|&gt;|BGCOLOR(lightgray):''使用条件''|BGCOLOR(lightgray):''分類''|
|&gt;|Evocation Lv3|&gt;|戦闘/水陸両用|催眠|
|BGCOLOR(lightgray):''主系統''|BGCOLOR(lightgray):''副系統''|&gt;|BGCOLOR(lightgray):''威力/効果''|BGCOLOR(lightgray):''効果発生数''|
|&amp;ref(Spell/P_Nature.jpg,nolink,25x25,Nature);2||&gt;|Sleep|1|
|BGCOLOR(lightgray):''射程距離''|BGCOLOR(lightgray):''効果範囲''|BGCOLOR(lightgray):''精度修正''|BGCOLOR(lightgray):''詠唱時間''|BGCOLOR(lightgray):''疲労/宝石''|
|30|3+1|3|100%|20|
|BGCOLOR(lightgray):''特性''|&gt;|&gt;|&gt;|抵抗可能&amp;br;無心無効&amp;br;アンデッド無効&amp;br;無生物無効&amp;br;6ラウンド滞留|
</v>
      </c>
      <c r="AA296" t="str">
        <f>CONCATENATE("**",G296,CHAR(10),VLOOKUP(F296,SpellDesc!$B:$D,2,0),CHAR(10),CHAR(10),VLOOKUP(F296,SpellDesc!$B:$D,3,0),CHAR(10))</f>
        <v xml:space="preserve">**Sleep Cloud
This spell creates a cloud of sedative spores. Units caught in the cloud will fall asleep if they remain there for too long.
この呪文は、鎮静作用を持つ胞子の雲を作ります。この雲に捕らわれたものは、そこにあまりに長く留まると、眠りに落ちます。
</v>
      </c>
    </row>
    <row r="297" spans="1:27" x14ac:dyDescent="0.15">
      <c r="A297" t="str">
        <f t="shared" si="16"/>
        <v>Evocation4S</v>
      </c>
      <c r="C297" s="1" t="s">
        <v>263</v>
      </c>
      <c r="D297" s="1">
        <v>4</v>
      </c>
      <c r="F297" s="1" t="s">
        <v>301</v>
      </c>
      <c r="G297" s="1" t="s">
        <v>301</v>
      </c>
      <c r="H297" s="3" t="s">
        <v>1594</v>
      </c>
      <c r="K297" s="1" t="s">
        <v>1530</v>
      </c>
      <c r="L297" s="1" t="s">
        <v>2023</v>
      </c>
      <c r="M297" s="1" t="s">
        <v>1531</v>
      </c>
      <c r="N297" s="2" t="s">
        <v>1663</v>
      </c>
      <c r="O297" s="6" t="str">
        <f t="shared" si="17"/>
        <v xml:space="preserve">|[[Fire Cloud&gt;./Fire Cloud]]|&amp;ref(Spell/P_Fire.jpg,nolink,25x25,Fire);3|||戦闘/陸上専用|攻撃|
|~|&gt;|&gt;|&gt;|&gt;|中範囲に暫く残る炎の雲を作り攻撃します|
</v>
      </c>
      <c r="P297" s="3">
        <v>6</v>
      </c>
      <c r="Q297" s="1">
        <v>30</v>
      </c>
      <c r="R297" s="1">
        <v>100</v>
      </c>
      <c r="S297" s="1" t="s">
        <v>1554</v>
      </c>
      <c r="T297" s="1">
        <v>1</v>
      </c>
      <c r="U297" s="1">
        <v>1</v>
      </c>
      <c r="V297" s="1">
        <v>20</v>
      </c>
      <c r="W297" s="1" t="s">
        <v>1665</v>
      </c>
      <c r="Y297" s="21" t="str">
        <f t="shared" si="18"/>
        <v xml:space="preserve">#includex(Spell/Evocation/DataView,titlestr=off,section=(filter=Fire Cloud),firsthead=off)
**ゲーム内説明文
#includex(Spell/Evocation/Descriptions,titlestr=off,section=(filter=Fire Cloud),firsthead=off)
**解説
</v>
      </c>
      <c r="Z297" t="str">
        <f t="shared" si="19"/>
        <v xml:space="preserve">**Fire Cloud
|&gt;|&gt;|&gt;|&gt;|BGCOLOR(black):COLOR(white):CENTER:''Fire Cloud''|
|&gt;|BGCOLOR(lightgray):''研究領域''|&gt;|BGCOLOR(lightgray):''使用条件''|BGCOLOR(lightgray):''分類''|
|&gt;|Evocation Lv4|&gt;|戦闘/陸上専用|攻撃|
|BGCOLOR(lightgray):''主系統''|BGCOLOR(lightgray):''副系統''|&gt;|BGCOLOR(lightgray):''威力/効果''|BGCOLOR(lightgray):''効果発生数''|
|&amp;ref(Spell/P_Fire.jpg,nolink,25x25,Fire);3||&gt;|6|1|
|BGCOLOR(lightgray):''射程距離''|BGCOLOR(lightgray):''効果範囲''|BGCOLOR(lightgray):''精度修正''|BGCOLOR(lightgray):''詠唱時間''|BGCOLOR(lightgray):''疲労/宝石''|
|30|3+1|1|100%|20|
|BGCOLOR(lightgray):''特性''|&gt;|&gt;|&gt;|火炎属性&amp;br;防御貫通&amp;br;4ラウンド滞留|
</v>
      </c>
      <c r="AA297" t="str">
        <f>CONCATENATE("**",G297,CHAR(10),VLOOKUP(F297,SpellDesc!$B:$D,2,0),CHAR(10),CHAR(10),VLOOKUP(F297,SpellDesc!$B:$D,3,0),CHAR(10))</f>
        <v xml:space="preserve">**Fire Cloud
This spell creates three clouds of fire and smoke that remain on the battlefield. Units passing through these clouds will be severely burned.
この呪文は、戦場に滞留する、三つの炎と煙の雲を作ります。これらの雲を通り抜けたものは、酷い火傷を負います。
</v>
      </c>
    </row>
    <row r="298" spans="1:27" x14ac:dyDescent="0.15">
      <c r="A298" t="str">
        <f t="shared" si="16"/>
        <v/>
      </c>
      <c r="C298" s="1" t="s">
        <v>263</v>
      </c>
      <c r="D298" s="1">
        <v>4</v>
      </c>
      <c r="F298" s="1" t="s">
        <v>302</v>
      </c>
      <c r="G298" s="1" t="s">
        <v>302</v>
      </c>
      <c r="H298" s="3" t="s">
        <v>1594</v>
      </c>
      <c r="I298" s="1" t="s">
        <v>1544</v>
      </c>
      <c r="J298" s="1">
        <v>5</v>
      </c>
      <c r="K298" s="1" t="s">
        <v>1549</v>
      </c>
      <c r="L298" s="1" t="s">
        <v>2023</v>
      </c>
      <c r="M298" s="1" t="s">
        <v>1666</v>
      </c>
      <c r="N298" s="2" t="s">
        <v>1667</v>
      </c>
      <c r="O298" s="6" t="str">
        <f t="shared" si="17"/>
        <v xml:space="preserve">|[[Breath of the Desert&gt;./Breath of the Desert]]|&amp;ref(Spell/P_Fire.jpg,nolink,25x25,Fire);3|&amp;ref(Spell/P_Air.jpg,nolink,25x25,Air);1|&amp;ref(Spell/V_Fire.jpg,nolink,25x25,Fire Gem);5|儀式/陸上専用|災害誘発|
|~|&gt;|&gt;|&gt;|&gt;|指定した州を急激に温暖化させます|
</v>
      </c>
      <c r="Q298" s="1">
        <v>5</v>
      </c>
      <c r="W298" s="1" t="s">
        <v>1668</v>
      </c>
      <c r="Y298" s="21" t="str">
        <f t="shared" si="18"/>
        <v xml:space="preserve">#includex(Spell/Evocation/DataView,titlestr=off,section=(filter=Breath of the Desert),firsthead=off)
**ゲーム内説明文
#includex(Spell/Evocation/Descriptions,titlestr=off,section=(filter=Breath of the Desert),firsthead=off)
**解説
</v>
      </c>
      <c r="Z298" t="str">
        <f t="shared" si="19"/>
        <v xml:space="preserve">**Breath of the Desert
|&gt;|&gt;|&gt;|&gt;|BGCOLOR(black):COLOR(white):CENTER:''Breath of the Desert''|
|&gt;|BGCOLOR(lightgray):''研究領域''|&gt;|BGCOLOR(lightgray):''使用条件''|BGCOLOR(lightgray):''分類''|
|&gt;|Evocation Lv4|&gt;|儀式/陸上専用|災害誘発|
|BGCOLOR(lightgray):''主系統''|BGCOLOR(lightgray):''副系統''|&gt;|BGCOLOR(lightgray):''威力/効果''|BGCOLOR(lightgray):''効果発生数''|
|&amp;ref(Spell/P_Fire.jpg,nolink,25x25,Fire);3|&amp;ref(Spell/P_Air.jpg,nolink,25x25,Air);1|&gt;|||
|BGCOLOR(lightgray):''射程距離''|BGCOLOR(lightgray):''効果範囲''|BGCOLOR(lightgray):''精度修正''|BGCOLOR(lightgray):''詠唱時間''|BGCOLOR(lightgray):''疲労/宝石''|
|5||||&amp;ref(Spell/V_Fire.jpg,nolink,25x25,Fire Gem);5|
|BGCOLOR(lightgray):''特性''|&gt;|&gt;|&gt;|遠隔儀式&amp;br;海域の指定不可|
</v>
      </c>
      <c r="AA298" t="str">
        <f>CONCATENATE("**",G298,CHAR(10),VLOOKUP(F298,SpellDesc!$B:$D,2,0),CHAR(10),CHAR(10),VLOOKUP(F298,SpellDesc!$B:$D,3,0),CHAR(10))</f>
        <v xml:space="preserve">**Breath of the Desert
The caster curses a distant province with a dramatic rise in temperature. The mage can target any province of his choice and those affected will not know who has cast this spell upon them.
術者は、遠方の州を急激な気温の上昇で苦しめます。魔術師は好きな州を標的にでき、影響を受けたものは、誰がこの呪文をかけたのかを知ることはありません。
</v>
      </c>
    </row>
    <row r="299" spans="1:27" x14ac:dyDescent="0.15">
      <c r="A299" t="str">
        <f t="shared" si="16"/>
        <v/>
      </c>
      <c r="C299" s="1" t="s">
        <v>263</v>
      </c>
      <c r="D299" s="1">
        <v>4</v>
      </c>
      <c r="F299" s="1" t="s">
        <v>303</v>
      </c>
      <c r="G299" s="1" t="s">
        <v>303</v>
      </c>
      <c r="H299" s="3" t="s">
        <v>1660</v>
      </c>
      <c r="J299" s="1">
        <v>75</v>
      </c>
      <c r="K299" s="1" t="s">
        <v>1549</v>
      </c>
      <c r="L299" s="1" t="s">
        <v>2018</v>
      </c>
      <c r="M299" s="1" t="s">
        <v>1669</v>
      </c>
      <c r="N299" s="2" t="s">
        <v>1670</v>
      </c>
      <c r="O299" s="6" t="str">
        <f t="shared" si="17"/>
        <v xml:space="preserve">|[[Fate of Oedipus&gt;./Fate of Oedipus]]|&amp;ref(Spell/P_Fire.jpg,nolink,25x25,Fire);4||&amp;ref(Spell/V_Fire.jpg,nolink,25x25,Fire Gem);75|儀式/水陸両用|特殊|
|~|&gt;|&gt;|&gt;|&gt;|The Eyes of Godを強制解除し発動者を盲目にします|
</v>
      </c>
      <c r="P299" s="3" t="s">
        <v>1671</v>
      </c>
      <c r="Y299" s="21" t="str">
        <f t="shared" si="18"/>
        <v xml:space="preserve">#includex(Spell/Evocation/DataView,titlestr=off,section=(filter=Fate of Oedipus),firsthead=off)
**ゲーム内説明文
#includex(Spell/Evocation/Descriptions,titlestr=off,section=(filter=Fate of Oedipus),firsthead=off)
**解説
</v>
      </c>
      <c r="Z299" t="str">
        <f t="shared" si="19"/>
        <v xml:space="preserve">**Fate of Oedipus
|&gt;|&gt;|&gt;|&gt;|BGCOLOR(black):COLOR(white):CENTER:''Fate of Oedipus''|
|&gt;|BGCOLOR(lightgray):''研究領域''|&gt;|BGCOLOR(lightgray):''使用条件''|BGCOLOR(lightgray):''分類''|
|&gt;|Evocation Lv4|&gt;|儀式/水陸両用|特殊|
|BGCOLOR(lightgray):''主系統''|BGCOLOR(lightgray):''副系統''|&gt;|BGCOLOR(lightgray):''威力/効果''|BGCOLOR(lightgray):''効果発生数''|
|&amp;ref(Spell/P_Fire.jpg,nolink,25x25,Fire);4||&gt;|Blind||
|BGCOLOR(lightgray):''射程距離''|BGCOLOR(lightgray):''効果範囲''|BGCOLOR(lightgray):''精度修正''|BGCOLOR(lightgray):''詠唱時間''|BGCOLOR(lightgray):''疲労/宝石''|
|||||&amp;ref(Spell/V_Fire.jpg,nolink,25x25,Fire Gem);75|
|BGCOLOR(lightgray):''特性''|&gt;|&gt;|&gt;||
</v>
      </c>
      <c r="AA299" t="str">
        <f>CONCATENATE("**",G299,CHAR(10),VLOOKUP(F299,SpellDesc!$B:$D,2,0),CHAR(10),CHAR(10),VLOOKUP(F299,SpellDesc!$B:$D,3,0),CHAR(10))</f>
        <v xml:space="preserve">**Fate of Oedipus
The caster punishes a mage for having claimed the Eyes of God. The mage's eyes are blasted by brilliance, his eye sockets emptied forever, and the Eyes of God no long observe the world. This spell can only be cast if the Eyes of God enchantment is active.
術者は、神の目を獲得した咎で魔術師を罰します。魔術師の目は輝きによって吹き飛ばされ、その眼窩は永久に空になり、そして神の目は最早世界を観察することはありません。この呪文は、The Eyes of Godの世界呪附が起動している場合にのみ詠唱できます。
</v>
      </c>
    </row>
    <row r="300" spans="1:27" x14ac:dyDescent="0.15">
      <c r="A300" t="str">
        <f t="shared" si="16"/>
        <v/>
      </c>
      <c r="C300" s="1" t="s">
        <v>263</v>
      </c>
      <c r="D300" s="1">
        <v>4</v>
      </c>
      <c r="F300" s="1" t="s">
        <v>304</v>
      </c>
      <c r="G300" s="1" t="s">
        <v>304</v>
      </c>
      <c r="H300" s="3" t="s">
        <v>1624</v>
      </c>
      <c r="K300" s="1" t="s">
        <v>1530</v>
      </c>
      <c r="L300" s="1" t="s">
        <v>2023</v>
      </c>
      <c r="M300" s="1" t="s">
        <v>1531</v>
      </c>
      <c r="N300" s="2" t="s">
        <v>1672</v>
      </c>
      <c r="O300" s="6" t="str">
        <f t="shared" si="17"/>
        <v xml:space="preserve">|[[Thunder Strike&gt;./Thunder Strike]]|&amp;ref(Spell/P_Air.jpg,nolink,25x25,Air);3|||戦闘/陸上専用|攻撃|
|~|&gt;|&gt;|&gt;|&gt;|小範囲を強力な雷撃で攻撃し付近にも被害を波及させます|
</v>
      </c>
      <c r="P300" s="3" t="s">
        <v>1673</v>
      </c>
      <c r="Q300" s="1">
        <v>100</v>
      </c>
      <c r="R300" s="1">
        <v>100</v>
      </c>
      <c r="S300" s="1">
        <v>1</v>
      </c>
      <c r="T300" s="1">
        <v>1</v>
      </c>
      <c r="U300" s="1">
        <v>2</v>
      </c>
      <c r="V300" s="1">
        <v>50</v>
      </c>
      <c r="W300" s="1" t="s">
        <v>1560</v>
      </c>
      <c r="X300" s="1" t="s">
        <v>1674</v>
      </c>
      <c r="Y300" s="21" t="str">
        <f t="shared" si="18"/>
        <v xml:space="preserve">#includex(Spell/Evocation/DataView,titlestr=off,section=(filter=Thunder Strike),firsthead=off)
**ゲーム内説明文
#includex(Spell/Evocation/Descriptions,titlestr=off,section=(filter=Thunder Strike),firsthead=off)
**解説
</v>
      </c>
      <c r="Z300" t="str">
        <f t="shared" si="19"/>
        <v xml:space="preserve">**Thunder Strike
|&gt;|&gt;|&gt;|&gt;|BGCOLOR(black):COLOR(white):CENTER:''Thunder Strike''|
|&gt;|BGCOLOR(lightgray):''研究領域''|&gt;|BGCOLOR(lightgray):''使用条件''|BGCOLOR(lightgray):''分類''|
|&gt;|Evocation Lv4|&gt;|戦闘/陸上専用|攻撃|
|BGCOLOR(lightgray):''主系統''|BGCOLOR(lightgray):''副系統''|&gt;|BGCOLOR(lightgray):''威力/効果''|BGCOLOR(lightgray):''効果発生数''|
|&amp;ref(Spell/P_Air.jpg,nolink,25x25,Air);3||&gt;|26+2/Lv|1|
|BGCOLOR(lightgray):''射程距離''|BGCOLOR(lightgray):''効果範囲''|BGCOLOR(lightgray):''精度修正''|BGCOLOR(lightgray):''詠唱時間''|BGCOLOR(lightgray):''疲労/宝石''|
|100|1|2|100%|50|
|BGCOLOR(lightgray):''特性''|&gt;|&gt;|&gt;|電撃属性&amp;br;防御無視|
</v>
      </c>
      <c r="AA300" t="str">
        <f>CONCATENATE("**",G300,CHAR(10),VLOOKUP(F300,SpellDesc!$B:$D,2,0),CHAR(10),CHAR(10),VLOOKUP(F300,SpellDesc!$B:$D,3,0),CHAR(10))</f>
        <v xml:space="preserve">**Thunder Strike
A thunderbolt strikes the battlefield. The mage can make the thunderbolt strike very far away. Even if it misses, the shock wave is powerful enough to severely stun and damage anyone nearby.
雷撃が戦場を打ち据えます。魔術師は、この雷撃を非常に遠くへ落とすことができます。たとえそれが外れたとしても、その衝撃波は、周囲のもの全てを酷く朦朧とさせ、傷付けるほどに強力です。
</v>
      </c>
    </row>
    <row r="301" spans="1:27" x14ac:dyDescent="0.15">
      <c r="A301" t="str">
        <f t="shared" si="16"/>
        <v/>
      </c>
      <c r="C301" s="1" t="s">
        <v>263</v>
      </c>
      <c r="D301" s="1">
        <v>4</v>
      </c>
      <c r="F301" s="1" t="s">
        <v>305</v>
      </c>
      <c r="G301" s="1" t="s">
        <v>305</v>
      </c>
      <c r="H301" s="3" t="s">
        <v>1624</v>
      </c>
      <c r="J301" s="1">
        <v>5</v>
      </c>
      <c r="K301" s="1" t="s">
        <v>1549</v>
      </c>
      <c r="L301" s="1" t="s">
        <v>2023</v>
      </c>
      <c r="M301" s="1" t="s">
        <v>1666</v>
      </c>
      <c r="N301" s="2" t="s">
        <v>1675</v>
      </c>
      <c r="O301" s="6" t="str">
        <f t="shared" si="17"/>
        <v xml:space="preserve">|[[Hurricane&gt;./Hurricane]]|&amp;ref(Spell/P_Air.jpg,nolink,25x25,Air);3||&amp;ref(Spell/V_Air.jpg,nolink,25x25,Air Gem);5|儀式/陸上専用|災害誘発|
|~|&gt;|&gt;|&gt;|&gt;|指定した州に暴風雨を起こし被害を与えます|
</v>
      </c>
      <c r="Q301" s="1">
        <v>5</v>
      </c>
      <c r="W301" s="1" t="s">
        <v>1668</v>
      </c>
      <c r="Y301" s="21" t="str">
        <f t="shared" si="18"/>
        <v xml:space="preserve">#includex(Spell/Evocation/DataView,titlestr=off,section=(filter=Hurricane),firsthead=off)
**ゲーム内説明文
#includex(Spell/Evocation/Descriptions,titlestr=off,section=(filter=Hurricane),firsthead=off)
**解説
</v>
      </c>
      <c r="Z301" t="str">
        <f t="shared" si="19"/>
        <v xml:space="preserve">**Hurricane
|&gt;|&gt;|&gt;|&gt;|BGCOLOR(black):COLOR(white):CENTER:''Hurricane''|
|&gt;|BGCOLOR(lightgray):''研究領域''|&gt;|BGCOLOR(lightgray):''使用条件''|BGCOLOR(lightgray):''分類''|
|&gt;|Evocation Lv4|&gt;|儀式/陸上専用|災害誘発|
|BGCOLOR(lightgray):''主系統''|BGCOLOR(lightgray):''副系統''|&gt;|BGCOLOR(lightgray):''威力/効果''|BGCOLOR(lightgray):''効果発生数''|
|&amp;ref(Spell/P_Air.jpg,nolink,25x25,Air);3||&gt;|||
|BGCOLOR(lightgray):''射程距離''|BGCOLOR(lightgray):''効果範囲''|BGCOLOR(lightgray):''精度修正''|BGCOLOR(lightgray):''詠唱時間''|BGCOLOR(lightgray):''疲労/宝石''|
|5||||&amp;ref(Spell/V_Air.jpg,nolink,25x25,Air Gem);5|
|BGCOLOR(lightgray):''特性''|&gt;|&gt;|&gt;|遠隔儀式&amp;br;海域の指定不可|
</v>
      </c>
      <c r="AA301" t="str">
        <f>CONCATENATE("**",G301,CHAR(10),VLOOKUP(F301,SpellDesc!$B:$D,2,0),CHAR(10),CHAR(10),VLOOKUP(F301,SpellDesc!$B:$D,3,0),CHAR(10))</f>
        <v xml:space="preserve">**Hurricane
The caster unleashes a violent hurricane upon a province, devastating the countryside. The hurricane will appear as a natural event. Unrest will increase and part of the population will die.
術者は、猛烈な颶風を州に解き放ち、その地方を荒廃させます。この颶風は、自然現象として現れます。不安が増大し、住民の一部は死亡します。
</v>
      </c>
    </row>
    <row r="302" spans="1:27" x14ac:dyDescent="0.15">
      <c r="A302" t="str">
        <f t="shared" si="16"/>
        <v/>
      </c>
      <c r="C302" s="1" t="s">
        <v>263</v>
      </c>
      <c r="D302" s="1">
        <v>4</v>
      </c>
      <c r="F302" s="1" t="s">
        <v>306</v>
      </c>
      <c r="G302" s="1" t="s">
        <v>306</v>
      </c>
      <c r="H302" s="3" t="s">
        <v>1625</v>
      </c>
      <c r="I302" s="1" t="s">
        <v>1527</v>
      </c>
      <c r="K302" s="1" t="s">
        <v>1530</v>
      </c>
      <c r="L302" s="1" t="s">
        <v>2023</v>
      </c>
      <c r="M302" s="1" t="s">
        <v>1531</v>
      </c>
      <c r="N302" s="2" t="s">
        <v>1676</v>
      </c>
      <c r="O302" s="6" t="str">
        <f t="shared" si="17"/>
        <v xml:space="preserve">|[[Acid Rain&gt;./Acid Rain]]|&amp;ref(Spell/P_Water.jpg,nolink,25x25,Water);3|&amp;ref(Spell/P_Fire.jpg,nolink,25x25,Fire);1||戦闘/陸上専用|攻撃|
|~|&gt;|&gt;|&gt;|&gt;|中範囲を強酸の雨で攻撃します|
</v>
      </c>
      <c r="P302" s="3">
        <v>12</v>
      </c>
      <c r="Q302" s="1">
        <v>30</v>
      </c>
      <c r="R302" s="1">
        <v>100</v>
      </c>
      <c r="S302" s="1" t="s">
        <v>1602</v>
      </c>
      <c r="T302" s="1">
        <v>1</v>
      </c>
      <c r="U302" s="1">
        <v>3</v>
      </c>
      <c r="V302" s="1">
        <v>30</v>
      </c>
      <c r="W302" s="1" t="s">
        <v>1578</v>
      </c>
      <c r="X302" s="1" t="s">
        <v>1637</v>
      </c>
      <c r="Y302" s="21" t="str">
        <f t="shared" si="18"/>
        <v xml:space="preserve">#includex(Spell/Evocation/DataView,titlestr=off,section=(filter=Acid Rain),firsthead=off)
**ゲーム内説明文
#includex(Spell/Evocation/Descriptions,titlestr=off,section=(filter=Acid Rain),firsthead=off)
**解説
</v>
      </c>
      <c r="Z302" t="str">
        <f t="shared" si="19"/>
        <v xml:space="preserve">**Acid Rain
|&gt;|&gt;|&gt;|&gt;|BGCOLOR(black):COLOR(white):CENTER:''Acid Rain''|
|&gt;|BGCOLOR(lightgray):''研究領域''|&gt;|BGCOLOR(lightgray):''使用条件''|BGCOLOR(lightgray):''分類''|
|&gt;|Evocation Lv4|&gt;|戦闘/陸上専用|攻撃|
|BGCOLOR(lightgray):''主系統''|BGCOLOR(lightgray):''副系統''|&gt;|BGCOLOR(lightgray):''威力/効果''|BGCOLOR(lightgray):''効果発生数''|
|&amp;ref(Spell/P_Water.jpg,nolink,25x25,Water);3|&amp;ref(Spell/P_Fire.jpg,nolink,25x25,Fire);1|&gt;|12|1|
|BGCOLOR(lightgray):''射程距離''|BGCOLOR(lightgray):''効果範囲''|BGCOLOR(lightgray):''精度修正''|BGCOLOR(lightgray):''詠唱時間''|BGCOLOR(lightgray):''疲労/宝石''|
|30|4+1|3|100%|30|
|BGCOLOR(lightgray):''特性''|&gt;|&gt;|&gt;|強酸属性&amp;br;防御貫通|
</v>
      </c>
      <c r="AA302" t="str">
        <f>CONCATENATE("**",G302,CHAR(10),VLOOKUP(F302,SpellDesc!$B:$D,2,0),CHAR(10),CHAR(10),VLOOKUP(F302,SpellDesc!$B:$D,3,0),CHAR(10))</f>
        <v xml:space="preserve">**Acid Rain
Highly acidic fluids pour down from the sky, showering a limited area with corrosive bile. Both the armor and flesh of those hit will suffer.
強い腐食性を持つ液体が空から零れ落ち、限定的な範囲に腐食性の胆汁を浴びせます。それを浴びた防具と肉体が同様に被害を受けます。
</v>
      </c>
    </row>
    <row r="303" spans="1:27" x14ac:dyDescent="0.15">
      <c r="A303" t="str">
        <f t="shared" si="16"/>
        <v/>
      </c>
      <c r="C303" s="1" t="s">
        <v>263</v>
      </c>
      <c r="D303" s="1">
        <v>4</v>
      </c>
      <c r="F303" s="1" t="s">
        <v>307</v>
      </c>
      <c r="G303" s="1" t="s">
        <v>307</v>
      </c>
      <c r="H303" s="3" t="s">
        <v>1661</v>
      </c>
      <c r="K303" s="1" t="s">
        <v>1530</v>
      </c>
      <c r="L303" s="1" t="s">
        <v>2023</v>
      </c>
      <c r="M303" s="1" t="s">
        <v>1531</v>
      </c>
      <c r="N303" s="2" t="s">
        <v>1678</v>
      </c>
      <c r="O303" s="6" t="str">
        <f t="shared" si="17"/>
        <v xml:space="preserve">|[[Blade Wind&gt;./Blade Wind]]|&amp;ref(Spell/P_Earth.jpg,nolink,25x25,Earth);3|||戦闘/陸上専用|攻撃|
|~|&gt;|&gt;|&gt;|&gt;|40+発の刃を放ち攻撃します|
</v>
      </c>
      <c r="P303" s="3">
        <v>14</v>
      </c>
      <c r="Q303" s="1" t="s">
        <v>1572</v>
      </c>
      <c r="R303" s="1">
        <v>100</v>
      </c>
      <c r="S303" s="1">
        <v>0</v>
      </c>
      <c r="T303" s="1" t="s">
        <v>1679</v>
      </c>
      <c r="U303" s="1">
        <v>0</v>
      </c>
      <c r="V303" s="1">
        <v>80</v>
      </c>
      <c r="W303" s="1" t="s">
        <v>1680</v>
      </c>
      <c r="Y303" s="21" t="str">
        <f t="shared" si="18"/>
        <v xml:space="preserve">#includex(Spell/Evocation/DataView,titlestr=off,section=(filter=Blade Wind),firsthead=off)
**ゲーム内説明文
#includex(Spell/Evocation/Descriptions,titlestr=off,section=(filter=Blade Wind),firsthead=off)
**解説
</v>
      </c>
      <c r="Z303" t="str">
        <f t="shared" si="19"/>
        <v xml:space="preserve">**Blade Wind
|&gt;|&gt;|&gt;|&gt;|BGCOLOR(black):COLOR(white):CENTER:''Blade Wind''|
|&gt;|BGCOLOR(lightgray):''研究領域''|&gt;|BGCOLOR(lightgray):''使用条件''|BGCOLOR(lightgray):''分類''|
|&gt;|Evocation Lv4|&gt;|戦闘/陸上専用|攻撃|
|BGCOLOR(lightgray):''主系統''|BGCOLOR(lightgray):''副系統''|&gt;|BGCOLOR(lightgray):''威力/効果''|BGCOLOR(lightgray):''効果発生数''|
|&amp;ref(Spell/P_Earth.jpg,nolink,25x25,Earth);3||&gt;|14|40+3/Lv|
|BGCOLOR(lightgray):''射程距離''|BGCOLOR(lightgray):''効果範囲''|BGCOLOR(lightgray):''精度修正''|BGCOLOR(lightgray):''詠唱時間''|BGCOLOR(lightgray):''疲労/宝石''|
|35+5|0|0|100%|80|
|BGCOLOR(lightgray):''特性''|&gt;|&gt;|&gt;|切断属性&amp;br;物理属性|
</v>
      </c>
      <c r="AA303" t="str">
        <f>CONCATENATE("**",G303,CHAR(10),VLOOKUP(F303,SpellDesc!$B:$D,2,0),CHAR(10),CHAR(10),VLOOKUP(F303,SpellDesc!$B:$D,3,0),CHAR(10))</f>
        <v xml:space="preserve">**Blade Wind
The caster throws a huge swarm of whirling blades towards his enemies. The blade wind is an excellent spell against lightly-armored troops, but almost useless against heavily armored ones.
術者は、敵に向けて回転する刃の大群を投げつけます。この刃の風は、軽装の敵に対しては素晴らしい呪文ですが、重装備のものに対しては殆ど役立ちません。
</v>
      </c>
    </row>
    <row r="304" spans="1:27" x14ac:dyDescent="0.15">
      <c r="A304" t="str">
        <f t="shared" si="16"/>
        <v/>
      </c>
      <c r="C304" s="1" t="s">
        <v>263</v>
      </c>
      <c r="D304" s="1">
        <v>4</v>
      </c>
      <c r="F304" s="1" t="s">
        <v>308</v>
      </c>
      <c r="G304" s="1" t="s">
        <v>308</v>
      </c>
      <c r="H304" s="3" t="s">
        <v>1546</v>
      </c>
      <c r="I304" s="1" t="s">
        <v>1662</v>
      </c>
      <c r="K304" s="1" t="s">
        <v>1530</v>
      </c>
      <c r="L304" s="1" t="s">
        <v>2018</v>
      </c>
      <c r="M304" s="1" t="s">
        <v>1531</v>
      </c>
      <c r="N304" s="2" t="s">
        <v>1819</v>
      </c>
      <c r="O304" s="6" t="str">
        <f t="shared" si="17"/>
        <v xml:space="preserve">|[[Nether Bolt&gt;./Nether Bolt]]|&amp;ref(Spell/P_Astral.jpg,nolink,25x25,Astral);1|&amp;ref(Spell/P_Death.jpg,nolink,25x25,Death);1||戦闘/水陸両用|攻撃|
|~|&gt;|&gt;|&gt;|&gt;|小範囲に精神を破壊する地獄の太矢を放ち攻撃します|
</v>
      </c>
      <c r="P304" s="3" t="s">
        <v>1681</v>
      </c>
      <c r="Q304" s="1" t="s">
        <v>1572</v>
      </c>
      <c r="R304" s="1">
        <v>100</v>
      </c>
      <c r="S304" s="1">
        <v>1</v>
      </c>
      <c r="T304" s="1">
        <v>1</v>
      </c>
      <c r="U304" s="1">
        <v>2</v>
      </c>
      <c r="V304" s="1">
        <v>15</v>
      </c>
      <c r="W304" s="1" t="s">
        <v>1682</v>
      </c>
      <c r="X304" s="1" t="s">
        <v>1683</v>
      </c>
      <c r="Y304" s="21" t="str">
        <f t="shared" si="18"/>
        <v xml:space="preserve">#includex(Spell/Evocation/DataView,titlestr=off,section=(filter=Nether Bolt),firsthead=off)
**ゲーム内説明文
#includex(Spell/Evocation/Descriptions,titlestr=off,section=(filter=Nether Bolt),firsthead=off)
**解説
</v>
      </c>
      <c r="Z304" t="str">
        <f t="shared" si="19"/>
        <v xml:space="preserve">**Nether Bolt
|&gt;|&gt;|&gt;|&gt;|BGCOLOR(black):COLOR(white):CENTER:''Nether Bolt''|
|&gt;|BGCOLOR(lightgray):''研究領域''|&gt;|BGCOLOR(lightgray):''使用条件''|BGCOLOR(lightgray):''分類''|
|&gt;|Evocation Lv4|&gt;|戦闘/水陸両用|攻撃|
|BGCOLOR(lightgray):''主系統''|BGCOLOR(lightgray):''副系統''|&gt;|BGCOLOR(lightgray):''威力/効果''|BGCOLOR(lightgray):''効果発生数''|
|&amp;ref(Spell/P_Astral.jpg,nolink,25x25,Astral);1|&amp;ref(Spell/P_Death.jpg,nolink,25x25,Death);1|&gt;|20+1/Lv|1|
|BGCOLOR(lightgray):''射程距離''|BGCOLOR(lightgray):''効果範囲''|BGCOLOR(lightgray):''精度修正''|BGCOLOR(lightgray):''詠唱時間''|BGCOLOR(lightgray):''疲労/宝石''|
|35+5|1|2|100%|15|
|BGCOLOR(lightgray):''特性''|&gt;|&gt;|&gt;|防御貫通&amp;br;抵抗可能|
</v>
      </c>
      <c r="AA304" t="str">
        <f>CONCATENATE("**",G304,CHAR(10),VLOOKUP(F304,SpellDesc!$B:$D,2,0),CHAR(10),CHAR(10),VLOOKUP(F304,SpellDesc!$B:$D,3,0),CHAR(10))</f>
        <v xml:space="preserve">**Nether Bolt
The mage fires a bolt of dark energies towards his enemies. Those who survive the bolt may become feebleminded by the strange energies it releases.
魔術師は、敵に向けて闇の力の太矢を発射します。この太矢を受けて生き延びたものは、それが放出する奇妙な力の影響を受け、精神薄弱に陥るかもしれません。
</v>
      </c>
    </row>
    <row r="305" spans="1:27" x14ac:dyDescent="0.15">
      <c r="A305" t="str">
        <f t="shared" si="16"/>
        <v/>
      </c>
      <c r="C305" s="1" t="s">
        <v>263</v>
      </c>
      <c r="D305" s="1">
        <v>4</v>
      </c>
      <c r="F305" s="1" t="s">
        <v>309</v>
      </c>
      <c r="G305" s="1" t="s">
        <v>309</v>
      </c>
      <c r="H305" s="3" t="s">
        <v>1662</v>
      </c>
      <c r="I305" s="1" t="s">
        <v>1527</v>
      </c>
      <c r="K305" s="1" t="s">
        <v>1530</v>
      </c>
      <c r="L305" s="1" t="s">
        <v>2023</v>
      </c>
      <c r="M305" s="1" t="s">
        <v>1531</v>
      </c>
      <c r="N305" s="2" t="s">
        <v>1684</v>
      </c>
      <c r="O305" s="6" t="str">
        <f t="shared" si="17"/>
        <v xml:space="preserve">|[[Bane Fire Dart&gt;./Bane Fire Dart]]|&amp;ref(Spell/P_Death.jpg,nolink,25x25,Death);1|&amp;ref(Spell/P_Fire.jpg,nolink,25x25,Fire);1||戦闘/陸上専用|攻撃|
|~|&gt;|&gt;|&gt;|&gt;|敵を腐敗させる破滅の炎の矢で攻撃します|
</v>
      </c>
      <c r="P305" s="3" t="s">
        <v>1685</v>
      </c>
      <c r="Q305" s="1" t="s">
        <v>1553</v>
      </c>
      <c r="R305" s="1">
        <v>100</v>
      </c>
      <c r="S305" s="1">
        <v>0</v>
      </c>
      <c r="T305" s="1">
        <v>1</v>
      </c>
      <c r="U305" s="1">
        <v>4</v>
      </c>
      <c r="V305" s="1">
        <v>20</v>
      </c>
      <c r="W305" s="1" t="s">
        <v>1677</v>
      </c>
      <c r="X305" s="1" t="s">
        <v>1686</v>
      </c>
      <c r="Y305" s="21" t="str">
        <f t="shared" si="18"/>
        <v xml:space="preserve">#includex(Spell/Evocation/DataView,titlestr=off,section=(filter=Bane Fire Dart),firsthead=off)
**ゲーム内説明文
#includex(Spell/Evocation/Descriptions,titlestr=off,section=(filter=Bane Fire Dart),firsthead=off)
**解説
</v>
      </c>
      <c r="Z305" t="str">
        <f t="shared" si="19"/>
        <v xml:space="preserve">**Bane Fire Dart
|&gt;|&gt;|&gt;|&gt;|BGCOLOR(black):COLOR(white):CENTER:''Bane Fire Dart''|
|&gt;|BGCOLOR(lightgray):''研究領域''|&gt;|BGCOLOR(lightgray):''使用条件''|BGCOLOR(lightgray):''分類''|
|&gt;|Evocation Lv4|&gt;|戦闘/陸上専用|攻撃|
|BGCOLOR(lightgray):''主系統''|BGCOLOR(lightgray):''副系統''|&gt;|BGCOLOR(lightgray):''威力/効果''|BGCOLOR(lightgray):''効果発生数''|
|&amp;ref(Spell/P_Death.jpg,nolink,25x25,Death);1|&amp;ref(Spell/P_Fire.jpg,nolink,25x25,Fire);1|&gt;|15+2/Lv|1|
|BGCOLOR(lightgray):''射程距離''|BGCOLOR(lightgray):''効果範囲''|BGCOLOR(lightgray):''精度修正''|BGCOLOR(lightgray):''詠唱時間''|BGCOLOR(lightgray):''疲労/宝石''|
|30+5|0|4|100%|20|
|BGCOLOR(lightgray):''特性''|&gt;|&gt;|&gt;|防御貫通|
</v>
      </c>
      <c r="AA305" t="str">
        <f>CONCATENATE("**",G305,CHAR(10),VLOOKUP(F305,SpellDesc!$B:$D,2,0),CHAR(10),CHAR(10),VLOOKUP(F305,SpellDesc!$B:$D,3,0),CHAR(10))</f>
        <v xml:space="preserve">**Bane Fire Dart
The caster projects a dart of Bane Fire against his enemies. The Bane Fire is a sickly greenish flame said to burn in the braziers of the Underworld. The green flame consumes the life force of those burnt by it, even after the flames themselves have subsided. Everyone close to the initial target of the spell may be affected by the decaying effects of the Bane Fire.
術者は、敵に向けて破滅の炎の投矢を投射します。破滅の炎は、冥界の火鉢で燃えているとされる、病的な緑がかった炎です。この緑色の炎は、たとえ炎自体が鎮火した後でも、焼かれたものの生命力を焼き尽くします。最初の標的の近くに居たもの全員が、破滅の炎の腐敗の影響を受けるかもしれません。
</v>
      </c>
    </row>
    <row r="306" spans="1:27" x14ac:dyDescent="0.15">
      <c r="A306" t="str">
        <f t="shared" si="16"/>
        <v/>
      </c>
      <c r="C306" s="1" t="s">
        <v>263</v>
      </c>
      <c r="D306" s="1">
        <v>4</v>
      </c>
      <c r="F306" s="1" t="s">
        <v>310</v>
      </c>
      <c r="G306" s="1" t="s">
        <v>310</v>
      </c>
      <c r="H306" s="3" t="s">
        <v>1626</v>
      </c>
      <c r="K306" s="1" t="s">
        <v>1530</v>
      </c>
      <c r="L306" s="1" t="s">
        <v>2018</v>
      </c>
      <c r="M306" s="1" t="s">
        <v>1531</v>
      </c>
      <c r="N306" s="2" t="s">
        <v>1688</v>
      </c>
      <c r="O306" s="6" t="str">
        <f t="shared" si="17"/>
        <v xml:space="preserve">|[[Bolt of Unlife&gt;./Bolt of Unlife]]|&amp;ref(Spell/P_Death.jpg,nolink,25x25,Death);2|||戦闘/水陸両用|攻撃|
|~|&gt;|&gt;|&gt;|&gt;|殺した敵をゾンビ化させる反生命の矢を放ち攻撃します|
</v>
      </c>
      <c r="P306" s="3" t="s">
        <v>1681</v>
      </c>
      <c r="Q306" s="1" t="s">
        <v>1687</v>
      </c>
      <c r="R306" s="1">
        <v>100</v>
      </c>
      <c r="S306" s="1">
        <v>0</v>
      </c>
      <c r="T306" s="1">
        <v>1</v>
      </c>
      <c r="U306" s="1">
        <v>1</v>
      </c>
      <c r="V306" s="1">
        <v>20</v>
      </c>
      <c r="W306" s="1" t="s">
        <v>1786</v>
      </c>
      <c r="Y306" s="21" t="str">
        <f t="shared" si="18"/>
        <v xml:space="preserve">#includex(Spell/Evocation/DataView,titlestr=off,section=(filter=Bolt of Unlife),firsthead=off)
**ゲーム内説明文
#includex(Spell/Evocation/Descriptions,titlestr=off,section=(filter=Bolt of Unlife),firsthead=off)
**解説
</v>
      </c>
      <c r="Z306" t="str">
        <f t="shared" si="19"/>
        <v xml:space="preserve">**Bolt of Unlife
|&gt;|&gt;|&gt;|&gt;|BGCOLOR(black):COLOR(white):CENTER:''Bolt of Unlife''|
|&gt;|BGCOLOR(lightgray):''研究領域''|&gt;|BGCOLOR(lightgray):''使用条件''|BGCOLOR(lightgray):''分類''|
|&gt;|Evocation Lv4|&gt;|戦闘/水陸両用|攻撃|
|BGCOLOR(lightgray):''主系統''|BGCOLOR(lightgray):''副系統''|&gt;|BGCOLOR(lightgray):''威力/効果''|BGCOLOR(lightgray):''効果発生数''|
|&amp;ref(Spell/P_Death.jpg,nolink,25x25,Death);2||&gt;|20+1/Lv|1|
|BGCOLOR(lightgray):''射程距離''|BGCOLOR(lightgray):''効果範囲''|BGCOLOR(lightgray):''精度修正''|BGCOLOR(lightgray):''詠唱時間''|BGCOLOR(lightgray):''疲労/宝石''|
|30+1|0|1|100%|20|
|BGCOLOR(lightgray):''特性''|&gt;|&gt;|&gt;|防御無視&amp;br;殺した敵をゾンビ化&amp;br;抵抗可能&amp;br;無心無効&amp;br;アンデッド無効|
</v>
      </c>
      <c r="AA306" t="str">
        <f>CONCATENATE("**",G306,CHAR(10),VLOOKUP(F306,SpellDesc!$B:$D,2,0),CHAR(10),CHAR(10),VLOOKUP(F306,SpellDesc!$B:$D,3,0),CHAR(10))</f>
        <v xml:space="preserve">**Bolt of Unlife
This bolt passes straight through armor and damages the target's soul directly. If the target is slain he will be filled by the energies from this spell and rise as a soulless warrior.
この太矢は、防具を通過し、標的の魂に直接損傷を与えます。標的が死んだ場合、彼はこの呪文からの力に満たされ、魂無き戦士として蘇ります。
</v>
      </c>
    </row>
    <row r="307" spans="1:27" x14ac:dyDescent="0.15">
      <c r="A307" t="str">
        <f t="shared" si="16"/>
        <v>Evocation4E</v>
      </c>
      <c r="C307" s="1" t="s">
        <v>263</v>
      </c>
      <c r="D307" s="1">
        <v>4</v>
      </c>
      <c r="F307" s="1" t="s">
        <v>311</v>
      </c>
      <c r="G307" s="1" t="s">
        <v>311</v>
      </c>
      <c r="H307" s="3" t="s">
        <v>1627</v>
      </c>
      <c r="K307" s="1" t="s">
        <v>1530</v>
      </c>
      <c r="L307" s="1" t="s">
        <v>2023</v>
      </c>
      <c r="M307" s="1" t="s">
        <v>1531</v>
      </c>
      <c r="N307" s="2" t="s">
        <v>1689</v>
      </c>
      <c r="O307" s="6" t="str">
        <f t="shared" si="17"/>
        <v xml:space="preserve">|[[Breath of the Dragon&gt;./Breath of the Dragon]]|&amp;ref(Spell/P_Nature.jpg,nolink,25x25,Nature);2|||戦闘/陸上専用|攻撃|
|~|&gt;|&gt;|&gt;|&gt;|中範囲に毒の胆汁を吐きかけ攻撃します|
</v>
      </c>
      <c r="P307" s="3" t="s">
        <v>1690</v>
      </c>
      <c r="Q307" s="1" t="s">
        <v>1569</v>
      </c>
      <c r="R307" s="1">
        <v>100</v>
      </c>
      <c r="S307" s="1">
        <v>3</v>
      </c>
      <c r="T307" s="1">
        <v>1</v>
      </c>
      <c r="U307" s="1">
        <v>-1</v>
      </c>
      <c r="V307" s="1">
        <v>20</v>
      </c>
      <c r="W307" s="1" t="s">
        <v>1691</v>
      </c>
      <c r="Y307" s="21" t="str">
        <f t="shared" si="18"/>
        <v xml:space="preserve">#includex(Spell/Evocation/DataView,titlestr=off,section=(filter=Breath of the Dragon),firsthead=off)
**ゲーム内説明文
#includex(Spell/Evocation/Descriptions,titlestr=off,section=(filter=Breath of the Dragon),firsthead=off)
**解説
</v>
      </c>
      <c r="Z307" t="str">
        <f t="shared" si="19"/>
        <v xml:space="preserve">**Breath of the Dragon
|&gt;|&gt;|&gt;|&gt;|BGCOLOR(black):COLOR(white):CENTER:''Breath of the Dragon''|
|&gt;|BGCOLOR(lightgray):''研究領域''|&gt;|BGCOLOR(lightgray):''使用条件''|BGCOLOR(lightgray):''分類''|
|&gt;|Evocation Lv4|&gt;|戦闘/陸上専用|攻撃|
|BGCOLOR(lightgray):''主系統''|BGCOLOR(lightgray):''副系統''|&gt;|BGCOLOR(lightgray):''威力/効果''|BGCOLOR(lightgray):''効果発生数''|
|&amp;ref(Spell/P_Nature.jpg,nolink,25x25,Nature);2||&gt;|5+2/Lv|1|
|BGCOLOR(lightgray):''射程距離''|BGCOLOR(lightgray):''効果範囲''|BGCOLOR(lightgray):''精度修正''|BGCOLOR(lightgray):''詠唱時間''|BGCOLOR(lightgray):''疲労/宝石''|
|20+5|3|-1|100%|20|
|BGCOLOR(lightgray):''特性''|&gt;|&gt;|&gt;|毒物属性&amp;br;防御無視&amp;br;持続的ダメージ|
</v>
      </c>
      <c r="AA307" t="str">
        <f>CONCATENATE("**",G307,CHAR(10),VLOOKUP(F307,SpellDesc!$B:$D,2,0),CHAR(10),CHAR(10),VLOOKUP(F307,SpellDesc!$B:$D,3,0),CHAR(10))</f>
        <v xml:space="preserve">**Breath of the Dragon
The caster opens his mouth to let bile stream against his enemies.
術者は口を開き、敵に向けて胆汁を噴きかけます。
</v>
      </c>
    </row>
    <row r="308" spans="1:27" x14ac:dyDescent="0.15">
      <c r="A308" t="str">
        <f t="shared" si="16"/>
        <v>Evocation5S</v>
      </c>
      <c r="C308" s="1" t="s">
        <v>263</v>
      </c>
      <c r="D308" s="1">
        <v>5</v>
      </c>
      <c r="F308" s="1" t="s">
        <v>312</v>
      </c>
      <c r="G308" s="1" t="s">
        <v>312</v>
      </c>
      <c r="H308" s="3" t="s">
        <v>1693</v>
      </c>
      <c r="K308" s="1" t="s">
        <v>1705</v>
      </c>
      <c r="L308" s="1" t="s">
        <v>2023</v>
      </c>
      <c r="M308" s="1" t="s">
        <v>1706</v>
      </c>
      <c r="N308" s="2" t="s">
        <v>1707</v>
      </c>
      <c r="O308" s="6" t="str">
        <f t="shared" si="17"/>
        <v xml:space="preserve">|[[Falling Fires&gt;./Falling Fires]]|&amp;ref(Spell/P_Fire.jpg,nolink,25x25,Fire);3|||戦闘/陸上専用|攻撃|
|~|&gt;|&gt;|&gt;|&gt;|中範囲に炎の雨を降らせ攻撃します|
</v>
      </c>
      <c r="P308" s="3">
        <v>15</v>
      </c>
      <c r="Q308" s="1">
        <v>30</v>
      </c>
      <c r="R308" s="1">
        <v>100</v>
      </c>
      <c r="S308" s="1" t="s">
        <v>1708</v>
      </c>
      <c r="T308" s="1">
        <v>1</v>
      </c>
      <c r="U308" s="1">
        <v>1</v>
      </c>
      <c r="V308" s="1">
        <v>20</v>
      </c>
      <c r="W308" s="1" t="s">
        <v>1709</v>
      </c>
      <c r="Y308" s="21" t="str">
        <f t="shared" si="18"/>
        <v xml:space="preserve">#includex(Spell/Evocation/DataView,titlestr=off,section=(filter=Falling Fires),firsthead=off)
**ゲーム内説明文
#includex(Spell/Evocation/Descriptions,titlestr=off,section=(filter=Falling Fires),firsthead=off)
**解説
</v>
      </c>
      <c r="Z308" t="str">
        <f t="shared" si="19"/>
        <v xml:space="preserve">**Falling Fires
|&gt;|&gt;|&gt;|&gt;|BGCOLOR(black):COLOR(white):CENTER:''Falling Fires''|
|&gt;|BGCOLOR(lightgray):''研究領域''|&gt;|BGCOLOR(lightgray):''使用条件''|BGCOLOR(lightgray):''分類''|
|&gt;|Evocation Lv5|&gt;|戦闘/陸上専用|攻撃|
|BGCOLOR(lightgray):''主系統''|BGCOLOR(lightgray):''副系統''|&gt;|BGCOLOR(lightgray):''威力/効果''|BGCOLOR(lightgray):''効果発生数''|
|&amp;ref(Spell/P_Fire.jpg,nolink,25x25,Fire);3||&gt;|15|1|
|BGCOLOR(lightgray):''射程距離''|BGCOLOR(lightgray):''効果範囲''|BGCOLOR(lightgray):''精度修正''|BGCOLOR(lightgray):''詠唱時間''|BGCOLOR(lightgray):''疲労/宝石''|
|30|3+1|1|100%|20|
|BGCOLOR(lightgray):''特性''|&gt;|&gt;|&gt;|火炎属性&amp;br;防御貫通|
</v>
      </c>
      <c r="AA308" t="str">
        <f>CONCATENATE("**",G308,CHAR(10),VLOOKUP(F308,SpellDesc!$B:$D,2,0),CHAR(10),CHAR(10),VLOOKUP(F308,SpellDesc!$B:$D,3,0),CHAR(10))</f>
        <v xml:space="preserve">**Falling Fires
This spell calls down a rain of searing flames on the enemy.
この呪文は、敵の上に焼け付く炎の雨を呼び起こします。
</v>
      </c>
    </row>
    <row r="309" spans="1:27" x14ac:dyDescent="0.15">
      <c r="A309" t="str">
        <f t="shared" si="16"/>
        <v/>
      </c>
      <c r="C309" s="1" t="s">
        <v>263</v>
      </c>
      <c r="D309" s="1">
        <v>5</v>
      </c>
      <c r="F309" s="1" t="s">
        <v>313</v>
      </c>
      <c r="G309" s="1" t="s">
        <v>313</v>
      </c>
      <c r="H309" s="3" t="s">
        <v>1694</v>
      </c>
      <c r="K309" s="1" t="s">
        <v>1705</v>
      </c>
      <c r="L309" s="1" t="s">
        <v>2018</v>
      </c>
      <c r="M309" s="1" t="s">
        <v>1706</v>
      </c>
      <c r="N309" s="2" t="s">
        <v>1710</v>
      </c>
      <c r="O309" s="6" t="str">
        <f t="shared" si="17"/>
        <v xml:space="preserve">|[[Orb Lightning&gt;./Orb Lightning]]|&amp;ref(Spell/P_Air.jpg,nolink,25x25,Air);2|||戦闘/水陸両用|攻撃|
|~|&gt;|&gt;|&gt;|&gt;|5回跳弾する電撃を放ち攻撃します|
</v>
      </c>
      <c r="P309" s="3">
        <v>5</v>
      </c>
      <c r="Q309" s="1">
        <v>20</v>
      </c>
      <c r="R309" s="1">
        <v>100</v>
      </c>
      <c r="S309" s="1">
        <v>0</v>
      </c>
      <c r="T309" s="1">
        <v>1</v>
      </c>
      <c r="U309" s="1">
        <v>0</v>
      </c>
      <c r="V309" s="1">
        <v>20</v>
      </c>
      <c r="W309" s="1" t="s">
        <v>1711</v>
      </c>
      <c r="Y309" s="21" t="str">
        <f t="shared" si="18"/>
        <v xml:space="preserve">#includex(Spell/Evocation/DataView,titlestr=off,section=(filter=Orb Lightning),firsthead=off)
**ゲーム内説明文
#includex(Spell/Evocation/Descriptions,titlestr=off,section=(filter=Orb Lightning),firsthead=off)
**解説
</v>
      </c>
      <c r="Z309" t="str">
        <f t="shared" si="19"/>
        <v xml:space="preserve">**Orb Lightning
|&gt;|&gt;|&gt;|&gt;|BGCOLOR(black):COLOR(white):CENTER:''Orb Lightning''|
|&gt;|BGCOLOR(lightgray):''研究領域''|&gt;|BGCOLOR(lightgray):''使用条件''|BGCOLOR(lightgray):''分類''|
|&gt;|Evocation Lv5|&gt;|戦闘/水陸両用|攻撃|
|BGCOLOR(lightgray):''主系統''|BGCOLOR(lightgray):''副系統''|&gt;|BGCOLOR(lightgray):''威力/効果''|BGCOLOR(lightgray):''効果発生数''|
|&amp;ref(Spell/P_Air.jpg,nolink,25x25,Air);2||&gt;|5|1|
|BGCOLOR(lightgray):''射程距離''|BGCOLOR(lightgray):''効果範囲''|BGCOLOR(lightgray):''精度修正''|BGCOLOR(lightgray):''詠唱時間''|BGCOLOR(lightgray):''疲労/宝石''|
|20|0|0|100%|20|
|BGCOLOR(lightgray):''特性''|&gt;|&gt;|&gt;|電撃属性&amp;br;防御無視&amp;br;5連鎖|
</v>
      </c>
      <c r="AA309" t="str">
        <f>CONCATENATE("**",G309,CHAR(10),VLOOKUP(F309,SpellDesc!$B:$D,2,0),CHAR(10),CHAR(10),VLOOKUP(F309,SpellDesc!$B:$D,3,0),CHAR(10))</f>
        <v xml:space="preserve">**Orb Lightning
The mage hurls an orb of pure lightning towards the enemies. Where the orb lands a lightning will strike a nearby unit and continue to travel to other nearby units until it eventually dissipates.
魔術師は、敵に向けて純粋な電撃の球体を放ちます。球体が命中した場所の付近のものを電光が撃ち、それはやがて消散するまで、他のものへと流れていきます。
</v>
      </c>
    </row>
    <row r="310" spans="1:27" x14ac:dyDescent="0.15">
      <c r="A310" t="str">
        <f t="shared" si="16"/>
        <v/>
      </c>
      <c r="C310" s="1" t="s">
        <v>263</v>
      </c>
      <c r="D310" s="1">
        <v>5</v>
      </c>
      <c r="F310" s="1" t="s">
        <v>314</v>
      </c>
      <c r="G310" s="1" t="s">
        <v>314</v>
      </c>
      <c r="H310" s="3" t="s">
        <v>1695</v>
      </c>
      <c r="J310" s="1">
        <v>1</v>
      </c>
      <c r="K310" s="1" t="s">
        <v>1705</v>
      </c>
      <c r="L310" s="1" t="s">
        <v>2023</v>
      </c>
      <c r="M310" s="1" t="s">
        <v>1712</v>
      </c>
      <c r="N310" s="2" t="s">
        <v>1713</v>
      </c>
      <c r="O310" s="6" t="str">
        <f t="shared" si="17"/>
        <v xml:space="preserve">|[[Storm&gt;./Storm]]|&amp;ref(Spell/P_Air.jpg,nolink,25x25,Air);4||&amp;ref(Spell/V_Air.jpg,nolink,25x25,Air Gem);1|戦闘/陸上専用|戦闘呪附|
|~|&gt;|&gt;|&gt;|&gt;|戦場に激しい嵐を起こし飛行や射撃を著しく制限します|
</v>
      </c>
      <c r="P310" s="3" t="s">
        <v>1714</v>
      </c>
      <c r="Q310" s="1">
        <v>0</v>
      </c>
      <c r="R310" s="1">
        <v>200</v>
      </c>
      <c r="S310" s="1">
        <v>0</v>
      </c>
      <c r="T310" s="1">
        <v>1</v>
      </c>
      <c r="U310" s="1">
        <v>0</v>
      </c>
      <c r="V310" s="1">
        <v>100</v>
      </c>
      <c r="W310" s="1" t="s">
        <v>1712</v>
      </c>
      <c r="Y310" s="21" t="str">
        <f t="shared" si="18"/>
        <v xml:space="preserve">#includex(Spell/Evocation/DataView,titlestr=off,section=(filter=Storm),firsthead=off)
**ゲーム内説明文
#includex(Spell/Evocation/Descriptions,titlestr=off,section=(filter=Storm),firsthead=off)
**解説
</v>
      </c>
      <c r="Z310" t="str">
        <f t="shared" si="19"/>
        <v xml:space="preserve">**Storm
|&gt;|&gt;|&gt;|&gt;|BGCOLOR(black):COLOR(white):CENTER:''Storm''|
|&gt;|BGCOLOR(lightgray):''研究領域''|&gt;|BGCOLOR(lightgray):''使用条件''|BGCOLOR(lightgray):''分類''|
|&gt;|Evocation Lv5|&gt;|戦闘/陸上専用|戦闘呪附|
|BGCOLOR(lightgray):''主系統''|BGCOLOR(lightgray):''副系統''|&gt;|BGCOLOR(lightgray):''威力/効果''|BGCOLOR(lightgray):''効果発生数''|
|&amp;ref(Spell/P_Air.jpg,nolink,25x25,Air);4||&gt;|Storm|1|
|BGCOLOR(lightgray):''射程距離''|BGCOLOR(lightgray):''効果範囲''|BGCOLOR(lightgray):''精度修正''|BGCOLOR(lightgray):''詠唱時間''|BGCOLOR(lightgray):''疲労/宝石''|
|0|0|0|200%|100 / &amp;ref(Spell/V_Air.jpg,nolink,25x25,Air Gem);1|
|BGCOLOR(lightgray):''特性''|&gt;|&gt;|&gt;|戦闘呪附|
</v>
      </c>
      <c r="AA310" t="str">
        <f>CONCATENATE("**",G310,CHAR(10),VLOOKUP(F310,SpellDesc!$B:$D,2,0),CHAR(10),CHAR(10),VLOOKUP(F310,SpellDesc!$B:$D,3,0),CHAR(10))</f>
        <v xml:space="preserve">**Storm
Creates a rain or snow storm on the battlefield. Makes flying impossible and shooting difficult. A rain storm will also make it more difficult to use Fire magic.
戦場に、暴風雨か暴風雪を引き起こします。飛行は不可能になり、射撃は困難になります。暴風雨は、さらに火の魔法の使用も困難にします。
</v>
      </c>
    </row>
    <row r="311" spans="1:27" x14ac:dyDescent="0.15">
      <c r="A311" t="str">
        <f t="shared" si="16"/>
        <v/>
      </c>
      <c r="C311" s="1" t="s">
        <v>263</v>
      </c>
      <c r="D311" s="1">
        <v>5</v>
      </c>
      <c r="F311" s="1" t="s">
        <v>315</v>
      </c>
      <c r="G311" s="1" t="s">
        <v>315</v>
      </c>
      <c r="H311" s="3" t="s">
        <v>1696</v>
      </c>
      <c r="K311" s="1" t="s">
        <v>1705</v>
      </c>
      <c r="L311" s="1" t="s">
        <v>2023</v>
      </c>
      <c r="M311" s="1" t="s">
        <v>1706</v>
      </c>
      <c r="N311" s="2" t="s">
        <v>1715</v>
      </c>
      <c r="O311" s="6" t="str">
        <f t="shared" si="17"/>
        <v xml:space="preserve">|[[Falling Frost&gt;./Falling Frost]]|&amp;ref(Spell/P_Water.jpg,nolink,25x25,Water);3|||戦闘/陸上専用|攻撃|
|~|&gt;|&gt;|&gt;|&gt;|中範囲に冷気の雨を降らせ攻撃します|
</v>
      </c>
      <c r="P311" s="3" t="s">
        <v>1716</v>
      </c>
      <c r="Q311" s="1">
        <v>30</v>
      </c>
      <c r="R311" s="1">
        <v>100</v>
      </c>
      <c r="S311" s="1" t="s">
        <v>1717</v>
      </c>
      <c r="T311" s="1">
        <v>1</v>
      </c>
      <c r="U311" s="1">
        <v>0</v>
      </c>
      <c r="V311" s="1">
        <v>20</v>
      </c>
      <c r="W311" s="1" t="s">
        <v>1718</v>
      </c>
      <c r="Y311" s="21" t="str">
        <f t="shared" si="18"/>
        <v xml:space="preserve">#includex(Spell/Evocation/DataView,titlestr=off,section=(filter=Falling Frost),firsthead=off)
**ゲーム内説明文
#includex(Spell/Evocation/Descriptions,titlestr=off,section=(filter=Falling Frost),firsthead=off)
**解説
</v>
      </c>
      <c r="Z311" t="str">
        <f t="shared" si="19"/>
        <v xml:space="preserve">**Falling Frost
|&gt;|&gt;|&gt;|&gt;|BGCOLOR(black):COLOR(white):CENTER:''Falling Frost''|
|&gt;|BGCOLOR(lightgray):''研究領域''|&gt;|BGCOLOR(lightgray):''使用条件''|BGCOLOR(lightgray):''分類''|
|&gt;|Evocation Lv5|&gt;|戦闘/陸上専用|攻撃|
|BGCOLOR(lightgray):''主系統''|BGCOLOR(lightgray):''副系統''|&gt;|BGCOLOR(lightgray):''威力/効果''|BGCOLOR(lightgray):''効果発生数''|
|&amp;ref(Spell/P_Water.jpg,nolink,25x25,Water);3||&gt;|17+1/Lv|1|
|BGCOLOR(lightgray):''射程距離''|BGCOLOR(lightgray):''効果範囲''|BGCOLOR(lightgray):''精度修正''|BGCOLOR(lightgray):''詠唱時間''|BGCOLOR(lightgray):''疲労/宝石''|
|30|5+1|0|100%|20|
|BGCOLOR(lightgray):''特性''|&gt;|&gt;|&gt;|冷気属性|
</v>
      </c>
      <c r="AA311" t="str">
        <f>CONCATENATE("**",G311,CHAR(10),VLOOKUP(F311,SpellDesc!$B:$D,2,0),CHAR(10),CHAR(10),VLOOKUP(F311,SpellDesc!$B:$D,3,0),CHAR(10))</f>
        <v xml:space="preserve">**Falling Frost
Bolts of breathtaking frost bombard an area. Cold resistance and armor will protect the targets from damage.
息を飲むような冷気の太矢が、その地域を爆撃します。冷気耐性と防具は、標的を被害から守ります。
</v>
      </c>
    </row>
    <row r="312" spans="1:27" x14ac:dyDescent="0.15">
      <c r="A312" t="str">
        <f t="shared" si="16"/>
        <v/>
      </c>
      <c r="C312" s="1" t="s">
        <v>263</v>
      </c>
      <c r="D312" s="1">
        <v>5</v>
      </c>
      <c r="F312" s="1" t="s">
        <v>316</v>
      </c>
      <c r="G312" s="1" t="s">
        <v>316</v>
      </c>
      <c r="H312" s="3" t="s">
        <v>1697</v>
      </c>
      <c r="I312" s="1" t="s">
        <v>1698</v>
      </c>
      <c r="K312" s="1" t="s">
        <v>1705</v>
      </c>
      <c r="L312" s="1" t="s">
        <v>2023</v>
      </c>
      <c r="M312" s="1" t="s">
        <v>1706</v>
      </c>
      <c r="N312" s="2" t="s">
        <v>1719</v>
      </c>
      <c r="O312" s="6" t="str">
        <f t="shared" si="17"/>
        <v xml:space="preserve">|[[Gifts from Heaven&gt;./Gifts from Heaven]]|&amp;ref(Spell/P_Earth.jpg,nolink,25x25,Earth);3|&amp;ref(Spell/P_Astral.jpg,nolink,25x25,Astral);1||戦闘/陸上専用|攻撃|
|~|&gt;|&gt;|&gt;|&gt;|3発の驚異的な威力を持つ隕石を落とし攻撃します|
</v>
      </c>
      <c r="P312" s="3">
        <v>150</v>
      </c>
      <c r="Q312" s="1">
        <v>100</v>
      </c>
      <c r="R312" s="1">
        <v>100</v>
      </c>
      <c r="S312" s="1">
        <v>1</v>
      </c>
      <c r="T312" s="1">
        <v>3</v>
      </c>
      <c r="U312" s="1">
        <v>-3</v>
      </c>
      <c r="V312" s="1">
        <v>50</v>
      </c>
      <c r="W312" s="1" t="s">
        <v>1720</v>
      </c>
      <c r="Y312" s="21" t="str">
        <f t="shared" si="18"/>
        <v xml:space="preserve">#includex(Spell/Evocation/DataView,titlestr=off,section=(filter=Gifts from Heaven),firsthead=off)
**ゲーム内説明文
#includex(Spell/Evocation/Descriptions,titlestr=off,section=(filter=Gifts from Heaven),firsthead=off)
**解説
</v>
      </c>
      <c r="Z312" t="str">
        <f t="shared" si="19"/>
        <v xml:space="preserve">**Gifts from Heaven
|&gt;|&gt;|&gt;|&gt;|BGCOLOR(black):COLOR(white):CENTER:''Gifts from Heaven''|
|&gt;|BGCOLOR(lightgray):''研究領域''|&gt;|BGCOLOR(lightgray):''使用条件''|BGCOLOR(lightgray):''分類''|
|&gt;|Evocation Lv5|&gt;|戦闘/陸上専用|攻撃|
|BGCOLOR(lightgray):''主系統''|BGCOLOR(lightgray):''副系統''|&gt;|BGCOLOR(lightgray):''威力/効果''|BGCOLOR(lightgray):''効果発生数''|
|&amp;ref(Spell/P_Earth.jpg,nolink,25x25,Earth);3|&amp;ref(Spell/P_Astral.jpg,nolink,25x25,Astral);1|&gt;|150|3|
|BGCOLOR(lightgray):''射程距離''|BGCOLOR(lightgray):''効果範囲''|BGCOLOR(lightgray):''精度修正''|BGCOLOR(lightgray):''詠唱時間''|BGCOLOR(lightgray):''疲労/宝石''|
|100|1|-3|100%|50|
|BGCOLOR(lightgray):''特性''|&gt;|&gt;|&gt;|打撃属性&amp;br;不正確|
</v>
      </c>
      <c r="AA312" t="str">
        <f>CONCATENATE("**",G312,CHAR(10),VLOOKUP(F312,SpellDesc!$B:$D,2,0),CHAR(10),CHAR(10),VLOOKUP(F312,SpellDesc!$B:$D,3,0),CHAR(10))</f>
        <v xml:space="preserve">**Gifts from Heaven
A strange whizzing sound emanates from the heavens. Soon, three meteors, glowing with astral fire, plummet from the Stellar Sphere onto the battlefield.
奇妙なヒューという音が空から響きます。程なく、星の炎に赤熱した三つの隕石が、天球から戦場へと落下します。
</v>
      </c>
    </row>
    <row r="313" spans="1:27" x14ac:dyDescent="0.15">
      <c r="A313" t="str">
        <f t="shared" si="16"/>
        <v/>
      </c>
      <c r="C313" s="1" t="s">
        <v>263</v>
      </c>
      <c r="D313" s="1">
        <v>5</v>
      </c>
      <c r="F313" s="1" t="s">
        <v>317</v>
      </c>
      <c r="G313" s="1" t="s">
        <v>317</v>
      </c>
      <c r="H313" s="3" t="s">
        <v>1699</v>
      </c>
      <c r="J313" s="1">
        <v>3</v>
      </c>
      <c r="K313" s="1" t="s">
        <v>1705</v>
      </c>
      <c r="L313" s="1" t="s">
        <v>2023</v>
      </c>
      <c r="M313" s="1" t="s">
        <v>1721</v>
      </c>
      <c r="N313" s="2" t="s">
        <v>1722</v>
      </c>
      <c r="O313" s="6" t="str">
        <f t="shared" si="17"/>
        <v xml:space="preserve">|[[Earthquake&gt;./Earthquake]]|&amp;ref(Spell/P_Earth.jpg,nolink,25x25,Earth);4||&amp;ref(Spell/V_Earth.jpg,nolink,25x25,Earth Gem);3|戦闘/陸上専用|全体攻撃|
|~|&gt;|&gt;|&gt;|&gt;|敵味方全員を地震で攻撃し洞窟では落盤も起こします|
</v>
      </c>
      <c r="P313" s="3">
        <v>8</v>
      </c>
      <c r="Q313" s="1">
        <v>0</v>
      </c>
      <c r="R313" s="1">
        <v>200</v>
      </c>
      <c r="S313" s="1">
        <v>666</v>
      </c>
      <c r="T313" s="1">
        <v>1</v>
      </c>
      <c r="U313" s="1">
        <v>0</v>
      </c>
      <c r="V313" s="1">
        <v>300</v>
      </c>
      <c r="W313" s="1" t="s">
        <v>1723</v>
      </c>
      <c r="Y313" s="21" t="str">
        <f t="shared" si="18"/>
        <v xml:space="preserve">#includex(Spell/Evocation/DataView,titlestr=off,section=(filter=Earthquake),firsthead=off)
**ゲーム内説明文
#includex(Spell/Evocation/Descriptions,titlestr=off,section=(filter=Earthquake),firsthead=off)
**解説
</v>
      </c>
      <c r="Z313" t="str">
        <f t="shared" si="19"/>
        <v xml:space="preserve">**Earthquake
|&gt;|&gt;|&gt;|&gt;|BGCOLOR(black):COLOR(white):CENTER:''Earthquake''|
|&gt;|BGCOLOR(lightgray):''研究領域''|&gt;|BGCOLOR(lightgray):''使用条件''|BGCOLOR(lightgray):''分類''|
|&gt;|Evocation Lv5|&gt;|戦闘/陸上専用|全体攻撃|
|BGCOLOR(lightgray):''主系統''|BGCOLOR(lightgray):''副系統''|&gt;|BGCOLOR(lightgray):''威力/効果''|BGCOLOR(lightgray):''効果発生数''|
|&amp;ref(Spell/P_Earth.jpg,nolink,25x25,Earth);4||&gt;|8|1|
|BGCOLOR(lightgray):''射程距離''|BGCOLOR(lightgray):''効果範囲''|BGCOLOR(lightgray):''精度修正''|BGCOLOR(lightgray):''詠唱時間''|BGCOLOR(lightgray):''疲労/宝石''|
|0|666|0|200%|300 / &amp;ref(Spell/V_Earth.jpg,nolink,25x25,Earth Gem);3|
|BGCOLOR(lightgray):''特性''|&gt;|&gt;|&gt;|物理属性&amp;br;回避可能&amp;br;飛行/浮遊無効|
</v>
      </c>
      <c r="AA313" t="str">
        <f>CONCATENATE("**",G313,CHAR(10),VLOOKUP(F313,SpellDesc!$B:$D,2,0),CHAR(10),CHAR(10),VLOOKUP(F313,SpellDesc!$B:$D,3,0),CHAR(10))</f>
        <v xml:space="preserve">**Earthquake
With a thundering boom, the ground heaves and erupts, throwing soldiers into crevices that close after a few seconds. If cast in a cave province the effects are devastating.
途方もない轟音と共に、地面が上下し、破裂して、兵士たちを数秒で閉じる割れ目へと投げ落とします。洞窟で詠唱された場合、その影響は破滅的です。
</v>
      </c>
    </row>
    <row r="314" spans="1:27" x14ac:dyDescent="0.15">
      <c r="A314" t="str">
        <f t="shared" si="16"/>
        <v/>
      </c>
      <c r="C314" s="1" t="s">
        <v>263</v>
      </c>
      <c r="D314" s="1">
        <v>5</v>
      </c>
      <c r="F314" s="1" t="s">
        <v>318</v>
      </c>
      <c r="G314" s="1" t="s">
        <v>318</v>
      </c>
      <c r="H314" s="3" t="s">
        <v>1700</v>
      </c>
      <c r="K314" s="1" t="s">
        <v>1705</v>
      </c>
      <c r="L314" s="1" t="s">
        <v>2023</v>
      </c>
      <c r="M314" s="1" t="s">
        <v>1724</v>
      </c>
      <c r="N314" s="2" t="s">
        <v>1725</v>
      </c>
      <c r="O314" s="6" t="str">
        <f t="shared" si="17"/>
        <v xml:space="preserve">|[[Stellar Cascades&gt;./Stellar Cascades]]|&amp;ref(Spell/P_Astral.jpg,nolink,25x25,Astral);2|||戦闘/陸上専用|疲労攻撃|
|~|&gt;|&gt;|&gt;|&gt;|中範囲に星の光を降らせ疲労させます|
</v>
      </c>
      <c r="P314" s="3">
        <v>25</v>
      </c>
      <c r="Q314" s="1">
        <v>35</v>
      </c>
      <c r="R314" s="1">
        <v>100</v>
      </c>
      <c r="S314" s="1">
        <v>5</v>
      </c>
      <c r="T314" s="1">
        <v>1</v>
      </c>
      <c r="U314" s="1">
        <v>100</v>
      </c>
      <c r="V314" s="1">
        <v>20</v>
      </c>
      <c r="W314" s="1" t="s">
        <v>1726</v>
      </c>
      <c r="Y314" s="21" t="str">
        <f t="shared" si="18"/>
        <v xml:space="preserve">#includex(Spell/Evocation/DataView,titlestr=off,section=(filter=Stellar Cascades),firsthead=off)
**ゲーム内説明文
#includex(Spell/Evocation/Descriptions,titlestr=off,section=(filter=Stellar Cascades),firsthead=off)
**解説
</v>
      </c>
      <c r="Z314" t="str">
        <f t="shared" si="19"/>
        <v xml:space="preserve">**Stellar Cascades
|&gt;|&gt;|&gt;|&gt;|BGCOLOR(black):COLOR(white):CENTER:''Stellar Cascades''|
|&gt;|BGCOLOR(lightgray):''研究領域''|&gt;|BGCOLOR(lightgray):''使用条件''|BGCOLOR(lightgray):''分類''|
|&gt;|Evocation Lv5|&gt;|戦闘/陸上専用|疲労攻撃|
|BGCOLOR(lightgray):''主系統''|BGCOLOR(lightgray):''副系統''|&gt;|BGCOLOR(lightgray):''威力/効果''|BGCOLOR(lightgray):''効果発生数''|
|&amp;ref(Spell/P_Astral.jpg,nolink,25x25,Astral);2||&gt;|25|1|
|BGCOLOR(lightgray):''射程距離''|BGCOLOR(lightgray):''効果範囲''|BGCOLOR(lightgray):''精度修正''|BGCOLOR(lightgray):''詠唱時間''|BGCOLOR(lightgray):''疲労/宝石''|
|35|5|100|100%|20|
|BGCOLOR(lightgray):''特性''|&gt;|&gt;|&gt;|防御貫通&amp;br;抵抗可能（威力半減）|
</v>
      </c>
      <c r="AA314" t="str">
        <f>CONCATENATE("**",G314,CHAR(10),VLOOKUP(F314,SpellDesc!$B:$D,2,0),CHAR(10),CHAR(10),VLOOKUP(F314,SpellDesc!$B:$D,3,0),CHAR(10))</f>
        <v xml:space="preserve">**Stellar Cascades
Light from a stellar body will shower down upon a group of enemies. Everyone caught in the shower of light will become exhausted as the light sucks energy through their skin.
天体からの光が、敵の集団の上に降り注ぎます。光の雨に捕らえられたものは、光が彼らの皮膚から力を吸収することにより、疲弊します。
</v>
      </c>
    </row>
    <row r="315" spans="1:27" x14ac:dyDescent="0.15">
      <c r="A315" t="str">
        <f t="shared" si="16"/>
        <v/>
      </c>
      <c r="C315" s="1" t="s">
        <v>263</v>
      </c>
      <c r="D315" s="1">
        <v>5</v>
      </c>
      <c r="F315" s="1" t="s">
        <v>319</v>
      </c>
      <c r="G315" s="1" t="s">
        <v>319</v>
      </c>
      <c r="H315" s="3" t="s">
        <v>1701</v>
      </c>
      <c r="K315" s="1" t="s">
        <v>1705</v>
      </c>
      <c r="L315" s="1" t="s">
        <v>2018</v>
      </c>
      <c r="M315" s="1" t="s">
        <v>1727</v>
      </c>
      <c r="N315" s="2" t="s">
        <v>1729</v>
      </c>
      <c r="O315" s="6" t="str">
        <f t="shared" si="17"/>
        <v xml:space="preserve">|[[Astral Geyser&gt;./Astral Geyser]]|&amp;ref(Spell/P_Astral.jpg,nolink,25x25,Astral);3|||戦闘/水陸両用|弱体化|
|~|&gt;|&gt;|&gt;|&gt;|小範囲の敵にHorrorへの強力な信号を植え付けます|
</v>
      </c>
      <c r="P315" s="3" t="s">
        <v>1728</v>
      </c>
      <c r="Q315" s="1" t="s">
        <v>1730</v>
      </c>
      <c r="R315" s="1">
        <v>100</v>
      </c>
      <c r="S315" s="1">
        <v>1</v>
      </c>
      <c r="T315" s="1">
        <v>1</v>
      </c>
      <c r="U315" s="1">
        <v>0</v>
      </c>
      <c r="V315" s="1">
        <v>20</v>
      </c>
      <c r="W315" s="1" t="s">
        <v>1731</v>
      </c>
      <c r="X315" s="1" t="s">
        <v>1732</v>
      </c>
      <c r="Y315" s="21" t="str">
        <f t="shared" si="18"/>
        <v xml:space="preserve">#includex(Spell/Evocation/DataView,titlestr=off,section=(filter=Astral Geyser),firsthead=off)
**ゲーム内説明文
#includex(Spell/Evocation/Descriptions,titlestr=off,section=(filter=Astral Geyser),firsthead=off)
**解説
</v>
      </c>
      <c r="Z315" t="str">
        <f t="shared" si="19"/>
        <v xml:space="preserve">**Astral Geyser
|&gt;|&gt;|&gt;|&gt;|BGCOLOR(black):COLOR(white):CENTER:''Astral Geyser''|
|&gt;|BGCOLOR(lightgray):''研究領域''|&gt;|BGCOLOR(lightgray):''使用条件''|BGCOLOR(lightgray):''分類''|
|&gt;|Evocation Lv5|&gt;|戦闘/水陸両用|弱体化|
|BGCOLOR(lightgray):''主系統''|BGCOLOR(lightgray):''副系統''|&gt;|BGCOLOR(lightgray):''威力/効果''|BGCOLOR(lightgray):''効果発生数''|
|&amp;ref(Spell/P_Astral.jpg,nolink,25x25,Astral);3||&gt;|Horror Mark|1|
|BGCOLOR(lightgray):''射程距離''|BGCOLOR(lightgray):''効果範囲''|BGCOLOR(lightgray):''精度修正''|BGCOLOR(lightgray):''詠唱時間''|BGCOLOR(lightgray):''疲労/宝石''|
|50+5|1|0|100%|20|
|BGCOLOR(lightgray):''特性''|&gt;|&gt;|&gt;|無心無効|
</v>
      </c>
      <c r="AA315" t="str">
        <f>CONCATENATE("**",G315,CHAR(10),VLOOKUP(F315,SpellDesc!$B:$D,2,0),CHAR(10),CHAR(10),VLOOKUP(F315,SpellDesc!$B:$D,3,0),CHAR(10))</f>
        <v xml:space="preserve">**Astral Geyser
Tiny holes are blasted into the astral space. For a short time rays of astral energy will blast out of the holes and anyone hit will be severely horror marked. Anyone in the vicinity of the astral energy rays will get hit by deadly residual magic.
星の領域への小さな穴が穿たれます。この穴から、星の力の光線が短時間放射され、それを浴びたものは酷いHorror Markを受けます。星の力の光線の付近に居たものは、致命的な残留魔力に打たれます。
</v>
      </c>
    </row>
    <row r="316" spans="1:27" x14ac:dyDescent="0.15">
      <c r="A316" t="str">
        <f t="shared" si="16"/>
        <v/>
      </c>
      <c r="C316" s="1" t="s">
        <v>263</v>
      </c>
      <c r="D316" s="1">
        <v>5</v>
      </c>
      <c r="F316" s="1" t="s">
        <v>320</v>
      </c>
      <c r="G316" s="1" t="s">
        <v>320</v>
      </c>
      <c r="H316" s="3" t="s">
        <v>1702</v>
      </c>
      <c r="J316" s="1">
        <v>1</v>
      </c>
      <c r="K316" s="1" t="s">
        <v>1705</v>
      </c>
      <c r="L316" s="1" t="s">
        <v>2018</v>
      </c>
      <c r="M316" s="1" t="s">
        <v>1706</v>
      </c>
      <c r="N316" s="2" t="s">
        <v>1733</v>
      </c>
      <c r="O316" s="6" t="str">
        <f t="shared" si="17"/>
        <v xml:space="preserve">|[[Shadow Blast&gt;./Shadow Blast]]|&amp;ref(Spell/P_Death.jpg,nolink,25x25,Death);2||&amp;ref(Spell/V_Death.jpg,nolink,25x25,Death Gem);1|戦闘/水陸両用|攻撃|
|~|&gt;|&gt;|&gt;|&gt;|中範囲を敵を麻痺させる影の爆風で攻撃します|
</v>
      </c>
      <c r="P316" s="3" t="s">
        <v>1734</v>
      </c>
      <c r="Q316" s="1" t="s">
        <v>1735</v>
      </c>
      <c r="R316" s="1">
        <v>125</v>
      </c>
      <c r="S316" s="1" t="s">
        <v>1736</v>
      </c>
      <c r="T316" s="1">
        <v>1</v>
      </c>
      <c r="U316" s="1">
        <v>0</v>
      </c>
      <c r="V316" s="1">
        <v>100</v>
      </c>
      <c r="W316" s="1" t="s">
        <v>1737</v>
      </c>
      <c r="X316" s="1" t="s">
        <v>1738</v>
      </c>
      <c r="Y316" s="21" t="str">
        <f t="shared" si="18"/>
        <v xml:space="preserve">#includex(Spell/Evocation/DataView,titlestr=off,section=(filter=Shadow Blast),firsthead=off)
**ゲーム内説明文
#includex(Spell/Evocation/Descriptions,titlestr=off,section=(filter=Shadow Blast),firsthead=off)
**解説
</v>
      </c>
      <c r="Z316" t="str">
        <f t="shared" si="19"/>
        <v xml:space="preserve">**Shadow Blast
|&gt;|&gt;|&gt;|&gt;|BGCOLOR(black):COLOR(white):CENTER:''Shadow Blast''|
|&gt;|BGCOLOR(lightgray):''研究領域''|&gt;|BGCOLOR(lightgray):''使用条件''|BGCOLOR(lightgray):''分類''|
|&gt;|Evocation Lv5|&gt;|戦闘/水陸両用|攻撃|
|BGCOLOR(lightgray):''主系統''|BGCOLOR(lightgray):''副系統''|&gt;|BGCOLOR(lightgray):''威力/効果''|BGCOLOR(lightgray):''効果発生数''|
|&amp;ref(Spell/P_Death.jpg,nolink,25x25,Death);2||&gt;|20+1/Lv|1|
|BGCOLOR(lightgray):''射程距離''|BGCOLOR(lightgray):''効果範囲''|BGCOLOR(lightgray):''精度修正''|BGCOLOR(lightgray):''詠唱時間''|BGCOLOR(lightgray):''疲労/宝石''|
|35+5|6+1|0|125%|100 / &amp;ref(Spell/V_Death.jpg,nolink,25x25,Death Gem);1|
|BGCOLOR(lightgray):''特性''|&gt;|&gt;|&gt;|防御無視&amp;br;抵抗可能&amp;br;アンデッド無効|
</v>
      </c>
      <c r="AA316" t="str">
        <f>CONCATENATE("**",G316,CHAR(10),VLOOKUP(F316,SpellDesc!$B:$D,2,0),CHAR(10),CHAR(10),VLOOKUP(F316,SpellDesc!$B:$D,3,0),CHAR(10))</f>
        <v xml:space="preserve">**Shadow Blast
The necromancer hurls a blast of dark energies against his enemies. The blast ignores all armor and can paralyze those wounded by the spell. The undead are immune to this spell.
降霊術士は、敵に向けて闇の力の爆風を放ちます。この爆風は全ての防具を無視し、またこの呪文で傷付いたものを、麻痺させることができます。アンデッドはこの呪文への免疫を持ちます。
</v>
      </c>
    </row>
    <row r="317" spans="1:27" x14ac:dyDescent="0.15">
      <c r="A317" t="str">
        <f t="shared" si="16"/>
        <v/>
      </c>
      <c r="C317" s="1" t="s">
        <v>263</v>
      </c>
      <c r="D317" s="1">
        <v>5</v>
      </c>
      <c r="F317" s="1" t="s">
        <v>321</v>
      </c>
      <c r="G317" s="1" t="s">
        <v>321</v>
      </c>
      <c r="H317" s="3" t="s">
        <v>1703</v>
      </c>
      <c r="K317" s="1" t="s">
        <v>1705</v>
      </c>
      <c r="L317" s="1" t="s">
        <v>2018</v>
      </c>
      <c r="M317" s="1" t="s">
        <v>1706</v>
      </c>
      <c r="N317" s="2" t="s">
        <v>1739</v>
      </c>
      <c r="O317" s="6" t="str">
        <f t="shared" si="17"/>
        <v xml:space="preserve">|[[Poison Cloud&gt;./Poison Cloud]]|&amp;ref(Spell/P_Nature.jpg,nolink,25x25,Nature);3|||戦闘/水陸両用|攻撃|
|~|&gt;|&gt;|&gt;|&gt;|中範囲に暫く残る毒の雲を作り攻撃します|
</v>
      </c>
      <c r="P317" s="3">
        <v>1</v>
      </c>
      <c r="Q317" s="1">
        <v>30</v>
      </c>
      <c r="R317" s="1">
        <v>100</v>
      </c>
      <c r="S317" s="1" t="s">
        <v>1740</v>
      </c>
      <c r="T317" s="1">
        <v>1</v>
      </c>
      <c r="U317" s="1">
        <v>-1</v>
      </c>
      <c r="V317" s="1">
        <v>20</v>
      </c>
      <c r="W317" s="1" t="s">
        <v>1691</v>
      </c>
      <c r="Y317" s="21" t="str">
        <f t="shared" si="18"/>
        <v xml:space="preserve">#includex(Spell/Evocation/DataView,titlestr=off,section=(filter=Poison Cloud),firsthead=off)
**ゲーム内説明文
#includex(Spell/Evocation/Descriptions,titlestr=off,section=(filter=Poison Cloud),firsthead=off)
**解説
</v>
      </c>
      <c r="Z317" t="str">
        <f t="shared" si="19"/>
        <v xml:space="preserve">**Poison Cloud
|&gt;|&gt;|&gt;|&gt;|BGCOLOR(black):COLOR(white):CENTER:''Poison Cloud''|
|&gt;|BGCOLOR(lightgray):''研究領域''|&gt;|BGCOLOR(lightgray):''使用条件''|BGCOLOR(lightgray):''分類''|
|&gt;|Evocation Lv5|&gt;|戦闘/水陸両用|攻撃|
|BGCOLOR(lightgray):''主系統''|BGCOLOR(lightgray):''副系統''|&gt;|BGCOLOR(lightgray):''威力/効果''|BGCOLOR(lightgray):''効果発生数''|
|&amp;ref(Spell/P_Nature.jpg,nolink,25x25,Nature);3||&gt;|1|1|
|BGCOLOR(lightgray):''射程距離''|BGCOLOR(lightgray):''効果範囲''|BGCOLOR(lightgray):''精度修正''|BGCOLOR(lightgray):''詠唱時間''|BGCOLOR(lightgray):''疲労/宝石''|
|30|4+1|-1|100%|20|
|BGCOLOR(lightgray):''特性''|&gt;|&gt;|&gt;|毒物属性&amp;br;防御無視&amp;br;持続的ダメージ|
</v>
      </c>
      <c r="AA317" t="str">
        <f>CONCATENATE("**",G317,CHAR(10),VLOOKUP(F317,SpellDesc!$B:$D,2,0),CHAR(10),CHAR(10),VLOOKUP(F317,SpellDesc!$B:$D,3,0),CHAR(10))</f>
        <v xml:space="preserve">**Poison Cloud
The caster creates a cloud of noxious spores dangerous to men. The cloud remains on the battlefield for some time and everyone entering the cloud will be affected by its poison.
術者は、人間にとって危険な、有毒な胞子の雲を作ります。この雲は、暫くの間戦場に滞留し、雲に入ったものは全てその毒の影響を受けます。
</v>
      </c>
    </row>
    <row r="318" spans="1:27" x14ac:dyDescent="0.15">
      <c r="A318" t="str">
        <f t="shared" si="16"/>
        <v>Evocation5E</v>
      </c>
      <c r="C318" s="1" t="s">
        <v>263</v>
      </c>
      <c r="D318" s="1">
        <v>5</v>
      </c>
      <c r="F318" s="1" t="s">
        <v>322</v>
      </c>
      <c r="G318" s="1" t="s">
        <v>322</v>
      </c>
      <c r="H318" s="3" t="s">
        <v>1703</v>
      </c>
      <c r="I318" s="1" t="s">
        <v>1704</v>
      </c>
      <c r="K318" s="1" t="s">
        <v>1705</v>
      </c>
      <c r="L318" s="1" t="s">
        <v>2023</v>
      </c>
      <c r="M318" s="1" t="s">
        <v>1741</v>
      </c>
      <c r="N318" s="2" t="s">
        <v>1742</v>
      </c>
      <c r="O318" s="6" t="str">
        <f t="shared" si="17"/>
        <v xml:space="preserve">|[[Healing Mists&gt;./Healing Mists]]|&amp;ref(Spell/P_Nature.jpg,nolink,25x25,Nature);3|&amp;ref(Spell/P_Air.jpg,nolink,25x25,Air);1||戦闘/陸上専用|治療|
|~|&gt;|&gt;|&gt;|&gt;|中範囲に暫く残る癒しの雲を作りHPを回復させます|
</v>
      </c>
      <c r="P318" s="3">
        <v>2</v>
      </c>
      <c r="Q318" s="1">
        <v>30</v>
      </c>
      <c r="R318" s="1">
        <v>100</v>
      </c>
      <c r="S318" s="1" t="s">
        <v>1743</v>
      </c>
      <c r="T318" s="1">
        <v>1</v>
      </c>
      <c r="U318" s="1">
        <v>3</v>
      </c>
      <c r="V318" s="1">
        <v>20</v>
      </c>
      <c r="W318" s="1" t="s">
        <v>1744</v>
      </c>
      <c r="Y318" s="21" t="str">
        <f t="shared" si="18"/>
        <v xml:space="preserve">#includex(Spell/Evocation/DataView,titlestr=off,section=(filter=Healing Mists),firsthead=off)
**ゲーム内説明文
#includex(Spell/Evocation/Descriptions,titlestr=off,section=(filter=Healing Mists),firsthead=off)
**解説
</v>
      </c>
      <c r="Z318" t="str">
        <f t="shared" si="19"/>
        <v xml:space="preserve">**Healing Mists
|&gt;|&gt;|&gt;|&gt;|BGCOLOR(black):COLOR(white):CENTER:''Healing Mists''|
|&gt;|BGCOLOR(lightgray):''研究領域''|&gt;|BGCOLOR(lightgray):''使用条件''|BGCOLOR(lightgray):''分類''|
|&gt;|Evocation Lv5|&gt;|戦闘/陸上専用|治療|
|BGCOLOR(lightgray):''主系統''|BGCOLOR(lightgray):''副系統''|&gt;|BGCOLOR(lightgray):''威力/効果''|BGCOLOR(lightgray):''効果発生数''|
|&amp;ref(Spell/P_Nature.jpg,nolink,25x25,Nature);3|&amp;ref(Spell/P_Air.jpg,nolink,25x25,Air);1|&gt;|2|1|
|BGCOLOR(lightgray):''射程距離''|BGCOLOR(lightgray):''効果範囲''|BGCOLOR(lightgray):''精度修正''|BGCOLOR(lightgray):''詠唱時間''|BGCOLOR(lightgray):''疲労/宝石''|
|30|9+1|3|100%|20|
|BGCOLOR(lightgray):''特性''|&gt;|&gt;|&gt;|防御無視&amp;br;無生物無効&amp;br;4ラウンド滞留|
</v>
      </c>
      <c r="AA318" t="str">
        <f>CONCATENATE("**",G318,CHAR(10),VLOOKUP(F318,SpellDesc!$B:$D,2,0),CHAR(10),CHAR(10),VLOOKUP(F318,SpellDesc!$B:$D,3,0),CHAR(10))</f>
        <v xml:space="preserve">**Healing Mists
A cloud of fine mist appears on the battlefield. Anyone inside the mist will have their wounds magically healed. The spell doesn't affect inanimate beings.
美しい霧の雲が、戦場に現れます。この霧の中に居るものたちは、その傷が魔法のように癒えていきます。この呪文は、無生物には作用しません。
</v>
      </c>
    </row>
    <row r="319" spans="1:27" x14ac:dyDescent="0.15">
      <c r="A319" t="str">
        <f t="shared" si="16"/>
        <v>Evocation6S</v>
      </c>
      <c r="C319" s="1" t="s">
        <v>263</v>
      </c>
      <c r="D319" s="1">
        <v>6</v>
      </c>
      <c r="F319" s="1" t="s">
        <v>323</v>
      </c>
      <c r="G319" s="1" t="s">
        <v>323</v>
      </c>
      <c r="H319" s="3" t="s">
        <v>1745</v>
      </c>
      <c r="K319" s="1" t="s">
        <v>1705</v>
      </c>
      <c r="L319" s="1" t="s">
        <v>2023</v>
      </c>
      <c r="M319" s="1" t="s">
        <v>1706</v>
      </c>
      <c r="N319" s="2" t="s">
        <v>1758</v>
      </c>
      <c r="O319" s="6" t="str">
        <f t="shared" si="17"/>
        <v xml:space="preserve">|[[Flame Eruption&gt;./Flame Eruption]]|&amp;ref(Spell/P_Fire.jpg,nolink,25x25,Fire);2|||戦闘/陸上専用|攻撃|
|~|&gt;|&gt;|&gt;|&gt;|近距離の広範囲に炎を吹きかけて攻撃します|
</v>
      </c>
      <c r="P319" s="3" t="s">
        <v>1759</v>
      </c>
      <c r="Q319" s="1" t="s">
        <v>1760</v>
      </c>
      <c r="R319" s="1">
        <v>100</v>
      </c>
      <c r="S319" s="1">
        <v>15</v>
      </c>
      <c r="T319" s="1">
        <v>1</v>
      </c>
      <c r="U319" s="1">
        <v>0</v>
      </c>
      <c r="V319" s="1">
        <v>30</v>
      </c>
      <c r="W319" s="1" t="s">
        <v>1709</v>
      </c>
      <c r="Y319" s="21" t="str">
        <f t="shared" si="18"/>
        <v xml:space="preserve">#includex(Spell/Evocation/DataView,titlestr=off,section=(filter=Flame Eruption),firsthead=off)
**ゲーム内説明文
#includex(Spell/Evocation/Descriptions,titlestr=off,section=(filter=Flame Eruption),firsthead=off)
**解説
</v>
      </c>
      <c r="Z319" t="str">
        <f t="shared" si="19"/>
        <v xml:space="preserve">**Flame Eruption
|&gt;|&gt;|&gt;|&gt;|BGCOLOR(black):COLOR(white):CENTER:''Flame Eruption''|
|&gt;|BGCOLOR(lightgray):''研究領域''|&gt;|BGCOLOR(lightgray):''使用条件''|BGCOLOR(lightgray):''分類''|
|&gt;|Evocation Lv6|&gt;|戦闘/陸上専用|攻撃|
|BGCOLOR(lightgray):''主系統''|BGCOLOR(lightgray):''副系統''|&gt;|BGCOLOR(lightgray):''威力/効果''|BGCOLOR(lightgray):''効果発生数''|
|&amp;ref(Spell/P_Fire.jpg,nolink,25x25,Fire);2||&gt;|14+1/Lv|1|
|BGCOLOR(lightgray):''射程距離''|BGCOLOR(lightgray):''効果範囲''|BGCOLOR(lightgray):''精度修正''|BGCOLOR(lightgray):''詠唱時間''|BGCOLOR(lightgray):''疲労/宝石''|
|7+1|15|0|100%|30|
|BGCOLOR(lightgray):''特性''|&gt;|&gt;|&gt;|火炎属性&amp;br;防御貫通|
</v>
      </c>
      <c r="AA319" t="str">
        <f>CONCATENATE("**",G319,CHAR(10),VLOOKUP(F319,SpellDesc!$B:$D,2,0),CHAR(10),CHAR(10),VLOOKUP(F319,SpellDesc!$B:$D,3,0),CHAR(10))</f>
        <v xml:space="preserve">**Flame Eruption
This spell works like the Burning Hands spell except that the flames cover a much larger area.
この呪文はBurning Handsの呪文のように機能しますが、これは格段に広い範囲を覆います。
</v>
      </c>
    </row>
    <row r="320" spans="1:27" x14ac:dyDescent="0.15">
      <c r="A320" t="str">
        <f t="shared" si="16"/>
        <v/>
      </c>
      <c r="C320" s="1" t="s">
        <v>263</v>
      </c>
      <c r="D320" s="1">
        <v>6</v>
      </c>
      <c r="F320" s="1" t="s">
        <v>324</v>
      </c>
      <c r="G320" s="1" t="s">
        <v>324</v>
      </c>
      <c r="H320" s="3" t="s">
        <v>1746</v>
      </c>
      <c r="J320" s="1">
        <v>2</v>
      </c>
      <c r="K320" s="1" t="s">
        <v>1705</v>
      </c>
      <c r="L320" s="1" t="s">
        <v>2023</v>
      </c>
      <c r="M320" s="1" t="s">
        <v>1712</v>
      </c>
      <c r="N320" s="2" t="s">
        <v>1761</v>
      </c>
      <c r="O320" s="6" t="str">
        <f t="shared" si="17"/>
        <v xml:space="preserve">|[[Wrathful Skies&gt;./Wrathful Skies]]|&amp;ref(Spell/P_Air.jpg,nolink,25x25,Air);5||&amp;ref(Spell/V_Air.jpg,nolink,25x25,Air Gem);2|戦闘/陸上専用|戦闘呪附|
|~|&gt;|&gt;|&gt;|&gt;|嵐により力を増す断続的な落雷を呼び寄せます|
</v>
      </c>
      <c r="P320" s="3" t="s">
        <v>1762</v>
      </c>
      <c r="Q320" s="1">
        <v>0</v>
      </c>
      <c r="R320" s="1">
        <v>225</v>
      </c>
      <c r="S320" s="1">
        <v>0</v>
      </c>
      <c r="T320" s="1">
        <v>1</v>
      </c>
      <c r="U320" s="1">
        <v>0</v>
      </c>
      <c r="V320" s="1">
        <v>200</v>
      </c>
      <c r="W320" s="1" t="s">
        <v>1712</v>
      </c>
      <c r="Y320" s="21" t="str">
        <f t="shared" si="18"/>
        <v xml:space="preserve">#includex(Spell/Evocation/DataView,titlestr=off,section=(filter=Wrathful Skies),firsthead=off)
**ゲーム内説明文
#includex(Spell/Evocation/Descriptions,titlestr=off,section=(filter=Wrathful Skies),firsthead=off)
**解説
</v>
      </c>
      <c r="Z320" t="str">
        <f t="shared" si="19"/>
        <v xml:space="preserve">**Wrathful Skies
|&gt;|&gt;|&gt;|&gt;|BGCOLOR(black):COLOR(white):CENTER:''Wrathful Skies''|
|&gt;|BGCOLOR(lightgray):''研究領域''|&gt;|BGCOLOR(lightgray):''使用条件''|BGCOLOR(lightgray):''分類''|
|&gt;|Evocation Lv6|&gt;|戦闘/陸上専用|戦闘呪附|
|BGCOLOR(lightgray):''主系統''|BGCOLOR(lightgray):''副系統''|&gt;|BGCOLOR(lightgray):''威力/効果''|BGCOLOR(lightgray):''効果発生数''|
|&amp;ref(Spell/P_Air.jpg,nolink,25x25,Air);5||&gt;|Wrathful Skies|1|
|BGCOLOR(lightgray):''射程距離''|BGCOLOR(lightgray):''効果範囲''|BGCOLOR(lightgray):''精度修正''|BGCOLOR(lightgray):''詠唱時間''|BGCOLOR(lightgray):''疲労/宝石''|
|0|0|0|225%|200 / &amp;ref(Spell/V_Air.jpg,nolink,25x25,Air Gem);2|
|BGCOLOR(lightgray):''特性''|&gt;|&gt;|&gt;|戦闘呪附|
</v>
      </c>
      <c r="AA320" t="str">
        <f>CONCATENATE("**",G320,CHAR(10),VLOOKUP(F320,SpellDesc!$B:$D,2,0),CHAR(10),CHAR(10),VLOOKUP(F320,SpellDesc!$B:$D,3,0),CHAR(10))</f>
        <v xml:space="preserve">**Wrathful Skies
The sky turns dark and lightning strikes all over the battlefield. This spell is most effective during a storm.
空は暗くなり、戦場の全域を電光が撃ちます。この呪文は、嵐の中で最も強力になります。
</v>
      </c>
    </row>
    <row r="321" spans="1:27" x14ac:dyDescent="0.15">
      <c r="A321" t="str">
        <f t="shared" si="16"/>
        <v/>
      </c>
      <c r="C321" s="1" t="s">
        <v>263</v>
      </c>
      <c r="D321" s="1">
        <v>6</v>
      </c>
      <c r="F321" s="1" t="s">
        <v>325</v>
      </c>
      <c r="G321" s="1" t="s">
        <v>325</v>
      </c>
      <c r="H321" s="3" t="s">
        <v>1746</v>
      </c>
      <c r="J321" s="1">
        <v>70</v>
      </c>
      <c r="K321" s="1" t="s">
        <v>1756</v>
      </c>
      <c r="L321" s="1" t="s">
        <v>2018</v>
      </c>
      <c r="M321" s="1" t="s">
        <v>1763</v>
      </c>
      <c r="N321" s="2" t="s">
        <v>1764</v>
      </c>
      <c r="O321" s="6" t="str">
        <f t="shared" si="17"/>
        <v xml:space="preserve">|[[Perpetual Storm&gt;./Perpetual Storm]]|&amp;ref(Spell/P_Air.jpg,nolink,25x25,Air);5||&amp;ref(Spell/V_Air.jpg,nolink,25x25,Air Gem);70|儀式/水陸両用|世界呪附|
|~|&gt;|&gt;|&gt;|&gt;|世界中に絶え間ない嵐を起こし経済と移動を妨害します|
</v>
      </c>
      <c r="P321" s="3" t="s">
        <v>1765</v>
      </c>
      <c r="W321" s="1" t="s">
        <v>1763</v>
      </c>
      <c r="Y321" s="21" t="str">
        <f t="shared" si="18"/>
        <v xml:space="preserve">#includex(Spell/Evocation/DataView,titlestr=off,section=(filter=Perpetual Storm),firsthead=off)
**ゲーム内説明文
#includex(Spell/Evocation/Descriptions,titlestr=off,section=(filter=Perpetual Storm),firsthead=off)
**解説
</v>
      </c>
      <c r="Z321" t="str">
        <f t="shared" si="19"/>
        <v xml:space="preserve">**Perpetual Storm
|&gt;|&gt;|&gt;|&gt;|BGCOLOR(black):COLOR(white):CENTER:''Perpetual Storm''|
|&gt;|BGCOLOR(lightgray):''研究領域''|&gt;|BGCOLOR(lightgray):''使用条件''|BGCOLOR(lightgray):''分類''|
|&gt;|Evocation Lv6|&gt;|儀式/水陸両用|世界呪附|
|BGCOLOR(lightgray):''主系統''|BGCOLOR(lightgray):''副系統''|&gt;|BGCOLOR(lightgray):''威力/効果''|BGCOLOR(lightgray):''効果発生数''|
|&amp;ref(Spell/P_Air.jpg,nolink,25x25,Air);5||&gt;|Perpetual Storm||
|BGCOLOR(lightgray):''射程距離''|BGCOLOR(lightgray):''効果範囲''|BGCOLOR(lightgray):''精度修正''|BGCOLOR(lightgray):''詠唱時間''|BGCOLOR(lightgray):''疲労/宝石''|
|||||&amp;ref(Spell/V_Air.jpg,nolink,25x25,Air Gem);70|
|BGCOLOR(lightgray):''特性''|&gt;|&gt;|&gt;|世界呪附|
</v>
      </c>
      <c r="AA321" t="str">
        <f>CONCATENATE("**",G321,CHAR(10),VLOOKUP(F321,SpellDesc!$B:$D,2,0),CHAR(10),CHAR(10),VLOOKUP(F321,SpellDesc!$B:$D,3,0),CHAR(10))</f>
        <v xml:space="preserve">**Perpetual Storm
An enormous storm will rage constantly over the entire world. This will reduce the income of all land provinces. Supplies are scarce, as transportation is difficult and sailing and flying is impossible. All mountain passes are unusable during the perpetual storm and shooting in battle is very difficult. The enchantment lasts until it is dispelled or the caster dies.
巨大な嵐が、世界中で絶えず荒れ狂います。これは全ての陸上の州の収入を低下させます。輸送が困難になることで軍需品は不足し、また航海や飛行も不可能になります。永久の嵐の間、全ての山道は利用できなくなり、また戦闘中の射撃は極めて困難です。この呪附は、解呪されるか、術者が死ぬまで持続します。
</v>
      </c>
    </row>
    <row r="322" spans="1:27" x14ac:dyDescent="0.15">
      <c r="A322" t="str">
        <f t="shared" si="16"/>
        <v/>
      </c>
      <c r="C322" s="1" t="s">
        <v>263</v>
      </c>
      <c r="D322" s="1">
        <v>6</v>
      </c>
      <c r="F322" s="1" t="s">
        <v>326</v>
      </c>
      <c r="G322" s="1" t="s">
        <v>326</v>
      </c>
      <c r="H322" s="3" t="s">
        <v>1747</v>
      </c>
      <c r="K322" s="1" t="s">
        <v>1705</v>
      </c>
      <c r="L322" s="1" t="s">
        <v>2023</v>
      </c>
      <c r="M322" s="1" t="s">
        <v>1706</v>
      </c>
      <c r="N322" s="2" t="s">
        <v>1766</v>
      </c>
      <c r="O322" s="6" t="str">
        <f t="shared" si="17"/>
        <v xml:space="preserve">|[[Cleansing Water&gt;./Cleansing Water]]|&amp;ref(Spell/P_Water.jpg,nolink,25x25,Water);2|||戦闘/陸上専用|攻撃|
|~|&gt;|&gt;|&gt;|&gt;|中範囲にアンデッドやデーモンだけを浄化する水を放ち攻撃します|
</v>
      </c>
      <c r="P322" s="3" t="s">
        <v>1767</v>
      </c>
      <c r="Q322" s="1" t="s">
        <v>1768</v>
      </c>
      <c r="R322" s="1">
        <v>100</v>
      </c>
      <c r="S322" s="1" t="s">
        <v>1769</v>
      </c>
      <c r="T322" s="1">
        <v>1</v>
      </c>
      <c r="U322" s="1">
        <v>0</v>
      </c>
      <c r="V322" s="1">
        <v>20</v>
      </c>
      <c r="W322" s="1" t="s">
        <v>1770</v>
      </c>
      <c r="Y322" s="21" t="str">
        <f t="shared" si="18"/>
        <v xml:space="preserve">#includex(Spell/Evocation/DataView,titlestr=off,section=(filter=Cleansing Water),firsthead=off)
**ゲーム内説明文
#includex(Spell/Evocation/Descriptions,titlestr=off,section=(filter=Cleansing Water),firsthead=off)
**解説
</v>
      </c>
      <c r="Z322" t="str">
        <f t="shared" si="19"/>
        <v xml:space="preserve">**Cleansing Water
|&gt;|&gt;|&gt;|&gt;|BGCOLOR(black):COLOR(white):CENTER:''Cleansing Water''|
|&gt;|BGCOLOR(lightgray):''研究領域''|&gt;|BGCOLOR(lightgray):''使用条件''|BGCOLOR(lightgray):''分類''|
|&gt;|Evocation Lv6|&gt;|戦闘/陸上専用|攻撃|
|BGCOLOR(lightgray):''主系統''|BGCOLOR(lightgray):''副系統''|&gt;|BGCOLOR(lightgray):''威力/効果''|BGCOLOR(lightgray):''効果発生数''|
|&amp;ref(Spell/P_Water.jpg,nolink,25x25,Water);2||&gt;|5+1/Lv|1|
|BGCOLOR(lightgray):''射程距離''|BGCOLOR(lightgray):''効果範囲''|BGCOLOR(lightgray):''精度修正''|BGCOLOR(lightgray):''詠唱時間''|BGCOLOR(lightgray):''疲労/宝石''|
|30+5|4+1|0|100%|20|
|BGCOLOR(lightgray):''特性''|&gt;|&gt;|&gt;|防御無視&amp;br;アンデッド/デーモンにのみ作用|
</v>
      </c>
      <c r="AA322" t="str">
        <f>CONCATENATE("**",G322,CHAR(10),VLOOKUP(F322,SpellDesc!$B:$D,2,0),CHAR(10),CHAR(10),VLOOKUP(F322,SpellDesc!$B:$D,3,0),CHAR(10))</f>
        <v xml:space="preserve">**Cleansing Water
The caster projects a torrent of water against undead enemies. The cleansing water will damage undead beings and demons, but not other magical beings.
術者は、敵のアンデッドに向けて水流を投射します。この浄化の水は、アンデッドやデーモンを傷付けますが、その他の魔法生物には影響しません。
</v>
      </c>
    </row>
    <row r="323" spans="1:27" x14ac:dyDescent="0.15">
      <c r="A323" t="str">
        <f t="shared" ref="A323:A386" si="20">IF(C323&amp;D323&amp;E323&lt;&gt;C322&amp;D322&amp;E322,C323&amp;D323&amp;E323&amp;"S",IF(C323&amp;D323&amp;E323&lt;&gt;C324&amp;D324&amp;E324,C323&amp;D323&amp;E323&amp;"E",""))</f>
        <v/>
      </c>
      <c r="C323" s="1" t="s">
        <v>263</v>
      </c>
      <c r="D323" s="1">
        <v>6</v>
      </c>
      <c r="F323" s="1" t="s">
        <v>327</v>
      </c>
      <c r="G323" s="1" t="s">
        <v>327</v>
      </c>
      <c r="H323" s="3" t="s">
        <v>1748</v>
      </c>
      <c r="I323" s="1" t="s">
        <v>1745</v>
      </c>
      <c r="K323" s="1" t="s">
        <v>1705</v>
      </c>
      <c r="L323" s="1" t="s">
        <v>2023</v>
      </c>
      <c r="M323" s="1" t="s">
        <v>1706</v>
      </c>
      <c r="N323" s="2" t="s">
        <v>1771</v>
      </c>
      <c r="O323" s="6" t="str">
        <f t="shared" ref="O323:O386" si="21">CONCATENATE("|[[",F323,"&gt;./",G323,"]]|",SUBSTITUTE(SUBSTITUTE(SUBSTITUTE(SUBSTITUTE(SUBSTITUTE(SUBSTITUTE(SUBSTITUTE(SUBSTITUTE(SUBSTITUTE(H323&amp;"|"&amp;I323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323&lt;&gt;"",SUBSTITUTE(SUBSTITUTE(SUBSTITUTE(SUBSTITUTE(SUBSTITUTE(SUBSTITUTE(SUBSTITUTE(SUBSTITUTE(LEFT(H323,1)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Slave);")&amp;J323,""),"|",K323,"/",L323,"|",M323,"|",CHAR(10),"|~|&gt;|&gt;|&gt;|&gt;|",N323,"|"&amp;CHAR(10))</f>
        <v xml:space="preserve">|[[Magma Eruption&gt;./Magma Eruption]]|&amp;ref(Spell/P_Earth.jpg,nolink,25x25,Earth);2|&amp;ref(Spell/P_Fire.jpg,nolink,25x25,Fire);2||戦闘/陸上専用|攻撃|
|~|&gt;|&gt;|&gt;|&gt;|中範囲に溶岩を噴き上げて攻撃します|
</v>
      </c>
      <c r="P323" s="3" t="s">
        <v>1772</v>
      </c>
      <c r="Q323" s="1">
        <v>30</v>
      </c>
      <c r="R323" s="1">
        <v>100</v>
      </c>
      <c r="S323" s="1" t="s">
        <v>1773</v>
      </c>
      <c r="T323" s="1">
        <v>1</v>
      </c>
      <c r="U323" s="1">
        <v>0</v>
      </c>
      <c r="V323" s="1">
        <v>50</v>
      </c>
      <c r="W323" s="1" t="s">
        <v>1774</v>
      </c>
      <c r="Y323" s="21" t="str">
        <f t="shared" ref="Y323:Y386" si="22">CONCATENATE("#includex(Spell/",C323,"/DataView,titlestr=off,section=(filter=",G323,"),firsthead=off)",CHAR(10),"**ゲーム内説明文",CHAR(10),"#includex(Spell/",C323,"/Descriptions,titlestr=off,section=(filter=",G323,"),firsthead=off)",CHAR(10),"**解説",CHAR(10),CHAR(10))</f>
        <v xml:space="preserve">#includex(Spell/Evocation/DataView,titlestr=off,section=(filter=Magma Eruption),firsthead=off)
**ゲーム内説明文
#includex(Spell/Evocation/Descriptions,titlestr=off,section=(filter=Magma Eruption),firsthead=off)
**解説
</v>
      </c>
      <c r="Z323" t="str">
        <f t="shared" ref="Z323:Z386" si="23">CONCATENATE("**",G323,CHAR(10),"|&gt;|&gt;|&gt;|&gt;|BGCOLOR(black):COLOR(white):CENTER:''",F323,"''|",CHAR(10),"|&gt;|BGCOLOR(lightgray):''研究領域''|&gt;|BGCOLOR(lightgray):''使用条件''|BGCOLOR(lightgray):''分類''|",CHAR(10),"|&gt;|",C323," Lv",D323,"|&gt;|",K323,"/",L323,"|",M323,"|",CHAR(10),"|BGCOLOR(lightgray):''主系統''|BGCOLOR(lightgray):''副系統''|&gt;|BGCOLOR(lightgray):''威力/効果''|BGCOLOR(lightgray):''効果発生数''|",CHAR(10),"|",SUBSTITUTE(SUBSTITUTE(SUBSTITUTE(SUBSTITUTE(SUBSTITUTE(SUBSTITUTE(SUBSTITUTE(SUBSTITUTE(SUBSTITUTE(H323&amp;"|"&amp;I323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P323,IFERROR(IF(COUNTIF(P323,"*+*"),"/Lv|","|"),"|"),T323,IF(ISTEXT(T323),"/Lv|","|"),CHAR(10),"|BGCOLOR(lightgray):''射程距離''|BGCOLOR(lightgray):''効果範囲''|BGCOLOR(lightgray):''精度修正''|BGCOLOR(lightgray):''詠唱時間''|BGCOLOR(lightgray):''疲労/宝石''|",CHAR(10),"|",Q323,"|",S323,"|",U323,"|",R323,IF(R323&lt;&gt;"","%|","|"),V323,IF(J323&lt;&gt;"",IF(V323&lt;&gt;""," / ","")&amp;SUBSTITUTE(SUBSTITUTE(SUBSTITUTE(SUBSTITUTE(SUBSTITUTE(SUBSTITUTE(SUBSTITUTE(SUBSTITUTE(LEFT(H323,1),"火","&amp;ref(Spell/V_Fire.jpg,nolink,25x25,Fire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Slave);")&amp;J323,""),"|",CHAR(10),"|BGCOLOR(lightgray):''特性''|&gt;|&gt;|&gt;|",SUBSTITUTE(W323,"\n","&amp;br;"),"|",CHAR(10))</f>
        <v xml:space="preserve">**Magma Eruption
|&gt;|&gt;|&gt;|&gt;|BGCOLOR(black):COLOR(white):CENTER:''Magma Eruption''|
|&gt;|BGCOLOR(lightgray):''研究領域''|&gt;|BGCOLOR(lightgray):''使用条件''|BGCOLOR(lightgray):''分類''|
|&gt;|Evocation Lv6|&gt;|戦闘/陸上専用|攻撃|
|BGCOLOR(lightgray):''主系統''|BGCOLOR(lightgray):''副系統''|&gt;|BGCOLOR(lightgray):''威力/効果''|BGCOLOR(lightgray):''効果発生数''|
|&amp;ref(Spell/P_Earth.jpg,nolink,25x25,Earth);2|&amp;ref(Spell/P_Fire.jpg,nolink,25x25,Fire);2|&gt;|22+1/Lv|1|
|BGCOLOR(lightgray):''射程距離''|BGCOLOR(lightgray):''効果範囲''|BGCOLOR(lightgray):''精度修正''|BGCOLOR(lightgray):''詠唱時間''|BGCOLOR(lightgray):''疲労/宝石''|
|30|4+1|0|100%|50|
|BGCOLOR(lightgray):''特性''|&gt;|&gt;|&gt;|打撃属性&amp;br;滞留する熱の雲を残す|
</v>
      </c>
      <c r="AA323" t="str">
        <f>CONCATENATE("**",G323,CHAR(10),VLOOKUP(F323,SpellDesc!$B:$D,2,0),CHAR(10),CHAR(10),VLOOKUP(F323,SpellDesc!$B:$D,3,0),CHAR(10))</f>
        <v xml:space="preserve">**Magma Eruption
A shower of magma and rocks shoots out from the ground. Anyone standing near the eruption will find himself struck by the full force of the spell and only very heavy armor can help him survive it.
岩漿と岩石の雨が、地面から噴き出します。噴火の近くに居たものは、全て呪文の最大限の力を味わい、極めて重装な防具だけが彼らの生存を助けることができます。
</v>
      </c>
    </row>
    <row r="324" spans="1:27" x14ac:dyDescent="0.15">
      <c r="A324" t="str">
        <f t="shared" si="20"/>
        <v/>
      </c>
      <c r="C324" s="1" t="s">
        <v>263</v>
      </c>
      <c r="D324" s="1">
        <v>6</v>
      </c>
      <c r="F324" s="1" t="s">
        <v>328</v>
      </c>
      <c r="G324" s="1" t="s">
        <v>328</v>
      </c>
      <c r="H324" s="3" t="s">
        <v>1701</v>
      </c>
      <c r="I324" s="1" t="s">
        <v>1749</v>
      </c>
      <c r="K324" s="1" t="s">
        <v>1705</v>
      </c>
      <c r="L324" s="1" t="s">
        <v>2018</v>
      </c>
      <c r="M324" s="1" t="s">
        <v>1706</v>
      </c>
      <c r="N324" s="2" t="s">
        <v>1775</v>
      </c>
      <c r="O324" s="6" t="str">
        <f t="shared" si="21"/>
        <v xml:space="preserve">|[[Astral Fires&gt;./Astral Fires]]|&amp;ref(Spell/P_Astral.jpg,nolink,25x25,Astral);3|&amp;ref(Spell/P_Fire.jpg,nolink,25x25,Fire);1||戦闘/水陸両用|攻撃|
|~|&gt;|&gt;|&gt;|&gt;|中範囲に異界の炎を放ち攻撃します|
</v>
      </c>
      <c r="P324" s="3">
        <v>10</v>
      </c>
      <c r="Q324" s="1" t="s">
        <v>1776</v>
      </c>
      <c r="R324" s="1">
        <v>100</v>
      </c>
      <c r="S324" s="1" t="s">
        <v>1773</v>
      </c>
      <c r="T324" s="1">
        <v>1</v>
      </c>
      <c r="U324" s="1">
        <v>100</v>
      </c>
      <c r="V324" s="1">
        <v>20</v>
      </c>
      <c r="W324" s="1" t="s">
        <v>1777</v>
      </c>
      <c r="Y324" s="21" t="str">
        <f t="shared" si="22"/>
        <v xml:space="preserve">#includex(Spell/Evocation/DataView,titlestr=off,section=(filter=Astral Fires),firsthead=off)
**ゲーム内説明文
#includex(Spell/Evocation/Descriptions,titlestr=off,section=(filter=Astral Fires),firsthead=off)
**解説
</v>
      </c>
      <c r="Z324" t="str">
        <f t="shared" si="23"/>
        <v xml:space="preserve">**Astral Fires
|&gt;|&gt;|&gt;|&gt;|BGCOLOR(black):COLOR(white):CENTER:''Astral Fires''|
|&gt;|BGCOLOR(lightgray):''研究領域''|&gt;|BGCOLOR(lightgray):''使用条件''|BGCOLOR(lightgray):''分類''|
|&gt;|Evocation Lv6|&gt;|戦闘/水陸両用|攻撃|
|BGCOLOR(lightgray):''主系統''|BGCOLOR(lightgray):''副系統''|&gt;|BGCOLOR(lightgray):''威力/効果''|BGCOLOR(lightgray):''効果発生数''|
|&amp;ref(Spell/P_Astral.jpg,nolink,25x25,Astral);3|&amp;ref(Spell/P_Fire.jpg,nolink,25x25,Fire);1|&gt;|10|1|
|BGCOLOR(lightgray):''射程距離''|BGCOLOR(lightgray):''効果範囲''|BGCOLOR(lightgray):''精度修正''|BGCOLOR(lightgray):''詠唱時間''|BGCOLOR(lightgray):''疲労/宝石''|
|40+5|4+1|100|100%|20|
|BGCOLOR(lightgray):''特性''|&gt;|&gt;|&gt;|防御無視&amp;br;抵抗可能|
</v>
      </c>
      <c r="AA324" t="str">
        <f>CONCATENATE("**",G324,CHAR(10),VLOOKUP(F324,SpellDesc!$B:$D,2,0),CHAR(10),CHAR(10),VLOOKUP(F324,SpellDesc!$B:$D,3,0),CHAR(10))</f>
        <v xml:space="preserve">**Astral Fires
Astral fires consume the essence of materials as ordinary fires consume wood. Even stones will burn with the hazy blue flames characteristic of these otherworldly fires. This is the only fire that will burn underwater.
普通の炎が木を焼き尽くすように、星の炎は物質の精髄を焼き尽くします。石でさえも、この異界の炎を特徴付ける、霞んだ青い炎によって燃焼します。これは、水中でも燃える唯一の炎です。
</v>
      </c>
    </row>
    <row r="325" spans="1:27" x14ac:dyDescent="0.15">
      <c r="A325" t="str">
        <f t="shared" si="20"/>
        <v/>
      </c>
      <c r="C325" s="1" t="s">
        <v>263</v>
      </c>
      <c r="D325" s="1">
        <v>6</v>
      </c>
      <c r="F325" s="1" t="s">
        <v>329</v>
      </c>
      <c r="G325" s="1" t="s">
        <v>329</v>
      </c>
      <c r="H325" s="3" t="s">
        <v>1750</v>
      </c>
      <c r="J325" s="1">
        <v>2</v>
      </c>
      <c r="K325" s="1" t="s">
        <v>1756</v>
      </c>
      <c r="L325" s="1" t="s">
        <v>2018</v>
      </c>
      <c r="M325" s="1" t="s">
        <v>1778</v>
      </c>
      <c r="N325" s="2" t="s">
        <v>1779</v>
      </c>
      <c r="O325" s="6" t="str">
        <f t="shared" si="21"/>
        <v xml:space="preserve">|[[Mind Hunt&gt;./Mind Hunt]]|&amp;ref(Spell/P_Astral.jpg,nolink,25x25,Astral);4||&amp;ref(Spell/V_Astral.jpg,nolink,25x25,Astral Pearl);2|儀式/水陸両用|遠隔攻撃|
|~|&gt;|&gt;|&gt;|&gt;|指定した州の指揮官一人を精神攻撃呪文で攻撃します|
</v>
      </c>
      <c r="Q325" s="1">
        <v>6</v>
      </c>
      <c r="W325" s="1" t="s">
        <v>1780</v>
      </c>
      <c r="Y325" s="21" t="str">
        <f t="shared" si="22"/>
        <v xml:space="preserve">#includex(Spell/Evocation/DataView,titlestr=off,section=(filter=Mind Hunt),firsthead=off)
**ゲーム内説明文
#includex(Spell/Evocation/Descriptions,titlestr=off,section=(filter=Mind Hunt),firsthead=off)
**解説
</v>
      </c>
      <c r="Z325" t="str">
        <f t="shared" si="23"/>
        <v xml:space="preserve">**Mind Hunt
|&gt;|&gt;|&gt;|&gt;|BGCOLOR(black):COLOR(white):CENTER:''Mind Hunt''|
|&gt;|BGCOLOR(lightgray):''研究領域''|&gt;|BGCOLOR(lightgray):''使用条件''|BGCOLOR(lightgray):''分類''|
|&gt;|Evocation Lv6|&gt;|儀式/水陸両用|遠隔攻撃|
|BGCOLOR(lightgray):''主系統''|BGCOLOR(lightgray):''副系統''|&gt;|BGCOLOR(lightgray):''威力/効果''|BGCOLOR(lightgray):''効果発生数''|
|&amp;ref(Spell/P_Astral.jpg,nolink,25x25,Astral);4||&gt;|||
|BGCOLOR(lightgray):''射程距離''|BGCOLOR(lightgray):''効果範囲''|BGCOLOR(lightgray):''精度修正''|BGCOLOR(lightgray):''詠唱時間''|BGCOLOR(lightgray):''疲労/宝石''|
|6||||&amp;ref(Spell/V_Astral.jpg,nolink,25x25,Astral Pearl);2|
|BGCOLOR(lightgray):''特性''|&gt;|&gt;|&gt;|遠隔儀式&amp;br;無心使用不可|
</v>
      </c>
      <c r="AA325" t="str">
        <f>CONCATENATE("**",G325,CHAR(10),VLOOKUP(F325,SpellDesc!$B:$D,2,0),CHAR(10),CHAR(10),VLOOKUP(F325,SpellDesc!$B:$D,3,0),CHAR(10))</f>
        <v xml:space="preserve">**Mind Hunt
The caster's mind is separated from his body and travels the astral planes in search of enemy commanders' minds. His mind and body are connected with a silvery cord, which can be detected by unfriendly Astral mages. Once detected, the cord of the mage can be severed - a traumatic experience indeed. Each casting of this ritual allows the mage to find and attack one enemy commander in a specific province. The attack will be either a Mind Burn or Soul Slay spell, depending on which spell the caster knows. There will be no attack if he doesn't know either of those spells.
術者の精神はその肉体から切り離され、軍事情報を探るために幽界を旅します。彼の精神と肉体は、銀色の紐によって繋がれており、それは敵対する星の魔術師によって、探知される可能性があります。一度探知されれば、魔術師の紐は切断でき、それは本当に衝撃的な経験となります。この儀式を詠唱するたびに、魔術師は特定の州で、一名の敵指揮官を見つけ、攻撃することができます。この攻撃は、術者の知識に応じて、Mind BurnかSoul Slayの呪文で行われます。もし術者がどちらの呪文も知らなければ、攻撃は行われません。
</v>
      </c>
    </row>
    <row r="326" spans="1:27" x14ac:dyDescent="0.15">
      <c r="A326" t="str">
        <f t="shared" si="20"/>
        <v/>
      </c>
      <c r="C326" s="1" t="s">
        <v>263</v>
      </c>
      <c r="D326" s="1">
        <v>6</v>
      </c>
      <c r="F326" s="1" t="s">
        <v>330</v>
      </c>
      <c r="G326" s="1" t="s">
        <v>330</v>
      </c>
      <c r="H326" s="3" t="s">
        <v>1751</v>
      </c>
      <c r="I326" s="1" t="s">
        <v>1752</v>
      </c>
      <c r="J326" s="1">
        <v>70</v>
      </c>
      <c r="K326" s="1" t="s">
        <v>1756</v>
      </c>
      <c r="L326" s="1" t="s">
        <v>2018</v>
      </c>
      <c r="M326" s="1" t="s">
        <v>1763</v>
      </c>
      <c r="N326" s="2" t="s">
        <v>1781</v>
      </c>
      <c r="O326" s="6" t="str">
        <f t="shared" si="21"/>
        <v xml:space="preserve">|[[The Wrath of God&gt;./The Wrath of God]]|&amp;ref(Spell/P_Astral.jpg,nolink,25x25,Astral);5|&amp;ref(Spell/P_Air.jpg,nolink,25x25,Air);3|&amp;ref(Spell/V_Astral.jpg,nolink,25x25,Astral Pearl);70|儀式/水陸両用|世界呪附|
|~|&gt;|&gt;|&gt;|&gt;|世界中の敵を毎月落雷で攻撃します|
</v>
      </c>
      <c r="P326" s="3" t="s">
        <v>1782</v>
      </c>
      <c r="W326" s="1" t="s">
        <v>1763</v>
      </c>
      <c r="Y326" s="21" t="str">
        <f t="shared" si="22"/>
        <v xml:space="preserve">#includex(Spell/Evocation/DataView,titlestr=off,section=(filter=The Wrath of God),firsthead=off)
**ゲーム内説明文
#includex(Spell/Evocation/Descriptions,titlestr=off,section=(filter=The Wrath of God),firsthead=off)
**解説
</v>
      </c>
      <c r="Z326" t="str">
        <f t="shared" si="23"/>
        <v xml:space="preserve">**The Wrath of God
|&gt;|&gt;|&gt;|&gt;|BGCOLOR(black):COLOR(white):CENTER:''The Wrath of God''|
|&gt;|BGCOLOR(lightgray):''研究領域''|&gt;|BGCOLOR(lightgray):''使用条件''|BGCOLOR(lightgray):''分類''|
|&gt;|Evocation Lv6|&gt;|儀式/水陸両用|世界呪附|
|BGCOLOR(lightgray):''主系統''|BGCOLOR(lightgray):''副系統''|&gt;|BGCOLOR(lightgray):''威力/効果''|BGCOLOR(lightgray):''効果発生数''|
|&amp;ref(Spell/P_Astral.jpg,nolink,25x25,Astral);5|&amp;ref(Spell/P_Air.jpg,nolink,25x25,Air);3|&gt;|The Wrath of God||
|BGCOLOR(lightgray):''射程距離''|BGCOLOR(lightgray):''効果範囲''|BGCOLOR(lightgray):''精度修正''|BGCOLOR(lightgray):''詠唱時間''|BGCOLOR(lightgray):''疲労/宝石''|
|||||&amp;ref(Spell/V_Astral.jpg,nolink,25x25,Astral Pearl);70|
|BGCOLOR(lightgray):''特性''|&gt;|&gt;|&gt;|世界呪附|
</v>
      </c>
      <c r="AA326" t="str">
        <f>CONCATENATE("**",G326,CHAR(10),VLOOKUP(F326,SpellDesc!$B:$D,2,0),CHAR(10),CHAR(10),VLOOKUP(F326,SpellDesc!$B:$D,3,0),CHAR(10))</f>
        <v xml:space="preserve">**The Wrath of God
With this enchantment, lighting will strike the enemies of the God, no matter where they are. However, the lightning bolts strike most powerfully in provinces where the God has a strong Dominion. In provinces with a high turmoil scale more thunderbolts strike and enemies under water or inside caves are not affected. The enchantment lasts until the caster is killed or someone dispels it.
この呪附により、彼らがどこに居ようとも、雷撃が神の敵を撃ちます。しかしこの雷撃は、神が強い支配力を持っている州において、最も強力になります。強いTurmoil天秤を持つ州では、より多くの雷撃が落ち、一方で水中や洞窟の中は影響を受けません。この呪附は、術者が死ぬか、誰かがこれを解呪するまで持続します。
</v>
      </c>
    </row>
    <row r="327" spans="1:27" x14ac:dyDescent="0.15">
      <c r="A327" t="str">
        <f t="shared" si="20"/>
        <v/>
      </c>
      <c r="C327" s="1" t="s">
        <v>263</v>
      </c>
      <c r="D327" s="1">
        <v>6</v>
      </c>
      <c r="F327" s="1" t="s">
        <v>331</v>
      </c>
      <c r="G327" s="1" t="s">
        <v>331</v>
      </c>
      <c r="H327" s="3" t="s">
        <v>1753</v>
      </c>
      <c r="K327" s="1" t="s">
        <v>1705</v>
      </c>
      <c r="L327" s="1" t="s">
        <v>2018</v>
      </c>
      <c r="M327" s="1" t="s">
        <v>1706</v>
      </c>
      <c r="N327" s="2" t="s">
        <v>1783</v>
      </c>
      <c r="O327" s="6" t="str">
        <f t="shared" si="21"/>
        <v xml:space="preserve">|[[Blast of Unlife&gt;./Blast of Unlife]]|&amp;ref(Spell/P_Death.jpg,nolink,25x25,Death);3|||戦闘/水陸両用|攻撃|
|~|&gt;|&gt;|&gt;|&gt;|小範囲に殺した敵をゾンビ化させる反生命の爆風を放ち攻撃します|
</v>
      </c>
      <c r="P327" s="3" t="s">
        <v>1784</v>
      </c>
      <c r="Q327" s="1" t="s">
        <v>1785</v>
      </c>
      <c r="R327" s="1">
        <v>100</v>
      </c>
      <c r="S327" s="1">
        <v>1</v>
      </c>
      <c r="T327" s="1">
        <v>1</v>
      </c>
      <c r="U327" s="1">
        <v>0</v>
      </c>
      <c r="V327" s="1">
        <v>20</v>
      </c>
      <c r="W327" s="1" t="s">
        <v>1787</v>
      </c>
      <c r="Y327" s="21" t="str">
        <f t="shared" si="22"/>
        <v xml:space="preserve">#includex(Spell/Evocation/DataView,titlestr=off,section=(filter=Blast of Unlife),firsthead=off)
**ゲーム内説明文
#includex(Spell/Evocation/Descriptions,titlestr=off,section=(filter=Blast of Unlife),firsthead=off)
**解説
</v>
      </c>
      <c r="Z327" t="str">
        <f t="shared" si="23"/>
        <v xml:space="preserve">**Blast of Unlife
|&gt;|&gt;|&gt;|&gt;|BGCOLOR(black):COLOR(white):CENTER:''Blast of Unlife''|
|&gt;|BGCOLOR(lightgray):''研究領域''|&gt;|BGCOLOR(lightgray):''使用条件''|BGCOLOR(lightgray):''分類''|
|&gt;|Evocation Lv6|&gt;|戦闘/水陸両用|攻撃|
|BGCOLOR(lightgray):''主系統''|BGCOLOR(lightgray):''副系統''|&gt;|BGCOLOR(lightgray):''威力/効果''|BGCOLOR(lightgray):''効果発生数''|
|&amp;ref(Spell/P_Death.jpg,nolink,25x25,Death);3||&gt;|15+1/Lv|1|
|BGCOLOR(lightgray):''射程距離''|BGCOLOR(lightgray):''効果範囲''|BGCOLOR(lightgray):''精度修正''|BGCOLOR(lightgray):''詠唱時間''|BGCOLOR(lightgray):''疲労/宝石''|
|30+1|1|0|100%|20|
|BGCOLOR(lightgray):''特性''|&gt;|&gt;|&gt;|防御無視&amp;br;殺した敵をゾンビ化&amp;br;抵抗可能&amp;br;無心無効&amp;br;アンデッド無効|
</v>
      </c>
      <c r="AA327" t="str">
        <f>CONCATENATE("**",G327,CHAR(10),VLOOKUP(F327,SpellDesc!$B:$D,2,0),CHAR(10),CHAR(10),VLOOKUP(F327,SpellDesc!$B:$D,3,0),CHAR(10))</f>
        <v xml:space="preserve">**Blast of Unlife
This blast passes straight through armor and damages the targets' souls directly. If a target is slain he will be filled by the energies from this spell and rise as a soulless warrior.
この爆風は、防具を通過し、標的の魂に直接損傷を与えます。標的が死んだ場合、彼はこの呪文からの力に満たされ、魂無き戦士として蘇ります。
</v>
      </c>
    </row>
    <row r="328" spans="1:27" x14ac:dyDescent="0.15">
      <c r="A328" t="str">
        <f t="shared" si="20"/>
        <v/>
      </c>
      <c r="C328" s="1" t="s">
        <v>263</v>
      </c>
      <c r="D328" s="1">
        <v>6</v>
      </c>
      <c r="F328" s="1" t="s">
        <v>332</v>
      </c>
      <c r="G328" s="1" t="s">
        <v>332</v>
      </c>
      <c r="H328" s="3" t="s">
        <v>1753</v>
      </c>
      <c r="I328" s="1" t="s">
        <v>1749</v>
      </c>
      <c r="K328" s="1" t="s">
        <v>1705</v>
      </c>
      <c r="L328" s="1" t="s">
        <v>2023</v>
      </c>
      <c r="M328" s="1" t="s">
        <v>1706</v>
      </c>
      <c r="N328" s="2" t="s">
        <v>1788</v>
      </c>
      <c r="O328" s="6" t="str">
        <f t="shared" si="21"/>
        <v xml:space="preserve">|[[Bane Fire&gt;./Bane Fire]]|&amp;ref(Spell/P_Death.jpg,nolink,25x25,Death);3|&amp;ref(Spell/P_Fire.jpg,nolink,25x25,Fire);1||戦闘/陸上専用|攻撃|
|~|&gt;|&gt;|&gt;|&gt;|小範囲を敵を腐敗させる破滅の炎の爆風で攻撃します|
</v>
      </c>
      <c r="P328" s="3" t="s">
        <v>1789</v>
      </c>
      <c r="Q328" s="1" t="s">
        <v>1790</v>
      </c>
      <c r="R328" s="1">
        <v>100</v>
      </c>
      <c r="S328" s="1">
        <v>1</v>
      </c>
      <c r="T328" s="1">
        <v>1</v>
      </c>
      <c r="U328" s="1">
        <v>1</v>
      </c>
      <c r="V328" s="1">
        <v>30</v>
      </c>
      <c r="W328" s="1" t="s">
        <v>1791</v>
      </c>
      <c r="X328" s="1" t="s">
        <v>1792</v>
      </c>
      <c r="Y328" s="21" t="str">
        <f t="shared" si="22"/>
        <v xml:space="preserve">#includex(Spell/Evocation/DataView,titlestr=off,section=(filter=Bane Fire),firsthead=off)
**ゲーム内説明文
#includex(Spell/Evocation/Descriptions,titlestr=off,section=(filter=Bane Fire),firsthead=off)
**解説
</v>
      </c>
      <c r="Z328" t="str">
        <f t="shared" si="23"/>
        <v xml:space="preserve">**Bane Fire
|&gt;|&gt;|&gt;|&gt;|BGCOLOR(black):COLOR(white):CENTER:''Bane Fire''|
|&gt;|BGCOLOR(lightgray):''研究領域''|&gt;|BGCOLOR(lightgray):''使用条件''|BGCOLOR(lightgray):''分類''|
|&gt;|Evocation Lv6|&gt;|戦闘/陸上専用|攻撃|
|BGCOLOR(lightgray):''主系統''|BGCOLOR(lightgray):''副系統''|&gt;|BGCOLOR(lightgray):''威力/効果''|BGCOLOR(lightgray):''効果発生数''|
|&amp;ref(Spell/P_Death.jpg,nolink,25x25,Death);3|&amp;ref(Spell/P_Fire.jpg,nolink,25x25,Fire);1|&gt;|55+1/Lv|1|
|BGCOLOR(lightgray):''射程距離''|BGCOLOR(lightgray):''効果範囲''|BGCOLOR(lightgray):''精度修正''|BGCOLOR(lightgray):''詠唱時間''|BGCOLOR(lightgray):''疲労/宝石''|
|45+5|1|1|100%|30|
|BGCOLOR(lightgray):''特性''|&gt;|&gt;|&gt;|防御貫通|
</v>
      </c>
      <c r="AA328" t="str">
        <f>CONCATENATE("**",G328,CHAR(10),VLOOKUP(F328,SpellDesc!$B:$D,2,0),CHAR(10),CHAR(10),VLOOKUP(F328,SpellDesc!$B:$D,3,0),CHAR(10))</f>
        <v xml:space="preserve">**Bane Fire
The Bane Fire is a sickly greenish flame said to burn in the braziers of the Underworld. The green flame consumes the life force of those burnt by it, even after the flames themselves have subsided. Everyone close to the initial eruption may be affected by the decaying effects of the Bane Fire.
破滅の炎は、冥界の火鉢で燃えているとされる、病的な緑がかった炎です。この緑色の炎は、たとえ炎自体が鎮火した後でも、焼かれたものの生命力を焼き尽くします。最初の噴火の近くに居たもの全員が、破滅の炎の腐敗の影響を受けるかもしれません。
</v>
      </c>
    </row>
    <row r="329" spans="1:27" x14ac:dyDescent="0.15">
      <c r="A329" t="str">
        <f t="shared" si="20"/>
        <v/>
      </c>
      <c r="C329" s="1" t="s">
        <v>263</v>
      </c>
      <c r="D329" s="1">
        <v>6</v>
      </c>
      <c r="F329" s="1" t="s">
        <v>333</v>
      </c>
      <c r="G329" s="1" t="s">
        <v>333</v>
      </c>
      <c r="H329" s="3" t="s">
        <v>1754</v>
      </c>
      <c r="I329" s="1" t="s">
        <v>1704</v>
      </c>
      <c r="J329" s="1">
        <v>2</v>
      </c>
      <c r="K329" s="1" t="s">
        <v>1705</v>
      </c>
      <c r="L329" s="1" t="s">
        <v>2023</v>
      </c>
      <c r="M329" s="1" t="s">
        <v>1712</v>
      </c>
      <c r="N329" s="2" t="s">
        <v>1793</v>
      </c>
      <c r="O329" s="6" t="str">
        <f t="shared" si="21"/>
        <v xml:space="preserve">|[[Wailing Winds&gt;./Wailing Winds]]|&amp;ref(Spell/P_Death.jpg,nolink,25x25,Death);4|&amp;ref(Spell/P_Air.jpg,nolink,25x25,Air);1|&amp;ref(Spell/V_Death.jpg,nolink,25x25,Death Gem);2|戦闘/陸上専用|戦闘呪附|
|~|&gt;|&gt;|&gt;|&gt;|戦場全体に敵を怯えさせる恐怖の風を放ちます|
</v>
      </c>
      <c r="P329" s="3" t="s">
        <v>1794</v>
      </c>
      <c r="Q329" s="1">
        <v>0</v>
      </c>
      <c r="R329" s="1">
        <v>200</v>
      </c>
      <c r="S329" s="1">
        <v>0</v>
      </c>
      <c r="T329" s="1">
        <v>1</v>
      </c>
      <c r="U329" s="1">
        <v>0</v>
      </c>
      <c r="V329" s="1">
        <v>200</v>
      </c>
      <c r="W329" s="1" t="s">
        <v>1712</v>
      </c>
      <c r="Y329" s="21" t="str">
        <f t="shared" si="22"/>
        <v xml:space="preserve">#includex(Spell/Evocation/DataView,titlestr=off,section=(filter=Wailing Winds),firsthead=off)
**ゲーム内説明文
#includex(Spell/Evocation/Descriptions,titlestr=off,section=(filter=Wailing Winds),firsthead=off)
**解説
</v>
      </c>
      <c r="Z329" t="str">
        <f t="shared" si="23"/>
        <v xml:space="preserve">**Wailing Winds
|&gt;|&gt;|&gt;|&gt;|BGCOLOR(black):COLOR(white):CENTER:''Wailing Winds''|
|&gt;|BGCOLOR(lightgray):''研究領域''|&gt;|BGCOLOR(lightgray):''使用条件''|BGCOLOR(lightgray):''分類''|
|&gt;|Evocation Lv6|&gt;|戦闘/陸上専用|戦闘呪附|
|BGCOLOR(lightgray):''主系統''|BGCOLOR(lightgray):''副系統''|&gt;|BGCOLOR(lightgray):''威力/効果''|BGCOLOR(lightgray):''効果発生数''|
|&amp;ref(Spell/P_Death.jpg,nolink,25x25,Death);4|&amp;ref(Spell/P_Air.jpg,nolink,25x25,Air);1|&gt;|Wailing Winds|1|
|BGCOLOR(lightgray):''射程距離''|BGCOLOR(lightgray):''効果範囲''|BGCOLOR(lightgray):''精度修正''|BGCOLOR(lightgray):''詠唱時間''|BGCOLOR(lightgray):''疲労/宝石''|
|0|0|0|200%|200 / &amp;ref(Spell/V_Death.jpg,nolink,25x25,Death Gem);2|
|BGCOLOR(lightgray):''特性''|&gt;|&gt;|&gt;|戦闘呪附|
</v>
      </c>
      <c r="AA329" t="str">
        <f>CONCATENATE("**",G329,CHAR(10),VLOOKUP(F329,SpellDesc!$B:$D,2,0),CHAR(10),CHAR(10),VLOOKUP(F329,SpellDesc!$B:$D,3,0),CHAR(10))</f>
        <v xml:space="preserve">**Wailing Winds
The necromancer releases a wind of horrible screams and sighs. All enemies hearing the wailing will feel their spirits sink and have their hearts gripped with fear. The spell affects the whole battlefield until the battle is over or the caster is killed.
降霊術士は、恐ろしい悲鳴と嘆息の風を解き放ちます。この泣き叫ぶ声を聴いた全ての敵は、その心が沈むのを感じ、そして彼らの心臓は恐怖に締め付けられます。この呪文は、戦闘が終了するか、術者が死ぬまで、戦場全体に影響を及ぼします。
</v>
      </c>
    </row>
    <row r="330" spans="1:27" x14ac:dyDescent="0.15">
      <c r="A330" t="str">
        <f t="shared" si="20"/>
        <v>Evocation6E</v>
      </c>
      <c r="C330" s="1" t="s">
        <v>263</v>
      </c>
      <c r="D330" s="1">
        <v>6</v>
      </c>
      <c r="F330" s="1" t="s">
        <v>334</v>
      </c>
      <c r="G330" s="1" t="s">
        <v>334</v>
      </c>
      <c r="H330" s="3" t="s">
        <v>1755</v>
      </c>
      <c r="K330" s="1" t="s">
        <v>1705</v>
      </c>
      <c r="L330" s="1" t="s">
        <v>2018</v>
      </c>
      <c r="M330" s="1" t="s">
        <v>1795</v>
      </c>
      <c r="N330" s="2" t="s">
        <v>1796</v>
      </c>
      <c r="O330" s="6" t="str">
        <f t="shared" si="21"/>
        <v xml:space="preserve">|[[Stream of Life&gt;./Stream of Life]]|&amp;ref(Spell/P_Nature.jpg,nolink,25x25,Nature);1|||戦闘/水陸両用|即死|
|~|&gt;|&gt;|&gt;|&gt;|小範囲の敵に過剰な生命力を注ぎ即死か狂乱させようと試みます|
</v>
      </c>
      <c r="P330" s="3">
        <v>999</v>
      </c>
      <c r="Q330" s="1" t="s">
        <v>1776</v>
      </c>
      <c r="R330" s="1">
        <v>100</v>
      </c>
      <c r="S330" s="1">
        <v>1</v>
      </c>
      <c r="T330" s="1">
        <v>1</v>
      </c>
      <c r="U330" s="1">
        <v>2</v>
      </c>
      <c r="V330" s="1">
        <v>20</v>
      </c>
      <c r="W330" s="1" t="s">
        <v>1797</v>
      </c>
      <c r="Y330" s="21" t="str">
        <f t="shared" si="22"/>
        <v xml:space="preserve">#includex(Spell/Evocation/DataView,titlestr=off,section=(filter=Stream of Life),firsthead=off)
**ゲーム内説明文
#includex(Spell/Evocation/Descriptions,titlestr=off,section=(filter=Stream of Life),firsthead=off)
**解説
</v>
      </c>
      <c r="Z330" t="str">
        <f t="shared" si="23"/>
        <v xml:space="preserve">**Stream of Life
|&gt;|&gt;|&gt;|&gt;|BGCOLOR(black):COLOR(white):CENTER:''Stream of Life''|
|&gt;|BGCOLOR(lightgray):''研究領域''|&gt;|BGCOLOR(lightgray):''使用条件''|BGCOLOR(lightgray):''分類''|
|&gt;|Evocation Lv6|&gt;|戦闘/水陸両用|即死|
|BGCOLOR(lightgray):''主系統''|BGCOLOR(lightgray):''副系統''|&gt;|BGCOLOR(lightgray):''威力/効果''|BGCOLOR(lightgray):''効果発生数''|
|&amp;ref(Spell/P_Nature.jpg,nolink,25x25,Nature);1||&gt;|999|1|
|BGCOLOR(lightgray):''射程距離''|BGCOLOR(lightgray):''効果範囲''|BGCOLOR(lightgray):''精度修正''|BGCOLOR(lightgray):''詠唱時間''|BGCOLOR(lightgray):''疲労/宝石''|
|40+5|1|2|100%|20|
|BGCOLOR(lightgray):''特性''|&gt;|&gt;|&gt;|抵抗可能|
</v>
      </c>
      <c r="AA330" t="str">
        <f>CONCATENATE("**",G330,CHAR(10),VLOOKUP(F330,SpellDesc!$B:$D,2,0),CHAR(10),CHAR(10),VLOOKUP(F330,SpellDesc!$B:$D,3,0),CHAR(10))</f>
        <v xml:space="preserve">**Stream of Life
The caster pours life into the bodies of his enemies in an attempt to overload the body systems of the targets. If targets fail to resist the spell, they will either die or become stronger, healed and overcome by berserker rage. The death chance is 40 percent but increases with the power of the casting mage.
術者は、標的の生体機能に過負荷をかけるため、敵の肉体に生命力を注ぎ込みます。標的が呪文に抵抗できなければ、彼らは死亡するか、あるいは力を得て、癒され、狂戦士の怒りに飲まれます。死の確率は40%ですが、これは詠唱した魔術師の能力に応じて増加します。
</v>
      </c>
    </row>
    <row r="331" spans="1:27" x14ac:dyDescent="0.15">
      <c r="A331" t="str">
        <f t="shared" si="20"/>
        <v>Evocation7S</v>
      </c>
      <c r="C331" s="1" t="s">
        <v>263</v>
      </c>
      <c r="D331" s="1">
        <v>7</v>
      </c>
      <c r="F331" s="1" t="s">
        <v>335</v>
      </c>
      <c r="G331" s="1" t="s">
        <v>335</v>
      </c>
      <c r="H331" s="3" t="s">
        <v>1798</v>
      </c>
      <c r="J331" s="1">
        <v>3</v>
      </c>
      <c r="K331" s="1" t="s">
        <v>1705</v>
      </c>
      <c r="L331" s="1" t="s">
        <v>2023</v>
      </c>
      <c r="M331" s="1" t="s">
        <v>1712</v>
      </c>
      <c r="N331" s="2" t="s">
        <v>1804</v>
      </c>
      <c r="O331" s="6" t="str">
        <f t="shared" si="21"/>
        <v xml:space="preserve">|[[Fire Storm&gt;./Fire Storm]]|&amp;ref(Spell/P_Fire.jpg,nolink,25x25,Fire);5||&amp;ref(Spell/V_Fire.jpg,nolink,25x25,Fire Gem);3|戦闘/陸上専用|戦闘呪附|
|~|&gt;|&gt;|&gt;|&gt;|戦場を炎の嵐で包み敵味方全員を断続的に攻撃します|
</v>
      </c>
      <c r="P331" s="3" t="s">
        <v>1805</v>
      </c>
      <c r="Q331" s="1">
        <v>0</v>
      </c>
      <c r="R331" s="1">
        <v>300</v>
      </c>
      <c r="S331" s="1">
        <v>0</v>
      </c>
      <c r="T331" s="1">
        <v>1</v>
      </c>
      <c r="U331" s="1">
        <v>0</v>
      </c>
      <c r="V331" s="1">
        <v>300</v>
      </c>
      <c r="W331" s="1" t="s">
        <v>1712</v>
      </c>
      <c r="Y331" s="21" t="str">
        <f t="shared" si="22"/>
        <v xml:space="preserve">#includex(Spell/Evocation/DataView,titlestr=off,section=(filter=Fire Storm),firsthead=off)
**ゲーム内説明文
#includex(Spell/Evocation/Descriptions,titlestr=off,section=(filter=Fire Storm),firsthead=off)
**解説
</v>
      </c>
      <c r="Z331" t="str">
        <f t="shared" si="23"/>
        <v xml:space="preserve">**Fire Storm
|&gt;|&gt;|&gt;|&gt;|BGCOLOR(black):COLOR(white):CENTER:''Fire Storm''|
|&gt;|BGCOLOR(lightgray):''研究領域''|&gt;|BGCOLOR(lightgray):''使用条件''|BGCOLOR(lightgray):''分類''|
|&gt;|Evocation Lv7|&gt;|戦闘/陸上専用|戦闘呪附|
|BGCOLOR(lightgray):''主系統''|BGCOLOR(lightgray):''副系統''|&gt;|BGCOLOR(lightgray):''威力/効果''|BGCOLOR(lightgray):''効果発生数''|
|&amp;ref(Spell/P_Fire.jpg,nolink,25x25,Fire);5||&gt;|Fire Storm|1|
|BGCOLOR(lightgray):''射程距離''|BGCOLOR(lightgray):''効果範囲''|BGCOLOR(lightgray):''精度修正''|BGCOLOR(lightgray):''詠唱時間''|BGCOLOR(lightgray):''疲労/宝石''|
|0|0|0|300%|300 / &amp;ref(Spell/V_Fire.jpg,nolink,25x25,Fire Gem);3|
|BGCOLOR(lightgray):''特性''|&gt;|&gt;|&gt;|戦闘呪附|
</v>
      </c>
      <c r="AA331" t="str">
        <f>CONCATENATE("**",G331,CHAR(10),VLOOKUP(F331,SpellDesc!$B:$D,2,0),CHAR(10),CHAR(10),VLOOKUP(F331,SpellDesc!$B:$D,3,0),CHAR(10))</f>
        <v xml:space="preserve">**Fire Storm
A massive storm of fire is unleashed on the battlefield. Everyone on the battlefield will be burned to cinders within minutes. The storm lasts for the duration of the battle or until the fire mage dies.
炎の大嵐が戦場に解き放たれます。戦場に居るものは皆、数分のうちに消し炭になるまで焼き焦がされます。この嵐は、戦闘の間ずっと、あるいは詠唱した火の魔術師が死ぬまで持続します。
</v>
      </c>
    </row>
    <row r="332" spans="1:27" x14ac:dyDescent="0.15">
      <c r="A332" t="str">
        <f t="shared" si="20"/>
        <v/>
      </c>
      <c r="C332" s="1" t="s">
        <v>263</v>
      </c>
      <c r="D332" s="1">
        <v>7</v>
      </c>
      <c r="F332" s="1" t="s">
        <v>336</v>
      </c>
      <c r="G332" s="1" t="s">
        <v>336</v>
      </c>
      <c r="H332" s="3" t="s">
        <v>1799</v>
      </c>
      <c r="J332" s="1">
        <v>2</v>
      </c>
      <c r="K332" s="1" t="s">
        <v>1705</v>
      </c>
      <c r="L332" s="1" t="s">
        <v>2018</v>
      </c>
      <c r="M332" s="1" t="s">
        <v>1706</v>
      </c>
      <c r="N332" s="2" t="s">
        <v>1806</v>
      </c>
      <c r="O332" s="6" t="str">
        <f t="shared" si="21"/>
        <v xml:space="preserve">|[[Shimmering Fields&gt;./Shimmering Fields]]|&amp;ref(Spell/P_Air.jpg,nolink,25x25,Air);6||&amp;ref(Spell/V_Air.jpg,nolink,25x25,Air Gem);2|戦闘/水陸両用|攻撃|
|~|&gt;|&gt;|&gt;|&gt;|超広範囲を激しい放電により攻撃します|
</v>
      </c>
      <c r="P332" s="3" t="s">
        <v>1807</v>
      </c>
      <c r="Q332" s="1">
        <v>25</v>
      </c>
      <c r="R332" s="1">
        <v>150</v>
      </c>
      <c r="S332" s="1">
        <v>50</v>
      </c>
      <c r="T332" s="1">
        <v>1</v>
      </c>
      <c r="U332" s="1">
        <v>0</v>
      </c>
      <c r="V332" s="1">
        <v>200</v>
      </c>
      <c r="W332" s="1" t="s">
        <v>1808</v>
      </c>
      <c r="Y332" s="21" t="str">
        <f t="shared" si="22"/>
        <v xml:space="preserve">#includex(Spell/Evocation/DataView,titlestr=off,section=(filter=Shimmering Fields),firsthead=off)
**ゲーム内説明文
#includex(Spell/Evocation/Descriptions,titlestr=off,section=(filter=Shimmering Fields),firsthead=off)
**解説
</v>
      </c>
      <c r="Z332" t="str">
        <f t="shared" si="23"/>
        <v xml:space="preserve">**Shimmering Fields
|&gt;|&gt;|&gt;|&gt;|BGCOLOR(black):COLOR(white):CENTER:''Shimmering Fields''|
|&gt;|BGCOLOR(lightgray):''研究領域''|&gt;|BGCOLOR(lightgray):''使用条件''|BGCOLOR(lightgray):''分類''|
|&gt;|Evocation Lv7|&gt;|戦闘/水陸両用|攻撃|
|BGCOLOR(lightgray):''主系統''|BGCOLOR(lightgray):''副系統''|&gt;|BGCOLOR(lightgray):''威力/効果''|BGCOLOR(lightgray):''効果発生数''|
|&amp;ref(Spell/P_Air.jpg,nolink,25x25,Air);6||&gt;|10+1/Lv|1|
|BGCOLOR(lightgray):''射程距離''|BGCOLOR(lightgray):''効果範囲''|BGCOLOR(lightgray):''精度修正''|BGCOLOR(lightgray):''詠唱時間''|BGCOLOR(lightgray):''疲労/宝石''|
|25|50|0|150%|200 / &amp;ref(Spell/V_Air.jpg,nolink,25x25,Air Gem);2|
|BGCOLOR(lightgray):''特性''|&gt;|&gt;|&gt;|電撃属性&amp;br;防御無視|
</v>
      </c>
      <c r="AA332" t="str">
        <f>CONCATENATE("**",G332,CHAR(10),VLOOKUP(F332,SpellDesc!$B:$D,2,0),CHAR(10),CHAR(10),VLOOKUP(F332,SpellDesc!$B:$D,3,0),CHAR(10))</f>
        <v xml:space="preserve">**Shimmering Fields
The caster unleashes a storm of electric discharges on the enemy. The Shimmering Field is not selective and can destroy friends as well as enemies if not used carefully.
術者は、敵に向けて電気放電の嵐を解き放ちます。この微光の嵐は選択的ではなく、慎重に用いなければ、敵のみならず味方をも滅ぼします。
</v>
      </c>
    </row>
    <row r="333" spans="1:27" x14ac:dyDescent="0.15">
      <c r="A333" t="str">
        <f t="shared" si="20"/>
        <v/>
      </c>
      <c r="C333" s="1" t="s">
        <v>263</v>
      </c>
      <c r="D333" s="1">
        <v>7</v>
      </c>
      <c r="F333" s="1" t="s">
        <v>337</v>
      </c>
      <c r="G333" s="1" t="s">
        <v>337</v>
      </c>
      <c r="H333" s="3" t="s">
        <v>1747</v>
      </c>
      <c r="K333" s="1" t="s">
        <v>1705</v>
      </c>
      <c r="L333" s="1" t="s">
        <v>2023</v>
      </c>
      <c r="M333" s="1" t="s">
        <v>1706</v>
      </c>
      <c r="N333" s="2" t="s">
        <v>1809</v>
      </c>
      <c r="O333" s="6" t="str">
        <f t="shared" si="21"/>
        <v xml:space="preserve">|[[Ice Strike&gt;./Ice Strike]]|&amp;ref(Spell/P_Water.jpg,nolink,25x25,Water);2|||戦闘/陸上専用|攻撃|
|~|&gt;|&gt;|&gt;|&gt;|中範囲を炸裂する氷の玉で攻撃します|
</v>
      </c>
      <c r="P333" s="3">
        <v>18</v>
      </c>
      <c r="Q333" s="1">
        <v>30</v>
      </c>
      <c r="R333" s="1">
        <v>100</v>
      </c>
      <c r="S333" s="1" t="s">
        <v>1810</v>
      </c>
      <c r="T333" s="1">
        <v>1</v>
      </c>
      <c r="U333" s="1">
        <v>1</v>
      </c>
      <c r="V333" s="1">
        <v>20</v>
      </c>
      <c r="W333" s="1" t="s">
        <v>1811</v>
      </c>
      <c r="Y333" s="21" t="str">
        <f t="shared" si="22"/>
        <v xml:space="preserve">#includex(Spell/Evocation/DataView,titlestr=off,section=(filter=Ice Strike),firsthead=off)
**ゲーム内説明文
#includex(Spell/Evocation/Descriptions,titlestr=off,section=(filter=Ice Strike),firsthead=off)
**解説
</v>
      </c>
      <c r="Z333" t="str">
        <f t="shared" si="23"/>
        <v xml:space="preserve">**Ice Strike
|&gt;|&gt;|&gt;|&gt;|BGCOLOR(black):COLOR(white):CENTER:''Ice Strike''|
|&gt;|BGCOLOR(lightgray):''研究領域''|&gt;|BGCOLOR(lightgray):''使用条件''|BGCOLOR(lightgray):''分類''|
|&gt;|Evocation Lv7|&gt;|戦闘/陸上専用|攻撃|
|BGCOLOR(lightgray):''主系統''|BGCOLOR(lightgray):''副系統''|&gt;|BGCOLOR(lightgray):''威力/効果''|BGCOLOR(lightgray):''効果発生数''|
|&amp;ref(Spell/P_Water.jpg,nolink,25x25,Water);2||&gt;|18|1|
|BGCOLOR(lightgray):''射程距離''|BGCOLOR(lightgray):''効果範囲''|BGCOLOR(lightgray):''精度修正''|BGCOLOR(lightgray):''詠唱時間''|BGCOLOR(lightgray):''疲労/宝石''|
|30|2+1|1|100%|20|
|BGCOLOR(lightgray):''特性''|&gt;|&gt;|&gt;|切断属性|
</v>
      </c>
      <c r="AA333" t="str">
        <f>CONCATENATE("**",G333,CHAR(10),VLOOKUP(F333,SpellDesc!$B:$D,2,0),CHAR(10),CHAR(10),VLOOKUP(F333,SpellDesc!$B:$D,3,0),CHAR(10))</f>
        <v xml:space="preserve">**Ice Strike
The caster hurls a ball of ice at his enemies. When the ball strikes, it explodes into thousands of ice shards. Cold resistance offers no protection against this spell, but heavy armor does.
術者は、敵に向けて氷の球を放ちます。この球は命中すると、幾千もの氷の破片へと爆発します。冷気への耐性は、この呪文から身を守るには役立ちませんが、重装な防具は助けになります。
</v>
      </c>
    </row>
    <row r="334" spans="1:27" x14ac:dyDescent="0.15">
      <c r="A334" t="str">
        <f t="shared" si="20"/>
        <v/>
      </c>
      <c r="C334" s="1" t="s">
        <v>263</v>
      </c>
      <c r="D334" s="1">
        <v>7</v>
      </c>
      <c r="F334" s="1" t="s">
        <v>338</v>
      </c>
      <c r="G334" s="1" t="s">
        <v>338</v>
      </c>
      <c r="H334" s="3" t="s">
        <v>1800</v>
      </c>
      <c r="I334" s="1" t="s">
        <v>1749</v>
      </c>
      <c r="J334" s="1">
        <v>3</v>
      </c>
      <c r="K334" s="1" t="s">
        <v>1705</v>
      </c>
      <c r="L334" s="1" t="s">
        <v>2023</v>
      </c>
      <c r="M334" s="1" t="s">
        <v>1712</v>
      </c>
      <c r="N334" s="2" t="s">
        <v>1812</v>
      </c>
      <c r="O334" s="6" t="str">
        <f t="shared" si="21"/>
        <v xml:space="preserve">|[[Acid Storm&gt;./Acid Storm]]|&amp;ref(Spell/P_Water.jpg,nolink,25x25,Water);4|&amp;ref(Spell/P_Fire.jpg,nolink,25x25,Fire);1|&amp;ref(Spell/V_Water.jpg,nolink,25x25,Water Gem);3|戦闘/陸上専用|戦闘呪附|
|~|&gt;|&gt;|&gt;|&gt;|戦場を強酸の嵐で包み敵味方全員を断続的に攻撃します|
</v>
      </c>
      <c r="P334" s="3" t="s">
        <v>1813</v>
      </c>
      <c r="Q334" s="1">
        <v>0</v>
      </c>
      <c r="R334" s="1">
        <v>250</v>
      </c>
      <c r="S334" s="1">
        <v>0</v>
      </c>
      <c r="T334" s="1">
        <v>1</v>
      </c>
      <c r="U334" s="1">
        <v>0</v>
      </c>
      <c r="V334" s="1">
        <v>300</v>
      </c>
      <c r="W334" s="1" t="s">
        <v>1712</v>
      </c>
      <c r="Y334" s="21" t="str">
        <f t="shared" si="22"/>
        <v xml:space="preserve">#includex(Spell/Evocation/DataView,titlestr=off,section=(filter=Acid Storm),firsthead=off)
**ゲーム内説明文
#includex(Spell/Evocation/Descriptions,titlestr=off,section=(filter=Acid Storm),firsthead=off)
**解説
</v>
      </c>
      <c r="Z334" t="str">
        <f t="shared" si="23"/>
        <v xml:space="preserve">**Acid Storm
|&gt;|&gt;|&gt;|&gt;|BGCOLOR(black):COLOR(white):CENTER:''Acid Storm''|
|&gt;|BGCOLOR(lightgray):''研究領域''|&gt;|BGCOLOR(lightgray):''使用条件''|BGCOLOR(lightgray):''分類''|
|&gt;|Evocation Lv7|&gt;|戦闘/陸上専用|戦闘呪附|
|BGCOLOR(lightgray):''主系統''|BGCOLOR(lightgray):''副系統''|&gt;|BGCOLOR(lightgray):''威力/効果''|BGCOLOR(lightgray):''効果発生数''|
|&amp;ref(Spell/P_Water.jpg,nolink,25x25,Water);4|&amp;ref(Spell/P_Fire.jpg,nolink,25x25,Fire);1|&gt;|Acid Storm|1|
|BGCOLOR(lightgray):''射程距離''|BGCOLOR(lightgray):''効果範囲''|BGCOLOR(lightgray):''精度修正''|BGCOLOR(lightgray):''詠唱時間''|BGCOLOR(lightgray):''疲労/宝石''|
|0|0|0|250%|300 / &amp;ref(Spell/V_Water.jpg,nolink,25x25,Water Gem);3|
|BGCOLOR(lightgray):''特性''|&gt;|&gt;|&gt;|戦闘呪附|
</v>
      </c>
      <c r="AA334" t="str">
        <f>CONCATENATE("**",G334,CHAR(10),VLOOKUP(F334,SpellDesc!$B:$D,2,0),CHAR(10),CHAR(10),VLOOKUP(F334,SpellDesc!$B:$D,3,0),CHAR(10))</f>
        <v xml:space="preserve">**Acid Storm
The whole battlefield is showered in highly corrosive fluids pouring down from the heavens.
戦場全体が、天から流れ落ちてくる、強い腐食性を持つ液体を浴びせられます。
</v>
      </c>
    </row>
    <row r="335" spans="1:27" x14ac:dyDescent="0.15">
      <c r="A335" t="str">
        <f t="shared" si="20"/>
        <v/>
      </c>
      <c r="C335" s="1" t="s">
        <v>263</v>
      </c>
      <c r="D335" s="1">
        <v>7</v>
      </c>
      <c r="F335" s="1" t="s">
        <v>339</v>
      </c>
      <c r="G335" s="1" t="s">
        <v>339</v>
      </c>
      <c r="H335" s="3" t="s">
        <v>1801</v>
      </c>
      <c r="J335" s="1">
        <v>40</v>
      </c>
      <c r="K335" s="1" t="s">
        <v>1756</v>
      </c>
      <c r="L335" s="1" t="s">
        <v>2018</v>
      </c>
      <c r="M335" s="1" t="s">
        <v>1778</v>
      </c>
      <c r="N335" s="2" t="s">
        <v>1814</v>
      </c>
      <c r="O335" s="6" t="str">
        <f t="shared" si="21"/>
        <v xml:space="preserve">|[[Murdering Winter&gt;./Murdering Winter]]|&amp;ref(Spell/P_Water.jpg,nolink,25x25,Water);5||&amp;ref(Spell/V_Water.jpg,nolink,25x25,Water Gem);40|儀式/水陸両用|遠隔攻撃|
|~|&gt;|&gt;|&gt;|&gt;|指定した州に猛吹雪を起こし駐留する軍を攻撃します|
</v>
      </c>
      <c r="P335" s="3">
        <v>8</v>
      </c>
      <c r="Q335" s="1">
        <v>4</v>
      </c>
      <c r="W335" s="1" t="s">
        <v>1815</v>
      </c>
      <c r="Y335" s="21" t="str">
        <f t="shared" si="22"/>
        <v xml:space="preserve">#includex(Spell/Evocation/DataView,titlestr=off,section=(filter=Murdering Winter),firsthead=off)
**ゲーム内説明文
#includex(Spell/Evocation/Descriptions,titlestr=off,section=(filter=Murdering Winter),firsthead=off)
**解説
</v>
      </c>
      <c r="Z335" t="str">
        <f t="shared" si="23"/>
        <v xml:space="preserve">**Murdering Winter
|&gt;|&gt;|&gt;|&gt;|BGCOLOR(black):COLOR(white):CENTER:''Murdering Winter''|
|&gt;|BGCOLOR(lightgray):''研究領域''|&gt;|BGCOLOR(lightgray):''使用条件''|BGCOLOR(lightgray):''分類''|
|&gt;|Evocation Lv7|&gt;|儀式/水陸両用|遠隔攻撃|
|BGCOLOR(lightgray):''主系統''|BGCOLOR(lightgray):''副系統''|&gt;|BGCOLOR(lightgray):''威力/効果''|BGCOLOR(lightgray):''効果発生数''|
|&amp;ref(Spell/P_Water.jpg,nolink,25x25,Water);5||&gt;|8||
|BGCOLOR(lightgray):''射程距離''|BGCOLOR(lightgray):''効果範囲''|BGCOLOR(lightgray):''精度修正''|BGCOLOR(lightgray):''詠唱時間''|BGCOLOR(lightgray):''疲労/宝石''|
|4||||&amp;ref(Spell/V_Water.jpg,nolink,25x25,Water Gem);40|
|BGCOLOR(lightgray):''特性''|&gt;|&gt;|&gt;|遠隔儀式&amp;br;海域の指定不可|
</v>
      </c>
      <c r="AA335" t="str">
        <f>CONCATENATE("**",G335,CHAR(10),VLOOKUP(F335,SpellDesc!$B:$D,2,0),CHAR(10),CHAR(10),VLOOKUP(F335,SpellDesc!$B:$D,3,0),CHAR(10))</f>
        <v xml:space="preserve">**Murdering Winter
A sudden, furious blizzard will strike an enemy army camp in a province of the mage's choice. The blizzard is very powerful and will kill most normal men unless they are located in a hot province. The spell will be extremely powerful if it is cast in a very cold province and almost useless if cast in a very hot province. The spell has a very large area of effect and most of the enemy army is likely to be affected. Commanders have access to the good tents and will take reduced damage from the cold.
突然の荒れ狂う吹雪が、魔術師の指定した州にある、敵の駐留地を襲います。この吹雪は非常に強力で、彼らが温暖な州に居ない限り、大半の標準的な人間を殺します。この呪文は、非常に寒い州に使用されると極めて強力ですが、非常に暑い州に使用すると殆ど役立ちません。この呪文はとても広い効果範囲を持ち、敵軍の大半は影響を受けるでしょう。指揮官は良質な天幕を利用でき、この冷気から受ける損害が軽減されます。
</v>
      </c>
    </row>
    <row r="336" spans="1:27" x14ac:dyDescent="0.15">
      <c r="A336" t="str">
        <f t="shared" si="20"/>
        <v/>
      </c>
      <c r="C336" s="1" t="s">
        <v>263</v>
      </c>
      <c r="D336" s="1">
        <v>7</v>
      </c>
      <c r="F336" s="1" t="s">
        <v>340</v>
      </c>
      <c r="G336" s="1" t="s">
        <v>340</v>
      </c>
      <c r="H336" s="3" t="s">
        <v>1697</v>
      </c>
      <c r="I336" s="1" t="s">
        <v>1704</v>
      </c>
      <c r="J336" s="1">
        <v>1</v>
      </c>
      <c r="K336" s="1" t="s">
        <v>1705</v>
      </c>
      <c r="L336" s="1" t="s">
        <v>2023</v>
      </c>
      <c r="M336" s="1" t="s">
        <v>1712</v>
      </c>
      <c r="N336" s="2" t="s">
        <v>1816</v>
      </c>
      <c r="O336" s="6" t="str">
        <f t="shared" si="21"/>
        <v xml:space="preserve">|[[Rain of Stones&gt;./Rain of Stones]]|&amp;ref(Spell/P_Earth.jpg,nolink,25x25,Earth);3|&amp;ref(Spell/P_Air.jpg,nolink,25x25,Air);1|&amp;ref(Spell/V_Earth.jpg,nolink,25x25,Earth Gem);1|戦闘/陸上専用|戦闘呪附|
|~|&gt;|&gt;|&gt;|&gt;|戦場全体に石の雨を降らし敵味方全員を断続的に攻撃します|
</v>
      </c>
      <c r="P336" s="3" t="s">
        <v>1817</v>
      </c>
      <c r="Q336" s="1">
        <v>0</v>
      </c>
      <c r="R336" s="1">
        <v>200</v>
      </c>
      <c r="S336" s="1">
        <v>0</v>
      </c>
      <c r="T336" s="1">
        <v>1</v>
      </c>
      <c r="U336" s="1">
        <v>0</v>
      </c>
      <c r="V336" s="1">
        <v>100</v>
      </c>
      <c r="W336" s="1" t="s">
        <v>1712</v>
      </c>
      <c r="Y336" s="21" t="str">
        <f t="shared" si="22"/>
        <v xml:space="preserve">#includex(Spell/Evocation/DataView,titlestr=off,section=(filter=Rain of Stones),firsthead=off)
**ゲーム内説明文
#includex(Spell/Evocation/Descriptions,titlestr=off,section=(filter=Rain of Stones),firsthead=off)
**解説
</v>
      </c>
      <c r="Z336" t="str">
        <f t="shared" si="23"/>
        <v xml:space="preserve">**Rain of Stones
|&gt;|&gt;|&gt;|&gt;|BGCOLOR(black):COLOR(white):CENTER:''Rain of Stones''|
|&gt;|BGCOLOR(lightgray):''研究領域''|&gt;|BGCOLOR(lightgray):''使用条件''|BGCOLOR(lightgray):''分類''|
|&gt;|Evocation Lv7|&gt;|戦闘/陸上専用|戦闘呪附|
|BGCOLOR(lightgray):''主系統''|BGCOLOR(lightgray):''副系統''|&gt;|BGCOLOR(lightgray):''威力/効果''|BGCOLOR(lightgray):''効果発生数''|
|&amp;ref(Spell/P_Earth.jpg,nolink,25x25,Earth);3|&amp;ref(Spell/P_Air.jpg,nolink,25x25,Air);1|&gt;|Rain of Stones|1|
|BGCOLOR(lightgray):''射程距離''|BGCOLOR(lightgray):''効果範囲''|BGCOLOR(lightgray):''精度修正''|BGCOLOR(lightgray):''詠唱時間''|BGCOLOR(lightgray):''疲労/宝石''|
|0|0|0|200%|100 / &amp;ref(Spell/V_Earth.jpg,nolink,25x25,Earth Gem);1|
|BGCOLOR(lightgray):''特性''|&gt;|&gt;|&gt;|戦闘呪附|
</v>
      </c>
      <c r="AA336" t="str">
        <f>CONCATENATE("**",G336,CHAR(10),VLOOKUP(F336,SpellDesc!$B:$D,2,0),CHAR(10),CHAR(10),VLOOKUP(F336,SpellDesc!$B:$D,3,0),CHAR(10))</f>
        <v xml:space="preserve">**Rain of Stones
The sky blackens and rumbling sounds echo over the battlefield. Stones and small rocks begin to fall from the heavens, striking down soldiers. Shield and other things that protect vs arrows will also protect soldiers from getting hit by the rocks. Most of the falling stones will result in head hits.
空は黒くなり、轟音が戦場全体に反響します。石や小さな岩は空から降り始め、兵士たちを打ち倒します。盾や、その他の矢からの保護に役立つものは、兵士たちをこれらの岩の直撃からも同様に護ります。降り注ぐ石の大半は、頭部に命中します。
</v>
      </c>
    </row>
    <row r="337" spans="1:27" x14ac:dyDescent="0.15">
      <c r="A337" t="str">
        <f t="shared" si="20"/>
        <v/>
      </c>
      <c r="C337" s="1" t="s">
        <v>263</v>
      </c>
      <c r="D337" s="1">
        <v>7</v>
      </c>
      <c r="F337" s="1" t="s">
        <v>341</v>
      </c>
      <c r="G337" s="1" t="s">
        <v>341</v>
      </c>
      <c r="H337" s="3" t="s">
        <v>1698</v>
      </c>
      <c r="I337" s="1" t="s">
        <v>1802</v>
      </c>
      <c r="K337" s="1" t="s">
        <v>1705</v>
      </c>
      <c r="L337" s="1" t="s">
        <v>2018</v>
      </c>
      <c r="M337" s="1" t="s">
        <v>1706</v>
      </c>
      <c r="N337" s="2" t="s">
        <v>1818</v>
      </c>
      <c r="O337" s="6" t="str">
        <f t="shared" si="21"/>
        <v xml:space="preserve">|[[Nether Darts&gt;./Nether Darts]]|&amp;ref(Spell/P_Astral.jpg,nolink,25x25,Astral);1|&amp;ref(Spell/P_Death.jpg,nolink,25x25,Death);1||戦闘/水陸両用|攻撃|
|~|&gt;|&gt;|&gt;|&gt;|15+発の精神を破壊する地獄の矢を放ち攻撃します|
</v>
      </c>
      <c r="P337" s="3" t="s">
        <v>1820</v>
      </c>
      <c r="Q337" s="1" t="s">
        <v>1821</v>
      </c>
      <c r="R337" s="1">
        <v>100</v>
      </c>
      <c r="S337" s="1">
        <v>0</v>
      </c>
      <c r="T337" s="1" t="s">
        <v>1820</v>
      </c>
      <c r="U337" s="1">
        <v>0</v>
      </c>
      <c r="V337" s="1">
        <v>15</v>
      </c>
      <c r="W337" s="1" t="s">
        <v>1822</v>
      </c>
      <c r="X337" s="1" t="s">
        <v>1823</v>
      </c>
      <c r="Y337" s="21" t="str">
        <f t="shared" si="22"/>
        <v xml:space="preserve">#includex(Spell/Evocation/DataView,titlestr=off,section=(filter=Nether Darts),firsthead=off)
**ゲーム内説明文
#includex(Spell/Evocation/Descriptions,titlestr=off,section=(filter=Nether Darts),firsthead=off)
**解説
</v>
      </c>
      <c r="Z337" t="str">
        <f t="shared" si="23"/>
        <v xml:space="preserve">**Nether Darts
|&gt;|&gt;|&gt;|&gt;|BGCOLOR(black):COLOR(white):CENTER:''Nether Darts''|
|&gt;|BGCOLOR(lightgray):''研究領域''|&gt;|BGCOLOR(lightgray):''使用条件''|BGCOLOR(lightgray):''分類''|
|&gt;|Evocation Lv7|&gt;|戦闘/水陸両用|攻撃|
|BGCOLOR(lightgray):''主系統''|BGCOLOR(lightgray):''副系統''|&gt;|BGCOLOR(lightgray):''威力/効果''|BGCOLOR(lightgray):''効果発生数''|
|&amp;ref(Spell/P_Astral.jpg,nolink,25x25,Astral);1|&amp;ref(Spell/P_Death.jpg,nolink,25x25,Death);1|&gt;|15+1/Lv|15+1/Lv|
|BGCOLOR(lightgray):''射程距離''|BGCOLOR(lightgray):''効果範囲''|BGCOLOR(lightgray):''精度修正''|BGCOLOR(lightgray):''詠唱時間''|BGCOLOR(lightgray):''疲労/宝石''|
|30+5|0|0|100%|15|
|BGCOLOR(lightgray):''特性''|&gt;|&gt;|&gt;|防御貫通&amp;br;抵抗可能|
</v>
      </c>
      <c r="AA337" t="str">
        <f>CONCATENATE("**",G337,CHAR(10),VLOOKUP(F337,SpellDesc!$B:$D,2,0),CHAR(10),CHAR(10),VLOOKUP(F337,SpellDesc!$B:$D,3,0),CHAR(10))</f>
        <v xml:space="preserve">**Nether Darts
The mage fires dark energies towards his enemies. Those who survive the darts may become feebleminded by the strange energies they release. Even weak mages can fire a large number of the otherworldly darts.
魔術師は、敵に向けて闇の力を複数発射します。この投矢を受けて生き延びたものは、それが放出する奇妙な力の影響を受け、精神薄弱に陥るかもしれません。弱い魔術師でさえも、この異界の投矢を多数発射することができます。
</v>
      </c>
    </row>
    <row r="338" spans="1:27" x14ac:dyDescent="0.15">
      <c r="A338" t="str">
        <f t="shared" si="20"/>
        <v/>
      </c>
      <c r="C338" s="1" t="s">
        <v>263</v>
      </c>
      <c r="D338" s="1">
        <v>7</v>
      </c>
      <c r="F338" s="1" t="s">
        <v>342</v>
      </c>
      <c r="G338" s="1" t="s">
        <v>342</v>
      </c>
      <c r="H338" s="3" t="s">
        <v>1753</v>
      </c>
      <c r="I338" s="1" t="s">
        <v>1747</v>
      </c>
      <c r="J338" s="1">
        <v>2</v>
      </c>
      <c r="K338" s="1" t="s">
        <v>1705</v>
      </c>
      <c r="L338" s="1" t="s">
        <v>2023</v>
      </c>
      <c r="M338" s="1" t="s">
        <v>1824</v>
      </c>
      <c r="N338" s="2" t="s">
        <v>1825</v>
      </c>
      <c r="O338" s="6" t="str">
        <f t="shared" si="21"/>
        <v xml:space="preserve">|[[Stygian Rains&gt;./Stygian Rains]]|&amp;ref(Spell/P_Death.jpg,nolink,25x25,Death);3|&amp;ref(Spell/P_Water.jpg,nolink,25x25,Water);2|&amp;ref(Spell/V_Death.jpg,nolink,25x25,Death Gem);2|戦闘/陸上専用|全体強化|
|~|&gt;|&gt;|&gt;|&gt;|敵味方全員の物理攻撃への防御力を15まで増加させます|
</v>
      </c>
      <c r="P338" s="3" t="s">
        <v>1826</v>
      </c>
      <c r="Q338" s="1">
        <v>0</v>
      </c>
      <c r="R338" s="1">
        <v>175</v>
      </c>
      <c r="S338" s="1">
        <v>666</v>
      </c>
      <c r="T338" s="1">
        <v>1</v>
      </c>
      <c r="U338" s="1">
        <v>0</v>
      </c>
      <c r="V338" s="1">
        <v>200</v>
      </c>
      <c r="W338" s="1" t="s">
        <v>1827</v>
      </c>
      <c r="X338" s="1" t="s">
        <v>1828</v>
      </c>
      <c r="Y338" s="21" t="str">
        <f t="shared" si="22"/>
        <v xml:space="preserve">#includex(Spell/Evocation/DataView,titlestr=off,section=(filter=Stygian Rains),firsthead=off)
**ゲーム内説明文
#includex(Spell/Evocation/Descriptions,titlestr=off,section=(filter=Stygian Rains),firsthead=off)
**解説
</v>
      </c>
      <c r="Z338" t="str">
        <f t="shared" si="23"/>
        <v xml:space="preserve">**Stygian Rains
|&gt;|&gt;|&gt;|&gt;|BGCOLOR(black):COLOR(white):CENTER:''Stygian Rains''|
|&gt;|BGCOLOR(lightgray):''研究領域''|&gt;|BGCOLOR(lightgray):''使用条件''|BGCOLOR(lightgray):''分類''|
|&gt;|Evocation Lv7|&gt;|戦闘/陸上専用|全体強化|
|BGCOLOR(lightgray):''主系統''|BGCOLOR(lightgray):''副系統''|&gt;|BGCOLOR(lightgray):''威力/効果''|BGCOLOR(lightgray):''効果発生数''|
|&amp;ref(Spell/P_Death.jpg,nolink,25x25,Death);3|&amp;ref(Spell/P_Water.jpg,nolink,25x25,Water);2|&gt;|Invulnerable 15|1|
|BGCOLOR(lightgray):''射程距離''|BGCOLOR(lightgray):''効果範囲''|BGCOLOR(lightgray):''精度修正''|BGCOLOR(lightgray):''詠唱時間''|BGCOLOR(lightgray):''疲労/宝石''|
|0|666|0|175%|200 / &amp;ref(Spell/V_Death.jpg,nolink,25x25,Death Gem);2|
|BGCOLOR(lightgray):''特性''|&gt;|&gt;|&gt;|無生物無効|
</v>
      </c>
      <c r="AA338" t="str">
        <f>CONCATENATE("**",G338,CHAR(10),VLOOKUP(F338,SpellDesc!$B:$D,2,0),CHAR(10),CHAR(10),VLOOKUP(F338,SpellDesc!$B:$D,3,0),CHAR(10))</f>
        <v xml:space="preserve">**Stygian Rains
The caster channels the forces of the underworld and releases a torrent of stygian rains upon the battlefield. The stygian water transforms the skin of all living entities making them almost impervious to physical damage.
術者は冥界の力を引き出し、冥界の水の豪雨を戦場に解き放ちます。この冥界の水は、生けるものの皮膚を変化させ、物理的な損傷をほぼ受け付けなくします。
</v>
      </c>
    </row>
    <row r="339" spans="1:27" x14ac:dyDescent="0.15">
      <c r="A339" t="str">
        <f t="shared" si="20"/>
        <v/>
      </c>
      <c r="C339" s="1" t="s">
        <v>263</v>
      </c>
      <c r="D339" s="1">
        <v>7</v>
      </c>
      <c r="F339" s="1" t="s">
        <v>343</v>
      </c>
      <c r="G339" s="1" t="s">
        <v>343</v>
      </c>
      <c r="H339" s="3" t="s">
        <v>1754</v>
      </c>
      <c r="K339" s="1" t="s">
        <v>1705</v>
      </c>
      <c r="L339" s="1" t="s">
        <v>2023</v>
      </c>
      <c r="M339" s="1" t="s">
        <v>1706</v>
      </c>
      <c r="N339" s="2" t="s">
        <v>1829</v>
      </c>
      <c r="O339" s="6" t="str">
        <f t="shared" si="21"/>
        <v xml:space="preserve">|[[Cloud of Death&gt;./Cloud of Death]]|&amp;ref(Spell/P_Death.jpg,nolink,25x25,Death);4|||戦闘/陸上専用|攻撃|
|~|&gt;|&gt;|&gt;|&gt;|中範囲に暫く残る死の雲を作り攻撃します|
</v>
      </c>
      <c r="P339" s="3" t="s">
        <v>1736</v>
      </c>
      <c r="Q339" s="1">
        <v>30</v>
      </c>
      <c r="R339" s="1">
        <v>100</v>
      </c>
      <c r="S339" s="1" t="s">
        <v>1830</v>
      </c>
      <c r="T339" s="1">
        <v>1</v>
      </c>
      <c r="U339" s="1">
        <v>-3</v>
      </c>
      <c r="V339" s="1">
        <v>10</v>
      </c>
      <c r="W339" s="1" t="s">
        <v>1831</v>
      </c>
      <c r="Y339" s="21" t="str">
        <f t="shared" si="22"/>
        <v xml:space="preserve">#includex(Spell/Evocation/DataView,titlestr=off,section=(filter=Cloud of Death),firsthead=off)
**ゲーム内説明文
#includex(Spell/Evocation/Descriptions,titlestr=off,section=(filter=Cloud of Death),firsthead=off)
**解説
</v>
      </c>
      <c r="Z339" t="str">
        <f t="shared" si="23"/>
        <v xml:space="preserve">**Cloud of Death
|&gt;|&gt;|&gt;|&gt;|BGCOLOR(black):COLOR(white):CENTER:''Cloud of Death''|
|&gt;|BGCOLOR(lightgray):''研究領域''|&gt;|BGCOLOR(lightgray):''使用条件''|BGCOLOR(lightgray):''分類''|
|&gt;|Evocation Lv7|&gt;|戦闘/陸上専用|攻撃|
|BGCOLOR(lightgray):''主系統''|BGCOLOR(lightgray):''副系統''|&gt;|BGCOLOR(lightgray):''威力/効果''|BGCOLOR(lightgray):''効果発生数''|
|&amp;ref(Spell/P_Death.jpg,nolink,25x25,Death);4||&gt;|6+1/Lv|1|
|BGCOLOR(lightgray):''射程距離''|BGCOLOR(lightgray):''効果範囲''|BGCOLOR(lightgray):''精度修正''|BGCOLOR(lightgray):''詠唱時間''|BGCOLOR(lightgray):''疲労/宝石''|
|30|9+2|-3|100%|10|
|BGCOLOR(lightgray):''特性''|&gt;|&gt;|&gt;|防御無視&amp;br;抵抗可能&amp;br;アンデッド無効&amp;br;4ラウンド滞留|
</v>
      </c>
      <c r="AA339" t="str">
        <f>CONCATENATE("**",G339,CHAR(10),VLOOKUP(F339,SpellDesc!$B:$D,2,0),CHAR(10),CHAR(10),VLOOKUP(F339,SpellDesc!$B:$D,3,0),CHAR(10))</f>
        <v xml:space="preserve">**Cloud of Death
A deadly grey cloud will form upon the battlefield. Anyone standing in the cloud will wither and die unless able to leave it. The cloud will remain on the battlefield for some time before dissolving.
致命的な灰色の雲が、戦場に形成されます。この雲の中に立つものは、その場を離れることができなければ、全て衰弱し死に至ります。この雲は、霧散するまでに少しの間、戦場に滞留します。
</v>
      </c>
    </row>
    <row r="340" spans="1:27" x14ac:dyDescent="0.15">
      <c r="A340" t="str">
        <f t="shared" si="20"/>
        <v/>
      </c>
      <c r="C340" s="1" t="s">
        <v>263</v>
      </c>
      <c r="D340" s="1">
        <v>7</v>
      </c>
      <c r="F340" s="1" t="s">
        <v>344</v>
      </c>
      <c r="G340" s="1" t="s">
        <v>344</v>
      </c>
      <c r="H340" s="3" t="s">
        <v>1754</v>
      </c>
      <c r="I340" s="1" t="s">
        <v>1704</v>
      </c>
      <c r="J340" s="1">
        <v>1</v>
      </c>
      <c r="K340" s="1" t="s">
        <v>1705</v>
      </c>
      <c r="L340" s="1" t="s">
        <v>2023</v>
      </c>
      <c r="M340" s="1" t="s">
        <v>1832</v>
      </c>
      <c r="N340" s="2" t="s">
        <v>1833</v>
      </c>
      <c r="O340" s="6" t="str">
        <f t="shared" si="21"/>
        <v xml:space="preserve">|[[Wind of Death&gt;./Wind of Death]]|&amp;ref(Spell/P_Death.jpg,nolink,25x25,Death);4|&amp;ref(Spell/P_Air.jpg,nolink,25x25,Air);1|&amp;ref(Spell/V_Death.jpg,nolink,25x25,Death Gem);1|戦闘/陸上専用|腐敗|
|~|&gt;|&gt;|&gt;|&gt;|敵味方全員を腐敗させ急激に老衰させようと試みます|
</v>
      </c>
      <c r="P340" s="3" t="s">
        <v>1834</v>
      </c>
      <c r="Q340" s="1">
        <v>0</v>
      </c>
      <c r="R340" s="1">
        <v>150</v>
      </c>
      <c r="S340" s="1">
        <v>666</v>
      </c>
      <c r="T340" s="1">
        <v>1</v>
      </c>
      <c r="U340" s="1">
        <v>0</v>
      </c>
      <c r="V340" s="1">
        <v>100</v>
      </c>
      <c r="W340" s="1" t="s">
        <v>1835</v>
      </c>
      <c r="Y340" s="21" t="str">
        <f t="shared" si="22"/>
        <v xml:space="preserve">#includex(Spell/Evocation/DataView,titlestr=off,section=(filter=Wind of Death),firsthead=off)
**ゲーム内説明文
#includex(Spell/Evocation/Descriptions,titlestr=off,section=(filter=Wind of Death),firsthead=off)
**解説
</v>
      </c>
      <c r="Z340" t="str">
        <f t="shared" si="23"/>
        <v xml:space="preserve">**Wind of Death
|&gt;|&gt;|&gt;|&gt;|BGCOLOR(black):COLOR(white):CENTER:''Wind of Death''|
|&gt;|BGCOLOR(lightgray):''研究領域''|&gt;|BGCOLOR(lightgray):''使用条件''|BGCOLOR(lightgray):''分類''|
|&gt;|Evocation Lv7|&gt;|戦闘/陸上専用|腐敗|
|BGCOLOR(lightgray):''主系統''|BGCOLOR(lightgray):''副系統''|&gt;|BGCOLOR(lightgray):''威力/効果''|BGCOLOR(lightgray):''効果発生数''|
|&amp;ref(Spell/P_Death.jpg,nolink,25x25,Death);4|&amp;ref(Spell/P_Air.jpg,nolink,25x25,Air);1|&gt;|Decay|1|
|BGCOLOR(lightgray):''射程距離''|BGCOLOR(lightgray):''効果範囲''|BGCOLOR(lightgray):''精度修正''|BGCOLOR(lightgray):''詠唱時間''|BGCOLOR(lightgray):''疲労/宝石''|
|0|666|0|150%|100 / &amp;ref(Spell/V_Death.jpg,nolink,25x25,Death Gem);1|
|BGCOLOR(lightgray):''特性''|&gt;|&gt;|&gt;|抵抗容易|
</v>
      </c>
      <c r="AA340" t="str">
        <f>CONCATENATE("**",G340,CHAR(10),VLOOKUP(F340,SpellDesc!$B:$D,2,0),CHAR(10),CHAR(10),VLOOKUP(F340,SpellDesc!$B:$D,3,0),CHAR(10))</f>
        <v xml:space="preserve">**Wind of Death
With this horrible spell, the necromancer releases a wind thick with the stench of open graves. The ice-cold wind is silent as it rends the flesh of living beings. With an effect similar to leprosy, the flesh of those affected turns pale and cracks open, leaving bare bones. Only death will stop the process.
この恐るべき呪文によって、降霊術士は、暴かれた墓の腐臭に満ちた風を解き放ちます。この氷のように冷たい風は、生物の肉を音もなく引き裂きます。影響を受けたものの肉体は、癩病の影響に似たような形で、色褪せ、ひび割れて、剥き出しの骨だけを残します。死だけがこの過程を止めます。
</v>
      </c>
    </row>
    <row r="341" spans="1:27" x14ac:dyDescent="0.15">
      <c r="A341" t="str">
        <f t="shared" si="20"/>
        <v>Evocation7E</v>
      </c>
      <c r="C341" s="1" t="s">
        <v>263</v>
      </c>
      <c r="D341" s="1">
        <v>7</v>
      </c>
      <c r="F341" s="1" t="s">
        <v>345</v>
      </c>
      <c r="G341" s="1" t="s">
        <v>345</v>
      </c>
      <c r="H341" s="3" t="s">
        <v>1803</v>
      </c>
      <c r="K341" s="1" t="s">
        <v>1705</v>
      </c>
      <c r="L341" s="1" t="s">
        <v>2023</v>
      </c>
      <c r="M341" s="1" t="s">
        <v>1706</v>
      </c>
      <c r="N341" s="2" t="s">
        <v>1836</v>
      </c>
      <c r="O341" s="6" t="str">
        <f t="shared" si="21"/>
        <v xml:space="preserve">|[[Storm of Thorns&gt;./Storm of Thorns]]|&amp;ref(Spell/P_Nature.jpg,nolink,25x25,Nature);2|||戦闘/陸上専用|攻撃|
|~|&gt;|&gt;|&gt;|&gt;|7+発の敵を絡めとる蔓の矢を放ち攻撃します|
</v>
      </c>
      <c r="P341" s="3" t="s">
        <v>1820</v>
      </c>
      <c r="Q341" s="1" t="s">
        <v>1735</v>
      </c>
      <c r="R341" s="1">
        <v>100</v>
      </c>
      <c r="S341" s="1">
        <v>0</v>
      </c>
      <c r="T341" s="1" t="s">
        <v>1837</v>
      </c>
      <c r="U341" s="1">
        <v>0</v>
      </c>
      <c r="V341" s="1">
        <v>20</v>
      </c>
      <c r="W341" s="1" t="s">
        <v>1838</v>
      </c>
      <c r="X341" s="1" t="s">
        <v>1839</v>
      </c>
      <c r="Y341" s="21" t="str">
        <f t="shared" si="22"/>
        <v xml:space="preserve">#includex(Spell/Evocation/DataView,titlestr=off,section=(filter=Storm of Thorns),firsthead=off)
**ゲーム内説明文
#includex(Spell/Evocation/Descriptions,titlestr=off,section=(filter=Storm of Thorns),firsthead=off)
**解説
</v>
      </c>
      <c r="Z341" t="str">
        <f t="shared" si="23"/>
        <v xml:space="preserve">**Storm of Thorns
|&gt;|&gt;|&gt;|&gt;|BGCOLOR(black):COLOR(white):CENTER:''Storm of Thorns''|
|&gt;|BGCOLOR(lightgray):''研究領域''|&gt;|BGCOLOR(lightgray):''使用条件''|BGCOLOR(lightgray):''分類''|
|&gt;|Evocation Lv7|&gt;|戦闘/陸上専用|攻撃|
|BGCOLOR(lightgray):''主系統''|BGCOLOR(lightgray):''副系統''|&gt;|BGCOLOR(lightgray):''威力/効果''|BGCOLOR(lightgray):''効果発生数''|
|&amp;ref(Spell/P_Nature.jpg,nolink,25x25,Nature);2||&gt;|15+1/Lv|7+2/Lv|
|BGCOLOR(lightgray):''射程距離''|BGCOLOR(lightgray):''効果範囲''|BGCOLOR(lightgray):''精度修正''|BGCOLOR(lightgray):''詠唱時間''|BGCOLOR(lightgray):''疲労/宝石''|
|35+5|0|0|100%|20|
|BGCOLOR(lightgray):''特性''|&gt;|&gt;|&gt;|刺突属性|
</v>
      </c>
      <c r="AA341" t="str">
        <f>CONCATENATE("**",G341,CHAR(10),VLOOKUP(F341,SpellDesc!$B:$D,2,0),CHAR(10),CHAR(10),VLOOKUP(F341,SpellDesc!$B:$D,3,0),CHAR(10))</f>
        <v xml:space="preserve">**Storm of Thorns
The caster shoots a storm of enchanted Vine Arrows against his enemies. The arrows will come alive and entangle anyone who is hit.
術者は、敵に向けて魔法をかけられた蔓の矢の嵐を発射します。これらの矢は、命中すると動き出し、標的を絡めとります。
</v>
      </c>
    </row>
    <row r="342" spans="1:27" x14ac:dyDescent="0.15">
      <c r="A342" t="str">
        <f t="shared" si="20"/>
        <v>Evocation8S</v>
      </c>
      <c r="C342" s="1" t="s">
        <v>263</v>
      </c>
      <c r="D342" s="1">
        <v>8</v>
      </c>
      <c r="F342" s="1" t="s">
        <v>346</v>
      </c>
      <c r="G342" s="1" t="s">
        <v>346</v>
      </c>
      <c r="H342" s="3" t="s">
        <v>1745</v>
      </c>
      <c r="K342" s="1" t="s">
        <v>1705</v>
      </c>
      <c r="L342" s="1" t="s">
        <v>2023</v>
      </c>
      <c r="M342" s="1" t="s">
        <v>1706</v>
      </c>
      <c r="N342" s="2" t="s">
        <v>1848</v>
      </c>
      <c r="O342" s="6" t="str">
        <f t="shared" si="21"/>
        <v xml:space="preserve">|[[Pillar of Fire&gt;./Pillar of Fire]]|&amp;ref(Spell/P_Fire.jpg,nolink,25x25,Fire);2|||戦闘/陸上専用|攻撃|
|~|&gt;|&gt;|&gt;|&gt;|小範囲に強力な火柱を落とし攻撃します|
</v>
      </c>
      <c r="P342" s="3" t="s">
        <v>1849</v>
      </c>
      <c r="Q342" s="1">
        <v>100</v>
      </c>
      <c r="R342" s="1">
        <v>100</v>
      </c>
      <c r="S342" s="1">
        <v>1</v>
      </c>
      <c r="T342" s="1">
        <v>0</v>
      </c>
      <c r="U342" s="1">
        <v>0</v>
      </c>
      <c r="V342" s="1">
        <v>20</v>
      </c>
      <c r="W342" s="1" t="s">
        <v>1709</v>
      </c>
      <c r="X342" s="1" t="s">
        <v>1850</v>
      </c>
      <c r="Y342" s="21" t="str">
        <f t="shared" si="22"/>
        <v xml:space="preserve">#includex(Spell/Evocation/DataView,titlestr=off,section=(filter=Pillar of Fire),firsthead=off)
**ゲーム内説明文
#includex(Spell/Evocation/Descriptions,titlestr=off,section=(filter=Pillar of Fire),firsthead=off)
**解説
</v>
      </c>
      <c r="Z342" t="str">
        <f t="shared" si="23"/>
        <v xml:space="preserve">**Pillar of Fire
|&gt;|&gt;|&gt;|&gt;|BGCOLOR(black):COLOR(white):CENTER:''Pillar of Fire''|
|&gt;|BGCOLOR(lightgray):''研究領域''|&gt;|BGCOLOR(lightgray):''使用条件''|BGCOLOR(lightgray):''分類''|
|&gt;|Evocation Lv8|&gt;|戦闘/陸上専用|攻撃|
|BGCOLOR(lightgray):''主系統''|BGCOLOR(lightgray):''副系統''|&gt;|BGCOLOR(lightgray):''威力/効果''|BGCOLOR(lightgray):''効果発生数''|
|&amp;ref(Spell/P_Fire.jpg,nolink,25x25,Fire);2||&gt;|34+2/Lv|0|
|BGCOLOR(lightgray):''射程距離''|BGCOLOR(lightgray):''効果範囲''|BGCOLOR(lightgray):''精度修正''|BGCOLOR(lightgray):''詠唱時間''|BGCOLOR(lightgray):''疲労/宝石''|
|100|1|0|100%|20|
|BGCOLOR(lightgray):''特性''|&gt;|&gt;|&gt;|火炎属性&amp;br;防御貫通|
</v>
      </c>
      <c r="AA342" t="str">
        <f>CONCATENATE("**",G342,CHAR(10),VLOOKUP(F342,SpellDesc!$B:$D,2,0),CHAR(10),CHAR(10),VLOOKUP(F342,SpellDesc!$B:$D,3,0),CHAR(10))</f>
        <v xml:space="preserve">**Pillar of Fire
This spell creates a huge column of fire that strikes from the sky. It will kill those who are hit and set fire to anyone who is standing nearby.
この呪文は、空から襲い掛かる巨大な炎の柱を作ります。これは直撃したものを殺し、その近くに居たもの全てを炎上させます。
</v>
      </c>
    </row>
    <row r="343" spans="1:27" x14ac:dyDescent="0.15">
      <c r="A343" t="str">
        <f t="shared" si="20"/>
        <v/>
      </c>
      <c r="C343" s="1" t="s">
        <v>263</v>
      </c>
      <c r="D343" s="1">
        <v>8</v>
      </c>
      <c r="F343" s="1" t="s">
        <v>347</v>
      </c>
      <c r="G343" s="1" t="s">
        <v>347</v>
      </c>
      <c r="H343" s="3" t="s">
        <v>1840</v>
      </c>
      <c r="J343" s="1">
        <v>80</v>
      </c>
      <c r="K343" s="1" t="s">
        <v>1756</v>
      </c>
      <c r="L343" s="1" t="s">
        <v>2018</v>
      </c>
      <c r="M343" s="1" t="s">
        <v>1763</v>
      </c>
      <c r="N343" s="2" t="s">
        <v>1851</v>
      </c>
      <c r="O343" s="6" t="str">
        <f t="shared" si="21"/>
        <v xml:space="preserve">|[[Second Sun&gt;./Second Sun]]|&amp;ref(Spell/P_Fire.jpg,nolink,25x25,Fire);8||&amp;ref(Spell/V_Fire.jpg,nolink,25x25,Fire Gem);80|儀式/水陸両用|世界呪附|
|~|&gt;|&gt;|&gt;|&gt;|第二の太陽を打ち上げ世界中を温暖化させていきます|
</v>
      </c>
      <c r="P343" s="3" t="s">
        <v>1852</v>
      </c>
      <c r="W343" s="1" t="s">
        <v>1763</v>
      </c>
      <c r="Y343" s="21" t="str">
        <f t="shared" si="22"/>
        <v xml:space="preserve">#includex(Spell/Evocation/DataView,titlestr=off,section=(filter=Second Sun),firsthead=off)
**ゲーム内説明文
#includex(Spell/Evocation/Descriptions,titlestr=off,section=(filter=Second Sun),firsthead=off)
**解説
</v>
      </c>
      <c r="Z343" t="str">
        <f t="shared" si="23"/>
        <v xml:space="preserve">**Second Sun
|&gt;|&gt;|&gt;|&gt;|BGCOLOR(black):COLOR(white):CENTER:''Second Sun''|
|&gt;|BGCOLOR(lightgray):''研究領域''|&gt;|BGCOLOR(lightgray):''使用条件''|BGCOLOR(lightgray):''分類''|
|&gt;|Evocation Lv8|&gt;|儀式/水陸両用|世界呪附|
|BGCOLOR(lightgray):''主系統''|BGCOLOR(lightgray):''副系統''|&gt;|BGCOLOR(lightgray):''威力/効果''|BGCOLOR(lightgray):''効果発生数''|
|&amp;ref(Spell/P_Fire.jpg,nolink,25x25,Fire);8||&gt;|Second Sun||
|BGCOLOR(lightgray):''射程距離''|BGCOLOR(lightgray):''効果範囲''|BGCOLOR(lightgray):''精度修正''|BGCOLOR(lightgray):''詠唱時間''|BGCOLOR(lightgray):''疲労/宝石''|
|||||&amp;ref(Spell/V_Fire.jpg,nolink,25x25,Fire Gem);80|
|BGCOLOR(lightgray):''特性''|&gt;|&gt;|&gt;|世界呪附|
</v>
      </c>
      <c r="AA343" t="str">
        <f>CONCATENATE("**",G343,CHAR(10),VLOOKUP(F343,SpellDesc!$B:$D,2,0),CHAR(10),CHAR(10),VLOOKUP(F343,SpellDesc!$B:$D,3,0),CHAR(10))</f>
        <v xml:space="preserve">**Second Sun
The caster creates a huge ball of fire in the sky. This Second Sun will always shine, day and night, resulting in severe effects across the entire world. Provinces will become hotter and drier every turn until the Second Sun is destroyed. This enchantment lasts until someone dispels it or the caster dies.
術者は、空に巨大な炎の球を作ります。この第二の太陽は、昼夜問わず輝き続け、全世界に深刻な影響を齎します。第二の太陽が破壊されるまで毎月、州はどんどん暑く、乾燥していきます。この呪附は、誰かがそれを解呪するか、術者が死ぬまで持続します。
</v>
      </c>
    </row>
    <row r="344" spans="1:27" x14ac:dyDescent="0.15">
      <c r="A344" t="str">
        <f t="shared" si="20"/>
        <v/>
      </c>
      <c r="C344" s="1" t="s">
        <v>263</v>
      </c>
      <c r="D344" s="1">
        <v>8</v>
      </c>
      <c r="F344" s="1" t="s">
        <v>378</v>
      </c>
      <c r="G344" s="1" t="s">
        <v>378</v>
      </c>
      <c r="H344" s="3" t="s">
        <v>1841</v>
      </c>
      <c r="J344" s="1">
        <v>80</v>
      </c>
      <c r="K344" s="1" t="s">
        <v>1756</v>
      </c>
      <c r="L344" s="1" t="s">
        <v>2075</v>
      </c>
      <c r="M344" s="1" t="s">
        <v>1763</v>
      </c>
      <c r="N344" s="2" t="s">
        <v>1853</v>
      </c>
      <c r="O344" s="6" t="str">
        <f t="shared" si="21"/>
        <v xml:space="preserve">|[[Maelstrom&gt;./Maelstrom]]|&amp;ref(Spell/P_Water.jpg,nolink,25x25,Water);6||&amp;ref(Spell/V_Water.jpg,nolink,25x25,Water Gem);80|儀式/水中専用|世界呪附|
|~|&gt;|&gt;|&gt;|&gt;|術者の国に水を中心とした大量の宝石を与えます|
</v>
      </c>
      <c r="P344" s="3" t="s">
        <v>1854</v>
      </c>
      <c r="W344" s="1" t="s">
        <v>1763</v>
      </c>
      <c r="Y344" s="21" t="str">
        <f t="shared" si="22"/>
        <v xml:space="preserve">#includex(Spell/Evocation/DataView,titlestr=off,section=(filter=Maelstrom),firsthead=off)
**ゲーム内説明文
#includex(Spell/Evocation/Descriptions,titlestr=off,section=(filter=Maelstrom),firsthead=off)
**解説
</v>
      </c>
      <c r="Z344" t="str">
        <f t="shared" si="23"/>
        <v xml:space="preserve">**Maelstrom
|&gt;|&gt;|&gt;|&gt;|BGCOLOR(black):COLOR(white):CENTER:''Maelstrom''|
|&gt;|BGCOLOR(lightgray):''研究領域''|&gt;|BGCOLOR(lightgray):''使用条件''|BGCOLOR(lightgray):''分類''|
|&gt;|Evocation Lv8|&gt;|儀式/水中専用|世界呪附|
|BGCOLOR(lightgray):''主系統''|BGCOLOR(lightgray):''副系統''|&gt;|BGCOLOR(lightgray):''威力/効果''|BGCOLOR(lightgray):''効果発生数''|
|&amp;ref(Spell/P_Water.jpg,nolink,25x25,Water);6||&gt;|Maelstrom||
|BGCOLOR(lightgray):''射程距離''|BGCOLOR(lightgray):''効果範囲''|BGCOLOR(lightgray):''精度修正''|BGCOLOR(lightgray):''詠唱時間''|BGCOLOR(lightgray):''疲労/宝石''|
|||||&amp;ref(Spell/V_Water.jpg,nolink,25x25,Water Gem);80|
|BGCOLOR(lightgray):''特性''|&gt;|&gt;|&gt;|世界呪附|
</v>
      </c>
      <c r="AA344" t="str">
        <f>CONCATENATE("**",G344,CHAR(10),VLOOKUP(F344,SpellDesc!$B:$D,2,0),CHAR(10),CHAR(10),VLOOKUP(F344,SpellDesc!$B:$D,3,0),CHAR(10))</f>
        <v xml:space="preserve">**Maelstrom
A huge magical maelstrom is created in a sea. The maelstrom constantly sucks in huge amounts of water and filters out its magical essence. This results in a huge amount of magic gems for the caster. Each month 15 water, 5 astral, 3 air and 1 of each other gem type is generated. The enchantment lasts until someone dispels it or the caster dies.
巨大な魔法の大渦が海に造り出されます。この大渦は、絶えず大量の水を吸収し、その魔法的な精髄を濾過します。これは、術者に大量の魔法の宝石を齎します。毎月、15個の水、5個の星、3個の風、そして1個のその他の魔法の宝石が生成されます。この呪附は、誰かが解呪するか、術者が死ぬまで持続します。
</v>
      </c>
    </row>
    <row r="345" spans="1:27" x14ac:dyDescent="0.15">
      <c r="A345" t="str">
        <f t="shared" si="20"/>
        <v/>
      </c>
      <c r="C345" s="1" t="s">
        <v>263</v>
      </c>
      <c r="D345" s="1">
        <v>8</v>
      </c>
      <c r="F345" s="1" t="s">
        <v>348</v>
      </c>
      <c r="G345" s="1" t="s">
        <v>348</v>
      </c>
      <c r="H345" s="3" t="s">
        <v>1751</v>
      </c>
      <c r="J345" s="1">
        <v>2</v>
      </c>
      <c r="K345" s="1" t="s">
        <v>1705</v>
      </c>
      <c r="L345" s="1" t="s">
        <v>2018</v>
      </c>
      <c r="M345" s="1" t="s">
        <v>1712</v>
      </c>
      <c r="N345" s="2" t="s">
        <v>1855</v>
      </c>
      <c r="O345" s="6" t="str">
        <f t="shared" si="21"/>
        <v xml:space="preserve">|[[Astral Tempest&gt;./Astral Tempest]]|&amp;ref(Spell/P_Astral.jpg,nolink,25x25,Astral);5||&amp;ref(Spell/V_Astral.jpg,nolink,25x25,Astral Pearl);2|戦闘/水陸両用|戦闘呪附|
|~|&gt;|&gt;|&gt;|&gt;|戦場を不可知の嵐で包み敵味方全員を攻撃します|
</v>
      </c>
      <c r="P345" s="3" t="s">
        <v>1856</v>
      </c>
      <c r="Q345" s="1">
        <v>0</v>
      </c>
      <c r="R345" s="1">
        <v>225</v>
      </c>
      <c r="S345" s="1">
        <v>0</v>
      </c>
      <c r="T345" s="1">
        <v>1</v>
      </c>
      <c r="U345" s="1">
        <v>0</v>
      </c>
      <c r="V345" s="1">
        <v>200</v>
      </c>
      <c r="W345" s="1" t="s">
        <v>1712</v>
      </c>
      <c r="Y345" s="21" t="str">
        <f t="shared" si="22"/>
        <v xml:space="preserve">#includex(Spell/Evocation/DataView,titlestr=off,section=(filter=Astral Tempest),firsthead=off)
**ゲーム内説明文
#includex(Spell/Evocation/Descriptions,titlestr=off,section=(filter=Astral Tempest),firsthead=off)
**解説
</v>
      </c>
      <c r="Z345" t="str">
        <f t="shared" si="23"/>
        <v xml:space="preserve">**Astral Tempest
|&gt;|&gt;|&gt;|&gt;|BGCOLOR(black):COLOR(white):CENTER:''Astral Tempest''|
|&gt;|BGCOLOR(lightgray):''研究領域''|&gt;|BGCOLOR(lightgray):''使用条件''|BGCOLOR(lightgray):''分類''|
|&gt;|Evocation Lv8|&gt;|戦闘/水陸両用|戦闘呪附|
|BGCOLOR(lightgray):''主系統''|BGCOLOR(lightgray):''副系統''|&gt;|BGCOLOR(lightgray):''威力/効果''|BGCOLOR(lightgray):''効果発生数''|
|&amp;ref(Spell/P_Astral.jpg,nolink,25x25,Astral);5||&gt;|Astral Tempest|1|
|BGCOLOR(lightgray):''射程距離''|BGCOLOR(lightgray):''効果範囲''|BGCOLOR(lightgray):''精度修正''|BGCOLOR(lightgray):''詠唱時間''|BGCOLOR(lightgray):''疲労/宝石''|
|0|0|0|225%|200 / &amp;ref(Spell/V_Astral.jpg,nolink,25x25,Astral Pearl);2|
|BGCOLOR(lightgray):''特性''|&gt;|&gt;|&gt;|戦闘呪附|
</v>
      </c>
      <c r="AA345" t="str">
        <f>CONCATENATE("**",G345,CHAR(10),VLOOKUP(F345,SpellDesc!$B:$D,2,0),CHAR(10),CHAR(10),VLOOKUP(F345,SpellDesc!$B:$D,3,0),CHAR(10))</f>
        <v xml:space="preserve">**Astral Tempest
The caster unleashes an astral storm upon the battlefield. The storm is physically undetectable, but every unit that is not mindless takes damage as the storm rips the very souls from their bodies. Spellcasting is extra difficult during the astral tempest and all non mindless magic users will have trouble casting spells unless they have very high magic resistance.
術者は、星気の嵐を戦場に解き放ちます。この嵐は物理的には感知できませんが、意志を持たないものを除いた全員が、嵐が彼らの肉体から魂そのものを引き剥がすことで、傷付いていきます。星気の嵐の中では、呪文詠唱はとりわけ難しくなり、意志を持たない魔法の使い手を除いた全員は、彼らが極めて高い魔法抵抗力を持たない限り、呪文を詠唱するのに苦心します。
</v>
      </c>
    </row>
    <row r="346" spans="1:27" x14ac:dyDescent="0.15">
      <c r="A346" t="str">
        <f t="shared" si="20"/>
        <v>Evocation8E</v>
      </c>
      <c r="C346" s="1" t="s">
        <v>263</v>
      </c>
      <c r="D346" s="1">
        <v>8</v>
      </c>
      <c r="F346" s="1" t="s">
        <v>349</v>
      </c>
      <c r="G346" s="1" t="s">
        <v>349</v>
      </c>
      <c r="H346" s="3" t="s">
        <v>1842</v>
      </c>
      <c r="K346" s="1" t="s">
        <v>1705</v>
      </c>
      <c r="L346" s="1" t="s">
        <v>2018</v>
      </c>
      <c r="M346" s="1" t="s">
        <v>1706</v>
      </c>
      <c r="N346" s="2" t="s">
        <v>1857</v>
      </c>
      <c r="O346" s="6" t="str">
        <f t="shared" si="21"/>
        <v xml:space="preserve">|[[Vortex of Unlife&gt;./Vortex of Unlife]]|&amp;ref(Spell/P_Death.jpg,nolink,25x25,Death);5|||戦闘/水陸両用|攻撃|
|~|&gt;|&gt;|&gt;|&gt;|中範囲に殺した敵をゾンビ化させる反生命の渦を起こし攻撃します|
</v>
      </c>
      <c r="P346" s="3" t="s">
        <v>1858</v>
      </c>
      <c r="Q346" s="1" t="s">
        <v>1859</v>
      </c>
      <c r="R346" s="1">
        <v>100</v>
      </c>
      <c r="S346" s="1" t="s">
        <v>1767</v>
      </c>
      <c r="T346" s="1">
        <v>1</v>
      </c>
      <c r="U346" s="1">
        <v>0</v>
      </c>
      <c r="V346" s="1">
        <v>20</v>
      </c>
      <c r="W346" s="1" t="s">
        <v>1860</v>
      </c>
      <c r="Y346" s="21" t="str">
        <f t="shared" si="22"/>
        <v xml:space="preserve">#includex(Spell/Evocation/DataView,titlestr=off,section=(filter=Vortex of Unlife),firsthead=off)
**ゲーム内説明文
#includex(Spell/Evocation/Descriptions,titlestr=off,section=(filter=Vortex of Unlife),firsthead=off)
**解説
</v>
      </c>
      <c r="Z346" t="str">
        <f t="shared" si="23"/>
        <v xml:space="preserve">**Vortex of Unlife
|&gt;|&gt;|&gt;|&gt;|BGCOLOR(black):COLOR(white):CENTER:''Vortex of Unlife''|
|&gt;|BGCOLOR(lightgray):''研究領域''|&gt;|BGCOLOR(lightgray):''使用条件''|BGCOLOR(lightgray):''分類''|
|&gt;|Evocation Lv8|&gt;|戦闘/水陸両用|攻撃|
|BGCOLOR(lightgray):''主系統''|BGCOLOR(lightgray):''副系統''|&gt;|BGCOLOR(lightgray):''威力/効果''|BGCOLOR(lightgray):''効果発生数''|
|&amp;ref(Spell/P_Death.jpg,nolink,25x25,Death);5||&gt;|16+1/Lv|1|
|BGCOLOR(lightgray):''射程距離''|BGCOLOR(lightgray):''効果範囲''|BGCOLOR(lightgray):''精度修正''|BGCOLOR(lightgray):''詠唱時間''|BGCOLOR(lightgray):''疲労/宝石''|
|30+2|5+1|0|100%|20|
|BGCOLOR(lightgray):''特性''|&gt;|&gt;|&gt;|防御無視&amp;br;殺した敵をゾンビ化&amp;br;抵抗可能&amp;br;無心無効&amp;br;アンデッド無効|
</v>
      </c>
      <c r="AA346" t="str">
        <f>CONCATENATE("**",G346,CHAR(10),VLOOKUP(F346,SpellDesc!$B:$D,2,0),CHAR(10),CHAR(10),VLOOKUP(F346,SpellDesc!$B:$D,3,0),CHAR(10))</f>
        <v xml:space="preserve">**Vortex of Unlife
This vortex affect a large area and passes straight through armor and damages the targets' souls directly. If a target is slain he will be filled by the energies from this spell and rise as a soulless warrior.
この渦は、防具を通過し、標的の魂に直接損傷を与えます。標的が死んだ場合、彼はこの呪文からの力に満たされ、魂無き戦士として蘇ります。
</v>
      </c>
    </row>
    <row r="347" spans="1:27" x14ac:dyDescent="0.15">
      <c r="A347" t="str">
        <f t="shared" si="20"/>
        <v>Evocation9S</v>
      </c>
      <c r="C347" s="1" t="s">
        <v>263</v>
      </c>
      <c r="D347" s="1">
        <v>9</v>
      </c>
      <c r="F347" s="1" t="s">
        <v>350</v>
      </c>
      <c r="G347" s="1" t="s">
        <v>350</v>
      </c>
      <c r="H347" s="3" t="s">
        <v>1843</v>
      </c>
      <c r="I347" s="1" t="s">
        <v>1699</v>
      </c>
      <c r="J347" s="1">
        <v>15</v>
      </c>
      <c r="K347" s="1" t="s">
        <v>1756</v>
      </c>
      <c r="L347" s="1" t="s">
        <v>2023</v>
      </c>
      <c r="M347" s="1" t="s">
        <v>1861</v>
      </c>
      <c r="N347" s="2" t="s">
        <v>1862</v>
      </c>
      <c r="O347" s="6" t="str">
        <f t="shared" si="21"/>
        <v xml:space="preserve">|[[Volcanic Eruption&gt;./Volcanic Eruption]]|&amp;ref(Spell/P_Fire.jpg,nolink,25x25,Fire);4|&amp;ref(Spell/P_Earth.jpg,nolink,25x25,Earth);4|&amp;ref(Spell/V_Fire.jpg,nolink,25x25,Fire Gem);15|儀式/陸上専用|災害誘発|
|~|&gt;|&gt;|&gt;|&gt;|指定した州に噴火を起こし壊滅的な被害を与えます|
</v>
      </c>
      <c r="Q347" s="1">
        <v>6</v>
      </c>
      <c r="W347" s="1" t="s">
        <v>1815</v>
      </c>
      <c r="Y347" s="21" t="str">
        <f t="shared" si="22"/>
        <v xml:space="preserve">#includex(Spell/Evocation/DataView,titlestr=off,section=(filter=Volcanic Eruption),firsthead=off)
**ゲーム内説明文
#includex(Spell/Evocation/Descriptions,titlestr=off,section=(filter=Volcanic Eruption),firsthead=off)
**解説
</v>
      </c>
      <c r="Z347" t="str">
        <f t="shared" si="23"/>
        <v xml:space="preserve">**Volcanic Eruption
|&gt;|&gt;|&gt;|&gt;|BGCOLOR(black):COLOR(white):CENTER:''Volcanic Eruption''|
|&gt;|BGCOLOR(lightgray):''研究領域''|&gt;|BGCOLOR(lightgray):''使用条件''|BGCOLOR(lightgray):''分類''|
|&gt;|Evocation Lv9|&gt;|儀式/陸上専用|災害誘発|
|BGCOLOR(lightgray):''主系統''|BGCOLOR(lightgray):''副系統''|&gt;|BGCOLOR(lightgray):''威力/効果''|BGCOLOR(lightgray):''効果発生数''|
|&amp;ref(Spell/P_Fire.jpg,nolink,25x25,Fire);4|&amp;ref(Spell/P_Earth.jpg,nolink,25x25,Earth);4|&gt;|||
|BGCOLOR(lightgray):''射程距離''|BGCOLOR(lightgray):''効果範囲''|BGCOLOR(lightgray):''精度修正''|BGCOLOR(lightgray):''詠唱時間''|BGCOLOR(lightgray):''疲労/宝石''|
|6||||&amp;ref(Spell/V_Fire.jpg,nolink,25x25,Fire Gem);15|
|BGCOLOR(lightgray):''特性''|&gt;|&gt;|&gt;|遠隔儀式&amp;br;海域の指定不可|
</v>
      </c>
      <c r="AA347" t="str">
        <f>CONCATENATE("**",G347,CHAR(10),VLOOKUP(F347,SpellDesc!$B:$D,2,0),CHAR(10),CHAR(10),VLOOKUP(F347,SpellDesc!$B:$D,3,0),CHAR(10))</f>
        <v xml:space="preserve">**Volcanic Eruption
The caster unleashes a volcanic eruption upon a distant province, destroying the lands and killing one third of the population.
術者は、遠方の州に火山噴火を解き放ち、その地を破壊して三分の一の住民を殺害します。
</v>
      </c>
    </row>
    <row r="348" spans="1:27" x14ac:dyDescent="0.15">
      <c r="A348" t="str">
        <f t="shared" si="20"/>
        <v/>
      </c>
      <c r="C348" s="1" t="s">
        <v>263</v>
      </c>
      <c r="D348" s="1">
        <v>9</v>
      </c>
      <c r="F348" s="1" t="s">
        <v>351</v>
      </c>
      <c r="G348" s="1" t="s">
        <v>351</v>
      </c>
      <c r="H348" s="3" t="s">
        <v>1798</v>
      </c>
      <c r="J348" s="1">
        <v>30</v>
      </c>
      <c r="K348" s="1" t="s">
        <v>1756</v>
      </c>
      <c r="L348" s="1" t="s">
        <v>2023</v>
      </c>
      <c r="M348" s="1" t="s">
        <v>1778</v>
      </c>
      <c r="N348" s="2" t="s">
        <v>1863</v>
      </c>
      <c r="O348" s="6" t="str">
        <f t="shared" si="21"/>
        <v xml:space="preserve">|[[Flames from the Sky&gt;./Flames from the Sky]]|&amp;ref(Spell/P_Fire.jpg,nolink,25x25,Fire);5||&amp;ref(Spell/V_Fire.jpg,nolink,25x25,Fire Gem);30|儀式/陸上専用|遠隔攻撃|
|~|&gt;|&gt;|&gt;|&gt;|指定した州に火球の渦を放ち駐留する軍を攻撃します|
</v>
      </c>
      <c r="P348" s="3" t="s">
        <v>1820</v>
      </c>
      <c r="Q348" s="1">
        <v>3</v>
      </c>
      <c r="W348" s="1" t="s">
        <v>1632</v>
      </c>
      <c r="Y348" s="21" t="str">
        <f t="shared" si="22"/>
        <v xml:space="preserve">#includex(Spell/Evocation/DataView,titlestr=off,section=(filter=Flames from the Sky),firsthead=off)
**ゲーム内説明文
#includex(Spell/Evocation/Descriptions,titlestr=off,section=(filter=Flames from the Sky),firsthead=off)
**解説
</v>
      </c>
      <c r="Z348" t="str">
        <f t="shared" si="23"/>
        <v xml:space="preserve">**Flames from the Sky
|&gt;|&gt;|&gt;|&gt;|BGCOLOR(black):COLOR(white):CENTER:''Flames from the Sky''|
|&gt;|BGCOLOR(lightgray):''研究領域''|&gt;|BGCOLOR(lightgray):''使用条件''|BGCOLOR(lightgray):''分類''|
|&gt;|Evocation Lv9|&gt;|儀式/陸上専用|遠隔攻撃|
|BGCOLOR(lightgray):''主系統''|BGCOLOR(lightgray):''副系統''|&gt;|BGCOLOR(lightgray):''威力/効果''|BGCOLOR(lightgray):''効果発生数''|
|&amp;ref(Spell/P_Fire.jpg,nolink,25x25,Fire);5||&gt;|15+1/Lv||
|BGCOLOR(lightgray):''射程距離''|BGCOLOR(lightgray):''効果範囲''|BGCOLOR(lightgray):''精度修正''|BGCOLOR(lightgray):''詠唱時間''|BGCOLOR(lightgray):''疲労/宝石''|
|3||||&amp;ref(Spell/V_Fire.jpg,nolink,25x25,Fire Gem);30|
|BGCOLOR(lightgray):''特性''|&gt;|&gt;|&gt;|火炎属性&amp;br;防御貫通&amp;br;遠隔儀式&amp;br;海域の指定不可|
</v>
      </c>
      <c r="AA348" t="str">
        <f>CONCATENATE("**",G348,CHAR(10),VLOOKUP(F348,SpellDesc!$B:$D,2,0),CHAR(10),CHAR(10),VLOOKUP(F348,SpellDesc!$B:$D,3,0),CHAR(10))</f>
        <v xml:space="preserve">**Flames from the Sky
With this spell, the mage hurls a maelstrom of flaming spheres towards an enemy province. The flame storm will strike an enemy army camp within the province with enormous force. Most likely, the majority of the units present in the camp will die from this powerful attack, but since the entire army is rarely gathered in one camp at a given time, only half of the target province's army can be expected to be struck by the flames.
この呪文により、魔術師は敵の州に向けて、燃える球体の大渦を投げつけます。この炎の嵐は、州に存在する敵軍の駐留地を、莫大な力で襲います。恐らくは、駐留地に居たものの大半は、この強力な攻撃によって死に絶えますが、しかしながら全軍が一つの駐留地に集まることは稀であり、そのため、標的となった州に居る軍の半分のみが、この炎に襲われることを期待できます。
</v>
      </c>
    </row>
    <row r="349" spans="1:27" x14ac:dyDescent="0.15">
      <c r="A349" t="str">
        <f t="shared" si="20"/>
        <v/>
      </c>
      <c r="C349" s="1" t="s">
        <v>263</v>
      </c>
      <c r="D349" s="1">
        <v>9</v>
      </c>
      <c r="F349" s="1" t="s">
        <v>352</v>
      </c>
      <c r="G349" s="1" t="s">
        <v>352</v>
      </c>
      <c r="H349" s="3" t="s">
        <v>1798</v>
      </c>
      <c r="J349" s="1">
        <v>1</v>
      </c>
      <c r="K349" s="1" t="s">
        <v>1705</v>
      </c>
      <c r="L349" s="1" t="s">
        <v>2023</v>
      </c>
      <c r="M349" s="1" t="s">
        <v>1706</v>
      </c>
      <c r="N349" s="2" t="s">
        <v>1864</v>
      </c>
      <c r="O349" s="6" t="str">
        <f t="shared" si="21"/>
        <v xml:space="preserve">|[[Flame Storm&gt;./Flame Storm]]|&amp;ref(Spell/P_Fire.jpg,nolink,25x25,Fire);5||&amp;ref(Spell/V_Fire.jpg,nolink,25x25,Fire Gem);1|戦闘/陸上専用|攻撃|
|~|&gt;|&gt;|&gt;|&gt;|超広範囲に炎を浴びせ攻撃します|
</v>
      </c>
      <c r="P349" s="3" t="s">
        <v>1865</v>
      </c>
      <c r="Q349" s="1" t="s">
        <v>1776</v>
      </c>
      <c r="R349" s="1">
        <v>125</v>
      </c>
      <c r="S349" s="1">
        <v>40</v>
      </c>
      <c r="T349" s="1">
        <v>1</v>
      </c>
      <c r="U349" s="1">
        <v>0</v>
      </c>
      <c r="V349" s="1">
        <v>100</v>
      </c>
      <c r="W349" s="1" t="s">
        <v>1709</v>
      </c>
      <c r="Y349" s="21" t="str">
        <f t="shared" si="22"/>
        <v xml:space="preserve">#includex(Spell/Evocation/DataView,titlestr=off,section=(filter=Flame Storm),firsthead=off)
**ゲーム内説明文
#includex(Spell/Evocation/Descriptions,titlestr=off,section=(filter=Flame Storm),firsthead=off)
**解説
</v>
      </c>
      <c r="Z349" t="str">
        <f t="shared" si="23"/>
        <v xml:space="preserve">**Flame Storm
|&gt;|&gt;|&gt;|&gt;|BGCOLOR(black):COLOR(white):CENTER:''Flame Storm''|
|&gt;|BGCOLOR(lightgray):''研究領域''|&gt;|BGCOLOR(lightgray):''使用条件''|BGCOLOR(lightgray):''分類''|
|&gt;|Evocation Lv9|&gt;|戦闘/陸上専用|攻撃|
|BGCOLOR(lightgray):''主系統''|BGCOLOR(lightgray):''副系統''|&gt;|BGCOLOR(lightgray):''威力/効果''|BGCOLOR(lightgray):''効果発生数''|
|&amp;ref(Spell/P_Fire.jpg,nolink,25x25,Fire);5||&gt;|15+2/Lv|1|
|BGCOLOR(lightgray):''射程距離''|BGCOLOR(lightgray):''効果範囲''|BGCOLOR(lightgray):''精度修正''|BGCOLOR(lightgray):''詠唱時間''|BGCOLOR(lightgray):''疲労/宝石''|
|40+5|40|0|125%|100 / &amp;ref(Spell/V_Fire.jpg,nolink,25x25,Fire Gem);1|
|BGCOLOR(lightgray):''特性''|&gt;|&gt;|&gt;|火炎属性&amp;br;防御貫通|
</v>
      </c>
      <c r="AA349" t="str">
        <f>CONCATENATE("**",G349,CHAR(10),VLOOKUP(F349,SpellDesc!$B:$D,2,0),CHAR(10),CHAR(10),VLOOKUP(F349,SpellDesc!$B:$D,3,0),CHAR(10))</f>
        <v xml:space="preserve">**Flame Storm
A shower of fire shoots out from the caster's hands and strikes the enemy ranks. The flame storm is extremely powerful and can annihilate entire armies.
術者の手から炎の雨が発射され、敵軍を襲います。この炎の嵐は極めて強力で、全軍を根絶することができます。
</v>
      </c>
    </row>
    <row r="350" spans="1:27" x14ac:dyDescent="0.15">
      <c r="A350" t="str">
        <f t="shared" si="20"/>
        <v/>
      </c>
      <c r="C350" s="1" t="s">
        <v>263</v>
      </c>
      <c r="D350" s="1">
        <v>9</v>
      </c>
      <c r="F350" s="1" t="s">
        <v>353</v>
      </c>
      <c r="G350" s="1" t="s">
        <v>353</v>
      </c>
      <c r="H350" s="3" t="s">
        <v>1752</v>
      </c>
      <c r="K350" s="1" t="s">
        <v>1705</v>
      </c>
      <c r="L350" s="1" t="s">
        <v>2018</v>
      </c>
      <c r="M350" s="1" t="s">
        <v>1706</v>
      </c>
      <c r="N350" s="2" t="s">
        <v>1866</v>
      </c>
      <c r="O350" s="6" t="str">
        <f t="shared" si="21"/>
        <v xml:space="preserve">|[[Chain Lightning&gt;./Chain Lightning]]|&amp;ref(Spell/P_Air.jpg,nolink,25x25,Air);3|||戦闘/水陸両用|攻撃|
|~|&gt;|&gt;|&gt;|&gt;|3発の5回跳弾する電撃を放ち攻撃します|
</v>
      </c>
      <c r="P350" s="3" t="s">
        <v>1767</v>
      </c>
      <c r="Q350" s="1">
        <v>25</v>
      </c>
      <c r="R350" s="1">
        <v>100</v>
      </c>
      <c r="S350" s="1">
        <v>0</v>
      </c>
      <c r="T350" s="1">
        <v>3</v>
      </c>
      <c r="U350" s="1">
        <v>0</v>
      </c>
      <c r="V350" s="1">
        <v>30</v>
      </c>
      <c r="W350" s="1" t="s">
        <v>1711</v>
      </c>
      <c r="Y350" s="21" t="str">
        <f t="shared" si="22"/>
        <v xml:space="preserve">#includex(Spell/Evocation/DataView,titlestr=off,section=(filter=Chain Lightning),firsthead=off)
**ゲーム内説明文
#includex(Spell/Evocation/Descriptions,titlestr=off,section=(filter=Chain Lightning),firsthead=off)
**解説
</v>
      </c>
      <c r="Z350" t="str">
        <f t="shared" si="23"/>
        <v xml:space="preserve">**Chain Lightning
|&gt;|&gt;|&gt;|&gt;|BGCOLOR(black):COLOR(white):CENTER:''Chain Lightning''|
|&gt;|BGCOLOR(lightgray):''研究領域''|&gt;|BGCOLOR(lightgray):''使用条件''|BGCOLOR(lightgray):''分類''|
|&gt;|Evocation Lv9|&gt;|戦闘/水陸両用|攻撃|
|BGCOLOR(lightgray):''主系統''|BGCOLOR(lightgray):''副系統''|&gt;|BGCOLOR(lightgray):''威力/効果''|BGCOLOR(lightgray):''効果発生数''|
|&amp;ref(Spell/P_Air.jpg,nolink,25x25,Air);3||&gt;|5+1/Lv|3|
|BGCOLOR(lightgray):''射程距離''|BGCOLOR(lightgray):''効果範囲''|BGCOLOR(lightgray):''精度修正''|BGCOLOR(lightgray):''詠唱時間''|BGCOLOR(lightgray):''疲労/宝石''|
|25|0|0|100%|30|
|BGCOLOR(lightgray):''特性''|&gt;|&gt;|&gt;|電撃属性&amp;br;防御無視&amp;br;5連鎖|
</v>
      </c>
      <c r="AA350" t="str">
        <f>CONCATENATE("**",G350,CHAR(10),VLOOKUP(F350,SpellDesc!$B:$D,2,0),CHAR(10),CHAR(10),VLOOKUP(F350,SpellDesc!$B:$D,3,0),CHAR(10))</f>
        <v xml:space="preserve">**Chain Lightning
The mage hurls three orbs of pure lightning towards the enemies. Where an orb lands a lightning will strike a nearby unit and continue to travel to other nearby units until it eventually dissipates.
魔術師は、敵に向けて三つの純粋な電撃の球体を放ちます。球体が命中した場所の付近のものを電光が撃ち、それはやがて消散するまで、他のものへと流れていきます。
</v>
      </c>
    </row>
    <row r="351" spans="1:27" x14ac:dyDescent="0.15">
      <c r="A351" t="str">
        <f t="shared" si="20"/>
        <v/>
      </c>
      <c r="C351" s="1" t="s">
        <v>263</v>
      </c>
      <c r="D351" s="1">
        <v>9</v>
      </c>
      <c r="F351" s="1" t="s">
        <v>354</v>
      </c>
      <c r="G351" s="1" t="s">
        <v>354</v>
      </c>
      <c r="H351" s="3" t="s">
        <v>1801</v>
      </c>
      <c r="J351" s="1">
        <v>2</v>
      </c>
      <c r="K351" s="1" t="s">
        <v>1705</v>
      </c>
      <c r="L351" s="1" t="s">
        <v>2023</v>
      </c>
      <c r="M351" s="1" t="s">
        <v>1706</v>
      </c>
      <c r="N351" s="2" t="s">
        <v>1867</v>
      </c>
      <c r="O351" s="6" t="str">
        <f t="shared" si="21"/>
        <v xml:space="preserve">|[[Niefel Flames&gt;./Niefel Flames]]|&amp;ref(Spell/P_Water.jpg,nolink,25x25,Water);5||&amp;ref(Spell/V_Water.jpg,nolink,25x25,Water Gem);2|戦闘/陸上専用|攻撃|
|~|&gt;|&gt;|&gt;|&gt;|超広範囲に冷たい炎を浴びせ攻撃します|
</v>
      </c>
      <c r="P351" s="3">
        <v>10</v>
      </c>
      <c r="Q351" s="1" t="s">
        <v>1776</v>
      </c>
      <c r="R351" s="1">
        <v>150</v>
      </c>
      <c r="S351" s="1" t="s">
        <v>1868</v>
      </c>
      <c r="T351" s="1">
        <v>1</v>
      </c>
      <c r="U351" s="1">
        <v>0</v>
      </c>
      <c r="V351" s="1">
        <v>200</v>
      </c>
      <c r="W351" s="1" t="s">
        <v>1869</v>
      </c>
      <c r="Y351" s="21" t="str">
        <f t="shared" si="22"/>
        <v xml:space="preserve">#includex(Spell/Evocation/DataView,titlestr=off,section=(filter=Niefel Flames),firsthead=off)
**ゲーム内説明文
#includex(Spell/Evocation/Descriptions,titlestr=off,section=(filter=Niefel Flames),firsthead=off)
**解説
</v>
      </c>
      <c r="Z351" t="str">
        <f t="shared" si="23"/>
        <v xml:space="preserve">**Niefel Flames
|&gt;|&gt;|&gt;|&gt;|BGCOLOR(black):COLOR(white):CENTER:''Niefel Flames''|
|&gt;|BGCOLOR(lightgray):''研究領域''|&gt;|BGCOLOR(lightgray):''使用条件''|BGCOLOR(lightgray):''分類''|
|&gt;|Evocation Lv9|&gt;|戦闘/陸上専用|攻撃|
|BGCOLOR(lightgray):''主系統''|BGCOLOR(lightgray):''副系統''|&gt;|BGCOLOR(lightgray):''威力/効果''|BGCOLOR(lightgray):''効果発生数''|
|&amp;ref(Spell/P_Water.jpg,nolink,25x25,Water);5||&gt;|10|1|
|BGCOLOR(lightgray):''射程距離''|BGCOLOR(lightgray):''効果範囲''|BGCOLOR(lightgray):''精度修正''|BGCOLOR(lightgray):''詠唱時間''|BGCOLOR(lightgray):''疲労/宝石''|
|40+5|25+5|0|150%|200 / &amp;ref(Spell/V_Water.jpg,nolink,25x25,Water Gem);2|
|BGCOLOR(lightgray):''特性''|&gt;|&gt;|&gt;|冷気属性&amp;br;防御無視|
</v>
      </c>
      <c r="AA351" t="str">
        <f>CONCATENATE("**",G351,CHAR(10),VLOOKUP(F351,SpellDesc!$B:$D,2,0),CHAR(10),CHAR(10),VLOOKUP(F351,SpellDesc!$B:$D,3,0),CHAR(10))</f>
        <v xml:space="preserve">**Niefel Flames
A shower of blue flames shoots out from the caster's hands and flies towards the enemy ranks. The blue Niefel Flames are extremely cold and this spell can easily freeze an entire enemy army to death.
術者の手から青い炎の雨が発射され、敵兵に向けて飛んでいきます。この青い霧の炎は極めて冷たく、この呪文は敵全軍を容易に凍死させることができます。
</v>
      </c>
    </row>
    <row r="352" spans="1:27" x14ac:dyDescent="0.15">
      <c r="A352" t="str">
        <f t="shared" si="20"/>
        <v/>
      </c>
      <c r="C352" s="1" t="s">
        <v>263</v>
      </c>
      <c r="D352" s="1">
        <v>9</v>
      </c>
      <c r="F352" s="1" t="s">
        <v>355</v>
      </c>
      <c r="G352" s="1" t="s">
        <v>355</v>
      </c>
      <c r="H352" s="3" t="s">
        <v>1801</v>
      </c>
      <c r="J352" s="1">
        <v>15</v>
      </c>
      <c r="K352" s="1" t="s">
        <v>1756</v>
      </c>
      <c r="L352" s="1" t="s">
        <v>2018</v>
      </c>
      <c r="M352" s="1" t="s">
        <v>1861</v>
      </c>
      <c r="N352" s="2" t="s">
        <v>1870</v>
      </c>
      <c r="O352" s="6" t="str">
        <f t="shared" si="21"/>
        <v xml:space="preserve">|[[Tidal Wave&gt;./Tidal Wave]]|&amp;ref(Spell/P_Water.jpg,nolink,25x25,Water);5||&amp;ref(Spell/V_Water.jpg,nolink,25x25,Water Gem);15|儀式/水陸両用|災害誘発|
|~|&gt;|&gt;|&gt;|&gt;|指定した沿岸の州に津波を起こし大きな被害を与えます|
</v>
      </c>
      <c r="Q352" s="1">
        <v>6</v>
      </c>
      <c r="W352" s="1" t="s">
        <v>1871</v>
      </c>
      <c r="Y352" s="21" t="str">
        <f t="shared" si="22"/>
        <v xml:space="preserve">#includex(Spell/Evocation/DataView,titlestr=off,section=(filter=Tidal Wave),firsthead=off)
**ゲーム内説明文
#includex(Spell/Evocation/Descriptions,titlestr=off,section=(filter=Tidal Wave),firsthead=off)
**解説
</v>
      </c>
      <c r="Z352" t="str">
        <f t="shared" si="23"/>
        <v xml:space="preserve">**Tidal Wave
|&gt;|&gt;|&gt;|&gt;|BGCOLOR(black):COLOR(white):CENTER:''Tidal Wave''|
|&gt;|BGCOLOR(lightgray):''研究領域''|&gt;|BGCOLOR(lightgray):''使用条件''|BGCOLOR(lightgray):''分類''|
|&gt;|Evocation Lv9|&gt;|儀式/水陸両用|災害誘発|
|BGCOLOR(lightgray):''主系統''|BGCOLOR(lightgray):''副系統''|&gt;|BGCOLOR(lightgray):''威力/効果''|BGCOLOR(lightgray):''効果発生数''|
|&amp;ref(Spell/P_Water.jpg,nolink,25x25,Water);5||&gt;|||
|BGCOLOR(lightgray):''射程距離''|BGCOLOR(lightgray):''効果範囲''|BGCOLOR(lightgray):''精度修正''|BGCOLOR(lightgray):''詠唱時間''|BGCOLOR(lightgray):''疲労/宝石''|
|6||||&amp;ref(Spell/V_Water.jpg,nolink,25x25,Water Gem);15|
|BGCOLOR(lightgray):''特性''|&gt;|&gt;|&gt;|遠隔儀式&amp;br;海域の指定不可&amp;br;沿岸のみ指定可能|
</v>
      </c>
      <c r="AA352" t="str">
        <f>CONCATENATE("**",G352,CHAR(10),VLOOKUP(F352,SpellDesc!$B:$D,2,0),CHAR(10),CHAR(10),VLOOKUP(F352,SpellDesc!$B:$D,3,0),CHAR(10))</f>
        <v xml:space="preserve">**Tidal Wave
The caster unleashes a huge tidal wave upon a distant province, destroying the lands and killing the people. Forty percent of the population will die and unrest will increase.
術者は、巨大な津波を遠方の州に解き放ち、その地を破壊して住民を殺害します。四割の住民が死亡し、不安度が増加します。
</v>
      </c>
    </row>
    <row r="353" spans="1:27" x14ac:dyDescent="0.15">
      <c r="A353" t="str">
        <f t="shared" si="20"/>
        <v/>
      </c>
      <c r="C353" s="1" t="s">
        <v>263</v>
      </c>
      <c r="D353" s="1">
        <v>9</v>
      </c>
      <c r="F353" s="1" t="s">
        <v>356</v>
      </c>
      <c r="G353" s="1" t="s">
        <v>356</v>
      </c>
      <c r="H353" s="3" t="s">
        <v>1844</v>
      </c>
      <c r="I353" s="1" t="s">
        <v>1845</v>
      </c>
      <c r="J353" s="1">
        <v>80</v>
      </c>
      <c r="K353" s="1" t="s">
        <v>1756</v>
      </c>
      <c r="L353" s="1" t="s">
        <v>2023</v>
      </c>
      <c r="M353" s="1" t="s">
        <v>1763</v>
      </c>
      <c r="N353" s="2" t="s">
        <v>1872</v>
      </c>
      <c r="O353" s="6" t="str">
        <f t="shared" si="21"/>
        <v xml:space="preserve">|[[Celestial Rainbow&gt;./Celestial Rainbow]]|&amp;ref(Spell/P_Water.jpg,nolink,25x25,Water);7|&amp;ref(Spell/P_Nature.jpg,nolink,25x25,Nature);5|&amp;ref(Spell/V_Water.jpg,nolink,25x25,Water Gem);80|儀式/陸上専用|世界呪附|
|~|&gt;|&gt;|&gt;|&gt;|国を守る巨大な虹を作り幸運と敵の儀式からの保護を得ます|
</v>
      </c>
      <c r="P353" s="3" t="s">
        <v>1873</v>
      </c>
      <c r="W353" s="1" t="s">
        <v>1763</v>
      </c>
      <c r="Y353" s="21" t="str">
        <f t="shared" si="22"/>
        <v xml:space="preserve">#includex(Spell/Evocation/DataView,titlestr=off,section=(filter=Celestial Rainbow),firsthead=off)
**ゲーム内説明文
#includex(Spell/Evocation/Descriptions,titlestr=off,section=(filter=Celestial Rainbow),firsthead=off)
**解説
</v>
      </c>
      <c r="Z353" t="str">
        <f t="shared" si="23"/>
        <v xml:space="preserve">**Celestial Rainbow
|&gt;|&gt;|&gt;|&gt;|BGCOLOR(black):COLOR(white):CENTER:''Celestial Rainbow''|
|&gt;|BGCOLOR(lightgray):''研究領域''|&gt;|BGCOLOR(lightgray):''使用条件''|BGCOLOR(lightgray):''分類''|
|&gt;|Evocation Lv9|&gt;|儀式/陸上専用|世界呪附|
|BGCOLOR(lightgray):''主系統''|BGCOLOR(lightgray):''副系統''|&gt;|BGCOLOR(lightgray):''威力/効果''|BGCOLOR(lightgray):''効果発生数''|
|&amp;ref(Spell/P_Water.jpg,nolink,25x25,Water);7|&amp;ref(Spell/P_Nature.jpg,nolink,25x25,Nature);5|&gt;|Celestial Rainbow||
|BGCOLOR(lightgray):''射程距離''|BGCOLOR(lightgray):''効果範囲''|BGCOLOR(lightgray):''精度修正''|BGCOLOR(lightgray):''詠唱時間''|BGCOLOR(lightgray):''疲労/宝石''|
|||||&amp;ref(Spell/V_Water.jpg,nolink,25x25,Water Gem);80|
|BGCOLOR(lightgray):''特性''|&gt;|&gt;|&gt;|世界呪附|
</v>
      </c>
      <c r="AA353" t="str">
        <f>CONCATENATE("**",G353,CHAR(10),VLOOKUP(F353,SpellDesc!$B:$D,2,0),CHAR(10),CHAR(10),VLOOKUP(F353,SpellDesc!$B:$D,3,0),CHAR(10))</f>
        <v xml:space="preserve">**Celestial Rainbow
This ritual creates a rainbow large enough to be seen from everywhere in the world. The mage can direct where he wants the rainbow to appear and by doing this huge amounts of gold can easily be collected at the base of the rainbow. While the rainbow is in place luck will increase in all the caster's provinces. Once the luck is positive in a province the luck of the rainbow will protect it from hostile spells. The more luck in a province, the greater chance of hostile spells failing.
この儀式は、世界のどこからでも見ることができるほどに大きな虹を作ります。魔術師は虹を好きなところに導くことができ、それによって、虹の根本で大量の金を容易に見つけ出すことができます。虹が出ている間、術者の州全てで幸運が増加します。州の運が正の側であれば、虹の幸運はその州を敵対的な呪文から保護します。州がより強い運を持つほどに、敵対的な呪文が失敗する確率も向上します。
</v>
      </c>
    </row>
    <row r="354" spans="1:27" x14ac:dyDescent="0.15">
      <c r="A354" t="str">
        <f t="shared" si="20"/>
        <v/>
      </c>
      <c r="C354" s="1" t="s">
        <v>263</v>
      </c>
      <c r="D354" s="1">
        <v>9</v>
      </c>
      <c r="F354" s="1" t="s">
        <v>357</v>
      </c>
      <c r="G354" s="1" t="s">
        <v>357</v>
      </c>
      <c r="H354" s="3" t="s">
        <v>1846</v>
      </c>
      <c r="I354" s="1" t="s">
        <v>1750</v>
      </c>
      <c r="J354" s="1">
        <v>3</v>
      </c>
      <c r="K354" s="1" t="s">
        <v>1705</v>
      </c>
      <c r="L354" s="1" t="s">
        <v>2023</v>
      </c>
      <c r="M354" s="1" t="s">
        <v>1712</v>
      </c>
      <c r="N354" s="2" t="s">
        <v>1874</v>
      </c>
      <c r="O354" s="6" t="str">
        <f t="shared" si="21"/>
        <v xml:space="preserve">|[[Meteor Shower&gt;./Meteor Shower]]|&amp;ref(Spell/P_Earth.jpg,nolink,25x25,Earth);5|&amp;ref(Spell/P_Astral.jpg,nolink,25x25,Astral);4|&amp;ref(Spell/V_Earth.jpg,nolink,25x25,Earth Gem);3|戦闘/陸上専用|戦闘呪附|
|~|&gt;|&gt;|&gt;|&gt;|戦場全体に多数の隕石を降らせ敵味方全員を断続的に攻撃します|
</v>
      </c>
      <c r="P354" s="3" t="s">
        <v>1875</v>
      </c>
      <c r="Q354" s="1">
        <v>0</v>
      </c>
      <c r="R354" s="1">
        <v>250</v>
      </c>
      <c r="S354" s="1">
        <v>0</v>
      </c>
      <c r="T354" s="1">
        <v>1</v>
      </c>
      <c r="U354" s="1">
        <v>0</v>
      </c>
      <c r="V354" s="1">
        <v>300</v>
      </c>
      <c r="W354" s="1" t="s">
        <v>1712</v>
      </c>
      <c r="Y354" s="21" t="str">
        <f t="shared" si="22"/>
        <v xml:space="preserve">#includex(Spell/Evocation/DataView,titlestr=off,section=(filter=Meteor Shower),firsthead=off)
**ゲーム内説明文
#includex(Spell/Evocation/Descriptions,titlestr=off,section=(filter=Meteor Shower),firsthead=off)
**解説
</v>
      </c>
      <c r="Z354" t="str">
        <f t="shared" si="23"/>
        <v xml:space="preserve">**Meteor Shower
|&gt;|&gt;|&gt;|&gt;|BGCOLOR(black):COLOR(white):CENTER:''Meteor Shower''|
|&gt;|BGCOLOR(lightgray):''研究領域''|&gt;|BGCOLOR(lightgray):''使用条件''|BGCOLOR(lightgray):''分類''|
|&gt;|Evocation Lv9|&gt;|戦闘/陸上専用|戦闘呪附|
|BGCOLOR(lightgray):''主系統''|BGCOLOR(lightgray):''副系統''|&gt;|BGCOLOR(lightgray):''威力/効果''|BGCOLOR(lightgray):''効果発生数''|
|&amp;ref(Spell/P_Earth.jpg,nolink,25x25,Earth);5|&amp;ref(Spell/P_Astral.jpg,nolink,25x25,Astral);4|&gt;|Meteor Shower|1|
|BGCOLOR(lightgray):''射程距離''|BGCOLOR(lightgray):''効果範囲''|BGCOLOR(lightgray):''精度修正''|BGCOLOR(lightgray):''詠唱時間''|BGCOLOR(lightgray):''疲労/宝石''|
|0|0|0|250%|300 / &amp;ref(Spell/V_Earth.jpg,nolink,25x25,Earth Gem);3|
|BGCOLOR(lightgray):''特性''|&gt;|&gt;|&gt;|戦闘呪附|
</v>
      </c>
      <c r="AA354" t="str">
        <f>CONCATENATE("**",G354,CHAR(10),VLOOKUP(F354,SpellDesc!$B:$D,2,0),CHAR(10),CHAR(10),VLOOKUP(F354,SpellDesc!$B:$D,3,0),CHAR(10))</f>
        <v xml:space="preserve">**Meteor Shower
This spell should only be cast as a last resort as it will likely kill the friendly forces as well as the enemy ones. After being cast strange whizzing sound will emanate from the heavens and soon nothing but the loud impacts from meteors will be heard.
</v>
      </c>
    </row>
    <row r="355" spans="1:27" x14ac:dyDescent="0.15">
      <c r="A355" t="str">
        <f t="shared" si="20"/>
        <v>Evocation9E</v>
      </c>
      <c r="C355" s="1" t="s">
        <v>263</v>
      </c>
      <c r="D355" s="1">
        <v>9</v>
      </c>
      <c r="F355" s="1" t="s">
        <v>358</v>
      </c>
      <c r="G355" s="1" t="s">
        <v>358</v>
      </c>
      <c r="H355" s="3" t="s">
        <v>1847</v>
      </c>
      <c r="J355" s="1">
        <v>70</v>
      </c>
      <c r="K355" s="1" t="s">
        <v>1756</v>
      </c>
      <c r="L355" s="1" t="s">
        <v>2018</v>
      </c>
      <c r="M355" s="1" t="s">
        <v>1763</v>
      </c>
      <c r="N355" s="2" t="s">
        <v>1876</v>
      </c>
      <c r="O355" s="6" t="str">
        <f t="shared" si="21"/>
        <v xml:space="preserve">|[[Strands of Arcane Power&gt;./Strands of Arcane Power]]|&amp;ref(Spell/P_Astral.jpg,nolink,25x25,Astral);7||&amp;ref(Spell/V_Astral.jpg,nolink,25x25,Astral Pearl);70|儀式/水陸両用|世界呪附|
|~|&gt;|&gt;|&gt;|&gt;|支配圏内の魔法土地と敵の魔術師を探す神秘の網を構築します|
</v>
      </c>
      <c r="P355" s="3" t="s">
        <v>1877</v>
      </c>
      <c r="W355" s="1" t="s">
        <v>1878</v>
      </c>
      <c r="Y355" s="21" t="str">
        <f t="shared" si="22"/>
        <v xml:space="preserve">#includex(Spell/Evocation/DataView,titlestr=off,section=(filter=Strands of Arcane Power),firsthead=off)
**ゲーム内説明文
#includex(Spell/Evocation/Descriptions,titlestr=off,section=(filter=Strands of Arcane Power),firsthead=off)
**解説
</v>
      </c>
      <c r="Z355" t="str">
        <f t="shared" si="23"/>
        <v xml:space="preserve">**Strands of Arcane Power
|&gt;|&gt;|&gt;|&gt;|BGCOLOR(black):COLOR(white):CENTER:''Strands of Arcane Power''|
|&gt;|BGCOLOR(lightgray):''研究領域''|&gt;|BGCOLOR(lightgray):''使用条件''|BGCOLOR(lightgray):''分類''|
|&gt;|Evocation Lv9|&gt;|儀式/水陸両用|世界呪附|
|BGCOLOR(lightgray):''主系統''|BGCOLOR(lightgray):''副系統''|&gt;|BGCOLOR(lightgray):''威力/効果''|BGCOLOR(lightgray):''効果発生数''|
|&amp;ref(Spell/P_Astral.jpg,nolink,25x25,Astral);7||&gt;|Strands of Arcane Power||
|BGCOLOR(lightgray):''射程距離''|BGCOLOR(lightgray):''効果範囲''|BGCOLOR(lightgray):''精度修正''|BGCOLOR(lightgray):''詠唱時間''|BGCOLOR(lightgray):''疲労/宝石''|
|||||&amp;ref(Spell/V_Astral.jpg,nolink,25x25,Astral Pearl);70|
|BGCOLOR(lightgray):''特性''|&gt;|&gt;|&gt;|世界呪附&amp;br;無心使用不可|
</v>
      </c>
      <c r="AA355" t="str">
        <f>CONCATENATE("**",G355,CHAR(10),VLOOKUP(F355,SpellDesc!$B:$D,2,0),CHAR(10),CHAR(10),VLOOKUP(F355,SpellDesc!$B:$D,3,0),CHAR(10))</f>
        <v xml:space="preserve">**Strands of Arcane Power
This mighty enchantment enables the caster to project his mind to many distant places at once, via strands of arcane power. While projected, the caster will only be able to sense and affect magic, but this still makes it possible to search for magic sites and enemy mages. The caster will be able to project himself into all provinces that have a friendly Dominion.  Magic sites are more elusive when searching in this way and a very powerful mage is required to find those that are well hidden. Mages are usually able to stay hidden from the projected mind if they have a good magic resistance value. If an Astral mage is found, a battle of the minds will ensue. Only one will leave it with their mind intact. Other mages cannot try to retaliate, but neither do they risk losing their sanity in the process. However, they will be subjected to a minor Mind Burn attack if they are found.  The enchantment lasts until the caster is killed or feebleminded or the enchantment is dispelled.
この呪附は、神秘の力の網を用いて、術者がその精神を、複数の遠方の州へ、同時に投射することを可能にします。投射されている間、術者は魔法を感知し、それに影響することしかできませんが、それでもこれは、魔法の地や敵の魔術師を探すことを可能とします。術者は、友好的な支配権にある全ての州へ、自らを投射することができます。この方法で捜索する場合、魔法の地はより見つけ辛く、よく隠されたものを見つけるには、極めて強力な魔術師が必要です。魔術師たちは、彼らが優れた魔法抵抗力を持つならば、投射された精神から、多くの場合は隠れ続けることができます。星の魔術師が発見された場合、精神的な戦いが起こります。ただ一人だけが、その精神を傷付けられずに去ることができます。それ以外の魔術師は反撃を試みることはできませんが、その過程で正気を失う危険を冒すこともありません。しかし、彼らは発見されると弱いMind Burnによる攻撃の対象になります。この呪附は、術者が死ぬか精神薄弱に陥るまで、あるいは呪附自体が解呪されるまで持続します。
</v>
      </c>
    </row>
    <row r="356" spans="1:27" x14ac:dyDescent="0.15">
      <c r="A356" t="str">
        <f t="shared" si="20"/>
        <v>Construction1S</v>
      </c>
      <c r="C356" s="1" t="s">
        <v>359</v>
      </c>
      <c r="D356" s="1">
        <v>1</v>
      </c>
      <c r="F356" s="1" t="s">
        <v>360</v>
      </c>
      <c r="G356" s="1" t="s">
        <v>360</v>
      </c>
      <c r="H356" s="3" t="s">
        <v>1879</v>
      </c>
      <c r="J356" s="1">
        <v>1</v>
      </c>
      <c r="K356" s="1" t="s">
        <v>1880</v>
      </c>
      <c r="L356" s="1" t="s">
        <v>2023</v>
      </c>
      <c r="M356" s="1" t="s">
        <v>1881</v>
      </c>
      <c r="N356" s="2" t="s">
        <v>1882</v>
      </c>
      <c r="O356" s="6" t="str">
        <f t="shared" si="21"/>
        <v xml:space="preserve">|[[Corpse Man Construction&gt;./Corpse Man Construction]]|&amp;ref(Spell/P_Air.jpg,nolink,25x25,Air);1||&amp;ref(Spell/V_Air.jpg,nolink,25x25,Air Gem);1|儀式/陸上専用|兵士召喚|
|~|&gt;|&gt;|&gt;|&gt;|帯電した肉の構造物Corpse Constructを1体召喚します|
</v>
      </c>
      <c r="P356" s="3" t="s">
        <v>1883</v>
      </c>
      <c r="T356" s="1">
        <v>1</v>
      </c>
      <c r="Y356" s="21" t="str">
        <f t="shared" si="22"/>
        <v xml:space="preserve">#includex(Spell/Construction/DataView,titlestr=off,section=(filter=Corpse Man Construction),firsthead=off)
**ゲーム内説明文
#includex(Spell/Construction/Descriptions,titlestr=off,section=(filter=Corpse Man Construction),firsthead=off)
**解説
</v>
      </c>
      <c r="Z356" t="str">
        <f t="shared" si="23"/>
        <v xml:space="preserve">**Corpse Man Construction
|&gt;|&gt;|&gt;|&gt;|BGCOLOR(black):COLOR(white):CENTER:''Corpse Man Construction''|
|&gt;|BGCOLOR(lightgray):''研究領域''|&gt;|BGCOLOR(lightgray):''使用条件''|BGCOLOR(lightgray):''分類''|
|&gt;|Construction Lv1|&gt;|儀式/陸上専用|兵士召喚|
|BGCOLOR(lightgray):''主系統''|BGCOLOR(lightgray):''副系統''|&gt;|BGCOLOR(lightgray):''威力/効果''|BGCOLOR(lightgray):''効果発生数''|
|&amp;ref(Spell/P_Air.jpg,nolink,25x25,Air);1||&gt;|Corpse Construct|1|
|BGCOLOR(lightgray):''射程距離''|BGCOLOR(lightgray):''効果範囲''|BGCOLOR(lightgray):''精度修正''|BGCOLOR(lightgray):''詠唱時間''|BGCOLOR(lightgray):''疲労/宝石''|
|||||&amp;ref(Spell/V_Air.jpg,nolink,25x25,Air Gem);1|
|BGCOLOR(lightgray):''特性''|&gt;|&gt;|&gt;||
</v>
      </c>
      <c r="AA356" t="str">
        <f>CONCATENATE("**",G356,CHAR(10),VLOOKUP(F356,SpellDesc!$B:$D,2,0),CHAR(10),CHAR(10),VLOOKUP(F356,SpellDesc!$B:$D,3,0),CHAR(10))</f>
        <v xml:space="preserve">**Corpse Man Construction
A stream of lightning is channeled into a body composed of several human corpses, reawakening it. The reawakened corpse is mindless and obeys its creator as best it can. A mage equipped with a lightning rod can reawaken three additional corpses.
落雷からの電流は、幾らかの人間の屍から成る肉体へと電導され、それを再び目覚めさせます。目覚めた屍は意志を持たず、その制作者に可能な限り従います。Lightning Rodを装備した魔術師は、追加で3体の屍を目覚めさせることができます。
</v>
      </c>
    </row>
    <row r="357" spans="1:27" x14ac:dyDescent="0.15">
      <c r="A357" t="str">
        <f t="shared" si="20"/>
        <v>Construction3S</v>
      </c>
      <c r="C357" s="1" t="s">
        <v>359</v>
      </c>
      <c r="D357" s="1">
        <v>3</v>
      </c>
      <c r="F357" s="1" t="s">
        <v>361</v>
      </c>
      <c r="G357" s="1" t="s">
        <v>361</v>
      </c>
      <c r="H357" s="3" t="s">
        <v>1884</v>
      </c>
      <c r="J357" s="1">
        <v>8</v>
      </c>
      <c r="K357" s="1" t="s">
        <v>1880</v>
      </c>
      <c r="L357" s="1" t="s">
        <v>2023</v>
      </c>
      <c r="M357" s="1" t="s">
        <v>1881</v>
      </c>
      <c r="N357" s="2" t="s">
        <v>1889</v>
      </c>
      <c r="O357" s="6" t="str">
        <f t="shared" si="21"/>
        <v xml:space="preserve">|[[Clockwork Soldiers&gt;./Clockwork Soldiers]]|&amp;ref(Spell/P_Earth.jpg,nolink,25x25,Earth);2||&amp;ref(Spell/V_Earth.jpg,nolink,25x25,Earth Gem);8|儀式/陸上専用|兵士召喚|
|~|&gt;|&gt;|&gt;|&gt;|発条仕掛けの兵士Clockwork Soldierを5+体召喚します|
</v>
      </c>
      <c r="P357" s="3" t="s">
        <v>1901</v>
      </c>
      <c r="T357" s="1" t="s">
        <v>19911</v>
      </c>
      <c r="Y357" s="21" t="str">
        <f t="shared" si="22"/>
        <v xml:space="preserve">#includex(Spell/Construction/DataView,titlestr=off,section=(filter=Clockwork Soldiers),firsthead=off)
**ゲーム内説明文
#includex(Spell/Construction/Descriptions,titlestr=off,section=(filter=Clockwork Soldiers),firsthead=off)
**解説
</v>
      </c>
      <c r="Z357" t="str">
        <f t="shared" si="23"/>
        <v xml:space="preserve">**Clockwork Soldiers
|&gt;|&gt;|&gt;|&gt;|BGCOLOR(black):COLOR(white):CENTER:''Clockwork Soldiers''|
|&gt;|BGCOLOR(lightgray):''研究領域''|&gt;|BGCOLOR(lightgray):''使用条件''|BGCOLOR(lightgray):''分類''|
|&gt;|Construction Lv3|&gt;|儀式/陸上専用|兵士召喚|
|BGCOLOR(lightgray):''主系統''|BGCOLOR(lightgray):''副系統''|&gt;|BGCOLOR(lightgray):''威力/効果''|BGCOLOR(lightgray):''効果発生数''|
|&amp;ref(Spell/P_Earth.jpg,nolink,25x25,Earth);2||&gt;|Clockwork Soldiier|5+0.5/Lv|
|BGCOLOR(lightgray):''射程距離''|BGCOLOR(lightgray):''効果範囲''|BGCOLOR(lightgray):''精度修正''|BGCOLOR(lightgray):''詠唱時間''|BGCOLOR(lightgray):''疲労/宝石''|
|||||&amp;ref(Spell/V_Earth.jpg,nolink,25x25,Earth Gem);8|
|BGCOLOR(lightgray):''特性''|&gt;|&gt;|&gt;||
</v>
      </c>
      <c r="AA357" t="str">
        <f>CONCATENATE("**",G357,CHAR(10),VLOOKUP(F357,SpellDesc!$B:$D,2,0),CHAR(10),CHAR(10),VLOOKUP(F357,SpellDesc!$B:$D,3,0),CHAR(10))</f>
        <v xml:space="preserve">**Clockwork Soldiers
This spell creates a few soldiers driven by magic clockwork. The clockwork allows for great speed for short periods, after which it must be rewound.
この呪文は、魔法の発条仕掛けで動く少数の兵士を製作します。この発条仕掛けは、短時間の高速な動作を可能としますが、その後は巻きなおす必要があります。
</v>
      </c>
    </row>
    <row r="358" spans="1:27" x14ac:dyDescent="0.15">
      <c r="A358" t="str">
        <f t="shared" si="20"/>
        <v/>
      </c>
      <c r="C358" s="1" t="s">
        <v>359</v>
      </c>
      <c r="D358" s="1">
        <v>3</v>
      </c>
      <c r="F358" s="1" t="s">
        <v>362</v>
      </c>
      <c r="G358" s="1" t="s">
        <v>362</v>
      </c>
      <c r="H358" s="3" t="s">
        <v>1885</v>
      </c>
      <c r="K358" s="1" t="s">
        <v>1888</v>
      </c>
      <c r="L358" s="1" t="s">
        <v>2018</v>
      </c>
      <c r="M358" s="1" t="s">
        <v>1890</v>
      </c>
      <c r="N358" s="2" t="s">
        <v>1891</v>
      </c>
      <c r="O358" s="6" t="str">
        <f t="shared" si="21"/>
        <v xml:space="preserve">|[[Legions of Steel&gt;./Legions of Steel]]|&amp;ref(Spell/P_Earth.jpg,nolink,25x25,Earth);3|||戦闘/水陸両用|強化|
|~|&gt;|&gt;|&gt;|&gt;|広範囲の味方の防具を強化します|
</v>
      </c>
      <c r="P358" s="3" t="s">
        <v>1892</v>
      </c>
      <c r="Q358" s="1">
        <v>15</v>
      </c>
      <c r="R358" s="1">
        <v>100</v>
      </c>
      <c r="S358" s="1">
        <v>25</v>
      </c>
      <c r="T358" s="1">
        <v>1</v>
      </c>
      <c r="U358" s="1">
        <v>0</v>
      </c>
      <c r="V358" s="1">
        <v>40</v>
      </c>
      <c r="W358" s="1" t="s">
        <v>1893</v>
      </c>
      <c r="Y358" s="21" t="str">
        <f t="shared" si="22"/>
        <v xml:space="preserve">#includex(Spell/Construction/DataView,titlestr=off,section=(filter=Legions of Steel),firsthead=off)
**ゲーム内説明文
#includex(Spell/Construction/Descriptions,titlestr=off,section=(filter=Legions of Steel),firsthead=off)
**解説
</v>
      </c>
      <c r="Z358" t="str">
        <f t="shared" si="23"/>
        <v xml:space="preserve">**Legions of Steel
|&gt;|&gt;|&gt;|&gt;|BGCOLOR(black):COLOR(white):CENTER:''Legions of Steel''|
|&gt;|BGCOLOR(lightgray):''研究領域''|&gt;|BGCOLOR(lightgray):''使用条件''|BGCOLOR(lightgray):''分類''|
|&gt;|Construction Lv3|&gt;|戦闘/水陸両用|強化|
|BGCOLOR(lightgray):''主系統''|BGCOLOR(lightgray):''副系統''|&gt;|BGCOLOR(lightgray):''威力/効果''|BGCOLOR(lightgray):''効果発生数''|
|&amp;ref(Spell/P_Earth.jpg,nolink,25x25,Earth);3||&gt;|Legions of Steel|1|
|BGCOLOR(lightgray):''射程距離''|BGCOLOR(lightgray):''効果範囲''|BGCOLOR(lightgray):''精度修正''|BGCOLOR(lightgray):''詠唱時間''|BGCOLOR(lightgray):''疲労/宝石''|
|15|25|0|100%|40|
|BGCOLOR(lightgray):''特性''|&gt;|&gt;|&gt;|味方にのみ作用|
</v>
      </c>
      <c r="AA358" t="str">
        <f>CONCATENATE("**",G358,CHAR(10),VLOOKUP(F358,SpellDesc!$B:$D,2,0),CHAR(10),CHAR(10),VLOOKUP(F358,SpellDesc!$B:$D,3,0),CHAR(10))</f>
        <v xml:space="preserve">**Legions of Steel
The armor of one whole squad of soldiers is tempered with magic, making it more durable.
一部隊の兵士全員の防具は魔法により鍛えられ、より頑丈になります。
</v>
      </c>
    </row>
    <row r="359" spans="1:27" x14ac:dyDescent="0.15">
      <c r="A359" t="str">
        <f t="shared" si="20"/>
        <v>Construction3E</v>
      </c>
      <c r="C359" s="1" t="s">
        <v>359</v>
      </c>
      <c r="D359" s="1">
        <v>3</v>
      </c>
      <c r="F359" s="1" t="s">
        <v>363</v>
      </c>
      <c r="G359" s="1" t="s">
        <v>363</v>
      </c>
      <c r="H359" s="3" t="s">
        <v>1886</v>
      </c>
      <c r="I359" s="1" t="s">
        <v>1887</v>
      </c>
      <c r="J359" s="1">
        <v>9</v>
      </c>
      <c r="K359" s="1" t="s">
        <v>1880</v>
      </c>
      <c r="L359" s="1" t="s">
        <v>2023</v>
      </c>
      <c r="M359" s="1" t="s">
        <v>1881</v>
      </c>
      <c r="N359" s="2" t="s">
        <v>1894</v>
      </c>
      <c r="O359" s="6" t="str">
        <f t="shared" si="21"/>
        <v xml:space="preserve">|[[Construct Manikin&gt;./Construct Manikin]]|&amp;ref(Spell/P_Nature.jpg,nolink,25x25,Nature);1|&amp;ref(Spell/P_Death.jpg,nolink,25x25,Death);1|&amp;ref(Spell/V_Nature.jpg,nolink,25x25,Nature Gem);9|儀式/陸上専用|兵士召喚|
|~|&gt;|&gt;|&gt;|&gt;|敵を昏倒させる骨と蔓の存在Manikinを10+体召喚します|
</v>
      </c>
      <c r="P359" s="3" t="s">
        <v>1895</v>
      </c>
      <c r="T359" s="1" t="s">
        <v>1896</v>
      </c>
      <c r="Y359" s="21" t="str">
        <f t="shared" si="22"/>
        <v xml:space="preserve">#includex(Spell/Construction/DataView,titlestr=off,section=(filter=Construct Manikin),firsthead=off)
**ゲーム内説明文
#includex(Spell/Construction/Descriptions,titlestr=off,section=(filter=Construct Manikin),firsthead=off)
**解説
</v>
      </c>
      <c r="Z359" t="str">
        <f t="shared" si="23"/>
        <v xml:space="preserve">**Construct Manikin
|&gt;|&gt;|&gt;|&gt;|BGCOLOR(black):COLOR(white):CENTER:''Construct Manikin''|
|&gt;|BGCOLOR(lightgray):''研究領域''|&gt;|BGCOLOR(lightgray):''使用条件''|BGCOLOR(lightgray):''分類''|
|&gt;|Construction Lv3|&gt;|儀式/陸上専用|兵士召喚|
|BGCOLOR(lightgray):''主系統''|BGCOLOR(lightgray):''副系統''|&gt;|BGCOLOR(lightgray):''威力/効果''|BGCOLOR(lightgray):''効果発生数''|
|&amp;ref(Spell/P_Nature.jpg,nolink,25x25,Nature);1|&amp;ref(Spell/P_Death.jpg,nolink,25x25,Death);1|&gt;|Manikin|10+2/Lv|
|BGCOLOR(lightgray):''射程距離''|BGCOLOR(lightgray):''効果範囲''|BGCOLOR(lightgray):''精度修正''|BGCOLOR(lightgray):''詠唱時間''|BGCOLOR(lightgray):''疲労/宝石''|
|||||&amp;ref(Spell/V_Nature.jpg,nolink,25x25,Nature Gem);9|
|BGCOLOR(lightgray):''特性''|&gt;|&gt;|&gt;||
</v>
      </c>
      <c r="AA359" t="str">
        <f>CONCATENATE("**",G359,CHAR(10),VLOOKUP(F359,SpellDesc!$B:$D,2,0),CHAR(10),CHAR(10),VLOOKUP(F359,SpellDesc!$B:$D,3,0),CHAR(10))</f>
        <v xml:space="preserve">**Construct Manikin
This ritual lets vines and roots animate human skeletons. The beings thus created are known as Manikins. Manikins are undead and will fall apart if left on the battlefield without undead leadership.
この儀式は、蔓と根に人間の骸骨を操らせます。これにより作られる存在は、Manikinとして知られます。Manikinはアンデッドで、アンデッドの指揮なしで戦場に取り残されると崩壊します。
</v>
      </c>
    </row>
    <row r="360" spans="1:27" x14ac:dyDescent="0.15">
      <c r="A360" t="str">
        <f t="shared" si="20"/>
        <v>Construction5S</v>
      </c>
      <c r="C360" s="1" t="s">
        <v>359</v>
      </c>
      <c r="D360" s="1">
        <v>5</v>
      </c>
      <c r="F360" s="1" t="s">
        <v>364</v>
      </c>
      <c r="G360" s="1" t="s">
        <v>364</v>
      </c>
      <c r="H360" s="3" t="s">
        <v>1884</v>
      </c>
      <c r="J360" s="1">
        <v>9</v>
      </c>
      <c r="K360" s="1" t="s">
        <v>1880</v>
      </c>
      <c r="L360" s="1" t="s">
        <v>2023</v>
      </c>
      <c r="M360" s="1" t="s">
        <v>1881</v>
      </c>
      <c r="N360" s="2" t="s">
        <v>1899</v>
      </c>
      <c r="O360" s="6" t="str">
        <f t="shared" si="21"/>
        <v xml:space="preserve">|[[Clockwork Horrors&gt;./Clockwork Horrors]]|&amp;ref(Spell/P_Earth.jpg,nolink,25x25,Earth);2||&amp;ref(Spell/V_Earth.jpg,nolink,25x25,Earth Gem);9|儀式/陸上専用|兵士召喚|
|~|&gt;|&gt;|&gt;|&gt;|発条仕掛けの収穫機Clockwork Horrorを10+体召喚します|
</v>
      </c>
      <c r="P360" s="3" t="s">
        <v>1900</v>
      </c>
      <c r="T360" s="1" t="s">
        <v>19912</v>
      </c>
      <c r="W360" s="1" t="s">
        <v>1955</v>
      </c>
      <c r="Y360" s="21" t="str">
        <f t="shared" si="22"/>
        <v xml:space="preserve">#includex(Spell/Construction/DataView,titlestr=off,section=(filter=Clockwork Horrors),firsthead=off)
**ゲーム内説明文
#includex(Spell/Construction/Descriptions,titlestr=off,section=(filter=Clockwork Horrors),firsthead=off)
**解説
</v>
      </c>
      <c r="Z360" t="str">
        <f t="shared" si="23"/>
        <v xml:space="preserve">**Clockwork Horrors
|&gt;|&gt;|&gt;|&gt;|BGCOLOR(black):COLOR(white):CENTER:''Clockwork Horrors''|
|&gt;|BGCOLOR(lightgray):''研究領域''|&gt;|BGCOLOR(lightgray):''使用条件''|BGCOLOR(lightgray):''分類''|
|&gt;|Construction Lv5|&gt;|儀式/陸上専用|兵士召喚|
|BGCOLOR(lightgray):''主系統''|BGCOLOR(lightgray):''副系統''|&gt;|BGCOLOR(lightgray):''威力/効果''|BGCOLOR(lightgray):''効果発生数''|
|&amp;ref(Spell/P_Earth.jpg,nolink,25x25,Earth);2||&gt;|Clockwork Horror|10+1/Lv|
|BGCOLOR(lightgray):''射程距離''|BGCOLOR(lightgray):''効果範囲''|BGCOLOR(lightgray):''精度修正''|BGCOLOR(lightgray):''詠唱時間''|BGCOLOR(lightgray):''疲労/宝石''|
|||||&amp;ref(Spell/V_Earth.jpg,nolink,25x25,Earth Gem);9|
|BGCOLOR(lightgray):''特性''|&gt;|&gt;|&gt;|Mechanical Lord対応|
</v>
      </c>
      <c r="AA360" t="str">
        <f>CONCATENATE("**",G360,CHAR(10),VLOOKUP(F360,SpellDesc!$B:$D,2,0),CHAR(10),CHAR(10),VLOOKUP(F360,SpellDesc!$B:$D,3,0),CHAR(10))</f>
        <v xml:space="preserve">**Clockwork Horrors
This spell recreates the work of the infamous watchmaker, Dr. Scheuer, who, in an attempt to increase the crop of prime Hoburg weed, designed a Hoburg-sized clockwork-driven automated harvester. Unfortunately, tragedy ensued when the harvesters used their piston-driven scythe arms not just on the crop but also on the hapless inhabitants of Hoburg. The inexplicable ferocity of the clockwork harvesters have since made them popular in more warlike circumstances.
この呪文は、悪名高い時計屋、Scheuer博士の作品を再現します。彼は重要なHoburg Weedの収穫量を増やそうと試み、Hoburg大の発条仕掛けの自動収穫機を設計しました。不幸にも、収穫機がそのピストン駆動の鎌を作物だけでなく、無力なHoburgの住民たちにも振るった時、悲劇は起こりました。その後、この発条仕掛けの収穫機が持つ不可解な獰猛さは、彼らをより軍事的な状況において好まれるようにしました。
</v>
      </c>
    </row>
    <row r="361" spans="1:27" x14ac:dyDescent="0.15">
      <c r="A361" t="str">
        <f t="shared" si="20"/>
        <v/>
      </c>
      <c r="C361" s="1" t="s">
        <v>359</v>
      </c>
      <c r="D361" s="1">
        <v>5</v>
      </c>
      <c r="F361" s="1" t="s">
        <v>365</v>
      </c>
      <c r="G361" s="1" t="s">
        <v>365</v>
      </c>
      <c r="H361" s="3" t="s">
        <v>1885</v>
      </c>
      <c r="J361" s="1">
        <v>15</v>
      </c>
      <c r="K361" s="1" t="s">
        <v>1880</v>
      </c>
      <c r="L361" s="1" t="s">
        <v>2023</v>
      </c>
      <c r="M361" s="1" t="s">
        <v>1881</v>
      </c>
      <c r="N361" s="2" t="s">
        <v>1902</v>
      </c>
      <c r="O361" s="6" t="str">
        <f t="shared" si="21"/>
        <v xml:space="preserve">|[[Crusher Construction&gt;./Crusher Construction]]|&amp;ref(Spell/P_Earth.jpg,nolink,25x25,Earth);3||&amp;ref(Spell/V_Earth.jpg,nolink,25x25,Earth Gem);15|儀式/陸上専用|兵士召喚|
|~|&gt;|&gt;|&gt;|&gt;|巨大な石の構造物Crusherを1体召喚します|
</v>
      </c>
      <c r="P361" s="3" t="s">
        <v>1903</v>
      </c>
      <c r="T361" s="1">
        <v>1</v>
      </c>
      <c r="Y361" s="21" t="str">
        <f t="shared" si="22"/>
        <v xml:space="preserve">#includex(Spell/Construction/DataView,titlestr=off,section=(filter=Crusher Construction),firsthead=off)
**ゲーム内説明文
#includex(Spell/Construction/Descriptions,titlestr=off,section=(filter=Crusher Construction),firsthead=off)
**解説
</v>
      </c>
      <c r="Z361" t="str">
        <f t="shared" si="23"/>
        <v xml:space="preserve">**Crusher Construction
|&gt;|&gt;|&gt;|&gt;|BGCOLOR(black):COLOR(white):CENTER:''Crusher Construction''|
|&gt;|BGCOLOR(lightgray):''研究領域''|&gt;|BGCOLOR(lightgray):''使用条件''|BGCOLOR(lightgray):''分類''|
|&gt;|Construction Lv5|&gt;|儀式/陸上専用|兵士召喚|
|BGCOLOR(lightgray):''主系統''|BGCOLOR(lightgray):''副系統''|&gt;|BGCOLOR(lightgray):''威力/効果''|BGCOLOR(lightgray):''効果発生数''|
|&amp;ref(Spell/P_Earth.jpg,nolink,25x25,Earth);3||&gt;|Crusher|1|
|BGCOLOR(lightgray):''射程距離''|BGCOLOR(lightgray):''効果範囲''|BGCOLOR(lightgray):''精度修正''|BGCOLOR(lightgray):''詠唱時間''|BGCOLOR(lightgray):''疲労/宝石''|
|||||&amp;ref(Spell/V_Earth.jpg,nolink,25x25,Earth Gem);15|
|BGCOLOR(lightgray):''特性''|&gt;|&gt;|&gt;||
</v>
      </c>
      <c r="AA361" t="str">
        <f>CONCATENATE("**",G361,CHAR(10),VLOOKUP(F361,SpellDesc!$B:$D,2,0),CHAR(10),CHAR(10),VLOOKUP(F361,SpellDesc!$B:$D,3,0),CHAR(10))</f>
        <v xml:space="preserve">**Crusher Construction
Creates one Crusher. A Crusher is a magically animated rock construction of immense strength. It is almost invulnerable and strikes with stony fists. The Crusher is a magical construct and will fall apart if left on the battlefield without magical leadership.
Crusherを1体製造します。Crusherは、魔法的に動かされる、計り知れない力を持つ岩の構造物です。それを傷付けるのはほぼ不可能で、また石の拳により攻撃します。Crusherは魔法の構造物で、魔法的な指揮なしに戦場に取り残されると崩壊します。
</v>
      </c>
    </row>
    <row r="362" spans="1:27" x14ac:dyDescent="0.15">
      <c r="A362" t="str">
        <f t="shared" si="20"/>
        <v/>
      </c>
      <c r="C362" s="1" t="s">
        <v>359</v>
      </c>
      <c r="D362" s="1">
        <v>5</v>
      </c>
      <c r="F362" s="1" t="s">
        <v>366</v>
      </c>
      <c r="G362" s="1" t="s">
        <v>366</v>
      </c>
      <c r="H362" s="3" t="s">
        <v>1897</v>
      </c>
      <c r="I362" s="1" t="s">
        <v>1887</v>
      </c>
      <c r="J362" s="1">
        <v>10</v>
      </c>
      <c r="K362" s="1" t="s">
        <v>1880</v>
      </c>
      <c r="L362" s="1" t="s">
        <v>2023</v>
      </c>
      <c r="M362" s="1" t="s">
        <v>1881</v>
      </c>
      <c r="N362" s="2" t="s">
        <v>1904</v>
      </c>
      <c r="O362" s="6" t="str">
        <f t="shared" si="21"/>
        <v xml:space="preserve">|[[Construct Mandragora&gt;./Construct Mandragora]]|&amp;ref(Spell/P_Nature.jpg,nolink,25x25,Nature);2|&amp;ref(Spell/P_Death.jpg,nolink,25x25,Death);1|&amp;ref(Spell/V_Nature.jpg,nolink,25x25,Nature Gem);10|儀式/陸上専用|兵士召喚|
|~|&gt;|&gt;|&gt;|&gt;|敵を昏倒させる強大な蔓と骨の存在Mandragoraを5+体召喚します|
</v>
      </c>
      <c r="P362" s="3" t="s">
        <v>1905</v>
      </c>
      <c r="T362" s="1" t="s">
        <v>1906</v>
      </c>
      <c r="Y362" s="21" t="str">
        <f t="shared" si="22"/>
        <v xml:space="preserve">#includex(Spell/Construction/DataView,titlestr=off,section=(filter=Construct Mandragora),firsthead=off)
**ゲーム内説明文
#includex(Spell/Construction/Descriptions,titlestr=off,section=(filter=Construct Mandragora),firsthead=off)
**解説
</v>
      </c>
      <c r="Z362" t="str">
        <f t="shared" si="23"/>
        <v xml:space="preserve">**Construct Mandragora
|&gt;|&gt;|&gt;|&gt;|BGCOLOR(black):COLOR(white):CENTER:''Construct Mandragora''|
|&gt;|BGCOLOR(lightgray):''研究領域''|&gt;|BGCOLOR(lightgray):''使用条件''|BGCOLOR(lightgray):''分類''|
|&gt;|Construction Lv5|&gt;|儀式/陸上専用|兵士召喚|
|BGCOLOR(lightgray):''主系統''|BGCOLOR(lightgray):''副系統''|&gt;|BGCOLOR(lightgray):''威力/効果''|BGCOLOR(lightgray):''効果発生数''|
|&amp;ref(Spell/P_Nature.jpg,nolink,25x25,Nature);2|&amp;ref(Spell/P_Death.jpg,nolink,25x25,Death);1|&gt;|Mandragora|5+2/Lv|
|BGCOLOR(lightgray):''射程距離''|BGCOLOR(lightgray):''効果範囲''|BGCOLOR(lightgray):''精度修正''|BGCOLOR(lightgray):''詠唱時間''|BGCOLOR(lightgray):''疲労/宝石''|
|||||&amp;ref(Spell/V_Nature.jpg,nolink,25x25,Nature Gem);10|
|BGCOLOR(lightgray):''特性''|&gt;|&gt;|&gt;||
</v>
      </c>
      <c r="AA362" t="str">
        <f>CONCATENATE("**",G362,CHAR(10),VLOOKUP(F362,SpellDesc!$B:$D,2,0),CHAR(10),CHAR(10),VLOOKUP(F362,SpellDesc!$B:$D,3,0),CHAR(10))</f>
        <v xml:space="preserve">**Construct Mandragora
This ritual lets vines and roots animate human corpses. The Wight-like beings thus created are known as Mandragoras. Powerful mages can make more of the beasts with each casting of the spell. Mandragoras are undead and will fall apart if left on the battlefield without undead leadership.
この儀式は、蔓と根に人間の骸骨を操らせます。これにより作られるWightのような存在は、Mandragoraとして知られます。強力な魔術師は、この呪文の詠唱一度当たりにより多くの獣を作ることができます。Mandragoraはアンデッドで、アンデッドの指揮なしで戦場に取り残されると崩壊します。
</v>
      </c>
    </row>
    <row r="363" spans="1:27" x14ac:dyDescent="0.15">
      <c r="A363" t="str">
        <f t="shared" si="20"/>
        <v>Construction5E</v>
      </c>
      <c r="C363" s="1" t="s">
        <v>359</v>
      </c>
      <c r="D363" s="1">
        <v>5</v>
      </c>
      <c r="F363" s="1" t="s">
        <v>367</v>
      </c>
      <c r="G363" s="1" t="s">
        <v>367</v>
      </c>
      <c r="H363" s="3" t="s">
        <v>1898</v>
      </c>
      <c r="J363" s="1">
        <v>3</v>
      </c>
      <c r="K363" s="1" t="s">
        <v>1880</v>
      </c>
      <c r="L363" s="1" t="s">
        <v>2023</v>
      </c>
      <c r="M363" s="1" t="s">
        <v>1881</v>
      </c>
      <c r="N363" s="2" t="s">
        <v>1907</v>
      </c>
      <c r="O363" s="6" t="str">
        <f t="shared" si="21"/>
        <v xml:space="preserve">|[[Wooden Construction&gt;./Wooden Construction]]|&amp;ref(Spell/P_Nature.jpg,nolink,25x25,Nature);3||&amp;ref(Spell/V_Nature.jpg,nolink,25x25,Nature Gem);3|儀式/陸上専用|兵士召喚|
|~|&gt;|&gt;|&gt;|&gt;|大きな木の構造物Lumber Constructを1体召喚します|
</v>
      </c>
      <c r="P363" s="3" t="s">
        <v>1908</v>
      </c>
      <c r="T363" s="1">
        <v>1</v>
      </c>
      <c r="Y363" s="21" t="str">
        <f t="shared" si="22"/>
        <v xml:space="preserve">#includex(Spell/Construction/DataView,titlestr=off,section=(filter=Wooden Construction),firsthead=off)
**ゲーム内説明文
#includex(Spell/Construction/Descriptions,titlestr=off,section=(filter=Wooden Construction),firsthead=off)
**解説
</v>
      </c>
      <c r="Z363" t="str">
        <f t="shared" si="23"/>
        <v xml:space="preserve">**Wooden Construction
|&gt;|&gt;|&gt;|&gt;|BGCOLOR(black):COLOR(white):CENTER:''Wooden Construction''|
|&gt;|BGCOLOR(lightgray):''研究領域''|&gt;|BGCOLOR(lightgray):''使用条件''|BGCOLOR(lightgray):''分類''|
|&gt;|Construction Lv5|&gt;|儀式/陸上専用|兵士召喚|
|BGCOLOR(lightgray):''主系統''|BGCOLOR(lightgray):''副系統''|&gt;|BGCOLOR(lightgray):''威力/効果''|BGCOLOR(lightgray):''効果発生数''|
|&amp;ref(Spell/P_Nature.jpg,nolink,25x25,Nature);3||&gt;|Lumber Construct|1|
|BGCOLOR(lightgray):''射程距離''|BGCOLOR(lightgray):''効果範囲''|BGCOLOR(lightgray):''精度修正''|BGCOLOR(lightgray):''詠唱時間''|BGCOLOR(lightgray):''疲労/宝石''|
|||||&amp;ref(Spell/V_Nature.jpg,nolink,25x25,Nature Gem);3|
|BGCOLOR(lightgray):''特性''|&gt;|&gt;|&gt;||
</v>
      </c>
      <c r="AA363" t="str">
        <f>CONCATENATE("**",G363,CHAR(10),VLOOKUP(F363,SpellDesc!$B:$D,2,0),CHAR(10),CHAR(10),VLOOKUP(F363,SpellDesc!$B:$D,3,0),CHAR(10))</f>
        <v xml:space="preserve">**Wooden Construction
Creates one Lumber Construct, a magically animated wooden construction resembling a human. The construct will fall apart if left on the battlefield without magical leadership.
魔法的に動かされる人間を模した木の構造物、Lumber Constructを1体製造します。この構造物は、魔法的な指揮なしに戦場に取り残されると崩壊します。
</v>
      </c>
    </row>
    <row r="364" spans="1:27" x14ac:dyDescent="0.15">
      <c r="A364" t="str">
        <f t="shared" si="20"/>
        <v>Construction7S</v>
      </c>
      <c r="C364" s="1" t="s">
        <v>359</v>
      </c>
      <c r="D364" s="1">
        <v>7</v>
      </c>
      <c r="F364" s="1" t="s">
        <v>368</v>
      </c>
      <c r="G364" s="1" t="s">
        <v>368</v>
      </c>
      <c r="H364" s="3" t="s">
        <v>1884</v>
      </c>
      <c r="J364" s="1">
        <v>15</v>
      </c>
      <c r="K364" s="1" t="s">
        <v>1880</v>
      </c>
      <c r="L364" s="1" t="s">
        <v>2023</v>
      </c>
      <c r="M364" s="1" t="s">
        <v>1881</v>
      </c>
      <c r="N364" s="2" t="s">
        <v>1915</v>
      </c>
      <c r="O364" s="6" t="str">
        <f t="shared" si="21"/>
        <v xml:space="preserve">|[[Mechanical Men&gt;./Mechanical Men]]|&amp;ref(Spell/P_Earth.jpg,nolink,25x25,Earth);2||&amp;ref(Spell/V_Earth.jpg,nolink,25x25,Earth Gem);15|儀式/陸上専用|兵士召喚|
|~|&gt;|&gt;|&gt;|&gt;|機械仕掛けの兵士Mechanical Manを10+体召喚します|
</v>
      </c>
      <c r="P364" s="3" t="s">
        <v>1916</v>
      </c>
      <c r="T364" s="1" t="s">
        <v>19912</v>
      </c>
      <c r="W364" s="1" t="s">
        <v>1955</v>
      </c>
      <c r="Y364" s="21" t="str">
        <f t="shared" si="22"/>
        <v xml:space="preserve">#includex(Spell/Construction/DataView,titlestr=off,section=(filter=Mechanical Men),firsthead=off)
**ゲーム内説明文
#includex(Spell/Construction/Descriptions,titlestr=off,section=(filter=Mechanical Men),firsthead=off)
**解説
</v>
      </c>
      <c r="Z364" t="str">
        <f t="shared" si="23"/>
        <v xml:space="preserve">**Mechanical Men
|&gt;|&gt;|&gt;|&gt;|BGCOLOR(black):COLOR(white):CENTER:''Mechanical Men''|
|&gt;|BGCOLOR(lightgray):''研究領域''|&gt;|BGCOLOR(lightgray):''使用条件''|BGCOLOR(lightgray):''分類''|
|&gt;|Construction Lv7|&gt;|儀式/陸上専用|兵士召喚|
|BGCOLOR(lightgray):''主系統''|BGCOLOR(lightgray):''副系統''|&gt;|BGCOLOR(lightgray):''威力/効果''|BGCOLOR(lightgray):''効果発生数''|
|&amp;ref(Spell/P_Earth.jpg,nolink,25x25,Earth);2||&gt;|Mechanical Man|10+1/Lv|
|BGCOLOR(lightgray):''射程距離''|BGCOLOR(lightgray):''効果範囲''|BGCOLOR(lightgray):''精度修正''|BGCOLOR(lightgray):''詠唱時間''|BGCOLOR(lightgray):''疲労/宝石''|
|||||&amp;ref(Spell/V_Earth.jpg,nolink,25x25,Earth Gem);15|
|BGCOLOR(lightgray):''特性''|&gt;|&gt;|&gt;|Mechanical Lord対応|
</v>
      </c>
      <c r="AA364" t="str">
        <f>CONCATENATE("**",G364,CHAR(10),VLOOKUP(F364,SpellDesc!$B:$D,2,0),CHAR(10),CHAR(10),VLOOKUP(F364,SpellDesc!$B:$D,3,0),CHAR(10))</f>
        <v xml:space="preserve">**Mechanical Men
The caster makes ten Mechanical Men to serve him. The fragile skeletal structure of the construct is covered with full plate armor and the construct is given a metal shield and a sword. The iron men are not affected by heat, cold, shock or poison. They are mindless, magical beings that will cease to function when left without magical leadership.
術者はMechanical Manを製造し、彼に仕えさせます。この構造物の脆い骨格は全身用板金鎧で覆われ、そして構造物は金属の盾と剣を与えられます。この鉄人たちは熱、冷気、電撃、そして毒の影響を受けません。彼らは意志を持たない魔法生物で、魔法的な指揮なしに取り残されると機能を停止します。
</v>
      </c>
    </row>
    <row r="365" spans="1:27" x14ac:dyDescent="0.15">
      <c r="A365" t="str">
        <f t="shared" si="20"/>
        <v/>
      </c>
      <c r="C365" s="1" t="s">
        <v>359</v>
      </c>
      <c r="D365" s="1">
        <v>7</v>
      </c>
      <c r="F365" s="1" t="s">
        <v>369</v>
      </c>
      <c r="G365" s="1" t="s">
        <v>369</v>
      </c>
      <c r="H365" s="3" t="s">
        <v>1909</v>
      </c>
      <c r="K365" s="1" t="s">
        <v>1888</v>
      </c>
      <c r="L365" s="1" t="s">
        <v>2018</v>
      </c>
      <c r="M365" s="1" t="s">
        <v>1890</v>
      </c>
      <c r="N365" s="2" t="s">
        <v>1917</v>
      </c>
      <c r="O365" s="6" t="str">
        <f t="shared" si="21"/>
        <v xml:space="preserve">|[[Weapons of Sharpness&gt;./Weapons of Sharpness]]|&amp;ref(Spell/P_Earth.jpg,nolink,25x25,Earth);5|||戦闘/水陸両用|強化|
|~|&gt;|&gt;|&gt;|&gt;|広範囲の兵士の白兵戦武器に防御貫通能力を与えます|
</v>
      </c>
      <c r="P365" s="3" t="s">
        <v>1918</v>
      </c>
      <c r="Q365" s="1">
        <v>15</v>
      </c>
      <c r="R365" s="1">
        <v>100</v>
      </c>
      <c r="S365" s="1">
        <v>25</v>
      </c>
      <c r="T365" s="1">
        <v>1</v>
      </c>
      <c r="U365" s="1">
        <v>0</v>
      </c>
      <c r="V365" s="1">
        <v>20</v>
      </c>
      <c r="W365" s="1" t="s">
        <v>1893</v>
      </c>
      <c r="Y365" s="21" t="str">
        <f t="shared" si="22"/>
        <v xml:space="preserve">#includex(Spell/Construction/DataView,titlestr=off,section=(filter=Weapons of Sharpness),firsthead=off)
**ゲーム内説明文
#includex(Spell/Construction/Descriptions,titlestr=off,section=(filter=Weapons of Sharpness),firsthead=off)
**解説
</v>
      </c>
      <c r="Z365" t="str">
        <f t="shared" si="23"/>
        <v xml:space="preserve">**Weapons of Sharpness
|&gt;|&gt;|&gt;|&gt;|BGCOLOR(black):COLOR(white):CENTER:''Weapons of Sharpness''|
|&gt;|BGCOLOR(lightgray):''研究領域''|&gt;|BGCOLOR(lightgray):''使用条件''|BGCOLOR(lightgray):''分類''|
|&gt;|Construction Lv7|&gt;|戦闘/水陸両用|強化|
|BGCOLOR(lightgray):''主系統''|BGCOLOR(lightgray):''副系統''|&gt;|BGCOLOR(lightgray):''威力/効果''|BGCOLOR(lightgray):''効果発生数''|
|&amp;ref(Spell/P_Earth.jpg,nolink,25x25,Earth);5||&gt;|Weapon of Sharpness|1|
|BGCOLOR(lightgray):''射程距離''|BGCOLOR(lightgray):''効果範囲''|BGCOLOR(lightgray):''精度修正''|BGCOLOR(lightgray):''詠唱時間''|BGCOLOR(lightgray):''疲労/宝石''|
|15|25|0|100%|20|
|BGCOLOR(lightgray):''特性''|&gt;|&gt;|&gt;|味方にのみ作用|
</v>
      </c>
      <c r="AA365" t="str">
        <f>CONCATENATE("**",G365,CHAR(10),VLOOKUP(F365,SpellDesc!$B:$D,2,0),CHAR(10),CHAR(10),VLOOKUP(F365,SpellDesc!$B:$D,3,0),CHAR(10))</f>
        <v xml:space="preserve">**Weapons of Sharpness
A large number of friendly units are gifted with weapons so sharp that they can cut through armor and flesh with equal ease.
多数の味方部隊は、防具も肉も同じぐらい容易に斬り通すことができるほどに鋭い武器を与えられます。
</v>
      </c>
    </row>
    <row r="366" spans="1:27" x14ac:dyDescent="0.15">
      <c r="A366" t="str">
        <f t="shared" si="20"/>
        <v/>
      </c>
      <c r="C366" s="1" t="s">
        <v>359</v>
      </c>
      <c r="D366" s="1">
        <v>7</v>
      </c>
      <c r="F366" s="1" t="s">
        <v>370</v>
      </c>
      <c r="G366" s="1" t="s">
        <v>370</v>
      </c>
      <c r="H366" s="3" t="s">
        <v>1909</v>
      </c>
      <c r="J366" s="1">
        <v>80</v>
      </c>
      <c r="K366" s="1" t="s">
        <v>1880</v>
      </c>
      <c r="L366" s="1" t="s">
        <v>2018</v>
      </c>
      <c r="M366" s="1" t="s">
        <v>1919</v>
      </c>
      <c r="N366" s="2" t="s">
        <v>1920</v>
      </c>
      <c r="O366" s="6" t="str">
        <f t="shared" si="21"/>
        <v xml:space="preserve">|[[Forge of the Ancients&gt;./Forge of the Ancients]]|&amp;ref(Spell/P_Earth.jpg,nolink,25x25,Earth);5||&amp;ref(Spell/V_Earth.jpg,nolink,25x25,Earth Gem);80|儀式/水陸両用|世界呪附|
|~|&gt;|&gt;|&gt;|&gt;|術者の国のアイテム製造のコストと必要条件を引き下げます|
</v>
      </c>
      <c r="P366" s="3" t="s">
        <v>1921</v>
      </c>
      <c r="W366" s="1" t="s">
        <v>1919</v>
      </c>
      <c r="Y366" s="21" t="str">
        <f t="shared" si="22"/>
        <v xml:space="preserve">#includex(Spell/Construction/DataView,titlestr=off,section=(filter=Forge of the Ancients),firsthead=off)
**ゲーム内説明文
#includex(Spell/Construction/Descriptions,titlestr=off,section=(filter=Forge of the Ancients),firsthead=off)
**解説
</v>
      </c>
      <c r="Z366" t="str">
        <f t="shared" si="23"/>
        <v xml:space="preserve">**Forge of the Ancients
|&gt;|&gt;|&gt;|&gt;|BGCOLOR(black):COLOR(white):CENTER:''Forge of the Ancients''|
|&gt;|BGCOLOR(lightgray):''研究領域''|&gt;|BGCOLOR(lightgray):''使用条件''|BGCOLOR(lightgray):''分類''|
|&gt;|Construction Lv7|&gt;|儀式/水陸両用|世界呪附|
|BGCOLOR(lightgray):''主系統''|BGCOLOR(lightgray):''副系統''|&gt;|BGCOLOR(lightgray):''威力/効果''|BGCOLOR(lightgray):''効果発生数''|
|&amp;ref(Spell/P_Earth.jpg,nolink,25x25,Earth);5||&gt;|Forge of the Ancients||
|BGCOLOR(lightgray):''射程距離''|BGCOLOR(lightgray):''効果範囲''|BGCOLOR(lightgray):''精度修正''|BGCOLOR(lightgray):''詠唱時間''|BGCOLOR(lightgray):''疲労/宝石''|
|||||&amp;ref(Spell/V_Earth.jpg,nolink,25x25,Earth Gem);80|
|BGCOLOR(lightgray):''特性''|&gt;|&gt;|&gt;|世界呪附|
</v>
      </c>
      <c r="AA366" t="str">
        <f>CONCATENATE("**",G366,CHAR(10),VLOOKUP(F366,SpellDesc!$B:$D,2,0),CHAR(10),CHAR(10),VLOOKUP(F366,SpellDesc!$B:$D,3,0),CHAR(10))</f>
        <v xml:space="preserve">**Forge of the Ancients
The ancient forge of the Great One's servants is reconstructed. The magic of the forge will reduce the need for magic essence when forging magic items. It also enables mages to create more powerful items.
大いなるものの使用人たちが用いた太古の鍛冶場が再建されます。この鍛冶場の魔法は、魔法の品を製造するために必要な魔法の精髄の量を削減します。これはまた、魔術師らがより強力な品を製造することも可能とします。
</v>
      </c>
    </row>
    <row r="367" spans="1:27" x14ac:dyDescent="0.15">
      <c r="A367" t="str">
        <f t="shared" si="20"/>
        <v>Construction7E</v>
      </c>
      <c r="C367" s="1" t="s">
        <v>359</v>
      </c>
      <c r="D367" s="1">
        <v>7</v>
      </c>
      <c r="F367" s="1" t="s">
        <v>371</v>
      </c>
      <c r="G367" s="1" t="s">
        <v>371</v>
      </c>
      <c r="H367" s="3" t="s">
        <v>1910</v>
      </c>
      <c r="I367" s="1" t="s">
        <v>1884</v>
      </c>
      <c r="J367" s="1">
        <v>30</v>
      </c>
      <c r="K367" s="1" t="s">
        <v>1880</v>
      </c>
      <c r="L367" s="1" t="s">
        <v>2018</v>
      </c>
      <c r="M367" s="1" t="s">
        <v>856</v>
      </c>
      <c r="N367" s="2" t="s">
        <v>1922</v>
      </c>
      <c r="O367" s="6" t="str">
        <f t="shared" si="21"/>
        <v xml:space="preserve">|[[Golem Construction&gt;./Golem Construction]]|&amp;ref(Spell/P_Astral.jpg,nolink,25x25,Astral);3|&amp;ref(Spell/P_Earth.jpg,nolink,25x25,Earth);2|&amp;ref(Spell/V_Astral.jpg,nolink,25x25,Astral Pearl);30|儀式/水陸両用|指揮官召喚|
|~|&gt;|&gt;|&gt;|&gt;|自律的な活動が可能な粘土の像Golemを召喚します|
</v>
      </c>
      <c r="P367" s="3" t="s">
        <v>1923</v>
      </c>
      <c r="T367" s="1">
        <v>1</v>
      </c>
      <c r="Y367" s="21" t="str">
        <f t="shared" si="22"/>
        <v xml:space="preserve">#includex(Spell/Construction/DataView,titlestr=off,section=(filter=Golem Construction),firsthead=off)
**ゲーム内説明文
#includex(Spell/Construction/Descriptions,titlestr=off,section=(filter=Golem Construction),firsthead=off)
**解説
</v>
      </c>
      <c r="Z367" t="str">
        <f t="shared" si="23"/>
        <v xml:space="preserve">**Golem Construction
|&gt;|&gt;|&gt;|&gt;|BGCOLOR(black):COLOR(white):CENTER:''Golem Construction''|
|&gt;|BGCOLOR(lightgray):''研究領域''|&gt;|BGCOLOR(lightgray):''使用条件''|BGCOLOR(lightgray):''分類''|
|&gt;|Construction Lv7|&gt;|儀式/水陸両用|指揮官召喚|
|BGCOLOR(lightgray):''主系統''|BGCOLOR(lightgray):''副系統''|&gt;|BGCOLOR(lightgray):''威力/効果''|BGCOLOR(lightgray):''効果発生数''|
|&amp;ref(Spell/P_Astral.jpg,nolink,25x25,Astral);3|&amp;ref(Spell/P_Earth.jpg,nolink,25x25,Earth);2|&gt;|Golem|1|
|BGCOLOR(lightgray):''射程距離''|BGCOLOR(lightgray):''効果範囲''|BGCOLOR(lightgray):''精度修正''|BGCOLOR(lightgray):''詠唱時間''|BGCOLOR(lightgray):''疲労/宝石''|
|||||&amp;ref(Spell/V_Astral.jpg,nolink,25x25,Astral Pearl);30|
|BGCOLOR(lightgray):''特性''|&gt;|&gt;|&gt;||
</v>
      </c>
      <c r="AA367" t="str">
        <f>CONCATENATE("**",G367,CHAR(10),VLOOKUP(F367,SpellDesc!$B:$D,2,0),CHAR(10),CHAR(10),VLOOKUP(F367,SpellDesc!$B:$D,3,0),CHAR(10))</f>
        <v xml:space="preserve">**Golem Construction
The Golem is a clay construction that is given life by the divine names inscribed on its surface. The Golem is physically strong and skilled in Astral magic. The Golem cannot command troops, however. It will never retreat from battle.
Golemは、その表面に刻まれた神聖なる名によって命を与えられた、粘土の構造物です。Golemは身体的に強力で、また星の魔法の技能を持ちます。ただし、Golemは兵士を指揮することはできません。彼らが戦いから退却することは絶対にありません。
</v>
      </c>
    </row>
    <row r="368" spans="1:27" x14ac:dyDescent="0.15">
      <c r="A368" t="str">
        <f t="shared" si="20"/>
        <v>Construction9S</v>
      </c>
      <c r="C368" s="1" t="s">
        <v>359</v>
      </c>
      <c r="D368" s="1">
        <v>9</v>
      </c>
      <c r="F368" s="1" t="s">
        <v>372</v>
      </c>
      <c r="G368" s="1" t="s">
        <v>372</v>
      </c>
      <c r="H368" s="3" t="s">
        <v>1885</v>
      </c>
      <c r="J368" s="1">
        <v>20</v>
      </c>
      <c r="K368" s="1" t="s">
        <v>1880</v>
      </c>
      <c r="L368" s="1" t="s">
        <v>2023</v>
      </c>
      <c r="M368" s="1" t="s">
        <v>1881</v>
      </c>
      <c r="N368" s="2" t="s">
        <v>1924</v>
      </c>
      <c r="O368" s="6" t="str">
        <f t="shared" si="21"/>
        <v xml:space="preserve">|[[Siege Golem&gt;./Siege Golem]]|&amp;ref(Spell/P_Earth.jpg,nolink,25x25,Earth);3||&amp;ref(Spell/V_Earth.jpg,nolink,25x25,Earth Gem);20|儀式/陸上専用|兵士召喚|
|~|&gt;|&gt;|&gt;|&gt;|要塞や無生物に強い金属の巨像Siege Golemを1体召喚します|
</v>
      </c>
      <c r="P368" s="3" t="s">
        <v>1925</v>
      </c>
      <c r="T368" s="1">
        <v>1</v>
      </c>
      <c r="Y368" s="21" t="str">
        <f t="shared" si="22"/>
        <v xml:space="preserve">#includex(Spell/Construction/DataView,titlestr=off,section=(filter=Siege Golem),firsthead=off)
**ゲーム内説明文
#includex(Spell/Construction/Descriptions,titlestr=off,section=(filter=Siege Golem),firsthead=off)
**解説
</v>
      </c>
      <c r="Z368" t="str">
        <f t="shared" si="23"/>
        <v xml:space="preserve">**Siege Golem
|&gt;|&gt;|&gt;|&gt;|BGCOLOR(black):COLOR(white):CENTER:''Siege Golem''|
|&gt;|BGCOLOR(lightgray):''研究領域''|&gt;|BGCOLOR(lightgray):''使用条件''|BGCOLOR(lightgray):''分類''|
|&gt;|Construction Lv9|&gt;|儀式/陸上専用|兵士召喚|
|BGCOLOR(lightgray):''主系統''|BGCOLOR(lightgray):''副系統''|&gt;|BGCOLOR(lightgray):''威力/効果''|BGCOLOR(lightgray):''効果発生数''|
|&amp;ref(Spell/P_Earth.jpg,nolink,25x25,Earth);3||&gt;|Siege Golem|1|
|BGCOLOR(lightgray):''射程距離''|BGCOLOR(lightgray):''効果範囲''|BGCOLOR(lightgray):''精度修正''|BGCOLOR(lightgray):''詠唱時間''|BGCOLOR(lightgray):''疲労/宝石''|
|||||&amp;ref(Spell/V_Earth.jpg,nolink,25x25,Earth Gem);20|
|BGCOLOR(lightgray):''特性''|&gt;|&gt;|&gt;||
</v>
      </c>
      <c r="AA368" t="str">
        <f>CONCATENATE("**",G368,CHAR(10),VLOOKUP(F368,SpellDesc!$B:$D,2,0),CHAR(10),CHAR(10),VLOOKUP(F368,SpellDesc!$B:$D,3,0),CHAR(10))</f>
        <v xml:space="preserve">**Siege Golem
The mage creates a Siege Golem, a metal giant able to destroy walls with its enchanted fists. The Siege Golem is even larger than the Iron Dragon, but not as powerful in regular combat.
魔術師は、その魔法の拳で城壁を破壊する金属の巨人、Siege Golemを製造します。Siege GolemはIron Dragonよりもさらに巨大ですが、通常の戦闘においては彼らほど強力ではありません。
</v>
      </c>
    </row>
    <row r="369" spans="1:27" x14ac:dyDescent="0.15">
      <c r="A369" t="str">
        <f t="shared" si="20"/>
        <v/>
      </c>
      <c r="C369" s="1" t="s">
        <v>359</v>
      </c>
      <c r="D369" s="1">
        <v>9</v>
      </c>
      <c r="F369" s="1" t="s">
        <v>373</v>
      </c>
      <c r="G369" s="1" t="s">
        <v>373</v>
      </c>
      <c r="H369" s="3" t="s">
        <v>1911</v>
      </c>
      <c r="I369" s="1" t="s">
        <v>1912</v>
      </c>
      <c r="J369" s="1">
        <v>30</v>
      </c>
      <c r="K369" s="1" t="s">
        <v>1880</v>
      </c>
      <c r="L369" s="1" t="s">
        <v>2023</v>
      </c>
      <c r="M369" s="1" t="s">
        <v>1881</v>
      </c>
      <c r="N369" s="2" t="s">
        <v>1926</v>
      </c>
      <c r="O369" s="6" t="str">
        <f t="shared" si="21"/>
        <v xml:space="preserve">|[[Iron Dragon&gt;./Iron Dragon]]|&amp;ref(Spell/P_Earth.jpg,nolink,25x25,Earth);4|&amp;ref(Spell/P_Fire.jpg,nolink,25x25,Fire);2|&amp;ref(Spell/V_Earth.jpg,nolink,25x25,Earth Gem);30|儀式/陸上専用|兵士召喚|
|~|&gt;|&gt;|&gt;|&gt;|飛行し炎を吐く金属の人工竜Iron Dragonを1体召喚します|
</v>
      </c>
      <c r="P369" s="3" t="s">
        <v>1927</v>
      </c>
      <c r="T369" s="1">
        <v>1</v>
      </c>
      <c r="Y369" s="21" t="str">
        <f t="shared" si="22"/>
        <v xml:space="preserve">#includex(Spell/Construction/DataView,titlestr=off,section=(filter=Iron Dragon),firsthead=off)
**ゲーム内説明文
#includex(Spell/Construction/Descriptions,titlestr=off,section=(filter=Iron Dragon),firsthead=off)
**解説
</v>
      </c>
      <c r="Z369" t="str">
        <f t="shared" si="23"/>
        <v xml:space="preserve">**Iron Dragon
|&gt;|&gt;|&gt;|&gt;|BGCOLOR(black):COLOR(white):CENTER:''Iron Dragon''|
|&gt;|BGCOLOR(lightgray):''研究領域''|&gt;|BGCOLOR(lightgray):''使用条件''|BGCOLOR(lightgray):''分類''|
|&gt;|Construction Lv9|&gt;|儀式/陸上専用|兵士召喚|
|BGCOLOR(lightgray):''主系統''|BGCOLOR(lightgray):''副系統''|&gt;|BGCOLOR(lightgray):''威力/効果''|BGCOLOR(lightgray):''効果発生数''|
|&amp;ref(Spell/P_Earth.jpg,nolink,25x25,Earth);4|&amp;ref(Spell/P_Fire.jpg,nolink,25x25,Fire);2|&gt;|Iron Dragon|1|
|BGCOLOR(lightgray):''射程距離''|BGCOLOR(lightgray):''効果範囲''|BGCOLOR(lightgray):''精度修正''|BGCOLOR(lightgray):''詠唱時間''|BGCOLOR(lightgray):''疲労/宝石''|
|||||&amp;ref(Spell/V_Earth.jpg,nolink,25x25,Earth Gem);30|
|BGCOLOR(lightgray):''特性''|&gt;|&gt;|&gt;||
</v>
      </c>
      <c r="AA369" t="str">
        <f>CONCATENATE("**",G369,CHAR(10),VLOOKUP(F369,SpellDesc!$B:$D,2,0),CHAR(10),CHAR(10),VLOOKUP(F369,SpellDesc!$B:$D,3,0),CHAR(10))</f>
        <v xml:space="preserve">**Iron Dragon
The caster makes a mechanical dragon covered with thick iron plates. The iron dragon is tremendously large, almost invulnerable and unaffected by heat, cold, shock and poison. They are able to fly and can trample smaller beings. In its iron belly a furnace of magic flames waits to be released upon its enemies. Should the dragon be destroyed the magical furnace will explode and kill everyone near the iron monstrosity. Iron Dragons are mindless, magical beings and will cease to function when left without magical leadership.
術者は、分厚い鉄の装甲に覆われた機械仕掛けの竜を製造します。このIron Dragonは、途方もなく大きく、傷付けるのは不可能に近く、そして熱、冷気、電撃、毒の影響を受けません。彼らは飛行でき、より小さなものを蹂躙できます。この鉄の腹には魔法の炎の炉があり、敵に向けて解き放たれるのを待ち構えています。この竜が破壊されることがあれば、魔法の炉は爆発し、この鉄の怪物の近くに居るもの全てを殺します。Iron Dragonは意志を持たない魔法生物で、魔法的な指揮なしに取り残されると機能を停止します。
</v>
      </c>
    </row>
    <row r="370" spans="1:27" x14ac:dyDescent="0.15">
      <c r="A370" t="str">
        <f t="shared" si="20"/>
        <v/>
      </c>
      <c r="C370" s="1" t="s">
        <v>359</v>
      </c>
      <c r="D370" s="1">
        <v>9</v>
      </c>
      <c r="F370" s="1" t="s">
        <v>374</v>
      </c>
      <c r="G370" s="1" t="s">
        <v>374</v>
      </c>
      <c r="H370" s="3" t="s">
        <v>1909</v>
      </c>
      <c r="J370" s="1">
        <v>80</v>
      </c>
      <c r="K370" s="1" t="s">
        <v>1880</v>
      </c>
      <c r="L370" s="1" t="s">
        <v>2018</v>
      </c>
      <c r="M370" s="1" t="s">
        <v>1919</v>
      </c>
      <c r="N370" s="2" t="s">
        <v>1928</v>
      </c>
      <c r="O370" s="6" t="str">
        <f t="shared" si="21"/>
        <v xml:space="preserve">|[[Mechanical Militia&gt;./Mechanical Militia]]|&amp;ref(Spell/P_Earth.jpg,nolink,25x25,Earth);5||&amp;ref(Spell/V_Earth.jpg,nolink,25x25,Earth Gem);80|儀式/水陸両用|世界呪附|
|~|&gt;|&gt;|&gt;|&gt;|自国の州の守備隊をMechanical Manが支援します|
</v>
      </c>
      <c r="P370" s="3" t="s">
        <v>1929</v>
      </c>
      <c r="T370" s="1">
        <v>1</v>
      </c>
      <c r="Y370" s="21" t="str">
        <f t="shared" si="22"/>
        <v xml:space="preserve">#includex(Spell/Construction/DataView,titlestr=off,section=(filter=Mechanical Militia),firsthead=off)
**ゲーム内説明文
#includex(Spell/Construction/Descriptions,titlestr=off,section=(filter=Mechanical Militia),firsthead=off)
**解説
</v>
      </c>
      <c r="Z370" t="str">
        <f t="shared" si="23"/>
        <v xml:space="preserve">**Mechanical Militia
|&gt;|&gt;|&gt;|&gt;|BGCOLOR(black):COLOR(white):CENTER:''Mechanical Militia''|
|&gt;|BGCOLOR(lightgray):''研究領域''|&gt;|BGCOLOR(lightgray):''使用条件''|BGCOLOR(lightgray):''分類''|
|&gt;|Construction Lv9|&gt;|儀式/水陸両用|世界呪附|
|BGCOLOR(lightgray):''主系統''|BGCOLOR(lightgray):''副系統''|&gt;|BGCOLOR(lightgray):''威力/効果''|BGCOLOR(lightgray):''効果発生数''|
|&amp;ref(Spell/P_Earth.jpg,nolink,25x25,Earth);5||&gt;|Mechanical Militia|1|
|BGCOLOR(lightgray):''射程距離''|BGCOLOR(lightgray):''効果範囲''|BGCOLOR(lightgray):''精度修正''|BGCOLOR(lightgray):''詠唱時間''|BGCOLOR(lightgray):''疲労/宝石''|
|||||&amp;ref(Spell/V_Earth.jpg,nolink,25x25,Earth Gem);80|
|BGCOLOR(lightgray):''特性''|&gt;|&gt;|&gt;||
</v>
      </c>
      <c r="AA370" t="str">
        <f>CONCATENATE("**",G370,CHAR(10),VLOOKUP(F370,SpellDesc!$B:$D,2,0),CHAR(10),CHAR(10),VLOOKUP(F370,SpellDesc!$B:$D,3,0),CHAR(10))</f>
        <v xml:space="preserve">**Mechanical Militia
Mechanical Men will help the local militia defend their provinces as long as this spell is in effect. The constructs require leadership and guidance, so a small local defence is required for the enchantment to have any effect. The global enchantment will last until it is dispelled or the caster dies.
この呪文が機能している限り、Mechanical Manは地元の民兵が彼らの州を護るのを手助けします。これらの構造物は指揮と先導を必要とし、そのためこの呪附が機能するためには、小規模でも地方守備隊が必要です。この世界呪附は、誰かがそれを解呪するか、術者が死ぬまで持続します。
</v>
      </c>
    </row>
    <row r="371" spans="1:27" x14ac:dyDescent="0.15">
      <c r="A371" t="str">
        <f t="shared" si="20"/>
        <v/>
      </c>
      <c r="C371" s="1" t="s">
        <v>359</v>
      </c>
      <c r="D371" s="1">
        <v>9</v>
      </c>
      <c r="F371" s="1" t="s">
        <v>375</v>
      </c>
      <c r="G371" s="1" t="s">
        <v>375</v>
      </c>
      <c r="H371" s="3" t="s">
        <v>1914</v>
      </c>
      <c r="J371" s="1">
        <v>25</v>
      </c>
      <c r="K371" s="1" t="s">
        <v>1880</v>
      </c>
      <c r="L371" s="1" t="s">
        <v>2018</v>
      </c>
      <c r="M371" s="1" t="s">
        <v>1881</v>
      </c>
      <c r="N371" s="2" t="s">
        <v>1930</v>
      </c>
      <c r="O371" s="6" t="str">
        <f t="shared" si="21"/>
        <v xml:space="preserve">|[[Juggernaut Construction&gt;./Juggernaut Construction]]|&amp;ref(Spell/P_Astral.jpg,nolink,25x25,Astral);5||&amp;ref(Spell/V_Astral.jpg,nolink,25x25,Astral Pearl);25|儀式/水陸両用|兵士召喚|
|~|&gt;|&gt;|&gt;|&gt;|敵を轢き潰す神聖なる巨像Juggernautを1体召喚します|
</v>
      </c>
      <c r="P371" s="3" t="s">
        <v>1931</v>
      </c>
      <c r="T371" s="1">
        <v>1</v>
      </c>
      <c r="Y371" s="21" t="str">
        <f t="shared" si="22"/>
        <v xml:space="preserve">#includex(Spell/Construction/DataView,titlestr=off,section=(filter=Juggernaut Construction),firsthead=off)
**ゲーム内説明文
#includex(Spell/Construction/Descriptions,titlestr=off,section=(filter=Juggernaut Construction),firsthead=off)
**解説
</v>
      </c>
      <c r="Z371" t="str">
        <f t="shared" si="23"/>
        <v xml:space="preserve">**Juggernaut Construction
|&gt;|&gt;|&gt;|&gt;|BGCOLOR(black):COLOR(white):CENTER:''Juggernaut Construction''|
|&gt;|BGCOLOR(lightgray):''研究領域''|&gt;|BGCOLOR(lightgray):''使用条件''|BGCOLOR(lightgray):''分類''|
|&gt;|Construction Lv9|&gt;|儀式/水陸両用|兵士召喚|
|BGCOLOR(lightgray):''主系統''|BGCOLOR(lightgray):''副系統''|&gt;|BGCOLOR(lightgray):''威力/効果''|BGCOLOR(lightgray):''効果発生数''|
|&amp;ref(Spell/P_Astral.jpg,nolink,25x25,Astral);5||&gt;|Jaggernaut|1|
|BGCOLOR(lightgray):''射程距離''|BGCOLOR(lightgray):''効果範囲''|BGCOLOR(lightgray):''精度修正''|BGCOLOR(lightgray):''詠唱時間''|BGCOLOR(lightgray):''疲労/宝石''|
|||||&amp;ref(Spell/V_Astral.jpg,nolink,25x25,Astral Pearl);25|
|BGCOLOR(lightgray):''特性''|&gt;|&gt;|&gt;||
</v>
      </c>
      <c r="AA371" t="str">
        <f>CONCATENATE("**",G371,CHAR(10),VLOOKUP(F371,SpellDesc!$B:$D,2,0),CHAR(10),CHAR(10),VLOOKUP(F371,SpellDesc!$B:$D,3,0),CHAR(10))</f>
        <v xml:space="preserve">**Juggernaut Construction
The Juggernaut is a colossal structure made out of religious idols and two pairs of enormous wheels. The machine is powered by Astral magic and will require magic leadership in order to make it move. A construction like this has to be almost as holy as the God itself and, rightfully, it does spread the Dominion of its God just like a Prophet. To make it complete, the Juggernaut is covered by a layer of gold to make it look even more religiously important.
Juggernautは、宗教的な偶像群と二対の車輪から構成される、巨大な構造物です。この器械は星の魔法により動作し、移動させるためには魔法的な指揮が必要です。このような構造物は神自身とほぼ同じぐらいに神聖でなくてはならず、当然ながらそれは預言者と同様に、神の支配力を拡散します。それを完璧にするために、Juggernautは金箔で覆われ、それをさらに宗教的に重要な存在であるように見せます。
</v>
      </c>
    </row>
    <row r="372" spans="1:27" x14ac:dyDescent="0.15">
      <c r="A372" t="str">
        <f t="shared" si="20"/>
        <v>Construction9E</v>
      </c>
      <c r="C372" s="1" t="s">
        <v>359</v>
      </c>
      <c r="D372" s="1">
        <v>9</v>
      </c>
      <c r="F372" s="1" t="s">
        <v>376</v>
      </c>
      <c r="G372" s="1" t="s">
        <v>376</v>
      </c>
      <c r="H372" s="3" t="s">
        <v>1913</v>
      </c>
      <c r="I372" s="1" t="s">
        <v>1884</v>
      </c>
      <c r="J372" s="1">
        <v>35</v>
      </c>
      <c r="K372" s="1" t="s">
        <v>1880</v>
      </c>
      <c r="L372" s="1" t="s">
        <v>2018</v>
      </c>
      <c r="M372" s="1" t="s">
        <v>1932</v>
      </c>
      <c r="N372" s="2" t="s">
        <v>1933</v>
      </c>
      <c r="O372" s="6" t="str">
        <f t="shared" si="21"/>
        <v xml:space="preserve">|[[Poison Golem&gt;./Poison Golem]]|&amp;ref(Spell/P_Death.jpg,nolink,25x25,Death);4|&amp;ref(Spell/P_Earth.jpg,nolink,25x25,Earth);2|&amp;ref(Spell/V_Death.jpg,nolink,25x25,Death Gem);35|儀式/水陸両用|指揮官召喚|
|~|&gt;|&gt;|&gt;|&gt;|自律的な活動が可能な冥界の合金の像Poison Golemを召喚します|
</v>
      </c>
      <c r="P372" s="3" t="s">
        <v>1934</v>
      </c>
      <c r="T372" s="1">
        <v>1</v>
      </c>
      <c r="Y372" s="21" t="str">
        <f t="shared" si="22"/>
        <v xml:space="preserve">#includex(Spell/Construction/DataView,titlestr=off,section=(filter=Poison Golem),firsthead=off)
**ゲーム内説明文
#includex(Spell/Construction/Descriptions,titlestr=off,section=(filter=Poison Golem),firsthead=off)
**解説
</v>
      </c>
      <c r="Z372" t="str">
        <f t="shared" si="23"/>
        <v xml:space="preserve">**Poison Golem
|&gt;|&gt;|&gt;|&gt;|BGCOLOR(black):COLOR(white):CENTER:''Poison Golem''|
|&gt;|BGCOLOR(lightgray):''研究領域''|&gt;|BGCOLOR(lightgray):''使用条件''|BGCOLOR(lightgray):''分類''|
|&gt;|Construction Lv9|&gt;|儀式/水陸両用|指揮官召喚|
|BGCOLOR(lightgray):''主系統''|BGCOLOR(lightgray):''副系統''|&gt;|BGCOLOR(lightgray):''威力/効果''|BGCOLOR(lightgray):''効果発生数''|
|&amp;ref(Spell/P_Death.jpg,nolink,25x25,Death);4|&amp;ref(Spell/P_Earth.jpg,nolink,25x25,Earth);2|&gt;|Poison Golem|1|
|BGCOLOR(lightgray):''射程距離''|BGCOLOR(lightgray):''効果範囲''|BGCOLOR(lightgray):''精度修正''|BGCOLOR(lightgray):''詠唱時間''|BGCOLOR(lightgray):''疲労/宝石''|
|||||&amp;ref(Spell/V_Death.jpg,nolink,25x25,Death Gem);35|
|BGCOLOR(lightgray):''特性''|&gt;|&gt;|&gt;||
</v>
      </c>
      <c r="AA372" t="str">
        <f>CONCATENATE("**",G372,CHAR(10),VLOOKUP(F372,SpellDesc!$B:$D,2,0),CHAR(10),CHAR(10),VLOOKUP(F372,SpellDesc!$B:$D,3,0),CHAR(10))</f>
        <v xml:space="preserve">**Poison Golem
The mage creates a Poison Golem, a metal giant made of dark alloys from the Underworld. The Poison Golem is made for a single purpose, destruction, and its mere presence is harmful to the living. The very land in which it stays will slowly wither and die. The construct is always surrounded by the sickly green flames of the Underworld.
魔術師は、冥界の暗色の合金から作られた金属の巨人、Poison Golemを製造します。Poison Golemはただ一つの目的、破壊のために作られ、それがただ存在するだけでも生物にとって有害です。それが留まる地そのものが徐々に衰え、死に絶えます。この構造物は、常に冥界の病的な緑色の炎に包まれています。
</v>
      </c>
    </row>
    <row r="373" spans="1:27" x14ac:dyDescent="0.15">
      <c r="A373" t="str">
        <f t="shared" si="20"/>
        <v>Enchantment1S</v>
      </c>
      <c r="C373" s="1" t="s">
        <v>379</v>
      </c>
      <c r="D373" s="1">
        <v>1</v>
      </c>
      <c r="F373" s="1" t="s">
        <v>380</v>
      </c>
      <c r="G373" s="1" t="s">
        <v>380</v>
      </c>
      <c r="H373" s="3" t="s">
        <v>1935</v>
      </c>
      <c r="K373" s="1" t="s">
        <v>1888</v>
      </c>
      <c r="L373" s="1" t="s">
        <v>2018</v>
      </c>
      <c r="M373" s="1" t="s">
        <v>1938</v>
      </c>
      <c r="N373" s="2" t="s">
        <v>1939</v>
      </c>
      <c r="O373" s="6" t="str">
        <f t="shared" si="21"/>
        <v xml:space="preserve">|[[Protection from Fire&gt;./Protection from Fire]]|&amp;ref(Spell/P_Fire.jpg,nolink,25x25,Fire);1|||戦闘/水陸両用|自己強化|
|~|&gt;|&gt;|&gt;|&gt;|自身に強い火炎耐性を与えます|
</v>
      </c>
      <c r="P373" s="3" t="s">
        <v>1940</v>
      </c>
      <c r="Q373" s="1">
        <v>0</v>
      </c>
      <c r="R373" s="1">
        <v>100</v>
      </c>
      <c r="S373" s="1">
        <v>0</v>
      </c>
      <c r="T373" s="1">
        <v>1</v>
      </c>
      <c r="U373" s="1">
        <v>0</v>
      </c>
      <c r="V373" s="1">
        <v>5</v>
      </c>
      <c r="Y373" s="21" t="str">
        <f t="shared" si="22"/>
        <v xml:space="preserve">#includex(Spell/Enchantment/DataView,titlestr=off,section=(filter=Protection from Fire),firsthead=off)
**ゲーム内説明文
#includex(Spell/Enchantment/Descriptions,titlestr=off,section=(filter=Protection from Fire),firsthead=off)
**解説
</v>
      </c>
      <c r="Z373" t="str">
        <f t="shared" si="23"/>
        <v xml:space="preserve">**Protection from Fire
|&gt;|&gt;|&gt;|&gt;|BGCOLOR(black):COLOR(white):CENTER:''Protection from Fire''|
|&gt;|BGCOLOR(lightgray):''研究領域''|&gt;|BGCOLOR(lightgray):''使用条件''|BGCOLOR(lightgray):''分類''|
|&gt;|Enchantment Lv1|&gt;|戦闘/水陸両用|自己強化|
|BGCOLOR(lightgray):''主系統''|BGCOLOR(lightgray):''副系統''|&gt;|BGCOLOR(lightgray):''威力/効果''|BGCOLOR(lightgray):''効果発生数''|
|&amp;ref(Spell/P_Fire.jpg,nolink,25x25,Fire);1||&gt;|Fire Resistant 15|1|
|BGCOLOR(lightgray):''射程距離''|BGCOLOR(lightgray):''効果範囲''|BGCOLOR(lightgray):''精度修正''|BGCOLOR(lightgray):''詠唱時間''|BGCOLOR(lightgray):''疲労/宝石''|
|0|0|0|100%|5|
|BGCOLOR(lightgray):''特性''|&gt;|&gt;|&gt;||
</v>
      </c>
      <c r="AA373" t="str">
        <f>CONCATENATE("**",G373,CHAR(10),VLOOKUP(F373,SpellDesc!$B:$D,2,0),CHAR(10),CHAR(10),VLOOKUP(F373,SpellDesc!$B:$D,3,0),CHAR(10))</f>
        <v xml:space="preserve">**Protection from Fire
This spell protects the caster from fire and flames. It also negates the heat effects from fiery creatures, such as Abysians and Salamanders.
この呪文は、術者を火炎から保護します。これはまた、AbysianやSalamanderなどの、炎の生物が持つ熱波も無効化します。
</v>
      </c>
    </row>
    <row r="374" spans="1:27" x14ac:dyDescent="0.15">
      <c r="A374" t="str">
        <f t="shared" si="20"/>
        <v/>
      </c>
      <c r="C374" s="1" t="s">
        <v>379</v>
      </c>
      <c r="D374" s="1">
        <v>1</v>
      </c>
      <c r="F374" s="1" t="s">
        <v>381</v>
      </c>
      <c r="G374" s="1" t="s">
        <v>381</v>
      </c>
      <c r="H374" s="3" t="s">
        <v>1879</v>
      </c>
      <c r="K374" s="1" t="s">
        <v>1888</v>
      </c>
      <c r="L374" s="1" t="s">
        <v>2018</v>
      </c>
      <c r="M374" s="1" t="s">
        <v>1938</v>
      </c>
      <c r="N374" s="2" t="s">
        <v>1941</v>
      </c>
      <c r="O374" s="6" t="str">
        <f t="shared" si="21"/>
        <v xml:space="preserve">|[[Windrunner&gt;./Windrunner]]|&amp;ref(Spell/P_Air.jpg,nolink,25x25,Air);1|||戦闘/水陸両用|自己強化|
|~|&gt;|&gt;|&gt;|&gt;|自身の行動速度を倍増させます|
</v>
      </c>
      <c r="P374" s="3" t="s">
        <v>1942</v>
      </c>
      <c r="Q374" s="1">
        <v>0</v>
      </c>
      <c r="R374" s="1">
        <v>100</v>
      </c>
      <c r="S374" s="1">
        <v>0</v>
      </c>
      <c r="T374" s="1">
        <v>1</v>
      </c>
      <c r="U374" s="1">
        <v>0</v>
      </c>
      <c r="V374" s="1">
        <v>10</v>
      </c>
      <c r="Y374" s="21" t="str">
        <f t="shared" si="22"/>
        <v xml:space="preserve">#includex(Spell/Enchantment/DataView,titlestr=off,section=(filter=Windrunner),firsthead=off)
**ゲーム内説明文
#includex(Spell/Enchantment/Descriptions,titlestr=off,section=(filter=Windrunner),firsthead=off)
**解説
</v>
      </c>
      <c r="Z374" t="str">
        <f t="shared" si="23"/>
        <v xml:space="preserve">**Windrunner
|&gt;|&gt;|&gt;|&gt;|BGCOLOR(black):COLOR(white):CENTER:''Windrunner''|
|&gt;|BGCOLOR(lightgray):''研究領域''|&gt;|BGCOLOR(lightgray):''使用条件''|BGCOLOR(lightgray):''分類''|
|&gt;|Enchantment Lv1|&gt;|戦闘/水陸両用|自己強化|
|BGCOLOR(lightgray):''主系統''|BGCOLOR(lightgray):''副系統''|&gt;|BGCOLOR(lightgray):''威力/効果''|BGCOLOR(lightgray):''効果発生数''|
|&amp;ref(Spell/P_Air.jpg,nolink,25x25,Air);1||&gt;|Haste|1|
|BGCOLOR(lightgray):''射程距離''|BGCOLOR(lightgray):''効果範囲''|BGCOLOR(lightgray):''精度修正''|BGCOLOR(lightgray):''詠唱時間''|BGCOLOR(lightgray):''疲労/宝石''|
|0|0|0|100%|10|
|BGCOLOR(lightgray):''特性''|&gt;|&gt;|&gt;||
</v>
      </c>
      <c r="AA374" t="str">
        <f>CONCATENATE("**",G374,CHAR(10),VLOOKUP(F374,SpellDesc!$B:$D,2,0),CHAR(10),CHAR(10),VLOOKUP(F374,SpellDesc!$B:$D,3,0),CHAR(10))</f>
        <v xml:space="preserve">**Windrunner
With this spell the caster will be aided by the wind when he is running. Movement is doubled.
この呪文により、術者は走る際に風の助けを得ることができます。移動速度は倍増します。
</v>
      </c>
    </row>
    <row r="375" spans="1:27" x14ac:dyDescent="0.15">
      <c r="A375" t="str">
        <f t="shared" si="20"/>
        <v/>
      </c>
      <c r="C375" s="1" t="s">
        <v>379</v>
      </c>
      <c r="D375" s="1">
        <v>1</v>
      </c>
      <c r="F375" s="1" t="s">
        <v>382</v>
      </c>
      <c r="G375" s="1" t="s">
        <v>382</v>
      </c>
      <c r="H375" s="3" t="s">
        <v>1879</v>
      </c>
      <c r="K375" s="1" t="s">
        <v>1888</v>
      </c>
      <c r="L375" s="1" t="s">
        <v>2018</v>
      </c>
      <c r="M375" s="1" t="s">
        <v>1938</v>
      </c>
      <c r="N375" s="2" t="s">
        <v>1943</v>
      </c>
      <c r="O375" s="6" t="str">
        <f t="shared" si="21"/>
        <v xml:space="preserve">|[[Protection from Lightning&gt;./Protection from Lightning]]|&amp;ref(Spell/P_Air.jpg,nolink,25x25,Air);1|||戦闘/水陸両用|自己強化|
|~|&gt;|&gt;|&gt;|&gt;|自身に強い電撃耐性を与えます|
</v>
      </c>
      <c r="P375" s="3" t="s">
        <v>1944</v>
      </c>
      <c r="Q375" s="1">
        <v>9</v>
      </c>
      <c r="R375" s="1">
        <v>100</v>
      </c>
      <c r="S375" s="1">
        <v>0</v>
      </c>
      <c r="T375" s="1">
        <v>1</v>
      </c>
      <c r="U375" s="1">
        <v>0</v>
      </c>
      <c r="V375" s="1">
        <v>5</v>
      </c>
      <c r="Y375" s="21" t="str">
        <f t="shared" si="22"/>
        <v xml:space="preserve">#includex(Spell/Enchantment/DataView,titlestr=off,section=(filter=Protection from Lightning),firsthead=off)
**ゲーム内説明文
#includex(Spell/Enchantment/Descriptions,titlestr=off,section=(filter=Protection from Lightning),firsthead=off)
**解説
</v>
      </c>
      <c r="Z375" t="str">
        <f t="shared" si="23"/>
        <v xml:space="preserve">**Protection from Lightning
|&gt;|&gt;|&gt;|&gt;|BGCOLOR(black):COLOR(white):CENTER:''Protection from Lightning''|
|&gt;|BGCOLOR(lightgray):''研究領域''|&gt;|BGCOLOR(lightgray):''使用条件''|BGCOLOR(lightgray):''分類''|
|&gt;|Enchantment Lv1|&gt;|戦闘/水陸両用|自己強化|
|BGCOLOR(lightgray):''主系統''|BGCOLOR(lightgray):''副系統''|&gt;|BGCOLOR(lightgray):''威力/効果''|BGCOLOR(lightgray):''効果発生数''|
|&amp;ref(Spell/P_Air.jpg,nolink,25x25,Air);1||&gt;|Shock Resistant 15|1|
|BGCOLOR(lightgray):''射程距離''|BGCOLOR(lightgray):''効果範囲''|BGCOLOR(lightgray):''精度修正''|BGCOLOR(lightgray):''詠唱時間''|BGCOLOR(lightgray):''疲労/宝石''|
|9|0|0|100%|5|
|BGCOLOR(lightgray):''特性''|&gt;|&gt;|&gt;||
</v>
      </c>
      <c r="AA375" t="str">
        <f>CONCATENATE("**",G375,CHAR(10),VLOOKUP(F375,SpellDesc!$B:$D,2,0),CHAR(10),CHAR(10),VLOOKUP(F375,SpellDesc!$B:$D,3,0),CHAR(10))</f>
        <v xml:space="preserve">**Protection from Lightning
This spell protects the caster from thunder and lightning.
この呪文は、術者を雷撃から保護します。
</v>
      </c>
    </row>
    <row r="376" spans="1:27" x14ac:dyDescent="0.15">
      <c r="A376" t="str">
        <f t="shared" si="20"/>
        <v/>
      </c>
      <c r="C376" s="1" t="s">
        <v>379</v>
      </c>
      <c r="D376" s="1">
        <v>1</v>
      </c>
      <c r="F376" s="1" t="s">
        <v>383</v>
      </c>
      <c r="G376" s="1" t="s">
        <v>383</v>
      </c>
      <c r="H376" s="3" t="s">
        <v>1936</v>
      </c>
      <c r="K376" s="1" t="s">
        <v>1888</v>
      </c>
      <c r="L376" s="1" t="s">
        <v>2018</v>
      </c>
      <c r="M376" s="1" t="s">
        <v>1938</v>
      </c>
      <c r="N376" s="2" t="s">
        <v>1945</v>
      </c>
      <c r="O376" s="6" t="str">
        <f t="shared" si="21"/>
        <v xml:space="preserve">|[[Protection from Cold&gt;./Protection from Cold]]|&amp;ref(Spell/P_Water.jpg,nolink,25x25,Water);1|||戦闘/水陸両用|自己強化|
|~|&gt;|&gt;|&gt;|&gt;|自身に強い冷気耐性を与えます|
</v>
      </c>
      <c r="P376" s="3" t="s">
        <v>1946</v>
      </c>
      <c r="Q376" s="1">
        <v>0</v>
      </c>
      <c r="R376" s="1">
        <v>100</v>
      </c>
      <c r="S376" s="1">
        <v>0</v>
      </c>
      <c r="T376" s="1">
        <v>1</v>
      </c>
      <c r="U376" s="1">
        <v>0</v>
      </c>
      <c r="V376" s="1">
        <v>5</v>
      </c>
      <c r="Y376" s="21" t="str">
        <f t="shared" si="22"/>
        <v xml:space="preserve">#includex(Spell/Enchantment/DataView,titlestr=off,section=(filter=Protection from Cold),firsthead=off)
**ゲーム内説明文
#includex(Spell/Enchantment/Descriptions,titlestr=off,section=(filter=Protection from Cold),firsthead=off)
**解説
</v>
      </c>
      <c r="Z376" t="str">
        <f t="shared" si="23"/>
        <v xml:space="preserve">**Protection from Cold
|&gt;|&gt;|&gt;|&gt;|BGCOLOR(black):COLOR(white):CENTER:''Protection from Cold''|
|&gt;|BGCOLOR(lightgray):''研究領域''|&gt;|BGCOLOR(lightgray):''使用条件''|BGCOLOR(lightgray):''分類''|
|&gt;|Enchantment Lv1|&gt;|戦闘/水陸両用|自己強化|
|BGCOLOR(lightgray):''主系統''|BGCOLOR(lightgray):''副系統''|&gt;|BGCOLOR(lightgray):''威力/効果''|BGCOLOR(lightgray):''効果発生数''|
|&amp;ref(Spell/P_Water.jpg,nolink,25x25,Water);1||&gt;|Cold Resistant 15|1|
|BGCOLOR(lightgray):''射程距離''|BGCOLOR(lightgray):''効果範囲''|BGCOLOR(lightgray):''精度修正''|BGCOLOR(lightgray):''詠唱時間''|BGCOLOR(lightgray):''疲労/宝石''|
|0|0|0|100%|5|
|BGCOLOR(lightgray):''特性''|&gt;|&gt;|&gt;||
</v>
      </c>
      <c r="AA376" t="str">
        <f>CONCATENATE("**",G376,CHAR(10),VLOOKUP(F376,SpellDesc!$B:$D,2,0),CHAR(10),CHAR(10),VLOOKUP(F376,SpellDesc!$B:$D,3,0),CHAR(10))</f>
        <v xml:space="preserve">**Protection from Cold
This spell protects the caster from cold. It also negates the chill effect caused by some undead beings.
この呪文は、術者を冷気から保護します。これはまた、一部のアンデッドが持つ寒波も無効化します。
</v>
      </c>
    </row>
    <row r="377" spans="1:27" x14ac:dyDescent="0.15">
      <c r="A377" t="str">
        <f t="shared" si="20"/>
        <v/>
      </c>
      <c r="C377" s="1" t="s">
        <v>379</v>
      </c>
      <c r="D377" s="1">
        <v>1</v>
      </c>
      <c r="F377" s="1" t="s">
        <v>384</v>
      </c>
      <c r="G377" s="1" t="s">
        <v>384</v>
      </c>
      <c r="H377" s="3" t="s">
        <v>1937</v>
      </c>
      <c r="K377" s="1" t="s">
        <v>1888</v>
      </c>
      <c r="L377" s="1" t="s">
        <v>2018</v>
      </c>
      <c r="M377" s="1" t="s">
        <v>1938</v>
      </c>
      <c r="N377" s="2" t="s">
        <v>1947</v>
      </c>
      <c r="O377" s="6" t="str">
        <f t="shared" si="21"/>
        <v xml:space="preserve">|[[Resist Magic&gt;./Resist Magic]]|&amp;ref(Spell/P_Astral.jpg,nolink,25x25,Astral);1|||戦闘/水陸両用|自己強化|
|~|&gt;|&gt;|&gt;|&gt;|自身の魔法抵抗を向上させます|
</v>
      </c>
      <c r="P377" s="3" t="s">
        <v>1948</v>
      </c>
      <c r="Q377" s="1">
        <v>0</v>
      </c>
      <c r="R377" s="1">
        <v>100</v>
      </c>
      <c r="S377" s="1">
        <v>0</v>
      </c>
      <c r="T377" s="1">
        <v>1</v>
      </c>
      <c r="U377" s="1">
        <v>0</v>
      </c>
      <c r="V377" s="1">
        <v>20</v>
      </c>
      <c r="Y377" s="21" t="str">
        <f t="shared" si="22"/>
        <v xml:space="preserve">#includex(Spell/Enchantment/DataView,titlestr=off,section=(filter=Resist Magic),firsthead=off)
**ゲーム内説明文
#includex(Spell/Enchantment/Descriptions,titlestr=off,section=(filter=Resist Magic),firsthead=off)
**解説
</v>
      </c>
      <c r="Z377" t="str">
        <f t="shared" si="23"/>
        <v xml:space="preserve">**Resist Magic
|&gt;|&gt;|&gt;|&gt;|BGCOLOR(black):COLOR(white):CENTER:''Resist Magic''|
|&gt;|BGCOLOR(lightgray):''研究領域''|&gt;|BGCOLOR(lightgray):''使用条件''|BGCOLOR(lightgray):''分類''|
|&gt;|Enchantment Lv1|&gt;|戦闘/水陸両用|自己強化|
|BGCOLOR(lightgray):''主系統''|BGCOLOR(lightgray):''副系統''|&gt;|BGCOLOR(lightgray):''威力/効果''|BGCOLOR(lightgray):''効果発生数''|
|&amp;ref(Spell/P_Astral.jpg,nolink,25x25,Astral);1||&gt;|Magic Resistance 4|1|
|BGCOLOR(lightgray):''射程距離''|BGCOLOR(lightgray):''効果範囲''|BGCOLOR(lightgray):''精度修正''|BGCOLOR(lightgray):''詠唱時間''|BGCOLOR(lightgray):''疲労/宝石''|
|0|0|0|100%|20|
|BGCOLOR(lightgray):''特性''|&gt;|&gt;|&gt;||
</v>
      </c>
      <c r="AA377" t="str">
        <f>CONCATENATE("**",G377,CHAR(10),VLOOKUP(F377,SpellDesc!$B:$D,2,0),CHAR(10),CHAR(10),VLOOKUP(F377,SpellDesc!$B:$D,3,0),CHAR(10))</f>
        <v xml:space="preserve">**Resist Magic
The caster of this spell will have his magic resistance increased for the duration of the battle.
この呪文の術者は、戦いが終わるまでの間、魔法抵抗力が向上します。
</v>
      </c>
    </row>
    <row r="378" spans="1:27" x14ac:dyDescent="0.15">
      <c r="A378" t="str">
        <f t="shared" si="20"/>
        <v/>
      </c>
      <c r="C378" s="1" t="s">
        <v>379</v>
      </c>
      <c r="D378" s="1">
        <v>1</v>
      </c>
      <c r="F378" s="1" t="s">
        <v>385</v>
      </c>
      <c r="G378" s="1" t="s">
        <v>385</v>
      </c>
      <c r="H378" s="3" t="s">
        <v>1887</v>
      </c>
      <c r="K378" s="1" t="s">
        <v>1888</v>
      </c>
      <c r="L378" s="1" t="s">
        <v>2018</v>
      </c>
      <c r="M378" s="1" t="s">
        <v>1949</v>
      </c>
      <c r="N378" s="2" t="s">
        <v>1950</v>
      </c>
      <c r="O378" s="6" t="str">
        <f t="shared" si="21"/>
        <v xml:space="preserve">|[[Animate Skeleton&gt;./Animate Skeleton]]|&amp;ref(Spell/P_Death.jpg,nolink,25x25,Death);1|||戦闘/水陸両用|一時的召喚|
|~|&gt;|&gt;|&gt;|&gt;|骨だけの戦士Longdeadを1体召喚します|
</v>
      </c>
      <c r="P378" s="3" t="s">
        <v>1951</v>
      </c>
      <c r="Q378" s="1">
        <v>5</v>
      </c>
      <c r="R378" s="1">
        <v>100</v>
      </c>
      <c r="S378" s="1">
        <v>0</v>
      </c>
      <c r="T378" s="1">
        <v>1</v>
      </c>
      <c r="U378" s="1">
        <v>-2</v>
      </c>
      <c r="V378" s="1">
        <v>30</v>
      </c>
      <c r="Y378" s="21" t="str">
        <f t="shared" si="22"/>
        <v xml:space="preserve">#includex(Spell/Enchantment/DataView,titlestr=off,section=(filter=Animate Skeleton),firsthead=off)
**ゲーム内説明文
#includex(Spell/Enchantment/Descriptions,titlestr=off,section=(filter=Animate Skeleton),firsthead=off)
**解説
</v>
      </c>
      <c r="Z378" t="str">
        <f t="shared" si="23"/>
        <v xml:space="preserve">**Animate Skeleton
|&gt;|&gt;|&gt;|&gt;|BGCOLOR(black):COLOR(white):CENTER:''Animate Skeleton''|
|&gt;|BGCOLOR(lightgray):''研究領域''|&gt;|BGCOLOR(lightgray):''使用条件''|BGCOLOR(lightgray):''分類''|
|&gt;|Enchantment Lv1|&gt;|戦闘/水陸両用|一時的召喚|
|BGCOLOR(lightgray):''主系統''|BGCOLOR(lightgray):''副系統''|&gt;|BGCOLOR(lightgray):''威力/効果''|BGCOLOR(lightgray):''効果発生数''|
|&amp;ref(Spell/P_Death.jpg,nolink,25x25,Death);1||&gt;|Longdead|1|
|BGCOLOR(lightgray):''射程距離''|BGCOLOR(lightgray):''効果範囲''|BGCOLOR(lightgray):''精度修正''|BGCOLOR(lightgray):''詠唱時間''|BGCOLOR(lightgray):''疲労/宝石''|
|5|0|-2|100%|30|
|BGCOLOR(lightgray):''特性''|&gt;|&gt;|&gt;||
</v>
      </c>
      <c r="AA378" t="str">
        <f>CONCATENATE("**",G378,CHAR(10),VLOOKUP(F378,SpellDesc!$B:$D,2,0),CHAR(10),CHAR(10),VLOOKUP(F378,SpellDesc!$B:$D,3,0),CHAR(10))</f>
        <v xml:space="preserve">**Animate Skeleton
The necromancer enchants the bones of a fallen warrior, giving it false life. Skeletons will fall apart if left on the battlefield without a commander.
降霊術士は斃れた戦士の骨に魔法をかけ、偽りの命を与えます。Skeletonは、指揮官なしに戦場に取り残されると崩れ落ちます。
</v>
      </c>
    </row>
    <row r="379" spans="1:27" x14ac:dyDescent="0.15">
      <c r="A379" t="str">
        <f t="shared" si="20"/>
        <v/>
      </c>
      <c r="C379" s="1" t="s">
        <v>379</v>
      </c>
      <c r="D379" s="1">
        <v>1</v>
      </c>
      <c r="F379" s="1" t="s">
        <v>386</v>
      </c>
      <c r="G379" s="1" t="s">
        <v>386</v>
      </c>
      <c r="H379" s="3" t="s">
        <v>1887</v>
      </c>
      <c r="K379" s="1" t="s">
        <v>1888</v>
      </c>
      <c r="L379" s="1" t="s">
        <v>2018</v>
      </c>
      <c r="M379" s="1" t="s">
        <v>1949</v>
      </c>
      <c r="N379" s="2" t="s">
        <v>2037</v>
      </c>
      <c r="O379" s="6" t="str">
        <f t="shared" si="21"/>
        <v xml:space="preserve">|[[Animate Dead&gt;./Animate Dead]]|&amp;ref(Spell/P_Death.jpg,nolink,25x25,Death);1|||戦闘/水陸両用|一時的召喚|
|~|&gt;|&gt;|&gt;|&gt;|戦場の死体を利用しSoullessを1体召喚します|
</v>
      </c>
      <c r="P379" s="3" t="s">
        <v>1952</v>
      </c>
      <c r="Q379" s="1">
        <v>5</v>
      </c>
      <c r="R379" s="1">
        <v>100</v>
      </c>
      <c r="S379" s="1">
        <v>0</v>
      </c>
      <c r="T379" s="1">
        <v>1</v>
      </c>
      <c r="U379" s="1">
        <v>-2</v>
      </c>
      <c r="V379" s="1">
        <v>20</v>
      </c>
      <c r="Y379" s="21" t="str">
        <f t="shared" si="22"/>
        <v xml:space="preserve">#includex(Spell/Enchantment/DataView,titlestr=off,section=(filter=Animate Dead),firsthead=off)
**ゲーム内説明文
#includex(Spell/Enchantment/Descriptions,titlestr=off,section=(filter=Animate Dead),firsthead=off)
**解説
</v>
      </c>
      <c r="Z379" t="str">
        <f t="shared" si="23"/>
        <v xml:space="preserve">**Animate Dead
|&gt;|&gt;|&gt;|&gt;|BGCOLOR(black):COLOR(white):CENTER:''Animate Dead''|
|&gt;|BGCOLOR(lightgray):''研究領域''|&gt;|BGCOLOR(lightgray):''使用条件''|BGCOLOR(lightgray):''分類''|
|&gt;|Enchantment Lv1|&gt;|戦闘/水陸両用|一時的召喚|
|BGCOLOR(lightgray):''主系統''|BGCOLOR(lightgray):''副系統''|&gt;|BGCOLOR(lightgray):''威力/効果''|BGCOLOR(lightgray):''効果発生数''|
|&amp;ref(Spell/P_Death.jpg,nolink,25x25,Death);1||&gt;|Soulless|1|
|BGCOLOR(lightgray):''射程距離''|BGCOLOR(lightgray):''効果範囲''|BGCOLOR(lightgray):''精度修正''|BGCOLOR(lightgray):''詠唱時間''|BGCOLOR(lightgray):''疲労/宝石''|
|5|0|-2|100%|20|
|BGCOLOR(lightgray):''特性''|&gt;|&gt;|&gt;||
</v>
      </c>
      <c r="AA379" t="str">
        <f>CONCATENATE("**",G379,CHAR(10),VLOOKUP(F379,SpellDesc!$B:$D,2,0),CHAR(10),CHAR(10),VLOOKUP(F379,SpellDesc!$B:$D,3,0),CHAR(10))</f>
        <v xml:space="preserve">**Animate Dead
The necromancer animates a lifeless corpse to unholy service. The resulting Soulless will fall apart if left on the battlefield without undead leadership.
降霊術士は命無き屍に命を吹き込み、不浄なる兵役に就かせます。これにより作られるSoullessは、アンデッドの指揮なしに戦場に取り残されると崩れ落ちます。
</v>
      </c>
    </row>
    <row r="380" spans="1:27" x14ac:dyDescent="0.15">
      <c r="A380" t="str">
        <f t="shared" si="20"/>
        <v/>
      </c>
      <c r="C380" s="1" t="s">
        <v>379</v>
      </c>
      <c r="D380" s="1">
        <v>1</v>
      </c>
      <c r="F380" s="1" t="s">
        <v>387</v>
      </c>
      <c r="G380" s="1" t="s">
        <v>387</v>
      </c>
      <c r="H380" s="3" t="s">
        <v>1887</v>
      </c>
      <c r="J380" s="1">
        <v>3</v>
      </c>
      <c r="K380" s="1" t="s">
        <v>1880</v>
      </c>
      <c r="L380" s="1" t="s">
        <v>2018</v>
      </c>
      <c r="M380" s="1" t="s">
        <v>1881</v>
      </c>
      <c r="N380" s="2" t="s">
        <v>1953</v>
      </c>
      <c r="O380" s="6" t="str">
        <f t="shared" si="21"/>
        <v xml:space="preserve">|[[Reanimation&gt;./Reanimation]]|&amp;ref(Spell/P_Death.jpg,nolink,25x25,Death);1||&amp;ref(Spell/V_Death.jpg,nolink,25x25,Death Gem);3|儀式/水陸両用|兵士召喚|
|~|&gt;|&gt;|&gt;|&gt;|骨だけの戦士Longdeadを10体召喚します|
</v>
      </c>
      <c r="P380" s="3" t="s">
        <v>1951</v>
      </c>
      <c r="T380" s="1">
        <v>10</v>
      </c>
      <c r="W380" s="1" t="s">
        <v>1954</v>
      </c>
      <c r="Y380" s="21" t="str">
        <f t="shared" si="22"/>
        <v xml:space="preserve">#includex(Spell/Enchantment/DataView,titlestr=off,section=(filter=Reanimation),firsthead=off)
**ゲーム内説明文
#includex(Spell/Enchantment/Descriptions,titlestr=off,section=(filter=Reanimation),firsthead=off)
**解説
</v>
      </c>
      <c r="Z380" t="str">
        <f t="shared" si="23"/>
        <v xml:space="preserve">**Reanimation
|&gt;|&gt;|&gt;|&gt;|BGCOLOR(black):COLOR(white):CENTER:''Reanimation''|
|&gt;|BGCOLOR(lightgray):''研究領域''|&gt;|BGCOLOR(lightgray):''使用条件''|BGCOLOR(lightgray):''分類''|
|&gt;|Enchantment Lv1|&gt;|儀式/水陸両用|兵士召喚|
|BGCOLOR(lightgray):''主系統''|BGCOLOR(lightgray):''副系統''|&gt;|BGCOLOR(lightgray):''威力/効果''|BGCOLOR(lightgray):''効果発生数''|
|&amp;ref(Spell/P_Death.jpg,nolink,25x25,Death);1||&gt;|Longdead|10|
|BGCOLOR(lightgray):''射程距離''|BGCOLOR(lightgray):''効果範囲''|BGCOLOR(lightgray):''精度修正''|BGCOLOR(lightgray):''詠唱時間''|BGCOLOR(lightgray):''疲労/宝石''|
|||||&amp;ref(Spell/V_Death.jpg,nolink,25x25,Death Gem);3|
|BGCOLOR(lightgray):''特性''|&gt;|&gt;|&gt;|Reanimation Bonus対応|
</v>
      </c>
      <c r="AA380" t="str">
        <f>CONCATENATE("**",G380,CHAR(10),VLOOKUP(F380,SpellDesc!$B:$D,2,0),CHAR(10),CHAR(10),VLOOKUP(F380,SpellDesc!$B:$D,3,0),CHAR(10))</f>
        <v xml:space="preserve">**Reanimation
The necromancer enchants ten well-prepared corpses and gives them false life. Skeletons are undead and will fall apart if left on the battlefield without undead leadership.
降霊術士は、10体のよく準備された屍に魔法をかけ、それらに偽りの命を与えます。Skeletonはアンデッドであり、アンデッドの指揮なしに戦場に取り残されると崩れ落ちます。
</v>
      </c>
    </row>
    <row r="381" spans="1:27" x14ac:dyDescent="0.15">
      <c r="A381" t="str">
        <f t="shared" si="20"/>
        <v/>
      </c>
      <c r="C381" s="1" t="s">
        <v>379</v>
      </c>
      <c r="D381" s="1">
        <v>1</v>
      </c>
      <c r="F381" s="1" t="s">
        <v>388</v>
      </c>
      <c r="G381" s="1" t="s">
        <v>388</v>
      </c>
      <c r="H381" s="3" t="s">
        <v>1886</v>
      </c>
      <c r="K381" s="1" t="s">
        <v>1888</v>
      </c>
      <c r="L381" s="1" t="s">
        <v>2018</v>
      </c>
      <c r="M381" s="1" t="s">
        <v>1938</v>
      </c>
      <c r="N381" s="2" t="s">
        <v>1956</v>
      </c>
      <c r="O381" s="6" t="str">
        <f t="shared" si="21"/>
        <v xml:space="preserve">|[[Poison Resistance&gt;./Poison Resistance]]|&amp;ref(Spell/P_Nature.jpg,nolink,25x25,Nature);1|||戦闘/水陸両用|自己強化|
|~|&gt;|&gt;|&gt;|&gt;|自身に非常に強い毒物耐性を与えます|
</v>
      </c>
      <c r="P381" s="3" t="s">
        <v>1957</v>
      </c>
      <c r="Q381" s="1">
        <v>0</v>
      </c>
      <c r="R381" s="1">
        <v>100</v>
      </c>
      <c r="S381" s="1">
        <v>0</v>
      </c>
      <c r="T381" s="1">
        <v>1</v>
      </c>
      <c r="U381" s="1">
        <v>0</v>
      </c>
      <c r="V381" s="1">
        <v>5</v>
      </c>
      <c r="Y381" s="21" t="str">
        <f t="shared" si="22"/>
        <v xml:space="preserve">#includex(Spell/Enchantment/DataView,titlestr=off,section=(filter=Poison Resistance),firsthead=off)
**ゲーム内説明文
#includex(Spell/Enchantment/Descriptions,titlestr=off,section=(filter=Poison Resistance),firsthead=off)
**解説
</v>
      </c>
      <c r="Z381" t="str">
        <f t="shared" si="23"/>
        <v xml:space="preserve">**Poison Resistance
|&gt;|&gt;|&gt;|&gt;|BGCOLOR(black):COLOR(white):CENTER:''Poison Resistance''|
|&gt;|BGCOLOR(lightgray):''研究領域''|&gt;|BGCOLOR(lightgray):''使用条件''|BGCOLOR(lightgray):''分類''|
|&gt;|Enchantment Lv1|&gt;|戦闘/水陸両用|自己強化|
|BGCOLOR(lightgray):''主系統''|BGCOLOR(lightgray):''副系統''|&gt;|BGCOLOR(lightgray):''威力/効果''|BGCOLOR(lightgray):''効果発生数''|
|&amp;ref(Spell/P_Nature.jpg,nolink,25x25,Nature);1||&gt;|Poison Resistant 25|1|
|BGCOLOR(lightgray):''射程距離''|BGCOLOR(lightgray):''効果範囲''|BGCOLOR(lightgray):''精度修正''|BGCOLOR(lightgray):''詠唱時間''|BGCOLOR(lightgray):''疲労/宝石''|
|0|0|0|100%|5|
|BGCOLOR(lightgray):''特性''|&gt;|&gt;|&gt;||
</v>
      </c>
      <c r="AA381" t="str">
        <f>CONCATENATE("**",G381,CHAR(10),VLOOKUP(F381,SpellDesc!$B:$D,2,0),CHAR(10),CHAR(10),VLOOKUP(F381,SpellDesc!$B:$D,3,0),CHAR(10))</f>
        <v xml:space="preserve">**Poison Resistance
The caster grants the caster resistance to poisons.
術者は自らに毒物への耐性を与えます。
</v>
      </c>
    </row>
    <row r="382" spans="1:27" x14ac:dyDescent="0.15">
      <c r="A382" t="str">
        <f t="shared" si="20"/>
        <v>Enchantment1E</v>
      </c>
      <c r="C382" s="1" t="s">
        <v>379</v>
      </c>
      <c r="D382" s="1">
        <v>1</v>
      </c>
      <c r="F382" s="1" t="s">
        <v>389</v>
      </c>
      <c r="G382" s="1" t="s">
        <v>389</v>
      </c>
      <c r="H382" s="3" t="s">
        <v>1886</v>
      </c>
      <c r="K382" s="1" t="s">
        <v>1888</v>
      </c>
      <c r="L382" s="1" t="s">
        <v>2018</v>
      </c>
      <c r="M382" s="1" t="s">
        <v>1958</v>
      </c>
      <c r="N382" s="2" t="s">
        <v>1959</v>
      </c>
      <c r="O382" s="6" t="str">
        <f t="shared" si="21"/>
        <v xml:space="preserve">|[[Healing Touch&gt;./Healing Touch]]|&amp;ref(Spell/P_Nature.jpg,nolink,25x25,Nature);1|||戦闘/水陸両用|治療|
|~|&gt;|&gt;|&gt;|&gt;|近くの小範囲の味方のHPを回復させます|
</v>
      </c>
      <c r="P382" s="3">
        <v>30</v>
      </c>
      <c r="Q382" s="1">
        <v>1</v>
      </c>
      <c r="R382" s="1">
        <v>50</v>
      </c>
      <c r="S382" s="1">
        <v>1</v>
      </c>
      <c r="T382" s="1">
        <v>1</v>
      </c>
      <c r="U382" s="1">
        <v>0</v>
      </c>
      <c r="V382" s="1">
        <v>20</v>
      </c>
      <c r="W382" s="1" t="s">
        <v>1960</v>
      </c>
      <c r="Y382" s="21" t="str">
        <f t="shared" si="22"/>
        <v xml:space="preserve">#includex(Spell/Enchantment/DataView,titlestr=off,section=(filter=Healing Touch),firsthead=off)
**ゲーム内説明文
#includex(Spell/Enchantment/Descriptions,titlestr=off,section=(filter=Healing Touch),firsthead=off)
**解説
</v>
      </c>
      <c r="Z382" t="str">
        <f t="shared" si="23"/>
        <v xml:space="preserve">**Healing Touch
|&gt;|&gt;|&gt;|&gt;|BGCOLOR(black):COLOR(white):CENTER:''Healing Touch''|
|&gt;|BGCOLOR(lightgray):''研究領域''|&gt;|BGCOLOR(lightgray):''使用条件''|BGCOLOR(lightgray):''分類''|
|&gt;|Enchantment Lv1|&gt;|戦闘/水陸両用|治療|
|BGCOLOR(lightgray):''主系統''|BGCOLOR(lightgray):''副系統''|&gt;|BGCOLOR(lightgray):''威力/効果''|BGCOLOR(lightgray):''効果発生数''|
|&amp;ref(Spell/P_Nature.jpg,nolink,25x25,Nature);1||&gt;|30|1|
|BGCOLOR(lightgray):''射程距離''|BGCOLOR(lightgray):''効果範囲''|BGCOLOR(lightgray):''精度修正''|BGCOLOR(lightgray):''詠唱時間''|BGCOLOR(lightgray):''疲労/宝石''|
|1|1|0|50%|20|
|BGCOLOR(lightgray):''特性''|&gt;|&gt;|&gt;|防御無視&amp;br;無生物無効|
</v>
      </c>
      <c r="AA382" t="str">
        <f>CONCATENATE("**",G382,CHAR(10),VLOOKUP(F382,SpellDesc!$B:$D,2,0),CHAR(10),CHAR(10),VLOOKUP(F382,SpellDesc!$B:$D,3,0),CHAR(10))</f>
        <v xml:space="preserve">**Healing Touch
This spell heals a few targets within reach of the caster. The spell doesn't affect inanimate beings.
この呪文は、術者の手の届く範囲に居る少数の対象を癒します。この呪文は無生物には作用しません。
</v>
      </c>
    </row>
    <row r="383" spans="1:27" x14ac:dyDescent="0.15">
      <c r="A383" t="str">
        <f t="shared" si="20"/>
        <v>Enchantment2S</v>
      </c>
      <c r="C383" s="1" t="s">
        <v>379</v>
      </c>
      <c r="D383" s="1">
        <v>2</v>
      </c>
      <c r="F383" s="1" t="s">
        <v>390</v>
      </c>
      <c r="G383" s="1" t="s">
        <v>390</v>
      </c>
      <c r="H383" s="3" t="s">
        <v>1879</v>
      </c>
      <c r="K383" s="1" t="s">
        <v>1888</v>
      </c>
      <c r="L383" s="1" t="s">
        <v>2023</v>
      </c>
      <c r="M383" s="1" t="s">
        <v>1938</v>
      </c>
      <c r="N383" s="2" t="s">
        <v>1962</v>
      </c>
      <c r="O383" s="6" t="str">
        <f t="shared" si="21"/>
        <v xml:space="preserve">|[[Flight&gt;./Flight]]|&amp;ref(Spell/P_Air.jpg,nolink,25x25,Air);1|||戦闘/陸上専用|自己強化|
|~|&gt;|&gt;|&gt;|&gt;|自身に飛行能力を与えます|
</v>
      </c>
      <c r="P383" s="3" t="s">
        <v>1963</v>
      </c>
      <c r="Q383" s="1">
        <v>0</v>
      </c>
      <c r="R383" s="1">
        <v>100</v>
      </c>
      <c r="S383" s="1">
        <v>0</v>
      </c>
      <c r="T383" s="1">
        <v>1</v>
      </c>
      <c r="U383" s="1">
        <v>0</v>
      </c>
      <c r="V383" s="1">
        <v>20</v>
      </c>
      <c r="Y383" s="21" t="str">
        <f t="shared" si="22"/>
        <v xml:space="preserve">#includex(Spell/Enchantment/DataView,titlestr=off,section=(filter=Flight),firsthead=off)
**ゲーム内説明文
#includex(Spell/Enchantment/Descriptions,titlestr=off,section=(filter=Flight),firsthead=off)
**解説
</v>
      </c>
      <c r="Z383" t="str">
        <f t="shared" si="23"/>
        <v xml:space="preserve">**Flight
|&gt;|&gt;|&gt;|&gt;|BGCOLOR(black):COLOR(white):CENTER:''Flight''|
|&gt;|BGCOLOR(lightgray):''研究領域''|&gt;|BGCOLOR(lightgray):''使用条件''|BGCOLOR(lightgray):''分類''|
|&gt;|Enchantment Lv2|&gt;|戦闘/陸上専用|自己強化|
|BGCOLOR(lightgray):''主系統''|BGCOLOR(lightgray):''副系統''|&gt;|BGCOLOR(lightgray):''威力/効果''|BGCOLOR(lightgray):''効果発生数''|
|&amp;ref(Spell/P_Air.jpg,nolink,25x25,Air);1||&gt;|Flying|1|
|BGCOLOR(lightgray):''射程距離''|BGCOLOR(lightgray):''効果範囲''|BGCOLOR(lightgray):''精度修正''|BGCOLOR(lightgray):''詠唱時間''|BGCOLOR(lightgray):''疲労/宝石''|
|0|0|0|100%|20|
|BGCOLOR(lightgray):''特性''|&gt;|&gt;|&gt;||
</v>
      </c>
      <c r="AA383" t="str">
        <f>CONCATENATE("**",G383,CHAR(10),VLOOKUP(F383,SpellDesc!$B:$D,2,0),CHAR(10),CHAR(10),VLOOKUP(F383,SpellDesc!$B:$D,3,0),CHAR(10))</f>
        <v xml:space="preserve">**Flight
Grants the caster the ability to fly.
術者に飛行能力を与えます。
</v>
      </c>
    </row>
    <row r="384" spans="1:27" x14ac:dyDescent="0.15">
      <c r="A384" t="str">
        <f t="shared" si="20"/>
        <v/>
      </c>
      <c r="C384" s="1" t="s">
        <v>379</v>
      </c>
      <c r="D384" s="1">
        <v>2</v>
      </c>
      <c r="F384" s="1" t="s">
        <v>391</v>
      </c>
      <c r="G384" s="1" t="s">
        <v>391</v>
      </c>
      <c r="H384" s="3" t="s">
        <v>1936</v>
      </c>
      <c r="K384" s="1" t="s">
        <v>1888</v>
      </c>
      <c r="L384" s="1" t="s">
        <v>2075</v>
      </c>
      <c r="M384" s="1" t="s">
        <v>1938</v>
      </c>
      <c r="N384" s="2" t="s">
        <v>1964</v>
      </c>
      <c r="O384" s="6" t="str">
        <f t="shared" si="21"/>
        <v xml:space="preserve">|[[Water Shield&gt;./Water Shield]]|&amp;ref(Spell/P_Water.jpg,nolink,25x25,Water);1|||戦闘/水中専用|自己強化|
|~|&gt;|&gt;|&gt;|&gt;|自身の防御技能を向上させます|
</v>
      </c>
      <c r="P384" s="3" t="s">
        <v>1965</v>
      </c>
      <c r="Q384" s="1">
        <v>0</v>
      </c>
      <c r="R384" s="1">
        <v>100</v>
      </c>
      <c r="S384" s="1">
        <v>0</v>
      </c>
      <c r="T384" s="1">
        <v>1</v>
      </c>
      <c r="U384" s="1">
        <v>0</v>
      </c>
      <c r="V384" s="1">
        <v>20</v>
      </c>
      <c r="Y384" s="21" t="str">
        <f t="shared" si="22"/>
        <v xml:space="preserve">#includex(Spell/Enchantment/DataView,titlestr=off,section=(filter=Water Shield),firsthead=off)
**ゲーム内説明文
#includex(Spell/Enchantment/Descriptions,titlestr=off,section=(filter=Water Shield),firsthead=off)
**解説
</v>
      </c>
      <c r="Z384" t="str">
        <f t="shared" si="23"/>
        <v xml:space="preserve">**Water Shield
|&gt;|&gt;|&gt;|&gt;|BGCOLOR(black):COLOR(white):CENTER:''Water Shield''|
|&gt;|BGCOLOR(lightgray):''研究領域''|&gt;|BGCOLOR(lightgray):''使用条件''|BGCOLOR(lightgray):''分類''|
|&gt;|Enchantment Lv2|&gt;|戦闘/水中専用|自己強化|
|BGCOLOR(lightgray):''主系統''|BGCOLOR(lightgray):''副系統''|&gt;|BGCOLOR(lightgray):''威力/効果''|BGCOLOR(lightgray):''効果発生数''|
|&amp;ref(Spell/P_Water.jpg,nolink,25x25,Water);1||&gt;|Water Shield|1|
|BGCOLOR(lightgray):''射程距離''|BGCOLOR(lightgray):''効果範囲''|BGCOLOR(lightgray):''精度修正''|BGCOLOR(lightgray):''詠唱時間''|BGCOLOR(lightgray):''疲労/宝石''|
|0|0|0|100%|20|
|BGCOLOR(lightgray):''特性''|&gt;|&gt;|&gt;||
</v>
      </c>
      <c r="AA384" t="str">
        <f>CONCATENATE("**",G384,CHAR(10),VLOOKUP(F384,SpellDesc!$B:$D,2,0),CHAR(10),CHAR(10),VLOOKUP(F384,SpellDesc!$B:$D,3,0),CHAR(10))</f>
        <v xml:space="preserve">**Water Shield
The caster is surrounded by strong currents, making him very difficult to hit in combat. The spell can only be cast underwater.
術者は強い水流に囲まれ、これは戦闘において彼に攻撃を命中させるのを難しくします。この呪文は、水中でのみ詠唱できます。
</v>
      </c>
    </row>
    <row r="385" spans="1:27" x14ac:dyDescent="0.15">
      <c r="A385" t="str">
        <f t="shared" si="20"/>
        <v/>
      </c>
      <c r="C385" s="1" t="s">
        <v>379</v>
      </c>
      <c r="D385" s="1">
        <v>2</v>
      </c>
      <c r="F385" s="1" t="s">
        <v>392</v>
      </c>
      <c r="G385" s="1" t="s">
        <v>392</v>
      </c>
      <c r="H385" s="3" t="s">
        <v>1936</v>
      </c>
      <c r="K385" s="1" t="s">
        <v>1888</v>
      </c>
      <c r="L385" s="1" t="s">
        <v>2018</v>
      </c>
      <c r="M385" s="1" t="s">
        <v>1938</v>
      </c>
      <c r="N385" s="2" t="s">
        <v>1966</v>
      </c>
      <c r="O385" s="6" t="str">
        <f t="shared" si="21"/>
        <v xml:space="preserve">|[[Breath of Winter&gt;./Breath of Winter]]|&amp;ref(Spell/P_Water.jpg,nolink,25x25,Water);1|||戦闘/水陸両用|自己強化|
|~|&gt;|&gt;|&gt;|&gt;|自身に冷気を纏わせ周囲のものを凍えさせます|
</v>
      </c>
      <c r="P385" s="3" t="s">
        <v>1967</v>
      </c>
      <c r="Q385" s="1">
        <v>0</v>
      </c>
      <c r="R385" s="1">
        <v>100</v>
      </c>
      <c r="S385" s="1">
        <v>0</v>
      </c>
      <c r="T385" s="1">
        <v>1</v>
      </c>
      <c r="U385" s="1">
        <v>0</v>
      </c>
      <c r="V385" s="1">
        <v>20</v>
      </c>
      <c r="Y385" s="21" t="str">
        <f t="shared" si="22"/>
        <v xml:space="preserve">#includex(Spell/Enchantment/DataView,titlestr=off,section=(filter=Breath of Winter),firsthead=off)
**ゲーム内説明文
#includex(Spell/Enchantment/Descriptions,titlestr=off,section=(filter=Breath of Winter),firsthead=off)
**解説
</v>
      </c>
      <c r="Z385" t="str">
        <f t="shared" si="23"/>
        <v xml:space="preserve">**Breath of Winter
|&gt;|&gt;|&gt;|&gt;|BGCOLOR(black):COLOR(white):CENTER:''Breath of Winter''|
|&gt;|BGCOLOR(lightgray):''研究領域''|&gt;|BGCOLOR(lightgray):''使用条件''|BGCOLOR(lightgray):''分類''|
|&gt;|Enchantment Lv2|&gt;|戦闘/水陸両用|自己強化|
|BGCOLOR(lightgray):''主系統''|BGCOLOR(lightgray):''副系統''|&gt;|BGCOLOR(lightgray):''威力/効果''|BGCOLOR(lightgray):''効果発生数''|
|&amp;ref(Spell/P_Water.jpg,nolink,25x25,Water);1||&gt;|Breath of Winter|1|
|BGCOLOR(lightgray):''射程距離''|BGCOLOR(lightgray):''効果範囲''|BGCOLOR(lightgray):''精度修正''|BGCOLOR(lightgray):''詠唱時間''|BGCOLOR(lightgray):''疲労/宝石''|
|0|0|0|100%|20|
|BGCOLOR(lightgray):''特性''|&gt;|&gt;|&gt;||
</v>
      </c>
      <c r="AA385" t="str">
        <f>CONCATENATE("**",G385,CHAR(10),VLOOKUP(F385,SpellDesc!$B:$D,2,0),CHAR(10),CHAR(10),VLOOKUP(F385,SpellDesc!$B:$D,3,0),CHAR(10))</f>
        <v xml:space="preserve">**Breath of Winter
The caster is surrounded by extreme cold. Anyone close to the caster will suffer severe stun damage from the cold. The caster becomes resistant to all cold effects when casting this spell. The Breath of Winter works best in cold provinces.
術者は凄まじい冷気に包まれます。術者の近くに居るものは皆、この冷気により酷く疲労します。術者自身は、この呪文の詠唱により全ての冷気への耐性を得ます。Breath of Winterは、寒冷な州で最も良く機能します。
</v>
      </c>
    </row>
    <row r="386" spans="1:27" x14ac:dyDescent="0.15">
      <c r="A386" t="str">
        <f t="shared" si="20"/>
        <v/>
      </c>
      <c r="C386" s="1" t="s">
        <v>379</v>
      </c>
      <c r="D386" s="1">
        <v>2</v>
      </c>
      <c r="F386" s="1" t="s">
        <v>393</v>
      </c>
      <c r="G386" s="1" t="s">
        <v>393</v>
      </c>
      <c r="H386" s="3" t="s">
        <v>1961</v>
      </c>
      <c r="I386" s="1" t="s">
        <v>1879</v>
      </c>
      <c r="K386" s="1" t="s">
        <v>1888</v>
      </c>
      <c r="L386" s="1" t="s">
        <v>2023</v>
      </c>
      <c r="M386" s="1" t="s">
        <v>1938</v>
      </c>
      <c r="N386" s="2" t="s">
        <v>1968</v>
      </c>
      <c r="O386" s="6" t="str">
        <f t="shared" si="21"/>
        <v xml:space="preserve">|[[Flying Shield&gt;./Flying Shield]]|&amp;ref(Spell/P_Earth.jpg,nolink,25x25,Earth);1|&amp;ref(Spell/P_Air.jpg,nolink,25x25,Air);1||戦闘/陸上専用|自己強化|
|~|&gt;|&gt;|&gt;|&gt;|石の盾を作り受ける攻撃の50%を軽減します|
</v>
      </c>
      <c r="P386" s="3" t="s">
        <v>1969</v>
      </c>
      <c r="Q386" s="1">
        <v>0</v>
      </c>
      <c r="R386" s="1">
        <v>100</v>
      </c>
      <c r="S386" s="1">
        <v>0</v>
      </c>
      <c r="T386" s="1">
        <v>1</v>
      </c>
      <c r="U386" s="1">
        <v>0</v>
      </c>
      <c r="V386" s="1">
        <v>20</v>
      </c>
      <c r="Y386" s="21" t="str">
        <f t="shared" si="22"/>
        <v xml:space="preserve">#includex(Spell/Enchantment/DataView,titlestr=off,section=(filter=Flying Shield),firsthead=off)
**ゲーム内説明文
#includex(Spell/Enchantment/Descriptions,titlestr=off,section=(filter=Flying Shield),firsthead=off)
**解説
</v>
      </c>
      <c r="Z386" t="str">
        <f t="shared" si="23"/>
        <v xml:space="preserve">**Flying Shield
|&gt;|&gt;|&gt;|&gt;|BGCOLOR(black):COLOR(white):CENTER:''Flying Shield''|
|&gt;|BGCOLOR(lightgray):''研究領域''|&gt;|BGCOLOR(lightgray):''使用条件''|BGCOLOR(lightgray):''分類''|
|&gt;|Enchantment Lv2|&gt;|戦闘/陸上専用|自己強化|
|BGCOLOR(lightgray):''主系統''|BGCOLOR(lightgray):''副系統''|&gt;|BGCOLOR(lightgray):''威力/効果''|BGCOLOR(lightgray):''効果発生数''|
|&amp;ref(Spell/P_Earth.jpg,nolink,25x25,Earth);1|&amp;ref(Spell/P_Air.jpg,nolink,25x25,Air);1|&gt;|Protective Force|1|
|BGCOLOR(lightgray):''射程距離''|BGCOLOR(lightgray):''効果範囲''|BGCOLOR(lightgray):''精度修正''|BGCOLOR(lightgray):''詠唱時間''|BGCOLOR(lightgray):''疲労/宝石''|
|0|0|0|100%|20|
|BGCOLOR(lightgray):''特性''|&gt;|&gt;|&gt;||
</v>
      </c>
      <c r="AA386" t="str">
        <f>CONCATENATE("**",G386,CHAR(10),VLOOKUP(F386,SpellDesc!$B:$D,2,0),CHAR(10),CHAR(10),VLOOKUP(F386,SpellDesc!$B:$D,3,0),CHAR(10))</f>
        <v xml:space="preserve">**Flying Shield
The mage animates a shield to protect himself from incoming attacks. The shield will randomly block about half of the attacks against his person.
魔術師は盾に命を与え、迫る攻撃から彼を護らせます。この盾は、彼に向けられた攻撃の約半分を無作為に妨害します。
</v>
      </c>
    </row>
    <row r="387" spans="1:27" x14ac:dyDescent="0.15">
      <c r="A387" t="str">
        <f t="shared" ref="A387:A450" si="24">IF(C387&amp;D387&amp;E387&lt;&gt;C386&amp;D386&amp;E386,C387&amp;D387&amp;E387&amp;"S",IF(C387&amp;D387&amp;E387&lt;&gt;C388&amp;D388&amp;E388,C387&amp;D387&amp;E387&amp;"E",""))</f>
        <v/>
      </c>
      <c r="C387" s="1" t="s">
        <v>379</v>
      </c>
      <c r="D387" s="1">
        <v>2</v>
      </c>
      <c r="F387" s="1" t="s">
        <v>394</v>
      </c>
      <c r="G387" s="1" t="s">
        <v>394</v>
      </c>
      <c r="H387" s="3" t="s">
        <v>1887</v>
      </c>
      <c r="J387" s="1">
        <v>3</v>
      </c>
      <c r="K387" s="1" t="s">
        <v>1880</v>
      </c>
      <c r="L387" s="1" t="s">
        <v>2023</v>
      </c>
      <c r="M387" s="1" t="s">
        <v>1932</v>
      </c>
      <c r="N387" s="2" t="s">
        <v>1970</v>
      </c>
      <c r="O387" s="6" t="str">
        <f t="shared" ref="O387:O450" si="25">CONCATENATE("|[[",F387,"&gt;./",G387,"]]|",SUBSTITUTE(SUBSTITUTE(SUBSTITUTE(SUBSTITUTE(SUBSTITUTE(SUBSTITUTE(SUBSTITUTE(SUBSTITUTE(SUBSTITUTE(H387&amp;"|"&amp;I387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387&lt;&gt;"",SUBSTITUTE(SUBSTITUTE(SUBSTITUTE(SUBSTITUTE(SUBSTITUTE(SUBSTITUTE(SUBSTITUTE(SUBSTITUTE(LEFT(H387,1)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Slave);")&amp;J387,""),"|",K387,"/",L387,"|",M387,"|",CHAR(10),"|~|&gt;|&gt;|&gt;|&gt;|",N387,"|"&amp;CHAR(10))</f>
        <v xml:space="preserve">|[[Revive King&gt;./Revive King]]|&amp;ref(Spell/P_Death.jpg,nolink,25x25,Death);1||&amp;ref(Spell/V_Death.jpg,nolink,25x25,Death Gem);3|儀式/陸上専用|指揮官召喚|
|~|&gt;|&gt;|&gt;|&gt;|骨だけの指揮官Mound Kingを召喚します|
</v>
      </c>
      <c r="P387" s="3" t="s">
        <v>1971</v>
      </c>
      <c r="T387" s="1">
        <v>1</v>
      </c>
      <c r="Y387" s="21" t="str">
        <f t="shared" ref="Y387:Y450" si="26">CONCATENATE("#includex(Spell/",C387,"/DataView,titlestr=off,section=(filter=",G387,"),firsthead=off)",CHAR(10),"**ゲーム内説明文",CHAR(10),"#includex(Spell/",C387,"/Descriptions,titlestr=off,section=(filter=",G387,"),firsthead=off)",CHAR(10),"**解説",CHAR(10),CHAR(10))</f>
        <v xml:space="preserve">#includex(Spell/Enchantment/DataView,titlestr=off,section=(filter=Revive King),firsthead=off)
**ゲーム内説明文
#includex(Spell/Enchantment/Descriptions,titlestr=off,section=(filter=Revive King),firsthead=off)
**解説
</v>
      </c>
      <c r="Z387" t="str">
        <f t="shared" ref="Z387:Z450" si="27">CONCATENATE("**",G387,CHAR(10),"|&gt;|&gt;|&gt;|&gt;|BGCOLOR(black):COLOR(white):CENTER:''",F387,"''|",CHAR(10),"|&gt;|BGCOLOR(lightgray):''研究領域''|&gt;|BGCOLOR(lightgray):''使用条件''|BGCOLOR(lightgray):''分類''|",CHAR(10),"|&gt;|",C387," Lv",D387,"|&gt;|",K387,"/",L387,"|",M387,"|",CHAR(10),"|BGCOLOR(lightgray):''主系統''|BGCOLOR(lightgray):''副系統''|&gt;|BGCOLOR(lightgray):''威力/効果''|BGCOLOR(lightgray):''効果発生数''|",CHAR(10),"|",SUBSTITUTE(SUBSTITUTE(SUBSTITUTE(SUBSTITUTE(SUBSTITUTE(SUBSTITUTE(SUBSTITUTE(SUBSTITUTE(SUBSTITUTE(H387&amp;"|"&amp;I387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P387,IFERROR(IF(COUNTIF(P387,"*+*"),"/Lv|","|"),"|"),T387,IF(ISTEXT(T387),"/Lv|","|"),CHAR(10),"|BGCOLOR(lightgray):''射程距離''|BGCOLOR(lightgray):''効果範囲''|BGCOLOR(lightgray):''精度修正''|BGCOLOR(lightgray):''詠唱時間''|BGCOLOR(lightgray):''疲労/宝石''|",CHAR(10),"|",Q387,"|",S387,"|",U387,"|",R387,IF(R387&lt;&gt;"","%|","|"),V387,IF(J387&lt;&gt;"",IF(V387&lt;&gt;""," / ","")&amp;SUBSTITUTE(SUBSTITUTE(SUBSTITUTE(SUBSTITUTE(SUBSTITUTE(SUBSTITUTE(SUBSTITUTE(SUBSTITUTE(LEFT(H387,1),"火","&amp;ref(Spell/V_Fire.jpg,nolink,25x25,Fire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Slave);")&amp;J387,""),"|",CHAR(10),"|BGCOLOR(lightgray):''特性''|&gt;|&gt;|&gt;|",SUBSTITUTE(W387,"\n","&amp;br;"),"|",CHAR(10))</f>
        <v xml:space="preserve">**Revive King
|&gt;|&gt;|&gt;|&gt;|BGCOLOR(black):COLOR(white):CENTER:''Revive King''|
|&gt;|BGCOLOR(lightgray):''研究領域''|&gt;|BGCOLOR(lightgray):''使用条件''|BGCOLOR(lightgray):''分類''|
|&gt;|Enchantment Lv2|&gt;|儀式/陸上専用|指揮官召喚|
|BGCOLOR(lightgray):''主系統''|BGCOLOR(lightgray):''副系統''|&gt;|BGCOLOR(lightgray):''威力/効果''|BGCOLOR(lightgray):''効果発生数''|
|&amp;ref(Spell/P_Death.jpg,nolink,25x25,Death);1||&gt;|Mound King|1|
|BGCOLOR(lightgray):''射程距離''|BGCOLOR(lightgray):''効果範囲''|BGCOLOR(lightgray):''精度修正''|BGCOLOR(lightgray):''詠唱時間''|BGCOLOR(lightgray):''疲労/宝石''|
|||||&amp;ref(Spell/V_Death.jpg,nolink,25x25,Death Gem);3|
|BGCOLOR(lightgray):''特性''|&gt;|&gt;|&gt;||
</v>
      </c>
      <c r="AA387" t="str">
        <f>CONCATENATE("**",G387,CHAR(10),VLOOKUP(F387,SpellDesc!$B:$D,2,0),CHAR(10),CHAR(10),VLOOKUP(F387,SpellDesc!$B:$D,3,0),CHAR(10))</f>
        <v xml:space="preserve">**Revive King
The king is dead, long live the king! With this ritual, the necromancer revives a Mound King and binds him to his service. The King is intelligent and shares his master's motives.
王は死にました。新王万歳！この儀式により、降霊術士はMound Kingを蘇生させ、彼に仕えるよう束縛します。この王は知性を持ち、その主の目的を共有します。
</v>
      </c>
    </row>
    <row r="388" spans="1:27" x14ac:dyDescent="0.15">
      <c r="A388" t="str">
        <f t="shared" si="24"/>
        <v/>
      </c>
      <c r="C388" s="1" t="s">
        <v>379</v>
      </c>
      <c r="D388" s="1">
        <v>2</v>
      </c>
      <c r="F388" s="1" t="s">
        <v>395</v>
      </c>
      <c r="G388" s="1" t="s">
        <v>395</v>
      </c>
      <c r="H388" s="3" t="s">
        <v>1886</v>
      </c>
      <c r="K388" s="1" t="s">
        <v>1888</v>
      </c>
      <c r="L388" s="1" t="s">
        <v>2018</v>
      </c>
      <c r="M388" s="1" t="s">
        <v>1890</v>
      </c>
      <c r="N388" s="2" t="s">
        <v>10876</v>
      </c>
      <c r="O388" s="6" t="str">
        <f t="shared" si="25"/>
        <v xml:space="preserve">|[[Gift of the Hare&gt;./Gift of the Hare]]|&amp;ref(Spell/P_Nature.jpg,nolink,25x25,Nature);1|||戦闘/水陸両用|強化|
|~|&gt;|&gt;|&gt;|&gt;|小範囲の味方の移動速度を倍増させます|
</v>
      </c>
      <c r="P388" s="3" t="s">
        <v>1972</v>
      </c>
      <c r="Q388" s="1">
        <v>15</v>
      </c>
      <c r="R388" s="1">
        <v>100</v>
      </c>
      <c r="S388" s="1" t="s">
        <v>1973</v>
      </c>
      <c r="T388" s="1">
        <v>1</v>
      </c>
      <c r="U388" s="1">
        <v>0</v>
      </c>
      <c r="V388" s="1">
        <v>20</v>
      </c>
      <c r="W388" s="1" t="s">
        <v>1516</v>
      </c>
      <c r="Y388" s="21" t="str">
        <f t="shared" si="26"/>
        <v xml:space="preserve">#includex(Spell/Enchantment/DataView,titlestr=off,section=(filter=Gift of the Hare),firsthead=off)
**ゲーム内説明文
#includex(Spell/Enchantment/Descriptions,titlestr=off,section=(filter=Gift of the Hare),firsthead=off)
**解説
</v>
      </c>
      <c r="Z388" t="str">
        <f t="shared" si="27"/>
        <v xml:space="preserve">**Gift of the Hare
|&gt;|&gt;|&gt;|&gt;|BGCOLOR(black):COLOR(white):CENTER:''Gift of the Hare''|
|&gt;|BGCOLOR(lightgray):''研究領域''|&gt;|BGCOLOR(lightgray):''使用条件''|BGCOLOR(lightgray):''分類''|
|&gt;|Enchantment Lv2|&gt;|戦闘/水陸両用|強化|
|BGCOLOR(lightgray):''主系統''|BGCOLOR(lightgray):''副系統''|&gt;|BGCOLOR(lightgray):''威力/効果''|BGCOLOR(lightgray):''効果発生数''|
|&amp;ref(Spell/P_Nature.jpg,nolink,25x25,Nature);1||&gt;|Haste|1|
|BGCOLOR(lightgray):''射程距離''|BGCOLOR(lightgray):''効果範囲''|BGCOLOR(lightgray):''精度修正''|BGCOLOR(lightgray):''詠唱時間''|BGCOLOR(lightgray):''疲労/宝石''|
|15|1+1|0|100%|20|
|BGCOLOR(lightgray):''特性''|&gt;|&gt;|&gt;|味方にのみ作用|
</v>
      </c>
      <c r="AA388" t="str">
        <f>CONCATENATE("**",G388,CHAR(10),VLOOKUP(F388,SpellDesc!$B:$D,2,0),CHAR(10),CHAR(10),VLOOKUP(F388,SpellDesc!$B:$D,3,0),CHAR(10))</f>
        <v xml:space="preserve">**Gift of the Hare
Some soldiers are given quick feet. Movement is doubled.
一部の兵士たちは素早い足を与えられます。移動速度は倍増します。
</v>
      </c>
    </row>
    <row r="389" spans="1:27" x14ac:dyDescent="0.15">
      <c r="A389" t="str">
        <f t="shared" si="24"/>
        <v>Enchantment2E</v>
      </c>
      <c r="C389" s="1" t="s">
        <v>379</v>
      </c>
      <c r="D389" s="1">
        <v>2</v>
      </c>
      <c r="F389" s="1" t="s">
        <v>396</v>
      </c>
      <c r="G389" s="1" t="s">
        <v>396</v>
      </c>
      <c r="H389" s="3" t="s">
        <v>1897</v>
      </c>
      <c r="K389" s="1" t="s">
        <v>1888</v>
      </c>
      <c r="L389" s="1" t="s">
        <v>2018</v>
      </c>
      <c r="M389" s="1" t="s">
        <v>1938</v>
      </c>
      <c r="N389" s="2" t="s">
        <v>1974</v>
      </c>
      <c r="O389" s="6" t="str">
        <f t="shared" si="25"/>
        <v xml:space="preserve">|[[Personal Regeneraion&gt;./Personal Regeneraion]]|&amp;ref(Spell/P_Nature.jpg,nolink,25x25,Nature);2|||戦闘/水陸両用|自己強化|
|~|&gt;|&gt;|&gt;|&gt;|自身に再生能力を与えます|
</v>
      </c>
      <c r="P389" s="3" t="s">
        <v>1975</v>
      </c>
      <c r="Q389" s="1">
        <v>0</v>
      </c>
      <c r="R389" s="1">
        <v>100</v>
      </c>
      <c r="S389" s="1">
        <v>0</v>
      </c>
      <c r="T389" s="1">
        <v>1</v>
      </c>
      <c r="U389" s="1">
        <v>0</v>
      </c>
      <c r="V389" s="1">
        <v>20</v>
      </c>
      <c r="W389" s="1" t="s">
        <v>1976</v>
      </c>
      <c r="Y389" s="21" t="str">
        <f t="shared" si="26"/>
        <v xml:space="preserve">#includex(Spell/Enchantment/DataView,titlestr=off,section=(filter=Personal Regeneraion),firsthead=off)
**ゲーム内説明文
#includex(Spell/Enchantment/Descriptions,titlestr=off,section=(filter=Personal Regeneraion),firsthead=off)
**解説
</v>
      </c>
      <c r="Z389" t="str">
        <f t="shared" si="27"/>
        <v xml:space="preserve">**Personal Regeneraion
|&gt;|&gt;|&gt;|&gt;|BGCOLOR(black):COLOR(white):CENTER:''Personal Regeneraion''|
|&gt;|BGCOLOR(lightgray):''研究領域''|&gt;|BGCOLOR(lightgray):''使用条件''|BGCOLOR(lightgray):''分類''|
|&gt;|Enchantment Lv2|&gt;|戦闘/水陸両用|自己強化|
|BGCOLOR(lightgray):''主系統''|BGCOLOR(lightgray):''副系統''|&gt;|BGCOLOR(lightgray):''威力/効果''|BGCOLOR(lightgray):''効果発生数''|
|&amp;ref(Spell/P_Nature.jpg,nolink,25x25,Nature);2||&gt;|Limited Regeneration|1|
|BGCOLOR(lightgray):''射程距離''|BGCOLOR(lightgray):''効果範囲''|BGCOLOR(lightgray):''精度修正''|BGCOLOR(lightgray):''詠唱時間''|BGCOLOR(lightgray):''疲労/宝石''|
|0|0|0|100%|20|
|BGCOLOR(lightgray):''特性''|&gt;|&gt;|&gt;|無生物無効|
</v>
      </c>
      <c r="AA389" t="e">
        <f>CONCATENATE("**",G389,CHAR(10),VLOOKUP(F389,SpellDesc!$B:$D,2,0),CHAR(10),CHAR(10),VLOOKUP(F389,SpellDesc!$B:$D,3,0),CHAR(10))</f>
        <v>#N/A</v>
      </c>
    </row>
    <row r="390" spans="1:27" x14ac:dyDescent="0.15">
      <c r="A390" t="str">
        <f t="shared" si="24"/>
        <v>Enchantment3S</v>
      </c>
      <c r="C390" s="1" t="s">
        <v>379</v>
      </c>
      <c r="D390" s="1">
        <v>3</v>
      </c>
      <c r="F390" s="1" t="s">
        <v>397</v>
      </c>
      <c r="G390" s="1" t="s">
        <v>397</v>
      </c>
      <c r="H390" s="3" t="s">
        <v>1935</v>
      </c>
      <c r="K390" s="1" t="s">
        <v>1888</v>
      </c>
      <c r="L390" s="1" t="s">
        <v>2023</v>
      </c>
      <c r="M390" s="1" t="s">
        <v>1980</v>
      </c>
      <c r="N390" s="2" t="s">
        <v>1981</v>
      </c>
      <c r="O390" s="6" t="str">
        <f t="shared" si="25"/>
        <v xml:space="preserve">|[[Fire Shield&gt;./Fire Shield]]|&amp;ref(Spell/P_Fire.jpg,nolink,25x25,Fire);1|||戦闘/陸上専用|自己強化|
|~|&gt;|&gt;|&gt;|&gt;|自身に炎の壁を纏わせ命中した近接攻撃に反撃します|
</v>
      </c>
      <c r="P390" s="3" t="s">
        <v>1982</v>
      </c>
      <c r="Q390" s="1">
        <v>0</v>
      </c>
      <c r="R390" s="1">
        <v>100</v>
      </c>
      <c r="S390" s="1">
        <v>0</v>
      </c>
      <c r="T390" s="1">
        <v>1</v>
      </c>
      <c r="U390" s="1">
        <v>0</v>
      </c>
      <c r="V390" s="1">
        <v>20</v>
      </c>
      <c r="Y390" s="21" t="str">
        <f t="shared" si="26"/>
        <v xml:space="preserve">#includex(Spell/Enchantment/DataView,titlestr=off,section=(filter=Fire Shield),firsthead=off)
**ゲーム内説明文
#includex(Spell/Enchantment/Descriptions,titlestr=off,section=(filter=Fire Shield),firsthead=off)
**解説
</v>
      </c>
      <c r="Z390" t="str">
        <f t="shared" si="27"/>
        <v xml:space="preserve">**Fire Shield
|&gt;|&gt;|&gt;|&gt;|BGCOLOR(black):COLOR(white):CENTER:''Fire Shield''|
|&gt;|BGCOLOR(lightgray):''研究領域''|&gt;|BGCOLOR(lightgray):''使用条件''|BGCOLOR(lightgray):''分類''|
|&gt;|Enchantment Lv3|&gt;|戦闘/陸上専用|自己強化|
|BGCOLOR(lightgray):''主系統''|BGCOLOR(lightgray):''副系統''|&gt;|BGCOLOR(lightgray):''威力/効果''|BGCOLOR(lightgray):''効果発生数''|
|&amp;ref(Spell/P_Fire.jpg,nolink,25x25,Fire);1||&gt;|Fire Shield|1|
|BGCOLOR(lightgray):''射程距離''|BGCOLOR(lightgray):''効果範囲''|BGCOLOR(lightgray):''精度修正''|BGCOLOR(lightgray):''詠唱時間''|BGCOLOR(lightgray):''疲労/宝石''|
|0|0|0|100%|20|
|BGCOLOR(lightgray):''特性''|&gt;|&gt;|&gt;||
</v>
      </c>
      <c r="AA390" t="str">
        <f>CONCATENATE("**",G390,CHAR(10),VLOOKUP(F390,SpellDesc!$B:$D,2,0),CHAR(10),CHAR(10),VLOOKUP(F390,SpellDesc!$B:$D,3,0),CHAR(10))</f>
        <v xml:space="preserve">**Fire Shield
A wall of fire surrounds the mage. Anyone trying to strike the mage in melee combat will be burned by the Fire Shield first. Attackers with long weapons such as spears and pikes will not suffer as severe burns as an attacker with a dagger or fist. The power of the Fire Shield is determined by the mage's skill in Fire magic.
炎の壁が魔術師を囲みます。魔術師を白兵戦で攻撃しようと試みるものは、まずFire Shieldによって焼かれます。槍や長槍などの長い武器を使う攻撃者は、短剣や拳で戦うものほどの火傷は負いません。Fire Shieldの威力は、魔術師の火魔法の技能によって決まります。
</v>
      </c>
    </row>
    <row r="391" spans="1:27" x14ac:dyDescent="0.15">
      <c r="A391" t="str">
        <f t="shared" si="24"/>
        <v/>
      </c>
      <c r="C391" s="1" t="s">
        <v>379</v>
      </c>
      <c r="D391" s="1">
        <v>3</v>
      </c>
      <c r="F391" s="1" t="s">
        <v>398</v>
      </c>
      <c r="G391" s="1" t="s">
        <v>398</v>
      </c>
      <c r="H391" s="3" t="s">
        <v>1977</v>
      </c>
      <c r="K391" s="1" t="s">
        <v>1888</v>
      </c>
      <c r="L391" s="1" t="s">
        <v>2023</v>
      </c>
      <c r="M391" s="1" t="s">
        <v>1983</v>
      </c>
      <c r="N391" s="2" t="s">
        <v>1984</v>
      </c>
      <c r="O391" s="6" t="str">
        <f t="shared" si="25"/>
        <v xml:space="preserve">|[[Gift of Flight&gt;./Gift of Flight]]|&amp;ref(Spell/P_Air.jpg,nolink,25x25,Air);2|||戦闘/陸上専用|強化|
|~|&gt;|&gt;|&gt;|&gt;|小範囲の味方に飛行能力を与えます|
</v>
      </c>
      <c r="P391" s="3" t="s">
        <v>1985</v>
      </c>
      <c r="Q391" s="1">
        <v>10</v>
      </c>
      <c r="R391" s="1">
        <v>100</v>
      </c>
      <c r="S391" s="1">
        <v>1</v>
      </c>
      <c r="T391" s="1">
        <v>1</v>
      </c>
      <c r="U391" s="1">
        <v>0</v>
      </c>
      <c r="V391" s="1">
        <v>20</v>
      </c>
      <c r="W391" s="1" t="s">
        <v>2079</v>
      </c>
      <c r="Y391" s="21" t="str">
        <f t="shared" si="26"/>
        <v xml:space="preserve">#includex(Spell/Enchantment/DataView,titlestr=off,section=(filter=Gift of Flight),firsthead=off)
**ゲーム内説明文
#includex(Spell/Enchantment/Descriptions,titlestr=off,section=(filter=Gift of Flight),firsthead=off)
**解説
</v>
      </c>
      <c r="Z391" t="str">
        <f t="shared" si="27"/>
        <v xml:space="preserve">**Gift of Flight
|&gt;|&gt;|&gt;|&gt;|BGCOLOR(black):COLOR(white):CENTER:''Gift of Flight''|
|&gt;|BGCOLOR(lightgray):''研究領域''|&gt;|BGCOLOR(lightgray):''使用条件''|BGCOLOR(lightgray):''分類''|
|&gt;|Enchantment Lv3|&gt;|戦闘/陸上専用|強化|
|BGCOLOR(lightgray):''主系統''|BGCOLOR(lightgray):''副系統''|&gt;|BGCOLOR(lightgray):''威力/効果''|BGCOLOR(lightgray):''効果発生数''|
|&amp;ref(Spell/P_Air.jpg,nolink,25x25,Air);2||&gt;|Flying|1|
|BGCOLOR(lightgray):''射程距離''|BGCOLOR(lightgray):''効果範囲''|BGCOLOR(lightgray):''精度修正''|BGCOLOR(lightgray):''詠唱時間''|BGCOLOR(lightgray):''疲労/宝石''|
|10|1|0|100%|20|
|BGCOLOR(lightgray):''特性''|&gt;|&gt;|&gt;|味方にのみ作用|
</v>
      </c>
      <c r="AA391" t="str">
        <f>CONCATENATE("**",G391,CHAR(10),VLOOKUP(F391,SpellDesc!$B:$D,2,0),CHAR(10),CHAR(10),VLOOKUP(F391,SpellDesc!$B:$D,3,0),CHAR(10))</f>
        <v xml:space="preserve">**Gift of Flight
Grants a few units the ability to fly.
少数のものに飛行能力を与えます。
</v>
      </c>
    </row>
    <row r="392" spans="1:27" x14ac:dyDescent="0.15">
      <c r="A392" t="str">
        <f t="shared" si="24"/>
        <v/>
      </c>
      <c r="C392" s="1" t="s">
        <v>379</v>
      </c>
      <c r="D392" s="1">
        <v>3</v>
      </c>
      <c r="F392" s="1" t="s">
        <v>399</v>
      </c>
      <c r="G392" s="1" t="s">
        <v>399</v>
      </c>
      <c r="H392" s="3" t="s">
        <v>1978</v>
      </c>
      <c r="J392" s="1">
        <v>4</v>
      </c>
      <c r="K392" s="1" t="s">
        <v>1880</v>
      </c>
      <c r="L392" s="1" t="s">
        <v>2018</v>
      </c>
      <c r="M392" s="1" t="s">
        <v>1986</v>
      </c>
      <c r="N392" s="2" t="s">
        <v>1987</v>
      </c>
      <c r="O392" s="6" t="str">
        <f t="shared" si="25"/>
        <v xml:space="preserve">|[[Seeking Arrow&gt;./Seeking Arrow]]|&amp;ref(Spell/P_Air.jpg,nolink,25x25,Air);3||&amp;ref(Spell/V_Air.jpg,nolink,25x25,Air Gem);4|儀式/水陸両用|遠隔攻撃|
|~|&gt;|&gt;|&gt;|&gt;|指定した州の指揮官に心臓を狙う矢を放ちます|
</v>
      </c>
      <c r="P392" s="3">
        <v>8</v>
      </c>
      <c r="W392" s="1" t="s">
        <v>1988</v>
      </c>
      <c r="Y392" s="21" t="str">
        <f t="shared" si="26"/>
        <v xml:space="preserve">#includex(Spell/Enchantment/DataView,titlestr=off,section=(filter=Seeking Arrow),firsthead=off)
**ゲーム内説明文
#includex(Spell/Enchantment/Descriptions,titlestr=off,section=(filter=Seeking Arrow),firsthead=off)
**解説
</v>
      </c>
      <c r="Z392" t="str">
        <f t="shared" si="27"/>
        <v xml:space="preserve">**Seeking Arrow
|&gt;|&gt;|&gt;|&gt;|BGCOLOR(black):COLOR(white):CENTER:''Seeking Arrow''|
|&gt;|BGCOLOR(lightgray):''研究領域''|&gt;|BGCOLOR(lightgray):''使用条件''|BGCOLOR(lightgray):''分類''|
|&gt;|Enchantment Lv3|&gt;|儀式/水陸両用|遠隔攻撃|
|BGCOLOR(lightgray):''主系統''|BGCOLOR(lightgray):''副系統''|&gt;|BGCOLOR(lightgray):''威力/効果''|BGCOLOR(lightgray):''効果発生数''|
|&amp;ref(Spell/P_Air.jpg,nolink,25x25,Air);3||&gt;|8||
|BGCOLOR(lightgray):''射程距離''|BGCOLOR(lightgray):''効果範囲''|BGCOLOR(lightgray):''精度修正''|BGCOLOR(lightgray):''詠唱時間''|BGCOLOR(lightgray):''疲労/宝石''|
|||||&amp;ref(Spell/V_Air.jpg,nolink,25x25,Air Gem);4|
|BGCOLOR(lightgray):''特性''|&gt;|&gt;|&gt;|防御無視&amp;br;遠隔儀式&amp;br;海域の指定不可|
</v>
      </c>
      <c r="AA392" t="str">
        <f>CONCATENATE("**",G392,CHAR(10),VLOOKUP(F392,SpellDesc!$B:$D,2,0),CHAR(10),CHAR(10),VLOOKUP(F392,SpellDesc!$B:$D,3,0),CHAR(10))</f>
        <v xml:space="preserve">**Seeking Arrow
The caster sends an enchanted arrow across the world to find a suitable heart to penetrate. The arrow will target one leader in a province of the caster's choice.
術者は、貫くに値する心臓を見つけ出すために、魔法をかけられた矢を遠くへと送り出します。この矢は、術者の選んだ州で指揮官の一人を標的とします。
</v>
      </c>
    </row>
    <row r="393" spans="1:27" x14ac:dyDescent="0.15">
      <c r="A393" t="str">
        <f t="shared" si="24"/>
        <v/>
      </c>
      <c r="C393" s="1" t="s">
        <v>379</v>
      </c>
      <c r="D393" s="1">
        <v>3</v>
      </c>
      <c r="F393" s="1" t="s">
        <v>400</v>
      </c>
      <c r="G393" s="1" t="s">
        <v>400</v>
      </c>
      <c r="H393" s="3" t="s">
        <v>1936</v>
      </c>
      <c r="I393" s="1" t="s">
        <v>1961</v>
      </c>
      <c r="J393" s="1">
        <v>5</v>
      </c>
      <c r="K393" s="1" t="s">
        <v>1880</v>
      </c>
      <c r="L393" s="1" t="s">
        <v>2018</v>
      </c>
      <c r="M393" s="1" t="s">
        <v>1989</v>
      </c>
      <c r="N393" s="2" t="s">
        <v>1990</v>
      </c>
      <c r="O393" s="6" t="str">
        <f t="shared" si="25"/>
        <v xml:space="preserve">|[[Claymen&gt;./Claymen]]|&amp;ref(Spell/P_Water.jpg,nolink,25x25,Water);1|&amp;ref(Spell/P_Earth.jpg,nolink,25x25,Earth);1|&amp;ref(Spell/V_Water.jpg,nolink,25x25,Water Gem);5|儀式/水陸両用|兵士召喚|
|~|&gt;|&gt;|&gt;|&gt;|再生能力を持つ泥人形Claymanを5+体召喚します|
</v>
      </c>
      <c r="P393" s="3" t="s">
        <v>1991</v>
      </c>
      <c r="T393" s="1" t="s">
        <v>19911</v>
      </c>
      <c r="Y393" s="21" t="str">
        <f t="shared" si="26"/>
        <v xml:space="preserve">#includex(Spell/Enchantment/DataView,titlestr=off,section=(filter=Claymen),firsthead=off)
**ゲーム内説明文
#includex(Spell/Enchantment/Descriptions,titlestr=off,section=(filter=Claymen),firsthead=off)
**解説
</v>
      </c>
      <c r="Z393" t="str">
        <f t="shared" si="27"/>
        <v xml:space="preserve">**Claymen
|&gt;|&gt;|&gt;|&gt;|BGCOLOR(black):COLOR(white):CENTER:''Claymen''|
|&gt;|BGCOLOR(lightgray):''研究領域''|&gt;|BGCOLOR(lightgray):''使用条件''|BGCOLOR(lightgray):''分類''|
|&gt;|Enchantment Lv3|&gt;|儀式/水陸両用|兵士召喚|
|BGCOLOR(lightgray):''主系統''|BGCOLOR(lightgray):''副系統''|&gt;|BGCOLOR(lightgray):''威力/効果''|BGCOLOR(lightgray):''効果発生数''|
|&amp;ref(Spell/P_Water.jpg,nolink,25x25,Water);1|&amp;ref(Spell/P_Earth.jpg,nolink,25x25,Earth);1|&gt;|Clayman|5+0.5/Lv|
|BGCOLOR(lightgray):''射程距離''|BGCOLOR(lightgray):''効果範囲''|BGCOLOR(lightgray):''精度修正''|BGCOLOR(lightgray):''詠唱時間''|BGCOLOR(lightgray):''疲労/宝石''|
|||||&amp;ref(Spell/V_Water.jpg,nolink,25x25,Water Gem);5|
|BGCOLOR(lightgray):''特性''|&gt;|&gt;|&gt;||
</v>
      </c>
      <c r="AA393" t="str">
        <f>CONCATENATE("**",G393,CHAR(10),VLOOKUP(F393,SpellDesc!$B:$D,2,0),CHAR(10),CHAR(10),VLOOKUP(F393,SpellDesc!$B:$D,3,0),CHAR(10))</f>
        <v xml:space="preserve">**Claymen
The caster forms several clay figures and gives them enchanted life. The Claymen are stronger than humans, never rout and regenerate damage. The Claymen are given hammers to fight with. Powerful mages can create more Claymen with each casting of the spell: each skill level beyond the first gives one additional Clayman.
術者は幾らかの粘土の人形を作り、それらに魔法的な命を与えます。Claymanは人間よりも強力で、決して退却せず、また傷を再生します。Claymanは、戦闘用に槌を与えられます。強力な魔術師は、呪文一回毎により多くのClaymanを作ることができます。
</v>
      </c>
    </row>
    <row r="394" spans="1:27" x14ac:dyDescent="0.15">
      <c r="A394" t="str">
        <f t="shared" si="24"/>
        <v/>
      </c>
      <c r="C394" s="1" t="s">
        <v>379</v>
      </c>
      <c r="D394" s="1">
        <v>3</v>
      </c>
      <c r="F394" s="1" t="s">
        <v>401</v>
      </c>
      <c r="G394" s="1" t="s">
        <v>401</v>
      </c>
      <c r="H394" s="3" t="s">
        <v>1885</v>
      </c>
      <c r="K394" s="1" t="s">
        <v>1888</v>
      </c>
      <c r="L394" s="1" t="s">
        <v>2018</v>
      </c>
      <c r="M394" s="1" t="s">
        <v>1983</v>
      </c>
      <c r="N394" s="2" t="s">
        <v>1992</v>
      </c>
      <c r="O394" s="6" t="str">
        <f t="shared" si="25"/>
        <v xml:space="preserve">|[[Strength of Giants&gt;./Strength of Giants]]|&amp;ref(Spell/P_Earth.jpg,nolink,25x25,Earth);3|||戦闘/水陸両用|強化|
|~|&gt;|&gt;|&gt;|&gt;|広範囲の味方の筋力を向上させます|
</v>
      </c>
      <c r="P394" s="3" t="s">
        <v>1993</v>
      </c>
      <c r="Q394" s="1">
        <v>15</v>
      </c>
      <c r="R394" s="1">
        <v>100</v>
      </c>
      <c r="S394" s="1">
        <v>25</v>
      </c>
      <c r="T394" s="1">
        <v>1</v>
      </c>
      <c r="U394" s="1">
        <v>0</v>
      </c>
      <c r="V394" s="1">
        <v>40</v>
      </c>
      <c r="W394" s="1" t="s">
        <v>2079</v>
      </c>
      <c r="Y394" s="21" t="str">
        <f t="shared" si="26"/>
        <v xml:space="preserve">#includex(Spell/Enchantment/DataView,titlestr=off,section=(filter=Strength of Giants),firsthead=off)
**ゲーム内説明文
#includex(Spell/Enchantment/Descriptions,titlestr=off,section=(filter=Strength of Giants),firsthead=off)
**解説
</v>
      </c>
      <c r="Z394" t="str">
        <f t="shared" si="27"/>
        <v xml:space="preserve">**Strength of Giants
|&gt;|&gt;|&gt;|&gt;|BGCOLOR(black):COLOR(white):CENTER:''Strength of Giants''|
|&gt;|BGCOLOR(lightgray):''研究領域''|&gt;|BGCOLOR(lightgray):''使用条件''|BGCOLOR(lightgray):''分類''|
|&gt;|Enchantment Lv3|&gt;|戦闘/水陸両用|強化|
|BGCOLOR(lightgray):''主系統''|BGCOLOR(lightgray):''副系統''|&gt;|BGCOLOR(lightgray):''威力/効果''|BGCOLOR(lightgray):''効果発生数''|
|&amp;ref(Spell/P_Earth.jpg,nolink,25x25,Earth);3||&gt;|Strength|1|
|BGCOLOR(lightgray):''射程距離''|BGCOLOR(lightgray):''効果範囲''|BGCOLOR(lightgray):''精度修正''|BGCOLOR(lightgray):''詠唱時間''|BGCOLOR(lightgray):''疲労/宝石''|
|15|25|0|100%|40|
|BGCOLOR(lightgray):''特性''|&gt;|&gt;|&gt;|味方にのみ作用|
</v>
      </c>
      <c r="AA394" t="str">
        <f>CONCATENATE("**",G394,CHAR(10),VLOOKUP(F394,SpellDesc!$B:$D,2,0),CHAR(10),CHAR(10),VLOOKUP(F394,SpellDesc!$B:$D,3,0),CHAR(10))</f>
        <v xml:space="preserve">**Strength of Giants
Gives an entire squad increased strength.
部隊全体の筋力を向上させます。
</v>
      </c>
    </row>
    <row r="395" spans="1:27" x14ac:dyDescent="0.15">
      <c r="A395" t="str">
        <f t="shared" si="24"/>
        <v/>
      </c>
      <c r="C395" s="1" t="s">
        <v>379</v>
      </c>
      <c r="D395" s="1">
        <v>3</v>
      </c>
      <c r="F395" s="1" t="s">
        <v>402</v>
      </c>
      <c r="G395" s="1" t="s">
        <v>402</v>
      </c>
      <c r="H395" s="3" t="s">
        <v>1937</v>
      </c>
      <c r="K395" s="1" t="s">
        <v>1888</v>
      </c>
      <c r="L395" s="1" t="s">
        <v>2018</v>
      </c>
      <c r="M395" s="1" t="s">
        <v>1980</v>
      </c>
      <c r="N395" s="2" t="s">
        <v>1994</v>
      </c>
      <c r="O395" s="6" t="str">
        <f t="shared" si="25"/>
        <v xml:space="preserve">|[[Astral Shield&gt;./Astral Shield]]|&amp;ref(Spell/P_Astral.jpg,nolink,25x25,Astral);1|||戦闘/水陸両用|自己強化|
|~|&gt;|&gt;|&gt;|&gt;|自身を麻痺の盾で包み命中した近接攻撃に反撃します|
</v>
      </c>
      <c r="P395" s="3" t="s">
        <v>1995</v>
      </c>
      <c r="Q395" s="1">
        <v>0</v>
      </c>
      <c r="R395" s="1">
        <v>100</v>
      </c>
      <c r="S395" s="1">
        <v>0</v>
      </c>
      <c r="T395" s="1">
        <v>1</v>
      </c>
      <c r="U395" s="1">
        <v>0</v>
      </c>
      <c r="V395" s="1">
        <v>20</v>
      </c>
      <c r="Y395" s="21" t="str">
        <f t="shared" si="26"/>
        <v xml:space="preserve">#includex(Spell/Enchantment/DataView,titlestr=off,section=(filter=Astral Shield),firsthead=off)
**ゲーム内説明文
#includex(Spell/Enchantment/Descriptions,titlestr=off,section=(filter=Astral Shield),firsthead=off)
**解説
</v>
      </c>
      <c r="Z395" t="str">
        <f t="shared" si="27"/>
        <v xml:space="preserve">**Astral Shield
|&gt;|&gt;|&gt;|&gt;|BGCOLOR(black):COLOR(white):CENTER:''Astral Shield''|
|&gt;|BGCOLOR(lightgray):''研究領域''|&gt;|BGCOLOR(lightgray):''使用条件''|BGCOLOR(lightgray):''分類''|
|&gt;|Enchantment Lv3|&gt;|戦闘/水陸両用|自己強化|
|BGCOLOR(lightgray):''主系統''|BGCOLOR(lightgray):''副系統''|&gt;|BGCOLOR(lightgray):''威力/効果''|BGCOLOR(lightgray):''効果発生数''|
|&amp;ref(Spell/P_Astral.jpg,nolink,25x25,Astral);1||&gt;|Astral Shield|1|
|BGCOLOR(lightgray):''射程距離''|BGCOLOR(lightgray):''効果範囲''|BGCOLOR(lightgray):''精度修正''|BGCOLOR(lightgray):''詠唱時間''|BGCOLOR(lightgray):''疲労/宝石''|
|0|0|0|100%|20|
|BGCOLOR(lightgray):''特性''|&gt;|&gt;|&gt;||
</v>
      </c>
      <c r="AA395" t="str">
        <f>CONCATENATE("**",G395,CHAR(10),VLOOKUP(F395,SpellDesc!$B:$D,2,0),CHAR(10),CHAR(10),VLOOKUP(F395,SpellDesc!$B:$D,3,0),CHAR(10))</f>
        <v xml:space="preserve">**Astral Shield
A shield of Astral energies forms around the mage. Anyone trying to strike through the shield will have their mind blasted unconscious by the force of the shield. Magic resistance may negate the effect of the shield and allow enemies to strike the mage. The power of the Astral Shield is greater for mages who are highly skilled in Astral magic.
星の力の壁が魔術師を囲みます。魔術師を白兵戦で攻撃しようと試みるものは、まずこの盾の力によって精神を吹き飛ばされます。魔法抵抗力は盾の影響を無効化し、敵が魔術師を攻撃することを可能とするかもしれません。Astral Shieldの威力は、術者が星魔法に熟練していればより強力になります。
</v>
      </c>
    </row>
    <row r="396" spans="1:27" x14ac:dyDescent="0.15">
      <c r="A396" t="str">
        <f t="shared" si="24"/>
        <v/>
      </c>
      <c r="C396" s="1" t="s">
        <v>379</v>
      </c>
      <c r="D396" s="1">
        <v>3</v>
      </c>
      <c r="F396" s="1" t="s">
        <v>403</v>
      </c>
      <c r="G396" s="1" t="s">
        <v>403</v>
      </c>
      <c r="H396" s="3" t="s">
        <v>1979</v>
      </c>
      <c r="K396" s="1" t="s">
        <v>1888</v>
      </c>
      <c r="L396" s="1" t="s">
        <v>2018</v>
      </c>
      <c r="M396" s="1" t="s">
        <v>1996</v>
      </c>
      <c r="N396" s="2" t="s">
        <v>1997</v>
      </c>
      <c r="O396" s="6" t="str">
        <f t="shared" si="25"/>
        <v xml:space="preserve">|[[Raise Skeletons&gt;./Raise Skeletons]]|&amp;ref(Spell/P_Death.jpg,nolink,25x25,Death);2|||戦闘/水陸両用|一時的召喚|
|~|&gt;|&gt;|&gt;|&gt;|3体の骨だけの戦士Longdeadを召喚します|
</v>
      </c>
      <c r="P396" s="3" t="s">
        <v>1998</v>
      </c>
      <c r="Q396" s="1">
        <v>5</v>
      </c>
      <c r="R396" s="1">
        <v>100</v>
      </c>
      <c r="S396" s="1">
        <v>0</v>
      </c>
      <c r="T396" s="1">
        <v>3</v>
      </c>
      <c r="U396" s="1">
        <v>-2</v>
      </c>
      <c r="V396" s="1">
        <v>40</v>
      </c>
      <c r="Y396" s="21" t="str">
        <f t="shared" si="26"/>
        <v xml:space="preserve">#includex(Spell/Enchantment/DataView,titlestr=off,section=(filter=Raise Skeletons),firsthead=off)
**ゲーム内説明文
#includex(Spell/Enchantment/Descriptions,titlestr=off,section=(filter=Raise Skeletons),firsthead=off)
**解説
</v>
      </c>
      <c r="Z396" t="str">
        <f t="shared" si="27"/>
        <v xml:space="preserve">**Raise Skeletons
|&gt;|&gt;|&gt;|&gt;|BGCOLOR(black):COLOR(white):CENTER:''Raise Skeletons''|
|&gt;|BGCOLOR(lightgray):''研究領域''|&gt;|BGCOLOR(lightgray):''使用条件''|BGCOLOR(lightgray):''分類''|
|&gt;|Enchantment Lv3|&gt;|戦闘/水陸両用|一時的召喚|
|BGCOLOR(lightgray):''主系統''|BGCOLOR(lightgray):''副系統''|&gt;|BGCOLOR(lightgray):''威力/効果''|BGCOLOR(lightgray):''効果発生数''|
|&amp;ref(Spell/P_Death.jpg,nolink,25x25,Death);2||&gt;|Longdead|3|
|BGCOLOR(lightgray):''射程距離''|BGCOLOR(lightgray):''効果範囲''|BGCOLOR(lightgray):''精度修正''|BGCOLOR(lightgray):''詠唱時間''|BGCOLOR(lightgray):''疲労/宝石''|
|5|0|-2|100%|40|
|BGCOLOR(lightgray):''特性''|&gt;|&gt;|&gt;||
</v>
      </c>
      <c r="AA396" t="str">
        <f>CONCATENATE("**",G396,CHAR(10),VLOOKUP(F396,SpellDesc!$B:$D,2,0),CHAR(10),CHAR(10),VLOOKUP(F396,SpellDesc!$B:$D,3,0),CHAR(10))</f>
        <v xml:space="preserve">**Raise Skeletons
The necromancer enchants the bones of a handful warriors, giving them false life. Skeletons will fall apart if left on the battlefield without undead leadership.
降霊術士は少数の戦士の骨に魔法をかけ、偽りの命を与えます。Skeletonは、アンデッドの指揮なしに戦場に取り残されると崩れ落ちます。
</v>
      </c>
    </row>
    <row r="397" spans="1:27" x14ac:dyDescent="0.15">
      <c r="A397" t="str">
        <f t="shared" si="24"/>
        <v/>
      </c>
      <c r="C397" s="1" t="s">
        <v>379</v>
      </c>
      <c r="D397" s="1">
        <v>3</v>
      </c>
      <c r="F397" s="1" t="s">
        <v>404</v>
      </c>
      <c r="G397" s="1" t="s">
        <v>404</v>
      </c>
      <c r="H397" s="3" t="s">
        <v>1979</v>
      </c>
      <c r="J397" s="1">
        <v>9</v>
      </c>
      <c r="K397" s="1" t="s">
        <v>1880</v>
      </c>
      <c r="L397" s="1" t="s">
        <v>2018</v>
      </c>
      <c r="M397" s="1" t="s">
        <v>1999</v>
      </c>
      <c r="N397" s="2" t="s">
        <v>2000</v>
      </c>
      <c r="O397" s="6" t="str">
        <f t="shared" si="25"/>
        <v xml:space="preserve">|[[Create Revenant&gt;./Create Revenant]]|&amp;ref(Spell/P_Death.jpg,nolink,25x25,Death);2||&amp;ref(Spell/V_Death.jpg,nolink,25x25,Death Gem);9|儀式/水陸両用|指揮官召喚|
|~|&gt;|&gt;|&gt;|&gt;|死魔法を使う憑依された死体Revenantを召喚します|
</v>
      </c>
      <c r="P397" s="3" t="s">
        <v>2001</v>
      </c>
      <c r="T397" s="1">
        <v>1</v>
      </c>
      <c r="Y397" s="21" t="str">
        <f t="shared" si="26"/>
        <v xml:space="preserve">#includex(Spell/Enchantment/DataView,titlestr=off,section=(filter=Create Revenant),firsthead=off)
**ゲーム内説明文
#includex(Spell/Enchantment/Descriptions,titlestr=off,section=(filter=Create Revenant),firsthead=off)
**解説
</v>
      </c>
      <c r="Z397" t="str">
        <f t="shared" si="27"/>
        <v xml:space="preserve">**Create Revenant
|&gt;|&gt;|&gt;|&gt;|BGCOLOR(black):COLOR(white):CENTER:''Create Revenant''|
|&gt;|BGCOLOR(lightgray):''研究領域''|&gt;|BGCOLOR(lightgray):''使用条件''|BGCOLOR(lightgray):''分類''|
|&gt;|Enchantment Lv3|&gt;|儀式/水陸両用|指揮官召喚|
|BGCOLOR(lightgray):''主系統''|BGCOLOR(lightgray):''副系統''|&gt;|BGCOLOR(lightgray):''威力/効果''|BGCOLOR(lightgray):''効果発生数''|
|&amp;ref(Spell/P_Death.jpg,nolink,25x25,Death);2||&gt;|Revenant|1|
|BGCOLOR(lightgray):''射程距離''|BGCOLOR(lightgray):''効果範囲''|BGCOLOR(lightgray):''精度修正''|BGCOLOR(lightgray):''詠唱時間''|BGCOLOR(lightgray):''疲労/宝石''|
|||||&amp;ref(Spell/V_Death.jpg,nolink,25x25,Death Gem);9|
|BGCOLOR(lightgray):''特性''|&gt;|&gt;|&gt;||
</v>
      </c>
      <c r="AA397" t="str">
        <f>CONCATENATE("**",G397,CHAR(10),VLOOKUP(F397,SpellDesc!$B:$D,2,0),CHAR(10),CHAR(10),VLOOKUP(F397,SpellDesc!$B:$D,3,0),CHAR(10))</f>
        <v xml:space="preserve">**Create Revenant
The necromancer summons a spirit from the Underworld and makes it possess a human corpse. The revenant thus created has some knowledge of Death magic.
降霊術士は冥界から魂を召喚し、人間の屍に憑依させます。これにより作られるRevenantは、幾らかの死魔法の知識を持ちます。
</v>
      </c>
    </row>
    <row r="398" spans="1:27" x14ac:dyDescent="0.15">
      <c r="A398" t="str">
        <f t="shared" si="24"/>
        <v/>
      </c>
      <c r="C398" s="1" t="s">
        <v>379</v>
      </c>
      <c r="D398" s="1">
        <v>3</v>
      </c>
      <c r="F398" s="1" t="s">
        <v>405</v>
      </c>
      <c r="G398" s="1" t="s">
        <v>405</v>
      </c>
      <c r="H398" s="3" t="s">
        <v>1886</v>
      </c>
      <c r="K398" s="1" t="s">
        <v>1888</v>
      </c>
      <c r="L398" s="1" t="s">
        <v>2018</v>
      </c>
      <c r="M398" s="1" t="s">
        <v>2002</v>
      </c>
      <c r="N398" s="2" t="s">
        <v>2003</v>
      </c>
      <c r="O398" s="6" t="str">
        <f t="shared" si="25"/>
        <v xml:space="preserve">|[[Heal&gt;./Heal]]|&amp;ref(Spell/P_Nature.jpg,nolink,25x25,Nature);1|||戦闘/水陸両用|治療|
|~|&gt;|&gt;|&gt;|&gt;|近距離の小範囲の味方のHPを回復させます|
</v>
      </c>
      <c r="P398" s="3">
        <v>30</v>
      </c>
      <c r="Q398" s="1">
        <v>15</v>
      </c>
      <c r="R398" s="1">
        <v>100</v>
      </c>
      <c r="S398" s="1">
        <v>1</v>
      </c>
      <c r="T398" s="1">
        <v>1</v>
      </c>
      <c r="U398" s="1">
        <v>5</v>
      </c>
      <c r="V398" s="1">
        <v>20</v>
      </c>
      <c r="W398" s="1" t="s">
        <v>2004</v>
      </c>
      <c r="Y398" s="21" t="str">
        <f t="shared" si="26"/>
        <v xml:space="preserve">#includex(Spell/Enchantment/DataView,titlestr=off,section=(filter=Heal),firsthead=off)
**ゲーム内説明文
#includex(Spell/Enchantment/Descriptions,titlestr=off,section=(filter=Heal),firsthead=off)
**解説
</v>
      </c>
      <c r="Z398" t="str">
        <f t="shared" si="27"/>
        <v xml:space="preserve">**Heal
|&gt;|&gt;|&gt;|&gt;|BGCOLOR(black):COLOR(white):CENTER:''Heal''|
|&gt;|BGCOLOR(lightgray):''研究領域''|&gt;|BGCOLOR(lightgray):''使用条件''|BGCOLOR(lightgray):''分類''|
|&gt;|Enchantment Lv3|&gt;|戦闘/水陸両用|治療|
|BGCOLOR(lightgray):''主系統''|BGCOLOR(lightgray):''副系統''|&gt;|BGCOLOR(lightgray):''威力/効果''|BGCOLOR(lightgray):''効果発生数''|
|&amp;ref(Spell/P_Nature.jpg,nolink,25x25,Nature);1||&gt;|30|1|
|BGCOLOR(lightgray):''射程距離''|BGCOLOR(lightgray):''効果範囲''|BGCOLOR(lightgray):''精度修正''|BGCOLOR(lightgray):''詠唱時間''|BGCOLOR(lightgray):''疲労/宝石''|
|15|1|5|100%|20|
|BGCOLOR(lightgray):''特性''|&gt;|&gt;|&gt;|防御無視&amp;br;無生物無効|
</v>
      </c>
      <c r="AA398" t="str">
        <f>CONCATENATE("**",G398,CHAR(10),VLOOKUP(F398,SpellDesc!$B:$D,2,0),CHAR(10),CHAR(10),VLOOKUP(F398,SpellDesc!$B:$D,3,0),CHAR(10))</f>
        <v xml:space="preserve">**Heal
This spell can heal up to three human-sized targets within close range. The spell doesn't affect inanimate beings.
この呪文は、近距離に居る人間大の対象三名までを癒します。この呪文は、無生物には作用しません。
</v>
      </c>
    </row>
    <row r="399" spans="1:27" x14ac:dyDescent="0.15">
      <c r="A399" t="str">
        <f t="shared" si="24"/>
        <v>Enchantment3E</v>
      </c>
      <c r="C399" s="1" t="s">
        <v>379</v>
      </c>
      <c r="D399" s="1">
        <v>3</v>
      </c>
      <c r="F399" s="1" t="s">
        <v>406</v>
      </c>
      <c r="G399" s="1" t="s">
        <v>406</v>
      </c>
      <c r="H399" s="3" t="s">
        <v>1898</v>
      </c>
      <c r="K399" s="1" t="s">
        <v>1888</v>
      </c>
      <c r="L399" s="1" t="s">
        <v>2018</v>
      </c>
      <c r="M399" s="1" t="s">
        <v>1983</v>
      </c>
      <c r="N399" s="2" t="s">
        <v>2005</v>
      </c>
      <c r="O399" s="6" t="str">
        <f t="shared" si="25"/>
        <v xml:space="preserve">|[[Regeneration&gt;./Regeneration]]|&amp;ref(Spell/P_Nature.jpg,nolink,25x25,Nature);3|||戦闘/水陸両用|強化|
|~|&gt;|&gt;|&gt;|&gt;|小範囲の味方に再生能力を与えます|
</v>
      </c>
      <c r="P399" s="3" t="s">
        <v>2006</v>
      </c>
      <c r="Q399" s="1">
        <v>15</v>
      </c>
      <c r="R399" s="1">
        <v>100</v>
      </c>
      <c r="S399" s="1">
        <v>1</v>
      </c>
      <c r="T399" s="1">
        <v>1</v>
      </c>
      <c r="U399" s="1">
        <v>0</v>
      </c>
      <c r="V399" s="1">
        <v>40</v>
      </c>
      <c r="W399" s="1" t="s">
        <v>2007</v>
      </c>
      <c r="Y399" s="21" t="str">
        <f t="shared" si="26"/>
        <v xml:space="preserve">#includex(Spell/Enchantment/DataView,titlestr=off,section=(filter=Regeneration),firsthead=off)
**ゲーム内説明文
#includex(Spell/Enchantment/Descriptions,titlestr=off,section=(filter=Regeneration),firsthead=off)
**解説
</v>
      </c>
      <c r="Z399" t="str">
        <f t="shared" si="27"/>
        <v xml:space="preserve">**Regeneration
|&gt;|&gt;|&gt;|&gt;|BGCOLOR(black):COLOR(white):CENTER:''Regeneration''|
|&gt;|BGCOLOR(lightgray):''研究領域''|&gt;|BGCOLOR(lightgray):''使用条件''|BGCOLOR(lightgray):''分類''|
|&gt;|Enchantment Lv3|&gt;|戦闘/水陸両用|強化|
|BGCOLOR(lightgray):''主系統''|BGCOLOR(lightgray):''副系統''|&gt;|BGCOLOR(lightgray):''威力/効果''|BGCOLOR(lightgray):''効果発生数''|
|&amp;ref(Spell/P_Nature.jpg,nolink,25x25,Nature);3||&gt;|Regeneration|1|
|BGCOLOR(lightgray):''射程距離''|BGCOLOR(lightgray):''効果範囲''|BGCOLOR(lightgray):''精度修正''|BGCOLOR(lightgray):''詠唱時間''|BGCOLOR(lightgray):''疲労/宝石''|
|15|1|0|100%|40|
|BGCOLOR(lightgray):''特性''|&gt;|&gt;|&gt;|無生物無効&amp;br;味方にのみ作用|
</v>
      </c>
      <c r="AA399" t="str">
        <f>CONCATENATE("**",G399,CHAR(10),VLOOKUP(F399,SpellDesc!$B:$D,2,0),CHAR(10),CHAR(10),VLOOKUP(F399,SpellDesc!$B:$D,3,0),CHAR(10))</f>
        <v xml:space="preserve">**Regeneration
This spell gives a small number of targets regenerative powers. It does not work on inanimate targets.
この呪文は、少数の対象に再生能力を与えます。これは無生物には作用しません。
</v>
      </c>
    </row>
    <row r="400" spans="1:27" x14ac:dyDescent="0.15">
      <c r="A400" t="str">
        <f t="shared" si="24"/>
        <v>Enchantment4S</v>
      </c>
      <c r="C400" s="1" t="s">
        <v>379</v>
      </c>
      <c r="D400" s="1">
        <v>4</v>
      </c>
      <c r="F400" s="1" t="s">
        <v>407</v>
      </c>
      <c r="G400" s="1" t="s">
        <v>407</v>
      </c>
      <c r="H400" s="3" t="s">
        <v>2008</v>
      </c>
      <c r="I400" s="1" t="s">
        <v>2009</v>
      </c>
      <c r="J400" s="1">
        <v>10</v>
      </c>
      <c r="K400" s="1" t="s">
        <v>644</v>
      </c>
      <c r="L400" s="1" t="s">
        <v>2018</v>
      </c>
      <c r="M400" s="1" t="s">
        <v>2019</v>
      </c>
      <c r="N400" s="2" t="s">
        <v>2020</v>
      </c>
      <c r="O400" s="6" t="str">
        <f t="shared" si="25"/>
        <v xml:space="preserve">|[[Terracotta Army&gt;./Terracotta Army]]|&amp;ref(Spell/P_Fire.jpg,nolink,25x25,Fire);1|&amp;ref(Spell/P_Earth.jpg,nolink,25x25,Earth);1|&amp;ref(Spell/V_Fire.jpg,nolink,25x25,Fire Gem);10|儀式/水陸両用|兵士召喚|
|~|&gt;|&gt;|&gt;|&gt;|熱に強い焼き物の兵士Terracotta Soldierを10+体召喚します|
</v>
      </c>
      <c r="P400" s="3" t="s">
        <v>2021</v>
      </c>
      <c r="T400" s="1" t="s">
        <v>19912</v>
      </c>
      <c r="Y400" s="21" t="str">
        <f t="shared" si="26"/>
        <v xml:space="preserve">#includex(Spell/Enchantment/DataView,titlestr=off,section=(filter=Terracotta Army),firsthead=off)
**ゲーム内説明文
#includex(Spell/Enchantment/Descriptions,titlestr=off,section=(filter=Terracotta Army),firsthead=off)
**解説
</v>
      </c>
      <c r="Z400" t="str">
        <f t="shared" si="27"/>
        <v xml:space="preserve">**Terracotta Army
|&gt;|&gt;|&gt;|&gt;|BGCOLOR(black):COLOR(white):CENTER:''Terracotta Army''|
|&gt;|BGCOLOR(lightgray):''研究領域''|&gt;|BGCOLOR(lightgray):''使用条件''|BGCOLOR(lightgray):''分類''|
|&gt;|Enchantment Lv4|&gt;|儀式/水陸両用|兵士召喚|
|BGCOLOR(lightgray):''主系統''|BGCOLOR(lightgray):''副系統''|&gt;|BGCOLOR(lightgray):''威力/効果''|BGCOLOR(lightgray):''効果発生数''|
|&amp;ref(Spell/P_Fire.jpg,nolink,25x25,Fire);1|&amp;ref(Spell/P_Earth.jpg,nolink,25x25,Earth);1|&gt;|Terracotta Soldier|10+1/Lv|
|BGCOLOR(lightgray):''射程距離''|BGCOLOR(lightgray):''効果範囲''|BGCOLOR(lightgray):''精度修正''|BGCOLOR(lightgray):''詠唱時間''|BGCOLOR(lightgray):''疲労/宝石''|
|||||&amp;ref(Spell/V_Fire.jpg,nolink,25x25,Fire Gem);10|
|BGCOLOR(lightgray):''特性''|&gt;|&gt;|&gt;||
</v>
      </c>
      <c r="AA400" t="str">
        <f>CONCATENATE("**",G400,CHAR(10),VLOOKUP(F400,SpellDesc!$B:$D,2,0),CHAR(10),CHAR(10),VLOOKUP(F400,SpellDesc!$B:$D,3,0),CHAR(10))</f>
        <v xml:space="preserve">**Terracotta Army
The caster crafts an army of terracotta soldiers and imbues them with false life. Terracotta Soldiers are highly resistant to fire, but are somewhat brittle if struck by blunt weapons.
術者はTerracotta Soldierの軍勢を製作し、それらに偽りの命を吹き込みます。Terracotta Soldierは炎に高い耐性を持ちますが、打撃武器による攻撃に対しては幾分脆弱です。
</v>
      </c>
    </row>
    <row r="401" spans="1:27" x14ac:dyDescent="0.15">
      <c r="A401" t="str">
        <f t="shared" si="24"/>
        <v/>
      </c>
      <c r="C401" s="1" t="s">
        <v>379</v>
      </c>
      <c r="D401" s="1">
        <v>4</v>
      </c>
      <c r="F401" s="1" t="s">
        <v>408</v>
      </c>
      <c r="G401" s="1" t="s">
        <v>408</v>
      </c>
      <c r="H401" s="3" t="s">
        <v>2010</v>
      </c>
      <c r="J401" s="1">
        <v>1</v>
      </c>
      <c r="K401" s="1" t="s">
        <v>645</v>
      </c>
      <c r="L401" s="1" t="s">
        <v>2023</v>
      </c>
      <c r="M401" s="1" t="s">
        <v>2024</v>
      </c>
      <c r="N401" s="2" t="s">
        <v>2025</v>
      </c>
      <c r="O401" s="6" t="str">
        <f t="shared" si="25"/>
        <v xml:space="preserve">|[[Flaming Arrows&gt;./Flaming Arrows]]|&amp;ref(Spell/P_Fire.jpg,nolink,25x25,Fire);4||&amp;ref(Spell/V_Fire.jpg,nolink,25x25,Fire Gem);1|戦闘/陸上専用|全体強化|
|~|&gt;|&gt;|&gt;|&gt;|味方全員の一般的な飛び道具に炎を纏わせます|
</v>
      </c>
      <c r="P401" s="3" t="s">
        <v>2026</v>
      </c>
      <c r="Q401" s="1">
        <v>0</v>
      </c>
      <c r="R401" s="1">
        <v>150</v>
      </c>
      <c r="S401" s="1">
        <v>666</v>
      </c>
      <c r="T401" s="1">
        <v>1</v>
      </c>
      <c r="U401" s="1">
        <v>0</v>
      </c>
      <c r="V401" s="1">
        <v>100</v>
      </c>
      <c r="W401" s="1" t="s">
        <v>2079</v>
      </c>
      <c r="Y401" s="21" t="str">
        <f t="shared" si="26"/>
        <v xml:space="preserve">#includex(Spell/Enchantment/DataView,titlestr=off,section=(filter=Flaming Arrows),firsthead=off)
**ゲーム内説明文
#includex(Spell/Enchantment/Descriptions,titlestr=off,section=(filter=Flaming Arrows),firsthead=off)
**解説
</v>
      </c>
      <c r="Z401" t="str">
        <f t="shared" si="27"/>
        <v xml:space="preserve">**Flaming Arrows
|&gt;|&gt;|&gt;|&gt;|BGCOLOR(black):COLOR(white):CENTER:''Flaming Arrows''|
|&gt;|BGCOLOR(lightgray):''研究領域''|&gt;|BGCOLOR(lightgray):''使用条件''|BGCOLOR(lightgray):''分類''|
|&gt;|Enchantment Lv4|&gt;|戦闘/陸上専用|全体強化|
|BGCOLOR(lightgray):''主系統''|BGCOLOR(lightgray):''副系統''|&gt;|BGCOLOR(lightgray):''威力/効果''|BGCOLOR(lightgray):''効果発生数''|
|&amp;ref(Spell/P_Fire.jpg,nolink,25x25,Fire);4||&gt;|Flaming Missiles|1|
|BGCOLOR(lightgray):''射程距離''|BGCOLOR(lightgray):''効果範囲''|BGCOLOR(lightgray):''精度修正''|BGCOLOR(lightgray):''詠唱時間''|BGCOLOR(lightgray):''疲労/宝石''|
|0|666|0|150%|100 / &amp;ref(Spell/V_Fire.jpg,nolink,25x25,Fire Gem);1|
|BGCOLOR(lightgray):''特性''|&gt;|&gt;|&gt;|味方にのみ作用|
</v>
      </c>
      <c r="AA401" t="str">
        <f>CONCATENATE("**",G401,CHAR(10),VLOOKUP(F401,SpellDesc!$B:$D,2,0),CHAR(10),CHAR(10),VLOOKUP(F401,SpellDesc!$B:$D,3,0),CHAR(10))</f>
        <v xml:space="preserve">**Flaming Arrows
The mage enchants the arrows of all friendly archers on the battlefield. The arrows burst into flame as they are fired, doing considerable damage to their targets. The flaming arrow spell will not affect magical weapons. The fire damage of the arrow is magic and will affect ethereal and invulnerable creatures even if the arrow itself doesn't.
魔術師は、戦場に居る全ての味方の射手の矢に魔法をかけます。これらの矢は、発射されると共に炎を上げ、その標的に相当な被害を与えます。この炎の矢の呪文は、魔法の武器には機能しません。これらの矢の炎による損害は魔法的なもので、例え矢自体がそうでないとしても、霊体や無敵の生物に影響を及ぼします。
</v>
      </c>
    </row>
    <row r="402" spans="1:27" x14ac:dyDescent="0.15">
      <c r="A402" t="str">
        <f t="shared" si="24"/>
        <v/>
      </c>
      <c r="C402" s="1" t="s">
        <v>379</v>
      </c>
      <c r="D402" s="1">
        <v>4</v>
      </c>
      <c r="F402" s="1" t="s">
        <v>409</v>
      </c>
      <c r="G402" s="1" t="s">
        <v>409</v>
      </c>
      <c r="H402" s="3" t="s">
        <v>2011</v>
      </c>
      <c r="J402" s="1">
        <v>3</v>
      </c>
      <c r="K402" s="1" t="s">
        <v>644</v>
      </c>
      <c r="L402" s="1" t="s">
        <v>2023</v>
      </c>
      <c r="M402" s="1" t="s">
        <v>2027</v>
      </c>
      <c r="N402" s="2" t="s">
        <v>2028</v>
      </c>
      <c r="O402" s="6" t="str">
        <f t="shared" si="25"/>
        <v xml:space="preserve">|[[Cloud Trapeze&gt;./Cloud Trapeze]]|&amp;ref(Spell/P_Air.jpg,nolink,25x25,Air);2||&amp;ref(Spell/V_Air.jpg,nolink,25x25,Air Gem);3|儀式/陸上専用|瞬間移動|
|~|&gt;|&gt;|&gt;|&gt;|指定した州へ自身を飛ばします|
</v>
      </c>
      <c r="Q402" s="1">
        <v>5</v>
      </c>
      <c r="W402" s="1" t="s">
        <v>2029</v>
      </c>
      <c r="Y402" s="21" t="str">
        <f t="shared" si="26"/>
        <v xml:space="preserve">#includex(Spell/Enchantment/DataView,titlestr=off,section=(filter=Cloud Trapeze),firsthead=off)
**ゲーム内説明文
#includex(Spell/Enchantment/Descriptions,titlestr=off,section=(filter=Cloud Trapeze),firsthead=off)
**解説
</v>
      </c>
      <c r="Z402" t="str">
        <f t="shared" si="27"/>
        <v xml:space="preserve">**Cloud Trapeze
|&gt;|&gt;|&gt;|&gt;|BGCOLOR(black):COLOR(white):CENTER:''Cloud Trapeze''|
|&gt;|BGCOLOR(lightgray):''研究領域''|&gt;|BGCOLOR(lightgray):''使用条件''|BGCOLOR(lightgray):''分類''|
|&gt;|Enchantment Lv4|&gt;|儀式/陸上専用|瞬間移動|
|BGCOLOR(lightgray):''主系統''|BGCOLOR(lightgray):''副系統''|&gt;|BGCOLOR(lightgray):''威力/効果''|BGCOLOR(lightgray):''効果発生数''|
|&amp;ref(Spell/P_Air.jpg,nolink,25x25,Air);2||&gt;|||
|BGCOLOR(lightgray):''射程距離''|BGCOLOR(lightgray):''効果範囲''|BGCOLOR(lightgray):''精度修正''|BGCOLOR(lightgray):''詠唱時間''|BGCOLOR(lightgray):''疲労/宝石''|
|5||||&amp;ref(Spell/V_Air.jpg,nolink,25x25,Air Gem);3|
|BGCOLOR(lightgray):''特性''|&gt;|&gt;|&gt;|遠隔儀式|
</v>
      </c>
      <c r="AA402" t="str">
        <f>CONCATENATE("**",G402,CHAR(10),VLOOKUP(F402,SpellDesc!$B:$D,2,0),CHAR(10),CHAR(10),VLOOKUP(F402,SpellDesc!$B:$D,3,0),CHAR(10))</f>
        <v xml:space="preserve">**Cloud Trapeze
The caster swings himself up and away with incredible speed, landing in a province far away. Although much faster than normal flying, the caster does not really teleport and can have the path blocked by impassable mountains ranges or the Sea of Ice global enchantment.
術者は自らを驚異的な速度で遠くへと振り上げ、遠方の州へ着地します。通常の飛行よりは遥かに高速ではあるものの、術者は本当に瞬間移動しているわけではなく、通過できない山々や、世界呪附のSea of Iceによって道を遮られます。
</v>
      </c>
    </row>
    <row r="403" spans="1:27" x14ac:dyDescent="0.15">
      <c r="A403" t="str">
        <f t="shared" si="24"/>
        <v/>
      </c>
      <c r="C403" s="1" t="s">
        <v>379</v>
      </c>
      <c r="D403" s="1">
        <v>4</v>
      </c>
      <c r="F403" s="1" t="s">
        <v>410</v>
      </c>
      <c r="G403" s="1" t="s">
        <v>410</v>
      </c>
      <c r="H403" s="3" t="s">
        <v>2012</v>
      </c>
      <c r="J403" s="1">
        <v>2</v>
      </c>
      <c r="K403" s="1" t="s">
        <v>644</v>
      </c>
      <c r="L403" s="1" t="s">
        <v>2023</v>
      </c>
      <c r="M403" s="1" t="s">
        <v>2019</v>
      </c>
      <c r="N403" s="2" t="s">
        <v>2030</v>
      </c>
      <c r="O403" s="6" t="str">
        <f t="shared" si="25"/>
        <v xml:space="preserve">|[[Vile Water&gt;./Vile Water]]|&amp;ref(Spell/P_Water.jpg,nolink,25x25,Water);2||&amp;ref(Spell/V_Water.jpg,nolink,25x25,Water Gem);2|儀式/陸上専用|兵士召喚|
|~|&gt;|&gt;|&gt;|&gt;|敵を飲み込む酸の立方体Gelatinous Cubeを1体召喚します|
</v>
      </c>
      <c r="P403" s="3" t="s">
        <v>2031</v>
      </c>
      <c r="T403" s="1">
        <v>1</v>
      </c>
      <c r="Y403" s="21" t="str">
        <f t="shared" si="26"/>
        <v xml:space="preserve">#includex(Spell/Enchantment/DataView,titlestr=off,section=(filter=Vile Water),firsthead=off)
**ゲーム内説明文
#includex(Spell/Enchantment/Descriptions,titlestr=off,section=(filter=Vile Water),firsthead=off)
**解説
</v>
      </c>
      <c r="Z403" t="str">
        <f t="shared" si="27"/>
        <v xml:space="preserve">**Vile Water
|&gt;|&gt;|&gt;|&gt;|BGCOLOR(black):COLOR(white):CENTER:''Vile Water''|
|&gt;|BGCOLOR(lightgray):''研究領域''|&gt;|BGCOLOR(lightgray):''使用条件''|BGCOLOR(lightgray):''分類''|
|&gt;|Enchantment Lv4|&gt;|儀式/陸上専用|兵士召喚|
|BGCOLOR(lightgray):''主系統''|BGCOLOR(lightgray):''副系統''|&gt;|BGCOLOR(lightgray):''威力/効果''|BGCOLOR(lightgray):''効果発生数''|
|&amp;ref(Spell/P_Water.jpg,nolink,25x25,Water);2||&gt;|Gelatinous Cube|1|
|BGCOLOR(lightgray):''射程距離''|BGCOLOR(lightgray):''効果範囲''|BGCOLOR(lightgray):''精度修正''|BGCOLOR(lightgray):''詠唱時間''|BGCOLOR(lightgray):''疲労/宝石''|
|||||&amp;ref(Spell/V_Water.jpg,nolink,25x25,Water Gem);2|
|BGCOLOR(lightgray):''特性''|&gt;|&gt;|&gt;||
</v>
      </c>
      <c r="AA403" t="str">
        <f>CONCATENATE("**",G403,CHAR(10),VLOOKUP(F403,SpellDesc!$B:$D,2,0),CHAR(10),CHAR(10),VLOOKUP(F403,SpellDesc!$B:$D,3,0),CHAR(10))</f>
        <v xml:space="preserve">**Vile Water
The alchemist creates a bath of water and vitriol. The vitriolic water is given form and purpose through powerful alchemical rituals. The alchemical entity is known as a Gelatinous Cube. It slowly slides forward and swallows anything it passes over. Swallowed beings quickly dissolve in the vitriol, unless the cube is destroyed and its magic unraveled.
錬金術師は水と硫酸の溶液を作ります。この硫酸塩水は、強力な錬金術的な儀式によって、形態と目的を与えられます。この錬金術的な生物は、Gelatinous Cubeとして知られます。これはゆっくりと滑って前進し、通過したところにあるもの全てを飲み込みます。飲み込まれたものは、Cubeが破壊されてその魔法が崩壊しない限り、硫酸によって急速に溶かされます。
</v>
      </c>
    </row>
    <row r="404" spans="1:27" x14ac:dyDescent="0.15">
      <c r="A404" t="str">
        <f t="shared" si="24"/>
        <v/>
      </c>
      <c r="C404" s="1" t="s">
        <v>379</v>
      </c>
      <c r="D404" s="1">
        <v>4</v>
      </c>
      <c r="F404" s="1" t="s">
        <v>411</v>
      </c>
      <c r="G404" s="1" t="s">
        <v>411</v>
      </c>
      <c r="H404" s="3" t="s">
        <v>2013</v>
      </c>
      <c r="J404" s="1">
        <v>1</v>
      </c>
      <c r="K404" s="1" t="s">
        <v>645</v>
      </c>
      <c r="L404" s="1" t="s">
        <v>2018</v>
      </c>
      <c r="M404" s="1" t="s">
        <v>2032</v>
      </c>
      <c r="N404" s="2" t="s">
        <v>2033</v>
      </c>
      <c r="O404" s="6" t="str">
        <f t="shared" si="25"/>
        <v xml:space="preserve">|[[Astral Healing&gt;./Astral Healing]]|&amp;ref(Spell/P_Astral.jpg,nolink,25x25,Astral);3||&amp;ref(Spell/V_Astral.jpg,nolink,25x25,Astral Pearl);1|戦闘/水陸両用|全体治療|
|~|&gt;|&gt;|&gt;|&gt;|味方全員のHPを回復させます|
</v>
      </c>
      <c r="P404" s="3">
        <v>2</v>
      </c>
      <c r="Q404" s="1">
        <v>0</v>
      </c>
      <c r="R404" s="1">
        <v>150</v>
      </c>
      <c r="S404" s="1">
        <v>666</v>
      </c>
      <c r="T404" s="1">
        <v>1</v>
      </c>
      <c r="U404" s="1">
        <v>0</v>
      </c>
      <c r="V404" s="1">
        <v>100</v>
      </c>
      <c r="W404" s="1" t="s">
        <v>2034</v>
      </c>
      <c r="Y404" s="21" t="str">
        <f t="shared" si="26"/>
        <v xml:space="preserve">#includex(Spell/Enchantment/DataView,titlestr=off,section=(filter=Astral Healing),firsthead=off)
**ゲーム内説明文
#includex(Spell/Enchantment/Descriptions,titlestr=off,section=(filter=Astral Healing),firsthead=off)
**解説
</v>
      </c>
      <c r="Z404" t="str">
        <f t="shared" si="27"/>
        <v xml:space="preserve">**Astral Healing
|&gt;|&gt;|&gt;|&gt;|BGCOLOR(black):COLOR(white):CENTER:''Astral Healing''|
|&gt;|BGCOLOR(lightgray):''研究領域''|&gt;|BGCOLOR(lightgray):''使用条件''|BGCOLOR(lightgray):''分類''|
|&gt;|Enchantment Lv4|&gt;|戦闘/水陸両用|全体治療|
|BGCOLOR(lightgray):''主系統''|BGCOLOR(lightgray):''副系統''|&gt;|BGCOLOR(lightgray):''威力/効果''|BGCOLOR(lightgray):''効果発生数''|
|&amp;ref(Spell/P_Astral.jpg,nolink,25x25,Astral);3||&gt;|2|1|
|BGCOLOR(lightgray):''射程距離''|BGCOLOR(lightgray):''効果範囲''|BGCOLOR(lightgray):''精度修正''|BGCOLOR(lightgray):''詠唱時間''|BGCOLOR(lightgray):''疲労/宝石''|
|0|666|0|150%|100 / &amp;ref(Spell/V_Astral.jpg,nolink,25x25,Astral Pearl);1|
|BGCOLOR(lightgray):''特性''|&gt;|&gt;|&gt;|無心無効&amp;br;無生物無効|
</v>
      </c>
      <c r="AA404" t="str">
        <f>CONCATENATE("**",G404,CHAR(10),VLOOKUP(F404,SpellDesc!$B:$D,2,0),CHAR(10),CHAR(10),VLOOKUP(F404,SpellDesc!$B:$D,3,0),CHAR(10))</f>
        <v xml:space="preserve">**Astral Healing
The mage summons Astral power to activate the healing energies inherent in the souls of all living beings. The spell only affects friendly units and only light wounds will be fully healed. The spell doesn't affect inanimate beings.
術者は星の力を呼び起こし、全ての生物の魂に内在する癒しの力を活性化させます。この呪文は味方にのみ作用しますが、完全に回復できるのはごく軽い傷だけです。この呪文は無生物には作用しません。
</v>
      </c>
    </row>
    <row r="405" spans="1:27" x14ac:dyDescent="0.15">
      <c r="A405" t="str">
        <f t="shared" si="24"/>
        <v/>
      </c>
      <c r="C405" s="1" t="s">
        <v>379</v>
      </c>
      <c r="D405" s="1">
        <v>4</v>
      </c>
      <c r="F405" s="1" t="s">
        <v>412</v>
      </c>
      <c r="G405" s="1" t="s">
        <v>412</v>
      </c>
      <c r="H405" s="3" t="s">
        <v>2013</v>
      </c>
      <c r="J405" s="1">
        <v>1</v>
      </c>
      <c r="K405" s="1" t="s">
        <v>645</v>
      </c>
      <c r="L405" s="1" t="s">
        <v>2018</v>
      </c>
      <c r="M405" s="1" t="s">
        <v>2024</v>
      </c>
      <c r="N405" s="2" t="s">
        <v>2035</v>
      </c>
      <c r="O405" s="6" t="str">
        <f t="shared" si="25"/>
        <v xml:space="preserve">|[[Antimagic&gt;./Antimagic]]|&amp;ref(Spell/P_Astral.jpg,nolink,25x25,Astral);3||&amp;ref(Spell/V_Astral.jpg,nolink,25x25,Astral Pearl);1|戦闘/水陸両用|全体強化|
|~|&gt;|&gt;|&gt;|&gt;|味方全員の魔法抵抗を向上させます|
</v>
      </c>
      <c r="P405" s="3" t="s">
        <v>1948</v>
      </c>
      <c r="Q405" s="1">
        <v>0</v>
      </c>
      <c r="R405" s="1">
        <v>150</v>
      </c>
      <c r="S405" s="1">
        <v>666</v>
      </c>
      <c r="T405" s="1">
        <v>1</v>
      </c>
      <c r="U405" s="1">
        <v>0</v>
      </c>
      <c r="V405" s="1">
        <v>100</v>
      </c>
      <c r="W405" s="1" t="s">
        <v>2079</v>
      </c>
      <c r="Y405" s="21" t="str">
        <f t="shared" si="26"/>
        <v xml:space="preserve">#includex(Spell/Enchantment/DataView,titlestr=off,section=(filter=Antimagic),firsthead=off)
**ゲーム内説明文
#includex(Spell/Enchantment/Descriptions,titlestr=off,section=(filter=Antimagic),firsthead=off)
**解説
</v>
      </c>
      <c r="Z405" t="str">
        <f t="shared" si="27"/>
        <v xml:space="preserve">**Antimagic
|&gt;|&gt;|&gt;|&gt;|BGCOLOR(black):COLOR(white):CENTER:''Antimagic''|
|&gt;|BGCOLOR(lightgray):''研究領域''|&gt;|BGCOLOR(lightgray):''使用条件''|BGCOLOR(lightgray):''分類''|
|&gt;|Enchantment Lv4|&gt;|戦闘/水陸両用|全体強化|
|BGCOLOR(lightgray):''主系統''|BGCOLOR(lightgray):''副系統''|&gt;|BGCOLOR(lightgray):''威力/効果''|BGCOLOR(lightgray):''効果発生数''|
|&amp;ref(Spell/P_Astral.jpg,nolink,25x25,Astral);3||&gt;|Magic Resistance 4|1|
|BGCOLOR(lightgray):''射程距離''|BGCOLOR(lightgray):''効果範囲''|BGCOLOR(lightgray):''精度修正''|BGCOLOR(lightgray):''詠唱時間''|BGCOLOR(lightgray):''疲労/宝石''|
|0|666|0|150%|100 / &amp;ref(Spell/V_Astral.jpg,nolink,25x25,Astral Pearl);1|
|BGCOLOR(lightgray):''特性''|&gt;|&gt;|&gt;|味方にのみ作用|
</v>
      </c>
      <c r="AA405" t="str">
        <f>CONCATENATE("**",G405,CHAR(10),VLOOKUP(F405,SpellDesc!$B:$D,2,0),CHAR(10),CHAR(10),VLOOKUP(F405,SpellDesc!$B:$D,3,0),CHAR(10))</f>
        <v xml:space="preserve">**Antimagic
The mage seals the minds of all friendly units against malign spells. The units will receive increased magic resistance for the remainder of the battle.
魔術師は、全ての味方の精神を封鎖し、悪意ある呪文を締め出します。戦いが終わるまでの間、彼らの魔法抵抗が向上します。
</v>
      </c>
    </row>
    <row r="406" spans="1:27" x14ac:dyDescent="0.15">
      <c r="A406" t="str">
        <f t="shared" si="24"/>
        <v/>
      </c>
      <c r="C406" s="1" t="s">
        <v>379</v>
      </c>
      <c r="D406" s="1">
        <v>4</v>
      </c>
      <c r="F406" s="1" t="s">
        <v>413</v>
      </c>
      <c r="G406" s="1" t="s">
        <v>413</v>
      </c>
      <c r="H406" s="3" t="s">
        <v>2014</v>
      </c>
      <c r="K406" s="1" t="s">
        <v>645</v>
      </c>
      <c r="L406" s="1" t="s">
        <v>2018</v>
      </c>
      <c r="M406" s="1" t="s">
        <v>2036</v>
      </c>
      <c r="N406" s="2" t="s">
        <v>2038</v>
      </c>
      <c r="O406" s="6" t="str">
        <f t="shared" si="25"/>
        <v xml:space="preserve">|[[Raise Dead&gt;./Raise Dead]]|&amp;ref(Spell/P_Death.jpg,nolink,25x25,Death);2|||戦闘/水陸両用|一時的召喚|
|~|&gt;|&gt;|&gt;|&gt;|戦場の死体を利用しSoullessを10+体召喚します|
</v>
      </c>
      <c r="P406" s="3" t="s">
        <v>2039</v>
      </c>
      <c r="Q406" s="1">
        <v>5</v>
      </c>
      <c r="R406" s="1">
        <v>100</v>
      </c>
      <c r="S406" s="1">
        <v>1</v>
      </c>
      <c r="T406" s="1" t="s">
        <v>2022</v>
      </c>
      <c r="U406" s="1">
        <v>-2</v>
      </c>
      <c r="V406" s="1">
        <v>40</v>
      </c>
      <c r="Y406" s="21" t="str">
        <f t="shared" si="26"/>
        <v xml:space="preserve">#includex(Spell/Enchantment/DataView,titlestr=off,section=(filter=Raise Dead),firsthead=off)
**ゲーム内説明文
#includex(Spell/Enchantment/Descriptions,titlestr=off,section=(filter=Raise Dead),firsthead=off)
**解説
</v>
      </c>
      <c r="Z406" t="str">
        <f t="shared" si="27"/>
        <v xml:space="preserve">**Raise Dead
|&gt;|&gt;|&gt;|&gt;|BGCOLOR(black):COLOR(white):CENTER:''Raise Dead''|
|&gt;|BGCOLOR(lightgray):''研究領域''|&gt;|BGCOLOR(lightgray):''使用条件''|BGCOLOR(lightgray):''分類''|
|&gt;|Enchantment Lv4|&gt;|戦闘/水陸両用|一時的召喚|
|BGCOLOR(lightgray):''主系統''|BGCOLOR(lightgray):''副系統''|&gt;|BGCOLOR(lightgray):''威力/効果''|BGCOLOR(lightgray):''効果発生数''|
|&amp;ref(Spell/P_Death.jpg,nolink,25x25,Death);2||&gt;|Soulless|10+2/Lv|
|BGCOLOR(lightgray):''射程距離''|BGCOLOR(lightgray):''効果範囲''|BGCOLOR(lightgray):''精度修正''|BGCOLOR(lightgray):''詠唱時間''|BGCOLOR(lightgray):''疲労/宝石''|
|5|1|-2|100%|40|
|BGCOLOR(lightgray):''特性''|&gt;|&gt;|&gt;||
</v>
      </c>
      <c r="AA406" t="str">
        <f>CONCATENATE("**",G406,CHAR(10),VLOOKUP(F406,SpellDesc!$B:$D,2,0),CHAR(10),CHAR(10),VLOOKUP(F406,SpellDesc!$B:$D,3,0),CHAR(10))</f>
        <v xml:space="preserve">**Raise Dead
The necromancer animates several corpses to unholy service. The spell is more effective if there are unburied dead on the battlefield. There will be fewer unburied dead in the province after the battle when this spell is used. Soulless will fall apart if left on the battlefield without undead leadership.
降霊術士は複数の屍に命を吹き込み、不浄なる兵役に就かせます。この呪文は、戦場に埋葬されていない死体があれば、より効果的になります。この呪文が使用されると、戦闘後に州に残る埋葬されていない死体は減少します。Soullessは、アンデッドの指揮なしに戦場に取り残されると崩れ落ちます。
</v>
      </c>
    </row>
    <row r="407" spans="1:27" x14ac:dyDescent="0.15">
      <c r="A407" t="str">
        <f t="shared" si="24"/>
        <v/>
      </c>
      <c r="C407" s="1" t="s">
        <v>379</v>
      </c>
      <c r="D407" s="1">
        <v>4</v>
      </c>
      <c r="F407" s="1" t="s">
        <v>414</v>
      </c>
      <c r="G407" s="1" t="s">
        <v>414</v>
      </c>
      <c r="H407" s="3" t="s">
        <v>2014</v>
      </c>
      <c r="J407" s="1">
        <v>10</v>
      </c>
      <c r="K407" s="1" t="s">
        <v>644</v>
      </c>
      <c r="L407" s="1" t="s">
        <v>2018</v>
      </c>
      <c r="M407" s="1" t="s">
        <v>2040</v>
      </c>
      <c r="N407" s="2" t="s">
        <v>2041</v>
      </c>
      <c r="O407" s="6" t="str">
        <f t="shared" si="25"/>
        <v xml:space="preserve">|[[Twiceborn&gt;./Twiceborn]]|&amp;ref(Spell/P_Death.jpg,nolink,25x25,Death);2||&amp;ref(Spell/V_Death.jpg,nolink,25x25,Death Gem);10|儀式/水陸両用|個人呪附|
|~|&gt;|&gt;|&gt;|&gt;|自身に死後一度だけアンデッド化して蘇る力を与えます|
</v>
      </c>
      <c r="P407" s="3" t="s">
        <v>2042</v>
      </c>
      <c r="T407" s="1">
        <v>1</v>
      </c>
      <c r="W407" s="1" t="s">
        <v>2043</v>
      </c>
      <c r="Y407" s="21" t="str">
        <f t="shared" si="26"/>
        <v xml:space="preserve">#includex(Spell/Enchantment/DataView,titlestr=off,section=(filter=Twiceborn),firsthead=off)
**ゲーム内説明文
#includex(Spell/Enchantment/Descriptions,titlestr=off,section=(filter=Twiceborn),firsthead=off)
**解説
</v>
      </c>
      <c r="Z407" t="str">
        <f t="shared" si="27"/>
        <v xml:space="preserve">**Twiceborn
|&gt;|&gt;|&gt;|&gt;|BGCOLOR(black):COLOR(white):CENTER:''Twiceborn''|
|&gt;|BGCOLOR(lightgray):''研究領域''|&gt;|BGCOLOR(lightgray):''使用条件''|BGCOLOR(lightgray):''分類''|
|&gt;|Enchantment Lv4|&gt;|儀式/水陸両用|個人呪附|
|BGCOLOR(lightgray):''主系統''|BGCOLOR(lightgray):''副系統''|&gt;|BGCOLOR(lightgray):''威力/効果''|BGCOLOR(lightgray):''効果発生数''|
|&amp;ref(Spell/P_Death.jpg,nolink,25x25,Death);2||&gt;|Twiceborn Enchantment|1|
|BGCOLOR(lightgray):''射程距離''|BGCOLOR(lightgray):''効果範囲''|BGCOLOR(lightgray):''精度修正''|BGCOLOR(lightgray):''詠唱時間''|BGCOLOR(lightgray):''疲労/宝石''|
|||||&amp;ref(Spell/V_Death.jpg,nolink,25x25,Death Gem);10|
|BGCOLOR(lightgray):''特性''|&gt;|&gt;|&gt;|アンデッド無効&amp;br;無生物無効|
</v>
      </c>
      <c r="AA407" t="str">
        <f>CONCATENATE("**",G407,CHAR(10),VLOOKUP(F407,SpellDesc!$B:$D,2,0),CHAR(10),CHAR(10),VLOOKUP(F407,SpellDesc!$B:$D,3,0),CHAR(10))</f>
        <v xml:space="preserve">**Twiceborn
With this ritual, the necromancer enchants his own body to protect himself from death. If the necromancer is slain, he is revived as a Wight Mage in the province where the ritual was cast. For the ritual to work, the province it was cast in must be in friendly hands when the necromancer dies. This spell does not work on undead, demons or inanimates.
この儀式により、降霊術士は自らを死から保護するため、自身の身体に魔法をかけます。降霊術士が殺されたならば、彼はこの儀式が詠唱された州で、Wight Mageとして蘇ります。儀式が機能するためには、降霊術士が死んだとき、詠唱された州が味方の支配下になくてはなりません。この呪文は、アンデッド、デーモン、無生物には作用しません。
</v>
      </c>
    </row>
    <row r="408" spans="1:27" x14ac:dyDescent="0.15">
      <c r="A408" t="str">
        <f t="shared" si="24"/>
        <v/>
      </c>
      <c r="C408" s="1" t="s">
        <v>379</v>
      </c>
      <c r="D408" s="1">
        <v>4</v>
      </c>
      <c r="F408" s="1" t="s">
        <v>415</v>
      </c>
      <c r="G408" s="1" t="s">
        <v>415</v>
      </c>
      <c r="H408" s="3" t="s">
        <v>2015</v>
      </c>
      <c r="J408" s="1">
        <v>7</v>
      </c>
      <c r="K408" s="1" t="s">
        <v>644</v>
      </c>
      <c r="L408" s="1" t="s">
        <v>2023</v>
      </c>
      <c r="M408" s="1" t="s">
        <v>2019</v>
      </c>
      <c r="N408" s="2" t="s">
        <v>2044</v>
      </c>
      <c r="O408" s="6" t="str">
        <f t="shared" si="25"/>
        <v xml:space="preserve">|[[Behemoth&gt;./Behemoth]]|&amp;ref(Spell/P_Death.jpg,nolink,25x25,Death);3||&amp;ref(Spell/V_Death.jpg,nolink,25x25,Death Gem);7|儀式/陸上専用|兵士召喚|
|~|&gt;|&gt;|&gt;|&gt;|軍用象の歩く屍Behemothを1体召喚します|
</v>
      </c>
      <c r="P408" s="3" t="s">
        <v>2045</v>
      </c>
      <c r="T408" s="1">
        <v>1</v>
      </c>
      <c r="Y408" s="21" t="str">
        <f t="shared" si="26"/>
        <v xml:space="preserve">#includex(Spell/Enchantment/DataView,titlestr=off,section=(filter=Behemoth),firsthead=off)
**ゲーム内説明文
#includex(Spell/Enchantment/Descriptions,titlestr=off,section=(filter=Behemoth),firsthead=off)
**解説
</v>
      </c>
      <c r="Z408" t="str">
        <f t="shared" si="27"/>
        <v xml:space="preserve">**Behemoth
|&gt;|&gt;|&gt;|&gt;|BGCOLOR(black):COLOR(white):CENTER:''Behemoth''|
|&gt;|BGCOLOR(lightgray):''研究領域''|&gt;|BGCOLOR(lightgray):''使用条件''|BGCOLOR(lightgray):''分類''|
|&gt;|Enchantment Lv4|&gt;|儀式/陸上専用|兵士召喚|
|BGCOLOR(lightgray):''主系統''|BGCOLOR(lightgray):''副系統''|&gt;|BGCOLOR(lightgray):''威力/効果''|BGCOLOR(lightgray):''効果発生数''|
|&amp;ref(Spell/P_Death.jpg,nolink,25x25,Death);3||&gt;|Behemoth|1|
|BGCOLOR(lightgray):''射程距離''|BGCOLOR(lightgray):''効果範囲''|BGCOLOR(lightgray):''精度修正''|BGCOLOR(lightgray):''詠唱時間''|BGCOLOR(lightgray):''疲労/宝石''|
|||||&amp;ref(Spell/V_Death.jpg,nolink,25x25,Death Gem);7|
|BGCOLOR(lightgray):''特性''|&gt;|&gt;|&gt;||
</v>
      </c>
      <c r="AA408" t="str">
        <f>CONCATENATE("**",G408,CHAR(10),VLOOKUP(F408,SpellDesc!$B:$D,2,0),CHAR(10),CHAR(10),VLOOKUP(F408,SpellDesc!$B:$D,3,0),CHAR(10))</f>
        <v xml:space="preserve">**Behemoth
With this enchantment, the necromancer has mastered a dark ritual enabling him to reanimate the largest of all animals. The former elephant is preserved in a state of perpetual decay by a revenant mage who rides the Behemoth, constantly fueling it with energies from the Underworld. The most important part of the reanimation ritual is the binding of the revenant mage's spirit to the Behemoth. This direct spiritual control of the Behemoth gives it high magic resistance. As all of the revenant mage's energies are used in controlling and preserving the beast, he or she is unable to cast spells.
この呪附により、降霊術士は全ての動物の中でも最大のものを蘇生させる闇の儀式を制御します。かつての象は、それに乗って絶え間なく冥界の力を供給するRevenantの魔術師によって、恒久的な腐敗の状態で維持されます。この蘇生の儀式の最も重要な部分は、Revenantの魔術師の魂をBehemothへと結びつけることです。この直接的な霊的制御は、Behemothに高い魔法抵抗力を与えます。Revenantの魔術師の全ての力はこの獣の制御と維持に費やされ、そのため彼は呪文を使うことはできません。
</v>
      </c>
    </row>
    <row r="409" spans="1:27" x14ac:dyDescent="0.15">
      <c r="A409" t="str">
        <f t="shared" si="24"/>
        <v/>
      </c>
      <c r="C409" s="1" t="s">
        <v>379</v>
      </c>
      <c r="D409" s="1">
        <v>4</v>
      </c>
      <c r="F409" s="1" t="s">
        <v>416</v>
      </c>
      <c r="G409" s="1" t="s">
        <v>416</v>
      </c>
      <c r="H409" s="3" t="s">
        <v>2016</v>
      </c>
      <c r="J409" s="1">
        <v>1</v>
      </c>
      <c r="K409" s="1" t="s">
        <v>645</v>
      </c>
      <c r="L409" s="1" t="s">
        <v>2018</v>
      </c>
      <c r="M409" s="1" t="s">
        <v>2046</v>
      </c>
      <c r="N409" s="2" t="s">
        <v>2063</v>
      </c>
      <c r="O409" s="6" t="str">
        <f t="shared" si="25"/>
        <v xml:space="preserve">|[[Poison Ward&gt;./Poison Ward]]|&amp;ref(Spell/P_Nature.jpg,nolink,25x25,Nature);2||&amp;ref(Spell/V_Nature.jpg,nolink,25x25,Nature Gem);1|戦闘/水陸両用|強化|
|~|&gt;|&gt;|&gt;|&gt;|広範囲の味方に弱い毒物耐性を与えます|
</v>
      </c>
      <c r="P409" s="3" t="s">
        <v>2047</v>
      </c>
      <c r="Q409" s="1">
        <v>15</v>
      </c>
      <c r="R409" s="1">
        <v>125</v>
      </c>
      <c r="S409" s="1">
        <v>15</v>
      </c>
      <c r="T409" s="1">
        <v>1</v>
      </c>
      <c r="U409" s="1">
        <v>0</v>
      </c>
      <c r="V409" s="1">
        <v>100</v>
      </c>
      <c r="W409" s="1" t="s">
        <v>2079</v>
      </c>
      <c r="Y409" s="21" t="str">
        <f t="shared" si="26"/>
        <v xml:space="preserve">#includex(Spell/Enchantment/DataView,titlestr=off,section=(filter=Poison Ward),firsthead=off)
**ゲーム内説明文
#includex(Spell/Enchantment/Descriptions,titlestr=off,section=(filter=Poison Ward),firsthead=off)
**解説
</v>
      </c>
      <c r="Z409" t="str">
        <f t="shared" si="27"/>
        <v xml:space="preserve">**Poison Ward
|&gt;|&gt;|&gt;|&gt;|BGCOLOR(black):COLOR(white):CENTER:''Poison Ward''|
|&gt;|BGCOLOR(lightgray):''研究領域''|&gt;|BGCOLOR(lightgray):''使用条件''|BGCOLOR(lightgray):''分類''|
|&gt;|Enchantment Lv4|&gt;|戦闘/水陸両用|強化|
|BGCOLOR(lightgray):''主系統''|BGCOLOR(lightgray):''副系統''|&gt;|BGCOLOR(lightgray):''威力/効果''|BGCOLOR(lightgray):''効果発生数''|
|&amp;ref(Spell/P_Nature.jpg,nolink,25x25,Nature);2||&gt;|Poison Resistant 5|1|
|BGCOLOR(lightgray):''射程距離''|BGCOLOR(lightgray):''効果範囲''|BGCOLOR(lightgray):''精度修正''|BGCOLOR(lightgray):''詠唱時間''|BGCOLOR(lightgray):''疲労/宝石''|
|15|15|0|125%|100 / &amp;ref(Spell/V_Nature.jpg,nolink,25x25,Nature Gem);1|
|BGCOLOR(lightgray):''特性''|&gt;|&gt;|&gt;|味方にのみ作用|
</v>
      </c>
      <c r="AA409" t="str">
        <f>CONCATENATE("**",G409,CHAR(10),VLOOKUP(F409,SpellDesc!$B:$D,2,0),CHAR(10),CHAR(10),VLOOKUP(F409,SpellDesc!$B:$D,3,0),CHAR(10))</f>
        <v xml:space="preserve">**Poison Ward
This spell protects several units from natural poisons.
この呪文は、幾らかのものを自然界の毒素から保護します。
</v>
      </c>
    </row>
    <row r="410" spans="1:27" x14ac:dyDescent="0.15">
      <c r="A410" t="str">
        <f t="shared" si="24"/>
        <v>Enchantment4E</v>
      </c>
      <c r="C410" s="1" t="s">
        <v>379</v>
      </c>
      <c r="D410" s="1">
        <v>4</v>
      </c>
      <c r="F410" s="1" t="s">
        <v>417</v>
      </c>
      <c r="G410" s="1" t="s">
        <v>417</v>
      </c>
      <c r="H410" s="3" t="s">
        <v>2017</v>
      </c>
      <c r="J410" s="1">
        <v>1</v>
      </c>
      <c r="K410" s="1" t="s">
        <v>645</v>
      </c>
      <c r="L410" s="1" t="s">
        <v>2018</v>
      </c>
      <c r="M410" s="1" t="s">
        <v>2046</v>
      </c>
      <c r="N410" s="2" t="s">
        <v>2048</v>
      </c>
      <c r="O410" s="6" t="str">
        <f t="shared" si="25"/>
        <v xml:space="preserve">|[[Haste&gt;./Haste]]|&amp;ref(Spell/P_Nature.jpg,nolink,25x25,Nature);3||&amp;ref(Spell/V_Nature.jpg,nolink,25x25,Nature Gem);1|戦闘/水陸両用|強化|
|~|&gt;|&gt;|&gt;|&gt;|広範囲の味方の移動速度を倍増させます|
</v>
      </c>
      <c r="P410" s="3" t="s">
        <v>2049</v>
      </c>
      <c r="Q410" s="1">
        <v>15</v>
      </c>
      <c r="R410" s="1">
        <v>125</v>
      </c>
      <c r="S410" s="1">
        <v>25</v>
      </c>
      <c r="T410" s="1">
        <v>1</v>
      </c>
      <c r="U410" s="1">
        <v>0</v>
      </c>
      <c r="V410" s="1">
        <v>100</v>
      </c>
      <c r="W410" s="1" t="s">
        <v>2007</v>
      </c>
      <c r="Y410" s="21" t="str">
        <f t="shared" si="26"/>
        <v xml:space="preserve">#includex(Spell/Enchantment/DataView,titlestr=off,section=(filter=Haste),firsthead=off)
**ゲーム内説明文
#includex(Spell/Enchantment/Descriptions,titlestr=off,section=(filter=Haste),firsthead=off)
**解説
</v>
      </c>
      <c r="Z410" t="str">
        <f t="shared" si="27"/>
        <v xml:space="preserve">**Haste
|&gt;|&gt;|&gt;|&gt;|BGCOLOR(black):COLOR(white):CENTER:''Haste''|
|&gt;|BGCOLOR(lightgray):''研究領域''|&gt;|BGCOLOR(lightgray):''使用条件''|BGCOLOR(lightgray):''分類''|
|&gt;|Enchantment Lv4|&gt;|戦闘/水陸両用|強化|
|BGCOLOR(lightgray):''主系統''|BGCOLOR(lightgray):''副系統''|&gt;|BGCOLOR(lightgray):''威力/効果''|BGCOLOR(lightgray):''効果発生数''|
|&amp;ref(Spell/P_Nature.jpg,nolink,25x25,Nature);3||&gt;|Haste|1|
|BGCOLOR(lightgray):''射程距離''|BGCOLOR(lightgray):''効果範囲''|BGCOLOR(lightgray):''精度修正''|BGCOLOR(lightgray):''詠唱時間''|BGCOLOR(lightgray):''疲労/宝石''|
|15|25|0|125%|100 / &amp;ref(Spell/V_Nature.jpg,nolink,25x25,Nature Gem);1|
|BGCOLOR(lightgray):''特性''|&gt;|&gt;|&gt;|無生物無効&amp;br;味方にのみ作用|
</v>
      </c>
      <c r="AA410" t="str">
        <f>CONCATENATE("**",G410,CHAR(10),VLOOKUP(F410,SpellDesc!$B:$D,2,0),CHAR(10),CHAR(10),VLOOKUP(F410,SpellDesc!$B:$D,3,0),CHAR(10))</f>
        <v xml:space="preserve">**Haste
A large number of soldiers are given quick feet. Movement is doubled.
多数の兵士たちは素早い足を与えられます。移動速度は倍増します。
</v>
      </c>
    </row>
    <row r="411" spans="1:27" x14ac:dyDescent="0.15">
      <c r="A411" t="str">
        <f t="shared" si="24"/>
        <v>Enchantment5S</v>
      </c>
      <c r="C411" s="1" t="s">
        <v>379</v>
      </c>
      <c r="D411" s="1">
        <v>5</v>
      </c>
      <c r="F411" s="1" t="s">
        <v>418</v>
      </c>
      <c r="G411" s="1" t="s">
        <v>418</v>
      </c>
      <c r="H411" s="3" t="s">
        <v>2050</v>
      </c>
      <c r="J411" s="1">
        <v>1</v>
      </c>
      <c r="K411" s="1" t="s">
        <v>2062</v>
      </c>
      <c r="L411" s="1" t="s">
        <v>2018</v>
      </c>
      <c r="M411" s="1" t="s">
        <v>2046</v>
      </c>
      <c r="N411" s="2" t="s">
        <v>2064</v>
      </c>
      <c r="O411" s="6" t="str">
        <f t="shared" si="25"/>
        <v xml:space="preserve">|[[Flame Ward&gt;./Flame Ward]]|&amp;ref(Spell/P_Fire.jpg,nolink,25x25,Fire);2||&amp;ref(Spell/V_Fire.jpg,nolink,25x25,Fire Gem);1|戦闘/水陸両用|強化|
|~|&gt;|&gt;|&gt;|&gt;|広範囲の味方に弱い火炎耐性を与えます|
</v>
      </c>
      <c r="P411" s="3" t="s">
        <v>2065</v>
      </c>
      <c r="Q411" s="1">
        <v>15</v>
      </c>
      <c r="R411" s="1">
        <v>125</v>
      </c>
      <c r="S411" s="1">
        <v>15</v>
      </c>
      <c r="T411" s="1">
        <v>1</v>
      </c>
      <c r="U411" s="1">
        <v>0</v>
      </c>
      <c r="V411" s="1">
        <v>100</v>
      </c>
      <c r="W411" s="1" t="s">
        <v>2079</v>
      </c>
      <c r="Y411" s="21" t="str">
        <f t="shared" si="26"/>
        <v xml:space="preserve">#includex(Spell/Enchantment/DataView,titlestr=off,section=(filter=Flame Ward),firsthead=off)
**ゲーム内説明文
#includex(Spell/Enchantment/Descriptions,titlestr=off,section=(filter=Flame Ward),firsthead=off)
**解説
</v>
      </c>
      <c r="Z411" t="str">
        <f t="shared" si="27"/>
        <v xml:space="preserve">**Flame Ward
|&gt;|&gt;|&gt;|&gt;|BGCOLOR(black):COLOR(white):CENTER:''Flame Ward''|
|&gt;|BGCOLOR(lightgray):''研究領域''|&gt;|BGCOLOR(lightgray):''使用条件''|BGCOLOR(lightgray):''分類''|
|&gt;|Enchantment Lv5|&gt;|戦闘/水陸両用|強化|
|BGCOLOR(lightgray):''主系統''|BGCOLOR(lightgray):''副系統''|&gt;|BGCOLOR(lightgray):''威力/効果''|BGCOLOR(lightgray):''効果発生数''|
|&amp;ref(Spell/P_Fire.jpg,nolink,25x25,Fire);2||&gt;|Fire Resistant 5|1|
|BGCOLOR(lightgray):''射程距離''|BGCOLOR(lightgray):''効果範囲''|BGCOLOR(lightgray):''精度修正''|BGCOLOR(lightgray):''詠唱時間''|BGCOLOR(lightgray):''疲労/宝石''|
|15|15|0|125%|100 / &amp;ref(Spell/V_Fire.jpg,nolink,25x25,Fire Gem);1|
|BGCOLOR(lightgray):''特性''|&gt;|&gt;|&gt;|味方にのみ作用|
</v>
      </c>
      <c r="AA411" t="str">
        <f>CONCATENATE("**",G411,CHAR(10),VLOOKUP(F411,SpellDesc!$B:$D,2,0),CHAR(10),CHAR(10),VLOOKUP(F411,SpellDesc!$B:$D,3,0),CHAR(10))</f>
        <v xml:space="preserve">**Flame Ward
This spell protects several units from fire and flames. It also reduces the heat effect from hot creatures, such as Abysians and Salamanders.
この呪文は、幾らかのものを火炎から保護します。これはまた、AbysianやSalamanderなどの、炎の生物が持つ熱波も無効化します。
</v>
      </c>
    </row>
    <row r="412" spans="1:27" x14ac:dyDescent="0.15">
      <c r="A412" t="str">
        <f t="shared" si="24"/>
        <v/>
      </c>
      <c r="C412" s="1" t="s">
        <v>379</v>
      </c>
      <c r="D412" s="1">
        <v>5</v>
      </c>
      <c r="F412" s="1" t="s">
        <v>419</v>
      </c>
      <c r="G412" s="1" t="s">
        <v>419</v>
      </c>
      <c r="H412" s="3" t="s">
        <v>2011</v>
      </c>
      <c r="J412" s="1">
        <v>1</v>
      </c>
      <c r="K412" s="1" t="s">
        <v>2062</v>
      </c>
      <c r="L412" s="1" t="s">
        <v>2018</v>
      </c>
      <c r="M412" s="1" t="s">
        <v>2046</v>
      </c>
      <c r="N412" s="2" t="s">
        <v>2066</v>
      </c>
      <c r="O412" s="6" t="str">
        <f t="shared" si="25"/>
        <v xml:space="preserve">|[[Thunder Ward&gt;./Thunder Ward]]|&amp;ref(Spell/P_Air.jpg,nolink,25x25,Air);2||&amp;ref(Spell/V_Air.jpg,nolink,25x25,Air Gem);1|戦闘/水陸両用|強化|
|~|&gt;|&gt;|&gt;|&gt;|広範囲の味方に弱い電撃耐性を与えます|
</v>
      </c>
      <c r="P412" s="3" t="s">
        <v>2067</v>
      </c>
      <c r="Q412" s="1">
        <v>15</v>
      </c>
      <c r="R412" s="1">
        <v>125</v>
      </c>
      <c r="S412" s="1">
        <v>15</v>
      </c>
      <c r="T412" s="1">
        <v>1</v>
      </c>
      <c r="U412" s="1">
        <v>0</v>
      </c>
      <c r="V412" s="1">
        <v>100</v>
      </c>
      <c r="W412" s="1" t="s">
        <v>2079</v>
      </c>
      <c r="Y412" s="21" t="str">
        <f t="shared" si="26"/>
        <v xml:space="preserve">#includex(Spell/Enchantment/DataView,titlestr=off,section=(filter=Thunder Ward),firsthead=off)
**ゲーム内説明文
#includex(Spell/Enchantment/Descriptions,titlestr=off,section=(filter=Thunder Ward),firsthead=off)
**解説
</v>
      </c>
      <c r="Z412" t="str">
        <f t="shared" si="27"/>
        <v xml:space="preserve">**Thunder Ward
|&gt;|&gt;|&gt;|&gt;|BGCOLOR(black):COLOR(white):CENTER:''Thunder Ward''|
|&gt;|BGCOLOR(lightgray):''研究領域''|&gt;|BGCOLOR(lightgray):''使用条件''|BGCOLOR(lightgray):''分類''|
|&gt;|Enchantment Lv5|&gt;|戦闘/水陸両用|強化|
|BGCOLOR(lightgray):''主系統''|BGCOLOR(lightgray):''副系統''|&gt;|BGCOLOR(lightgray):''威力/効果''|BGCOLOR(lightgray):''効果発生数''|
|&amp;ref(Spell/P_Air.jpg,nolink,25x25,Air);2||&gt;|Shock Resistant 5|1|
|BGCOLOR(lightgray):''射程距離''|BGCOLOR(lightgray):''効果範囲''|BGCOLOR(lightgray):''精度修正''|BGCOLOR(lightgray):''詠唱時間''|BGCOLOR(lightgray):''疲労/宝石''|
|15|15|0|125%|100 / &amp;ref(Spell/V_Air.jpg,nolink,25x25,Air Gem);1|
|BGCOLOR(lightgray):''特性''|&gt;|&gt;|&gt;|味方にのみ作用|
</v>
      </c>
      <c r="AA412" t="str">
        <f>CONCATENATE("**",G412,CHAR(10),VLOOKUP(F412,SpellDesc!$B:$D,2,0),CHAR(10),CHAR(10),VLOOKUP(F412,SpellDesc!$B:$D,3,0),CHAR(10))</f>
        <v xml:space="preserve">**Thunder Ward
This spell protects units from the damage and stun effects caused by lightning and thunder.
この呪文は、幾らかのものを雷撃による損害や衝撃から保護します。
</v>
      </c>
    </row>
    <row r="413" spans="1:27" x14ac:dyDescent="0.15">
      <c r="A413" t="str">
        <f t="shared" si="24"/>
        <v/>
      </c>
      <c r="C413" s="1" t="s">
        <v>379</v>
      </c>
      <c r="D413" s="1">
        <v>5</v>
      </c>
      <c r="F413" s="1" t="s">
        <v>420</v>
      </c>
      <c r="G413" s="1" t="s">
        <v>420</v>
      </c>
      <c r="H413" s="3" t="s">
        <v>2051</v>
      </c>
      <c r="I413" s="1" t="s">
        <v>2009</v>
      </c>
      <c r="J413" s="1">
        <v>5</v>
      </c>
      <c r="K413" s="1" t="s">
        <v>2061</v>
      </c>
      <c r="L413" s="1" t="s">
        <v>2018</v>
      </c>
      <c r="M413" s="1" t="s">
        <v>2019</v>
      </c>
      <c r="N413" s="2" t="s">
        <v>2068</v>
      </c>
      <c r="O413" s="6" t="str">
        <f t="shared" si="25"/>
        <v xml:space="preserve">|[[Watcher&gt;./Watcher]]|&amp;ref(Spell/P_Air.jpg,nolink,25x25,Air);3|&amp;ref(Spell/P_Earth.jpg,nolink,25x25,Earth);1|&amp;ref(Spell/V_Air.jpg,nolink,25x25,Air Gem);5|儀式/水陸両用|兵士召喚|
|~|&gt;|&gt;|&gt;|&gt;|電撃を放つ固定された像Watcherを1体召喚します|
</v>
      </c>
      <c r="P413" s="3" t="s">
        <v>2069</v>
      </c>
      <c r="T413" s="1">
        <v>1</v>
      </c>
      <c r="Y413" s="21" t="str">
        <f t="shared" si="26"/>
        <v xml:space="preserve">#includex(Spell/Enchantment/DataView,titlestr=off,section=(filter=Watcher),firsthead=off)
**ゲーム内説明文
#includex(Spell/Enchantment/Descriptions,titlestr=off,section=(filter=Watcher),firsthead=off)
**解説
</v>
      </c>
      <c r="Z413" t="str">
        <f t="shared" si="27"/>
        <v xml:space="preserve">**Watcher
|&gt;|&gt;|&gt;|&gt;|BGCOLOR(black):COLOR(white):CENTER:''Watcher''|
|&gt;|BGCOLOR(lightgray):''研究領域''|&gt;|BGCOLOR(lightgray):''使用条件''|BGCOLOR(lightgray):''分類''|
|&gt;|Enchantment Lv5|&gt;|儀式/水陸両用|兵士召喚|
|BGCOLOR(lightgray):''主系統''|BGCOLOR(lightgray):''副系統''|&gt;|BGCOLOR(lightgray):''威力/効果''|BGCOLOR(lightgray):''効果発生数''|
|&amp;ref(Spell/P_Air.jpg,nolink,25x25,Air);3|&amp;ref(Spell/P_Earth.jpg,nolink,25x25,Earth);1|&gt;|Watcher|1|
|BGCOLOR(lightgray):''射程距離''|BGCOLOR(lightgray):''効果範囲''|BGCOLOR(lightgray):''精度修正''|BGCOLOR(lightgray):''詠唱時間''|BGCOLOR(lightgray):''疲労/宝石''|
|||||&amp;ref(Spell/V_Air.jpg,nolink,25x25,Air Gem);5|
|BGCOLOR(lightgray):''特性''|&gt;|&gt;|&gt;||
</v>
      </c>
      <c r="AA413" t="str">
        <f>CONCATENATE("**",G413,CHAR(10),VLOOKUP(F413,SpellDesc!$B:$D,2,0),CHAR(10),CHAR(10),VLOOKUP(F413,SpellDesc!$B:$D,3,0),CHAR(10))</f>
        <v xml:space="preserve">**Watcher
The mage creates a stone statue and gives it awareness and magical powers. The Watcher is placed on a tower or at a place with a view over the surrounding landscape and given the task of guarding a province from prying eyes. Watchers have incredible vision and count as fifty soldiers when patrolling a province. They can blast enemies with lightning.
魔術師は石像を造り、それに知覚と魔力を与えます。このWatcherは塔や、周囲の地形を見渡せるような場所へ設置され、その詮索する目で州を護る役目を与えられます。Watcherは驚異的な視力を持ち、州の巡回において兵士50人分に数えられます。彼らは敵を雷撃で撃つことができます。
</v>
      </c>
    </row>
    <row r="414" spans="1:27" x14ac:dyDescent="0.15">
      <c r="A414" t="str">
        <f t="shared" si="24"/>
        <v/>
      </c>
      <c r="C414" s="1" t="s">
        <v>379</v>
      </c>
      <c r="D414" s="1">
        <v>5</v>
      </c>
      <c r="F414" s="1" t="s">
        <v>421</v>
      </c>
      <c r="G414" s="1" t="s">
        <v>421</v>
      </c>
      <c r="H414" s="3" t="s">
        <v>2052</v>
      </c>
      <c r="J414" s="1">
        <v>10</v>
      </c>
      <c r="K414" s="1" t="s">
        <v>2061</v>
      </c>
      <c r="L414" s="1" t="s">
        <v>2023</v>
      </c>
      <c r="M414" s="1" t="s">
        <v>2070</v>
      </c>
      <c r="N414" s="2" t="s">
        <v>2071</v>
      </c>
      <c r="O414" s="6" t="str">
        <f t="shared" si="25"/>
        <v xml:space="preserve">|[[Trade Wind&gt;./Trade Wind]]|&amp;ref(Spell/P_Air.jpg,nolink,25x25,Air);4||&amp;ref(Spell/V_Air.jpg,nolink,25x25,Air Gem);10|儀式/陸上専用|地方呪附|
|~|&gt;|&gt;|&gt;|&gt;|沿岸の州に貿易風を吹かせ税収を向上させます|
</v>
      </c>
      <c r="P414" s="3" t="s">
        <v>2072</v>
      </c>
      <c r="W414" s="1" t="s">
        <v>2097</v>
      </c>
      <c r="Y414" s="21" t="str">
        <f t="shared" si="26"/>
        <v xml:space="preserve">#includex(Spell/Enchantment/DataView,titlestr=off,section=(filter=Trade Wind),firsthead=off)
**ゲーム内説明文
#includex(Spell/Enchantment/Descriptions,titlestr=off,section=(filter=Trade Wind),firsthead=off)
**解説
</v>
      </c>
      <c r="Z414" t="str">
        <f t="shared" si="27"/>
        <v xml:space="preserve">**Trade Wind
|&gt;|&gt;|&gt;|&gt;|BGCOLOR(black):COLOR(white):CENTER:''Trade Wind''|
|&gt;|BGCOLOR(lightgray):''研究領域''|&gt;|BGCOLOR(lightgray):''使用条件''|BGCOLOR(lightgray):''分類''|
|&gt;|Enchantment Lv5|&gt;|儀式/陸上専用|地方呪附|
|BGCOLOR(lightgray):''主系統''|BGCOLOR(lightgray):''副系統''|&gt;|BGCOLOR(lightgray):''威力/効果''|BGCOLOR(lightgray):''効果発生数''|
|&amp;ref(Spell/P_Air.jpg,nolink,25x25,Air);4||&gt;|Trade Wind||
|BGCOLOR(lightgray):''射程距離''|BGCOLOR(lightgray):''効果範囲''|BGCOLOR(lightgray):''精度修正''|BGCOLOR(lightgray):''詠唱時間''|BGCOLOR(lightgray):''疲労/宝石''|
|||||&amp;ref(Spell/V_Air.jpg,nolink,25x25,Air Gem);10|
|BGCOLOR(lightgray):''特性''|&gt;|&gt;|&gt;|地方呪附&amp;br;沿岸でのみ使用可能|
</v>
      </c>
      <c r="AA414" t="str">
        <f>CONCATENATE("**",G414,CHAR(10),VLOOKUP(F414,SpellDesc!$B:$D,2,0),CHAR(10),CHAR(10),VLOOKUP(F414,SpellDesc!$B:$D,3,0),CHAR(10))</f>
        <v xml:space="preserve">**Trade Wind
The caster creates a perpetual stable wind in a coastal province that enables merchants to quickly sail to and from the province. The trade wind increases income from the province by 25 percent for the duration of the enchantment. The spell lasts longer for every gem spent on the ritual. The enchantment will dissipate if the province is lost.
術者は恒常的で安定した風を沿岸の州に生み出し、商人たちがその州へ船で素早く出入りできるようにします。この貿易風は、呪附が持続している間、税収を25%増加させます。この呪文は、儀式に多くの宝石が費やされるほどに長く持続します。この呪附は、州を失陥すると消失します。
</v>
      </c>
    </row>
    <row r="415" spans="1:27" x14ac:dyDescent="0.15">
      <c r="A415" t="str">
        <f t="shared" si="24"/>
        <v/>
      </c>
      <c r="C415" s="1" t="s">
        <v>379</v>
      </c>
      <c r="D415" s="1">
        <v>5</v>
      </c>
      <c r="F415" s="1" t="s">
        <v>422</v>
      </c>
      <c r="G415" s="1" t="s">
        <v>422</v>
      </c>
      <c r="H415" s="3" t="s">
        <v>2012</v>
      </c>
      <c r="J415" s="1">
        <v>1</v>
      </c>
      <c r="K415" s="1" t="s">
        <v>2062</v>
      </c>
      <c r="L415" s="1" t="s">
        <v>2018</v>
      </c>
      <c r="M415" s="1" t="s">
        <v>2046</v>
      </c>
      <c r="N415" s="2" t="s">
        <v>2073</v>
      </c>
      <c r="O415" s="6" t="str">
        <f t="shared" si="25"/>
        <v xml:space="preserve">|[[Winter Ward&gt;./Winter Ward]]|&amp;ref(Spell/P_Water.jpg,nolink,25x25,Water);2||&amp;ref(Spell/V_Water.jpg,nolink,25x25,Water Gem);1|戦闘/水陸両用|強化|
|~|&gt;|&gt;|&gt;|&gt;|広範囲の味方に弱い冷気耐性を与えます|
</v>
      </c>
      <c r="P415" s="3" t="s">
        <v>2074</v>
      </c>
      <c r="Q415" s="1">
        <v>15</v>
      </c>
      <c r="R415" s="1">
        <v>125</v>
      </c>
      <c r="S415" s="1">
        <v>15</v>
      </c>
      <c r="T415" s="1">
        <v>1</v>
      </c>
      <c r="U415" s="1">
        <v>0</v>
      </c>
      <c r="V415" s="1">
        <v>100</v>
      </c>
      <c r="W415" s="1" t="s">
        <v>2079</v>
      </c>
      <c r="Y415" s="21" t="str">
        <f t="shared" si="26"/>
        <v xml:space="preserve">#includex(Spell/Enchantment/DataView,titlestr=off,section=(filter=Winter Ward),firsthead=off)
**ゲーム内説明文
#includex(Spell/Enchantment/Descriptions,titlestr=off,section=(filter=Winter Ward),firsthead=off)
**解説
</v>
      </c>
      <c r="Z415" t="str">
        <f t="shared" si="27"/>
        <v xml:space="preserve">**Winter Ward
|&gt;|&gt;|&gt;|&gt;|BGCOLOR(black):COLOR(white):CENTER:''Winter Ward''|
|&gt;|BGCOLOR(lightgray):''研究領域''|&gt;|BGCOLOR(lightgray):''使用条件''|BGCOLOR(lightgray):''分類''|
|&gt;|Enchantment Lv5|&gt;|戦闘/水陸両用|強化|
|BGCOLOR(lightgray):''主系統''|BGCOLOR(lightgray):''副系統''|&gt;|BGCOLOR(lightgray):''威力/効果''|BGCOLOR(lightgray):''効果発生数''|
|&amp;ref(Spell/P_Water.jpg,nolink,25x25,Water);2||&gt;|Cold Resistant 5|1|
|BGCOLOR(lightgray):''射程距離''|BGCOLOR(lightgray):''効果範囲''|BGCOLOR(lightgray):''精度修正''|BGCOLOR(lightgray):''詠唱時間''|BGCOLOR(lightgray):''疲労/宝石''|
|15|15|0|125%|100 / &amp;ref(Spell/V_Water.jpg,nolink,25x25,Water Gem);1|
|BGCOLOR(lightgray):''特性''|&gt;|&gt;|&gt;|味方にのみ作用|
</v>
      </c>
      <c r="AA415" t="str">
        <f>CONCATENATE("**",G415,CHAR(10),VLOOKUP(F415,SpellDesc!$B:$D,2,0),CHAR(10),CHAR(10),VLOOKUP(F415,SpellDesc!$B:$D,3,0),CHAR(10))</f>
        <v xml:space="preserve">**Winter Ward
This spell protects several units from cold. It also reduces the chill effect caused by some undead beings.
この呪文は、幾らかのものを冷気から保護します。これはまた、一部のアンデッドが持つ寒波も無効化します。
</v>
      </c>
    </row>
    <row r="416" spans="1:27" x14ac:dyDescent="0.15">
      <c r="A416" t="str">
        <f t="shared" si="24"/>
        <v/>
      </c>
      <c r="C416" s="1" t="s">
        <v>379</v>
      </c>
      <c r="D416" s="1">
        <v>5</v>
      </c>
      <c r="F416" s="1" t="s">
        <v>423</v>
      </c>
      <c r="G416" s="1" t="s">
        <v>423</v>
      </c>
      <c r="H416" s="3" t="s">
        <v>2053</v>
      </c>
      <c r="J416" s="1">
        <v>1</v>
      </c>
      <c r="K416" s="1" t="s">
        <v>2062</v>
      </c>
      <c r="L416" s="1" t="s">
        <v>2075</v>
      </c>
      <c r="M416" s="1" t="s">
        <v>2076</v>
      </c>
      <c r="N416" s="2" t="s">
        <v>2077</v>
      </c>
      <c r="O416" s="6" t="str">
        <f t="shared" si="25"/>
        <v xml:space="preserve">|[[Friendly Currents&gt;./Friendly Currents]]|&amp;ref(Spell/P_Water.jpg,nolink,25x25,Water);3||&amp;ref(Spell/V_Water.jpg,nolink,25x25,Water Gem);1|戦闘/水中専用|戦闘呪附|
|~|&gt;|&gt;|&gt;|&gt;|海流に味方の行動を助けさせ敵の行動を阻害させます|
</v>
      </c>
      <c r="P416" s="3" t="s">
        <v>2078</v>
      </c>
      <c r="Q416" s="1">
        <v>0</v>
      </c>
      <c r="R416" s="1">
        <v>200</v>
      </c>
      <c r="S416" s="1">
        <v>0</v>
      </c>
      <c r="T416" s="1">
        <v>1</v>
      </c>
      <c r="U416" s="1">
        <v>0</v>
      </c>
      <c r="V416" s="1">
        <v>100</v>
      </c>
      <c r="W416" s="1" t="s">
        <v>2076</v>
      </c>
      <c r="Y416" s="21" t="str">
        <f t="shared" si="26"/>
        <v xml:space="preserve">#includex(Spell/Enchantment/DataView,titlestr=off,section=(filter=Friendly Currents),firsthead=off)
**ゲーム内説明文
#includex(Spell/Enchantment/Descriptions,titlestr=off,section=(filter=Friendly Currents),firsthead=off)
**解説
</v>
      </c>
      <c r="Z416" t="str">
        <f t="shared" si="27"/>
        <v xml:space="preserve">**Friendly Currents
|&gt;|&gt;|&gt;|&gt;|BGCOLOR(black):COLOR(white):CENTER:''Friendly Currents''|
|&gt;|BGCOLOR(lightgray):''研究領域''|&gt;|BGCOLOR(lightgray):''使用条件''|BGCOLOR(lightgray):''分類''|
|&gt;|Enchantment Lv5|&gt;|戦闘/水中専用|戦闘呪附|
|BGCOLOR(lightgray):''主系統''|BGCOLOR(lightgray):''副系統''|&gt;|BGCOLOR(lightgray):''威力/効果''|BGCOLOR(lightgray):''効果発生数''|
|&amp;ref(Spell/P_Water.jpg,nolink,25x25,Water);3||&gt;|Friendly Currents|1|
|BGCOLOR(lightgray):''射程距離''|BGCOLOR(lightgray):''効果範囲''|BGCOLOR(lightgray):''精度修正''|BGCOLOR(lightgray):''詠唱時間''|BGCOLOR(lightgray):''疲労/宝石''|
|0|0|0|200%|100 / &amp;ref(Spell/V_Water.jpg,nolink,25x25,Water Gem);1|
|BGCOLOR(lightgray):''特性''|&gt;|&gt;|&gt;|戦闘呪附|
</v>
      </c>
      <c r="AA416" t="str">
        <f>CONCATENATE("**",G416,CHAR(10),VLOOKUP(F416,SpellDesc!$B:$D,2,0),CHAR(10),CHAR(10),VLOOKUP(F416,SpellDesc!$B:$D,3,0),CHAR(10))</f>
        <v xml:space="preserve">**Friendly Currents
This spell makes the water currents aid the caster and all his allies. Those aided by this spell can move further every turn and are less exhausted by fighting. This spell can only be cast underwater.
この呪文は、水流に術者とその味方を手助けさせます。この呪文に手助けされているものは、毎ラウンドより遠くへと移動でき、戦闘による疲労も軽減されます。この呪文は、水中でのみ詠唱できます。
</v>
      </c>
    </row>
    <row r="417" spans="1:27" x14ac:dyDescent="0.15">
      <c r="A417" t="str">
        <f t="shared" si="24"/>
        <v/>
      </c>
      <c r="C417" s="1" t="s">
        <v>379</v>
      </c>
      <c r="D417" s="1">
        <v>5</v>
      </c>
      <c r="F417" s="1" t="s">
        <v>424</v>
      </c>
      <c r="G417" s="1" t="s">
        <v>424</v>
      </c>
      <c r="H417" s="3" t="s">
        <v>2054</v>
      </c>
      <c r="J417" s="1">
        <v>1</v>
      </c>
      <c r="K417" s="1" t="s">
        <v>2062</v>
      </c>
      <c r="L417" s="1" t="s">
        <v>2023</v>
      </c>
      <c r="M417" s="1" t="s">
        <v>2076</v>
      </c>
      <c r="N417" s="2" t="s">
        <v>2080</v>
      </c>
      <c r="O417" s="6" t="str">
        <f t="shared" si="25"/>
        <v xml:space="preserve">|[[Quagmire&gt;./Quagmire]]|&amp;ref(Spell/P_Water.jpg,nolink,25x25,Water);4||&amp;ref(Spell/V_Water.jpg,nolink,25x25,Water Gem);1|戦闘/陸上専用|戦闘呪附|
|~|&gt;|&gt;|&gt;|&gt;|地面を沼地化させ環境に不慣れなものの動きを妨げます|
</v>
      </c>
      <c r="P417" s="3" t="s">
        <v>2081</v>
      </c>
      <c r="Q417" s="1">
        <v>0</v>
      </c>
      <c r="R417" s="1">
        <v>200</v>
      </c>
      <c r="S417" s="1">
        <v>0</v>
      </c>
      <c r="T417" s="1">
        <v>1</v>
      </c>
      <c r="U417" s="1">
        <v>0</v>
      </c>
      <c r="V417" s="1">
        <v>100</v>
      </c>
      <c r="W417" s="1" t="s">
        <v>2076</v>
      </c>
      <c r="Y417" s="21" t="str">
        <f t="shared" si="26"/>
        <v xml:space="preserve">#includex(Spell/Enchantment/DataView,titlestr=off,section=(filter=Quagmire),firsthead=off)
**ゲーム内説明文
#includex(Spell/Enchantment/Descriptions,titlestr=off,section=(filter=Quagmire),firsthead=off)
**解説
</v>
      </c>
      <c r="Z417" t="str">
        <f t="shared" si="27"/>
        <v xml:space="preserve">**Quagmire
|&gt;|&gt;|&gt;|&gt;|BGCOLOR(black):COLOR(white):CENTER:''Quagmire''|
|&gt;|BGCOLOR(lightgray):''研究領域''|&gt;|BGCOLOR(lightgray):''使用条件''|BGCOLOR(lightgray):''分類''|
|&gt;|Enchantment Lv5|&gt;|戦闘/陸上専用|戦闘呪附|
|BGCOLOR(lightgray):''主系統''|BGCOLOR(lightgray):''副系統''|&gt;|BGCOLOR(lightgray):''威力/効果''|BGCOLOR(lightgray):''効果発生数''|
|&amp;ref(Spell/P_Water.jpg,nolink,25x25,Water);4||&gt;|Quagmire|1|
|BGCOLOR(lightgray):''射程距離''|BGCOLOR(lightgray):''効果範囲''|BGCOLOR(lightgray):''精度修正''|BGCOLOR(lightgray):''詠唱時間''|BGCOLOR(lightgray):''疲労/宝石''|
|0|0|0|200%|100 / &amp;ref(Spell/V_Water.jpg,nolink,25x25,Water Gem);1|
|BGCOLOR(lightgray):''特性''|&gt;|&gt;|&gt;|戦闘呪附|
</v>
      </c>
      <c r="AA417" t="str">
        <f>CONCATENATE("**",G417,CHAR(10),VLOOKUP(F417,SpellDesc!$B:$D,2,0),CHAR(10),CHAR(10),VLOOKUP(F417,SpellDesc!$B:$D,3,0),CHAR(10))</f>
        <v xml:space="preserve">**Quagmire
Water will start to seep from the ground that will quickly become soft and difficult to traverse. The battleground is turned into a swamp and most units will get penalized for fighting there. The enchantment lasts for the entire battle or until the caster dies.
水が地面から染み出し始め、それを速やかに柔らかく、歩くのが難しい状態にします。戦場は沼地となり、多くのものはそこでの戦闘で不利になります。この呪附は、戦闘が終わるまで、あるいは術者が死ぬまで持続します。
</v>
      </c>
    </row>
    <row r="418" spans="1:27" x14ac:dyDescent="0.15">
      <c r="A418" t="str">
        <f t="shared" si="24"/>
        <v/>
      </c>
      <c r="C418" s="1" t="s">
        <v>379</v>
      </c>
      <c r="D418" s="1">
        <v>5</v>
      </c>
      <c r="F418" s="1" t="s">
        <v>425</v>
      </c>
      <c r="G418" s="1" t="s">
        <v>425</v>
      </c>
      <c r="H418" s="3" t="s">
        <v>2055</v>
      </c>
      <c r="I418" s="1" t="s">
        <v>2056</v>
      </c>
      <c r="J418" s="1">
        <v>10</v>
      </c>
      <c r="K418" s="1" t="s">
        <v>2061</v>
      </c>
      <c r="L418" s="1" t="s">
        <v>2018</v>
      </c>
      <c r="M418" s="1" t="s">
        <v>2019</v>
      </c>
      <c r="N418" s="2" t="s">
        <v>2082</v>
      </c>
      <c r="O418" s="6" t="str">
        <f t="shared" si="25"/>
        <v xml:space="preserve">|[[Enliven Gargoyles&gt;./Enliven Gargoyles]]|&amp;ref(Spell/P_Earth.jpg,nolink,25x25,Earth);3|&amp;ref(Spell/P_Air.jpg,nolink,25x25,Air);1|&amp;ref(Spell/V_Earth.jpg,nolink,25x25,Earth Gem);10|儀式/水陸両用|兵士召喚|
|~|&gt;|&gt;|&gt;|&gt;|飛行する石像Gargoyleを5+体召喚します|
</v>
      </c>
      <c r="P418" s="3" t="s">
        <v>2083</v>
      </c>
      <c r="T418" s="1" t="s">
        <v>19911</v>
      </c>
      <c r="Y418" s="21" t="str">
        <f t="shared" si="26"/>
        <v xml:space="preserve">#includex(Spell/Enchantment/DataView,titlestr=off,section=(filter=Enliven Gargoyles),firsthead=off)
**ゲーム内説明文
#includex(Spell/Enchantment/Descriptions,titlestr=off,section=(filter=Enliven Gargoyles),firsthead=off)
**解説
</v>
      </c>
      <c r="Z418" t="str">
        <f t="shared" si="27"/>
        <v xml:space="preserve">**Enliven Gargoyles
|&gt;|&gt;|&gt;|&gt;|BGCOLOR(black):COLOR(white):CENTER:''Enliven Gargoyles''|
|&gt;|BGCOLOR(lightgray):''研究領域''|&gt;|BGCOLOR(lightgray):''使用条件''|BGCOLOR(lightgray):''分類''|
|&gt;|Enchantment Lv5|&gt;|儀式/水陸両用|兵士召喚|
|BGCOLOR(lightgray):''主系統''|BGCOLOR(lightgray):''副系統''|&gt;|BGCOLOR(lightgray):''威力/効果''|BGCOLOR(lightgray):''効果発生数''|
|&amp;ref(Spell/P_Earth.jpg,nolink,25x25,Earth);3|&amp;ref(Spell/P_Air.jpg,nolink,25x25,Air);1|&gt;|Gargoyle|5+0.5/Lv|
|BGCOLOR(lightgray):''射程距離''|BGCOLOR(lightgray):''効果範囲''|BGCOLOR(lightgray):''精度修正''|BGCOLOR(lightgray):''詠唱時間''|BGCOLOR(lightgray):''疲労/宝石''|
|||||&amp;ref(Spell/V_Earth.jpg,nolink,25x25,Earth Gem);10|
|BGCOLOR(lightgray):''特性''|&gt;|&gt;|&gt;||
</v>
      </c>
      <c r="AA418" t="str">
        <f>CONCATENATE("**",G418,CHAR(10),VLOOKUP(F418,SpellDesc!$B:$D,2,0),CHAR(10),CHAR(10),VLOOKUP(F418,SpellDesc!$B:$D,3,0),CHAR(10))</f>
        <v xml:space="preserve">**Enliven Gargoyles
A grotesque, winged statue is given false life by this powerful enchantment. Gargoyles can fly and are difficult to destroy, but will revert to an inanimate state if there are no mages left on the battlefield.
奇怪な翼持つ石像は、この強力な呪附によって偽りの命を与えられます。Gargoyleは飛行でき、破壊するのは困難ですが、魔術師が戦場から居なくなると、命無き状態へと戻ります。
</v>
      </c>
    </row>
    <row r="419" spans="1:27" x14ac:dyDescent="0.15">
      <c r="A419" t="str">
        <f t="shared" si="24"/>
        <v/>
      </c>
      <c r="C419" s="1" t="s">
        <v>379</v>
      </c>
      <c r="D419" s="1">
        <v>5</v>
      </c>
      <c r="F419" s="1" t="s">
        <v>426</v>
      </c>
      <c r="G419" s="1" t="s">
        <v>426</v>
      </c>
      <c r="H419" s="3" t="s">
        <v>2057</v>
      </c>
      <c r="J419" s="1">
        <v>3</v>
      </c>
      <c r="K419" s="1" t="s">
        <v>2061</v>
      </c>
      <c r="L419" s="1" t="s">
        <v>2018</v>
      </c>
      <c r="M419" s="1" t="s">
        <v>2040</v>
      </c>
      <c r="N419" s="2" t="s">
        <v>2084</v>
      </c>
      <c r="O419" s="6" t="str">
        <f t="shared" si="25"/>
        <v xml:space="preserve">|[[Ritual of Returning&gt;./Ritual of Returning]]|&amp;ref(Spell/P_Astral.jpg,nolink,25x25,Astral);2||&amp;ref(Spell/V_Astral.jpg,nolink,25x25,Astral Pearl);3|儀式/水陸両用|個人呪附|
|~|&gt;|&gt;|&gt;|&gt;|自身が負傷した際に一度だけ自動的に帰還するようにします|
</v>
      </c>
      <c r="P419" s="3" t="s">
        <v>2085</v>
      </c>
      <c r="Y419" s="21" t="str">
        <f t="shared" si="26"/>
        <v xml:space="preserve">#includex(Spell/Enchantment/DataView,titlestr=off,section=(filter=Ritual of Returning),firsthead=off)
**ゲーム内説明文
#includex(Spell/Enchantment/Descriptions,titlestr=off,section=(filter=Ritual of Returning),firsthead=off)
**解説
</v>
      </c>
      <c r="Z419" t="str">
        <f t="shared" si="27"/>
        <v xml:space="preserve">**Ritual of Returning
|&gt;|&gt;|&gt;|&gt;|BGCOLOR(black):COLOR(white):CENTER:''Ritual of Returning''|
|&gt;|BGCOLOR(lightgray):''研究領域''|&gt;|BGCOLOR(lightgray):''使用条件''|BGCOLOR(lightgray):''分類''|
|&gt;|Enchantment Lv5|&gt;|儀式/水陸両用|個人呪附|
|BGCOLOR(lightgray):''主系統''|BGCOLOR(lightgray):''副系統''|&gt;|BGCOLOR(lightgray):''威力/効果''|BGCOLOR(lightgray):''効果発生数''|
|&amp;ref(Spell/P_Astral.jpg,nolink,25x25,Astral);2||&gt;|Ritual of Returning||
|BGCOLOR(lightgray):''射程距離''|BGCOLOR(lightgray):''効果範囲''|BGCOLOR(lightgray):''精度修正''|BGCOLOR(lightgray):''詠唱時間''|BGCOLOR(lightgray):''疲労/宝石''|
|||||&amp;ref(Spell/V_Astral.jpg,nolink,25x25,Astral Pearl);3|
|BGCOLOR(lightgray):''特性''|&gt;|&gt;|&gt;||
</v>
      </c>
      <c r="AA419" t="str">
        <f>CONCATENATE("**",G419,CHAR(10),VLOOKUP(F419,SpellDesc!$B:$D,2,0),CHAR(10),CHAR(10),VLOOKUP(F419,SpellDesc!$B:$D,3,0),CHAR(10))</f>
        <v xml:space="preserve">**Ritual of Returning
The mage will return to the home citadel at once if he is wounded. The spell lasts until the mage actually has been wounded and returned home. This ritual will result in swift death for a mage if the home citadel has been conquered by the enemy.
魔術師は、傷付けられるとすぐに本拠地の要塞へと帰還します。この呪文は、魔術師が実際に負傷し、帰還するまで持続します。この儀式は、本拠地の要塞が敵に占領されている場合、速やかな死を招きます。
</v>
      </c>
    </row>
    <row r="420" spans="1:27" x14ac:dyDescent="0.15">
      <c r="A420" t="str">
        <f t="shared" si="24"/>
        <v/>
      </c>
      <c r="C420" s="1" t="s">
        <v>379</v>
      </c>
      <c r="D420" s="1">
        <v>5</v>
      </c>
      <c r="F420" s="1" t="s">
        <v>427</v>
      </c>
      <c r="G420" s="1" t="s">
        <v>427</v>
      </c>
      <c r="H420" s="3" t="s">
        <v>2013</v>
      </c>
      <c r="J420" s="1">
        <v>30</v>
      </c>
      <c r="K420" s="1" t="s">
        <v>2061</v>
      </c>
      <c r="L420" s="1" t="s">
        <v>2018</v>
      </c>
      <c r="M420" s="1" t="s">
        <v>2086</v>
      </c>
      <c r="N420" s="2" t="s">
        <v>2087</v>
      </c>
      <c r="O420" s="6" t="str">
        <f t="shared" si="25"/>
        <v xml:space="preserve">|[[Dispel&gt;./Dispel]]|&amp;ref(Spell/P_Astral.jpg,nolink,25x25,Astral);3||&amp;ref(Spell/V_Astral.jpg,nolink,25x25,Astral Pearl);30|儀式/水陸両用|特殊|
|~|&gt;|&gt;|&gt;|&gt;|指定した世界呪附を解除しようと試みます|
</v>
      </c>
      <c r="P420" s="3" t="s">
        <v>2088</v>
      </c>
      <c r="Y420" s="21" t="str">
        <f t="shared" si="26"/>
        <v xml:space="preserve">#includex(Spell/Enchantment/DataView,titlestr=off,section=(filter=Dispel),firsthead=off)
**ゲーム内説明文
#includex(Spell/Enchantment/Descriptions,titlestr=off,section=(filter=Dispel),firsthead=off)
**解説
</v>
      </c>
      <c r="Z420" t="str">
        <f t="shared" si="27"/>
        <v xml:space="preserve">**Dispel
|&gt;|&gt;|&gt;|&gt;|BGCOLOR(black):COLOR(white):CENTER:''Dispel''|
|&gt;|BGCOLOR(lightgray):''研究領域''|&gt;|BGCOLOR(lightgray):''使用条件''|BGCOLOR(lightgray):''分類''|
|&gt;|Enchantment Lv5|&gt;|儀式/水陸両用|特殊|
|BGCOLOR(lightgray):''主系統''|BGCOLOR(lightgray):''副系統''|&gt;|BGCOLOR(lightgray):''威力/効果''|BGCOLOR(lightgray):''効果発生数''|
|&amp;ref(Spell/P_Astral.jpg,nolink,25x25,Astral);3||&gt;|Dispel||
|BGCOLOR(lightgray):''射程距離''|BGCOLOR(lightgray):''効果範囲''|BGCOLOR(lightgray):''精度修正''|BGCOLOR(lightgray):''詠唱時間''|BGCOLOR(lightgray):''疲労/宝石''|
|||||&amp;ref(Spell/V_Astral.jpg,nolink,25x25,Astral Pearl);30|
|BGCOLOR(lightgray):''特性''|&gt;|&gt;|&gt;||
</v>
      </c>
      <c r="AA420" t="str">
        <f>CONCATENATE("**",G420,CHAR(10),VLOOKUP(F420,SpellDesc!$B:$D,2,0),CHAR(10),CHAR(10),VLOOKUP(F420,SpellDesc!$B:$D,3,0),CHAR(10))</f>
        <v xml:space="preserve">**Dispel
This enchantment enables a mage to destroy an active global enchantment. The power of global enchantments is often boosted with the use of additional gems. This number of gems must be matched in order for the dispel to work.
この呪附は、魔術師が起動中の世界呪附を破壊することを可能とします。世界呪附の強度は、多くの場合、追加の宝石を費やすことで強化されています。Dispelが機能するためには、それと同等以上の宝石が費やされねばなりません。
</v>
      </c>
    </row>
    <row r="421" spans="1:27" x14ac:dyDescent="0.15">
      <c r="A421" t="str">
        <f t="shared" si="24"/>
        <v/>
      </c>
      <c r="C421" s="1" t="s">
        <v>379</v>
      </c>
      <c r="D421" s="1">
        <v>5</v>
      </c>
      <c r="F421" s="1" t="s">
        <v>428</v>
      </c>
      <c r="G421" s="1" t="s">
        <v>428</v>
      </c>
      <c r="H421" s="3" t="s">
        <v>2058</v>
      </c>
      <c r="J421" s="1">
        <v>50</v>
      </c>
      <c r="K421" s="1" t="s">
        <v>2061</v>
      </c>
      <c r="L421" s="1" t="s">
        <v>2018</v>
      </c>
      <c r="M421" s="1" t="s">
        <v>2089</v>
      </c>
      <c r="N421" s="2" t="s">
        <v>2090</v>
      </c>
      <c r="O421" s="6" t="str">
        <f t="shared" si="25"/>
        <v xml:space="preserve">|[[The Eyes of God&gt;./The Eyes of God]]|&amp;ref(Spell/P_Astral.jpg,nolink,25x25,Astral);5||&amp;ref(Spell/V_Astral.jpg,nolink,25x25,Astral Pearl);50|儀式/水陸両用|世界呪附|
|~|&gt;|&gt;|&gt;|&gt;|世界中の簡単な情報と支配圏内の詳細な情報を得ます|
</v>
      </c>
      <c r="P421" s="3" t="s">
        <v>2091</v>
      </c>
      <c r="W421" s="1" t="s">
        <v>2089</v>
      </c>
      <c r="Y421" s="21" t="str">
        <f t="shared" si="26"/>
        <v xml:space="preserve">#includex(Spell/Enchantment/DataView,titlestr=off,section=(filter=The Eyes of God),firsthead=off)
**ゲーム内説明文
#includex(Spell/Enchantment/Descriptions,titlestr=off,section=(filter=The Eyes of God),firsthead=off)
**解説
</v>
      </c>
      <c r="Z421" t="str">
        <f t="shared" si="27"/>
        <v xml:space="preserve">**The Eyes of God
|&gt;|&gt;|&gt;|&gt;|BGCOLOR(black):COLOR(white):CENTER:''The Eyes of God''|
|&gt;|BGCOLOR(lightgray):''研究領域''|&gt;|BGCOLOR(lightgray):''使用条件''|BGCOLOR(lightgray):''分類''|
|&gt;|Enchantment Lv5|&gt;|儀式/水陸両用|世界呪附|
|BGCOLOR(lightgray):''主系統''|BGCOLOR(lightgray):''副系統''|&gt;|BGCOLOR(lightgray):''威力/効果''|BGCOLOR(lightgray):''効果発生数''|
|&amp;ref(Spell/P_Astral.jpg,nolink,25x25,Astral);5||&gt;|The Eyes of God||
|BGCOLOR(lightgray):''射程距離''|BGCOLOR(lightgray):''効果範囲''|BGCOLOR(lightgray):''精度修正''|BGCOLOR(lightgray):''詠唱時間''|BGCOLOR(lightgray):''疲労/宝石''|
|||||&amp;ref(Spell/V_Astral.jpg,nolink,25x25,Astral Pearl);50|
|BGCOLOR(lightgray):''特性''|&gt;|&gt;|&gt;|世界呪附|
</v>
      </c>
      <c r="AA421" t="str">
        <f>CONCATENATE("**",G421,CHAR(10),VLOOKUP(F421,SpellDesc!$B:$D,2,0),CHAR(10),CHAR(10),VLOOKUP(F421,SpellDesc!$B:$D,3,0),CHAR(10))</f>
        <v xml:space="preserve">**The Eyes of God
This enchantment enables the mage to see all provinces in the world. Dominions can be seen in great detail and so can discovered magic sites, but income cannot be determined exactly. Inside the God's own Dominion troop movements can be seen in great detail and enemy illusions and phantasms are dispelled on the battlefield. Patrolling units will find it much easier to detect enemy scouts and to quell unrest. The historic records for all nations can be accessed and everyone on the Hall of Fame can be inspected. The enchantment lasts until someone dispels it or the caster dies.
この呪附は、魔術師が世界中の全ての州を見ることを可能とします。支配圏は詳細に確認できるようになり、また発見された魔法の地も同様ですが、収入は確実な値を得られません。神の支配圏内では、軍隊の動きは詳細に確認でき、また戦場では敵の幻は解呪されます。巡回部隊は敵の偵察兵を遥かに容易に見つけることができ、不安の鎮圧もまた容易になります。全ての国の歴史的な記録を利用できるようになり、また栄誉の殿堂に名を連ねるものは全て詳しく確認できるようになります。この呪附は、誰かがそれを解呪するか、術者が死ぬまで持続します。
</v>
      </c>
    </row>
    <row r="422" spans="1:27" x14ac:dyDescent="0.15">
      <c r="A422" t="str">
        <f t="shared" si="24"/>
        <v/>
      </c>
      <c r="C422" s="1" t="s">
        <v>379</v>
      </c>
      <c r="D422" s="1">
        <v>5</v>
      </c>
      <c r="F422" s="1" t="s">
        <v>429</v>
      </c>
      <c r="G422" s="1" t="s">
        <v>429</v>
      </c>
      <c r="H422" s="3" t="s">
        <v>2014</v>
      </c>
      <c r="K422" s="1" t="s">
        <v>2062</v>
      </c>
      <c r="L422" s="1" t="s">
        <v>2018</v>
      </c>
      <c r="M422" s="1" t="s">
        <v>2036</v>
      </c>
      <c r="N422" s="2" t="s">
        <v>19934</v>
      </c>
      <c r="O422" s="6" t="str">
        <f t="shared" si="25"/>
        <v xml:space="preserve">|[[Horde of Skeletons&gt;./Horde of Skeletons]]|&amp;ref(Spell/P_Death.jpg,nolink,25x25,Death);2|||戦闘/水陸両用|一時的召喚|
|~|&gt;|&gt;|&gt;|&gt;|骨だけの戦士Longdeadを5+体召喚します|
</v>
      </c>
      <c r="P422" s="3" t="s">
        <v>2092</v>
      </c>
      <c r="Q422" s="1">
        <v>5</v>
      </c>
      <c r="R422" s="1">
        <v>100</v>
      </c>
      <c r="S422" s="1">
        <v>0</v>
      </c>
      <c r="T422" s="1" t="s">
        <v>19911</v>
      </c>
      <c r="U422" s="1">
        <v>-2</v>
      </c>
      <c r="V422" s="1">
        <v>40</v>
      </c>
      <c r="Y422" s="21" t="str">
        <f t="shared" si="26"/>
        <v xml:space="preserve">#includex(Spell/Enchantment/DataView,titlestr=off,section=(filter=Horde of Skeletons),firsthead=off)
**ゲーム内説明文
#includex(Spell/Enchantment/Descriptions,titlestr=off,section=(filter=Horde of Skeletons),firsthead=off)
**解説
</v>
      </c>
      <c r="Z422" t="str">
        <f t="shared" si="27"/>
        <v xml:space="preserve">**Horde of Skeletons
|&gt;|&gt;|&gt;|&gt;|BGCOLOR(black):COLOR(white):CENTER:''Horde of Skeletons''|
|&gt;|BGCOLOR(lightgray):''研究領域''|&gt;|BGCOLOR(lightgray):''使用条件''|BGCOLOR(lightgray):''分類''|
|&gt;|Enchantment Lv5|&gt;|戦闘/水陸両用|一時的召喚|
|BGCOLOR(lightgray):''主系統''|BGCOLOR(lightgray):''副系統''|&gt;|BGCOLOR(lightgray):''威力/効果''|BGCOLOR(lightgray):''効果発生数''|
|&amp;ref(Spell/P_Death.jpg,nolink,25x25,Death);2||&gt;|Longdead|5+0.5/Lv|
|BGCOLOR(lightgray):''射程距離''|BGCOLOR(lightgray):''効果範囲''|BGCOLOR(lightgray):''精度修正''|BGCOLOR(lightgray):''詠唱時間''|BGCOLOR(lightgray):''疲労/宝石''|
|5|0|-2|100%|40|
|BGCOLOR(lightgray):''特性''|&gt;|&gt;|&gt;||
</v>
      </c>
      <c r="AA422" t="str">
        <f>CONCATENATE("**",G422,CHAR(10),VLOOKUP(F422,SpellDesc!$B:$D,2,0),CHAR(10),CHAR(10),VLOOKUP(F422,SpellDesc!$B:$D,3,0),CHAR(10))</f>
        <v xml:space="preserve">**Horde of Skeletons
The necromancer enchants the bones of the dead and calls forth a horde of Longdead Warriors.
降霊術師は死者たちの骨に魔法をかけ、Longdeadの戦士たちの集団を呼び起こします。
</v>
      </c>
    </row>
    <row r="423" spans="1:27" x14ac:dyDescent="0.15">
      <c r="A423" t="str">
        <f t="shared" si="24"/>
        <v/>
      </c>
      <c r="C423" s="1" t="s">
        <v>379</v>
      </c>
      <c r="D423" s="1">
        <v>5</v>
      </c>
      <c r="F423" s="1" t="s">
        <v>430</v>
      </c>
      <c r="G423" s="1" t="s">
        <v>430</v>
      </c>
      <c r="H423" s="3" t="s">
        <v>2015</v>
      </c>
      <c r="J423" s="1">
        <v>10</v>
      </c>
      <c r="K423" s="1" t="s">
        <v>2061</v>
      </c>
      <c r="L423" s="1" t="s">
        <v>2023</v>
      </c>
      <c r="M423" s="1" t="s">
        <v>2019</v>
      </c>
      <c r="N423" s="2" t="s">
        <v>2093</v>
      </c>
      <c r="O423" s="6" t="str">
        <f t="shared" si="25"/>
        <v xml:space="preserve">|[[Pale Riders&gt;./Pale Riders]]|&amp;ref(Spell/P_Death.jpg,nolink,25x25,Death);3||&amp;ref(Spell/V_Death.jpg,nolink,25x25,Death Gem);10|儀式/陸上専用|兵士召喚|
|~|&gt;|&gt;|&gt;|&gt;|骨だけの騎兵Longdead Horsemanを20+体召喚します|
</v>
      </c>
      <c r="P423" s="3" t="s">
        <v>845</v>
      </c>
      <c r="T423" s="1" t="s">
        <v>19913</v>
      </c>
      <c r="Y423" s="21" t="str">
        <f t="shared" si="26"/>
        <v xml:space="preserve">#includex(Spell/Enchantment/DataView,titlestr=off,section=(filter=Pale Riders),firsthead=off)
**ゲーム内説明文
#includex(Spell/Enchantment/Descriptions,titlestr=off,section=(filter=Pale Riders),firsthead=off)
**解説
</v>
      </c>
      <c r="Z423" t="str">
        <f t="shared" si="27"/>
        <v xml:space="preserve">**Pale Riders
|&gt;|&gt;|&gt;|&gt;|BGCOLOR(black):COLOR(white):CENTER:''Pale Riders''|
|&gt;|BGCOLOR(lightgray):''研究領域''|&gt;|BGCOLOR(lightgray):''使用条件''|BGCOLOR(lightgray):''分類''|
|&gt;|Enchantment Lv5|&gt;|儀式/陸上専用|兵士召喚|
|BGCOLOR(lightgray):''主系統''|BGCOLOR(lightgray):''副系統''|&gt;|BGCOLOR(lightgray):''威力/効果''|BGCOLOR(lightgray):''効果発生数''|
|&amp;ref(Spell/P_Death.jpg,nolink,25x25,Death);3||&gt;|Longdead Horseman|20+2/Lv|
|BGCOLOR(lightgray):''射程距離''|BGCOLOR(lightgray):''効果範囲''|BGCOLOR(lightgray):''精度修正''|BGCOLOR(lightgray):''詠唱時間''|BGCOLOR(lightgray):''疲労/宝石''|
|||||&amp;ref(Spell/V_Death.jpg,nolink,25x25,Death Gem);10|
|BGCOLOR(lightgray):''特性''|&gt;|&gt;|&gt;||
</v>
      </c>
      <c r="AA423" t="str">
        <f>CONCATENATE("**",G423,CHAR(10),VLOOKUP(F423,SpellDesc!$B:$D,2,0),CHAR(10),CHAR(10),VLOOKUP(F423,SpellDesc!$B:$D,3,0),CHAR(10))</f>
        <v xml:space="preserve">**Pale Riders
The necromancer enchants the bones of dead warriors and their horses, giving them false life. Powerful mages can reanimate larger numbers of these horsemen.
降霊術師は、死んだ戦士たちとその馬の骨に魔法をかけ、彼らに偽りの命を与えます。強力な魔術師は、より多くの騎兵を蘇生させることができます。
</v>
      </c>
    </row>
    <row r="424" spans="1:27" x14ac:dyDescent="0.15">
      <c r="A424" t="str">
        <f t="shared" si="24"/>
        <v/>
      </c>
      <c r="C424" s="1" t="s">
        <v>379</v>
      </c>
      <c r="D424" s="1">
        <v>5</v>
      </c>
      <c r="F424" s="1" t="s">
        <v>431</v>
      </c>
      <c r="G424" s="1" t="s">
        <v>431</v>
      </c>
      <c r="H424" s="3" t="s">
        <v>2017</v>
      </c>
      <c r="I424" s="1" t="s">
        <v>2059</v>
      </c>
      <c r="J424" s="1">
        <v>1</v>
      </c>
      <c r="K424" s="1" t="s">
        <v>2062</v>
      </c>
      <c r="L424" s="1" t="s">
        <v>2018</v>
      </c>
      <c r="M424" s="1" t="s">
        <v>2076</v>
      </c>
      <c r="N424" s="2" t="s">
        <v>2094</v>
      </c>
      <c r="O424" s="6" t="str">
        <f t="shared" si="25"/>
        <v xml:space="preserve">|[[Foul Vapors&gt;./Foul Vapors]]|&amp;ref(Spell/P_Nature.jpg,nolink,25x25,Nature);3|&amp;ref(Spell/P_Water.jpg,nolink,25x25,Water);1|&amp;ref(Spell/V_Nature.jpg,nolink,25x25,Nature Gem);1|戦闘/水陸両用|戦闘呪附|
|~|&gt;|&gt;|&gt;|&gt;|戦場全体に毒霧を噴出させ敵味方全員を断続的に攻撃します|
</v>
      </c>
      <c r="P424" s="3" t="s">
        <v>2095</v>
      </c>
      <c r="Q424" s="1">
        <v>0</v>
      </c>
      <c r="R424" s="1">
        <v>200</v>
      </c>
      <c r="S424" s="1">
        <v>0</v>
      </c>
      <c r="T424" s="1">
        <v>1</v>
      </c>
      <c r="U424" s="1">
        <v>0</v>
      </c>
      <c r="V424" s="1">
        <v>100</v>
      </c>
      <c r="W424" s="1" t="s">
        <v>2076</v>
      </c>
      <c r="Y424" s="21" t="str">
        <f t="shared" si="26"/>
        <v xml:space="preserve">#includex(Spell/Enchantment/DataView,titlestr=off,section=(filter=Foul Vapors),firsthead=off)
**ゲーム内説明文
#includex(Spell/Enchantment/Descriptions,titlestr=off,section=(filter=Foul Vapors),firsthead=off)
**解説
</v>
      </c>
      <c r="Z424" t="str">
        <f t="shared" si="27"/>
        <v xml:space="preserve">**Foul Vapors
|&gt;|&gt;|&gt;|&gt;|BGCOLOR(black):COLOR(white):CENTER:''Foul Vapors''|
|&gt;|BGCOLOR(lightgray):''研究領域''|&gt;|BGCOLOR(lightgray):''使用条件''|BGCOLOR(lightgray):''分類''|
|&gt;|Enchantment Lv5|&gt;|戦闘/水陸両用|戦闘呪附|
|BGCOLOR(lightgray):''主系統''|BGCOLOR(lightgray):''副系統''|&gt;|BGCOLOR(lightgray):''威力/効果''|BGCOLOR(lightgray):''効果発生数''|
|&amp;ref(Spell/P_Nature.jpg,nolink,25x25,Nature);3|&amp;ref(Spell/P_Water.jpg,nolink,25x25,Water);1|&gt;|Foul Vapors|1|
|BGCOLOR(lightgray):''射程距離''|BGCOLOR(lightgray):''効果範囲''|BGCOLOR(lightgray):''精度修正''|BGCOLOR(lightgray):''詠唱時間''|BGCOLOR(lightgray):''疲労/宝石''|
|0|0|0|200%|100 / &amp;ref(Spell/V_Nature.jpg,nolink,25x25,Nature Gem);1|
|BGCOLOR(lightgray):''特性''|&gt;|&gt;|&gt;|戦闘呪附|
</v>
      </c>
      <c r="AA424" t="str">
        <f>CONCATENATE("**",G424,CHAR(10),VLOOKUP(F424,SpellDesc!$B:$D,2,0),CHAR(10),CHAR(10),VLOOKUP(F424,SpellDesc!$B:$D,3,0),CHAR(10))</f>
        <v xml:space="preserve">**Foul Vapors
Poisonous gas will begin to seep from the ground shortly after this spell is cast. The gas will rise over a large area, covering the entire battlefield, and will continue to seep for the duration of the battle.
この呪文が詠唱されると、程なくして地面から有毒な臭気が染み出し始めます。この臭気は広範囲に舞い上がって戦場全体を包み、戦闘が終わるまで染み出し続けます。
</v>
      </c>
    </row>
    <row r="425" spans="1:27" x14ac:dyDescent="0.15">
      <c r="A425" t="str">
        <f t="shared" si="24"/>
        <v>Enchantment5E</v>
      </c>
      <c r="C425" s="1" t="s">
        <v>379</v>
      </c>
      <c r="D425" s="1">
        <v>5</v>
      </c>
      <c r="F425" s="1" t="s">
        <v>432</v>
      </c>
      <c r="G425" s="1" t="s">
        <v>432</v>
      </c>
      <c r="H425" s="3" t="s">
        <v>2060</v>
      </c>
      <c r="J425" s="1">
        <v>20</v>
      </c>
      <c r="K425" s="1" t="s">
        <v>2061</v>
      </c>
      <c r="L425" s="1" t="s">
        <v>2096</v>
      </c>
      <c r="M425" s="1" t="s">
        <v>2027</v>
      </c>
      <c r="N425" s="2" t="s">
        <v>2098</v>
      </c>
      <c r="O425" s="6" t="str">
        <f t="shared" si="25"/>
        <v xml:space="preserve">|[[Faery Trod&gt;./Faery Trod]]|&amp;ref(Spell/P_Nature.jpg,nolink,25x25,Nature);5||&amp;ref(Spell/V_Nature.jpg,nolink,25x25,Nature Gem);20|儀式/森林限定|瞬間移動|
|~|&gt;|&gt;|&gt;|&gt;|指定した森林へと指揮下の兵と共に移動します|
</v>
      </c>
      <c r="Q425" s="1">
        <v>10</v>
      </c>
      <c r="W425" s="1" t="s">
        <v>2099</v>
      </c>
      <c r="Y425" s="21" t="str">
        <f t="shared" si="26"/>
        <v xml:space="preserve">#includex(Spell/Enchantment/DataView,titlestr=off,section=(filter=Faery Trod),firsthead=off)
**ゲーム内説明文
#includex(Spell/Enchantment/Descriptions,titlestr=off,section=(filter=Faery Trod),firsthead=off)
**解説
</v>
      </c>
      <c r="Z425" t="str">
        <f t="shared" si="27"/>
        <v xml:space="preserve">**Faery Trod
|&gt;|&gt;|&gt;|&gt;|BGCOLOR(black):COLOR(white):CENTER:''Faery Trod''|
|&gt;|BGCOLOR(lightgray):''研究領域''|&gt;|BGCOLOR(lightgray):''使用条件''|BGCOLOR(lightgray):''分類''|
|&gt;|Enchantment Lv5|&gt;|儀式/森林限定|瞬間移動|
|BGCOLOR(lightgray):''主系統''|BGCOLOR(lightgray):''副系統''|&gt;|BGCOLOR(lightgray):''威力/効果''|BGCOLOR(lightgray):''効果発生数''|
|&amp;ref(Spell/P_Nature.jpg,nolink,25x25,Nature);5||&gt;|||
|BGCOLOR(lightgray):''射程距離''|BGCOLOR(lightgray):''効果範囲''|BGCOLOR(lightgray):''精度修正''|BGCOLOR(lightgray):''詠唱時間''|BGCOLOR(lightgray):''疲労/宝石''|
|10||||&amp;ref(Spell/V_Nature.jpg,nolink,25x25,Nature Gem);20|
|BGCOLOR(lightgray):''特性''|&gt;|&gt;|&gt;|遠隔儀式&amp;br;森林のみ指定可能|
</v>
      </c>
      <c r="AA425" t="str">
        <f>CONCATENATE("**",G425,CHAR(10),VLOOKUP(F425,SpellDesc!$B:$D,2,0),CHAR(10),CHAR(10),VLOOKUP(F425,SpellDesc!$B:$D,3,0),CHAR(10))</f>
        <v xml:space="preserve">**Faery Trod
The mage leads his army into a magic forest to find a Faery Trod. The army follows this strange path through faerie lands and will finally arrive in a distant forest. Both the source and destination provinces must be forests for this spell to work. Navigating on the faerie paths is a tricky adventure and it might be that you won't emerge exactly where you planned.
魔術師は、Faery Trodを見つけ出すために、彼の軍を魔法の森へと率います。軍はこの奇妙なる道を辿って妖精の地を通り抜け、最終的に遠方の森へと到着します。この呪文が機能するためには、その基点と終点は、共に森林の州でなくてはなりません。妖精の道を上手く通り抜けるのは容易ならざる冒険であり、予定していた場所へ正確に出てくることはできないかもしれません。
</v>
      </c>
    </row>
    <row r="426" spans="1:27" x14ac:dyDescent="0.15">
      <c r="A426" t="str">
        <f t="shared" si="24"/>
        <v>Enchantment6S</v>
      </c>
      <c r="C426" s="1" t="s">
        <v>379</v>
      </c>
      <c r="D426" s="1">
        <v>6</v>
      </c>
      <c r="F426" s="1" t="s">
        <v>433</v>
      </c>
      <c r="G426" s="1" t="s">
        <v>433</v>
      </c>
      <c r="H426" s="3" t="s">
        <v>2010</v>
      </c>
      <c r="J426" s="1">
        <v>2</v>
      </c>
      <c r="K426" s="1" t="s">
        <v>2062</v>
      </c>
      <c r="L426" s="1" t="s">
        <v>2023</v>
      </c>
      <c r="M426" s="1" t="s">
        <v>2076</v>
      </c>
      <c r="N426" s="2" t="s">
        <v>2114</v>
      </c>
      <c r="O426" s="6" t="str">
        <f t="shared" si="25"/>
        <v xml:space="preserve">|[[Heat form Hell&gt;./Heat form Hell]]|&amp;ref(Spell/P_Fire.jpg,nolink,25x25,Fire);4||&amp;ref(Spell/V_Fire.jpg,nolink,25x25,Fire Gem);2|戦闘/陸上専用|戦闘呪附|
|~|&gt;|&gt;|&gt;|&gt;|戦場を熱波で包み敵味方全員を疲労させます|
</v>
      </c>
      <c r="P426" s="3" t="s">
        <v>2108</v>
      </c>
      <c r="Q426" s="1">
        <v>0</v>
      </c>
      <c r="R426" s="1">
        <v>225</v>
      </c>
      <c r="S426" s="1">
        <v>0</v>
      </c>
      <c r="T426" s="1">
        <v>1</v>
      </c>
      <c r="U426" s="1">
        <v>0</v>
      </c>
      <c r="V426" s="1">
        <v>200</v>
      </c>
      <c r="W426" s="1" t="s">
        <v>2076</v>
      </c>
      <c r="Y426" s="21" t="str">
        <f t="shared" si="26"/>
        <v xml:space="preserve">#includex(Spell/Enchantment/DataView,titlestr=off,section=(filter=Heat form Hell),firsthead=off)
**ゲーム内説明文
#includex(Spell/Enchantment/Descriptions,titlestr=off,section=(filter=Heat form Hell),firsthead=off)
**解説
</v>
      </c>
      <c r="Z426" t="str">
        <f t="shared" si="27"/>
        <v xml:space="preserve">**Heat form Hell
|&gt;|&gt;|&gt;|&gt;|BGCOLOR(black):COLOR(white):CENTER:''Heat form Hell''|
|&gt;|BGCOLOR(lightgray):''研究領域''|&gt;|BGCOLOR(lightgray):''使用条件''|BGCOLOR(lightgray):''分類''|
|&gt;|Enchantment Lv6|&gt;|戦闘/陸上専用|戦闘呪附|
|BGCOLOR(lightgray):''主系統''|BGCOLOR(lightgray):''副系統''|&gt;|BGCOLOR(lightgray):''威力/効果''|BGCOLOR(lightgray):''効果発生数''|
|&amp;ref(Spell/P_Fire.jpg,nolink,25x25,Fire);4||&gt;|Heat from Hell|1|
|BGCOLOR(lightgray):''射程距離''|BGCOLOR(lightgray):''効果範囲''|BGCOLOR(lightgray):''精度修正''|BGCOLOR(lightgray):''詠唱時間''|BGCOLOR(lightgray):''疲労/宝石''|
|0|0|0|225%|200 / &amp;ref(Spell/V_Fire.jpg,nolink,25x25,Fire Gem);2|
|BGCOLOR(lightgray):''特性''|&gt;|&gt;|&gt;|戦闘呪附|
</v>
      </c>
      <c r="AA426" t="e">
        <f>CONCATENATE("**",G426,CHAR(10),VLOOKUP(F426,SpellDesc!$B:$D,2,0),CHAR(10),CHAR(10),VLOOKUP(F426,SpellDesc!$B:$D,3,0),CHAR(10))</f>
        <v>#N/A</v>
      </c>
    </row>
    <row r="427" spans="1:27" x14ac:dyDescent="0.15">
      <c r="A427" t="str">
        <f t="shared" si="24"/>
        <v/>
      </c>
      <c r="C427" s="1" t="s">
        <v>379</v>
      </c>
      <c r="D427" s="1">
        <v>6</v>
      </c>
      <c r="F427" s="1" t="s">
        <v>434</v>
      </c>
      <c r="G427" s="1" t="s">
        <v>434</v>
      </c>
      <c r="H427" s="3" t="s">
        <v>2100</v>
      </c>
      <c r="J427" s="1">
        <v>10</v>
      </c>
      <c r="K427" s="1" t="s">
        <v>2061</v>
      </c>
      <c r="L427" s="1" t="s">
        <v>2023</v>
      </c>
      <c r="M427" s="1" t="s">
        <v>2070</v>
      </c>
      <c r="N427" s="2" t="s">
        <v>2110</v>
      </c>
      <c r="O427" s="6" t="str">
        <f t="shared" si="25"/>
        <v xml:space="preserve">|[[Vafur Flames&gt;./Vafur Flames]]|&amp;ref(Spell/P_Fire.jpg,nolink,25x25,Fire);5||&amp;ref(Spell/V_Fire.jpg,nolink,25x25,Fire Gem);10|儀式/陸上専用|地方呪附|
|~|&gt;|&gt;|&gt;|&gt;|要塞の城壁を炎の壁で囲み攻め入る敵を攻撃します|
</v>
      </c>
      <c r="P427" s="3" t="s">
        <v>2109</v>
      </c>
      <c r="W427" s="1" t="s">
        <v>2070</v>
      </c>
      <c r="Y427" s="21" t="str">
        <f t="shared" si="26"/>
        <v xml:space="preserve">#includex(Spell/Enchantment/DataView,titlestr=off,section=(filter=Vafur Flames),firsthead=off)
**ゲーム内説明文
#includex(Spell/Enchantment/Descriptions,titlestr=off,section=(filter=Vafur Flames),firsthead=off)
**解説
</v>
      </c>
      <c r="Z427" t="str">
        <f t="shared" si="27"/>
        <v xml:space="preserve">**Vafur Flames
|&gt;|&gt;|&gt;|&gt;|BGCOLOR(black):COLOR(white):CENTER:''Vafur Flames''|
|&gt;|BGCOLOR(lightgray):''研究領域''|&gt;|BGCOLOR(lightgray):''使用条件''|BGCOLOR(lightgray):''分類''|
|&gt;|Enchantment Lv6|&gt;|儀式/陸上専用|地方呪附|
|BGCOLOR(lightgray):''主系統''|BGCOLOR(lightgray):''副系統''|&gt;|BGCOLOR(lightgray):''威力/効果''|BGCOLOR(lightgray):''効果発生数''|
|&amp;ref(Spell/P_Fire.jpg,nolink,25x25,Fire);5||&gt;|Vafur Flames||
|BGCOLOR(lightgray):''射程距離''|BGCOLOR(lightgray):''効果範囲''|BGCOLOR(lightgray):''精度修正''|BGCOLOR(lightgray):''詠唱時間''|BGCOLOR(lightgray):''疲労/宝石''|
|||||&amp;ref(Spell/V_Fire.jpg,nolink,25x25,Fire Gem);10|
|BGCOLOR(lightgray):''特性''|&gt;|&gt;|&gt;|地方呪附|
</v>
      </c>
      <c r="AA427" t="str">
        <f>CONCATENATE("**",G427,CHAR(10),VLOOKUP(F427,SpellDesc!$B:$D,2,0),CHAR(10),CHAR(10),VLOOKUP(F427,SpellDesc!$B:$D,3,0),CHAR(10))</f>
        <v xml:space="preserve">**Vafur Flames
This spell recreates the legendary enchantment of Asgﾃ･rd. The fortress is surrounded by a ring wall of enchanted flames. The flames are able to read the intentions of those who approach and will let friends pass safely through. Flying beings are able to pass over the flames.
この呪文は、アスガルドの伝説的な呪附を再現します。要塞は、魔法の炎による環状の壁によって囲まれます。この炎は近付くものたちの意図を読み取ることができ、友軍を安全に通過させます。飛行するものは、炎を飛び越えることができます。
</v>
      </c>
    </row>
    <row r="428" spans="1:27" x14ac:dyDescent="0.15">
      <c r="A428" t="str">
        <f t="shared" si="24"/>
        <v/>
      </c>
      <c r="C428" s="1" t="s">
        <v>379</v>
      </c>
      <c r="D428" s="1">
        <v>6</v>
      </c>
      <c r="F428" s="1" t="s">
        <v>435</v>
      </c>
      <c r="G428" s="1" t="s">
        <v>435</v>
      </c>
      <c r="H428" s="3" t="s">
        <v>2101</v>
      </c>
      <c r="J428" s="1">
        <v>80</v>
      </c>
      <c r="K428" s="1" t="s">
        <v>2061</v>
      </c>
      <c r="L428" s="1" t="s">
        <v>2023</v>
      </c>
      <c r="M428" s="1" t="s">
        <v>2089</v>
      </c>
      <c r="N428" s="2" t="s">
        <v>2111</v>
      </c>
      <c r="O428" s="6" t="str">
        <f t="shared" si="25"/>
        <v xml:space="preserve">|[[Eternal Pyre&gt;./Eternal Pyre]]|&amp;ref(Spell/P_Fire.jpg,nolink,25x25,Fire);6||&amp;ref(Spell/V_Fire.jpg,nolink,25x25,Fire Gem);80|儀式/陸上専用|世界呪附|
|~|&gt;|&gt;|&gt;|&gt;|術者の国に大量の火の宝石を与えます|
</v>
      </c>
      <c r="P428" s="3" t="s">
        <v>2112</v>
      </c>
      <c r="W428" s="1" t="s">
        <v>2089</v>
      </c>
      <c r="Y428" s="21" t="str">
        <f t="shared" si="26"/>
        <v xml:space="preserve">#includex(Spell/Enchantment/DataView,titlestr=off,section=(filter=Eternal Pyre),firsthead=off)
**ゲーム内説明文
#includex(Spell/Enchantment/Descriptions,titlestr=off,section=(filter=Eternal Pyre),firsthead=off)
**解説
</v>
      </c>
      <c r="Z428" t="str">
        <f t="shared" si="27"/>
        <v xml:space="preserve">**Eternal Pyre
|&gt;|&gt;|&gt;|&gt;|BGCOLOR(black):COLOR(white):CENTER:''Eternal Pyre''|
|&gt;|BGCOLOR(lightgray):''研究領域''|&gt;|BGCOLOR(lightgray):''使用条件''|BGCOLOR(lightgray):''分類''|
|&gt;|Enchantment Lv6|&gt;|儀式/陸上専用|世界呪附|
|BGCOLOR(lightgray):''主系統''|BGCOLOR(lightgray):''副系統''|&gt;|BGCOLOR(lightgray):''威力/効果''|BGCOLOR(lightgray):''効果発生数''|
|&amp;ref(Spell/P_Fire.jpg,nolink,25x25,Fire);6||&gt;|Eternal Pyre||
|BGCOLOR(lightgray):''射程距離''|BGCOLOR(lightgray):''効果範囲''|BGCOLOR(lightgray):''精度修正''|BGCOLOR(lightgray):''詠唱時間''|BGCOLOR(lightgray):''疲労/宝石''|
|||||&amp;ref(Spell/V_Fire.jpg,nolink,25x25,Fire Gem);80|
|BGCOLOR(lightgray):''特性''|&gt;|&gt;|&gt;|世界呪附|
</v>
      </c>
      <c r="AA428" t="str">
        <f>CONCATENATE("**",G428,CHAR(10),VLOOKUP(F428,SpellDesc!$B:$D,2,0),CHAR(10),CHAR(10),VLOOKUP(F428,SpellDesc!$B:$D,3,0),CHAR(10))</f>
        <v xml:space="preserve">**Eternal Pyre
A huge blazing pyre lights up the landscape. The pyre never burns out and the heat is strong enough to create twenty magical gems imbued with Fire power each month. The enchantment lasts until someone dispels it or the caster dies.
巨大な燃え盛る積み薪が景色を照らします。この積み薪は決して燃え尽きることはなく、その熱は毎月20個の、火の力を吹き込まれた魔法の宝石を産み出すに十分です。この呪附は、誰かがそれを解呪するか、術者が死ぬまで持続します。
</v>
      </c>
    </row>
    <row r="429" spans="1:27" x14ac:dyDescent="0.15">
      <c r="A429" t="str">
        <f t="shared" si="24"/>
        <v/>
      </c>
      <c r="C429" s="1" t="s">
        <v>379</v>
      </c>
      <c r="D429" s="1">
        <v>6</v>
      </c>
      <c r="F429" s="1" t="s">
        <v>436</v>
      </c>
      <c r="G429" s="1" t="s">
        <v>436</v>
      </c>
      <c r="H429" s="3" t="s">
        <v>2051</v>
      </c>
      <c r="J429" s="1">
        <v>1</v>
      </c>
      <c r="K429" s="1" t="s">
        <v>2062</v>
      </c>
      <c r="L429" s="1" t="s">
        <v>2023</v>
      </c>
      <c r="M429" s="1" t="s">
        <v>2024</v>
      </c>
      <c r="N429" s="2" t="s">
        <v>2113</v>
      </c>
      <c r="O429" s="6" t="str">
        <f t="shared" si="25"/>
        <v xml:space="preserve">|[[Arrow Fend&gt;./Arrow Fend]]|&amp;ref(Spell/P_Air.jpg,nolink,25x25,Air);3||&amp;ref(Spell/V_Air.jpg,nolink,25x25,Air Gem);1|戦闘/陸上専用|全体強化|
|~|&gt;|&gt;|&gt;|&gt;|味方全員を大気の盾で覆い大半の射撃を80%で無効化します|
</v>
      </c>
      <c r="P429" s="3" t="s">
        <v>2116</v>
      </c>
      <c r="Q429" s="1">
        <v>0</v>
      </c>
      <c r="R429" s="1">
        <v>150</v>
      </c>
      <c r="S429" s="1">
        <v>666</v>
      </c>
      <c r="T429" s="1">
        <v>1</v>
      </c>
      <c r="U429" s="1">
        <v>0</v>
      </c>
      <c r="V429" s="1">
        <v>100</v>
      </c>
      <c r="W429" s="1" t="s">
        <v>2079</v>
      </c>
      <c r="Y429" s="21" t="str">
        <f t="shared" si="26"/>
        <v xml:space="preserve">#includex(Spell/Enchantment/DataView,titlestr=off,section=(filter=Arrow Fend),firsthead=off)
**ゲーム内説明文
#includex(Spell/Enchantment/Descriptions,titlestr=off,section=(filter=Arrow Fend),firsthead=off)
**解説
</v>
      </c>
      <c r="Z429" t="str">
        <f t="shared" si="27"/>
        <v xml:space="preserve">**Arrow Fend
|&gt;|&gt;|&gt;|&gt;|BGCOLOR(black):COLOR(white):CENTER:''Arrow Fend''|
|&gt;|BGCOLOR(lightgray):''研究領域''|&gt;|BGCOLOR(lightgray):''使用条件''|BGCOLOR(lightgray):''分類''|
|&gt;|Enchantment Lv6|&gt;|戦闘/陸上専用|全体強化|
|BGCOLOR(lightgray):''主系統''|BGCOLOR(lightgray):''副系統''|&gt;|BGCOLOR(lightgray):''威力/効果''|BGCOLOR(lightgray):''効果発生数''|
|&amp;ref(Spell/P_Air.jpg,nolink,25x25,Air);3||&gt;|Air Shield|1|
|BGCOLOR(lightgray):''射程距離''|BGCOLOR(lightgray):''効果範囲''|BGCOLOR(lightgray):''精度修正''|BGCOLOR(lightgray):''詠唱時間''|BGCOLOR(lightgray):''疲労/宝石''|
|0|666|0|150%|100 / &amp;ref(Spell/V_Air.jpg,nolink,25x25,Air Gem);1|
|BGCOLOR(lightgray):''特性''|&gt;|&gt;|&gt;|味方にのみ作用|
</v>
      </c>
      <c r="AA429" t="str">
        <f>CONCATENATE("**",G429,CHAR(10),VLOOKUP(F429,SpellDesc!$B:$D,2,0),CHAR(10),CHAR(10),VLOOKUP(F429,SpellDesc!$B:$D,3,0),CHAR(10))</f>
        <v xml:space="preserve">**Arrow Fend
The air itself will protect all friendly units from enemy projectiles.
大気そのものが、全ての友軍を敵の飛び道具から保護します。
</v>
      </c>
    </row>
    <row r="430" spans="1:27" x14ac:dyDescent="0.15">
      <c r="A430" t="str">
        <f t="shared" si="24"/>
        <v/>
      </c>
      <c r="C430" s="1" t="s">
        <v>379</v>
      </c>
      <c r="D430" s="1">
        <v>6</v>
      </c>
      <c r="F430" s="1" t="s">
        <v>437</v>
      </c>
      <c r="G430" s="1" t="s">
        <v>437</v>
      </c>
      <c r="H430" s="3" t="s">
        <v>2102</v>
      </c>
      <c r="J430" s="1">
        <v>20</v>
      </c>
      <c r="K430" s="1" t="s">
        <v>2061</v>
      </c>
      <c r="L430" s="1" t="s">
        <v>2023</v>
      </c>
      <c r="M430" s="1" t="s">
        <v>2070</v>
      </c>
      <c r="N430" s="2" t="s">
        <v>2154</v>
      </c>
      <c r="O430" s="6" t="str">
        <f t="shared" si="25"/>
        <v xml:space="preserve">|[[Dome of Solid Air&gt;./Dome of Solid Air]]|&amp;ref(Spell/P_Air.jpg,nolink,25x25,Air);5||&amp;ref(Spell/V_Air.jpg,nolink,25x25,Air Gem);20|儀式/陸上専用|地方呪附|
|~|&gt;|&gt;|&gt;|&gt;|州を狙う遠隔儀式の80%を失敗するまで妨害します|
</v>
      </c>
      <c r="P430" s="3" t="s">
        <v>2115</v>
      </c>
      <c r="W430" s="1" t="s">
        <v>2070</v>
      </c>
      <c r="Y430" s="21" t="str">
        <f t="shared" si="26"/>
        <v xml:space="preserve">#includex(Spell/Enchantment/DataView,titlestr=off,section=(filter=Dome of Solid Air),firsthead=off)
**ゲーム内説明文
#includex(Spell/Enchantment/Descriptions,titlestr=off,section=(filter=Dome of Solid Air),firsthead=off)
**解説
</v>
      </c>
      <c r="Z430" t="str">
        <f t="shared" si="27"/>
        <v xml:space="preserve">**Dome of Solid Air
|&gt;|&gt;|&gt;|&gt;|BGCOLOR(black):COLOR(white):CENTER:''Dome of Solid Air''|
|&gt;|BGCOLOR(lightgray):''研究領域''|&gt;|BGCOLOR(lightgray):''使用条件''|BGCOLOR(lightgray):''分類''|
|&gt;|Enchantment Lv6|&gt;|儀式/陸上専用|地方呪附|
|BGCOLOR(lightgray):''主系統''|BGCOLOR(lightgray):''副系統''|&gt;|BGCOLOR(lightgray):''威力/効果''|BGCOLOR(lightgray):''効果発生数''|
|&amp;ref(Spell/P_Air.jpg,nolink,25x25,Air);5||&gt;|Dome of Solid Air||
|BGCOLOR(lightgray):''射程距離''|BGCOLOR(lightgray):''効果範囲''|BGCOLOR(lightgray):''精度修正''|BGCOLOR(lightgray):''詠唱時間''|BGCOLOR(lightgray):''疲労/宝石''|
|||||&amp;ref(Spell/V_Air.jpg,nolink,25x25,Air Gem);20|
|BGCOLOR(lightgray):''特性''|&gt;|&gt;|&gt;|地方呪附|
</v>
      </c>
      <c r="AA430" t="str">
        <f>CONCATENATE("**",G430,CHAR(10),VLOOKUP(F430,SpellDesc!$B:$D,2,0),CHAR(10),CHAR(10),VLOOKUP(F430,SpellDesc!$B:$D,3,0),CHAR(10))</f>
        <v xml:space="preserve">**Dome of Solid Air
A dome made out of air is created over the entire province the mage is in. The dome will protect the province from many spells that originate outside the warded province. While undisturbed, the spell will last indefinitely, but if a spell passes through the dome, or if the mage who cast the dome dies, it will shatter instantly. The dome has an 80 percent chance of stopping any spell that tries to pass through it.
大気から作られた円蓋が、魔術師が居る州全体の上に形成されます。この円蓋は、保護された州の外から放たれた呪文の多くから、州を保護します。何も煩わすものがなければ、この呪文は永久的に持続しますが、呪文がこの円蓋を通過するか、円蓋を作った魔術師が死んだ場合、これは直ちに砕け散ります。この円蓋は、通過を試みる呪文全てを80%の確率で阻止します。
</v>
      </c>
    </row>
    <row r="431" spans="1:27" x14ac:dyDescent="0.15">
      <c r="A431" t="str">
        <f t="shared" si="24"/>
        <v/>
      </c>
      <c r="C431" s="1" t="s">
        <v>379</v>
      </c>
      <c r="D431" s="1">
        <v>6</v>
      </c>
      <c r="F431" s="1" t="s">
        <v>438</v>
      </c>
      <c r="G431" s="1" t="s">
        <v>438</v>
      </c>
      <c r="H431" s="3" t="s">
        <v>2059</v>
      </c>
      <c r="J431" s="1">
        <v>1</v>
      </c>
      <c r="K431" s="1" t="s">
        <v>2062</v>
      </c>
      <c r="L431" s="1" t="s">
        <v>2075</v>
      </c>
      <c r="M431" s="1" t="s">
        <v>2046</v>
      </c>
      <c r="N431" s="2" t="s">
        <v>2117</v>
      </c>
      <c r="O431" s="6" t="str">
        <f t="shared" si="25"/>
        <v xml:space="preserve">|[[Water Ward&gt;./Water Ward]]|&amp;ref(Spell/P_Water.jpg,nolink,25x25,Water);1||&amp;ref(Spell/V_Water.jpg,nolink,25x25,Water Gem);1|戦闘/水中専用|強化|
|~|&gt;|&gt;|&gt;|&gt;|広範囲の味方の防御技能を向上させます|
</v>
      </c>
      <c r="P431" s="3" t="s">
        <v>2118</v>
      </c>
      <c r="Q431" s="1">
        <v>15</v>
      </c>
      <c r="R431" s="1">
        <v>125</v>
      </c>
      <c r="S431" s="1">
        <v>25</v>
      </c>
      <c r="T431" s="1">
        <v>1</v>
      </c>
      <c r="U431" s="1">
        <v>0</v>
      </c>
      <c r="V431" s="1">
        <v>100</v>
      </c>
      <c r="W431" s="1" t="s">
        <v>2142</v>
      </c>
      <c r="Y431" s="21" t="str">
        <f t="shared" si="26"/>
        <v xml:space="preserve">#includex(Spell/Enchantment/DataView,titlestr=off,section=(filter=Water Ward),firsthead=off)
**ゲーム内説明文
#includex(Spell/Enchantment/Descriptions,titlestr=off,section=(filter=Water Ward),firsthead=off)
**解説
</v>
      </c>
      <c r="Z431" t="str">
        <f t="shared" si="27"/>
        <v xml:space="preserve">**Water Ward
|&gt;|&gt;|&gt;|&gt;|BGCOLOR(black):COLOR(white):CENTER:''Water Ward''|
|&gt;|BGCOLOR(lightgray):''研究領域''|&gt;|BGCOLOR(lightgray):''使用条件''|BGCOLOR(lightgray):''分類''|
|&gt;|Enchantment Lv6|&gt;|戦闘/水中専用|強化|
|BGCOLOR(lightgray):''主系統''|BGCOLOR(lightgray):''副系統''|&gt;|BGCOLOR(lightgray):''威力/効果''|BGCOLOR(lightgray):''効果発生数''|
|&amp;ref(Spell/P_Water.jpg,nolink,25x25,Water);1||&gt;|Water Shield|1|
|BGCOLOR(lightgray):''射程距離''|BGCOLOR(lightgray):''効果範囲''|BGCOLOR(lightgray):''精度修正''|BGCOLOR(lightgray):''詠唱時間''|BGCOLOR(lightgray):''疲労/宝石''|
|15|25|0|125%|100 / &amp;ref(Spell/V_Water.jpg,nolink,25x25,Water Gem);1|
|BGCOLOR(lightgray):''特性''|&gt;|&gt;|&gt;|味方にのみ作用|
</v>
      </c>
      <c r="AA431" t="str">
        <f>CONCATENATE("**",G431,CHAR(10),VLOOKUP(F431,SpellDesc!$B:$D,2,0),CHAR(10),CHAR(10),VLOOKUP(F431,SpellDesc!$B:$D,3,0),CHAR(10))</f>
        <v xml:space="preserve">**Water Ward
Many soldiers become surrounded by strong currents, making them very difficult to hit in combat. The spell can only be cast underwater.
多数の兵士たちは強い水流に囲まれ、これは戦闘において彼に攻撃を命中させるのを難しくします。この呪文は、水中でのみ詠唱できます。
</v>
      </c>
    </row>
    <row r="432" spans="1:27" x14ac:dyDescent="0.15">
      <c r="A432" t="str">
        <f t="shared" si="24"/>
        <v/>
      </c>
      <c r="C432" s="1" t="s">
        <v>379</v>
      </c>
      <c r="D432" s="1">
        <v>6</v>
      </c>
      <c r="F432" s="1" t="s">
        <v>439</v>
      </c>
      <c r="G432" s="1" t="s">
        <v>439</v>
      </c>
      <c r="H432" s="3" t="s">
        <v>2053</v>
      </c>
      <c r="I432" s="1" t="s">
        <v>2103</v>
      </c>
      <c r="J432" s="1">
        <v>75</v>
      </c>
      <c r="K432" s="1" t="s">
        <v>2061</v>
      </c>
      <c r="L432" s="1" t="s">
        <v>2119</v>
      </c>
      <c r="M432" s="1" t="s">
        <v>1005</v>
      </c>
      <c r="N432" s="2" t="s">
        <v>2120</v>
      </c>
      <c r="O432" s="6" t="str">
        <f t="shared" si="25"/>
        <v xml:space="preserve">|[[Hidden in Snow&gt;./Hidden in Snow]]|&amp;ref(Spell/P_Water.jpg,nolink,25x25,Water);3|&amp;ref(Spell/P_Death.jpg,nolink,25x25,Death);1|&amp;ref(Spell/V_Water.jpg,nolink,25x25,Water Gem);75|儀式/山地限定|特殊召喚|
|~|&gt;|&gt;|&gt;|&gt;|高地や山地からUnfrozenの兵士と指揮官を召喚します|
</v>
      </c>
      <c r="P432" s="3" t="s">
        <v>2121</v>
      </c>
      <c r="Y432" s="21" t="str">
        <f t="shared" si="26"/>
        <v xml:space="preserve">#includex(Spell/Enchantment/DataView,titlestr=off,section=(filter=Hidden in Snow),firsthead=off)
**ゲーム内説明文
#includex(Spell/Enchantment/Descriptions,titlestr=off,section=(filter=Hidden in Snow),firsthead=off)
**解説
</v>
      </c>
      <c r="Z432" t="str">
        <f t="shared" si="27"/>
        <v xml:space="preserve">**Hidden in Snow
|&gt;|&gt;|&gt;|&gt;|BGCOLOR(black):COLOR(white):CENTER:''Hidden in Snow''|
|&gt;|BGCOLOR(lightgray):''研究領域''|&gt;|BGCOLOR(lightgray):''使用条件''|BGCOLOR(lightgray):''分類''|
|&gt;|Enchantment Lv6|&gt;|儀式/山地限定|特殊召喚|
|BGCOLOR(lightgray):''主系統''|BGCOLOR(lightgray):''副系統''|&gt;|BGCOLOR(lightgray):''威力/効果''|BGCOLOR(lightgray):''効果発生数''|
|&amp;ref(Spell/P_Water.jpg,nolink,25x25,Water);3|&amp;ref(Spell/P_Death.jpg,nolink,25x25,Death);1|&gt;|Random Unfrozen||
|BGCOLOR(lightgray):''射程距離''|BGCOLOR(lightgray):''効果範囲''|BGCOLOR(lightgray):''精度修正''|BGCOLOR(lightgray):''詠唱時間''|BGCOLOR(lightgray):''疲労/宝石''|
|||||&amp;ref(Spell/V_Water.jpg,nolink,25x25,Water Gem);75|
|BGCOLOR(lightgray):''特性''|&gt;|&gt;|&gt;||
</v>
      </c>
      <c r="AA432" t="str">
        <f>CONCATENATE("**",G432,CHAR(10),VLOOKUP(F432,SpellDesc!$B:$D,2,0),CHAR(10),CHAR(10),VLOOKUP(F432,SpellDesc!$B:$D,3,0),CHAR(10))</f>
        <v xml:space="preserve">**Hidden in Snow
This spell can only be cast in a cold mountain province. The caster locates and releases a tribe of ancient undead warriors from their glacial prison. A full tribe of Unfrozen is freed. The Unfrozen are led by a chieftain and a mage. If cast in a province of turmoil a warlike tribe with greater amounts of warriors will answer the call. If cast in a province of fortune or magic, a tribe with more mages is likely to answer the call.
この呪文は、寒冷な山岳の州でのみ詠唱できます。術者は、古代のアンデッドの戦士たちの部族を探し出し、彼らをその氷河の牢獄から解放します。Unfrozenの部族全員が解放されます。Unfrozenは、族長と魔術師によって率いられます。Turmoil天秤の州で詠唱すると、より多くの戦士を擁する好戦的な部族が召喚に応じます。LuckやMagic天秤の州で詠唱すると、より多くの魔術師を擁する部族が召喚に応じやすくなります。
</v>
      </c>
    </row>
    <row r="433" spans="1:27" x14ac:dyDescent="0.15">
      <c r="A433" t="str">
        <f t="shared" si="24"/>
        <v/>
      </c>
      <c r="C433" s="1" t="s">
        <v>379</v>
      </c>
      <c r="D433" s="1">
        <v>6</v>
      </c>
      <c r="F433" s="1" t="s">
        <v>440</v>
      </c>
      <c r="G433" s="1" t="s">
        <v>440</v>
      </c>
      <c r="H433" s="3" t="s">
        <v>2054</v>
      </c>
      <c r="J433" s="1">
        <v>2</v>
      </c>
      <c r="K433" s="1" t="s">
        <v>2062</v>
      </c>
      <c r="L433" s="1" t="s">
        <v>2018</v>
      </c>
      <c r="M433" s="1" t="s">
        <v>2076</v>
      </c>
      <c r="N433" s="2" t="s">
        <v>2122</v>
      </c>
      <c r="O433" s="6" t="str">
        <f t="shared" si="25"/>
        <v xml:space="preserve">|[[Grip of Winter&gt;./Grip of Winter]]|&amp;ref(Spell/P_Water.jpg,nolink,25x25,Water);4||&amp;ref(Spell/V_Water.jpg,nolink,25x25,Water Gem);2|戦闘/水陸両用|戦闘呪附|
|~|&gt;|&gt;|&gt;|&gt;|戦場を寒波で包み敵味方全員を疲労させます|
</v>
      </c>
      <c r="P433" s="3" t="s">
        <v>2123</v>
      </c>
      <c r="Q433" s="1">
        <v>0</v>
      </c>
      <c r="R433" s="1">
        <v>225</v>
      </c>
      <c r="S433" s="1">
        <v>0</v>
      </c>
      <c r="T433" s="1">
        <v>1</v>
      </c>
      <c r="U433" s="1">
        <v>0</v>
      </c>
      <c r="V433" s="1">
        <v>200</v>
      </c>
      <c r="W433" s="1" t="s">
        <v>2076</v>
      </c>
      <c r="Y433" s="21" t="str">
        <f t="shared" si="26"/>
        <v xml:space="preserve">#includex(Spell/Enchantment/DataView,titlestr=off,section=(filter=Grip of Winter),firsthead=off)
**ゲーム内説明文
#includex(Spell/Enchantment/Descriptions,titlestr=off,section=(filter=Grip of Winter),firsthead=off)
**解説
</v>
      </c>
      <c r="Z433" t="str">
        <f t="shared" si="27"/>
        <v xml:space="preserve">**Grip of Winter
|&gt;|&gt;|&gt;|&gt;|BGCOLOR(black):COLOR(white):CENTER:''Grip of Winter''|
|&gt;|BGCOLOR(lightgray):''研究領域''|&gt;|BGCOLOR(lightgray):''使用条件''|BGCOLOR(lightgray):''分類''|
|&gt;|Enchantment Lv6|&gt;|戦闘/水陸両用|戦闘呪附|
|BGCOLOR(lightgray):''主系統''|BGCOLOR(lightgray):''副系統''|&gt;|BGCOLOR(lightgray):''威力/効果''|BGCOLOR(lightgray):''効果発生数''|
|&amp;ref(Spell/P_Water.jpg,nolink,25x25,Water);4||&gt;|Grip of Winter|1|
|BGCOLOR(lightgray):''射程距離''|BGCOLOR(lightgray):''効果範囲''|BGCOLOR(lightgray):''精度修正''|BGCOLOR(lightgray):''詠唱時間''|BGCOLOR(lightgray):''疲労/宝石''|
|0|0|0|225%|200 / &amp;ref(Spell/V_Water.jpg,nolink,25x25,Water Gem);2|
|BGCOLOR(lightgray):''特性''|&gt;|&gt;|&gt;|戦闘呪附|
</v>
      </c>
      <c r="AA433" t="str">
        <f>CONCATENATE("**",G433,CHAR(10),VLOOKUP(F433,SpellDesc!$B:$D,2,0),CHAR(10),CHAR(10),VLOOKUP(F433,SpellDesc!$B:$D,3,0),CHAR(10))</f>
        <v xml:space="preserve">**Grip of Winter
The entire battlefield is harrowed by enormous cold. This cold quickly renders all units on the battlefield unconscious, after which death is certain. The Grip of Winter is most effective in cold provinces.
戦場全体が、途轍もない寒波に苦しめられます。この寒波は短時間で戦場に居る全てのものの意識を奪い、その後の死は確実です。Grip of Winterは、寒冷な州で最も効果を発揮します。
</v>
      </c>
    </row>
    <row r="434" spans="1:27" x14ac:dyDescent="0.15">
      <c r="A434" t="str">
        <f t="shared" si="24"/>
        <v/>
      </c>
      <c r="C434" s="1" t="s">
        <v>379</v>
      </c>
      <c r="D434" s="1">
        <v>6</v>
      </c>
      <c r="F434" s="1" t="s">
        <v>441</v>
      </c>
      <c r="G434" s="1" t="s">
        <v>441</v>
      </c>
      <c r="H434" s="3" t="s">
        <v>2104</v>
      </c>
      <c r="J434" s="1">
        <v>15</v>
      </c>
      <c r="K434" s="1" t="s">
        <v>2061</v>
      </c>
      <c r="L434" s="1" t="s">
        <v>2018</v>
      </c>
      <c r="M434" s="1" t="s">
        <v>2070</v>
      </c>
      <c r="N434" s="2" t="s">
        <v>2124</v>
      </c>
      <c r="O434" s="6" t="str">
        <f t="shared" si="25"/>
        <v xml:space="preserve">|[[Frost Dome&gt;./Frost Dome]]|&amp;ref(Spell/P_Water.jpg,nolink,25x25,Water);5||&amp;ref(Spell/V_Water.jpg,nolink,25x25,Water Gem);15|儀式/水陸両用|地方呪附|
|~|&gt;|&gt;|&gt;|&gt;|州を狙う遠隔儀式の術者へ反撃しその30%を妨害します|
</v>
      </c>
      <c r="P434" s="3" t="s">
        <v>2125</v>
      </c>
      <c r="W434" s="1" t="s">
        <v>2070</v>
      </c>
      <c r="Y434" s="21" t="str">
        <f t="shared" si="26"/>
        <v xml:space="preserve">#includex(Spell/Enchantment/DataView,titlestr=off,section=(filter=Frost Dome),firsthead=off)
**ゲーム内説明文
#includex(Spell/Enchantment/Descriptions,titlestr=off,section=(filter=Frost Dome),firsthead=off)
**解説
</v>
      </c>
      <c r="Z434" t="str">
        <f t="shared" si="27"/>
        <v xml:space="preserve">**Frost Dome
|&gt;|&gt;|&gt;|&gt;|BGCOLOR(black):COLOR(white):CENTER:''Frost Dome''|
|&gt;|BGCOLOR(lightgray):''研究領域''|&gt;|BGCOLOR(lightgray):''使用条件''|BGCOLOR(lightgray):''分類''|
|&gt;|Enchantment Lv6|&gt;|儀式/水陸両用|地方呪附|
|BGCOLOR(lightgray):''主系統''|BGCOLOR(lightgray):''副系統''|&gt;|BGCOLOR(lightgray):''威力/効果''|BGCOLOR(lightgray):''効果発生数''|
|&amp;ref(Spell/P_Water.jpg,nolink,25x25,Water);5||&gt;|Frost Dome||
|BGCOLOR(lightgray):''射程距離''|BGCOLOR(lightgray):''効果範囲''|BGCOLOR(lightgray):''精度修正''|BGCOLOR(lightgray):''詠唱時間''|BGCOLOR(lightgray):''疲労/宝石''|
|||||&amp;ref(Spell/V_Water.jpg,nolink,25x25,Water Gem);15|
|BGCOLOR(lightgray):''特性''|&gt;|&gt;|&gt;|地方呪附|
</v>
      </c>
      <c r="AA434" t="str">
        <f>CONCATENATE("**",G434,CHAR(10),VLOOKUP(F434,SpellDesc!$B:$D,2,0),CHAR(10),CHAR(10),VLOOKUP(F434,SpellDesc!$B:$D,3,0),CHAR(10))</f>
        <v xml:space="preserve">**Frost Dome
A frost dome is created over the entire province where the spell is cast. Any spells cast into this dome will trigger the deadly trap. A powerful frost blast will find its way to the enemy mage and freeze him to death. Every spell cast into the dome has a 30 percent chance of being destroyed by the frost dome. The more magic gems put into the spell, the longer it will last. If the mage who cast the dome dies, it will dissolve instantly.
霜の円蓋が、この呪文が詠唱された州全体の上に形成されます。この円蓋に向けて放たれた呪文は全て、致命的な罠を起動させます。強力な冷気の爆風は敵の魔術師への経路を見つけ出し、彼を凍死させます。円蓋へと放たれた呪文は、それぞれ30%の確率で円蓋に破壊されます。より多くの魔法の宝石を呪文に費やすほど、持続時間も長くなります。円蓋を作った魔術師が死ぬと、円蓋は直ちに溶け去ります。
</v>
      </c>
    </row>
    <row r="435" spans="1:27" x14ac:dyDescent="0.15">
      <c r="A435" t="str">
        <f t="shared" si="24"/>
        <v/>
      </c>
      <c r="C435" s="1" t="s">
        <v>379</v>
      </c>
      <c r="D435" s="1">
        <v>6</v>
      </c>
      <c r="F435" s="1" t="s">
        <v>442</v>
      </c>
      <c r="G435" s="1" t="s">
        <v>442</v>
      </c>
      <c r="H435" s="3" t="s">
        <v>2055</v>
      </c>
      <c r="J435" s="1">
        <v>20</v>
      </c>
      <c r="K435" s="1" t="s">
        <v>2061</v>
      </c>
      <c r="L435" s="1" t="s">
        <v>2018</v>
      </c>
      <c r="M435" s="1" t="s">
        <v>2019</v>
      </c>
      <c r="N435" s="2" t="s">
        <v>2126</v>
      </c>
      <c r="O435" s="6" t="str">
        <f t="shared" si="25"/>
        <v xml:space="preserve">|[[Enliven Statues&gt;./Enliven Statues]]|&amp;ref(Spell/P_Earth.jpg,nolink,25x25,Earth);3||&amp;ref(Spell/V_Earth.jpg,nolink,25x25,Earth Gem);20|儀式/水陸両用|兵士召喚|
|~|&gt;|&gt;|&gt;|&gt;|頑強な生ける像Living Statueを10+体召喚します|
</v>
      </c>
      <c r="P435" s="3" t="s">
        <v>2127</v>
      </c>
      <c r="T435" s="1" t="s">
        <v>19912</v>
      </c>
      <c r="Y435" s="21" t="str">
        <f t="shared" si="26"/>
        <v xml:space="preserve">#includex(Spell/Enchantment/DataView,titlestr=off,section=(filter=Enliven Statues),firsthead=off)
**ゲーム内説明文
#includex(Spell/Enchantment/Descriptions,titlestr=off,section=(filter=Enliven Statues),firsthead=off)
**解説
</v>
      </c>
      <c r="Z435" t="str">
        <f t="shared" si="27"/>
        <v xml:space="preserve">**Enliven Statues
|&gt;|&gt;|&gt;|&gt;|BGCOLOR(black):COLOR(white):CENTER:''Enliven Statues''|
|&gt;|BGCOLOR(lightgray):''研究領域''|&gt;|BGCOLOR(lightgray):''使用条件''|BGCOLOR(lightgray):''分類''|
|&gt;|Enchantment Lv6|&gt;|儀式/水陸両用|兵士召喚|
|BGCOLOR(lightgray):''主系統''|BGCOLOR(lightgray):''副系統''|&gt;|BGCOLOR(lightgray):''威力/効果''|BGCOLOR(lightgray):''効果発生数''|
|&amp;ref(Spell/P_Earth.jpg,nolink,25x25,Earth);3||&gt;|Living Statue|10+1/Lv|
|BGCOLOR(lightgray):''射程距離''|BGCOLOR(lightgray):''効果範囲''|BGCOLOR(lightgray):''精度修正''|BGCOLOR(lightgray):''詠唱時間''|BGCOLOR(lightgray):''疲労/宝石''|
|||||&amp;ref(Spell/V_Earth.jpg,nolink,25x25,Earth Gem);20|
|BGCOLOR(lightgray):''特性''|&gt;|&gt;|&gt;||
</v>
      </c>
      <c r="AA435" t="str">
        <f>CONCATENATE("**",G435,CHAR(10),VLOOKUP(F435,SpellDesc!$B:$D,2,0),CHAR(10),CHAR(10),VLOOKUP(F435,SpellDesc!$B:$D,3,0),CHAR(10))</f>
        <v xml:space="preserve">**Enliven Statues
Ten or more statues are given false life by this powerful enchantment. Powerful mages can enchant more than fifteen statues with one casting of this spell. The statues are difficult to destroy but will revert to an inanimate state if there are no mages left on the battlefield.
この強力な呪附により、10体以上の石像が偽りの命を与えられます。強力な魔術師は、この呪文を一度詠唱するだけで、15体以上もの石像に魔法をかけることができます。これらの石像を破壊するのは困難ですが、魔術師なしに戦場に取り残されると、彼らは命無き状態へと戻ります。
</v>
      </c>
    </row>
    <row r="436" spans="1:27" x14ac:dyDescent="0.15">
      <c r="A436" t="str">
        <f t="shared" si="24"/>
        <v/>
      </c>
      <c r="C436" s="1" t="s">
        <v>379</v>
      </c>
      <c r="D436" s="1">
        <v>6</v>
      </c>
      <c r="F436" s="1" t="s">
        <v>443</v>
      </c>
      <c r="G436" s="1" t="s">
        <v>443</v>
      </c>
      <c r="H436" s="3" t="s">
        <v>2055</v>
      </c>
      <c r="I436" s="1" t="s">
        <v>2103</v>
      </c>
      <c r="J436" s="1">
        <v>75</v>
      </c>
      <c r="K436" s="1" t="s">
        <v>2061</v>
      </c>
      <c r="L436" s="1" t="s">
        <v>2128</v>
      </c>
      <c r="M436" s="1" t="s">
        <v>2129</v>
      </c>
      <c r="N436" s="2" t="s">
        <v>2130</v>
      </c>
      <c r="O436" s="6" t="str">
        <f t="shared" si="25"/>
        <v xml:space="preserve">|[[Hidden in Sand&gt;./Hidden in Sand]]|&amp;ref(Spell/P_Earth.jpg,nolink,25x25,Earth);3|&amp;ref(Spell/P_Death.jpg,nolink,25x25,Death);1|&amp;ref(Spell/V_Earth.jpg,nolink,25x25,Earth Gem);75|儀式/荒地限定|特殊召喚|
|~|&gt;|&gt;|&gt;|&gt;|荒地からDust Walkerの兵士や指揮官を召喚します|
</v>
      </c>
      <c r="P436" s="3" t="s">
        <v>2131</v>
      </c>
      <c r="Y436" s="21" t="str">
        <f t="shared" si="26"/>
        <v xml:space="preserve">#includex(Spell/Enchantment/DataView,titlestr=off,section=(filter=Hidden in Sand),firsthead=off)
**ゲーム内説明文
#includex(Spell/Enchantment/Descriptions,titlestr=off,section=(filter=Hidden in Sand),firsthead=off)
**解説
</v>
      </c>
      <c r="Z436" t="str">
        <f t="shared" si="27"/>
        <v xml:space="preserve">**Hidden in Sand
|&gt;|&gt;|&gt;|&gt;|BGCOLOR(black):COLOR(white):CENTER:''Hidden in Sand''|
|&gt;|BGCOLOR(lightgray):''研究領域''|&gt;|BGCOLOR(lightgray):''使用条件''|BGCOLOR(lightgray):''分類''|
|&gt;|Enchantment Lv6|&gt;|儀式/荒地限定|特殊召喚|
|BGCOLOR(lightgray):''主系統''|BGCOLOR(lightgray):''副系統''|&gt;|BGCOLOR(lightgray):''威力/効果''|BGCOLOR(lightgray):''効果発生数''|
|&amp;ref(Spell/P_Earth.jpg,nolink,25x25,Earth);3|&amp;ref(Spell/P_Death.jpg,nolink,25x25,Death);1|&gt;|Random Dust Walker||
|BGCOLOR(lightgray):''射程距離''|BGCOLOR(lightgray):''効果範囲''|BGCOLOR(lightgray):''精度修正''|BGCOLOR(lightgray):''詠唱時間''|BGCOLOR(lightgray):''疲労/宝石''|
|||||&amp;ref(Spell/V_Earth.jpg,nolink,25x25,Earth Gem);75|
|BGCOLOR(lightgray):''特性''|&gt;|&gt;|&gt;||
</v>
      </c>
      <c r="AA436" t="str">
        <f>CONCATENATE("**",G436,CHAR(10),VLOOKUP(F436,SpellDesc!$B:$D,2,0),CHAR(10),CHAR(10),VLOOKUP(F436,SpellDesc!$B:$D,3,0),CHAR(10))</f>
        <v xml:space="preserve">**Hidden in Sand
This spell can only be cast in a waste land. The caster locates and releases a Dust King and his entombed servants hidden underneath layer upon layer of desert sands. In the beginning of time the first humans lived in scattered tribes. But with the influence of supernatural powers, civilization dawned upon mankind. Small kingdoms formed and order was established. These kingdoms and their rulers emerged and disappeared in quick succession. Driven by fear of being dead and forgotten, the kings built tomb palaces to create resting places where they could live on eternally. But with time came dust. The palaces were covered with sand and their memories forgotten. Inside the tombs the ancient kings and their soldiers still live on. If cast in a province of order a king with more warriors will be released. If cast in a province of fortune or magic, a king with more priests is likely to be found.
この呪文は、荒地でのみ詠唱できます。術者は、幾重にも積み重なった砂漠の砂の下に隠された、Dust Kingとその埋葬された従者たちを見つけ出し、解放します。時の始まりには、最初の人間たちは散在する部族として暮らしていました。しかし超自然的力の影響により、人類に文明の兆しがやってきました。小さな王国は幾つも形成され、秩序が確立されました。これらの王国とその統治者たちは、早い周期で現れては姿を消していきました。死して忘れられることへの恐怖に突き動かされ、王たちは彼らが永久に生きられる安息所として、宮殿のような墓を作りました。しかし時と共に砂がやってきました。宮殿は砂に覆われていき、彼らの記憶は忘れ去られました。墓の中では、今も古代の王とその兵士たちが生き続けています。Order天秤の州で詠唱すると、より多くの戦士を伴う王が解放されます。LuckやMagic天秤の州で詠唱すると、より多くの聖職者を伴う王が見つかりやすくなります。
</v>
      </c>
    </row>
    <row r="437" spans="1:27" x14ac:dyDescent="0.15">
      <c r="A437" t="str">
        <f t="shared" si="24"/>
        <v/>
      </c>
      <c r="C437" s="1" t="s">
        <v>379</v>
      </c>
      <c r="D437" s="1">
        <v>6</v>
      </c>
      <c r="F437" s="1" t="s">
        <v>444</v>
      </c>
      <c r="G437" s="1" t="s">
        <v>444</v>
      </c>
      <c r="H437" s="3" t="s">
        <v>2055</v>
      </c>
      <c r="I437" s="1" t="s">
        <v>2103</v>
      </c>
      <c r="J437" s="1">
        <v>75</v>
      </c>
      <c r="K437" s="1" t="s">
        <v>2061</v>
      </c>
      <c r="L437" s="1" t="s">
        <v>2132</v>
      </c>
      <c r="M437" s="1" t="s">
        <v>2129</v>
      </c>
      <c r="N437" s="2" t="s">
        <v>2133</v>
      </c>
      <c r="O437" s="6" t="str">
        <f t="shared" si="25"/>
        <v xml:space="preserve">|[[Hidden Underneath&gt;./Hidden Underneath]]|&amp;ref(Spell/P_Earth.jpg,nolink,25x25,Earth);3|&amp;ref(Spell/P_Death.jpg,nolink,25x25,Death);1|&amp;ref(Spell/V_Earth.jpg,nolink,25x25,Earth Gem);75|儀式/洞窟限定|特殊召喚|
|~|&gt;|&gt;|&gt;|&gt;|洞窟からReleased Oneの兵士と指揮官を召喚します|
</v>
      </c>
      <c r="P437" s="3" t="s">
        <v>2134</v>
      </c>
      <c r="Y437" s="21" t="str">
        <f t="shared" si="26"/>
        <v xml:space="preserve">#includex(Spell/Enchantment/DataView,titlestr=off,section=(filter=Hidden Underneath),firsthead=off)
**ゲーム内説明文
#includex(Spell/Enchantment/Descriptions,titlestr=off,section=(filter=Hidden Underneath),firsthead=off)
**解説
</v>
      </c>
      <c r="Z437" t="str">
        <f t="shared" si="27"/>
        <v xml:space="preserve">**Hidden Underneath
|&gt;|&gt;|&gt;|&gt;|BGCOLOR(black):COLOR(white):CENTER:''Hidden Underneath''|
|&gt;|BGCOLOR(lightgray):''研究領域''|&gt;|BGCOLOR(lightgray):''使用条件''|BGCOLOR(lightgray):''分類''|
|&gt;|Enchantment Lv6|&gt;|儀式/洞窟限定|特殊召喚|
|BGCOLOR(lightgray):''主系統''|BGCOLOR(lightgray):''副系統''|&gt;|BGCOLOR(lightgray):''威力/効果''|BGCOLOR(lightgray):''効果発生数''|
|&amp;ref(Spell/P_Earth.jpg,nolink,25x25,Earth);3|&amp;ref(Spell/P_Death.jpg,nolink,25x25,Death);1|&gt;|Random Released One||
|BGCOLOR(lightgray):''射程距離''|BGCOLOR(lightgray):''効果範囲''|BGCOLOR(lightgray):''精度修正''|BGCOLOR(lightgray):''詠唱時間''|BGCOLOR(lightgray):''疲労/宝石''|
|||||&amp;ref(Spell/V_Earth.jpg,nolink,25x25,Earth Gem);75|
|BGCOLOR(lightgray):''特性''|&gt;|&gt;|&gt;||
</v>
      </c>
      <c r="AA437" t="str">
        <f>CONCATENATE("**",G437,CHAR(10),VLOOKUP(F437,SpellDesc!$B:$D,2,0),CHAR(10),CHAR(10),VLOOKUP(F437,SpellDesc!$B:$D,3,0),CHAR(10))</f>
        <v xml:space="preserve">**Hidden Underneath
This spell can only be cast in a cave province. In the beginning of time there was a war among gods, and a previous Pantokrator defeated and imprisoned three mighty gods and their servants in the depths of the earth. The caster locates such a sealed chamber of the under-earth and releases it's entombed prisoners. The released ones' souls were imprisoned along with their bodies and could not escape to the underworld when they died. For millennia their spirits have remained trapped in their fossilizing bodies. When they are released they once more follow their former kings and sages to answer the call of the caster. Their Sages are skilled in earth, death and sometimes astral magic. If cast in a province of fortune or magic, a king with more sages is likely to be found.
この呪文は、洞窟の州でのみ詠唱できます。時の始まりには、神々の間での戦争があり、その際に以前の全能者は、三柱の強大なる神々とその従者たちを打ち破り、彼らを大地の奥深くへと幽閉しました。術者はそのような地底の封印されし室を見つけ出し、その囚人たちを解放します。彼らReleased Oneたちの魂は、その肉体と共に幽閉され、そして死しても冥界へと逃れることはできませんでした。千年にも渡り、彼らの魂はその化石化した身体に囚われたままでした。解放されると、彼らは今一度そのかつての王と賢者たちに従い、術者の召喚に応じます。彼らの賢者たちは、地、死、時には星の魔法にも熟練します。LuckやMagic天秤の州で詠唱されると、より多くの賢者を伴う王が見つかりやすくなります。
</v>
      </c>
    </row>
    <row r="438" spans="1:27" x14ac:dyDescent="0.15">
      <c r="A438" t="str">
        <f t="shared" si="24"/>
        <v/>
      </c>
      <c r="C438" s="1" t="s">
        <v>379</v>
      </c>
      <c r="D438" s="1">
        <v>6</v>
      </c>
      <c r="F438" s="1" t="s">
        <v>445</v>
      </c>
      <c r="G438" s="1" t="s">
        <v>445</v>
      </c>
      <c r="H438" s="3" t="s">
        <v>2105</v>
      </c>
      <c r="J438" s="1">
        <v>70</v>
      </c>
      <c r="K438" s="1" t="s">
        <v>2061</v>
      </c>
      <c r="L438" s="1" t="s">
        <v>2018</v>
      </c>
      <c r="M438" s="1" t="s">
        <v>2089</v>
      </c>
      <c r="N438" s="2" t="s">
        <v>2135</v>
      </c>
      <c r="O438" s="6" t="str">
        <f t="shared" si="25"/>
        <v xml:space="preserve">|[[Riches from Beneath&gt;./Riches from Beneath]]|&amp;ref(Spell/P_Earth.jpg,nolink,25x25,Earth);5||&amp;ref(Spell/V_Earth.jpg,nolink,25x25,Earth Gem);70|儀式/水陸両用|世界呪附|
|~|&gt;|&gt;|&gt;|&gt;|支配圏内の資源収入を増加させます|
</v>
      </c>
      <c r="P438" s="3" t="s">
        <v>2136</v>
      </c>
      <c r="W438" s="1" t="s">
        <v>2089</v>
      </c>
      <c r="Y438" s="21" t="str">
        <f t="shared" si="26"/>
        <v xml:space="preserve">#includex(Spell/Enchantment/DataView,titlestr=off,section=(filter=Riches from Beneath),firsthead=off)
**ゲーム内説明文
#includex(Spell/Enchantment/Descriptions,titlestr=off,section=(filter=Riches from Beneath),firsthead=off)
**解説
</v>
      </c>
      <c r="Z438" t="str">
        <f t="shared" si="27"/>
        <v xml:space="preserve">**Riches from Beneath
|&gt;|&gt;|&gt;|&gt;|BGCOLOR(black):COLOR(white):CENTER:''Riches from Beneath''|
|&gt;|BGCOLOR(lightgray):''研究領域''|&gt;|BGCOLOR(lightgray):''使用条件''|BGCOLOR(lightgray):''分類''|
|&gt;|Enchantment Lv6|&gt;|儀式/水陸両用|世界呪附|
|BGCOLOR(lightgray):''主系統''|BGCOLOR(lightgray):''副系統''|&gt;|BGCOLOR(lightgray):''威力/効果''|BGCOLOR(lightgray):''効果発生数''|
|&amp;ref(Spell/P_Earth.jpg,nolink,25x25,Earth);5||&gt;|Riches from Beneath||
|BGCOLOR(lightgray):''射程距離''|BGCOLOR(lightgray):''効果範囲''|BGCOLOR(lightgray):''精度修正''|BGCOLOR(lightgray):''詠唱時間''|BGCOLOR(lightgray):''疲労/宝石''|
|||||&amp;ref(Spell/V_Earth.jpg,nolink,25x25,Earth Gem);70|
|BGCOLOR(lightgray):''特性''|&gt;|&gt;|&gt;|世界呪附|
</v>
      </c>
      <c r="AA438" t="str">
        <f>CONCATENATE("**",G438,CHAR(10),VLOOKUP(F438,SpellDesc!$B:$D,2,0),CHAR(10),CHAR(10),VLOOKUP(F438,SpellDesc!$B:$D,3,0),CHAR(10))</f>
        <v xml:space="preserve">**Riches from Beneath
This enchantment transform mining from something harsh and dangerous to a really uplifting experience. The miners can carve out gold and iron with their knives and the stone is extra soft where the valuable ore veins are as if the mountain is trying to guide them. The enchantment only works within friendly dominion and a higher dominion score will make it more effective. The enchantment gives a major boost to resource production and a minor boost to gold production, both increases depend on the resource value of the province. Also all magic sites that are income yielding mines will have their income up to doubled.
この呪附は、採掘作業を過酷で危険なものから、極めて高揚させる経験へと変容させます。鉱員たちは、その短刀で金や鉄を切り分けることができ、またあたかも山が彼らを導こうとしているかのように、価値ある鉱石が眠るところでは石がとりわけ柔らかくなります。この呪附は、味方の支配圏内でのみ機能し、支配力が強まるほどに効果も高まります。この呪附は、資源の生産量には大きな、金銭には小さな増大を齎し、これらは共に州の資源の量に依存します。また、魔法の地の中でも税収を齎す鉱山であるものは、その税収が最大で二倍にまで増加します。
</v>
      </c>
    </row>
    <row r="439" spans="1:27" x14ac:dyDescent="0.15">
      <c r="A439" t="str">
        <f t="shared" si="24"/>
        <v/>
      </c>
      <c r="C439" s="1" t="s">
        <v>379</v>
      </c>
      <c r="D439" s="1">
        <v>6</v>
      </c>
      <c r="F439" s="1" t="s">
        <v>446</v>
      </c>
      <c r="G439" s="1" t="s">
        <v>446</v>
      </c>
      <c r="H439" s="3" t="s">
        <v>2013</v>
      </c>
      <c r="K439" s="1" t="s">
        <v>2062</v>
      </c>
      <c r="L439" s="1" t="s">
        <v>2018</v>
      </c>
      <c r="M439" s="1" t="s">
        <v>2137</v>
      </c>
      <c r="N439" s="2" t="s">
        <v>2138</v>
      </c>
      <c r="O439" s="6" t="str">
        <f t="shared" si="25"/>
        <v xml:space="preserve">|[[Opposition&gt;./Opposition]]|&amp;ref(Spell/P_Astral.jpg,nolink,25x25,Astral);3|||戦闘/水陸両用|即死|
|~|&gt;|&gt;|&gt;|&gt;|敵の魔法生物1体を即死させようと試みます|
</v>
      </c>
      <c r="P439" s="3">
        <v>999</v>
      </c>
      <c r="Q439" s="1">
        <v>25</v>
      </c>
      <c r="R439" s="1">
        <v>100</v>
      </c>
      <c r="S439" s="1">
        <v>0</v>
      </c>
      <c r="T439" s="1">
        <v>1</v>
      </c>
      <c r="U439" s="1">
        <v>100</v>
      </c>
      <c r="V439" s="1">
        <v>20</v>
      </c>
      <c r="W439" s="1" t="s">
        <v>2139</v>
      </c>
      <c r="Y439" s="21" t="str">
        <f t="shared" si="26"/>
        <v xml:space="preserve">#includex(Spell/Enchantment/DataView,titlestr=off,section=(filter=Opposition),firsthead=off)
**ゲーム内説明文
#includex(Spell/Enchantment/Descriptions,titlestr=off,section=(filter=Opposition),firsthead=off)
**解説
</v>
      </c>
      <c r="Z439" t="str">
        <f t="shared" si="27"/>
        <v xml:space="preserve">**Opposition
|&gt;|&gt;|&gt;|&gt;|BGCOLOR(black):COLOR(white):CENTER:''Opposition''|
|&gt;|BGCOLOR(lightgray):''研究領域''|&gt;|BGCOLOR(lightgray):''使用条件''|BGCOLOR(lightgray):''分類''|
|&gt;|Enchantment Lv6|&gt;|戦闘/水陸両用|即死|
|BGCOLOR(lightgray):''主系統''|BGCOLOR(lightgray):''副系統''|&gt;|BGCOLOR(lightgray):''威力/効果''|BGCOLOR(lightgray):''効果発生数''|
|&amp;ref(Spell/P_Astral.jpg,nolink,25x25,Astral);3||&gt;|999|1|
|BGCOLOR(lightgray):''射程距離''|BGCOLOR(lightgray):''効果範囲''|BGCOLOR(lightgray):''精度修正''|BGCOLOR(lightgray):''詠唱時間''|BGCOLOR(lightgray):''疲労/宝石''|
|25|0|100|100%|20|
|BGCOLOR(lightgray):''特性''|&gt;|&gt;|&gt;|抵抗可能&amp;br;魔法生物にのみ作用|
</v>
      </c>
      <c r="AA439" t="str">
        <f>CONCATENATE("**",G439,CHAR(10),VLOOKUP(F439,SpellDesc!$B:$D,2,0),CHAR(10),CHAR(10),VLOOKUP(F439,SpellDesc!$B:$D,3,0),CHAR(10))</f>
        <v xml:space="preserve">**Opposition
The caster creates a supernatural force diametrically opposed to a target magical being. If the spell is powerful enough, the magical being will be disenchanted and cease to exist.
術者は、標的の魔法生物と正反対の超自然的な力を作り出します。この呪文が十分強力であれば、魔法生物は解呪され、存在を失います。
</v>
      </c>
    </row>
    <row r="440" spans="1:27" x14ac:dyDescent="0.15">
      <c r="A440" t="str">
        <f t="shared" si="24"/>
        <v/>
      </c>
      <c r="C440" s="1" t="s">
        <v>379</v>
      </c>
      <c r="D440" s="1">
        <v>6</v>
      </c>
      <c r="F440" s="1" t="s">
        <v>447</v>
      </c>
      <c r="G440" s="1" t="s">
        <v>447</v>
      </c>
      <c r="H440" s="3" t="s">
        <v>2106</v>
      </c>
      <c r="J440" s="1">
        <v>10</v>
      </c>
      <c r="K440" s="1" t="s">
        <v>2061</v>
      </c>
      <c r="L440" s="1" t="s">
        <v>2018</v>
      </c>
      <c r="M440" s="1" t="s">
        <v>2070</v>
      </c>
      <c r="N440" s="2" t="s">
        <v>2140</v>
      </c>
      <c r="O440" s="6" t="str">
        <f t="shared" si="25"/>
        <v xml:space="preserve">|[[Dome of Arcane Warding&gt;./Dome of Arcane Warding]]|&amp;ref(Spell/P_Astral.jpg,nolink,25x25,Astral);4||&amp;ref(Spell/V_Astral.jpg,nolink,25x25,Astral Pearl);10|儀式/水陸両用|地方呪附|
|~|&gt;|&gt;|&gt;|&gt;|州を狙う遠隔儀式の50%を妨害します|
</v>
      </c>
      <c r="P440" s="3" t="s">
        <v>2141</v>
      </c>
      <c r="W440" s="1" t="s">
        <v>2070</v>
      </c>
      <c r="Y440" s="21" t="str">
        <f t="shared" si="26"/>
        <v xml:space="preserve">#includex(Spell/Enchantment/DataView,titlestr=off,section=(filter=Dome of Arcane Warding),firsthead=off)
**ゲーム内説明文
#includex(Spell/Enchantment/Descriptions,titlestr=off,section=(filter=Dome of Arcane Warding),firsthead=off)
**解説
</v>
      </c>
      <c r="Z440" t="str">
        <f t="shared" si="27"/>
        <v xml:space="preserve">**Dome of Arcane Warding
|&gt;|&gt;|&gt;|&gt;|BGCOLOR(black):COLOR(white):CENTER:''Dome of Arcane Warding''|
|&gt;|BGCOLOR(lightgray):''研究領域''|&gt;|BGCOLOR(lightgray):''使用条件''|BGCOLOR(lightgray):''分類''|
|&gt;|Enchantment Lv6|&gt;|儀式/水陸両用|地方呪附|
|BGCOLOR(lightgray):''主系統''|BGCOLOR(lightgray):''副系統''|&gt;|BGCOLOR(lightgray):''威力/効果''|BGCOLOR(lightgray):''効果発生数''|
|&amp;ref(Spell/P_Astral.jpg,nolink,25x25,Astral);4||&gt;|Dome of Arcane Warding||
|BGCOLOR(lightgray):''射程距離''|BGCOLOR(lightgray):''効果範囲''|BGCOLOR(lightgray):''精度修正''|BGCOLOR(lightgray):''詠唱時間''|BGCOLOR(lightgray):''疲労/宝石''|
|||||&amp;ref(Spell/V_Astral.jpg,nolink,25x25,Astral Pearl);10|
|BGCOLOR(lightgray):''特性''|&gt;|&gt;|&gt;|地方呪附|
</v>
      </c>
      <c r="AA440" t="str">
        <f>CONCATENATE("**",G440,CHAR(10),VLOOKUP(F440,SpellDesc!$B:$D,2,0),CHAR(10),CHAR(10),VLOOKUP(F440,SpellDesc!$B:$D,3,0),CHAR(10))</f>
        <v xml:space="preserve">**Dome of Arcane Warding
An astral dome is created over the entire province that the mage is located in. The dome will protect the province from many spells that originate from outside the warded province. The more magic gems put into the spell, the longer it will last. If the mage dies, the dome dissolves instantly. The dome has a 50 percent chance of stopping each spell that tries to pass through it.
星の円蓋は、魔術師が居る州全体の上に形成されます。この円蓋は、保護された州の外から放たれた呪文の多くから、州を保護します。より多くの魔法の宝石を呪文に費やすほど、持続時間も長くなります。円蓋を作った魔術師が死んだ場合、これは直ちに崩壊します。この円蓋は、通過を試みる呪文全てを50%の確率で阻止します。
</v>
      </c>
    </row>
    <row r="441" spans="1:27" x14ac:dyDescent="0.15">
      <c r="A441" t="str">
        <f t="shared" si="24"/>
        <v/>
      </c>
      <c r="C441" s="1" t="s">
        <v>379</v>
      </c>
      <c r="D441" s="1">
        <v>6</v>
      </c>
      <c r="F441" s="1" t="s">
        <v>448</v>
      </c>
      <c r="G441" s="1" t="s">
        <v>448</v>
      </c>
      <c r="H441" s="3" t="s">
        <v>2014</v>
      </c>
      <c r="I441" s="1" t="s">
        <v>2008</v>
      </c>
      <c r="J441" s="1">
        <v>5</v>
      </c>
      <c r="K441" s="1" t="s">
        <v>2061</v>
      </c>
      <c r="L441" s="1" t="s">
        <v>2023</v>
      </c>
      <c r="M441" s="1" t="s">
        <v>2019</v>
      </c>
      <c r="N441" s="2" t="s">
        <v>2149</v>
      </c>
      <c r="O441" s="6" t="str">
        <f t="shared" si="25"/>
        <v xml:space="preserve">|[[Reanimate Archers&gt;./Reanimate Archers]]|&amp;ref(Spell/P_Death.jpg,nolink,25x25,Death);2|&amp;ref(Spell/P_Fire.jpg,nolink,25x25,Fire);1|&amp;ref(Spell/V_Death.jpg,nolink,25x25,Death Gem);5|儀式/陸上専用|兵士召喚|
|~|&gt;|&gt;|&gt;|&gt;|骨だけの弓兵Longdead Archerを10体召喚します|
</v>
      </c>
      <c r="P441" s="3" t="s">
        <v>2150</v>
      </c>
      <c r="T441" s="1">
        <v>10</v>
      </c>
      <c r="Y441" s="21" t="str">
        <f t="shared" si="26"/>
        <v xml:space="preserve">#includex(Spell/Enchantment/DataView,titlestr=off,section=(filter=Reanimate Archers),firsthead=off)
**ゲーム内説明文
#includex(Spell/Enchantment/Descriptions,titlestr=off,section=(filter=Reanimate Archers),firsthead=off)
**解説
</v>
      </c>
      <c r="Z441" t="str">
        <f t="shared" si="27"/>
        <v xml:space="preserve">**Reanimate Archers
|&gt;|&gt;|&gt;|&gt;|BGCOLOR(black):COLOR(white):CENTER:''Reanimate Archers''|
|&gt;|BGCOLOR(lightgray):''研究領域''|&gt;|BGCOLOR(lightgray):''使用条件''|BGCOLOR(lightgray):''分類''|
|&gt;|Enchantment Lv6|&gt;|儀式/陸上専用|兵士召喚|
|BGCOLOR(lightgray):''主系統''|BGCOLOR(lightgray):''副系統''|&gt;|BGCOLOR(lightgray):''威力/効果''|BGCOLOR(lightgray):''効果発生数''|
|&amp;ref(Spell/P_Death.jpg,nolink,25x25,Death);2|&amp;ref(Spell/P_Fire.jpg,nolink,25x25,Fire);1|&gt;|Longdead Archer|10|
|BGCOLOR(lightgray):''射程距離''|BGCOLOR(lightgray):''効果範囲''|BGCOLOR(lightgray):''精度修正''|BGCOLOR(lightgray):''詠唱時間''|BGCOLOR(lightgray):''疲労/宝石''|
|||||&amp;ref(Spell/V_Death.jpg,nolink,25x25,Death Gem);5|
|BGCOLOR(lightgray):''特性''|&gt;|&gt;|&gt;||
</v>
      </c>
      <c r="AA441" t="str">
        <f>CONCATENATE("**",G441,CHAR(10),VLOOKUP(F441,SpellDesc!$B:$D,2,0),CHAR(10),CHAR(10),VLOOKUP(F441,SpellDesc!$B:$D,3,0),CHAR(10))</f>
        <v xml:space="preserve">**Reanimate Archers
The necromancer enchants ten well-prepared corpses and gives them false life. The skeletons are then equipped with magic bows fueled by the power of the Underworld. Arrows fired from these bows will burst into the green flames of banefire. Flesh exposed to banefire will start to fester and decay. Skeletons are undead and will fall apart if left on the battlefield without undead leadership.
降霊術士は、10体のよく準備された屍に魔法をかけ、それらに偽りの命を与えます。これらのSkeletonは、冥界の力を燃料とする魔法の弓を与えられます。これらの弓から放たれた矢は、緑色の破滅の炎を上げます。破滅の炎に晒された肉体は、爛れて腐り始めていきます。Skeletonはアンデッドであり、アンデッドの指揮なしに戦場に取り残されると崩れ落ちます。
</v>
      </c>
    </row>
    <row r="442" spans="1:27" x14ac:dyDescent="0.15">
      <c r="A442" t="str">
        <f t="shared" si="24"/>
        <v/>
      </c>
      <c r="C442" s="1" t="s">
        <v>379</v>
      </c>
      <c r="D442" s="1">
        <v>6</v>
      </c>
      <c r="F442" s="1" t="s">
        <v>449</v>
      </c>
      <c r="G442" s="1" t="s">
        <v>449</v>
      </c>
      <c r="H442" s="3" t="s">
        <v>2015</v>
      </c>
      <c r="I442" s="1" t="s">
        <v>2011</v>
      </c>
      <c r="J442" s="1">
        <v>4</v>
      </c>
      <c r="K442" s="1" t="s">
        <v>2061</v>
      </c>
      <c r="L442" s="1" t="s">
        <v>2023</v>
      </c>
      <c r="M442" s="1" t="s">
        <v>2019</v>
      </c>
      <c r="N442" s="2" t="s">
        <v>2143</v>
      </c>
      <c r="O442" s="6" t="str">
        <f t="shared" si="25"/>
        <v xml:space="preserve">|[[Ziz&gt;./Ziz]]|&amp;ref(Spell/P_Death.jpg,nolink,25x25,Death);3|&amp;ref(Spell/P_Air.jpg,nolink,25x25,Air);2|&amp;ref(Spell/V_Death.jpg,nolink,25x25,Death Gem);4|儀式/陸上専用|兵士召喚|
|~|&gt;|&gt;|&gt;|&gt;|怪鳥の動く屍Zizを1体召喚します|
</v>
      </c>
      <c r="P442" s="3" t="s">
        <v>2144</v>
      </c>
      <c r="T442" s="1">
        <v>1</v>
      </c>
      <c r="Y442" s="21" t="str">
        <f t="shared" si="26"/>
        <v xml:space="preserve">#includex(Spell/Enchantment/DataView,titlestr=off,section=(filter=Ziz),firsthead=off)
**ゲーム内説明文
#includex(Spell/Enchantment/Descriptions,titlestr=off,section=(filter=Ziz),firsthead=off)
**解説
</v>
      </c>
      <c r="Z442" t="str">
        <f t="shared" si="27"/>
        <v xml:space="preserve">**Ziz
|&gt;|&gt;|&gt;|&gt;|BGCOLOR(black):COLOR(white):CENTER:''Ziz''|
|&gt;|BGCOLOR(lightgray):''研究領域''|&gt;|BGCOLOR(lightgray):''使用条件''|BGCOLOR(lightgray):''分類''|
|&gt;|Enchantment Lv6|&gt;|儀式/陸上専用|兵士召喚|
|BGCOLOR(lightgray):''主系統''|BGCOLOR(lightgray):''副系統''|&gt;|BGCOLOR(lightgray):''威力/効果''|BGCOLOR(lightgray):''効果発生数''|
|&amp;ref(Spell/P_Death.jpg,nolink,25x25,Death);3|&amp;ref(Spell/P_Air.jpg,nolink,25x25,Air);2|&gt;|Ziz|1|
|BGCOLOR(lightgray):''射程距離''|BGCOLOR(lightgray):''効果範囲''|BGCOLOR(lightgray):''精度修正''|BGCOLOR(lightgray):''詠唱時間''|BGCOLOR(lightgray):''疲労/宝石''|
|||||&amp;ref(Spell/V_Death.jpg,nolink,25x25,Death Gem);4|
|BGCOLOR(lightgray):''特性''|&gt;|&gt;|&gt;||
</v>
      </c>
      <c r="AA442" t="str">
        <f>CONCATENATE("**",G442,CHAR(10),VLOOKUP(F442,SpellDesc!$B:$D,2,0),CHAR(10),CHAR(10),VLOOKUP(F442,SpellDesc!$B:$D,3,0),CHAR(10))</f>
        <v xml:space="preserve">**Ziz
The Ziz is a dead, rotting Great Eagle given false life by a necromancer. The beast is possessed by a spirit from the Underworld. It is enchanted with Air magic and can fly even during storms and it is surrounded by an icy wind that freezes the flesh of those nearby.
Zizは、降霊術師によって偽りの命を与えられた、死して腐り行くGreat Eagleです。この獣は冥界から来た魂に憑依されています。彼らは風の魔法をかけられており、嵐の中でも飛び回り、そして近くのものの肉体を凍て付かせる、氷のような風に包まれています。
</v>
      </c>
    </row>
    <row r="443" spans="1:27" x14ac:dyDescent="0.15">
      <c r="A443" t="str">
        <f t="shared" si="24"/>
        <v/>
      </c>
      <c r="C443" s="1" t="s">
        <v>379</v>
      </c>
      <c r="D443" s="1">
        <v>6</v>
      </c>
      <c r="F443" s="1" t="s">
        <v>450</v>
      </c>
      <c r="G443" s="1" t="s">
        <v>450</v>
      </c>
      <c r="H443" s="3" t="s">
        <v>2107</v>
      </c>
      <c r="J443" s="1">
        <v>3</v>
      </c>
      <c r="K443" s="1" t="s">
        <v>2062</v>
      </c>
      <c r="L443" s="1" t="s">
        <v>2018</v>
      </c>
      <c r="M443" s="1" t="s">
        <v>2076</v>
      </c>
      <c r="N443" s="2" t="s">
        <v>2145</v>
      </c>
      <c r="O443" s="6" t="str">
        <f t="shared" si="25"/>
        <v xml:space="preserve">|[[Rigor Mortis&gt;./Rigor Mortis]]|&amp;ref(Spell/P_Death.jpg,nolink,25x25,Death);4||&amp;ref(Spell/V_Death.jpg,nolink,25x25,Death Gem);3|戦闘/水陸両用|戦闘呪附|
|~|&gt;|&gt;|&gt;|&gt;|生者の体を強張らせ敵味方全員を疲労させます|
</v>
      </c>
      <c r="P443" s="3" t="s">
        <v>2146</v>
      </c>
      <c r="Q443" s="1">
        <v>0</v>
      </c>
      <c r="R443" s="1">
        <v>200</v>
      </c>
      <c r="S443" s="1">
        <v>0</v>
      </c>
      <c r="T443" s="1">
        <v>1</v>
      </c>
      <c r="U443" s="1">
        <v>0</v>
      </c>
      <c r="V443" s="1">
        <v>300</v>
      </c>
      <c r="W443" s="1" t="s">
        <v>2076</v>
      </c>
      <c r="Y443" s="21" t="str">
        <f t="shared" si="26"/>
        <v xml:space="preserve">#includex(Spell/Enchantment/DataView,titlestr=off,section=(filter=Rigor Mortis),firsthead=off)
**ゲーム内説明文
#includex(Spell/Enchantment/Descriptions,titlestr=off,section=(filter=Rigor Mortis),firsthead=off)
**解説
</v>
      </c>
      <c r="Z443" t="str">
        <f t="shared" si="27"/>
        <v xml:space="preserve">**Rigor Mortis
|&gt;|&gt;|&gt;|&gt;|BGCOLOR(black):COLOR(white):CENTER:''Rigor Mortis''|
|&gt;|BGCOLOR(lightgray):''研究領域''|&gt;|BGCOLOR(lightgray):''使用条件''|BGCOLOR(lightgray):''分類''|
|&gt;|Enchantment Lv6|&gt;|戦闘/水陸両用|戦闘呪附|
|BGCOLOR(lightgray):''主系統''|BGCOLOR(lightgray):''副系統''|&gt;|BGCOLOR(lightgray):''威力/効果''|BGCOLOR(lightgray):''効果発生数''|
|&amp;ref(Spell/P_Death.jpg,nolink,25x25,Death);4||&gt;|Rigor Mortis|1|
|BGCOLOR(lightgray):''射程距離''|BGCOLOR(lightgray):''効果範囲''|BGCOLOR(lightgray):''精度修正''|BGCOLOR(lightgray):''詠唱時間''|BGCOLOR(lightgray):''疲労/宝石''|
|0|0|0|200%|300 / &amp;ref(Spell/V_Death.jpg,nolink,25x25,Death Gem);3|
|BGCOLOR(lightgray):''特性''|&gt;|&gt;|&gt;|戦闘呪附|
</v>
      </c>
      <c r="AA443" t="str">
        <f>CONCATENATE("**",G443,CHAR(10),VLOOKUP(F443,SpellDesc!$B:$D,2,0),CHAR(10),CHAR(10),VLOOKUP(F443,SpellDesc!$B:$D,3,0),CHAR(10))</f>
        <v xml:space="preserve">**Rigor Mortis
The necromancer causes the joints of both friends and enemies to stiffen as their bodies suffer the fate of the newly dead. There is no immediate cure for the spell, but it ends after the battle. Undead or inanimates are not affected by the spell.
降霊術師は、敵味方全員の関節を、まるで彼らの身体が、死したばかりのものが辿るのと同じ運命を経験するかのように硬化させていきます。この呪文に対する即時の治療法はありませんが、戦いが終われば効果は消えます。アンデッドや無生物は、この呪文の影響を受けません。
</v>
      </c>
    </row>
    <row r="444" spans="1:27" x14ac:dyDescent="0.15">
      <c r="A444" t="str">
        <f t="shared" si="24"/>
        <v/>
      </c>
      <c r="C444" s="1" t="s">
        <v>379</v>
      </c>
      <c r="D444" s="1">
        <v>6</v>
      </c>
      <c r="F444" s="1" t="s">
        <v>451</v>
      </c>
      <c r="G444" s="1" t="s">
        <v>451</v>
      </c>
      <c r="H444" s="3" t="s">
        <v>2060</v>
      </c>
      <c r="J444" s="1">
        <v>1</v>
      </c>
      <c r="K444" s="1" t="s">
        <v>2062</v>
      </c>
      <c r="L444" s="1" t="s">
        <v>2018</v>
      </c>
      <c r="M444" s="1" t="s">
        <v>2076</v>
      </c>
      <c r="N444" s="2" t="s">
        <v>2151</v>
      </c>
      <c r="O444" s="6" t="str">
        <f t="shared" si="25"/>
        <v xml:space="preserve">|[[Relief&gt;./Relief]]|&amp;ref(Spell/P_Nature.jpg,nolink,25x25,Nature);5||&amp;ref(Spell/V_Nature.jpg,nolink,25x25,Nature Gem);1|戦闘/水陸両用|戦闘呪附|
|~|&gt;|&gt;|&gt;|&gt;|味方全員の疲労を徐々に回復させます|
</v>
      </c>
      <c r="P444" s="3" t="s">
        <v>2152</v>
      </c>
      <c r="Q444" s="1">
        <v>0</v>
      </c>
      <c r="R444" s="1">
        <v>200</v>
      </c>
      <c r="S444" s="1">
        <v>0</v>
      </c>
      <c r="T444" s="1">
        <v>1</v>
      </c>
      <c r="U444" s="1">
        <v>0</v>
      </c>
      <c r="V444" s="1">
        <v>100</v>
      </c>
      <c r="W444" s="1" t="s">
        <v>2076</v>
      </c>
      <c r="Y444" s="21" t="str">
        <f t="shared" si="26"/>
        <v xml:space="preserve">#includex(Spell/Enchantment/DataView,titlestr=off,section=(filter=Relief),firsthead=off)
**ゲーム内説明文
#includex(Spell/Enchantment/Descriptions,titlestr=off,section=(filter=Relief),firsthead=off)
**解説
</v>
      </c>
      <c r="Z444" t="str">
        <f t="shared" si="27"/>
        <v xml:space="preserve">**Relief
|&gt;|&gt;|&gt;|&gt;|BGCOLOR(black):COLOR(white):CENTER:''Relief''|
|&gt;|BGCOLOR(lightgray):''研究領域''|&gt;|BGCOLOR(lightgray):''使用条件''|BGCOLOR(lightgray):''分類''|
|&gt;|Enchantment Lv6|&gt;|戦闘/水陸両用|戦闘呪附|
|BGCOLOR(lightgray):''主系統''|BGCOLOR(lightgray):''副系統''|&gt;|BGCOLOR(lightgray):''威力/効果''|BGCOLOR(lightgray):''効果発生数''|
|&amp;ref(Spell/P_Nature.jpg,nolink,25x25,Nature);5||&gt;|Relief|1|
|BGCOLOR(lightgray):''射程距離''|BGCOLOR(lightgray):''効果範囲''|BGCOLOR(lightgray):''精度修正''|BGCOLOR(lightgray):''詠唱時間''|BGCOLOR(lightgray):''疲労/宝石''|
|0|0|0|200%|100 / &amp;ref(Spell/V_Nature.jpg,nolink,25x25,Nature Gem);1|
|BGCOLOR(lightgray):''特性''|&gt;|&gt;|&gt;|戦闘呪附|
</v>
      </c>
      <c r="AA444" t="str">
        <f>CONCATENATE("**",G444,CHAR(10),VLOOKUP(F444,SpellDesc!$B:$D,2,0),CHAR(10),CHAR(10),VLOOKUP(F444,SpellDesc!$B:$D,3,0),CHAR(10))</f>
        <v xml:space="preserve">**Relief
This battle enchantment reduces the fatigue of all friendly units on the battlefield. It lasts until the battle ends or the caster is killed.
この戦闘呪附は、戦場に居る全ての味方の疲労を回復させます。これは戦いが終わるか、術者が死ぬまで持続します。
</v>
      </c>
    </row>
    <row r="445" spans="1:27" x14ac:dyDescent="0.15">
      <c r="A445" t="str">
        <f t="shared" si="24"/>
        <v>Enchantment6E</v>
      </c>
      <c r="C445" s="1" t="s">
        <v>379</v>
      </c>
      <c r="D445" s="1">
        <v>6</v>
      </c>
      <c r="F445" s="1" t="s">
        <v>452</v>
      </c>
      <c r="G445" s="1" t="s">
        <v>452</v>
      </c>
      <c r="H445" s="3" t="s">
        <v>2060</v>
      </c>
      <c r="J445" s="1">
        <v>10</v>
      </c>
      <c r="K445" s="1" t="s">
        <v>2061</v>
      </c>
      <c r="L445" s="1" t="s">
        <v>2018</v>
      </c>
      <c r="M445" s="1" t="s">
        <v>2070</v>
      </c>
      <c r="N445" s="2" t="s">
        <v>2153</v>
      </c>
      <c r="O445" s="6" t="str">
        <f t="shared" si="25"/>
        <v xml:space="preserve">|[[Forest Dome&gt;./Forest Dome]]|&amp;ref(Spell/P_Nature.jpg,nolink,25x25,Nature);5||&amp;ref(Spell/V_Nature.jpg,nolink,25x25,Nature Gem);10|儀式/水陸両用|地方呪附|
|~|&gt;|&gt;|&gt;|&gt;|州を狙う遠隔儀式の30%を破壊されるまで妨害します|
</v>
      </c>
      <c r="P445" s="3" t="s">
        <v>2155</v>
      </c>
      <c r="W445" s="1" t="s">
        <v>2070</v>
      </c>
      <c r="Y445" s="21" t="str">
        <f t="shared" si="26"/>
        <v xml:space="preserve">#includex(Spell/Enchantment/DataView,titlestr=off,section=(filter=Forest Dome),firsthead=off)
**ゲーム内説明文
#includex(Spell/Enchantment/Descriptions,titlestr=off,section=(filter=Forest Dome),firsthead=off)
**解説
</v>
      </c>
      <c r="Z445" t="str">
        <f t="shared" si="27"/>
        <v xml:space="preserve">**Forest Dome
|&gt;|&gt;|&gt;|&gt;|BGCOLOR(black):COLOR(white):CENTER:''Forest Dome''|
|&gt;|BGCOLOR(lightgray):''研究領域''|&gt;|BGCOLOR(lightgray):''使用条件''|BGCOLOR(lightgray):''分類''|
|&gt;|Enchantment Lv6|&gt;|儀式/水陸両用|地方呪附|
|BGCOLOR(lightgray):''主系統''|BGCOLOR(lightgray):''副系統''|&gt;|BGCOLOR(lightgray):''威力/効果''|BGCOLOR(lightgray):''効果発生数''|
|&amp;ref(Spell/P_Nature.jpg,nolink,25x25,Nature);5||&gt;|Forest Dome||
|BGCOLOR(lightgray):''射程距離''|BGCOLOR(lightgray):''効果範囲''|BGCOLOR(lightgray):''精度修正''|BGCOLOR(lightgray):''詠唱時間''|BGCOLOR(lightgray):''疲労/宝石''|
|||||&amp;ref(Spell/V_Nature.jpg,nolink,25x25,Nature Gem);10|
|BGCOLOR(lightgray):''特性''|&gt;|&gt;|&gt;|地方呪附|
</v>
      </c>
      <c r="AA445" t="str">
        <f>CONCATENATE("**",G445,CHAR(10),VLOOKUP(F445,SpellDesc!$B:$D,2,0),CHAR(10),CHAR(10),VLOOKUP(F445,SpellDesc!$B:$D,3,0),CHAR(10))</f>
        <v xml:space="preserve">**Forest Dome
Vegetation will grow into a dome that covers the entire province where the spell is cast. The dome will protect the province from many spells that originate outside the warded province. If left undisturbed, the forest dome will last forever. However, if a Fire spell is absorbed by the dome, it may catch fire and be destroyed. If the caster dies, the dome will wither and die. The dome has a 30 percent chance of stopping each spell that passes through it.
草木は、この呪文が詠唱された州全体を覆う円蓋へと成長します。この円蓋は、保護された州の外から放たれた呪文の多くから、州を保護します。何も煩わすものがなければ、Forest Domeは永久的に持続します。しかし、火の呪文が円蓋に吸収された場合、円蓋は炎上して破壊されるかもしれません。術者が死んだ場合、円蓋は枯死します。この円蓋は、通過を試みる呪文全てを30%の確率で阻止します。
</v>
      </c>
    </row>
    <row r="446" spans="1:27" x14ac:dyDescent="0.15">
      <c r="A446" t="str">
        <f t="shared" si="24"/>
        <v>Enchantment7S</v>
      </c>
      <c r="C446" s="1" t="s">
        <v>379</v>
      </c>
      <c r="D446" s="1">
        <v>7</v>
      </c>
      <c r="F446" s="1" t="s">
        <v>453</v>
      </c>
      <c r="G446" s="1" t="s">
        <v>453</v>
      </c>
      <c r="H446" s="3" t="s">
        <v>2156</v>
      </c>
      <c r="J446" s="1">
        <v>8</v>
      </c>
      <c r="K446" s="1" t="s">
        <v>644</v>
      </c>
      <c r="L446" s="1" t="s">
        <v>2169</v>
      </c>
      <c r="M446" s="1" t="s">
        <v>2170</v>
      </c>
      <c r="N446" s="2" t="s">
        <v>2171</v>
      </c>
      <c r="O446" s="6" t="str">
        <f t="shared" si="25"/>
        <v xml:space="preserve">|[[Dome of Flaming Death&gt;./Dome of Flaming Death]]|&amp;ref(Spell/P_Fire.jpg,nolink,25x25,Fire);4||&amp;ref(Spell/V_Fire.jpg,nolink,25x25,Fire Gem);8|儀式/陸上専用|地方呪附|
|~|&gt;|&gt;|&gt;|&gt;|州を狙う遠隔儀式に強力な反撃を行います|
</v>
      </c>
      <c r="P446" s="3" t="s">
        <v>2172</v>
      </c>
      <c r="W446" s="1" t="s">
        <v>2170</v>
      </c>
      <c r="Y446" s="21" t="str">
        <f t="shared" si="26"/>
        <v xml:space="preserve">#includex(Spell/Enchantment/DataView,titlestr=off,section=(filter=Dome of Flaming Death),firsthead=off)
**ゲーム内説明文
#includex(Spell/Enchantment/Descriptions,titlestr=off,section=(filter=Dome of Flaming Death),firsthead=off)
**解説
</v>
      </c>
      <c r="Z446" t="str">
        <f t="shared" si="27"/>
        <v xml:space="preserve">**Dome of Flaming Death
|&gt;|&gt;|&gt;|&gt;|BGCOLOR(black):COLOR(white):CENTER:''Dome of Flaming Death''|
|&gt;|BGCOLOR(lightgray):''研究領域''|&gt;|BGCOLOR(lightgray):''使用条件''|BGCOLOR(lightgray):''分類''|
|&gt;|Enchantment Lv7|&gt;|儀式/陸上専用|地方呪附|
|BGCOLOR(lightgray):''主系統''|BGCOLOR(lightgray):''副系統''|&gt;|BGCOLOR(lightgray):''威力/効果''|BGCOLOR(lightgray):''効果発生数''|
|&amp;ref(Spell/P_Fire.jpg,nolink,25x25,Fire);4||&gt;|Dome of Flaming Death||
|BGCOLOR(lightgray):''射程距離''|BGCOLOR(lightgray):''効果範囲''|BGCOLOR(lightgray):''精度修正''|BGCOLOR(lightgray):''詠唱時間''|BGCOLOR(lightgray):''疲労/宝石''|
|||||&amp;ref(Spell/V_Fire.jpg,nolink,25x25,Fire Gem);8|
|BGCOLOR(lightgray):''特性''|&gt;|&gt;|&gt;|地方呪附|
</v>
      </c>
      <c r="AA446" t="str">
        <f>CONCATENATE("**",G446,CHAR(10),VLOOKUP(F446,SpellDesc!$B:$D,2,0),CHAR(10),CHAR(10),VLOOKUP(F446,SpellDesc!$B:$D,3,0),CHAR(10))</f>
        <v xml:space="preserve">**Dome of Flaming Death
An invisible web of Fire magic is created over the entire province where this spell is cast. Any enemy spells cast into the protected province will trigger the deadly trap. A powerful blast of fire will find its way to the enemy mage and burn him and possibly also the laboratory to cinders. A good luck scale helps to protect against having the laboratory burnt down. The more magic gems put into the spell, the longer the dome lasts. If the mage who cast the dome dies, the dome dissolves instantly. The dome does not stop enemy spells that pass through it, but it may stop the enemy mage from ever casting spells again.
火の魔法の目に見えない網が、この呪文が詠唱された州全体の上に形成されます。保護された州に向けて放たれた呪文は全て、致命的な罠を起動させます。強力な炎の爆風は敵の魔術師への経路を見つけ出して彼を焼き、さらには研究所さえも焼き尽くすかもしれません。Luck天秤は、研究所の消失を防ぐのに役立ちます。より多くの魔法の宝石を呪文に費やすほど、円蓋の持続時間も長くなります。円蓋を作った魔術師が死ぬと、円蓋は直ちに溶け去ります。この円蓋は通過する敵の呪文を阻止することはありませんが、敵の魔術師が二度と呪文を唱えることがないようにはできるかもしれません。
</v>
      </c>
    </row>
    <row r="447" spans="1:27" x14ac:dyDescent="0.15">
      <c r="A447" t="str">
        <f t="shared" si="24"/>
        <v/>
      </c>
      <c r="C447" s="1" t="s">
        <v>379</v>
      </c>
      <c r="D447" s="1">
        <v>7</v>
      </c>
      <c r="F447" s="1" t="s">
        <v>454</v>
      </c>
      <c r="G447" s="1" t="s">
        <v>454</v>
      </c>
      <c r="H447" s="3" t="s">
        <v>2157</v>
      </c>
      <c r="J447" s="1">
        <v>2</v>
      </c>
      <c r="K447" s="1" t="s">
        <v>645</v>
      </c>
      <c r="L447" s="1" t="s">
        <v>2169</v>
      </c>
      <c r="M447" s="1" t="s">
        <v>2173</v>
      </c>
      <c r="N447" s="2" t="s">
        <v>2174</v>
      </c>
      <c r="O447" s="6" t="str">
        <f t="shared" si="25"/>
        <v xml:space="preserve">|[[Mass Flight&gt;./Mass Flight]]|&amp;ref(Spell/P_Air.jpg,nolink,25x25,Air);4||&amp;ref(Spell/V_Air.jpg,nolink,25x25,Air Gem);2|戦闘/陸上専用|全体強化|
|~|&gt;|&gt;|&gt;|&gt;|味方全員に飛行能力を与えます|
</v>
      </c>
      <c r="P447" s="3" t="s">
        <v>2175</v>
      </c>
      <c r="Q447" s="1">
        <v>0</v>
      </c>
      <c r="R447" s="1">
        <v>175</v>
      </c>
      <c r="S447" s="1">
        <v>666</v>
      </c>
      <c r="T447" s="1">
        <v>1</v>
      </c>
      <c r="U447" s="1">
        <v>0</v>
      </c>
      <c r="V447" s="1">
        <v>200</v>
      </c>
      <c r="W447" s="1" t="s">
        <v>2176</v>
      </c>
      <c r="Y447" s="21" t="str">
        <f t="shared" si="26"/>
        <v xml:space="preserve">#includex(Spell/Enchantment/DataView,titlestr=off,section=(filter=Mass Flight),firsthead=off)
**ゲーム内説明文
#includex(Spell/Enchantment/Descriptions,titlestr=off,section=(filter=Mass Flight),firsthead=off)
**解説
</v>
      </c>
      <c r="Z447" t="str">
        <f t="shared" si="27"/>
        <v xml:space="preserve">**Mass Flight
|&gt;|&gt;|&gt;|&gt;|BGCOLOR(black):COLOR(white):CENTER:''Mass Flight''|
|&gt;|BGCOLOR(lightgray):''研究領域''|&gt;|BGCOLOR(lightgray):''使用条件''|BGCOLOR(lightgray):''分類''|
|&gt;|Enchantment Lv7|&gt;|戦闘/陸上専用|全体強化|
|BGCOLOR(lightgray):''主系統''|BGCOLOR(lightgray):''副系統''|&gt;|BGCOLOR(lightgray):''威力/効果''|BGCOLOR(lightgray):''効果発生数''|
|&amp;ref(Spell/P_Air.jpg,nolink,25x25,Air);4||&gt;|Flying|1|
|BGCOLOR(lightgray):''射程距離''|BGCOLOR(lightgray):''効果範囲''|BGCOLOR(lightgray):''精度修正''|BGCOLOR(lightgray):''詠唱時間''|BGCOLOR(lightgray):''疲労/宝石''|
|0|666|0|175%|200 / &amp;ref(Spell/V_Air.jpg,nolink,25x25,Air Gem);2|
|BGCOLOR(lightgray):''特性''|&gt;|&gt;|&gt;|味方にのみ作用|
</v>
      </c>
      <c r="AA447" t="str">
        <f>CONCATENATE("**",G447,CHAR(10),VLOOKUP(F447,SpellDesc!$B:$D,2,0),CHAR(10),CHAR(10),VLOOKUP(F447,SpellDesc!$B:$D,3,0),CHAR(10))</f>
        <v xml:space="preserve">**Mass Flight
The caster grants every friendly soldier on the battlefield the ability to fly.
術者は戦場に居る全ての友軍兵士に飛行能力を与えます。
</v>
      </c>
    </row>
    <row r="448" spans="1:27" x14ac:dyDescent="0.15">
      <c r="A448" t="str">
        <f t="shared" si="24"/>
        <v/>
      </c>
      <c r="C448" s="1" t="s">
        <v>379</v>
      </c>
      <c r="D448" s="1">
        <v>7</v>
      </c>
      <c r="F448" s="1" t="s">
        <v>455</v>
      </c>
      <c r="G448" s="1" t="s">
        <v>455</v>
      </c>
      <c r="H448" s="3" t="s">
        <v>2158</v>
      </c>
      <c r="I448" s="1" t="s">
        <v>2159</v>
      </c>
      <c r="J448" s="1">
        <v>60</v>
      </c>
      <c r="K448" s="1" t="s">
        <v>644</v>
      </c>
      <c r="L448" s="1" t="s">
        <v>2177</v>
      </c>
      <c r="M448" s="1" t="s">
        <v>2178</v>
      </c>
      <c r="N448" s="2" t="s">
        <v>2179</v>
      </c>
      <c r="O448" s="6" t="str">
        <f t="shared" si="25"/>
        <v xml:space="preserve">|[[Ghost Ship Armada&gt;./Ghost Ship Armada]]|&amp;ref(Spell/P_Water.jpg,nolink,25x25,Water);4|&amp;ref(Spell/P_Death.jpg,nolink,25x25,Death);3|&amp;ref(Spell/V_Water.jpg,nolink,25x25,Water Gem);60|儀式/水陸両用|世界呪附|
|~|&gt;|&gt;|&gt;|&gt;|敵の沿岸の州を海賊の幽霊船艦隊が略奪します|
</v>
      </c>
      <c r="P448" s="3" t="s">
        <v>2180</v>
      </c>
      <c r="W448" s="1" t="s">
        <v>2178</v>
      </c>
      <c r="Y448" s="21" t="str">
        <f t="shared" si="26"/>
        <v xml:space="preserve">#includex(Spell/Enchantment/DataView,titlestr=off,section=(filter=Ghost Ship Armada),firsthead=off)
**ゲーム内説明文
#includex(Spell/Enchantment/Descriptions,titlestr=off,section=(filter=Ghost Ship Armada),firsthead=off)
**解説
</v>
      </c>
      <c r="Z448" t="str">
        <f t="shared" si="27"/>
        <v xml:space="preserve">**Ghost Ship Armada
|&gt;|&gt;|&gt;|&gt;|BGCOLOR(black):COLOR(white):CENTER:''Ghost Ship Armada''|
|&gt;|BGCOLOR(lightgray):''研究領域''|&gt;|BGCOLOR(lightgray):''使用条件''|BGCOLOR(lightgray):''分類''|
|&gt;|Enchantment Lv7|&gt;|儀式/水陸両用|世界呪附|
|BGCOLOR(lightgray):''主系統''|BGCOLOR(lightgray):''副系統''|&gt;|BGCOLOR(lightgray):''威力/効果''|BGCOLOR(lightgray):''効果発生数''|
|&amp;ref(Spell/P_Water.jpg,nolink,25x25,Water);4|&amp;ref(Spell/P_Death.jpg,nolink,25x25,Death);3|&gt;|Ghost Ship Armada||
|BGCOLOR(lightgray):''射程距離''|BGCOLOR(lightgray):''効果範囲''|BGCOLOR(lightgray):''精度修正''|BGCOLOR(lightgray):''詠唱時間''|BGCOLOR(lightgray):''疲労/宝石''|
|||||&amp;ref(Spell/V_Water.jpg,nolink,25x25,Water Gem);60|
|BGCOLOR(lightgray):''特性''|&gt;|&gt;|&gt;|世界呪附|
</v>
      </c>
      <c r="AA448" t="str">
        <f>CONCATENATE("**",G448,CHAR(10),VLOOKUP(F448,SpellDesc!$B:$D,2,0),CHAR(10),CHAR(10),VLOOKUP(F448,SpellDesc!$B:$D,3,0),CHAR(10))</f>
        <v xml:space="preserve">**Ghost Ship Armada
This spell will awaken the dead Admiral Torgrin and make him fight for your cause. The Admiral will attack random coastal provinces controlled by your enemies. The enchantment lasts until it is dispelled, the caster dies, or the Admiral and his armada are defeated. If the Admiral is not completely defeated, the entire armada will be renewed for the next battle.
この呪文は、死せる提督Torgrinを目覚めさせ、召喚者の大義のために戦わせます。提督は、召喚者の敵に統治されている沿岸の州を無作為に攻撃します。この呪附はそれが解呪されるか、術者が死ぬ、もしくは提督とその艦隊が撃破されるまで持続します。提督が完全に打ち破られない限り、全艦隊が次の戦いのために再生されます。
</v>
      </c>
    </row>
    <row r="449" spans="1:27" x14ac:dyDescent="0.15">
      <c r="A449" t="str">
        <f t="shared" si="24"/>
        <v/>
      </c>
      <c r="C449" s="1" t="s">
        <v>379</v>
      </c>
      <c r="D449" s="1">
        <v>7</v>
      </c>
      <c r="F449" s="1" t="s">
        <v>456</v>
      </c>
      <c r="G449" s="1" t="s">
        <v>456</v>
      </c>
      <c r="H449" s="3" t="s">
        <v>2160</v>
      </c>
      <c r="J449" s="1">
        <v>50</v>
      </c>
      <c r="K449" s="1" t="s">
        <v>644</v>
      </c>
      <c r="L449" s="1" t="s">
        <v>2177</v>
      </c>
      <c r="M449" s="1" t="s">
        <v>2178</v>
      </c>
      <c r="N449" s="2" t="s">
        <v>2181</v>
      </c>
      <c r="O449" s="6" t="str">
        <f t="shared" si="25"/>
        <v xml:space="preserve">|[[Thetis' Blessing&gt;./Thetis' Blessing]]|&amp;ref(Spell/P_Water.jpg,nolink,25x25,Water);5||&amp;ref(Spell/V_Water.jpg,nolink,25x25,Water Gem);50|儀式/水陸両用|世界呪附|
|~|&gt;|&gt;|&gt;|&gt;|世界中の兵士と指揮官に水中呼吸能力を与えます|
</v>
      </c>
      <c r="P449" s="3" t="s">
        <v>2182</v>
      </c>
      <c r="W449" s="1" t="s">
        <v>2178</v>
      </c>
      <c r="Y449" s="21" t="str">
        <f t="shared" si="26"/>
        <v xml:space="preserve">#includex(Spell/Enchantment/DataView,titlestr=off,section=(filter=Thetis' Blessing),firsthead=off)
**ゲーム内説明文
#includex(Spell/Enchantment/Descriptions,titlestr=off,section=(filter=Thetis' Blessing),firsthead=off)
**解説
</v>
      </c>
      <c r="Z449" t="str">
        <f t="shared" si="27"/>
        <v xml:space="preserve">**Thetis' Blessing
|&gt;|&gt;|&gt;|&gt;|BGCOLOR(black):COLOR(white):CENTER:''Thetis' Blessing''|
|&gt;|BGCOLOR(lightgray):''研究領域''|&gt;|BGCOLOR(lightgray):''使用条件''|BGCOLOR(lightgray):''分類''|
|&gt;|Enchantment Lv7|&gt;|儀式/水陸両用|世界呪附|
|BGCOLOR(lightgray):''主系統''|BGCOLOR(lightgray):''副系統''|&gt;|BGCOLOR(lightgray):''威力/効果''|BGCOLOR(lightgray):''効果発生数''|
|&amp;ref(Spell/P_Water.jpg,nolink,25x25,Water);5||&gt;|Thetis' Blessing||
|BGCOLOR(lightgray):''射程距離''|BGCOLOR(lightgray):''効果範囲''|BGCOLOR(lightgray):''精度修正''|BGCOLOR(lightgray):''詠唱時間''|BGCOLOR(lightgray):''疲労/宝石''|
|||||&amp;ref(Spell/V_Water.jpg,nolink,25x25,Water Gem);50|
|BGCOLOR(lightgray):''特性''|&gt;|&gt;|&gt;|世界呪附|
</v>
      </c>
      <c r="AA449" t="str">
        <f>CONCATENATE("**",G449,CHAR(10),VLOOKUP(F449,SpellDesc!$B:$D,2,0),CHAR(10),CHAR(10),VLOOKUP(F449,SpellDesc!$B:$D,3,0),CHAR(10))</f>
        <v xml:space="preserve">**Thetis' Blessing
Allows all troops in the world to enter the sea. The enchantment lasts until someone dispels it or the caster dies.
世界中の軍が海に入ることができるようになります。この呪附は、誰かがそれを解呪するか、術者が死ぬまで持続します。
</v>
      </c>
    </row>
    <row r="450" spans="1:27" x14ac:dyDescent="0.15">
      <c r="A450" t="str">
        <f t="shared" si="24"/>
        <v/>
      </c>
      <c r="C450" s="1" t="s">
        <v>379</v>
      </c>
      <c r="D450" s="1">
        <v>7</v>
      </c>
      <c r="F450" s="1" t="s">
        <v>457</v>
      </c>
      <c r="G450" s="1" t="s">
        <v>457</v>
      </c>
      <c r="H450" s="3" t="s">
        <v>2161</v>
      </c>
      <c r="J450" s="1">
        <v>30</v>
      </c>
      <c r="K450" s="1" t="s">
        <v>644</v>
      </c>
      <c r="L450" s="1" t="s">
        <v>2177</v>
      </c>
      <c r="M450" s="1" t="s">
        <v>2170</v>
      </c>
      <c r="N450" s="2" t="s">
        <v>2183</v>
      </c>
      <c r="O450" s="6" t="str">
        <f t="shared" si="25"/>
        <v xml:space="preserve">|[[Lion Sentinels&gt;./Lion Sentinels]]|&amp;ref(Spell/P_Earth.jpg,nolink,25x25,Earth);5||&amp;ref(Spell/V_Earth.jpg,nolink,25x25,Earth Gem);30|儀式/水陸両用|地方呪附|
|~|&gt;|&gt;|&gt;|&gt;|要塞を護る大理石の獅子を作り秩序を齎します|
</v>
      </c>
      <c r="P450" s="3" t="s">
        <v>2184</v>
      </c>
      <c r="W450" s="1" t="s">
        <v>2187</v>
      </c>
      <c r="Y450" s="21" t="str">
        <f t="shared" si="26"/>
        <v xml:space="preserve">#includex(Spell/Enchantment/DataView,titlestr=off,section=(filter=Lion Sentinels),firsthead=off)
**ゲーム内説明文
#includex(Spell/Enchantment/Descriptions,titlestr=off,section=(filter=Lion Sentinels),firsthead=off)
**解説
</v>
      </c>
      <c r="Z450" t="str">
        <f t="shared" si="27"/>
        <v xml:space="preserve">**Lion Sentinels
|&gt;|&gt;|&gt;|&gt;|BGCOLOR(black):COLOR(white):CENTER:''Lion Sentinels''|
|&gt;|BGCOLOR(lightgray):''研究領域''|&gt;|BGCOLOR(lightgray):''使用条件''|BGCOLOR(lightgray):''分類''|
|&gt;|Enchantment Lv7|&gt;|儀式/水陸両用|地方呪附|
|BGCOLOR(lightgray):''主系統''|BGCOLOR(lightgray):''副系統''|&gt;|BGCOLOR(lightgray):''威力/効果''|BGCOLOR(lightgray):''効果発生数''|
|&amp;ref(Spell/P_Earth.jpg,nolink,25x25,Earth);5||&gt;|Lion Sentinels||
|BGCOLOR(lightgray):''射程距離''|BGCOLOR(lightgray):''効果範囲''|BGCOLOR(lightgray):''精度修正''|BGCOLOR(lightgray):''詠唱時間''|BGCOLOR(lightgray):''疲労/宝石''|
|||||&amp;ref(Spell/V_Earth.jpg,nolink,25x25,Earth Gem);30|
|BGCOLOR(lightgray):''特性''|&gt;|&gt;|&gt;|地方呪附&amp;br;要塞でのみ使用可能|
</v>
      </c>
      <c r="AA450" t="str">
        <f>CONCATENATE("**",G450,CHAR(10),VLOOKUP(F450,SpellDesc!$B:$D,2,0),CHAR(10),CHAR(10),VLOOKUP(F450,SpellDesc!$B:$D,3,0),CHAR(10))</f>
        <v xml:space="preserve">**Lion Sentinels
The caster sculpts eleven statues of lions and enchants them with powerful magic. Ten of them are placed outside the castle walls and the eleventh on the courtyard. Order and prosperity flowers as the lions sentinels protect the inhabitants and guard them from harm. Should the castle be attacked the lions will come to life and attack the besieging army. The lions are magical beings and require magical leadership. Should the lion in the courtyard be destroyed the lions will crumble, unless a mage can take command over the remaining lions.  The enchantment increases the order scale by +1.
術者は11体の獅子の像を彫り、それらに強力な魔法をかけます。そのうちの10体は城壁の外に配置され、11体目は中庭に置かれます。獅子の歩哨たちが住民を保護し、危害から護ることにより、秩序と繁栄が花開きます。城が攻撃された際には、獅子たちは命を帯び、包囲軍を攻撃します。獅子たちは魔法生物であり、魔法的な指揮を必要とします。中庭の獅子が破壊された場合、魔術師が残る獅子たちの制御を引き継がない限り、獅子たちは崩壊します。この呪附は、Order天秤を1増加させます。
</v>
      </c>
    </row>
    <row r="451" spans="1:27" x14ac:dyDescent="0.15">
      <c r="A451" t="str">
        <f t="shared" ref="A451:A514" si="28">IF(C451&amp;D451&amp;E451&lt;&gt;C450&amp;D450&amp;E450,C451&amp;D451&amp;E451&amp;"S",IF(C451&amp;D451&amp;E451&lt;&gt;C452&amp;D452&amp;E452,C451&amp;D451&amp;E451&amp;"E",""))</f>
        <v/>
      </c>
      <c r="C451" s="1" t="s">
        <v>379</v>
      </c>
      <c r="D451" s="1">
        <v>7</v>
      </c>
      <c r="F451" s="1" t="s">
        <v>458</v>
      </c>
      <c r="G451" s="1" t="s">
        <v>458</v>
      </c>
      <c r="H451" s="3" t="s">
        <v>2162</v>
      </c>
      <c r="J451" s="1">
        <v>80</v>
      </c>
      <c r="K451" s="1" t="s">
        <v>644</v>
      </c>
      <c r="L451" s="1" t="s">
        <v>2169</v>
      </c>
      <c r="M451" s="1" t="s">
        <v>2178</v>
      </c>
      <c r="N451" s="2" t="s">
        <v>2185</v>
      </c>
      <c r="O451" s="6" t="str">
        <f t="shared" ref="O451:O514" si="29">CONCATENATE("|[[",F451,"&gt;./",G451,"]]|",SUBSTITUTE(SUBSTITUTE(SUBSTITUTE(SUBSTITUTE(SUBSTITUTE(SUBSTITUTE(SUBSTITUTE(SUBSTITUTE(SUBSTITUTE(H451&amp;"|"&amp;I451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451&lt;&gt;"",SUBSTITUTE(SUBSTITUTE(SUBSTITUTE(SUBSTITUTE(SUBSTITUTE(SUBSTITUTE(SUBSTITUTE(SUBSTITUTE(LEFT(H451,1)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Slave);")&amp;J451,""),"|",K451,"/",L451,"|",M451,"|",CHAR(10),"|~|&gt;|&gt;|&gt;|&gt;|",N451,"|"&amp;CHAR(10))</f>
        <v xml:space="preserve">|[[Earth Blood Deep Well&gt;./Earth Blood Deep Well]]|&amp;ref(Spell/P_Earth.jpg,nolink,25x25,Earth);6||&amp;ref(Spell/V_Earth.jpg,nolink,25x25,Earth Gem);80|儀式/陸上専用|世界呪附|
|~|&gt;|&gt;|&gt;|&gt;|術者の国に大量の地の宝石を与えます|
</v>
      </c>
      <c r="P451" s="3" t="s">
        <v>2186</v>
      </c>
      <c r="W451" s="1" t="s">
        <v>2178</v>
      </c>
      <c r="Y451" s="21" t="str">
        <f t="shared" ref="Y451:Y514" si="30">CONCATENATE("#includex(Spell/",C451,"/DataView,titlestr=off,section=(filter=",G451,"),firsthead=off)",CHAR(10),"**ゲーム内説明文",CHAR(10),"#includex(Spell/",C451,"/Descriptions,titlestr=off,section=(filter=",G451,"),firsthead=off)",CHAR(10),"**解説",CHAR(10),CHAR(10))</f>
        <v xml:space="preserve">#includex(Spell/Enchantment/DataView,titlestr=off,section=(filter=Earth Blood Deep Well),firsthead=off)
**ゲーム内説明文
#includex(Spell/Enchantment/Descriptions,titlestr=off,section=(filter=Earth Blood Deep Well),firsthead=off)
**解説
</v>
      </c>
      <c r="Z451" t="str">
        <f t="shared" ref="Z451:Z514" si="31">CONCATENATE("**",G451,CHAR(10),"|&gt;|&gt;|&gt;|&gt;|BGCOLOR(black):COLOR(white):CENTER:''",F451,"''|",CHAR(10),"|&gt;|BGCOLOR(lightgray):''研究領域''|&gt;|BGCOLOR(lightgray):''使用条件''|BGCOLOR(lightgray):''分類''|",CHAR(10),"|&gt;|",C451," Lv",D451,"|&gt;|",K451,"/",L451,"|",M451,"|",CHAR(10),"|BGCOLOR(lightgray):''主系統''|BGCOLOR(lightgray):''副系統''|&gt;|BGCOLOR(lightgray):''威力/効果''|BGCOLOR(lightgray):''効果発生数''|",CHAR(10),"|",SUBSTITUTE(SUBSTITUTE(SUBSTITUTE(SUBSTITUTE(SUBSTITUTE(SUBSTITUTE(SUBSTITUTE(SUBSTITUTE(SUBSTITUTE(H451&amp;"|"&amp;I451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P451,IFERROR(IF(COUNTIF(P451,"*+*"),"/Lv|","|"),"|"),T451,IF(ISTEXT(T451),"/Lv|","|"),CHAR(10),"|BGCOLOR(lightgray):''射程距離''|BGCOLOR(lightgray):''効果範囲''|BGCOLOR(lightgray):''精度修正''|BGCOLOR(lightgray):''詠唱時間''|BGCOLOR(lightgray):''疲労/宝石''|",CHAR(10),"|",Q451,"|",S451,"|",U451,"|",R451,IF(R451&lt;&gt;"","%|","|"),V451,IF(J451&lt;&gt;"",IF(V451&lt;&gt;""," / ","")&amp;SUBSTITUTE(SUBSTITUTE(SUBSTITUTE(SUBSTITUTE(SUBSTITUTE(SUBSTITUTE(SUBSTITUTE(SUBSTITUTE(LEFT(H451,1),"火","&amp;ref(Spell/V_Fire.jpg,nolink,25x25,Fire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Slave);")&amp;J451,""),"|",CHAR(10),"|BGCOLOR(lightgray):''特性''|&gt;|&gt;|&gt;|",SUBSTITUTE(W451,"\n","&amp;br;"),"|",CHAR(10))</f>
        <v xml:space="preserve">**Earth Blood Deep Well
|&gt;|&gt;|&gt;|&gt;|BGCOLOR(black):COLOR(white):CENTER:''Earth Blood Deep Well''|
|&gt;|BGCOLOR(lightgray):''研究領域''|&gt;|BGCOLOR(lightgray):''使用条件''|BGCOLOR(lightgray):''分類''|
|&gt;|Enchantment Lv7|&gt;|儀式/陸上専用|世界呪附|
|BGCOLOR(lightgray):''主系統''|BGCOLOR(lightgray):''副系統''|&gt;|BGCOLOR(lightgray):''威力/効果''|BGCOLOR(lightgray):''効果発生数''|
|&amp;ref(Spell/P_Earth.jpg,nolink,25x25,Earth);6||&gt;|Earth Blood Deep Well||
|BGCOLOR(lightgray):''射程距離''|BGCOLOR(lightgray):''効果範囲''|BGCOLOR(lightgray):''精度修正''|BGCOLOR(lightgray):''詠唱時間''|BGCOLOR(lightgray):''疲労/宝石''|
|||||&amp;ref(Spell/V_Earth.jpg,nolink,25x25,Earth Gem);80|
|BGCOLOR(lightgray):''特性''|&gt;|&gt;|&gt;|世界呪附|
</v>
      </c>
      <c r="AA451" t="str">
        <f>CONCATENATE("**",G451,CHAR(10),VLOOKUP(F451,SpellDesc!$B:$D,2,0),CHAR(10),CHAR(10),VLOOKUP(F451,SpellDesc!$B:$D,3,0),CHAR(10))</f>
        <v xml:space="preserve">**Earth Blood Deep Well
A well, deeper than any other, is created. This well does not bring water, but rather blood from the Earth itself. This Earth Blood is then made into magical Earth gems that can be used for magic rituals. Each month 20 earth gems are generated. This global enchantment lasts until it is dispelled or the caster dies.
他のどれよりも深い井戸が造られます。この井戸は水ではなく、大地そのものの血液を齎します。この大地の血液は、魔法の儀式に利用できる地の魔法の宝石へと加工されます。毎月、20個の地の宝石が生成されます。この世界呪附は、それが解呪されるか、術者が死ぬまで持続します。
</v>
      </c>
    </row>
    <row r="452" spans="1:27" x14ac:dyDescent="0.15">
      <c r="A452" t="str">
        <f t="shared" si="28"/>
        <v/>
      </c>
      <c r="C452" s="1" t="s">
        <v>379</v>
      </c>
      <c r="D452" s="1">
        <v>7</v>
      </c>
      <c r="F452" s="1" t="s">
        <v>459</v>
      </c>
      <c r="G452" s="1" t="s">
        <v>459</v>
      </c>
      <c r="H452" s="3" t="s">
        <v>2163</v>
      </c>
      <c r="J452" s="1">
        <v>3</v>
      </c>
      <c r="K452" s="1" t="s">
        <v>645</v>
      </c>
      <c r="L452" s="1" t="s">
        <v>2169</v>
      </c>
      <c r="M452" s="1" t="s">
        <v>2188</v>
      </c>
      <c r="N452" s="2" t="s">
        <v>2189</v>
      </c>
      <c r="O452" s="6" t="str">
        <f t="shared" si="29"/>
        <v xml:space="preserve">|[[Solar Brilliance&gt;./Solar Brilliance]]|&amp;ref(Spell/P_Astral.jpg,nolink,25x25,Astral);5||&amp;ref(Spell/V_Astral.jpg,nolink,25x25,Astral Pearl);3|戦闘/陸上専用|戦闘呪附|
|~|&gt;|&gt;|&gt;|&gt;|戦場全体でアンデッドを焼き焦がし全ての目を潰します|
</v>
      </c>
      <c r="P452" s="3" t="s">
        <v>2191</v>
      </c>
      <c r="Q452" s="1">
        <v>0</v>
      </c>
      <c r="R452" s="1">
        <v>300</v>
      </c>
      <c r="S452" s="1">
        <v>0</v>
      </c>
      <c r="T452" s="1">
        <v>1</v>
      </c>
      <c r="U452" s="1">
        <v>0</v>
      </c>
      <c r="V452" s="1">
        <v>300</v>
      </c>
      <c r="W452" s="1" t="s">
        <v>1612</v>
      </c>
      <c r="Y452" s="21" t="str">
        <f t="shared" si="30"/>
        <v xml:space="preserve">#includex(Spell/Enchantment/DataView,titlestr=off,section=(filter=Solar Brilliance),firsthead=off)
**ゲーム内説明文
#includex(Spell/Enchantment/Descriptions,titlestr=off,section=(filter=Solar Brilliance),firsthead=off)
**解説
</v>
      </c>
      <c r="Z452" t="str">
        <f t="shared" si="31"/>
        <v xml:space="preserve">**Solar Brilliance
|&gt;|&gt;|&gt;|&gt;|BGCOLOR(black):COLOR(white):CENTER:''Solar Brilliance''|
|&gt;|BGCOLOR(lightgray):''研究領域''|&gt;|BGCOLOR(lightgray):''使用条件''|BGCOLOR(lightgray):''分類''|
|&gt;|Enchantment Lv7|&gt;|戦闘/陸上専用|戦闘呪附|
|BGCOLOR(lightgray):''主系統''|BGCOLOR(lightgray):''副系統''|&gt;|BGCOLOR(lightgray):''威力/効果''|BGCOLOR(lightgray):''効果発生数''|
|&amp;ref(Spell/P_Astral.jpg,nolink,25x25,Astral);5||&gt;|Solar Brilliance|1|
|BGCOLOR(lightgray):''射程距離''|BGCOLOR(lightgray):''効果範囲''|BGCOLOR(lightgray):''精度修正''|BGCOLOR(lightgray):''詠唱時間''|BGCOLOR(lightgray):''疲労/宝石''|
|0|0|0|300%|300 / &amp;ref(Spell/V_Astral.jpg,nolink,25x25,Astral Pearl);3|
|BGCOLOR(lightgray):''特性''|&gt;|&gt;|&gt;|戦闘呪附&amp;br;洞窟では使用不可|
</v>
      </c>
      <c r="AA452" t="str">
        <f>CONCATENATE("**",G452,CHAR(10),VLOOKUP(F452,SpellDesc!$B:$D,2,0),CHAR(10),CHAR(10),VLOOKUP(F452,SpellDesc!$B:$D,3,0),CHAR(10))</f>
        <v xml:space="preserve">**Solar Brilliance
The sun starts to shine with a brilliance that destroys the retinas of all soldiers on the battlefield and burns all undead and demonic units to cinders.
太陽は、戦場の全ての兵士の網膜を破壊し、全てのアンデッドとデーモンを焼き尽くすほどの輝きを発し始めます。
</v>
      </c>
    </row>
    <row r="453" spans="1:27" x14ac:dyDescent="0.15">
      <c r="A453" t="str">
        <f t="shared" si="28"/>
        <v/>
      </c>
      <c r="C453" s="1" t="s">
        <v>379</v>
      </c>
      <c r="D453" s="1">
        <v>7</v>
      </c>
      <c r="F453" s="1" t="s">
        <v>460</v>
      </c>
      <c r="G453" s="1" t="s">
        <v>460</v>
      </c>
      <c r="H453" s="3" t="s">
        <v>2163</v>
      </c>
      <c r="J453" s="1">
        <v>30</v>
      </c>
      <c r="K453" s="1" t="s">
        <v>644</v>
      </c>
      <c r="L453" s="1" t="s">
        <v>2169</v>
      </c>
      <c r="M453" s="1" t="s">
        <v>2178</v>
      </c>
      <c r="N453" s="2" t="s">
        <v>2190</v>
      </c>
      <c r="O453" s="6" t="str">
        <f t="shared" si="29"/>
        <v xml:space="preserve">|[[Stellar Focus&gt;./Stellar Focus]]|&amp;ref(Spell/P_Astral.jpg,nolink,25x25,Astral);5||&amp;ref(Spell/V_Astral.jpg,nolink,25x25,Astral Pearl);30|儀式/陸上専用|世界呪附|
|~|&gt;|&gt;|&gt;|&gt;|術者の国に星の宝石を与えます|
</v>
      </c>
      <c r="P453" s="3" t="s">
        <v>2192</v>
      </c>
      <c r="W453" s="1" t="s">
        <v>2178</v>
      </c>
      <c r="Y453" s="21" t="str">
        <f t="shared" si="30"/>
        <v xml:space="preserve">#includex(Spell/Enchantment/DataView,titlestr=off,section=(filter=Stellar Focus),firsthead=off)
**ゲーム内説明文
#includex(Spell/Enchantment/Descriptions,titlestr=off,section=(filter=Stellar Focus),firsthead=off)
**解説
</v>
      </c>
      <c r="Z453" t="str">
        <f t="shared" si="31"/>
        <v xml:space="preserve">**Stellar Focus
|&gt;|&gt;|&gt;|&gt;|BGCOLOR(black):COLOR(white):CENTER:''Stellar Focus''|
|&gt;|BGCOLOR(lightgray):''研究領域''|&gt;|BGCOLOR(lightgray):''使用条件''|BGCOLOR(lightgray):''分類''|
|&gt;|Enchantment Lv7|&gt;|儀式/陸上専用|世界呪附|
|BGCOLOR(lightgray):''主系統''|BGCOLOR(lightgray):''副系統''|&gt;|BGCOLOR(lightgray):''威力/効果''|BGCOLOR(lightgray):''効果発生数''|
|&amp;ref(Spell/P_Astral.jpg,nolink,25x25,Astral);5||&gt;|Stellar Focus||
|BGCOLOR(lightgray):''射程距離''|BGCOLOR(lightgray):''効果範囲''|BGCOLOR(lightgray):''精度修正''|BGCOLOR(lightgray):''詠唱時間''|BGCOLOR(lightgray):''疲労/宝石''|
|||||&amp;ref(Spell/V_Astral.jpg,nolink,25x25,Astral Pearl);30|
|BGCOLOR(lightgray):''特性''|&gt;|&gt;|&gt;|世界呪附|
</v>
      </c>
      <c r="AA453" t="str">
        <f>CONCATENATE("**",G453,CHAR(10),VLOOKUP(F453,SpellDesc!$B:$D,2,0),CHAR(10),CHAR(10),VLOOKUP(F453,SpellDesc!$B:$D,3,0),CHAR(10))</f>
        <v xml:space="preserve">**Stellar Focus
This spell focuses the light of the night sky into a crystal sphere. The light in the sphere is so intense and pure that pearls will start to grow from it. The light is powerful enough to produce five Astral pearls per turn. The spell lasts until someone dispels it or the caster dies.
この呪文は、夜空の光を水晶玉へと集めます。この玉の中の光は、そこから真珠が成長し始めるほどに強く、純粋です。この光は、ターン毎に5個の星の真珠を生産するだけの強さを持ちます。この呪文は、誰かがそれを解呪するか、術者が死ぬまで持続します。
</v>
      </c>
    </row>
    <row r="454" spans="1:27" x14ac:dyDescent="0.15">
      <c r="A454" t="str">
        <f t="shared" si="28"/>
        <v/>
      </c>
      <c r="C454" s="1" t="s">
        <v>379</v>
      </c>
      <c r="D454" s="1">
        <v>7</v>
      </c>
      <c r="F454" s="1" t="s">
        <v>461</v>
      </c>
      <c r="G454" s="1" t="s">
        <v>461</v>
      </c>
      <c r="H454" s="3" t="s">
        <v>2159</v>
      </c>
      <c r="J454" s="1">
        <v>10</v>
      </c>
      <c r="K454" s="1" t="s">
        <v>644</v>
      </c>
      <c r="L454" s="1" t="s">
        <v>2177</v>
      </c>
      <c r="M454" s="1" t="s">
        <v>2193</v>
      </c>
      <c r="N454" s="2" t="s">
        <v>2195</v>
      </c>
      <c r="O454" s="6" t="str">
        <f t="shared" si="29"/>
        <v xml:space="preserve">|[[Carrion Reanimation&gt;./Carrion Reanimation]]|&amp;ref(Spell/P_Death.jpg,nolink,25x25,Death);3||&amp;ref(Spell/V_Death.jpg,nolink,25x25,Death Gem);10|儀式/水陸両用|遠隔召喚|
|~|&gt;|&gt;|&gt;|&gt;|指定した州の死体を利用しSoullessを99体とその指揮官を召喚します|
</v>
      </c>
      <c r="P454" s="3" t="s">
        <v>2194</v>
      </c>
      <c r="Q454" s="1">
        <v>5</v>
      </c>
      <c r="T454" s="1">
        <v>100</v>
      </c>
      <c r="W454" s="1" t="s">
        <v>2197</v>
      </c>
      <c r="Y454" s="21" t="str">
        <f t="shared" si="30"/>
        <v xml:space="preserve">#includex(Spell/Enchantment/DataView,titlestr=off,section=(filter=Carrion Reanimation),firsthead=off)
**ゲーム内説明文
#includex(Spell/Enchantment/Descriptions,titlestr=off,section=(filter=Carrion Reanimation),firsthead=off)
**解説
</v>
      </c>
      <c r="Z454" t="str">
        <f t="shared" si="31"/>
        <v xml:space="preserve">**Carrion Reanimation
|&gt;|&gt;|&gt;|&gt;|BGCOLOR(black):COLOR(white):CENTER:''Carrion Reanimation''|
|&gt;|BGCOLOR(lightgray):''研究領域''|&gt;|BGCOLOR(lightgray):''使用条件''|BGCOLOR(lightgray):''分類''|
|&gt;|Enchantment Lv7|&gt;|儀式/水陸両用|遠隔召喚|
|BGCOLOR(lightgray):''主系統''|BGCOLOR(lightgray):''副系統''|&gt;|BGCOLOR(lightgray):''威力/効果''|BGCOLOR(lightgray):''効果発生数''|
|&amp;ref(Spell/P_Death.jpg,nolink,25x25,Death);3||&gt;|Soulless|100|
|BGCOLOR(lightgray):''射程距離''|BGCOLOR(lightgray):''効果範囲''|BGCOLOR(lightgray):''精度修正''|BGCOLOR(lightgray):''詠唱時間''|BGCOLOR(lightgray):''疲労/宝石''|
|5||||&amp;ref(Spell/V_Death.jpg,nolink,25x25,Death Gem);10|
|BGCOLOR(lightgray):''特性''|&gt;|&gt;|&gt;|遠隔儀式&amp;br;自国の州のみ指定可能|
</v>
      </c>
      <c r="AA454" t="str">
        <f>CONCATENATE("**",G454,CHAR(10),VLOOKUP(F454,SpellDesc!$B:$D,2,0),CHAR(10),CHAR(10),VLOOKUP(F454,SpellDesc!$B:$D,3,0),CHAR(10))</f>
        <v xml:space="preserve">**Carrion Reanimation
During a dark and stormy night, the unburied dead stir as the necromancer unleashes the vast powers of his art. Up to one hundred unburied bodies in a province controlled by the caster will be reanimated as Soulless.
暗い嵐の夜、降霊術師がその技による膨大な力を解き放つと共に、埋葬されていない死者は動き始めます。術者が統治する州の、最大100体までの埋葬されていない死体は、Soullessとして蘇生されます。
</v>
      </c>
    </row>
    <row r="455" spans="1:27" x14ac:dyDescent="0.15">
      <c r="A455" t="str">
        <f t="shared" si="28"/>
        <v/>
      </c>
      <c r="C455" s="1" t="s">
        <v>379</v>
      </c>
      <c r="D455" s="1">
        <v>7</v>
      </c>
      <c r="F455" s="1" t="s">
        <v>462</v>
      </c>
      <c r="G455" s="1" t="s">
        <v>462</v>
      </c>
      <c r="H455" s="3" t="s">
        <v>2159</v>
      </c>
      <c r="I455" s="1" t="s">
        <v>2164</v>
      </c>
      <c r="J455" s="1">
        <v>12</v>
      </c>
      <c r="K455" s="1" t="s">
        <v>644</v>
      </c>
      <c r="L455" s="1" t="s">
        <v>2198</v>
      </c>
      <c r="M455" s="1" t="s">
        <v>2199</v>
      </c>
      <c r="N455" s="2" t="s">
        <v>2200</v>
      </c>
      <c r="O455" s="6" t="str">
        <f t="shared" si="29"/>
        <v xml:space="preserve">|[[Leviathan&gt;./Leviathan]]|&amp;ref(Spell/P_Death.jpg,nolink,25x25,Death);3|&amp;ref(Spell/P_Water.jpg,nolink,25x25,Water);1|&amp;ref(Spell/V_Death.jpg,nolink,25x25,Death Gem);12|儀式/水中専用|兵士召喚|
|~|&gt;|&gt;|&gt;|&gt;|巨大亀の歩く屍Leviathanを1体召喚します|
</v>
      </c>
      <c r="P455" s="3" t="s">
        <v>2201</v>
      </c>
      <c r="T455" s="1">
        <v>1</v>
      </c>
      <c r="Y455" s="21" t="str">
        <f t="shared" si="30"/>
        <v xml:space="preserve">#includex(Spell/Enchantment/DataView,titlestr=off,section=(filter=Leviathan),firsthead=off)
**ゲーム内説明文
#includex(Spell/Enchantment/Descriptions,titlestr=off,section=(filter=Leviathan),firsthead=off)
**解説
</v>
      </c>
      <c r="Z455" t="str">
        <f t="shared" si="31"/>
        <v xml:space="preserve">**Leviathan
|&gt;|&gt;|&gt;|&gt;|BGCOLOR(black):COLOR(white):CENTER:''Leviathan''|
|&gt;|BGCOLOR(lightgray):''研究領域''|&gt;|BGCOLOR(lightgray):''使用条件''|BGCOLOR(lightgray):''分類''|
|&gt;|Enchantment Lv7|&gt;|儀式/水中専用|兵士召喚|
|BGCOLOR(lightgray):''主系統''|BGCOLOR(lightgray):''副系統''|&gt;|BGCOLOR(lightgray):''威力/効果''|BGCOLOR(lightgray):''効果発生数''|
|&amp;ref(Spell/P_Death.jpg,nolink,25x25,Death);3|&amp;ref(Spell/P_Water.jpg,nolink,25x25,Water);1|&gt;|Leviathan|1|
|BGCOLOR(lightgray):''射程距離''|BGCOLOR(lightgray):''効果範囲''|BGCOLOR(lightgray):''精度修正''|BGCOLOR(lightgray):''詠唱時間''|BGCOLOR(lightgray):''疲労/宝石''|
|||||&amp;ref(Spell/V_Death.jpg,nolink,25x25,Death Gem);12|
|BGCOLOR(lightgray):''特性''|&gt;|&gt;|&gt;||
</v>
      </c>
      <c r="AA455" t="str">
        <f>CONCATENATE("**",G455,CHAR(10),VLOOKUP(F455,SpellDesc!$B:$D,2,0),CHAR(10),CHAR(10),VLOOKUP(F455,SpellDesc!$B:$D,3,0),CHAR(10))</f>
        <v xml:space="preserve">**Leviathan
The Leviathan is a dead, rotting Asp Turtle given false life by a necromancer. The beast is possessed by a spirit from the Underworld. It can only be created in the sea, but it can crawl up on dry land.
Leviathanは、降霊術師によって偽りの命を与えられた、死して腐り行くAsp Turtleです。この獣は冥界から来た魂に憑依されています。彼らを作り出せるのは海中でのみですが、彼ら自身は陸地へ這い上がることはできます。
</v>
      </c>
    </row>
    <row r="456" spans="1:27" x14ac:dyDescent="0.15">
      <c r="A456" t="str">
        <f t="shared" si="28"/>
        <v/>
      </c>
      <c r="C456" s="1" t="s">
        <v>379</v>
      </c>
      <c r="D456" s="1">
        <v>7</v>
      </c>
      <c r="F456" s="1" t="s">
        <v>463</v>
      </c>
      <c r="G456" s="1" t="s">
        <v>463</v>
      </c>
      <c r="H456" s="3" t="s">
        <v>2165</v>
      </c>
      <c r="J456" s="1">
        <v>4</v>
      </c>
      <c r="K456" s="1" t="s">
        <v>645</v>
      </c>
      <c r="L456" s="1" t="s">
        <v>2177</v>
      </c>
      <c r="M456" s="1" t="s">
        <v>2173</v>
      </c>
      <c r="N456" s="2" t="s">
        <v>2202</v>
      </c>
      <c r="O456" s="6" t="str">
        <f t="shared" si="29"/>
        <v xml:space="preserve">|[[Life after Death&gt;./Life after Death]]|&amp;ref(Spell/P_Death.jpg,nolink,25x25,Death);4||&amp;ref(Spell/V_Death.jpg,nolink,25x25,Death Gem);4|戦闘/水陸両用|全体強化|
|~|&gt;|&gt;|&gt;|&gt;|味方全員に死後ゾンビ化して戦い続ける力を与えます|
</v>
      </c>
      <c r="P456" s="3" t="s">
        <v>2203</v>
      </c>
      <c r="Q456" s="1">
        <v>0</v>
      </c>
      <c r="R456" s="1">
        <v>225</v>
      </c>
      <c r="S456" s="1">
        <v>666</v>
      </c>
      <c r="T456" s="1">
        <v>1</v>
      </c>
      <c r="U456" s="1">
        <v>0</v>
      </c>
      <c r="V456" s="1">
        <v>400</v>
      </c>
      <c r="W456" s="1" t="s">
        <v>2204</v>
      </c>
      <c r="Y456" s="21" t="str">
        <f t="shared" si="30"/>
        <v xml:space="preserve">#includex(Spell/Enchantment/DataView,titlestr=off,section=(filter=Life after Death),firsthead=off)
**ゲーム内説明文
#includex(Spell/Enchantment/Descriptions,titlestr=off,section=(filter=Life after Death),firsthead=off)
**解説
</v>
      </c>
      <c r="Z456" t="str">
        <f t="shared" si="31"/>
        <v xml:space="preserve">**Life after Death
|&gt;|&gt;|&gt;|&gt;|BGCOLOR(black):COLOR(white):CENTER:''Life after Death''|
|&gt;|BGCOLOR(lightgray):''研究領域''|&gt;|BGCOLOR(lightgray):''使用条件''|BGCOLOR(lightgray):''分類''|
|&gt;|Enchantment Lv7|&gt;|戦闘/水陸両用|全体強化|
|BGCOLOR(lightgray):''主系統''|BGCOLOR(lightgray):''副系統''|&gt;|BGCOLOR(lightgray):''威力/効果''|BGCOLOR(lightgray):''効果発生数''|
|&amp;ref(Spell/P_Death.jpg,nolink,25x25,Death);4||&gt;|Life after Death|1|
|BGCOLOR(lightgray):''射程距離''|BGCOLOR(lightgray):''効果範囲''|BGCOLOR(lightgray):''精度修正''|BGCOLOR(lightgray):''詠唱時間''|BGCOLOR(lightgray):''疲労/宝石''|
|0|666|0|225%|400 / &amp;ref(Spell/V_Death.jpg,nolink,25x25,Death Gem);4|
|BGCOLOR(lightgray):''特性''|&gt;|&gt;|&gt;|無心無効&amp;br;味方にのみ作用|
</v>
      </c>
      <c r="AA456" t="str">
        <f>CONCATENATE("**",G456,CHAR(10),VLOOKUP(F456,SpellDesc!$B:$D,2,0),CHAR(10),CHAR(10),VLOOKUP(F456,SpellDesc!$B:$D,3,0),CHAR(10))</f>
        <v xml:space="preserve">**Life after Death
This spell gives all friendly units a second chance to live. An affected unit that dies will rise again as a soulless being and continue to fight. Undead units are not affected by this spell.
この呪文は、全ての味方に再び生きる機会を与えます。影響を受けたものが死ぬと、彼らはSoullessとして蘇り、戦い続けます。アンデッドはこの呪文の影響を受けません。
</v>
      </c>
    </row>
    <row r="457" spans="1:27" x14ac:dyDescent="0.15">
      <c r="A457" t="str">
        <f t="shared" si="28"/>
        <v/>
      </c>
      <c r="C457" s="1" t="s">
        <v>379</v>
      </c>
      <c r="D457" s="1">
        <v>7</v>
      </c>
      <c r="F457" s="1" t="s">
        <v>464</v>
      </c>
      <c r="G457" s="1" t="s">
        <v>464</v>
      </c>
      <c r="H457" s="3" t="s">
        <v>2165</v>
      </c>
      <c r="J457" s="1">
        <v>15</v>
      </c>
      <c r="K457" s="1" t="s">
        <v>644</v>
      </c>
      <c r="L457" s="1" t="s">
        <v>2169</v>
      </c>
      <c r="M457" s="1" t="s">
        <v>2205</v>
      </c>
      <c r="N457" s="2" t="s">
        <v>2206</v>
      </c>
      <c r="O457" s="6" t="str">
        <f t="shared" si="29"/>
        <v xml:space="preserve">|[[Ritual of Rebirth&gt;./Ritual of Rebirth]]|&amp;ref(Spell/P_Death.jpg,nolink,25x25,Death);4||&amp;ref(Spell/V_Death.jpg,nolink,25x25,Death Gem);15|儀式/陸上専用|特殊召喚|
|~|&gt;|&gt;|&gt;|&gt;|死亡した自国の英雄をミイラ化し復活させます|
</v>
      </c>
      <c r="P457" s="3" t="s">
        <v>2207</v>
      </c>
      <c r="T457" s="1">
        <v>1</v>
      </c>
      <c r="Y457" s="21" t="str">
        <f t="shared" si="30"/>
        <v xml:space="preserve">#includex(Spell/Enchantment/DataView,titlestr=off,section=(filter=Ritual of Rebirth),firsthead=off)
**ゲーム内説明文
#includex(Spell/Enchantment/Descriptions,titlestr=off,section=(filter=Ritual of Rebirth),firsthead=off)
**解説
</v>
      </c>
      <c r="Z457" t="str">
        <f t="shared" si="31"/>
        <v xml:space="preserve">**Ritual of Rebirth
|&gt;|&gt;|&gt;|&gt;|BGCOLOR(black):COLOR(white):CENTER:''Ritual of Rebirth''|
|&gt;|BGCOLOR(lightgray):''研究領域''|&gt;|BGCOLOR(lightgray):''使用条件''|BGCOLOR(lightgray):''分類''|
|&gt;|Enchantment Lv7|&gt;|儀式/陸上専用|特殊召喚|
|BGCOLOR(lightgray):''主系統''|BGCOLOR(lightgray):''副系統''|&gt;|BGCOLOR(lightgray):''威力/効果''|BGCOLOR(lightgray):''効果発生数''|
|&amp;ref(Spell/P_Death.jpg,nolink,25x25,Death);4||&gt;|Mummy|1|
|BGCOLOR(lightgray):''射程距離''|BGCOLOR(lightgray):''効果範囲''|BGCOLOR(lightgray):''精度修正''|BGCOLOR(lightgray):''詠唱時間''|BGCOLOR(lightgray):''疲労/宝石''|
|||||&amp;ref(Spell/V_Death.jpg,nolink,25x25,Death Gem);15|
|BGCOLOR(lightgray):''特性''|&gt;|&gt;|&gt;||
</v>
      </c>
      <c r="AA457" t="str">
        <f>CONCATENATE("**",G457,CHAR(10),VLOOKUP(F457,SpellDesc!$B:$D,2,0),CHAR(10),CHAR(10),VLOOKUP(F457,SpellDesc!$B:$D,3,0),CHAR(10))</f>
        <v xml:space="preserve">**Ritual of Rebirth
The caster of this spell revives a previously slain hero via the ancient Ritual of Rebirth. The ritual mummifies the dead hero before bringing him or her back to life. Only great heroes from the Hall of Fame can be resurrected by this ritual. The ritual can be performed multiple times on a single hero. Inanimate or undead beings are not affected by this spell
この呪文の術者は、殺された英雄を古代の再誕の儀式を用いて蘇生します。この儀式は、死せる英雄を蘇生する前に、彼もしくは彼女を木乃伊化します。この儀式によって蘇生できるのは、栄誉の殿堂に名を連ねる偉大な英雄だけです。この儀式は、単一の英雄に対し複数回行うことができます。無生物やアンデッドはこの呪文の影響を受けません。
</v>
      </c>
    </row>
    <row r="458" spans="1:27" x14ac:dyDescent="0.15">
      <c r="A458" t="str">
        <f t="shared" si="28"/>
        <v/>
      </c>
      <c r="C458" s="1" t="s">
        <v>379</v>
      </c>
      <c r="D458" s="1">
        <v>7</v>
      </c>
      <c r="F458" s="1" t="s">
        <v>465</v>
      </c>
      <c r="G458" s="1" t="s">
        <v>465</v>
      </c>
      <c r="H458" s="3" t="s">
        <v>2166</v>
      </c>
      <c r="J458" s="1">
        <v>1</v>
      </c>
      <c r="K458" s="1" t="s">
        <v>645</v>
      </c>
      <c r="L458" s="1" t="s">
        <v>2177</v>
      </c>
      <c r="M458" s="1" t="s">
        <v>2173</v>
      </c>
      <c r="N458" s="2" t="s">
        <v>2208</v>
      </c>
      <c r="O458" s="6" t="str">
        <f t="shared" si="29"/>
        <v xml:space="preserve">|[[Serpent's Blessing&gt;./Serpent's Blessing]]|&amp;ref(Spell/P_Nature.jpg,nolink,25x25,Nature);4||&amp;ref(Spell/V_Nature.jpg,nolink,25x25,Nature Gem);1|戦闘/水陸両用|全体強化|
|~|&gt;|&gt;|&gt;|&gt;|味方全員に弱い毒物耐性を与えます|
</v>
      </c>
      <c r="P458" s="3" t="s">
        <v>2209</v>
      </c>
      <c r="Q458" s="1">
        <v>0</v>
      </c>
      <c r="R458" s="1">
        <v>150</v>
      </c>
      <c r="S458" s="1">
        <v>666</v>
      </c>
      <c r="T458" s="1">
        <v>1</v>
      </c>
      <c r="U458" s="1">
        <v>0</v>
      </c>
      <c r="V458" s="1">
        <v>100</v>
      </c>
      <c r="W458" s="1" t="s">
        <v>2210</v>
      </c>
      <c r="Y458" s="21" t="str">
        <f t="shared" si="30"/>
        <v xml:space="preserve">#includex(Spell/Enchantment/DataView,titlestr=off,section=(filter=Serpent's Blessing),firsthead=off)
**ゲーム内説明文
#includex(Spell/Enchantment/Descriptions,titlestr=off,section=(filter=Serpent's Blessing),firsthead=off)
**解説
</v>
      </c>
      <c r="Z458" t="str">
        <f t="shared" si="31"/>
        <v xml:space="preserve">**Serpent's Blessing
|&gt;|&gt;|&gt;|&gt;|BGCOLOR(black):COLOR(white):CENTER:''Serpent's Blessing''|
|&gt;|BGCOLOR(lightgray):''研究領域''|&gt;|BGCOLOR(lightgray):''使用条件''|BGCOLOR(lightgray):''分類''|
|&gt;|Enchantment Lv7|&gt;|戦闘/水陸両用|全体強化|
|BGCOLOR(lightgray):''主系統''|BGCOLOR(lightgray):''副系統''|&gt;|BGCOLOR(lightgray):''威力/効果''|BGCOLOR(lightgray):''効果発生数''|
|&amp;ref(Spell/P_Nature.jpg,nolink,25x25,Nature);4||&gt;|Poison Resistant 5|1|
|BGCOLOR(lightgray):''射程距離''|BGCOLOR(lightgray):''効果範囲''|BGCOLOR(lightgray):''精度修正''|BGCOLOR(lightgray):''詠唱時間''|BGCOLOR(lightgray):''疲労/宝石''|
|0|666|0|150%|100 / &amp;ref(Spell/V_Nature.jpg,nolink,25x25,Nature Gem);1|
|BGCOLOR(lightgray):''特性''|&gt;|&gt;|&gt;|味方にのみ作用|
</v>
      </c>
      <c r="AA458" t="str">
        <f>CONCATENATE("**",G458,CHAR(10),VLOOKUP(F458,SpellDesc!$B:$D,2,0),CHAR(10),CHAR(10),VLOOKUP(F458,SpellDesc!$B:$D,3,0),CHAR(10))</f>
        <v xml:space="preserve">**Serpent's Blessing
This spell makes all friendly units on the battlefield resistant to natural poisons.
この呪文は、戦場の全ての味方を自然界の毒素から保護します。
</v>
      </c>
    </row>
    <row r="459" spans="1:27" x14ac:dyDescent="0.15">
      <c r="A459" t="str">
        <f t="shared" si="28"/>
        <v/>
      </c>
      <c r="C459" s="1" t="s">
        <v>379</v>
      </c>
      <c r="D459" s="1">
        <v>7</v>
      </c>
      <c r="F459" s="1" t="s">
        <v>466</v>
      </c>
      <c r="G459" s="1" t="s">
        <v>466</v>
      </c>
      <c r="H459" s="3" t="s">
        <v>2167</v>
      </c>
      <c r="J459" s="1">
        <v>35</v>
      </c>
      <c r="K459" s="1" t="s">
        <v>644</v>
      </c>
      <c r="L459" s="1" t="s">
        <v>2169</v>
      </c>
      <c r="M459" s="1" t="s">
        <v>2193</v>
      </c>
      <c r="N459" s="2" t="s">
        <v>2211</v>
      </c>
      <c r="O459" s="6" t="str">
        <f t="shared" si="29"/>
        <v xml:space="preserve">|[[Awaken Treelord&gt;./Awaken Treelord]]|&amp;ref(Spell/P_Nature.jpg,nolink,25x25,Nature);5||&amp;ref(Spell/V_Nature.jpg,nolink,25x25,Nature Gem);35|儀式/陸上専用|遠隔召喚|
|~|&gt;|&gt;|&gt;|&gt;|指定した州に3体のTreelordのうち1体を召喚します|
</v>
      </c>
      <c r="P459" s="3" t="s">
        <v>2212</v>
      </c>
      <c r="T459" s="1">
        <v>1</v>
      </c>
      <c r="W459" s="1" t="s">
        <v>2213</v>
      </c>
      <c r="Y459" s="21" t="str">
        <f t="shared" si="30"/>
        <v xml:space="preserve">#includex(Spell/Enchantment/DataView,titlestr=off,section=(filter=Awaken Treelord),firsthead=off)
**ゲーム内説明文
#includex(Spell/Enchantment/Descriptions,titlestr=off,section=(filter=Awaken Treelord),firsthead=off)
**解説
</v>
      </c>
      <c r="Z459" t="str">
        <f t="shared" si="31"/>
        <v xml:space="preserve">**Awaken Treelord
|&gt;|&gt;|&gt;|&gt;|BGCOLOR(black):COLOR(white):CENTER:''Awaken Treelord''|
|&gt;|BGCOLOR(lightgray):''研究領域''|&gt;|BGCOLOR(lightgray):''使用条件''|BGCOLOR(lightgray):''分類''|
|&gt;|Enchantment Lv7|&gt;|儀式/陸上専用|遠隔召喚|
|BGCOLOR(lightgray):''主系統''|BGCOLOR(lightgray):''副系統''|&gt;|BGCOLOR(lightgray):''威力/効果''|BGCOLOR(lightgray):''効果発生数''|
|&amp;ref(Spell/P_Nature.jpg,nolink,25x25,Nature);5||&gt;|Random Treelord|1|
|BGCOLOR(lightgray):''射程距離''|BGCOLOR(lightgray):''効果範囲''|BGCOLOR(lightgray):''精度修正''|BGCOLOR(lightgray):''詠唱時間''|BGCOLOR(lightgray):''疲労/宝石''|
|||||&amp;ref(Spell/V_Nature.jpg,nolink,25x25,Nature Gem);35|
|BGCOLOR(lightgray):''特性''|&gt;|&gt;|&gt;|ユニーク召喚（候補3種）&amp;br;遠隔儀式&amp;br;森林のみ指定可能|
</v>
      </c>
      <c r="AA459" t="str">
        <f>CONCATENATE("**",G459,CHAR(10),VLOOKUP(F459,SpellDesc!$B:$D,2,0),CHAR(10),CHAR(10),VLOOKUP(F459,SpellDesc!$B:$D,3,0),CHAR(10))</f>
        <v xml:space="preserve">**Awaken Treelord
The Treelords are ancient living trees that were once vibrant and very powerful. Now they are dormant, becoming slower in mind and body with every passing year. These decaying Treelords can be reawakened by the use of Nature magic. A reawakened Treelord will serve its awakener until it dies. Treelords have very long lifespans.
Treelordは、かつては活気に満ち、非常に強力であった古代の生ける樹です。現在、彼らは休眠状態で、年毎にその心身は鈍っています。これらの朽ち行くTreelordは、緑魔法を利用することで目覚めさせることができます。目覚めたTreelordは、目覚めさせたものに死ぬまで仕えます。Treelordは非常に長い寿命を持ちます。
</v>
      </c>
    </row>
    <row r="460" spans="1:27" x14ac:dyDescent="0.15">
      <c r="A460" t="str">
        <f t="shared" si="28"/>
        <v>Enchantment7E</v>
      </c>
      <c r="C460" s="1" t="s">
        <v>379</v>
      </c>
      <c r="D460" s="1">
        <v>7</v>
      </c>
      <c r="F460" s="1" t="s">
        <v>467</v>
      </c>
      <c r="G460" s="1" t="s">
        <v>467</v>
      </c>
      <c r="H460" s="3" t="s">
        <v>2168</v>
      </c>
      <c r="J460" s="1">
        <v>50</v>
      </c>
      <c r="K460" s="1" t="s">
        <v>644</v>
      </c>
      <c r="L460" s="1" t="s">
        <v>2177</v>
      </c>
      <c r="M460" s="1" t="s">
        <v>2178</v>
      </c>
      <c r="N460" s="2" t="s">
        <v>2214</v>
      </c>
      <c r="O460" s="6" t="str">
        <f t="shared" si="29"/>
        <v xml:space="preserve">|[[Gift of Health&gt;./Gift of Health]]|&amp;ref(Spell/P_Nature.jpg,nolink,25x25,Nature);6||&amp;ref(Spell/V_Nature.jpg,nolink,25x25,Nature Gem);50|儀式/水陸両用|世界呪附|
|~|&gt;|&gt;|&gt;|&gt;|支配圏内の味方に健康と長寿を齎します|
</v>
      </c>
      <c r="P460" s="3" t="s">
        <v>2215</v>
      </c>
      <c r="W460" s="1" t="s">
        <v>2178</v>
      </c>
      <c r="Y460" s="21" t="str">
        <f t="shared" si="30"/>
        <v xml:space="preserve">#includex(Spell/Enchantment/DataView,titlestr=off,section=(filter=Gift of Health),firsthead=off)
**ゲーム内説明文
#includex(Spell/Enchantment/Descriptions,titlestr=off,section=(filter=Gift of Health),firsthead=off)
**解説
</v>
      </c>
      <c r="Z460" t="str">
        <f t="shared" si="31"/>
        <v xml:space="preserve">**Gift of Health
|&gt;|&gt;|&gt;|&gt;|BGCOLOR(black):COLOR(white):CENTER:''Gift of Health''|
|&gt;|BGCOLOR(lightgray):''研究領域''|&gt;|BGCOLOR(lightgray):''使用条件''|BGCOLOR(lightgray):''分類''|
|&gt;|Enchantment Lv7|&gt;|儀式/水陸両用|世界呪附|
|BGCOLOR(lightgray):''主系統''|BGCOLOR(lightgray):''副系統''|&gt;|BGCOLOR(lightgray):''威力/効果''|BGCOLOR(lightgray):''効果発生数''|
|&amp;ref(Spell/P_Nature.jpg,nolink,25x25,Nature);6||&gt;|Gift of Health||
|BGCOLOR(lightgray):''射程距離''|BGCOLOR(lightgray):''効果範囲''|BGCOLOR(lightgray):''精度修正''|BGCOLOR(lightgray):''詠唱時間''|BGCOLOR(lightgray):''疲労/宝石''|
|||||&amp;ref(Spell/V_Nature.jpg,nolink,25x25,Nature Gem);50|
|BGCOLOR(lightgray):''特性''|&gt;|&gt;|&gt;|世界呪附|
</v>
      </c>
      <c r="AA460" t="str">
        <f>CONCATENATE("**",G460,CHAR(10),VLOOKUP(F460,SpellDesc!$B:$D,2,0),CHAR(10),CHAR(10),VLOOKUP(F460,SpellDesc!$B:$D,3,0),CHAR(10))</f>
        <v xml:space="preserve">**Gift of Health
This gift grants excellent health to all loyal subjects inside the God's Dominion. The gifted ones receive extra hit points, grow old more slowly and may even heal permanent afflictions. The enchantment lasts until someone dispels it or the caster dies.
この贈り物は、神の支配圏内に居る全ての忠実なる従者たちに素晴らしい健康を与えます。これを授かったものたちは、HPが増加し、老化は遅くなり、さらに永久的な戦傷さえ癒えるかもしれません。この呪附は、誰かがそれを解呪するか、術者が死ぬまで持続します。
</v>
      </c>
    </row>
    <row r="461" spans="1:27" x14ac:dyDescent="0.15">
      <c r="A461" t="str">
        <f t="shared" si="28"/>
        <v>Enchantment8S</v>
      </c>
      <c r="C461" s="1" t="s">
        <v>379</v>
      </c>
      <c r="D461" s="1">
        <v>8</v>
      </c>
      <c r="F461" s="1" t="s">
        <v>468</v>
      </c>
      <c r="G461" s="1" t="s">
        <v>468</v>
      </c>
      <c r="H461" s="3" t="s">
        <v>2156</v>
      </c>
      <c r="J461" s="1">
        <v>1</v>
      </c>
      <c r="K461" s="1" t="s">
        <v>2263</v>
      </c>
      <c r="L461" s="1" t="s">
        <v>2177</v>
      </c>
      <c r="M461" s="1" t="s">
        <v>2173</v>
      </c>
      <c r="N461" s="2" t="s">
        <v>2224</v>
      </c>
      <c r="O461" s="6" t="str">
        <f t="shared" si="29"/>
        <v xml:space="preserve">|[[Fire Fend&gt;./Fire Fend]]|&amp;ref(Spell/P_Fire.jpg,nolink,25x25,Fire);4||&amp;ref(Spell/V_Fire.jpg,nolink,25x25,Fire Gem);1|戦闘/水陸両用|全体強化|
|~|&gt;|&gt;|&gt;|&gt;|味方全員に弱い火炎耐性を与えます|
</v>
      </c>
      <c r="P461" s="3" t="s">
        <v>2225</v>
      </c>
      <c r="Q461" s="1">
        <v>0</v>
      </c>
      <c r="R461" s="1">
        <v>150</v>
      </c>
      <c r="S461" s="1">
        <v>666</v>
      </c>
      <c r="T461" s="1">
        <v>1</v>
      </c>
      <c r="U461" s="1">
        <v>0</v>
      </c>
      <c r="V461" s="1">
        <v>100</v>
      </c>
      <c r="W461" s="1" t="s">
        <v>2176</v>
      </c>
      <c r="Y461" s="21" t="str">
        <f t="shared" si="30"/>
        <v xml:space="preserve">#includex(Spell/Enchantment/DataView,titlestr=off,section=(filter=Fire Fend),firsthead=off)
**ゲーム内説明文
#includex(Spell/Enchantment/Descriptions,titlestr=off,section=(filter=Fire Fend),firsthead=off)
**解説
</v>
      </c>
      <c r="Z461" t="str">
        <f t="shared" si="31"/>
        <v xml:space="preserve">**Fire Fend
|&gt;|&gt;|&gt;|&gt;|BGCOLOR(black):COLOR(white):CENTER:''Fire Fend''|
|&gt;|BGCOLOR(lightgray):''研究領域''|&gt;|BGCOLOR(lightgray):''使用条件''|BGCOLOR(lightgray):''分類''|
|&gt;|Enchantment Lv8|&gt;|戦闘/水陸両用|全体強化|
|BGCOLOR(lightgray):''主系統''|BGCOLOR(lightgray):''副系統''|&gt;|BGCOLOR(lightgray):''威力/効果''|BGCOLOR(lightgray):''効果発生数''|
|&amp;ref(Spell/P_Fire.jpg,nolink,25x25,Fire);4||&gt;|Fire Resistant 5|1|
|BGCOLOR(lightgray):''射程距離''|BGCOLOR(lightgray):''効果範囲''|BGCOLOR(lightgray):''精度修正''|BGCOLOR(lightgray):''詠唱時間''|BGCOLOR(lightgray):''疲労/宝石''|
|0|666|0|150%|100 / &amp;ref(Spell/V_Fire.jpg,nolink,25x25,Fire Gem);1|
|BGCOLOR(lightgray):''特性''|&gt;|&gt;|&gt;|味方にのみ作用|
</v>
      </c>
      <c r="AA461" t="str">
        <f>CONCATENATE("**",G461,CHAR(10),VLOOKUP(F461,SpellDesc!$B:$D,2,0),CHAR(10),CHAR(10),VLOOKUP(F461,SpellDesc!$B:$D,3,0),CHAR(10))</f>
        <v xml:space="preserve">**Fire Fend
This spell protects the entire army from fire and flames. It also reduces the heat effect from hot creatures, such as Abysians and Salamanders.
この呪文は、全軍を火炎から保護します。これはまた、AbysianやSalamanderなどの、炎の生物が持つ熱波も無効化します。
</v>
      </c>
    </row>
    <row r="462" spans="1:27" x14ac:dyDescent="0.15">
      <c r="A462" t="str">
        <f t="shared" si="28"/>
        <v/>
      </c>
      <c r="C462" s="1" t="s">
        <v>379</v>
      </c>
      <c r="D462" s="1">
        <v>8</v>
      </c>
      <c r="F462" s="1" t="s">
        <v>469</v>
      </c>
      <c r="G462" s="1" t="s">
        <v>469</v>
      </c>
      <c r="H462" s="3" t="s">
        <v>2157</v>
      </c>
      <c r="J462" s="1">
        <v>1</v>
      </c>
      <c r="K462" s="1" t="s">
        <v>2263</v>
      </c>
      <c r="L462" s="1" t="s">
        <v>2177</v>
      </c>
      <c r="M462" s="1" t="s">
        <v>2173</v>
      </c>
      <c r="N462" s="2" t="s">
        <v>2226</v>
      </c>
      <c r="O462" s="6" t="str">
        <f t="shared" si="29"/>
        <v xml:space="preserve">|[[Thunder Fend&gt;./Thunder Fend]]|&amp;ref(Spell/P_Air.jpg,nolink,25x25,Air);4||&amp;ref(Spell/V_Air.jpg,nolink,25x25,Air Gem);1|戦闘/水陸両用|全体強化|
|~|&gt;|&gt;|&gt;|&gt;|味方全員に弱い電撃耐性を与えます|
</v>
      </c>
      <c r="P462" s="3" t="s">
        <v>2227</v>
      </c>
      <c r="Q462" s="1">
        <v>0</v>
      </c>
      <c r="R462" s="1">
        <v>150</v>
      </c>
      <c r="S462" s="1">
        <v>666</v>
      </c>
      <c r="T462" s="1">
        <v>1</v>
      </c>
      <c r="U462" s="1">
        <v>0</v>
      </c>
      <c r="V462" s="1">
        <v>100</v>
      </c>
      <c r="W462" s="1" t="s">
        <v>2210</v>
      </c>
      <c r="Y462" s="21" t="str">
        <f t="shared" si="30"/>
        <v xml:space="preserve">#includex(Spell/Enchantment/DataView,titlestr=off,section=(filter=Thunder Fend),firsthead=off)
**ゲーム内説明文
#includex(Spell/Enchantment/Descriptions,titlestr=off,section=(filter=Thunder Fend),firsthead=off)
**解説
</v>
      </c>
      <c r="Z462" t="str">
        <f t="shared" si="31"/>
        <v xml:space="preserve">**Thunder Fend
|&gt;|&gt;|&gt;|&gt;|BGCOLOR(black):COLOR(white):CENTER:''Thunder Fend''|
|&gt;|BGCOLOR(lightgray):''研究領域''|&gt;|BGCOLOR(lightgray):''使用条件''|BGCOLOR(lightgray):''分類''|
|&gt;|Enchantment Lv8|&gt;|戦闘/水陸両用|全体強化|
|BGCOLOR(lightgray):''主系統''|BGCOLOR(lightgray):''副系統''|&gt;|BGCOLOR(lightgray):''威力/効果''|BGCOLOR(lightgray):''効果発生数''|
|&amp;ref(Spell/P_Air.jpg,nolink,25x25,Air);4||&gt;|Shock Resistant 5|1|
|BGCOLOR(lightgray):''射程距離''|BGCOLOR(lightgray):''効果範囲''|BGCOLOR(lightgray):''精度修正''|BGCOLOR(lightgray):''詠唱時間''|BGCOLOR(lightgray):''疲労/宝石''|
|0|666|0|150%|100 / &amp;ref(Spell/V_Air.jpg,nolink,25x25,Air Gem);1|
|BGCOLOR(lightgray):''特性''|&gt;|&gt;|&gt;|味方にのみ作用|
</v>
      </c>
      <c r="AA462" t="str">
        <f>CONCATENATE("**",G462,CHAR(10),VLOOKUP(F462,SpellDesc!$B:$D,2,0),CHAR(10),CHAR(10),VLOOKUP(F462,SpellDesc!$B:$D,3,0),CHAR(10))</f>
        <v xml:space="preserve">**Thunder Fend
This spell protects the entire army from damage and stun effects caused by lightning and thunder.
この呪文は、全軍を雷撃による損害や衝撃から保護します。
</v>
      </c>
    </row>
    <row r="463" spans="1:27" x14ac:dyDescent="0.15">
      <c r="A463" t="str">
        <f t="shared" si="28"/>
        <v/>
      </c>
      <c r="C463" s="1" t="s">
        <v>379</v>
      </c>
      <c r="D463" s="1">
        <v>8</v>
      </c>
      <c r="F463" s="1" t="s">
        <v>470</v>
      </c>
      <c r="G463" s="1" t="s">
        <v>470</v>
      </c>
      <c r="H463" s="3" t="s">
        <v>2216</v>
      </c>
      <c r="J463" s="1">
        <v>2</v>
      </c>
      <c r="K463" s="1" t="s">
        <v>2263</v>
      </c>
      <c r="L463" s="1" t="s">
        <v>2169</v>
      </c>
      <c r="M463" s="1" t="s">
        <v>2188</v>
      </c>
      <c r="N463" s="2" t="s">
        <v>2228</v>
      </c>
      <c r="O463" s="6" t="str">
        <f t="shared" si="29"/>
        <v xml:space="preserve">|[[Mists of Deception&gt;./Mists of Deception]]|&amp;ref(Spell/P_Air.jpg,nolink,25x25,Air);6||&amp;ref(Spell/V_Air.jpg,nolink,25x25,Air Gem);2|戦闘/陸上専用|戦闘呪附|
|~|&gt;|&gt;|&gt;|&gt;|戦場を魔法の霧で包み視界を制限しつつ敵を幻で惑わします|
</v>
      </c>
      <c r="P463" s="3" t="s">
        <v>2229</v>
      </c>
      <c r="Q463" s="1">
        <v>0</v>
      </c>
      <c r="R463" s="1">
        <v>225</v>
      </c>
      <c r="S463" s="1">
        <v>0</v>
      </c>
      <c r="T463" s="1">
        <v>1</v>
      </c>
      <c r="U463" s="1">
        <v>0</v>
      </c>
      <c r="V463" s="1">
        <v>200</v>
      </c>
      <c r="W463" s="1" t="s">
        <v>2188</v>
      </c>
      <c r="Y463" s="21" t="str">
        <f t="shared" si="30"/>
        <v xml:space="preserve">#includex(Spell/Enchantment/DataView,titlestr=off,section=(filter=Mists of Deception),firsthead=off)
**ゲーム内説明文
#includex(Spell/Enchantment/Descriptions,titlestr=off,section=(filter=Mists of Deception),firsthead=off)
**解説
</v>
      </c>
      <c r="Z463" t="str">
        <f t="shared" si="31"/>
        <v xml:space="preserve">**Mists of Deception
|&gt;|&gt;|&gt;|&gt;|BGCOLOR(black):COLOR(white):CENTER:''Mists of Deception''|
|&gt;|BGCOLOR(lightgray):''研究領域''|&gt;|BGCOLOR(lightgray):''使用条件''|BGCOLOR(lightgray):''分類''|
|&gt;|Enchantment Lv8|&gt;|戦闘/陸上専用|戦闘呪附|
|BGCOLOR(lightgray):''主系統''|BGCOLOR(lightgray):''副系統''|&gt;|BGCOLOR(lightgray):''威力/効果''|BGCOLOR(lightgray):''効果発生数''|
|&amp;ref(Spell/P_Air.jpg,nolink,25x25,Air);6||&gt;|Mists of Deception|1|
|BGCOLOR(lightgray):''射程距離''|BGCOLOR(lightgray):''効果範囲''|BGCOLOR(lightgray):''精度修正''|BGCOLOR(lightgray):''詠唱時間''|BGCOLOR(lightgray):''疲労/宝石''|
|0|0|0|225%|200 / &amp;ref(Spell/V_Air.jpg,nolink,25x25,Air Gem);2|
|BGCOLOR(lightgray):''特性''|&gt;|&gt;|&gt;|戦闘呪附|
</v>
      </c>
      <c r="AA463" t="str">
        <f>CONCATENATE("**",G463,CHAR(10),VLOOKUP(F463,SpellDesc!$B:$D,2,0),CHAR(10),CHAR(10),VLOOKUP(F463,SpellDesc!$B:$D,3,0),CHAR(10))</f>
        <v xml:space="preserve">**Mists of Deception
This powerful enchantment creates a magic mist on the battlefield. From this mist, phantasmal soldiers and beings will emerge to battle nearby enemies. More phantasms will appear if the caster is very powerful. The mist will limit sight and the range of all spells and missiles.
この強力な呪附は、戦場に魔法の霧を作り出します。この霧からは、幻の兵士や生物が現れ、近くの敵と戦います。術者が極めて強力であれば、より多くの幻が現れます。この霧は視界と、全ての呪文と飛び道具の射程を制限します。
</v>
      </c>
    </row>
    <row r="464" spans="1:27" x14ac:dyDescent="0.15">
      <c r="A464" t="str">
        <f t="shared" si="28"/>
        <v/>
      </c>
      <c r="C464" s="1" t="s">
        <v>379</v>
      </c>
      <c r="D464" s="1">
        <v>8</v>
      </c>
      <c r="F464" s="1" t="s">
        <v>471</v>
      </c>
      <c r="G464" s="1" t="s">
        <v>471</v>
      </c>
      <c r="H464" s="3" t="s">
        <v>2158</v>
      </c>
      <c r="J464" s="1">
        <v>1</v>
      </c>
      <c r="K464" s="1" t="s">
        <v>2263</v>
      </c>
      <c r="L464" s="1" t="s">
        <v>2177</v>
      </c>
      <c r="M464" s="1" t="s">
        <v>2173</v>
      </c>
      <c r="N464" s="2" t="s">
        <v>2230</v>
      </c>
      <c r="O464" s="6" t="str">
        <f t="shared" si="29"/>
        <v xml:space="preserve">|[[Frost Fend&gt;./Frost Fend]]|&amp;ref(Spell/P_Water.jpg,nolink,25x25,Water);4||&amp;ref(Spell/V_Water.jpg,nolink,25x25,Water Gem);1|戦闘/水陸両用|全体強化|
|~|&gt;|&gt;|&gt;|&gt;|味方全員に弱い冷気耐性を与えます|
</v>
      </c>
      <c r="P464" s="3" t="s">
        <v>2231</v>
      </c>
      <c r="Q464" s="1">
        <v>0</v>
      </c>
      <c r="R464" s="1">
        <v>150</v>
      </c>
      <c r="S464" s="1">
        <v>666</v>
      </c>
      <c r="T464" s="1">
        <v>1</v>
      </c>
      <c r="U464" s="1">
        <v>0</v>
      </c>
      <c r="V464" s="1">
        <v>100</v>
      </c>
      <c r="W464" s="1" t="s">
        <v>2210</v>
      </c>
      <c r="Y464" s="21" t="str">
        <f t="shared" si="30"/>
        <v xml:space="preserve">#includex(Spell/Enchantment/DataView,titlestr=off,section=(filter=Frost Fend),firsthead=off)
**ゲーム内説明文
#includex(Spell/Enchantment/Descriptions,titlestr=off,section=(filter=Frost Fend),firsthead=off)
**解説
</v>
      </c>
      <c r="Z464" t="str">
        <f t="shared" si="31"/>
        <v xml:space="preserve">**Frost Fend
|&gt;|&gt;|&gt;|&gt;|BGCOLOR(black):COLOR(white):CENTER:''Frost Fend''|
|&gt;|BGCOLOR(lightgray):''研究領域''|&gt;|BGCOLOR(lightgray):''使用条件''|BGCOLOR(lightgray):''分類''|
|&gt;|Enchantment Lv8|&gt;|戦闘/水陸両用|全体強化|
|BGCOLOR(lightgray):''主系統''|BGCOLOR(lightgray):''副系統''|&gt;|BGCOLOR(lightgray):''威力/効果''|BGCOLOR(lightgray):''効果発生数''|
|&amp;ref(Spell/P_Water.jpg,nolink,25x25,Water);4||&gt;|Cold Resitant 5|1|
|BGCOLOR(lightgray):''射程距離''|BGCOLOR(lightgray):''効果範囲''|BGCOLOR(lightgray):''精度修正''|BGCOLOR(lightgray):''詠唱時間''|BGCOLOR(lightgray):''疲労/宝石''|
|0|666|0|150%|100 / &amp;ref(Spell/V_Water.jpg,nolink,25x25,Water Gem);1|
|BGCOLOR(lightgray):''特性''|&gt;|&gt;|&gt;|味方にのみ作用|
</v>
      </c>
      <c r="AA464" t="str">
        <f>CONCATENATE("**",G464,CHAR(10),VLOOKUP(F464,SpellDesc!$B:$D,2,0),CHAR(10),CHAR(10),VLOOKUP(F464,SpellDesc!$B:$D,3,0),CHAR(10))</f>
        <v xml:space="preserve">**Frost Fend
This spell protects the entire army from cold. It also reduces the chill effect caused by some undead beings.
この呪文は、全軍を冷気から保護します。これはまた、一部のアンデッドが持つ寒波も無効化します。
</v>
      </c>
    </row>
    <row r="465" spans="1:27" x14ac:dyDescent="0.15">
      <c r="A465" t="str">
        <f t="shared" si="28"/>
        <v/>
      </c>
      <c r="C465" s="1" t="s">
        <v>379</v>
      </c>
      <c r="D465" s="1">
        <v>8</v>
      </c>
      <c r="F465" s="1" t="s">
        <v>472</v>
      </c>
      <c r="G465" s="1" t="s">
        <v>472</v>
      </c>
      <c r="H465" s="3" t="s">
        <v>2160</v>
      </c>
      <c r="J465" s="1">
        <v>70</v>
      </c>
      <c r="K465" s="1" t="s">
        <v>2264</v>
      </c>
      <c r="L465" s="1" t="s">
        <v>2177</v>
      </c>
      <c r="M465" s="1" t="s">
        <v>2178</v>
      </c>
      <c r="N465" s="2" t="s">
        <v>2232</v>
      </c>
      <c r="O465" s="6" t="str">
        <f t="shared" si="29"/>
        <v xml:space="preserve">|[[Wrath of the Sea&gt;./Wrath of the Sea]]|&amp;ref(Spell/P_Water.jpg,nolink,25x25,Water);5||&amp;ref(Spell/V_Water.jpg,nolink,25x25,Water Gem);70|儀式/水陸両用|世界呪附|
|~|&gt;|&gt;|&gt;|&gt;|水位を上げ全ての沿岸の州の税収を低下させます|
</v>
      </c>
      <c r="P465" s="3" t="s">
        <v>2233</v>
      </c>
      <c r="W465" s="1" t="s">
        <v>2178</v>
      </c>
      <c r="Y465" s="21" t="str">
        <f t="shared" si="30"/>
        <v xml:space="preserve">#includex(Spell/Enchantment/DataView,titlestr=off,section=(filter=Wrath of the Sea),firsthead=off)
**ゲーム内説明文
#includex(Spell/Enchantment/Descriptions,titlestr=off,section=(filter=Wrath of the Sea),firsthead=off)
**解説
</v>
      </c>
      <c r="Z465" t="str">
        <f t="shared" si="31"/>
        <v xml:space="preserve">**Wrath of the Sea
|&gt;|&gt;|&gt;|&gt;|BGCOLOR(black):COLOR(white):CENTER:''Wrath of the Sea''|
|&gt;|BGCOLOR(lightgray):''研究領域''|&gt;|BGCOLOR(lightgray):''使用条件''|BGCOLOR(lightgray):''分類''|
|&gt;|Enchantment Lv8|&gt;|儀式/水陸両用|世界呪附|
|BGCOLOR(lightgray):''主系統''|BGCOLOR(lightgray):''副系統''|&gt;|BGCOLOR(lightgray):''威力/効果''|BGCOLOR(lightgray):''効果発生数''|
|&amp;ref(Spell/P_Water.jpg,nolink,25x25,Water);5||&gt;|Wrath of the Sea||
|BGCOLOR(lightgray):''射程距離''|BGCOLOR(lightgray):''効果範囲''|BGCOLOR(lightgray):''精度修正''|BGCOLOR(lightgray):''詠唱時間''|BGCOLOR(lightgray):''疲労/宝石''|
|||||&amp;ref(Spell/V_Water.jpg,nolink,25x25,Water Gem);70|
|BGCOLOR(lightgray):''特性''|&gt;|&gt;|&gt;|世界呪附|
</v>
      </c>
      <c r="AA465" t="str">
        <f>CONCATENATE("**",G465,CHAR(10),VLOOKUP(F465,SpellDesc!$B:$D,2,0),CHAR(10),CHAR(10),VLOOKUP(F465,SpellDesc!$B:$D,3,0),CHAR(10))</f>
        <v xml:space="preserve">**Wrath of the Sea
The sea will rise and flood all coastal provinces. Provinces that are struck by the flood will have their income reduced. The enchantment lasts until someone dispels it or the caster dies.
海面が上昇し、全ての沿岸の州を浸水させます。洪水に襲われた州は、税収が減少します。この呪附は、誰かがそれを解呪するか、術者が死ぬまで持続します。
</v>
      </c>
    </row>
    <row r="466" spans="1:27" x14ac:dyDescent="0.15">
      <c r="A466" t="str">
        <f t="shared" si="28"/>
        <v/>
      </c>
      <c r="C466" s="1" t="s">
        <v>379</v>
      </c>
      <c r="D466" s="1">
        <v>8</v>
      </c>
      <c r="F466" s="1" t="s">
        <v>473</v>
      </c>
      <c r="G466" s="1" t="s">
        <v>473</v>
      </c>
      <c r="H466" s="3" t="s">
        <v>2217</v>
      </c>
      <c r="J466" s="1">
        <v>6</v>
      </c>
      <c r="K466" s="1" t="s">
        <v>2263</v>
      </c>
      <c r="L466" s="1" t="s">
        <v>2177</v>
      </c>
      <c r="M466" s="1" t="s">
        <v>2234</v>
      </c>
      <c r="N466" s="2" t="s">
        <v>2235</v>
      </c>
      <c r="O466" s="6" t="str">
        <f t="shared" si="29"/>
        <v xml:space="preserve">|[[Unraveling&gt;./Unraveling]]|&amp;ref(Spell/P_Astral.jpg,nolink,25x25,Astral);6||&amp;ref(Spell/V_Astral.jpg,nolink,25x25,Astral Pearl);6|戦闘/水陸両用|全体弱体化|
|~|&gt;|&gt;|&gt;|&gt;|敵味方全ての魔法生物を腐敗させ全員の精神を破壊しようと試みます|
</v>
      </c>
      <c r="P466" s="3" t="s">
        <v>2236</v>
      </c>
      <c r="Q466" s="1">
        <v>0</v>
      </c>
      <c r="R466" s="1">
        <v>275</v>
      </c>
      <c r="S466" s="1">
        <v>666</v>
      </c>
      <c r="T466" s="1">
        <v>1</v>
      </c>
      <c r="U466" s="1">
        <v>0</v>
      </c>
      <c r="V466" s="1">
        <v>600</v>
      </c>
      <c r="W466" s="1" t="s">
        <v>2237</v>
      </c>
      <c r="X466" s="1" t="s">
        <v>2238</v>
      </c>
      <c r="Y466" s="21" t="str">
        <f t="shared" si="30"/>
        <v xml:space="preserve">#includex(Spell/Enchantment/DataView,titlestr=off,section=(filter=Unraveling),firsthead=off)
**ゲーム内説明文
#includex(Spell/Enchantment/Descriptions,titlestr=off,section=(filter=Unraveling),firsthead=off)
**解説
</v>
      </c>
      <c r="Z466" t="str">
        <f t="shared" si="31"/>
        <v xml:space="preserve">**Unraveling
|&gt;|&gt;|&gt;|&gt;|BGCOLOR(black):COLOR(white):CENTER:''Unraveling''|
|&gt;|BGCOLOR(lightgray):''研究領域''|&gt;|BGCOLOR(lightgray):''使用条件''|BGCOLOR(lightgray):''分類''|
|&gt;|Enchantment Lv8|&gt;|戦闘/水陸両用|全体弱体化|
|BGCOLOR(lightgray):''主系統''|BGCOLOR(lightgray):''副系統''|&gt;|BGCOLOR(lightgray):''威力/効果''|BGCOLOR(lightgray):''効果発生数''|
|&amp;ref(Spell/P_Astral.jpg,nolink,25x25,Astral);6||&gt;|Decay|1|
|BGCOLOR(lightgray):''射程距離''|BGCOLOR(lightgray):''効果範囲''|BGCOLOR(lightgray):''精度修正''|BGCOLOR(lightgray):''詠唱時間''|BGCOLOR(lightgray):''疲労/宝石''|
|0|666|0|275%|600 / &amp;ref(Spell/V_Astral.jpg,nolink,25x25,Astral Pearl);6|
|BGCOLOR(lightgray):''特性''|&gt;|&gt;|&gt;|抵抗可能&amp;br;魔法生物にのみ作用|
</v>
      </c>
      <c r="AA466" t="str">
        <f>CONCATENATE("**",G466,CHAR(10),VLOOKUP(F466,SpellDesc!$B:$D,2,0),CHAR(10),CHAR(10),VLOOKUP(F466,SpellDesc!$B:$D,3,0),CHAR(10))</f>
        <v xml:space="preserve">**Unraveling
The caster unravels the enchantments that bind magic beings together. All magic beings on the battlefield, including your own, start to fall apart and dissolve. Mages may lose their minds and spell casting abilities.
術者は、魔法生物の形態を維持している魔法を解きほぐします。自軍のものも含め、戦場の全ての魔法生物は崩壊、溶解を始めます。魔術師たちはその精神と呪文を唱える能力を失うかもしれません。
</v>
      </c>
    </row>
    <row r="467" spans="1:27" x14ac:dyDescent="0.15">
      <c r="A467" t="str">
        <f t="shared" si="28"/>
        <v/>
      </c>
      <c r="C467" s="1" t="s">
        <v>379</v>
      </c>
      <c r="D467" s="1">
        <v>8</v>
      </c>
      <c r="F467" s="1" t="s">
        <v>474</v>
      </c>
      <c r="G467" s="1" t="s">
        <v>474</v>
      </c>
      <c r="H467" s="3" t="s">
        <v>2218</v>
      </c>
      <c r="J467" s="1">
        <v>30</v>
      </c>
      <c r="K467" s="1" t="s">
        <v>2264</v>
      </c>
      <c r="L467" s="1" t="s">
        <v>2169</v>
      </c>
      <c r="M467" s="1" t="s">
        <v>2239</v>
      </c>
      <c r="N467" s="2" t="s">
        <v>2240</v>
      </c>
      <c r="O467" s="6" t="str">
        <f t="shared" si="29"/>
        <v xml:space="preserve">|[[Lichcraft&gt;./Lichcraft]]|&amp;ref(Spell/P_Death.jpg,nolink,25x25,Death);5||&amp;ref(Spell/V_Death.jpg,nolink,25x25,Death Gem);30|儀式/陸上専用|指揮官召喚|
|~|&gt;|&gt;|&gt;|&gt;|不死性を持つ死の魔術師Lichを召喚します|
</v>
      </c>
      <c r="P467" s="3" t="s">
        <v>2241</v>
      </c>
      <c r="T467" s="1">
        <v>1</v>
      </c>
      <c r="Y467" s="21" t="str">
        <f t="shared" si="30"/>
        <v xml:space="preserve">#includex(Spell/Enchantment/DataView,titlestr=off,section=(filter=Lichcraft),firsthead=off)
**ゲーム内説明文
#includex(Spell/Enchantment/Descriptions,titlestr=off,section=(filter=Lichcraft),firsthead=off)
**解説
</v>
      </c>
      <c r="Z467" t="str">
        <f t="shared" si="31"/>
        <v xml:space="preserve">**Lichcraft
|&gt;|&gt;|&gt;|&gt;|BGCOLOR(black):COLOR(white):CENTER:''Lichcraft''|
|&gt;|BGCOLOR(lightgray):''研究領域''|&gt;|BGCOLOR(lightgray):''使用条件''|BGCOLOR(lightgray):''分類''|
|&gt;|Enchantment Lv8|&gt;|儀式/陸上専用|指揮官召喚|
|BGCOLOR(lightgray):''主系統''|BGCOLOR(lightgray):''副系統''|&gt;|BGCOLOR(lightgray):''威力/効果''|BGCOLOR(lightgray):''効果発生数''|
|&amp;ref(Spell/P_Death.jpg,nolink,25x25,Death);5||&gt;|Lich|1|
|BGCOLOR(lightgray):''射程距離''|BGCOLOR(lightgray):''効果範囲''|BGCOLOR(lightgray):''精度修正''|BGCOLOR(lightgray):''詠唱時間''|BGCOLOR(lightgray):''疲労/宝石''|
|||||&amp;ref(Spell/V_Death.jpg,nolink,25x25,Death Gem);30|
|BGCOLOR(lightgray):''特性''|&gt;|&gt;|&gt;||
</v>
      </c>
      <c r="AA467" t="str">
        <f>CONCATENATE("**",G467,CHAR(10),VLOOKUP(F467,SpellDesc!$B:$D,2,0),CHAR(10),CHAR(10),VLOOKUP(F467,SpellDesc!$B:$D,3,0),CHAR(10))</f>
        <v xml:space="preserve">**Lichcraft
With knowledge of this ritual, the Death mage has discovered how to remove the viscera of another necromancer, making him immortal. The casting mage performs the ritual of Lichcraft on a willing necromancer in return for his eternal servitude. The subject is then transformed into an immortal being of great magical power known as a Lich. By removing the viscera of the target and hiding it, the caster can ensure the immortality and loyalty of the subject. Should the body of the Lich be physically destroyed, a new one is formed from the dust of dead humans.
この儀式の知識によって、死の魔術師は他の降霊術師の内臓を取り除き、彼を不死にする方法を発見します。これを詠唱した魔術師は、それを望む降霊術師にLichcraftの儀式を執り行い、それと引き換えに彼に永久的な隷属を得ます。対象は、Lichとして知られる強大な魔力を持つ不死の存在に変化します。対象の内臓を取り除き、それを隠すことにより、魔術師は対象の不死性と、その忠誠を確実にすることができます。Lichの肉体が物理的に破壊された場合、死者の塵から新たなものが形成されます。
</v>
      </c>
    </row>
    <row r="468" spans="1:27" x14ac:dyDescent="0.15">
      <c r="A468" t="str">
        <f t="shared" si="28"/>
        <v/>
      </c>
      <c r="C468" s="1" t="s">
        <v>379</v>
      </c>
      <c r="D468" s="1">
        <v>8</v>
      </c>
      <c r="F468" s="1" t="s">
        <v>475</v>
      </c>
      <c r="G468" s="1" t="s">
        <v>475</v>
      </c>
      <c r="H468" s="3" t="s">
        <v>2219</v>
      </c>
      <c r="J468" s="1">
        <v>30</v>
      </c>
      <c r="K468" s="1" t="s">
        <v>2264</v>
      </c>
      <c r="L468" s="1" t="s">
        <v>2177</v>
      </c>
      <c r="M468" s="1" t="s">
        <v>2242</v>
      </c>
      <c r="N468" s="2" t="s">
        <v>2243</v>
      </c>
      <c r="O468" s="6" t="str">
        <f t="shared" si="29"/>
        <v xml:space="preserve">|[[Dragon Master&gt;./Dragon Master]]|&amp;ref(Spell/P_Nature.jpg,nolink,25x25,Nature);3||&amp;ref(Spell/V_Nature.jpg,nolink,25x25,Nature Gem);30|儀式/水陸両用|個人呪附|
|~|&gt;|&gt;|&gt;|&gt;|自身にDrakeやWyvernをより多く召喚する力を与えます|
</v>
      </c>
      <c r="P468" s="3" t="s">
        <v>2244</v>
      </c>
      <c r="T468" s="1">
        <v>1</v>
      </c>
      <c r="Y468" s="21" t="str">
        <f t="shared" si="30"/>
        <v xml:space="preserve">#includex(Spell/Enchantment/DataView,titlestr=off,section=(filter=Dragon Master),firsthead=off)
**ゲーム内説明文
#includex(Spell/Enchantment/Descriptions,titlestr=off,section=(filter=Dragon Master),firsthead=off)
**解説
</v>
      </c>
      <c r="Z468" t="str">
        <f t="shared" si="31"/>
        <v xml:space="preserve">**Dragon Master
|&gt;|&gt;|&gt;|&gt;|BGCOLOR(black):COLOR(white):CENTER:''Dragon Master''|
|&gt;|BGCOLOR(lightgray):''研究領域''|&gt;|BGCOLOR(lightgray):''使用条件''|BGCOLOR(lightgray):''分類''|
|&gt;|Enchantment Lv8|&gt;|儀式/水陸両用|個人呪附|
|BGCOLOR(lightgray):''主系統''|BGCOLOR(lightgray):''副系統''|&gt;|BGCOLOR(lightgray):''威力/効果''|BGCOLOR(lightgray):''効果発生数''|
|&amp;ref(Spell/P_Nature.jpg,nolink,25x25,Nature);3||&gt;|Dragon Master 2|1|
|BGCOLOR(lightgray):''射程距離''|BGCOLOR(lightgray):''効果範囲''|BGCOLOR(lightgray):''精度修正''|BGCOLOR(lightgray):''詠唱時間''|BGCOLOR(lightgray):''疲労/宝石''|
|||||&amp;ref(Spell/V_Nature.jpg,nolink,25x25,Nature Gem);30|
|BGCOLOR(lightgray):''特性''|&gt;|&gt;|&gt;||
</v>
      </c>
      <c r="AA468" t="str">
        <f>CONCATENATE("**",G468,CHAR(10),VLOOKUP(F468,SpellDesc!$B:$D,2,0),CHAR(10),CHAR(10),VLOOKUP(F468,SpellDesc!$B:$D,3,0),CHAR(10))</f>
        <v xml:space="preserve">**Dragon Master
The caster claims lordship over all serpentkin. Every time the caster summons a Drake, Wyvern or Sea Serpent, not one but three beasts will heed the call.
術者は全ての蛇の血族への統治権を獲得します。術者がDrake、Wyvern、Sea Serpentを召喚するたびに、一体ではなく三体の獣が呼びかけに応じます。
</v>
      </c>
    </row>
    <row r="469" spans="1:27" x14ac:dyDescent="0.15">
      <c r="A469" t="str">
        <f t="shared" si="28"/>
        <v/>
      </c>
      <c r="C469" s="1" t="s">
        <v>379</v>
      </c>
      <c r="D469" s="1">
        <v>8</v>
      </c>
      <c r="F469" s="1" t="s">
        <v>476</v>
      </c>
      <c r="G469" s="1" t="s">
        <v>476</v>
      </c>
      <c r="H469" s="3" t="s">
        <v>2166</v>
      </c>
      <c r="J469" s="1">
        <v>2</v>
      </c>
      <c r="K469" s="1" t="s">
        <v>2263</v>
      </c>
      <c r="L469" s="1" t="s">
        <v>2177</v>
      </c>
      <c r="M469" s="1" t="s">
        <v>2173</v>
      </c>
      <c r="N469" s="2" t="s">
        <v>2245</v>
      </c>
      <c r="O469" s="6" t="str">
        <f t="shared" si="29"/>
        <v xml:space="preserve">|[[Mass Regeneration&gt;./Mass Regeneration]]|&amp;ref(Spell/P_Nature.jpg,nolink,25x25,Nature);4||&amp;ref(Spell/V_Nature.jpg,nolink,25x25,Nature Gem);2|戦闘/水陸両用|全体強化|
|~|&gt;|&gt;|&gt;|&gt;|味方全員に再生能力を与えます|
</v>
      </c>
      <c r="P469" s="3" t="s">
        <v>2246</v>
      </c>
      <c r="Q469" s="1">
        <v>0</v>
      </c>
      <c r="R469" s="1">
        <v>175</v>
      </c>
      <c r="S469" s="1">
        <v>666</v>
      </c>
      <c r="T469" s="1">
        <v>1</v>
      </c>
      <c r="U469" s="1">
        <v>0</v>
      </c>
      <c r="V469" s="1">
        <v>200</v>
      </c>
      <c r="W469" s="1" t="s">
        <v>2247</v>
      </c>
      <c r="Y469" s="21" t="str">
        <f t="shared" si="30"/>
        <v xml:space="preserve">#includex(Spell/Enchantment/DataView,titlestr=off,section=(filter=Mass Regeneration),firsthead=off)
**ゲーム内説明文
#includex(Spell/Enchantment/Descriptions,titlestr=off,section=(filter=Mass Regeneration),firsthead=off)
**解説
</v>
      </c>
      <c r="Z469" t="str">
        <f t="shared" si="31"/>
        <v xml:space="preserve">**Mass Regeneration
|&gt;|&gt;|&gt;|&gt;|BGCOLOR(black):COLOR(white):CENTER:''Mass Regeneration''|
|&gt;|BGCOLOR(lightgray):''研究領域''|&gt;|BGCOLOR(lightgray):''使用条件''|BGCOLOR(lightgray):''分類''|
|&gt;|Enchantment Lv8|&gt;|戦闘/水陸両用|全体強化|
|BGCOLOR(lightgray):''主系統''|BGCOLOR(lightgray):''副系統''|&gt;|BGCOLOR(lightgray):''威力/効果''|BGCOLOR(lightgray):''効果発生数''|
|&amp;ref(Spell/P_Nature.jpg,nolink,25x25,Nature);4||&gt;|Regeneration|1|
|BGCOLOR(lightgray):''射程距離''|BGCOLOR(lightgray):''効果範囲''|BGCOLOR(lightgray):''精度修正''|BGCOLOR(lightgray):''詠唱時間''|BGCOLOR(lightgray):''疲労/宝石''|
|0|666|0|175%|200 / &amp;ref(Spell/V_Nature.jpg,nolink,25x25,Nature Gem);2|
|BGCOLOR(lightgray):''特性''|&gt;|&gt;|&gt;|無生物無効&amp;br;味方にのみ作用|
</v>
      </c>
      <c r="AA469" t="str">
        <f>CONCATENATE("**",G469,CHAR(10),VLOOKUP(F469,SpellDesc!$B:$D,2,0),CHAR(10),CHAR(10),VLOOKUP(F469,SpellDesc!$B:$D,3,0),CHAR(10))</f>
        <v xml:space="preserve">**Mass Regeneration
Gives regenerative powers to all friendly units on the entire battlefield. Does not work on inanimate targets.
戦場全体の味方に再生能力を与えます。これは無生物には作用しません。
</v>
      </c>
    </row>
    <row r="470" spans="1:27" x14ac:dyDescent="0.15">
      <c r="A470" t="str">
        <f t="shared" si="28"/>
        <v>Enchantment8E</v>
      </c>
      <c r="C470" s="1" t="s">
        <v>379</v>
      </c>
      <c r="D470" s="1">
        <v>8</v>
      </c>
      <c r="F470" s="1" t="s">
        <v>477</v>
      </c>
      <c r="G470" s="1" t="s">
        <v>477</v>
      </c>
      <c r="H470" s="3" t="s">
        <v>2167</v>
      </c>
      <c r="I470" s="1" t="s">
        <v>2220</v>
      </c>
      <c r="J470" s="1">
        <v>60</v>
      </c>
      <c r="K470" s="1" t="s">
        <v>2264</v>
      </c>
      <c r="L470" s="1" t="s">
        <v>2169</v>
      </c>
      <c r="M470" s="1" t="s">
        <v>2178</v>
      </c>
      <c r="N470" s="2" t="s">
        <v>2248</v>
      </c>
      <c r="O470" s="6" t="str">
        <f t="shared" si="29"/>
        <v xml:space="preserve">|[[Haunted Forest&gt;./Haunted Forest]]|&amp;ref(Spell/P_Nature.jpg,nolink,25x25,Nature);5|&amp;ref(Spell/P_Death.jpg,nolink,25x25,Death);1|&amp;ref(Spell/V_Nature.jpg,nolink,25x25,Nature Gem);60|儀式/陸上専用|世界呪附|
|~|&gt;|&gt;|&gt;|&gt;|支配圏内で死んだ生物をManikin化して支配します|
</v>
      </c>
      <c r="P470" s="3" t="s">
        <v>2249</v>
      </c>
      <c r="W470" s="1" t="s">
        <v>2178</v>
      </c>
      <c r="Y470" s="21" t="str">
        <f t="shared" si="30"/>
        <v xml:space="preserve">#includex(Spell/Enchantment/DataView,titlestr=off,section=(filter=Haunted Forest),firsthead=off)
**ゲーム内説明文
#includex(Spell/Enchantment/Descriptions,titlestr=off,section=(filter=Haunted Forest),firsthead=off)
**解説
</v>
      </c>
      <c r="Z470" t="str">
        <f t="shared" si="31"/>
        <v xml:space="preserve">**Haunted Forest
|&gt;|&gt;|&gt;|&gt;|BGCOLOR(black):COLOR(white):CENTER:''Haunted Forest''|
|&gt;|BGCOLOR(lightgray):''研究領域''|&gt;|BGCOLOR(lightgray):''使用条件''|BGCOLOR(lightgray):''分類''|
|&gt;|Enchantment Lv8|&gt;|儀式/陸上専用|世界呪附|
|BGCOLOR(lightgray):''主系統''|BGCOLOR(lightgray):''副系統''|&gt;|BGCOLOR(lightgray):''威力/効果''|BGCOLOR(lightgray):''効果発生数''|
|&amp;ref(Spell/P_Nature.jpg,nolink,25x25,Nature);5|&amp;ref(Spell/P_Death.jpg,nolink,25x25,Death);1|&gt;|Haunted Forest||
|BGCOLOR(lightgray):''射程距離''|BGCOLOR(lightgray):''効果範囲''|BGCOLOR(lightgray):''精度修正''|BGCOLOR(lightgray):''詠唱時間''|BGCOLOR(lightgray):''疲労/宝石''|
|||||&amp;ref(Spell/V_Nature.jpg,nolink,25x25,Nature Gem);60|
|BGCOLOR(lightgray):''特性''|&gt;|&gt;|&gt;|世界呪附|
</v>
      </c>
      <c r="AA470" t="str">
        <f>CONCATENATE("**",G470,CHAR(10),VLOOKUP(F470,SpellDesc!$B:$D,2,0),CHAR(10),CHAR(10),VLOOKUP(F470,SpellDesc!$B:$D,3,0),CHAR(10))</f>
        <v xml:space="preserve">**Haunted Forest
Vines will merge with anyone killed in the God's Dominion, creating an undead Manikin. The Manikin will fight any enemies of the God for a short while before it is totally dissolved by the vines. Undead or inanimate beings are not affected by the spell. The enchantment lasts until someone dispels it or the caster dies.
蔓は、神の支配圏内で死んだもの全てと融合し、アンデッドのManikinを作ります。これらのManikinは、蔓によって完全に分解されるまでの短時間、神のあらゆる敵と戦います。アンデッドや無生物はこの呪文の影響を受けません。この呪附は、誰かがそれを解呪するか、術者が死ぬまで持続します。
</v>
      </c>
    </row>
    <row r="471" spans="1:27" x14ac:dyDescent="0.15">
      <c r="A471" t="str">
        <f t="shared" si="28"/>
        <v>Enchantment9S</v>
      </c>
      <c r="C471" s="1" t="s">
        <v>379</v>
      </c>
      <c r="D471" s="1">
        <v>9</v>
      </c>
      <c r="F471" s="1" t="s">
        <v>478</v>
      </c>
      <c r="G471" s="1" t="s">
        <v>478</v>
      </c>
      <c r="H471" s="3" t="s">
        <v>2160</v>
      </c>
      <c r="J471" s="1">
        <v>1</v>
      </c>
      <c r="K471" s="1" t="s">
        <v>2263</v>
      </c>
      <c r="L471" s="1" t="s">
        <v>2177</v>
      </c>
      <c r="M471" s="1" t="s">
        <v>2188</v>
      </c>
      <c r="N471" s="2" t="s">
        <v>2250</v>
      </c>
      <c r="O471" s="6" t="str">
        <f t="shared" si="29"/>
        <v xml:space="preserve">|[[Demon Cleansing&gt;./Demon Cleansing]]|&amp;ref(Spell/P_Water.jpg,nolink,25x25,Water);5||&amp;ref(Spell/V_Water.jpg,nolink,25x25,Water Gem);1|戦闘/水陸両用|戦闘呪附|
|~|&gt;|&gt;|&gt;|&gt;|敵味方全てのデーモンが受けるダメージを倍増させます|
</v>
      </c>
      <c r="P471" s="3" t="s">
        <v>2251</v>
      </c>
      <c r="Q471" s="1">
        <v>0</v>
      </c>
      <c r="R471" s="1">
        <v>200</v>
      </c>
      <c r="S471" s="1">
        <v>0</v>
      </c>
      <c r="T471" s="1">
        <v>1</v>
      </c>
      <c r="U471" s="1">
        <v>0</v>
      </c>
      <c r="V471" s="1">
        <v>100</v>
      </c>
      <c r="Y471" s="21" t="str">
        <f t="shared" si="30"/>
        <v xml:space="preserve">#includex(Spell/Enchantment/DataView,titlestr=off,section=(filter=Demon Cleansing),firsthead=off)
**ゲーム内説明文
#includex(Spell/Enchantment/Descriptions,titlestr=off,section=(filter=Demon Cleansing),firsthead=off)
**解説
</v>
      </c>
      <c r="Z471" t="str">
        <f t="shared" si="31"/>
        <v xml:space="preserve">**Demon Cleansing
|&gt;|&gt;|&gt;|&gt;|BGCOLOR(black):COLOR(white):CENTER:''Demon Cleansing''|
|&gt;|BGCOLOR(lightgray):''研究領域''|&gt;|BGCOLOR(lightgray):''使用条件''|BGCOLOR(lightgray):''分類''|
|&gt;|Enchantment Lv9|&gt;|戦闘/水陸両用|戦闘呪附|
|BGCOLOR(lightgray):''主系統''|BGCOLOR(lightgray):''副系統''|&gt;|BGCOLOR(lightgray):''威力/効果''|BGCOLOR(lightgray):''効果発生数''|
|&amp;ref(Spell/P_Water.jpg,nolink,25x25,Water);5||&gt;|Demon Cleansing|1|
|BGCOLOR(lightgray):''射程距離''|BGCOLOR(lightgray):''効果範囲''|BGCOLOR(lightgray):''精度修正''|BGCOLOR(lightgray):''詠唱時間''|BGCOLOR(lightgray):''疲労/宝石''|
|0|0|0|200%|100 / &amp;ref(Spell/V_Water.jpg,nolink,25x25,Water Gem);1|
|BGCOLOR(lightgray):''特性''|&gt;|&gt;|&gt;||
</v>
      </c>
      <c r="AA471" t="str">
        <f>CONCATENATE("**",G471,CHAR(10),VLOOKUP(F471,SpellDesc!$B:$D,2,0),CHAR(10),CHAR(10),VLOOKUP(F471,SpellDesc!$B:$D,3,0),CHAR(10))</f>
        <v xml:space="preserve">**Demon Cleansing
This spell is the bane of demons. When this enchantment is active, all demons will take double damage from all attacks.
この呪文は、デーモンの破滅です。この呪附が機能していると、全てのデーモンはあらゆる攻撃から二倍の損害を受けます。
</v>
      </c>
    </row>
    <row r="472" spans="1:27" x14ac:dyDescent="0.15">
      <c r="A472" t="str">
        <f t="shared" si="28"/>
        <v/>
      </c>
      <c r="C472" s="1" t="s">
        <v>379</v>
      </c>
      <c r="D472" s="1">
        <v>9</v>
      </c>
      <c r="F472" s="1" t="s">
        <v>479</v>
      </c>
      <c r="G472" s="1" t="s">
        <v>479</v>
      </c>
      <c r="H472" s="3" t="s">
        <v>2221</v>
      </c>
      <c r="J472" s="1">
        <v>150</v>
      </c>
      <c r="K472" s="1" t="s">
        <v>2264</v>
      </c>
      <c r="L472" s="1" t="s">
        <v>2177</v>
      </c>
      <c r="M472" s="1" t="s">
        <v>2178</v>
      </c>
      <c r="N472" s="2" t="s">
        <v>2252</v>
      </c>
      <c r="O472" s="6" t="str">
        <f t="shared" si="29"/>
        <v xml:space="preserve">|[[Arcane Nexus&gt;./Arcane Nexus]]|&amp;ref(Spell/P_Astral.jpg,nolink,25x25,Astral);8||&amp;ref(Spell/V_Astral.jpg,nolink,25x25,Astral Pearl);150|儀式/水陸両用|世界呪附|
|~|&gt;|&gt;|&gt;|&gt;|世界中で使われた星と血以外の宝石の力を吸収します|
</v>
      </c>
      <c r="P472" s="3" t="s">
        <v>2253</v>
      </c>
      <c r="W472" s="1" t="s">
        <v>2178</v>
      </c>
      <c r="Y472" s="21" t="str">
        <f t="shared" si="30"/>
        <v xml:space="preserve">#includex(Spell/Enchantment/DataView,titlestr=off,section=(filter=Arcane Nexus),firsthead=off)
**ゲーム内説明文
#includex(Spell/Enchantment/Descriptions,titlestr=off,section=(filter=Arcane Nexus),firsthead=off)
**解説
</v>
      </c>
      <c r="Z472" t="str">
        <f t="shared" si="31"/>
        <v xml:space="preserve">**Arcane Nexus
|&gt;|&gt;|&gt;|&gt;|BGCOLOR(black):COLOR(white):CENTER:''Arcane Nexus''|
|&gt;|BGCOLOR(lightgray):''研究領域''|&gt;|BGCOLOR(lightgray):''使用条件''|BGCOLOR(lightgray):''分類''|
|&gt;|Enchantment Lv9|&gt;|儀式/水陸両用|世界呪附|
|BGCOLOR(lightgray):''主系統''|BGCOLOR(lightgray):''副系統''|&gt;|BGCOLOR(lightgray):''威力/効果''|BGCOLOR(lightgray):''効果発生数''|
|&amp;ref(Spell/P_Astral.jpg,nolink,25x25,Astral);8||&gt;|Arcane Nexus||
|BGCOLOR(lightgray):''射程距離''|BGCOLOR(lightgray):''効果範囲''|BGCOLOR(lightgray):''精度修正''|BGCOLOR(lightgray):''詠唱時間''|BGCOLOR(lightgray):''疲労/宝石''|
|||||&amp;ref(Spell/V_Astral.jpg,nolink,25x25,Astral Pearl);150|
|BGCOLOR(lightgray):''特性''|&gt;|&gt;|&gt;|世界呪附|
</v>
      </c>
      <c r="AA472" t="str">
        <f>CONCATENATE("**",G472,CHAR(10),VLOOKUP(F472,SpellDesc!$B:$D,2,0),CHAR(10),CHAR(10),VLOOKUP(F472,SpellDesc!$B:$D,3,0),CHAR(10))</f>
        <v xml:space="preserve">**Arcane Nexus
This mighty enchantment absorbs magical energies worldwide to replenish the caster's magical resources. Half of all magic gems used to cast spells and to create magic items will be absorbed into the Arcane Nexus and converted into astral perals at a two to one ratio. The purity of Astral and Blood magic makes it impossible for the Nexus to absorb any magic when these types of spells are cast, but all other types of magic will have some of their power absorbed by the Nexus. Even when no spells are cast or no items are forged, the Nexus will absorb some ambient magic energy from the world. The spell lasts until someone dispels it or the caster dies.
この強力な呪附は、術者の魔法の資源を補充するために、世界中から魔力を吸収します。呪文詠唱や魔法の品の制作に使われた全ての魔法の宝石のうちの半数はArcane Nexusへ吸収され、二対一の割合で星の真珠へと変換されます。星や血の魔法の純度は、Nexusがそれらの呪文から魔力を吸収することを不可能としますが、それ以外の全ての魔法は、その力の一部をNexusに吸収されます。たとえ呪文詠唱や鍛造が全く行われなかった場合でも、Nexusは世界から周囲の魔力を吸収します。この呪文は、誰かがそれを解呪するか、術者が死ぬまで持続します。
</v>
      </c>
    </row>
    <row r="473" spans="1:27" x14ac:dyDescent="0.15">
      <c r="A473" t="str">
        <f t="shared" si="28"/>
        <v/>
      </c>
      <c r="C473" s="1" t="s">
        <v>379</v>
      </c>
      <c r="D473" s="1">
        <v>9</v>
      </c>
      <c r="F473" s="1" t="s">
        <v>480</v>
      </c>
      <c r="G473" s="1" t="s">
        <v>480</v>
      </c>
      <c r="H473" s="3" t="s">
        <v>2218</v>
      </c>
      <c r="I473" s="1" t="s">
        <v>2222</v>
      </c>
      <c r="J473" s="1">
        <v>1</v>
      </c>
      <c r="K473" s="1" t="s">
        <v>2263</v>
      </c>
      <c r="L473" s="1" t="s">
        <v>2177</v>
      </c>
      <c r="M473" s="1" t="s">
        <v>2188</v>
      </c>
      <c r="N473" s="2" t="s">
        <v>2254</v>
      </c>
      <c r="O473" s="6" t="str">
        <f t="shared" si="29"/>
        <v xml:space="preserve">|[[Fields of the Dead&gt;./Fields of the Dead]]|&amp;ref(Spell/P_Death.jpg,nolink,25x25,Death);5|&amp;ref(Spell/P_Earth.jpg,nolink,25x25,Earth);2|&amp;ref(Spell/V_Death.jpg,nolink,25x25,Death Gem);1|戦闘/水陸両用|戦闘呪附|
|~|&gt;|&gt;|&gt;|&gt;|戦場の方々からSoullessやLongdeadを断続的に召喚します|
</v>
      </c>
      <c r="P473" s="3" t="s">
        <v>2255</v>
      </c>
      <c r="Q473" s="1">
        <v>0</v>
      </c>
      <c r="R473" s="1">
        <v>200</v>
      </c>
      <c r="S473" s="1">
        <v>0</v>
      </c>
      <c r="T473" s="1">
        <v>1</v>
      </c>
      <c r="U473" s="1">
        <v>0</v>
      </c>
      <c r="V473" s="1">
        <v>100</v>
      </c>
      <c r="W473" s="1" t="s">
        <v>2188</v>
      </c>
      <c r="Y473" s="21" t="str">
        <f t="shared" si="30"/>
        <v xml:space="preserve">#includex(Spell/Enchantment/DataView,titlestr=off,section=(filter=Fields of the Dead),firsthead=off)
**ゲーム内説明文
#includex(Spell/Enchantment/Descriptions,titlestr=off,section=(filter=Fields of the Dead),firsthead=off)
**解説
</v>
      </c>
      <c r="Z473" t="str">
        <f t="shared" si="31"/>
        <v xml:space="preserve">**Fields of the Dead
|&gt;|&gt;|&gt;|&gt;|BGCOLOR(black):COLOR(white):CENTER:''Fields of the Dead''|
|&gt;|BGCOLOR(lightgray):''研究領域''|&gt;|BGCOLOR(lightgray):''使用条件''|BGCOLOR(lightgray):''分類''|
|&gt;|Enchantment Lv9|&gt;|戦闘/水陸両用|戦闘呪附|
|BGCOLOR(lightgray):''主系統''|BGCOLOR(lightgray):''副系統''|&gt;|BGCOLOR(lightgray):''威力/効果''|BGCOLOR(lightgray):''効果発生数''|
|&amp;ref(Spell/P_Death.jpg,nolink,25x25,Death);5|&amp;ref(Spell/P_Earth.jpg,nolink,25x25,Earth);2|&gt;|Fields of the Dead|1|
|BGCOLOR(lightgray):''射程距離''|BGCOLOR(lightgray):''効果範囲''|BGCOLOR(lightgray):''精度修正''|BGCOLOR(lightgray):''詠唱時間''|BGCOLOR(lightgray):''疲労/宝石''|
|0|0|0|200%|100 / &amp;ref(Spell/V_Death.jpg,nolink,25x25,Death Gem);1|
|BGCOLOR(lightgray):''特性''|&gt;|&gt;|&gt;|戦闘呪附|
</v>
      </c>
      <c r="AA473" t="str">
        <f>CONCATENATE("**",G473,CHAR(10),VLOOKUP(F473,SpellDesc!$B:$D,2,0),CHAR(10),CHAR(10),VLOOKUP(F473,SpellDesc!$B:$D,3,0),CHAR(10))</f>
        <v xml:space="preserve">**Fields of the Dead
The necromancer releases the powers of the underworld and reanimates bodies and bones across the entire battlefield. Ever more walking dead will emerge from the ground. Recently killed soldiers might reawaken and do battle against their former friends.
降霊術師は冥界の力を解き放ち、戦場全体の屍や骨を蘇生させます。地面から絶え間なく歩く死者たちが現れていきます。殺されたばかりの兵士たちは蘇り、かつての友たちと戦い始めるかもしれません。
</v>
      </c>
    </row>
    <row r="474" spans="1:27" x14ac:dyDescent="0.15">
      <c r="A474" t="str">
        <f t="shared" si="28"/>
        <v/>
      </c>
      <c r="C474" s="1" t="s">
        <v>379</v>
      </c>
      <c r="D474" s="1">
        <v>9</v>
      </c>
      <c r="F474" s="1" t="s">
        <v>481</v>
      </c>
      <c r="G474" s="1" t="s">
        <v>481</v>
      </c>
      <c r="H474" s="3" t="s">
        <v>2218</v>
      </c>
      <c r="J474" s="1">
        <v>10</v>
      </c>
      <c r="K474" s="1" t="s">
        <v>2264</v>
      </c>
      <c r="L474" s="1" t="s">
        <v>2177</v>
      </c>
      <c r="M474" s="1" t="s">
        <v>2193</v>
      </c>
      <c r="N474" s="2" t="s">
        <v>2257</v>
      </c>
      <c r="O474" s="6" t="str">
        <f t="shared" si="29"/>
        <v xml:space="preserve">|[[Army of the Dead&gt;./Army of the Dead]]|&amp;ref(Spell/P_Death.jpg,nolink,25x25,Death);5||&amp;ref(Spell/V_Death.jpg,nolink,25x25,Death Gem);10|儀式/水陸両用|遠隔召喚|
|~|&gt;|&gt;|&gt;|&gt;|指定した州に39+体のLongdeadと19体のSoulessと各指揮官を召喚します|
</v>
      </c>
      <c r="P474" s="3" t="s">
        <v>2256</v>
      </c>
      <c r="Q474" s="1">
        <v>3</v>
      </c>
      <c r="W474" s="1" t="s">
        <v>2196</v>
      </c>
      <c r="X474" s="1" t="s">
        <v>2258</v>
      </c>
      <c r="Y474" s="21" t="str">
        <f t="shared" si="30"/>
        <v xml:space="preserve">#includex(Spell/Enchantment/DataView,titlestr=off,section=(filter=Army of the Dead),firsthead=off)
**ゲーム内説明文
#includex(Spell/Enchantment/Descriptions,titlestr=off,section=(filter=Army of the Dead),firsthead=off)
**解説
</v>
      </c>
      <c r="Z474" t="str">
        <f t="shared" si="31"/>
        <v xml:space="preserve">**Army of the Dead
|&gt;|&gt;|&gt;|&gt;|BGCOLOR(black):COLOR(white):CENTER:''Army of the Dead''|
|&gt;|BGCOLOR(lightgray):''研究領域''|&gt;|BGCOLOR(lightgray):''使用条件''|BGCOLOR(lightgray):''分類''|
|&gt;|Enchantment Lv9|&gt;|儀式/水陸両用|遠隔召喚|
|BGCOLOR(lightgray):''主系統''|BGCOLOR(lightgray):''副系統''|&gt;|BGCOLOR(lightgray):''威力/効果''|BGCOLOR(lightgray):''効果発生数''|
|&amp;ref(Spell/P_Death.jpg,nolink,25x25,Death);5||&gt;|Longdead||
|BGCOLOR(lightgray):''射程距離''|BGCOLOR(lightgray):''効果範囲''|BGCOLOR(lightgray):''精度修正''|BGCOLOR(lightgray):''詠唱時間''|BGCOLOR(lightgray):''疲労/宝石''|
|3||||&amp;ref(Spell/V_Death.jpg,nolink,25x25,Death Gem);10|
|BGCOLOR(lightgray):''特性''|&gt;|&gt;|&gt;|遠隔儀式|
</v>
      </c>
      <c r="AA474" t="str">
        <f>CONCATENATE("**",G474,CHAR(10),VLOOKUP(F474,SpellDesc!$B:$D,2,0),CHAR(10),CHAR(10),VLOOKUP(F474,SpellDesc!$B:$D,3,0),CHAR(10))</f>
        <v xml:space="preserve">**Army of the Dead
Animates an entire army of skeletal Longdead Warriors in a distant province. Up to twenty Soulless will join the attack if there are unburied bodies present. The necromancer casting the spell controls the dead.
遠方の州で、骸骨のLongdeadの戦士たちの一軍を蘇生させます。埋葬されていない死体が存在すれば、最大で20体までのSoullessが攻撃に加わります。呪文を詠唱した降霊術師は、これらの死者たちの制御を得ます。
</v>
      </c>
    </row>
    <row r="475" spans="1:27" x14ac:dyDescent="0.15">
      <c r="A475" t="str">
        <f t="shared" si="28"/>
        <v/>
      </c>
      <c r="C475" s="1" t="s">
        <v>379</v>
      </c>
      <c r="D475" s="1">
        <v>9</v>
      </c>
      <c r="F475" s="1" t="s">
        <v>482</v>
      </c>
      <c r="G475" s="1" t="s">
        <v>482</v>
      </c>
      <c r="H475" s="3" t="s">
        <v>2167</v>
      </c>
      <c r="I475" s="1" t="s">
        <v>2222</v>
      </c>
      <c r="J475" s="1">
        <v>3</v>
      </c>
      <c r="K475" s="1" t="s">
        <v>2263</v>
      </c>
      <c r="L475" s="1" t="s">
        <v>2177</v>
      </c>
      <c r="M475" s="1" t="s">
        <v>2173</v>
      </c>
      <c r="N475" s="2" t="s">
        <v>2259</v>
      </c>
      <c r="O475" s="6" t="str">
        <f t="shared" si="29"/>
        <v xml:space="preserve">|[[Gaia's Blessing&gt;./Gaia's Blessing]]|&amp;ref(Spell/P_Nature.jpg,nolink,25x25,Nature);5|&amp;ref(Spell/P_Earth.jpg,nolink,25x25,Earth);2|&amp;ref(Spell/V_Nature.jpg,nolink,25x25,Nature Gem);3|戦闘/水陸両用|全体強化|
|~|&gt;|&gt;|&gt;|&gt;|味方全員に弱い火炎電撃冷気毒物耐性を与えます|
</v>
      </c>
      <c r="P475" s="3" t="s">
        <v>2260</v>
      </c>
      <c r="Q475" s="1">
        <v>0</v>
      </c>
      <c r="R475" s="1">
        <v>200</v>
      </c>
      <c r="S475" s="1">
        <v>666</v>
      </c>
      <c r="T475" s="1">
        <v>1</v>
      </c>
      <c r="U475" s="1">
        <v>0</v>
      </c>
      <c r="V475" s="1">
        <v>300</v>
      </c>
      <c r="W475" s="1" t="s">
        <v>2176</v>
      </c>
      <c r="Y475" s="21" t="str">
        <f t="shared" si="30"/>
        <v xml:space="preserve">#includex(Spell/Enchantment/DataView,titlestr=off,section=(filter=Gaia's Blessing),firsthead=off)
**ゲーム内説明文
#includex(Spell/Enchantment/Descriptions,titlestr=off,section=(filter=Gaia's Blessing),firsthead=off)
**解説
</v>
      </c>
      <c r="Z475" t="str">
        <f t="shared" si="31"/>
        <v xml:space="preserve">**Gaia's Blessing
|&gt;|&gt;|&gt;|&gt;|BGCOLOR(black):COLOR(white):CENTER:''Gaia's Blessing''|
|&gt;|BGCOLOR(lightgray):''研究領域''|&gt;|BGCOLOR(lightgray):''使用条件''|BGCOLOR(lightgray):''分類''|
|&gt;|Enchantment Lv9|&gt;|戦闘/水陸両用|全体強化|
|BGCOLOR(lightgray):''主系統''|BGCOLOR(lightgray):''副系統''|&gt;|BGCOLOR(lightgray):''威力/効果''|BGCOLOR(lightgray):''効果発生数''|
|&amp;ref(Spell/P_Nature.jpg,nolink,25x25,Nature);5|&amp;ref(Spell/P_Earth.jpg,nolink,25x25,Earth);2|&gt;|Fire/Shock/Cold/Poison Resistant 5|1|
|BGCOLOR(lightgray):''射程距離''|BGCOLOR(lightgray):''効果範囲''|BGCOLOR(lightgray):''精度修正''|BGCOLOR(lightgray):''詠唱時間''|BGCOLOR(lightgray):''疲労/宝石''|
|0|666|0|200%|300 / &amp;ref(Spell/V_Nature.jpg,nolink,25x25,Nature Gem);3|
|BGCOLOR(lightgray):''特性''|&gt;|&gt;|&gt;|味方にのみ作用|
</v>
      </c>
      <c r="AA475" t="str">
        <f>CONCATENATE("**",G475,CHAR(10),VLOOKUP(F475,SpellDesc!$B:$D,2,0),CHAR(10),CHAR(10),VLOOKUP(F475,SpellDesc!$B:$D,3,0),CHAR(10))</f>
        <v xml:space="preserve">**Gaia's Blessing
This powerful enchantment protects an entire army from the power of the elements. The units become resistant to flames, frost, lightning and poison.
この強力な呪附は、全軍を元素の力から保護します。対象は火炎、冷気、電撃、そして毒物への耐性を得ます。
</v>
      </c>
    </row>
    <row r="476" spans="1:27" x14ac:dyDescent="0.15">
      <c r="A476" t="str">
        <f t="shared" si="28"/>
        <v>Enchantment9E</v>
      </c>
      <c r="C476" s="1" t="s">
        <v>379</v>
      </c>
      <c r="D476" s="1">
        <v>9</v>
      </c>
      <c r="F476" s="1" t="s">
        <v>483</v>
      </c>
      <c r="G476" s="1" t="s">
        <v>483</v>
      </c>
      <c r="H476" s="3" t="s">
        <v>2223</v>
      </c>
      <c r="J476" s="1">
        <v>70</v>
      </c>
      <c r="K476" s="1" t="s">
        <v>2264</v>
      </c>
      <c r="L476" s="1" t="s">
        <v>2177</v>
      </c>
      <c r="M476" s="1" t="s">
        <v>2178</v>
      </c>
      <c r="N476" s="2" t="s">
        <v>2261</v>
      </c>
      <c r="O476" s="6" t="str">
        <f t="shared" si="29"/>
        <v xml:space="preserve">|[[Gift of Nature's Bounty&gt;./Gift of Nature's Bounty]]|&amp;ref(Spell/P_Nature.jpg,nolink,25x25,Nature);7||&amp;ref(Spell/V_Nature.jpg,nolink,25x25,Nature Gem);70|儀式/水陸両用|世界呪附|
|~|&gt;|&gt;|&gt;|&gt;|支配圏内の州の税収を大幅に増加させます|
</v>
      </c>
      <c r="P476" s="3" t="s">
        <v>2262</v>
      </c>
      <c r="W476" s="1" t="s">
        <v>2178</v>
      </c>
      <c r="Y476" s="21" t="str">
        <f t="shared" si="30"/>
        <v xml:space="preserve">#includex(Spell/Enchantment/DataView,titlestr=off,section=(filter=Gift of Nature's Bounty),firsthead=off)
**ゲーム内説明文
#includex(Spell/Enchantment/Descriptions,titlestr=off,section=(filter=Gift of Nature's Bounty),firsthead=off)
**解説
</v>
      </c>
      <c r="Z476" t="str">
        <f t="shared" si="31"/>
        <v xml:space="preserve">**Gift of Nature's Bounty
|&gt;|&gt;|&gt;|&gt;|BGCOLOR(black):COLOR(white):CENTER:''Gift of Nature's Bounty''|
|&gt;|BGCOLOR(lightgray):''研究領域''|&gt;|BGCOLOR(lightgray):''使用条件''|BGCOLOR(lightgray):''分類''|
|&gt;|Enchantment Lv9|&gt;|儀式/水陸両用|世界呪附|
|BGCOLOR(lightgray):''主系統''|BGCOLOR(lightgray):''副系統''|&gt;|BGCOLOR(lightgray):''威力/効果''|BGCOLOR(lightgray):''効果発生数''|
|&amp;ref(Spell/P_Nature.jpg,nolink,25x25,Nature);7||&gt;|Gift of Nature's Bounty||
|BGCOLOR(lightgray):''射程距離''|BGCOLOR(lightgray):''効果範囲''|BGCOLOR(lightgray):''精度修正''|BGCOLOR(lightgray):''詠唱時間''|BGCOLOR(lightgray):''疲労/宝石''|
|||||&amp;ref(Spell/V_Nature.jpg,nolink,25x25,Nature Gem);70|
|BGCOLOR(lightgray):''特性''|&gt;|&gt;|&gt;|世界呪附|
</v>
      </c>
      <c r="AA476" t="str">
        <f>CONCATENATE("**",G476,CHAR(10),VLOOKUP(F476,SpellDesc!$B:$D,2,0),CHAR(10),CHAR(10),VLOOKUP(F476,SpellDesc!$B:$D,3,0),CHAR(10))</f>
        <v xml:space="preserve">**Gift of Nature's Bounty
All life in the God's Dominion is blessed. Grain grows more quickly, the mustard tastes better, the ducks are fatter and all living creatures mate and give birth to young. The income of lands under the God's Dominion is greatly increased. The enchantment lasts until someone dispels it or the caster dies.
神の支配圏内の全ての生命は祝福されます。穀物はより早く育ち、マスタードはより美味くなり、鴨はより肥え太り、そして全ての生物たちは交尾して子供を産みます。神の支配圏内にある土地の税収は、大幅に増加します。この呪附は、誰かがそれを解呪するか、術者が死ぬまで持続します。
</v>
      </c>
    </row>
    <row r="477" spans="1:27" x14ac:dyDescent="0.15">
      <c r="A477" t="str">
        <f t="shared" si="28"/>
        <v>Thaumaturgy0S</v>
      </c>
      <c r="C477" s="1" t="s">
        <v>484</v>
      </c>
      <c r="D477" s="1">
        <v>0</v>
      </c>
      <c r="F477" s="1" t="s">
        <v>485</v>
      </c>
      <c r="G477" s="1" t="s">
        <v>485</v>
      </c>
      <c r="H477" s="3" t="s">
        <v>2267</v>
      </c>
      <c r="K477" s="1" t="s">
        <v>2274</v>
      </c>
      <c r="L477" s="1" t="s">
        <v>2275</v>
      </c>
      <c r="M477" s="1" t="s">
        <v>2276</v>
      </c>
      <c r="N477" s="2" t="s">
        <v>2277</v>
      </c>
      <c r="O477" s="6" t="str">
        <f t="shared" si="29"/>
        <v xml:space="preserve">|[[Sleep Ray&gt;./Sleep Ray]]|&amp;ref(Spell/P_Nature.jpg,nolink,25x25,Nature);1|||戦闘/水陸両用|催眠|
|~|&gt;|&gt;|&gt;|&gt;|近くの小範囲の敵を眠らせようと試みます|
</v>
      </c>
      <c r="P477" s="3" t="s">
        <v>2278</v>
      </c>
      <c r="Q477" s="1">
        <v>1</v>
      </c>
      <c r="R477" s="1">
        <v>50</v>
      </c>
      <c r="S477" s="1">
        <v>1</v>
      </c>
      <c r="T477" s="1">
        <v>1</v>
      </c>
      <c r="U477" s="1">
        <v>0</v>
      </c>
      <c r="V477" s="1">
        <v>20</v>
      </c>
      <c r="W477" s="1" t="s">
        <v>2279</v>
      </c>
      <c r="Y477" s="21" t="str">
        <f t="shared" si="30"/>
        <v xml:space="preserve">#includex(Spell/Thaumaturgy/DataView,titlestr=off,section=(filter=Sleep Ray),firsthead=off)
**ゲーム内説明文
#includex(Spell/Thaumaturgy/Descriptions,titlestr=off,section=(filter=Sleep Ray),firsthead=off)
**解説
</v>
      </c>
      <c r="Z477" t="str">
        <f t="shared" si="31"/>
        <v xml:space="preserve">**Sleep Ray
|&gt;|&gt;|&gt;|&gt;|BGCOLOR(black):COLOR(white):CENTER:''Sleep Ray''|
|&gt;|BGCOLOR(lightgray):''研究領域''|&gt;|BGCOLOR(lightgray):''使用条件''|BGCOLOR(lightgray):''分類''|
|&gt;|Thaumaturgy Lv0|&gt;|戦闘/水陸両用|催眠|
|BGCOLOR(lightgray):''主系統''|BGCOLOR(lightgray):''副系統''|&gt;|BGCOLOR(lightgray):''威力/効果''|BGCOLOR(lightgray):''効果発生数''|
|&amp;ref(Spell/P_Nature.jpg,nolink,25x25,Nature);1||&gt;|Sleep|1|
|BGCOLOR(lightgray):''射程距離''|BGCOLOR(lightgray):''効果範囲''|BGCOLOR(lightgray):''精度修正''|BGCOLOR(lightgray):''詠唱時間''|BGCOLOR(lightgray):''疲労/宝石''|
|1|1|0|50%|20|
|BGCOLOR(lightgray):''特性''|&gt;|&gt;|&gt;|抵抗可能&amp;br;無心無効&amp;br;アンデッド無効&amp;br;無生物無効|
</v>
      </c>
      <c r="AA477" t="str">
        <f>CONCATENATE("**",G477,CHAR(10),VLOOKUP(F477,SpellDesc!$B:$D,2,0),CHAR(10),CHAR(10),VLOOKUP(F477,SpellDesc!$B:$D,3,0),CHAR(10))</f>
        <v xml:space="preserve">**Sleep Ray
The sleep ray will affect a small number of enemies right in front of the mage. Those who fail to resist will instantly fall into a magical slumber.
この催眠光線は、魔術師の前に居る少数の敵に影響を及ぼします。抵抗に失敗したものは、即座に魔法的な微睡に落ちます。
</v>
      </c>
    </row>
    <row r="478" spans="1:27" x14ac:dyDescent="0.15">
      <c r="A478" t="str">
        <f t="shared" si="28"/>
        <v>Thaumaturgy1S</v>
      </c>
      <c r="C478" s="1" t="s">
        <v>484</v>
      </c>
      <c r="D478" s="1">
        <v>1</v>
      </c>
      <c r="F478" s="1" t="s">
        <v>486</v>
      </c>
      <c r="G478" s="1" t="s">
        <v>486</v>
      </c>
      <c r="H478" s="3" t="s">
        <v>2268</v>
      </c>
      <c r="K478" s="1" t="s">
        <v>2274</v>
      </c>
      <c r="L478" s="1" t="s">
        <v>2280</v>
      </c>
      <c r="M478" s="1" t="s">
        <v>2281</v>
      </c>
      <c r="N478" s="2" t="s">
        <v>2282</v>
      </c>
      <c r="O478" s="6" t="str">
        <f t="shared" si="29"/>
        <v xml:space="preserve">|[[Desiccation&gt;./Desiccation]]|&amp;ref(Spell/P_Water.jpg,nolink,25x25,Water);2|||戦闘/陸上専用|弱体化|
|~|&gt;|&gt;|&gt;|&gt;|小範囲の敵に脱水症状を起こし疲労させようと試みます|
</v>
      </c>
      <c r="P478" s="3" t="s">
        <v>2283</v>
      </c>
      <c r="Q478" s="1">
        <v>30</v>
      </c>
      <c r="R478" s="1">
        <v>100</v>
      </c>
      <c r="S478" s="1">
        <v>1</v>
      </c>
      <c r="T478" s="1">
        <v>1</v>
      </c>
      <c r="U478" s="1">
        <v>100</v>
      </c>
      <c r="V478" s="1">
        <v>20</v>
      </c>
      <c r="W478" s="1" t="s">
        <v>2284</v>
      </c>
      <c r="Y478" s="21" t="str">
        <f t="shared" si="30"/>
        <v xml:space="preserve">#includex(Spell/Thaumaturgy/DataView,titlestr=off,section=(filter=Desiccation),firsthead=off)
**ゲーム内説明文
#includex(Spell/Thaumaturgy/Descriptions,titlestr=off,section=(filter=Desiccation),firsthead=off)
**解説
</v>
      </c>
      <c r="Z478" t="str">
        <f t="shared" si="31"/>
        <v xml:space="preserve">**Desiccation
|&gt;|&gt;|&gt;|&gt;|BGCOLOR(black):COLOR(white):CENTER:''Desiccation''|
|&gt;|BGCOLOR(lightgray):''研究領域''|&gt;|BGCOLOR(lightgray):''使用条件''|BGCOLOR(lightgray):''分類''|
|&gt;|Thaumaturgy Lv1|&gt;|戦闘/陸上専用|弱体化|
|BGCOLOR(lightgray):''主系統''|BGCOLOR(lightgray):''副系統''|&gt;|BGCOLOR(lightgray):''威力/効果''|BGCOLOR(lightgray):''効果発生数''|
|&amp;ref(Spell/P_Water.jpg,nolink,25x25,Water);2||&gt;|Desiccation|1|
|BGCOLOR(lightgray):''射程距離''|BGCOLOR(lightgray):''効果範囲''|BGCOLOR(lightgray):''精度修正''|BGCOLOR(lightgray):''詠唱時間''|BGCOLOR(lightgray):''疲労/宝石''|
|30|1|100|100%|20|
|BGCOLOR(lightgray):''特性''|&gt;|&gt;|&gt;|抵抗可能&amp;br;アンデッド無効&amp;br;無生物無効|
</v>
      </c>
      <c r="AA478" t="str">
        <f>CONCATENATE("**",G478,CHAR(10),VLOOKUP(F478,SpellDesc!$B:$D,2,0),CHAR(10),CHAR(10),VLOOKUP(F478,SpellDesc!$B:$D,3,0),CHAR(10))</f>
        <v xml:space="preserve">**Desiccation
This spell will affect a small number of targets with severe dehydration. The dehydrated targets will become more and more exhausted and may eventually lose consciousness. The duration of the dehydration depends on the magic resistance of the targets. Undead beings and constructs are not affected by this spell.
この呪文は、少数の標的に深刻な脱水症状を引き起こします。脱水された標的は段々と疲労していき、やがては意識を失うかもしれません。脱水症状の持続時間は、標的の魔法抵抗力に依存します。アンデッドや人工物はこの呪文の影響を受けません。
</v>
      </c>
    </row>
    <row r="479" spans="1:27" x14ac:dyDescent="0.15">
      <c r="A479" t="str">
        <f t="shared" si="28"/>
        <v/>
      </c>
      <c r="C479" s="1" t="s">
        <v>484</v>
      </c>
      <c r="D479" s="1">
        <v>1</v>
      </c>
      <c r="F479" s="1" t="s">
        <v>487</v>
      </c>
      <c r="G479" s="1" t="s">
        <v>487</v>
      </c>
      <c r="H479" s="3" t="s">
        <v>2269</v>
      </c>
      <c r="I479" s="1" t="s">
        <v>2270</v>
      </c>
      <c r="K479" s="1" t="s">
        <v>2274</v>
      </c>
      <c r="L479" s="1" t="s">
        <v>2275</v>
      </c>
      <c r="M479" s="1" t="s">
        <v>2285</v>
      </c>
      <c r="N479" s="2" t="s">
        <v>2286</v>
      </c>
      <c r="O479" s="6" t="str">
        <f t="shared" si="29"/>
        <v xml:space="preserve">|[[Farstrike&gt;./Farstrike]]|&amp;ref(Spell/P_Earth.jpg,nolink,25x25,Earth);2|&amp;ref(Spell/P_Astral.jpg,nolink,25x25,Astral);1||戦闘/水陸両用|攻撃|
|~|&gt;|&gt;|&gt;|&gt;|鋼の拳で遠くの敵を殴りつけて攻撃します|
</v>
      </c>
      <c r="P479" s="3" t="s">
        <v>2287</v>
      </c>
      <c r="Q479" s="1">
        <v>50</v>
      </c>
      <c r="R479" s="1">
        <v>100</v>
      </c>
      <c r="S479" s="1">
        <v>0</v>
      </c>
      <c r="T479" s="1">
        <v>1</v>
      </c>
      <c r="U479" s="1">
        <v>5</v>
      </c>
      <c r="V479" s="1">
        <v>5</v>
      </c>
      <c r="W479" s="1" t="s">
        <v>2288</v>
      </c>
      <c r="Y479" s="21" t="str">
        <f t="shared" si="30"/>
        <v xml:space="preserve">#includex(Spell/Thaumaturgy/DataView,titlestr=off,section=(filter=Farstrike),firsthead=off)
**ゲーム内説明文
#includex(Spell/Thaumaturgy/Descriptions,titlestr=off,section=(filter=Farstrike),firsthead=off)
**解説
</v>
      </c>
      <c r="Z479" t="str">
        <f t="shared" si="31"/>
        <v xml:space="preserve">**Farstrike
|&gt;|&gt;|&gt;|&gt;|BGCOLOR(black):COLOR(white):CENTER:''Farstrike''|
|&gt;|BGCOLOR(lightgray):''研究領域''|&gt;|BGCOLOR(lightgray):''使用条件''|BGCOLOR(lightgray):''分類''|
|&gt;|Thaumaturgy Lv1|&gt;|戦闘/水陸両用|攻撃|
|BGCOLOR(lightgray):''主系統''|BGCOLOR(lightgray):''副系統''|&gt;|BGCOLOR(lightgray):''威力/効果''|BGCOLOR(lightgray):''効果発生数''|
|&amp;ref(Spell/P_Earth.jpg,nolink,25x25,Earth);2|&amp;ref(Spell/P_Astral.jpg,nolink,25x25,Astral);1|&gt;|17+1/Lv|1|
|BGCOLOR(lightgray):''射程距離''|BGCOLOR(lightgray):''効果範囲''|BGCOLOR(lightgray):''精度修正''|BGCOLOR(lightgray):''詠唱時間''|BGCOLOR(lightgray):''疲労/宝石''|
|50|0|5|100%|5|
|BGCOLOR(lightgray):''特性''|&gt;|&gt;|&gt;|打撃属性&amp;br;筋力依存|
</v>
      </c>
      <c r="AA479" t="str">
        <f>CONCATENATE("**",G479,CHAR(10),VLOOKUP(F479,SpellDesc!$B:$D,2,0),CHAR(10),CHAR(10),VLOOKUP(F479,SpellDesc!$B:$D,3,0),CHAR(10))</f>
        <v xml:space="preserve">**Farstrike
The caster opens a rift in space and strikes through it with a fist as hard as steel. The strength of the caster adds to the damage of the spell.
術者は空間に裂け目を開き、それを通して鋼のように硬い拳で攻撃します。術者の筋力は、この呪文の攻撃力に加算されます。
</v>
      </c>
    </row>
    <row r="480" spans="1:27" x14ac:dyDescent="0.15">
      <c r="A480" t="str">
        <f t="shared" si="28"/>
        <v/>
      </c>
      <c r="C480" s="1" t="s">
        <v>484</v>
      </c>
      <c r="D480" s="1">
        <v>1</v>
      </c>
      <c r="F480" s="1" t="s">
        <v>488</v>
      </c>
      <c r="G480" s="1" t="s">
        <v>488</v>
      </c>
      <c r="H480" s="3" t="s">
        <v>2270</v>
      </c>
      <c r="K480" s="1" t="s">
        <v>2274</v>
      </c>
      <c r="L480" s="1" t="s">
        <v>2275</v>
      </c>
      <c r="M480" s="1" t="s">
        <v>2289</v>
      </c>
      <c r="N480" s="2" t="s">
        <v>2290</v>
      </c>
      <c r="O480" s="6" t="str">
        <f t="shared" si="29"/>
        <v xml:space="preserve">|[[Blink&gt;./Blink]]|&amp;ref(Spell/P_Astral.jpg,nolink,25x25,Astral);1|||戦闘/水陸両用|戦場内移動|
|~|&gt;|&gt;|&gt;|&gt;|自身を戦場内のランダムな位置に移動させます|
</v>
      </c>
      <c r="Q480" s="1">
        <v>0</v>
      </c>
      <c r="R480" s="1">
        <v>100</v>
      </c>
      <c r="S480" s="1">
        <v>0</v>
      </c>
      <c r="T480" s="1">
        <v>1</v>
      </c>
      <c r="U480" s="1">
        <v>0</v>
      </c>
      <c r="V480" s="1">
        <v>10</v>
      </c>
      <c r="Y480" s="21" t="str">
        <f t="shared" si="30"/>
        <v xml:space="preserve">#includex(Spell/Thaumaturgy/DataView,titlestr=off,section=(filter=Blink),firsthead=off)
**ゲーム内説明文
#includex(Spell/Thaumaturgy/Descriptions,titlestr=off,section=(filter=Blink),firsthead=off)
**解説
</v>
      </c>
      <c r="Z480" t="str">
        <f t="shared" si="31"/>
        <v xml:space="preserve">**Blink
|&gt;|&gt;|&gt;|&gt;|BGCOLOR(black):COLOR(white):CENTER:''Blink''|
|&gt;|BGCOLOR(lightgray):''研究領域''|&gt;|BGCOLOR(lightgray):''使用条件''|BGCOLOR(lightgray):''分類''|
|&gt;|Thaumaturgy Lv1|&gt;|戦闘/水陸両用|戦場内移動|
|BGCOLOR(lightgray):''主系統''|BGCOLOR(lightgray):''副系統''|&gt;|BGCOLOR(lightgray):''威力/効果''|BGCOLOR(lightgray):''効果発生数''|
|&amp;ref(Spell/P_Astral.jpg,nolink,25x25,Astral);1||&gt;||1|
|BGCOLOR(lightgray):''射程距離''|BGCOLOR(lightgray):''効果範囲''|BGCOLOR(lightgray):''精度修正''|BGCOLOR(lightgray):''詠唱時間''|BGCOLOR(lightgray):''疲労/宝石''|
|0|0|0|100%|10|
|BGCOLOR(lightgray):''特性''|&gt;|&gt;|&gt;||
</v>
      </c>
      <c r="AA480" t="str">
        <f>CONCATENATE("**",G480,CHAR(10),VLOOKUP(F480,SpellDesc!$B:$D,2,0),CHAR(10),CHAR(10),VLOOKUP(F480,SpellDesc!$B:$D,3,0),CHAR(10))</f>
        <v xml:space="preserve">**Blink
The caster creates an instability in space that transports him to another position on the battlefield.
術者は空間を不安定にし、戦場の異なる位置へと移動します。
</v>
      </c>
    </row>
    <row r="481" spans="1:27" x14ac:dyDescent="0.15">
      <c r="A481" t="str">
        <f t="shared" si="28"/>
        <v/>
      </c>
      <c r="C481" s="1" t="s">
        <v>484</v>
      </c>
      <c r="D481" s="1">
        <v>1</v>
      </c>
      <c r="F481" s="1" t="s">
        <v>489</v>
      </c>
      <c r="G481" s="1" t="s">
        <v>489</v>
      </c>
      <c r="H481" s="3" t="s">
        <v>2270</v>
      </c>
      <c r="K481" s="1" t="s">
        <v>2274</v>
      </c>
      <c r="L481" s="1" t="s">
        <v>2275</v>
      </c>
      <c r="M481" s="1" t="s">
        <v>2291</v>
      </c>
      <c r="N481" s="2" t="s">
        <v>2292</v>
      </c>
      <c r="O481" s="6" t="str">
        <f t="shared" si="29"/>
        <v xml:space="preserve">|[[Communion Master&gt;./Communion Master]]|&amp;ref(Spell/P_Astral.jpg,nolink,25x25,Astral);1|||戦闘/水陸両用|集団詠唱|
|~|&gt;|&gt;|&gt;|&gt;|自身をCommunionの利用者側へ登録します|
</v>
      </c>
      <c r="P481" s="3" t="s">
        <v>2293</v>
      </c>
      <c r="Q481" s="1">
        <v>0</v>
      </c>
      <c r="R481" s="1">
        <v>100</v>
      </c>
      <c r="S481" s="1">
        <v>0</v>
      </c>
      <c r="T481" s="1">
        <v>1</v>
      </c>
      <c r="U481" s="1">
        <v>0</v>
      </c>
      <c r="V481" s="1">
        <v>20</v>
      </c>
      <c r="Y481" s="21" t="str">
        <f t="shared" si="30"/>
        <v xml:space="preserve">#includex(Spell/Thaumaturgy/DataView,titlestr=off,section=(filter=Communion Master),firsthead=off)
**ゲーム内説明文
#includex(Spell/Thaumaturgy/Descriptions,titlestr=off,section=(filter=Communion Master),firsthead=off)
**解説
</v>
      </c>
      <c r="Z481" t="str">
        <f t="shared" si="31"/>
        <v xml:space="preserve">**Communion Master
|&gt;|&gt;|&gt;|&gt;|BGCOLOR(black):COLOR(white):CENTER:''Communion Master''|
|&gt;|BGCOLOR(lightgray):''研究領域''|&gt;|BGCOLOR(lightgray):''使用条件''|BGCOLOR(lightgray):''分類''|
|&gt;|Thaumaturgy Lv1|&gt;|戦闘/水陸両用|集団詠唱|
|BGCOLOR(lightgray):''主系統''|BGCOLOR(lightgray):''副系統''|&gt;|BGCOLOR(lightgray):''威力/効果''|BGCOLOR(lightgray):''効果発生数''|
|&amp;ref(Spell/P_Astral.jpg,nolink,25x25,Astral);1||&gt;|Communion Master|1|
|BGCOLOR(lightgray):''射程距離''|BGCOLOR(lightgray):''効果範囲''|BGCOLOR(lightgray):''精度修正''|BGCOLOR(lightgray):''詠唱時間''|BGCOLOR(lightgray):''疲労/宝石''|
|0|0|0|100%|20|
|BGCOLOR(lightgray):''特性''|&gt;|&gt;|&gt;||
</v>
      </c>
      <c r="AA481" t="str">
        <f>CONCATENATE("**",G481,CHAR(10),VLOOKUP(F481,SpellDesc!$B:$D,2,0),CHAR(10),CHAR(10),VLOOKUP(F481,SpellDesc!$B:$D,3,0),CHAR(10))</f>
        <v xml:space="preserve">**Communion Master
The mage who has cast this spell can use the magic power of the mages who have cast Communion Slave. The fatigue that comes from casting spells will be distributed among all communion members and the communion master will also be able to cast more powerful spells than he could alone. While in communion, all spells that only affect the caster will also affect all the communion slaves. A communion with two communion slaves will grant all masters one extra level in all their paths, four slaves will grant two levels, eight slaves will grant three levels, and so on.
この呪文を詠唱した魔術師は、Communion Slaveの呪文を詠唱した魔術師たちの魔力を利用することができます。呪文詠唱による疲労は、Communionの構成員全てに分配され、そしてCommunion Masterは、独りのときよりも強力な呪文を詠唱することができます。Communionに属している間、術者にのみ影響する全ての呪文は、Communion Slave全員にも影響を及ぼします。2名のSlaveを持つCommunionは、Master全員の魔力を1レベル高め、これは4名のSlaveなら2レベル、8名のSlaveなら3レベルというように増加していきます。
</v>
      </c>
    </row>
    <row r="482" spans="1:27" x14ac:dyDescent="0.15">
      <c r="A482" t="str">
        <f t="shared" si="28"/>
        <v/>
      </c>
      <c r="C482" s="1" t="s">
        <v>484</v>
      </c>
      <c r="D482" s="1">
        <v>1</v>
      </c>
      <c r="F482" s="1" t="s">
        <v>490</v>
      </c>
      <c r="G482" s="1" t="s">
        <v>490</v>
      </c>
      <c r="H482" s="3" t="s">
        <v>2270</v>
      </c>
      <c r="K482" s="1" t="s">
        <v>2274</v>
      </c>
      <c r="L482" s="1" t="s">
        <v>2275</v>
      </c>
      <c r="M482" s="1" t="s">
        <v>2291</v>
      </c>
      <c r="N482" s="2" t="s">
        <v>2294</v>
      </c>
      <c r="O482" s="6" t="str">
        <f t="shared" si="29"/>
        <v xml:space="preserve">|[[Communion Slave&gt;./Communion Slave]]|&amp;ref(Spell/P_Astral.jpg,nolink,25x25,Astral);1|||戦闘/水陸両用|集団詠唱|
|~|&gt;|&gt;|&gt;|&gt;|自身をCommunionの供給者側へ登録します|
</v>
      </c>
      <c r="P482" s="3" t="s">
        <v>2295</v>
      </c>
      <c r="Q482" s="1">
        <v>0</v>
      </c>
      <c r="R482" s="1">
        <v>100</v>
      </c>
      <c r="S482" s="1">
        <v>0</v>
      </c>
      <c r="T482" s="1">
        <v>1</v>
      </c>
      <c r="U482" s="1">
        <v>0</v>
      </c>
      <c r="V482" s="1">
        <v>20</v>
      </c>
      <c r="Y482" s="21" t="str">
        <f t="shared" si="30"/>
        <v xml:space="preserve">#includex(Spell/Thaumaturgy/DataView,titlestr=off,section=(filter=Communion Slave),firsthead=off)
**ゲーム内説明文
#includex(Spell/Thaumaturgy/Descriptions,titlestr=off,section=(filter=Communion Slave),firsthead=off)
**解説
</v>
      </c>
      <c r="Z482" t="str">
        <f t="shared" si="31"/>
        <v xml:space="preserve">**Communion Slave
|&gt;|&gt;|&gt;|&gt;|BGCOLOR(black):COLOR(white):CENTER:''Communion Slave''|
|&gt;|BGCOLOR(lightgray):''研究領域''|&gt;|BGCOLOR(lightgray):''使用条件''|BGCOLOR(lightgray):''分類''|
|&gt;|Thaumaturgy Lv1|&gt;|戦闘/水陸両用|集団詠唱|
|BGCOLOR(lightgray):''主系統''|BGCOLOR(lightgray):''副系統''|&gt;|BGCOLOR(lightgray):''威力/効果''|BGCOLOR(lightgray):''効果発生数''|
|&amp;ref(Spell/P_Astral.jpg,nolink,25x25,Astral);1||&gt;|Communion Slave|1|
|BGCOLOR(lightgray):''射程距離''|BGCOLOR(lightgray):''効果範囲''|BGCOLOR(lightgray):''精度修正''|BGCOLOR(lightgray):''詠唱時間''|BGCOLOR(lightgray):''疲労/宝石''|
|0|0|0|100%|20|
|BGCOLOR(lightgray):''特性''|&gt;|&gt;|&gt;||
</v>
      </c>
      <c r="AA482" t="str">
        <f>CONCATENATE("**",G482,CHAR(10),VLOOKUP(F482,SpellDesc!$B:$D,2,0),CHAR(10),CHAR(10),VLOOKUP(F482,SpellDesc!$B:$D,3,0),CHAR(10))</f>
        <v xml:space="preserve">**Communion Slave
The caster opens his mind to allow other mages to guide his magic power. Mages who want to take advantage of the communion must cast the spell Communion Master (or carry an appropriate magic item). Being a communion slave can be dangerous if there are multiple communion masters or if the master is more skilled than the slave. The communion master can continue to drain energy from the communion slaves even if they become unconscious. This can be fatal.
術者は自らの精神を開け放ち、他の魔術師たちが彼の魔力を導くことを可能とします。Communionの恩恵を受けようとする魔術師は、Communion Masterの呪文を詠唱するか、適当な魔法の品を携帯する必要があります。複数のCommunion Masterが存在する場合や、MasterがSlaveよりも有力である場合、Communion Slaveは危険に晒されることがあります。Communion Masterは、たとえ彼らが意識を失っていても、Communion Slaveから活力を吸い取り続けることができます。これは致命的な結果になり得ます。
</v>
      </c>
    </row>
    <row r="483" spans="1:27" x14ac:dyDescent="0.15">
      <c r="A483" t="str">
        <f t="shared" si="28"/>
        <v/>
      </c>
      <c r="C483" s="1" t="s">
        <v>484</v>
      </c>
      <c r="D483" s="1">
        <v>1</v>
      </c>
      <c r="F483" s="1" t="s">
        <v>491</v>
      </c>
      <c r="G483" s="1" t="s">
        <v>491</v>
      </c>
      <c r="H483" s="3" t="s">
        <v>2271</v>
      </c>
      <c r="K483" s="1" t="s">
        <v>2274</v>
      </c>
      <c r="L483" s="1" t="s">
        <v>2275</v>
      </c>
      <c r="M483" s="1" t="s">
        <v>2281</v>
      </c>
      <c r="N483" s="2" t="s">
        <v>2315</v>
      </c>
      <c r="O483" s="6" t="str">
        <f t="shared" si="29"/>
        <v xml:space="preserve">|[[Horror Mark&gt;./Horror Mark]]|&amp;ref(Spell/P_Astral.jpg,nolink,25x25,Astral);2|||戦闘/水陸両用|弱体化|
|~|&gt;|&gt;|&gt;|&gt;|敵1体に特殊な信号を植え付けHorrorの標的とします|
</v>
      </c>
      <c r="P483" s="3" t="s">
        <v>2296</v>
      </c>
      <c r="Q483" s="1">
        <v>50</v>
      </c>
      <c r="R483" s="1">
        <v>100</v>
      </c>
      <c r="S483" s="1">
        <v>0</v>
      </c>
      <c r="T483" s="1">
        <v>1</v>
      </c>
      <c r="U483" s="1">
        <v>100</v>
      </c>
      <c r="V483" s="1">
        <v>20</v>
      </c>
      <c r="W483" s="1" t="s">
        <v>2297</v>
      </c>
      <c r="Y483" s="21" t="str">
        <f t="shared" si="30"/>
        <v xml:space="preserve">#includex(Spell/Thaumaturgy/DataView,titlestr=off,section=(filter=Horror Mark),firsthead=off)
**ゲーム内説明文
#includex(Spell/Thaumaturgy/Descriptions,titlestr=off,section=(filter=Horror Mark),firsthead=off)
**解説
</v>
      </c>
      <c r="Z483" t="str">
        <f t="shared" si="31"/>
        <v xml:space="preserve">**Horror Mark
|&gt;|&gt;|&gt;|&gt;|BGCOLOR(black):COLOR(white):CENTER:''Horror Mark''|
|&gt;|BGCOLOR(lightgray):''研究領域''|&gt;|BGCOLOR(lightgray):''使用条件''|BGCOLOR(lightgray):''分類''|
|&gt;|Thaumaturgy Lv1|&gt;|戦闘/水陸両用|弱体化|
|BGCOLOR(lightgray):''主系統''|BGCOLOR(lightgray):''副系統''|&gt;|BGCOLOR(lightgray):''威力/効果''|BGCOLOR(lightgray):''効果発生数''|
|&amp;ref(Spell/P_Astral.jpg,nolink,25x25,Astral);2||&gt;|Horror Marked|1|
|BGCOLOR(lightgray):''射程距離''|BGCOLOR(lightgray):''効果範囲''|BGCOLOR(lightgray):''精度修正''|BGCOLOR(lightgray):''詠唱時間''|BGCOLOR(lightgray):''疲労/宝石''|
|50|0|100|100%|20|
|BGCOLOR(lightgray):''特性''|&gt;|&gt;|&gt;|無心無効|
</v>
      </c>
      <c r="AA483" t="str">
        <f>CONCATENATE("**",G483,CHAR(10),VLOOKUP(F483,SpellDesc!$B:$D,2,0),CHAR(10),CHAR(10),VLOOKUP(F483,SpellDesc!$B:$D,3,0),CHAR(10))</f>
        <v xml:space="preserve">**Horror Mark
The Horror Mark is an astral beacon only perceivable by Horrors. Horrors, powerful astral beings, primarily attack marked people. This spell is the only way to direct Horrors and avoid disaster should one be summoned.
Horror Markは、Horrorのみが知覚できる星の信号です。強大なる星の生物であるHorrorは、まず印を付けられたものたちを攻撃します。この呪文は、Horrorが召喚されたときに、彼らを誘導して災いを避けるための唯一の手段です。
</v>
      </c>
    </row>
    <row r="484" spans="1:27" x14ac:dyDescent="0.15">
      <c r="A484" t="str">
        <f t="shared" si="28"/>
        <v/>
      </c>
      <c r="C484" s="1" t="s">
        <v>484</v>
      </c>
      <c r="D484" s="1">
        <v>1</v>
      </c>
      <c r="F484" s="1" t="s">
        <v>492</v>
      </c>
      <c r="G484" s="1" t="s">
        <v>492</v>
      </c>
      <c r="H484" s="3" t="s">
        <v>2272</v>
      </c>
      <c r="K484" s="1" t="s">
        <v>2274</v>
      </c>
      <c r="L484" s="1" t="s">
        <v>2275</v>
      </c>
      <c r="M484" s="1" t="s">
        <v>2285</v>
      </c>
      <c r="N484" s="2" t="s">
        <v>2298</v>
      </c>
      <c r="O484" s="6" t="str">
        <f t="shared" si="29"/>
        <v xml:space="preserve">|[[Dust to Dust&gt;./Dust to Dust]]|&amp;ref(Spell/P_Death.jpg,nolink,25x25,Death);1|||戦闘/水陸両用|攻撃|
|~|&gt;|&gt;|&gt;|&gt;|小範囲のアンデッドに強力な攻撃を行います|
</v>
      </c>
      <c r="P484" s="3" t="s">
        <v>2299</v>
      </c>
      <c r="Q484" s="1">
        <v>30</v>
      </c>
      <c r="R484" s="1">
        <v>100</v>
      </c>
      <c r="S484" s="1">
        <v>1</v>
      </c>
      <c r="T484" s="1">
        <v>1</v>
      </c>
      <c r="U484" s="1">
        <v>0</v>
      </c>
      <c r="V484" s="1">
        <v>20</v>
      </c>
      <c r="W484" s="1" t="s">
        <v>2300</v>
      </c>
      <c r="Y484" s="21" t="str">
        <f t="shared" si="30"/>
        <v xml:space="preserve">#includex(Spell/Thaumaturgy/DataView,titlestr=off,section=(filter=Dust to Dust),firsthead=off)
**ゲーム内説明文
#includex(Spell/Thaumaturgy/Descriptions,titlestr=off,section=(filter=Dust to Dust),firsthead=off)
**解説
</v>
      </c>
      <c r="Z484" t="str">
        <f t="shared" si="31"/>
        <v xml:space="preserve">**Dust to Dust
|&gt;|&gt;|&gt;|&gt;|BGCOLOR(black):COLOR(white):CENTER:''Dust to Dust''|
|&gt;|BGCOLOR(lightgray):''研究領域''|&gt;|BGCOLOR(lightgray):''使用条件''|BGCOLOR(lightgray):''分類''|
|&gt;|Thaumaturgy Lv1|&gt;|戦闘/水陸両用|攻撃|
|BGCOLOR(lightgray):''主系統''|BGCOLOR(lightgray):''副系統''|&gt;|BGCOLOR(lightgray):''威力/効果''|BGCOLOR(lightgray):''効果発生数''|
|&amp;ref(Spell/P_Death.jpg,nolink,25x25,Death);1||&gt;|22+2/Lv|1|
|BGCOLOR(lightgray):''射程距離''|BGCOLOR(lightgray):''効果範囲''|BGCOLOR(lightgray):''精度修正''|BGCOLOR(lightgray):''詠唱時間''|BGCOLOR(lightgray):''疲労/宝石''|
|30|1|0|100%|20|
|BGCOLOR(lightgray):''特性''|&gt;|&gt;|&gt;|防御無視&amp;br;アンデッドにのみ作用|
</v>
      </c>
      <c r="AA484" t="str">
        <f>CONCATENATE("**",G484,CHAR(10),VLOOKUP(F484,SpellDesc!$B:$D,2,0),CHAR(10),CHAR(10),VLOOKUP(F484,SpellDesc!$B:$D,3,0),CHAR(10))</f>
        <v xml:space="preserve">**Dust to Dust
The mage destroys undead beings by unraveling the magic that holds them together. The spell affects all undead in a small area. Neither magic resistance nor armor offers any protection from this spell.
魔術師は、アンデッドを維持している魔法を解くことにより、彼らを滅ぼします。この呪文は、小範囲に居る全てのアンデッドに影響を及ぼします。魔法抵抗力も防具も、この呪文から身を守るのには役立ちません。
</v>
      </c>
    </row>
    <row r="485" spans="1:27" x14ac:dyDescent="0.15">
      <c r="A485" t="str">
        <f t="shared" si="28"/>
        <v/>
      </c>
      <c r="C485" s="1" t="s">
        <v>484</v>
      </c>
      <c r="D485" s="1">
        <v>1</v>
      </c>
      <c r="F485" s="1" t="s">
        <v>493</v>
      </c>
      <c r="G485" s="1" t="s">
        <v>493</v>
      </c>
      <c r="H485" s="3" t="s">
        <v>2272</v>
      </c>
      <c r="K485" s="1" t="s">
        <v>2274</v>
      </c>
      <c r="L485" s="1" t="s">
        <v>2275</v>
      </c>
      <c r="M485" s="1" t="s">
        <v>2301</v>
      </c>
      <c r="N485" s="2" t="s">
        <v>2314</v>
      </c>
      <c r="O485" s="6" t="str">
        <f t="shared" si="29"/>
        <v xml:space="preserve">|[[Decay&gt;./Decay]]|&amp;ref(Spell/P_Death.jpg,nolink,25x25,Death);1|||戦闘/水陸両用|腐敗|
|~|&gt;|&gt;|&gt;|&gt;|敵1体を腐敗させ急激に老衰させようと試みます|
</v>
      </c>
      <c r="P485" s="3" t="s">
        <v>2302</v>
      </c>
      <c r="Q485" s="1">
        <v>25</v>
      </c>
      <c r="R485" s="1">
        <v>100</v>
      </c>
      <c r="S485" s="1">
        <v>0</v>
      </c>
      <c r="T485" s="1">
        <v>1</v>
      </c>
      <c r="U485" s="1">
        <v>3</v>
      </c>
      <c r="V485" s="1">
        <v>20</v>
      </c>
      <c r="W485" s="1" t="s">
        <v>2303</v>
      </c>
      <c r="Y485" s="21" t="str">
        <f t="shared" si="30"/>
        <v xml:space="preserve">#includex(Spell/Thaumaturgy/DataView,titlestr=off,section=(filter=Decay),firsthead=off)
**ゲーム内説明文
#includex(Spell/Thaumaturgy/Descriptions,titlestr=off,section=(filter=Decay),firsthead=off)
**解説
</v>
      </c>
      <c r="Z485" t="str">
        <f t="shared" si="31"/>
        <v xml:space="preserve">**Decay
|&gt;|&gt;|&gt;|&gt;|BGCOLOR(black):COLOR(white):CENTER:''Decay''|
|&gt;|BGCOLOR(lightgray):''研究領域''|&gt;|BGCOLOR(lightgray):''使用条件''|BGCOLOR(lightgray):''分類''|
|&gt;|Thaumaturgy Lv1|&gt;|戦闘/水陸両用|腐敗|
|BGCOLOR(lightgray):''主系統''|BGCOLOR(lightgray):''副系統''|&gt;|BGCOLOR(lightgray):''威力/効果''|BGCOLOR(lightgray):''効果発生数''|
|&amp;ref(Spell/P_Death.jpg,nolink,25x25,Death);1||&gt;|Decay|1|
|BGCOLOR(lightgray):''射程距離''|BGCOLOR(lightgray):''効果範囲''|BGCOLOR(lightgray):''精度修正''|BGCOLOR(lightgray):''詠唱時間''|BGCOLOR(lightgray):''疲労/宝石''|
|25|0|3|100%|20|
|BGCOLOR(lightgray):''特性''|&gt;|&gt;|&gt;|抵抗可能|
</v>
      </c>
      <c r="AA485" t="str">
        <f>CONCATENATE("**",G485,CHAR(10),VLOOKUP(F485,SpellDesc!$B:$D,2,0),CHAR(10),CHAR(10),VLOOKUP(F485,SpellDesc!$B:$D,3,0),CHAR(10))</f>
        <v xml:space="preserve">**Decay
This spell makes the victim age, wither and die at an incredibly fast rate. Victims with high magic resistance and many years left to live might be able to survive the effects of this spell.
この呪文は、犠牲者を驚異的な速さで老化させ、弱らせ、死に至らしめます。高い魔法抵抗力を持ち、長い余命を持つ犠牲者は、この呪文の影響を生き残るかもしれません。
</v>
      </c>
    </row>
    <row r="486" spans="1:27" x14ac:dyDescent="0.15">
      <c r="A486" t="str">
        <f t="shared" si="28"/>
        <v/>
      </c>
      <c r="C486" s="1" t="s">
        <v>484</v>
      </c>
      <c r="D486" s="1">
        <v>1</v>
      </c>
      <c r="F486" s="1" t="s">
        <v>494</v>
      </c>
      <c r="G486" s="1" t="s">
        <v>494</v>
      </c>
      <c r="H486" s="3" t="s">
        <v>2272</v>
      </c>
      <c r="K486" s="1" t="s">
        <v>2274</v>
      </c>
      <c r="L486" s="1" t="s">
        <v>2275</v>
      </c>
      <c r="M486" s="1" t="s">
        <v>2304</v>
      </c>
      <c r="N486" s="2" t="s">
        <v>2305</v>
      </c>
      <c r="O486" s="6" t="str">
        <f t="shared" si="29"/>
        <v xml:space="preserve">|[[Frighten&gt;./Frighten]]|&amp;ref(Spell/P_Death.jpg,nolink,25x25,Death);1|||戦闘/水陸両用|恐怖|
|~|&gt;|&gt;|&gt;|&gt;|小範囲の敵に強力な恐怖を植え付けます|
</v>
      </c>
      <c r="P486" s="3" t="s">
        <v>2306</v>
      </c>
      <c r="Q486" s="1">
        <v>50</v>
      </c>
      <c r="R486" s="1">
        <v>100</v>
      </c>
      <c r="S486" s="1">
        <v>1</v>
      </c>
      <c r="T486" s="1">
        <v>1</v>
      </c>
      <c r="U486" s="1">
        <v>5</v>
      </c>
      <c r="V486" s="1">
        <v>5</v>
      </c>
      <c r="Y486" s="21" t="str">
        <f t="shared" si="30"/>
        <v xml:space="preserve">#includex(Spell/Thaumaturgy/DataView,titlestr=off,section=(filter=Frighten),firsthead=off)
**ゲーム内説明文
#includex(Spell/Thaumaturgy/Descriptions,titlestr=off,section=(filter=Frighten),firsthead=off)
**解説
</v>
      </c>
      <c r="Z486" t="str">
        <f t="shared" si="31"/>
        <v xml:space="preserve">**Frighten
|&gt;|&gt;|&gt;|&gt;|BGCOLOR(black):COLOR(white):CENTER:''Frighten''|
|&gt;|BGCOLOR(lightgray):''研究領域''|&gt;|BGCOLOR(lightgray):''使用条件''|BGCOLOR(lightgray):''分類''|
|&gt;|Thaumaturgy Lv1|&gt;|戦闘/水陸両用|恐怖|
|BGCOLOR(lightgray):''主系統''|BGCOLOR(lightgray):''副系統''|&gt;|BGCOLOR(lightgray):''威力/効果''|BGCOLOR(lightgray):''効果発生数''|
|&amp;ref(Spell/P_Death.jpg,nolink,25x25,Death);1||&gt;|Fear 6|1|
|BGCOLOR(lightgray):''射程距離''|BGCOLOR(lightgray):''効果範囲''|BGCOLOR(lightgray):''精度修正''|BGCOLOR(lightgray):''詠唱時間''|BGCOLOR(lightgray):''疲労/宝石''|
|50|1|5|100%|5|
|BGCOLOR(lightgray):''特性''|&gt;|&gt;|&gt;||
</v>
      </c>
      <c r="AA486" t="str">
        <f>CONCATENATE("**",G486,CHAR(10),VLOOKUP(F486,SpellDesc!$B:$D,2,0),CHAR(10),CHAR(10),VLOOKUP(F486,SpellDesc!$B:$D,3,0),CHAR(10))</f>
        <v xml:space="preserve">**Frighten
The spell fills the targeted unit with fear.
この呪文は、標的を恐怖で満たします。
</v>
      </c>
    </row>
    <row r="487" spans="1:27" x14ac:dyDescent="0.15">
      <c r="A487" t="str">
        <f t="shared" si="28"/>
        <v/>
      </c>
      <c r="C487" s="1" t="s">
        <v>484</v>
      </c>
      <c r="D487" s="1">
        <v>1</v>
      </c>
      <c r="F487" s="1" t="s">
        <v>495</v>
      </c>
      <c r="G487" s="1" t="s">
        <v>495</v>
      </c>
      <c r="H487" s="3" t="s">
        <v>2267</v>
      </c>
      <c r="K487" s="1" t="s">
        <v>2274</v>
      </c>
      <c r="L487" s="1" t="s">
        <v>2275</v>
      </c>
      <c r="M487" s="1" t="s">
        <v>2817</v>
      </c>
      <c r="N487" s="2" t="s">
        <v>2313</v>
      </c>
      <c r="O487" s="6" t="str">
        <f t="shared" si="29"/>
        <v xml:space="preserve">|[[Fascination&gt;./Fascination]]|&amp;ref(Spell/P_Nature.jpg,nolink,25x25,Nature);1|||戦闘/水陸両用|唖然|
|~|&gt;|&gt;|&gt;|&gt;|敵1体を魅了し短時間動きを封じようと試みます|
</v>
      </c>
      <c r="P487" s="3" t="s">
        <v>2307</v>
      </c>
      <c r="Q487" s="1">
        <v>15</v>
      </c>
      <c r="R487" s="1">
        <v>100</v>
      </c>
      <c r="S487" s="1">
        <v>0</v>
      </c>
      <c r="T487" s="1">
        <v>1</v>
      </c>
      <c r="U487" s="1">
        <v>100</v>
      </c>
      <c r="V487" s="1">
        <v>20</v>
      </c>
      <c r="W487" s="1" t="s">
        <v>2308</v>
      </c>
      <c r="Y487" s="21" t="str">
        <f t="shared" si="30"/>
        <v xml:space="preserve">#includex(Spell/Thaumaturgy/DataView,titlestr=off,section=(filter=Fascination),firsthead=off)
**ゲーム内説明文
#includex(Spell/Thaumaturgy/Descriptions,titlestr=off,section=(filter=Fascination),firsthead=off)
**解説
</v>
      </c>
      <c r="Z487" t="str">
        <f t="shared" si="31"/>
        <v xml:space="preserve">**Fascination
|&gt;|&gt;|&gt;|&gt;|BGCOLOR(black):COLOR(white):CENTER:''Fascination''|
|&gt;|BGCOLOR(lightgray):''研究領域''|&gt;|BGCOLOR(lightgray):''使用条件''|BGCOLOR(lightgray):''分類''|
|&gt;|Thaumaturgy Lv1|&gt;|戦闘/水陸両用|唖然|
|BGCOLOR(lightgray):''主系統''|BGCOLOR(lightgray):''副系統''|&gt;|BGCOLOR(lightgray):''威力/効果''|BGCOLOR(lightgray):''効果発生数''|
|&amp;ref(Spell/P_Nature.jpg,nolink,25x25,Nature);1||&gt;|Stuned|1|
|BGCOLOR(lightgray):''射程距離''|BGCOLOR(lightgray):''効果範囲''|BGCOLOR(lightgray):''精度修正''|BGCOLOR(lightgray):''詠唱時間''|BGCOLOR(lightgray):''疲労/宝石''|
|15|0|100|100%|20|
|BGCOLOR(lightgray):''特性''|&gt;|&gt;|&gt;|抵抗可能&amp;br;無心無効|
</v>
      </c>
      <c r="AA487" t="str">
        <f>CONCATENATE("**",G487,CHAR(10),VLOOKUP(F487,SpellDesc!$B:$D,2,0),CHAR(10),CHAR(10),VLOOKUP(F487,SpellDesc!$B:$D,3,0),CHAR(10))</f>
        <v xml:space="preserve">**Fascination
The caster tries to project images and scents in an enemy's consciousness. Should it succeed the enemy will be distracted for a short while and hopefully enable someone to strike the enemy down.
術者は、敵の意識に映像と香りを投影しようと試みます。上手くいけば、敵は短時間、注意を逸らされ、その間に誰かがその敵を叩き伏せることができるでしょう。
</v>
      </c>
    </row>
    <row r="488" spans="1:27" x14ac:dyDescent="0.15">
      <c r="A488" t="str">
        <f t="shared" si="28"/>
        <v/>
      </c>
      <c r="C488" s="1" t="s">
        <v>484</v>
      </c>
      <c r="D488" s="1">
        <v>1</v>
      </c>
      <c r="F488" s="1" t="s">
        <v>496</v>
      </c>
      <c r="G488" s="1" t="s">
        <v>496</v>
      </c>
      <c r="H488" s="3" t="s">
        <v>2267</v>
      </c>
      <c r="I488" s="1" t="s">
        <v>2273</v>
      </c>
      <c r="K488" s="1" t="s">
        <v>2274</v>
      </c>
      <c r="L488" s="1" t="s">
        <v>2275</v>
      </c>
      <c r="M488" s="1" t="s">
        <v>2309</v>
      </c>
      <c r="N488" s="2" t="s">
        <v>2310</v>
      </c>
      <c r="O488" s="6" t="str">
        <f t="shared" si="29"/>
        <v xml:space="preserve">|[[Seven Year Faver&gt;./Seven Year Faver]]|&amp;ref(Spell/P_Nature.jpg,nolink,25x25,Nature);1|&amp;ref(Spell/P_Fire.jpg,nolink,25x25,Fire);1||戦闘/水陸両用|病気|
|~|&gt;|&gt;|&gt;|&gt;|小範囲の敵に病気を感染させようと試みます|
</v>
      </c>
      <c r="P488" s="3" t="s">
        <v>2311</v>
      </c>
      <c r="Q488" s="1">
        <v>25</v>
      </c>
      <c r="R488" s="1">
        <v>100</v>
      </c>
      <c r="S488" s="1">
        <v>1</v>
      </c>
      <c r="T488" s="1">
        <v>1</v>
      </c>
      <c r="U488" s="1">
        <v>2</v>
      </c>
      <c r="V488" s="1">
        <v>30</v>
      </c>
      <c r="W488" s="1" t="s">
        <v>2284</v>
      </c>
      <c r="Y488" s="21" t="str">
        <f t="shared" si="30"/>
        <v xml:space="preserve">#includex(Spell/Thaumaturgy/DataView,titlestr=off,section=(filter=Seven Year Faver),firsthead=off)
**ゲーム内説明文
#includex(Spell/Thaumaturgy/Descriptions,titlestr=off,section=(filter=Seven Year Faver),firsthead=off)
**解説
</v>
      </c>
      <c r="Z488" t="str">
        <f t="shared" si="31"/>
        <v xml:space="preserve">**Seven Year Faver
|&gt;|&gt;|&gt;|&gt;|BGCOLOR(black):COLOR(white):CENTER:''Seven Year Faver''|
|&gt;|BGCOLOR(lightgray):''研究領域''|&gt;|BGCOLOR(lightgray):''使用条件''|BGCOLOR(lightgray):''分類''|
|&gt;|Thaumaturgy Lv1|&gt;|戦闘/水陸両用|病気|
|BGCOLOR(lightgray):''主系統''|BGCOLOR(lightgray):''副系統''|&gt;|BGCOLOR(lightgray):''威力/効果''|BGCOLOR(lightgray):''効果発生数''|
|&amp;ref(Spell/P_Nature.jpg,nolink,25x25,Nature);1|&amp;ref(Spell/P_Fire.jpg,nolink,25x25,Fire);1|&gt;|Diseased|1|
|BGCOLOR(lightgray):''射程距離''|BGCOLOR(lightgray):''効果範囲''|BGCOLOR(lightgray):''精度修正''|BGCOLOR(lightgray):''詠唱時間''|BGCOLOR(lightgray):''疲労/宝石''|
|25|1|2|100%|30|
|BGCOLOR(lightgray):''特性''|&gt;|&gt;|&gt;|抵抗可能&amp;br;アンデッド無効&amp;br;無生物無効|
</v>
      </c>
      <c r="AA488" t="e">
        <f>CONCATENATE("**",G488,CHAR(10),VLOOKUP(F488,SpellDesc!$B:$D,2,0),CHAR(10),CHAR(10),VLOOKUP(F488,SpellDesc!$B:$D,3,0),CHAR(10))</f>
        <v>#N/A</v>
      </c>
    </row>
    <row r="489" spans="1:27" x14ac:dyDescent="0.15">
      <c r="A489" t="str">
        <f t="shared" si="28"/>
        <v>Thaumaturgy1E</v>
      </c>
      <c r="C489" s="1" t="s">
        <v>484</v>
      </c>
      <c r="D489" s="1">
        <v>1</v>
      </c>
      <c r="F489" s="1" t="s">
        <v>497</v>
      </c>
      <c r="G489" s="1" t="s">
        <v>497</v>
      </c>
      <c r="H489" s="3" t="s">
        <v>2267</v>
      </c>
      <c r="I489" s="1" t="s">
        <v>2270</v>
      </c>
      <c r="K489" s="1" t="s">
        <v>2274</v>
      </c>
      <c r="L489" s="1" t="s">
        <v>2275</v>
      </c>
      <c r="M489" s="1" t="s">
        <v>2281</v>
      </c>
      <c r="N489" s="2" t="s">
        <v>2312</v>
      </c>
      <c r="O489" s="6" t="str">
        <f t="shared" si="29"/>
        <v xml:space="preserve">|[[Curse&gt;./Curse]]|&amp;ref(Spell/P_Nature.jpg,nolink,25x25,Nature);1|&amp;ref(Spell/P_Astral.jpg,nolink,25x25,Astral);1||戦闘/水陸両用|弱体化|
|~|&gt;|&gt;|&gt;|&gt;|敵1体を呪い傷からの後遺症を受けやすくします|
</v>
      </c>
      <c r="P489" s="3" t="s">
        <v>2329</v>
      </c>
      <c r="Q489" s="1">
        <v>50</v>
      </c>
      <c r="R489" s="1">
        <v>100</v>
      </c>
      <c r="S489" s="1">
        <v>0</v>
      </c>
      <c r="T489" s="1">
        <v>1</v>
      </c>
      <c r="U489" s="1">
        <v>100</v>
      </c>
      <c r="V489" s="1">
        <v>30</v>
      </c>
      <c r="Y489" s="21" t="str">
        <f t="shared" si="30"/>
        <v xml:space="preserve">#includex(Spell/Thaumaturgy/DataView,titlestr=off,section=(filter=Curse),firsthead=off)
**ゲーム内説明文
#includex(Spell/Thaumaturgy/Descriptions,titlestr=off,section=(filter=Curse),firsthead=off)
**解説
</v>
      </c>
      <c r="Z489" t="str">
        <f t="shared" si="31"/>
        <v xml:space="preserve">**Curse
|&gt;|&gt;|&gt;|&gt;|BGCOLOR(black):COLOR(white):CENTER:''Curse''|
|&gt;|BGCOLOR(lightgray):''研究領域''|&gt;|BGCOLOR(lightgray):''使用条件''|BGCOLOR(lightgray):''分類''|
|&gt;|Thaumaturgy Lv1|&gt;|戦闘/水陸両用|弱体化|
|BGCOLOR(lightgray):''主系統''|BGCOLOR(lightgray):''副系統''|&gt;|BGCOLOR(lightgray):''威力/効果''|BGCOLOR(lightgray):''効果発生数''|
|&amp;ref(Spell/P_Nature.jpg,nolink,25x25,Nature);1|&amp;ref(Spell/P_Astral.jpg,nolink,25x25,Astral);1|&gt;|Curse|1|
|BGCOLOR(lightgray):''射程距離''|BGCOLOR(lightgray):''効果範囲''|BGCOLOR(lightgray):''精度修正''|BGCOLOR(lightgray):''詠唱時間''|BGCOLOR(lightgray):''疲労/宝石''|
|50|0|100|100%|30|
|BGCOLOR(lightgray):''特性''|&gt;|&gt;|&gt;||
</v>
      </c>
      <c r="AA489" t="str">
        <f>CONCATENATE("**",G489,CHAR(10),VLOOKUP(F489,SpellDesc!$B:$D,2,0),CHAR(10),CHAR(10),VLOOKUP(F489,SpellDesc!$B:$D,3,0),CHAR(10))</f>
        <v xml:space="preserve">**Curse
The mage curses the target with bad luck. The spell has long range and always hits the chosen target. There is no protection against being cursed and it can never be removed.
魔術師は、標的に不幸の呪いをかけます。この呪文は長い射程を持ち、また意図した標的に必ず命中します。呪いを防ぐ手段はなく、そして解呪することもできません。
</v>
      </c>
    </row>
    <row r="490" spans="1:27" x14ac:dyDescent="0.15">
      <c r="A490" t="str">
        <f t="shared" si="28"/>
        <v>Thaumaturgy2S</v>
      </c>
      <c r="C490" s="1" t="s">
        <v>484</v>
      </c>
      <c r="D490" s="1">
        <v>2</v>
      </c>
      <c r="F490" s="1" t="s">
        <v>498</v>
      </c>
      <c r="G490" s="1" t="s">
        <v>498</v>
      </c>
      <c r="H490" s="3" t="s">
        <v>2316</v>
      </c>
      <c r="K490" s="1" t="s">
        <v>645</v>
      </c>
      <c r="L490" s="1" t="s">
        <v>2325</v>
      </c>
      <c r="M490" s="1" t="s">
        <v>2326</v>
      </c>
      <c r="N490" s="2" t="s">
        <v>2327</v>
      </c>
      <c r="O490" s="6" t="str">
        <f t="shared" si="29"/>
        <v xml:space="preserve">|[[Bonds of Fire&gt;./Bonds of Fire]]|&amp;ref(Spell/P_Fire.jpg,nolink,25x25,Fire);1|||戦闘/陸上専用|捕縛|
|~|&gt;|&gt;|&gt;|&gt;|敵1体を炎の枷で縛り動きを封じます|
</v>
      </c>
      <c r="P490" s="3" t="s">
        <v>2328</v>
      </c>
      <c r="Q490" s="1">
        <v>20</v>
      </c>
      <c r="R490" s="1">
        <v>100</v>
      </c>
      <c r="S490" s="1">
        <v>0</v>
      </c>
      <c r="T490" s="1">
        <v>1</v>
      </c>
      <c r="U490" s="1">
        <v>3</v>
      </c>
      <c r="V490" s="1">
        <v>20</v>
      </c>
      <c r="Y490" s="21" t="str">
        <f t="shared" si="30"/>
        <v xml:space="preserve">#includex(Spell/Thaumaturgy/DataView,titlestr=off,section=(filter=Bonds of Fire),firsthead=off)
**ゲーム内説明文
#includex(Spell/Thaumaturgy/Descriptions,titlestr=off,section=(filter=Bonds of Fire),firsthead=off)
**解説
</v>
      </c>
      <c r="Z490" t="str">
        <f t="shared" si="31"/>
        <v xml:space="preserve">**Bonds of Fire
|&gt;|&gt;|&gt;|&gt;|BGCOLOR(black):COLOR(white):CENTER:''Bonds of Fire''|
|&gt;|BGCOLOR(lightgray):''研究領域''|&gt;|BGCOLOR(lightgray):''使用条件''|BGCOLOR(lightgray):''分類''|
|&gt;|Thaumaturgy Lv2|&gt;|戦闘/陸上専用|捕縛|
|BGCOLOR(lightgray):''主系統''|BGCOLOR(lightgray):''副系統''|&gt;|BGCOLOR(lightgray):''威力/効果''|BGCOLOR(lightgray):''効果発生数''|
|&amp;ref(Spell/P_Fire.jpg,nolink,25x25,Fire);1||&gt;|Bonds of Fire|1|
|BGCOLOR(lightgray):''射程距離''|BGCOLOR(lightgray):''効果範囲''|BGCOLOR(lightgray):''精度修正''|BGCOLOR(lightgray):''詠唱時間''|BGCOLOR(lightgray):''疲労/宝石''|
|20|0|3|100%|20|
|BGCOLOR(lightgray):''特性''|&gt;|&gt;|&gt;||
</v>
      </c>
      <c r="AA490" t="str">
        <f>CONCATENATE("**",G490,CHAR(10),VLOOKUP(F490,SpellDesc!$B:$D,2,0),CHAR(10),CHAR(10),VLOOKUP(F490,SpellDesc!$B:$D,3,0),CHAR(10))</f>
        <v xml:space="preserve">**Bonds of Fire
Shackles of fire will trap the victim of this spell. If the victim tries to escape, the shackles become exceedingly hot. Otherwise, the heat stays bearable. A high morale is required to fight the heat and escape. Trying to escape may very well kill a weaker man.
炎の枷が、この呪文の犠牲者を捕らえます。犠牲者が脱出を試みると、枷は極めて熱くなります。そうでなければ、熱は耐えられる程度に留まります。熱に抗って脱出するためには、高い士気が必要とされます。脱出の試みは、弱い人間を容易く殺すでしょう。
</v>
      </c>
    </row>
    <row r="491" spans="1:27" x14ac:dyDescent="0.15">
      <c r="A491" t="str">
        <f t="shared" si="28"/>
        <v/>
      </c>
      <c r="C491" s="1" t="s">
        <v>484</v>
      </c>
      <c r="D491" s="1">
        <v>2</v>
      </c>
      <c r="F491" s="1" t="s">
        <v>499</v>
      </c>
      <c r="G491" s="1" t="s">
        <v>499</v>
      </c>
      <c r="H491" s="3" t="s">
        <v>2317</v>
      </c>
      <c r="K491" s="1" t="s">
        <v>645</v>
      </c>
      <c r="L491" s="1" t="s">
        <v>2325</v>
      </c>
      <c r="M491" s="1" t="s">
        <v>1724</v>
      </c>
      <c r="N491" s="2" t="s">
        <v>2330</v>
      </c>
      <c r="O491" s="6" t="str">
        <f t="shared" si="29"/>
        <v xml:space="preserve">|[[Steal Breath&gt;./Steal Breath]]|&amp;ref(Spell/P_Air.jpg,nolink,25x25,Air);1|||戦闘/陸上専用|疲労攻撃|
|~|&gt;|&gt;|&gt;|&gt;|敵1体の呼吸を阻害し疲労させようと試みます|
</v>
      </c>
      <c r="P491" s="3" t="s">
        <v>2331</v>
      </c>
      <c r="Q491" s="1">
        <v>30</v>
      </c>
      <c r="R491" s="1">
        <v>100</v>
      </c>
      <c r="S491" s="1">
        <v>0</v>
      </c>
      <c r="T491" s="1">
        <v>1</v>
      </c>
      <c r="U491" s="1">
        <v>5</v>
      </c>
      <c r="V491" s="1">
        <v>20</v>
      </c>
      <c r="W491" s="1" t="s">
        <v>2332</v>
      </c>
      <c r="Y491" s="21" t="str">
        <f t="shared" si="30"/>
        <v xml:space="preserve">#includex(Spell/Thaumaturgy/DataView,titlestr=off,section=(filter=Steal Breath),firsthead=off)
**ゲーム内説明文
#includex(Spell/Thaumaturgy/Descriptions,titlestr=off,section=(filter=Steal Breath),firsthead=off)
**解説
</v>
      </c>
      <c r="Z491" t="str">
        <f t="shared" si="31"/>
        <v xml:space="preserve">**Steal Breath
|&gt;|&gt;|&gt;|&gt;|BGCOLOR(black):COLOR(white):CENTER:''Steal Breath''|
|&gt;|BGCOLOR(lightgray):''研究領域''|&gt;|BGCOLOR(lightgray):''使用条件''|BGCOLOR(lightgray):''分類''|
|&gt;|Thaumaturgy Lv2|&gt;|戦闘/陸上専用|疲労攻撃|
|BGCOLOR(lightgray):''主系統''|BGCOLOR(lightgray):''副系統''|&gt;|BGCOLOR(lightgray):''威力/効果''|BGCOLOR(lightgray):''効果発生数''|
|&amp;ref(Spell/P_Air.jpg,nolink,25x25,Air);1||&gt;|40+5/Lv|1|
|BGCOLOR(lightgray):''射程距離''|BGCOLOR(lightgray):''効果範囲''|BGCOLOR(lightgray):''精度修正''|BGCOLOR(lightgray):''詠唱時間''|BGCOLOR(lightgray):''疲労/宝石''|
|30|0|5|100%|20|
|BGCOLOR(lightgray):''特性''|&gt;|&gt;|&gt;|抵抗可能&amp;br;水中呼吸無効&amp;br;アンデッド無効&amp;br;無生物無効|
</v>
      </c>
      <c r="AA491" t="str">
        <f>CONCATENATE("**",G491,CHAR(10),VLOOKUP(F491,SpellDesc!$B:$D,2,0),CHAR(10),CHAR(10),VLOOKUP(F491,SpellDesc!$B:$D,3,0),CHAR(10))</f>
        <v xml:space="preserve">**Steal Breath
The victim of this spell will have his breath stolen from him. Recovering the breath will require quite an effort and the leave the victim exhausted.
この呪文の犠牲者は、呼吸を奪われます。呼吸を取り戻すには相当な努力を要し、これは犠牲者を疲弊させます。
</v>
      </c>
    </row>
    <row r="492" spans="1:27" x14ac:dyDescent="0.15">
      <c r="A492" t="str">
        <f t="shared" si="28"/>
        <v/>
      </c>
      <c r="C492" s="1" t="s">
        <v>484</v>
      </c>
      <c r="D492" s="1">
        <v>2</v>
      </c>
      <c r="F492" s="1" t="s">
        <v>500</v>
      </c>
      <c r="G492" s="1" t="s">
        <v>500</v>
      </c>
      <c r="H492" s="3" t="s">
        <v>2318</v>
      </c>
      <c r="J492" s="1">
        <v>2</v>
      </c>
      <c r="K492" s="1" t="s">
        <v>644</v>
      </c>
      <c r="L492" s="1" t="s">
        <v>2325</v>
      </c>
      <c r="M492" s="1" t="s">
        <v>2333</v>
      </c>
      <c r="N492" s="2" t="s">
        <v>2334</v>
      </c>
      <c r="O492" s="6" t="str">
        <f t="shared" si="29"/>
        <v xml:space="preserve">|[[Scrying Pool&gt;./Scrying Pool]]|&amp;ref(Spell/P_Water.jpg,nolink,25x25,Water);2||&amp;ref(Spell/V_Water.jpg,nolink,25x25,Water Gem);2|儀式/陸上専用|占術|
|~|&gt;|&gt;|&gt;|&gt;|指定した州を水鏡を通して偵察します|
</v>
      </c>
      <c r="P492" s="3" t="s">
        <v>2335</v>
      </c>
      <c r="Q492" s="1">
        <v>5</v>
      </c>
      <c r="W492" s="1" t="s">
        <v>2354</v>
      </c>
      <c r="Y492" s="21" t="str">
        <f t="shared" si="30"/>
        <v xml:space="preserve">#includex(Spell/Thaumaturgy/DataView,titlestr=off,section=(filter=Scrying Pool),firsthead=off)
**ゲーム内説明文
#includex(Spell/Thaumaturgy/Descriptions,titlestr=off,section=(filter=Scrying Pool),firsthead=off)
**解説
</v>
      </c>
      <c r="Z492" t="str">
        <f t="shared" si="31"/>
        <v xml:space="preserve">**Scrying Pool
|&gt;|&gt;|&gt;|&gt;|BGCOLOR(black):COLOR(white):CENTER:''Scrying Pool''|
|&gt;|BGCOLOR(lightgray):''研究領域''|&gt;|BGCOLOR(lightgray):''使用条件''|BGCOLOR(lightgray):''分類''|
|&gt;|Thaumaturgy Lv2|&gt;|儀式/陸上専用|占術|
|BGCOLOR(lightgray):''主系統''|BGCOLOR(lightgray):''副系統''|&gt;|BGCOLOR(lightgray):''威力/効果''|BGCOLOR(lightgray):''効果発生数''|
|&amp;ref(Spell/P_Water.jpg,nolink,25x25,Water);2||&gt;|Scrying Pool||
|BGCOLOR(lightgray):''射程距離''|BGCOLOR(lightgray):''効果範囲''|BGCOLOR(lightgray):''精度修正''|BGCOLOR(lightgray):''詠唱時間''|BGCOLOR(lightgray):''疲労/宝石''|
|5||||&amp;ref(Spell/V_Water.jpg,nolink,25x25,Water Gem);2|
|BGCOLOR(lightgray):''特性''|&gt;|&gt;|&gt;|遠隔儀式&amp;br;敵国領内の指定不可|
</v>
      </c>
      <c r="AA492" t="str">
        <f>CONCATENATE("**",G492,CHAR(10),VLOOKUP(F492,SpellDesc!$B:$D,2,0),CHAR(10),CHAR(10),VLOOKUP(F492,SpellDesc!$B:$D,3,0),CHAR(10))</f>
        <v xml:space="preserve">**Scrying Pool
The mage will enchant a pool of water to provide images of a province far away. The more magic gems spent on the scrying pool, the longer it will last. The information gained by scrying is much more accurate than a normal scout can provide.
魔術師は水溜まりに魔法をかけ、遠方の州の映像を映し出させます。より多くの宝石をScrying Poolに費やすほど、持続期間も長くなります。占術によって得られる情報は、通常の斥候が提供できるものよりも格段に正確です。
</v>
      </c>
    </row>
    <row r="493" spans="1:27" x14ac:dyDescent="0.15">
      <c r="A493" t="str">
        <f t="shared" si="28"/>
        <v/>
      </c>
      <c r="C493" s="1" t="s">
        <v>484</v>
      </c>
      <c r="D493" s="1">
        <v>2</v>
      </c>
      <c r="F493" s="1" t="s">
        <v>501</v>
      </c>
      <c r="G493" s="1" t="s">
        <v>501</v>
      </c>
      <c r="H493" s="3" t="s">
        <v>2319</v>
      </c>
      <c r="J493" s="1">
        <v>2</v>
      </c>
      <c r="K493" s="1" t="s">
        <v>645</v>
      </c>
      <c r="L493" s="1" t="s">
        <v>2336</v>
      </c>
      <c r="M493" s="1" t="s">
        <v>2337</v>
      </c>
      <c r="N493" s="2" t="s">
        <v>2338</v>
      </c>
      <c r="O493" s="6" t="str">
        <f t="shared" si="29"/>
        <v xml:space="preserve">|[[Returning&gt;./Returning]]|&amp;ref(Spell/P_Astral.jpg,nolink,25x25,Astral);2||&amp;ref(Spell/V_Astral.jpg,nolink,25x25,Astral Pearl);2|戦闘/水陸両用|帰還|
|~|&gt;|&gt;|&gt;|&gt;|自身を首都へと帰還させます|
</v>
      </c>
      <c r="Q493" s="1">
        <v>0</v>
      </c>
      <c r="R493" s="1">
        <v>150</v>
      </c>
      <c r="S493" s="1">
        <v>0</v>
      </c>
      <c r="T493" s="1">
        <v>1</v>
      </c>
      <c r="U493" s="1">
        <v>0</v>
      </c>
      <c r="V493" s="1">
        <v>200</v>
      </c>
      <c r="Y493" s="21" t="str">
        <f t="shared" si="30"/>
        <v xml:space="preserve">#includex(Spell/Thaumaturgy/DataView,titlestr=off,section=(filter=Returning),firsthead=off)
**ゲーム内説明文
#includex(Spell/Thaumaturgy/Descriptions,titlestr=off,section=(filter=Returning),firsthead=off)
**解説
</v>
      </c>
      <c r="Z493" t="str">
        <f t="shared" si="31"/>
        <v xml:space="preserve">**Returning
|&gt;|&gt;|&gt;|&gt;|BGCOLOR(black):COLOR(white):CENTER:''Returning''|
|&gt;|BGCOLOR(lightgray):''研究領域''|&gt;|BGCOLOR(lightgray):''使用条件''|BGCOLOR(lightgray):''分類''|
|&gt;|Thaumaturgy Lv2|&gt;|戦闘/水陸両用|帰還|
|BGCOLOR(lightgray):''主系統''|BGCOLOR(lightgray):''副系統''|&gt;|BGCOLOR(lightgray):''威力/効果''|BGCOLOR(lightgray):''効果発生数''|
|&amp;ref(Spell/P_Astral.jpg,nolink,25x25,Astral);2||&gt;||1|
|BGCOLOR(lightgray):''射程距離''|BGCOLOR(lightgray):''効果範囲''|BGCOLOR(lightgray):''精度修正''|BGCOLOR(lightgray):''詠唱時間''|BGCOLOR(lightgray):''疲労/宝石''|
|0|0|0|150%|200 / &amp;ref(Spell/V_Astral.jpg,nolink,25x25,Astral Pearl);2|
|BGCOLOR(lightgray):''特性''|&gt;|&gt;|&gt;||
</v>
      </c>
      <c r="AA493" t="str">
        <f>CONCATENATE("**",G493,CHAR(10),VLOOKUP(F493,SpellDesc!$B:$D,2,0),CHAR(10),CHAR(10),VLOOKUP(F493,SpellDesc!$B:$D,3,0),CHAR(10))</f>
        <v xml:space="preserve">**Returning
The caster creates a rift in space that sucks him through, sweeping him back to the home citadel. It is a very fast but dangerous way of teleporting. If the caster is unlucky he might get lost in time and might return later, not at all or completely insane. The spell will not work on other planes or if the home citadel is controlled by the enemy.
</v>
      </c>
    </row>
    <row r="494" spans="1:27" x14ac:dyDescent="0.15">
      <c r="A494" t="str">
        <f t="shared" si="28"/>
        <v/>
      </c>
      <c r="C494" s="1" t="s">
        <v>484</v>
      </c>
      <c r="D494" s="1">
        <v>2</v>
      </c>
      <c r="F494" s="1" t="s">
        <v>502</v>
      </c>
      <c r="G494" s="1" t="s">
        <v>502</v>
      </c>
      <c r="H494" s="3" t="s">
        <v>2319</v>
      </c>
      <c r="K494" s="1" t="s">
        <v>645</v>
      </c>
      <c r="L494" s="1" t="s">
        <v>2336</v>
      </c>
      <c r="M494" s="1" t="s">
        <v>2339</v>
      </c>
      <c r="N494" s="2" t="s">
        <v>2340</v>
      </c>
      <c r="O494" s="6" t="str">
        <f t="shared" si="29"/>
        <v xml:space="preserve">|[[Mind Burn&gt;./Mind Burn]]|&amp;ref(Spell/P_Astral.jpg,nolink,25x25,Astral);2|||戦闘/水陸両用|攻撃|
|~|&gt;|&gt;|&gt;|&gt;|敵1体に精神攻撃を行います|
</v>
      </c>
      <c r="P494" s="3" t="s">
        <v>2341</v>
      </c>
      <c r="Q494" s="1">
        <v>100</v>
      </c>
      <c r="R494" s="1">
        <v>100</v>
      </c>
      <c r="S494" s="1">
        <v>0</v>
      </c>
      <c r="T494" s="1">
        <v>1</v>
      </c>
      <c r="U494" s="1">
        <v>100</v>
      </c>
      <c r="V494" s="1">
        <v>20</v>
      </c>
      <c r="W494" s="1" t="s">
        <v>2342</v>
      </c>
      <c r="Y494" s="21" t="str">
        <f t="shared" si="30"/>
        <v xml:space="preserve">#includex(Spell/Thaumaturgy/DataView,titlestr=off,section=(filter=Mind Burn),firsthead=off)
**ゲーム内説明文
#includex(Spell/Thaumaturgy/Descriptions,titlestr=off,section=(filter=Mind Burn),firsthead=off)
**解説
</v>
      </c>
      <c r="Z494" t="str">
        <f t="shared" si="31"/>
        <v xml:space="preserve">**Mind Burn
|&gt;|&gt;|&gt;|&gt;|BGCOLOR(black):COLOR(white):CENTER:''Mind Burn''|
|&gt;|BGCOLOR(lightgray):''研究領域''|&gt;|BGCOLOR(lightgray):''使用条件''|BGCOLOR(lightgray):''分類''|
|&gt;|Thaumaturgy Lv2|&gt;|戦闘/水陸両用|攻撃|
|BGCOLOR(lightgray):''主系統''|BGCOLOR(lightgray):''副系統''|&gt;|BGCOLOR(lightgray):''威力/効果''|BGCOLOR(lightgray):''効果発生数''|
|&amp;ref(Spell/P_Astral.jpg,nolink,25x25,Astral);2||&gt;|12+1/Lv|1|
|BGCOLOR(lightgray):''射程距離''|BGCOLOR(lightgray):''効果範囲''|BGCOLOR(lightgray):''精度修正''|BGCOLOR(lightgray):''詠唱時間''|BGCOLOR(lightgray):''疲労/宝石''|
|100|0|100|100%|20|
|BGCOLOR(lightgray):''特性''|&gt;|&gt;|&gt;|防御無視&amp;br;抵抗可能&amp;br;無心無効|
</v>
      </c>
      <c r="AA494" t="str">
        <f>CONCATENATE("**",G494,CHAR(10),VLOOKUP(F494,SpellDesc!$B:$D,2,0),CHAR(10),CHAR(10),VLOOKUP(F494,SpellDesc!$B:$D,3,0),CHAR(10))</f>
        <v xml:space="preserve">**Mind Burn
The caster tries to overload the mind of the target. If successful, the target experiences overwhelming pain as his mind is damaged. The spell is very accurate and always finds its intended target.
術者は標的の精神に過負荷を掛けようと試みます。成功すれば、標的は精神を傷付けられることによって、圧倒的な苦痛を経験します。この呪文は非常に正確で、常に意図した標的に命中します。
</v>
      </c>
    </row>
    <row r="495" spans="1:27" x14ac:dyDescent="0.15">
      <c r="A495" t="str">
        <f t="shared" si="28"/>
        <v>Thaumaturgy2E</v>
      </c>
      <c r="C495" s="1" t="s">
        <v>484</v>
      </c>
      <c r="D495" s="1">
        <v>2</v>
      </c>
      <c r="F495" s="1" t="s">
        <v>503</v>
      </c>
      <c r="G495" s="1" t="s">
        <v>503</v>
      </c>
      <c r="H495" s="3" t="s">
        <v>2320</v>
      </c>
      <c r="K495" s="1" t="s">
        <v>645</v>
      </c>
      <c r="L495" s="1" t="s">
        <v>2336</v>
      </c>
      <c r="M495" s="1" t="s">
        <v>2343</v>
      </c>
      <c r="N495" s="2" t="s">
        <v>2344</v>
      </c>
      <c r="O495" s="6" t="str">
        <f t="shared" si="29"/>
        <v xml:space="preserve">|[[Sleep&gt;./Sleep]]|&amp;ref(Spell/P_Nature.jpg,nolink,25x25,Nature);2|||戦闘/水陸両用|催眠|
|~|&gt;|&gt;|&gt;|&gt;|敵1体を眠らせようと試みます|
</v>
      </c>
      <c r="P495" s="3" t="s">
        <v>2345</v>
      </c>
      <c r="Q495" s="1">
        <v>35</v>
      </c>
      <c r="R495" s="1">
        <v>100</v>
      </c>
      <c r="S495" s="1">
        <v>0</v>
      </c>
      <c r="T495" s="1">
        <v>1</v>
      </c>
      <c r="U495" s="1">
        <v>100</v>
      </c>
      <c r="V495" s="1">
        <v>20</v>
      </c>
      <c r="W495" s="1" t="s">
        <v>2346</v>
      </c>
      <c r="Y495" s="21" t="str">
        <f t="shared" si="30"/>
        <v xml:space="preserve">#includex(Spell/Thaumaturgy/DataView,titlestr=off,section=(filter=Sleep),firsthead=off)
**ゲーム内説明文
#includex(Spell/Thaumaturgy/Descriptions,titlestr=off,section=(filter=Sleep),firsthead=off)
**解説
</v>
      </c>
      <c r="Z495" t="str">
        <f t="shared" si="31"/>
        <v xml:space="preserve">**Sleep
|&gt;|&gt;|&gt;|&gt;|BGCOLOR(black):COLOR(white):CENTER:''Sleep''|
|&gt;|BGCOLOR(lightgray):''研究領域''|&gt;|BGCOLOR(lightgray):''使用条件''|BGCOLOR(lightgray):''分類''|
|&gt;|Thaumaturgy Lv2|&gt;|戦闘/水陸両用|催眠|
|BGCOLOR(lightgray):''主系統''|BGCOLOR(lightgray):''副系統''|&gt;|BGCOLOR(lightgray):''威力/効果''|BGCOLOR(lightgray):''効果発生数''|
|&amp;ref(Spell/P_Nature.jpg,nolink,25x25,Nature);2||&gt;|Sleep|1|
|BGCOLOR(lightgray):''射程距離''|BGCOLOR(lightgray):''効果範囲''|BGCOLOR(lightgray):''精度修正''|BGCOLOR(lightgray):''詠唱時間''|BGCOLOR(lightgray):''疲労/宝石''|
|35|0|100|100%|20|
|BGCOLOR(lightgray):''特性''|&gt;|&gt;|&gt;|抵抗可能&amp;br;無心無効&amp;br;アンデッド無効&amp;br;無生物無効|
</v>
      </c>
      <c r="AA495" t="str">
        <f>CONCATENATE("**",G495,CHAR(10),VLOOKUP(F495,SpellDesc!$B:$D,2,0),CHAR(10),CHAR(10),VLOOKUP(F495,SpellDesc!$B:$D,3,0),CHAR(10))</f>
        <v xml:space="preserve">**Sleep
The target is made unnaturally tired by this enchantment.
標的は、この魔法により不自然な疲労感に襲われます。
</v>
      </c>
    </row>
    <row r="496" spans="1:27" x14ac:dyDescent="0.15">
      <c r="A496" t="str">
        <f t="shared" si="28"/>
        <v>Thaumaturgy3S</v>
      </c>
      <c r="C496" s="1" t="s">
        <v>484</v>
      </c>
      <c r="D496" s="1">
        <v>3</v>
      </c>
      <c r="F496" s="1" t="s">
        <v>504</v>
      </c>
      <c r="G496" s="1" t="s">
        <v>504</v>
      </c>
      <c r="H496" s="3" t="s">
        <v>2321</v>
      </c>
      <c r="K496" s="1" t="s">
        <v>645</v>
      </c>
      <c r="L496" s="1" t="s">
        <v>2336</v>
      </c>
      <c r="M496" s="1" t="s">
        <v>2347</v>
      </c>
      <c r="N496" s="2" t="s">
        <v>2402</v>
      </c>
      <c r="O496" s="6" t="str">
        <f t="shared" si="29"/>
        <v xml:space="preserve">|[[Rage&gt;./Rage]]|&amp;ref(Spell/P_Fire.jpg,nolink,25x25,Fire);2|||戦闘/水陸両用|激高|
|~|&gt;|&gt;|&gt;|&gt;|敵1体を激高させようと試みます|
</v>
      </c>
      <c r="P496" s="3" t="s">
        <v>2348</v>
      </c>
      <c r="Q496" s="1">
        <v>30</v>
      </c>
      <c r="R496" s="1">
        <v>100</v>
      </c>
      <c r="S496" s="1">
        <v>0</v>
      </c>
      <c r="T496" s="1">
        <v>1</v>
      </c>
      <c r="U496" s="1">
        <v>100</v>
      </c>
      <c r="V496" s="1">
        <v>20</v>
      </c>
      <c r="W496" s="1" t="s">
        <v>2349</v>
      </c>
      <c r="Y496" s="21" t="str">
        <f t="shared" si="30"/>
        <v xml:space="preserve">#includex(Spell/Thaumaturgy/DataView,titlestr=off,section=(filter=Rage),firsthead=off)
**ゲーム内説明文
#includex(Spell/Thaumaturgy/Descriptions,titlestr=off,section=(filter=Rage),firsthead=off)
**解説
</v>
      </c>
      <c r="Z496" t="str">
        <f t="shared" si="31"/>
        <v xml:space="preserve">**Rage
|&gt;|&gt;|&gt;|&gt;|BGCOLOR(black):COLOR(white):CENTER:''Rage''|
|&gt;|BGCOLOR(lightgray):''研究領域''|&gt;|BGCOLOR(lightgray):''使用条件''|BGCOLOR(lightgray):''分類''|
|&gt;|Thaumaturgy Lv3|&gt;|戦闘/水陸両用|激高|
|BGCOLOR(lightgray):''主系統''|BGCOLOR(lightgray):''副系統''|&gt;|BGCOLOR(lightgray):''威力/効果''|BGCOLOR(lightgray):''効果発生数''|
|&amp;ref(Spell/P_Fire.jpg,nolink,25x25,Fire);2||&gt;|Enraged|1|
|BGCOLOR(lightgray):''射程距離''|BGCOLOR(lightgray):''効果範囲''|BGCOLOR(lightgray):''精度修正''|BGCOLOR(lightgray):''詠唱時間''|BGCOLOR(lightgray):''疲労/宝石''|
|30|0|100|100%|20|
|BGCOLOR(lightgray):''特性''|&gt;|&gt;|&gt;|抵抗可能&amp;br;無心無効|
</v>
      </c>
      <c r="AA496" t="str">
        <f>CONCATENATE("**",G496,CHAR(10),VLOOKUP(F496,SpellDesc!$B:$D,2,0),CHAR(10),CHAR(10),VLOOKUP(F496,SpellDesc!$B:$D,3,0),CHAR(10))</f>
        <v xml:space="preserve">**Rage
The spell fills the heart of a man with furious anger. The raging unit will attack anything nearby, even friends.
この呪文は、対象の心を猛烈な怒りで満たします。狂乱したものは、近くに居るものは味方でさえも攻撃します。
</v>
      </c>
    </row>
    <row r="497" spans="1:27" x14ac:dyDescent="0.15">
      <c r="A497" t="str">
        <f t="shared" si="28"/>
        <v/>
      </c>
      <c r="C497" s="1" t="s">
        <v>484</v>
      </c>
      <c r="D497" s="1">
        <v>3</v>
      </c>
      <c r="F497" s="1" t="s">
        <v>505</v>
      </c>
      <c r="G497" s="1" t="s">
        <v>505</v>
      </c>
      <c r="H497" s="3" t="s">
        <v>2321</v>
      </c>
      <c r="J497" s="1">
        <v>2</v>
      </c>
      <c r="K497" s="1" t="s">
        <v>644</v>
      </c>
      <c r="L497" s="1" t="s">
        <v>2325</v>
      </c>
      <c r="M497" s="1" t="s">
        <v>2350</v>
      </c>
      <c r="N497" s="2" t="s">
        <v>2351</v>
      </c>
      <c r="O497" s="6" t="str">
        <f t="shared" si="29"/>
        <v xml:space="preserve">|[[Augury&gt;./Augury]]|&amp;ref(Spell/P_Fire.jpg,nolink,25x25,Fire);2||&amp;ref(Spell/V_Fire.jpg,nolink,25x25,Fire Gem);2|儀式/陸上専用|土地探索|
|~|&gt;|&gt;|&gt;|&gt;|指定した州の火魔法に関連する魔法の地を全て明かします|
</v>
      </c>
      <c r="Q497" s="1">
        <v>5</v>
      </c>
      <c r="W497" s="1" t="s">
        <v>2353</v>
      </c>
      <c r="Y497" s="21" t="str">
        <f t="shared" si="30"/>
        <v xml:space="preserve">#includex(Spell/Thaumaturgy/DataView,titlestr=off,section=(filter=Augury),firsthead=off)
**ゲーム内説明文
#includex(Spell/Thaumaturgy/Descriptions,titlestr=off,section=(filter=Augury),firsthead=off)
**解説
</v>
      </c>
      <c r="Z497" t="str">
        <f t="shared" si="31"/>
        <v xml:space="preserve">**Augury
|&gt;|&gt;|&gt;|&gt;|BGCOLOR(black):COLOR(white):CENTER:''Augury''|
|&gt;|BGCOLOR(lightgray):''研究領域''|&gt;|BGCOLOR(lightgray):''使用条件''|BGCOLOR(lightgray):''分類''|
|&gt;|Thaumaturgy Lv3|&gt;|儀式/陸上専用|土地探索|
|BGCOLOR(lightgray):''主系統''|BGCOLOR(lightgray):''副系統''|&gt;|BGCOLOR(lightgray):''威力/効果''|BGCOLOR(lightgray):''効果発生数''|
|&amp;ref(Spell/P_Fire.jpg,nolink,25x25,Fire);2||&gt;|||
|BGCOLOR(lightgray):''射程距離''|BGCOLOR(lightgray):''効果範囲''|BGCOLOR(lightgray):''精度修正''|BGCOLOR(lightgray):''詠唱時間''|BGCOLOR(lightgray):''疲労/宝石''|
|5||||&amp;ref(Spell/V_Fire.jpg,nolink,25x25,Fire Gem);2|
|BGCOLOR(lightgray):''特性''|&gt;|&gt;|&gt;|遠隔儀式&amp;br;敵国領内の指定不可|
</v>
      </c>
      <c r="AA497" t="str">
        <f>CONCATENATE("**",G497,CHAR(10),VLOOKUP(F497,SpellDesc!$B:$D,2,0),CHAR(10),CHAR(10),VLOOKUP(F497,SpellDesc!$B:$D,3,0),CHAR(10))</f>
        <v xml:space="preserve">**Augury
The caster pours oil on a pile of soil from a distant province and sets it ablaze. The flickering flames will reveal all hidden sites of fiery power in the province.
術者は、遠方の州から持ってきた土の山に油を零し、それに火を付けます。明滅する炎は、その州の火の力を持つ隠された土地を全て明かします。
</v>
      </c>
    </row>
    <row r="498" spans="1:27" x14ac:dyDescent="0.15">
      <c r="A498" t="str">
        <f t="shared" si="28"/>
        <v/>
      </c>
      <c r="C498" s="1" t="s">
        <v>484</v>
      </c>
      <c r="D498" s="1">
        <v>3</v>
      </c>
      <c r="F498" s="1" t="s">
        <v>506</v>
      </c>
      <c r="G498" s="1" t="s">
        <v>506</v>
      </c>
      <c r="H498" s="3" t="s">
        <v>2322</v>
      </c>
      <c r="K498" s="1" t="s">
        <v>645</v>
      </c>
      <c r="L498" s="1" t="s">
        <v>2325</v>
      </c>
      <c r="M498" s="1" t="s">
        <v>2339</v>
      </c>
      <c r="N498" s="2" t="s">
        <v>2357</v>
      </c>
      <c r="O498" s="6" t="str">
        <f t="shared" si="29"/>
        <v xml:space="preserve">|[[Sailors' Death&gt;./Sailors' Death]]|&amp;ref(Spell/P_Water.jpg,nolink,25x25,Water);3|||戦闘/陸上専用|攻撃|
|~|&gt;|&gt;|&gt;|&gt;|小範囲の敵を溺れさせて攻撃します|
</v>
      </c>
      <c r="P498" s="3" t="s">
        <v>2356</v>
      </c>
      <c r="Q498" s="1">
        <v>30</v>
      </c>
      <c r="R498" s="1">
        <v>100</v>
      </c>
      <c r="S498" s="1">
        <v>1</v>
      </c>
      <c r="T498" s="1">
        <v>1</v>
      </c>
      <c r="U498" s="1">
        <v>1</v>
      </c>
      <c r="V498" s="1">
        <v>20</v>
      </c>
      <c r="W498" s="1" t="s">
        <v>2332</v>
      </c>
      <c r="Y498" s="21" t="str">
        <f t="shared" si="30"/>
        <v xml:space="preserve">#includex(Spell/Thaumaturgy/DataView,titlestr=off,section=(filter=Sailors' Death),firsthead=off)
**ゲーム内説明文
#includex(Spell/Thaumaturgy/Descriptions,titlestr=off,section=(filter=Sailors' Death),firsthead=off)
**解説
</v>
      </c>
      <c r="Z498" t="str">
        <f t="shared" si="31"/>
        <v xml:space="preserve">**Sailors' Death
|&gt;|&gt;|&gt;|&gt;|BGCOLOR(black):COLOR(white):CENTER:''Sailors' Death''|
|&gt;|BGCOLOR(lightgray):''研究領域''|&gt;|BGCOLOR(lightgray):''使用条件''|BGCOLOR(lightgray):''分類''|
|&gt;|Thaumaturgy Lv3|&gt;|戦闘/陸上専用|攻撃|
|BGCOLOR(lightgray):''主系統''|BGCOLOR(lightgray):''副系統''|&gt;|BGCOLOR(lightgray):''威力/効果''|BGCOLOR(lightgray):''効果発生数''|
|&amp;ref(Spell/P_Water.jpg,nolink,25x25,Water);3||&gt;|14+3/Lv|1|
|BGCOLOR(lightgray):''射程距離''|BGCOLOR(lightgray):''効果範囲''|BGCOLOR(lightgray):''精度修正''|BGCOLOR(lightgray):''詠唱時間''|BGCOLOR(lightgray):''疲労/宝石''|
|30|1|1|100%|20|
|BGCOLOR(lightgray):''特性''|&gt;|&gt;|&gt;|抵抗可能&amp;br;水中呼吸無効&amp;br;アンデッド無効&amp;br;無生物無効|
</v>
      </c>
      <c r="AA498" t="str">
        <f>CONCATENATE("**",G498,CHAR(10),VLOOKUP(F498,SpellDesc!$B:$D,2,0),CHAR(10),CHAR(10),VLOOKUP(F498,SpellDesc!$B:$D,3,0),CHAR(10))</f>
        <v xml:space="preserve">**Sailors' Death
The lungs of a small number of targets are filled with water. Any target that cannot breathe water will take severe damage.
少数の標的の肺は、水で満たされます。水中で呼吸できない標的は、深刻な被害を被ります。
</v>
      </c>
    </row>
    <row r="499" spans="1:27" x14ac:dyDescent="0.15">
      <c r="A499" t="str">
        <f t="shared" si="28"/>
        <v/>
      </c>
      <c r="C499" s="1" t="s">
        <v>484</v>
      </c>
      <c r="D499" s="1">
        <v>3</v>
      </c>
      <c r="F499" s="1" t="s">
        <v>507</v>
      </c>
      <c r="G499" s="1" t="s">
        <v>507</v>
      </c>
      <c r="H499" s="3" t="s">
        <v>2323</v>
      </c>
      <c r="K499" s="1" t="s">
        <v>645</v>
      </c>
      <c r="L499" s="1" t="s">
        <v>2336</v>
      </c>
      <c r="M499" s="1" t="s">
        <v>2358</v>
      </c>
      <c r="N499" s="2" t="s">
        <v>9733</v>
      </c>
      <c r="O499" s="6" t="str">
        <f t="shared" si="29"/>
        <v xml:space="preserve">|[[Iron Will&gt;./Iron Will]]|&amp;ref(Spell/P_Earth.jpg,nolink,25x25,Earth);1|||戦闘/水陸両用|強化|
|~|&gt;|&gt;|&gt;|&gt;|小範囲の意志ある味方の魔法抵抗力を向上させます|
</v>
      </c>
      <c r="P499" s="3" t="s">
        <v>2359</v>
      </c>
      <c r="Q499" s="1">
        <v>25</v>
      </c>
      <c r="R499" s="1">
        <v>100</v>
      </c>
      <c r="S499" s="1">
        <v>1</v>
      </c>
      <c r="T499" s="1">
        <v>1</v>
      </c>
      <c r="U499" s="1">
        <v>100</v>
      </c>
      <c r="V499" s="1">
        <v>20</v>
      </c>
      <c r="W499" s="1" t="s">
        <v>2360</v>
      </c>
      <c r="Y499" s="21" t="str">
        <f t="shared" si="30"/>
        <v xml:space="preserve">#includex(Spell/Thaumaturgy/DataView,titlestr=off,section=(filter=Iron Will),firsthead=off)
**ゲーム内説明文
#includex(Spell/Thaumaturgy/Descriptions,titlestr=off,section=(filter=Iron Will),firsthead=off)
**解説
</v>
      </c>
      <c r="Z499" t="str">
        <f t="shared" si="31"/>
        <v xml:space="preserve">**Iron Will
|&gt;|&gt;|&gt;|&gt;|BGCOLOR(black):COLOR(white):CENTER:''Iron Will''|
|&gt;|BGCOLOR(lightgray):''研究領域''|&gt;|BGCOLOR(lightgray):''使用条件''|BGCOLOR(lightgray):''分類''|
|&gt;|Thaumaturgy Lv3|&gt;|戦闘/水陸両用|強化|
|BGCOLOR(lightgray):''主系統''|BGCOLOR(lightgray):''副系統''|&gt;|BGCOLOR(lightgray):''威力/効果''|BGCOLOR(lightgray):''効果発生数''|
|&amp;ref(Spell/P_Earth.jpg,nolink,25x25,Earth);1||&gt;|Magic Resistance 4|1|
|BGCOLOR(lightgray):''射程距離''|BGCOLOR(lightgray):''効果範囲''|BGCOLOR(lightgray):''精度修正''|BGCOLOR(lightgray):''詠唱時間''|BGCOLOR(lightgray):''疲労/宝石''|
|25|1|100|100%|20|
|BGCOLOR(lightgray):''特性''|&gt;|&gt;|&gt;|味方にのみ作用|
</v>
      </c>
      <c r="AA499" t="str">
        <f>CONCATENATE("**",G499,CHAR(10),VLOOKUP(F499,SpellDesc!$B:$D,2,0),CHAR(10),CHAR(10),VLOOKUP(F499,SpellDesc!$B:$D,3,0),CHAR(10))</f>
        <v xml:space="preserve">**Iron Will
The caster strengthens the minds of some soldiers. Their ability to resist magic is increased for the duration of the battle. This spell cannot be cast on mindless beings.
術者は一部の兵士の精神を強化します。彼らの魔法への抵抗力は、戦闘が終わるまで向上します。この呪文は、意思なきものにかけてやることはできません。
</v>
      </c>
    </row>
    <row r="500" spans="1:27" x14ac:dyDescent="0.15">
      <c r="A500" t="str">
        <f t="shared" si="28"/>
        <v/>
      </c>
      <c r="C500" s="1" t="s">
        <v>484</v>
      </c>
      <c r="D500" s="1">
        <v>3</v>
      </c>
      <c r="F500" s="1" t="s">
        <v>508</v>
      </c>
      <c r="G500" s="1" t="s">
        <v>508</v>
      </c>
      <c r="H500" s="3" t="s">
        <v>2319</v>
      </c>
      <c r="J500" s="1">
        <v>3</v>
      </c>
      <c r="K500" s="1" t="s">
        <v>644</v>
      </c>
      <c r="L500" s="1" t="s">
        <v>2336</v>
      </c>
      <c r="M500" s="1" t="s">
        <v>2333</v>
      </c>
      <c r="N500" s="2" t="s">
        <v>2361</v>
      </c>
      <c r="O500" s="6" t="str">
        <f t="shared" si="29"/>
        <v xml:space="preserve">|[[Astral Window&gt;./Astral Window]]|&amp;ref(Spell/P_Astral.jpg,nolink,25x25,Astral);2||&amp;ref(Spell/V_Astral.jpg,nolink,25x25,Astral Pearl);3|儀式/水陸両用|占術|
|~|&gt;|&gt;|&gt;|&gt;|指定した州を魔法の窓を通して偵察します|
</v>
      </c>
      <c r="Q500" s="1">
        <v>6</v>
      </c>
      <c r="W500" s="1" t="s">
        <v>2352</v>
      </c>
      <c r="Y500" s="21" t="str">
        <f t="shared" si="30"/>
        <v xml:space="preserve">#includex(Spell/Thaumaturgy/DataView,titlestr=off,section=(filter=Astral Window),firsthead=off)
**ゲーム内説明文
#includex(Spell/Thaumaturgy/Descriptions,titlestr=off,section=(filter=Astral Window),firsthead=off)
**解説
</v>
      </c>
      <c r="Z500" t="str">
        <f t="shared" si="31"/>
        <v xml:space="preserve">**Astral Window
|&gt;|&gt;|&gt;|&gt;|BGCOLOR(black):COLOR(white):CENTER:''Astral Window''|
|&gt;|BGCOLOR(lightgray):''研究領域''|&gt;|BGCOLOR(lightgray):''使用条件''|BGCOLOR(lightgray):''分類''|
|&gt;|Thaumaturgy Lv3|&gt;|儀式/水陸両用|占術|
|BGCOLOR(lightgray):''主系統''|BGCOLOR(lightgray):''副系統''|&gt;|BGCOLOR(lightgray):''威力/効果''|BGCOLOR(lightgray):''効果発生数''|
|&amp;ref(Spell/P_Astral.jpg,nolink,25x25,Astral);2||&gt;|||
|BGCOLOR(lightgray):''射程距離''|BGCOLOR(lightgray):''効果範囲''|BGCOLOR(lightgray):''精度修正''|BGCOLOR(lightgray):''詠唱時間''|BGCOLOR(lightgray):''疲労/宝石''|
|6||||&amp;ref(Spell/V_Astral.jpg,nolink,25x25,Astral Pearl);3|
|BGCOLOR(lightgray):''特性''|&gt;|&gt;|&gt;|遠隔儀式|
</v>
      </c>
      <c r="AA500" t="str">
        <f>CONCATENATE("**",G500,CHAR(10),VLOOKUP(F500,SpellDesc!$B:$D,2,0),CHAR(10),CHAR(10),VLOOKUP(F500,SpellDesc!$B:$D,3,0),CHAR(10))</f>
        <v xml:space="preserve">**Astral Window
The caster opens an arcane rift through which he can observe distant lands. The rift closes after a while, but the duration can be prolonged if extra magic gems are used in the casting. Each casting of this ritual allows the mage to scry on one province. The information gained by this spell is much more accurate than a normal scout can provide.
魔術師は魔法の裂け目を開き、それを通して遠方の州を観察できるようにします。この裂け目は暫く経つと閉じますが、詠唱の際に追加の魔法の宝石を費やすことで期間を延長できます。魔術師は、この儀式を詠唱するたびに、一つの州を占うことができます。この呪文によって得られる情報は、通常の斥候が提供できるものよりも格段に正確です。
</v>
      </c>
    </row>
    <row r="501" spans="1:27" x14ac:dyDescent="0.15">
      <c r="A501" t="str">
        <f t="shared" si="28"/>
        <v/>
      </c>
      <c r="C501" s="1" t="s">
        <v>484</v>
      </c>
      <c r="D501" s="1">
        <v>3</v>
      </c>
      <c r="F501" s="1" t="s">
        <v>509</v>
      </c>
      <c r="G501" s="1" t="s">
        <v>509</v>
      </c>
      <c r="H501" s="3" t="s">
        <v>2324</v>
      </c>
      <c r="J501" s="1">
        <v>2</v>
      </c>
      <c r="K501" s="1" t="s">
        <v>644</v>
      </c>
      <c r="L501" s="1" t="s">
        <v>2336</v>
      </c>
      <c r="M501" s="1" t="s">
        <v>2362</v>
      </c>
      <c r="N501" s="2" t="s">
        <v>2363</v>
      </c>
      <c r="O501" s="6" t="str">
        <f t="shared" si="29"/>
        <v xml:space="preserve">|[[Teleport&gt;./Teleport]]|&amp;ref(Spell/P_Astral.jpg,nolink,25x25,Astral);3||&amp;ref(Spell/V_Astral.jpg,nolink,25x25,Astral Pearl);2|儀式/水陸両用|瞬間移動|
|~|&gt;|&gt;|&gt;|&gt;|指定した州へ自身を移動させます|
</v>
      </c>
      <c r="Q501" s="1">
        <v>6</v>
      </c>
      <c r="W501" s="1" t="s">
        <v>2352</v>
      </c>
      <c r="Y501" s="21" t="str">
        <f t="shared" si="30"/>
        <v xml:space="preserve">#includex(Spell/Thaumaturgy/DataView,titlestr=off,section=(filter=Teleport),firsthead=off)
**ゲーム内説明文
#includex(Spell/Thaumaturgy/Descriptions,titlestr=off,section=(filter=Teleport),firsthead=off)
**解説
</v>
      </c>
      <c r="Z501" t="str">
        <f t="shared" si="31"/>
        <v xml:space="preserve">**Teleport
|&gt;|&gt;|&gt;|&gt;|BGCOLOR(black):COLOR(white):CENTER:''Teleport''|
|&gt;|BGCOLOR(lightgray):''研究領域''|&gt;|BGCOLOR(lightgray):''使用条件''|BGCOLOR(lightgray):''分類''|
|&gt;|Thaumaturgy Lv3|&gt;|儀式/水陸両用|瞬間移動|
|BGCOLOR(lightgray):''主系統''|BGCOLOR(lightgray):''副系統''|&gt;|BGCOLOR(lightgray):''威力/効果''|BGCOLOR(lightgray):''効果発生数''|
|&amp;ref(Spell/P_Astral.jpg,nolink,25x25,Astral);3||&gt;|||
|BGCOLOR(lightgray):''射程距離''|BGCOLOR(lightgray):''効果範囲''|BGCOLOR(lightgray):''精度修正''|BGCOLOR(lightgray):''詠唱時間''|BGCOLOR(lightgray):''疲労/宝石''|
|6||||&amp;ref(Spell/V_Astral.jpg,nolink,25x25,Astral Pearl);2|
|BGCOLOR(lightgray):''特性''|&gt;|&gt;|&gt;|遠隔儀式|
</v>
      </c>
      <c r="AA501" t="str">
        <f>CONCATENATE("**",G501,CHAR(10),VLOOKUP(F501,SpellDesc!$B:$D,2,0),CHAR(10),CHAR(10),VLOOKUP(F501,SpellDesc!$B:$D,3,0),CHAR(10))</f>
        <v xml:space="preserve">**Teleport
With this spell, the mage can transport himself to almost any province in the world, only those very very far away are out of range for this ritual.
この呪文により、魔術師は自らを世界のほぼどの州にでも輸送することができます。本当に遠く離れた地だけが、この儀式の射程外となります。
</v>
      </c>
    </row>
    <row r="502" spans="1:27" x14ac:dyDescent="0.15">
      <c r="A502" t="str">
        <f t="shared" si="28"/>
        <v/>
      </c>
      <c r="C502" s="1" t="s">
        <v>484</v>
      </c>
      <c r="D502" s="1">
        <v>3</v>
      </c>
      <c r="F502" s="1" t="s">
        <v>510</v>
      </c>
      <c r="G502" s="1" t="s">
        <v>510</v>
      </c>
      <c r="H502" s="3" t="s">
        <v>2320</v>
      </c>
      <c r="J502" s="1">
        <v>2</v>
      </c>
      <c r="K502" s="1" t="s">
        <v>644</v>
      </c>
      <c r="L502" s="1" t="s">
        <v>2336</v>
      </c>
      <c r="M502" s="1" t="s">
        <v>2350</v>
      </c>
      <c r="N502" s="2" t="s">
        <v>2364</v>
      </c>
      <c r="O502" s="6" t="str">
        <f t="shared" si="29"/>
        <v xml:space="preserve">|[[Haruspex&gt;./Haruspex]]|&amp;ref(Spell/P_Nature.jpg,nolink,25x25,Nature);2||&amp;ref(Spell/V_Nature.jpg,nolink,25x25,Nature Gem);2|儀式/水陸両用|土地探索|
|~|&gt;|&gt;|&gt;|&gt;|指定した州の緑魔法に関連する魔法の地を全て明かします|
</v>
      </c>
      <c r="Q502" s="1">
        <v>3</v>
      </c>
      <c r="W502" s="1" t="s">
        <v>2354</v>
      </c>
      <c r="Y502" s="21" t="str">
        <f t="shared" si="30"/>
        <v xml:space="preserve">#includex(Spell/Thaumaturgy/DataView,titlestr=off,section=(filter=Haruspex),firsthead=off)
**ゲーム内説明文
#includex(Spell/Thaumaturgy/Descriptions,titlestr=off,section=(filter=Haruspex),firsthead=off)
**解説
</v>
      </c>
      <c r="Z502" t="str">
        <f t="shared" si="31"/>
        <v xml:space="preserve">**Haruspex
|&gt;|&gt;|&gt;|&gt;|BGCOLOR(black):COLOR(white):CENTER:''Haruspex''|
|&gt;|BGCOLOR(lightgray):''研究領域''|&gt;|BGCOLOR(lightgray):''使用条件''|BGCOLOR(lightgray):''分類''|
|&gt;|Thaumaturgy Lv3|&gt;|儀式/水陸両用|土地探索|
|BGCOLOR(lightgray):''主系統''|BGCOLOR(lightgray):''副系統''|&gt;|BGCOLOR(lightgray):''威力/効果''|BGCOLOR(lightgray):''効果発生数''|
|&amp;ref(Spell/P_Nature.jpg,nolink,25x25,Nature);2||&gt;|||
|BGCOLOR(lightgray):''射程距離''|BGCOLOR(lightgray):''効果範囲''|BGCOLOR(lightgray):''精度修正''|BGCOLOR(lightgray):''詠唱時間''|BGCOLOR(lightgray):''疲労/宝石''|
|3||||&amp;ref(Spell/V_Nature.jpg,nolink,25x25,Nature Gem);2|
|BGCOLOR(lightgray):''特性''|&gt;|&gt;|&gt;|遠隔儀式&amp;br;敵国領内の指定不可|
</v>
      </c>
      <c r="AA502" t="str">
        <f>CONCATENATE("**",G502,CHAR(10),VLOOKUP(F502,SpellDesc!$B:$D,2,0),CHAR(10),CHAR(10),VLOOKUP(F502,SpellDesc!$B:$D,3,0),CHAR(10))</f>
        <v xml:space="preserve">**Haruspex
The caster opens the bellies of newly slaughtered animals and observes their livers. The state of the livers reveals distant locations of Nature power.
術者は屠殺されたばかりの動物たちの腹を開き、その肝臓を観察します。肝臓の状態は、離れたところにある緑の力を持つ場所を明かします。
</v>
      </c>
    </row>
    <row r="503" spans="1:27" x14ac:dyDescent="0.15">
      <c r="A503" t="str">
        <f t="shared" si="28"/>
        <v>Thaumaturgy3E</v>
      </c>
      <c r="C503" s="1" t="s">
        <v>484</v>
      </c>
      <c r="D503" s="1">
        <v>3</v>
      </c>
      <c r="F503" s="1" t="s">
        <v>511</v>
      </c>
      <c r="G503" s="1" t="s">
        <v>511</v>
      </c>
      <c r="H503" s="3" t="s">
        <v>2320</v>
      </c>
      <c r="K503" s="1" t="s">
        <v>645</v>
      </c>
      <c r="L503" s="1" t="s">
        <v>2336</v>
      </c>
      <c r="M503" s="1" t="s">
        <v>2365</v>
      </c>
      <c r="N503" s="2" t="s">
        <v>2366</v>
      </c>
      <c r="O503" s="6" t="str">
        <f t="shared" si="29"/>
        <v xml:space="preserve">|[[Panic&gt;./Panic]]|&amp;ref(Spell/P_Nature.jpg,nolink,25x25,Nature);2|||戦闘/水陸両用|恐怖|
|~|&gt;|&gt;|&gt;|&gt;|中範囲の敵に恐怖を植え付けます|
</v>
      </c>
      <c r="P503" s="3" t="s">
        <v>2367</v>
      </c>
      <c r="Q503" s="1">
        <v>30</v>
      </c>
      <c r="R503" s="1">
        <v>100</v>
      </c>
      <c r="S503" s="1" t="s">
        <v>2368</v>
      </c>
      <c r="T503" s="1">
        <v>1</v>
      </c>
      <c r="U503" s="1">
        <v>1</v>
      </c>
      <c r="V503" s="1">
        <v>20</v>
      </c>
      <c r="W503" s="1" t="s">
        <v>2369</v>
      </c>
      <c r="Y503" s="21" t="str">
        <f t="shared" si="30"/>
        <v xml:space="preserve">#includex(Spell/Thaumaturgy/DataView,titlestr=off,section=(filter=Panic),firsthead=off)
**ゲーム内説明文
#includex(Spell/Thaumaturgy/Descriptions,titlestr=off,section=(filter=Panic),firsthead=off)
**解説
</v>
      </c>
      <c r="Z503" t="str">
        <f t="shared" si="31"/>
        <v xml:space="preserve">**Panic
|&gt;|&gt;|&gt;|&gt;|BGCOLOR(black):COLOR(white):CENTER:''Panic''|
|&gt;|BGCOLOR(lightgray):''研究領域''|&gt;|BGCOLOR(lightgray):''使用条件''|BGCOLOR(lightgray):''分類''|
|&gt;|Thaumaturgy Lv3|&gt;|戦闘/水陸両用|恐怖|
|BGCOLOR(lightgray):''主系統''|BGCOLOR(lightgray):''副系統''|&gt;|BGCOLOR(lightgray):''威力/効果''|BGCOLOR(lightgray):''効果発生数''|
|&amp;ref(Spell/P_Nature.jpg,nolink,25x25,Nature);2||&gt;|Fear 3|1|
|BGCOLOR(lightgray):''射程距離''|BGCOLOR(lightgray):''効果範囲''|BGCOLOR(lightgray):''精度修正''|BGCOLOR(lightgray):''詠唱時間''|BGCOLOR(lightgray):''疲労/宝石''|
|30|5+2|1|100%|20|
|BGCOLOR(lightgray):''特性''|&gt;|&gt;|&gt;|敵にのみ作用|
</v>
      </c>
      <c r="AA503" t="str">
        <f>CONCATENATE("**",G503,CHAR(10),VLOOKUP(F503,SpellDesc!$B:$D,2,0),CHAR(10),CHAR(10),VLOOKUP(F503,SpellDesc!$B:$D,3,0),CHAR(10))</f>
        <v xml:space="preserve">**Panic
This spell will cause panic to spread among the enemies.
この呪文は、敵の間に恐慌を広げます。
</v>
      </c>
    </row>
    <row r="504" spans="1:27" x14ac:dyDescent="0.15">
      <c r="A504" t="str">
        <f t="shared" si="28"/>
        <v>Thaumaturgy4S</v>
      </c>
      <c r="C504" s="1" t="s">
        <v>484</v>
      </c>
      <c r="D504" s="1">
        <v>4</v>
      </c>
      <c r="F504" s="1" t="s">
        <v>512</v>
      </c>
      <c r="G504" s="1" t="s">
        <v>512</v>
      </c>
      <c r="H504" s="3" t="s">
        <v>2370</v>
      </c>
      <c r="K504" s="1" t="s">
        <v>645</v>
      </c>
      <c r="L504" s="1" t="s">
        <v>2325</v>
      </c>
      <c r="M504" s="1" t="s">
        <v>2326</v>
      </c>
      <c r="N504" s="2" t="s">
        <v>2378</v>
      </c>
      <c r="O504" s="6" t="str">
        <f t="shared" si="29"/>
        <v xml:space="preserve">|[[Prison of Fire&gt;./Prison of Fire]]|&amp;ref(Spell/P_Fire.jpg,nolink,25x25,Fire);3|||戦闘/陸上専用|捕縛|
|~|&gt;|&gt;|&gt;|&gt;|中範囲の敵を炎の枷で縛り動きを封じます|
</v>
      </c>
      <c r="P504" s="3" t="s">
        <v>2328</v>
      </c>
      <c r="Q504" s="1">
        <v>30</v>
      </c>
      <c r="R504" s="1">
        <v>100</v>
      </c>
      <c r="S504" s="1" t="s">
        <v>2379</v>
      </c>
      <c r="T504" s="1">
        <v>1</v>
      </c>
      <c r="U504" s="1">
        <v>2</v>
      </c>
      <c r="V504" s="1">
        <v>30</v>
      </c>
      <c r="Y504" s="21" t="str">
        <f t="shared" si="30"/>
        <v xml:space="preserve">#includex(Spell/Thaumaturgy/DataView,titlestr=off,section=(filter=Prison of Fire),firsthead=off)
**ゲーム内説明文
#includex(Spell/Thaumaturgy/Descriptions,titlestr=off,section=(filter=Prison of Fire),firsthead=off)
**解説
</v>
      </c>
      <c r="Z504" t="str">
        <f t="shared" si="31"/>
        <v xml:space="preserve">**Prison of Fire
|&gt;|&gt;|&gt;|&gt;|BGCOLOR(black):COLOR(white):CENTER:''Prison of Fire''|
|&gt;|BGCOLOR(lightgray):''研究領域''|&gt;|BGCOLOR(lightgray):''使用条件''|BGCOLOR(lightgray):''分類''|
|&gt;|Thaumaturgy Lv4|&gt;|戦闘/陸上専用|捕縛|
|BGCOLOR(lightgray):''主系統''|BGCOLOR(lightgray):''副系統''|&gt;|BGCOLOR(lightgray):''威力/効果''|BGCOLOR(lightgray):''効果発生数''|
|&amp;ref(Spell/P_Fire.jpg,nolink,25x25,Fire);3||&gt;|Bonds of Fire|1|
|BGCOLOR(lightgray):''射程距離''|BGCOLOR(lightgray):''効果範囲''|BGCOLOR(lightgray):''精度修正''|BGCOLOR(lightgray):''詠唱時間''|BGCOLOR(lightgray):''疲労/宝石''|
|30|3+1|2|100%|30|
|BGCOLOR(lightgray):''特性''|&gt;|&gt;|&gt;||
</v>
      </c>
      <c r="AA504" t="str">
        <f>CONCATENATE("**",G504,CHAR(10),VLOOKUP(F504,SpellDesc!$B:$D,2,0),CHAR(10),CHAR(10),VLOOKUP(F504,SpellDesc!$B:$D,3,0),CHAR(10))</f>
        <v xml:space="preserve">**Prison of Fire
This spell works like Bonds of Fire, but it affects a larger number of units.
この呪文はBonds of Fireと同様に機能しますが、より多くのものが影響を受けます。
</v>
      </c>
    </row>
    <row r="505" spans="1:27" x14ac:dyDescent="0.15">
      <c r="A505" t="str">
        <f t="shared" si="28"/>
        <v/>
      </c>
      <c r="C505" s="1" t="s">
        <v>484</v>
      </c>
      <c r="D505" s="1">
        <v>4</v>
      </c>
      <c r="F505" s="1" t="s">
        <v>513</v>
      </c>
      <c r="G505" s="1" t="s">
        <v>513</v>
      </c>
      <c r="H505" s="3" t="s">
        <v>2371</v>
      </c>
      <c r="J505" s="1">
        <v>2</v>
      </c>
      <c r="K505" s="1" t="s">
        <v>644</v>
      </c>
      <c r="L505" s="1" t="s">
        <v>2325</v>
      </c>
      <c r="M505" s="1" t="s">
        <v>2350</v>
      </c>
      <c r="N505" s="2" t="s">
        <v>2380</v>
      </c>
      <c r="O505" s="6" t="str">
        <f t="shared" si="29"/>
        <v xml:space="preserve">|[[Auspex&gt;./Auspex]]|&amp;ref(Spell/P_Air.jpg,nolink,25x25,Air);2||&amp;ref(Spell/V_Air.jpg,nolink,25x25,Air Gem);2|儀式/陸上専用|土地探索|
|~|&gt;|&gt;|&gt;|&gt;|指定した州の風魔法に関連する魔法の地を全て明かします|
</v>
      </c>
      <c r="Q505" s="1">
        <v>2</v>
      </c>
      <c r="W505" s="1" t="s">
        <v>2381</v>
      </c>
      <c r="Y505" s="21" t="str">
        <f t="shared" si="30"/>
        <v xml:space="preserve">#includex(Spell/Thaumaturgy/DataView,titlestr=off,section=(filter=Auspex),firsthead=off)
**ゲーム内説明文
#includex(Spell/Thaumaturgy/Descriptions,titlestr=off,section=(filter=Auspex),firsthead=off)
**解説
</v>
      </c>
      <c r="Z505" t="str">
        <f t="shared" si="31"/>
        <v xml:space="preserve">**Auspex
|&gt;|&gt;|&gt;|&gt;|BGCOLOR(black):COLOR(white):CENTER:''Auspex''|
|&gt;|BGCOLOR(lightgray):''研究領域''|&gt;|BGCOLOR(lightgray):''使用条件''|BGCOLOR(lightgray):''分類''|
|&gt;|Thaumaturgy Lv4|&gt;|儀式/陸上専用|土地探索|
|BGCOLOR(lightgray):''主系統''|BGCOLOR(lightgray):''副系統''|&gt;|BGCOLOR(lightgray):''威力/効果''|BGCOLOR(lightgray):''効果発生数''|
|&amp;ref(Spell/P_Air.jpg,nolink,25x25,Air);2||&gt;|||
|BGCOLOR(lightgray):''射程距離''|BGCOLOR(lightgray):''効果範囲''|BGCOLOR(lightgray):''精度修正''|BGCOLOR(lightgray):''詠唱時間''|BGCOLOR(lightgray):''疲労/宝石''|
|2||||&amp;ref(Spell/V_Air.jpg,nolink,25x25,Air Gem);2|
|BGCOLOR(lightgray):''特性''|&gt;|&gt;|&gt;|遠隔儀式&amp;br;海域の通過不可&amp;br;海域の指定不可&amp;br;敵国領内の指定不可|
</v>
      </c>
      <c r="AA505" t="str">
        <f>CONCATENATE("**",G505,CHAR(10),VLOOKUP(F505,SpellDesc!$B:$D,2,0),CHAR(10),CHAR(10),VLOOKUP(F505,SpellDesc!$B:$D,3,0),CHAR(10))</f>
        <v xml:space="preserve">**Auspex
The caster listens to the winds and observes the flight of birds. The winds will carry legends of magical places and ancient storms. If the winds are correctly interpreted, the caster gains knowledge of sites of Air power in a distant province. This spell cannot be cast at an enemy province.
術者は風に耳を傾け、鳥たちの飛行を観察します。風は魔法の地や古代の嵐の伝説を運びます。この風が適切に解釈されれば、術者は遠方の州にある、風の力を持つ土地についての知識を得ます。この呪文は、敵の州に対して詠唱することはできません。
</v>
      </c>
    </row>
    <row r="506" spans="1:27" x14ac:dyDescent="0.15">
      <c r="A506" t="str">
        <f t="shared" si="28"/>
        <v/>
      </c>
      <c r="C506" s="1" t="s">
        <v>484</v>
      </c>
      <c r="D506" s="1">
        <v>4</v>
      </c>
      <c r="F506" s="1" t="s">
        <v>514</v>
      </c>
      <c r="G506" s="1" t="s">
        <v>514</v>
      </c>
      <c r="H506" s="3" t="s">
        <v>2322</v>
      </c>
      <c r="K506" s="1" t="s">
        <v>645</v>
      </c>
      <c r="L506" s="1" t="s">
        <v>2325</v>
      </c>
      <c r="M506" s="1" t="s">
        <v>2355</v>
      </c>
      <c r="N506" s="2" t="s">
        <v>2382</v>
      </c>
      <c r="O506" s="6" t="str">
        <f t="shared" si="29"/>
        <v xml:space="preserve">|[[Curse of the Desert&gt;./Curse of the Desert]]|&amp;ref(Spell/P_Water.jpg,nolink,25x25,Water);3|||戦闘/陸上専用|弱体化|
|~|&gt;|&gt;|&gt;|&gt;|中範囲の敵に脱水症状を起こし疲労させようと試みます|
</v>
      </c>
      <c r="P506" s="3" t="s">
        <v>2383</v>
      </c>
      <c r="Q506" s="1">
        <v>30</v>
      </c>
      <c r="R506" s="1">
        <v>100</v>
      </c>
      <c r="S506" s="1">
        <v>5</v>
      </c>
      <c r="T506" s="1">
        <v>1</v>
      </c>
      <c r="U506" s="1">
        <v>100</v>
      </c>
      <c r="V506" s="1">
        <v>30</v>
      </c>
      <c r="W506" s="1" t="s">
        <v>2384</v>
      </c>
      <c r="Y506" s="21" t="str">
        <f t="shared" si="30"/>
        <v xml:space="preserve">#includex(Spell/Thaumaturgy/DataView,titlestr=off,section=(filter=Curse of the Desert),firsthead=off)
**ゲーム内説明文
#includex(Spell/Thaumaturgy/Descriptions,titlestr=off,section=(filter=Curse of the Desert),firsthead=off)
**解説
</v>
      </c>
      <c r="Z506" t="str">
        <f t="shared" si="31"/>
        <v xml:space="preserve">**Curse of the Desert
|&gt;|&gt;|&gt;|&gt;|BGCOLOR(black):COLOR(white):CENTER:''Curse of the Desert''|
|&gt;|BGCOLOR(lightgray):''研究領域''|&gt;|BGCOLOR(lightgray):''使用条件''|BGCOLOR(lightgray):''分類''|
|&gt;|Thaumaturgy Lv4|&gt;|戦闘/陸上専用|弱体化|
|BGCOLOR(lightgray):''主系統''|BGCOLOR(lightgray):''副系統''|&gt;|BGCOLOR(lightgray):''威力/効果''|BGCOLOR(lightgray):''効果発生数''|
|&amp;ref(Spell/P_Water.jpg,nolink,25x25,Water);3||&gt;|Desiccation|1|
|BGCOLOR(lightgray):''射程距離''|BGCOLOR(lightgray):''効果範囲''|BGCOLOR(lightgray):''精度修正''|BGCOLOR(lightgray):''詠唱時間''|BGCOLOR(lightgray):''疲労/宝石''|
|30|5|100|100%|30|
|BGCOLOR(lightgray):''特性''|&gt;|&gt;|&gt;|抵抗可能&amp;br;アンデッド無効&amp;br;無生物無効|
</v>
      </c>
      <c r="AA506" t="str">
        <f>CONCATENATE("**",G506,CHAR(10),VLOOKUP(F506,SpellDesc!$B:$D,2,0),CHAR(10),CHAR(10),VLOOKUP(F506,SpellDesc!$B:$D,3,0),CHAR(10))</f>
        <v xml:space="preserve">**Curse of the Desert
This spell will affect several targets with severe dehydration. The dehydrated targets will become more and more exhausted and may eventually lose consciousness. The duration of the dehydration depends on the magic resistance of the targets. Undead beings and constructs are not affected by this spell.
この呪文は、複数の標的に深刻な脱水症状を引き起こします。脱水された標的は段々と疲労していき、やがては意識を失うかもしれません。脱水症状の持続時間は、標的の魔法抵抗力に依存します。アンデッドや人工物はこの呪文の影響を受けません。
</v>
      </c>
    </row>
    <row r="507" spans="1:27" x14ac:dyDescent="0.15">
      <c r="A507" t="str">
        <f t="shared" si="28"/>
        <v/>
      </c>
      <c r="C507" s="1" t="s">
        <v>484</v>
      </c>
      <c r="D507" s="1">
        <v>4</v>
      </c>
      <c r="F507" s="1" t="s">
        <v>515</v>
      </c>
      <c r="G507" s="1" t="s">
        <v>515</v>
      </c>
      <c r="H507" s="3" t="s">
        <v>2372</v>
      </c>
      <c r="J507" s="1">
        <v>3</v>
      </c>
      <c r="K507" s="1" t="s">
        <v>644</v>
      </c>
      <c r="L507" s="1" t="s">
        <v>2336</v>
      </c>
      <c r="M507" s="1" t="s">
        <v>2350</v>
      </c>
      <c r="N507" s="2" t="s">
        <v>2385</v>
      </c>
      <c r="O507" s="6" t="str">
        <f t="shared" si="29"/>
        <v xml:space="preserve">|[[Gnome Lore&gt;./Gnome Lore]]|&amp;ref(Spell/P_Earth.jpg,nolink,25x25,Earth);2||&amp;ref(Spell/V_Earth.jpg,nolink,25x25,Earth Gem);3|儀式/水陸両用|土地探索|
|~|&gt;|&gt;|&gt;|&gt;|指定した州の地魔法に関連する魔法の地を全て明かします|
</v>
      </c>
      <c r="Q507" s="1">
        <v>3</v>
      </c>
      <c r="W507" s="1" t="s">
        <v>2354</v>
      </c>
      <c r="Y507" s="21" t="str">
        <f t="shared" si="30"/>
        <v xml:space="preserve">#includex(Spell/Thaumaturgy/DataView,titlestr=off,section=(filter=Gnome Lore),firsthead=off)
**ゲーム内説明文
#includex(Spell/Thaumaturgy/Descriptions,titlestr=off,section=(filter=Gnome Lore),firsthead=off)
**解説
</v>
      </c>
      <c r="Z507" t="str">
        <f t="shared" si="31"/>
        <v xml:space="preserve">**Gnome Lore
|&gt;|&gt;|&gt;|&gt;|BGCOLOR(black):COLOR(white):CENTER:''Gnome Lore''|
|&gt;|BGCOLOR(lightgray):''研究領域''|&gt;|BGCOLOR(lightgray):''使用条件''|BGCOLOR(lightgray):''分類''|
|&gt;|Thaumaturgy Lv4|&gt;|儀式/水陸両用|土地探索|
|BGCOLOR(lightgray):''主系統''|BGCOLOR(lightgray):''副系統''|&gt;|BGCOLOR(lightgray):''威力/効果''|BGCOLOR(lightgray):''効果発生数''|
|&amp;ref(Spell/P_Earth.jpg,nolink,25x25,Earth);2||&gt;|||
|BGCOLOR(lightgray):''射程距離''|BGCOLOR(lightgray):''効果範囲''|BGCOLOR(lightgray):''精度修正''|BGCOLOR(lightgray):''詠唱時間''|BGCOLOR(lightgray):''疲労/宝石''|
|3||||&amp;ref(Spell/V_Earth.jpg,nolink,25x25,Earth Gem);3|
|BGCOLOR(lightgray):''特性''|&gt;|&gt;|&gt;|遠隔儀式&amp;br;敵国領内の指定不可|
</v>
      </c>
      <c r="AA507" t="str">
        <f>CONCATENATE("**",G507,CHAR(10),VLOOKUP(F507,SpellDesc!$B:$D,2,0),CHAR(10),CHAR(10),VLOOKUP(F507,SpellDesc!$B:$D,3,0),CHAR(10))</f>
        <v xml:space="preserve">**Gnome Lore
The caster bestows the knowledge of the gnomes upon himself and uses it to find places of Earth power. The spell will find all magic Earth sites in a friendly province of the caster's choice.
術者は自らにGnomeたちの知識を授け、それを地の力を持つ土地の発見に用います。この呪文は、術者が選んだ味方の州にある、全ての地の魔法の土地を発見します。
</v>
      </c>
    </row>
    <row r="508" spans="1:27" x14ac:dyDescent="0.15">
      <c r="A508" t="str">
        <f t="shared" si="28"/>
        <v/>
      </c>
      <c r="C508" s="1" t="s">
        <v>484</v>
      </c>
      <c r="D508" s="1">
        <v>4</v>
      </c>
      <c r="F508" s="1" t="s">
        <v>516</v>
      </c>
      <c r="G508" s="1" t="s">
        <v>516</v>
      </c>
      <c r="H508" s="3" t="s">
        <v>2319</v>
      </c>
      <c r="K508" s="1" t="s">
        <v>645</v>
      </c>
      <c r="L508" s="1" t="s">
        <v>2336</v>
      </c>
      <c r="M508" s="1" t="s">
        <v>2386</v>
      </c>
      <c r="N508" s="2" t="s">
        <v>2387</v>
      </c>
      <c r="O508" s="6" t="str">
        <f t="shared" si="29"/>
        <v xml:space="preserve">|[[Paralyze&gt;./Paralyze]]|&amp;ref(Spell/P_Astral.jpg,nolink,25x25,Astral);2|||戦闘/水陸両用|麻痺|
|~|&gt;|&gt;|&gt;|&gt;|敵1体を麻痺させようと試みます|
</v>
      </c>
      <c r="P508" s="3" t="s">
        <v>2388</v>
      </c>
      <c r="Q508" s="1">
        <v>100</v>
      </c>
      <c r="R508" s="1">
        <v>100</v>
      </c>
      <c r="S508" s="1">
        <v>0</v>
      </c>
      <c r="T508" s="1">
        <v>1</v>
      </c>
      <c r="U508" s="1">
        <v>100</v>
      </c>
      <c r="V508" s="1">
        <v>20</v>
      </c>
      <c r="W508" s="1" t="s">
        <v>2389</v>
      </c>
      <c r="Y508" s="21" t="str">
        <f t="shared" si="30"/>
        <v xml:space="preserve">#includex(Spell/Thaumaturgy/DataView,titlestr=off,section=(filter=Paralyze),firsthead=off)
**ゲーム内説明文
#includex(Spell/Thaumaturgy/Descriptions,titlestr=off,section=(filter=Paralyze),firsthead=off)
**解説
</v>
      </c>
      <c r="Z508" t="str">
        <f t="shared" si="31"/>
        <v xml:space="preserve">**Paralyze
|&gt;|&gt;|&gt;|&gt;|BGCOLOR(black):COLOR(white):CENTER:''Paralyze''|
|&gt;|BGCOLOR(lightgray):''研究領域''|&gt;|BGCOLOR(lightgray):''使用条件''|BGCOLOR(lightgray):''分類''|
|&gt;|Thaumaturgy Lv4|&gt;|戦闘/水陸両用|麻痺|
|BGCOLOR(lightgray):''主系統''|BGCOLOR(lightgray):''副系統''|&gt;|BGCOLOR(lightgray):''威力/効果''|BGCOLOR(lightgray):''効果発生数''|
|&amp;ref(Spell/P_Astral.jpg,nolink,25x25,Astral);2||&gt;|60+9/Lv|1|
|BGCOLOR(lightgray):''射程距離''|BGCOLOR(lightgray):''効果範囲''|BGCOLOR(lightgray):''精度修正''|BGCOLOR(lightgray):''詠唱時間''|BGCOLOR(lightgray):''疲労/宝石''|
|100|0|100|100%|20|
|BGCOLOR(lightgray):''特性''|&gt;|&gt;|&gt;|防御無視&amp;br;麻痺攻撃&amp;br;抵抗可能&amp;br;無心無効|
</v>
      </c>
      <c r="AA508" t="str">
        <f>CONCATENATE("**",G508,CHAR(10),VLOOKUP(F508,SpellDesc!$B:$D,2,0),CHAR(10),CHAR(10),VLOOKUP(F508,SpellDesc!$B:$D,3,0),CHAR(10))</f>
        <v xml:space="preserve">**Paralyze
The caster overloads the target's mind and effectively paralyzes the target for a very long time.
術者は標的の精神に過負荷を掛け、標的を長時間に渡り、事実上の麻痺状態に陥れます。
</v>
      </c>
    </row>
    <row r="509" spans="1:27" x14ac:dyDescent="0.15">
      <c r="A509" t="str">
        <f t="shared" si="28"/>
        <v/>
      </c>
      <c r="C509" s="1" t="s">
        <v>484</v>
      </c>
      <c r="D509" s="1">
        <v>4</v>
      </c>
      <c r="F509" s="1" t="s">
        <v>517</v>
      </c>
      <c r="G509" s="1" t="s">
        <v>517</v>
      </c>
      <c r="H509" s="3" t="s">
        <v>2324</v>
      </c>
      <c r="I509" s="1" t="s">
        <v>2373</v>
      </c>
      <c r="J509" s="1">
        <v>3</v>
      </c>
      <c r="K509" s="1" t="s">
        <v>644</v>
      </c>
      <c r="L509" s="1" t="s">
        <v>2336</v>
      </c>
      <c r="M509" s="1" t="s">
        <v>991</v>
      </c>
      <c r="N509" s="2" t="s">
        <v>2390</v>
      </c>
      <c r="O509" s="6" t="str">
        <f t="shared" si="29"/>
        <v xml:space="preserve">|[[Vengeance of the Dead&gt;./Vengeance of the Dead]]|&amp;ref(Spell/P_Astral.jpg,nolink,25x25,Astral);3|&amp;ref(Spell/P_Death.jpg,nolink,25x25,Death);1|&amp;ref(Spell/V_Astral.jpg,nolink,25x25,Astral Pearl);3|儀式/水陸両用|暗殺派遣|
|~|&gt;|&gt;|&gt;|&gt;|指定した州の大量殺人者1体を死者の霊に襲わせようと試みます|
</v>
      </c>
      <c r="Q509" s="1">
        <v>5</v>
      </c>
      <c r="W509" s="1" t="s">
        <v>2352</v>
      </c>
      <c r="Y509" s="21" t="str">
        <f t="shared" si="30"/>
        <v xml:space="preserve">#includex(Spell/Thaumaturgy/DataView,titlestr=off,section=(filter=Vengeance of the Dead),firsthead=off)
**ゲーム内説明文
#includex(Spell/Thaumaturgy/Descriptions,titlestr=off,section=(filter=Vengeance of the Dead),firsthead=off)
**解説
</v>
      </c>
      <c r="Z509" t="str">
        <f t="shared" si="31"/>
        <v xml:space="preserve">**Vengeance of the Dead
|&gt;|&gt;|&gt;|&gt;|BGCOLOR(black):COLOR(white):CENTER:''Vengeance of the Dead''|
|&gt;|BGCOLOR(lightgray):''研究領域''|&gt;|BGCOLOR(lightgray):''使用条件''|BGCOLOR(lightgray):''分類''|
|&gt;|Thaumaturgy Lv4|&gt;|儀式/水陸両用|暗殺派遣|
|BGCOLOR(lightgray):''主系統''|BGCOLOR(lightgray):''副系統''|&gt;|BGCOLOR(lightgray):''威力/効果''|BGCOLOR(lightgray):''効果発生数''|
|&amp;ref(Spell/P_Astral.jpg,nolink,25x25,Astral);3|&amp;ref(Spell/P_Death.jpg,nolink,25x25,Death);1|&gt;|||
|BGCOLOR(lightgray):''射程距離''|BGCOLOR(lightgray):''効果範囲''|BGCOLOR(lightgray):''精度修正''|BGCOLOR(lightgray):''詠唱時間''|BGCOLOR(lightgray):''疲労/宝石''|
|5||||&amp;ref(Spell/V_Astral.jpg,nolink,25x25,Astral Pearl);3|
|BGCOLOR(lightgray):''特性''|&gt;|&gt;|&gt;|遠隔儀式|
</v>
      </c>
      <c r="AA509" t="str">
        <f>CONCATENATE("**",G509,CHAR(10),VLOOKUP(F509,SpellDesc!$B:$D,2,0),CHAR(10),CHAR(10),VLOOKUP(F509,SpellDesc!$B:$D,3,0),CHAR(10))</f>
        <v xml:space="preserve">**Vengeance of the Dead
The mage will contact the dead souls of all the people or creatures that the target has slain. These dead souls will then be guided to the dreams of the target, where they can attack him in a horrible nightmare. The mage will ensure that the target is pulled strongly into the nightmare, so that he stays dead if the dead souls are successful in killing him. This spell does not work on mindless or undead beings and the target must have slain units in combat for the spell to work. One province is chosen for the spell and the greatest butcher of all enemy commanders in that province will be targeted for the nightmare.
魔術師は、標的が殺した全ての人々や生物の、死せる魂たちと接触します。これらの死せる魂は、標的の夢へと誘導され、そして彼らは恐るべき悪夢の中で標的を攻撃できます。魔術師は、標的が悪夢へと強く引き込まれることを確実にし、それにより、もし死せる魂たちが彼を殺すことに成功すれば、彼は死んだままになります。この呪文は意思無きものやアンデッドには機能せず、また標的は戦闘において誰かを殺していなくてはなりません。呪文は一つの州を標的とし、その州に居る全ての敵の指揮官の中で、最も多くを殺してきたものが悪夢の標的となります。
</v>
      </c>
    </row>
    <row r="510" spans="1:27" x14ac:dyDescent="0.15">
      <c r="A510" t="str">
        <f t="shared" si="28"/>
        <v/>
      </c>
      <c r="C510" s="1" t="s">
        <v>484</v>
      </c>
      <c r="D510" s="1">
        <v>4</v>
      </c>
      <c r="F510" s="1" t="s">
        <v>518</v>
      </c>
      <c r="G510" s="1" t="s">
        <v>518</v>
      </c>
      <c r="H510" s="3" t="s">
        <v>2374</v>
      </c>
      <c r="K510" s="1" t="s">
        <v>645</v>
      </c>
      <c r="L510" s="1" t="s">
        <v>2336</v>
      </c>
      <c r="M510" s="1" t="s">
        <v>2365</v>
      </c>
      <c r="N510" s="2" t="s">
        <v>2392</v>
      </c>
      <c r="O510" s="6" t="str">
        <f t="shared" si="29"/>
        <v xml:space="preserve">|[[terror&gt;./terror]]|&amp;ref(Spell/P_Death.jpg,nolink,25x25,Death);3|||戦闘/水陸両用|恐怖|
|~|&gt;|&gt;|&gt;|&gt;|中範囲の敵に強い恐怖を植え付けます|
</v>
      </c>
      <c r="P510" s="3" t="s">
        <v>2393</v>
      </c>
      <c r="Q510" s="1">
        <v>30</v>
      </c>
      <c r="R510" s="1">
        <v>100</v>
      </c>
      <c r="S510" s="1" t="s">
        <v>2394</v>
      </c>
      <c r="T510" s="1">
        <v>1</v>
      </c>
      <c r="U510" s="1">
        <v>1</v>
      </c>
      <c r="V510" s="1">
        <v>10</v>
      </c>
      <c r="Y510" s="21" t="str">
        <f t="shared" si="30"/>
        <v xml:space="preserve">#includex(Spell/Thaumaturgy/DataView,titlestr=off,section=(filter=terror),firsthead=off)
**ゲーム内説明文
#includex(Spell/Thaumaturgy/Descriptions,titlestr=off,section=(filter=terror),firsthead=off)
**解説
</v>
      </c>
      <c r="Z510" t="str">
        <f t="shared" si="31"/>
        <v xml:space="preserve">**terror
|&gt;|&gt;|&gt;|&gt;|BGCOLOR(black):COLOR(white):CENTER:''terror''|
|&gt;|BGCOLOR(lightgray):''研究領域''|&gt;|BGCOLOR(lightgray):''使用条件''|BGCOLOR(lightgray):''分類''|
|&gt;|Thaumaturgy Lv4|&gt;|戦闘/水陸両用|恐怖|
|BGCOLOR(lightgray):''主系統''|BGCOLOR(lightgray):''副系統''|&gt;|BGCOLOR(lightgray):''威力/効果''|BGCOLOR(lightgray):''効果発生数''|
|&amp;ref(Spell/P_Death.jpg,nolink,25x25,Death);3||&gt;|Fear 5|1|
|BGCOLOR(lightgray):''射程距離''|BGCOLOR(lightgray):''効果範囲''|BGCOLOR(lightgray):''精度修正''|BGCOLOR(lightgray):''詠唱時間''|BGCOLOR(lightgray):''疲労/宝石''|
|30|5+1|1|100%|10|
|BGCOLOR(lightgray):''特性''|&gt;|&gt;|&gt;||
</v>
      </c>
      <c r="AA510" t="str">
        <f>CONCATENATE("**",G510,CHAR(10),VLOOKUP(F510,SpellDesc!$B:$D,2,0),CHAR(10),CHAR(10),VLOOKUP(F510,SpellDesc!$B:$D,3,0),CHAR(10))</f>
        <v xml:space="preserve">**terror
A connection is created between living soldiers and the dead harrowed in the Netherworld. The targets are overwhelmed by fear and despair. Friendly troops are not exempt from the effect, should they stand in the way.
生ける兵士たちと、冥界で苛まれる死者たちの間での接続が形成されます。標的らは恐怖と絶望に圧倒されます。彼らが邪魔な位置に居た場合、味方の部隊でさえもこの影響を受けます。
</v>
      </c>
    </row>
    <row r="511" spans="1:27" x14ac:dyDescent="0.15">
      <c r="A511" t="str">
        <f t="shared" si="28"/>
        <v/>
      </c>
      <c r="C511" s="1" t="s">
        <v>484</v>
      </c>
      <c r="D511" s="1">
        <v>4</v>
      </c>
      <c r="F511" s="1" t="s">
        <v>519</v>
      </c>
      <c r="G511" s="1" t="s">
        <v>519</v>
      </c>
      <c r="H511" s="3" t="s">
        <v>2375</v>
      </c>
      <c r="K511" s="1" t="s">
        <v>645</v>
      </c>
      <c r="L511" s="1" t="s">
        <v>2336</v>
      </c>
      <c r="M511" s="1" t="s">
        <v>2405</v>
      </c>
      <c r="N511" s="2" t="s">
        <v>2395</v>
      </c>
      <c r="O511" s="6" t="str">
        <f t="shared" si="29"/>
        <v xml:space="preserve">|[[Touch of Madness&gt;./Touch of Madness]]|&amp;ref(Spell/P_Nature.jpg,nolink,25x25,Nature);1|||戦闘/水陸両用|狂戦士化|
|~|&gt;|&gt;|&gt;|&gt;|小範囲の味方を狂戦士の怒りへ突入させます|
</v>
      </c>
      <c r="P511" s="3" t="s">
        <v>2396</v>
      </c>
      <c r="Q511" s="1">
        <v>20</v>
      </c>
      <c r="R511" s="1">
        <v>100</v>
      </c>
      <c r="S511" s="1">
        <v>1</v>
      </c>
      <c r="T511" s="1">
        <v>1</v>
      </c>
      <c r="U511" s="1">
        <v>0</v>
      </c>
      <c r="V511" s="1">
        <v>30</v>
      </c>
      <c r="W511" s="1" t="s">
        <v>2399</v>
      </c>
      <c r="Y511" s="21" t="str">
        <f t="shared" si="30"/>
        <v xml:space="preserve">#includex(Spell/Thaumaturgy/DataView,titlestr=off,section=(filter=Touch of Madness),firsthead=off)
**ゲーム内説明文
#includex(Spell/Thaumaturgy/Descriptions,titlestr=off,section=(filter=Touch of Madness),firsthead=off)
**解説
</v>
      </c>
      <c r="Z511" t="str">
        <f t="shared" si="31"/>
        <v xml:space="preserve">**Touch of Madness
|&gt;|&gt;|&gt;|&gt;|BGCOLOR(black):COLOR(white):CENTER:''Touch of Madness''|
|&gt;|BGCOLOR(lightgray):''研究領域''|&gt;|BGCOLOR(lightgray):''使用条件''|BGCOLOR(lightgray):''分類''|
|&gt;|Thaumaturgy Lv4|&gt;|戦闘/水陸両用|狂戦士化|
|BGCOLOR(lightgray):''主系統''|BGCOLOR(lightgray):''副系統''|&gt;|BGCOLOR(lightgray):''威力/効果''|BGCOLOR(lightgray):''効果発生数''|
|&amp;ref(Spell/P_Nature.jpg,nolink,25x25,Nature);1||&gt;|Gone Berserk|1|
|BGCOLOR(lightgray):''射程距離''|BGCOLOR(lightgray):''効果範囲''|BGCOLOR(lightgray):''精度修正''|BGCOLOR(lightgray):''詠唱時間''|BGCOLOR(lightgray):''疲労/宝石''|
|20|1|0|100%|30|
|BGCOLOR(lightgray):''特性''|&gt;|&gt;|&gt;|無心無効&amp;br;無生物無効&amp;br;味方にのみ作用|
</v>
      </c>
      <c r="AA511" t="str">
        <f>CONCATENATE("**",G511,CHAR(10),VLOOKUP(F511,SpellDesc!$B:$D,2,0),CHAR(10),CHAR(10),VLOOKUP(F511,SpellDesc!$B:$D,3,0),CHAR(10))</f>
        <v xml:space="preserve">**Touch of Madness
A small group of soldiers are forced to go berserk. Berserkers never rout, get increased fighting skills, but do not care much for their own safety.
少数の兵士たちは、狂戦士の怒りに落ちるように強要されます。狂戦士たちは決して退却せず、戦闘技能も向上しますが、自らの安全には無頓着になります。
</v>
      </c>
    </row>
    <row r="512" spans="1:27" x14ac:dyDescent="0.15">
      <c r="A512" t="str">
        <f t="shared" si="28"/>
        <v/>
      </c>
      <c r="C512" s="1" t="s">
        <v>484</v>
      </c>
      <c r="D512" s="1">
        <v>4</v>
      </c>
      <c r="F512" s="1" t="s">
        <v>520</v>
      </c>
      <c r="G512" s="1" t="s">
        <v>520</v>
      </c>
      <c r="H512" s="3" t="s">
        <v>2320</v>
      </c>
      <c r="K512" s="1" t="s">
        <v>645</v>
      </c>
      <c r="L512" s="1" t="s">
        <v>2336</v>
      </c>
      <c r="M512" s="1" t="s">
        <v>2405</v>
      </c>
      <c r="N512" s="2" t="s">
        <v>2397</v>
      </c>
      <c r="O512" s="6" t="str">
        <f t="shared" si="29"/>
        <v xml:space="preserve">|[[Rage of the Cornered Rat&gt;./Rage of the Cornered Rat]]|&amp;ref(Spell/P_Nature.jpg,nolink,25x25,Nature);2|||戦闘/水陸両用|狂戦士化|
|~|&gt;|&gt;|&gt;|&gt;|中範囲の味方の動物を狂戦士の怒りへ突入させます|
</v>
      </c>
      <c r="P512" s="3" t="s">
        <v>2396</v>
      </c>
      <c r="Q512" s="1">
        <v>20</v>
      </c>
      <c r="R512" s="1">
        <v>100</v>
      </c>
      <c r="S512" s="1" t="s">
        <v>2379</v>
      </c>
      <c r="T512" s="1">
        <v>1</v>
      </c>
      <c r="U512" s="1">
        <v>0</v>
      </c>
      <c r="V512" s="1">
        <v>20</v>
      </c>
      <c r="W512" s="1" t="s">
        <v>2398</v>
      </c>
      <c r="Y512" s="21" t="str">
        <f t="shared" si="30"/>
        <v xml:space="preserve">#includex(Spell/Thaumaturgy/DataView,titlestr=off,section=(filter=Rage of the Cornered Rat),firsthead=off)
**ゲーム内説明文
#includex(Spell/Thaumaturgy/Descriptions,titlestr=off,section=(filter=Rage of the Cornered Rat),firsthead=off)
**解説
</v>
      </c>
      <c r="Z512" t="str">
        <f t="shared" si="31"/>
        <v xml:space="preserve">**Rage of the Cornered Rat
|&gt;|&gt;|&gt;|&gt;|BGCOLOR(black):COLOR(white):CENTER:''Rage of the Cornered Rat''|
|&gt;|BGCOLOR(lightgray):''研究領域''|&gt;|BGCOLOR(lightgray):''使用条件''|BGCOLOR(lightgray):''分類''|
|&gt;|Thaumaturgy Lv4|&gt;|戦闘/水陸両用|狂戦士化|
|BGCOLOR(lightgray):''主系統''|BGCOLOR(lightgray):''副系統''|&gt;|BGCOLOR(lightgray):''威力/効果''|BGCOLOR(lightgray):''効果発生数''|
|&amp;ref(Spell/P_Nature.jpg,nolink,25x25,Nature);2||&gt;|Gone Berserk|1|
|BGCOLOR(lightgray):''射程距離''|BGCOLOR(lightgray):''効果範囲''|BGCOLOR(lightgray):''精度修正''|BGCOLOR(lightgray):''詠唱時間''|BGCOLOR(lightgray):''疲労/宝石''|
|20|3+1|0|100%|20|
|BGCOLOR(lightgray):''特性''|&gt;|&gt;|&gt;|動物にのみ作用&amp;br;味方にのみ作用|
</v>
      </c>
      <c r="AA512" t="str">
        <f>CONCATENATE("**",G512,CHAR(10),VLOOKUP(F512,SpellDesc!$B:$D,2,0),CHAR(10),CHAR(10),VLOOKUP(F512,SpellDesc!$B:$D,3,0),CHAR(10))</f>
        <v xml:space="preserve">**Rage of the Cornered Rat
A group of animals are provoked into a berserker rage.
動物の集団は、狂戦士の怒りに落ちるよう挑発されます。
</v>
      </c>
    </row>
    <row r="513" spans="1:27" x14ac:dyDescent="0.15">
      <c r="A513" t="str">
        <f t="shared" si="28"/>
        <v/>
      </c>
      <c r="C513" s="1" t="s">
        <v>484</v>
      </c>
      <c r="D513" s="1">
        <v>4</v>
      </c>
      <c r="F513" s="1" t="s">
        <v>521</v>
      </c>
      <c r="G513" s="1" t="s">
        <v>521</v>
      </c>
      <c r="H513" s="3" t="s">
        <v>2376</v>
      </c>
      <c r="K513" s="1" t="s">
        <v>645</v>
      </c>
      <c r="L513" s="1" t="s">
        <v>2336</v>
      </c>
      <c r="M513" s="1" t="s">
        <v>2400</v>
      </c>
      <c r="N513" s="2" t="s">
        <v>2401</v>
      </c>
      <c r="O513" s="6" t="str">
        <f t="shared" si="29"/>
        <v xml:space="preserve">|[[Wildness&gt;./Wildness]]|&amp;ref(Spell/P_Nature.jpg,nolink,25x25,Nature);3|||戦闘/水陸両用|混乱|
|~|&gt;|&gt;|&gt;|&gt;|小範囲の敵の動物を混乱させようと試みます|
</v>
      </c>
      <c r="P513" s="3" t="s">
        <v>2403</v>
      </c>
      <c r="Q513" s="1">
        <v>30</v>
      </c>
      <c r="R513" s="1">
        <v>100</v>
      </c>
      <c r="S513" s="1">
        <v>1</v>
      </c>
      <c r="T513" s="1">
        <v>1</v>
      </c>
      <c r="U513" s="1">
        <v>3</v>
      </c>
      <c r="V513" s="1">
        <v>20</v>
      </c>
      <c r="W513" s="1" t="s">
        <v>2404</v>
      </c>
      <c r="Y513" s="21" t="str">
        <f t="shared" si="30"/>
        <v xml:space="preserve">#includex(Spell/Thaumaturgy/DataView,titlestr=off,section=(filter=Wildness),firsthead=off)
**ゲーム内説明文
#includex(Spell/Thaumaturgy/Descriptions,titlestr=off,section=(filter=Wildness),firsthead=off)
**解説
</v>
      </c>
      <c r="Z513" t="str">
        <f t="shared" si="31"/>
        <v xml:space="preserve">**Wildness
|&gt;|&gt;|&gt;|&gt;|BGCOLOR(black):COLOR(white):CENTER:''Wildness''|
|&gt;|BGCOLOR(lightgray):''研究領域''|&gt;|BGCOLOR(lightgray):''使用条件''|BGCOLOR(lightgray):''分類''|
|&gt;|Thaumaturgy Lv4|&gt;|戦闘/水陸両用|混乱|
|BGCOLOR(lightgray):''主系統''|BGCOLOR(lightgray):''副系統''|&gt;|BGCOLOR(lightgray):''威力/効果''|BGCOLOR(lightgray):''効果発生数''|
|&amp;ref(Spell/P_Nature.jpg,nolink,25x25,Nature);3||&gt;|Confused|1|
|BGCOLOR(lightgray):''射程距離''|BGCOLOR(lightgray):''効果範囲''|BGCOLOR(lightgray):''精度修正''|BGCOLOR(lightgray):''詠唱時間''|BGCOLOR(lightgray):''疲労/宝石''|
|30|1|3|100%|20|
|BGCOLOR(lightgray):''特性''|&gt;|&gt;|&gt;|抵抗可能&amp;br;動物にのみ作用|
</v>
      </c>
      <c r="AA513" t="str">
        <f>CONCATENATE("**",G513,CHAR(10),VLOOKUP(F513,SpellDesc!$B:$D,2,0),CHAR(10),CHAR(10),VLOOKUP(F513,SpellDesc!$B:$D,3,0),CHAR(10))</f>
        <v xml:space="preserve">**Wildness
Animals in the enemy army become wild, unpredictable and difficult to control.
敵軍の動物は荒々しく、予測不能になり、制御するのが難しくなります。
</v>
      </c>
    </row>
    <row r="514" spans="1:27" x14ac:dyDescent="0.15">
      <c r="A514" t="str">
        <f t="shared" si="28"/>
        <v>Thaumaturgy4E</v>
      </c>
      <c r="C514" s="1" t="s">
        <v>484</v>
      </c>
      <c r="D514" s="1">
        <v>4</v>
      </c>
      <c r="F514" s="1" t="s">
        <v>522</v>
      </c>
      <c r="G514" s="1" t="s">
        <v>522</v>
      </c>
      <c r="H514" s="3" t="s">
        <v>2377</v>
      </c>
      <c r="J514" s="1">
        <v>5</v>
      </c>
      <c r="K514" s="1" t="s">
        <v>644</v>
      </c>
      <c r="L514" s="1" t="s">
        <v>2336</v>
      </c>
      <c r="M514" s="1" t="s">
        <v>2406</v>
      </c>
      <c r="N514" s="2" t="s">
        <v>2407</v>
      </c>
      <c r="O514" s="6" t="str">
        <f t="shared" si="29"/>
        <v xml:space="preserve">|[[Cure Disease&gt;./Cure Disease]]|&amp;ref(Spell/P_Nature.jpg,nolink,25x25,Nature);4||&amp;ref(Spell/V_Nature.jpg,nolink,25x25,Nature Gem);5|儀式/水陸両用|病気治療|
|~|&gt;|&gt;|&gt;|&gt;|同じ州の味方1体の病気を治療します|
</v>
      </c>
      <c r="Y514" s="21" t="str">
        <f t="shared" si="30"/>
        <v xml:space="preserve">#includex(Spell/Thaumaturgy/DataView,titlestr=off,section=(filter=Cure Disease),firsthead=off)
**ゲーム内説明文
#includex(Spell/Thaumaturgy/Descriptions,titlestr=off,section=(filter=Cure Disease),firsthead=off)
**解説
</v>
      </c>
      <c r="Z514" t="str">
        <f t="shared" si="31"/>
        <v xml:space="preserve">**Cure Disease
|&gt;|&gt;|&gt;|&gt;|BGCOLOR(black):COLOR(white):CENTER:''Cure Disease''|
|&gt;|BGCOLOR(lightgray):''研究領域''|&gt;|BGCOLOR(lightgray):''使用条件''|BGCOLOR(lightgray):''分類''|
|&gt;|Thaumaturgy Lv4|&gt;|儀式/水陸両用|病気治療|
|BGCOLOR(lightgray):''主系統''|BGCOLOR(lightgray):''副系統''|&gt;|BGCOLOR(lightgray):''威力/効果''|BGCOLOR(lightgray):''効果発生数''|
|&amp;ref(Spell/P_Nature.jpg,nolink,25x25,Nature);4||&gt;|||
|BGCOLOR(lightgray):''射程距離''|BGCOLOR(lightgray):''効果範囲''|BGCOLOR(lightgray):''精度修正''|BGCOLOR(lightgray):''詠唱時間''|BGCOLOR(lightgray):''疲労/宝石''|
|||||&amp;ref(Spell/V_Nature.jpg,nolink,25x25,Nature Gem);5|
|BGCOLOR(lightgray):''特性''|&gt;|&gt;|&gt;||
</v>
      </c>
      <c r="AA514" t="str">
        <f>CONCATENATE("**",G514,CHAR(10),VLOOKUP(F514,SpellDesc!$B:$D,2,0),CHAR(10),CHAR(10),VLOOKUP(F514,SpellDesc!$B:$D,3,0),CHAR(10))</f>
        <v xml:space="preserve">**Cure Disease
This ritual cures a unit from disease, an affliction that otherwise is certain to result in a quick and early death. The target unit must be in the same province as the caster.
この儀式は対象を、放置されれば確実に速やかで早すぎる死に導く病気から回復させます。対象は術者と同じ州に居なくてはなりません。
</v>
      </c>
    </row>
    <row r="515" spans="1:27" x14ac:dyDescent="0.15">
      <c r="A515" t="str">
        <f t="shared" ref="A515:A578" si="32">IF(C515&amp;D515&amp;E515&lt;&gt;C514&amp;D514&amp;E514,C515&amp;D515&amp;E515&amp;"S",IF(C515&amp;D515&amp;E515&lt;&gt;C516&amp;D516&amp;E516,C515&amp;D515&amp;E515&amp;"E",""))</f>
        <v>Thaumaturgy5S</v>
      </c>
      <c r="C515" s="1" t="s">
        <v>484</v>
      </c>
      <c r="D515" s="1">
        <v>5</v>
      </c>
      <c r="F515" s="1" t="s">
        <v>523</v>
      </c>
      <c r="G515" s="1" t="s">
        <v>523</v>
      </c>
      <c r="H515" s="3" t="s">
        <v>2370</v>
      </c>
      <c r="J515" s="1">
        <v>4</v>
      </c>
      <c r="K515" s="1" t="s">
        <v>644</v>
      </c>
      <c r="L515" s="1" t="s">
        <v>2325</v>
      </c>
      <c r="M515" s="1" t="s">
        <v>2406</v>
      </c>
      <c r="N515" s="2" t="s">
        <v>2413</v>
      </c>
      <c r="O515" s="6" t="str">
        <f t="shared" ref="O515:O578" si="33">CONCATENATE("|[[",F515,"&gt;./",G515,"]]|",SUBSTITUTE(SUBSTITUTE(SUBSTITUTE(SUBSTITUTE(SUBSTITUTE(SUBSTITUTE(SUBSTITUTE(SUBSTITUTE(SUBSTITUTE(H515&amp;"|"&amp;I515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515&lt;&gt;"",SUBSTITUTE(SUBSTITUTE(SUBSTITUTE(SUBSTITUTE(SUBSTITUTE(SUBSTITUTE(SUBSTITUTE(SUBSTITUTE(LEFT(H515,1)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Slave);")&amp;J515,""),"|",K515,"/",L515,"|",M515,"|",CHAR(10),"|~|&gt;|&gt;|&gt;|&gt;|",N515,"|"&amp;CHAR(10))</f>
        <v xml:space="preserve">|[[Pyre of Catharsis&gt;./Pyre of Catharsis]]|&amp;ref(Spell/P_Fire.jpg,nolink,25x25,Fire);3||&amp;ref(Spell/V_Fire.jpg,nolink,25x25,Fire Gem);4|儀式/陸上専用|病気治療|
|~|&gt;|&gt;|&gt;|&gt;|自身を浄化の炎で焼き病気を治療します|
</v>
      </c>
      <c r="X515" s="1" t="s">
        <v>2414</v>
      </c>
      <c r="Y515" s="21" t="str">
        <f t="shared" ref="Y515:Y578" si="34">CONCATENATE("#includex(Spell/",C515,"/DataView,titlestr=off,section=(filter=",G515,"),firsthead=off)",CHAR(10),"**ゲーム内説明文",CHAR(10),"#includex(Spell/",C515,"/Descriptions,titlestr=off,section=(filter=",G515,"),firsthead=off)",CHAR(10),"**解説",CHAR(10),CHAR(10))</f>
        <v xml:space="preserve">#includex(Spell/Thaumaturgy/DataView,titlestr=off,section=(filter=Pyre of Catharsis),firsthead=off)
**ゲーム内説明文
#includex(Spell/Thaumaturgy/Descriptions,titlestr=off,section=(filter=Pyre of Catharsis),firsthead=off)
**解説
</v>
      </c>
      <c r="Z515" t="str">
        <f t="shared" ref="Z515:Z578" si="35">CONCATENATE("**",G515,CHAR(10),"|&gt;|&gt;|&gt;|&gt;|BGCOLOR(black):COLOR(white):CENTER:''",F515,"''|",CHAR(10),"|&gt;|BGCOLOR(lightgray):''研究領域''|&gt;|BGCOLOR(lightgray):''使用条件''|BGCOLOR(lightgray):''分類''|",CHAR(10),"|&gt;|",C515," Lv",D515,"|&gt;|",K515,"/",L515,"|",M515,"|",CHAR(10),"|BGCOLOR(lightgray):''主系統''|BGCOLOR(lightgray):''副系統''|&gt;|BGCOLOR(lightgray):''威力/効果''|BGCOLOR(lightgray):''効果発生数''|",CHAR(10),"|",SUBSTITUTE(SUBSTITUTE(SUBSTITUTE(SUBSTITUTE(SUBSTITUTE(SUBSTITUTE(SUBSTITUTE(SUBSTITUTE(SUBSTITUTE(H515&amp;"|"&amp;I515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P515,IFERROR(IF(COUNTIF(P515,"*+*"),"/Lv|","|"),"|"),T515,IF(ISTEXT(T515),"/Lv|","|"),CHAR(10),"|BGCOLOR(lightgray):''射程距離''|BGCOLOR(lightgray):''効果範囲''|BGCOLOR(lightgray):''精度修正''|BGCOLOR(lightgray):''詠唱時間''|BGCOLOR(lightgray):''疲労/宝石''|",CHAR(10),"|",Q515,"|",S515,"|",U515,"|",R515,IF(R515&lt;&gt;"","%|","|"),V515,IF(J515&lt;&gt;"",IF(V515&lt;&gt;""," / ","")&amp;SUBSTITUTE(SUBSTITUTE(SUBSTITUTE(SUBSTITUTE(SUBSTITUTE(SUBSTITUTE(SUBSTITUTE(SUBSTITUTE(LEFT(H515,1),"火","&amp;ref(Spell/V_Fire.jpg,nolink,25x25,Fire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Slave);")&amp;J515,""),"|",CHAR(10),"|BGCOLOR(lightgray):''特性''|&gt;|&gt;|&gt;|",SUBSTITUTE(W515,"\n","&amp;br;"),"|",CHAR(10))</f>
        <v xml:space="preserve">**Pyre of Catharsis
|&gt;|&gt;|&gt;|&gt;|BGCOLOR(black):COLOR(white):CENTER:''Pyre of Catharsis''|
|&gt;|BGCOLOR(lightgray):''研究領域''|&gt;|BGCOLOR(lightgray):''使用条件''|BGCOLOR(lightgray):''分類''|
|&gt;|Thaumaturgy Lv5|&gt;|儀式/陸上専用|病気治療|
|BGCOLOR(lightgray):''主系統''|BGCOLOR(lightgray):''副系統''|&gt;|BGCOLOR(lightgray):''威力/効果''|BGCOLOR(lightgray):''効果発生数''|
|&amp;ref(Spell/P_Fire.jpg,nolink,25x25,Fire);3||&gt;|||
|BGCOLOR(lightgray):''射程距離''|BGCOLOR(lightgray):''効果範囲''|BGCOLOR(lightgray):''精度修正''|BGCOLOR(lightgray):''詠唱時間''|BGCOLOR(lightgray):''疲労/宝石''|
|||||&amp;ref(Spell/V_Fire.jpg,nolink,25x25,Fire Gem);4|
|BGCOLOR(lightgray):''特性''|&gt;|&gt;|&gt;||
</v>
      </c>
      <c r="AA515" t="str">
        <f>CONCATENATE("**",G515,CHAR(10),VLOOKUP(F515,SpellDesc!$B:$D,2,0),CHAR(10),CHAR(10),VLOOKUP(F515,SpellDesc!$B:$D,3,0),CHAR(10))</f>
        <v xml:space="preserve">**Pyre of Catharsis
Catharsis was once the spirit of the Purifying Flames. He would cleanse bodily sicknesses of those who exposed themselves to his flames. Since his corruption by the Daevas and the wicked Mainyus he no longer controls the Purifying Flames and any powerful fire mage can wield his flames. With this ritual the caster sets himself ablaze on a pyre of Purifying Flames. The flames burns away any diseases he carries, but the caster is likely to suffer terribly from the flames unless properly protected.
Catharsisは、かつては浄化の炎の精霊でした。彼は、その炎に自らを晒したものたちの、身体的な病を浄化しました。彼がDaevaと悪しきMainyuによって堕落して以来、彼はもはや除荷の炎を制御しておらず、強力な火の魔術師なら誰でも彼の炎を用いることができます。この儀式により、術者は自らを浄化の炎の積み薪の上で燃え立たせます。この炎は、彼が感染している全ての病気を焼き尽くしますが、彼が適切に保護されていなければ、彼自身も炎により酷く苦しめられるでしょう。
</v>
      </c>
    </row>
    <row r="516" spans="1:27" x14ac:dyDescent="0.15">
      <c r="A516" t="str">
        <f t="shared" si="32"/>
        <v/>
      </c>
      <c r="C516" s="1" t="s">
        <v>484</v>
      </c>
      <c r="D516" s="1">
        <v>5</v>
      </c>
      <c r="F516" s="1" t="s">
        <v>524</v>
      </c>
      <c r="G516" s="1" t="s">
        <v>524</v>
      </c>
      <c r="H516" s="3" t="s">
        <v>2408</v>
      </c>
      <c r="J516" s="1">
        <v>10</v>
      </c>
      <c r="K516" s="1" t="s">
        <v>644</v>
      </c>
      <c r="L516" s="1" t="s">
        <v>2336</v>
      </c>
      <c r="M516" s="1" t="s">
        <v>2415</v>
      </c>
      <c r="N516" s="2" t="s">
        <v>2416</v>
      </c>
      <c r="O516" s="6" t="str">
        <f t="shared" si="33"/>
        <v xml:space="preserve">|[[Raging Hearts&gt;./Raging Hearts]]|&amp;ref(Spell/P_Fire.jpg,nolink,25x25,Fire);4||&amp;ref(Spell/V_Fire.jpg,nolink,25x25,Fire Gem);10|儀式/水陸両用|災害誘発|
|~|&gt;|&gt;|&gt;|&gt;|指定した州の住民を狂わせ不安度を激増させます|
</v>
      </c>
      <c r="Q516" s="1">
        <v>5</v>
      </c>
      <c r="W516" s="1" t="s">
        <v>2352</v>
      </c>
      <c r="Y516" s="21" t="str">
        <f t="shared" si="34"/>
        <v xml:space="preserve">#includex(Spell/Thaumaturgy/DataView,titlestr=off,section=(filter=Raging Hearts),firsthead=off)
**ゲーム内説明文
#includex(Spell/Thaumaturgy/Descriptions,titlestr=off,section=(filter=Raging Hearts),firsthead=off)
**解説
</v>
      </c>
      <c r="Z516" t="str">
        <f t="shared" si="35"/>
        <v xml:space="preserve">**Raging Hearts
|&gt;|&gt;|&gt;|&gt;|BGCOLOR(black):COLOR(white):CENTER:''Raging Hearts''|
|&gt;|BGCOLOR(lightgray):''研究領域''|&gt;|BGCOLOR(lightgray):''使用条件''|BGCOLOR(lightgray):''分類''|
|&gt;|Thaumaturgy Lv5|&gt;|儀式/水陸両用|災害誘発|
|BGCOLOR(lightgray):''主系統''|BGCOLOR(lightgray):''副系統''|&gt;|BGCOLOR(lightgray):''威力/効果''|BGCOLOR(lightgray):''効果発生数''|
|&amp;ref(Spell/P_Fire.jpg,nolink,25x25,Fire);4||&gt;|||
|BGCOLOR(lightgray):''射程距離''|BGCOLOR(lightgray):''効果範囲''|BGCOLOR(lightgray):''精度修正''|BGCOLOR(lightgray):''詠唱時間''|BGCOLOR(lightgray):''疲労/宝石''|
|5||||&amp;ref(Spell/V_Fire.jpg,nolink,25x25,Fire Gem);10|
|BGCOLOR(lightgray):''特性''|&gt;|&gt;|&gt;|遠隔儀式|
</v>
      </c>
      <c r="AA516" t="str">
        <f>CONCATENATE("**",G516,CHAR(10),VLOOKUP(F516,SpellDesc!$B:$D,2,0),CHAR(10),CHAR(10),VLOOKUP(F516,SpellDesc!$B:$D,3,0),CHAR(10))</f>
        <v xml:space="preserve">**Raging Hearts
Fury will start to grow in the hearts of all people in an entire province. Those affected will soon start to kill and plunder their fellow citizens. A mage can target any province of his choice and those affected will not know who has cast this spell on them.
州全体の住民たち全ての心に、激しい怒りが膨れ上がっていきます。影響を受けたものたちは程なく、その隣人たちを殺し略奪し始めます。魔術師は好きな州を標的とすることができ、影響を受けたものたちは、誰がこの呪文をかけたのかを知ることはありません。
</v>
      </c>
    </row>
    <row r="517" spans="1:27" x14ac:dyDescent="0.15">
      <c r="A517" t="str">
        <f t="shared" si="32"/>
        <v/>
      </c>
      <c r="C517" s="1" t="s">
        <v>484</v>
      </c>
      <c r="D517" s="1">
        <v>5</v>
      </c>
      <c r="F517" s="1" t="s">
        <v>525</v>
      </c>
      <c r="G517" s="1" t="s">
        <v>525</v>
      </c>
      <c r="H517" s="3" t="s">
        <v>2409</v>
      </c>
      <c r="K517" s="1" t="s">
        <v>645</v>
      </c>
      <c r="L517" s="1" t="s">
        <v>2336</v>
      </c>
      <c r="M517" s="1" t="s">
        <v>2400</v>
      </c>
      <c r="N517" s="2" t="s">
        <v>2417</v>
      </c>
      <c r="O517" s="6" t="str">
        <f t="shared" si="33"/>
        <v xml:space="preserve">|[[Confusion&gt;./Confusion]]|&amp;ref(Spell/P_Air.jpg,nolink,25x25,Air);3|||戦闘/水陸両用|混乱|
|~|&gt;|&gt;|&gt;|&gt;|小範囲の敵を混乱させようと試みます|
</v>
      </c>
      <c r="P517" s="3" t="s">
        <v>2403</v>
      </c>
      <c r="Q517" s="1">
        <v>30</v>
      </c>
      <c r="R517" s="1">
        <v>100</v>
      </c>
      <c r="S517" s="1">
        <v>1</v>
      </c>
      <c r="T517" s="1">
        <v>1</v>
      </c>
      <c r="U517" s="1">
        <v>3</v>
      </c>
      <c r="V517" s="1">
        <v>10</v>
      </c>
      <c r="W517" s="1" t="s">
        <v>2349</v>
      </c>
      <c r="Y517" s="21" t="str">
        <f t="shared" si="34"/>
        <v xml:space="preserve">#includex(Spell/Thaumaturgy/DataView,titlestr=off,section=(filter=Confusion),firsthead=off)
**ゲーム内説明文
#includex(Spell/Thaumaturgy/Descriptions,titlestr=off,section=(filter=Confusion),firsthead=off)
**解説
</v>
      </c>
      <c r="Z517" t="str">
        <f t="shared" si="35"/>
        <v xml:space="preserve">**Confusion
|&gt;|&gt;|&gt;|&gt;|BGCOLOR(black):COLOR(white):CENTER:''Confusion''|
|&gt;|BGCOLOR(lightgray):''研究領域''|&gt;|BGCOLOR(lightgray):''使用条件''|BGCOLOR(lightgray):''分類''|
|&gt;|Thaumaturgy Lv5|&gt;|戦闘/水陸両用|混乱|
|BGCOLOR(lightgray):''主系統''|BGCOLOR(lightgray):''副系統''|&gt;|BGCOLOR(lightgray):''威力/効果''|BGCOLOR(lightgray):''効果発生数''|
|&amp;ref(Spell/P_Air.jpg,nolink,25x25,Air);3||&gt;|Confused|1|
|BGCOLOR(lightgray):''射程距離''|BGCOLOR(lightgray):''効果範囲''|BGCOLOR(lightgray):''精度修正''|BGCOLOR(lightgray):''詠唱時間''|BGCOLOR(lightgray):''疲労/宝石''|
|30|1|3|100%|10|
|BGCOLOR(lightgray):''特性''|&gt;|&gt;|&gt;|抵抗可能&amp;br;無心無効|
</v>
      </c>
      <c r="AA517" t="str">
        <f>CONCATENATE("**",G517,CHAR(10),VLOOKUP(F517,SpellDesc!$B:$D,2,0),CHAR(10),CHAR(10),VLOOKUP(F517,SpellDesc!$B:$D,3,0),CHAR(10))</f>
        <v xml:space="preserve">**Confusion
The spell will confuse the minds of a group of soldiers. The confused units can easily attack friends instead of enemies.
この呪文は、兵士の集団の精神を混乱させます。混乱したものは、おそらくは敵ではなく味方を攻撃するでしょう。
</v>
      </c>
    </row>
    <row r="518" spans="1:27" x14ac:dyDescent="0.15">
      <c r="A518" t="str">
        <f t="shared" si="32"/>
        <v/>
      </c>
      <c r="C518" s="1" t="s">
        <v>484</v>
      </c>
      <c r="D518" s="1">
        <v>5</v>
      </c>
      <c r="F518" s="1" t="s">
        <v>526</v>
      </c>
      <c r="G518" s="1" t="s">
        <v>526</v>
      </c>
      <c r="H518" s="3" t="s">
        <v>2324</v>
      </c>
      <c r="K518" s="1" t="s">
        <v>645</v>
      </c>
      <c r="L518" s="1" t="s">
        <v>2336</v>
      </c>
      <c r="M518" s="1" t="s">
        <v>2418</v>
      </c>
      <c r="N518" s="2" t="s">
        <v>2419</v>
      </c>
      <c r="O518" s="6" t="str">
        <f t="shared" si="33"/>
        <v xml:space="preserve">|[[Soul Slay&gt;./Soul Slay]]|&amp;ref(Spell/P_Astral.jpg,nolink,25x25,Astral);3|||戦闘/水陸両用|即死|
|~|&gt;|&gt;|&gt;|&gt;|敵1体の魂を引き裂き即死させようと試みます|
</v>
      </c>
      <c r="P518" s="3">
        <v>999</v>
      </c>
      <c r="Q518" s="1">
        <v>100</v>
      </c>
      <c r="R518" s="1">
        <v>100</v>
      </c>
      <c r="S518" s="1">
        <v>1</v>
      </c>
      <c r="T518" s="1">
        <v>1</v>
      </c>
      <c r="U518" s="1">
        <v>100</v>
      </c>
      <c r="V518" s="1">
        <v>20</v>
      </c>
      <c r="W518" s="1" t="s">
        <v>2349</v>
      </c>
      <c r="Y518" s="21" t="str">
        <f t="shared" si="34"/>
        <v xml:space="preserve">#includex(Spell/Thaumaturgy/DataView,titlestr=off,section=(filter=Soul Slay),firsthead=off)
**ゲーム内説明文
#includex(Spell/Thaumaturgy/Descriptions,titlestr=off,section=(filter=Soul Slay),firsthead=off)
**解説
</v>
      </c>
      <c r="Z518" t="str">
        <f t="shared" si="35"/>
        <v xml:space="preserve">**Soul Slay
|&gt;|&gt;|&gt;|&gt;|BGCOLOR(black):COLOR(white):CENTER:''Soul Slay''|
|&gt;|BGCOLOR(lightgray):''研究領域''|&gt;|BGCOLOR(lightgray):''使用条件''|BGCOLOR(lightgray):''分類''|
|&gt;|Thaumaturgy Lv5|&gt;|戦闘/水陸両用|即死|
|BGCOLOR(lightgray):''主系統''|BGCOLOR(lightgray):''副系統''|&gt;|BGCOLOR(lightgray):''威力/効果''|BGCOLOR(lightgray):''効果発生数''|
|&amp;ref(Spell/P_Astral.jpg,nolink,25x25,Astral);3||&gt;|999|1|
|BGCOLOR(lightgray):''射程距離''|BGCOLOR(lightgray):''効果範囲''|BGCOLOR(lightgray):''精度修正''|BGCOLOR(lightgray):''詠唱時間''|BGCOLOR(lightgray):''疲労/宝石''|
|100|1|100|100%|20|
|BGCOLOR(lightgray):''特性''|&gt;|&gt;|&gt;|抵抗可能&amp;br;無心無効|
</v>
      </c>
      <c r="AA518" t="str">
        <f>CONCATENATE("**",G518,CHAR(10),VLOOKUP(F518,SpellDesc!$B:$D,2,0),CHAR(10),CHAR(10),VLOOKUP(F518,SpellDesc!$B:$D,3,0),CHAR(10))</f>
        <v xml:space="preserve">**Soul Slay
The caster attempts to rip the target's mind from his body. If successful, the spell will slay the target. Immortal beings killed by this spell will stay dead.
術者は、標的の精神をその肉体から引き裂こうと試みます。上手くいけば、この呪文は対象を殺します。この呪文によって殺された不死者は、死んだままになります。
</v>
      </c>
    </row>
    <row r="519" spans="1:27" x14ac:dyDescent="0.15">
      <c r="A519" t="str">
        <f t="shared" si="32"/>
        <v/>
      </c>
      <c r="C519" s="1" t="s">
        <v>484</v>
      </c>
      <c r="D519" s="1">
        <v>5</v>
      </c>
      <c r="F519" s="1" t="s">
        <v>527</v>
      </c>
      <c r="G519" s="1" t="s">
        <v>527</v>
      </c>
      <c r="H519" s="3" t="s">
        <v>2324</v>
      </c>
      <c r="J519" s="1">
        <v>5</v>
      </c>
      <c r="K519" s="1" t="s">
        <v>644</v>
      </c>
      <c r="L519" s="1" t="s">
        <v>2336</v>
      </c>
      <c r="M519" s="1" t="s">
        <v>2420</v>
      </c>
      <c r="N519" s="2" t="s">
        <v>2421</v>
      </c>
      <c r="O519" s="6" t="str">
        <f t="shared" si="33"/>
        <v xml:space="preserve">|[[Telestic Animation&gt;./Telestic Animation]]|&amp;ref(Spell/P_Astral.jpg,nolink,25x25,Astral);3||&amp;ref(Spell/V_Astral.jpg,nolink,25x25,Astral Pearl);5|儀式/水陸両用|指揮官召喚|
|~|&gt;|&gt;|&gt;|&gt;|聖職者の力を持つ固定された像Telestic Animateを召喚します|
</v>
      </c>
      <c r="P519" s="3" t="s">
        <v>2422</v>
      </c>
      <c r="Y519" s="21" t="str">
        <f t="shared" si="34"/>
        <v xml:space="preserve">#includex(Spell/Thaumaturgy/DataView,titlestr=off,section=(filter=Telestic Animation),firsthead=off)
**ゲーム内説明文
#includex(Spell/Thaumaturgy/Descriptions,titlestr=off,section=(filter=Telestic Animation),firsthead=off)
**解説
</v>
      </c>
      <c r="Z519" t="str">
        <f t="shared" si="35"/>
        <v xml:space="preserve">**Telestic Animation
|&gt;|&gt;|&gt;|&gt;|BGCOLOR(black):COLOR(white):CENTER:''Telestic Animation''|
|&gt;|BGCOLOR(lightgray):''研究領域''|&gt;|BGCOLOR(lightgray):''使用条件''|BGCOLOR(lightgray):''分類''|
|&gt;|Thaumaturgy Lv5|&gt;|儀式/水陸両用|指揮官召喚|
|BGCOLOR(lightgray):''主系統''|BGCOLOR(lightgray):''副系統''|&gt;|BGCOLOR(lightgray):''威力/効果''|BGCOLOR(lightgray):''効果発生数''|
|&amp;ref(Spell/P_Astral.jpg,nolink,25x25,Astral);3||&gt;|Telestic Animate||
|BGCOLOR(lightgray):''射程距離''|BGCOLOR(lightgray):''効果範囲''|BGCOLOR(lightgray):''精度修正''|BGCOLOR(lightgray):''詠唱時間''|BGCOLOR(lightgray):''疲労/宝石''|
|||||&amp;ref(Spell/V_Astral.jpg,nolink,25x25,Astral Pearl);5|
|BGCOLOR(lightgray):''特性''|&gt;|&gt;|&gt;||
</v>
      </c>
      <c r="AA519" t="str">
        <f>CONCATENATE("**",G519,CHAR(10),VLOOKUP(F519,SpellDesc!$B:$D,2,0),CHAR(10),CHAR(10),VLOOKUP(F519,SpellDesc!$B:$D,3,0),CHAR(10))</f>
        <v xml:space="preserve">**Telestic Animation
The mage crafts a statue and places a golden plate inscribed with divine names within its head. The statue is thus animated by divine power and will speak the will of the Pretender God. The statue is imbued with great priestly powers, but is immobile.
魔術師は像を作り、その頭に神聖なる名前が刻まれた黄金の板を据え付けます。それによりこの像は神聖なる力で命を与えられ、神位請求者の意志を語ります。この像は強力な聖職者の力を吹き込まれていますが、移動できません。
</v>
      </c>
    </row>
    <row r="520" spans="1:27" x14ac:dyDescent="0.15">
      <c r="A520" t="str">
        <f t="shared" si="32"/>
        <v/>
      </c>
      <c r="C520" s="1" t="s">
        <v>484</v>
      </c>
      <c r="D520" s="1">
        <v>5</v>
      </c>
      <c r="F520" s="1" t="s">
        <v>528</v>
      </c>
      <c r="G520" s="1" t="s">
        <v>528</v>
      </c>
      <c r="H520" s="3" t="s">
        <v>2410</v>
      </c>
      <c r="J520" s="1">
        <v>10</v>
      </c>
      <c r="K520" s="1" t="s">
        <v>644</v>
      </c>
      <c r="L520" s="1" t="s">
        <v>2336</v>
      </c>
      <c r="M520" s="1" t="s">
        <v>2362</v>
      </c>
      <c r="N520" s="2" t="s">
        <v>2423</v>
      </c>
      <c r="O520" s="6" t="str">
        <f t="shared" si="33"/>
        <v xml:space="preserve">|[[Gateway&gt;./Gateway]]|&amp;ref(Spell/P_Astral.jpg,nolink,25x25,Astral);4||&amp;ref(Spell/V_Astral.jpg,nolink,25x25,Astral Pearl);10|儀式/水陸両用|瞬間移動|
|~|&gt;|&gt;|&gt;|&gt;|指定した自国の研究所まで指揮下の兵と共に移動します|
</v>
      </c>
      <c r="Q520" s="1">
        <v>6</v>
      </c>
      <c r="W520" s="1" t="s">
        <v>2424</v>
      </c>
      <c r="Y520" s="21" t="str">
        <f t="shared" si="34"/>
        <v xml:space="preserve">#includex(Spell/Thaumaturgy/DataView,titlestr=off,section=(filter=Gateway),firsthead=off)
**ゲーム内説明文
#includex(Spell/Thaumaturgy/Descriptions,titlestr=off,section=(filter=Gateway),firsthead=off)
**解説
</v>
      </c>
      <c r="Z520" t="str">
        <f t="shared" si="35"/>
        <v xml:space="preserve">**Gateway
|&gt;|&gt;|&gt;|&gt;|BGCOLOR(black):COLOR(white):CENTER:''Gateway''|
|&gt;|BGCOLOR(lightgray):''研究領域''|&gt;|BGCOLOR(lightgray):''使用条件''|BGCOLOR(lightgray):''分類''|
|&gt;|Thaumaturgy Lv5|&gt;|儀式/水陸両用|瞬間移動|
|BGCOLOR(lightgray):''主系統''|BGCOLOR(lightgray):''副系統''|&gt;|BGCOLOR(lightgray):''威力/効果''|BGCOLOR(lightgray):''効果発生数''|
|&amp;ref(Spell/P_Astral.jpg,nolink,25x25,Astral);4||&gt;|||
|BGCOLOR(lightgray):''射程距離''|BGCOLOR(lightgray):''効果範囲''|BGCOLOR(lightgray):''精度修正''|BGCOLOR(lightgray):''詠唱時間''|BGCOLOR(lightgray):''疲労/宝石''|
|6||||&amp;ref(Spell/V_Astral.jpg,nolink,25x25,Astral Pearl);10|
|BGCOLOR(lightgray):''特性''|&gt;|&gt;|&gt;|遠隔儀式&amp;br;自国の州のみ指定可能&amp;br;研究所のある州のみ指定可能|
</v>
      </c>
      <c r="AA520" t="str">
        <f>CONCATENATE("**",G520,CHAR(10),VLOOKUP(F520,SpellDesc!$B:$D,2,0),CHAR(10),CHAR(10),VLOOKUP(F520,SpellDesc!$B:$D,3,0),CHAR(10))</f>
        <v xml:space="preserve">**Gateway
The caster creates a rift in the fabric of space, allowing him to step through with all troops under his command and enter a distant laboratory that has been prepared for the gateway. The gateway can only lead to a lab controlled by the same nation, and it closes as soon as the troops have passed through.
術者は空間の組織に裂け目を作り、それを通して彼が率いる全ての部隊と共に、Gatewayのための準備が行われた、遠方の研究所へと向かうことを可能とします。このGatewayは、同じ国に支配されている研究所に向けてのみ開くことができ、また部隊が通過し終えると、すぐに閉ざされます。
</v>
      </c>
    </row>
    <row r="521" spans="1:27" x14ac:dyDescent="0.15">
      <c r="A521" t="str">
        <f t="shared" si="32"/>
        <v/>
      </c>
      <c r="C521" s="1" t="s">
        <v>484</v>
      </c>
      <c r="D521" s="1">
        <v>5</v>
      </c>
      <c r="F521" s="1" t="s">
        <v>529</v>
      </c>
      <c r="G521" s="1" t="s">
        <v>529</v>
      </c>
      <c r="H521" s="3" t="s">
        <v>2411</v>
      </c>
      <c r="K521" s="1" t="s">
        <v>645</v>
      </c>
      <c r="L521" s="1" t="s">
        <v>2336</v>
      </c>
      <c r="M521" s="1" t="s">
        <v>2425</v>
      </c>
      <c r="N521" s="2" t="s">
        <v>2426</v>
      </c>
      <c r="O521" s="6" t="str">
        <f t="shared" si="33"/>
        <v xml:space="preserve">|[[Control the Dead&gt;./Control the Dead]]|&amp;ref(Spell/P_Death.jpg,nolink,25x25,Death);2|||戦闘/水陸両用|隷属|
|~|&gt;|&gt;|&gt;|&gt;|小範囲の敵のアンデッドを隷属させようと試みます|
</v>
      </c>
      <c r="P521" s="3" t="s">
        <v>2427</v>
      </c>
      <c r="Q521" s="1">
        <v>25</v>
      </c>
      <c r="R521" s="1">
        <v>100</v>
      </c>
      <c r="S521" s="1">
        <v>1</v>
      </c>
      <c r="T521" s="1">
        <v>1</v>
      </c>
      <c r="U521" s="1">
        <v>0</v>
      </c>
      <c r="V521" s="1">
        <v>20</v>
      </c>
      <c r="W521" s="1" t="s">
        <v>2428</v>
      </c>
      <c r="Y521" s="21" t="str">
        <f t="shared" si="34"/>
        <v xml:space="preserve">#includex(Spell/Thaumaturgy/DataView,titlestr=off,section=(filter=Control the Dead),firsthead=off)
**ゲーム内説明文
#includex(Spell/Thaumaturgy/Descriptions,titlestr=off,section=(filter=Control the Dead),firsthead=off)
**解説
</v>
      </c>
      <c r="Z521" t="str">
        <f t="shared" si="35"/>
        <v xml:space="preserve">**Control the Dead
|&gt;|&gt;|&gt;|&gt;|BGCOLOR(black):COLOR(white):CENTER:''Control the Dead''|
|&gt;|BGCOLOR(lightgray):''研究領域''|&gt;|BGCOLOR(lightgray):''使用条件''|BGCOLOR(lightgray):''分類''|
|&gt;|Thaumaturgy Lv5|&gt;|戦闘/水陸両用|隷属|
|BGCOLOR(lightgray):''主系統''|BGCOLOR(lightgray):''副系統''|&gt;|BGCOLOR(lightgray):''威力/効果''|BGCOLOR(lightgray):''効果発生数''|
|&amp;ref(Spell/P_Death.jpg,nolink,25x25,Death);2||&gt;|Enslave|1|
|BGCOLOR(lightgray):''射程距離''|BGCOLOR(lightgray):''効果範囲''|BGCOLOR(lightgray):''精度修正''|BGCOLOR(lightgray):''詠唱時間''|BGCOLOR(lightgray):''疲労/宝石''|
|25|1|0|100%|20|
|BGCOLOR(lightgray):''特性''|&gt;|&gt;|&gt;|抵抗可能&amp;br;アンデッド無効|
</v>
      </c>
      <c r="AA521" t="str">
        <f>CONCATENATE("**",G521,CHAR(10),VLOOKUP(F521,SpellDesc!$B:$D,2,0),CHAR(10),CHAR(10),VLOOKUP(F521,SpellDesc!$B:$D,3,0),CHAR(10))</f>
        <v xml:space="preserve">**Control the Dead
The caster takes control over some undead beings. Powerful undead will be able to resist the necromancer.
術者は数体のアンデッドの制御を得ます。強力なアンデッドは、降霊術師に抵抗することができます。
</v>
      </c>
    </row>
    <row r="522" spans="1:27" x14ac:dyDescent="0.15">
      <c r="A522" t="str">
        <f t="shared" si="32"/>
        <v/>
      </c>
      <c r="C522" s="1" t="s">
        <v>484</v>
      </c>
      <c r="D522" s="1">
        <v>5</v>
      </c>
      <c r="F522" s="1" t="s">
        <v>530</v>
      </c>
      <c r="G522" s="1" t="s">
        <v>530</v>
      </c>
      <c r="H522" s="3" t="s">
        <v>2374</v>
      </c>
      <c r="K522" s="1" t="s">
        <v>645</v>
      </c>
      <c r="L522" s="1" t="s">
        <v>2325</v>
      </c>
      <c r="M522" s="1" t="s">
        <v>2339</v>
      </c>
      <c r="N522" s="2" t="s">
        <v>2430</v>
      </c>
      <c r="O522" s="6" t="str">
        <f t="shared" si="33"/>
        <v xml:space="preserve">|[[Leeching Darkness&gt;./Leeching Darkness]]|&amp;ref(Spell/P_Death.jpg,nolink,25x25,Death);3|||戦闘/陸上専用|攻撃|
|~|&gt;|&gt;|&gt;|&gt;|中範囲に暫く滞留する闇を作り攻撃します|
</v>
      </c>
      <c r="P522" s="3">
        <v>6</v>
      </c>
      <c r="Q522" s="1">
        <v>30</v>
      </c>
      <c r="R522" s="1">
        <v>100</v>
      </c>
      <c r="S522" s="1" t="s">
        <v>2379</v>
      </c>
      <c r="T522" s="1">
        <v>1</v>
      </c>
      <c r="U522" s="1">
        <v>1</v>
      </c>
      <c r="V522" s="1">
        <v>20</v>
      </c>
      <c r="W522" s="1" t="s">
        <v>2429</v>
      </c>
      <c r="Y522" s="21" t="str">
        <f t="shared" si="34"/>
        <v xml:space="preserve">#includex(Spell/Thaumaturgy/DataView,titlestr=off,section=(filter=Leeching Darkness),firsthead=off)
**ゲーム内説明文
#includex(Spell/Thaumaturgy/Descriptions,titlestr=off,section=(filter=Leeching Darkness),firsthead=off)
**解説
</v>
      </c>
      <c r="Z522" t="str">
        <f t="shared" si="35"/>
        <v xml:space="preserve">**Leeching Darkness
|&gt;|&gt;|&gt;|&gt;|BGCOLOR(black):COLOR(white):CENTER:''Leeching Darkness''|
|&gt;|BGCOLOR(lightgray):''研究領域''|&gt;|BGCOLOR(lightgray):''使用条件''|BGCOLOR(lightgray):''分類''|
|&gt;|Thaumaturgy Lv5|&gt;|戦闘/陸上専用|攻撃|
|BGCOLOR(lightgray):''主系統''|BGCOLOR(lightgray):''副系統''|&gt;|BGCOLOR(lightgray):''威力/効果''|BGCOLOR(lightgray):''効果発生数''|
|&amp;ref(Spell/P_Death.jpg,nolink,25x25,Death);3||&gt;|6|1|
|BGCOLOR(lightgray):''射程距離''|BGCOLOR(lightgray):''効果範囲''|BGCOLOR(lightgray):''精度修正''|BGCOLOR(lightgray):''詠唱時間''|BGCOLOR(lightgray):''疲労/宝石''|
|30|3+1|1|100%|20|
|BGCOLOR(lightgray):''特性''|&gt;|&gt;|&gt;|防御貫通&amp;br;抵抗可能&amp;br;3ラウンド滞留|
</v>
      </c>
      <c r="AA522" t="str">
        <f>CONCATENATE("**",G522,CHAR(10),VLOOKUP(F522,SpellDesc!$B:$D,2,0),CHAR(10),CHAR(10),VLOOKUP(F522,SpellDesc!$B:$D,3,0),CHAR(10))</f>
        <v xml:space="preserve">**Leeching Darkness
A deadly cloud of darkness will form upon the battlefield. Anyone standing in the cloud will be weakened and wounded. The cloud will remain on the battlefield for some time before dissolving.
致命的な闇の雲が、戦場に形成されます。この雲の中に立つものは皆、衰弱し傷付きます。この雲は、消散するまでの少しの間、戦場に滞留します。
</v>
      </c>
    </row>
    <row r="523" spans="1:27" x14ac:dyDescent="0.15">
      <c r="A523" t="str">
        <f t="shared" si="32"/>
        <v/>
      </c>
      <c r="C523" s="1" t="s">
        <v>484</v>
      </c>
      <c r="D523" s="1">
        <v>5</v>
      </c>
      <c r="F523" s="1" t="s">
        <v>531</v>
      </c>
      <c r="G523" s="1" t="s">
        <v>531</v>
      </c>
      <c r="H523" s="3" t="s">
        <v>2412</v>
      </c>
      <c r="J523" s="1">
        <v>70</v>
      </c>
      <c r="K523" s="1" t="s">
        <v>644</v>
      </c>
      <c r="L523" s="1" t="s">
        <v>2336</v>
      </c>
      <c r="M523" s="1" t="s">
        <v>2431</v>
      </c>
      <c r="N523" s="2" t="s">
        <v>2432</v>
      </c>
      <c r="O523" s="6" t="str">
        <f t="shared" si="33"/>
        <v xml:space="preserve">|[[Burden of Time&gt;./Burden of Time]]|&amp;ref(Spell/P_Death.jpg,nolink,25x25,Death);5||&amp;ref(Spell/V_Death.jpg,nolink,25x25,Death Gem);70|儀式/水陸両用|世界呪附|
|~|&gt;|&gt;|&gt;|&gt;|世界中で老化を早め人口を減少させます|
</v>
      </c>
      <c r="P523" s="3" t="s">
        <v>2433</v>
      </c>
      <c r="W523" s="1" t="s">
        <v>2431</v>
      </c>
      <c r="Y523" s="21" t="str">
        <f t="shared" si="34"/>
        <v xml:space="preserve">#includex(Spell/Thaumaturgy/DataView,titlestr=off,section=(filter=Burden of Time),firsthead=off)
**ゲーム内説明文
#includex(Spell/Thaumaturgy/Descriptions,titlestr=off,section=(filter=Burden of Time),firsthead=off)
**解説
</v>
      </c>
      <c r="Z523" t="str">
        <f t="shared" si="35"/>
        <v xml:space="preserve">**Burden of Time
|&gt;|&gt;|&gt;|&gt;|BGCOLOR(black):COLOR(white):CENTER:''Burden of Time''|
|&gt;|BGCOLOR(lightgray):''研究領域''|&gt;|BGCOLOR(lightgray):''使用条件''|BGCOLOR(lightgray):''分類''|
|&gt;|Thaumaturgy Lv5|&gt;|儀式/水陸両用|世界呪附|
|BGCOLOR(lightgray):''主系統''|BGCOLOR(lightgray):''副系統''|&gt;|BGCOLOR(lightgray):''威力/効果''|BGCOLOR(lightgray):''効果発生数''|
|&amp;ref(Spell/P_Death.jpg,nolink,25x25,Death);5||&gt;|Burden of Time||
|BGCOLOR(lightgray):''射程距離''|BGCOLOR(lightgray):''効果範囲''|BGCOLOR(lightgray):''精度修正''|BGCOLOR(lightgray):''詠唱時間''|BGCOLOR(lightgray):''疲労/宝石''|
|||||&amp;ref(Spell/V_Death.jpg,nolink,25x25,Death Gem);70|
|BGCOLOR(lightgray):''特性''|&gt;|&gt;|&gt;|世界呪附|
</v>
      </c>
      <c r="AA523" t="str">
        <f>CONCATENATE("**",G523,CHAR(10),VLOOKUP(F523,SpellDesc!$B:$D,2,0),CHAR(10),CHAR(10),VLOOKUP(F523,SpellDesc!$B:$D,3,0),CHAR(10))</f>
        <v xml:space="preserve">**Burden of Time
This evil enchantment will make everyone in the world age at a highly accelerated rate. Unrest will increase in the entire world and soldiers will soon become crippled and useless. While this enchantment is active, the world will become more and more desolate until everyone dies. The spell lasts until someone dispels it or the caster dies.
この悪しき呪附は、世界中の全てのものを大幅に速く老化させます。不安が世界中で増加していき、また兵士たちはすぐに障害を負い、使い物にならなくなります。この呪附が機能している間、全てのものが死に絶えるまで、世界は段々と荒廃していきます。この呪文は、誰かがそれを解呪するか、術者が死ぬまで持続します。
</v>
      </c>
    </row>
    <row r="524" spans="1:27" x14ac:dyDescent="0.15">
      <c r="A524" t="str">
        <f t="shared" si="32"/>
        <v/>
      </c>
      <c r="C524" s="1" t="s">
        <v>484</v>
      </c>
      <c r="D524" s="1">
        <v>5</v>
      </c>
      <c r="F524" s="1" t="s">
        <v>532</v>
      </c>
      <c r="G524" s="1" t="s">
        <v>532</v>
      </c>
      <c r="H524" s="3" t="s">
        <v>2320</v>
      </c>
      <c r="K524" s="1" t="s">
        <v>645</v>
      </c>
      <c r="L524" s="1" t="s">
        <v>2336</v>
      </c>
      <c r="M524" s="1" t="s">
        <v>2434</v>
      </c>
      <c r="N524" s="2" t="s">
        <v>2435</v>
      </c>
      <c r="O524" s="6" t="str">
        <f t="shared" si="33"/>
        <v xml:space="preserve">|[[Charm Animal&gt;./Charm Animal]]|&amp;ref(Spell/P_Nature.jpg,nolink,25x25,Nature);2|||戦闘/水陸両用|魅了|
|~|&gt;|&gt;|&gt;|&gt;|敵の動物1体を魅了しようと試みます|
</v>
      </c>
      <c r="P524" s="3" t="s">
        <v>2436</v>
      </c>
      <c r="Q524" s="1">
        <v>20</v>
      </c>
      <c r="R524" s="1">
        <v>100</v>
      </c>
      <c r="S524" s="1">
        <v>0</v>
      </c>
      <c r="T524" s="1">
        <v>1</v>
      </c>
      <c r="U524" s="1">
        <v>100</v>
      </c>
      <c r="V524" s="1">
        <v>20</v>
      </c>
      <c r="W524" s="1" t="s">
        <v>2437</v>
      </c>
      <c r="Y524" s="21" t="str">
        <f t="shared" si="34"/>
        <v xml:space="preserve">#includex(Spell/Thaumaturgy/DataView,titlestr=off,section=(filter=Charm Animal),firsthead=off)
**ゲーム内説明文
#includex(Spell/Thaumaturgy/Descriptions,titlestr=off,section=(filter=Charm Animal),firsthead=off)
**解説
</v>
      </c>
      <c r="Z524" t="str">
        <f t="shared" si="35"/>
        <v xml:space="preserve">**Charm Animal
|&gt;|&gt;|&gt;|&gt;|BGCOLOR(black):COLOR(white):CENTER:''Charm Animal''|
|&gt;|BGCOLOR(lightgray):''研究領域''|&gt;|BGCOLOR(lightgray):''使用条件''|BGCOLOR(lightgray):''分類''|
|&gt;|Thaumaturgy Lv5|&gt;|戦闘/水陸両用|魅了|
|BGCOLOR(lightgray):''主系統''|BGCOLOR(lightgray):''副系統''|&gt;|BGCOLOR(lightgray):''威力/効果''|BGCOLOR(lightgray):''効果発生数''|
|&amp;ref(Spell/P_Nature.jpg,nolink,25x25,Nature);2||&gt;|Charm|1|
|BGCOLOR(lightgray):''射程距離''|BGCOLOR(lightgray):''効果範囲''|BGCOLOR(lightgray):''精度修正''|BGCOLOR(lightgray):''詠唱時間''|BGCOLOR(lightgray):''疲労/宝石''|
|20|0|100|100%|20|
|BGCOLOR(lightgray):''特性''|&gt;|&gt;|&gt;|抵抗可能|
</v>
      </c>
      <c r="AA524" t="str">
        <f>CONCATENATE("**",G524,CHAR(10),VLOOKUP(F524,SpellDesc!$B:$D,2,0),CHAR(10),CHAR(10),VLOOKUP(F524,SpellDesc!$B:$D,3,0),CHAR(10))</f>
        <v xml:space="preserve">**Charm Animal
An animal is charmed by the mage.
動物は、魔術師に魅了されます。
</v>
      </c>
    </row>
    <row r="525" spans="1:27" x14ac:dyDescent="0.15">
      <c r="A525" t="str">
        <f t="shared" si="32"/>
        <v/>
      </c>
      <c r="C525" s="1" t="s">
        <v>484</v>
      </c>
      <c r="D525" s="1">
        <v>5</v>
      </c>
      <c r="F525" s="1" t="s">
        <v>533</v>
      </c>
      <c r="G525" s="1" t="s">
        <v>533</v>
      </c>
      <c r="H525" s="3" t="s">
        <v>2376</v>
      </c>
      <c r="J525" s="1">
        <v>1</v>
      </c>
      <c r="K525" s="1" t="s">
        <v>645</v>
      </c>
      <c r="L525" s="1" t="s">
        <v>2325</v>
      </c>
      <c r="M525" s="1" t="s">
        <v>2438</v>
      </c>
      <c r="N525" s="2" t="s">
        <v>2440</v>
      </c>
      <c r="O525" s="6" t="str">
        <f t="shared" si="33"/>
        <v xml:space="preserve">|[[The Ravenous Swarm&gt;./The Ravenous Swarm]]|&amp;ref(Spell/P_Nature.jpg,nolink,25x25,Nature);3||&amp;ref(Spell/V_Nature.jpg,nolink,25x25,Nature Gem);1|戦闘/陸上専用|戦闘呪附|
|~|&gt;|&gt;|&gt;|&gt;|虫の大群にアンデッドを敵味方問わず食い荒らさせます|
</v>
      </c>
      <c r="P525" s="3" t="s">
        <v>2439</v>
      </c>
      <c r="Q525" s="1">
        <v>0</v>
      </c>
      <c r="R525" s="1">
        <v>200</v>
      </c>
      <c r="S525" s="1">
        <v>0</v>
      </c>
      <c r="T525" s="1">
        <v>1</v>
      </c>
      <c r="U525" s="1">
        <v>0</v>
      </c>
      <c r="V525" s="1">
        <v>100</v>
      </c>
      <c r="W525" s="1" t="s">
        <v>2438</v>
      </c>
      <c r="Y525" s="21" t="str">
        <f t="shared" si="34"/>
        <v xml:space="preserve">#includex(Spell/Thaumaturgy/DataView,titlestr=off,section=(filter=The Ravenous Swarm),firsthead=off)
**ゲーム内説明文
#includex(Spell/Thaumaturgy/Descriptions,titlestr=off,section=(filter=The Ravenous Swarm),firsthead=off)
**解説
</v>
      </c>
      <c r="Z525" t="str">
        <f t="shared" si="35"/>
        <v xml:space="preserve">**The Ravenous Swarm
|&gt;|&gt;|&gt;|&gt;|BGCOLOR(black):COLOR(white):CENTER:''The Ravenous Swarm''|
|&gt;|BGCOLOR(lightgray):''研究領域''|&gt;|BGCOLOR(lightgray):''使用条件''|BGCOLOR(lightgray):''分類''|
|&gt;|Thaumaturgy Lv5|&gt;|戦闘/陸上専用|戦闘呪附|
|BGCOLOR(lightgray):''主系統''|BGCOLOR(lightgray):''副系統''|&gt;|BGCOLOR(lightgray):''威力/効果''|BGCOLOR(lightgray):''効果発生数''|
|&amp;ref(Spell/P_Nature.jpg,nolink,25x25,Nature);3||&gt;|The Ravenous Swarm|1|
|BGCOLOR(lightgray):''射程距離''|BGCOLOR(lightgray):''効果範囲''|BGCOLOR(lightgray):''精度修正''|BGCOLOR(lightgray):''詠唱時間''|BGCOLOR(lightgray):''疲労/宝石''|
|0|0|0|200%|100 / &amp;ref(Spell/V_Nature.jpg,nolink,25x25,Nature Gem);1|
|BGCOLOR(lightgray):''特性''|&gt;|&gt;|&gt;|戦闘呪附|
</v>
      </c>
      <c r="AA525" t="str">
        <f>CONCATENATE("**",G525,CHAR(10),VLOOKUP(F525,SpellDesc!$B:$D,2,0),CHAR(10),CHAR(10),VLOOKUP(F525,SpellDesc!$B:$D,3,0),CHAR(10))</f>
        <v xml:space="preserve">**The Ravenous Swarm
This spell is sometimes used by nature mages to combat the undead. It is part of the natural order that the living finds sustenance from the dead, and with this spell the nature mage utilizes that and imbues a swarm of bugs with frenzied power and appetite to devour the walking dead. The swarm will consume the undead one after each other until the battle ends. Should the swarm fail to locate the dead it will start to eat the living instead.
この呪文は、緑の魔術師がアンデッドと戦う際にしばしば使用されます。生者が死者から滋養を得るのは、自然の理の一部です。この呪文によって、魔術師はそれを利用し、虫の群れに狂暴な力と食欲を吹き込み、歩く死者たちを喰らわせます。この群れは、戦いが終わるまでの間、アンデッドを次々に喰らい尽くしていきます。群れが死者を見つけられなかった場合、彼らは代わりに生者を喰らい始めます。
</v>
      </c>
    </row>
    <row r="526" spans="1:27" x14ac:dyDescent="0.15">
      <c r="A526" t="str">
        <f t="shared" si="32"/>
        <v/>
      </c>
      <c r="C526" s="1" t="s">
        <v>484</v>
      </c>
      <c r="D526" s="1">
        <v>5</v>
      </c>
      <c r="F526" s="1" t="s">
        <v>534</v>
      </c>
      <c r="G526" s="1" t="s">
        <v>534</v>
      </c>
      <c r="H526" s="3" t="s">
        <v>2377</v>
      </c>
      <c r="J526" s="1">
        <v>1</v>
      </c>
      <c r="K526" s="1" t="s">
        <v>645</v>
      </c>
      <c r="L526" s="1" t="s">
        <v>2336</v>
      </c>
      <c r="M526" s="1" t="s">
        <v>2438</v>
      </c>
      <c r="N526" s="2" t="s">
        <v>2441</v>
      </c>
      <c r="O526" s="6" t="str">
        <f t="shared" si="33"/>
        <v xml:space="preserve">|[[Growing Fury&gt;./Growing Fury]]|&amp;ref(Spell/P_Nature.jpg,nolink,25x25,Nature);4||&amp;ref(Spell/V_Nature.jpg,nolink,25x25,Nature Gem);1|戦闘/水陸両用|戦闘呪附|
|~|&gt;|&gt;|&gt;|&gt;|味方全員の狂戦士と負傷者を狂戦士の怒りに突入させます|
</v>
      </c>
      <c r="P526" s="3" t="s">
        <v>2442</v>
      </c>
      <c r="Q526" s="1">
        <v>0</v>
      </c>
      <c r="R526" s="1">
        <v>200</v>
      </c>
      <c r="S526" s="1">
        <v>0</v>
      </c>
      <c r="T526" s="1">
        <v>1</v>
      </c>
      <c r="U526" s="1">
        <v>0</v>
      </c>
      <c r="V526" s="1">
        <v>100</v>
      </c>
      <c r="W526" s="1" t="s">
        <v>2438</v>
      </c>
      <c r="Y526" s="21" t="str">
        <f t="shared" si="34"/>
        <v xml:space="preserve">#includex(Spell/Thaumaturgy/DataView,titlestr=off,section=(filter=Growing Fury),firsthead=off)
**ゲーム内説明文
#includex(Spell/Thaumaturgy/Descriptions,titlestr=off,section=(filter=Growing Fury),firsthead=off)
**解説
</v>
      </c>
      <c r="Z526" t="str">
        <f t="shared" si="35"/>
        <v xml:space="preserve">**Growing Fury
|&gt;|&gt;|&gt;|&gt;|BGCOLOR(black):COLOR(white):CENTER:''Growing Fury''|
|&gt;|BGCOLOR(lightgray):''研究領域''|&gt;|BGCOLOR(lightgray):''使用条件''|BGCOLOR(lightgray):''分類''|
|&gt;|Thaumaturgy Lv5|&gt;|戦闘/水陸両用|戦闘呪附|
|BGCOLOR(lightgray):''主系統''|BGCOLOR(lightgray):''副系統''|&gt;|BGCOLOR(lightgray):''威力/効果''|BGCOLOR(lightgray):''効果発生数''|
|&amp;ref(Spell/P_Nature.jpg,nolink,25x25,Nature);4||&gt;|Growing Fury|1|
|BGCOLOR(lightgray):''射程距離''|BGCOLOR(lightgray):''効果範囲''|BGCOLOR(lightgray):''精度修正''|BGCOLOR(lightgray):''詠唱時間''|BGCOLOR(lightgray):''疲労/宝石''|
|0|0|0|200%|100 / &amp;ref(Spell/V_Nature.jpg,nolink,25x25,Nature Gem);1|
|BGCOLOR(lightgray):''特性''|&gt;|&gt;|&gt;|戦闘呪附|
</v>
      </c>
      <c r="AA526" t="str">
        <f>CONCATENATE("**",G526,CHAR(10),VLOOKUP(F526,SpellDesc!$B:$D,2,0),CHAR(10),CHAR(10),VLOOKUP(F526,SpellDesc!$B:$D,3,0),CHAR(10))</f>
        <v xml:space="preserve">**Growing Fury
A growing fury will affect all friendly units on the battlefield. They will find themselves becoming more and more ferocious and will go berserk at the slightest provocation, even if they are not usually able to do so.
増大する憤激が、戦場に居る全ての味方に影響を及ぼします。彼らは自らがどんどん獰猛になるのを感じ、そして普段ならそうならないとしても、ごく些細な挑発でさえ狂戦士の怒りに落ちるようになります。
</v>
      </c>
    </row>
    <row r="527" spans="1:27" x14ac:dyDescent="0.15">
      <c r="A527" t="str">
        <f t="shared" si="32"/>
        <v>Thaumaturgy5E</v>
      </c>
      <c r="C527" s="1" t="s">
        <v>484</v>
      </c>
      <c r="D527" s="1">
        <v>5</v>
      </c>
      <c r="F527" s="1" t="s">
        <v>535</v>
      </c>
      <c r="G527" s="1" t="s">
        <v>535</v>
      </c>
      <c r="H527" s="3" t="s">
        <v>2377</v>
      </c>
      <c r="J527" s="1">
        <v>20</v>
      </c>
      <c r="K527" s="1" t="s">
        <v>644</v>
      </c>
      <c r="L527" s="1" t="s">
        <v>2336</v>
      </c>
      <c r="M527" s="1" t="s">
        <v>2443</v>
      </c>
      <c r="N527" s="2" t="s">
        <v>2444</v>
      </c>
      <c r="O527" s="6" t="str">
        <f t="shared" si="33"/>
        <v xml:space="preserve">|[[Gift of Reason&gt;./Gift of Reason]]|&amp;ref(Spell/P_Nature.jpg,nolink,25x25,Nature);4||&amp;ref(Spell/V_Nature.jpg,nolink,25x25,Nature Gem);20|儀式/水陸両用|昇格|
|~|&gt;|&gt;|&gt;|&gt;|同じ州の意志ある兵士1体を指揮官に昇格します|
</v>
      </c>
      <c r="W527" s="1" t="s">
        <v>2445</v>
      </c>
      <c r="Y527" s="21" t="str">
        <f t="shared" si="34"/>
        <v xml:space="preserve">#includex(Spell/Thaumaturgy/DataView,titlestr=off,section=(filter=Gift of Reason),firsthead=off)
**ゲーム内説明文
#includex(Spell/Thaumaturgy/Descriptions,titlestr=off,section=(filter=Gift of Reason),firsthead=off)
**解説
</v>
      </c>
      <c r="Z527" t="str">
        <f t="shared" si="35"/>
        <v xml:space="preserve">**Gift of Reason
|&gt;|&gt;|&gt;|&gt;|BGCOLOR(black):COLOR(white):CENTER:''Gift of Reason''|
|&gt;|BGCOLOR(lightgray):''研究領域''|&gt;|BGCOLOR(lightgray):''使用条件''|BGCOLOR(lightgray):''分類''|
|&gt;|Thaumaturgy Lv5|&gt;|儀式/水陸両用|昇格|
|BGCOLOR(lightgray):''主系統''|BGCOLOR(lightgray):''副系統''|&gt;|BGCOLOR(lightgray):''威力/効果''|BGCOLOR(lightgray):''効果発生数''|
|&amp;ref(Spell/P_Nature.jpg,nolink,25x25,Nature);4||&gt;|||
|BGCOLOR(lightgray):''射程距離''|BGCOLOR(lightgray):''効果範囲''|BGCOLOR(lightgray):''精度修正''|BGCOLOR(lightgray):''詠唱時間''|BGCOLOR(lightgray):''疲労/宝石''|
|||||&amp;ref(Spell/V_Nature.jpg,nolink,25x25,Nature Gem);20|
|BGCOLOR(lightgray):''特性''|&gt;|&gt;|&gt;|無心無効|
</v>
      </c>
      <c r="AA527" t="str">
        <f>CONCATENATE("**",G527,CHAR(10),VLOOKUP(F527,SpellDesc!$B:$D,2,0),CHAR(10),CHAR(10),VLOOKUP(F527,SpellDesc!$B:$D,3,0),CHAR(10))</f>
        <v xml:space="preserve">**Gift of Reason
This gift grants commander status and a sharp intellect to any one being. The target unit must be in the same province as the caster. Mindless units cannot be affected by the spell.
この恵みは、任意の1体の生物に、指揮官の地位と優れた知性を与えます。対象は、術者と同じ州に居なくてはなりません。意思なきものは、この呪文の影響を受けられません。
</v>
      </c>
    </row>
    <row r="528" spans="1:27" x14ac:dyDescent="0.15">
      <c r="A528" t="str">
        <f t="shared" si="32"/>
        <v>Thaumaturgy6S</v>
      </c>
      <c r="C528" s="1" t="s">
        <v>484</v>
      </c>
      <c r="D528" s="1">
        <v>6</v>
      </c>
      <c r="F528" s="1" t="s">
        <v>536</v>
      </c>
      <c r="G528" s="1" t="s">
        <v>536</v>
      </c>
      <c r="H528" s="3" t="s">
        <v>2446</v>
      </c>
      <c r="J528" s="1">
        <v>20</v>
      </c>
      <c r="K528" s="1" t="s">
        <v>644</v>
      </c>
      <c r="L528" s="1" t="s">
        <v>2336</v>
      </c>
      <c r="M528" s="1" t="s">
        <v>2448</v>
      </c>
      <c r="N528" s="2" t="s">
        <v>2449</v>
      </c>
      <c r="O528" s="6" t="str">
        <f t="shared" si="33"/>
        <v xml:space="preserve">|[[Melancholia&gt;./Melancholia]]|&amp;ref(Spell/P_Earth.jpg,nolink,25x25,Earth);5||&amp;ref(Spell/V_Earth.jpg,nolink,25x25,Earth Gem);20|儀式/水陸両用|遠隔攻撃|
|~|&gt;|&gt;|&gt;|&gt;|指定した州に鬱病を蔓延させ怠惰や脱走を引き起こします|
</v>
      </c>
      <c r="P528" s="3" t="s">
        <v>2450</v>
      </c>
      <c r="Q528" s="1">
        <v>5</v>
      </c>
      <c r="W528" s="1" t="s">
        <v>2352</v>
      </c>
      <c r="Y528" s="21" t="str">
        <f t="shared" si="34"/>
        <v xml:space="preserve">#includex(Spell/Thaumaturgy/DataView,titlestr=off,section=(filter=Melancholia),firsthead=off)
**ゲーム内説明文
#includex(Spell/Thaumaturgy/Descriptions,titlestr=off,section=(filter=Melancholia),firsthead=off)
**解説
</v>
      </c>
      <c r="Z528" t="str">
        <f t="shared" si="35"/>
        <v xml:space="preserve">**Melancholia
|&gt;|&gt;|&gt;|&gt;|BGCOLOR(black):COLOR(white):CENTER:''Melancholia''|
|&gt;|BGCOLOR(lightgray):''研究領域''|&gt;|BGCOLOR(lightgray):''使用条件''|BGCOLOR(lightgray):''分類''|
|&gt;|Thaumaturgy Lv6|&gt;|儀式/水陸両用|遠隔攻撃|
|BGCOLOR(lightgray):''主系統''|BGCOLOR(lightgray):''副系統''|&gt;|BGCOLOR(lightgray):''威力/効果''|BGCOLOR(lightgray):''効果発生数''|
|&amp;ref(Spell/P_Earth.jpg,nolink,25x25,Earth);5||&gt;|Melancholia||
|BGCOLOR(lightgray):''射程距離''|BGCOLOR(lightgray):''効果範囲''|BGCOLOR(lightgray):''精度修正''|BGCOLOR(lightgray):''詠唱時間''|BGCOLOR(lightgray):''疲労/宝石''|
|5||||&amp;ref(Spell/V_Earth.jpg,nolink,25x25,Earth Gem);20|
|BGCOLOR(lightgray):''特性''|&gt;|&gt;|&gt;|遠隔儀式|
</v>
      </c>
      <c r="AA528" t="str">
        <f>CONCATENATE("**",G528,CHAR(10),VLOOKUP(F528,SpellDesc!$B:$D,2,0),CHAR(10),CHAR(10),VLOOKUP(F528,SpellDesc!$B:$D,3,0),CHAR(10))</f>
        <v xml:space="preserve">**Melancholia
The caster curses a province with melancholia. The populace becomes depressed, cynical and listless. Peasants don't care about harvesting and let their livestock wander. Craftsmen only work when they feel like it and soldiers tend to desert unless whipped into obedience. Even the temples are left untended. The scale of production is set to Sloth 3 and there is a chance, depending on magic resistance and morale, that soldiers will desert. The Dominion of the local god might decrease.
術者は州に鬱病を降りかからせます。住民たちは意気消沈し、冷笑的で無関心になります。農民たちは収穫を怠り、家畜たちを放置します。職人たちは気が向いたときにしか働かず、そして兵士たちは服従を強いられない限り職務を放棄しがちになります。寺院さえ手入れされないままになります。Production天秤が3になり、魔法抵抗力と士気に応じた確率で、兵士たちは脱走します。その地の神の支配力も減少するでしょう。
</v>
      </c>
    </row>
    <row r="529" spans="1:27" x14ac:dyDescent="0.15">
      <c r="A529" t="str">
        <f t="shared" si="32"/>
        <v/>
      </c>
      <c r="C529" s="1" t="s">
        <v>484</v>
      </c>
      <c r="D529" s="1">
        <v>6</v>
      </c>
      <c r="F529" s="1" t="s">
        <v>537</v>
      </c>
      <c r="G529" s="1" t="s">
        <v>537</v>
      </c>
      <c r="H529" s="3" t="s">
        <v>2410</v>
      </c>
      <c r="K529" s="1" t="s">
        <v>645</v>
      </c>
      <c r="L529" s="1" t="s">
        <v>2336</v>
      </c>
      <c r="M529" s="1" t="s">
        <v>2425</v>
      </c>
      <c r="N529" s="2" t="s">
        <v>2451</v>
      </c>
      <c r="O529" s="6" t="str">
        <f t="shared" si="33"/>
        <v xml:space="preserve">|[[Enslave Mind&gt;./Enslave Mind]]|&amp;ref(Spell/P_Astral.jpg,nolink,25x25,Astral);4|||戦闘/水陸両用|隷属|
|~|&gt;|&gt;|&gt;|&gt;|敵1体を隷属させようと試みます|
</v>
      </c>
      <c r="P529" s="3" t="s">
        <v>2427</v>
      </c>
      <c r="Q529" s="1">
        <v>100</v>
      </c>
      <c r="R529" s="1">
        <v>100</v>
      </c>
      <c r="S529" s="1">
        <v>0</v>
      </c>
      <c r="T529" s="1">
        <v>1</v>
      </c>
      <c r="U529" s="1">
        <v>100</v>
      </c>
      <c r="V529" s="1">
        <v>20</v>
      </c>
      <c r="W529" s="1" t="s">
        <v>2349</v>
      </c>
      <c r="Y529" s="21" t="str">
        <f t="shared" si="34"/>
        <v xml:space="preserve">#includex(Spell/Thaumaturgy/DataView,titlestr=off,section=(filter=Enslave Mind),firsthead=off)
**ゲーム内説明文
#includex(Spell/Thaumaturgy/Descriptions,titlestr=off,section=(filter=Enslave Mind),firsthead=off)
**解説
</v>
      </c>
      <c r="Z529" t="str">
        <f t="shared" si="35"/>
        <v xml:space="preserve">**Enslave Mind
|&gt;|&gt;|&gt;|&gt;|BGCOLOR(black):COLOR(white):CENTER:''Enslave Mind''|
|&gt;|BGCOLOR(lightgray):''研究領域''|&gt;|BGCOLOR(lightgray):''使用条件''|BGCOLOR(lightgray):''分類''|
|&gt;|Thaumaturgy Lv6|&gt;|戦闘/水陸両用|隷属|
|BGCOLOR(lightgray):''主系統''|BGCOLOR(lightgray):''副系統''|&gt;|BGCOLOR(lightgray):''威力/効果''|BGCOLOR(lightgray):''効果発生数''|
|&amp;ref(Spell/P_Astral.jpg,nolink,25x25,Astral);4||&gt;|Enslave|1|
|BGCOLOR(lightgray):''射程距離''|BGCOLOR(lightgray):''効果範囲''|BGCOLOR(lightgray):''精度修正''|BGCOLOR(lightgray):''詠唱時間''|BGCOLOR(lightgray):''疲労/宝石''|
|100|0|100|100%|20|
|BGCOLOR(lightgray):''特性''|&gt;|&gt;|&gt;|抵抗可能&amp;br;無心無効|
</v>
      </c>
      <c r="AA529" t="str">
        <f>CONCATENATE("**",G529,CHAR(10),VLOOKUP(F529,SpellDesc!$B:$D,2,0),CHAR(10),CHAR(10),VLOOKUP(F529,SpellDesc!$B:$D,3,0),CHAR(10))</f>
        <v xml:space="preserve">**Enslave Mind
The caster enslaves the body and mind of one target. The victim loses his will, along with his ability to command and cast magic. All the Pretender Gods are immune to this spell.
術者は1体の標的の心身を隷属させます。犠牲者は意志を失い、それと共に指揮や魔法詠唱の能力も失われます。全ての神位請求者は、この呪文への免疫を持ちます。
</v>
      </c>
    </row>
    <row r="530" spans="1:27" x14ac:dyDescent="0.15">
      <c r="A530" t="str">
        <f t="shared" si="32"/>
        <v/>
      </c>
      <c r="C530" s="1" t="s">
        <v>484</v>
      </c>
      <c r="D530" s="1">
        <v>6</v>
      </c>
      <c r="F530" s="1" t="s">
        <v>538</v>
      </c>
      <c r="G530" s="1" t="s">
        <v>538</v>
      </c>
      <c r="H530" s="3" t="s">
        <v>2410</v>
      </c>
      <c r="J530" s="1">
        <v>25</v>
      </c>
      <c r="K530" s="1" t="s">
        <v>644</v>
      </c>
      <c r="L530" s="1" t="s">
        <v>2336</v>
      </c>
      <c r="M530" s="1" t="s">
        <v>2452</v>
      </c>
      <c r="N530" s="2" t="s">
        <v>2453</v>
      </c>
      <c r="O530" s="6" t="str">
        <f t="shared" si="33"/>
        <v xml:space="preserve">|[[Impring Souls&gt;./Impring Souls]]|&amp;ref(Spell/P_Astral.jpg,nolink,25x25,Astral);4||&amp;ref(Spell/V_Astral.jpg,nolink,25x25,Astral Pearl);25|儀式/水陸両用|遠隔召喚|
|~|&gt;|&gt;|&gt;|&gt;|指定した州の住民を狂信者に変え支配します|
</v>
      </c>
      <c r="P530" s="3" t="s">
        <v>2454</v>
      </c>
      <c r="Q530" s="1">
        <v>5</v>
      </c>
      <c r="W530" s="1" t="s">
        <v>2352</v>
      </c>
      <c r="Y530" s="21" t="str">
        <f t="shared" si="34"/>
        <v xml:space="preserve">#includex(Spell/Thaumaturgy/DataView,titlestr=off,section=(filter=Impring Souls),firsthead=off)
**ゲーム内説明文
#includex(Spell/Thaumaturgy/Descriptions,titlestr=off,section=(filter=Impring Souls),firsthead=off)
**解説
</v>
      </c>
      <c r="Z530" t="str">
        <f t="shared" si="35"/>
        <v xml:space="preserve">**Impring Souls
|&gt;|&gt;|&gt;|&gt;|BGCOLOR(black):COLOR(white):CENTER:''Impring Souls''|
|&gt;|BGCOLOR(lightgray):''研究領域''|&gt;|BGCOLOR(lightgray):''使用条件''|BGCOLOR(lightgray):''分類''|
|&gt;|Thaumaturgy Lv6|&gt;|儀式/水陸両用|遠隔召喚|
|BGCOLOR(lightgray):''主系統''|BGCOLOR(lightgray):''副系統''|&gt;|BGCOLOR(lightgray):''威力/効果''|BGCOLOR(lightgray):''効果発生数''|
|&amp;ref(Spell/P_Astral.jpg,nolink,25x25,Astral);4||&gt;|Madman or Fanatic||
|BGCOLOR(lightgray):''射程距離''|BGCOLOR(lightgray):''効果範囲''|BGCOLOR(lightgray):''精度修正''|BGCOLOR(lightgray):''詠唱時間''|BGCOLOR(lightgray):''疲労/宝石''|
|5||||&amp;ref(Spell/V_Astral.jpg,nolink,25x25,Astral Pearl);25|
|BGCOLOR(lightgray):''特性''|&gt;|&gt;|&gt;|遠隔儀式|
</v>
      </c>
      <c r="AA530" t="e">
        <f>CONCATENATE("**",G530,CHAR(10),VLOOKUP(F530,SpellDesc!$B:$D,2,0),CHAR(10),CHAR(10),VLOOKUP(F530,SpellDesc!$B:$D,3,0),CHAR(10))</f>
        <v>#N/A</v>
      </c>
    </row>
    <row r="531" spans="1:27" x14ac:dyDescent="0.15">
      <c r="A531" t="str">
        <f t="shared" si="32"/>
        <v/>
      </c>
      <c r="C531" s="1" t="s">
        <v>484</v>
      </c>
      <c r="D531" s="1">
        <v>6</v>
      </c>
      <c r="F531" s="1" t="s">
        <v>539</v>
      </c>
      <c r="G531" s="1" t="s">
        <v>539</v>
      </c>
      <c r="H531" s="3" t="s">
        <v>2374</v>
      </c>
      <c r="K531" s="1" t="s">
        <v>645</v>
      </c>
      <c r="L531" s="1" t="s">
        <v>2336</v>
      </c>
      <c r="M531" s="1" t="s">
        <v>2339</v>
      </c>
      <c r="N531" s="2" t="s">
        <v>2455</v>
      </c>
      <c r="O531" s="6" t="str">
        <f t="shared" si="33"/>
        <v xml:space="preserve">|[[Wither Bones&gt;./Wither Bones]]|&amp;ref(Spell/P_Death.jpg,nolink,25x25,Death);3|||戦闘/水陸両用|攻撃|
|~|&gt;|&gt;|&gt;|&gt;|中範囲のアンデッドに強力な攻撃を行います|
</v>
      </c>
      <c r="P531" s="3" t="s">
        <v>2456</v>
      </c>
      <c r="Q531" s="1">
        <v>30</v>
      </c>
      <c r="R531" s="1">
        <v>100</v>
      </c>
      <c r="S531" s="1" t="s">
        <v>2457</v>
      </c>
      <c r="T531" s="1">
        <v>1</v>
      </c>
      <c r="U531" s="1">
        <v>-1</v>
      </c>
      <c r="V531" s="1">
        <v>50</v>
      </c>
      <c r="W531" s="1" t="s">
        <v>2458</v>
      </c>
      <c r="Y531" s="21" t="str">
        <f t="shared" si="34"/>
        <v xml:space="preserve">#includex(Spell/Thaumaturgy/DataView,titlestr=off,section=(filter=Wither Bones),firsthead=off)
**ゲーム内説明文
#includex(Spell/Thaumaturgy/Descriptions,titlestr=off,section=(filter=Wither Bones),firsthead=off)
**解説
</v>
      </c>
      <c r="Z531" t="str">
        <f t="shared" si="35"/>
        <v xml:space="preserve">**Wither Bones
|&gt;|&gt;|&gt;|&gt;|BGCOLOR(black):COLOR(white):CENTER:''Wither Bones''|
|&gt;|BGCOLOR(lightgray):''研究領域''|&gt;|BGCOLOR(lightgray):''使用条件''|BGCOLOR(lightgray):''分類''|
|&gt;|Thaumaturgy Lv6|&gt;|戦闘/水陸両用|攻撃|
|BGCOLOR(lightgray):''主系統''|BGCOLOR(lightgray):''副系統''|&gt;|BGCOLOR(lightgray):''威力/効果''|BGCOLOR(lightgray):''効果発生数''|
|&amp;ref(Spell/P_Death.jpg,nolink,25x25,Death);3||&gt;|16+2/Lv|1|
|BGCOLOR(lightgray):''射程距離''|BGCOLOR(lightgray):''効果範囲''|BGCOLOR(lightgray):''精度修正''|BGCOLOR(lightgray):''詠唱時間''|BGCOLOR(lightgray):''疲労/宝石''|
|30|6+2|-1|100%|50|
|BGCOLOR(lightgray):''特性''|&gt;|&gt;|&gt;|防御無視&amp;br;アンデッドにのみ作用|
</v>
      </c>
      <c r="AA531" t="str">
        <f>CONCATENATE("**",G531,CHAR(10),VLOOKUP(F531,SpellDesc!$B:$D,2,0),CHAR(10),CHAR(10),VLOOKUP(F531,SpellDesc!$B:$D,3,0),CHAR(10))</f>
        <v xml:space="preserve">**Wither Bones
This spell is the nightmare of necromancers. The spell destroys undead beings by unraveling the magic that holds them together. The spell affects all undead in a large area. Neither magic resistance nor armor offer protection from this spell.
この呪文は、降霊術師たちの悪夢です。この呪文は、アンデッドを維持している魔法を解くことにより、彼らを滅ぼします。この呪文は、広範囲に居る全てのアンデッドに影響を及ぼします。魔法抵抗力も防具も、この呪文から身を守るのには役立ちません。
</v>
      </c>
    </row>
    <row r="532" spans="1:27" x14ac:dyDescent="0.15">
      <c r="A532" t="str">
        <f t="shared" si="32"/>
        <v/>
      </c>
      <c r="C532" s="1" t="s">
        <v>484</v>
      </c>
      <c r="D532" s="1">
        <v>6</v>
      </c>
      <c r="F532" s="1" t="s">
        <v>540</v>
      </c>
      <c r="G532" s="1" t="s">
        <v>540</v>
      </c>
      <c r="H532" s="3" t="s">
        <v>2412</v>
      </c>
      <c r="J532" s="1">
        <v>10</v>
      </c>
      <c r="K532" s="1" t="s">
        <v>644</v>
      </c>
      <c r="L532" s="1" t="s">
        <v>2336</v>
      </c>
      <c r="M532" s="1" t="s">
        <v>2448</v>
      </c>
      <c r="N532" s="2" t="s">
        <v>2459</v>
      </c>
      <c r="O532" s="6" t="str">
        <f t="shared" si="33"/>
        <v xml:space="preserve">|[[Leprosy&gt;./Leprosy]]|&amp;ref(Spell/P_Death.jpg,nolink,25x25,Death);5||&amp;ref(Spell/V_Death.jpg,nolink,25x25,Death Gem);10|儀式/水陸両用|遠隔攻撃|
|~|&gt;|&gt;|&gt;|&gt;|指定した州に病気の雲を放ち駐留する軍を感染させます|
</v>
      </c>
      <c r="P532" s="3" t="s">
        <v>2460</v>
      </c>
      <c r="Q532" s="1">
        <v>4</v>
      </c>
      <c r="W532" s="1" t="s">
        <v>2391</v>
      </c>
      <c r="Y532" s="21" t="str">
        <f t="shared" si="34"/>
        <v xml:space="preserve">#includex(Spell/Thaumaturgy/DataView,titlestr=off,section=(filter=Leprosy),firsthead=off)
**ゲーム内説明文
#includex(Spell/Thaumaturgy/Descriptions,titlestr=off,section=(filter=Leprosy),firsthead=off)
**解説
</v>
      </c>
      <c r="Z532" t="str">
        <f t="shared" si="35"/>
        <v xml:space="preserve">**Leprosy
|&gt;|&gt;|&gt;|&gt;|BGCOLOR(black):COLOR(white):CENTER:''Leprosy''|
|&gt;|BGCOLOR(lightgray):''研究領域''|&gt;|BGCOLOR(lightgray):''使用条件''|BGCOLOR(lightgray):''分類''|
|&gt;|Thaumaturgy Lv6|&gt;|儀式/水陸両用|遠隔攻撃|
|BGCOLOR(lightgray):''主系統''|BGCOLOR(lightgray):''副系統''|&gt;|BGCOLOR(lightgray):''威力/効果''|BGCOLOR(lightgray):''効果発生数''|
|&amp;ref(Spell/P_Death.jpg,nolink,25x25,Death);5||&gt;|Diseased||
|BGCOLOR(lightgray):''射程距離''|BGCOLOR(lightgray):''効果範囲''|BGCOLOR(lightgray):''精度修正''|BGCOLOR(lightgray):''詠唱時間''|BGCOLOR(lightgray):''疲労/宝石''|
|4||||&amp;ref(Spell/V_Death.jpg,nolink,25x25,Death Gem);10|
|BGCOLOR(lightgray):''特性''|&gt;|&gt;|&gt;|抵抗可能&amp;br;遠隔儀式|
</v>
      </c>
      <c r="AA532" t="str">
        <f>CONCATENATE("**",G532,CHAR(10),VLOOKUP(F532,SpellDesc!$B:$D,2,0),CHAR(10),CHAR(10),VLOOKUP(F532,SpellDesc!$B:$D,3,0),CHAR(10))</f>
        <v xml:space="preserve">**Leprosy
The mage conjures forth a wasting disease upon an enemy army in a distant province. Diseased targets will never regain any lost hit points and will take damage every season they are alive. Undead, demons and inanimate beings are not affected by this spell.
魔術師は、遠方の州の敵軍に向けて消耗病を呼び起こします。病に侵された標的は、失われたヒットポイントを回復できず、また彼らが生きている限り、季節ごとに消耗していきます。アンデッド、デーモン、そして無生物はこの呪文の影響を受けません。
</v>
      </c>
    </row>
    <row r="533" spans="1:27" x14ac:dyDescent="0.15">
      <c r="A533" t="str">
        <f t="shared" si="32"/>
        <v/>
      </c>
      <c r="C533" s="1" t="s">
        <v>484</v>
      </c>
      <c r="D533" s="1">
        <v>6</v>
      </c>
      <c r="F533" s="1" t="s">
        <v>541</v>
      </c>
      <c r="G533" s="1" t="s">
        <v>541</v>
      </c>
      <c r="H533" s="3" t="s">
        <v>2412</v>
      </c>
      <c r="I533" s="1" t="s">
        <v>2317</v>
      </c>
      <c r="J533" s="1">
        <v>75</v>
      </c>
      <c r="K533" s="1" t="s">
        <v>644</v>
      </c>
      <c r="L533" s="1" t="s">
        <v>2325</v>
      </c>
      <c r="M533" s="1" t="s">
        <v>2431</v>
      </c>
      <c r="N533" s="2" t="s">
        <v>2461</v>
      </c>
      <c r="O533" s="6" t="str">
        <f t="shared" si="33"/>
        <v xml:space="preserve">|[[Foul Air&gt;./Foul Air]]|&amp;ref(Spell/P_Death.jpg,nolink,25x25,Death);5|&amp;ref(Spell/P_Air.jpg,nolink,25x25,Air);1|&amp;ref(Spell/V_Death.jpg,nolink,25x25,Death Gem);75|儀式/陸上専用|世界呪附|
|~|&gt;|&gt;|&gt;|&gt;|世界中の大気を汚染し負傷者を病気に感染させます|
</v>
      </c>
      <c r="P533" s="3" t="s">
        <v>2462</v>
      </c>
      <c r="W533" s="1" t="s">
        <v>2431</v>
      </c>
      <c r="Y533" s="21" t="str">
        <f t="shared" si="34"/>
        <v xml:space="preserve">#includex(Spell/Thaumaturgy/DataView,titlestr=off,section=(filter=Foul Air),firsthead=off)
**ゲーム内説明文
#includex(Spell/Thaumaturgy/Descriptions,titlestr=off,section=(filter=Foul Air),firsthead=off)
**解説
</v>
      </c>
      <c r="Z533" t="str">
        <f t="shared" si="35"/>
        <v xml:space="preserve">**Foul Air
|&gt;|&gt;|&gt;|&gt;|BGCOLOR(black):COLOR(white):CENTER:''Foul Air''|
|&gt;|BGCOLOR(lightgray):''研究領域''|&gt;|BGCOLOR(lightgray):''使用条件''|BGCOLOR(lightgray):''分類''|
|&gt;|Thaumaturgy Lv6|&gt;|儀式/陸上専用|世界呪附|
|BGCOLOR(lightgray):''主系統''|BGCOLOR(lightgray):''副系統''|&gt;|BGCOLOR(lightgray):''威力/効果''|BGCOLOR(lightgray):''効果発生数''|
|&amp;ref(Spell/P_Death.jpg,nolink,25x25,Death);5|&amp;ref(Spell/P_Air.jpg,nolink,25x25,Air);1|&gt;|Foul Air||
|BGCOLOR(lightgray):''射程距離''|BGCOLOR(lightgray):''効果範囲''|BGCOLOR(lightgray):''精度修正''|BGCOLOR(lightgray):''詠唱時間''|BGCOLOR(lightgray):''疲労/宝石''|
|||||&amp;ref(Spell/V_Death.jpg,nolink,25x25,Death Gem);75|
|BGCOLOR(lightgray):''特性''|&gt;|&gt;|&gt;|世界呪附|
</v>
      </c>
      <c r="AA533" t="str">
        <f>CONCATENATE("**",G533,CHAR(10),VLOOKUP(F533,SpellDesc!$B:$D,2,0),CHAR(10),CHAR(10),VLOOKUP(F533,SpellDesc!$B:$D,3,0),CHAR(10))</f>
        <v xml:space="preserve">**Foul Air
The air will become polluted by a deadly disease when this enchantment is cast. Anyone who is wounded will instantly become diseased due to the foul air. This enchantment affects all land provinces in the entire world and will last until dispelled or the caster dies. Unrest will increase worldwide while the enchantment is active.
</v>
      </c>
    </row>
    <row r="534" spans="1:27" x14ac:dyDescent="0.15">
      <c r="A534" t="str">
        <f t="shared" si="32"/>
        <v/>
      </c>
      <c r="C534" s="1" t="s">
        <v>484</v>
      </c>
      <c r="D534" s="1">
        <v>6</v>
      </c>
      <c r="F534" s="1" t="s">
        <v>542</v>
      </c>
      <c r="G534" s="1" t="s">
        <v>542</v>
      </c>
      <c r="H534" s="3" t="s">
        <v>2447</v>
      </c>
      <c r="K534" s="1" t="s">
        <v>645</v>
      </c>
      <c r="L534" s="1" t="s">
        <v>2336</v>
      </c>
      <c r="M534" s="1" t="s">
        <v>2343</v>
      </c>
      <c r="N534" s="2" t="s">
        <v>2463</v>
      </c>
      <c r="O534" s="6" t="str">
        <f t="shared" si="33"/>
        <v xml:space="preserve">|[[Syllable of Sleep&gt;./Syllable of Sleep]]|&amp;ref(Spell/P_Nature.jpg,nolink,25x25,Nature);5|||戦闘/水陸両用|催眠|
|~|&gt;|&gt;|&gt;|&gt;|広範囲の敵を眠らせようと試みます|
</v>
      </c>
      <c r="P534" s="3" t="s">
        <v>2345</v>
      </c>
      <c r="Q534" s="1">
        <v>30</v>
      </c>
      <c r="R534" s="1">
        <v>100</v>
      </c>
      <c r="S534" s="1">
        <v>25</v>
      </c>
      <c r="T534" s="1">
        <v>1</v>
      </c>
      <c r="U534" s="1">
        <v>0</v>
      </c>
      <c r="V534" s="1">
        <v>20</v>
      </c>
      <c r="W534" s="1" t="s">
        <v>2346</v>
      </c>
      <c r="Y534" s="21" t="str">
        <f t="shared" si="34"/>
        <v xml:space="preserve">#includex(Spell/Thaumaturgy/DataView,titlestr=off,section=(filter=Syllable of Sleep),firsthead=off)
**ゲーム内説明文
#includex(Spell/Thaumaturgy/Descriptions,titlestr=off,section=(filter=Syllable of Sleep),firsthead=off)
**解説
</v>
      </c>
      <c r="Z534" t="str">
        <f t="shared" si="35"/>
        <v xml:space="preserve">**Syllable of Sleep
|&gt;|&gt;|&gt;|&gt;|BGCOLOR(black):COLOR(white):CENTER:''Syllable of Sleep''|
|&gt;|BGCOLOR(lightgray):''研究領域''|&gt;|BGCOLOR(lightgray):''使用条件''|BGCOLOR(lightgray):''分類''|
|&gt;|Thaumaturgy Lv6|&gt;|戦闘/水陸両用|催眠|
|BGCOLOR(lightgray):''主系統''|BGCOLOR(lightgray):''副系統''|&gt;|BGCOLOR(lightgray):''威力/効果''|BGCOLOR(lightgray):''効果発生数''|
|&amp;ref(Spell/P_Nature.jpg,nolink,25x25,Nature);5||&gt;|Sleep|1|
|BGCOLOR(lightgray):''射程距離''|BGCOLOR(lightgray):''効果範囲''|BGCOLOR(lightgray):''精度修正''|BGCOLOR(lightgray):''詠唱時間''|BGCOLOR(lightgray):''疲労/宝石''|
|30|25|0|100%|20|
|BGCOLOR(lightgray):''特性''|&gt;|&gt;|&gt;|抵抗可能&amp;br;無心無効&amp;br;アンデッド無効&amp;br;無生物無効|
</v>
      </c>
      <c r="AA534" t="str">
        <f>CONCATENATE("**",G534,CHAR(10),VLOOKUP(F534,SpellDesc!$B:$D,2,0),CHAR(10),CHAR(10),VLOOKUP(F534,SpellDesc!$B:$D,3,0),CHAR(10))</f>
        <v xml:space="preserve">**Syllable of Sleep
The caster utters words of power that makes the targets instantly fall asleep. The syllable is indiscriminate and targets a great number of people.
</v>
      </c>
    </row>
    <row r="535" spans="1:27" x14ac:dyDescent="0.15">
      <c r="A535" t="str">
        <f t="shared" si="32"/>
        <v>Thaumaturgy6E</v>
      </c>
      <c r="C535" s="1" t="s">
        <v>484</v>
      </c>
      <c r="D535" s="1">
        <v>6</v>
      </c>
      <c r="F535" s="1" t="s">
        <v>543</v>
      </c>
      <c r="G535" s="1" t="s">
        <v>543</v>
      </c>
      <c r="H535" s="3" t="s">
        <v>2447</v>
      </c>
      <c r="J535" s="1">
        <v>20</v>
      </c>
      <c r="K535" s="1" t="s">
        <v>644</v>
      </c>
      <c r="L535" s="1" t="s">
        <v>2336</v>
      </c>
      <c r="M535" s="1" t="s">
        <v>2448</v>
      </c>
      <c r="N535" s="2" t="s">
        <v>2464</v>
      </c>
      <c r="O535" s="6" t="str">
        <f t="shared" si="33"/>
        <v xml:space="preserve">|[[Beckoning&gt;./Beckoning]]|&amp;ref(Spell/P_Nature.jpg,nolink,25x25,Nature);5||&amp;ref(Spell/V_Nature.jpg,nolink,25x25,Nature Gem);20|儀式/水陸両用|遠隔攻撃|
|~|&gt;|&gt;|&gt;|&gt;|指定した森林の州に駐留する軍を行方不明にさせようと試みます|
</v>
      </c>
      <c r="P535" s="3">
        <v>999</v>
      </c>
      <c r="Q535" s="1">
        <v>4</v>
      </c>
      <c r="T535" s="1" t="s">
        <v>2465</v>
      </c>
      <c r="W535" s="1" t="s">
        <v>2466</v>
      </c>
      <c r="Y535" s="21" t="str">
        <f t="shared" si="34"/>
        <v xml:space="preserve">#includex(Spell/Thaumaturgy/DataView,titlestr=off,section=(filter=Beckoning),firsthead=off)
**ゲーム内説明文
#includex(Spell/Thaumaturgy/Descriptions,titlestr=off,section=(filter=Beckoning),firsthead=off)
**解説
</v>
      </c>
      <c r="Z535" t="str">
        <f t="shared" si="35"/>
        <v xml:space="preserve">**Beckoning
|&gt;|&gt;|&gt;|&gt;|BGCOLOR(black):COLOR(white):CENTER:''Beckoning''|
|&gt;|BGCOLOR(lightgray):''研究領域''|&gt;|BGCOLOR(lightgray):''使用条件''|BGCOLOR(lightgray):''分類''|
|&gt;|Thaumaturgy Lv6|&gt;|儀式/水陸両用|遠隔攻撃|
|BGCOLOR(lightgray):''主系統''|BGCOLOR(lightgray):''副系統''|&gt;|BGCOLOR(lightgray):''威力/効果''|BGCOLOR(lightgray):''効果発生数''|
|&amp;ref(Spell/P_Nature.jpg,nolink,25x25,Nature);5||&gt;|999|50+5/Lv|
|BGCOLOR(lightgray):''射程距離''|BGCOLOR(lightgray):''効果範囲''|BGCOLOR(lightgray):''精度修正''|BGCOLOR(lightgray):''詠唱時間''|BGCOLOR(lightgray):''疲労/宝石''|
|4||||&amp;ref(Spell/V_Nature.jpg,nolink,25x25,Nature Gem);20|
|BGCOLOR(lightgray):''特性''|&gt;|&gt;|&gt;|遠隔儀式&amp;br;森林のみ指定可能|
</v>
      </c>
      <c r="AA535" t="str">
        <f>CONCATENATE("**",G535,CHAR(10),VLOOKUP(F535,SpellDesc!$B:$D,2,0),CHAR(10),CHAR(10),VLOOKUP(F535,SpellDesc!$B:$D,3,0),CHAR(10))</f>
        <v xml:space="preserve">**Beckoning
The caster awakens the forces of the wild, which call out to lure the unwary. Those who fall prey vanish into the woodlands, never to be seen again. The Beckoning will only work in forests and forest beings are immune to the call. The Beckoning targets up to one third of the soldiers in a land, but those who are strong of mind or duty will resist the call. The maximum number of units affected by this spell depends on the level of the caster.
</v>
      </c>
    </row>
    <row r="536" spans="1:27" x14ac:dyDescent="0.15">
      <c r="A536" t="str">
        <f t="shared" si="32"/>
        <v>Thaumaturgy7S</v>
      </c>
      <c r="C536" s="1" t="s">
        <v>484</v>
      </c>
      <c r="D536" s="1">
        <v>7</v>
      </c>
      <c r="F536" s="1" t="s">
        <v>544</v>
      </c>
      <c r="G536" s="1" t="s">
        <v>544</v>
      </c>
      <c r="H536" s="3" t="s">
        <v>2467</v>
      </c>
      <c r="J536" s="1">
        <v>60</v>
      </c>
      <c r="K536" s="1" t="s">
        <v>644</v>
      </c>
      <c r="L536" s="1" t="s">
        <v>2325</v>
      </c>
      <c r="M536" s="1" t="s">
        <v>2431</v>
      </c>
      <c r="N536" s="2" t="s">
        <v>2473</v>
      </c>
      <c r="O536" s="6" t="str">
        <f t="shared" si="33"/>
        <v xml:space="preserve">|[[Purgatory&gt;./Purgatory]]|&amp;ref(Spell/P_Fire.jpg,nolink,25x25,Fire);6||&amp;ref(Spell/V_Fire.jpg,nolink,25x25,Fire Gem);60|儀式/陸上専用|世界呪附|
|~|&gt;|&gt;|&gt;|&gt;|支配圏内の敵アンデッドを聖なる炎で攻撃します|
</v>
      </c>
      <c r="P536" s="3" t="s">
        <v>2472</v>
      </c>
      <c r="W536" s="1" t="s">
        <v>2431</v>
      </c>
      <c r="Y536" s="21" t="str">
        <f t="shared" si="34"/>
        <v xml:space="preserve">#includex(Spell/Thaumaturgy/DataView,titlestr=off,section=(filter=Purgatory),firsthead=off)
**ゲーム内説明文
#includex(Spell/Thaumaturgy/Descriptions,titlestr=off,section=(filter=Purgatory),firsthead=off)
**解説
</v>
      </c>
      <c r="Z536" t="str">
        <f t="shared" si="35"/>
        <v xml:space="preserve">**Purgatory
|&gt;|&gt;|&gt;|&gt;|BGCOLOR(black):COLOR(white):CENTER:''Purgatory''|
|&gt;|BGCOLOR(lightgray):''研究領域''|&gt;|BGCOLOR(lightgray):''使用条件''|BGCOLOR(lightgray):''分類''|
|&gt;|Thaumaturgy Lv7|&gt;|儀式/陸上専用|世界呪附|
|BGCOLOR(lightgray):''主系統''|BGCOLOR(lightgray):''副系統''|&gt;|BGCOLOR(lightgray):''威力/効果''|BGCOLOR(lightgray):''効果発生数''|
|&amp;ref(Spell/P_Fire.jpg,nolink,25x25,Fire);6||&gt;|Purgatory||
|BGCOLOR(lightgray):''射程距離''|BGCOLOR(lightgray):''効果範囲''|BGCOLOR(lightgray):''精度修正''|BGCOLOR(lightgray):''詠唱時間''|BGCOLOR(lightgray):''疲労/宝石''|
|||||&amp;ref(Spell/V_Fire.jpg,nolink,25x25,Fire Gem);60|
|BGCOLOR(lightgray):''特性''|&gt;|&gt;|&gt;|世界呪附|
</v>
      </c>
      <c r="AA536" t="str">
        <f>CONCATENATE("**",G536,CHAR(10),VLOOKUP(F536,SpellDesc!$B:$D,2,0),CHAR(10),CHAR(10),VLOOKUP(F536,SpellDesc!$B:$D,3,0),CHAR(10))</f>
        <v xml:space="preserve">**Purgatory
Holy fire will strike undead enemy creatures in the God's Dominion. The more powerful the Dominion, the more undead will be killed. This enchantment lasts until someone dispels it or the caster dies.
</v>
      </c>
    </row>
    <row r="537" spans="1:27" x14ac:dyDescent="0.15">
      <c r="A537" t="str">
        <f t="shared" si="32"/>
        <v/>
      </c>
      <c r="C537" s="1" t="s">
        <v>484</v>
      </c>
      <c r="D537" s="1">
        <v>7</v>
      </c>
      <c r="F537" s="1" t="s">
        <v>545</v>
      </c>
      <c r="G537" s="1" t="s">
        <v>545</v>
      </c>
      <c r="H537" s="3" t="s">
        <v>2468</v>
      </c>
      <c r="J537" s="1">
        <v>50</v>
      </c>
      <c r="K537" s="1" t="s">
        <v>644</v>
      </c>
      <c r="L537" s="1" t="s">
        <v>2325</v>
      </c>
      <c r="M537" s="1" t="s">
        <v>2431</v>
      </c>
      <c r="N537" s="2" t="s">
        <v>2474</v>
      </c>
      <c r="O537" s="6" t="str">
        <f t="shared" si="33"/>
        <v xml:space="preserve">|[[Dark Skies&gt;./Dark Skies]]|&amp;ref(Spell/P_Air.jpg,nolink,25x25,Air);5||&amp;ref(Spell/V_Air.jpg,nolink,25x25,Air Gem);50|儀式/陸上専用|世界呪附|
|~|&gt;|&gt;|&gt;|&gt;|支配圏内の空を暗くし敵の士気を低下させます|
</v>
      </c>
      <c r="P537" s="3" t="s">
        <v>2475</v>
      </c>
      <c r="W537" s="1" t="s">
        <v>2431</v>
      </c>
      <c r="Y537" s="21" t="str">
        <f t="shared" si="34"/>
        <v xml:space="preserve">#includex(Spell/Thaumaturgy/DataView,titlestr=off,section=(filter=Dark Skies),firsthead=off)
**ゲーム内説明文
#includex(Spell/Thaumaturgy/Descriptions,titlestr=off,section=(filter=Dark Skies),firsthead=off)
**解説
</v>
      </c>
      <c r="Z537" t="str">
        <f t="shared" si="35"/>
        <v xml:space="preserve">**Dark Skies
|&gt;|&gt;|&gt;|&gt;|BGCOLOR(black):COLOR(white):CENTER:''Dark Skies''|
|&gt;|BGCOLOR(lightgray):''研究領域''|&gt;|BGCOLOR(lightgray):''使用条件''|BGCOLOR(lightgray):''分類''|
|&gt;|Thaumaturgy Lv7|&gt;|儀式/陸上専用|世界呪附|
|BGCOLOR(lightgray):''主系統''|BGCOLOR(lightgray):''副系統''|&gt;|BGCOLOR(lightgray):''威力/効果''|BGCOLOR(lightgray):''効果発生数''|
|&amp;ref(Spell/P_Air.jpg,nolink,25x25,Air);5||&gt;|Dark Skies||
|BGCOLOR(lightgray):''射程距離''|BGCOLOR(lightgray):''効果範囲''|BGCOLOR(lightgray):''精度修正''|BGCOLOR(lightgray):''詠唱時間''|BGCOLOR(lightgray):''疲労/宝石''|
|||||&amp;ref(Spell/V_Air.jpg,nolink,25x25,Air Gem);50|
|BGCOLOR(lightgray):''特性''|&gt;|&gt;|&gt;|世界呪附|
</v>
      </c>
      <c r="AA537" t="str">
        <f>CONCATENATE("**",G537,CHAR(10),VLOOKUP(F537,SpellDesc!$B:$D,2,0),CHAR(10),CHAR(10),VLOOKUP(F537,SpellDesc!$B:$D,3,0),CHAR(10))</f>
        <v xml:space="preserve">**Dark Skies
Black clouds billow forth and cover the lands of your Dominion. All enemies under your Dominion will perceive the heavens as dark and oppressing. The stronger the Dominion is, the more fearful the skies. The dark skies severely lower the morale of those affected. The enchantment lasts until it is dispelled or the caster dies. The darkness also gives slightly lowered attack and defense skills to units without darkvision.
</v>
      </c>
    </row>
    <row r="538" spans="1:27" x14ac:dyDescent="0.15">
      <c r="A538" t="str">
        <f t="shared" si="32"/>
        <v/>
      </c>
      <c r="C538" s="1" t="s">
        <v>484</v>
      </c>
      <c r="D538" s="1">
        <v>7</v>
      </c>
      <c r="F538" s="1" t="s">
        <v>546</v>
      </c>
      <c r="G538" s="1" t="s">
        <v>546</v>
      </c>
      <c r="H538" s="3" t="s">
        <v>2469</v>
      </c>
      <c r="J538" s="1">
        <v>70</v>
      </c>
      <c r="K538" s="1" t="s">
        <v>644</v>
      </c>
      <c r="L538" s="1" t="s">
        <v>2336</v>
      </c>
      <c r="M538" s="1" t="s">
        <v>2431</v>
      </c>
      <c r="N538" s="2" t="s">
        <v>2476</v>
      </c>
      <c r="O538" s="6" t="str">
        <f t="shared" si="33"/>
        <v xml:space="preserve">|[[Vengeful Water&gt;./Vengeful Water]]|&amp;ref(Spell/P_Water.jpg,nolink,25x25,Water);7||&amp;ref(Spell/V_Water.jpg,nolink,25x25,Water Gem);70|儀式/水陸両用|世界呪附|
|~|&gt;|&gt;|&gt;|&gt;|支配圏内でWater Elementalが敵指揮官を暗殺します|
</v>
      </c>
      <c r="P538" s="3" t="s">
        <v>2477</v>
      </c>
      <c r="W538" s="1" t="s">
        <v>2431</v>
      </c>
      <c r="Y538" s="21" t="str">
        <f t="shared" si="34"/>
        <v xml:space="preserve">#includex(Spell/Thaumaturgy/DataView,titlestr=off,section=(filter=Vengeful Water),firsthead=off)
**ゲーム内説明文
#includex(Spell/Thaumaturgy/Descriptions,titlestr=off,section=(filter=Vengeful Water),firsthead=off)
**解説
</v>
      </c>
      <c r="Z538" t="str">
        <f t="shared" si="35"/>
        <v xml:space="preserve">**Vengeful Water
|&gt;|&gt;|&gt;|&gt;|BGCOLOR(black):COLOR(white):CENTER:''Vengeful Water''|
|&gt;|BGCOLOR(lightgray):''研究領域''|&gt;|BGCOLOR(lightgray):''使用条件''|BGCOLOR(lightgray):''分類''|
|&gt;|Thaumaturgy Lv7|&gt;|儀式/水陸両用|世界呪附|
|BGCOLOR(lightgray):''主系統''|BGCOLOR(lightgray):''副系統''|&gt;|BGCOLOR(lightgray):''威力/効果''|BGCOLOR(lightgray):''効果発生数''|
|&amp;ref(Spell/P_Water.jpg,nolink,25x25,Water);7||&gt;|Vengeful Water||
|BGCOLOR(lightgray):''射程距離''|BGCOLOR(lightgray):''効果範囲''|BGCOLOR(lightgray):''精度修正''|BGCOLOR(lightgray):''詠唱時間''|BGCOLOR(lightgray):''疲労/宝石''|
|||||&amp;ref(Spell/V_Water.jpg,nolink,25x25,Water Gem);70|
|BGCOLOR(lightgray):''特性''|&gt;|&gt;|&gt;|世界呪附|
</v>
      </c>
      <c r="AA538" t="str">
        <f>CONCATENATE("**",G538,CHAR(10),VLOOKUP(F538,SpellDesc!$B:$D,2,0),CHAR(10),CHAR(10),VLOOKUP(F538,SpellDesc!$B:$D,3,0),CHAR(10))</f>
        <v xml:space="preserve">**Vengeful Water
Water in friendly dominion will animate and try to kill enemy commanders whenever possible. This will be more effective in provinces with a rich water supply than in dry provinces. This global enchantment will last until someone dispels it.
</v>
      </c>
    </row>
    <row r="539" spans="1:27" x14ac:dyDescent="0.15">
      <c r="A539" t="str">
        <f t="shared" si="32"/>
        <v/>
      </c>
      <c r="C539" s="1" t="s">
        <v>484</v>
      </c>
      <c r="D539" s="1">
        <v>7</v>
      </c>
      <c r="F539" s="1" t="s">
        <v>547</v>
      </c>
      <c r="G539" s="1" t="s">
        <v>547</v>
      </c>
      <c r="H539" s="3" t="s">
        <v>2410</v>
      </c>
      <c r="J539" s="1">
        <v>3</v>
      </c>
      <c r="K539" s="1" t="s">
        <v>645</v>
      </c>
      <c r="L539" s="1" t="s">
        <v>2336</v>
      </c>
      <c r="M539" s="1" t="s">
        <v>2478</v>
      </c>
      <c r="N539" s="2" t="s">
        <v>2479</v>
      </c>
      <c r="O539" s="6" t="str">
        <f t="shared" si="33"/>
        <v xml:space="preserve">|[[Vortex of Returning&gt;./Vortex of Returning]]|&amp;ref(Spell/P_Astral.jpg,nolink,25x25,Astral);4||&amp;ref(Spell/V_Astral.jpg,nolink,25x25,Astral Pearl);3|戦闘/水陸両用|全体帰還|
|~|&gt;|&gt;|&gt;|&gt;|味方全員を首都に帰還させます|
</v>
      </c>
      <c r="Q539" s="1">
        <v>0</v>
      </c>
      <c r="R539" s="1">
        <v>200</v>
      </c>
      <c r="S539" s="1">
        <v>666</v>
      </c>
      <c r="T539" s="1">
        <v>1</v>
      </c>
      <c r="U539" s="1">
        <v>0</v>
      </c>
      <c r="V539" s="1">
        <v>300</v>
      </c>
      <c r="W539" s="1" t="s">
        <v>2360</v>
      </c>
      <c r="Y539" s="21" t="str">
        <f t="shared" si="34"/>
        <v xml:space="preserve">#includex(Spell/Thaumaturgy/DataView,titlestr=off,section=(filter=Vortex of Returning),firsthead=off)
**ゲーム内説明文
#includex(Spell/Thaumaturgy/Descriptions,titlestr=off,section=(filter=Vortex of Returning),firsthead=off)
**解説
</v>
      </c>
      <c r="Z539" t="str">
        <f t="shared" si="35"/>
        <v xml:space="preserve">**Vortex of Returning
|&gt;|&gt;|&gt;|&gt;|BGCOLOR(black):COLOR(white):CENTER:''Vortex of Returning''|
|&gt;|BGCOLOR(lightgray):''研究領域''|&gt;|BGCOLOR(lightgray):''使用条件''|BGCOLOR(lightgray):''分類''|
|&gt;|Thaumaturgy Lv7|&gt;|戦闘/水陸両用|全体帰還|
|BGCOLOR(lightgray):''主系統''|BGCOLOR(lightgray):''副系統''|&gt;|BGCOLOR(lightgray):''威力/効果''|BGCOLOR(lightgray):''効果発生数''|
|&amp;ref(Spell/P_Astral.jpg,nolink,25x25,Astral);4||&gt;||1|
|BGCOLOR(lightgray):''射程距離''|BGCOLOR(lightgray):''効果範囲''|BGCOLOR(lightgray):''精度修正''|BGCOLOR(lightgray):''詠唱時間''|BGCOLOR(lightgray):''疲労/宝石''|
|0|666|0|200%|300 / &amp;ref(Spell/V_Astral.jpg,nolink,25x25,Astral Pearl);3|
|BGCOLOR(lightgray):''特性''|&gt;|&gt;|&gt;|味方にのみ作用|
</v>
      </c>
      <c r="AA539" t="str">
        <f>CONCATENATE("**",G539,CHAR(10),VLOOKUP(F539,SpellDesc!$B:$D,2,0),CHAR(10),CHAR(10),VLOOKUP(F539,SpellDesc!$B:$D,3,0),CHAR(10))</f>
        <v xml:space="preserve">**Vortex of Returning
The caster creates a rift in space that carries the entire army back to the home province on astral currents. The same restrictions and dangers as the Returning ritual applies.
</v>
      </c>
    </row>
    <row r="540" spans="1:27" x14ac:dyDescent="0.15">
      <c r="A540" t="str">
        <f t="shared" si="32"/>
        <v/>
      </c>
      <c r="C540" s="1" t="s">
        <v>484</v>
      </c>
      <c r="D540" s="1">
        <v>7</v>
      </c>
      <c r="F540" s="1" t="s">
        <v>548</v>
      </c>
      <c r="G540" s="1" t="s">
        <v>548</v>
      </c>
      <c r="H540" s="3" t="s">
        <v>2470</v>
      </c>
      <c r="J540" s="1">
        <v>25</v>
      </c>
      <c r="K540" s="1" t="s">
        <v>644</v>
      </c>
      <c r="L540" s="1" t="s">
        <v>2336</v>
      </c>
      <c r="M540" s="1" t="s">
        <v>2443</v>
      </c>
      <c r="N540" s="2" t="s">
        <v>2480</v>
      </c>
      <c r="O540" s="6" t="str">
        <f t="shared" si="33"/>
        <v xml:space="preserve">|[[Divine Name&gt;./Divine Name]]|&amp;ref(Spell/P_Astral.jpg,nolink,25x25,Astral);5||&amp;ref(Spell/V_Astral.jpg,nolink,25x25,Astral Pearl);25|儀式/水陸両用|昇格|
|~|&gt;|&gt;|&gt;|&gt;|同じ州の兵士1体を指揮官に昇格します|
</v>
      </c>
      <c r="Y540" s="21" t="str">
        <f t="shared" si="34"/>
        <v xml:space="preserve">#includex(Spell/Thaumaturgy/DataView,titlestr=off,section=(filter=Divine Name),firsthead=off)
**ゲーム内説明文
#includex(Spell/Thaumaturgy/Descriptions,titlestr=off,section=(filter=Divine Name),firsthead=off)
**解説
</v>
      </c>
      <c r="Z540" t="str">
        <f t="shared" si="35"/>
        <v xml:space="preserve">**Divine Name
|&gt;|&gt;|&gt;|&gt;|BGCOLOR(black):COLOR(white):CENTER:''Divine Name''|
|&gt;|BGCOLOR(lightgray):''研究領域''|&gt;|BGCOLOR(lightgray):''使用条件''|BGCOLOR(lightgray):''分類''|
|&gt;|Thaumaturgy Lv7|&gt;|儀式/水陸両用|昇格|
|BGCOLOR(lightgray):''主系統''|BGCOLOR(lightgray):''副系統''|&gt;|BGCOLOR(lightgray):''威力/効果''|BGCOLOR(lightgray):''効果発生数''|
|&amp;ref(Spell/P_Astral.jpg,nolink,25x25,Astral);5||&gt;|||
|BGCOLOR(lightgray):''射程距離''|BGCOLOR(lightgray):''効果範囲''|BGCOLOR(lightgray):''精度修正''|BGCOLOR(lightgray):''詠唱時間''|BGCOLOR(lightgray):''疲労/宝石''|
|||||&amp;ref(Spell/V_Astral.jpg,nolink,25x25,Astral Pearl);25|
|BGCOLOR(lightgray):''特性''|&gt;|&gt;|&gt;||
</v>
      </c>
      <c r="AA540" t="str">
        <f>CONCATENATE("**",G540,CHAR(10),VLOOKUP(F540,SpellDesc!$B:$D,2,0),CHAR(10),CHAR(10),VLOOKUP(F540,SpellDesc!$B:$D,3,0),CHAR(10))</f>
        <v xml:space="preserve">**Divine Name
The caster inscribes a divine name on a piece of paper and places it in the head of a mindless being. The being is gifted with an artificial mind and commanding abilities. The caster can also inscribe the name on the forehead of a willing target, increasing his mental faculties and making him a commander.
</v>
      </c>
    </row>
    <row r="541" spans="1:27" x14ac:dyDescent="0.15">
      <c r="A541" t="str">
        <f t="shared" si="32"/>
        <v/>
      </c>
      <c r="C541" s="1" t="s">
        <v>484</v>
      </c>
      <c r="D541" s="1">
        <v>7</v>
      </c>
      <c r="F541" s="1" t="s">
        <v>549</v>
      </c>
      <c r="G541" s="1" t="s">
        <v>549</v>
      </c>
      <c r="H541" s="3" t="s">
        <v>2471</v>
      </c>
      <c r="J541" s="1">
        <v>1</v>
      </c>
      <c r="K541" s="1" t="s">
        <v>645</v>
      </c>
      <c r="L541" s="1" t="s">
        <v>2336</v>
      </c>
      <c r="M541" s="1" t="s">
        <v>2481</v>
      </c>
      <c r="N541" s="2" t="s">
        <v>2482</v>
      </c>
      <c r="O541" s="6" t="str">
        <f t="shared" si="33"/>
        <v xml:space="preserve">|[[Plague&gt;./Plague]]|&amp;ref(Spell/P_Death.jpg,nolink,25x25,Death);4||&amp;ref(Spell/V_Death.jpg,nolink,25x25,Death Gem);1|戦闘/水陸両用|疫病|
|~|&gt;|&gt;|&gt;|&gt;|小範囲の敵に疫病を感染させ急激に弱らせようと試みます|
</v>
      </c>
      <c r="P541" s="3" t="s">
        <v>2483</v>
      </c>
      <c r="Q541" s="1">
        <v>25</v>
      </c>
      <c r="R541" s="1">
        <v>125</v>
      </c>
      <c r="S541" s="1">
        <v>1</v>
      </c>
      <c r="T541" s="1">
        <v>1</v>
      </c>
      <c r="U541" s="1">
        <v>0</v>
      </c>
      <c r="V541" s="1">
        <v>100</v>
      </c>
      <c r="W541" s="1" t="s">
        <v>2484</v>
      </c>
      <c r="Y541" s="21" t="str">
        <f t="shared" si="34"/>
        <v xml:space="preserve">#includex(Spell/Thaumaturgy/DataView,titlestr=off,section=(filter=Plague),firsthead=off)
**ゲーム内説明文
#includex(Spell/Thaumaturgy/Descriptions,titlestr=off,section=(filter=Plague),firsthead=off)
**解説
</v>
      </c>
      <c r="Z541" t="str">
        <f t="shared" si="35"/>
        <v xml:space="preserve">**Plague
|&gt;|&gt;|&gt;|&gt;|BGCOLOR(black):COLOR(white):CENTER:''Plague''|
|&gt;|BGCOLOR(lightgray):''研究領域''|&gt;|BGCOLOR(lightgray):''使用条件''|BGCOLOR(lightgray):''分類''|
|&gt;|Thaumaturgy Lv7|&gt;|戦闘/水陸両用|疫病|
|BGCOLOR(lightgray):''主系統''|BGCOLOR(lightgray):''副系統''|&gt;|BGCOLOR(lightgray):''威力/効果''|BGCOLOR(lightgray):''効果発生数''|
|&amp;ref(Spell/P_Death.jpg,nolink,25x25,Death);4||&gt;|Plague|1|
|BGCOLOR(lightgray):''射程距離''|BGCOLOR(lightgray):''効果範囲''|BGCOLOR(lightgray):''精度修正''|BGCOLOR(lightgray):''詠唱時間''|BGCOLOR(lightgray):''疲労/宝石''|
|25|1|0|125%|100 / &amp;ref(Spell/V_Death.jpg,nolink,25x25,Death Gem);1|
|BGCOLOR(lightgray):''特性''|&gt;|&gt;|&gt;|抵抗可能&amp;br;アンデッド無効&amp;br;無生物無効|
</v>
      </c>
      <c r="AA541" t="str">
        <f>CONCATENATE("**",G541,CHAR(10),VLOOKUP(F541,SpellDesc!$B:$D,2,0),CHAR(10),CHAR(10),VLOOKUP(F541,SpellDesc!$B:$D,3,0),CHAR(10))</f>
        <v xml:space="preserve">**Plague
With this spell, the mage will bring a magic plague on some victims. The magic plague kills and spreads at an enormous rate. It does not take long to catch the disease from an infected friend, nor does it take long to die once you are infected. Undead beings and demons are not affected by this magic plague.
</v>
      </c>
    </row>
    <row r="542" spans="1:27" x14ac:dyDescent="0.15">
      <c r="A542" t="str">
        <f t="shared" si="32"/>
        <v>Thaumaturgy7E</v>
      </c>
      <c r="C542" s="1" t="s">
        <v>484</v>
      </c>
      <c r="D542" s="1">
        <v>7</v>
      </c>
      <c r="F542" s="1" t="s">
        <v>550</v>
      </c>
      <c r="G542" s="1" t="s">
        <v>550</v>
      </c>
      <c r="H542" s="3" t="s">
        <v>2376</v>
      </c>
      <c r="K542" s="1" t="s">
        <v>645</v>
      </c>
      <c r="L542" s="1" t="s">
        <v>2336</v>
      </c>
      <c r="M542" s="1" t="s">
        <v>2434</v>
      </c>
      <c r="N542" s="2" t="s">
        <v>2485</v>
      </c>
      <c r="O542" s="6" t="str">
        <f t="shared" si="33"/>
        <v xml:space="preserve">|[[Charm&gt;./Charm]]|&amp;ref(Spell/P_Nature.jpg,nolink,25x25,Nature);3|||戦闘/水陸両用|魅了|
|~|&gt;|&gt;|&gt;|&gt;|敵1体を魅了しようと試みます|
</v>
      </c>
      <c r="P542" s="3" t="s">
        <v>2436</v>
      </c>
      <c r="Q542" s="1">
        <v>25</v>
      </c>
      <c r="R542" s="1">
        <v>100</v>
      </c>
      <c r="S542" s="1">
        <v>0</v>
      </c>
      <c r="T542" s="1">
        <v>1</v>
      </c>
      <c r="U542" s="1">
        <v>100</v>
      </c>
      <c r="V542" s="1">
        <v>30</v>
      </c>
      <c r="W542" s="1" t="s">
        <v>2349</v>
      </c>
      <c r="Y542" s="21" t="str">
        <f t="shared" si="34"/>
        <v xml:space="preserve">#includex(Spell/Thaumaturgy/DataView,titlestr=off,section=(filter=Charm),firsthead=off)
**ゲーム内説明文
#includex(Spell/Thaumaturgy/Descriptions,titlestr=off,section=(filter=Charm),firsthead=off)
**解説
</v>
      </c>
      <c r="Z542" t="str">
        <f t="shared" si="35"/>
        <v xml:space="preserve">**Charm
|&gt;|&gt;|&gt;|&gt;|BGCOLOR(black):COLOR(white):CENTER:''Charm''|
|&gt;|BGCOLOR(lightgray):''研究領域''|&gt;|BGCOLOR(lightgray):''使用条件''|BGCOLOR(lightgray):''分類''|
|&gt;|Thaumaturgy Lv7|&gt;|戦闘/水陸両用|魅了|
|BGCOLOR(lightgray):''主系統''|BGCOLOR(lightgray):''副系統''|&gt;|BGCOLOR(lightgray):''威力/効果''|BGCOLOR(lightgray):''効果発生数''|
|&amp;ref(Spell/P_Nature.jpg,nolink,25x25,Nature);3||&gt;|Charm|1|
|BGCOLOR(lightgray):''射程距離''|BGCOLOR(lightgray):''効果範囲''|BGCOLOR(lightgray):''精度修正''|BGCOLOR(lightgray):''詠唱時間''|BGCOLOR(lightgray):''疲労/宝石''|
|25|0|100|100%|30|
|BGCOLOR(lightgray):''特性''|&gt;|&gt;|&gt;|抵抗可能&amp;br;無心無効|
</v>
      </c>
      <c r="AA542" t="str">
        <f>CONCATENATE("**",G542,CHAR(10),VLOOKUP(F542,SpellDesc!$B:$D,2,0),CHAR(10),CHAR(10),VLOOKUP(F542,SpellDesc!$B:$D,3,0),CHAR(10))</f>
        <v xml:space="preserve">**Charm
The victim of a Charm spell will become totally loyal to the caster of the spell. A charmed commander will retain all his special skills and magic items and use them for the benefit of his new master. All Pretender Gods are immune to this spell.
</v>
      </c>
    </row>
    <row r="543" spans="1:27" x14ac:dyDescent="0.15">
      <c r="A543" t="str">
        <f t="shared" si="32"/>
        <v>Thaumaturgy8S</v>
      </c>
      <c r="C543" s="1" t="s">
        <v>484</v>
      </c>
      <c r="D543" s="1">
        <v>8</v>
      </c>
      <c r="F543" s="1" t="s">
        <v>551</v>
      </c>
      <c r="G543" s="1" t="s">
        <v>551</v>
      </c>
      <c r="H543" s="3" t="s">
        <v>2321</v>
      </c>
      <c r="J543" s="1">
        <v>1</v>
      </c>
      <c r="K543" s="1" t="s">
        <v>2491</v>
      </c>
      <c r="L543" s="1" t="s">
        <v>2018</v>
      </c>
      <c r="M543" s="1" t="s">
        <v>2347</v>
      </c>
      <c r="N543" s="2" t="s">
        <v>2492</v>
      </c>
      <c r="O543" s="6" t="str">
        <f t="shared" si="33"/>
        <v xml:space="preserve">|[[Hydrophobia&gt;./Hydrophobia]]|&amp;ref(Spell/P_Fire.jpg,nolink,25x25,Fire);2||&amp;ref(Spell/V_Fire.jpg,nolink,25x25,Fire Gem);1|戦闘/水陸両用|激高|
|~|&gt;|&gt;|&gt;|&gt;|中範囲の敵を激高させようと試みます|
</v>
      </c>
      <c r="P543" s="3" t="s">
        <v>2348</v>
      </c>
      <c r="Q543" s="1">
        <v>30</v>
      </c>
      <c r="R543" s="1">
        <v>125</v>
      </c>
      <c r="S543" s="1">
        <v>5</v>
      </c>
      <c r="T543" s="1">
        <v>1</v>
      </c>
      <c r="U543" s="1">
        <v>100</v>
      </c>
      <c r="V543" s="1">
        <v>100</v>
      </c>
      <c r="W543" s="1" t="s">
        <v>2346</v>
      </c>
      <c r="Y543" s="21" t="str">
        <f t="shared" si="34"/>
        <v xml:space="preserve">#includex(Spell/Thaumaturgy/DataView,titlestr=off,section=(filter=Hydrophobia),firsthead=off)
**ゲーム内説明文
#includex(Spell/Thaumaturgy/Descriptions,titlestr=off,section=(filter=Hydrophobia),firsthead=off)
**解説
</v>
      </c>
      <c r="Z543" t="str">
        <f t="shared" si="35"/>
        <v xml:space="preserve">**Hydrophobia
|&gt;|&gt;|&gt;|&gt;|BGCOLOR(black):COLOR(white):CENTER:''Hydrophobia''|
|&gt;|BGCOLOR(lightgray):''研究領域''|&gt;|BGCOLOR(lightgray):''使用条件''|BGCOLOR(lightgray):''分類''|
|&gt;|Thaumaturgy Lv8|&gt;|戦闘/水陸両用|激高|
|BGCOLOR(lightgray):''主系統''|BGCOLOR(lightgray):''副系統''|&gt;|BGCOLOR(lightgray):''威力/効果''|BGCOLOR(lightgray):''効果発生数''|
|&amp;ref(Spell/P_Fire.jpg,nolink,25x25,Fire);2||&gt;|Enraged|1|
|BGCOLOR(lightgray):''射程距離''|BGCOLOR(lightgray):''効果範囲''|BGCOLOR(lightgray):''精度修正''|BGCOLOR(lightgray):''詠唱時間''|BGCOLOR(lightgray):''疲労/宝石''|
|30|5|100|125%|100 / &amp;ref(Spell/V_Fire.jpg,nolink,25x25,Fire Gem);1|
|BGCOLOR(lightgray):''特性''|&gt;|&gt;|&gt;|抵抗可能&amp;br;無心無効&amp;br;アンデッド無効&amp;br;無生物無効|
</v>
      </c>
      <c r="AA543" t="str">
        <f>CONCATENATE("**",G543,CHAR(10),VLOOKUP(F543,SpellDesc!$B:$D,2,0),CHAR(10),CHAR(10),VLOOKUP(F543,SpellDesc!$B:$D,3,0),CHAR(10))</f>
        <v xml:space="preserve">**Hydrophobia
The spell afflicts enemies with rabies. Affected units become rabid and will attack anything nearby, even friends. Only living targets can be affected by the disease.
</v>
      </c>
    </row>
    <row r="544" spans="1:27" x14ac:dyDescent="0.15">
      <c r="A544" t="str">
        <f t="shared" si="32"/>
        <v/>
      </c>
      <c r="C544" s="1" t="s">
        <v>484</v>
      </c>
      <c r="D544" s="1">
        <v>8</v>
      </c>
      <c r="F544" s="1" t="s">
        <v>552</v>
      </c>
      <c r="G544" s="1" t="s">
        <v>552</v>
      </c>
      <c r="H544" s="3" t="s">
        <v>2468</v>
      </c>
      <c r="J544" s="1">
        <v>60</v>
      </c>
      <c r="K544" s="1" t="s">
        <v>2490</v>
      </c>
      <c r="L544" s="1" t="s">
        <v>2325</v>
      </c>
      <c r="M544" s="1" t="s">
        <v>2431</v>
      </c>
      <c r="N544" s="2" t="s">
        <v>2493</v>
      </c>
      <c r="O544" s="6" t="str">
        <f t="shared" si="33"/>
        <v xml:space="preserve">|[[Gale Gate&gt;./Gale Gate]]|&amp;ref(Spell/P_Air.jpg,nolink,25x25,Air);5||&amp;ref(Spell/V_Air.jpg,nolink,25x25,Air Gem);60|儀式/陸上専用|世界呪附|
|~|&gt;|&gt;|&gt;|&gt;|術者の国に大量の風の宝石を与えます|
</v>
      </c>
      <c r="P544" s="3" t="s">
        <v>2494</v>
      </c>
      <c r="W544" s="1" t="s">
        <v>2431</v>
      </c>
      <c r="Y544" s="21" t="str">
        <f t="shared" si="34"/>
        <v xml:space="preserve">#includex(Spell/Thaumaturgy/DataView,titlestr=off,section=(filter=Gale Gate),firsthead=off)
**ゲーム内説明文
#includex(Spell/Thaumaturgy/Descriptions,titlestr=off,section=(filter=Gale Gate),firsthead=off)
**解説
</v>
      </c>
      <c r="Z544" t="str">
        <f t="shared" si="35"/>
        <v xml:space="preserve">**Gale Gate
|&gt;|&gt;|&gt;|&gt;|BGCOLOR(black):COLOR(white):CENTER:''Gale Gate''|
|&gt;|BGCOLOR(lightgray):''研究領域''|&gt;|BGCOLOR(lightgray):''使用条件''|BGCOLOR(lightgray):''分類''|
|&gt;|Thaumaturgy Lv8|&gt;|儀式/陸上専用|世界呪附|
|BGCOLOR(lightgray):''主系統''|BGCOLOR(lightgray):''副系統''|&gt;|BGCOLOR(lightgray):''威力/効果''|BGCOLOR(lightgray):''効果発生数''|
|&amp;ref(Spell/P_Air.jpg,nolink,25x25,Air);5||&gt;|Gale Gate||
|BGCOLOR(lightgray):''射程距離''|BGCOLOR(lightgray):''効果範囲''|BGCOLOR(lightgray):''精度修正''|BGCOLOR(lightgray):''詠唱時間''|BGCOLOR(lightgray):''疲労/宝石''|
|||||&amp;ref(Spell/V_Air.jpg,nolink,25x25,Air Gem);60|
|BGCOLOR(lightgray):''特性''|&gt;|&gt;|&gt;|世界呪附|
</v>
      </c>
      <c r="AA544" t="str">
        <f>CONCATENATE("**",G544,CHAR(10),VLOOKUP(F544,SpellDesc!$B:$D,2,0),CHAR(10),CHAR(10),VLOOKUP(F544,SpellDesc!$B:$D,3,0),CHAR(10))</f>
        <v xml:space="preserve">**Gale Gate
The caster opens a rift in space creating a gate into a realm of storms. Huge amounts of aerial magic are effectively channeled through this gate, producing twenty Air gems each turn. Not all of the powers of the Gale Gate can be harnessed though. Hurricanes and storms will be randomly unleashed upon provinces not controlled by the caster. The enchantment lasts until it is dispelled or the caster dies.
</v>
      </c>
    </row>
    <row r="545" spans="1:27" x14ac:dyDescent="0.15">
      <c r="A545" t="str">
        <f t="shared" si="32"/>
        <v/>
      </c>
      <c r="C545" s="1" t="s">
        <v>484</v>
      </c>
      <c r="D545" s="1">
        <v>8</v>
      </c>
      <c r="F545" s="1" t="s">
        <v>553</v>
      </c>
      <c r="G545" s="1" t="s">
        <v>553</v>
      </c>
      <c r="H545" s="3" t="s">
        <v>2486</v>
      </c>
      <c r="J545" s="1">
        <v>79</v>
      </c>
      <c r="K545" s="1" t="s">
        <v>2490</v>
      </c>
      <c r="L545" s="1" t="s">
        <v>2495</v>
      </c>
      <c r="M545" s="1" t="s">
        <v>2431</v>
      </c>
      <c r="N545" s="2" t="s">
        <v>2496</v>
      </c>
      <c r="O545" s="6" t="str">
        <f t="shared" si="33"/>
        <v xml:space="preserve">|[[Lure of the Deep&gt;./Lure of the Deep]]|&amp;ref(Spell/P_Water.jpg,nolink,25x25,Water);6||&amp;ref(Spell/V_Water.jpg,nolink,25x25,Water Gem);79|儀式/水中専用|世界呪附|
|~|&gt;|&gt;|&gt;|&gt;|支配圏内の沿岸で敵軍を溺死させます|
</v>
      </c>
      <c r="P545" s="3" t="s">
        <v>2497</v>
      </c>
      <c r="W545" s="1" t="s">
        <v>2431</v>
      </c>
      <c r="Y545" s="21" t="str">
        <f t="shared" si="34"/>
        <v xml:space="preserve">#includex(Spell/Thaumaturgy/DataView,titlestr=off,section=(filter=Lure of the Deep),firsthead=off)
**ゲーム内説明文
#includex(Spell/Thaumaturgy/Descriptions,titlestr=off,section=(filter=Lure of the Deep),firsthead=off)
**解説
</v>
      </c>
      <c r="Z545" t="str">
        <f t="shared" si="35"/>
        <v xml:space="preserve">**Lure of the Deep
|&gt;|&gt;|&gt;|&gt;|BGCOLOR(black):COLOR(white):CENTER:''Lure of the Deep''|
|&gt;|BGCOLOR(lightgray):''研究領域''|&gt;|BGCOLOR(lightgray):''使用条件''|BGCOLOR(lightgray):''分類''|
|&gt;|Thaumaturgy Lv8|&gt;|儀式/水中専用|世界呪附|
|BGCOLOR(lightgray):''主系統''|BGCOLOR(lightgray):''副系統''|&gt;|BGCOLOR(lightgray):''威力/効果''|BGCOLOR(lightgray):''効果発生数''|
|&amp;ref(Spell/P_Water.jpg,nolink,25x25,Water);6||&gt;|Lure of the Deep||
|BGCOLOR(lightgray):''射程距離''|BGCOLOR(lightgray):''効果範囲''|BGCOLOR(lightgray):''精度修正''|BGCOLOR(lightgray):''詠唱時間''|BGCOLOR(lightgray):''疲労/宝石''|
|||||&amp;ref(Spell/V_Water.jpg,nolink,25x25,Water Gem);79|
|BGCOLOR(lightgray):''特性''|&gt;|&gt;|&gt;|世界呪附|
</v>
      </c>
      <c r="AA545" t="str">
        <f>CONCATENATE("**",G545,CHAR(10),VLOOKUP(F545,SpellDesc!$B:$D,2,0),CHAR(10),CHAR(10),VLOOKUP(F545,SpellDesc!$B:$D,3,0),CHAR(10))</f>
        <v xml:space="preserve">**Lure of the Deep
Sirens will start to emerge from the deeps when this powerful enchantment is cast. The Sirens will sing to enemy troops and lure them down to certain death in the deeps. The lure is most persuasive in coastal and sea provinces with strong friendly Dominion. Inland provinces and provinces within an enemy Dominion are not affected at all. Nations that can recruit Sirens will find that this is cheaper while this enchantment is in effect. This global enchantment can only be cast in an underwater laboratory and it will last until someone dispels it or the caster dies.
</v>
      </c>
    </row>
    <row r="546" spans="1:27" x14ac:dyDescent="0.15">
      <c r="A546" t="str">
        <f t="shared" si="32"/>
        <v/>
      </c>
      <c r="C546" s="1" t="s">
        <v>484</v>
      </c>
      <c r="D546" s="1">
        <v>8</v>
      </c>
      <c r="F546" s="1" t="s">
        <v>554</v>
      </c>
      <c r="G546" s="1" t="s">
        <v>554</v>
      </c>
      <c r="H546" s="3" t="s">
        <v>2470</v>
      </c>
      <c r="I546" s="1" t="s">
        <v>2412</v>
      </c>
      <c r="J546" s="1">
        <v>5</v>
      </c>
      <c r="K546" s="1" t="s">
        <v>2491</v>
      </c>
      <c r="L546" s="1" t="s">
        <v>2336</v>
      </c>
      <c r="M546" s="1" t="s">
        <v>2438</v>
      </c>
      <c r="N546" s="2" t="s">
        <v>2498</v>
      </c>
      <c r="O546" s="6" t="str">
        <f t="shared" si="33"/>
        <v xml:space="preserve">|[[Soul Drain&gt;./Soul Drain]]|&amp;ref(Spell/P_Astral.jpg,nolink,25x25,Astral);5|&amp;ref(Spell/P_Death.jpg,nolink,25x25,Death);5|&amp;ref(Spell/V_Astral.jpg,nolink,25x25,Astral Pearl);5|戦闘/水陸両用|戦闘呪附|
|~|&gt;|&gt;|&gt;|&gt;|戦場全体から敵味方問わず生命力を吸収します|
</v>
      </c>
      <c r="P546" s="3" t="s">
        <v>2499</v>
      </c>
      <c r="W546" s="1" t="s">
        <v>2438</v>
      </c>
      <c r="Y546" s="21" t="str">
        <f t="shared" si="34"/>
        <v xml:space="preserve">#includex(Spell/Thaumaturgy/DataView,titlestr=off,section=(filter=Soul Drain),firsthead=off)
**ゲーム内説明文
#includex(Spell/Thaumaturgy/Descriptions,titlestr=off,section=(filter=Soul Drain),firsthead=off)
**解説
</v>
      </c>
      <c r="Z546" t="str">
        <f t="shared" si="35"/>
        <v xml:space="preserve">**Soul Drain
|&gt;|&gt;|&gt;|&gt;|BGCOLOR(black):COLOR(white):CENTER:''Soul Drain''|
|&gt;|BGCOLOR(lightgray):''研究領域''|&gt;|BGCOLOR(lightgray):''使用条件''|BGCOLOR(lightgray):''分類''|
|&gt;|Thaumaturgy Lv8|&gt;|戦闘/水陸両用|戦闘呪附|
|BGCOLOR(lightgray):''主系統''|BGCOLOR(lightgray):''副系統''|&gt;|BGCOLOR(lightgray):''威力/効果''|BGCOLOR(lightgray):''効果発生数''|
|&amp;ref(Spell/P_Astral.jpg,nolink,25x25,Astral);5|&amp;ref(Spell/P_Death.jpg,nolink,25x25,Death);5|&gt;|Soul Drain||
|BGCOLOR(lightgray):''射程距離''|BGCOLOR(lightgray):''効果範囲''|BGCOLOR(lightgray):''精度修正''|BGCOLOR(lightgray):''詠唱時間''|BGCOLOR(lightgray):''疲労/宝石''|
|||||&amp;ref(Spell/V_Astral.jpg,nolink,25x25,Astral Pearl);5|
|BGCOLOR(lightgray):''特性''|&gt;|&gt;|&gt;|戦闘呪附|
</v>
      </c>
      <c r="AA546" t="str">
        <f>CONCATENATE("**",G546,CHAR(10),VLOOKUP(F546,SpellDesc!$B:$D,2,0),CHAR(10),CHAR(10),VLOOKUP(F546,SpellDesc!$B:$D,3,0),CHAR(10))</f>
        <v xml:space="preserve">**Soul Drain
The caster creates a well of unlife on the battlefield and opens a channel between himself and the well. Every soul on the battlefield takes damage as their psychic energies rush from their bodies into the well to heal and reinvigorate the caster.
</v>
      </c>
    </row>
    <row r="547" spans="1:27" x14ac:dyDescent="0.15">
      <c r="A547" t="str">
        <f t="shared" si="32"/>
        <v/>
      </c>
      <c r="C547" s="1" t="s">
        <v>484</v>
      </c>
      <c r="D547" s="1">
        <v>8</v>
      </c>
      <c r="F547" s="1" t="s">
        <v>555</v>
      </c>
      <c r="G547" s="1" t="s">
        <v>555</v>
      </c>
      <c r="H547" s="3" t="s">
        <v>2412</v>
      </c>
      <c r="J547" s="1">
        <v>15</v>
      </c>
      <c r="K547" s="1" t="s">
        <v>2490</v>
      </c>
      <c r="L547" s="1" t="s">
        <v>2336</v>
      </c>
      <c r="M547" s="1" t="s">
        <v>2362</v>
      </c>
      <c r="N547" s="2" t="s">
        <v>2500</v>
      </c>
      <c r="O547" s="6" t="str">
        <f t="shared" si="33"/>
        <v xml:space="preserve">|[[Stygian Paths&gt;./Stygian Paths]]|&amp;ref(Spell/P_Death.jpg,nolink,25x25,Death);5||&amp;ref(Spell/V_Death.jpg,nolink,25x25,Death Gem);15|儀式/水陸両用|瞬間移動|
|~|&gt;|&gt;|&gt;|&gt;|指定した州まで危険な冥界を通り指揮下の兵と共に移動します|
</v>
      </c>
      <c r="Q547" s="1">
        <v>10</v>
      </c>
      <c r="W547" s="1" t="s">
        <v>2352</v>
      </c>
      <c r="Y547" s="21" t="str">
        <f t="shared" si="34"/>
        <v xml:space="preserve">#includex(Spell/Thaumaturgy/DataView,titlestr=off,section=(filter=Stygian Paths),firsthead=off)
**ゲーム内説明文
#includex(Spell/Thaumaturgy/Descriptions,titlestr=off,section=(filter=Stygian Paths),firsthead=off)
**解説
</v>
      </c>
      <c r="Z547" t="str">
        <f t="shared" si="35"/>
        <v xml:space="preserve">**Stygian Paths
|&gt;|&gt;|&gt;|&gt;|BGCOLOR(black):COLOR(white):CENTER:''Stygian Paths''|
|&gt;|BGCOLOR(lightgray):''研究領域''|&gt;|BGCOLOR(lightgray):''使用条件''|BGCOLOR(lightgray):''分類''|
|&gt;|Thaumaturgy Lv8|&gt;|儀式/水陸両用|瞬間移動|
|BGCOLOR(lightgray):''主系統''|BGCOLOR(lightgray):''副系統''|&gt;|BGCOLOR(lightgray):''威力/効果''|BGCOLOR(lightgray):''効果発生数''|
|&amp;ref(Spell/P_Death.jpg,nolink,25x25,Death);5||&gt;|||
|BGCOLOR(lightgray):''射程距離''|BGCOLOR(lightgray):''効果範囲''|BGCOLOR(lightgray):''精度修正''|BGCOLOR(lightgray):''詠唱時間''|BGCOLOR(lightgray):''疲労/宝石''|
|10||||&amp;ref(Spell/V_Death.jpg,nolink,25x25,Death Gem);15|
|BGCOLOR(lightgray):''特性''|&gt;|&gt;|&gt;|遠隔儀式|
</v>
      </c>
      <c r="AA547" t="str">
        <f>CONCATENATE("**",G547,CHAR(10),VLOOKUP(F547,SpellDesc!$B:$D,2,0),CHAR(10),CHAR(10),VLOOKUP(F547,SpellDesc!$B:$D,3,0),CHAR(10))</f>
        <v xml:space="preserve">**Stygian Paths
All lands are connected to the Underworld and every location in the Underworld corresponds to a location in the lands of the living, but time passes differently in the Underworld. By traveling in the Underworld, great distances can be covered in a short period of time. When this ritual is cast, a gateway into the realm of the dead is opened. The necromancer then leads his followers on dark paths through the Underworld to emerge in a faraway province. The journey, however, is not free from risk: no one is allowed to leave the lands of the dead. Everyone using the Stygian paths risks injury or even death by poisoning, spirit attacks or fates even worse. Stealthy units are less likely to be detected by the guardians of the Underworld.
</v>
      </c>
    </row>
    <row r="548" spans="1:27" x14ac:dyDescent="0.15">
      <c r="A548" t="str">
        <f t="shared" si="32"/>
        <v/>
      </c>
      <c r="C548" s="1" t="s">
        <v>484</v>
      </c>
      <c r="D548" s="1">
        <v>8</v>
      </c>
      <c r="F548" s="1" t="s">
        <v>556</v>
      </c>
      <c r="G548" s="1" t="s">
        <v>556</v>
      </c>
      <c r="H548" s="3" t="s">
        <v>2412</v>
      </c>
      <c r="J548" s="1">
        <v>15</v>
      </c>
      <c r="K548" s="1" t="s">
        <v>2490</v>
      </c>
      <c r="L548" s="1" t="s">
        <v>2336</v>
      </c>
      <c r="M548" s="1" t="s">
        <v>2501</v>
      </c>
      <c r="N548" s="2" t="s">
        <v>2502</v>
      </c>
      <c r="O548" s="6" t="str">
        <f t="shared" si="33"/>
        <v xml:space="preserve">|[[Black Death&gt;./Black Death]]|&amp;ref(Spell/P_Death.jpg,nolink,25x25,Death);5||&amp;ref(Spell/V_Death.jpg,nolink,25x25,Death Gem);15|儀式/水陸両用|災害誘発|
|~|&gt;|&gt;|&gt;|&gt;|指定した州に黒死病を放ち人口を激減させます|
</v>
      </c>
      <c r="Q548" s="1">
        <v>5</v>
      </c>
      <c r="W548" s="1" t="s">
        <v>2352</v>
      </c>
      <c r="Y548" s="21" t="str">
        <f t="shared" si="34"/>
        <v xml:space="preserve">#includex(Spell/Thaumaturgy/DataView,titlestr=off,section=(filter=Black Death),firsthead=off)
**ゲーム内説明文
#includex(Spell/Thaumaturgy/Descriptions,titlestr=off,section=(filter=Black Death),firsthead=off)
**解説
</v>
      </c>
      <c r="Z548" t="str">
        <f t="shared" si="35"/>
        <v xml:space="preserve">**Black Death
|&gt;|&gt;|&gt;|&gt;|BGCOLOR(black):COLOR(white):CENTER:''Black Death''|
|&gt;|BGCOLOR(lightgray):''研究領域''|&gt;|BGCOLOR(lightgray):''使用条件''|BGCOLOR(lightgray):''分類''|
|&gt;|Thaumaturgy Lv8|&gt;|儀式/水陸両用|災害誘発|
|BGCOLOR(lightgray):''主系統''|BGCOLOR(lightgray):''副系統''|&gt;|BGCOLOR(lightgray):''威力/効果''|BGCOLOR(lightgray):''効果発生数''|
|&amp;ref(Spell/P_Death.jpg,nolink,25x25,Death);5||&gt;|||
|BGCOLOR(lightgray):''射程距離''|BGCOLOR(lightgray):''効果範囲''|BGCOLOR(lightgray):''精度修正''|BGCOLOR(lightgray):''詠唱時間''|BGCOLOR(lightgray):''疲労/宝石''|
|5||||&amp;ref(Spell/V_Death.jpg,nolink,25x25,Death Gem);15|
|BGCOLOR(lightgray):''特性''|&gt;|&gt;|&gt;|遠隔儀式|
</v>
      </c>
      <c r="AA548" t="str">
        <f>CONCATENATE("**",G548,CHAR(10),VLOOKUP(F548,SpellDesc!$B:$D,2,0),CHAR(10),CHAR(10),VLOOKUP(F548,SpellDesc!$B:$D,3,0),CHAR(10))</f>
        <v xml:space="preserve">**Black Death
The necromancer curses a province with the Black Death. This plague will kill thousands upon thousands of people. The spell is targeted at the general population and will probably not affect the military units in the province.
</v>
      </c>
    </row>
    <row r="549" spans="1:27" x14ac:dyDescent="0.15">
      <c r="A549" t="str">
        <f t="shared" si="32"/>
        <v/>
      </c>
      <c r="C549" s="1" t="s">
        <v>484</v>
      </c>
      <c r="D549" s="1">
        <v>8</v>
      </c>
      <c r="F549" s="1" t="s">
        <v>557</v>
      </c>
      <c r="G549" s="1" t="s">
        <v>557</v>
      </c>
      <c r="H549" s="3" t="s">
        <v>2447</v>
      </c>
      <c r="J549" s="1">
        <v>30</v>
      </c>
      <c r="K549" s="1" t="s">
        <v>2490</v>
      </c>
      <c r="L549" s="1" t="s">
        <v>2336</v>
      </c>
      <c r="M549" s="1" t="s">
        <v>2420</v>
      </c>
      <c r="N549" s="2" t="s">
        <v>2503</v>
      </c>
      <c r="O549" s="6" t="str">
        <f t="shared" si="33"/>
        <v xml:space="preserve">|[[Call the Worm That Walks&gt;./Call the Worm That Walks]]|&amp;ref(Spell/P_Nature.jpg,nolink,25x25,Nature);5||&amp;ref(Spell/V_Nature.jpg,nolink,25x25,Nature Gem);30|儀式/水陸両用|指揮官召喚|
|~|&gt;|&gt;|&gt;|&gt;|蟲の大群に宿る不死の魔術師Worm Mageを召喚します|
</v>
      </c>
      <c r="P549" s="3" t="s">
        <v>2504</v>
      </c>
      <c r="Y549" s="21" t="str">
        <f t="shared" si="34"/>
        <v xml:space="preserve">#includex(Spell/Thaumaturgy/DataView,titlestr=off,section=(filter=Call the Worm That Walks),firsthead=off)
**ゲーム内説明文
#includex(Spell/Thaumaturgy/Descriptions,titlestr=off,section=(filter=Call the Worm That Walks),firsthead=off)
**解説
</v>
      </c>
      <c r="Z549" t="str">
        <f t="shared" si="35"/>
        <v xml:space="preserve">**Call the Worm That Walks
|&gt;|&gt;|&gt;|&gt;|BGCOLOR(black):COLOR(white):CENTER:''Call the Worm That Walks''|
|&gt;|BGCOLOR(lightgray):''研究領域''|&gt;|BGCOLOR(lightgray):''使用条件''|BGCOLOR(lightgray):''分類''|
|&gt;|Thaumaturgy Lv8|&gt;|儀式/水陸両用|指揮官召喚|
|BGCOLOR(lightgray):''主系統''|BGCOLOR(lightgray):''副系統''|&gt;|BGCOLOR(lightgray):''威力/効果''|BGCOLOR(lightgray):''効果発生数''|
|&amp;ref(Spell/P_Nature.jpg,nolink,25x25,Nature);5||&gt;|Worm Mage||
|BGCOLOR(lightgray):''射程距離''|BGCOLOR(lightgray):''効果範囲''|BGCOLOR(lightgray):''精度修正''|BGCOLOR(lightgray):''詠唱時間''|BGCOLOR(lightgray):''疲労/宝石''|
|||||&amp;ref(Spell/V_Nature.jpg,nolink,25x25,Nature Gem);30|
|BGCOLOR(lightgray):''特性''|&gt;|&gt;|&gt;||
</v>
      </c>
      <c r="AA549" t="str">
        <f>CONCATENATE("**",G549,CHAR(10),VLOOKUP(F549,SpellDesc!$B:$D,2,0),CHAR(10),CHAR(10),VLOOKUP(F549,SpellDesc!$B:$D,3,0),CHAR(10))</f>
        <v xml:space="preserve">**Call the Worm That Walks
Potent nature mages do not die easily, and for the more potent even death might not stop them. When the worms and bugs that feed of carrion devour the corpse of a dead nature mage some of them manage to transfer a portion of their mind and power into the crawling mass feeding on their remnants. This spell summons the remnant lifeforce of such a mage and the worms and bugs that houses it.
</v>
      </c>
    </row>
    <row r="550" spans="1:27" x14ac:dyDescent="0.15">
      <c r="A550" t="str">
        <f t="shared" si="32"/>
        <v>Thaumaturgy8E</v>
      </c>
      <c r="C550" s="1" t="s">
        <v>484</v>
      </c>
      <c r="D550" s="1">
        <v>8</v>
      </c>
      <c r="F550" s="1" t="s">
        <v>558</v>
      </c>
      <c r="G550" s="1" t="s">
        <v>558</v>
      </c>
      <c r="H550" s="3" t="s">
        <v>2487</v>
      </c>
      <c r="J550" s="1">
        <v>4</v>
      </c>
      <c r="K550" s="1" t="s">
        <v>2491</v>
      </c>
      <c r="L550" s="1" t="s">
        <v>2336</v>
      </c>
      <c r="M550" s="1" t="s">
        <v>2508</v>
      </c>
      <c r="N550" s="2" t="s">
        <v>2505</v>
      </c>
      <c r="O550" s="6" t="str">
        <f t="shared" si="33"/>
        <v xml:space="preserve">|[[Beast Mastery&gt;./Beast Mastery]]|&amp;ref(Spell/P_Nature.jpg,nolink,25x25,Nature);6||&amp;ref(Spell/V_Nature.jpg,nolink,25x25,Nature Gem);4|戦闘/水陸両用|全体隷属|
|~|&gt;|&gt;|&gt;|&gt;|敵の動物全員を隷属させようと試みます|
</v>
      </c>
      <c r="P550" s="3" t="s">
        <v>2427</v>
      </c>
      <c r="Q550" s="1">
        <v>0</v>
      </c>
      <c r="R550" s="1">
        <v>225</v>
      </c>
      <c r="S550" s="1">
        <v>666</v>
      </c>
      <c r="T550" s="1">
        <v>1</v>
      </c>
      <c r="U550" s="1">
        <v>0</v>
      </c>
      <c r="V550" s="1">
        <v>400</v>
      </c>
      <c r="W550" s="1" t="s">
        <v>2506</v>
      </c>
      <c r="Y550" s="21" t="str">
        <f t="shared" si="34"/>
        <v xml:space="preserve">#includex(Spell/Thaumaturgy/DataView,titlestr=off,section=(filter=Beast Mastery),firsthead=off)
**ゲーム内説明文
#includex(Spell/Thaumaturgy/Descriptions,titlestr=off,section=(filter=Beast Mastery),firsthead=off)
**解説
</v>
      </c>
      <c r="Z550" t="str">
        <f t="shared" si="35"/>
        <v xml:space="preserve">**Beast Mastery
|&gt;|&gt;|&gt;|&gt;|BGCOLOR(black):COLOR(white):CENTER:''Beast Mastery''|
|&gt;|BGCOLOR(lightgray):''研究領域''|&gt;|BGCOLOR(lightgray):''使用条件''|BGCOLOR(lightgray):''分類''|
|&gt;|Thaumaturgy Lv8|&gt;|戦闘/水陸両用|全体隷属|
|BGCOLOR(lightgray):''主系統''|BGCOLOR(lightgray):''副系統''|&gt;|BGCOLOR(lightgray):''威力/効果''|BGCOLOR(lightgray):''効果発生数''|
|&amp;ref(Spell/P_Nature.jpg,nolink,25x25,Nature);6||&gt;|Enslave|1|
|BGCOLOR(lightgray):''射程距離''|BGCOLOR(lightgray):''効果範囲''|BGCOLOR(lightgray):''精度修正''|BGCOLOR(lightgray):''詠唱時間''|BGCOLOR(lightgray):''疲労/宝石''|
|0|666|0|225%|400 / &amp;ref(Spell/V_Nature.jpg,nolink,25x25,Nature Gem);4|
|BGCOLOR(lightgray):''特性''|&gt;|&gt;|&gt;|抵抗容易&amp;br;動物にのみ作用|
</v>
      </c>
      <c r="AA550" t="str">
        <f>CONCATENATE("**",G550,CHAR(10),VLOOKUP(F550,SpellDesc!$B:$D,2,0),CHAR(10),CHAR(10),VLOOKUP(F550,SpellDesc!$B:$D,3,0),CHAR(10))</f>
        <v xml:space="preserve">**Beast Mastery
All animals on the battlefield are bound to the will of the caster.
</v>
      </c>
    </row>
    <row r="551" spans="1:27" x14ac:dyDescent="0.15">
      <c r="A551" t="str">
        <f t="shared" si="32"/>
        <v>Thaumaturgy9S</v>
      </c>
      <c r="C551" s="1" t="s">
        <v>484</v>
      </c>
      <c r="D551" s="1">
        <v>9</v>
      </c>
      <c r="F551" s="1" t="s">
        <v>559</v>
      </c>
      <c r="G551" s="1" t="s">
        <v>559</v>
      </c>
      <c r="H551" s="3" t="s">
        <v>2470</v>
      </c>
      <c r="J551" s="1">
        <v>25</v>
      </c>
      <c r="K551" s="1" t="s">
        <v>2490</v>
      </c>
      <c r="L551" s="1" t="s">
        <v>2336</v>
      </c>
      <c r="M551" s="1" t="s">
        <v>2362</v>
      </c>
      <c r="N551" s="2" t="s">
        <v>2507</v>
      </c>
      <c r="O551" s="6" t="str">
        <f t="shared" si="33"/>
        <v xml:space="preserve">|[[Astral Travel&gt;./Astral Travel]]|&amp;ref(Spell/P_Astral.jpg,nolink,25x25,Astral);5||&amp;ref(Spell/V_Astral.jpg,nolink,25x25,Astral Pearl);25|儀式/水陸両用|瞬間移動|
|~|&gt;|&gt;|&gt;|&gt;|指定した州に指揮下の兵と共に移動します|
</v>
      </c>
      <c r="Q551" s="1">
        <v>5</v>
      </c>
      <c r="W551" s="1" t="s">
        <v>2352</v>
      </c>
      <c r="Y551" s="21" t="str">
        <f t="shared" si="34"/>
        <v xml:space="preserve">#includex(Spell/Thaumaturgy/DataView,titlestr=off,section=(filter=Astral Travel),firsthead=off)
**ゲーム内説明文
#includex(Spell/Thaumaturgy/Descriptions,titlestr=off,section=(filter=Astral Travel),firsthead=off)
**解説
</v>
      </c>
      <c r="Z551" t="str">
        <f t="shared" si="35"/>
        <v xml:space="preserve">**Astral Travel
|&gt;|&gt;|&gt;|&gt;|BGCOLOR(black):COLOR(white):CENTER:''Astral Travel''|
|&gt;|BGCOLOR(lightgray):''研究領域''|&gt;|BGCOLOR(lightgray):''使用条件''|BGCOLOR(lightgray):''分類''|
|&gt;|Thaumaturgy Lv9|&gt;|儀式/水陸両用|瞬間移動|
|BGCOLOR(lightgray):''主系統''|BGCOLOR(lightgray):''副系統''|&gt;|BGCOLOR(lightgray):''威力/効果''|BGCOLOR(lightgray):''効果発生数''|
|&amp;ref(Spell/P_Astral.jpg,nolink,25x25,Astral);5||&gt;|||
|BGCOLOR(lightgray):''射程距離''|BGCOLOR(lightgray):''効果範囲''|BGCOLOR(lightgray):''精度修正''|BGCOLOR(lightgray):''詠唱時間''|BGCOLOR(lightgray):''疲労/宝石''|
|5||||&amp;ref(Spell/V_Astral.jpg,nolink,25x25,Astral Pearl);25|
|BGCOLOR(lightgray):''特性''|&gt;|&gt;|&gt;|遠隔儀式|
</v>
      </c>
      <c r="AA551" t="str">
        <f>CONCATENATE("**",G551,CHAR(10),VLOOKUP(F551,SpellDesc!$B:$D,2,0),CHAR(10),CHAR(10),VLOOKUP(F551,SpellDesc!$B:$D,3,0),CHAR(10))</f>
        <v xml:space="preserve">**Astral Travel
The caster creates a rift in the fabric of space, allowing him to step through with all troops under his command and enter a distant province.
</v>
      </c>
    </row>
    <row r="552" spans="1:27" x14ac:dyDescent="0.15">
      <c r="A552" t="str">
        <f t="shared" si="32"/>
        <v/>
      </c>
      <c r="C552" s="1" t="s">
        <v>484</v>
      </c>
      <c r="D552" s="1">
        <v>9</v>
      </c>
      <c r="F552" s="1" t="s">
        <v>560</v>
      </c>
      <c r="G552" s="1" t="s">
        <v>560</v>
      </c>
      <c r="H552" s="3" t="s">
        <v>2488</v>
      </c>
      <c r="J552" s="1">
        <v>8</v>
      </c>
      <c r="K552" s="1" t="s">
        <v>2491</v>
      </c>
      <c r="L552" s="1" t="s">
        <v>2336</v>
      </c>
      <c r="M552" s="1" t="s">
        <v>2508</v>
      </c>
      <c r="N552" s="2" t="s">
        <v>2509</v>
      </c>
      <c r="O552" s="6" t="str">
        <f t="shared" si="33"/>
        <v xml:space="preserve">|[[Master Enslave&gt;./Master Enslave]]|&amp;ref(Spell/P_Astral.jpg,nolink,25x25,Astral);8||&amp;ref(Spell/V_Astral.jpg,nolink,25x25,Astral Pearl);8|戦闘/水陸両用|全体隷属|
|~|&gt;|&gt;|&gt;|&gt;|敵全員を隷属させようと試みます|
</v>
      </c>
      <c r="P552" s="3" t="s">
        <v>2427</v>
      </c>
      <c r="Q552" s="1">
        <v>0</v>
      </c>
      <c r="R552" s="1">
        <v>325</v>
      </c>
      <c r="S552" s="1">
        <v>666</v>
      </c>
      <c r="T552" s="1">
        <v>1</v>
      </c>
      <c r="U552" s="1">
        <v>0</v>
      </c>
      <c r="V552" s="1">
        <v>800</v>
      </c>
      <c r="W552" s="1" t="s">
        <v>2510</v>
      </c>
      <c r="Y552" s="21" t="str">
        <f t="shared" si="34"/>
        <v xml:space="preserve">#includex(Spell/Thaumaturgy/DataView,titlestr=off,section=(filter=Master Enslave),firsthead=off)
**ゲーム内説明文
#includex(Spell/Thaumaturgy/Descriptions,titlestr=off,section=(filter=Master Enslave),firsthead=off)
**解説
</v>
      </c>
      <c r="Z552" t="str">
        <f t="shared" si="35"/>
        <v xml:space="preserve">**Master Enslave
|&gt;|&gt;|&gt;|&gt;|BGCOLOR(black):COLOR(white):CENTER:''Master Enslave''|
|&gt;|BGCOLOR(lightgray):''研究領域''|&gt;|BGCOLOR(lightgray):''使用条件''|BGCOLOR(lightgray):''分類''|
|&gt;|Thaumaturgy Lv9|&gt;|戦闘/水陸両用|全体隷属|
|BGCOLOR(lightgray):''主系統''|BGCOLOR(lightgray):''副系統''|&gt;|BGCOLOR(lightgray):''威力/効果''|BGCOLOR(lightgray):''効果発生数''|
|&amp;ref(Spell/P_Astral.jpg,nolink,25x25,Astral);8||&gt;|Enslave|1|
|BGCOLOR(lightgray):''射程距離''|BGCOLOR(lightgray):''効果範囲''|BGCOLOR(lightgray):''精度修正''|BGCOLOR(lightgray):''詠唱時間''|BGCOLOR(lightgray):''疲労/宝石''|
|0|666|0|325%|800 / &amp;ref(Spell/V_Astral.jpg,nolink,25x25,Astral Pearl);8|
|BGCOLOR(lightgray):''特性''|&gt;|&gt;|&gt;|抵抗容易&amp;br;無心無効|
</v>
      </c>
      <c r="AA552" t="str">
        <f>CONCATENATE("**",G552,CHAR(10),VLOOKUP(F552,SpellDesc!$B:$D,2,0),CHAR(10),CHAR(10),VLOOKUP(F552,SpellDesc!$B:$D,3,0),CHAR(10))</f>
        <v xml:space="preserve">**Master Enslave
The caster unleashes vast arcane powers, ripping the free will from his foes and turning them into loyal thralls. The thralls will aid the caster until they die. There is no way to break free once enslaved by this spell.
</v>
      </c>
    </row>
    <row r="553" spans="1:27" x14ac:dyDescent="0.15">
      <c r="A553" t="str">
        <f t="shared" si="32"/>
        <v>Thaumaturgy9E</v>
      </c>
      <c r="C553" s="1" t="s">
        <v>484</v>
      </c>
      <c r="D553" s="1">
        <v>9</v>
      </c>
      <c r="F553" s="1" t="s">
        <v>561</v>
      </c>
      <c r="G553" s="1" t="s">
        <v>561</v>
      </c>
      <c r="H553" s="3" t="s">
        <v>2489</v>
      </c>
      <c r="J553" s="1">
        <v>7</v>
      </c>
      <c r="K553" s="1" t="s">
        <v>2491</v>
      </c>
      <c r="L553" s="1" t="s">
        <v>2336</v>
      </c>
      <c r="M553" s="1" t="s">
        <v>2508</v>
      </c>
      <c r="N553" s="2" t="s">
        <v>2511</v>
      </c>
      <c r="O553" s="6" t="str">
        <f t="shared" si="33"/>
        <v xml:space="preserve">|[[Undead Mastery&gt;./Undead Mastery]]|&amp;ref(Spell/P_Death.jpg,nolink,25x25,Death);7||&amp;ref(Spell/V_Death.jpg,nolink,25x25,Death Gem);7|戦闘/水陸両用|全体隷属|
|~|&gt;|&gt;|&gt;|&gt;|敵のアンデッド全員を隷属させようと試みます|
</v>
      </c>
      <c r="P553" s="3" t="s">
        <v>2427</v>
      </c>
      <c r="Q553" s="1">
        <v>0</v>
      </c>
      <c r="R553" s="1">
        <v>300</v>
      </c>
      <c r="S553" s="1">
        <v>666</v>
      </c>
      <c r="T553" s="1">
        <v>1</v>
      </c>
      <c r="U553" s="1">
        <v>0</v>
      </c>
      <c r="V553" s="1">
        <v>700</v>
      </c>
      <c r="W553" s="1" t="s">
        <v>2512</v>
      </c>
      <c r="Y553" s="21" t="str">
        <f t="shared" si="34"/>
        <v xml:space="preserve">#includex(Spell/Thaumaturgy/DataView,titlestr=off,section=(filter=Undead Mastery),firsthead=off)
**ゲーム内説明文
#includex(Spell/Thaumaturgy/Descriptions,titlestr=off,section=(filter=Undead Mastery),firsthead=off)
**解説
</v>
      </c>
      <c r="Z553" t="str">
        <f t="shared" si="35"/>
        <v xml:space="preserve">**Undead Mastery
|&gt;|&gt;|&gt;|&gt;|BGCOLOR(black):COLOR(white):CENTER:''Undead Mastery''|
|&gt;|BGCOLOR(lightgray):''研究領域''|&gt;|BGCOLOR(lightgray):''使用条件''|BGCOLOR(lightgray):''分類''|
|&gt;|Thaumaturgy Lv9|&gt;|戦闘/水陸両用|全体隷属|
|BGCOLOR(lightgray):''主系統''|BGCOLOR(lightgray):''副系統''|&gt;|BGCOLOR(lightgray):''威力/効果''|BGCOLOR(lightgray):''効果発生数''|
|&amp;ref(Spell/P_Death.jpg,nolink,25x25,Death);7||&gt;|Enslave|1|
|BGCOLOR(lightgray):''射程距離''|BGCOLOR(lightgray):''効果範囲''|BGCOLOR(lightgray):''精度修正''|BGCOLOR(lightgray):''詠唱時間''|BGCOLOR(lightgray):''疲労/宝石''|
|0|666|0|300%|700 / &amp;ref(Spell/V_Death.jpg,nolink,25x25,Death Gem);7|
|BGCOLOR(lightgray):''特性''|&gt;|&gt;|&gt;|抵抗容易&amp;br;アンデッドにのみ作用|
</v>
      </c>
      <c r="AA553" t="str">
        <f>CONCATENATE("**",G553,CHAR(10),VLOOKUP(F553,SpellDesc!$B:$D,2,0),CHAR(10),CHAR(10),VLOOKUP(F553,SpellDesc!$B:$D,3,0),CHAR(10))</f>
        <v xml:space="preserve">**Undead Mastery
The caster takes control over all undead beings on the entire battlefield. Powerful undead will be able to resist the spell.
</v>
      </c>
    </row>
    <row r="554" spans="1:27" x14ac:dyDescent="0.15">
      <c r="A554" t="str">
        <f t="shared" si="32"/>
        <v>Blood Magic0S</v>
      </c>
      <c r="C554" s="1" t="s">
        <v>562</v>
      </c>
      <c r="D554" s="1">
        <v>0</v>
      </c>
      <c r="F554" s="1" t="s">
        <v>563</v>
      </c>
      <c r="G554" s="1" t="s">
        <v>563</v>
      </c>
      <c r="H554" s="3" t="s">
        <v>2513</v>
      </c>
      <c r="J554" s="1">
        <v>1</v>
      </c>
      <c r="K554" s="1" t="s">
        <v>645</v>
      </c>
      <c r="L554" s="1" t="s">
        <v>2516</v>
      </c>
      <c r="M554" s="1" t="s">
        <v>2517</v>
      </c>
      <c r="N554" s="2" t="s">
        <v>2521</v>
      </c>
      <c r="O554" s="6" t="str">
        <f t="shared" si="33"/>
        <v xml:space="preserve">|[[Bleed&gt;./Bleed]]|&amp;ref(Spell/P_Blood.jpg,nolink,25x25,Blood);1||&amp;ref(Spell/V_Blood.jpg,nolink,25x25,Blood Slave);1|戦闘/水陸両用|出血|
|~|&gt;|&gt;|&gt;|&gt;|敵1体に大量出血を引き起こそうと試みます|
</v>
      </c>
      <c r="P554" s="3" t="s">
        <v>2518</v>
      </c>
      <c r="Q554" s="1" t="s">
        <v>2519</v>
      </c>
      <c r="R554" s="1">
        <v>150</v>
      </c>
      <c r="S554" s="1">
        <v>0</v>
      </c>
      <c r="T554" s="1">
        <v>1</v>
      </c>
      <c r="U554" s="1">
        <v>0</v>
      </c>
      <c r="V554" s="1">
        <v>100</v>
      </c>
      <c r="W554" s="1" t="s">
        <v>2520</v>
      </c>
      <c r="Y554" s="21" t="str">
        <f t="shared" si="34"/>
        <v xml:space="preserve">#includex(Spell/Blood Magic/DataView,titlestr=off,section=(filter=Bleed),firsthead=off)
**ゲーム内説明文
#includex(Spell/Blood Magic/Descriptions,titlestr=off,section=(filter=Bleed),firsthead=off)
**解説
</v>
      </c>
      <c r="Z554" t="str">
        <f t="shared" si="35"/>
        <v xml:space="preserve">**Bleed
|&gt;|&gt;|&gt;|&gt;|BGCOLOR(black):COLOR(white):CENTER:''Bleed''|
|&gt;|BGCOLOR(lightgray):''研究領域''|&gt;|BGCOLOR(lightgray):''使用条件''|BGCOLOR(lightgray):''分類''|
|&gt;|Blood Magic Lv0|&gt;|戦闘/水陸両用|出血|
|BGCOLOR(lightgray):''主系統''|BGCOLOR(lightgray):''副系統''|&gt;|BGCOLOR(lightgray):''威力/効果''|BGCOLOR(lightgray):''効果発生数''|
|&amp;ref(Spell/P_Blood.jpg,nolink,25x25,Blood);1||&gt;|Profuse Bleeding|1|
|BGCOLOR(lightgray):''射程距離''|BGCOLOR(lightgray):''効果範囲''|BGCOLOR(lightgray):''精度修正''|BGCOLOR(lightgray):''詠唱時間''|BGCOLOR(lightgray):''疲労/宝石''|
|30+5|0|0|150%|100 / &amp;ref(Spell/V_Blood.jpg,nolink,25x25,Blood Slave);1|
|BGCOLOR(lightgray):''特性''|&gt;|&gt;|&gt;|抵抗可能&amp;br;アンデッド無効&amp;br;無生物無効|
</v>
      </c>
      <c r="AA554" t="str">
        <f>CONCATENATE("**",G554,CHAR(10),VLOOKUP(F554,SpellDesc!$B:$D,2,0),CHAR(10),CHAR(10),VLOOKUP(F554,SpellDesc!$B:$D,3,0),CHAR(10))</f>
        <v xml:space="preserve">**Bleed
The Bleed spell causes blood to pour out of the victim's nose, ears and mouth. The effect is a prolonged and painful death. Magic resistance can negate the effect.
Bleedの呪文は、犠牲者の鼻、耳、そして口から血を噴出させます。これは緩慢で苦痛を伴う死です。魔法抵抗力はこの影響を無効化できます。
</v>
      </c>
    </row>
    <row r="555" spans="1:27" x14ac:dyDescent="0.15">
      <c r="A555" t="str">
        <f t="shared" si="32"/>
        <v>Blood Magic1S</v>
      </c>
      <c r="C555" s="1" t="s">
        <v>562</v>
      </c>
      <c r="D555" s="1">
        <v>1</v>
      </c>
      <c r="F555" s="1" t="s">
        <v>564</v>
      </c>
      <c r="G555" s="1" t="s">
        <v>564</v>
      </c>
      <c r="H555" s="3" t="s">
        <v>2513</v>
      </c>
      <c r="J555" s="1">
        <v>2</v>
      </c>
      <c r="K555" s="1" t="s">
        <v>645</v>
      </c>
      <c r="L555" s="1" t="s">
        <v>2515</v>
      </c>
      <c r="M555" s="1" t="s">
        <v>2522</v>
      </c>
      <c r="N555" s="2" t="s">
        <v>2523</v>
      </c>
      <c r="O555" s="6" t="str">
        <f t="shared" si="33"/>
        <v xml:space="preserve">|[[Blood Burst&gt;./Blood Burst]]|&amp;ref(Spell/P_Blood.jpg,nolink,25x25,Blood);1||&amp;ref(Spell/V_Blood.jpg,nolink,25x25,Blood Slave);2|戦闘/陸上専用|攻撃|
|~|&gt;|&gt;|&gt;|&gt;|小範囲の敵の血液を爆破して攻撃します|
</v>
      </c>
      <c r="P555" s="3" t="s">
        <v>2524</v>
      </c>
      <c r="Q555" s="1">
        <v>35</v>
      </c>
      <c r="R555" s="1">
        <v>175</v>
      </c>
      <c r="S555" s="1">
        <v>1</v>
      </c>
      <c r="T555" s="1">
        <v>1</v>
      </c>
      <c r="U555" s="1">
        <v>5</v>
      </c>
      <c r="V555" s="1">
        <v>200</v>
      </c>
      <c r="W555" s="1" t="s">
        <v>2525</v>
      </c>
      <c r="Y555" s="21" t="str">
        <f t="shared" si="34"/>
        <v xml:space="preserve">#includex(Spell/Blood Magic/DataView,titlestr=off,section=(filter=Blood Burst),firsthead=off)
**ゲーム内説明文
#includex(Spell/Blood Magic/Descriptions,titlestr=off,section=(filter=Blood Burst),firsthead=off)
**解説
</v>
      </c>
      <c r="Z555" t="str">
        <f t="shared" si="35"/>
        <v xml:space="preserve">**Blood Burst
|&gt;|&gt;|&gt;|&gt;|BGCOLOR(black):COLOR(white):CENTER:''Blood Burst''|
|&gt;|BGCOLOR(lightgray):''研究領域''|&gt;|BGCOLOR(lightgray):''使用条件''|BGCOLOR(lightgray):''分類''|
|&gt;|Blood Magic Lv1|&gt;|戦闘/陸上専用|攻撃|
|BGCOLOR(lightgray):''主系統''|BGCOLOR(lightgray):''副系統''|&gt;|BGCOLOR(lightgray):''威力/効果''|BGCOLOR(lightgray):''効果発生数''|
|&amp;ref(Spell/P_Blood.jpg,nolink,25x25,Blood);1||&gt;|11+1/Lv|1|
|BGCOLOR(lightgray):''射程距離''|BGCOLOR(lightgray):''効果範囲''|BGCOLOR(lightgray):''精度修正''|BGCOLOR(lightgray):''詠唱時間''|BGCOLOR(lightgray):''疲労/宝石''|
|35|1|5|175%|200 / &amp;ref(Spell/V_Blood.jpg,nolink,25x25,Blood Slave);2|
|BGCOLOR(lightgray):''特性''|&gt;|&gt;|&gt;|防御無視&amp;br;アンデッド無効&amp;br;無生物無効|
</v>
      </c>
      <c r="AA555" t="str">
        <f>CONCATENATE("**",G555,CHAR(10),VLOOKUP(F555,SpellDesc!$B:$D,2,0),CHAR(10),CHAR(10),VLOOKUP(F555,SpellDesc!$B:$D,3,0),CHAR(10))</f>
        <v xml:space="preserve">**Blood Burst
The Blood Burst causes the victims' blood to explode. Neither armor nor magic resistance can protect the targets. The spell demands large quantities of sacrificial blood and will exhaust even the most powerful of mages.
</v>
      </c>
    </row>
    <row r="556" spans="1:27" x14ac:dyDescent="0.15">
      <c r="A556" t="str">
        <f t="shared" si="32"/>
        <v/>
      </c>
      <c r="C556" s="1" t="s">
        <v>562</v>
      </c>
      <c r="D556" s="1">
        <v>1</v>
      </c>
      <c r="F556" s="1" t="s">
        <v>565</v>
      </c>
      <c r="G556" s="1" t="s">
        <v>565</v>
      </c>
      <c r="H556" s="3" t="s">
        <v>2513</v>
      </c>
      <c r="J556" s="1">
        <v>1</v>
      </c>
      <c r="K556" s="1" t="s">
        <v>645</v>
      </c>
      <c r="L556" s="1" t="s">
        <v>2515</v>
      </c>
      <c r="M556" s="1" t="s">
        <v>2526</v>
      </c>
      <c r="N556" s="2" t="s">
        <v>2527</v>
      </c>
      <c r="O556" s="6" t="str">
        <f t="shared" si="33"/>
        <v xml:space="preserve">|[[Blood Heal&gt;./Blood Heal]]|&amp;ref(Spell/P_Blood.jpg,nolink,25x25,Blood);1||&amp;ref(Spell/V_Blood.jpg,nolink,25x25,Blood Slave);1|戦闘/陸上専用|治療|
|~|&gt;|&gt;|&gt;|&gt;|自身のHPを回復させます|
</v>
      </c>
      <c r="P556" s="3">
        <v>50</v>
      </c>
      <c r="Q556" s="1">
        <v>0</v>
      </c>
      <c r="R556" s="1">
        <v>150</v>
      </c>
      <c r="S556" s="1">
        <v>0</v>
      </c>
      <c r="T556" s="1">
        <v>1</v>
      </c>
      <c r="U556" s="1">
        <v>0</v>
      </c>
      <c r="V556" s="1">
        <v>100</v>
      </c>
      <c r="W556" s="1" t="s">
        <v>2525</v>
      </c>
      <c r="Y556" s="21" t="str">
        <f t="shared" si="34"/>
        <v xml:space="preserve">#includex(Spell/Blood Magic/DataView,titlestr=off,section=(filter=Blood Heal),firsthead=off)
**ゲーム内説明文
#includex(Spell/Blood Magic/Descriptions,titlestr=off,section=(filter=Blood Heal),firsthead=off)
**解説
</v>
      </c>
      <c r="Z556" t="str">
        <f t="shared" si="35"/>
        <v xml:space="preserve">**Blood Heal
|&gt;|&gt;|&gt;|&gt;|BGCOLOR(black):COLOR(white):CENTER:''Blood Heal''|
|&gt;|BGCOLOR(lightgray):''研究領域''|&gt;|BGCOLOR(lightgray):''使用条件''|BGCOLOR(lightgray):''分類''|
|&gt;|Blood Magic Lv1|&gt;|戦闘/陸上専用|治療|
|BGCOLOR(lightgray):''主系統''|BGCOLOR(lightgray):''副系統''|&gt;|BGCOLOR(lightgray):''威力/効果''|BGCOLOR(lightgray):''効果発生数''|
|&amp;ref(Spell/P_Blood.jpg,nolink,25x25,Blood);1||&gt;|50|1|
|BGCOLOR(lightgray):''射程距離''|BGCOLOR(lightgray):''効果範囲''|BGCOLOR(lightgray):''精度修正''|BGCOLOR(lightgray):''詠唱時間''|BGCOLOR(lightgray):''疲労/宝石''|
|0|0|0|150%|100 / &amp;ref(Spell/V_Blood.jpg,nolink,25x25,Blood Slave);1|
|BGCOLOR(lightgray):''特性''|&gt;|&gt;|&gt;|防御無視&amp;br;アンデッド無効&amp;br;無生物無効|
</v>
      </c>
      <c r="AA556" t="str">
        <f>CONCATENATE("**",G556,CHAR(10),VLOOKUP(F556,SpellDesc!$B:$D,2,0),CHAR(10),CHAR(10),VLOOKUP(F556,SpellDesc!$B:$D,3,0),CHAR(10))</f>
        <v xml:space="preserve">**Blood Heal
The mage spills the blood of a blood slave and is healed in return. The spell doesn't affect inanimate beings.
</v>
      </c>
    </row>
    <row r="557" spans="1:27" x14ac:dyDescent="0.15">
      <c r="A557" t="str">
        <f t="shared" si="32"/>
        <v/>
      </c>
      <c r="C557" s="1" t="s">
        <v>562</v>
      </c>
      <c r="D557" s="1">
        <v>1</v>
      </c>
      <c r="F557" s="1" t="s">
        <v>566</v>
      </c>
      <c r="G557" s="1" t="s">
        <v>566</v>
      </c>
      <c r="H557" s="3" t="s">
        <v>2513</v>
      </c>
      <c r="J557" s="1">
        <v>1</v>
      </c>
      <c r="K557" s="1" t="s">
        <v>645</v>
      </c>
      <c r="L557" s="1" t="s">
        <v>2515</v>
      </c>
      <c r="M557" s="1" t="s">
        <v>2528</v>
      </c>
      <c r="N557" s="2" t="s">
        <v>2529</v>
      </c>
      <c r="O557" s="6" t="str">
        <f t="shared" si="33"/>
        <v xml:space="preserve">|[[Sabbath Master&gt;./Sabbath Master]]|&amp;ref(Spell/P_Blood.jpg,nolink,25x25,Blood);1||&amp;ref(Spell/V_Blood.jpg,nolink,25x25,Blood Slave);1|戦闘/陸上専用|集団詠唱|
|~|&gt;|&gt;|&gt;|&gt;|自身をCommunionの利用者側へ登録します|
</v>
      </c>
      <c r="P557" s="3" t="s">
        <v>2530</v>
      </c>
      <c r="Q557" s="1">
        <v>0</v>
      </c>
      <c r="R557" s="1">
        <v>150</v>
      </c>
      <c r="S557" s="1">
        <v>0</v>
      </c>
      <c r="T557" s="1">
        <v>1</v>
      </c>
      <c r="U557" s="1">
        <v>0</v>
      </c>
      <c r="V557" s="1">
        <v>100</v>
      </c>
      <c r="Y557" s="21" t="str">
        <f t="shared" si="34"/>
        <v xml:space="preserve">#includex(Spell/Blood Magic/DataView,titlestr=off,section=(filter=Sabbath Master),firsthead=off)
**ゲーム内説明文
#includex(Spell/Blood Magic/Descriptions,titlestr=off,section=(filter=Sabbath Master),firsthead=off)
**解説
</v>
      </c>
      <c r="Z557" t="str">
        <f t="shared" si="35"/>
        <v xml:space="preserve">**Sabbath Master
|&gt;|&gt;|&gt;|&gt;|BGCOLOR(black):COLOR(white):CENTER:''Sabbath Master''|
|&gt;|BGCOLOR(lightgray):''研究領域''|&gt;|BGCOLOR(lightgray):''使用条件''|BGCOLOR(lightgray):''分類''|
|&gt;|Blood Magic Lv1|&gt;|戦闘/陸上専用|集団詠唱|
|BGCOLOR(lightgray):''主系統''|BGCOLOR(lightgray):''副系統''|&gt;|BGCOLOR(lightgray):''威力/効果''|BGCOLOR(lightgray):''効果発生数''|
|&amp;ref(Spell/P_Blood.jpg,nolink,25x25,Blood);1||&gt;|Communion Master|1|
|BGCOLOR(lightgray):''射程距離''|BGCOLOR(lightgray):''効果範囲''|BGCOLOR(lightgray):''精度修正''|BGCOLOR(lightgray):''詠唱時間''|BGCOLOR(lightgray):''疲労/宝石''|
|0|0|0|150%|100 / &amp;ref(Spell/V_Blood.jpg,nolink,25x25,Blood Slave);1|
|BGCOLOR(lightgray):''特性''|&gt;|&gt;|&gt;||
</v>
      </c>
      <c r="AA557" t="str">
        <f>CONCATENATE("**",G557,CHAR(10),VLOOKUP(F557,SpellDesc!$B:$D,2,0),CHAR(10),CHAR(10),VLOOKUP(F557,SpellDesc!$B:$D,3,0),CHAR(10))</f>
        <v xml:space="preserve">**Sabbath Master
By casting this spell, the mage can take command of a Sabbath and add the power of other mages to his own. This spell is similar to Communion Master and can be used to command a communion.
</v>
      </c>
    </row>
    <row r="558" spans="1:27" x14ac:dyDescent="0.15">
      <c r="A558" t="str">
        <f t="shared" si="32"/>
        <v/>
      </c>
      <c r="C558" s="1" t="s">
        <v>562</v>
      </c>
      <c r="D558" s="1">
        <v>1</v>
      </c>
      <c r="F558" s="1" t="s">
        <v>567</v>
      </c>
      <c r="G558" s="1" t="s">
        <v>567</v>
      </c>
      <c r="H558" s="3" t="s">
        <v>2513</v>
      </c>
      <c r="J558" s="1">
        <v>1</v>
      </c>
      <c r="K558" s="1" t="s">
        <v>645</v>
      </c>
      <c r="L558" s="1" t="s">
        <v>2515</v>
      </c>
      <c r="M558" s="1" t="s">
        <v>2528</v>
      </c>
      <c r="N558" s="2" t="s">
        <v>2531</v>
      </c>
      <c r="O558" s="6" t="str">
        <f t="shared" si="33"/>
        <v xml:space="preserve">|[[Sabbath Slave&gt;./Sabbath Slave]]|&amp;ref(Spell/P_Blood.jpg,nolink,25x25,Blood);1||&amp;ref(Spell/V_Blood.jpg,nolink,25x25,Blood Slave);1|戦闘/陸上専用|集団詠唱|
|~|&gt;|&gt;|&gt;|&gt;|自身をCommunionの供給者側へ登録します|
</v>
      </c>
      <c r="P558" s="3" t="s">
        <v>2532</v>
      </c>
      <c r="Q558" s="1">
        <v>0</v>
      </c>
      <c r="R558" s="1">
        <v>150</v>
      </c>
      <c r="S558" s="1">
        <v>0</v>
      </c>
      <c r="T558" s="1">
        <v>1</v>
      </c>
      <c r="U558" s="1">
        <v>0</v>
      </c>
      <c r="V558" s="1">
        <v>100</v>
      </c>
      <c r="Y558" s="21" t="str">
        <f t="shared" si="34"/>
        <v xml:space="preserve">#includex(Spell/Blood Magic/DataView,titlestr=off,section=(filter=Sabbath Slave),firsthead=off)
**ゲーム内説明文
#includex(Spell/Blood Magic/Descriptions,titlestr=off,section=(filter=Sabbath Slave),firsthead=off)
**解説
</v>
      </c>
      <c r="Z558" t="str">
        <f t="shared" si="35"/>
        <v xml:space="preserve">**Sabbath Slave
|&gt;|&gt;|&gt;|&gt;|BGCOLOR(black):COLOR(white):CENTER:''Sabbath Slave''|
|&gt;|BGCOLOR(lightgray):''研究領域''|&gt;|BGCOLOR(lightgray):''使用条件''|BGCOLOR(lightgray):''分類''|
|&gt;|Blood Magic Lv1|&gt;|戦闘/陸上専用|集団詠唱|
|BGCOLOR(lightgray):''主系統''|BGCOLOR(lightgray):''副系統''|&gt;|BGCOLOR(lightgray):''威力/効果''|BGCOLOR(lightgray):''効果発生数''|
|&amp;ref(Spell/P_Blood.jpg,nolink,25x25,Blood);1||&gt;|Communion Slave|1|
|BGCOLOR(lightgray):''射程距離''|BGCOLOR(lightgray):''効果範囲''|BGCOLOR(lightgray):''精度修正''|BGCOLOR(lightgray):''詠唱時間''|BGCOLOR(lightgray):''疲労/宝石''|
|0|0|0|150%|100 / &amp;ref(Spell/V_Blood.jpg,nolink,25x25,Blood Slave);1|
|BGCOLOR(lightgray):''特性''|&gt;|&gt;|&gt;||
</v>
      </c>
      <c r="AA558" t="str">
        <f>CONCATENATE("**",G558,CHAR(10),VLOOKUP(F558,SpellDesc!$B:$D,2,0),CHAR(10),CHAR(10),VLOOKUP(F558,SpellDesc!$B:$D,3,0),CHAR(10))</f>
        <v xml:space="preserve">**Sabbath Slave
By casting this spell, the mage allows his magic powers to be guided by a Sabbath master. This spell is similar to Communion Slave and can be used to participate in a communion.
</v>
      </c>
    </row>
    <row r="559" spans="1:27" x14ac:dyDescent="0.15">
      <c r="A559" t="str">
        <f t="shared" si="32"/>
        <v/>
      </c>
      <c r="C559" s="1" t="s">
        <v>562</v>
      </c>
      <c r="D559" s="1">
        <v>1</v>
      </c>
      <c r="F559" s="1" t="s">
        <v>568</v>
      </c>
      <c r="G559" s="1" t="s">
        <v>568</v>
      </c>
      <c r="H559" s="3" t="s">
        <v>2513</v>
      </c>
      <c r="J559" s="1">
        <v>1</v>
      </c>
      <c r="K559" s="1" t="s">
        <v>645</v>
      </c>
      <c r="L559" s="1" t="s">
        <v>2515</v>
      </c>
      <c r="M559" s="1" t="s">
        <v>2533</v>
      </c>
      <c r="N559" s="2" t="s">
        <v>2534</v>
      </c>
      <c r="O559" s="6" t="str">
        <f t="shared" si="33"/>
        <v xml:space="preserve">|[[Reinvigoration&gt;./Reinvigoration]]|&amp;ref(Spell/P_Blood.jpg,nolink,25x25,Blood);1||&amp;ref(Spell/V_Blood.jpg,nolink,25x25,Blood Slave);1|戦闘/陸上専用|疲労回復|
|~|&gt;|&gt;|&gt;|&gt;|自身の疲労をほぼ完全に回復させます|
</v>
      </c>
      <c r="P559" s="3">
        <v>200</v>
      </c>
      <c r="Q559" s="1">
        <v>0</v>
      </c>
      <c r="R559" s="1">
        <v>150</v>
      </c>
      <c r="S559" s="1">
        <v>0</v>
      </c>
      <c r="T559" s="1">
        <v>1</v>
      </c>
      <c r="U559" s="1">
        <v>0</v>
      </c>
      <c r="V559" s="1">
        <v>100</v>
      </c>
      <c r="Y559" s="21" t="str">
        <f t="shared" si="34"/>
        <v xml:space="preserve">#includex(Spell/Blood Magic/DataView,titlestr=off,section=(filter=Reinvigoration),firsthead=off)
**ゲーム内説明文
#includex(Spell/Blood Magic/Descriptions,titlestr=off,section=(filter=Reinvigoration),firsthead=off)
**解説
</v>
      </c>
      <c r="Z559" t="str">
        <f t="shared" si="35"/>
        <v xml:space="preserve">**Reinvigoration
|&gt;|&gt;|&gt;|&gt;|BGCOLOR(black):COLOR(white):CENTER:''Reinvigoration''|
|&gt;|BGCOLOR(lightgray):''研究領域''|&gt;|BGCOLOR(lightgray):''使用条件''|BGCOLOR(lightgray):''分類''|
|&gt;|Blood Magic Lv1|&gt;|戦闘/陸上専用|疲労回復|
|BGCOLOR(lightgray):''主系統''|BGCOLOR(lightgray):''副系統''|&gt;|BGCOLOR(lightgray):''威力/効果''|BGCOLOR(lightgray):''効果発生数''|
|&amp;ref(Spell/P_Blood.jpg,nolink,25x25,Blood);1||&gt;|200|1|
|BGCOLOR(lightgray):''射程距離''|BGCOLOR(lightgray):''効果範囲''|BGCOLOR(lightgray):''精度修正''|BGCOLOR(lightgray):''詠唱時間''|BGCOLOR(lightgray):''疲労/宝石''|
|0|0|0|150%|100 / &amp;ref(Spell/V_Blood.jpg,nolink,25x25,Blood Slave);1|
|BGCOLOR(lightgray):''特性''|&gt;|&gt;|&gt;||
</v>
      </c>
      <c r="AA559" t="str">
        <f>CONCATENATE("**",G559,CHAR(10),VLOOKUP(F559,SpellDesc!$B:$D,2,0),CHAR(10),CHAR(10),VLOOKUP(F559,SpellDesc!$B:$D,3,0),CHAR(10))</f>
        <v xml:space="preserve">**Reinvigoration
By sacrificing one blood slave, the mage will remove all of his fatigue.
</v>
      </c>
    </row>
    <row r="560" spans="1:27" x14ac:dyDescent="0.15">
      <c r="A560" t="str">
        <f t="shared" si="32"/>
        <v/>
      </c>
      <c r="C560" s="1" t="s">
        <v>562</v>
      </c>
      <c r="D560" s="1">
        <v>1</v>
      </c>
      <c r="F560" s="1" t="s">
        <v>569</v>
      </c>
      <c r="G560" s="1" t="s">
        <v>569</v>
      </c>
      <c r="H560" s="3" t="s">
        <v>2513</v>
      </c>
      <c r="J560" s="1">
        <v>4</v>
      </c>
      <c r="K560" s="1" t="s">
        <v>644</v>
      </c>
      <c r="L560" s="1" t="s">
        <v>2515</v>
      </c>
      <c r="M560" s="1" t="s">
        <v>2535</v>
      </c>
      <c r="N560" s="2" t="s">
        <v>2536</v>
      </c>
      <c r="O560" s="6" t="str">
        <f t="shared" si="33"/>
        <v xml:space="preserve">|[[Bind Shadow Imp&gt;./Bind Shadow Imp]]|&amp;ref(Spell/P_Blood.jpg,nolink,25x25,Blood);1||&amp;ref(Spell/V_Blood.jpg,nolink,25x25,Blood Slave);4|儀式/陸上専用|指揮官召喚|
|~|&gt;|&gt;|&gt;|&gt;|偵察を得意とする小悪魔Shadow Impを召喚します|
</v>
      </c>
      <c r="P560" s="3" t="s">
        <v>2537</v>
      </c>
      <c r="T560" s="1">
        <v>1</v>
      </c>
      <c r="Y560" s="21" t="str">
        <f t="shared" si="34"/>
        <v xml:space="preserve">#includex(Spell/Blood Magic/DataView,titlestr=off,section=(filter=Bind Shadow Imp),firsthead=off)
**ゲーム内説明文
#includex(Spell/Blood Magic/Descriptions,titlestr=off,section=(filter=Bind Shadow Imp),firsthead=off)
**解説
</v>
      </c>
      <c r="Z560" t="str">
        <f t="shared" si="35"/>
        <v xml:space="preserve">**Bind Shadow Imp
|&gt;|&gt;|&gt;|&gt;|BGCOLOR(black):COLOR(white):CENTER:''Bind Shadow Imp''|
|&gt;|BGCOLOR(lightgray):''研究領域''|&gt;|BGCOLOR(lightgray):''使用条件''|BGCOLOR(lightgray):''分類''|
|&gt;|Blood Magic Lv1|&gt;|儀式/陸上専用|指揮官召喚|
|BGCOLOR(lightgray):''主系統''|BGCOLOR(lightgray):''副系統''|&gt;|BGCOLOR(lightgray):''威力/効果''|BGCOLOR(lightgray):''効果発生数''|
|&amp;ref(Spell/P_Blood.jpg,nolink,25x25,Blood);1||&gt;|Shadow Imp|1|
|BGCOLOR(lightgray):''射程距離''|BGCOLOR(lightgray):''効果範囲''|BGCOLOR(lightgray):''精度修正''|BGCOLOR(lightgray):''詠唱時間''|BGCOLOR(lightgray):''疲労/宝石''|
|||||&amp;ref(Spell/V_Blood.jpg,nolink,25x25,Blood Slave);4|
|BGCOLOR(lightgray):''特性''|&gt;|&gt;|&gt;||
</v>
      </c>
      <c r="AA560" t="str">
        <f>CONCATENATE("**",G560,CHAR(10),VLOOKUP(F560,SpellDesc!$B:$D,2,0),CHAR(10),CHAR(10),VLOOKUP(F560,SpellDesc!$B:$D,3,0),CHAR(10))</f>
        <v xml:space="preserve">**Bind Shadow Imp
The caster sacrifices blood slaves to summon and bind imp familiar. The familiar retains most of its free will and can be used as a scout.
</v>
      </c>
    </row>
    <row r="561" spans="1:27" x14ac:dyDescent="0.15">
      <c r="A561" t="str">
        <f t="shared" si="32"/>
        <v/>
      </c>
      <c r="C561" s="1" t="s">
        <v>562</v>
      </c>
      <c r="D561" s="1">
        <v>1</v>
      </c>
      <c r="F561" s="1" t="s">
        <v>570</v>
      </c>
      <c r="G561" s="1" t="s">
        <v>570</v>
      </c>
      <c r="H561" s="3" t="s">
        <v>2513</v>
      </c>
      <c r="J561" s="1">
        <v>1</v>
      </c>
      <c r="K561" s="1" t="s">
        <v>645</v>
      </c>
      <c r="L561" s="1" t="s">
        <v>2515</v>
      </c>
      <c r="M561" s="1" t="s">
        <v>2538</v>
      </c>
      <c r="N561" s="2" t="s">
        <v>2539</v>
      </c>
      <c r="O561" s="6" t="str">
        <f t="shared" si="33"/>
        <v xml:space="preserve">|[[Summon Imps&gt;./Summon Imps]]|&amp;ref(Spell/P_Blood.jpg,nolink,25x25,Blood);1||&amp;ref(Spell/V_Blood.jpg,nolink,25x25,Blood Slave);1|戦闘/陸上専用|一時的召喚|
|~|&gt;|&gt;|&gt;|&gt;|飛行する小悪魔Impを5体召喚します|
</v>
      </c>
      <c r="P561" s="3" t="s">
        <v>2540</v>
      </c>
      <c r="Q561" s="1">
        <v>1</v>
      </c>
      <c r="R561" s="1">
        <v>150</v>
      </c>
      <c r="S561" s="1">
        <v>0</v>
      </c>
      <c r="T561" s="1">
        <v>5</v>
      </c>
      <c r="U561" s="1">
        <v>0</v>
      </c>
      <c r="V561" s="1">
        <v>100</v>
      </c>
      <c r="Y561" s="21" t="str">
        <f t="shared" si="34"/>
        <v xml:space="preserve">#includex(Spell/Blood Magic/DataView,titlestr=off,section=(filter=Summon Imps),firsthead=off)
**ゲーム内説明文
#includex(Spell/Blood Magic/Descriptions,titlestr=off,section=(filter=Summon Imps),firsthead=off)
**解説
</v>
      </c>
      <c r="Z561" t="str">
        <f t="shared" si="35"/>
        <v xml:space="preserve">**Summon Imps
|&gt;|&gt;|&gt;|&gt;|BGCOLOR(black):COLOR(white):CENTER:''Summon Imps''|
|&gt;|BGCOLOR(lightgray):''研究領域''|&gt;|BGCOLOR(lightgray):''使用条件''|BGCOLOR(lightgray):''分類''|
|&gt;|Blood Magic Lv1|&gt;|戦闘/陸上専用|一時的召喚|
|BGCOLOR(lightgray):''主系統''|BGCOLOR(lightgray):''副系統''|&gt;|BGCOLOR(lightgray):''威力/効果''|BGCOLOR(lightgray):''効果発生数''|
|&amp;ref(Spell/P_Blood.jpg,nolink,25x25,Blood);1||&gt;|Imp|5|
|BGCOLOR(lightgray):''射程距離''|BGCOLOR(lightgray):''効果範囲''|BGCOLOR(lightgray):''精度修正''|BGCOLOR(lightgray):''詠唱時間''|BGCOLOR(lightgray):''疲労/宝石''|
|1|0|0|150%|100 / &amp;ref(Spell/V_Blood.jpg,nolink,25x25,Blood Slave);1|
|BGCOLOR(lightgray):''特性''|&gt;|&gt;|&gt;||
</v>
      </c>
      <c r="AA561" t="str">
        <f>CONCATENATE("**",G561,CHAR(10),VLOOKUP(F561,SpellDesc!$B:$D,2,0),CHAR(10),CHAR(10),VLOOKUP(F561,SpellDesc!$B:$D,3,0),CHAR(10))</f>
        <v xml:space="preserve">**Summon Imps
The caster summons some Imps to aid him in the battle. Imps are lowly devils summoned from the Inferno with blood sacrifice. Born in infernal fires, they are fire resistant but do not radiate the infernal heat of more powerful devils. Imps can fly.
</v>
      </c>
    </row>
    <row r="562" spans="1:27" x14ac:dyDescent="0.15">
      <c r="A562" t="str">
        <f t="shared" si="32"/>
        <v/>
      </c>
      <c r="C562" s="1" t="s">
        <v>562</v>
      </c>
      <c r="D562" s="1">
        <v>1</v>
      </c>
      <c r="F562" s="1" t="s">
        <v>571</v>
      </c>
      <c r="G562" s="1" t="s">
        <v>571</v>
      </c>
      <c r="H562" s="3" t="s">
        <v>2513</v>
      </c>
      <c r="I562" s="1" t="s">
        <v>2514</v>
      </c>
      <c r="J562" s="1">
        <v>6</v>
      </c>
      <c r="K562" s="1" t="s">
        <v>644</v>
      </c>
      <c r="L562" s="1" t="s">
        <v>2515</v>
      </c>
      <c r="M562" s="1" t="s">
        <v>2541</v>
      </c>
      <c r="N562" s="2" t="s">
        <v>2542</v>
      </c>
      <c r="O562" s="6" t="str">
        <f t="shared" si="33"/>
        <v xml:space="preserve">|[[Bind Fiery Imps&gt;./Bind Fiery Imps]]|&amp;ref(Spell/P_Blood.jpg,nolink,25x25,Blood);1|&amp;ref(Spell/P_Fire.jpg,nolink,25x25,Fire);1|&amp;ref(Spell/V_Blood.jpg,nolink,25x25,Blood Slave);6|儀式/陸上専用|兵士召喚|
|~|&gt;|&gt;|&gt;|&gt;|炎を使う小悪魔Fiery Impを5+体召喚します|
</v>
      </c>
      <c r="P562" s="3" t="s">
        <v>2543</v>
      </c>
      <c r="T562" s="1" t="s">
        <v>19911</v>
      </c>
      <c r="Y562" s="21" t="str">
        <f t="shared" si="34"/>
        <v xml:space="preserve">#includex(Spell/Blood Magic/DataView,titlestr=off,section=(filter=Bind Fiery Imps),firsthead=off)
**ゲーム内説明文
#includex(Spell/Blood Magic/Descriptions,titlestr=off,section=(filter=Bind Fiery Imps),firsthead=off)
**解説
</v>
      </c>
      <c r="Z562" t="str">
        <f t="shared" si="35"/>
        <v xml:space="preserve">**Bind Fiery Imps
|&gt;|&gt;|&gt;|&gt;|BGCOLOR(black):COLOR(white):CENTER:''Bind Fiery Imps''|
|&gt;|BGCOLOR(lightgray):''研究領域''|&gt;|BGCOLOR(lightgray):''使用条件''|BGCOLOR(lightgray):''分類''|
|&gt;|Blood Magic Lv1|&gt;|儀式/陸上専用|兵士召喚|
|BGCOLOR(lightgray):''主系統''|BGCOLOR(lightgray):''副系統''|&gt;|BGCOLOR(lightgray):''威力/効果''|BGCOLOR(lightgray):''効果発生数''|
|&amp;ref(Spell/P_Blood.jpg,nolink,25x25,Blood);1|&amp;ref(Spell/P_Fire.jpg,nolink,25x25,Fire);1|&gt;|Fiery Imp|5+0.5/Lv|
|BGCOLOR(lightgray):''射程距離''|BGCOLOR(lightgray):''効果範囲''|BGCOLOR(lightgray):''精度修正''|BGCOLOR(lightgray):''詠唱時間''|BGCOLOR(lightgray):''疲労/宝石''|
|||||&amp;ref(Spell/V_Blood.jpg,nolink,25x25,Blood Slave);6|
|BGCOLOR(lightgray):''特性''|&gt;|&gt;|&gt;||
</v>
      </c>
      <c r="AA562" t="str">
        <f>CONCATENATE("**",G562,CHAR(10),VLOOKUP(F562,SpellDesc!$B:$D,2,0),CHAR(10),CHAR(10),VLOOKUP(F562,SpellDesc!$B:$D,3,0),CHAR(10))</f>
        <v xml:space="preserve">**Bind Fiery Imps
The caster sacrifices blood slaves to summon and bind a few fiery imps. Imps are small and weak devils, but this kind is surrounded by hot flames and can throw darts of fire.
</v>
      </c>
    </row>
    <row r="563" spans="1:27" x14ac:dyDescent="0.15">
      <c r="A563" t="str">
        <f t="shared" si="32"/>
        <v>Blood Magic1E</v>
      </c>
      <c r="C563" s="1" t="s">
        <v>562</v>
      </c>
      <c r="D563" s="1">
        <v>1</v>
      </c>
      <c r="F563" s="1" t="s">
        <v>572</v>
      </c>
      <c r="G563" s="1" t="s">
        <v>572</v>
      </c>
      <c r="H563" s="3" t="s">
        <v>2513</v>
      </c>
      <c r="I563" s="1" t="s">
        <v>2514</v>
      </c>
      <c r="K563" s="1" t="s">
        <v>645</v>
      </c>
      <c r="L563" s="1" t="s">
        <v>2516</v>
      </c>
      <c r="M563" s="1" t="s">
        <v>2522</v>
      </c>
      <c r="N563" s="2" t="s">
        <v>2544</v>
      </c>
      <c r="O563" s="6" t="str">
        <f t="shared" si="33"/>
        <v xml:space="preserve">|[[Blood Boil&gt;./Blood Boil]]|&amp;ref(Spell/P_Blood.jpg,nolink,25x25,Blood);1|&amp;ref(Spell/P_Fire.jpg,nolink,25x25,Fire);1||戦闘/水陸両用|攻撃|
|~|&gt;|&gt;|&gt;|&gt;|敵1体の血液を沸騰させて攻撃します|
</v>
      </c>
      <c r="P563" s="3" t="s">
        <v>2524</v>
      </c>
      <c r="Q563" s="1">
        <v>25</v>
      </c>
      <c r="R563" s="1">
        <v>125</v>
      </c>
      <c r="S563" s="1">
        <v>0</v>
      </c>
      <c r="T563" s="1">
        <v>1</v>
      </c>
      <c r="U563" s="1">
        <v>3</v>
      </c>
      <c r="V563" s="1">
        <v>50</v>
      </c>
      <c r="W563" s="1" t="s">
        <v>2545</v>
      </c>
      <c r="Y563" s="21" t="str">
        <f t="shared" si="34"/>
        <v xml:space="preserve">#includex(Spell/Blood Magic/DataView,titlestr=off,section=(filter=Blood Boil),firsthead=off)
**ゲーム内説明文
#includex(Spell/Blood Magic/Descriptions,titlestr=off,section=(filter=Blood Boil),firsthead=off)
**解説
</v>
      </c>
      <c r="Z563" t="str">
        <f t="shared" si="35"/>
        <v xml:space="preserve">**Blood Boil
|&gt;|&gt;|&gt;|&gt;|BGCOLOR(black):COLOR(white):CENTER:''Blood Boil''|
|&gt;|BGCOLOR(lightgray):''研究領域''|&gt;|BGCOLOR(lightgray):''使用条件''|BGCOLOR(lightgray):''分類''|
|&gt;|Blood Magic Lv1|&gt;|戦闘/水陸両用|攻撃|
|BGCOLOR(lightgray):''主系統''|BGCOLOR(lightgray):''副系統''|&gt;|BGCOLOR(lightgray):''威力/効果''|BGCOLOR(lightgray):''効果発生数''|
|&amp;ref(Spell/P_Blood.jpg,nolink,25x25,Blood);1|&amp;ref(Spell/P_Fire.jpg,nolink,25x25,Fire);1|&gt;|11+1/Lv|1|
|BGCOLOR(lightgray):''射程距離''|BGCOLOR(lightgray):''効果範囲''|BGCOLOR(lightgray):''精度修正''|BGCOLOR(lightgray):''詠唱時間''|BGCOLOR(lightgray):''疲労/宝石''|
|25|0|3|125%|50|
|BGCOLOR(lightgray):''特性''|&gt;|&gt;|&gt;|防御無視&amp;br;抵抗可能&amp;br;アンデッド無効&amp;br;無生物無効|
</v>
      </c>
      <c r="AA563" t="str">
        <f>CONCATENATE("**",G563,CHAR(10),VLOOKUP(F563,SpellDesc!$B:$D,2,0),CHAR(10),CHAR(10),VLOOKUP(F563,SpellDesc!$B:$D,3,0),CHAR(10))</f>
        <v xml:space="preserve">**Blood Boil
The spell boils the blood of the chosen victim. This spell uses much power from the Path of Fire and is one of the few Blood magic spells that doesn't require huge amounts of sacrificial blood.
</v>
      </c>
    </row>
    <row r="564" spans="1:27" x14ac:dyDescent="0.15">
      <c r="A564" t="str">
        <f t="shared" si="32"/>
        <v>Blood Magic2S</v>
      </c>
      <c r="C564" s="1" t="s">
        <v>562</v>
      </c>
      <c r="D564" s="1">
        <v>2</v>
      </c>
      <c r="F564" s="1" t="s">
        <v>573</v>
      </c>
      <c r="G564" s="1" t="s">
        <v>573</v>
      </c>
      <c r="H564" s="3" t="s">
        <v>2513</v>
      </c>
      <c r="J564" s="1">
        <v>5</v>
      </c>
      <c r="K564" s="1" t="s">
        <v>2549</v>
      </c>
      <c r="L564" s="1" t="s">
        <v>2515</v>
      </c>
      <c r="M564" s="1" t="s">
        <v>2551</v>
      </c>
      <c r="N564" s="2" t="s">
        <v>2552</v>
      </c>
      <c r="O564" s="6" t="str">
        <f t="shared" si="33"/>
        <v xml:space="preserve">|[[Bowl of Blood&gt;./Bowl of Blood]]|&amp;ref(Spell/P_Blood.jpg,nolink,25x25,Blood);1||&amp;ref(Spell/V_Blood.jpg,nolink,25x25,Blood Slave);5|儀式/陸上専用|土地探索|
|~|&gt;|&gt;|&gt;|&gt;|指定した州の血魔法に関連する魔法の地を全て明かします|
</v>
      </c>
      <c r="Q564" s="1">
        <v>5</v>
      </c>
      <c r="W564" s="1" t="s">
        <v>2553</v>
      </c>
      <c r="Y564" s="21" t="str">
        <f t="shared" si="34"/>
        <v xml:space="preserve">#includex(Spell/Blood Magic/DataView,titlestr=off,section=(filter=Bowl of Blood),firsthead=off)
**ゲーム内説明文
#includex(Spell/Blood Magic/Descriptions,titlestr=off,section=(filter=Bowl of Blood),firsthead=off)
**解説
</v>
      </c>
      <c r="Z564" t="str">
        <f t="shared" si="35"/>
        <v xml:space="preserve">**Bowl of Blood
|&gt;|&gt;|&gt;|&gt;|BGCOLOR(black):COLOR(white):CENTER:''Bowl of Blood''|
|&gt;|BGCOLOR(lightgray):''研究領域''|&gt;|BGCOLOR(lightgray):''使用条件''|BGCOLOR(lightgray):''分類''|
|&gt;|Blood Magic Lv2|&gt;|儀式/陸上専用|土地探索|
|BGCOLOR(lightgray):''主系統''|BGCOLOR(lightgray):''副系統''|&gt;|BGCOLOR(lightgray):''威力/効果''|BGCOLOR(lightgray):''効果発生数''|
|&amp;ref(Spell/P_Blood.jpg,nolink,25x25,Blood);1||&gt;|||
|BGCOLOR(lightgray):''射程距離''|BGCOLOR(lightgray):''効果範囲''|BGCOLOR(lightgray):''精度修正''|BGCOLOR(lightgray):''詠唱時間''|BGCOLOR(lightgray):''疲労/宝石''|
|5||||&amp;ref(Spell/V_Blood.jpg,nolink,25x25,Blood Slave);5|
|BGCOLOR(lightgray):''特性''|&gt;|&gt;|&gt;|遠隔儀式&amp;br;敵国領内の指定不可|
</v>
      </c>
      <c r="AA564" t="str">
        <f>CONCATENATE("**",G564,CHAR(10),VLOOKUP(F564,SpellDesc!$B:$D,2,0),CHAR(10),CHAR(10),VLOOKUP(F564,SpellDesc!$B:$D,3,0),CHAR(10))</f>
        <v xml:space="preserve">**Bowl of Blood
The caster fills a bowl with blood, mixes it with soil from a distant land and observes the five signs. The signs will reveal all sites of blood power in that province.
</v>
      </c>
    </row>
    <row r="565" spans="1:27" x14ac:dyDescent="0.15">
      <c r="A565" t="str">
        <f t="shared" si="32"/>
        <v/>
      </c>
      <c r="C565" s="1" t="s">
        <v>562</v>
      </c>
      <c r="D565" s="1">
        <v>2</v>
      </c>
      <c r="F565" s="1" t="s">
        <v>574</v>
      </c>
      <c r="G565" s="1" t="s">
        <v>574</v>
      </c>
      <c r="H565" s="3" t="s">
        <v>2513</v>
      </c>
      <c r="J565" s="1">
        <v>1</v>
      </c>
      <c r="K565" s="1" t="s">
        <v>2550</v>
      </c>
      <c r="L565" s="1" t="s">
        <v>2515</v>
      </c>
      <c r="M565" s="1" t="s">
        <v>2554</v>
      </c>
      <c r="N565" s="2" t="s">
        <v>2555</v>
      </c>
      <c r="O565" s="6" t="str">
        <f t="shared" si="33"/>
        <v xml:space="preserve">|[[Banish Demon&gt;./Banish Demon]]|&amp;ref(Spell/P_Blood.jpg,nolink,25x25,Blood);1||&amp;ref(Spell/V_Blood.jpg,nolink,25x25,Blood Slave);1|戦闘/陸上専用|即死|
|~|&gt;|&gt;|&gt;|&gt;|敵のデーモン1体を送還し即死させようと試みます|
</v>
      </c>
      <c r="P565" s="3">
        <v>999</v>
      </c>
      <c r="Q565" s="1">
        <v>30</v>
      </c>
      <c r="R565" s="1">
        <v>150</v>
      </c>
      <c r="S565" s="1">
        <v>0</v>
      </c>
      <c r="T565" s="1">
        <v>1</v>
      </c>
      <c r="U565" s="1">
        <v>100</v>
      </c>
      <c r="V565" s="1">
        <v>100</v>
      </c>
      <c r="W565" s="1" t="s">
        <v>2556</v>
      </c>
      <c r="Y565" s="21" t="str">
        <f t="shared" si="34"/>
        <v xml:space="preserve">#includex(Spell/Blood Magic/DataView,titlestr=off,section=(filter=Banish Demon),firsthead=off)
**ゲーム内説明文
#includex(Spell/Blood Magic/Descriptions,titlestr=off,section=(filter=Banish Demon),firsthead=off)
**解説
</v>
      </c>
      <c r="Z565" t="str">
        <f t="shared" si="35"/>
        <v xml:space="preserve">**Banish Demon
|&gt;|&gt;|&gt;|&gt;|BGCOLOR(black):COLOR(white):CENTER:''Banish Demon''|
|&gt;|BGCOLOR(lightgray):''研究領域''|&gt;|BGCOLOR(lightgray):''使用条件''|BGCOLOR(lightgray):''分類''|
|&gt;|Blood Magic Lv2|&gt;|戦闘/陸上専用|即死|
|BGCOLOR(lightgray):''主系統''|BGCOLOR(lightgray):''副系統''|&gt;|BGCOLOR(lightgray):''威力/効果''|BGCOLOR(lightgray):''効果発生数''|
|&amp;ref(Spell/P_Blood.jpg,nolink,25x25,Blood);1||&gt;|999|1|
|BGCOLOR(lightgray):''射程距離''|BGCOLOR(lightgray):''効果範囲''|BGCOLOR(lightgray):''精度修正''|BGCOLOR(lightgray):''詠唱時間''|BGCOLOR(lightgray):''疲労/宝石''|
|30|0|100|150%|100 / &amp;ref(Spell/V_Blood.jpg,nolink,25x25,Blood Slave);1|
|BGCOLOR(lightgray):''特性''|&gt;|&gt;|&gt;|抵抗可能&amp;br;デーモンにのみ作用|
</v>
      </c>
      <c r="AA565" t="str">
        <f>CONCATENATE("**",G565,CHAR(10),VLOOKUP(F565,SpellDesc!$B:$D,2,0),CHAR(10),CHAR(10),VLOOKUP(F565,SpellDesc!$B:$D,3,0),CHAR(10))</f>
        <v xml:space="preserve">**Banish Demon
The caster banishes one demon back to Hell.
</v>
      </c>
    </row>
    <row r="566" spans="1:27" x14ac:dyDescent="0.15">
      <c r="A566" t="str">
        <f t="shared" si="32"/>
        <v/>
      </c>
      <c r="C566" s="1" t="s">
        <v>562</v>
      </c>
      <c r="D566" s="1">
        <v>2</v>
      </c>
      <c r="F566" s="1" t="s">
        <v>575</v>
      </c>
      <c r="G566" s="1" t="s">
        <v>575</v>
      </c>
      <c r="H566" s="3" t="s">
        <v>2513</v>
      </c>
      <c r="I566" s="1" t="s">
        <v>2546</v>
      </c>
      <c r="J566" s="1">
        <v>5</v>
      </c>
      <c r="K566" s="1" t="s">
        <v>2549</v>
      </c>
      <c r="L566" s="1" t="s">
        <v>2515</v>
      </c>
      <c r="M566" s="1" t="s">
        <v>2541</v>
      </c>
      <c r="N566" s="2" t="s">
        <v>2557</v>
      </c>
      <c r="O566" s="6" t="str">
        <f t="shared" si="33"/>
        <v xml:space="preserve">|[[Bind Bone Fiends&gt;./Bind Bone Fiends]]|&amp;ref(Spell/P_Blood.jpg,nolink,25x25,Blood);1|&amp;ref(Spell/P_Death.jpg,nolink,25x25,Death);1|&amp;ref(Spell/V_Blood.jpg,nolink,25x25,Blood Slave);5|儀式/陸上専用|兵士召喚|
|~|&gt;|&gt;|&gt;|&gt;|骨だけの悪魔Bone Fiendを5+体召喚します|
</v>
      </c>
      <c r="P566" s="3" t="s">
        <v>2558</v>
      </c>
      <c r="T566" s="1" t="s">
        <v>19911</v>
      </c>
      <c r="Y566" s="21" t="str">
        <f t="shared" si="34"/>
        <v xml:space="preserve">#includex(Spell/Blood Magic/DataView,titlestr=off,section=(filter=Bind Bone Fiends),firsthead=off)
**ゲーム内説明文
#includex(Spell/Blood Magic/Descriptions,titlestr=off,section=(filter=Bind Bone Fiends),firsthead=off)
**解説
</v>
      </c>
      <c r="Z566" t="str">
        <f t="shared" si="35"/>
        <v xml:space="preserve">**Bind Bone Fiends
|&gt;|&gt;|&gt;|&gt;|BGCOLOR(black):COLOR(white):CENTER:''Bind Bone Fiends''|
|&gt;|BGCOLOR(lightgray):''研究領域''|&gt;|BGCOLOR(lightgray):''使用条件''|BGCOLOR(lightgray):''分類''|
|&gt;|Blood Magic Lv2|&gt;|儀式/陸上専用|兵士召喚|
|BGCOLOR(lightgray):''主系統''|BGCOLOR(lightgray):''副系統''|&gt;|BGCOLOR(lightgray):''威力/効果''|BGCOLOR(lightgray):''効果発生数''|
|&amp;ref(Spell/P_Blood.jpg,nolink,25x25,Blood);1|&amp;ref(Spell/P_Death.jpg,nolink,25x25,Death);1|&gt;|Bone Fiend|5+0.5/Lv|
|BGCOLOR(lightgray):''射程距離''|BGCOLOR(lightgray):''効果範囲''|BGCOLOR(lightgray):''精度修正''|BGCOLOR(lightgray):''詠唱時間''|BGCOLOR(lightgray):''疲労/宝石''|
|||||&amp;ref(Spell/V_Blood.jpg,nolink,25x25,Blood Slave);5|
|BGCOLOR(lightgray):''特性''|&gt;|&gt;|&gt;||
</v>
      </c>
      <c r="AA566" t="str">
        <f>CONCATENATE("**",G566,CHAR(10),VLOOKUP(F566,SpellDesc!$B:$D,2,0),CHAR(10),CHAR(10),VLOOKUP(F566,SpellDesc!$B:$D,3,0),CHAR(10))</f>
        <v xml:space="preserve">**Bind Bone Fiends
The caster sacrifices several blood slaves to summon and bind several Bone Fiends from the realms of the dead. Bone Fiends are strange skeletal demons believed to be the remains of dead Devils.
</v>
      </c>
    </row>
    <row r="567" spans="1:27" x14ac:dyDescent="0.15">
      <c r="A567" t="str">
        <f t="shared" si="32"/>
        <v/>
      </c>
      <c r="C567" s="1" t="s">
        <v>562</v>
      </c>
      <c r="D567" s="1">
        <v>2</v>
      </c>
      <c r="F567" s="1" t="s">
        <v>576</v>
      </c>
      <c r="G567" s="1" t="s">
        <v>576</v>
      </c>
      <c r="H567" s="3" t="s">
        <v>2547</v>
      </c>
      <c r="J567" s="1">
        <v>1</v>
      </c>
      <c r="K567" s="1" t="s">
        <v>2550</v>
      </c>
      <c r="L567" s="1" t="s">
        <v>2515</v>
      </c>
      <c r="M567" s="1" t="s">
        <v>2522</v>
      </c>
      <c r="N567" s="2" t="s">
        <v>2559</v>
      </c>
      <c r="O567" s="6" t="str">
        <f t="shared" si="33"/>
        <v xml:space="preserve">|[[Agony&gt;./Agony]]|&amp;ref(Spell/P_Blood.jpg,nolink,25x25,Blood);2||&amp;ref(Spell/V_Blood.jpg,nolink,25x25,Blood Slave);1|戦闘/陸上専用|攻撃|
|~|&gt;|&gt;|&gt;|&gt;|中範囲の敵を苦痛で攻撃し怯えさせようと試みます|
</v>
      </c>
      <c r="P567" s="3">
        <v>1</v>
      </c>
      <c r="Q567" s="1">
        <v>40</v>
      </c>
      <c r="R567" s="1">
        <v>150</v>
      </c>
      <c r="S567" s="1" t="s">
        <v>2560</v>
      </c>
      <c r="T567" s="1">
        <v>1</v>
      </c>
      <c r="U567" s="1">
        <v>2</v>
      </c>
      <c r="V567" s="1">
        <v>100</v>
      </c>
      <c r="W567" s="1" t="s">
        <v>2545</v>
      </c>
      <c r="X567" s="1" t="s">
        <v>2561</v>
      </c>
      <c r="Y567" s="21" t="str">
        <f t="shared" si="34"/>
        <v xml:space="preserve">#includex(Spell/Blood Magic/DataView,titlestr=off,section=(filter=Agony),firsthead=off)
**ゲーム内説明文
#includex(Spell/Blood Magic/Descriptions,titlestr=off,section=(filter=Agony),firsthead=off)
**解説
</v>
      </c>
      <c r="Z567" t="str">
        <f t="shared" si="35"/>
        <v xml:space="preserve">**Agony
|&gt;|&gt;|&gt;|&gt;|BGCOLOR(black):COLOR(white):CENTER:''Agony''|
|&gt;|BGCOLOR(lightgray):''研究領域''|&gt;|BGCOLOR(lightgray):''使用条件''|BGCOLOR(lightgray):''分類''|
|&gt;|Blood Magic Lv2|&gt;|戦闘/陸上専用|攻撃|
|BGCOLOR(lightgray):''主系統''|BGCOLOR(lightgray):''副系統''|&gt;|BGCOLOR(lightgray):''威力/効果''|BGCOLOR(lightgray):''効果発生数''|
|&amp;ref(Spell/P_Blood.jpg,nolink,25x25,Blood);2||&gt;|1|1|
|BGCOLOR(lightgray):''射程距離''|BGCOLOR(lightgray):''効果範囲''|BGCOLOR(lightgray):''精度修正''|BGCOLOR(lightgray):''詠唱時間''|BGCOLOR(lightgray):''疲労/宝石''|
|40|4+2|2|150%|100 / &amp;ref(Spell/V_Blood.jpg,nolink,25x25,Blood Slave);1|
|BGCOLOR(lightgray):''特性''|&gt;|&gt;|&gt;|防御無視&amp;br;抵抗可能&amp;br;アンデッド無効&amp;br;無生物無効|
</v>
      </c>
      <c r="AA567" t="str">
        <f>CONCATENATE("**",G567,CHAR(10),VLOOKUP(F567,SpellDesc!$B:$D,2,0),CHAR(10),CHAR(10),VLOOKUP(F567,SpellDesc!$B:$D,3,0),CHAR(10))</f>
        <v xml:space="preserve">**Agony
The mage kills one or more blood slaves in an extremely painful way and transfers their pain onto a large number of enemies. Being struck by this pain is unbearable and has a truly devastating effect on morale. Undead units are not affected by this spell.
</v>
      </c>
    </row>
    <row r="568" spans="1:27" x14ac:dyDescent="0.15">
      <c r="A568" t="str">
        <f t="shared" si="32"/>
        <v/>
      </c>
      <c r="C568" s="1" t="s">
        <v>562</v>
      </c>
      <c r="D568" s="1">
        <v>2</v>
      </c>
      <c r="F568" s="1" t="s">
        <v>577</v>
      </c>
      <c r="G568" s="1" t="s">
        <v>577</v>
      </c>
      <c r="H568" s="3" t="s">
        <v>2547</v>
      </c>
      <c r="J568" s="1">
        <v>3</v>
      </c>
      <c r="K568" s="1" t="s">
        <v>2549</v>
      </c>
      <c r="L568" s="1" t="s">
        <v>2515</v>
      </c>
      <c r="M568" s="1" t="s">
        <v>2541</v>
      </c>
      <c r="N568" s="2" t="s">
        <v>2562</v>
      </c>
      <c r="O568" s="6" t="str">
        <f t="shared" si="33"/>
        <v xml:space="preserve">|[[Bind Spine Devil&gt;./Bind Spine Devil]]|&amp;ref(Spell/P_Blood.jpg,nolink,25x25,Blood);2||&amp;ref(Spell/V_Blood.jpg,nolink,25x25,Blood Slave);3|儀式/陸上専用|兵士召喚|
|~|&gt;|&gt;|&gt;|&gt;|毒の棘を持つ悪魔Spine Devilを1体召喚します|
</v>
      </c>
      <c r="P568" s="3" t="s">
        <v>2563</v>
      </c>
      <c r="T568" s="1">
        <v>1</v>
      </c>
      <c r="Y568" s="21" t="str">
        <f t="shared" si="34"/>
        <v xml:space="preserve">#includex(Spell/Blood Magic/DataView,titlestr=off,section=(filter=Bind Spine Devil),firsthead=off)
**ゲーム内説明文
#includex(Spell/Blood Magic/Descriptions,titlestr=off,section=(filter=Bind Spine Devil),firsthead=off)
**解説
</v>
      </c>
      <c r="Z568" t="str">
        <f t="shared" si="35"/>
        <v xml:space="preserve">**Bind Spine Devil
|&gt;|&gt;|&gt;|&gt;|BGCOLOR(black):COLOR(white):CENTER:''Bind Spine Devil''|
|&gt;|BGCOLOR(lightgray):''研究領域''|&gt;|BGCOLOR(lightgray):''使用条件''|BGCOLOR(lightgray):''分類''|
|&gt;|Blood Magic Lv2|&gt;|儀式/陸上専用|兵士召喚|
|BGCOLOR(lightgray):''主系統''|BGCOLOR(lightgray):''副系統''|&gt;|BGCOLOR(lightgray):''威力/効果''|BGCOLOR(lightgray):''効果発生数''|
|&amp;ref(Spell/P_Blood.jpg,nolink,25x25,Blood);2||&gt;|Spine Devil|1|
|BGCOLOR(lightgray):''射程距離''|BGCOLOR(lightgray):''効果範囲''|BGCOLOR(lightgray):''精度修正''|BGCOLOR(lightgray):''詠唱時間''|BGCOLOR(lightgray):''疲労/宝石''|
|||||&amp;ref(Spell/V_Blood.jpg,nolink,25x25,Blood Slave);3|
|BGCOLOR(lightgray):''特性''|&gt;|&gt;|&gt;||
</v>
      </c>
      <c r="AA568" t="str">
        <f>CONCATENATE("**",G568,CHAR(10),VLOOKUP(F568,SpellDesc!$B:$D,2,0),CHAR(10),CHAR(10),VLOOKUP(F568,SpellDesc!$B:$D,3,0),CHAR(10))</f>
        <v xml:space="preserve">**Bind Spine Devil
The caster sacrifices several blood slaves to contact and bind a Spine Devil. Spine Devils are spine-covered, wingless demons that fight with two venomous claws. The spines covering their bodies are poisonous and anyone attacking them with short weapons may get poisoned.
</v>
      </c>
    </row>
    <row r="569" spans="1:27" x14ac:dyDescent="0.15">
      <c r="A569" t="str">
        <f t="shared" si="32"/>
        <v/>
      </c>
      <c r="C569" s="1" t="s">
        <v>562</v>
      </c>
      <c r="D569" s="1">
        <v>2</v>
      </c>
      <c r="F569" s="1" t="s">
        <v>578</v>
      </c>
      <c r="G569" s="1" t="s">
        <v>578</v>
      </c>
      <c r="H569" s="3" t="s">
        <v>2547</v>
      </c>
      <c r="J569" s="1">
        <v>5</v>
      </c>
      <c r="K569" s="1" t="s">
        <v>2549</v>
      </c>
      <c r="L569" s="1" t="s">
        <v>2515</v>
      </c>
      <c r="M569" s="1" t="s">
        <v>2541</v>
      </c>
      <c r="N569" s="2" t="s">
        <v>2564</v>
      </c>
      <c r="O569" s="6" t="str">
        <f t="shared" si="33"/>
        <v xml:space="preserve">|[[Bind Fiend&gt;./Bind Fiend]]|&amp;ref(Spell/P_Blood.jpg,nolink,25x25,Blood);2||&amp;ref(Spell/V_Blood.jpg,nolink,25x25,Blood Slave);5|儀式/陸上専用|兵士召喚|
|~|&gt;|&gt;|&gt;|&gt;|闇の中で力を増す悪魔Fiend of Darknessを1体召喚します|
</v>
      </c>
      <c r="P569" s="3" t="s">
        <v>2565</v>
      </c>
      <c r="T569" s="1">
        <v>1</v>
      </c>
      <c r="Y569" s="21" t="str">
        <f t="shared" si="34"/>
        <v xml:space="preserve">#includex(Spell/Blood Magic/DataView,titlestr=off,section=(filter=Bind Fiend),firsthead=off)
**ゲーム内説明文
#includex(Spell/Blood Magic/Descriptions,titlestr=off,section=(filter=Bind Fiend),firsthead=off)
**解説
</v>
      </c>
      <c r="Z569" t="str">
        <f t="shared" si="35"/>
        <v xml:space="preserve">**Bind Fiend
|&gt;|&gt;|&gt;|&gt;|BGCOLOR(black):COLOR(white):CENTER:''Bind Fiend''|
|&gt;|BGCOLOR(lightgray):''研究領域''|&gt;|BGCOLOR(lightgray):''使用条件''|BGCOLOR(lightgray):''分類''|
|&gt;|Blood Magic Lv2|&gt;|儀式/陸上専用|兵士召喚|
|BGCOLOR(lightgray):''主系統''|BGCOLOR(lightgray):''副系統''|&gt;|BGCOLOR(lightgray):''威力/効果''|BGCOLOR(lightgray):''効果発生数''|
|&amp;ref(Spell/P_Blood.jpg,nolink,25x25,Blood);2||&gt;|Fiend of Darkness|1|
|BGCOLOR(lightgray):''射程距離''|BGCOLOR(lightgray):''効果範囲''|BGCOLOR(lightgray):''精度修正''|BGCOLOR(lightgray):''詠唱時間''|BGCOLOR(lightgray):''疲労/宝石''|
|||||&amp;ref(Spell/V_Blood.jpg,nolink,25x25,Blood Slave);5|
|BGCOLOR(lightgray):''特性''|&gt;|&gt;|&gt;||
</v>
      </c>
      <c r="AA569" t="str">
        <f>CONCATENATE("**",G569,CHAR(10),VLOOKUP(F569,SpellDesc!$B:$D,2,0),CHAR(10),CHAR(10),VLOOKUP(F569,SpellDesc!$B:$D,3,0),CHAR(10))</f>
        <v xml:space="preserve">**Bind Fiend
The caster sacrifices several blood slaves to contact and bind a Fiend of Darkness. Fiends of Darkness are coal-black demons summoned from the Abyss. They fight with venomous claws and have bat-like wings. Fiends of Darkness are able to hide in the night and are stealthy.
</v>
      </c>
    </row>
    <row r="570" spans="1:27" x14ac:dyDescent="0.15">
      <c r="A570" t="str">
        <f t="shared" si="32"/>
        <v>Blood Magic2E</v>
      </c>
      <c r="C570" s="1" t="s">
        <v>562</v>
      </c>
      <c r="D570" s="1">
        <v>2</v>
      </c>
      <c r="F570" s="1" t="s">
        <v>579</v>
      </c>
      <c r="G570" s="1" t="s">
        <v>579</v>
      </c>
      <c r="H570" s="3" t="s">
        <v>2548</v>
      </c>
      <c r="J570" s="1">
        <v>3</v>
      </c>
      <c r="K570" s="1" t="s">
        <v>2550</v>
      </c>
      <c r="L570" s="1" t="s">
        <v>2515</v>
      </c>
      <c r="M570" s="1" t="s">
        <v>2566</v>
      </c>
      <c r="N570" s="2" t="s">
        <v>2567</v>
      </c>
      <c r="O570" s="6" t="str">
        <f t="shared" si="33"/>
        <v xml:space="preserve">|[[Hell Power&gt;./Hell Power]]|&amp;ref(Spell/P_Blood.jpg,nolink,25x25,Blood);3||&amp;ref(Spell/V_Blood.jpg,nolink,25x25,Blood Slave);3|戦闘/陸上専用|自己強化|
|~|&gt;|&gt;|&gt;|&gt;|自身に大きな危険と引き換えに莫大な力を与えます|
</v>
      </c>
      <c r="P570" s="3" t="s">
        <v>2568</v>
      </c>
      <c r="Q570" s="1">
        <v>0</v>
      </c>
      <c r="R570" s="1">
        <v>200</v>
      </c>
      <c r="S570" s="1">
        <v>0</v>
      </c>
      <c r="T570" s="1">
        <v>1</v>
      </c>
      <c r="U570" s="1">
        <v>0</v>
      </c>
      <c r="V570" s="1">
        <v>300</v>
      </c>
      <c r="X570" s="1" t="s">
        <v>2569</v>
      </c>
      <c r="Y570" s="21" t="str">
        <f t="shared" si="34"/>
        <v xml:space="preserve">#includex(Spell/Blood Magic/DataView,titlestr=off,section=(filter=Hell Power),firsthead=off)
**ゲーム内説明文
#includex(Spell/Blood Magic/Descriptions,titlestr=off,section=(filter=Hell Power),firsthead=off)
**解説
</v>
      </c>
      <c r="Z570" t="str">
        <f t="shared" si="35"/>
        <v xml:space="preserve">**Hell Power
|&gt;|&gt;|&gt;|&gt;|BGCOLOR(black):COLOR(white):CENTER:''Hell Power''|
|&gt;|BGCOLOR(lightgray):''研究領域''|&gt;|BGCOLOR(lightgray):''使用条件''|BGCOLOR(lightgray):''分類''|
|&gt;|Blood Magic Lv2|&gt;|戦闘/陸上専用|自己強化|
|BGCOLOR(lightgray):''主系統''|BGCOLOR(lightgray):''副系統''|&gt;|BGCOLOR(lightgray):''威力/効果''|BGCOLOR(lightgray):''効果発生数''|
|&amp;ref(Spell/P_Blood.jpg,nolink,25x25,Blood);3||&gt;|Hell Power|1|
|BGCOLOR(lightgray):''射程距離''|BGCOLOR(lightgray):''効果範囲''|BGCOLOR(lightgray):''精度修正''|BGCOLOR(lightgray):''詠唱時間''|BGCOLOR(lightgray):''疲労/宝石''|
|0|0|0|200%|300 / &amp;ref(Spell/V_Blood.jpg,nolink,25x25,Blood Slave);3|
|BGCOLOR(lightgray):''特性''|&gt;|&gt;|&gt;||
</v>
      </c>
      <c r="AA570" t="str">
        <f>CONCATENATE("**",G570,CHAR(10),VLOOKUP(F570,SpellDesc!$B:$D,2,0),CHAR(10),CHAR(10),VLOOKUP(F570,SpellDesc!$B:$D,3,0),CHAR(10))</f>
        <v xml:space="preserve">**Hell Power
By sacrificing a large number of blood slaves, the caster attracts attention from the Netherworld. Fiends from beyond grant the caster tremendous physical and magical power (magic bonus: 2) for one battle. The price for this power is unwanted attention from other Horrors. For every minute the battle lasts, there is a chance that a Horror will materialize in the vicinity of the caster.
</v>
      </c>
    </row>
    <row r="571" spans="1:27" x14ac:dyDescent="0.15">
      <c r="A571" t="str">
        <f t="shared" si="32"/>
        <v>Blood Magic3S</v>
      </c>
      <c r="C571" s="1" t="s">
        <v>562</v>
      </c>
      <c r="D571" s="1">
        <v>3</v>
      </c>
      <c r="F571" s="1" t="s">
        <v>580</v>
      </c>
      <c r="G571" s="1" t="s">
        <v>580</v>
      </c>
      <c r="H571" s="3" t="s">
        <v>2513</v>
      </c>
      <c r="K571" s="1" t="s">
        <v>2550</v>
      </c>
      <c r="L571" s="1" t="s">
        <v>2516</v>
      </c>
      <c r="M571" s="1" t="s">
        <v>2522</v>
      </c>
      <c r="N571" s="2" t="s">
        <v>2574</v>
      </c>
      <c r="O571" s="6" t="str">
        <f t="shared" si="33"/>
        <v xml:space="preserve">|[[Leeching Touch&gt;./Leeching Touch]]|&amp;ref(Spell/P_Blood.jpg,nolink,25x25,Blood);1|||戦闘/水陸両用|攻撃|
|~|&gt;|&gt;|&gt;|&gt;|近くの敵1体から生命力を吸収して攻撃します|
</v>
      </c>
      <c r="P571" s="3" t="s">
        <v>2575</v>
      </c>
      <c r="Q571" s="1">
        <v>1</v>
      </c>
      <c r="R571" s="1">
        <v>50</v>
      </c>
      <c r="S571" s="1">
        <v>0</v>
      </c>
      <c r="T571" s="1">
        <v>1</v>
      </c>
      <c r="U571" s="1">
        <v>0</v>
      </c>
      <c r="V571" s="1">
        <v>20</v>
      </c>
      <c r="W571" s="1" t="s">
        <v>2576</v>
      </c>
      <c r="Y571" s="21" t="str">
        <f t="shared" si="34"/>
        <v xml:space="preserve">#includex(Spell/Blood Magic/DataView,titlestr=off,section=(filter=Leeching Touch),firsthead=off)
**ゲーム内説明文
#includex(Spell/Blood Magic/Descriptions,titlestr=off,section=(filter=Leeching Touch),firsthead=off)
**解説
</v>
      </c>
      <c r="Z571" t="str">
        <f t="shared" si="35"/>
        <v xml:space="preserve">**Leeching Touch
|&gt;|&gt;|&gt;|&gt;|BGCOLOR(black):COLOR(white):CENTER:''Leeching Touch''|
|&gt;|BGCOLOR(lightgray):''研究領域''|&gt;|BGCOLOR(lightgray):''使用条件''|BGCOLOR(lightgray):''分類''|
|&gt;|Blood Magic Lv3|&gt;|戦闘/水陸両用|攻撃|
|BGCOLOR(lightgray):''主系統''|BGCOLOR(lightgray):''副系統''|&gt;|BGCOLOR(lightgray):''威力/効果''|BGCOLOR(lightgray):''効果発生数''|
|&amp;ref(Spell/P_Blood.jpg,nolink,25x25,Blood);1||&gt;|15+1/Lv|1|
|BGCOLOR(lightgray):''射程距離''|BGCOLOR(lightgray):''効果範囲''|BGCOLOR(lightgray):''精度修正''|BGCOLOR(lightgray):''詠唱時間''|BGCOLOR(lightgray):''疲労/宝石''|
|1|0|0|50%|20|
|BGCOLOR(lightgray):''特性''|&gt;|&gt;|&gt;|防御無視&amp;br;吸収攻撃&amp;br;無生物無効|
</v>
      </c>
      <c r="AA571" t="str">
        <f>CONCATENATE("**",G571,CHAR(10),VLOOKUP(F571,SpellDesc!$B:$D,2,0),CHAR(10),CHAR(10),VLOOKUP(F571,SpellDesc!$B:$D,3,0),CHAR(10))</f>
        <v xml:space="preserve">**Leeching Touch
The mage tries to touch a target and will drain some of the target's life force if successful. The life force drained will be used to heal and reinvigorate the mage.
</v>
      </c>
    </row>
    <row r="572" spans="1:27" x14ac:dyDescent="0.15">
      <c r="A572" t="str">
        <f t="shared" si="32"/>
        <v/>
      </c>
      <c r="C572" s="1" t="s">
        <v>562</v>
      </c>
      <c r="D572" s="1">
        <v>3</v>
      </c>
      <c r="F572" s="1" t="s">
        <v>581</v>
      </c>
      <c r="G572" s="1" t="s">
        <v>581</v>
      </c>
      <c r="H572" s="3" t="s">
        <v>2513</v>
      </c>
      <c r="I572" s="1" t="s">
        <v>2570</v>
      </c>
      <c r="J572" s="1">
        <v>15</v>
      </c>
      <c r="K572" s="1" t="s">
        <v>2549</v>
      </c>
      <c r="L572" s="1" t="s">
        <v>2515</v>
      </c>
      <c r="M572" s="1" t="s">
        <v>2541</v>
      </c>
      <c r="N572" s="2" t="s">
        <v>2577</v>
      </c>
      <c r="O572" s="6" t="str">
        <f t="shared" si="33"/>
        <v xml:space="preserve">|[[Cross Breeding&gt;./Cross Breeding]]|&amp;ref(Spell/P_Blood.jpg,nolink,25x25,Blood);1|&amp;ref(Spell/P_Nature.jpg,nolink,25x25,Nature);1|&amp;ref(Spell/V_Blood.jpg,nolink,25x25,Blood Slave);15|儀式/陸上専用|兵士召喚|
|~|&gt;|&gt;|&gt;|&gt;|様々な雑種の怪物を20+体召喚します|
</v>
      </c>
      <c r="P572" s="3" t="s">
        <v>2578</v>
      </c>
      <c r="T572" s="1" t="s">
        <v>2579</v>
      </c>
      <c r="W572" s="1" t="s">
        <v>2580</v>
      </c>
      <c r="Y572" s="21" t="str">
        <f t="shared" si="34"/>
        <v xml:space="preserve">#includex(Spell/Blood Magic/DataView,titlestr=off,section=(filter=Cross Breeding),firsthead=off)
**ゲーム内説明文
#includex(Spell/Blood Magic/Descriptions,titlestr=off,section=(filter=Cross Breeding),firsthead=off)
**解説
</v>
      </c>
      <c r="Z572" t="str">
        <f t="shared" si="35"/>
        <v xml:space="preserve">**Cross Breeding
|&gt;|&gt;|&gt;|&gt;|BGCOLOR(black):COLOR(white):CENTER:''Cross Breeding''|
|&gt;|BGCOLOR(lightgray):''研究領域''|&gt;|BGCOLOR(lightgray):''使用条件''|BGCOLOR(lightgray):''分類''|
|&gt;|Blood Magic Lv3|&gt;|儀式/陸上専用|兵士召喚|
|BGCOLOR(lightgray):''主系統''|BGCOLOR(lightgray):''副系統''|&gt;|BGCOLOR(lightgray):''威力/効果''|BGCOLOR(lightgray):''効果発生数''|
|&amp;ref(Spell/P_Blood.jpg,nolink,25x25,Blood);1|&amp;ref(Spell/P_Nature.jpg,nolink,25x25,Nature);1|&gt;|Random Crossbred|20+1/Lv|
|BGCOLOR(lightgray):''射程距離''|BGCOLOR(lightgray):''効果範囲''|BGCOLOR(lightgray):''精度修正''|BGCOLOR(lightgray):''詠唱時間''|BGCOLOR(lightgray):''疲労/宝石''|
|||||&amp;ref(Spell/V_Blood.jpg,nolink,25x25,Blood Slave);15|
|BGCOLOR(lightgray):''特性''|&gt;|&gt;|&gt;|Adept Crossbreeder対応|
</v>
      </c>
      <c r="AA572" t="str">
        <f>CONCATENATE("**",G572,CHAR(10),VLOOKUP(F572,SpellDesc!$B:$D,2,0),CHAR(10),CHAR(10),VLOOKUP(F572,SpellDesc!$B:$D,3,0),CHAR(10))</f>
        <v xml:space="preserve">**Cross Breeding
Hundreds of different creatures from mice to humans are magically cross-bred and grown in an effort to produce a powerful monster. Most offspring die early, but some survive and are bound to serve their creator. Luck is required to breed the more powerful creatures.
</v>
      </c>
    </row>
    <row r="573" spans="1:27" x14ac:dyDescent="0.15">
      <c r="A573" t="str">
        <f t="shared" si="32"/>
        <v/>
      </c>
      <c r="C573" s="1" t="s">
        <v>562</v>
      </c>
      <c r="D573" s="1">
        <v>3</v>
      </c>
      <c r="F573" s="1" t="s">
        <v>582</v>
      </c>
      <c r="G573" s="1" t="s">
        <v>582</v>
      </c>
      <c r="H573" s="3" t="s">
        <v>2547</v>
      </c>
      <c r="K573" s="1" t="s">
        <v>2550</v>
      </c>
      <c r="L573" s="1" t="s">
        <v>2515</v>
      </c>
      <c r="M573" s="1" t="s">
        <v>2566</v>
      </c>
      <c r="N573" s="2" t="s">
        <v>2581</v>
      </c>
      <c r="O573" s="6" t="str">
        <f t="shared" si="33"/>
        <v xml:space="preserve">|[[Pain Transfer&gt;./Pain Transfer]]|&amp;ref(Spell/P_Blood.jpg,nolink,25x25,Blood);2|||戦闘/陸上専用|自己強化|
|~|&gt;|&gt;|&gt;|&gt;|自身の受けたダメージをBlood Slaveを消費して軽減します|
</v>
      </c>
      <c r="P573" s="3" t="s">
        <v>2582</v>
      </c>
      <c r="Q573" s="1">
        <v>0</v>
      </c>
      <c r="R573" s="1">
        <v>125</v>
      </c>
      <c r="S573" s="1">
        <v>0</v>
      </c>
      <c r="T573" s="1">
        <v>1</v>
      </c>
      <c r="U573" s="1">
        <v>0</v>
      </c>
      <c r="V573" s="1">
        <v>20</v>
      </c>
      <c r="Y573" s="21" t="str">
        <f t="shared" si="34"/>
        <v xml:space="preserve">#includex(Spell/Blood Magic/DataView,titlestr=off,section=(filter=Pain Transfer),firsthead=off)
**ゲーム内説明文
#includex(Spell/Blood Magic/Descriptions,titlestr=off,section=(filter=Pain Transfer),firsthead=off)
**解説
</v>
      </c>
      <c r="Z573" t="str">
        <f t="shared" si="35"/>
        <v xml:space="preserve">**Pain Transfer
|&gt;|&gt;|&gt;|&gt;|BGCOLOR(black):COLOR(white):CENTER:''Pain Transfer''|
|&gt;|BGCOLOR(lightgray):''研究領域''|&gt;|BGCOLOR(lightgray):''使用条件''|BGCOLOR(lightgray):''分類''|
|&gt;|Blood Magic Lv3|&gt;|戦闘/陸上専用|自己強化|
|BGCOLOR(lightgray):''主系統''|BGCOLOR(lightgray):''副系統''|&gt;|BGCOLOR(lightgray):''威力/効果''|BGCOLOR(lightgray):''効果発生数''|
|&amp;ref(Spell/P_Blood.jpg,nolink,25x25,Blood);2||&gt;|Pain Transfer|1|
|BGCOLOR(lightgray):''射程距離''|BGCOLOR(lightgray):''効果範囲''|BGCOLOR(lightgray):''精度修正''|BGCOLOR(lightgray):''詠唱時間''|BGCOLOR(lightgray):''疲労/宝石''|
|0|0|0|125%|20|
|BGCOLOR(lightgray):''特性''|&gt;|&gt;|&gt;||
</v>
      </c>
      <c r="AA573" t="str">
        <f>CONCATENATE("**",G573,CHAR(10),VLOOKUP(F573,SpellDesc!$B:$D,2,0),CHAR(10),CHAR(10),VLOOKUP(F573,SpellDesc!$B:$D,3,0),CHAR(10))</f>
        <v xml:space="preserve">**Pain Transfer
Wounds taken by the mage will be transferred to blood slaves in the vicinity.
</v>
      </c>
    </row>
    <row r="574" spans="1:27" x14ac:dyDescent="0.15">
      <c r="A574" t="str">
        <f t="shared" si="32"/>
        <v/>
      </c>
      <c r="C574" s="1" t="s">
        <v>562</v>
      </c>
      <c r="D574" s="1">
        <v>3</v>
      </c>
      <c r="F574" s="1" t="s">
        <v>583</v>
      </c>
      <c r="G574" s="1" t="s">
        <v>583</v>
      </c>
      <c r="H574" s="3" t="s">
        <v>2547</v>
      </c>
      <c r="I574" s="1" t="s">
        <v>2571</v>
      </c>
      <c r="J574" s="1">
        <v>7</v>
      </c>
      <c r="K574" s="1" t="s">
        <v>2549</v>
      </c>
      <c r="L574" s="1" t="s">
        <v>2515</v>
      </c>
      <c r="M574" s="1" t="s">
        <v>2541</v>
      </c>
      <c r="N574" s="2" t="s">
        <v>2583</v>
      </c>
      <c r="O574" s="6" t="str">
        <f t="shared" si="33"/>
        <v xml:space="preserve">|[[Bind Devil&gt;./Bind Devil]]|&amp;ref(Spell/P_Blood.jpg,nolink,25x25,Blood);2|&amp;ref(Spell/P_Fire.jpg,nolink,25x25,Fire);2|&amp;ref(Spell/V_Blood.jpg,nolink,25x25,Blood Slave);7|儀式/陸上専用|兵士召喚|
|~|&gt;|&gt;|&gt;|&gt;|熱波を纏う悪魔Devilを1体召喚します|
</v>
      </c>
      <c r="P574" s="3" t="s">
        <v>2584</v>
      </c>
      <c r="T574" s="1">
        <v>1</v>
      </c>
      <c r="Y574" s="21" t="str">
        <f t="shared" si="34"/>
        <v xml:space="preserve">#includex(Spell/Blood Magic/DataView,titlestr=off,section=(filter=Bind Devil),firsthead=off)
**ゲーム内説明文
#includex(Spell/Blood Magic/Descriptions,titlestr=off,section=(filter=Bind Devil),firsthead=off)
**解説
</v>
      </c>
      <c r="Z574" t="str">
        <f t="shared" si="35"/>
        <v xml:space="preserve">**Bind Devil
|&gt;|&gt;|&gt;|&gt;|BGCOLOR(black):COLOR(white):CENTER:''Bind Devil''|
|&gt;|BGCOLOR(lightgray):''研究領域''|&gt;|BGCOLOR(lightgray):''使用条件''|BGCOLOR(lightgray):''分類''|
|&gt;|Blood Magic Lv3|&gt;|儀式/陸上専用|兵士召喚|
|BGCOLOR(lightgray):''主系統''|BGCOLOR(lightgray):''副系統''|&gt;|BGCOLOR(lightgray):''威力/効果''|BGCOLOR(lightgray):''効果発生数''|
|&amp;ref(Spell/P_Blood.jpg,nolink,25x25,Blood);2|&amp;ref(Spell/P_Fire.jpg,nolink,25x25,Fire);2|&gt;|Devil|1|
|BGCOLOR(lightgray):''射程距離''|BGCOLOR(lightgray):''効果範囲''|BGCOLOR(lightgray):''精度修正''|BGCOLOR(lightgray):''詠唱時間''|BGCOLOR(lightgray):''疲労/宝石''|
|||||&amp;ref(Spell/V_Blood.jpg,nolink,25x25,Blood Slave);7|
|BGCOLOR(lightgray):''特性''|&gt;|&gt;|&gt;||
</v>
      </c>
      <c r="AA574" t="str">
        <f>CONCATENATE("**",G574,CHAR(10),VLOOKUP(F574,SpellDesc!$B:$D,2,0),CHAR(10),CHAR(10),VLOOKUP(F574,SpellDesc!$B:$D,3,0),CHAR(10))</f>
        <v xml:space="preserve">**Bind Devil
The caster sacrifices several blood slaves to contact and bind a Devil. Devils are infernal beings of great strength. They are born in the fires of the Inferno and are impervious to heat and flame. Their glowing bodies radiate heat and bat-like wings grow from their shoulders. Devils are armed with a trident and their barbed tails can sting opponents in close combat.
</v>
      </c>
    </row>
    <row r="575" spans="1:27" x14ac:dyDescent="0.15">
      <c r="A575" t="str">
        <f t="shared" si="32"/>
        <v/>
      </c>
      <c r="C575" s="1" t="s">
        <v>562</v>
      </c>
      <c r="D575" s="1">
        <v>3</v>
      </c>
      <c r="F575" s="1" t="s">
        <v>584</v>
      </c>
      <c r="G575" s="1" t="s">
        <v>584</v>
      </c>
      <c r="H575" s="3" t="s">
        <v>2547</v>
      </c>
      <c r="I575" s="1" t="s">
        <v>2572</v>
      </c>
      <c r="J575" s="1">
        <v>8</v>
      </c>
      <c r="K575" s="1" t="s">
        <v>2549</v>
      </c>
      <c r="L575" s="1" t="s">
        <v>2515</v>
      </c>
      <c r="M575" s="1" t="s">
        <v>2541</v>
      </c>
      <c r="N575" s="2" t="s">
        <v>2585</v>
      </c>
      <c r="O575" s="6" t="str">
        <f t="shared" si="33"/>
        <v xml:space="preserve">|[[Bind Frost Fiend&gt;./Bind Frost Fiend]]|&amp;ref(Spell/P_Blood.jpg,nolink,25x25,Blood);2|&amp;ref(Spell/P_Water.jpg,nolink,25x25,Water);2|&amp;ref(Spell/V_Blood.jpg,nolink,25x25,Blood Slave);8|儀式/陸上専用|兵士召喚|
|~|&gt;|&gt;|&gt;|&gt;|冷気を放つ悪魔Frost Fiendを1体召喚します|
</v>
      </c>
      <c r="P575" s="3" t="s">
        <v>2586</v>
      </c>
      <c r="T575" s="1">
        <v>1</v>
      </c>
      <c r="Y575" s="21" t="str">
        <f t="shared" si="34"/>
        <v xml:space="preserve">#includex(Spell/Blood Magic/DataView,titlestr=off,section=(filter=Bind Frost Fiend),firsthead=off)
**ゲーム内説明文
#includex(Spell/Blood Magic/Descriptions,titlestr=off,section=(filter=Bind Frost Fiend),firsthead=off)
**解説
</v>
      </c>
      <c r="Z575" t="str">
        <f t="shared" si="35"/>
        <v xml:space="preserve">**Bind Frost Fiend
|&gt;|&gt;|&gt;|&gt;|BGCOLOR(black):COLOR(white):CENTER:''Bind Frost Fiend''|
|&gt;|BGCOLOR(lightgray):''研究領域''|&gt;|BGCOLOR(lightgray):''使用条件''|BGCOLOR(lightgray):''分類''|
|&gt;|Blood Magic Lv3|&gt;|儀式/陸上専用|兵士召喚|
|BGCOLOR(lightgray):''主系統''|BGCOLOR(lightgray):''副系統''|&gt;|BGCOLOR(lightgray):''威力/効果''|BGCOLOR(lightgray):''効果発生数''|
|&amp;ref(Spell/P_Blood.jpg,nolink,25x25,Blood);2|&amp;ref(Spell/P_Water.jpg,nolink,25x25,Water);2|&gt;|Frost Fiend|1|
|BGCOLOR(lightgray):''射程距離''|BGCOLOR(lightgray):''効果範囲''|BGCOLOR(lightgray):''精度修正''|BGCOLOR(lightgray):''詠唱時間''|BGCOLOR(lightgray):''疲労/宝石''|
|||||&amp;ref(Spell/V_Blood.jpg,nolink,25x25,Blood Slave);8|
|BGCOLOR(lightgray):''特性''|&gt;|&gt;|&gt;||
</v>
      </c>
      <c r="AA575" t="str">
        <f>CONCATENATE("**",G575,CHAR(10),VLOOKUP(F575,SpellDesc!$B:$D,2,0),CHAR(10),CHAR(10),VLOOKUP(F575,SpellDesc!$B:$D,3,0),CHAR(10))</f>
        <v xml:space="preserve">**Bind Frost Fiend
The caster sacrifices several blood slaves to contact and bind a Frost Fiend. Frost Fiends are devils from Kokytos, the icy realms of the Inferno. In the constant wars of their native plane, the Frost Fiends are feared by all fiery devils. Frost Fiends wear robes of woven ice and are constantly surrounded by an icy wind. They wield ice rods and can unleash blasts of infernal cold upon their enemies.
</v>
      </c>
    </row>
    <row r="576" spans="1:27" x14ac:dyDescent="0.15">
      <c r="A576" t="str">
        <f t="shared" si="32"/>
        <v/>
      </c>
      <c r="C576" s="1" t="s">
        <v>562</v>
      </c>
      <c r="D576" s="1">
        <v>3</v>
      </c>
      <c r="F576" s="1" t="s">
        <v>585</v>
      </c>
      <c r="G576" s="1" t="s">
        <v>585</v>
      </c>
      <c r="H576" s="3" t="s">
        <v>2547</v>
      </c>
      <c r="J576" s="1">
        <v>5</v>
      </c>
      <c r="K576" s="1" t="s">
        <v>2549</v>
      </c>
      <c r="L576" s="1" t="s">
        <v>2515</v>
      </c>
      <c r="M576" s="1" t="s">
        <v>2587</v>
      </c>
      <c r="N576" s="2" t="s">
        <v>2588</v>
      </c>
      <c r="O576" s="6" t="str">
        <f t="shared" si="33"/>
        <v xml:space="preserve">|[[Blood Feast&gt;./Blood Feast]]|&amp;ref(Spell/P_Blood.jpg,nolink,25x25,Blood);2||&amp;ref(Spell/V_Blood.jpg,nolink,25x25,Blood Slave);5|儀式/陸上専用|戦傷治療|
|~|&gt;|&gt;|&gt;|&gt;|大量の人肉を喰らい自身の戦傷を回復します|
</v>
      </c>
      <c r="P576" s="3" t="s">
        <v>2589</v>
      </c>
      <c r="Y576" s="21" t="str">
        <f t="shared" si="34"/>
        <v xml:space="preserve">#includex(Spell/Blood Magic/DataView,titlestr=off,section=(filter=Blood Feast),firsthead=off)
**ゲーム内説明文
#includex(Spell/Blood Magic/Descriptions,titlestr=off,section=(filter=Blood Feast),firsthead=off)
**解説
</v>
      </c>
      <c r="Z576" t="str">
        <f t="shared" si="35"/>
        <v xml:space="preserve">**Blood Feast
|&gt;|&gt;|&gt;|&gt;|BGCOLOR(black):COLOR(white):CENTER:''Blood Feast''|
|&gt;|BGCOLOR(lightgray):''研究領域''|&gt;|BGCOLOR(lightgray):''使用条件''|BGCOLOR(lightgray):''分類''|
|&gt;|Blood Magic Lv3|&gt;|儀式/陸上専用|戦傷治療|
|BGCOLOR(lightgray):''主系統''|BGCOLOR(lightgray):''副系統''|&gt;|BGCOLOR(lightgray):''威力/効果''|BGCOLOR(lightgray):''効果発生数''|
|&amp;ref(Spell/P_Blood.jpg,nolink,25x25,Blood);2||&gt;|Flesh Eater||
|BGCOLOR(lightgray):''射程距離''|BGCOLOR(lightgray):''効果範囲''|BGCOLOR(lightgray):''精度修正''|BGCOLOR(lightgray):''詠唱時間''|BGCOLOR(lightgray):''疲労/宝石''|
|||||&amp;ref(Spell/V_Blood.jpg,nolink,25x25,Blood Slave);5|
|BGCOLOR(lightgray):''特性''|&gt;|&gt;|&gt;||
</v>
      </c>
      <c r="AA576" t="str">
        <f>CONCATENATE("**",G576,CHAR(10),VLOOKUP(F576,SpellDesc!$B:$D,2,0),CHAR(10),CHAR(10),VLOOKUP(F576,SpellDesc!$B:$D,3,0),CHAR(10))</f>
        <v xml:space="preserve">**Blood Feast
The caster has learned the recuperative secrets of cannibalism. In a gruesome ritual lasting a month he consumes the blood and feast of ritually purified sacrifices. The blood feast requires copious amount of flesh and blood of unpurified victims as well however, so the populace in the province where the caster resides is slaughtered in great quantities. The flesh and blood of the victims rejuvenates the caster, healing him of all or at least most afflictions. Bloodmages who partakes too often in blood feasts often develop uncontrollable cravings for human flesh. The ritual does not work on inanimate beings.
</v>
      </c>
    </row>
    <row r="577" spans="1:27" x14ac:dyDescent="0.15">
      <c r="A577" t="str">
        <f t="shared" si="32"/>
        <v>Blood Magic3E</v>
      </c>
      <c r="C577" s="1" t="s">
        <v>562</v>
      </c>
      <c r="D577" s="1">
        <v>3</v>
      </c>
      <c r="F577" s="1" t="s">
        <v>586</v>
      </c>
      <c r="G577" s="1" t="s">
        <v>586</v>
      </c>
      <c r="H577" s="3" t="s">
        <v>2573</v>
      </c>
      <c r="J577" s="1">
        <v>5</v>
      </c>
      <c r="K577" s="1" t="s">
        <v>2549</v>
      </c>
      <c r="L577" s="1" t="s">
        <v>2515</v>
      </c>
      <c r="M577" s="1" t="s">
        <v>2590</v>
      </c>
      <c r="N577" s="2" t="s">
        <v>2591</v>
      </c>
      <c r="O577" s="6" t="str">
        <f t="shared" si="33"/>
        <v xml:space="preserve">|[[Infernal Circle&gt;./Infernal Circle]]|&amp;ref(Spell/P_Blood.jpg,nolink,25x25,Blood);5||&amp;ref(Spell/V_Blood.jpg,nolink,25x25,Blood Slave);5|儀式/陸上専用|地方呪附|
|~|&gt;|&gt;|&gt;|&gt;|州から放たれる遠隔儀式の射程を延長します|
</v>
      </c>
      <c r="P577" s="3" t="s">
        <v>2592</v>
      </c>
      <c r="W577" s="1" t="s">
        <v>2593</v>
      </c>
      <c r="Y577" s="21" t="str">
        <f t="shared" si="34"/>
        <v xml:space="preserve">#includex(Spell/Blood Magic/DataView,titlestr=off,section=(filter=Infernal Circle),firsthead=off)
**ゲーム内説明文
#includex(Spell/Blood Magic/Descriptions,titlestr=off,section=(filter=Infernal Circle),firsthead=off)
**解説
</v>
      </c>
      <c r="Z577" t="str">
        <f t="shared" si="35"/>
        <v xml:space="preserve">**Infernal Circle
|&gt;|&gt;|&gt;|&gt;|BGCOLOR(black):COLOR(white):CENTER:''Infernal Circle''|
|&gt;|BGCOLOR(lightgray):''研究領域''|&gt;|BGCOLOR(lightgray):''使用条件''|BGCOLOR(lightgray):''分類''|
|&gt;|Blood Magic Lv3|&gt;|儀式/陸上専用|地方呪附|
|BGCOLOR(lightgray):''主系統''|BGCOLOR(lightgray):''副系統''|&gt;|BGCOLOR(lightgray):''威力/効果''|BGCOLOR(lightgray):''効果発生数''|
|&amp;ref(Spell/P_Blood.jpg,nolink,25x25,Blood);5||&gt;|Infernal Circle||
|BGCOLOR(lightgray):''射程距離''|BGCOLOR(lightgray):''効果範囲''|BGCOLOR(lightgray):''精度修正''|BGCOLOR(lightgray):''詠唱時間''|BGCOLOR(lightgray):''疲労/宝石''|
|||||&amp;ref(Spell/V_Blood.jpg,nolink,25x25,Blood Slave);5|
|BGCOLOR(lightgray):''特性''|&gt;|&gt;|&gt;|地方呪附&amp;br;州が失われると失効|
</v>
      </c>
      <c r="AA577" t="str">
        <f>CONCATENATE("**",G577,CHAR(10),VLOOKUP(F577,SpellDesc!$B:$D,2,0),CHAR(10),CHAR(10),VLOOKUP(F577,SpellDesc!$B:$D,3,0),CHAR(10))</f>
        <v xml:space="preserve">**Infernal Circle
The caster creates a circle with infernal symbols drawn in the blood of virgins. Blood rituals cast from the circle with have their range increased. The circle will dissipate eventually, but the more blood slaves used for the circle, the longer it will last.
</v>
      </c>
    </row>
    <row r="578" spans="1:27" x14ac:dyDescent="0.15">
      <c r="A578" t="str">
        <f t="shared" si="32"/>
        <v>Blood Magic4S</v>
      </c>
      <c r="C578" s="1" t="s">
        <v>562</v>
      </c>
      <c r="D578" s="1">
        <v>4</v>
      </c>
      <c r="F578" s="1" t="s">
        <v>587</v>
      </c>
      <c r="G578" s="1" t="s">
        <v>587</v>
      </c>
      <c r="H578" s="3" t="s">
        <v>2513</v>
      </c>
      <c r="J578" s="1">
        <v>2</v>
      </c>
      <c r="K578" s="1" t="s">
        <v>2549</v>
      </c>
      <c r="L578" s="1" t="s">
        <v>2515</v>
      </c>
      <c r="M578" s="1" t="s">
        <v>2541</v>
      </c>
      <c r="N578" s="2" t="s">
        <v>2597</v>
      </c>
      <c r="O578" s="6" t="str">
        <f t="shared" si="33"/>
        <v xml:space="preserve">|[[Bind Serpent Fiend&gt;./Bind Serpent Fiend]]|&amp;ref(Spell/P_Blood.jpg,nolink,25x25,Blood);1||&amp;ref(Spell/V_Blood.jpg,nolink,25x25,Blood Slave);2|儀式/陸上専用|兵士召喚|
|~|&gt;|&gt;|&gt;|&gt;|致命的な毒を持つ悪魔Serpent Fiendを1体召喚します|
</v>
      </c>
      <c r="P578" s="3" t="s">
        <v>2598</v>
      </c>
      <c r="T578" s="1">
        <v>1</v>
      </c>
      <c r="Y578" s="21" t="str">
        <f t="shared" si="34"/>
        <v xml:space="preserve">#includex(Spell/Blood Magic/DataView,titlestr=off,section=(filter=Bind Serpent Fiend),firsthead=off)
**ゲーム内説明文
#includex(Spell/Blood Magic/Descriptions,titlestr=off,section=(filter=Bind Serpent Fiend),firsthead=off)
**解説
</v>
      </c>
      <c r="Z578" t="str">
        <f t="shared" si="35"/>
        <v xml:space="preserve">**Bind Serpent Fiend
|&gt;|&gt;|&gt;|&gt;|BGCOLOR(black):COLOR(white):CENTER:''Bind Serpent Fiend''|
|&gt;|BGCOLOR(lightgray):''研究領域''|&gt;|BGCOLOR(lightgray):''使用条件''|BGCOLOR(lightgray):''分類''|
|&gt;|Blood Magic Lv4|&gt;|儀式/陸上専用|兵士召喚|
|BGCOLOR(lightgray):''主系統''|BGCOLOR(lightgray):''副系統''|&gt;|BGCOLOR(lightgray):''威力/効果''|BGCOLOR(lightgray):''効果発生数''|
|&amp;ref(Spell/P_Blood.jpg,nolink,25x25,Blood);1||&gt;|Serpent Fiend|1|
|BGCOLOR(lightgray):''射程距離''|BGCOLOR(lightgray):''効果範囲''|BGCOLOR(lightgray):''精度修正''|BGCOLOR(lightgray):''詠唱時間''|BGCOLOR(lightgray):''疲労/宝石''|
|||||&amp;ref(Spell/V_Blood.jpg,nolink,25x25,Blood Slave);2|
|BGCOLOR(lightgray):''特性''|&gt;|&gt;|&gt;||
</v>
      </c>
      <c r="AA578" t="str">
        <f>CONCATENATE("**",G578,CHAR(10),VLOOKUP(F578,SpellDesc!$B:$D,2,0),CHAR(10),CHAR(10),VLOOKUP(F578,SpellDesc!$B:$D,3,0),CHAR(10))</f>
        <v xml:space="preserve">**Bind Serpent Fiend
The caster sacrifices several blood slaves to contact and bind a Serpent Fiend. Serpent Fiends are bat-winged, serpent-like demons summoned from the Abyss. Their bite is highly venomous.
</v>
      </c>
    </row>
    <row r="579" spans="1:27" x14ac:dyDescent="0.15">
      <c r="A579" t="str">
        <f t="shared" ref="A579:A642" si="36">IF(C579&amp;D579&amp;E579&lt;&gt;C578&amp;D578&amp;E578,C579&amp;D579&amp;E579&amp;"S",IF(C579&amp;D579&amp;E579&lt;&gt;C580&amp;D580&amp;E580,C579&amp;D579&amp;E579&amp;"E",""))</f>
        <v/>
      </c>
      <c r="C579" s="1" t="s">
        <v>562</v>
      </c>
      <c r="D579" s="1">
        <v>4</v>
      </c>
      <c r="F579" s="1" t="s">
        <v>588</v>
      </c>
      <c r="G579" s="1" t="s">
        <v>588</v>
      </c>
      <c r="H579" s="3" t="s">
        <v>2513</v>
      </c>
      <c r="I579" s="1" t="s">
        <v>2571</v>
      </c>
      <c r="J579" s="1">
        <v>1</v>
      </c>
      <c r="K579" s="1" t="s">
        <v>2550</v>
      </c>
      <c r="L579" s="1" t="s">
        <v>2515</v>
      </c>
      <c r="M579" s="1" t="s">
        <v>2522</v>
      </c>
      <c r="N579" s="2" t="s">
        <v>2599</v>
      </c>
      <c r="O579" s="6" t="str">
        <f t="shared" ref="O579:O642" si="37">CONCATENATE("|[[",F579,"&gt;./",G579,"]]|",SUBSTITUTE(SUBSTITUTE(SUBSTITUTE(SUBSTITUTE(SUBSTITUTE(SUBSTITUTE(SUBSTITUTE(SUBSTITUTE(SUBSTITUTE(H579&amp;"|"&amp;I579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579&lt;&gt;"",SUBSTITUTE(SUBSTITUTE(SUBSTITUTE(SUBSTITUTE(SUBSTITUTE(SUBSTITUTE(SUBSTITUTE(SUBSTITUTE(LEFT(H579,1)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Slave);")&amp;J579,""),"|",K579,"/",L579,"|",M579,"|",CHAR(10),"|~|&gt;|&gt;|&gt;|&gt;|",N579,"|"&amp;CHAR(10))</f>
        <v xml:space="preserve">|[[Hellfire&gt;./Hellfire]]|&amp;ref(Spell/P_Blood.jpg,nolink,25x25,Blood);1|&amp;ref(Spell/P_Fire.jpg,nolink,25x25,Fire);2|&amp;ref(Spell/V_Blood.jpg,nolink,25x25,Blood Slave);1|戦闘/陸上専用|攻撃|
|~|&gt;|&gt;|&gt;|&gt;|2発の中範囲を覆う地獄の炎で攻撃します|
</v>
      </c>
      <c r="P579" s="3" t="s">
        <v>2600</v>
      </c>
      <c r="Q579" s="1" t="s">
        <v>2601</v>
      </c>
      <c r="R579" s="1">
        <v>150</v>
      </c>
      <c r="S579" s="1">
        <v>3</v>
      </c>
      <c r="T579" s="1">
        <v>2</v>
      </c>
      <c r="U579" s="1">
        <v>0</v>
      </c>
      <c r="V579" s="1">
        <v>100</v>
      </c>
      <c r="W579" s="1" t="s">
        <v>2602</v>
      </c>
      <c r="Y579" s="21" t="str">
        <f t="shared" ref="Y579:Y642" si="38">CONCATENATE("#includex(Spell/",C579,"/DataView,titlestr=off,section=(filter=",G579,"),firsthead=off)",CHAR(10),"**ゲーム内説明文",CHAR(10),"#includex(Spell/",C579,"/Descriptions,titlestr=off,section=(filter=",G579,"),firsthead=off)",CHAR(10),"**解説",CHAR(10),CHAR(10))</f>
        <v xml:space="preserve">#includex(Spell/Blood Magic/DataView,titlestr=off,section=(filter=Hellfire),firsthead=off)
**ゲーム内説明文
#includex(Spell/Blood Magic/Descriptions,titlestr=off,section=(filter=Hellfire),firsthead=off)
**解説
</v>
      </c>
      <c r="Z579" t="str">
        <f t="shared" ref="Z579:Z642" si="39">CONCATENATE("**",G579,CHAR(10),"|&gt;|&gt;|&gt;|&gt;|BGCOLOR(black):COLOR(white):CENTER:''",F579,"''|",CHAR(10),"|&gt;|BGCOLOR(lightgray):''研究領域''|&gt;|BGCOLOR(lightgray):''使用条件''|BGCOLOR(lightgray):''分類''|",CHAR(10),"|&gt;|",C579," Lv",D579,"|&gt;|",K579,"/",L579,"|",M579,"|",CHAR(10),"|BGCOLOR(lightgray):''主系統''|BGCOLOR(lightgray):''副系統''|&gt;|BGCOLOR(lightgray):''威力/効果''|BGCOLOR(lightgray):''効果発生数''|",CHAR(10),"|",SUBSTITUTE(SUBSTITUTE(SUBSTITUTE(SUBSTITUTE(SUBSTITUTE(SUBSTITUTE(SUBSTITUTE(SUBSTITUTE(SUBSTITUTE(H579&amp;"|"&amp;I579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P579,IFERROR(IF(COUNTIF(P579,"*+*"),"/Lv|","|"),"|"),T579,IF(ISTEXT(T579),"/Lv|","|"),CHAR(10),"|BGCOLOR(lightgray):''射程距離''|BGCOLOR(lightgray):''効果範囲''|BGCOLOR(lightgray):''精度修正''|BGCOLOR(lightgray):''詠唱時間''|BGCOLOR(lightgray):''疲労/宝石''|",CHAR(10),"|",Q579,"|",S579,"|",U579,"|",R579,IF(R579&lt;&gt;"","%|","|"),V579,IF(J579&lt;&gt;"",IF(V579&lt;&gt;""," / ","")&amp;SUBSTITUTE(SUBSTITUTE(SUBSTITUTE(SUBSTITUTE(SUBSTITUTE(SUBSTITUTE(SUBSTITUTE(SUBSTITUTE(LEFT(H579,1),"火","&amp;ref(Spell/V_Fire.jpg,nolink,25x25,Fire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Slave);")&amp;J579,""),"|",CHAR(10),"|BGCOLOR(lightgray):''特性''|&gt;|&gt;|&gt;|",SUBSTITUTE(W579,"\n","&amp;br;"),"|",CHAR(10))</f>
        <v xml:space="preserve">**Hellfire
|&gt;|&gt;|&gt;|&gt;|BGCOLOR(black):COLOR(white):CENTER:''Hellfire''|
|&gt;|BGCOLOR(lightgray):''研究領域''|&gt;|BGCOLOR(lightgray):''使用条件''|BGCOLOR(lightgray):''分類''|
|&gt;|Blood Magic Lv4|&gt;|戦闘/陸上専用|攻撃|
|BGCOLOR(lightgray):''主系統''|BGCOLOR(lightgray):''副系統''|&gt;|BGCOLOR(lightgray):''威力/効果''|BGCOLOR(lightgray):''効果発生数''|
|&amp;ref(Spell/P_Blood.jpg,nolink,25x25,Blood);1|&amp;ref(Spell/P_Fire.jpg,nolink,25x25,Fire);2|&gt;|9+1/Lv|2|
|BGCOLOR(lightgray):''射程距離''|BGCOLOR(lightgray):''効果範囲''|BGCOLOR(lightgray):''精度修正''|BGCOLOR(lightgray):''詠唱時間''|BGCOLOR(lightgray):''疲労/宝石''|
|25+5|3|0|150%|100 / &amp;ref(Spell/V_Blood.jpg,nolink,25x25,Blood Slave);1|
|BGCOLOR(lightgray):''特性''|&gt;|&gt;|&gt;|火炎属性&amp;br;防御貫通|
</v>
      </c>
      <c r="AA579" t="str">
        <f>CONCATENATE("**",G579,CHAR(10),VLOOKUP(F579,SpellDesc!$B:$D,2,0),CHAR(10),CHAR(10),VLOOKUP(F579,SpellDesc!$B:$D,3,0),CHAR(10))</f>
        <v xml:space="preserve">**Hellfire
The caster opens a channel to the Inferno through which the dark flames of the sulphur lake pour. Those burned by the hellish flames will suffer infernal pains.
</v>
      </c>
    </row>
    <row r="580" spans="1:27" x14ac:dyDescent="0.15">
      <c r="A580" t="str">
        <f t="shared" si="36"/>
        <v/>
      </c>
      <c r="C580" s="1" t="s">
        <v>562</v>
      </c>
      <c r="D580" s="1">
        <v>4</v>
      </c>
      <c r="F580" s="1" t="s">
        <v>589</v>
      </c>
      <c r="G580" s="1" t="s">
        <v>589</v>
      </c>
      <c r="H580" s="3" t="s">
        <v>2547</v>
      </c>
      <c r="J580" s="1">
        <v>1</v>
      </c>
      <c r="K580" s="1" t="s">
        <v>2550</v>
      </c>
      <c r="L580" s="1" t="s">
        <v>2515</v>
      </c>
      <c r="M580" s="1" t="s">
        <v>2603</v>
      </c>
      <c r="N580" s="2" t="s">
        <v>2604</v>
      </c>
      <c r="O580" s="6" t="str">
        <f t="shared" si="37"/>
        <v xml:space="preserve">|[[Blood Lust&gt;./Blood Lust]]|&amp;ref(Spell/P_Blood.jpg,nolink,25x25,Blood);2||&amp;ref(Spell/V_Blood.jpg,nolink,25x25,Blood Slave);1|戦闘/陸上専用|全体強化|
|~|&gt;|&gt;|&gt;|&gt;|味方のデーモン全員の筋力を向上させます|
</v>
      </c>
      <c r="P580" s="3" t="s">
        <v>2605</v>
      </c>
      <c r="Q580" s="1">
        <v>0</v>
      </c>
      <c r="R580" s="1">
        <v>175</v>
      </c>
      <c r="S580" s="1">
        <v>666</v>
      </c>
      <c r="T580" s="1">
        <v>1</v>
      </c>
      <c r="U580" s="1">
        <v>0</v>
      </c>
      <c r="V580" s="1">
        <v>100</v>
      </c>
      <c r="W580" s="1" t="s">
        <v>2606</v>
      </c>
      <c r="Y580" s="21" t="str">
        <f t="shared" si="38"/>
        <v xml:space="preserve">#includex(Spell/Blood Magic/DataView,titlestr=off,section=(filter=Blood Lust),firsthead=off)
**ゲーム内説明文
#includex(Spell/Blood Magic/Descriptions,titlestr=off,section=(filter=Blood Lust),firsthead=off)
**解説
</v>
      </c>
      <c r="Z580" t="str">
        <f t="shared" si="39"/>
        <v xml:space="preserve">**Blood Lust
|&gt;|&gt;|&gt;|&gt;|BGCOLOR(black):COLOR(white):CENTER:''Blood Lust''|
|&gt;|BGCOLOR(lightgray):''研究領域''|&gt;|BGCOLOR(lightgray):''使用条件''|BGCOLOR(lightgray):''分類''|
|&gt;|Blood Magic Lv4|&gt;|戦闘/陸上専用|全体強化|
|BGCOLOR(lightgray):''主系統''|BGCOLOR(lightgray):''副系統''|&gt;|BGCOLOR(lightgray):''威力/効果''|BGCOLOR(lightgray):''効果発生数''|
|&amp;ref(Spell/P_Blood.jpg,nolink,25x25,Blood);2||&gt;|Strength 4|1|
|BGCOLOR(lightgray):''射程距離''|BGCOLOR(lightgray):''効果範囲''|BGCOLOR(lightgray):''精度修正''|BGCOLOR(lightgray):''詠唱時間''|BGCOLOR(lightgray):''疲労/宝石''|
|0|666|0|175%|100 / &amp;ref(Spell/V_Blood.jpg,nolink,25x25,Blood Slave);1|
|BGCOLOR(lightgray):''特性''|&gt;|&gt;|&gt;|デーモンにのみ作用&amp;br;味方にのみ作用|
</v>
      </c>
      <c r="AA580" t="str">
        <f>CONCATENATE("**",G580,CHAR(10),VLOOKUP(F580,SpellDesc!$B:$D,2,0),CHAR(10),CHAR(10),VLOOKUP(F580,SpellDesc!$B:$D,3,0),CHAR(10))</f>
        <v xml:space="preserve">**Blood Lust
By sacrificing blood, the mage awakens the blood lust of demons, giving them increased strength during battle.
</v>
      </c>
    </row>
    <row r="581" spans="1:27" x14ac:dyDescent="0.15">
      <c r="A581" t="str">
        <f t="shared" si="36"/>
        <v/>
      </c>
      <c r="C581" s="1" t="s">
        <v>562</v>
      </c>
      <c r="D581" s="1">
        <v>4</v>
      </c>
      <c r="F581" s="1" t="s">
        <v>590</v>
      </c>
      <c r="G581" s="1" t="s">
        <v>590</v>
      </c>
      <c r="H581" s="3" t="s">
        <v>2547</v>
      </c>
      <c r="I581" s="1" t="s">
        <v>2594</v>
      </c>
      <c r="J581" s="1">
        <v>10</v>
      </c>
      <c r="K581" s="1" t="s">
        <v>2549</v>
      </c>
      <c r="L581" s="1" t="s">
        <v>2515</v>
      </c>
      <c r="M581" s="1" t="s">
        <v>2541</v>
      </c>
      <c r="N581" s="2" t="s">
        <v>2607</v>
      </c>
      <c r="O581" s="6" t="str">
        <f t="shared" si="37"/>
        <v xml:space="preserve">|[[Bind Storm Demon&gt;./Bind Storm Demon]]|&amp;ref(Spell/P_Blood.jpg,nolink,25x25,Blood);2|&amp;ref(Spell/P_Air.jpg,nolink,25x25,Air);2|&amp;ref(Spell/V_Blood.jpg,nolink,25x25,Blood Slave);10|儀式/陸上専用|兵士召喚|
|~|&gt;|&gt;|&gt;|&gt;|電撃を放つ悪魔Storm Demonを1体召喚します|
</v>
      </c>
      <c r="P581" s="3" t="s">
        <v>2608</v>
      </c>
      <c r="T581" s="1">
        <v>1</v>
      </c>
      <c r="Y581" s="21" t="str">
        <f t="shared" si="38"/>
        <v xml:space="preserve">#includex(Spell/Blood Magic/DataView,titlestr=off,section=(filter=Bind Storm Demon),firsthead=off)
**ゲーム内説明文
#includex(Spell/Blood Magic/Descriptions,titlestr=off,section=(filter=Bind Storm Demon),firsthead=off)
**解説
</v>
      </c>
      <c r="Z581" t="str">
        <f t="shared" si="39"/>
        <v xml:space="preserve">**Bind Storm Demon
|&gt;|&gt;|&gt;|&gt;|BGCOLOR(black):COLOR(white):CENTER:''Bind Storm Demon''|
|&gt;|BGCOLOR(lightgray):''研究領域''|&gt;|BGCOLOR(lightgray):''使用条件''|BGCOLOR(lightgray):''分類''|
|&gt;|Blood Magic Lv4|&gt;|儀式/陸上専用|兵士召喚|
|BGCOLOR(lightgray):''主系統''|BGCOLOR(lightgray):''副系統''|&gt;|BGCOLOR(lightgray):''威力/効果''|BGCOLOR(lightgray):''効果発生数''|
|&amp;ref(Spell/P_Blood.jpg,nolink,25x25,Blood);2|&amp;ref(Spell/P_Air.jpg,nolink,25x25,Air);2|&gt;|Storm Demon|1|
|BGCOLOR(lightgray):''射程距離''|BGCOLOR(lightgray):''効果範囲''|BGCOLOR(lightgray):''精度修正''|BGCOLOR(lightgray):''詠唱時間''|BGCOLOR(lightgray):''疲労/宝石''|
|||||&amp;ref(Spell/V_Blood.jpg,nolink,25x25,Blood Slave);10|
|BGCOLOR(lightgray):''特性''|&gt;|&gt;|&gt;||
</v>
      </c>
      <c r="AA581" t="str">
        <f>CONCATENATE("**",G581,CHAR(10),VLOOKUP(F581,SpellDesc!$B:$D,2,0),CHAR(10),CHAR(10),VLOOKUP(F581,SpellDesc!$B:$D,3,0),CHAR(10))</f>
        <v xml:space="preserve">**Bind Storm Demon
The caster sacrifices several blood slaves to contact and bind a Storm Demon. Storm Demons are devils of the tempest realm. The bodies of the Storm Demons consist partly of storm clouds. They are ethereal and can unleash blasts of infernal lightning upon their enemies.
</v>
      </c>
    </row>
    <row r="582" spans="1:27" x14ac:dyDescent="0.15">
      <c r="A582" t="str">
        <f t="shared" si="36"/>
        <v/>
      </c>
      <c r="C582" s="1" t="s">
        <v>562</v>
      </c>
      <c r="D582" s="1">
        <v>4</v>
      </c>
      <c r="F582" s="1" t="s">
        <v>591</v>
      </c>
      <c r="G582" s="1" t="s">
        <v>591</v>
      </c>
      <c r="H582" s="3" t="s">
        <v>2547</v>
      </c>
      <c r="I582" s="1" t="s">
        <v>2595</v>
      </c>
      <c r="J582" s="1">
        <v>2</v>
      </c>
      <c r="K582" s="1" t="s">
        <v>2550</v>
      </c>
      <c r="L582" s="1" t="s">
        <v>2515</v>
      </c>
      <c r="M582" s="1" t="s">
        <v>2609</v>
      </c>
      <c r="N582" s="2" t="s">
        <v>2610</v>
      </c>
      <c r="O582" s="6" t="str">
        <f t="shared" si="37"/>
        <v xml:space="preserve">|[[Call Lesser Horror&gt;./Call Lesser Horror]]|&amp;ref(Spell/P_Blood.jpg,nolink,25x25,Blood);2|&amp;ref(Spell/P_Astral.jpg,nolink,25x25,Astral);2|&amp;ref(Spell/V_Blood.jpg,nolink,25x25,Blood Slave);2|戦闘/陸上専用|中立的召喚|
|~|&gt;|&gt;|&gt;|&gt;|全てに襲い掛かる下等なHorrorを1体召喚します|
</v>
      </c>
      <c r="P582" s="3" t="s">
        <v>2611</v>
      </c>
      <c r="Q582" s="1">
        <v>5</v>
      </c>
      <c r="R582" s="1">
        <v>175</v>
      </c>
      <c r="S582" s="1">
        <v>0</v>
      </c>
      <c r="T582" s="1">
        <v>1</v>
      </c>
      <c r="U582" s="1">
        <v>-2</v>
      </c>
      <c r="V582" s="1">
        <v>200</v>
      </c>
      <c r="W582" s="1" t="s">
        <v>2612</v>
      </c>
      <c r="Y582" s="21" t="str">
        <f t="shared" si="38"/>
        <v xml:space="preserve">#includex(Spell/Blood Magic/DataView,titlestr=off,section=(filter=Call Lesser Horror),firsthead=off)
**ゲーム内説明文
#includex(Spell/Blood Magic/Descriptions,titlestr=off,section=(filter=Call Lesser Horror),firsthead=off)
**解説
</v>
      </c>
      <c r="Z582" t="str">
        <f t="shared" si="39"/>
        <v xml:space="preserve">**Call Lesser Horror
|&gt;|&gt;|&gt;|&gt;|BGCOLOR(black):COLOR(white):CENTER:''Call Lesser Horror''|
|&gt;|BGCOLOR(lightgray):''研究領域''|&gt;|BGCOLOR(lightgray):''使用条件''|BGCOLOR(lightgray):''分類''|
|&gt;|Blood Magic Lv4|&gt;|戦闘/陸上専用|中立的召喚|
|BGCOLOR(lightgray):''主系統''|BGCOLOR(lightgray):''副系統''|&gt;|BGCOLOR(lightgray):''威力/効果''|BGCOLOR(lightgray):''効果発生数''|
|&amp;ref(Spell/P_Blood.jpg,nolink,25x25,Blood);2|&amp;ref(Spell/P_Astral.jpg,nolink,25x25,Astral);2|&gt;|Random Lesser Horror|1|
|BGCOLOR(lightgray):''射程距離''|BGCOLOR(lightgray):''効果範囲''|BGCOLOR(lightgray):''精度修正''|BGCOLOR(lightgray):''詠唱時間''|BGCOLOR(lightgray):''疲労/宝石''|
|5|0|-2|175%|200 / &amp;ref(Spell/V_Blood.jpg,nolink,25x25,Blood Slave);2|
|BGCOLOR(lightgray):''特性''|&gt;|&gt;|&gt;|中立勢力召喚&amp;br;戦場の端から召喚|
</v>
      </c>
      <c r="AA582" t="str">
        <f>CONCATENATE("**",G582,CHAR(10),VLOOKUP(F582,SpellDesc!$B:$D,2,0),CHAR(10),CHAR(10),VLOOKUP(F582,SpellDesc!$B:$D,3,0),CHAR(10))</f>
        <v xml:space="preserve">**Call Lesser Horror
The caster sacrifices human blood to attract a few Lesser Horrors. Horrors will feed off the fear and suffering of dying soldiers and will continue to attack until everyone is slain. The horror will appear at the edge of the battlefield.
</v>
      </c>
    </row>
    <row r="583" spans="1:27" x14ac:dyDescent="0.15">
      <c r="A583" t="str">
        <f t="shared" si="36"/>
        <v>Blood Magic4E</v>
      </c>
      <c r="C583" s="1" t="s">
        <v>562</v>
      </c>
      <c r="D583" s="1">
        <v>4</v>
      </c>
      <c r="F583" s="1" t="s">
        <v>592</v>
      </c>
      <c r="G583" s="1" t="s">
        <v>592</v>
      </c>
      <c r="H583" s="3" t="s">
        <v>2547</v>
      </c>
      <c r="I583" s="1" t="s">
        <v>2596</v>
      </c>
      <c r="J583" s="1">
        <v>10</v>
      </c>
      <c r="K583" s="1" t="s">
        <v>2549</v>
      </c>
      <c r="L583" s="1" t="s">
        <v>2515</v>
      </c>
      <c r="M583" s="1" t="s">
        <v>2590</v>
      </c>
      <c r="N583" s="2" t="s">
        <v>2613</v>
      </c>
      <c r="O583" s="6" t="str">
        <f t="shared" si="37"/>
        <v xml:space="preserve">|[[Blood Fecundity&gt;./Blood Fecundity]]|&amp;ref(Spell/P_Blood.jpg,nolink,25x25,Blood);2|&amp;ref(Spell/P_Nature.jpg,nolink,25x25,Nature);2|&amp;ref(Spell/V_Blood.jpg,nolink,25x25,Blood Slave);10|儀式/陸上専用|地方呪附|
|~|&gt;|&gt;|&gt;|&gt;|州を肥沃化し人口の成長を助けます|
</v>
      </c>
      <c r="P583" s="3" t="s">
        <v>2614</v>
      </c>
      <c r="W583" s="1" t="s">
        <v>2590</v>
      </c>
      <c r="Y583" s="21" t="str">
        <f t="shared" si="38"/>
        <v xml:space="preserve">#includex(Spell/Blood Magic/DataView,titlestr=off,section=(filter=Blood Fecundity),firsthead=off)
**ゲーム内説明文
#includex(Spell/Blood Magic/Descriptions,titlestr=off,section=(filter=Blood Fecundity),firsthead=off)
**解説
</v>
      </c>
      <c r="Z583" t="str">
        <f t="shared" si="39"/>
        <v xml:space="preserve">**Blood Fecundity
|&gt;|&gt;|&gt;|&gt;|BGCOLOR(black):COLOR(white):CENTER:''Blood Fecundity''|
|&gt;|BGCOLOR(lightgray):''研究領域''|&gt;|BGCOLOR(lightgray):''使用条件''|BGCOLOR(lightgray):''分類''|
|&gt;|Blood Magic Lv4|&gt;|儀式/陸上専用|地方呪附|
|BGCOLOR(lightgray):''主系統''|BGCOLOR(lightgray):''副系統''|&gt;|BGCOLOR(lightgray):''威力/効果''|BGCOLOR(lightgray):''効果発生数''|
|&amp;ref(Spell/P_Blood.jpg,nolink,25x25,Blood);2|&amp;ref(Spell/P_Nature.jpg,nolink,25x25,Nature);2|&gt;|Blood Fecundity||
|BGCOLOR(lightgray):''射程距離''|BGCOLOR(lightgray):''効果範囲''|BGCOLOR(lightgray):''精度修正''|BGCOLOR(lightgray):''詠唱時間''|BGCOLOR(lightgray):''疲労/宝石''|
|||||&amp;ref(Spell/V_Blood.jpg,nolink,25x25,Blood Slave);10|
|BGCOLOR(lightgray):''特性''|&gt;|&gt;|&gt;|地方呪附|
</v>
      </c>
      <c r="AA583" t="str">
        <f>CONCATENATE("**",G583,CHAR(10),VLOOKUP(F583,SpellDesc!$B:$D,2,0),CHAR(10),CHAR(10),VLOOKUP(F583,SpellDesc!$B:$D,3,0),CHAR(10))</f>
        <v xml:space="preserve">**Blood Fecundity
The mage performs a great blood ceremony in order to increase the fertility of the land. The growth scale of the province is increased by two. The spell lasts longer if more slaves are sacrificed.
</v>
      </c>
    </row>
    <row r="584" spans="1:27" x14ac:dyDescent="0.15">
      <c r="A584" t="str">
        <f t="shared" si="36"/>
        <v>Blood Magic5S</v>
      </c>
      <c r="C584" s="1" t="s">
        <v>562</v>
      </c>
      <c r="D584" s="1">
        <v>5</v>
      </c>
      <c r="F584" s="1" t="s">
        <v>593</v>
      </c>
      <c r="G584" s="1" t="s">
        <v>593</v>
      </c>
      <c r="H584" s="3" t="s">
        <v>2513</v>
      </c>
      <c r="I584" s="1" t="s">
        <v>2616</v>
      </c>
      <c r="J584" s="1">
        <v>15</v>
      </c>
      <c r="K584" s="1" t="s">
        <v>2549</v>
      </c>
      <c r="L584" s="1" t="s">
        <v>2515</v>
      </c>
      <c r="M584" s="1" t="s">
        <v>2620</v>
      </c>
      <c r="N584" s="2" t="s">
        <v>2621</v>
      </c>
      <c r="O584" s="6" t="str">
        <f t="shared" si="37"/>
        <v xml:space="preserve">|[[Wrath of Pazuzu&gt;./Wrath of Pazuzu]]|&amp;ref(Spell/P_Blood.jpg,nolink,25x25,Blood);1|&amp;ref(Spell/P_Air.jpg,nolink,25x25,Air);3|&amp;ref(Spell/V_Blood.jpg,nolink,25x25,Blood Slave);15|儀式/陸上専用|災害誘発|
|~|&gt;|&gt;|&gt;|&gt;|指定した州に地獄の嵐を起こし不安度を増加させます|
</v>
      </c>
      <c r="Q584" s="1">
        <v>5</v>
      </c>
      <c r="W584" s="1" t="s">
        <v>2622</v>
      </c>
      <c r="Y584" s="21" t="str">
        <f t="shared" si="38"/>
        <v xml:space="preserve">#includex(Spell/Blood Magic/DataView,titlestr=off,section=(filter=Wrath of Pazuzu),firsthead=off)
**ゲーム内説明文
#includex(Spell/Blood Magic/Descriptions,titlestr=off,section=(filter=Wrath of Pazuzu),firsthead=off)
**解説
</v>
      </c>
      <c r="Z584" t="str">
        <f t="shared" si="39"/>
        <v xml:space="preserve">**Wrath of Pazuzu
|&gt;|&gt;|&gt;|&gt;|BGCOLOR(black):COLOR(white):CENTER:''Wrath of Pazuzu''|
|&gt;|BGCOLOR(lightgray):''研究領域''|&gt;|BGCOLOR(lightgray):''使用条件''|BGCOLOR(lightgray):''分類''|
|&gt;|Blood Magic Lv5|&gt;|儀式/陸上専用|災害誘発|
|BGCOLOR(lightgray):''主系統''|BGCOLOR(lightgray):''副系統''|&gt;|BGCOLOR(lightgray):''威力/効果''|BGCOLOR(lightgray):''効果発生数''|
|&amp;ref(Spell/P_Blood.jpg,nolink,25x25,Blood);1|&amp;ref(Spell/P_Air.jpg,nolink,25x25,Air);3|&gt;|||
|BGCOLOR(lightgray):''射程距離''|BGCOLOR(lightgray):''効果範囲''|BGCOLOR(lightgray):''精度修正''|BGCOLOR(lightgray):''詠唱時間''|BGCOLOR(lightgray):''疲労/宝石''|
|5||||&amp;ref(Spell/V_Blood.jpg,nolink,25x25,Blood Slave);15|
|BGCOLOR(lightgray):''特性''|&gt;|&gt;|&gt;|遠隔儀式&amp;br;海域の指定不可|
</v>
      </c>
      <c r="AA584" t="str">
        <f>CONCATENATE("**",G584,CHAR(10),VLOOKUP(F584,SpellDesc!$B:$D,2,0),CHAR(10),CHAR(10),VLOOKUP(F584,SpellDesc!$B:$D,3,0),CHAR(10))</f>
        <v xml:space="preserve">**Wrath of Pazuzu
The caster unleashes an infernal tempest from the realm of Pazuzu upon a province. The storm is anything but natural and Shedim, servants of Pazuzu, can be heard bellowing in the gale. The storm causes unrest and devastation upon a province.
</v>
      </c>
    </row>
    <row r="585" spans="1:27" x14ac:dyDescent="0.15">
      <c r="A585" t="str">
        <f t="shared" si="36"/>
        <v/>
      </c>
      <c r="C585" s="1" t="s">
        <v>562</v>
      </c>
      <c r="D585" s="1">
        <v>5</v>
      </c>
      <c r="F585" s="1" t="s">
        <v>594</v>
      </c>
      <c r="G585" s="1" t="s">
        <v>594</v>
      </c>
      <c r="H585" s="3" t="s">
        <v>2513</v>
      </c>
      <c r="I585" s="1" t="s">
        <v>2617</v>
      </c>
      <c r="J585" s="1">
        <v>12</v>
      </c>
      <c r="K585" s="1" t="s">
        <v>2549</v>
      </c>
      <c r="L585" s="1" t="s">
        <v>2515</v>
      </c>
      <c r="M585" s="1" t="s">
        <v>2541</v>
      </c>
      <c r="N585" s="2" t="s">
        <v>2623</v>
      </c>
      <c r="O585" s="6" t="str">
        <f t="shared" si="37"/>
        <v xml:space="preserve">|[[Awaken Dark Vines&gt;./Awaken Dark Vines]]|&amp;ref(Spell/P_Blood.jpg,nolink,25x25,Blood);1|&amp;ref(Spell/P_Nature.jpg,nolink,25x25,Nature);3|&amp;ref(Spell/V_Blood.jpg,nolink,25x25,Blood Slave);12|儀式/陸上専用|兵士召喚|
|~|&gt;|&gt;|&gt;|&gt;|強靭な植物の集合体Dark Vinesを2体召喚します|
</v>
      </c>
      <c r="P585" s="3" t="s">
        <v>2624</v>
      </c>
      <c r="T585" s="1">
        <v>2</v>
      </c>
      <c r="Y585" s="21" t="str">
        <f t="shared" si="38"/>
        <v xml:space="preserve">#includex(Spell/Blood Magic/DataView,titlestr=off,section=(filter=Awaken Dark Vines),firsthead=off)
**ゲーム内説明文
#includex(Spell/Blood Magic/Descriptions,titlestr=off,section=(filter=Awaken Dark Vines),firsthead=off)
**解説
</v>
      </c>
      <c r="Z585" t="str">
        <f t="shared" si="39"/>
        <v xml:space="preserve">**Awaken Dark Vines
|&gt;|&gt;|&gt;|&gt;|BGCOLOR(black):COLOR(white):CENTER:''Awaken Dark Vines''|
|&gt;|BGCOLOR(lightgray):''研究領域''|&gt;|BGCOLOR(lightgray):''使用条件''|BGCOLOR(lightgray):''分類''|
|&gt;|Blood Magic Lv5|&gt;|儀式/陸上専用|兵士召喚|
|BGCOLOR(lightgray):''主系統''|BGCOLOR(lightgray):''副系統''|&gt;|BGCOLOR(lightgray):''威力/効果''|BGCOLOR(lightgray):''効果発生数''|
|&amp;ref(Spell/P_Blood.jpg,nolink,25x25,Blood);1|&amp;ref(Spell/P_Nature.jpg,nolink,25x25,Nature);3|&gt;|Dark Vines|2|
|BGCOLOR(lightgray):''射程距離''|BGCOLOR(lightgray):''効果範囲''|BGCOLOR(lightgray):''精度修正''|BGCOLOR(lightgray):''詠唱時間''|BGCOLOR(lightgray):''疲労/宝石''|
|||||&amp;ref(Spell/V_Blood.jpg,nolink,25x25,Blood Slave);12|
|BGCOLOR(lightgray):''特性''|&gt;|&gt;|&gt;||
</v>
      </c>
      <c r="AA585" t="str">
        <f>CONCATENATE("**",G585,CHAR(10),VLOOKUP(F585,SpellDesc!$B:$D,2,0),CHAR(10),CHAR(10),VLOOKUP(F585,SpellDesc!$B:$D,3,0),CHAR(10))</f>
        <v xml:space="preserve">**Awaken Dark Vines
The caster spills sacrificial blood in the depths of dark forests to awaken forces that have slept since the coming of man. Dark Vines are huge beasts composed of roots, vines and blood-drenched moss.
</v>
      </c>
    </row>
    <row r="586" spans="1:27" x14ac:dyDescent="0.15">
      <c r="A586" t="str">
        <f t="shared" si="36"/>
        <v/>
      </c>
      <c r="C586" s="1" t="s">
        <v>562</v>
      </c>
      <c r="D586" s="1">
        <v>5</v>
      </c>
      <c r="F586" s="1" t="s">
        <v>595</v>
      </c>
      <c r="G586" s="1" t="s">
        <v>595</v>
      </c>
      <c r="H586" s="3" t="s">
        <v>2547</v>
      </c>
      <c r="J586" s="1">
        <v>1</v>
      </c>
      <c r="K586" s="1" t="s">
        <v>2550</v>
      </c>
      <c r="L586" s="1" t="s">
        <v>2515</v>
      </c>
      <c r="M586" s="1" t="s">
        <v>2625</v>
      </c>
      <c r="N586" s="2" t="s">
        <v>2626</v>
      </c>
      <c r="O586" s="6" t="str">
        <f t="shared" si="37"/>
        <v xml:space="preserve">|[[Hellbind Heart&gt;./Hellbind Heart]]|&amp;ref(Spell/P_Blood.jpg,nolink,25x25,Blood);2||&amp;ref(Spell/V_Blood.jpg,nolink,25x25,Blood Slave);1|戦闘/陸上専用|魅了|
|~|&gt;|&gt;|&gt;|&gt;|敵1体を魅了しようと試みます|
</v>
      </c>
      <c r="P586" s="3" t="s">
        <v>2627</v>
      </c>
      <c r="Q586" s="1">
        <v>30</v>
      </c>
      <c r="R586" s="1">
        <v>150</v>
      </c>
      <c r="S586" s="1">
        <v>0</v>
      </c>
      <c r="T586" s="1">
        <v>1</v>
      </c>
      <c r="U586" s="1">
        <v>100</v>
      </c>
      <c r="V586" s="1">
        <v>100</v>
      </c>
      <c r="W586" s="1" t="s">
        <v>2628</v>
      </c>
      <c r="Y586" s="21" t="str">
        <f t="shared" si="38"/>
        <v xml:space="preserve">#includex(Spell/Blood Magic/DataView,titlestr=off,section=(filter=Hellbind Heart),firsthead=off)
**ゲーム内説明文
#includex(Spell/Blood Magic/Descriptions,titlestr=off,section=(filter=Hellbind Heart),firsthead=off)
**解説
</v>
      </c>
      <c r="Z586" t="str">
        <f t="shared" si="39"/>
        <v xml:space="preserve">**Hellbind Heart
|&gt;|&gt;|&gt;|&gt;|BGCOLOR(black):COLOR(white):CENTER:''Hellbind Heart''|
|&gt;|BGCOLOR(lightgray):''研究領域''|&gt;|BGCOLOR(lightgray):''使用条件''|BGCOLOR(lightgray):''分類''|
|&gt;|Blood Magic Lv5|&gt;|戦闘/陸上専用|魅了|
|BGCOLOR(lightgray):''主系統''|BGCOLOR(lightgray):''副系統''|&gt;|BGCOLOR(lightgray):''威力/効果''|BGCOLOR(lightgray):''効果発生数''|
|&amp;ref(Spell/P_Blood.jpg,nolink,25x25,Blood);2||&gt;|Charm|1|
|BGCOLOR(lightgray):''射程距離''|BGCOLOR(lightgray):''効果範囲''|BGCOLOR(lightgray):''精度修正''|BGCOLOR(lightgray):''詠唱時間''|BGCOLOR(lightgray):''疲労/宝石''|
|30|0|100|150%|100 / &amp;ref(Spell/V_Blood.jpg,nolink,25x25,Blood Slave);1|
|BGCOLOR(lightgray):''特性''|&gt;|&gt;|&gt;|抵抗可能&amp;br;無心無効|
</v>
      </c>
      <c r="AA586" t="str">
        <f>CONCATENATE("**",G586,CHAR(10),VLOOKUP(F586,SpellDesc!$B:$D,2,0),CHAR(10),CHAR(10),VLOOKUP(F586,SpellDesc!$B:$D,3,0),CHAR(10))</f>
        <v xml:space="preserve">**Hellbind Heart
The caster binds an enemy soul to his service.
</v>
      </c>
    </row>
    <row r="587" spans="1:27" x14ac:dyDescent="0.15">
      <c r="A587" t="str">
        <f t="shared" si="36"/>
        <v/>
      </c>
      <c r="C587" s="1" t="s">
        <v>562</v>
      </c>
      <c r="D587" s="1">
        <v>5</v>
      </c>
      <c r="F587" s="1" t="s">
        <v>596</v>
      </c>
      <c r="G587" s="1" t="s">
        <v>596</v>
      </c>
      <c r="H587" s="3" t="s">
        <v>2547</v>
      </c>
      <c r="I587" s="1" t="s">
        <v>2618</v>
      </c>
      <c r="J587" s="1">
        <v>15</v>
      </c>
      <c r="K587" s="1" t="s">
        <v>2549</v>
      </c>
      <c r="L587" s="1" t="s">
        <v>2515</v>
      </c>
      <c r="M587" s="1" t="s">
        <v>2541</v>
      </c>
      <c r="N587" s="2" t="s">
        <v>2629</v>
      </c>
      <c r="O587" s="6" t="str">
        <f t="shared" si="37"/>
        <v xml:space="preserve">|[[Bind Demon Knight&gt;./Bind Demon Knight]]|&amp;ref(Spell/P_Blood.jpg,nolink,25x25,Blood);2|&amp;ref(Spell/P_Earth.jpg,nolink,25x25,Earth);2|&amp;ref(Spell/V_Blood.jpg,nolink,25x25,Blood Slave);15|儀式/陸上専用|兵士召喚|
|~|&gt;|&gt;|&gt;|&gt;|強力な悪魔の騎士Demon Knightを1体召喚します|
</v>
      </c>
      <c r="P587" s="3" t="s">
        <v>2630</v>
      </c>
      <c r="T587" s="1">
        <v>1</v>
      </c>
      <c r="Y587" s="21" t="str">
        <f t="shared" si="38"/>
        <v xml:space="preserve">#includex(Spell/Blood Magic/DataView,titlestr=off,section=(filter=Bind Demon Knight),firsthead=off)
**ゲーム内説明文
#includex(Spell/Blood Magic/Descriptions,titlestr=off,section=(filter=Bind Demon Knight),firsthead=off)
**解説
</v>
      </c>
      <c r="Z587" t="str">
        <f t="shared" si="39"/>
        <v xml:space="preserve">**Bind Demon Knight
|&gt;|&gt;|&gt;|&gt;|BGCOLOR(black):COLOR(white):CENTER:''Bind Demon Knight''|
|&gt;|BGCOLOR(lightgray):''研究領域''|&gt;|BGCOLOR(lightgray):''使用条件''|BGCOLOR(lightgray):''分類''|
|&gt;|Blood Magic Lv5|&gt;|儀式/陸上専用|兵士召喚|
|BGCOLOR(lightgray):''主系統''|BGCOLOR(lightgray):''副系統''|&gt;|BGCOLOR(lightgray):''威力/効果''|BGCOLOR(lightgray):''効果発生数''|
|&amp;ref(Spell/P_Blood.jpg,nolink,25x25,Blood);2|&amp;ref(Spell/P_Earth.jpg,nolink,25x25,Earth);2|&gt;|Demon Knight|1|
|BGCOLOR(lightgray):''射程距離''|BGCOLOR(lightgray):''効果範囲''|BGCOLOR(lightgray):''精度修正''|BGCOLOR(lightgray):''詠唱時間''|BGCOLOR(lightgray):''疲労/宝石''|
|||||&amp;ref(Spell/V_Blood.jpg,nolink,25x25,Blood Slave);15|
|BGCOLOR(lightgray):''特性''|&gt;|&gt;|&gt;||
</v>
      </c>
      <c r="AA587" t="str">
        <f>CONCATENATE("**",G587,CHAR(10),VLOOKUP(F587,SpellDesc!$B:$D,2,0),CHAR(10),CHAR(10),VLOOKUP(F587,SpellDesc!$B:$D,3,0),CHAR(10))</f>
        <v xml:space="preserve">**Bind Demon Knight
The caster sacrifices several blood slaves to summon and bind a Demon Knight to his service. The Demon Knight is an armored demon riding a demonic steed with glowing red eyes. Demon Knights are horrible to behold and their mere presence will cause panic among weaker troops.
</v>
      </c>
    </row>
    <row r="588" spans="1:27" x14ac:dyDescent="0.15">
      <c r="A588" t="str">
        <f t="shared" si="36"/>
        <v/>
      </c>
      <c r="C588" s="1" t="s">
        <v>562</v>
      </c>
      <c r="D588" s="1">
        <v>5</v>
      </c>
      <c r="F588" s="1" t="s">
        <v>597</v>
      </c>
      <c r="G588" s="1" t="s">
        <v>597</v>
      </c>
      <c r="H588" s="3" t="s">
        <v>2547</v>
      </c>
      <c r="I588" s="1" t="s">
        <v>2619</v>
      </c>
      <c r="J588" s="1">
        <v>9</v>
      </c>
      <c r="K588" s="1" t="s">
        <v>2549</v>
      </c>
      <c r="L588" s="1" t="s">
        <v>2515</v>
      </c>
      <c r="M588" s="1" t="s">
        <v>2631</v>
      </c>
      <c r="N588" s="2" t="s">
        <v>2757</v>
      </c>
      <c r="O588" s="6" t="str">
        <f t="shared" si="37"/>
        <v xml:space="preserve">|[[Send Lesser Horror&gt;./Send Lesser Horror]]|&amp;ref(Spell/P_Blood.jpg,nolink,25x25,Blood);2|&amp;ref(Spell/P_Astral.jpg,nolink,25x25,Astral);3|&amp;ref(Spell/V_Blood.jpg,nolink,25x25,Blood Slave);9|儀式/陸上専用|襲撃派遣|
|~|&gt;|&gt;|&gt;|&gt;|指定した州を下等なHorrorが襲撃します|
</v>
      </c>
      <c r="P588" s="3" t="s">
        <v>2632</v>
      </c>
      <c r="T588" s="1">
        <v>1</v>
      </c>
      <c r="Y588" s="21" t="str">
        <f t="shared" si="38"/>
        <v xml:space="preserve">#includex(Spell/Blood Magic/DataView,titlestr=off,section=(filter=Send Lesser Horror),firsthead=off)
**ゲーム内説明文
#includex(Spell/Blood Magic/Descriptions,titlestr=off,section=(filter=Send Lesser Horror),firsthead=off)
**解説
</v>
      </c>
      <c r="Z588" t="str">
        <f t="shared" si="39"/>
        <v xml:space="preserve">**Send Lesser Horror
|&gt;|&gt;|&gt;|&gt;|BGCOLOR(black):COLOR(white):CENTER:''Send Lesser Horror''|
|&gt;|BGCOLOR(lightgray):''研究領域''|&gt;|BGCOLOR(lightgray):''使用条件''|BGCOLOR(lightgray):''分類''|
|&gt;|Blood Magic Lv5|&gt;|儀式/陸上専用|襲撃派遣|
|BGCOLOR(lightgray):''主系統''|BGCOLOR(lightgray):''副系統''|&gt;|BGCOLOR(lightgray):''威力/効果''|BGCOLOR(lightgray):''効果発生数''|
|&amp;ref(Spell/P_Blood.jpg,nolink,25x25,Blood);2|&amp;ref(Spell/P_Astral.jpg,nolink,25x25,Astral);3|&gt;|Random Lesser Horror|1|
|BGCOLOR(lightgray):''射程距離''|BGCOLOR(lightgray):''効果範囲''|BGCOLOR(lightgray):''精度修正''|BGCOLOR(lightgray):''詠唱時間''|BGCOLOR(lightgray):''疲労/宝石''|
|||||&amp;ref(Spell/V_Blood.jpg,nolink,25x25,Blood Slave);9|
|BGCOLOR(lightgray):''特性''|&gt;|&gt;|&gt;||
</v>
      </c>
      <c r="AA588" t="str">
        <f>CONCATENATE("**",G588,CHAR(10),VLOOKUP(F588,SpellDesc!$B:$D,2,0),CHAR(10),CHAR(10),VLOOKUP(F588,SpellDesc!$B:$D,3,0),CHAR(10))</f>
        <v xml:space="preserve">**Send Lesser Horror
The caster contacts and forces one or a few Lesser Horrors to attack a distant province. The Lesser Horrors will try to annihilate any army not hiding inside a fortress before disappearing. Dealing with horrors is not without risk however and the caster of this ritual might attract some unwanted attention.
</v>
      </c>
    </row>
    <row r="589" spans="1:27" x14ac:dyDescent="0.15">
      <c r="A589" t="str">
        <f t="shared" si="36"/>
        <v/>
      </c>
      <c r="C589" s="1" t="s">
        <v>562</v>
      </c>
      <c r="D589" s="1">
        <v>5</v>
      </c>
      <c r="F589" s="1" t="s">
        <v>598</v>
      </c>
      <c r="G589" s="1" t="s">
        <v>598</v>
      </c>
      <c r="H589" s="3" t="s">
        <v>2547</v>
      </c>
      <c r="I589" s="1" t="s">
        <v>2618</v>
      </c>
      <c r="J589" s="1">
        <v>2</v>
      </c>
      <c r="K589" s="1" t="s">
        <v>2550</v>
      </c>
      <c r="L589" s="1" t="s">
        <v>2515</v>
      </c>
      <c r="M589" s="1" t="s">
        <v>2538</v>
      </c>
      <c r="N589" s="2" t="s">
        <v>2633</v>
      </c>
      <c r="O589" s="6" t="str">
        <f t="shared" si="37"/>
        <v xml:space="preserve">|[[Summon Illearth&gt;./Summon Illearth]]|&amp;ref(Spell/P_Blood.jpg,nolink,25x25,Blood);2|&amp;ref(Spell/P_Earth.jpg,nolink,25x25,Earth);2|&amp;ref(Spell/V_Blood.jpg,nolink,25x25,Blood Slave);2|戦闘/陸上専用|一時的召喚|
|~|&gt;|&gt;|&gt;|&gt;|穢れた地の精霊Illearthを1体召喚します|
</v>
      </c>
      <c r="P589" s="3" t="s">
        <v>2634</v>
      </c>
      <c r="Q589" s="1">
        <v>1</v>
      </c>
      <c r="R589" s="1">
        <v>175</v>
      </c>
      <c r="S589" s="1">
        <v>0</v>
      </c>
      <c r="T589" s="1">
        <v>1</v>
      </c>
      <c r="U589" s="1">
        <v>0</v>
      </c>
      <c r="V589" s="1">
        <v>200</v>
      </c>
      <c r="Y589" s="21" t="str">
        <f t="shared" si="38"/>
        <v xml:space="preserve">#includex(Spell/Blood Magic/DataView,titlestr=off,section=(filter=Summon Illearth),firsthead=off)
**ゲーム内説明文
#includex(Spell/Blood Magic/Descriptions,titlestr=off,section=(filter=Summon Illearth),firsthead=off)
**解説
</v>
      </c>
      <c r="Z589" t="str">
        <f t="shared" si="39"/>
        <v xml:space="preserve">**Summon Illearth
|&gt;|&gt;|&gt;|&gt;|BGCOLOR(black):COLOR(white):CENTER:''Summon Illearth''|
|&gt;|BGCOLOR(lightgray):''研究領域''|&gt;|BGCOLOR(lightgray):''使用条件''|BGCOLOR(lightgray):''分類''|
|&gt;|Blood Magic Lv5|&gt;|戦闘/陸上専用|一時的召喚|
|BGCOLOR(lightgray):''主系統''|BGCOLOR(lightgray):''副系統''|&gt;|BGCOLOR(lightgray):''威力/効果''|BGCOLOR(lightgray):''効果発生数''|
|&amp;ref(Spell/P_Blood.jpg,nolink,25x25,Blood);2|&amp;ref(Spell/P_Earth.jpg,nolink,25x25,Earth);2|&gt;|Illearth|1|
|BGCOLOR(lightgray):''射程距離''|BGCOLOR(lightgray):''効果範囲''|BGCOLOR(lightgray):''精度修正''|BGCOLOR(lightgray):''詠唱時間''|BGCOLOR(lightgray):''疲労/宝石''|
|1|0|0|175%|200 / &amp;ref(Spell/V_Blood.jpg,nolink,25x25,Blood Slave);2|
|BGCOLOR(lightgray):''特性''|&gt;|&gt;|&gt;||
</v>
      </c>
      <c r="AA589" t="str">
        <f>CONCATENATE("**",G589,CHAR(10),VLOOKUP(F589,SpellDesc!$B:$D,2,0),CHAR(10),CHAR(10),VLOOKUP(F589,SpellDesc!$B:$D,3,0),CHAR(10))</f>
        <v xml:space="preserve">**Summon Illearth
The caster summons an Earth Elemental to aid him in a battle. The earth elemental will be corrupted by the use of blood to summon it and the result is known as an illearth elemental. Illearth elementals are just as strong as real earth elementals and the blood gives them power to regenerate wounds even faster. Elementals shrink when they are hit by powerful strikes.
</v>
      </c>
    </row>
    <row r="590" spans="1:27" x14ac:dyDescent="0.15">
      <c r="A590" t="str">
        <f t="shared" si="36"/>
        <v/>
      </c>
      <c r="C590" s="1" t="s">
        <v>562</v>
      </c>
      <c r="D590" s="1">
        <v>5</v>
      </c>
      <c r="F590" s="1" t="s">
        <v>599</v>
      </c>
      <c r="G590" s="1" t="s">
        <v>599</v>
      </c>
      <c r="H590" s="3" t="s">
        <v>2548</v>
      </c>
      <c r="I590" s="1" t="s">
        <v>2570</v>
      </c>
      <c r="J590" s="1">
        <v>20</v>
      </c>
      <c r="K590" s="1" t="s">
        <v>2549</v>
      </c>
      <c r="L590" s="1" t="s">
        <v>2515</v>
      </c>
      <c r="M590" s="1" t="s">
        <v>2620</v>
      </c>
      <c r="N590" s="2" t="s">
        <v>2635</v>
      </c>
      <c r="O590" s="6" t="str">
        <f t="shared" si="37"/>
        <v xml:space="preserve">|[[Rain of Toads&gt;./Rain of Toads]]|&amp;ref(Spell/P_Blood.jpg,nolink,25x25,Blood);3|&amp;ref(Spell/P_Nature.jpg,nolink,25x25,Nature);1|&amp;ref(Spell/V_Blood.jpg,nolink,25x25,Blood Slave);20|儀式/陸上専用|災害誘発|
|~|&gt;|&gt;|&gt;|&gt;|指定した州に蛙の雨を降らせ不幸と病気を広げます|
</v>
      </c>
      <c r="Q590" s="1">
        <v>5</v>
      </c>
      <c r="W590" s="1" t="s">
        <v>2622</v>
      </c>
      <c r="Y590" s="21" t="str">
        <f t="shared" si="38"/>
        <v xml:space="preserve">#includex(Spell/Blood Magic/DataView,titlestr=off,section=(filter=Rain of Toads),firsthead=off)
**ゲーム内説明文
#includex(Spell/Blood Magic/Descriptions,titlestr=off,section=(filter=Rain of Toads),firsthead=off)
**解説
</v>
      </c>
      <c r="Z590" t="str">
        <f t="shared" si="39"/>
        <v xml:space="preserve">**Rain of Toads
|&gt;|&gt;|&gt;|&gt;|BGCOLOR(black):COLOR(white):CENTER:''Rain of Toads''|
|&gt;|BGCOLOR(lightgray):''研究領域''|&gt;|BGCOLOR(lightgray):''使用条件''|BGCOLOR(lightgray):''分類''|
|&gt;|Blood Magic Lv5|&gt;|儀式/陸上専用|災害誘発|
|BGCOLOR(lightgray):''主系統''|BGCOLOR(lightgray):''副系統''|&gt;|BGCOLOR(lightgray):''威力/効果''|BGCOLOR(lightgray):''効果発生数''|
|&amp;ref(Spell/P_Blood.jpg,nolink,25x25,Blood);3|&amp;ref(Spell/P_Nature.jpg,nolink,25x25,Nature);1|&gt;|||
|BGCOLOR(lightgray):''射程距離''|BGCOLOR(lightgray):''効果範囲''|BGCOLOR(lightgray):''精度修正''|BGCOLOR(lightgray):''詠唱時間''|BGCOLOR(lightgray):''疲労/宝石''|
|5||||&amp;ref(Spell/V_Blood.jpg,nolink,25x25,Blood Slave);20|
|BGCOLOR(lightgray):''特性''|&gt;|&gt;|&gt;|遠隔儀式&amp;br;海域の指定不可|
</v>
      </c>
      <c r="AA590" t="str">
        <f>CONCATENATE("**",G590,CHAR(10),VLOOKUP(F590,SpellDesc!$B:$D,2,0),CHAR(10),CHAR(10),VLOOKUP(F590,SpellDesc!$B:$D,3,0),CHAR(10))</f>
        <v xml:space="preserve">**Rain of Toads
The caster creates a horrible omen, turning the falling rain in a target province into toads. The target province will suffer from unrest and misfortune. Soldiers stationed in the province will risk becoming diseased when dead toads fester in the wells.
</v>
      </c>
    </row>
    <row r="591" spans="1:27" x14ac:dyDescent="0.15">
      <c r="A591" t="str">
        <f t="shared" si="36"/>
        <v/>
      </c>
      <c r="C591" s="1" t="s">
        <v>562</v>
      </c>
      <c r="D591" s="1">
        <v>5</v>
      </c>
      <c r="F591" s="1" t="s">
        <v>600</v>
      </c>
      <c r="G591" s="1" t="s">
        <v>600</v>
      </c>
      <c r="H591" s="3" t="s">
        <v>2615</v>
      </c>
      <c r="J591" s="1">
        <v>44</v>
      </c>
      <c r="K591" s="1" t="s">
        <v>2549</v>
      </c>
      <c r="L591" s="1" t="s">
        <v>2515</v>
      </c>
      <c r="M591" s="1" t="s">
        <v>2636</v>
      </c>
      <c r="N591" s="2" t="s">
        <v>2637</v>
      </c>
      <c r="O591" s="6" t="str">
        <f t="shared" si="37"/>
        <v xml:space="preserve">|[[Horde from Hell&gt;./Horde from Hell]]|&amp;ref(Spell/P_Blood.jpg,nolink,25x25,Blood);4||&amp;ref(Spell/V_Blood.jpg,nolink,25x25,Blood Slave);44|儀式/陸上専用|軍団召喚|
|~|&gt;|&gt;|&gt;|&gt;|指定した州に24体のImpとその指揮官Devilを召喚します|
</v>
      </c>
      <c r="P591" s="3" t="s">
        <v>2540</v>
      </c>
      <c r="Q591" s="1">
        <v>4</v>
      </c>
      <c r="W591" s="1" t="s">
        <v>2622</v>
      </c>
      <c r="Y591" s="21" t="str">
        <f t="shared" si="38"/>
        <v xml:space="preserve">#includex(Spell/Blood Magic/DataView,titlestr=off,section=(filter=Horde from Hell),firsthead=off)
**ゲーム内説明文
#includex(Spell/Blood Magic/Descriptions,titlestr=off,section=(filter=Horde from Hell),firsthead=off)
**解説
</v>
      </c>
      <c r="Z591" t="str">
        <f t="shared" si="39"/>
        <v xml:space="preserve">**Horde from Hell
|&gt;|&gt;|&gt;|&gt;|BGCOLOR(black):COLOR(white):CENTER:''Horde from Hell''|
|&gt;|BGCOLOR(lightgray):''研究領域''|&gt;|BGCOLOR(lightgray):''使用条件''|BGCOLOR(lightgray):''分類''|
|&gt;|Blood Magic Lv5|&gt;|儀式/陸上専用|軍団召喚|
|BGCOLOR(lightgray):''主系統''|BGCOLOR(lightgray):''副系統''|&gt;|BGCOLOR(lightgray):''威力/効果''|BGCOLOR(lightgray):''効果発生数''|
|&amp;ref(Spell/P_Blood.jpg,nolink,25x25,Blood);4||&gt;|Imp||
|BGCOLOR(lightgray):''射程距離''|BGCOLOR(lightgray):''効果範囲''|BGCOLOR(lightgray):''精度修正''|BGCOLOR(lightgray):''詠唱時間''|BGCOLOR(lightgray):''疲労/宝石''|
|4||||&amp;ref(Spell/V_Blood.jpg,nolink,25x25,Blood Slave);44|
|BGCOLOR(lightgray):''特性''|&gt;|&gt;|&gt;|遠隔儀式&amp;br;海域の指定不可|
</v>
      </c>
      <c r="AA591" t="str">
        <f>CONCATENATE("**",G591,CHAR(10),VLOOKUP(F591,SpellDesc!$B:$D,2,0),CHAR(10),CHAR(10),VLOOKUP(F591,SpellDesc!$B:$D,3,0),CHAR(10))</f>
        <v xml:space="preserve">**Horde from Hell
The caster sends a horde of Imps led by a Devil to a distant province. The horde remains after battle and may continue to wreak havoc in neighboring provinces.
</v>
      </c>
    </row>
    <row r="592" spans="1:27" x14ac:dyDescent="0.15">
      <c r="A592" t="str">
        <f t="shared" si="36"/>
        <v/>
      </c>
      <c r="C592" s="1" t="s">
        <v>562</v>
      </c>
      <c r="D592" s="1">
        <v>5</v>
      </c>
      <c r="F592" s="1" t="s">
        <v>601</v>
      </c>
      <c r="G592" s="1" t="s">
        <v>601</v>
      </c>
      <c r="H592" s="3" t="s">
        <v>2615</v>
      </c>
      <c r="J592" s="1">
        <v>4</v>
      </c>
      <c r="K592" s="1" t="s">
        <v>2550</v>
      </c>
      <c r="L592" s="1" t="s">
        <v>2515</v>
      </c>
      <c r="M592" s="1" t="s">
        <v>2638</v>
      </c>
      <c r="N592" s="2" t="s">
        <v>2639</v>
      </c>
      <c r="O592" s="6" t="str">
        <f t="shared" si="37"/>
        <v xml:space="preserve">|[[Bloodletting&gt;./Bloodletting]]|&amp;ref(Spell/P_Blood.jpg,nolink,25x25,Blood);4||&amp;ref(Spell/V_Blood.jpg,nolink,25x25,Blood Slave);4|戦闘/陸上専用|全体攻撃|
|~|&gt;|&gt;|&gt;|&gt;|敵味方全員から血液を吸収して攻撃します|
</v>
      </c>
      <c r="P592" s="3">
        <v>1</v>
      </c>
      <c r="Q592" s="1">
        <v>0</v>
      </c>
      <c r="R592" s="1">
        <v>250</v>
      </c>
      <c r="S592" s="1">
        <v>666</v>
      </c>
      <c r="T592" s="1">
        <v>1</v>
      </c>
      <c r="U592" s="1">
        <v>0</v>
      </c>
      <c r="V592" s="1">
        <v>400</v>
      </c>
      <c r="W592" s="1" t="s">
        <v>2640</v>
      </c>
      <c r="Y592" s="21" t="str">
        <f t="shared" si="38"/>
        <v xml:space="preserve">#includex(Spell/Blood Magic/DataView,titlestr=off,section=(filter=Bloodletting),firsthead=off)
**ゲーム内説明文
#includex(Spell/Blood Magic/Descriptions,titlestr=off,section=(filter=Bloodletting),firsthead=off)
**解説
</v>
      </c>
      <c r="Z592" t="str">
        <f t="shared" si="39"/>
        <v xml:space="preserve">**Bloodletting
|&gt;|&gt;|&gt;|&gt;|BGCOLOR(black):COLOR(white):CENTER:''Bloodletting''|
|&gt;|BGCOLOR(lightgray):''研究領域''|&gt;|BGCOLOR(lightgray):''使用条件''|BGCOLOR(lightgray):''分類''|
|&gt;|Blood Magic Lv5|&gt;|戦闘/陸上専用|全体攻撃|
|BGCOLOR(lightgray):''主系統''|BGCOLOR(lightgray):''副系統''|&gt;|BGCOLOR(lightgray):''威力/効果''|BGCOLOR(lightgray):''効果発生数''|
|&amp;ref(Spell/P_Blood.jpg,nolink,25x25,Blood);4||&gt;|1|1|
|BGCOLOR(lightgray):''射程距離''|BGCOLOR(lightgray):''効果範囲''|BGCOLOR(lightgray):''精度修正''|BGCOLOR(lightgray):''詠唱時間''|BGCOLOR(lightgray):''疲労/宝石''|
|0|666|0|250%|400 / &amp;ref(Spell/V_Blood.jpg,nolink,25x25,Blood Slave);4|
|BGCOLOR(lightgray):''特性''|&gt;|&gt;|&gt;|防御無視&amp;br;吸収攻撃&amp;br;抵抗可能&amp;br;アンデッド無効&amp;br;無生物無効|
</v>
      </c>
      <c r="AA592" t="str">
        <f>CONCATENATE("**",G592,CHAR(10),VLOOKUP(F592,SpellDesc!$B:$D,2,0),CHAR(10),CHAR(10),VLOOKUP(F592,SpellDesc!$B:$D,3,0),CHAR(10))</f>
        <v xml:space="preserve">**Bloodletting
With this arduous spell, the mage tries to drain blood from everyone in the vicinity. All drained blood will be added to the mage's life force.
</v>
      </c>
    </row>
    <row r="593" spans="1:27" x14ac:dyDescent="0.15">
      <c r="A593" t="str">
        <f t="shared" si="36"/>
        <v>Blood Magic5E</v>
      </c>
      <c r="C593" s="1" t="s">
        <v>562</v>
      </c>
      <c r="D593" s="1">
        <v>5</v>
      </c>
      <c r="F593" s="1" t="s">
        <v>602</v>
      </c>
      <c r="G593" s="1" t="s">
        <v>602</v>
      </c>
      <c r="H593" s="3" t="s">
        <v>2615</v>
      </c>
      <c r="J593" s="1">
        <v>66</v>
      </c>
      <c r="K593" s="1" t="s">
        <v>2549</v>
      </c>
      <c r="L593" s="1" t="s">
        <v>2515</v>
      </c>
      <c r="M593" s="1" t="s">
        <v>2535</v>
      </c>
      <c r="N593" s="2" t="s">
        <v>2641</v>
      </c>
      <c r="O593" s="6" t="str">
        <f t="shared" si="37"/>
        <v xml:space="preserve">|[[Bind Succubus&gt;./Bind Succubus]]|&amp;ref(Spell/P_Blood.jpg,nolink,25x25,Blood);4||&amp;ref(Spell/V_Blood.jpg,nolink,25x25,Blood Slave);66|儀式/陸上専用|指揮官召喚|
|~|&gt;|&gt;|&gt;|&gt;|地獄の娼婦Succubusを召喚します|
</v>
      </c>
      <c r="P593" s="3" t="s">
        <v>2642</v>
      </c>
      <c r="T593" s="1">
        <v>1</v>
      </c>
      <c r="Y593" s="21" t="str">
        <f t="shared" si="38"/>
        <v xml:space="preserve">#includex(Spell/Blood Magic/DataView,titlestr=off,section=(filter=Bind Succubus),firsthead=off)
**ゲーム内説明文
#includex(Spell/Blood Magic/Descriptions,titlestr=off,section=(filter=Bind Succubus),firsthead=off)
**解説
</v>
      </c>
      <c r="Z593" t="str">
        <f t="shared" si="39"/>
        <v xml:space="preserve">**Bind Succubus
|&gt;|&gt;|&gt;|&gt;|BGCOLOR(black):COLOR(white):CENTER:''Bind Succubus''|
|&gt;|BGCOLOR(lightgray):''研究領域''|&gt;|BGCOLOR(lightgray):''使用条件''|BGCOLOR(lightgray):''分類''|
|&gt;|Blood Magic Lv5|&gt;|儀式/陸上専用|指揮官召喚|
|BGCOLOR(lightgray):''主系統''|BGCOLOR(lightgray):''副系統''|&gt;|BGCOLOR(lightgray):''威力/効果''|BGCOLOR(lightgray):''効果発生数''|
|&amp;ref(Spell/P_Blood.jpg,nolink,25x25,Blood);4||&gt;|Succubus|1|
|BGCOLOR(lightgray):''射程距離''|BGCOLOR(lightgray):''効果範囲''|BGCOLOR(lightgray):''精度修正''|BGCOLOR(lightgray):''詠唱時間''|BGCOLOR(lightgray):''疲労/宝石''|
|||||&amp;ref(Spell/V_Blood.jpg,nolink,25x25,Blood Slave);66|
|BGCOLOR(lightgray):''特性''|&gt;|&gt;|&gt;||
</v>
      </c>
      <c r="AA593" t="str">
        <f>CONCATENATE("**",G593,CHAR(10),VLOOKUP(F593,SpellDesc!$B:$D,2,0),CHAR(10),CHAR(10),VLOOKUP(F593,SpellDesc!$B:$D,3,0),CHAR(10))</f>
        <v xml:space="preserve">**Bind Succubus
The caster sacrifices several blood slaves to contact and bind a Succubus, or demon lover. Succubi have the appearance of beautiful naked women with leathery bat-wings. They are able to enter the dreams of men to seduce and corrupt their souls. A Succubus that successfully seduces an enemy commander will take him from his bed and fly him home to her master where he will serve until he dies.
</v>
      </c>
    </row>
    <row r="594" spans="1:27" x14ac:dyDescent="0.15">
      <c r="A594" t="str">
        <f t="shared" si="36"/>
        <v>Blood Magic6S</v>
      </c>
      <c r="C594" s="1" t="s">
        <v>562</v>
      </c>
      <c r="D594" s="1">
        <v>6</v>
      </c>
      <c r="F594" s="1" t="s">
        <v>603</v>
      </c>
      <c r="G594" s="1" t="s">
        <v>603</v>
      </c>
      <c r="H594" s="3" t="s">
        <v>2513</v>
      </c>
      <c r="J594" s="1">
        <v>10</v>
      </c>
      <c r="K594" s="1" t="s">
        <v>2549</v>
      </c>
      <c r="L594" s="1" t="s">
        <v>2516</v>
      </c>
      <c r="M594" s="1" t="s">
        <v>2644</v>
      </c>
      <c r="N594" s="2" t="s">
        <v>2645</v>
      </c>
      <c r="O594" s="6" t="str">
        <f t="shared" si="37"/>
        <v xml:space="preserve">|[[Rejuvenate&gt;./Rejuvenate]]|&amp;ref(Spell/P_Blood.jpg,nolink,25x25,Blood);1||&amp;ref(Spell/V_Blood.jpg,nolink,25x25,Blood Slave);10|儀式/水陸両用|若年化|
|~|&gt;|&gt;|&gt;|&gt;|自身を10年若返らせます|
</v>
      </c>
      <c r="P594" s="3">
        <v>10</v>
      </c>
      <c r="Y594" s="21" t="str">
        <f t="shared" si="38"/>
        <v xml:space="preserve">#includex(Spell/Blood Magic/DataView,titlestr=off,section=(filter=Rejuvenate),firsthead=off)
**ゲーム内説明文
#includex(Spell/Blood Magic/Descriptions,titlestr=off,section=(filter=Rejuvenate),firsthead=off)
**解説
</v>
      </c>
      <c r="Z594" t="str">
        <f t="shared" si="39"/>
        <v xml:space="preserve">**Rejuvenate
|&gt;|&gt;|&gt;|&gt;|BGCOLOR(black):COLOR(white):CENTER:''Rejuvenate''|
|&gt;|BGCOLOR(lightgray):''研究領域''|&gt;|BGCOLOR(lightgray):''使用条件''|BGCOLOR(lightgray):''分類''|
|&gt;|Blood Magic Lv6|&gt;|儀式/水陸両用|若年化|
|BGCOLOR(lightgray):''主系統''|BGCOLOR(lightgray):''副系統''|&gt;|BGCOLOR(lightgray):''威力/効果''|BGCOLOR(lightgray):''効果発生数''|
|&amp;ref(Spell/P_Blood.jpg,nolink,25x25,Blood);1||&gt;|10||
|BGCOLOR(lightgray):''射程距離''|BGCOLOR(lightgray):''効果範囲''|BGCOLOR(lightgray):''精度修正''|BGCOLOR(lightgray):''詠唱時間''|BGCOLOR(lightgray):''疲労/宝石''|
|||||&amp;ref(Spell/V_Blood.jpg,nolink,25x25,Blood Slave);10|
|BGCOLOR(lightgray):''特性''|&gt;|&gt;|&gt;||
</v>
      </c>
      <c r="AA594" t="str">
        <f>CONCATENATE("**",G594,CHAR(10),VLOOKUP(F594,SpellDesc!$B:$D,2,0),CHAR(10),CHAR(10),VLOOKUP(F594,SpellDesc!$B:$D,3,0),CHAR(10))</f>
        <v xml:space="preserve">**Rejuvenate
The mage drenches himself in the blood of ten young girls in an attempt to become younger. Each offered girl will make the caster one year younger.
</v>
      </c>
    </row>
    <row r="595" spans="1:27" x14ac:dyDescent="0.15">
      <c r="A595" t="str">
        <f t="shared" si="36"/>
        <v/>
      </c>
      <c r="C595" s="1" t="s">
        <v>562</v>
      </c>
      <c r="D595" s="1">
        <v>6</v>
      </c>
      <c r="F595" s="1" t="s">
        <v>604</v>
      </c>
      <c r="G595" s="1" t="s">
        <v>604</v>
      </c>
      <c r="H595" s="3" t="s">
        <v>2547</v>
      </c>
      <c r="J595" s="1">
        <v>1</v>
      </c>
      <c r="K595" s="1" t="s">
        <v>2550</v>
      </c>
      <c r="L595" s="1" t="s">
        <v>2515</v>
      </c>
      <c r="M595" s="1" t="s">
        <v>2522</v>
      </c>
      <c r="N595" s="2" t="s">
        <v>2646</v>
      </c>
      <c r="O595" s="6" t="str">
        <f t="shared" si="37"/>
        <v xml:space="preserve">|[[Harm&gt;./Harm]]|&amp;ref(Spell/P_Blood.jpg,nolink,25x25,Blood);2||&amp;ref(Spell/V_Blood.jpg,nolink,25x25,Blood Slave);1|戦闘/陸上専用|攻撃|
|~|&gt;|&gt;|&gt;|&gt;|中範囲の敵の胸部を傷付け障害を残そうと試みます|
</v>
      </c>
      <c r="P595" s="3" t="s">
        <v>2647</v>
      </c>
      <c r="Q595" s="1">
        <v>50</v>
      </c>
      <c r="R595" s="1">
        <v>150</v>
      </c>
      <c r="S595" s="1" t="s">
        <v>2560</v>
      </c>
      <c r="T595" s="1">
        <v>1</v>
      </c>
      <c r="U595" s="1">
        <v>5</v>
      </c>
      <c r="V595" s="1">
        <v>100</v>
      </c>
      <c r="W595" s="1" t="s">
        <v>2648</v>
      </c>
      <c r="X595" s="1" t="s">
        <v>2649</v>
      </c>
      <c r="Y595" s="21" t="str">
        <f t="shared" si="38"/>
        <v xml:space="preserve">#includex(Spell/Blood Magic/DataView,titlestr=off,section=(filter=Harm),firsthead=off)
**ゲーム内説明文
#includex(Spell/Blood Magic/Descriptions,titlestr=off,section=(filter=Harm),firsthead=off)
**解説
</v>
      </c>
      <c r="Z595" t="str">
        <f t="shared" si="39"/>
        <v xml:space="preserve">**Harm
|&gt;|&gt;|&gt;|&gt;|BGCOLOR(black):COLOR(white):CENTER:''Harm''|
|&gt;|BGCOLOR(lightgray):''研究領域''|&gt;|BGCOLOR(lightgray):''使用条件''|BGCOLOR(lightgray):''分類''|
|&gt;|Blood Magic Lv6|&gt;|戦闘/陸上専用|攻撃|
|BGCOLOR(lightgray):''主系統''|BGCOLOR(lightgray):''副系統''|&gt;|BGCOLOR(lightgray):''威力/効果''|BGCOLOR(lightgray):''効果発生数''|
|&amp;ref(Spell/P_Blood.jpg,nolink,25x25,Blood);2||&gt;|2+1/Lv|1|
|BGCOLOR(lightgray):''射程距離''|BGCOLOR(lightgray):''効果範囲''|BGCOLOR(lightgray):''精度修正''|BGCOLOR(lightgray):''詠唱時間''|BGCOLOR(lightgray):''疲労/宝石''|
|50|4+2|5|150%|100 / &amp;ref(Spell/V_Blood.jpg,nolink,25x25,Blood Slave);1|
|BGCOLOR(lightgray):''特性''|&gt;|&gt;|&gt;|防御無視&amp;br;抵抗可能&amp;br;無生物無効|
</v>
      </c>
      <c r="AA595" t="str">
        <f>CONCATENATE("**",G595,CHAR(10),VLOOKUP(F595,SpellDesc!$B:$D,2,0),CHAR(10),CHAR(10),VLOOKUP(F595,SpellDesc!$B:$D,3,0),CHAR(10))</f>
        <v xml:space="preserve">**Harm
This spell causes severe damage to the victims' chests and stomachs. The unfortunate victims will start to cough up blood and will most likely never fully recover from the harm done to them. Inanimate beings are immune to this spell.
</v>
      </c>
    </row>
    <row r="596" spans="1:27" x14ac:dyDescent="0.15">
      <c r="A596" t="str">
        <f t="shared" si="36"/>
        <v/>
      </c>
      <c r="C596" s="1" t="s">
        <v>562</v>
      </c>
      <c r="D596" s="1">
        <v>6</v>
      </c>
      <c r="F596" s="1" t="s">
        <v>605</v>
      </c>
      <c r="G596" s="1" t="s">
        <v>605</v>
      </c>
      <c r="H596" s="3" t="s">
        <v>2548</v>
      </c>
      <c r="I596" s="1" t="s">
        <v>2643</v>
      </c>
      <c r="J596" s="1">
        <v>88</v>
      </c>
      <c r="K596" s="1" t="s">
        <v>2549</v>
      </c>
      <c r="L596" s="1" t="s">
        <v>2515</v>
      </c>
      <c r="M596" s="1" t="s">
        <v>2535</v>
      </c>
      <c r="N596" s="2" t="s">
        <v>2650</v>
      </c>
      <c r="O596" s="6" t="str">
        <f t="shared" si="37"/>
        <v xml:space="preserve">|[[Bind Ice Devil&gt;./Bind Ice Devil]]|&amp;ref(Spell/P_Blood.jpg,nolink,25x25,Blood);3|&amp;ref(Spell/P_Water.jpg,nolink,25x25,Water);3|&amp;ref(Spell/V_Blood.jpg,nolink,25x25,Blood Slave);88|儀式/陸上専用|指揮官召喚|
|~|&gt;|&gt;|&gt;|&gt;|6体のIce Devilのうちの1体を召喚します|
</v>
      </c>
      <c r="P596" s="3" t="s">
        <v>2651</v>
      </c>
      <c r="T596" s="1">
        <v>1</v>
      </c>
      <c r="W596" s="1" t="s">
        <v>2652</v>
      </c>
      <c r="Y596" s="21" t="str">
        <f t="shared" si="38"/>
        <v xml:space="preserve">#includex(Spell/Blood Magic/DataView,titlestr=off,section=(filter=Bind Ice Devil),firsthead=off)
**ゲーム内説明文
#includex(Spell/Blood Magic/Descriptions,titlestr=off,section=(filter=Bind Ice Devil),firsthead=off)
**解説
</v>
      </c>
      <c r="Z596" t="str">
        <f t="shared" si="39"/>
        <v xml:space="preserve">**Bind Ice Devil
|&gt;|&gt;|&gt;|&gt;|BGCOLOR(black):COLOR(white):CENTER:''Bind Ice Devil''|
|&gt;|BGCOLOR(lightgray):''研究領域''|&gt;|BGCOLOR(lightgray):''使用条件''|BGCOLOR(lightgray):''分類''|
|&gt;|Blood Magic Lv6|&gt;|儀式/陸上専用|指揮官召喚|
|BGCOLOR(lightgray):''主系統''|BGCOLOR(lightgray):''副系統''|&gt;|BGCOLOR(lightgray):''威力/効果''|BGCOLOR(lightgray):''効果発生数''|
|&amp;ref(Spell/P_Blood.jpg,nolink,25x25,Blood);3|&amp;ref(Spell/P_Water.jpg,nolink,25x25,Water);3|&gt;|Random Ice Devil|1|
|BGCOLOR(lightgray):''射程距離''|BGCOLOR(lightgray):''効果範囲''|BGCOLOR(lightgray):''精度修正''|BGCOLOR(lightgray):''詠唱時間''|BGCOLOR(lightgray):''疲労/宝石''|
|||||&amp;ref(Spell/V_Blood.jpg,nolink,25x25,Blood Slave);88|
|BGCOLOR(lightgray):''特性''|&gt;|&gt;|&gt;|ユニーク召喚（候補6種）|
</v>
      </c>
      <c r="AA596" t="str">
        <f>CONCATENATE("**",G596,CHAR(10),VLOOKUP(F596,SpellDesc!$B:$D,2,0),CHAR(10),CHAR(10),VLOOKUP(F596,SpellDesc!$B:$D,3,0),CHAR(10))</f>
        <v xml:space="preserve">**Bind Ice Devil
The Blood mage sacrifices several blood slaves to contact and bind one of the six Ice Devils. Each Ice Devil is the ruler of one of the six icy realms of Kokytos, the cold lands of the Inferno. Their large bodies are composed of ice and they are constantly surrounded by a wind of infernal cold. Ice Devils are powerful mages of Water, but it is their physical might that sets them apart as generals of the Infernal wars.
</v>
      </c>
    </row>
    <row r="597" spans="1:27" x14ac:dyDescent="0.15">
      <c r="A597" t="str">
        <f t="shared" si="36"/>
        <v/>
      </c>
      <c r="C597" s="1" t="s">
        <v>562</v>
      </c>
      <c r="D597" s="1">
        <v>6</v>
      </c>
      <c r="F597" s="1" t="s">
        <v>606</v>
      </c>
      <c r="G597" s="1" t="s">
        <v>606</v>
      </c>
      <c r="H597" s="3" t="s">
        <v>2548</v>
      </c>
      <c r="I597" s="1" t="s">
        <v>2619</v>
      </c>
      <c r="J597" s="1">
        <v>3</v>
      </c>
      <c r="K597" s="1" t="s">
        <v>2550</v>
      </c>
      <c r="L597" s="1" t="s">
        <v>2515</v>
      </c>
      <c r="M597" s="1" t="s">
        <v>2609</v>
      </c>
      <c r="N597" s="2" t="s">
        <v>2653</v>
      </c>
      <c r="O597" s="6" t="str">
        <f t="shared" si="37"/>
        <v xml:space="preserve">|[[Call Horror&gt;./Call Horror]]|&amp;ref(Spell/P_Blood.jpg,nolink,25x25,Blood);3|&amp;ref(Spell/P_Astral.jpg,nolink,25x25,Astral);3|&amp;ref(Spell/V_Blood.jpg,nolink,25x25,Blood Slave);3|戦闘/陸上専用|中立的召喚|
|~|&gt;|&gt;|&gt;|&gt;|全てに襲い掛かるHorrorを1体召喚します|
</v>
      </c>
      <c r="P597" s="3" t="s">
        <v>2654</v>
      </c>
      <c r="Q597" s="1">
        <v>5</v>
      </c>
      <c r="R597" s="1">
        <v>200</v>
      </c>
      <c r="S597" s="1">
        <v>0</v>
      </c>
      <c r="T597" s="1">
        <v>1</v>
      </c>
      <c r="U597" s="1">
        <v>-2</v>
      </c>
      <c r="V597" s="1">
        <v>300</v>
      </c>
      <c r="W597" s="1" t="s">
        <v>2612</v>
      </c>
      <c r="Y597" s="21" t="str">
        <f t="shared" si="38"/>
        <v xml:space="preserve">#includex(Spell/Blood Magic/DataView,titlestr=off,section=(filter=Call Horror),firsthead=off)
**ゲーム内説明文
#includex(Spell/Blood Magic/Descriptions,titlestr=off,section=(filter=Call Horror),firsthead=off)
**解説
</v>
      </c>
      <c r="Z597" t="str">
        <f t="shared" si="39"/>
        <v xml:space="preserve">**Call Horror
|&gt;|&gt;|&gt;|&gt;|BGCOLOR(black):COLOR(white):CENTER:''Call Horror''|
|&gt;|BGCOLOR(lightgray):''研究領域''|&gt;|BGCOLOR(lightgray):''使用条件''|BGCOLOR(lightgray):''分類''|
|&gt;|Blood Magic Lv6|&gt;|戦闘/陸上専用|中立的召喚|
|BGCOLOR(lightgray):''主系統''|BGCOLOR(lightgray):''副系統''|&gt;|BGCOLOR(lightgray):''威力/効果''|BGCOLOR(lightgray):''効果発生数''|
|&amp;ref(Spell/P_Blood.jpg,nolink,25x25,Blood);3|&amp;ref(Spell/P_Astral.jpg,nolink,25x25,Astral);3|&gt;|Random Horror|1|
|BGCOLOR(lightgray):''射程距離''|BGCOLOR(lightgray):''効果範囲''|BGCOLOR(lightgray):''精度修正''|BGCOLOR(lightgray):''詠唱時間''|BGCOLOR(lightgray):''疲労/宝石''|
|5|0|-2|200%|300 / &amp;ref(Spell/V_Blood.jpg,nolink,25x25,Blood Slave);3|
|BGCOLOR(lightgray):''特性''|&gt;|&gt;|&gt;|中立勢力召喚&amp;br;戦場の端から召喚|
</v>
      </c>
      <c r="AA597" t="str">
        <f>CONCATENATE("**",G597,CHAR(10),VLOOKUP(F597,SpellDesc!$B:$D,2,0),CHAR(10),CHAR(10),VLOOKUP(F597,SpellDesc!$B:$D,3,0),CHAR(10))</f>
        <v xml:space="preserve">**Call Horror
The caster sacrifices human blood to attract a Horror. The being will feed on the fear and suffering of dying soldiers and will continue to attack everyone on the battlefield until all are dead. The horror will appear at the edge of the battlefield.
</v>
      </c>
    </row>
    <row r="598" spans="1:27" x14ac:dyDescent="0.15">
      <c r="A598" t="str">
        <f t="shared" si="36"/>
        <v/>
      </c>
      <c r="C598" s="1" t="s">
        <v>562</v>
      </c>
      <c r="D598" s="1">
        <v>6</v>
      </c>
      <c r="F598" s="1" t="s">
        <v>607</v>
      </c>
      <c r="G598" s="1" t="s">
        <v>607</v>
      </c>
      <c r="H598" s="3" t="s">
        <v>2573</v>
      </c>
      <c r="J598" s="1">
        <v>5</v>
      </c>
      <c r="K598" s="1" t="s">
        <v>2549</v>
      </c>
      <c r="L598" s="1" t="s">
        <v>2515</v>
      </c>
      <c r="M598" s="1" t="s">
        <v>2655</v>
      </c>
      <c r="N598" s="2" t="s">
        <v>2657</v>
      </c>
      <c r="O598" s="6" t="str">
        <f t="shared" si="37"/>
        <v xml:space="preserve">|[[Infernal Disease&gt;./Infernal Disease]]|&amp;ref(Spell/P_Blood.jpg,nolink,25x25,Blood);5||&amp;ref(Spell/V_Blood.jpg,nolink,25x25,Blood Slave);5|儀式/陸上専用|暗殺派遣|
|~|&gt;|&gt;|&gt;|&gt;|指定した州の敵指揮官1体をDisease Demonが暗殺します|
</v>
      </c>
      <c r="P598" s="3" t="s">
        <v>2656</v>
      </c>
      <c r="Q598" s="1">
        <v>5</v>
      </c>
      <c r="Y598" s="21" t="str">
        <f t="shared" si="38"/>
        <v xml:space="preserve">#includex(Spell/Blood Magic/DataView,titlestr=off,section=(filter=Infernal Disease),firsthead=off)
**ゲーム内説明文
#includex(Spell/Blood Magic/Descriptions,titlestr=off,section=(filter=Infernal Disease),firsthead=off)
**解説
</v>
      </c>
      <c r="Z598" t="str">
        <f t="shared" si="39"/>
        <v xml:space="preserve">**Infernal Disease
|&gt;|&gt;|&gt;|&gt;|BGCOLOR(black):COLOR(white):CENTER:''Infernal Disease''|
|&gt;|BGCOLOR(lightgray):''研究領域''|&gt;|BGCOLOR(lightgray):''使用条件''|BGCOLOR(lightgray):''分類''|
|&gt;|Blood Magic Lv6|&gt;|儀式/陸上専用|暗殺派遣|
|BGCOLOR(lightgray):''主系統''|BGCOLOR(lightgray):''副系統''|&gt;|BGCOLOR(lightgray):''威力/効果''|BGCOLOR(lightgray):''効果発生数''|
|&amp;ref(Spell/P_Blood.jpg,nolink,25x25,Blood);5||&gt;|Disease Demon||
|BGCOLOR(lightgray):''射程距離''|BGCOLOR(lightgray):''効果範囲''|BGCOLOR(lightgray):''精度修正''|BGCOLOR(lightgray):''詠唱時間''|BGCOLOR(lightgray):''疲労/宝石''|
|5||||&amp;ref(Spell/V_Blood.jpg,nolink,25x25,Blood Slave);5|
|BGCOLOR(lightgray):''特性''|&gt;|&gt;|&gt;||
</v>
      </c>
      <c r="AA598" t="str">
        <f>CONCATENATE("**",G598,CHAR(10),VLOOKUP(F598,SpellDesc!$B:$D,2,0),CHAR(10),CHAR(10),VLOOKUP(F598,SpellDesc!$B:$D,3,0),CHAR(10))</f>
        <v xml:space="preserve">**Infernal Disease
This ritual starts with a month of scribing complex magic symbols and eventually culminates with the sacrifice of five young girls. When the ritual is finished, a Disease Demon is bound and ordered to attack an enemy commander wherever in the world the caster chooses. The demon is very deadly and should be a sure way to kill an enemy.
</v>
      </c>
    </row>
    <row r="599" spans="1:27" x14ac:dyDescent="0.15">
      <c r="A599" t="str">
        <f t="shared" si="36"/>
        <v>Blood Magic6E</v>
      </c>
      <c r="C599" s="1" t="s">
        <v>562</v>
      </c>
      <c r="D599" s="1">
        <v>6</v>
      </c>
      <c r="F599" s="1" t="s">
        <v>608</v>
      </c>
      <c r="G599" s="1" t="s">
        <v>608</v>
      </c>
      <c r="H599" s="3" t="s">
        <v>2573</v>
      </c>
      <c r="J599" s="1">
        <v>39</v>
      </c>
      <c r="K599" s="1" t="s">
        <v>2549</v>
      </c>
      <c r="L599" s="1" t="s">
        <v>2515</v>
      </c>
      <c r="M599" s="1" t="s">
        <v>2541</v>
      </c>
      <c r="N599" s="2" t="s">
        <v>2659</v>
      </c>
      <c r="O599" s="6" t="str">
        <f t="shared" si="37"/>
        <v xml:space="preserve">|[[Ritual of Five Gates&gt;./Ritual of Five Gates]]|&amp;ref(Spell/P_Blood.jpg,nolink,25x25,Blood);5||&amp;ref(Spell/V_Blood.jpg,nolink,25x25,Blood Slave);39|儀式/陸上専用|兵士召喚|
|~|&gt;|&gt;|&gt;|&gt;|5種の悪魔を1体ずつ召喚します|
</v>
      </c>
      <c r="P599" s="3" t="s">
        <v>2658</v>
      </c>
      <c r="T599" s="1">
        <v>1</v>
      </c>
      <c r="Y599" s="21" t="str">
        <f t="shared" si="38"/>
        <v xml:space="preserve">#includex(Spell/Blood Magic/DataView,titlestr=off,section=(filter=Ritual of Five Gates),firsthead=off)
**ゲーム内説明文
#includex(Spell/Blood Magic/Descriptions,titlestr=off,section=(filter=Ritual of Five Gates),firsthead=off)
**解説
</v>
      </c>
      <c r="Z599" t="str">
        <f t="shared" si="39"/>
        <v xml:space="preserve">**Ritual of Five Gates
|&gt;|&gt;|&gt;|&gt;|BGCOLOR(black):COLOR(white):CENTER:''Ritual of Five Gates''|
|&gt;|BGCOLOR(lightgray):''研究領域''|&gt;|BGCOLOR(lightgray):''使用条件''|BGCOLOR(lightgray):''分類''|
|&gt;|Blood Magic Lv6|&gt;|儀式/陸上専用|兵士召喚|
|BGCOLOR(lightgray):''主系統''|BGCOLOR(lightgray):''副系統''|&gt;|BGCOLOR(lightgray):''威力/効果''|BGCOLOR(lightgray):''効果発生数''|
|&amp;ref(Spell/P_Blood.jpg,nolink,25x25,Blood);5||&gt;|5 Demons|1|
|BGCOLOR(lightgray):''射程距離''|BGCOLOR(lightgray):''効果範囲''|BGCOLOR(lightgray):''精度修正''|BGCOLOR(lightgray):''詠唱時間''|BGCOLOR(lightgray):''疲労/宝石''|
|||||&amp;ref(Spell/V_Blood.jpg,nolink,25x25,Blood Slave);39|
|BGCOLOR(lightgray):''特性''|&gt;|&gt;|&gt;||
</v>
      </c>
      <c r="AA599" t="str">
        <f>CONCATENATE("**",G599,CHAR(10),VLOOKUP(F599,SpellDesc!$B:$D,2,0),CHAR(10),CHAR(10),VLOOKUP(F599,SpellDesc!$B:$D,3,0),CHAR(10))</f>
        <v xml:space="preserve">**Ritual of Five Gates
The demonologist inscribes a pentagram on the floor of his summoning chamber and opens a gate in each point of the star. Fiends from five infernal realms enter this world simultaneously in an attempt to prevent forces from the other gates from emerging. Trapped by the pentagram, all five are bound by the demonologist for a lifetime and a day.
</v>
      </c>
    </row>
    <row r="600" spans="1:27" x14ac:dyDescent="0.15">
      <c r="A600" t="str">
        <f t="shared" si="36"/>
        <v>Blood Magic7S</v>
      </c>
      <c r="C600" s="1" t="s">
        <v>562</v>
      </c>
      <c r="D600" s="1">
        <v>7</v>
      </c>
      <c r="F600" s="1" t="s">
        <v>609</v>
      </c>
      <c r="G600" s="1" t="s">
        <v>609</v>
      </c>
      <c r="H600" s="3" t="s">
        <v>2660</v>
      </c>
      <c r="J600" s="1">
        <v>1</v>
      </c>
      <c r="K600" s="1" t="s">
        <v>645</v>
      </c>
      <c r="L600" s="1" t="s">
        <v>2673</v>
      </c>
      <c r="M600" s="1" t="s">
        <v>2674</v>
      </c>
      <c r="N600" s="2" t="s">
        <v>2675</v>
      </c>
      <c r="O600" s="6" t="str">
        <f t="shared" si="37"/>
        <v xml:space="preserve">|[[Leech&gt;./Leech]]|&amp;ref(Spell/P_Blood.jpg,nolink,25x25,Blood);1||&amp;ref(Spell/V_Blood.jpg,nolink,25x25,Blood Slave);1|戦闘/陸上専用|攻撃|
|~|&gt;|&gt;|&gt;|&gt;|小範囲の敵の生命力を吸収して攻撃します|
</v>
      </c>
      <c r="P600" s="3" t="s">
        <v>2676</v>
      </c>
      <c r="Q600" s="1">
        <v>30</v>
      </c>
      <c r="R600" s="1">
        <v>150</v>
      </c>
      <c r="S600" s="1">
        <v>1</v>
      </c>
      <c r="T600" s="1">
        <v>1</v>
      </c>
      <c r="U600" s="1">
        <v>100</v>
      </c>
      <c r="V600" s="1">
        <v>100</v>
      </c>
      <c r="W600" s="1" t="s">
        <v>2677</v>
      </c>
      <c r="Y600" s="21" t="str">
        <f t="shared" si="38"/>
        <v xml:space="preserve">#includex(Spell/Blood Magic/DataView,titlestr=off,section=(filter=Leech),firsthead=off)
**ゲーム内説明文
#includex(Spell/Blood Magic/Descriptions,titlestr=off,section=(filter=Leech),firsthead=off)
**解説
</v>
      </c>
      <c r="Z600" t="str">
        <f t="shared" si="39"/>
        <v xml:space="preserve">**Leech
|&gt;|&gt;|&gt;|&gt;|BGCOLOR(black):COLOR(white):CENTER:''Leech''|
|&gt;|BGCOLOR(lightgray):''研究領域''|&gt;|BGCOLOR(lightgray):''使用条件''|BGCOLOR(lightgray):''分類''|
|&gt;|Blood Magic Lv7|&gt;|戦闘/陸上専用|攻撃|
|BGCOLOR(lightgray):''主系統''|BGCOLOR(lightgray):''副系統''|&gt;|BGCOLOR(lightgray):''威力/効果''|BGCOLOR(lightgray):''効果発生数''|
|&amp;ref(Spell/P_Blood.jpg,nolink,25x25,Blood);1||&gt;|25+1/Lv|1|
|BGCOLOR(lightgray):''射程距離''|BGCOLOR(lightgray):''効果範囲''|BGCOLOR(lightgray):''精度修正''|BGCOLOR(lightgray):''詠唱時間''|BGCOLOR(lightgray):''疲労/宝石''|
|30|1|100|150%|100 / &amp;ref(Spell/V_Blood.jpg,nolink,25x25,Blood Slave);1|
|BGCOLOR(lightgray):''特性''|&gt;|&gt;|&gt;|防御無視&amp;br;吸収攻撃&amp;br;無生物無効|
</v>
      </c>
      <c r="AA600" t="str">
        <f>CONCATENATE("**",G600,CHAR(10),VLOOKUP(F600,SpellDesc!$B:$D,2,0),CHAR(10),CHAR(10),VLOOKUP(F600,SpellDesc!$B:$D,3,0),CHAR(10))</f>
        <v xml:space="preserve">**Leech
The mage drains the life force of a small group of enemies. The life force drained will be used to heal and reinvigorate the mage.
</v>
      </c>
    </row>
    <row r="601" spans="1:27" x14ac:dyDescent="0.15">
      <c r="A601" t="str">
        <f t="shared" si="36"/>
        <v/>
      </c>
      <c r="C601" s="1" t="s">
        <v>562</v>
      </c>
      <c r="D601" s="1">
        <v>7</v>
      </c>
      <c r="F601" s="1" t="s">
        <v>610</v>
      </c>
      <c r="G601" s="1" t="s">
        <v>610</v>
      </c>
      <c r="H601" s="3" t="s">
        <v>2661</v>
      </c>
      <c r="I601" s="1" t="s">
        <v>2666</v>
      </c>
      <c r="J601" s="1">
        <v>11</v>
      </c>
      <c r="K601" s="1" t="s">
        <v>644</v>
      </c>
      <c r="L601" s="1" t="s">
        <v>2673</v>
      </c>
      <c r="M601" s="1" t="s">
        <v>2678</v>
      </c>
      <c r="N601" s="2" t="s">
        <v>2679</v>
      </c>
      <c r="O601" s="6" t="str">
        <f t="shared" si="37"/>
        <v xml:space="preserve">|[[Blood Rite&gt;./Blood Rite]]|&amp;ref(Spell/P_Blood.jpg,nolink,25x25,Blood);2|&amp;ref(Spell/P_Death.jpg,nolink,25x25,Death);2|&amp;ref(Spell/V_Blood.jpg,nolink,25x25,Blood Slave);11|儀式/陸上専用|兵士召喚|
|~|&gt;|&gt;|&gt;|&gt;|不死の吸血鬼Vampireを1体召喚します|
</v>
      </c>
      <c r="P601" s="3" t="s">
        <v>2680</v>
      </c>
      <c r="T601" s="1">
        <v>1</v>
      </c>
      <c r="Y601" s="21" t="str">
        <f t="shared" si="38"/>
        <v xml:space="preserve">#includex(Spell/Blood Magic/DataView,titlestr=off,section=(filter=Blood Rite),firsthead=off)
**ゲーム内説明文
#includex(Spell/Blood Magic/Descriptions,titlestr=off,section=(filter=Blood Rite),firsthead=off)
**解説
</v>
      </c>
      <c r="Z601" t="str">
        <f t="shared" si="39"/>
        <v xml:space="preserve">**Blood Rite
|&gt;|&gt;|&gt;|&gt;|BGCOLOR(black):COLOR(white):CENTER:''Blood Rite''|
|&gt;|BGCOLOR(lightgray):''研究領域''|&gt;|BGCOLOR(lightgray):''使用条件''|BGCOLOR(lightgray):''分類''|
|&gt;|Blood Magic Lv7|&gt;|儀式/陸上専用|兵士召喚|
|BGCOLOR(lightgray):''主系統''|BGCOLOR(lightgray):''副系統''|&gt;|BGCOLOR(lightgray):''威力/効果''|BGCOLOR(lightgray):''効果発生数''|
|&amp;ref(Spell/P_Blood.jpg,nolink,25x25,Blood);2|&amp;ref(Spell/P_Death.jpg,nolink,25x25,Death);2|&gt;|Vampire|1|
|BGCOLOR(lightgray):''射程距離''|BGCOLOR(lightgray):''効果範囲''|BGCOLOR(lightgray):''精度修正''|BGCOLOR(lightgray):''詠唱時間''|BGCOLOR(lightgray):''疲労/宝石''|
|||||&amp;ref(Spell/V_Blood.jpg,nolink,25x25,Blood Slave);11|
|BGCOLOR(lightgray):''特性''|&gt;|&gt;|&gt;||
</v>
      </c>
      <c r="AA601" t="str">
        <f>CONCATENATE("**",G601,CHAR(10),VLOOKUP(F601,SpellDesc!$B:$D,2,0),CHAR(10),CHAR(10),VLOOKUP(F601,SpellDesc!$B:$D,3,0),CHAR(10))</f>
        <v xml:space="preserve">**Blood Rite
The caster curses a human thrall with vampirism. The vampire is invulnerable to mundane weapons. It is also immortal and will be reborn in its master's citadel, should it be killed.
</v>
      </c>
    </row>
    <row r="602" spans="1:27" x14ac:dyDescent="0.15">
      <c r="A602" t="str">
        <f t="shared" si="36"/>
        <v/>
      </c>
      <c r="C602" s="1" t="s">
        <v>562</v>
      </c>
      <c r="D602" s="1">
        <v>7</v>
      </c>
      <c r="F602" s="1" t="s">
        <v>611</v>
      </c>
      <c r="G602" s="1" t="s">
        <v>611</v>
      </c>
      <c r="H602" s="3" t="s">
        <v>2662</v>
      </c>
      <c r="J602" s="1">
        <v>3</v>
      </c>
      <c r="K602" s="1" t="s">
        <v>644</v>
      </c>
      <c r="L602" s="1" t="s">
        <v>2673</v>
      </c>
      <c r="M602" s="1" t="s">
        <v>2681</v>
      </c>
      <c r="N602" s="2" t="s">
        <v>2682</v>
      </c>
      <c r="O602" s="6" t="str">
        <f t="shared" si="37"/>
        <v xml:space="preserve">|[[Blood Rain&gt;./Blood Rain]]|&amp;ref(Spell/P_Blood.jpg,nolink,25x25,Blood);3||&amp;ref(Spell/V_Blood.jpg,nolink,25x25,Blood Slave);3|儀式/陸上専用|戦闘呪附|
|~|&gt;|&gt;|&gt;|&gt;|戦場に血を降らせ敵味方全員の士気を低下させます|
</v>
      </c>
      <c r="P602" s="3" t="s">
        <v>2683</v>
      </c>
      <c r="Q602" s="1">
        <v>0</v>
      </c>
      <c r="R602" s="1">
        <v>275</v>
      </c>
      <c r="S602" s="1">
        <v>0</v>
      </c>
      <c r="T602" s="1">
        <v>1</v>
      </c>
      <c r="U602" s="1">
        <v>0</v>
      </c>
      <c r="V602" s="1">
        <v>300</v>
      </c>
      <c r="W602" s="1" t="s">
        <v>2681</v>
      </c>
      <c r="Y602" s="21" t="str">
        <f t="shared" si="38"/>
        <v xml:space="preserve">#includex(Spell/Blood Magic/DataView,titlestr=off,section=(filter=Blood Rain),firsthead=off)
**ゲーム内説明文
#includex(Spell/Blood Magic/Descriptions,titlestr=off,section=(filter=Blood Rain),firsthead=off)
**解説
</v>
      </c>
      <c r="Z602" t="str">
        <f t="shared" si="39"/>
        <v xml:space="preserve">**Blood Rain
|&gt;|&gt;|&gt;|&gt;|BGCOLOR(black):COLOR(white):CENTER:''Blood Rain''|
|&gt;|BGCOLOR(lightgray):''研究領域''|&gt;|BGCOLOR(lightgray):''使用条件''|BGCOLOR(lightgray):''分類''|
|&gt;|Blood Magic Lv7|&gt;|儀式/陸上専用|戦闘呪附|
|BGCOLOR(lightgray):''主系統''|BGCOLOR(lightgray):''副系統''|&gt;|BGCOLOR(lightgray):''威力/効果''|BGCOLOR(lightgray):''効果発生数''|
|&amp;ref(Spell/P_Blood.jpg,nolink,25x25,Blood);3||&gt;|Blood Rain|1|
|BGCOLOR(lightgray):''射程距離''|BGCOLOR(lightgray):''効果範囲''|BGCOLOR(lightgray):''精度修正''|BGCOLOR(lightgray):''詠唱時間''|BGCOLOR(lightgray):''疲労/宝石''|
|0|0|0|275%|300 / &amp;ref(Spell/V_Blood.jpg,nolink,25x25,Blood Slave);3|
|BGCOLOR(lightgray):''特性''|&gt;|&gt;|&gt;|戦闘呪附|
</v>
      </c>
      <c r="AA602" t="str">
        <f>CONCATENATE("**",G602,CHAR(10),VLOOKUP(F602,SpellDesc!$B:$D,2,0),CHAR(10),CHAR(10),VLOOKUP(F602,SpellDesc!$B:$D,3,0),CHAR(10))</f>
        <v xml:space="preserve">**Blood Rain
Blood pours down over the battlefield, lowering everyone's morale.
</v>
      </c>
    </row>
    <row r="603" spans="1:27" x14ac:dyDescent="0.15">
      <c r="A603" t="str">
        <f t="shared" si="36"/>
        <v/>
      </c>
      <c r="C603" s="1" t="s">
        <v>562</v>
      </c>
      <c r="D603" s="1">
        <v>7</v>
      </c>
      <c r="F603" s="1" t="s">
        <v>612</v>
      </c>
      <c r="G603" s="1" t="s">
        <v>612</v>
      </c>
      <c r="H603" s="3" t="s">
        <v>2662</v>
      </c>
      <c r="I603" s="1" t="s">
        <v>2667</v>
      </c>
      <c r="J603" s="1">
        <v>105</v>
      </c>
      <c r="K603" s="1" t="s">
        <v>644</v>
      </c>
      <c r="L603" s="1" t="s">
        <v>2673</v>
      </c>
      <c r="M603" s="1" t="s">
        <v>2684</v>
      </c>
      <c r="N603" s="2" t="s">
        <v>2685</v>
      </c>
      <c r="O603" s="6" t="str">
        <f t="shared" si="37"/>
        <v xml:space="preserve">|[[Father Illearth&gt;./Father Illearth]]|&amp;ref(Spell/P_Blood.jpg,nolink,25x25,Blood);3|&amp;ref(Spell/P_Earth.jpg,nolink,25x25,Earth);4|&amp;ref(Spell/V_Blood.jpg,nolink,25x25,Blood Slave);105|儀式/陸上専用|指揮官召喚|
|~|&gt;|&gt;|&gt;|&gt;|穢れた地の精霊王Father Illearthを召喚します|
</v>
      </c>
      <c r="P603" s="3" t="s">
        <v>2686</v>
      </c>
      <c r="T603" s="1">
        <v>1</v>
      </c>
      <c r="W603" s="1" t="s">
        <v>2687</v>
      </c>
      <c r="Y603" s="21" t="str">
        <f t="shared" si="38"/>
        <v xml:space="preserve">#includex(Spell/Blood Magic/DataView,titlestr=off,section=(filter=Father Illearth),firsthead=off)
**ゲーム内説明文
#includex(Spell/Blood Magic/Descriptions,titlestr=off,section=(filter=Father Illearth),firsthead=off)
**解説
</v>
      </c>
      <c r="Z603" t="str">
        <f t="shared" si="39"/>
        <v xml:space="preserve">**Father Illearth
|&gt;|&gt;|&gt;|&gt;|BGCOLOR(black):COLOR(white):CENTER:''Father Illearth''|
|&gt;|BGCOLOR(lightgray):''研究領域''|&gt;|BGCOLOR(lightgray):''使用条件''|BGCOLOR(lightgray):''分類''|
|&gt;|Blood Magic Lv7|&gt;|儀式/陸上専用|指揮官召喚|
|BGCOLOR(lightgray):''主系統''|BGCOLOR(lightgray):''副系統''|&gt;|BGCOLOR(lightgray):''威力/効果''|BGCOLOR(lightgray):''効果発生数''|
|&amp;ref(Spell/P_Blood.jpg,nolink,25x25,Blood);3|&amp;ref(Spell/P_Earth.jpg,nolink,25x25,Earth);4|&gt;|Father Illearth|1|
|BGCOLOR(lightgray):''射程距離''|BGCOLOR(lightgray):''効果範囲''|BGCOLOR(lightgray):''精度修正''|BGCOLOR(lightgray):''詠唱時間''|BGCOLOR(lightgray):''疲労/宝石''|
|||||&amp;ref(Spell/V_Blood.jpg,nolink,25x25,Blood Slave);105|
|BGCOLOR(lightgray):''特性''|&gt;|&gt;|&gt;|ユニーク召喚（候補1種）|
</v>
      </c>
      <c r="AA603" t="str">
        <f>CONCATENATE("**",G603,CHAR(10),VLOOKUP(F603,SpellDesc!$B:$D,2,0),CHAR(10),CHAR(10),VLOOKUP(F603,SpellDesc!$B:$D,3,0),CHAR(10))</f>
        <v xml:space="preserve">**Father Illearth
The Blood mage spills sacrificial blood on the ground to awaken Pedoseion, the fallen King of Elemental Earth. The spirit is horribly tainted by the blood and has lost some of its connection with the Earth. In return, however, Pedoseion has gained knowledge of the power and cravings of Blood.
</v>
      </c>
    </row>
    <row r="604" spans="1:27" x14ac:dyDescent="0.15">
      <c r="A604" t="str">
        <f t="shared" si="36"/>
        <v/>
      </c>
      <c r="C604" s="1" t="s">
        <v>562</v>
      </c>
      <c r="D604" s="1">
        <v>7</v>
      </c>
      <c r="F604" s="1" t="s">
        <v>613</v>
      </c>
      <c r="G604" s="1" t="s">
        <v>613</v>
      </c>
      <c r="H604" s="3" t="s">
        <v>2662</v>
      </c>
      <c r="I604" s="1" t="s">
        <v>2668</v>
      </c>
      <c r="J604" s="1">
        <v>15</v>
      </c>
      <c r="K604" s="1" t="s">
        <v>644</v>
      </c>
      <c r="L604" s="1" t="s">
        <v>2673</v>
      </c>
      <c r="M604" s="1" t="s">
        <v>2688</v>
      </c>
      <c r="N604" s="2" t="s">
        <v>2689</v>
      </c>
      <c r="O604" s="6" t="str">
        <f t="shared" si="37"/>
        <v xml:space="preserve">|[[Send Dream Horror&gt;./Send Dream Horror]]|&amp;ref(Spell/P_Blood.jpg,nolink,25x25,Blood);3|&amp;ref(Spell/P_Astral.jpg,nolink,25x25,Astral);4|&amp;ref(Spell/V_Blood.jpg,nolink,25x25,Blood Slave);15|儀式/陸上専用|災害誘発|
|~|&gt;|&gt;|&gt;|&gt;|指定した州に夢を汚すHorrorを送り込みます|
</v>
      </c>
      <c r="Q604" s="1">
        <v>6</v>
      </c>
      <c r="W604" s="1" t="s">
        <v>2690</v>
      </c>
      <c r="Y604" s="21" t="str">
        <f t="shared" si="38"/>
        <v xml:space="preserve">#includex(Spell/Blood Magic/DataView,titlestr=off,section=(filter=Send Dream Horror),firsthead=off)
**ゲーム内説明文
#includex(Spell/Blood Magic/Descriptions,titlestr=off,section=(filter=Send Dream Horror),firsthead=off)
**解説
</v>
      </c>
      <c r="Z604" t="str">
        <f t="shared" si="39"/>
        <v xml:space="preserve">**Send Dream Horror
|&gt;|&gt;|&gt;|&gt;|BGCOLOR(black):COLOR(white):CENTER:''Send Dream Horror''|
|&gt;|BGCOLOR(lightgray):''研究領域''|&gt;|BGCOLOR(lightgray):''使用条件''|BGCOLOR(lightgray):''分類''|
|&gt;|Blood Magic Lv7|&gt;|儀式/陸上専用|災害誘発|
|BGCOLOR(lightgray):''主系統''|BGCOLOR(lightgray):''副系統''|&gt;|BGCOLOR(lightgray):''威力/効果''|BGCOLOR(lightgray):''効果発生数''|
|&amp;ref(Spell/P_Blood.jpg,nolink,25x25,Blood);3|&amp;ref(Spell/P_Astral.jpg,nolink,25x25,Astral);4|&gt;|||
|BGCOLOR(lightgray):''射程距離''|BGCOLOR(lightgray):''効果範囲''|BGCOLOR(lightgray):''精度修正''|BGCOLOR(lightgray):''詠唱時間''|BGCOLOR(lightgray):''疲労/宝石''|
|6||||&amp;ref(Spell/V_Blood.jpg,nolink,25x25,Blood Slave);15|
|BGCOLOR(lightgray):''特性''|&gt;|&gt;|&gt;|遠隔儀式|
</v>
      </c>
      <c r="AA604" t="str">
        <f>CONCATENATE("**",G604,CHAR(10),VLOOKUP(F604,SpellDesc!$B:$D,2,0),CHAR(10),CHAR(10),VLOOKUP(F604,SpellDesc!$B:$D,3,0),CHAR(10))</f>
        <v xml:space="preserve">**Send Dream Horror
The caster sends a Defiler of Dreams to attack a distant province. The Dream Horror will project nightmares and feed on the emotional distress of its victims. Unrest will increase in the province until the Horror is found and slain. Dealing with horrors is not without risk however and the caster of this ritual might attract some unwanted attention.
</v>
      </c>
    </row>
    <row r="605" spans="1:27" x14ac:dyDescent="0.15">
      <c r="A605" t="str">
        <f t="shared" si="36"/>
        <v/>
      </c>
      <c r="C605" s="1" t="s">
        <v>562</v>
      </c>
      <c r="D605" s="1">
        <v>7</v>
      </c>
      <c r="F605" s="1" t="s">
        <v>614</v>
      </c>
      <c r="G605" s="1" t="s">
        <v>614</v>
      </c>
      <c r="H605" s="3" t="s">
        <v>2662</v>
      </c>
      <c r="I605" s="1" t="s">
        <v>2669</v>
      </c>
      <c r="J605" s="1">
        <v>77</v>
      </c>
      <c r="K605" s="1" t="s">
        <v>644</v>
      </c>
      <c r="L605" s="1" t="s">
        <v>2673</v>
      </c>
      <c r="M605" s="1" t="s">
        <v>2684</v>
      </c>
      <c r="N605" s="2" t="s">
        <v>2691</v>
      </c>
      <c r="O605" s="6" t="str">
        <f t="shared" si="37"/>
        <v xml:space="preserve">|[[Curse of Blood&gt;./Curse of Blood]]|&amp;ref(Spell/P_Blood.jpg,nolink,25x25,Blood);3|&amp;ref(Spell/P_Death.jpg,nolink,25x25,Death);4|&amp;ref(Spell/V_Blood.jpg,nolink,25x25,Blood Slave);77|儀式/陸上専用|指揮官召喚|
|~|&gt;|&gt;|&gt;|&gt;|強大な魔力を持つ吸血鬼Vampire Lordを召喚します|
</v>
      </c>
      <c r="P605" s="3" t="s">
        <v>2692</v>
      </c>
      <c r="T605" s="1">
        <v>1</v>
      </c>
      <c r="Y605" s="21" t="str">
        <f t="shared" si="38"/>
        <v xml:space="preserve">#includex(Spell/Blood Magic/DataView,titlestr=off,section=(filter=Curse of Blood),firsthead=off)
**ゲーム内説明文
#includex(Spell/Blood Magic/Descriptions,titlestr=off,section=(filter=Curse of Blood),firsthead=off)
**解説
</v>
      </c>
      <c r="Z605" t="str">
        <f t="shared" si="39"/>
        <v xml:space="preserve">**Curse of Blood
|&gt;|&gt;|&gt;|&gt;|BGCOLOR(black):COLOR(white):CENTER:''Curse of Blood''|
|&gt;|BGCOLOR(lightgray):''研究領域''|&gt;|BGCOLOR(lightgray):''使用条件''|BGCOLOR(lightgray):''分類''|
|&gt;|Blood Magic Lv7|&gt;|儀式/陸上専用|指揮官召喚|
|BGCOLOR(lightgray):''主系統''|BGCOLOR(lightgray):''副系統''|&gt;|BGCOLOR(lightgray):''威力/効果''|BGCOLOR(lightgray):''効果発生数''|
|&amp;ref(Spell/P_Blood.jpg,nolink,25x25,Blood);3|&amp;ref(Spell/P_Death.jpg,nolink,25x25,Death);4|&gt;|Vampire Lord|1|
|BGCOLOR(lightgray):''射程距離''|BGCOLOR(lightgray):''効果範囲''|BGCOLOR(lightgray):''精度修正''|BGCOLOR(lightgray):''詠唱時間''|BGCOLOR(lightgray):''疲労/宝石''|
|||||&amp;ref(Spell/V_Blood.jpg,nolink,25x25,Blood Slave);77|
|BGCOLOR(lightgray):''特性''|&gt;|&gt;|&gt;||
</v>
      </c>
      <c r="AA605" t="str">
        <f>CONCATENATE("**",G605,CHAR(10),VLOOKUP(F605,SpellDesc!$B:$D,2,0),CHAR(10),CHAR(10),VLOOKUP(F605,SpellDesc!$B:$D,3,0),CHAR(10))</f>
        <v xml:space="preserve">**Curse of Blood
The caster creates a Vampire Lord by cursing the blood of a suitable human servant. The Vampire Lord is an immortal being of great magic power able to enslave humans with their powerful presence.
</v>
      </c>
    </row>
    <row r="606" spans="1:27" x14ac:dyDescent="0.15">
      <c r="A606" t="str">
        <f t="shared" si="36"/>
        <v/>
      </c>
      <c r="C606" s="1" t="s">
        <v>562</v>
      </c>
      <c r="D606" s="1">
        <v>7</v>
      </c>
      <c r="F606" s="1" t="s">
        <v>615</v>
      </c>
      <c r="G606" s="1" t="s">
        <v>615</v>
      </c>
      <c r="H606" s="3" t="s">
        <v>2663</v>
      </c>
      <c r="I606" s="1" t="s">
        <v>2670</v>
      </c>
      <c r="J606" s="1">
        <v>99</v>
      </c>
      <c r="K606" s="1" t="s">
        <v>644</v>
      </c>
      <c r="L606" s="1" t="s">
        <v>2673</v>
      </c>
      <c r="M606" s="1" t="s">
        <v>2684</v>
      </c>
      <c r="N606" s="2" t="s">
        <v>2693</v>
      </c>
      <c r="O606" s="6" t="str">
        <f t="shared" si="37"/>
        <v xml:space="preserve">|[[Bind Arch Devil&gt;./Bind Arch Devil]]|&amp;ref(Spell/P_Blood.jpg,nolink,25x25,Blood);4|&amp;ref(Spell/P_Fire.jpg,nolink,25x25,Fire);2|&amp;ref(Spell/V_Blood.jpg,nolink,25x25,Blood Slave);99|儀式/陸上専用|指揮官召喚|
|~|&gt;|&gt;|&gt;|&gt;|5体のArch Devilのうちの1体を召喚します|
</v>
      </c>
      <c r="P606" s="3" t="s">
        <v>2694</v>
      </c>
      <c r="T606" s="1">
        <v>1</v>
      </c>
      <c r="W606" s="1" t="s">
        <v>2695</v>
      </c>
      <c r="Y606" s="21" t="str">
        <f t="shared" si="38"/>
        <v xml:space="preserve">#includex(Spell/Blood Magic/DataView,titlestr=off,section=(filter=Bind Arch Devil),firsthead=off)
**ゲーム内説明文
#includex(Spell/Blood Magic/Descriptions,titlestr=off,section=(filter=Bind Arch Devil),firsthead=off)
**解説
</v>
      </c>
      <c r="Z606" t="str">
        <f t="shared" si="39"/>
        <v xml:space="preserve">**Bind Arch Devil
|&gt;|&gt;|&gt;|&gt;|BGCOLOR(black):COLOR(white):CENTER:''Bind Arch Devil''|
|&gt;|BGCOLOR(lightgray):''研究領域''|&gt;|BGCOLOR(lightgray):''使用条件''|BGCOLOR(lightgray):''分類''|
|&gt;|Blood Magic Lv7|&gt;|儀式/陸上専用|指揮官召喚|
|BGCOLOR(lightgray):''主系統''|BGCOLOR(lightgray):''副系統''|&gt;|BGCOLOR(lightgray):''威力/効果''|BGCOLOR(lightgray):''効果発生数''|
|&amp;ref(Spell/P_Blood.jpg,nolink,25x25,Blood);4|&amp;ref(Spell/P_Fire.jpg,nolink,25x25,Fire);2|&gt;|Random Arch Devil|1|
|BGCOLOR(lightgray):''射程距離''|BGCOLOR(lightgray):''効果範囲''|BGCOLOR(lightgray):''精度修正''|BGCOLOR(lightgray):''詠唱時間''|BGCOLOR(lightgray):''疲労/宝石''|
|||||&amp;ref(Spell/V_Blood.jpg,nolink,25x25,Blood Slave);99|
|BGCOLOR(lightgray):''特性''|&gt;|&gt;|&gt;|ユニーク召喚（候補5種）|
</v>
      </c>
      <c r="AA606" t="str">
        <f>CONCATENATE("**",G606,CHAR(10),VLOOKUP(F606,SpellDesc!$B:$D,2,0),CHAR(10),CHAR(10),VLOOKUP(F606,SpellDesc!$B:$D,3,0),CHAR(10))</f>
        <v xml:space="preserve">**Bind Arch Devil
The Blood mage sacrifices several blood slaves to contact and bind one of the five Arch Devils to serve him. Arch Devils are the lords of the fiery regions of the Inferno. Winged and powerful, they lead the armies of the Inferno. They wield terrible weapons and can use their barbed tails to lash out at enemies, but it is their skill with Fire magic that makes them truly fearsome. Arch Devils radiate heat and are impervious to flames. Once an Arch Devil dies, it returns whence it came and can be summoned once again.
</v>
      </c>
    </row>
    <row r="607" spans="1:27" x14ac:dyDescent="0.15">
      <c r="A607" t="str">
        <f t="shared" si="36"/>
        <v/>
      </c>
      <c r="C607" s="1" t="s">
        <v>562</v>
      </c>
      <c r="D607" s="1">
        <v>7</v>
      </c>
      <c r="F607" s="1" t="s">
        <v>616</v>
      </c>
      <c r="G607" s="1" t="s">
        <v>616</v>
      </c>
      <c r="H607" s="3" t="s">
        <v>2663</v>
      </c>
      <c r="I607" s="1" t="s">
        <v>2668</v>
      </c>
      <c r="J607" s="1">
        <v>20</v>
      </c>
      <c r="K607" s="1" t="s">
        <v>644</v>
      </c>
      <c r="L607" s="1" t="s">
        <v>2673</v>
      </c>
      <c r="M607" s="1" t="s">
        <v>2696</v>
      </c>
      <c r="N607" s="2" t="s">
        <v>2697</v>
      </c>
      <c r="O607" s="6" t="str">
        <f t="shared" si="37"/>
        <v xml:space="preserve">|[[Dome of Corruption&gt;./Dome of Corruption]]|&amp;ref(Spell/P_Blood.jpg,nolink,25x25,Blood);4|&amp;ref(Spell/P_Astral.jpg,nolink,25x25,Astral);4|&amp;ref(Spell/V_Blood.jpg,nolink,25x25,Blood Slave);20|儀式/陸上専用|地方呪附|
|~|&gt;|&gt;|&gt;|&gt;|州を狙う遠隔儀式に反撃しつつその75%を妨害します|
</v>
      </c>
      <c r="P607" s="3" t="s">
        <v>2698</v>
      </c>
      <c r="W607" s="1" t="s">
        <v>2696</v>
      </c>
      <c r="Y607" s="21" t="str">
        <f t="shared" si="38"/>
        <v xml:space="preserve">#includex(Spell/Blood Magic/DataView,titlestr=off,section=(filter=Dome of Corruption),firsthead=off)
**ゲーム内説明文
#includex(Spell/Blood Magic/Descriptions,titlestr=off,section=(filter=Dome of Corruption),firsthead=off)
**解説
</v>
      </c>
      <c r="Z607" t="str">
        <f t="shared" si="39"/>
        <v xml:space="preserve">**Dome of Corruption
|&gt;|&gt;|&gt;|&gt;|BGCOLOR(black):COLOR(white):CENTER:''Dome of Corruption''|
|&gt;|BGCOLOR(lightgray):''研究領域''|&gt;|BGCOLOR(lightgray):''使用条件''|BGCOLOR(lightgray):''分類''|
|&gt;|Blood Magic Lv7|&gt;|儀式/陸上専用|地方呪附|
|BGCOLOR(lightgray):''主系統''|BGCOLOR(lightgray):''副系統''|&gt;|BGCOLOR(lightgray):''威力/効果''|BGCOLOR(lightgray):''効果発生数''|
|&amp;ref(Spell/P_Blood.jpg,nolink,25x25,Blood);4|&amp;ref(Spell/P_Astral.jpg,nolink,25x25,Astral);4|&gt;|Dome of Corruption||
|BGCOLOR(lightgray):''射程距離''|BGCOLOR(lightgray):''効果範囲''|BGCOLOR(lightgray):''精度修正''|BGCOLOR(lightgray):''詠唱時間''|BGCOLOR(lightgray):''疲労/宝石''|
|||||&amp;ref(Spell/V_Blood.jpg,nolink,25x25,Blood Slave);20|
|BGCOLOR(lightgray):''特性''|&gt;|&gt;|&gt;|地方呪附|
</v>
      </c>
      <c r="AA607" t="str">
        <f>CONCATENATE("**",G607,CHAR(10),VLOOKUP(F607,SpellDesc!$B:$D,2,0),CHAR(10),CHAR(10),VLOOKUP(F607,SpellDesc!$B:$D,3,0),CHAR(10))</f>
        <v xml:space="preserve">**Dome of Corruption
The caster seals a pact with Horrors. The Horrors create a dome that protects the province from most spells (75 percent protection) that originate from outside the warded province. Trying to cast a spell through this dome is very dangerous and might drive the casting mage insane. A good side effects of the dome is that it exudes magic and will raise the magic scales of the province considerably, making it easy for mages to do their research. The pact has a downside too, which will become apparent to mages living under the dome. The creators of the dome will occasionally attack and consume a mage. The dome will dissolve instantly if the caster of this ritual dies.
</v>
      </c>
    </row>
    <row r="608" spans="1:27" x14ac:dyDescent="0.15">
      <c r="A608" t="str">
        <f t="shared" si="36"/>
        <v/>
      </c>
      <c r="C608" s="1" t="s">
        <v>562</v>
      </c>
      <c r="D608" s="1">
        <v>7</v>
      </c>
      <c r="F608" s="1" t="s">
        <v>617</v>
      </c>
      <c r="G608" s="1" t="s">
        <v>617</v>
      </c>
      <c r="H608" s="3" t="s">
        <v>2663</v>
      </c>
      <c r="I608" s="1" t="s">
        <v>2671</v>
      </c>
      <c r="J608" s="1">
        <v>3</v>
      </c>
      <c r="K608" s="1" t="s">
        <v>645</v>
      </c>
      <c r="L608" s="1" t="s">
        <v>2673</v>
      </c>
      <c r="M608" s="1" t="s">
        <v>2699</v>
      </c>
      <c r="N608" s="2" t="s">
        <v>2700</v>
      </c>
      <c r="O608" s="6" t="str">
        <f t="shared" si="37"/>
        <v xml:space="preserve">|[[Purify Blood&gt;./Purify Blood]]|&amp;ref(Spell/P_Blood.jpg,nolink,25x25,Blood);4|&amp;ref(Spell/P_Nature.jpg,nolink,25x25,Nature);1|&amp;ref(Spell/V_Blood.jpg,nolink,25x25,Blood Slave);3|戦闘/陸上専用|全体強化|
|~|&gt;|&gt;|&gt;|&gt;|味方全員に弱い毒物耐性を与えます|
</v>
      </c>
      <c r="P608" s="3" t="s">
        <v>2701</v>
      </c>
      <c r="Q608" s="1">
        <v>0</v>
      </c>
      <c r="R608" s="1">
        <v>225</v>
      </c>
      <c r="S608" s="1">
        <v>666</v>
      </c>
      <c r="T608" s="1">
        <v>1</v>
      </c>
      <c r="U608" s="1">
        <v>0</v>
      </c>
      <c r="V608" s="1">
        <v>300</v>
      </c>
      <c r="W608" s="1" t="s">
        <v>2702</v>
      </c>
      <c r="Y608" s="21" t="str">
        <f t="shared" si="38"/>
        <v xml:space="preserve">#includex(Spell/Blood Magic/DataView,titlestr=off,section=(filter=Purify Blood),firsthead=off)
**ゲーム内説明文
#includex(Spell/Blood Magic/Descriptions,titlestr=off,section=(filter=Purify Blood),firsthead=off)
**解説
</v>
      </c>
      <c r="Z608" t="str">
        <f t="shared" si="39"/>
        <v xml:space="preserve">**Purify Blood
|&gt;|&gt;|&gt;|&gt;|BGCOLOR(black):COLOR(white):CENTER:''Purify Blood''|
|&gt;|BGCOLOR(lightgray):''研究領域''|&gt;|BGCOLOR(lightgray):''使用条件''|BGCOLOR(lightgray):''分類''|
|&gt;|Blood Magic Lv7|&gt;|戦闘/陸上専用|全体強化|
|BGCOLOR(lightgray):''主系統''|BGCOLOR(lightgray):''副系統''|&gt;|BGCOLOR(lightgray):''威力/効果''|BGCOLOR(lightgray):''効果発生数''|
|&amp;ref(Spell/P_Blood.jpg,nolink,25x25,Blood);4|&amp;ref(Spell/P_Nature.jpg,nolink,25x25,Nature);1|&gt;|Poison Resistant 5|1|
|BGCOLOR(lightgray):''射程距離''|BGCOLOR(lightgray):''効果範囲''|BGCOLOR(lightgray):''精度修正''|BGCOLOR(lightgray):''詠唱時間''|BGCOLOR(lightgray):''疲労/宝石''|
|0|666|0|225%|300 / &amp;ref(Spell/V_Blood.jpg,nolink,25x25,Blood Slave);3|
|BGCOLOR(lightgray):''特性''|&gt;|&gt;|&gt;|味方にのみ作用|
</v>
      </c>
      <c r="AA608" t="str">
        <f>CONCATENATE("**",G608,CHAR(10),VLOOKUP(F608,SpellDesc!$B:$D,2,0),CHAR(10),CHAR(10),VLOOKUP(F608,SpellDesc!$B:$D,3,0),CHAR(10))</f>
        <v xml:space="preserve">**Purify Blood
The entire army is purified and protected from poisons for the remainder of the battle.
</v>
      </c>
    </row>
    <row r="609" spans="1:27" x14ac:dyDescent="0.15">
      <c r="A609" t="str">
        <f t="shared" si="36"/>
        <v/>
      </c>
      <c r="C609" s="1" t="s">
        <v>562</v>
      </c>
      <c r="D609" s="1">
        <v>7</v>
      </c>
      <c r="F609" s="1" t="s">
        <v>618</v>
      </c>
      <c r="G609" s="1" t="s">
        <v>618</v>
      </c>
      <c r="H609" s="3" t="s">
        <v>2664</v>
      </c>
      <c r="J609" s="1">
        <v>88</v>
      </c>
      <c r="K609" s="1" t="s">
        <v>644</v>
      </c>
      <c r="L609" s="1" t="s">
        <v>2673</v>
      </c>
      <c r="M609" s="1" t="s">
        <v>2703</v>
      </c>
      <c r="N609" s="2" t="s">
        <v>2704</v>
      </c>
      <c r="O609" s="6" t="str">
        <f t="shared" si="37"/>
        <v xml:space="preserve">|[[Plague of Locusts&gt;./Plague of Locusts]]|&amp;ref(Spell/P_Blood.jpg,nolink,25x25,Blood);5||&amp;ref(Spell/V_Blood.jpg,nolink,25x25,Blood Slave);88|儀式/陸上専用|遠隔召喚|
|~|&gt;|&gt;|&gt;|&gt;|指定した州に8体のDemonic Locustとその指揮官を召喚します|
</v>
      </c>
      <c r="P609" s="3" t="s">
        <v>2705</v>
      </c>
      <c r="T609" s="1">
        <v>8</v>
      </c>
      <c r="W609" s="1" t="s">
        <v>2706</v>
      </c>
      <c r="Y609" s="21" t="str">
        <f t="shared" si="38"/>
        <v xml:space="preserve">#includex(Spell/Blood Magic/DataView,titlestr=off,section=(filter=Plague of Locusts),firsthead=off)
**ゲーム内説明文
#includex(Spell/Blood Magic/Descriptions,titlestr=off,section=(filter=Plague of Locusts),firsthead=off)
**解説
</v>
      </c>
      <c r="Z609" t="str">
        <f t="shared" si="39"/>
        <v xml:space="preserve">**Plague of Locusts
|&gt;|&gt;|&gt;|&gt;|BGCOLOR(black):COLOR(white):CENTER:''Plague of Locusts''|
|&gt;|BGCOLOR(lightgray):''研究領域''|&gt;|BGCOLOR(lightgray):''使用条件''|BGCOLOR(lightgray):''分類''|
|&gt;|Blood Magic Lv7|&gt;|儀式/陸上専用|遠隔召喚|
|BGCOLOR(lightgray):''主系統''|BGCOLOR(lightgray):''副系統''|&gt;|BGCOLOR(lightgray):''威力/効果''|BGCOLOR(lightgray):''効果発生数''|
|&amp;ref(Spell/P_Blood.jpg,nolink,25x25,Blood);5||&gt;|Demonic Locust|8|
|BGCOLOR(lightgray):''射程距離''|BGCOLOR(lightgray):''効果範囲''|BGCOLOR(lightgray):''精度修正''|BGCOLOR(lightgray):''詠唱時間''|BGCOLOR(lightgray):''疲労/宝石''|
|||||&amp;ref(Spell/V_Blood.jpg,nolink,25x25,Blood Slave);88|
|BGCOLOR(lightgray):''特性''|&gt;|&gt;|&gt;|遠隔儀式&amp;br;海域の指定不可|
</v>
      </c>
      <c r="AA609" t="str">
        <f>CONCATENATE("**",G609,CHAR(10),VLOOKUP(F609,SpellDesc!$B:$D,2,0),CHAR(10),CHAR(10),VLOOKUP(F609,SpellDesc!$B:$D,3,0),CHAR(10))</f>
        <v xml:space="preserve">**Plague of Locusts
After sacrificing eight and eighty slaves a chasm smoking with sulfur opens in a distant land. From the infernal pit demon locusts swarm forth to bring destruction and heresy. Demonic Locusts appear as giant locusts with crowned human heads and scales of brass and iron. Their shrill angelic voices can be heard for miles and their words are those of false prophets and rebellious demagogues. A swarm of Demonic Locusts will quickly decrease dominion in a province unless dealt with.
</v>
      </c>
    </row>
    <row r="610" spans="1:27" x14ac:dyDescent="0.15">
      <c r="A610" t="str">
        <f t="shared" si="36"/>
        <v>Blood Magic7E</v>
      </c>
      <c r="C610" s="1" t="s">
        <v>562</v>
      </c>
      <c r="D610" s="1">
        <v>7</v>
      </c>
      <c r="F610" s="1" t="s">
        <v>619</v>
      </c>
      <c r="G610" s="1" t="s">
        <v>619</v>
      </c>
      <c r="H610" s="3" t="s">
        <v>2665</v>
      </c>
      <c r="I610" s="1" t="s">
        <v>2672</v>
      </c>
      <c r="J610" s="1">
        <v>166</v>
      </c>
      <c r="K610" s="1" t="s">
        <v>644</v>
      </c>
      <c r="L610" s="1" t="s">
        <v>2673</v>
      </c>
      <c r="M610" s="1" t="s">
        <v>2707</v>
      </c>
      <c r="N610" s="2" t="s">
        <v>2708</v>
      </c>
      <c r="O610" s="6" t="str">
        <f t="shared" si="37"/>
        <v xml:space="preserve">|[[Astral Corrupiton&gt;./Astral Corrupiton]]|&amp;ref(Spell/P_Blood.jpg,nolink,25x25,Blood);6|&amp;ref(Spell/P_Astral.jpg,nolink,25x25,Astral);6|&amp;ref(Spell/V_Blood.jpg,nolink,25x25,Blood Slave);166|儀式/陸上専用|世界呪附|
|~|&gt;|&gt;|&gt;|&gt;|世界中で血以外の儀式や製造へとHorrorが誘引されます|
</v>
      </c>
      <c r="P610" s="3" t="s">
        <v>2709</v>
      </c>
      <c r="W610" s="1" t="s">
        <v>2707</v>
      </c>
      <c r="Y610" s="21" t="str">
        <f t="shared" si="38"/>
        <v xml:space="preserve">#includex(Spell/Blood Magic/DataView,titlestr=off,section=(filter=Astral Corrupiton),firsthead=off)
**ゲーム内説明文
#includex(Spell/Blood Magic/Descriptions,titlestr=off,section=(filter=Astral Corrupiton),firsthead=off)
**解説
</v>
      </c>
      <c r="Z610" t="str">
        <f t="shared" si="39"/>
        <v xml:space="preserve">**Astral Corrupiton
|&gt;|&gt;|&gt;|&gt;|BGCOLOR(black):COLOR(white):CENTER:''Astral Corrupiton''|
|&gt;|BGCOLOR(lightgray):''研究領域''|&gt;|BGCOLOR(lightgray):''使用条件''|BGCOLOR(lightgray):''分類''|
|&gt;|Blood Magic Lv7|&gt;|儀式/陸上専用|世界呪附|
|BGCOLOR(lightgray):''主系統''|BGCOLOR(lightgray):''副系統''|&gt;|BGCOLOR(lightgray):''威力/効果''|BGCOLOR(lightgray):''効果発生数''|
|&amp;ref(Spell/P_Blood.jpg,nolink,25x25,Blood);6|&amp;ref(Spell/P_Astral.jpg,nolink,25x25,Astral);6|&gt;|Astral Corruption||
|BGCOLOR(lightgray):''射程距離''|BGCOLOR(lightgray):''効果範囲''|BGCOLOR(lightgray):''精度修正''|BGCOLOR(lightgray):''詠唱時間''|BGCOLOR(lightgray):''疲労/宝石''|
|||||&amp;ref(Spell/V_Blood.jpg,nolink,25x25,Blood Slave);166|
|BGCOLOR(lightgray):''特性''|&gt;|&gt;|&gt;|世界呪附|
</v>
      </c>
      <c r="AA610" t="e">
        <f>CONCATENATE("**",G610,CHAR(10),VLOOKUP(F610,SpellDesc!$B:$D,2,0),CHAR(10),CHAR(10),VLOOKUP(F610,SpellDesc!$B:$D,3,0),CHAR(10))</f>
        <v>#N/A</v>
      </c>
    </row>
    <row r="611" spans="1:27" x14ac:dyDescent="0.15">
      <c r="A611" t="str">
        <f t="shared" si="36"/>
        <v>Blood Magic8S</v>
      </c>
      <c r="C611" s="1" t="s">
        <v>562</v>
      </c>
      <c r="D611" s="1">
        <v>8</v>
      </c>
      <c r="F611" s="1" t="s">
        <v>620</v>
      </c>
      <c r="G611" s="1" t="s">
        <v>620</v>
      </c>
      <c r="H611" s="3" t="s">
        <v>2710</v>
      </c>
      <c r="I611" s="1" t="s">
        <v>2711</v>
      </c>
      <c r="J611" s="1">
        <v>20</v>
      </c>
      <c r="K611" s="1" t="s">
        <v>644</v>
      </c>
      <c r="L611" s="1" t="s">
        <v>2673</v>
      </c>
      <c r="M611" s="1" t="s">
        <v>2678</v>
      </c>
      <c r="N611" s="2" t="s">
        <v>2716</v>
      </c>
      <c r="O611" s="6" t="str">
        <f t="shared" si="37"/>
        <v xml:space="preserve">|[[Improved Cross Breeding&gt;./Improved Cross Breeding]]|&amp;ref(Spell/P_Blood.jpg,nolink,25x25,Blood);2|&amp;ref(Spell/P_Nature.jpg,nolink,25x25,Nature);2|&amp;ref(Spell/V_Blood.jpg,nolink,25x25,Blood Slave);20|儀式/陸上専用|兵士召喚|
|~|&gt;|&gt;|&gt;|&gt;|様々な雑種の怪物を40+体召喚します|
</v>
      </c>
      <c r="P611" s="3" t="s">
        <v>2717</v>
      </c>
      <c r="T611" s="1" t="s">
        <v>2718</v>
      </c>
      <c r="Y611" s="21" t="str">
        <f t="shared" si="38"/>
        <v xml:space="preserve">#includex(Spell/Blood Magic/DataView,titlestr=off,section=(filter=Improved Cross Breeding),firsthead=off)
**ゲーム内説明文
#includex(Spell/Blood Magic/Descriptions,titlestr=off,section=(filter=Improved Cross Breeding),firsthead=off)
**解説
</v>
      </c>
      <c r="Z611" t="str">
        <f t="shared" si="39"/>
        <v xml:space="preserve">**Improved Cross Breeding
|&gt;|&gt;|&gt;|&gt;|BGCOLOR(black):COLOR(white):CENTER:''Improved Cross Breeding''|
|&gt;|BGCOLOR(lightgray):''研究領域''|&gt;|BGCOLOR(lightgray):''使用条件''|BGCOLOR(lightgray):''分類''|
|&gt;|Blood Magic Lv8|&gt;|儀式/陸上専用|兵士召喚|
|BGCOLOR(lightgray):''主系統''|BGCOLOR(lightgray):''副系統''|&gt;|BGCOLOR(lightgray):''威力/効果''|BGCOLOR(lightgray):''効果発生数''|
|&amp;ref(Spell/P_Blood.jpg,nolink,25x25,Blood);2|&amp;ref(Spell/P_Nature.jpg,nolink,25x25,Nature);2|&gt;|Random Crossbred|40+3/Lv|
|BGCOLOR(lightgray):''射程距離''|BGCOLOR(lightgray):''効果範囲''|BGCOLOR(lightgray):''精度修正''|BGCOLOR(lightgray):''詠唱時間''|BGCOLOR(lightgray):''疲労/宝石''|
|||||&amp;ref(Spell/V_Blood.jpg,nolink,25x25,Blood Slave);20|
|BGCOLOR(lightgray):''特性''|&gt;|&gt;|&gt;||
</v>
      </c>
      <c r="AA611" t="str">
        <f>CONCATENATE("**",G611,CHAR(10),VLOOKUP(F611,SpellDesc!$B:$D,2,0),CHAR(10),CHAR(10),VLOOKUP(F611,SpellDesc!$B:$D,3,0),CHAR(10))</f>
        <v xml:space="preserve">**Improved Cross Breeding
Hundreds of different creatures from mice to humans are magically cross-bred and grown in an effort to produce a powerful monster. Most offspring die early, but some survive and are bound to serve their creator. Luck is required to breed the more powerful creatures.
</v>
      </c>
    </row>
    <row r="612" spans="1:27" x14ac:dyDescent="0.15">
      <c r="A612" t="str">
        <f t="shared" si="36"/>
        <v/>
      </c>
      <c r="C612" s="1" t="s">
        <v>562</v>
      </c>
      <c r="D612" s="1">
        <v>8</v>
      </c>
      <c r="F612" s="1" t="s">
        <v>621</v>
      </c>
      <c r="G612" s="1" t="s">
        <v>621</v>
      </c>
      <c r="H612" s="3" t="s">
        <v>2712</v>
      </c>
      <c r="J612" s="1">
        <v>1</v>
      </c>
      <c r="K612" s="1" t="s">
        <v>645</v>
      </c>
      <c r="L612" s="1" t="s">
        <v>2673</v>
      </c>
      <c r="M612" s="1" t="s">
        <v>2699</v>
      </c>
      <c r="N612" s="2" t="s">
        <v>2719</v>
      </c>
      <c r="O612" s="6" t="str">
        <f t="shared" si="37"/>
        <v xml:space="preserve">|[[Rush of Strength&gt;./Rush of Strength]]|&amp;ref(Spell/P_Blood.jpg,nolink,25x25,Blood);3||&amp;ref(Spell/V_Blood.jpg,nolink,25x25,Blood Slave);1|戦闘/陸上専用|全体強化|
|~|&gt;|&gt;|&gt;|&gt;|味方全員の筋力を向上させます|
</v>
      </c>
      <c r="P612" s="3" t="s">
        <v>2720</v>
      </c>
      <c r="Q612" s="1">
        <v>0</v>
      </c>
      <c r="R612" s="1">
        <v>175</v>
      </c>
      <c r="S612" s="1">
        <v>666</v>
      </c>
      <c r="T612" s="1">
        <v>1</v>
      </c>
      <c r="U612" s="1">
        <v>0</v>
      </c>
      <c r="V612" s="1">
        <v>100</v>
      </c>
      <c r="W612" s="1" t="s">
        <v>2702</v>
      </c>
      <c r="Y612" s="21" t="str">
        <f t="shared" si="38"/>
        <v xml:space="preserve">#includex(Spell/Blood Magic/DataView,titlestr=off,section=(filter=Rush of Strength),firsthead=off)
**ゲーム内説明文
#includex(Spell/Blood Magic/Descriptions,titlestr=off,section=(filter=Rush of Strength),firsthead=off)
**解説
</v>
      </c>
      <c r="Z612" t="str">
        <f t="shared" si="39"/>
        <v xml:space="preserve">**Rush of Strength
|&gt;|&gt;|&gt;|&gt;|BGCOLOR(black):COLOR(white):CENTER:''Rush of Strength''|
|&gt;|BGCOLOR(lightgray):''研究領域''|&gt;|BGCOLOR(lightgray):''使用条件''|BGCOLOR(lightgray):''分類''|
|&gt;|Blood Magic Lv8|&gt;|戦闘/陸上専用|全体強化|
|BGCOLOR(lightgray):''主系統''|BGCOLOR(lightgray):''副系統''|&gt;|BGCOLOR(lightgray):''威力/効果''|BGCOLOR(lightgray):''効果発生数''|
|&amp;ref(Spell/P_Blood.jpg,nolink,25x25,Blood);3||&gt;|Strength 4|1|
|BGCOLOR(lightgray):''射程距離''|BGCOLOR(lightgray):''効果範囲''|BGCOLOR(lightgray):''精度修正''|BGCOLOR(lightgray):''詠唱時間''|BGCOLOR(lightgray):''疲労/宝石''|
|0|666|0|175%|100 / &amp;ref(Spell/V_Blood.jpg,nolink,25x25,Blood Slave);1|
|BGCOLOR(lightgray):''特性''|&gt;|&gt;|&gt;|味方にのみ作用|
</v>
      </c>
      <c r="AA612" t="str">
        <f>CONCATENATE("**",G612,CHAR(10),VLOOKUP(F612,SpellDesc!$B:$D,2,0),CHAR(10),CHAR(10),VLOOKUP(F612,SpellDesc!$B:$D,3,0),CHAR(10))</f>
        <v xml:space="preserve">**Rush of Strength
By sacrificing a blood slave, all friendly units receive increased physical strength for the duration of the battle.
</v>
      </c>
    </row>
    <row r="613" spans="1:27" x14ac:dyDescent="0.15">
      <c r="A613" t="str">
        <f t="shared" si="36"/>
        <v/>
      </c>
      <c r="C613" s="1" t="s">
        <v>562</v>
      </c>
      <c r="D613" s="1">
        <v>8</v>
      </c>
      <c r="F613" s="1" t="s">
        <v>622</v>
      </c>
      <c r="G613" s="1" t="s">
        <v>622</v>
      </c>
      <c r="H613" s="3" t="s">
        <v>2712</v>
      </c>
      <c r="J613" s="1">
        <v>1</v>
      </c>
      <c r="K613" s="1" t="s">
        <v>645</v>
      </c>
      <c r="L613" s="1" t="s">
        <v>2673</v>
      </c>
      <c r="M613" s="1" t="s">
        <v>2674</v>
      </c>
      <c r="N613" s="2" t="s">
        <v>2721</v>
      </c>
      <c r="O613" s="6" t="str">
        <f t="shared" si="37"/>
        <v xml:space="preserve">|[[Life for a Life&gt;./Life for a Life]]|&amp;ref(Spell/P_Blood.jpg,nolink,25x25,Blood);3||&amp;ref(Spell/V_Blood.jpg,nolink,25x25,Blood Slave);1|戦闘/陸上専用|攻撃|
|~|&gt;|&gt;|&gt;|&gt;|敵1体に強力な攻撃を行います|
</v>
      </c>
      <c r="P613" s="3" t="s">
        <v>2722</v>
      </c>
      <c r="Q613" s="1">
        <v>100</v>
      </c>
      <c r="R613" s="1">
        <v>150</v>
      </c>
      <c r="S613" s="1">
        <v>0</v>
      </c>
      <c r="T613" s="1">
        <v>1</v>
      </c>
      <c r="U613" s="1">
        <v>100</v>
      </c>
      <c r="V613" s="1">
        <v>199</v>
      </c>
      <c r="W613" s="1" t="s">
        <v>2723</v>
      </c>
      <c r="Y613" s="21" t="str">
        <f t="shared" si="38"/>
        <v xml:space="preserve">#includex(Spell/Blood Magic/DataView,titlestr=off,section=(filter=Life for a Life),firsthead=off)
**ゲーム内説明文
#includex(Spell/Blood Magic/Descriptions,titlestr=off,section=(filter=Life for a Life),firsthead=off)
**解説
</v>
      </c>
      <c r="Z613" t="str">
        <f t="shared" si="39"/>
        <v xml:space="preserve">**Life for a Life
|&gt;|&gt;|&gt;|&gt;|BGCOLOR(black):COLOR(white):CENTER:''Life for a Life''|
|&gt;|BGCOLOR(lightgray):''研究領域''|&gt;|BGCOLOR(lightgray):''使用条件''|BGCOLOR(lightgray):''分類''|
|&gt;|Blood Magic Lv8|&gt;|戦闘/陸上専用|攻撃|
|BGCOLOR(lightgray):''主系統''|BGCOLOR(lightgray):''副系統''|&gt;|BGCOLOR(lightgray):''威力/効果''|BGCOLOR(lightgray):''効果発生数''|
|&amp;ref(Spell/P_Blood.jpg,nolink,25x25,Blood);3||&gt;|40+5/Lv|1|
|BGCOLOR(lightgray):''射程距離''|BGCOLOR(lightgray):''効果範囲''|BGCOLOR(lightgray):''精度修正''|BGCOLOR(lightgray):''詠唱時間''|BGCOLOR(lightgray):''疲労/宝石''|
|100|0|100|150%|199 / &amp;ref(Spell/V_Blood.jpg,nolink,25x25,Blood Slave);1|
|BGCOLOR(lightgray):''特性''|&gt;|&gt;|&gt;|防御無視&amp;br;無生物無効|
</v>
      </c>
      <c r="AA613" t="str">
        <f>CONCATENATE("**",G613,CHAR(10),VLOOKUP(F613,SpellDesc!$B:$D,2,0),CHAR(10),CHAR(10),VLOOKUP(F613,SpellDesc!$B:$D,3,0),CHAR(10))</f>
        <v xml:space="preserve">**Life for a Life
The Blood mage sacrifices a virgin and in exchange one of his foes on the battlefield is slain. Inanimate beings are immune to this spell, everyone else will take severe and irresistible damage from it.
</v>
      </c>
    </row>
    <row r="614" spans="1:27" x14ac:dyDescent="0.15">
      <c r="A614" t="str">
        <f t="shared" si="36"/>
        <v/>
      </c>
      <c r="C614" s="1" t="s">
        <v>562</v>
      </c>
      <c r="D614" s="1">
        <v>8</v>
      </c>
      <c r="F614" s="1" t="s">
        <v>623</v>
      </c>
      <c r="G614" s="1" t="s">
        <v>623</v>
      </c>
      <c r="H614" s="3" t="s">
        <v>2712</v>
      </c>
      <c r="I614" s="1" t="s">
        <v>2713</v>
      </c>
      <c r="J614" s="1">
        <v>25</v>
      </c>
      <c r="K614" s="1" t="s">
        <v>644</v>
      </c>
      <c r="L614" s="1" t="s">
        <v>2673</v>
      </c>
      <c r="M614" s="1" t="s">
        <v>2724</v>
      </c>
      <c r="N614" s="2" t="s">
        <v>2725</v>
      </c>
      <c r="O614" s="6" t="str">
        <f t="shared" si="37"/>
        <v xml:space="preserve">|[[Horror Seed&gt;./Horror Seed]]|&amp;ref(Spell/P_Blood.jpg,nolink,25x25,Blood);3|&amp;ref(Spell/P_Astral.jpg,nolink,25x25,Astral);4|&amp;ref(Spell/V_Blood.jpg,nolink,25x25,Blood Slave);25|儀式/陸上専用|遠隔攻撃|
|~|&gt;|&gt;|&gt;|&gt;|指定した州の敵軍の1体に災いを広げるHorrorを寄生させます|
</v>
      </c>
      <c r="P614" s="3" t="s">
        <v>2726</v>
      </c>
      <c r="Q614" s="1">
        <v>6</v>
      </c>
      <c r="T614" s="1">
        <v>1</v>
      </c>
      <c r="W614" s="1" t="s">
        <v>2690</v>
      </c>
      <c r="Y614" s="21" t="str">
        <f t="shared" si="38"/>
        <v xml:space="preserve">#includex(Spell/Blood Magic/DataView,titlestr=off,section=(filter=Horror Seed),firsthead=off)
**ゲーム内説明文
#includex(Spell/Blood Magic/Descriptions,titlestr=off,section=(filter=Horror Seed),firsthead=off)
**解説
</v>
      </c>
      <c r="Z614" t="str">
        <f t="shared" si="39"/>
        <v xml:space="preserve">**Horror Seed
|&gt;|&gt;|&gt;|&gt;|BGCOLOR(black):COLOR(white):CENTER:''Horror Seed''|
|&gt;|BGCOLOR(lightgray):''研究領域''|&gt;|BGCOLOR(lightgray):''使用条件''|BGCOLOR(lightgray):''分類''|
|&gt;|Blood Magic Lv8|&gt;|儀式/陸上専用|遠隔攻撃|
|BGCOLOR(lightgray):''主系統''|BGCOLOR(lightgray):''副系統''|&gt;|BGCOLOR(lightgray):''威力/効果''|BGCOLOR(lightgray):''効果発生数''|
|&amp;ref(Spell/P_Blood.jpg,nolink,25x25,Blood);3|&amp;ref(Spell/P_Astral.jpg,nolink,25x25,Astral);4|&gt;|Horror Seed|1|
|BGCOLOR(lightgray):''射程距離''|BGCOLOR(lightgray):''効果範囲''|BGCOLOR(lightgray):''精度修正''|BGCOLOR(lightgray):''詠唱時間''|BGCOLOR(lightgray):''疲労/宝石''|
|6||||&amp;ref(Spell/V_Blood.jpg,nolink,25x25,Blood Slave);25|
|BGCOLOR(lightgray):''特性''|&gt;|&gt;|&gt;|遠隔儀式|
</v>
      </c>
      <c r="AA614" t="str">
        <f>CONCATENATE("**",G614,CHAR(10),VLOOKUP(F614,SpellDesc!$B:$D,2,0),CHAR(10),CHAR(10),VLOOKUP(F614,SpellDesc!$B:$D,3,0),CHAR(10))</f>
        <v xml:space="preserve">**Horror Seed
A Horror is sent to possess a far away enemy. The Horror hides its true self and spreads its evil ways, marking and cursing soldiers in the province. The most horrible ability of the possessing Horror is to infect living soldiers with Parasitic Horrors. These Parasitic Horrors sooner or later break the mind and body of their host, transforming them into full fledged Horrors. Should the host of the Master Horror be slain, the true Horror will manifest and attack everything alive.
</v>
      </c>
    </row>
    <row r="615" spans="1:27" x14ac:dyDescent="0.15">
      <c r="A615" t="str">
        <f t="shared" si="36"/>
        <v/>
      </c>
      <c r="C615" s="1" t="s">
        <v>562</v>
      </c>
      <c r="D615" s="1">
        <v>8</v>
      </c>
      <c r="F615" s="1" t="s">
        <v>624</v>
      </c>
      <c r="G615" s="1" t="s">
        <v>624</v>
      </c>
      <c r="H615" s="3" t="s">
        <v>2714</v>
      </c>
      <c r="J615" s="1">
        <v>111</v>
      </c>
      <c r="K615" s="1" t="s">
        <v>644</v>
      </c>
      <c r="L615" s="1" t="s">
        <v>2673</v>
      </c>
      <c r="M615" s="1" t="s">
        <v>2684</v>
      </c>
      <c r="N615" s="2" t="s">
        <v>2727</v>
      </c>
      <c r="O615" s="6" t="str">
        <f t="shared" si="37"/>
        <v xml:space="preserve">|[[Bind Heliophagus&gt;./Bind Heliophagus]]|&amp;ref(Spell/P_Blood.jpg,nolink,25x25,Blood);5||&amp;ref(Spell/V_Blood.jpg,nolink,25x25,Blood Slave);111|儀式/陸上専用|指揮官召喚|
|~|&gt;|&gt;|&gt;|&gt;|4体のHeliophagusのうちの1体を召喚します|
</v>
      </c>
      <c r="P615" s="3" t="s">
        <v>2728</v>
      </c>
      <c r="T615" s="1">
        <v>1</v>
      </c>
      <c r="W615" s="1" t="s">
        <v>2729</v>
      </c>
      <c r="Y615" s="21" t="str">
        <f t="shared" si="38"/>
        <v xml:space="preserve">#includex(Spell/Blood Magic/DataView,titlestr=off,section=(filter=Bind Heliophagus),firsthead=off)
**ゲーム内説明文
#includex(Spell/Blood Magic/Descriptions,titlestr=off,section=(filter=Bind Heliophagus),firsthead=off)
**解説
</v>
      </c>
      <c r="Z615" t="str">
        <f t="shared" si="39"/>
        <v xml:space="preserve">**Bind Heliophagus
|&gt;|&gt;|&gt;|&gt;|BGCOLOR(black):COLOR(white):CENTER:''Bind Heliophagus''|
|&gt;|BGCOLOR(lightgray):''研究領域''|&gt;|BGCOLOR(lightgray):''使用条件''|BGCOLOR(lightgray):''分類''|
|&gt;|Blood Magic Lv8|&gt;|儀式/陸上専用|指揮官召喚|
|BGCOLOR(lightgray):''主系統''|BGCOLOR(lightgray):''副系統''|&gt;|BGCOLOR(lightgray):''威力/効果''|BGCOLOR(lightgray):''効果発生数''|
|&amp;ref(Spell/P_Blood.jpg,nolink,25x25,Blood);5||&gt;|Random Heliophagus|1|
|BGCOLOR(lightgray):''射程距離''|BGCOLOR(lightgray):''効果範囲''|BGCOLOR(lightgray):''精度修正''|BGCOLOR(lightgray):''詠唱時間''|BGCOLOR(lightgray):''疲労/宝石''|
|||||&amp;ref(Spell/V_Blood.jpg,nolink,25x25,Blood Slave);111|
|BGCOLOR(lightgray):''特性''|&gt;|&gt;|&gt;|ユニーク召喚（候補4種）|
</v>
      </c>
      <c r="AA615" t="str">
        <f>CONCATENATE("**",G615,CHAR(10),VLOOKUP(F615,SpellDesc!$B:$D,2,0),CHAR(10),CHAR(10),VLOOKUP(F615,SpellDesc!$B:$D,3,0),CHAR(10))</f>
        <v xml:space="preserve">**Bind Heliophagus
The Blood mage sacrifices several blood slaves to contact and bind one of the four Heliophagii to serve him. Winged and powerful, the Heliophagii lead the armies of the Abyss. They are composed of darkness, but their claws and horns are golden and enchanted. Their ability to become invisible in shadows makes them truly horrible. Heliophagii are skilled in Blood magic. Once a Heliophagus dies, it returns to the Abyss and can be summoned once again.
</v>
      </c>
    </row>
    <row r="616" spans="1:27" x14ac:dyDescent="0.15">
      <c r="A616" t="str">
        <f t="shared" si="36"/>
        <v/>
      </c>
      <c r="C616" s="1" t="s">
        <v>562</v>
      </c>
      <c r="D616" s="1">
        <v>8</v>
      </c>
      <c r="F616" s="1" t="s">
        <v>625</v>
      </c>
      <c r="G616" s="1" t="s">
        <v>625</v>
      </c>
      <c r="H616" s="3" t="s">
        <v>2714</v>
      </c>
      <c r="J616" s="1">
        <v>120</v>
      </c>
      <c r="K616" s="1" t="s">
        <v>644</v>
      </c>
      <c r="L616" s="1" t="s">
        <v>2673</v>
      </c>
      <c r="M616" s="1" t="s">
        <v>2730</v>
      </c>
      <c r="N616" s="2" t="s">
        <v>2731</v>
      </c>
      <c r="O616" s="6" t="str">
        <f t="shared" si="37"/>
        <v xml:space="preserve">|[[Three Red Seconds&gt;./Three Red Seconds]]|&amp;ref(Spell/P_Blood.jpg,nolink,25x25,Blood);5||&amp;ref(Spell/V_Blood.jpg,nolink,25x25,Blood Slave);120|儀式/陸上専用|要塞建設|
|~|&gt;|&gt;|&gt;|&gt;|指定した陸上の州にCitadel of Powerを即座に建設します|
</v>
      </c>
      <c r="P616" s="3" t="s">
        <v>2732</v>
      </c>
      <c r="Q616" s="1">
        <v>4</v>
      </c>
      <c r="W616" s="1" t="s">
        <v>2690</v>
      </c>
      <c r="Y616" s="21" t="str">
        <f t="shared" si="38"/>
        <v xml:space="preserve">#includex(Spell/Blood Magic/DataView,titlestr=off,section=(filter=Three Red Seconds),firsthead=off)
**ゲーム内説明文
#includex(Spell/Blood Magic/Descriptions,titlestr=off,section=(filter=Three Red Seconds),firsthead=off)
**解説
</v>
      </c>
      <c r="Z616" t="str">
        <f t="shared" si="39"/>
        <v xml:space="preserve">**Three Red Seconds
|&gt;|&gt;|&gt;|&gt;|BGCOLOR(black):COLOR(white):CENTER:''Three Red Seconds''|
|&gt;|BGCOLOR(lightgray):''研究領域''|&gt;|BGCOLOR(lightgray):''使用条件''|BGCOLOR(lightgray):''分類''|
|&gt;|Blood Magic Lv8|&gt;|儀式/陸上専用|要塞建設|
|BGCOLOR(lightgray):''主系統''|BGCOLOR(lightgray):''副系統''|&gt;|BGCOLOR(lightgray):''威力/効果''|BGCOLOR(lightgray):''効果発生数''|
|&amp;ref(Spell/P_Blood.jpg,nolink,25x25,Blood);5||&gt;|Citadel of Power||
|BGCOLOR(lightgray):''射程距離''|BGCOLOR(lightgray):''効果範囲''|BGCOLOR(lightgray):''精度修正''|BGCOLOR(lightgray):''詠唱時間''|BGCOLOR(lightgray):''疲労/宝石''|
|4||||&amp;ref(Spell/V_Blood.jpg,nolink,25x25,Blood Slave);120|
|BGCOLOR(lightgray):''特性''|&gt;|&gt;|&gt;|遠隔儀式|
</v>
      </c>
      <c r="AA616" t="str">
        <f>CONCATENATE("**",G616,CHAR(10),VLOOKUP(F616,SpellDesc!$B:$D,2,0),CHAR(10),CHAR(10),VLOOKUP(F616,SpellDesc!$B:$D,3,0),CHAR(10))</f>
        <v xml:space="preserve">**Three Red Seconds
The caster summons a horde of Imps and commands them to raise a fortress. In three red seconds, a mighty citadel is built in a province of the caster's choice.
</v>
      </c>
    </row>
    <row r="617" spans="1:27" x14ac:dyDescent="0.15">
      <c r="A617" t="str">
        <f t="shared" si="36"/>
        <v>Blood Magic8E</v>
      </c>
      <c r="C617" s="1" t="s">
        <v>562</v>
      </c>
      <c r="D617" s="1">
        <v>8</v>
      </c>
      <c r="F617" s="1" t="s">
        <v>626</v>
      </c>
      <c r="G617" s="1" t="s">
        <v>626</v>
      </c>
      <c r="H617" s="3" t="s">
        <v>2715</v>
      </c>
      <c r="J617" s="1">
        <v>166</v>
      </c>
      <c r="K617" s="1" t="s">
        <v>644</v>
      </c>
      <c r="L617" s="1" t="s">
        <v>2673</v>
      </c>
      <c r="M617" s="1" t="s">
        <v>2707</v>
      </c>
      <c r="N617" s="2" t="s">
        <v>2733</v>
      </c>
      <c r="O617" s="6" t="str">
        <f t="shared" si="37"/>
        <v xml:space="preserve">|[[Blood Vortex&gt;./Blood Vortex]]|&amp;ref(Spell/P_Blood.jpg,nolink,25x25,Blood);7||&amp;ref(Spell/V_Blood.jpg,nolink,25x25,Blood Slave);166|儀式/陸上専用|世界呪附|
|~|&gt;|&gt;|&gt;|&gt;|周辺の州から住民を誘い出し血の奴隷を収集します|
</v>
      </c>
      <c r="P617" s="3" t="s">
        <v>2734</v>
      </c>
      <c r="W617" s="1" t="s">
        <v>2707</v>
      </c>
      <c r="Y617" s="21" t="str">
        <f t="shared" si="38"/>
        <v xml:space="preserve">#includex(Spell/Blood Magic/DataView,titlestr=off,section=(filter=Blood Vortex),firsthead=off)
**ゲーム内説明文
#includex(Spell/Blood Magic/Descriptions,titlestr=off,section=(filter=Blood Vortex),firsthead=off)
**解説
</v>
      </c>
      <c r="Z617" t="str">
        <f t="shared" si="39"/>
        <v xml:space="preserve">**Blood Vortex
|&gt;|&gt;|&gt;|&gt;|BGCOLOR(black):COLOR(white):CENTER:''Blood Vortex''|
|&gt;|BGCOLOR(lightgray):''研究領域''|&gt;|BGCOLOR(lightgray):''使用条件''|BGCOLOR(lightgray):''分類''|
|&gt;|Blood Magic Lv8|&gt;|儀式/陸上専用|世界呪附|
|BGCOLOR(lightgray):''主系統''|BGCOLOR(lightgray):''副系統''|&gt;|BGCOLOR(lightgray):''威力/効果''|BGCOLOR(lightgray):''効果発生数''|
|&amp;ref(Spell/P_Blood.jpg,nolink,25x25,Blood);7||&gt;|Blood Vortex||
|BGCOLOR(lightgray):''射程距離''|BGCOLOR(lightgray):''効果範囲''|BGCOLOR(lightgray):''精度修正''|BGCOLOR(lightgray):''詠唱時間''|BGCOLOR(lightgray):''疲労/宝石''|
|||||&amp;ref(Spell/V_Blood.jpg,nolink,25x25,Blood Slave);166|
|BGCOLOR(lightgray):''特性''|&gt;|&gt;|&gt;|世界呪附|
</v>
      </c>
      <c r="AA617" t="str">
        <f>CONCATENATE("**",G617,CHAR(10),VLOOKUP(F617,SpellDesc!$B:$D,2,0),CHAR(10),CHAR(10),VLOOKUP(F617,SpellDesc!$B:$D,3,0),CHAR(10))</f>
        <v xml:space="preserve">**Blood Vortex
This horrifying ritual creates the blood vortex. A churning pool of polluted blood that roars horrible yet terribly alluring songs. The song of the vortex is heard by all mortals in the world, whispering sweet melodies of death and carnage, beckoning all people to come bask in its crimson presence. Its song is especially strongly felt by those whose blood is suitable for blood rituals, summoning them to the site of the ritual. The mortals that enter its presence stare dumbfounded on the waves and swirls in the vortex, or throw themselves heedlessly to drown in the bloody swirls. The master of the ritual then collects suitable victims to use in other rituals. Eventually, when no life is left in the world around the vortex, it dries out and dies. Provinces with strong influences of order will be less affected by the beckoning and those with strong turmoil influences will be more drawn to the vortex.
</v>
      </c>
    </row>
    <row r="618" spans="1:27" x14ac:dyDescent="0.15">
      <c r="A618" t="str">
        <f t="shared" si="36"/>
        <v>Blood Magic9S</v>
      </c>
      <c r="C618" s="1" t="s">
        <v>562</v>
      </c>
      <c r="D618" s="1">
        <v>9</v>
      </c>
      <c r="F618" s="1" t="s">
        <v>627</v>
      </c>
      <c r="G618" s="1" t="s">
        <v>627</v>
      </c>
      <c r="H618" s="3" t="s">
        <v>2735</v>
      </c>
      <c r="J618" s="1">
        <v>1</v>
      </c>
      <c r="K618" s="1" t="s">
        <v>2746</v>
      </c>
      <c r="L618" s="1" t="s">
        <v>2673</v>
      </c>
      <c r="M618" s="1" t="s">
        <v>2748</v>
      </c>
      <c r="N618" s="2" t="s">
        <v>2749</v>
      </c>
      <c r="O618" s="6" t="str">
        <f t="shared" si="37"/>
        <v xml:space="preserve">|[[Damage Reversal&gt;./Damage Reversal]]|&amp;ref(Spell/P_Blood.jpg,nolink,25x25,Blood);1||&amp;ref(Spell/V_Blood.jpg,nolink,25x25,Blood Slave);1|戦闘/陸上専用|自己強化|
|~|&gt;|&gt;|&gt;|&gt;|自身が受けた傷を攻撃者に転送しようと試みる能力を得ます|
</v>
      </c>
      <c r="P618" s="3" t="s">
        <v>2750</v>
      </c>
      <c r="Q618" s="1">
        <v>0</v>
      </c>
      <c r="R618" s="1">
        <v>150</v>
      </c>
      <c r="S618" s="1">
        <v>0</v>
      </c>
      <c r="T618" s="1">
        <v>1</v>
      </c>
      <c r="U618" s="1">
        <v>0</v>
      </c>
      <c r="V618" s="1">
        <v>100</v>
      </c>
      <c r="Y618" s="21" t="str">
        <f t="shared" si="38"/>
        <v xml:space="preserve">#includex(Spell/Blood Magic/DataView,titlestr=off,section=(filter=Damage Reversal),firsthead=off)
**ゲーム内説明文
#includex(Spell/Blood Magic/Descriptions,titlestr=off,section=(filter=Damage Reversal),firsthead=off)
**解説
</v>
      </c>
      <c r="Z618" t="str">
        <f t="shared" si="39"/>
        <v xml:space="preserve">**Damage Reversal
|&gt;|&gt;|&gt;|&gt;|BGCOLOR(black):COLOR(white):CENTER:''Damage Reversal''|
|&gt;|BGCOLOR(lightgray):''研究領域''|&gt;|BGCOLOR(lightgray):''使用条件''|BGCOLOR(lightgray):''分類''|
|&gt;|Blood Magic Lv9|&gt;|戦闘/陸上専用|自己強化|
|BGCOLOR(lightgray):''主系統''|BGCOLOR(lightgray):''副系統''|&gt;|BGCOLOR(lightgray):''威力/効果''|BGCOLOR(lightgray):''効果発生数''|
|&amp;ref(Spell/P_Blood.jpg,nolink,25x25,Blood);1||&gt;|Damage Reversal|1|
|BGCOLOR(lightgray):''射程距離''|BGCOLOR(lightgray):''効果範囲''|BGCOLOR(lightgray):''精度修正''|BGCOLOR(lightgray):''詠唱時間''|BGCOLOR(lightgray):''疲労/宝石''|
|0|0|0|150%|100 / &amp;ref(Spell/V_Blood.jpg,nolink,25x25,Blood Slave);1|
|BGCOLOR(lightgray):''特性''|&gt;|&gt;|&gt;||
</v>
      </c>
      <c r="AA618" t="str">
        <f>CONCATENATE("**",G618,CHAR(10),VLOOKUP(F618,SpellDesc!$B:$D,2,0),CHAR(10),CHAR(10),VLOOKUP(F618,SpellDesc!$B:$D,3,0),CHAR(10))</f>
        <v xml:space="preserve">**Damage Reversal
This spell will bring the ultimate protection for a mage in battle. Whenever the mage is wounded, the damage is transferred to the one who tried to wound him. Magic resistance might prevent this from taking effect, so the mage is not fully invulnerable. This method of protection is also rumored to be used by some of the most powerful and magically attuned beings.
</v>
      </c>
    </row>
    <row r="619" spans="1:27" x14ac:dyDescent="0.15">
      <c r="A619" t="str">
        <f t="shared" si="36"/>
        <v/>
      </c>
      <c r="C619" s="1" t="s">
        <v>562</v>
      </c>
      <c r="D619" s="1">
        <v>9</v>
      </c>
      <c r="F619" s="1" t="s">
        <v>628</v>
      </c>
      <c r="G619" s="1" t="s">
        <v>628</v>
      </c>
      <c r="H619" s="3" t="s">
        <v>2712</v>
      </c>
      <c r="I619" s="1" t="s">
        <v>2736</v>
      </c>
      <c r="J619" s="1">
        <v>2</v>
      </c>
      <c r="K619" s="1" t="s">
        <v>2746</v>
      </c>
      <c r="L619" s="1" t="s">
        <v>2673</v>
      </c>
      <c r="M619" s="1" t="s">
        <v>2751</v>
      </c>
      <c r="N619" s="2" t="s">
        <v>2752</v>
      </c>
      <c r="O619" s="6" t="str">
        <f t="shared" si="37"/>
        <v xml:space="preserve">|[[Infernal Prison&gt;./Infernal Prison]]|&amp;ref(Spell/P_Blood.jpg,nolink,25x25,Blood);3|&amp;ref(Spell/P_Fire.jpg,nolink,25x25,Fire);1|&amp;ref(Spell/V_Blood.jpg,nolink,25x25,Blood Slave);2|戦闘/陸上専用|追放|
|~|&gt;|&gt;|&gt;|&gt;|敵1体をInfernoへと投げ落とします|
</v>
      </c>
      <c r="P619" s="3" t="s">
        <v>2753</v>
      </c>
      <c r="Q619" s="1">
        <v>35</v>
      </c>
      <c r="R619" s="1">
        <v>175</v>
      </c>
      <c r="S619" s="1">
        <v>0</v>
      </c>
      <c r="T619" s="1">
        <v>1</v>
      </c>
      <c r="U619" s="1">
        <v>100</v>
      </c>
      <c r="V619" s="1">
        <v>200</v>
      </c>
      <c r="Y619" s="21" t="str">
        <f t="shared" si="38"/>
        <v xml:space="preserve">#includex(Spell/Blood Magic/DataView,titlestr=off,section=(filter=Infernal Prison),firsthead=off)
**ゲーム内説明文
#includex(Spell/Blood Magic/Descriptions,titlestr=off,section=(filter=Infernal Prison),firsthead=off)
**解説
</v>
      </c>
      <c r="Z619" t="str">
        <f t="shared" si="39"/>
        <v xml:space="preserve">**Infernal Prison
|&gt;|&gt;|&gt;|&gt;|BGCOLOR(black):COLOR(white):CENTER:''Infernal Prison''|
|&gt;|BGCOLOR(lightgray):''研究領域''|&gt;|BGCOLOR(lightgray):''使用条件''|BGCOLOR(lightgray):''分類''|
|&gt;|Blood Magic Lv9|&gt;|戦闘/陸上専用|追放|
|BGCOLOR(lightgray):''主系統''|BGCOLOR(lightgray):''副系統''|&gt;|BGCOLOR(lightgray):''威力/効果''|BGCOLOR(lightgray):''効果発生数''|
|&amp;ref(Spell/P_Blood.jpg,nolink,25x25,Blood);3|&amp;ref(Spell/P_Fire.jpg,nolink,25x25,Fire);1|&gt;|Banish to Inferno|1|
|BGCOLOR(lightgray):''射程距離''|BGCOLOR(lightgray):''効果範囲''|BGCOLOR(lightgray):''精度修正''|BGCOLOR(lightgray):''詠唱時間''|BGCOLOR(lightgray):''疲労/宝石''|
|35|0|100|175%|200 / &amp;ref(Spell/V_Blood.jpg,nolink,25x25,Blood Slave);2|
|BGCOLOR(lightgray):''特性''|&gt;|&gt;|&gt;||
</v>
      </c>
      <c r="AA619" t="str">
        <f>CONCATENATE("**",G619,CHAR(10),VLOOKUP(F619,SpellDesc!$B:$D,2,0),CHAR(10),CHAR(10),VLOOKUP(F619,SpellDesc!$B:$D,3,0),CHAR(10))</f>
        <v xml:space="preserve">**Infernal Prison
A gate is opened and the target is instantly thrown into the Inferno, the realm of Devils. This effect cannot be resisted by any means and being sent to the Inferno means certain death for most mortals.
</v>
      </c>
    </row>
    <row r="620" spans="1:27" x14ac:dyDescent="0.15">
      <c r="A620" t="str">
        <f t="shared" si="36"/>
        <v/>
      </c>
      <c r="C620" s="1" t="s">
        <v>562</v>
      </c>
      <c r="D620" s="1">
        <v>9</v>
      </c>
      <c r="F620" s="1" t="s">
        <v>629</v>
      </c>
      <c r="G620" s="1" t="s">
        <v>629</v>
      </c>
      <c r="H620" s="3" t="s">
        <v>2712</v>
      </c>
      <c r="I620" s="1" t="s">
        <v>2737</v>
      </c>
      <c r="J620" s="1">
        <v>2</v>
      </c>
      <c r="K620" s="1" t="s">
        <v>2746</v>
      </c>
      <c r="L620" s="1" t="s">
        <v>2673</v>
      </c>
      <c r="M620" s="1" t="s">
        <v>2751</v>
      </c>
      <c r="N620" s="2" t="s">
        <v>2754</v>
      </c>
      <c r="O620" s="6" t="str">
        <f t="shared" si="37"/>
        <v xml:space="preserve">|[[Claws of Kokytos&gt;./Claws of Kokytos]]|&amp;ref(Spell/P_Blood.jpg,nolink,25x25,Blood);3|&amp;ref(Spell/P_Water.jpg,nolink,25x25,Water);1|&amp;ref(Spell/V_Blood.jpg,nolink,25x25,Blood Slave);2|戦闘/陸上専用|追放|
|~|&gt;|&gt;|&gt;|&gt;|敵1体をKokytosへと投げ落とします|
</v>
      </c>
      <c r="P620" s="3" t="s">
        <v>2755</v>
      </c>
      <c r="Q620" s="1">
        <v>35</v>
      </c>
      <c r="R620" s="1">
        <v>175</v>
      </c>
      <c r="S620" s="1">
        <v>0</v>
      </c>
      <c r="T620" s="1">
        <v>1</v>
      </c>
      <c r="U620" s="1">
        <v>100</v>
      </c>
      <c r="V620" s="1">
        <v>200</v>
      </c>
      <c r="Y620" s="21" t="str">
        <f t="shared" si="38"/>
        <v xml:space="preserve">#includex(Spell/Blood Magic/DataView,titlestr=off,section=(filter=Claws of Kokytos),firsthead=off)
**ゲーム内説明文
#includex(Spell/Blood Magic/Descriptions,titlestr=off,section=(filter=Claws of Kokytos),firsthead=off)
**解説
</v>
      </c>
      <c r="Z620" t="str">
        <f t="shared" si="39"/>
        <v xml:space="preserve">**Claws of Kokytos
|&gt;|&gt;|&gt;|&gt;|BGCOLOR(black):COLOR(white):CENTER:''Claws of Kokytos''|
|&gt;|BGCOLOR(lightgray):''研究領域''|&gt;|BGCOLOR(lightgray):''使用条件''|BGCOLOR(lightgray):''分類''|
|&gt;|Blood Magic Lv9|&gt;|戦闘/陸上専用|追放|
|BGCOLOR(lightgray):''主系統''|BGCOLOR(lightgray):''副系統''|&gt;|BGCOLOR(lightgray):''威力/効果''|BGCOLOR(lightgray):''効果発生数''|
|&amp;ref(Spell/P_Blood.jpg,nolink,25x25,Blood);3|&amp;ref(Spell/P_Water.jpg,nolink,25x25,Water);1|&gt;|Banish to Kokytos|1|
|BGCOLOR(lightgray):''射程距離''|BGCOLOR(lightgray):''効果範囲''|BGCOLOR(lightgray):''精度修正''|BGCOLOR(lightgray):''詠唱時間''|BGCOLOR(lightgray):''疲労/宝石''|
|35|0|100|175%|200 / &amp;ref(Spell/V_Blood.jpg,nolink,25x25,Blood Slave);2|
|BGCOLOR(lightgray):''特性''|&gt;|&gt;|&gt;||
</v>
      </c>
      <c r="AA620" t="str">
        <f>CONCATENATE("**",G620,CHAR(10),VLOOKUP(F620,SpellDesc!$B:$D,2,0),CHAR(10),CHAR(10),VLOOKUP(F620,SpellDesc!$B:$D,3,0),CHAR(10))</f>
        <v xml:space="preserve">**Claws of Kokytos
A gate is opened and the target is instantly thrown into Kokytos, the icy realm of Devils. This effect cannot be resisted by any means and being sent to Kokytos means certain death for most mortals.
</v>
      </c>
    </row>
    <row r="621" spans="1:27" x14ac:dyDescent="0.15">
      <c r="A621" t="str">
        <f t="shared" si="36"/>
        <v/>
      </c>
      <c r="C621" s="1" t="s">
        <v>562</v>
      </c>
      <c r="D621" s="1">
        <v>9</v>
      </c>
      <c r="F621" s="1" t="s">
        <v>630</v>
      </c>
      <c r="G621" s="1" t="s">
        <v>630</v>
      </c>
      <c r="H621" s="3" t="s">
        <v>2738</v>
      </c>
      <c r="I621" s="1" t="s">
        <v>2739</v>
      </c>
      <c r="J621" s="1">
        <v>30</v>
      </c>
      <c r="K621" s="1" t="s">
        <v>2747</v>
      </c>
      <c r="L621" s="1" t="s">
        <v>2673</v>
      </c>
      <c r="M621" s="1" t="s">
        <v>2756</v>
      </c>
      <c r="N621" s="2" t="s">
        <v>2758</v>
      </c>
      <c r="O621" s="6" t="str">
        <f t="shared" si="37"/>
        <v xml:space="preserve">|[[Send Horror&gt;./Send Horror]]|&amp;ref(Spell/P_Blood.jpg,nolink,25x25,Blood);4|&amp;ref(Spell/P_Astral.jpg,nolink,25x25,Astral);5|&amp;ref(Spell/V_Blood.jpg,nolink,25x25,Blood Slave);30|儀式/陸上専用|襲撃派遣|
|~|&gt;|&gt;|&gt;|&gt;|指定した州をHorrorが襲撃します|
</v>
      </c>
      <c r="P621" s="3" t="s">
        <v>2759</v>
      </c>
      <c r="Q621" s="1">
        <v>6</v>
      </c>
      <c r="T621" s="1">
        <v>1</v>
      </c>
      <c r="W621" s="1" t="s">
        <v>2690</v>
      </c>
      <c r="Y621" s="21" t="str">
        <f t="shared" si="38"/>
        <v xml:space="preserve">#includex(Spell/Blood Magic/DataView,titlestr=off,section=(filter=Send Horror),firsthead=off)
**ゲーム内説明文
#includex(Spell/Blood Magic/Descriptions,titlestr=off,section=(filter=Send Horror),firsthead=off)
**解説
</v>
      </c>
      <c r="Z621" t="str">
        <f t="shared" si="39"/>
        <v xml:space="preserve">**Send Horror
|&gt;|&gt;|&gt;|&gt;|BGCOLOR(black):COLOR(white):CENTER:''Send Horror''|
|&gt;|BGCOLOR(lightgray):''研究領域''|&gt;|BGCOLOR(lightgray):''使用条件''|BGCOLOR(lightgray):''分類''|
|&gt;|Blood Magic Lv9|&gt;|儀式/陸上専用|襲撃派遣|
|BGCOLOR(lightgray):''主系統''|BGCOLOR(lightgray):''副系統''|&gt;|BGCOLOR(lightgray):''威力/効果''|BGCOLOR(lightgray):''効果発生数''|
|&amp;ref(Spell/P_Blood.jpg,nolink,25x25,Blood);4|&amp;ref(Spell/P_Astral.jpg,nolink,25x25,Astral);5|&gt;|Random Horror|1|
|BGCOLOR(lightgray):''射程距離''|BGCOLOR(lightgray):''効果範囲''|BGCOLOR(lightgray):''精度修正''|BGCOLOR(lightgray):''詠唱時間''|BGCOLOR(lightgray):''疲労/宝石''|
|6||||&amp;ref(Spell/V_Blood.jpg,nolink,25x25,Blood Slave);30|
|BGCOLOR(lightgray):''特性''|&gt;|&gt;|&gt;|遠隔儀式|
</v>
      </c>
      <c r="AA621" t="str">
        <f>CONCATENATE("**",G621,CHAR(10),VLOOKUP(F621,SpellDesc!$B:$D,2,0),CHAR(10),CHAR(10),VLOOKUP(F621,SpellDesc!$B:$D,3,0),CHAR(10))</f>
        <v xml:space="preserve">**Send Horror
The caster contacts and forces a Horror to attack a distant province. The Horror will annihilate any army that is not hiding inside a fortress before disappearing. Dealing with horrors is not without risk however and the caster of this ritual might attract some unwanted attention.
</v>
      </c>
    </row>
    <row r="622" spans="1:27" x14ac:dyDescent="0.15">
      <c r="A622" t="str">
        <f t="shared" si="36"/>
        <v/>
      </c>
      <c r="C622" s="1" t="s">
        <v>562</v>
      </c>
      <c r="D622" s="1">
        <v>9</v>
      </c>
      <c r="F622" s="1" t="s">
        <v>631</v>
      </c>
      <c r="G622" s="1" t="s">
        <v>631</v>
      </c>
      <c r="H622" s="3" t="s">
        <v>2714</v>
      </c>
      <c r="I622" s="1" t="s">
        <v>2740</v>
      </c>
      <c r="J622" s="1">
        <v>50</v>
      </c>
      <c r="K622" s="1" t="s">
        <v>2747</v>
      </c>
      <c r="L622" s="1" t="s">
        <v>2673</v>
      </c>
      <c r="M622" s="1" t="s">
        <v>2678</v>
      </c>
      <c r="N622" s="2" t="s">
        <v>2760</v>
      </c>
      <c r="O622" s="6" t="str">
        <f t="shared" si="37"/>
        <v xml:space="preserve">|[[Infernal Forces&gt;./Infernal Forces]]|&amp;ref(Spell/P_Blood.jpg,nolink,25x25,Blood);5|&amp;ref(Spell/P_Fire.jpg,nolink,25x25,Fire);2|&amp;ref(Spell/V_Blood.jpg,nolink,25x25,Blood Slave);50|儀式/陸上専用|兵士召喚|
|~|&gt;|&gt;|&gt;|&gt;|熱波を纏う悪魔Devilを7+体と小悪魔Impを20体召喚します|
</v>
      </c>
      <c r="P622" s="3" t="s">
        <v>2761</v>
      </c>
      <c r="T622" s="1" t="s">
        <v>2762</v>
      </c>
      <c r="X622" s="1" t="s">
        <v>2763</v>
      </c>
      <c r="Y622" s="21" t="str">
        <f t="shared" si="38"/>
        <v xml:space="preserve">#includex(Spell/Blood Magic/DataView,titlestr=off,section=(filter=Infernal Forces),firsthead=off)
**ゲーム内説明文
#includex(Spell/Blood Magic/Descriptions,titlestr=off,section=(filter=Infernal Forces),firsthead=off)
**解説
</v>
      </c>
      <c r="Z622" t="str">
        <f t="shared" si="39"/>
        <v xml:space="preserve">**Infernal Forces
|&gt;|&gt;|&gt;|&gt;|BGCOLOR(black):COLOR(white):CENTER:''Infernal Forces''|
|&gt;|BGCOLOR(lightgray):''研究領域''|&gt;|BGCOLOR(lightgray):''使用条件''|BGCOLOR(lightgray):''分類''|
|&gt;|Blood Magic Lv9|&gt;|儀式/陸上専用|兵士召喚|
|BGCOLOR(lightgray):''主系統''|BGCOLOR(lightgray):''副系統''|&gt;|BGCOLOR(lightgray):''威力/効果''|BGCOLOR(lightgray):''効果発生数''|
|&amp;ref(Spell/P_Blood.jpg,nolink,25x25,Blood);5|&amp;ref(Spell/P_Fire.jpg,nolink,25x25,Fire);2|&gt;|Devil|7+1/Lv|
|BGCOLOR(lightgray):''射程距離''|BGCOLOR(lightgray):''効果範囲''|BGCOLOR(lightgray):''精度修正''|BGCOLOR(lightgray):''詠唱時間''|BGCOLOR(lightgray):''疲労/宝石''|
|||||&amp;ref(Spell/V_Blood.jpg,nolink,25x25,Blood Slave);50|
|BGCOLOR(lightgray):''特性''|&gt;|&gt;|&gt;||
</v>
      </c>
      <c r="AA622" t="str">
        <f>CONCATENATE("**",G622,CHAR(10),VLOOKUP(F622,SpellDesc!$B:$D,2,0),CHAR(10),CHAR(10),VLOOKUP(F622,SpellDesc!$B:$D,3,0),CHAR(10))</f>
        <v xml:space="preserve">**Infernal Forces
The caster summons and binds several Devils and twenty Imps. Devils are infernal beings of great strength. They are born in the fires of the Inferno and are impervious to heat and flame. Their glowing bodies radiate heat and bat-like wings grow from their shoulders. They are armed with a trident and their barbed tail can sting opponents in close combat.
</v>
      </c>
    </row>
    <row r="623" spans="1:27" x14ac:dyDescent="0.15">
      <c r="A623" t="str">
        <f t="shared" si="36"/>
        <v/>
      </c>
      <c r="C623" s="1" t="s">
        <v>562</v>
      </c>
      <c r="D623" s="1">
        <v>9</v>
      </c>
      <c r="F623" s="1" t="s">
        <v>632</v>
      </c>
      <c r="G623" s="1" t="s">
        <v>632</v>
      </c>
      <c r="H623" s="3" t="s">
        <v>2714</v>
      </c>
      <c r="I623" s="1" t="s">
        <v>2741</v>
      </c>
      <c r="J623" s="1">
        <v>50</v>
      </c>
      <c r="K623" s="1" t="s">
        <v>2747</v>
      </c>
      <c r="L623" s="1" t="s">
        <v>2673</v>
      </c>
      <c r="M623" s="1" t="s">
        <v>2678</v>
      </c>
      <c r="N623" s="2" t="s">
        <v>2764</v>
      </c>
      <c r="O623" s="6" t="str">
        <f t="shared" si="37"/>
        <v xml:space="preserve">|[[Infernal Tempest&gt;./Infernal Tempest]]|&amp;ref(Spell/P_Blood.jpg,nolink,25x25,Blood);5|&amp;ref(Spell/P_Air.jpg,nolink,25x25,Air);2|&amp;ref(Spell/V_Blood.jpg,nolink,25x25,Blood Slave);50|儀式/陸上専用|兵士召喚|
|~|&gt;|&gt;|&gt;|&gt;|電撃を放つ悪魔Storm Demonを7+体召喚します|
</v>
      </c>
      <c r="P623" s="3" t="s">
        <v>2765</v>
      </c>
      <c r="T623" s="1" t="s">
        <v>2762</v>
      </c>
      <c r="Y623" s="21" t="str">
        <f t="shared" si="38"/>
        <v xml:space="preserve">#includex(Spell/Blood Magic/DataView,titlestr=off,section=(filter=Infernal Tempest),firsthead=off)
**ゲーム内説明文
#includex(Spell/Blood Magic/Descriptions,titlestr=off,section=(filter=Infernal Tempest),firsthead=off)
**解説
</v>
      </c>
      <c r="Z623" t="str">
        <f t="shared" si="39"/>
        <v xml:space="preserve">**Infernal Tempest
|&gt;|&gt;|&gt;|&gt;|BGCOLOR(black):COLOR(white):CENTER:''Infernal Tempest''|
|&gt;|BGCOLOR(lightgray):''研究領域''|&gt;|BGCOLOR(lightgray):''使用条件''|BGCOLOR(lightgray):''分類''|
|&gt;|Blood Magic Lv9|&gt;|儀式/陸上専用|兵士召喚|
|BGCOLOR(lightgray):''主系統''|BGCOLOR(lightgray):''副系統''|&gt;|BGCOLOR(lightgray):''威力/効果''|BGCOLOR(lightgray):''効果発生数''|
|&amp;ref(Spell/P_Blood.jpg,nolink,25x25,Blood);5|&amp;ref(Spell/P_Air.jpg,nolink,25x25,Air);2|&gt;|Storm Demon|7+1/Lv|
|BGCOLOR(lightgray):''射程距離''|BGCOLOR(lightgray):''効果範囲''|BGCOLOR(lightgray):''精度修正''|BGCOLOR(lightgray):''詠唱時間''|BGCOLOR(lightgray):''疲労/宝石''|
|||||&amp;ref(Spell/V_Blood.jpg,nolink,25x25,Blood Slave);50|
|BGCOLOR(lightgray):''特性''|&gt;|&gt;|&gt;||
</v>
      </c>
      <c r="AA623" t="str">
        <f>CONCATENATE("**",G623,CHAR(10),VLOOKUP(F623,SpellDesc!$B:$D,2,0),CHAR(10),CHAR(10),VLOOKUP(F623,SpellDesc!$B:$D,3,0),CHAR(10))</f>
        <v xml:space="preserve">**Infernal Tempest
The caster unleashes an infernal tempest. With the gale come several Storm Demons bent on wreaking havoc. The caster binds them to his service before they can destroy his laboratory. Storm Demons are devils of the tempest realm. The bodies of the Storm Demons consist partly of storm clouds. They are ethereal and can unleash blasts of infernal lightning upon their enemies.
</v>
      </c>
    </row>
    <row r="624" spans="1:27" x14ac:dyDescent="0.15">
      <c r="A624" t="str">
        <f t="shared" si="36"/>
        <v/>
      </c>
      <c r="C624" s="1" t="s">
        <v>562</v>
      </c>
      <c r="D624" s="1">
        <v>9</v>
      </c>
      <c r="F624" s="1" t="s">
        <v>633</v>
      </c>
      <c r="G624" s="1" t="s">
        <v>633</v>
      </c>
      <c r="H624" s="3" t="s">
        <v>2714</v>
      </c>
      <c r="I624" s="1" t="s">
        <v>2742</v>
      </c>
      <c r="J624" s="1">
        <v>50</v>
      </c>
      <c r="K624" s="1" t="s">
        <v>2747</v>
      </c>
      <c r="L624" s="1" t="s">
        <v>2673</v>
      </c>
      <c r="M624" s="1" t="s">
        <v>2678</v>
      </c>
      <c r="N624" s="2" t="s">
        <v>2766</v>
      </c>
      <c r="O624" s="6" t="str">
        <f t="shared" si="37"/>
        <v xml:space="preserve">|[[Forces of Ice&gt;./Forces of Ice]]|&amp;ref(Spell/P_Blood.jpg,nolink,25x25,Blood);5|&amp;ref(Spell/P_Water.jpg,nolink,25x25,Water);2|&amp;ref(Spell/V_Blood.jpg,nolink,25x25,Blood Slave);50|儀式/陸上専用|兵士召喚|
|~|&gt;|&gt;|&gt;|&gt;|冷気を放つ悪魔Frost Fiendを8+体召喚します|
</v>
      </c>
      <c r="P624" s="3" t="s">
        <v>2767</v>
      </c>
      <c r="T624" s="1" t="s">
        <v>2768</v>
      </c>
      <c r="Y624" s="21" t="str">
        <f t="shared" si="38"/>
        <v xml:space="preserve">#includex(Spell/Blood Magic/DataView,titlestr=off,section=(filter=Forces of Ice),firsthead=off)
**ゲーム内説明文
#includex(Spell/Blood Magic/Descriptions,titlestr=off,section=(filter=Forces of Ice),firsthead=off)
**解説
</v>
      </c>
      <c r="Z624" t="str">
        <f t="shared" si="39"/>
        <v xml:space="preserve">**Forces of Ice
|&gt;|&gt;|&gt;|&gt;|BGCOLOR(black):COLOR(white):CENTER:''Forces of Ice''|
|&gt;|BGCOLOR(lightgray):''研究領域''|&gt;|BGCOLOR(lightgray):''使用条件''|BGCOLOR(lightgray):''分類''|
|&gt;|Blood Magic Lv9|&gt;|儀式/陸上専用|兵士召喚|
|BGCOLOR(lightgray):''主系統''|BGCOLOR(lightgray):''副系統''|&gt;|BGCOLOR(lightgray):''威力/効果''|BGCOLOR(lightgray):''効果発生数''|
|&amp;ref(Spell/P_Blood.jpg,nolink,25x25,Blood);5|&amp;ref(Spell/P_Water.jpg,nolink,25x25,Water);2|&gt;|Frost Fiend|8+1/Lv|
|BGCOLOR(lightgray):''射程距離''|BGCOLOR(lightgray):''効果範囲''|BGCOLOR(lightgray):''精度修正''|BGCOLOR(lightgray):''詠唱時間''|BGCOLOR(lightgray):''疲労/宝石''|
|||||&amp;ref(Spell/V_Blood.jpg,nolink,25x25,Blood Slave);50|
|BGCOLOR(lightgray):''特性''|&gt;|&gt;|&gt;||
</v>
      </c>
      <c r="AA624" t="str">
        <f>CONCATENATE("**",G624,CHAR(10),VLOOKUP(F624,SpellDesc!$B:$D,2,0),CHAR(10),CHAR(10),VLOOKUP(F624,SpellDesc!$B:$D,3,0),CHAR(10))</f>
        <v xml:space="preserve">**Forces of Ice
The caster summons and binds several Frost Fiends. Frost Fiends are devils of Kokytos, the icy realms of the Inferno. In the constant wars of their home plane, the Frost Fiends are feared by all fiery devils. Frost Fiends wear robes of woven ice and are constantly surrounded by an icy wind. They wield ice rods and can unleash blasts of infernal cold upon their enemies. Frost Fiends are more powerful in cold provinces and weaker in hot lands.
</v>
      </c>
    </row>
    <row r="625" spans="1:27" x14ac:dyDescent="0.15">
      <c r="A625" t="str">
        <f t="shared" si="36"/>
        <v/>
      </c>
      <c r="C625" s="1" t="s">
        <v>562</v>
      </c>
      <c r="D625" s="1">
        <v>9</v>
      </c>
      <c r="F625" s="1" t="s">
        <v>634</v>
      </c>
      <c r="G625" s="1" t="s">
        <v>634</v>
      </c>
      <c r="H625" s="3" t="s">
        <v>2714</v>
      </c>
      <c r="I625" s="1" t="s">
        <v>2743</v>
      </c>
      <c r="J625" s="1">
        <v>50</v>
      </c>
      <c r="K625" s="1" t="s">
        <v>2747</v>
      </c>
      <c r="L625" s="1" t="s">
        <v>2673</v>
      </c>
      <c r="M625" s="1" t="s">
        <v>2678</v>
      </c>
      <c r="N625" s="2" t="s">
        <v>2769</v>
      </c>
      <c r="O625" s="6" t="str">
        <f t="shared" si="37"/>
        <v xml:space="preserve">|[[Infernal Crusade&gt;./Infernal Crusade]]|&amp;ref(Spell/P_Blood.jpg,nolink,25x25,Blood);5|&amp;ref(Spell/P_Earth.jpg,nolink,25x25,Earth);2|&amp;ref(Spell/V_Blood.jpg,nolink,25x25,Blood Slave);50|儀式/陸上専用|兵士召喚|
|~|&gt;|&gt;|&gt;|&gt;|強力な悪魔の騎士Demon Knightを10+体召喚します|
</v>
      </c>
      <c r="P625" s="3" t="s">
        <v>2770</v>
      </c>
      <c r="T625" s="1" t="s">
        <v>2771</v>
      </c>
      <c r="Y625" s="21" t="str">
        <f t="shared" si="38"/>
        <v xml:space="preserve">#includex(Spell/Blood Magic/DataView,titlestr=off,section=(filter=Infernal Crusade),firsthead=off)
**ゲーム内説明文
#includex(Spell/Blood Magic/Descriptions,titlestr=off,section=(filter=Infernal Crusade),firsthead=off)
**解説
</v>
      </c>
      <c r="Z625" t="str">
        <f t="shared" si="39"/>
        <v xml:space="preserve">**Infernal Crusade
|&gt;|&gt;|&gt;|&gt;|BGCOLOR(black):COLOR(white):CENTER:''Infernal Crusade''|
|&gt;|BGCOLOR(lightgray):''研究領域''|&gt;|BGCOLOR(lightgray):''使用条件''|BGCOLOR(lightgray):''分類''|
|&gt;|Blood Magic Lv9|&gt;|儀式/陸上専用|兵士召喚|
|BGCOLOR(lightgray):''主系統''|BGCOLOR(lightgray):''副系統''|&gt;|BGCOLOR(lightgray):''威力/効果''|BGCOLOR(lightgray):''効果発生数''|
|&amp;ref(Spell/P_Blood.jpg,nolink,25x25,Blood);5|&amp;ref(Spell/P_Earth.jpg,nolink,25x25,Earth);2|&gt;|Demon Knight|10+1/Lv|
|BGCOLOR(lightgray):''射程距離''|BGCOLOR(lightgray):''効果範囲''|BGCOLOR(lightgray):''精度修正''|BGCOLOR(lightgray):''詠唱時間''|BGCOLOR(lightgray):''疲労/宝石''|
|||||&amp;ref(Spell/V_Blood.jpg,nolink,25x25,Blood Slave);50|
|BGCOLOR(lightgray):''特性''|&gt;|&gt;|&gt;||
</v>
      </c>
      <c r="AA625" t="str">
        <f>CONCATENATE("**",G625,CHAR(10),VLOOKUP(F625,SpellDesc!$B:$D,2,0),CHAR(10),CHAR(10),VLOOKUP(F625,SpellDesc!$B:$D,3,0),CHAR(10))</f>
        <v xml:space="preserve">**Infernal Crusade
The caster summons and binds several Demon Knights. Demon Knights are armored demons riding demonic steeds with glowing red eyes. Demon Knights are horrible to behold and their mere presence will cause panic among weaker troops.
</v>
      </c>
    </row>
    <row r="626" spans="1:27" x14ac:dyDescent="0.15">
      <c r="A626" t="str">
        <f t="shared" si="36"/>
        <v/>
      </c>
      <c r="C626" s="1" t="s">
        <v>562</v>
      </c>
      <c r="D626" s="1">
        <v>9</v>
      </c>
      <c r="F626" s="1" t="s">
        <v>635</v>
      </c>
      <c r="G626" s="1" t="s">
        <v>635</v>
      </c>
      <c r="H626" s="3" t="s">
        <v>2744</v>
      </c>
      <c r="J626" s="1">
        <v>50</v>
      </c>
      <c r="K626" s="1" t="s">
        <v>2747</v>
      </c>
      <c r="L626" s="1" t="s">
        <v>2673</v>
      </c>
      <c r="M626" s="1" t="s">
        <v>2678</v>
      </c>
      <c r="N626" s="2" t="s">
        <v>2772</v>
      </c>
      <c r="O626" s="6" t="str">
        <f t="shared" si="37"/>
        <v xml:space="preserve">|[[Forces of Darkness&gt;./Forces of Darkness]]|&amp;ref(Spell/P_Blood.jpg,nolink,25x25,Blood);6||&amp;ref(Spell/V_Blood.jpg,nolink,25x25,Blood Slave);50|儀式/陸上専用|兵士召喚|
|~|&gt;|&gt;|&gt;|&gt;|闇の中で力を増す悪魔Fiend of Darknessを14+体召喚します|
</v>
      </c>
      <c r="P626" s="3" t="s">
        <v>2773</v>
      </c>
      <c r="T626" s="1" t="s">
        <v>2774</v>
      </c>
      <c r="Y626" s="21" t="str">
        <f t="shared" si="38"/>
        <v xml:space="preserve">#includex(Spell/Blood Magic/DataView,titlestr=off,section=(filter=Forces of Darkness),firsthead=off)
**ゲーム内説明文
#includex(Spell/Blood Magic/Descriptions,titlestr=off,section=(filter=Forces of Darkness),firsthead=off)
**解説
</v>
      </c>
      <c r="Z626" t="str">
        <f t="shared" si="39"/>
        <v xml:space="preserve">**Forces of Darkness
|&gt;|&gt;|&gt;|&gt;|BGCOLOR(black):COLOR(white):CENTER:''Forces of Darkness''|
|&gt;|BGCOLOR(lightgray):''研究領域''|&gt;|BGCOLOR(lightgray):''使用条件''|BGCOLOR(lightgray):''分類''|
|&gt;|Blood Magic Lv9|&gt;|儀式/陸上専用|兵士召喚|
|BGCOLOR(lightgray):''主系統''|BGCOLOR(lightgray):''副系統''|&gt;|BGCOLOR(lightgray):''威力/効果''|BGCOLOR(lightgray):''効果発生数''|
|&amp;ref(Spell/P_Blood.jpg,nolink,25x25,Blood);6||&gt;|Fiend of Darkness|14+1/Lv|
|BGCOLOR(lightgray):''射程距離''|BGCOLOR(lightgray):''効果範囲''|BGCOLOR(lightgray):''精度修正''|BGCOLOR(lightgray):''詠唱時間''|BGCOLOR(lightgray):''疲労/宝石''|
|||||&amp;ref(Spell/V_Blood.jpg,nolink,25x25,Blood Slave);50|
|BGCOLOR(lightgray):''特性''|&gt;|&gt;|&gt;||
</v>
      </c>
      <c r="AA626" t="str">
        <f>CONCATENATE("**",G626,CHAR(10),VLOOKUP(F626,SpellDesc!$B:$D,2,0),CHAR(10),CHAR(10),VLOOKUP(F626,SpellDesc!$B:$D,3,0),CHAR(10))</f>
        <v xml:space="preserve">**Forces of Darkness
The caster summons and binds several Fiends of Darkness. Fiends of Darkness are coal-black demons summoned from the Abyss with human sacrifices. They fight with venomous claws and have bat-like wings. Fiends of Darkness are stealthy and able to hide in the night.
</v>
      </c>
    </row>
    <row r="627" spans="1:27" x14ac:dyDescent="0.15">
      <c r="A627" t="str">
        <f t="shared" si="36"/>
        <v/>
      </c>
      <c r="C627" s="1" t="s">
        <v>562</v>
      </c>
      <c r="D627" s="1">
        <v>9</v>
      </c>
      <c r="F627" s="1" t="s">
        <v>636</v>
      </c>
      <c r="G627" s="1" t="s">
        <v>636</v>
      </c>
      <c r="H627" s="3" t="s">
        <v>2745</v>
      </c>
      <c r="J627" s="1">
        <v>150</v>
      </c>
      <c r="K627" s="1" t="s">
        <v>2747</v>
      </c>
      <c r="L627" s="1" t="s">
        <v>2673</v>
      </c>
      <c r="M627" s="1" t="s">
        <v>2707</v>
      </c>
      <c r="N627" s="2" t="s">
        <v>2775</v>
      </c>
      <c r="O627" s="6" t="str">
        <f t="shared" si="37"/>
        <v xml:space="preserve">|[[The Looming Hell&gt;./The Looming Hell]]|&amp;ref(Spell/P_Blood.jpg,nolink,25x25,Blood);8||&amp;ref(Spell/V_Blood.jpg,nolink,25x25,Blood Slave);150|儀式/陸上専用|世界呪附|
|~|&gt;|&gt;|&gt;|&gt;|支配圏内でDevilが敵兵士を反逆させようと試みます|
</v>
      </c>
      <c r="P627" s="3" t="s">
        <v>2776</v>
      </c>
      <c r="W627" s="1" t="s">
        <v>2707</v>
      </c>
      <c r="Y627" s="21" t="str">
        <f t="shared" si="38"/>
        <v xml:space="preserve">#includex(Spell/Blood Magic/DataView,titlestr=off,section=(filter=The Looming Hell),firsthead=off)
**ゲーム内説明文
#includex(Spell/Blood Magic/Descriptions,titlestr=off,section=(filter=The Looming Hell),firsthead=off)
**解説
</v>
      </c>
      <c r="Z627" t="str">
        <f t="shared" si="39"/>
        <v xml:space="preserve">**The Looming Hell
|&gt;|&gt;|&gt;|&gt;|BGCOLOR(black):COLOR(white):CENTER:''The Looming Hell''|
|&gt;|BGCOLOR(lightgray):''研究領域''|&gt;|BGCOLOR(lightgray):''使用条件''|BGCOLOR(lightgray):''分類''|
|&gt;|Blood Magic Lv9|&gt;|儀式/陸上専用|世界呪附|
|BGCOLOR(lightgray):''主系統''|BGCOLOR(lightgray):''副系統''|&gt;|BGCOLOR(lightgray):''威力/効果''|BGCOLOR(lightgray):''効果発生数''|
|&amp;ref(Spell/P_Blood.jpg,nolink,25x25,Blood);8||&gt;|The Looming Hell||
|BGCOLOR(lightgray):''射程距離''|BGCOLOR(lightgray):''効果範囲''|BGCOLOR(lightgray):''精度修正''|BGCOLOR(lightgray):''詠唱時間''|BGCOLOR(lightgray):''疲労/宝石''|
|||||&amp;ref(Spell/V_Blood.jpg,nolink,25x25,Blood Slave);150|
|BGCOLOR(lightgray):''特性''|&gt;|&gt;|&gt;|世界呪附|
</v>
      </c>
      <c r="AA627" t="str">
        <f>CONCATENATE("**",G627,CHAR(10),VLOOKUP(F627,SpellDesc!$B:$D,2,0),CHAR(10),CHAR(10),VLOOKUP(F627,SpellDesc!$B:$D,3,0),CHAR(10))</f>
        <v xml:space="preserve">**The Looming Hell
Devils will appear in the dreams of some unfortunate enemies whenever they try to sleep. These Devils, through various threats, will try to persuade their victims to sell their souls and join in the killing of their own commander. The strength of the threats depends on the strength of the God's Dominion, but extreme courage is always required to defy the Devils. The Devils are totally powerless if they are unable to persuade any victims, which may well happen should the enemy commander be more feared than they are. The spell lasts until someone dispels it or the caster dies.
</v>
      </c>
    </row>
    <row r="628" spans="1:27" x14ac:dyDescent="0.15">
      <c r="A628" t="str">
        <f t="shared" si="36"/>
        <v>Blood Magic9E</v>
      </c>
      <c r="C628" s="1" t="s">
        <v>562</v>
      </c>
      <c r="D628" s="1">
        <v>9</v>
      </c>
      <c r="F628" s="1" t="s">
        <v>637</v>
      </c>
      <c r="G628" s="1" t="s">
        <v>637</v>
      </c>
      <c r="H628" s="3" t="s">
        <v>2745</v>
      </c>
      <c r="J628" s="1">
        <v>150</v>
      </c>
      <c r="K628" s="1" t="s">
        <v>2747</v>
      </c>
      <c r="L628" s="1" t="s">
        <v>2673</v>
      </c>
      <c r="M628" s="1" t="s">
        <v>2684</v>
      </c>
      <c r="N628" s="2" t="s">
        <v>2777</v>
      </c>
      <c r="O628" s="6" t="str">
        <f t="shared" si="37"/>
        <v xml:space="preserve">|[[Bind Demon Lord&gt;./Bind Demon Lord]]|&amp;ref(Spell/P_Blood.jpg,nolink,25x25,Blood);8||&amp;ref(Spell/V_Blood.jpg,nolink,25x25,Blood Slave);150|儀式/陸上専用|指揮官召喚|
|~|&gt;|&gt;|&gt;|&gt;|6体のDemon Lordのうちの1体を召喚します|
</v>
      </c>
      <c r="P628" s="3" t="s">
        <v>2778</v>
      </c>
      <c r="T628" s="1">
        <v>1</v>
      </c>
      <c r="W628" s="1" t="s">
        <v>2779</v>
      </c>
      <c r="X628" s="1" t="s">
        <v>2780</v>
      </c>
      <c r="Y628" s="21" t="str">
        <f t="shared" si="38"/>
        <v xml:space="preserve">#includex(Spell/Blood Magic/DataView,titlestr=off,section=(filter=Bind Demon Lord),firsthead=off)
**ゲーム内説明文
#includex(Spell/Blood Magic/Descriptions,titlestr=off,section=(filter=Bind Demon Lord),firsthead=off)
**解説
</v>
      </c>
      <c r="Z628" t="str">
        <f t="shared" si="39"/>
        <v xml:space="preserve">**Bind Demon Lord
|&gt;|&gt;|&gt;|&gt;|BGCOLOR(black):COLOR(white):CENTER:''Bind Demon Lord''|
|&gt;|BGCOLOR(lightgray):''研究領域''|&gt;|BGCOLOR(lightgray):''使用条件''|BGCOLOR(lightgray):''分類''|
|&gt;|Blood Magic Lv9|&gt;|儀式/陸上専用|指揮官召喚|
|BGCOLOR(lightgray):''主系統''|BGCOLOR(lightgray):''副系統''|&gt;|BGCOLOR(lightgray):''威力/効果''|BGCOLOR(lightgray):''効果発生数''|
|&amp;ref(Spell/P_Blood.jpg,nolink,25x25,Blood);8||&gt;|Random Demon Lord|1|
|BGCOLOR(lightgray):''射程距離''|BGCOLOR(lightgray):''効果範囲''|BGCOLOR(lightgray):''精度修正''|BGCOLOR(lightgray):''詠唱時間''|BGCOLOR(lightgray):''疲労/宝石''|
|||||&amp;ref(Spell/V_Blood.jpg,nolink,25x25,Blood Slave);150|
|BGCOLOR(lightgray):''特性''|&gt;|&gt;|&gt;|ユニーク召喚（候補6種）|
</v>
      </c>
      <c r="AA628" t="str">
        <f>CONCATENATE("**",G628,CHAR(10),VLOOKUP(F628,SpellDesc!$B:$D,2,0),CHAR(10),CHAR(10),VLOOKUP(F628,SpellDesc!$B:$D,3,0),CHAR(10))</f>
        <v xml:space="preserve">**Bind Demon Lord
The Blood mage performs a beastly ritual, sacrificing vast numbers of slaves in an attempt to contact and bind one of the Demon Lords. There are but a few of these infernal rulers and their powers are shrouded in mystery.
</v>
      </c>
    </row>
    <row r="629" spans="1:27" x14ac:dyDescent="0.15">
      <c r="A629" t="str">
        <f t="shared" si="36"/>
        <v>Divine0S</v>
      </c>
      <c r="C629" s="1" t="s">
        <v>2781</v>
      </c>
      <c r="D629" s="1">
        <v>0</v>
      </c>
      <c r="F629" s="1" t="s">
        <v>2782</v>
      </c>
      <c r="G629" s="1" t="s">
        <v>2782</v>
      </c>
      <c r="H629" s="3" t="s">
        <v>2783</v>
      </c>
      <c r="K629" s="1" t="s">
        <v>2746</v>
      </c>
      <c r="L629" s="1" t="s">
        <v>2797</v>
      </c>
      <c r="M629" s="1" t="s">
        <v>2798</v>
      </c>
      <c r="N629" s="2" t="s">
        <v>2887</v>
      </c>
      <c r="O629" s="6" t="str">
        <f t="shared" si="37"/>
        <v xml:space="preserve">|[[Blessing&gt;./Blessing]]|&amp;ref(Spell/P_Holy.jpg,nolink,25x25,Holy);1|||戦闘/水陸両用|祝福|
|~|&gt;|&gt;|&gt;|&gt;|中範囲の味方の神聖なユニットを祝福します|
</v>
      </c>
      <c r="P629" s="3" t="s">
        <v>2799</v>
      </c>
      <c r="Q629" s="1" t="s">
        <v>2800</v>
      </c>
      <c r="R629" s="1">
        <v>100</v>
      </c>
      <c r="S629" s="1" t="s">
        <v>2801</v>
      </c>
      <c r="T629" s="1">
        <v>1</v>
      </c>
      <c r="U629" s="1">
        <v>100</v>
      </c>
      <c r="V629" s="1">
        <v>0</v>
      </c>
      <c r="W629" s="1" t="s">
        <v>2802</v>
      </c>
      <c r="Y629" s="21" t="str">
        <f t="shared" si="38"/>
        <v xml:space="preserve">#includex(Spell/Divine/DataView,titlestr=off,section=(filter=Blessing),firsthead=off)
**ゲーム内説明文
#includex(Spell/Divine/Descriptions,titlestr=off,section=(filter=Blessing),firsthead=off)
**解説
</v>
      </c>
      <c r="Z629" t="str">
        <f t="shared" si="39"/>
        <v xml:space="preserve">**Blessing
|&gt;|&gt;|&gt;|&gt;|BGCOLOR(black):COLOR(white):CENTER:''Blessing''|
|&gt;|BGCOLOR(lightgray):''研究領域''|&gt;|BGCOLOR(lightgray):''使用条件''|BGCOLOR(lightgray):''分類''|
|&gt;|Divine Lv0|&gt;|戦闘/水陸両用|祝福|
|BGCOLOR(lightgray):''主系統''|BGCOLOR(lightgray):''副系統''|&gt;|BGCOLOR(lightgray):''威力/効果''|BGCOLOR(lightgray):''効果発生数''|
|&amp;ref(Spell/P_Holy.jpg,nolink,25x25,Holy);1||&gt;|Blessed|1|
|BGCOLOR(lightgray):''射程距離''|BGCOLOR(lightgray):''効果範囲''|BGCOLOR(lightgray):''精度修正''|BGCOLOR(lightgray):''詠唱時間''|BGCOLOR(lightgray):''疲労/宝石''|
|15+10|5+5|100|100%|0|
|BGCOLOR(lightgray):''特性''|&gt;|&gt;|&gt;|神聖なものにのみ作用&amp;br;味方にのみ作用|
</v>
      </c>
      <c r="AA629" t="str">
        <f>CONCATENATE("**",G629,CHAR(10),VLOOKUP(F629,SpellDesc!$B:$D,2,0),CHAR(10),CHAR(10),VLOOKUP(F629,SpellDesc!$B:$D,3,0),CHAR(10))</f>
        <v xml:space="preserve">**Blessing
This prayer can be use to bless the priest or a group of sacred warriors. Blessed units receive increased morale and additional powers if their God is powerful enough to claim a divine title.
この祈祷は、聖職者、あるいは聖戦士の一団を祝福するために用いることができます。祝福されたユニットは士気が向上し、彼らの神が神聖なる称号を得るに十分強力であれば、更なる力も獲得します。
</v>
      </c>
    </row>
    <row r="630" spans="1:27" x14ac:dyDescent="0.15">
      <c r="A630" t="str">
        <f t="shared" si="36"/>
        <v/>
      </c>
      <c r="C630" s="1" t="s">
        <v>2781</v>
      </c>
      <c r="D630" s="1">
        <v>0</v>
      </c>
      <c r="F630" s="1" t="s">
        <v>2785</v>
      </c>
      <c r="G630" s="1" t="s">
        <v>2785</v>
      </c>
      <c r="H630" s="3" t="s">
        <v>2786</v>
      </c>
      <c r="K630" s="1" t="s">
        <v>2746</v>
      </c>
      <c r="L630" s="1" t="s">
        <v>2797</v>
      </c>
      <c r="M630" s="1" t="s">
        <v>2808</v>
      </c>
      <c r="N630" s="2" t="s">
        <v>2809</v>
      </c>
      <c r="O630" s="6" t="str">
        <f t="shared" si="37"/>
        <v xml:space="preserve">|[[Sermon of Courage&gt;./Sermon of Courage]]|&amp;ref(Spell/P_Holy.jpg,nolink,25x25,Holy);2|||戦闘/水陸両用|強化|
|~|&gt;|&gt;|&gt;|&gt;|中範囲の味方の士気を向上させます|
</v>
      </c>
      <c r="P630" s="3" t="s">
        <v>2810</v>
      </c>
      <c r="Q630" s="1" t="s">
        <v>2805</v>
      </c>
      <c r="R630" s="1">
        <v>100</v>
      </c>
      <c r="S630" s="1" t="s">
        <v>2811</v>
      </c>
      <c r="T630" s="1">
        <v>1</v>
      </c>
      <c r="U630" s="1">
        <v>100</v>
      </c>
      <c r="V630" s="1">
        <v>0</v>
      </c>
      <c r="W630" s="1" t="s">
        <v>2702</v>
      </c>
      <c r="Y630" s="21" t="str">
        <f t="shared" si="38"/>
        <v xml:space="preserve">#includex(Spell/Divine/DataView,titlestr=off,section=(filter=Sermon of Courage),firsthead=off)
**ゲーム内説明文
#includex(Spell/Divine/Descriptions,titlestr=off,section=(filter=Sermon of Courage),firsthead=off)
**解説
</v>
      </c>
      <c r="Z630" t="str">
        <f t="shared" si="39"/>
        <v xml:space="preserve">**Sermon of Courage
|&gt;|&gt;|&gt;|&gt;|BGCOLOR(black):COLOR(white):CENTER:''Sermon of Courage''|
|&gt;|BGCOLOR(lightgray):''研究領域''|&gt;|BGCOLOR(lightgray):''使用条件''|BGCOLOR(lightgray):''分類''|
|&gt;|Divine Lv0|&gt;|戦闘/水陸両用|強化|
|BGCOLOR(lightgray):''主系統''|BGCOLOR(lightgray):''副系統''|&gt;|BGCOLOR(lightgray):''威力/効果''|BGCOLOR(lightgray):''効果発生数''|
|&amp;ref(Spell/P_Holy.jpg,nolink,25x25,Holy);2||&gt;|Morale 1|1|
|BGCOLOR(lightgray):''射程距離''|BGCOLOR(lightgray):''効果範囲''|BGCOLOR(lightgray):''精度修正''|BGCOLOR(lightgray):''詠唱時間''|BGCOLOR(lightgray):''疲労/宝石''|
|25+5|10+5|100|100%|0|
|BGCOLOR(lightgray):''特性''|&gt;|&gt;|&gt;|味方にのみ作用|
</v>
      </c>
      <c r="AA630" t="str">
        <f>CONCATENATE("**",G630,CHAR(10),VLOOKUP(F630,SpellDesc!$B:$D,2,0),CHAR(10),CHAR(10),VLOOKUP(F630,SpellDesc!$B:$D,3,0),CHAR(10))</f>
        <v xml:space="preserve">**Sermon of Courage
Soldiers' morale is increased with the help of this prayer.
この祈祷の助けにより、兵士たちの士気が向上します。
</v>
      </c>
    </row>
    <row r="631" spans="1:27" x14ac:dyDescent="0.15">
      <c r="A631" t="str">
        <f t="shared" si="36"/>
        <v/>
      </c>
      <c r="C631" s="1" t="s">
        <v>2781</v>
      </c>
      <c r="D631" s="1">
        <v>0</v>
      </c>
      <c r="F631" s="1" t="s">
        <v>2787</v>
      </c>
      <c r="G631" s="1" t="s">
        <v>2787</v>
      </c>
      <c r="H631" s="3" t="s">
        <v>2786</v>
      </c>
      <c r="K631" s="1" t="s">
        <v>2746</v>
      </c>
      <c r="L631" s="1" t="s">
        <v>2797</v>
      </c>
      <c r="M631" s="1" t="s">
        <v>2674</v>
      </c>
      <c r="N631" s="2" t="s">
        <v>2812</v>
      </c>
      <c r="O631" s="6" t="str">
        <f t="shared" si="37"/>
        <v xml:space="preserve">|[[Smite Demon&gt;./Smite Demon]]|&amp;ref(Spell/P_Holy.jpg,nolink,25x25,Holy);2|||戦闘/水陸両用|攻撃|
|~|&gt;|&gt;|&gt;|&gt;|敵のデーモン1体を攻撃します|
</v>
      </c>
      <c r="P631" s="3" t="s">
        <v>2813</v>
      </c>
      <c r="Q631" s="1" t="s">
        <v>2814</v>
      </c>
      <c r="R631" s="1">
        <v>100</v>
      </c>
      <c r="S631" s="1">
        <v>0</v>
      </c>
      <c r="T631" s="1">
        <v>1</v>
      </c>
      <c r="U631" s="1">
        <v>100</v>
      </c>
      <c r="V631" s="1">
        <v>0</v>
      </c>
      <c r="W631" s="1" t="s">
        <v>2815</v>
      </c>
      <c r="Y631" s="21" t="str">
        <f t="shared" si="38"/>
        <v xml:space="preserve">#includex(Spell/Divine/DataView,titlestr=off,section=(filter=Smite Demon),firsthead=off)
**ゲーム内説明文
#includex(Spell/Divine/Descriptions,titlestr=off,section=(filter=Smite Demon),firsthead=off)
**解説
</v>
      </c>
      <c r="Z631" t="str">
        <f t="shared" si="39"/>
        <v xml:space="preserve">**Smite Demon
|&gt;|&gt;|&gt;|&gt;|BGCOLOR(black):COLOR(white):CENTER:''Smite Demon''|
|&gt;|BGCOLOR(lightgray):''研究領域''|&gt;|BGCOLOR(lightgray):''使用条件''|BGCOLOR(lightgray):''分類''|
|&gt;|Divine Lv0|&gt;|戦闘/水陸両用|攻撃|
|BGCOLOR(lightgray):''主系統''|BGCOLOR(lightgray):''副系統''|&gt;|BGCOLOR(lightgray):''威力/効果''|BGCOLOR(lightgray):''効果発生数''|
|&amp;ref(Spell/P_Holy.jpg,nolink,25x25,Holy);2||&gt;|15+5/Lv|1|
|BGCOLOR(lightgray):''射程距離''|BGCOLOR(lightgray):''効果範囲''|BGCOLOR(lightgray):''精度修正''|BGCOLOR(lightgray):''詠唱時間''|BGCOLOR(lightgray):''疲労/宝石''|
|30+5|0|100|100%|0|
|BGCOLOR(lightgray):''特性''|&gt;|&gt;|&gt;|防御無視&amp;br;抵抗可能&amp;br;デーモンにのみ作用|
</v>
      </c>
      <c r="AA631" t="str">
        <f>CONCATENATE("**",G631,CHAR(10),VLOOKUP(F631,SpellDesc!$B:$D,2,0),CHAR(10),CHAR(10),VLOOKUP(F631,SpellDesc!$B:$D,3,0),CHAR(10))</f>
        <v xml:space="preserve">**Smite Demon
This prayer will make a divine bolt strike down from the sky and deliver massive damage to a demon who fails to resist the spell.
この祈祷は、神聖なる矢を空から打ち下ろし、呪文に抵抗できなかったデーモンに多大な損害を与えます。
</v>
      </c>
    </row>
    <row r="632" spans="1:27" x14ac:dyDescent="0.15">
      <c r="A632" t="str">
        <f t="shared" si="36"/>
        <v/>
      </c>
      <c r="C632" s="1" t="s">
        <v>2781</v>
      </c>
      <c r="D632" s="1">
        <v>0</v>
      </c>
      <c r="F632" s="1" t="s">
        <v>2788</v>
      </c>
      <c r="G632" s="1" t="s">
        <v>2788</v>
      </c>
      <c r="H632" s="3" t="s">
        <v>2786</v>
      </c>
      <c r="K632" s="1" t="s">
        <v>2746</v>
      </c>
      <c r="L632" s="1" t="s">
        <v>2797</v>
      </c>
      <c r="M632" s="1" t="s">
        <v>2816</v>
      </c>
      <c r="N632" s="2" t="s">
        <v>2888</v>
      </c>
      <c r="O632" s="6" t="str">
        <f t="shared" si="37"/>
        <v xml:space="preserve">|[[Holy Word&gt;./Holy Word]]|&amp;ref(Spell/P_Holy.jpg,nolink,25x25,Holy);2|||戦闘/水陸両用|唖然|
|~|&gt;|&gt;|&gt;|&gt;|敵の神聖なユニット1体の動きを短時間封じようと試みます|
</v>
      </c>
      <c r="P632" s="3" t="s">
        <v>2818</v>
      </c>
      <c r="Q632" s="1">
        <v>25</v>
      </c>
      <c r="R632" s="1">
        <v>100</v>
      </c>
      <c r="S632" s="1">
        <v>0</v>
      </c>
      <c r="T632" s="1">
        <v>1</v>
      </c>
      <c r="U632" s="1">
        <v>100</v>
      </c>
      <c r="V632" s="1">
        <v>0</v>
      </c>
      <c r="W632" s="1" t="s">
        <v>2819</v>
      </c>
      <c r="Y632" s="21" t="str">
        <f t="shared" si="38"/>
        <v xml:space="preserve">#includex(Spell/Divine/DataView,titlestr=off,section=(filter=Holy Word),firsthead=off)
**ゲーム内説明文
#includex(Spell/Divine/Descriptions,titlestr=off,section=(filter=Holy Word),firsthead=off)
**解説
</v>
      </c>
      <c r="Z632" t="str">
        <f t="shared" si="39"/>
        <v xml:space="preserve">**Holy Word
|&gt;|&gt;|&gt;|&gt;|BGCOLOR(black):COLOR(white):CENTER:''Holy Word''|
|&gt;|BGCOLOR(lightgray):''研究領域''|&gt;|BGCOLOR(lightgray):''使用条件''|BGCOLOR(lightgray):''分類''|
|&gt;|Divine Lv0|&gt;|戦闘/水陸両用|唖然|
|BGCOLOR(lightgray):''主系統''|BGCOLOR(lightgray):''副系統''|&gt;|BGCOLOR(lightgray):''威力/効果''|BGCOLOR(lightgray):''効果発生数''|
|&amp;ref(Spell/P_Holy.jpg,nolink,25x25,Holy);2||&gt;|Stunned|1|
|BGCOLOR(lightgray):''射程距離''|BGCOLOR(lightgray):''効果範囲''|BGCOLOR(lightgray):''精度修正''|BGCOLOR(lightgray):''詠唱時間''|BGCOLOR(lightgray):''疲労/宝石''|
|25|0|100|100%|0|
|BGCOLOR(lightgray):''特性''|&gt;|&gt;|&gt;|抵抗可能&amp;br;神聖なものにのみ作用|
</v>
      </c>
      <c r="AA632" t="str">
        <f>CONCATENATE("**",G632,CHAR(10),VLOOKUP(F632,SpellDesc!$B:$D,2,0),CHAR(10),CHAR(10),VLOOKUP(F632,SpellDesc!$B:$D,3,0),CHAR(10))</f>
        <v xml:space="preserve">**Holy Word
With a holy word from the next true God the priest is able to stun a sacred warrior of a false pretender.
次代の真の神の聖なる御言葉により、聖職者は偽りの請求者たちの聖戦士を怯ませることができます。
</v>
      </c>
    </row>
    <row r="633" spans="1:27" x14ac:dyDescent="0.15">
      <c r="A633" t="str">
        <f t="shared" si="36"/>
        <v/>
      </c>
      <c r="C633" s="1" t="s">
        <v>2781</v>
      </c>
      <c r="D633" s="1">
        <v>0</v>
      </c>
      <c r="F633" s="1" t="s">
        <v>2789</v>
      </c>
      <c r="G633" s="1" t="s">
        <v>2789</v>
      </c>
      <c r="H633" s="3" t="s">
        <v>2786</v>
      </c>
      <c r="K633" s="1" t="s">
        <v>2746</v>
      </c>
      <c r="L633" s="1" t="s">
        <v>2797</v>
      </c>
      <c r="M633" s="1" t="s">
        <v>2748</v>
      </c>
      <c r="N633" s="2" t="s">
        <v>2820</v>
      </c>
      <c r="O633" s="6" t="str">
        <f t="shared" si="37"/>
        <v xml:space="preserve">|[[Holy Agenger&gt;./Holy Agenger]]|&amp;ref(Spell/P_Holy.jpg,nolink,25x25,Holy);2|||戦闘/水陸両用|自己強化|
|~|&gt;|&gt;|&gt;|&gt;|自身が傷付くと神聖なる矢で自動的に反撃します|
</v>
      </c>
      <c r="P633" s="3" t="s">
        <v>2821</v>
      </c>
      <c r="Q633" s="1">
        <v>0</v>
      </c>
      <c r="R633" s="1">
        <v>100</v>
      </c>
      <c r="S633" s="1">
        <v>0</v>
      </c>
      <c r="T633" s="1">
        <v>1</v>
      </c>
      <c r="U633" s="1">
        <v>0</v>
      </c>
      <c r="V633" s="1">
        <v>0</v>
      </c>
      <c r="Y633" s="21" t="str">
        <f t="shared" si="38"/>
        <v xml:space="preserve">#includex(Spell/Divine/DataView,titlestr=off,section=(filter=Holy Agenger),firsthead=off)
**ゲーム内説明文
#includex(Spell/Divine/Descriptions,titlestr=off,section=(filter=Holy Agenger),firsthead=off)
**解説
</v>
      </c>
      <c r="Z633" t="str">
        <f t="shared" si="39"/>
        <v xml:space="preserve">**Holy Agenger
|&gt;|&gt;|&gt;|&gt;|BGCOLOR(black):COLOR(white):CENTER:''Holy Agenger''|
|&gt;|BGCOLOR(lightgray):''研究領域''|&gt;|BGCOLOR(lightgray):''使用条件''|BGCOLOR(lightgray):''分類''|
|&gt;|Divine Lv0|&gt;|戦闘/水陸両用|自己強化|
|BGCOLOR(lightgray):''主系統''|BGCOLOR(lightgray):''副系統''|&gt;|BGCOLOR(lightgray):''威力/効果''|BGCOLOR(lightgray):''効果発生数''|
|&amp;ref(Spell/P_Holy.jpg,nolink,25x25,Holy);2||&gt;|Holy Avenger|1|
|BGCOLOR(lightgray):''射程距離''|BGCOLOR(lightgray):''効果範囲''|BGCOLOR(lightgray):''精度修正''|BGCOLOR(lightgray):''詠唱時間''|BGCOLOR(lightgray):''疲労/宝石''|
|0|0|0|100%|0|
|BGCOLOR(lightgray):''特性''|&gt;|&gt;|&gt;||
</v>
      </c>
      <c r="AA633" t="e">
        <f>CONCATENATE("**",G633,CHAR(10),VLOOKUP(F633,SpellDesc!$B:$D,2,0),CHAR(10),CHAR(10),VLOOKUP(F633,SpellDesc!$B:$D,3,0),CHAR(10))</f>
        <v>#N/A</v>
      </c>
    </row>
    <row r="634" spans="1:27" x14ac:dyDescent="0.15">
      <c r="A634" t="str">
        <f t="shared" si="36"/>
        <v/>
      </c>
      <c r="C634" s="1" t="s">
        <v>2781</v>
      </c>
      <c r="D634" s="1">
        <v>0</v>
      </c>
      <c r="F634" s="1" t="s">
        <v>2790</v>
      </c>
      <c r="G634" s="1" t="s">
        <v>2790</v>
      </c>
      <c r="H634" s="3" t="s">
        <v>2791</v>
      </c>
      <c r="K634" s="1" t="s">
        <v>2746</v>
      </c>
      <c r="L634" s="1" t="s">
        <v>2797</v>
      </c>
      <c r="M634" s="1" t="s">
        <v>2822</v>
      </c>
      <c r="N634" s="2" t="s">
        <v>2889</v>
      </c>
      <c r="O634" s="6" t="str">
        <f t="shared" si="37"/>
        <v xml:space="preserve">|[[Divine Blessing&gt;./Divine Blessing]]|&amp;ref(Spell/P_Holy.jpg,nolink,25x25,Holy);3|||戦闘/水陸両用|全体祝福|
|~|&gt;|&gt;|&gt;|&gt;|味方の神聖なユニット全員を祝福します|
</v>
      </c>
      <c r="P634" s="3" t="s">
        <v>2799</v>
      </c>
      <c r="Q634" s="1">
        <v>0</v>
      </c>
      <c r="R634" s="1">
        <v>125</v>
      </c>
      <c r="S634" s="1">
        <v>666</v>
      </c>
      <c r="T634" s="1">
        <v>1</v>
      </c>
      <c r="U634" s="1">
        <v>0</v>
      </c>
      <c r="V634" s="1">
        <v>0</v>
      </c>
      <c r="W634" s="1" t="s">
        <v>2802</v>
      </c>
      <c r="Y634" s="21" t="str">
        <f t="shared" si="38"/>
        <v xml:space="preserve">#includex(Spell/Divine/DataView,titlestr=off,section=(filter=Divine Blessing),firsthead=off)
**ゲーム内説明文
#includex(Spell/Divine/Descriptions,titlestr=off,section=(filter=Divine Blessing),firsthead=off)
**解説
</v>
      </c>
      <c r="Z634" t="str">
        <f t="shared" si="39"/>
        <v xml:space="preserve">**Divine Blessing
|&gt;|&gt;|&gt;|&gt;|BGCOLOR(black):COLOR(white):CENTER:''Divine Blessing''|
|&gt;|BGCOLOR(lightgray):''研究領域''|&gt;|BGCOLOR(lightgray):''使用条件''|BGCOLOR(lightgray):''分類''|
|&gt;|Divine Lv0|&gt;|戦闘/水陸両用|全体祝福|
|BGCOLOR(lightgray):''主系統''|BGCOLOR(lightgray):''副系統''|&gt;|BGCOLOR(lightgray):''威力/効果''|BGCOLOR(lightgray):''効果発生数''|
|&amp;ref(Spell/P_Holy.jpg,nolink,25x25,Holy);3||&gt;|Blessed|1|
|BGCOLOR(lightgray):''射程距離''|BGCOLOR(lightgray):''効果範囲''|BGCOLOR(lightgray):''精度修正''|BGCOLOR(lightgray):''詠唱時間''|BGCOLOR(lightgray):''疲労/宝石''|
|0|666|0|125%|0|
|BGCOLOR(lightgray):''特性''|&gt;|&gt;|&gt;|神聖なものにのみ作用&amp;br;味方にのみ作用|
</v>
      </c>
      <c r="AA634" t="str">
        <f>CONCATENATE("**",G634,CHAR(10),VLOOKUP(F634,SpellDesc!$B:$D,2,0),CHAR(10),CHAR(10),VLOOKUP(F634,SpellDesc!$B:$D,3,0),CHAR(10))</f>
        <v xml:space="preserve">**Divine Blessing
This is the same as the Blessing prayer, except that it affects all holy units on the entire battlefield.
これはBlessingの祈祷と同等ですが、これは戦場に居る全ての神聖なユニットに影響を及ぼします。
</v>
      </c>
    </row>
    <row r="635" spans="1:27" x14ac:dyDescent="0.15">
      <c r="A635" t="str">
        <f t="shared" si="36"/>
        <v/>
      </c>
      <c r="C635" s="1" t="s">
        <v>2781</v>
      </c>
      <c r="D635" s="1">
        <v>0</v>
      </c>
      <c r="F635" s="1" t="s">
        <v>2793</v>
      </c>
      <c r="G635" s="1" t="s">
        <v>2793</v>
      </c>
      <c r="H635" s="3" t="s">
        <v>2794</v>
      </c>
      <c r="K635" s="1" t="s">
        <v>2746</v>
      </c>
      <c r="L635" s="1" t="s">
        <v>2797</v>
      </c>
      <c r="M635" s="1" t="s">
        <v>2699</v>
      </c>
      <c r="N635" s="2" t="s">
        <v>2825</v>
      </c>
      <c r="O635" s="6" t="str">
        <f t="shared" si="37"/>
        <v xml:space="preserve">|[[Fanaticism&gt;./Fanaticism]]|&amp;ref(Spell/P_Holy.jpg,nolink,25x25,Holy);4|||戦闘/水陸両用|全体強化|
|~|&gt;|&gt;|&gt;|&gt;|味方全員の士気を向上させます|
</v>
      </c>
      <c r="P635" s="3" t="s">
        <v>2826</v>
      </c>
      <c r="Q635" s="1">
        <v>0</v>
      </c>
      <c r="R635" s="1">
        <v>125</v>
      </c>
      <c r="S635" s="1">
        <v>666</v>
      </c>
      <c r="T635" s="1">
        <v>1</v>
      </c>
      <c r="U635" s="1">
        <v>0</v>
      </c>
      <c r="V635" s="1">
        <v>0</v>
      </c>
      <c r="W635" s="1" t="s">
        <v>2702</v>
      </c>
      <c r="Y635" s="21" t="str">
        <f t="shared" si="38"/>
        <v xml:space="preserve">#includex(Spell/Divine/DataView,titlestr=off,section=(filter=Fanaticism),firsthead=off)
**ゲーム内説明文
#includex(Spell/Divine/Descriptions,titlestr=off,section=(filter=Fanaticism),firsthead=off)
**解説
</v>
      </c>
      <c r="Z635" t="str">
        <f t="shared" si="39"/>
        <v xml:space="preserve">**Fanaticism
|&gt;|&gt;|&gt;|&gt;|BGCOLOR(black):COLOR(white):CENTER:''Fanaticism''|
|&gt;|BGCOLOR(lightgray):''研究領域''|&gt;|BGCOLOR(lightgray):''使用条件''|BGCOLOR(lightgray):''分類''|
|&gt;|Divine Lv0|&gt;|戦闘/水陸両用|全体強化|
|BGCOLOR(lightgray):''主系統''|BGCOLOR(lightgray):''副系統''|&gt;|BGCOLOR(lightgray):''威力/効果''|BGCOLOR(lightgray):''効果発生数''|
|&amp;ref(Spell/P_Holy.jpg,nolink,25x25,Holy);4||&gt;|Morale 1|1|
|BGCOLOR(lightgray):''射程距離''|BGCOLOR(lightgray):''効果範囲''|BGCOLOR(lightgray):''精度修正''|BGCOLOR(lightgray):''詠唱時間''|BGCOLOR(lightgray):''疲労/宝石''|
|0|666|0|125%|0|
|BGCOLOR(lightgray):''特性''|&gt;|&gt;|&gt;|味方にのみ作用|
</v>
      </c>
      <c r="AA635" t="str">
        <f>CONCATENATE("**",G635,CHAR(10),VLOOKUP(F635,SpellDesc!$B:$D,2,0),CHAR(10),CHAR(10),VLOOKUP(F635,SpellDesc!$B:$D,3,0),CHAR(10))</f>
        <v xml:space="preserve">**Fanaticism
This prayer has the same effect as Sermon of Courage, but it affects all friendly units on the entire battlefield.
この祈祷はSermon of Courageと同様の効果を持ちますが、これは戦場に居る全ての味方ユニットに影響を及ぼします。
</v>
      </c>
    </row>
    <row r="636" spans="1:27" x14ac:dyDescent="0.15">
      <c r="A636" t="str">
        <f t="shared" si="36"/>
        <v>Divine0E</v>
      </c>
      <c r="C636" s="1" t="s">
        <v>2781</v>
      </c>
      <c r="D636" s="1">
        <v>0</v>
      </c>
      <c r="F636" s="1" t="s">
        <v>2795</v>
      </c>
      <c r="G636" s="1" t="s">
        <v>2795</v>
      </c>
      <c r="H636" s="3" t="s">
        <v>2796</v>
      </c>
      <c r="K636" s="1" t="s">
        <v>2746</v>
      </c>
      <c r="L636" s="1" t="s">
        <v>2797</v>
      </c>
      <c r="M636" s="1" t="s">
        <v>2681</v>
      </c>
      <c r="N636" s="2" t="s">
        <v>2827</v>
      </c>
      <c r="O636" s="6" t="str">
        <f t="shared" si="37"/>
        <v xml:space="preserve">|[[Divine Channeling&gt;./Divine Channeling]]|&amp;ref(Spell/P_Holy.jpg,nolink,25x25,Holy);5|||戦闘/水陸両用|戦闘呪附|
|~|&gt;|&gt;|&gt;|&gt;|味方の低位の聖職者の聖魔法技能を向上させます|
</v>
      </c>
      <c r="P636" s="3" t="s">
        <v>2795</v>
      </c>
      <c r="Q636" s="1">
        <v>0</v>
      </c>
      <c r="R636" s="1">
        <v>175</v>
      </c>
      <c r="S636" s="1">
        <v>0</v>
      </c>
      <c r="T636" s="1">
        <v>1</v>
      </c>
      <c r="U636" s="1">
        <v>0</v>
      </c>
      <c r="V636" s="1">
        <v>90</v>
      </c>
      <c r="W636" s="1" t="s">
        <v>2681</v>
      </c>
      <c r="Y636" s="21" t="str">
        <f t="shared" si="38"/>
        <v xml:space="preserve">#includex(Spell/Divine/DataView,titlestr=off,section=(filter=Divine Channeling),firsthead=off)
**ゲーム内説明文
#includex(Spell/Divine/Descriptions,titlestr=off,section=(filter=Divine Channeling),firsthead=off)
**解説
</v>
      </c>
      <c r="Z636" t="str">
        <f t="shared" si="39"/>
        <v xml:space="preserve">**Divine Channeling
|&gt;|&gt;|&gt;|&gt;|BGCOLOR(black):COLOR(white):CENTER:''Divine Channeling''|
|&gt;|BGCOLOR(lightgray):''研究領域''|&gt;|BGCOLOR(lightgray):''使用条件''|BGCOLOR(lightgray):''分類''|
|&gt;|Divine Lv0|&gt;|戦闘/水陸両用|戦闘呪附|
|BGCOLOR(lightgray):''主系統''|BGCOLOR(lightgray):''副系統''|&gt;|BGCOLOR(lightgray):''威力/効果''|BGCOLOR(lightgray):''効果発生数''|
|&amp;ref(Spell/P_Holy.jpg,nolink,25x25,Holy);5||&gt;|Divine Channeling|1|
|BGCOLOR(lightgray):''射程距離''|BGCOLOR(lightgray):''効果範囲''|BGCOLOR(lightgray):''精度修正''|BGCOLOR(lightgray):''詠唱時間''|BGCOLOR(lightgray):''疲労/宝石''|
|0|0|0|175%|90|
|BGCOLOR(lightgray):''特性''|&gt;|&gt;|&gt;|戦闘呪附|
</v>
      </c>
      <c r="AA636" t="str">
        <f>CONCATENATE("**",G636,CHAR(10),VLOOKUP(F636,SpellDesc!$B:$D,2,0),CHAR(10),CHAR(10),VLOOKUP(F636,SpellDesc!$B:$D,3,0),CHAR(10))</f>
        <v xml:space="preserve">**Divine Channeling
The priest channels the divine might of his God onto the battlefield. All friendly priests of low power have their priest skill increased for the duration of the battle.
聖職者はその神の神聖なる力を戦場へと引き入れます。味方の下級聖職者全員は、戦闘終了まで聖職者の技能が向上します。
</v>
      </c>
    </row>
    <row r="637" spans="1:27" x14ac:dyDescent="0.15">
      <c r="A637" t="str">
        <f t="shared" si="36"/>
        <v>Divine0無S</v>
      </c>
      <c r="C637" s="1" t="s">
        <v>2781</v>
      </c>
      <c r="D637" s="1">
        <v>0</v>
      </c>
      <c r="E637" s="3" t="s">
        <v>2878</v>
      </c>
      <c r="F637" s="1" t="s">
        <v>2784</v>
      </c>
      <c r="G637" s="1" t="s">
        <v>2784</v>
      </c>
      <c r="H637" s="3" t="s">
        <v>2783</v>
      </c>
      <c r="K637" s="1" t="s">
        <v>2746</v>
      </c>
      <c r="L637" s="1" t="s">
        <v>2797</v>
      </c>
      <c r="M637" s="1" t="s">
        <v>2674</v>
      </c>
      <c r="N637" s="2" t="s">
        <v>2803</v>
      </c>
      <c r="O637" s="6" t="str">
        <f t="shared" si="37"/>
        <v xml:space="preserve">|[[Banishment&gt;./Banishment]]|&amp;ref(Spell/P_Holy.jpg,nolink,25x25,Holy);1|||戦闘/水陸両用|攻撃|
|~|&gt;|&gt;|&gt;|&gt;|中範囲のアンデッドを攻撃します|
</v>
      </c>
      <c r="P637" s="3" t="s">
        <v>2804</v>
      </c>
      <c r="Q637" s="1" t="s">
        <v>2805</v>
      </c>
      <c r="R637" s="1">
        <v>100</v>
      </c>
      <c r="S637" s="1" t="s">
        <v>2806</v>
      </c>
      <c r="T637" s="1">
        <v>1</v>
      </c>
      <c r="U637" s="1">
        <v>0</v>
      </c>
      <c r="V637" s="1">
        <v>0</v>
      </c>
      <c r="W637" s="1" t="s">
        <v>2807</v>
      </c>
      <c r="Y637" s="21" t="str">
        <f t="shared" si="38"/>
        <v xml:space="preserve">#includex(Spell/Divine/DataView,titlestr=off,section=(filter=Banishment),firsthead=off)
**ゲーム内説明文
#includex(Spell/Divine/Descriptions,titlestr=off,section=(filter=Banishment),firsthead=off)
**解説
</v>
      </c>
      <c r="Z637" t="str">
        <f t="shared" si="39"/>
        <v xml:space="preserve">**Banishment
|&gt;|&gt;|&gt;|&gt;|BGCOLOR(black):COLOR(white):CENTER:''Banishment''|
|&gt;|BGCOLOR(lightgray):''研究領域''|&gt;|BGCOLOR(lightgray):''使用条件''|BGCOLOR(lightgray):''分類''|
|&gt;|Divine Lv0|&gt;|戦闘/水陸両用|攻撃|
|BGCOLOR(lightgray):''主系統''|BGCOLOR(lightgray):''副系統''|&gt;|BGCOLOR(lightgray):''威力/効果''|BGCOLOR(lightgray):''効果発生数''|
|&amp;ref(Spell/P_Holy.jpg,nolink,25x25,Holy);1||&gt;|4+3/Lv|1|
|BGCOLOR(lightgray):''射程距離''|BGCOLOR(lightgray):''効果範囲''|BGCOLOR(lightgray):''精度修正''|BGCOLOR(lightgray):''詠唱時間''|BGCOLOR(lightgray):''疲労/宝石''|
|25+5|4+2|0|100%|0|
|BGCOLOR(lightgray):''特性''|&gt;|&gt;|&gt;|防御無視&amp;br;抵抗可能&amp;br;アンデッドにのみ作用|
</v>
      </c>
      <c r="AA637" t="str">
        <f>CONCATENATE("**",G637,CHAR(10),VLOOKUP(F637,SpellDesc!$B:$D,2,0),CHAR(10),CHAR(10),VLOOKUP(F637,SpellDesc!$B:$D,3,0),CHAR(10))</f>
        <v xml:space="preserve">**Banishment
With this prayer the priest smites undead beings with the power of his God. The undead will take damage unless they manage to resist the banishment.
この祈祷により、聖職者はその神の力によって、アンデッドを罰します。アンデッドは追放に抵抗できない限り、傷付けられます。
</v>
      </c>
    </row>
    <row r="638" spans="1:27" x14ac:dyDescent="0.15">
      <c r="A638" t="str">
        <f t="shared" si="36"/>
        <v>Divine0無E</v>
      </c>
      <c r="C638" s="1" t="s">
        <v>2781</v>
      </c>
      <c r="D638" s="1">
        <v>0</v>
      </c>
      <c r="E638" s="3" t="s">
        <v>2878</v>
      </c>
      <c r="F638" s="1" t="s">
        <v>2792</v>
      </c>
      <c r="G638" s="1" t="s">
        <v>2792</v>
      </c>
      <c r="H638" s="3" t="s">
        <v>2791</v>
      </c>
      <c r="K638" s="1" t="s">
        <v>2746</v>
      </c>
      <c r="L638" s="1" t="s">
        <v>2797</v>
      </c>
      <c r="M638" s="1" t="s">
        <v>2674</v>
      </c>
      <c r="N638" s="2" t="s">
        <v>2823</v>
      </c>
      <c r="O638" s="6" t="str">
        <f t="shared" si="37"/>
        <v xml:space="preserve">|[[Smite&gt;./Smite]]|&amp;ref(Spell/P_Holy.jpg,nolink,25x25,Holy);3|||戦闘/水陸両用|攻撃|
|~|&gt;|&gt;|&gt;|&gt;|敵1体を神聖なる矢で攻撃します|
</v>
      </c>
      <c r="P638" s="3">
        <v>10</v>
      </c>
      <c r="Q638" s="1">
        <v>30</v>
      </c>
      <c r="R638" s="1">
        <v>100</v>
      </c>
      <c r="S638" s="1">
        <v>0</v>
      </c>
      <c r="T638" s="1">
        <v>1</v>
      </c>
      <c r="U638" s="1">
        <v>100</v>
      </c>
      <c r="V638" s="1">
        <v>0</v>
      </c>
      <c r="W638" s="1" t="s">
        <v>2824</v>
      </c>
      <c r="Y638" s="21" t="str">
        <f t="shared" si="38"/>
        <v xml:space="preserve">#includex(Spell/Divine/DataView,titlestr=off,section=(filter=Smite),firsthead=off)
**ゲーム内説明文
#includex(Spell/Divine/Descriptions,titlestr=off,section=(filter=Smite),firsthead=off)
**解説
</v>
      </c>
      <c r="Z638" t="str">
        <f t="shared" si="39"/>
        <v xml:space="preserve">**Smite
|&gt;|&gt;|&gt;|&gt;|BGCOLOR(black):COLOR(white):CENTER:''Smite''|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|30|0|100|100%|0|
|BGCOLOR(lightgray):''特性''|&gt;|&gt;|&gt;|防御無視&amp;br;抵抗可能|
</v>
      </c>
      <c r="AA638" t="str">
        <f>CONCATENATE("**",G638,CHAR(10),VLOOKUP(F638,SpellDesc!$B:$D,2,0),CHAR(10),CHAR(10),VLOOKUP(F638,SpellDesc!$B:$D,3,0),CHAR(10))</f>
        <v xml:space="preserve">**Smite
The priest utters a prayer most holy and a heathen is struck by a divine bolt.
聖職者は最も神聖なる祈祷を囁き、異教徒を神聖なる矢で打ち据えます。
</v>
      </c>
    </row>
    <row r="639" spans="1:27" x14ac:dyDescent="0.15">
      <c r="A639" t="str">
        <f t="shared" si="36"/>
        <v>Divine0火S</v>
      </c>
      <c r="C639" s="1" t="s">
        <v>2781</v>
      </c>
      <c r="D639" s="1">
        <v>0</v>
      </c>
      <c r="E639" s="3" t="s">
        <v>2879</v>
      </c>
      <c r="F639" s="1" t="s">
        <v>2828</v>
      </c>
      <c r="G639" s="1" t="s">
        <v>2828</v>
      </c>
      <c r="H639" s="3" t="s">
        <v>2783</v>
      </c>
      <c r="K639" s="1" t="s">
        <v>2746</v>
      </c>
      <c r="L639" s="1" t="s">
        <v>2797</v>
      </c>
      <c r="M639" s="1" t="s">
        <v>2674</v>
      </c>
      <c r="N639" s="2" t="s">
        <v>2829</v>
      </c>
      <c r="O639" s="6" t="str">
        <f t="shared" si="37"/>
        <v xml:space="preserve">|[[Ashes to Ashes&gt;./Ashes to Ashes]]|&amp;ref(Spell/P_Holy.jpg,nolink,25x25,Holy);1|||戦闘/水陸両用|攻撃|
|~|&gt;|&gt;|&gt;|&gt;|中範囲のアンデッドを攻撃し炎上させます|
</v>
      </c>
      <c r="P639" s="3" t="s">
        <v>2804</v>
      </c>
      <c r="Q639" s="1" t="s">
        <v>2805</v>
      </c>
      <c r="R639" s="1">
        <v>100</v>
      </c>
      <c r="S639" s="1" t="s">
        <v>2806</v>
      </c>
      <c r="T639" s="1">
        <v>1</v>
      </c>
      <c r="U639" s="1">
        <v>0</v>
      </c>
      <c r="V639" s="1">
        <v>0</v>
      </c>
      <c r="W639" s="1" t="s">
        <v>2807</v>
      </c>
      <c r="X639" s="1" t="s">
        <v>2830</v>
      </c>
      <c r="Y639" s="21" t="str">
        <f t="shared" si="38"/>
        <v xml:space="preserve">#includex(Spell/Divine/DataView,titlestr=off,section=(filter=Ashes to Ashes),firsthead=off)
**ゲーム内説明文
#includex(Spell/Divine/Descriptions,titlestr=off,section=(filter=Ashes to Ashes),firsthead=off)
**解説
</v>
      </c>
      <c r="Z639" t="str">
        <f t="shared" si="39"/>
        <v xml:space="preserve">**Ashes to Ashes
|&gt;|&gt;|&gt;|&gt;|BGCOLOR(black):COLOR(white):CENTER:''Ashes to Ashes''|
|&gt;|BGCOLOR(lightgray):''研究領域''|&gt;|BGCOLOR(lightgray):''使用条件''|BGCOLOR(lightgray):''分類''|
|&gt;|Divine Lv0|&gt;|戦闘/水陸両用|攻撃|
|BGCOLOR(lightgray):''主系統''|BGCOLOR(lightgray):''副系統''|&gt;|BGCOLOR(lightgray):''威力/効果''|BGCOLOR(lightgray):''効果発生数''|
|&amp;ref(Spell/P_Holy.jpg,nolink,25x25,Holy);1||&gt;|4+3/Lv|1|
|BGCOLOR(lightgray):''射程距離''|BGCOLOR(lightgray):''効果範囲''|BGCOLOR(lightgray):''精度修正''|BGCOLOR(lightgray):''詠唱時間''|BGCOLOR(lightgray):''疲労/宝石''|
|25+5|4+2|0|100%|0|
|BGCOLOR(lightgray):''特性''|&gt;|&gt;|&gt;|防御無視&amp;br;抵抗可能&amp;br;アンデッドにのみ作用|
</v>
      </c>
      <c r="AA639" t="str">
        <f>CONCATENATE("**",G639,CHAR(10),VLOOKUP(F639,SpellDesc!$B:$D,2,0),CHAR(10),CHAR(10),VLOOKUP(F639,SpellDesc!$B:$D,3,0),CHAR(10))</f>
        <v xml:space="preserve">**Ashes to Ashes
This is a banish spell. With this prayer the priest smites undead beings with the power of his fiery God. A large number of undead beings will take damage and are set on fire unless they manage to resist the banishment.
これは追放の呪文です。この祈祷により、聖職者はその炎の神の力によって、アンデッドを罰します。多数のアンデッドは、追放に抵抗できない限り、傷付けられて炎上します。
</v>
      </c>
    </row>
    <row r="640" spans="1:27" x14ac:dyDescent="0.15">
      <c r="A640" t="str">
        <f t="shared" si="36"/>
        <v>Divine0火E</v>
      </c>
      <c r="C640" s="1" t="s">
        <v>2781</v>
      </c>
      <c r="D640" s="1">
        <v>0</v>
      </c>
      <c r="E640" s="3" t="s">
        <v>2879</v>
      </c>
      <c r="F640" s="1" t="s">
        <v>2852</v>
      </c>
      <c r="G640" s="1" t="s">
        <v>2852</v>
      </c>
      <c r="H640" s="3" t="s">
        <v>2791</v>
      </c>
      <c r="K640" s="1" t="s">
        <v>2746</v>
      </c>
      <c r="L640" s="1" t="s">
        <v>2797</v>
      </c>
      <c r="M640" s="1" t="s">
        <v>2674</v>
      </c>
      <c r="N640" s="2" t="s">
        <v>2853</v>
      </c>
      <c r="O640" s="6" t="str">
        <f t="shared" si="37"/>
        <v xml:space="preserve">|[[Heavenly Fire&gt;./Heavenly Fire]]|&amp;ref(Spell/P_Holy.jpg,nolink,25x25,Holy);3|||戦闘/水陸両用|攻撃|
|~|&gt;|&gt;|&gt;|&gt;|敵1体を神聖なる矢で攻撃し炎で追撃します|
</v>
      </c>
      <c r="P640" s="3">
        <v>10</v>
      </c>
      <c r="Q640" s="1">
        <v>30</v>
      </c>
      <c r="R640" s="1">
        <v>100</v>
      </c>
      <c r="S640" s="1">
        <v>0</v>
      </c>
      <c r="T640" s="1">
        <v>1</v>
      </c>
      <c r="U640" s="1">
        <v>100</v>
      </c>
      <c r="V640" s="1">
        <v>0</v>
      </c>
      <c r="W640" s="1" t="s">
        <v>2824</v>
      </c>
      <c r="X640" s="1" t="s">
        <v>2854</v>
      </c>
      <c r="Y640" s="21" t="str">
        <f t="shared" si="38"/>
        <v xml:space="preserve">#includex(Spell/Divine/DataView,titlestr=off,section=(filter=Heavenly Fire),firsthead=off)
**ゲーム内説明文
#includex(Spell/Divine/Descriptions,titlestr=off,section=(filter=Heavenly Fire),firsthead=off)
**解説
</v>
      </c>
      <c r="Z640" t="str">
        <f t="shared" si="39"/>
        <v xml:space="preserve">**Heavenly Fire
|&gt;|&gt;|&gt;|&gt;|BGCOLOR(black):COLOR(white):CENTER:''Heavenly Fire''|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|30|0|100|100%|0|
|BGCOLOR(lightgray):''特性''|&gt;|&gt;|&gt;|防御無視&amp;br;抵抗可能|
</v>
      </c>
      <c r="AA640" t="str">
        <f>CONCATENATE("**",G640,CHAR(10),VLOOKUP(F640,SpellDesc!$B:$D,2,0),CHAR(10),CHAR(10),VLOOKUP(F640,SpellDesc!$B:$D,3,0),CHAR(10))</f>
        <v xml:space="preserve">**Heavenly Fire
The priest utters a prayer most holy and a heathen is struck by a divine bolt.
聖職者は最も神聖なる祈祷を囁き、異教徒を神聖なる矢で打ち据えます。
</v>
      </c>
    </row>
    <row r="641" spans="1:27" x14ac:dyDescent="0.15">
      <c r="A641" t="str">
        <f t="shared" si="36"/>
        <v>Divine0風S</v>
      </c>
      <c r="C641" s="1" t="s">
        <v>2781</v>
      </c>
      <c r="D641" s="1">
        <v>0</v>
      </c>
      <c r="E641" s="3" t="s">
        <v>2880</v>
      </c>
      <c r="F641" s="1" t="s">
        <v>2831</v>
      </c>
      <c r="G641" s="1" t="s">
        <v>2831</v>
      </c>
      <c r="H641" s="3" t="s">
        <v>2783</v>
      </c>
      <c r="K641" s="1" t="s">
        <v>2746</v>
      </c>
      <c r="L641" s="1" t="s">
        <v>2797</v>
      </c>
      <c r="M641" s="1" t="s">
        <v>2674</v>
      </c>
      <c r="N641" s="2" t="s">
        <v>2832</v>
      </c>
      <c r="O641" s="6" t="str">
        <f t="shared" si="37"/>
        <v xml:space="preserve">|[[Wind of Memories&gt;./Wind of Memories]]|&amp;ref(Spell/P_Holy.jpg,nolink,25x25,Holy);1|||戦闘/水陸両用|攻撃|
|~|&gt;|&gt;|&gt;|&gt;|中範囲のアンデッドを攻撃し意志あるものには更なる被害を与えます|
</v>
      </c>
      <c r="P641" s="3" t="s">
        <v>2833</v>
      </c>
      <c r="Q641" s="1" t="s">
        <v>2814</v>
      </c>
      <c r="R641" s="1">
        <v>100</v>
      </c>
      <c r="S641" s="1" t="s">
        <v>2834</v>
      </c>
      <c r="T641" s="1">
        <v>1</v>
      </c>
      <c r="U641" s="1">
        <v>0</v>
      </c>
      <c r="V641" s="1">
        <v>0</v>
      </c>
      <c r="W641" s="1" t="s">
        <v>2807</v>
      </c>
      <c r="X641" s="1" t="s">
        <v>2835</v>
      </c>
      <c r="Y641" s="21" t="str">
        <f t="shared" si="38"/>
        <v xml:space="preserve">#includex(Spell/Divine/DataView,titlestr=off,section=(filter=Wind of Memories),firsthead=off)
**ゲーム内説明文
#includex(Spell/Divine/Descriptions,titlestr=off,section=(filter=Wind of Memories),firsthead=off)
**解説
</v>
      </c>
      <c r="Z641" t="str">
        <f t="shared" si="39"/>
        <v xml:space="preserve">**Wind of Memories
|&gt;|&gt;|&gt;|&gt;|BGCOLOR(black):COLOR(white):CENTER:''Wind of Memories''|
|&gt;|BGCOLOR(lightgray):''研究領域''|&gt;|BGCOLOR(lightgray):''使用条件''|BGCOLOR(lightgray):''分類''|
|&gt;|Divine Lv0|&gt;|戦闘/水陸両用|攻撃|
|BGCOLOR(lightgray):''主系統''|BGCOLOR(lightgray):''副系統''|&gt;|BGCOLOR(lightgray):''威力/効果''|BGCOLOR(lightgray):''効果発生数''|
|&amp;ref(Spell/P_Holy.jpg,nolink,25x25,Holy);1||&gt;|2+1/Lv|1|
|BGCOLOR(lightgray):''射程距離''|BGCOLOR(lightgray):''効果範囲''|BGCOLOR(lightgray):''精度修正''|BGCOLOR(lightgray):''詠唱時間''|BGCOLOR(lightgray):''疲労/宝石''|
|30+5|8+4|0|100%|0|
|BGCOLOR(lightgray):''特性''|&gt;|&gt;|&gt;|防御無視&amp;br;抵抗可能&amp;br;アンデッドにのみ作用|
</v>
      </c>
      <c r="AA641" t="str">
        <f>CONCATENATE("**",G641,CHAR(10),VLOOKUP(F641,SpellDesc!$B:$D,2,0),CHAR(10),CHAR(10),VLOOKUP(F641,SpellDesc!$B:$D,3,0),CHAR(10))</f>
        <v xml:space="preserve">**Wind of Memories
This is a banish spell. With this prayer the priest releases a wind of memories upon undead beings. A large number of undead beings will take damage unless they manage to resist the banishment. Undead beings with their minds intact are haunted by the memories of their previous lives and their souls are shredded.
これは追放の呪文です。この祈祷により、聖職者はアンデッドに向けて追憶の風を放ちます。多数のアンデッドは、追放に抵抗できない限り傷付けられます。正常な精神を持つアンデッドは、生前の記憶に纏わりつかれ、その魂は引き裂かれます。
</v>
      </c>
    </row>
    <row r="642" spans="1:27" x14ac:dyDescent="0.15">
      <c r="A642" t="str">
        <f t="shared" si="36"/>
        <v>Divine0風E</v>
      </c>
      <c r="C642" s="1" t="s">
        <v>2781</v>
      </c>
      <c r="D642" s="1">
        <v>0</v>
      </c>
      <c r="E642" s="3" t="s">
        <v>2880</v>
      </c>
      <c r="F642" s="1" t="s">
        <v>2855</v>
      </c>
      <c r="G642" s="1" t="s">
        <v>2855</v>
      </c>
      <c r="H642" s="3" t="s">
        <v>2791</v>
      </c>
      <c r="K642" s="1" t="s">
        <v>2746</v>
      </c>
      <c r="L642" s="1" t="s">
        <v>2797</v>
      </c>
      <c r="M642" s="1" t="s">
        <v>2674</v>
      </c>
      <c r="N642" s="2" t="s">
        <v>2856</v>
      </c>
      <c r="O642" s="6" t="str">
        <f t="shared" si="37"/>
        <v xml:space="preserve">|[[Heavenly Strike&gt;./Heavenly Strike]]|&amp;ref(Spell/P_Holy.jpg,nolink,25x25,Holy);3|||戦闘/水陸両用|攻撃|
|~|&gt;|&gt;|&gt;|&gt;|敵1体を神聖なる矢で攻撃し電撃で追撃します|
</v>
      </c>
      <c r="P642" s="3">
        <v>10</v>
      </c>
      <c r="Q642" s="1">
        <v>50</v>
      </c>
      <c r="R642" s="1">
        <v>100</v>
      </c>
      <c r="S642" s="1">
        <v>0</v>
      </c>
      <c r="T642" s="1">
        <v>1</v>
      </c>
      <c r="U642" s="1">
        <v>100</v>
      </c>
      <c r="V642" s="1">
        <v>0</v>
      </c>
      <c r="W642" s="1" t="s">
        <v>2824</v>
      </c>
      <c r="X642" s="1" t="s">
        <v>2857</v>
      </c>
      <c r="Y642" s="21" t="str">
        <f t="shared" si="38"/>
        <v xml:space="preserve">#includex(Spell/Divine/DataView,titlestr=off,section=(filter=Heavenly Strike),firsthead=off)
**ゲーム内説明文
#includex(Spell/Divine/Descriptions,titlestr=off,section=(filter=Heavenly Strike),firsthead=off)
**解説
</v>
      </c>
      <c r="Z642" t="str">
        <f t="shared" si="39"/>
        <v xml:space="preserve">**Heavenly Strike
|&gt;|&gt;|&gt;|&gt;|BGCOLOR(black):COLOR(white):CENTER:''Heavenly Strike''|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|50|0|100|100%|0|
|BGCOLOR(lightgray):''特性''|&gt;|&gt;|&gt;|防御無視&amp;br;抵抗可能|
</v>
      </c>
      <c r="AA642" t="str">
        <f>CONCATENATE("**",G642,CHAR(10),VLOOKUP(F642,SpellDesc!$B:$D,2,0),CHAR(10),CHAR(10),VLOOKUP(F642,SpellDesc!$B:$D,3,0),CHAR(10))</f>
        <v xml:space="preserve">**Heavenly Strike
The priest utters a prayer most holy and a heathen is struck by a divine bolt.
聖職者は最も神聖なる祈祷を囁き、異教徒を神聖なる矢で打ち据えます。
</v>
      </c>
    </row>
    <row r="643" spans="1:27" x14ac:dyDescent="0.15">
      <c r="A643" t="str">
        <f t="shared" ref="A643:A654" si="40">IF(C643&amp;D643&amp;E643&lt;&gt;C642&amp;D642&amp;E642,C643&amp;D643&amp;E643&amp;"S",IF(C643&amp;D643&amp;E643&lt;&gt;C644&amp;D644&amp;E644,C643&amp;D643&amp;E643&amp;"E",""))</f>
        <v>Divine0水S</v>
      </c>
      <c r="C643" s="1" t="s">
        <v>2781</v>
      </c>
      <c r="D643" s="1">
        <v>0</v>
      </c>
      <c r="E643" s="3" t="s">
        <v>2881</v>
      </c>
      <c r="F643" s="1" t="s">
        <v>2836</v>
      </c>
      <c r="G643" s="1" t="s">
        <v>2836</v>
      </c>
      <c r="H643" s="3" t="s">
        <v>2783</v>
      </c>
      <c r="K643" s="1" t="s">
        <v>2746</v>
      </c>
      <c r="L643" s="1" t="s">
        <v>2797</v>
      </c>
      <c r="M643" s="1" t="s">
        <v>2674</v>
      </c>
      <c r="N643" s="2" t="s">
        <v>2803</v>
      </c>
      <c r="O643" s="6" t="str">
        <f t="shared" ref="O643:O654" si="41">CONCATENATE("|[[",F643,"&gt;./",G643,"]]|",SUBSTITUTE(SUBSTITUTE(SUBSTITUTE(SUBSTITUTE(SUBSTITUTE(SUBSTITUTE(SUBSTITUTE(SUBSTITUTE(SUBSTITUTE(H643&amp;"|"&amp;I643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J643&lt;&gt;"",SUBSTITUTE(SUBSTITUTE(SUBSTITUTE(SUBSTITUTE(SUBSTITUTE(SUBSTITUTE(SUBSTITUTE(SUBSTITUTE(LEFT(H643,1)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Slave);")&amp;J643,""),"|",K643,"/",L643,"|",M643,"|",CHAR(10),"|~|&gt;|&gt;|&gt;|&gt;|",N643,"|"&amp;CHAR(10))</f>
        <v xml:space="preserve">|[[Purifying Water&gt;./Purifying Water]]|&amp;ref(Spell/P_Holy.jpg,nolink,25x25,Holy);1|||戦闘/水陸両用|攻撃|
|~|&gt;|&gt;|&gt;|&gt;|中範囲のアンデッドを攻撃します|
</v>
      </c>
      <c r="P643" s="3" t="s">
        <v>2833</v>
      </c>
      <c r="Q643" s="1" t="s">
        <v>2805</v>
      </c>
      <c r="R643" s="1">
        <v>100</v>
      </c>
      <c r="S643" s="1" t="s">
        <v>2837</v>
      </c>
      <c r="T643" s="1">
        <v>1</v>
      </c>
      <c r="U643" s="1">
        <v>0</v>
      </c>
      <c r="V643" s="1">
        <v>0</v>
      </c>
      <c r="W643" s="1" t="s">
        <v>2807</v>
      </c>
      <c r="X643" s="1" t="s">
        <v>2838</v>
      </c>
      <c r="Y643" s="21" t="str">
        <f t="shared" ref="Y643:Y654" si="42">CONCATENATE("#includex(Spell/",C643,"/DataView,titlestr=off,section=(filter=",G643,"),firsthead=off)",CHAR(10),"**ゲーム内説明文",CHAR(10),"#includex(Spell/",C643,"/Descriptions,titlestr=off,section=(filter=",G643,"),firsthead=off)",CHAR(10),"**解説",CHAR(10),CHAR(10))</f>
        <v xml:space="preserve">#includex(Spell/Divine/DataView,titlestr=off,section=(filter=Purifying Water),firsthead=off)
**ゲーム内説明文
#includex(Spell/Divine/Descriptions,titlestr=off,section=(filter=Purifying Water),firsthead=off)
**解説
</v>
      </c>
      <c r="Z643" t="str">
        <f t="shared" ref="Z643:Z654" si="43">CONCATENATE("**",G643,CHAR(10),"|&gt;|&gt;|&gt;|&gt;|BGCOLOR(black):COLOR(white):CENTER:''",F643,"''|",CHAR(10),"|&gt;|BGCOLOR(lightgray):''研究領域''|&gt;|BGCOLOR(lightgray):''使用条件''|BGCOLOR(lightgray):''分類''|",CHAR(10),"|&gt;|",C643," Lv",D643,"|&gt;|",K643,"/",L643,"|",M643,"|",CHAR(10),"|BGCOLOR(lightgray):''主系統''|BGCOLOR(lightgray):''副系統''|&gt;|BGCOLOR(lightgray):''威力/効果''|BGCOLOR(lightgray):''効果発生数''|",CHAR(10),"|",SUBSTITUTE(SUBSTITUTE(SUBSTITUTE(SUBSTITUTE(SUBSTITUTE(SUBSTITUTE(SUBSTITUTE(SUBSTITUTE(SUBSTITUTE(H643&amp;"|"&amp;I643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P643,IFERROR(IF(COUNTIF(P643,"*+*"),"/Lv|","|"),"|"),T643,IF(ISTEXT(T643),"/Lv|","|"),CHAR(10),"|BGCOLOR(lightgray):''射程距離''|BGCOLOR(lightgray):''効果範囲''|BGCOLOR(lightgray):''精度修正''|BGCOLOR(lightgray):''詠唱時間''|BGCOLOR(lightgray):''疲労/宝石''|",CHAR(10),"|",Q643,"|",S643,"|",U643,"|",R643,IF(R643&lt;&gt;"","%|","|"),V643,IF(J643&lt;&gt;"",IF(V643&lt;&gt;""," / ","")&amp;SUBSTITUTE(SUBSTITUTE(SUBSTITUTE(SUBSTITUTE(SUBSTITUTE(SUBSTITUTE(SUBSTITUTE(SUBSTITUTE(LEFT(H643,1),"火","&amp;ref(Spell/V_Fire.jpg,nolink,25x25,Fire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Slave);")&amp;J643,""),"|",CHAR(10),"|BGCOLOR(lightgray):''特性''|&gt;|&gt;|&gt;|",SUBSTITUTE(W643,"\n","&amp;br;"),"|",CHAR(10))</f>
        <v xml:space="preserve">**Purifying Water
|&gt;|&gt;|&gt;|&gt;|BGCOLOR(black):COLOR(white):CENTER:''Purifying Water''|
|&gt;|BGCOLOR(lightgray):''研究領域''|&gt;|BGCOLOR(lightgray):''使用条件''|BGCOLOR(lightgray):''分類''|
|&gt;|Divine Lv0|&gt;|戦闘/水陸両用|攻撃|
|BGCOLOR(lightgray):''主系統''|BGCOLOR(lightgray):''副系統''|&gt;|BGCOLOR(lightgray):''威力/効果''|BGCOLOR(lightgray):''効果発生数''|
|&amp;ref(Spell/P_Holy.jpg,nolink,25x25,Holy);1||&gt;|2+1/Lv|1|
|BGCOLOR(lightgray):''射程距離''|BGCOLOR(lightgray):''効果範囲''|BGCOLOR(lightgray):''精度修正''|BGCOLOR(lightgray):''詠唱時間''|BGCOLOR(lightgray):''疲労/宝石''|
|25+5|6+3|0|100%|0|
|BGCOLOR(lightgray):''特性''|&gt;|&gt;|&gt;|防御無視&amp;br;抵抗可能&amp;br;アンデッドにのみ作用|
</v>
      </c>
      <c r="AA643" t="str">
        <f>CONCATENATE("**",G643,CHAR(10),VLOOKUP(F643,SpellDesc!$B:$D,2,0),CHAR(10),CHAR(10),VLOOKUP(F643,SpellDesc!$B:$D,3,0),CHAR(10))</f>
        <v xml:space="preserve">**Purifying Water
This is a banish spell. With this prayer the priest smites undead beings with the purifying power of his God. A large number of undead beings will take severe damage unless they manage to resist the banishment.
これは追放の呪文です。この祈祷により、聖職者はその神の浄化の力によって、アンデッドを罰します。多数のアンデッドは、追放に抵抗できない限り酷く傷付けられます。
</v>
      </c>
    </row>
    <row r="644" spans="1:27" x14ac:dyDescent="0.15">
      <c r="A644" t="str">
        <f t="shared" si="40"/>
        <v>Divine0水E</v>
      </c>
      <c r="C644" s="1" t="s">
        <v>2781</v>
      </c>
      <c r="D644" s="1">
        <v>0</v>
      </c>
      <c r="E644" s="3" t="s">
        <v>2881</v>
      </c>
      <c r="F644" s="1" t="s">
        <v>2858</v>
      </c>
      <c r="G644" s="1" t="s">
        <v>2858</v>
      </c>
      <c r="H644" s="3" t="s">
        <v>2791</v>
      </c>
      <c r="K644" s="1" t="s">
        <v>2746</v>
      </c>
      <c r="L644" s="1" t="s">
        <v>2797</v>
      </c>
      <c r="M644" s="1" t="s">
        <v>2674</v>
      </c>
      <c r="N644" s="2" t="s">
        <v>2859</v>
      </c>
      <c r="O644" s="6" t="str">
        <f t="shared" si="41"/>
        <v xml:space="preserve">|[[Watery Death&gt;./Watery Death]]|&amp;ref(Spell/P_Holy.jpg,nolink,25x25,Holy);3|||戦闘/水陸両用|攻撃|
|~|&gt;|&gt;|&gt;|&gt;|敵1体を神聖なる矢で攻撃し溺れさせます|
</v>
      </c>
      <c r="P644" s="3">
        <v>10</v>
      </c>
      <c r="Q644" s="1">
        <v>25</v>
      </c>
      <c r="R644" s="1">
        <v>100</v>
      </c>
      <c r="S644" s="1">
        <v>0</v>
      </c>
      <c r="T644" s="1">
        <v>1</v>
      </c>
      <c r="U644" s="1">
        <v>100</v>
      </c>
      <c r="V644" s="1">
        <v>0</v>
      </c>
      <c r="W644" s="1" t="s">
        <v>2824</v>
      </c>
      <c r="X644" s="1" t="s">
        <v>2860</v>
      </c>
      <c r="Y644" s="21" t="str">
        <f t="shared" si="42"/>
        <v xml:space="preserve">#includex(Spell/Divine/DataView,titlestr=off,section=(filter=Watery Death),firsthead=off)
**ゲーム内説明文
#includex(Spell/Divine/Descriptions,titlestr=off,section=(filter=Watery Death),firsthead=off)
**解説
</v>
      </c>
      <c r="Z644" t="str">
        <f t="shared" si="43"/>
        <v xml:space="preserve">**Watery Death
|&gt;|&gt;|&gt;|&gt;|BGCOLOR(black):COLOR(white):CENTER:''Watery Death''|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|25|0|100|100%|0|
|BGCOLOR(lightgray):''特性''|&gt;|&gt;|&gt;|防御無視&amp;br;抵抗可能|
</v>
      </c>
      <c r="AA644" t="str">
        <f>CONCATENATE("**",G644,CHAR(10),VLOOKUP(F644,SpellDesc!$B:$D,2,0),CHAR(10),CHAR(10),VLOOKUP(F644,SpellDesc!$B:$D,3,0),CHAR(10))</f>
        <v xml:space="preserve">**Watery Death
The priest utters a prayer most holy and a heathen is struck by a divine bolt.
聖職者は最も神聖なる祈祷を囁き、異教徒を神聖なる矢で打ち据えます。
</v>
      </c>
    </row>
    <row r="645" spans="1:27" x14ac:dyDescent="0.15">
      <c r="A645" t="str">
        <f t="shared" si="40"/>
        <v>Divine0地S</v>
      </c>
      <c r="C645" s="1" t="s">
        <v>2781</v>
      </c>
      <c r="D645" s="1">
        <v>0</v>
      </c>
      <c r="E645" s="3" t="s">
        <v>2882</v>
      </c>
      <c r="F645" s="1" t="s">
        <v>2839</v>
      </c>
      <c r="G645" s="1" t="s">
        <v>2839</v>
      </c>
      <c r="H645" s="3" t="s">
        <v>2783</v>
      </c>
      <c r="K645" s="1" t="s">
        <v>2746</v>
      </c>
      <c r="L645" s="1" t="s">
        <v>2797</v>
      </c>
      <c r="M645" s="1" t="s">
        <v>2674</v>
      </c>
      <c r="N645" s="2" t="s">
        <v>2840</v>
      </c>
      <c r="O645" s="6" t="str">
        <f t="shared" si="41"/>
        <v xml:space="preserve">|[[Pull from the Grave&gt;./Pull from the Grave]]|&amp;ref(Spell/P_Holy.jpg,nolink,25x25,Holy);1|||戦闘/水陸両用|攻撃|
|~|&gt;|&gt;|&gt;|&gt;|中範囲のアンデッドを攻撃し埋没させて動きを封じようと試みます|
</v>
      </c>
      <c r="P645" s="3" t="s">
        <v>2804</v>
      </c>
      <c r="Q645" s="1" t="s">
        <v>2805</v>
      </c>
      <c r="R645" s="1">
        <v>100</v>
      </c>
      <c r="S645" s="1" t="s">
        <v>2806</v>
      </c>
      <c r="T645" s="1">
        <v>1</v>
      </c>
      <c r="U645" s="1">
        <v>0</v>
      </c>
      <c r="V645" s="1">
        <v>0</v>
      </c>
      <c r="W645" s="1" t="s">
        <v>2807</v>
      </c>
      <c r="X645" s="1" t="s">
        <v>2841</v>
      </c>
      <c r="Y645" s="21" t="str">
        <f t="shared" si="42"/>
        <v xml:space="preserve">#includex(Spell/Divine/DataView,titlestr=off,section=(filter=Pull from the Grave),firsthead=off)
**ゲーム内説明文
#includex(Spell/Divine/Descriptions,titlestr=off,section=(filter=Pull from the Grave),firsthead=off)
**解説
</v>
      </c>
      <c r="Z645" t="str">
        <f t="shared" si="43"/>
        <v xml:space="preserve">**Pull from the Grave
|&gt;|&gt;|&gt;|&gt;|BGCOLOR(black):COLOR(white):CENTER:''Pull from the Grave''|
|&gt;|BGCOLOR(lightgray):''研究領域''|&gt;|BGCOLOR(lightgray):''使用条件''|BGCOLOR(lightgray):''分類''|
|&gt;|Divine Lv0|&gt;|戦闘/水陸両用|攻撃|
|BGCOLOR(lightgray):''主系統''|BGCOLOR(lightgray):''副系統''|&gt;|BGCOLOR(lightgray):''威力/効果''|BGCOLOR(lightgray):''効果発生数''|
|&amp;ref(Spell/P_Holy.jpg,nolink,25x25,Holy);1||&gt;|4+3/Lv|1|
|BGCOLOR(lightgray):''射程距離''|BGCOLOR(lightgray):''効果範囲''|BGCOLOR(lightgray):''精度修正''|BGCOLOR(lightgray):''詠唱時間''|BGCOLOR(lightgray):''疲労/宝石''|
|25+5|4+2|0|100%|0|
|BGCOLOR(lightgray):''特性''|&gt;|&gt;|&gt;|防御無視&amp;br;抵抗可能&amp;br;アンデッドにのみ作用|
</v>
      </c>
      <c r="AA645" t="str">
        <f>CONCATENATE("**",G645,CHAR(10),VLOOKUP(F645,SpellDesc!$B:$D,2,0),CHAR(10),CHAR(10),VLOOKUP(F645,SpellDesc!$B:$D,3,0),CHAR(10))</f>
        <v xml:space="preserve">**Pull from the Grave
This is a banish spell. With this prayer the priest targets undead beings with the Ctonian power of his God. A large number of undead beings will take damage unless they manage to resist the banishment. They might also be pulled into the ground and buried.
これは追放の呪文です。この祈祷により、聖職者はその神の大地の力によって、アンデッドを罰します。多数のアンデッドは、追放に抵抗できない限り傷付けられます。彼らはまた、大地に引き摺り込まれて埋もれるかもしれません。
</v>
      </c>
    </row>
    <row r="646" spans="1:27" x14ac:dyDescent="0.15">
      <c r="A646" t="str">
        <f t="shared" si="40"/>
        <v>Divine0地E</v>
      </c>
      <c r="C646" s="1" t="s">
        <v>2781</v>
      </c>
      <c r="D646" s="1">
        <v>0</v>
      </c>
      <c r="E646" s="3" t="s">
        <v>2882</v>
      </c>
      <c r="F646" s="1" t="s">
        <v>2861</v>
      </c>
      <c r="G646" s="1" t="s">
        <v>2861</v>
      </c>
      <c r="H646" s="3" t="s">
        <v>2791</v>
      </c>
      <c r="K646" s="1" t="s">
        <v>2746</v>
      </c>
      <c r="L646" s="1" t="s">
        <v>2797</v>
      </c>
      <c r="M646" s="1" t="s">
        <v>2674</v>
      </c>
      <c r="N646" s="2" t="s">
        <v>2862</v>
      </c>
      <c r="O646" s="6" t="str">
        <f t="shared" si="41"/>
        <v xml:space="preserve">|[[Word of Stone&gt;./Word of Stone]]|&amp;ref(Spell/P_Holy.jpg,nolink,25x25,Holy);3|||戦闘/水陸両用|攻撃|
|~|&gt;|&gt;|&gt;|&gt;|敵1体を神聖なる矢で攻撃し石化させようと試みます|
</v>
      </c>
      <c r="P646" s="3">
        <v>10</v>
      </c>
      <c r="Q646" s="1">
        <v>25</v>
      </c>
      <c r="R646" s="1">
        <v>100</v>
      </c>
      <c r="S646" s="1">
        <v>0</v>
      </c>
      <c r="T646" s="1">
        <v>1</v>
      </c>
      <c r="U646" s="1">
        <v>100</v>
      </c>
      <c r="V646" s="1">
        <v>0</v>
      </c>
      <c r="W646" s="1" t="s">
        <v>2824</v>
      </c>
      <c r="X646" s="1" t="s">
        <v>2863</v>
      </c>
      <c r="Y646" s="21" t="str">
        <f t="shared" si="42"/>
        <v xml:space="preserve">#includex(Spell/Divine/DataView,titlestr=off,section=(filter=Word of Stone),firsthead=off)
**ゲーム内説明文
#includex(Spell/Divine/Descriptions,titlestr=off,section=(filter=Word of Stone),firsthead=off)
**解説
</v>
      </c>
      <c r="Z646" t="str">
        <f t="shared" si="43"/>
        <v xml:space="preserve">**Word of Stone
|&gt;|&gt;|&gt;|&gt;|BGCOLOR(black):COLOR(white):CENTER:''Word of Stone''|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|25|0|100|100%|0|
|BGCOLOR(lightgray):''特性''|&gt;|&gt;|&gt;|防御無視&amp;br;抵抗可能|
</v>
      </c>
      <c r="AA646" t="str">
        <f>CONCATENATE("**",G646,CHAR(10),VLOOKUP(F646,SpellDesc!$B:$D,2,0),CHAR(10),CHAR(10),VLOOKUP(F646,SpellDesc!$B:$D,3,0),CHAR(10))</f>
        <v xml:space="preserve">**Word of Stone
The priest utters a prayer most holy and a heathen is struck by a divine bolt. Anyone surviving this smite will risk being petrified as well.
聖職者は最も神聖なる祈祷を囁き、異教徒を神聖なる矢で打ち据えます。この天罰を生き延びたものは、石化させられる危険にも晒されます。
</v>
      </c>
    </row>
    <row r="647" spans="1:27" x14ac:dyDescent="0.15">
      <c r="A647" t="str">
        <f t="shared" si="40"/>
        <v>Divine0星S</v>
      </c>
      <c r="C647" s="1" t="s">
        <v>2781</v>
      </c>
      <c r="D647" s="1">
        <v>0</v>
      </c>
      <c r="E647" s="3" t="s">
        <v>2883</v>
      </c>
      <c r="F647" s="1" t="s">
        <v>2842</v>
      </c>
      <c r="G647" s="1" t="s">
        <v>2842</v>
      </c>
      <c r="H647" s="3" t="s">
        <v>2783</v>
      </c>
      <c r="K647" s="1" t="s">
        <v>2746</v>
      </c>
      <c r="L647" s="1" t="s">
        <v>2797</v>
      </c>
      <c r="M647" s="1" t="s">
        <v>2674</v>
      </c>
      <c r="N647" s="2" t="s">
        <v>2843</v>
      </c>
      <c r="O647" s="6" t="str">
        <f t="shared" si="41"/>
        <v xml:space="preserve">|[[Stellar Decree&gt;./Stellar Decree]]|&amp;ref(Spell/P_Holy.jpg,nolink,25x25,Holy);1|||戦闘/水陸両用|攻撃|
|~|&gt;|&gt;|&gt;|&gt;|中範囲のアンデッドを攻撃し意志あるものを怯ませようと試みます|
</v>
      </c>
      <c r="P647" s="3" t="s">
        <v>2833</v>
      </c>
      <c r="Q647" s="1" t="s">
        <v>2814</v>
      </c>
      <c r="R647" s="1">
        <v>100</v>
      </c>
      <c r="S647" s="1" t="s">
        <v>2834</v>
      </c>
      <c r="T647" s="1">
        <v>1</v>
      </c>
      <c r="U647" s="1">
        <v>0</v>
      </c>
      <c r="V647" s="1">
        <v>0</v>
      </c>
      <c r="W647" s="1" t="s">
        <v>2807</v>
      </c>
      <c r="X647" s="1" t="s">
        <v>2844</v>
      </c>
      <c r="Y647" s="21" t="str">
        <f t="shared" si="42"/>
        <v xml:space="preserve">#includex(Spell/Divine/DataView,titlestr=off,section=(filter=Stellar Decree),firsthead=off)
**ゲーム内説明文
#includex(Spell/Divine/Descriptions,titlestr=off,section=(filter=Stellar Decree),firsthead=off)
**解説
</v>
      </c>
      <c r="Z647" t="str">
        <f t="shared" si="43"/>
        <v xml:space="preserve">**Stellar Decree
|&gt;|&gt;|&gt;|&gt;|BGCOLOR(black):COLOR(white):CENTER:''Stellar Decree''|
|&gt;|BGCOLOR(lightgray):''研究領域''|&gt;|BGCOLOR(lightgray):''使用条件''|BGCOLOR(lightgray):''分類''|
|&gt;|Divine Lv0|&gt;|戦闘/水陸両用|攻撃|
|BGCOLOR(lightgray):''主系統''|BGCOLOR(lightgray):''副系統''|&gt;|BGCOLOR(lightgray):''威力/効果''|BGCOLOR(lightgray):''効果発生数''|
|&amp;ref(Spell/P_Holy.jpg,nolink,25x25,Holy);1||&gt;|2+1/Lv|1|
|BGCOLOR(lightgray):''射程距離''|BGCOLOR(lightgray):''効果範囲''|BGCOLOR(lightgray):''精度修正''|BGCOLOR(lightgray):''詠唱時間''|BGCOLOR(lightgray):''疲労/宝石''|
|30+5|8+4|0|100%|0|
|BGCOLOR(lightgray):''特性''|&gt;|&gt;|&gt;|防御無視&amp;br;抵抗可能&amp;br;アンデッドにのみ作用|
</v>
      </c>
      <c r="AA647" t="str">
        <f>CONCATENATE("**",G647,CHAR(10),VLOOKUP(F647,SpellDesc!$B:$D,2,0),CHAR(10),CHAR(10),VLOOKUP(F647,SpellDesc!$B:$D,3,0),CHAR(10))</f>
        <v xml:space="preserve">**Stellar Decree
This is a banish spell. With this prayer the priest smites undead beings with the power of his celestial God. A large number of undead beings will take damage and stop in their tracks unless they manage to resist the banishment.
これは追放の呪文です。この祈祷により、聖職者はその天上の神の力によって、アンデッドを罰します。多数のアンデッドは、追放に抵抗できない限り傷付けられ、その場で静止します。
</v>
      </c>
    </row>
    <row r="648" spans="1:27" x14ac:dyDescent="0.15">
      <c r="A648" t="str">
        <f t="shared" si="40"/>
        <v>Divine0星E</v>
      </c>
      <c r="C648" s="1" t="s">
        <v>2781</v>
      </c>
      <c r="D648" s="1">
        <v>0</v>
      </c>
      <c r="E648" s="3" t="s">
        <v>2883</v>
      </c>
      <c r="F648" s="1" t="s">
        <v>2864</v>
      </c>
      <c r="G648" s="1" t="s">
        <v>2864</v>
      </c>
      <c r="H648" s="3" t="s">
        <v>2791</v>
      </c>
      <c r="K648" s="1" t="s">
        <v>2746</v>
      </c>
      <c r="L648" s="1" t="s">
        <v>2797</v>
      </c>
      <c r="M648" s="1" t="s">
        <v>2674</v>
      </c>
      <c r="N648" s="2" t="s">
        <v>2865</v>
      </c>
      <c r="O648" s="6" t="str">
        <f t="shared" si="41"/>
        <v xml:space="preserve">|[[Word of Power&gt;./Word of Power]]|&amp;ref(Spell/P_Holy.jpg,nolink,25x25,Holy);3|||戦闘/水陸両用|攻撃|
|~|&gt;|&gt;|&gt;|&gt;|敵1体を神聖なる矢で攻撃し麻痺させようと試みます|
</v>
      </c>
      <c r="P648" s="3">
        <v>10</v>
      </c>
      <c r="Q648" s="1">
        <v>100</v>
      </c>
      <c r="R648" s="1">
        <v>100</v>
      </c>
      <c r="S648" s="1">
        <v>0</v>
      </c>
      <c r="T648" s="1">
        <v>1</v>
      </c>
      <c r="U648" s="1">
        <v>100</v>
      </c>
      <c r="V648" s="1">
        <v>0</v>
      </c>
      <c r="W648" s="1" t="s">
        <v>2824</v>
      </c>
      <c r="X648" s="1" t="s">
        <v>2866</v>
      </c>
      <c r="Y648" s="21" t="str">
        <f t="shared" si="42"/>
        <v xml:space="preserve">#includex(Spell/Divine/DataView,titlestr=off,section=(filter=Word of Power),firsthead=off)
**ゲーム内説明文
#includex(Spell/Divine/Descriptions,titlestr=off,section=(filter=Word of Power),firsthead=off)
**解説
</v>
      </c>
      <c r="Z648" t="str">
        <f t="shared" si="43"/>
        <v xml:space="preserve">**Word of Power
|&gt;|&gt;|&gt;|&gt;|BGCOLOR(black):COLOR(white):CENTER:''Word of Power''|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|100|0|100|100%|0|
|BGCOLOR(lightgray):''特性''|&gt;|&gt;|&gt;|防御無視&amp;br;抵抗可能|
</v>
      </c>
      <c r="AA648" t="str">
        <f>CONCATENATE("**",G648,CHAR(10),VLOOKUP(F648,SpellDesc!$B:$D,2,0),CHAR(10),CHAR(10),VLOOKUP(F648,SpellDesc!$B:$D,3,0),CHAR(10))</f>
        <v xml:space="preserve">**Word of Power
The priest utters a prayer most holy and a heathen is struck by a divine bolt. Anyone surviving this smite will still risk being paralyzed for a long time.
聖職者は最も神聖なる祈祷を囁き、異教徒を神聖なる矢で打ち据えます。この天罰を生き延びたものは、長時間に渡り麻痺させられる危険にも晒されます。
</v>
      </c>
    </row>
    <row r="649" spans="1:27" x14ac:dyDescent="0.15">
      <c r="A649" t="str">
        <f t="shared" si="40"/>
        <v>Divine0死S</v>
      </c>
      <c r="C649" s="1" t="s">
        <v>2781</v>
      </c>
      <c r="D649" s="1">
        <v>0</v>
      </c>
      <c r="E649" s="3" t="s">
        <v>2884</v>
      </c>
      <c r="F649" s="1" t="s">
        <v>2845</v>
      </c>
      <c r="G649" s="1" t="s">
        <v>2845</v>
      </c>
      <c r="H649" s="3" t="s">
        <v>2783</v>
      </c>
      <c r="K649" s="1" t="s">
        <v>2746</v>
      </c>
      <c r="L649" s="1" t="s">
        <v>2797</v>
      </c>
      <c r="M649" s="1" t="s">
        <v>2674</v>
      </c>
      <c r="N649" s="2" t="s">
        <v>2846</v>
      </c>
      <c r="O649" s="6" t="str">
        <f t="shared" si="41"/>
        <v xml:space="preserve">|[[Decree of the Underworld&gt;./Decree of the Underworld]]|&amp;ref(Spell/P_Holy.jpg,nolink,25x25,Holy);1|||戦闘/水陸両用|攻撃|
|~|&gt;|&gt;|&gt;|&gt;|中範囲のアンデッドを攻撃し意志あるものを混乱させようと試みます|
</v>
      </c>
      <c r="P649" s="3" t="s">
        <v>2804</v>
      </c>
      <c r="Q649" s="1" t="s">
        <v>2805</v>
      </c>
      <c r="R649" s="1">
        <v>100</v>
      </c>
      <c r="S649" s="1" t="s">
        <v>2806</v>
      </c>
      <c r="T649" s="1">
        <v>1</v>
      </c>
      <c r="U649" s="1">
        <v>0</v>
      </c>
      <c r="V649" s="1">
        <v>0</v>
      </c>
      <c r="W649" s="1" t="s">
        <v>2807</v>
      </c>
      <c r="X649" s="1" t="s">
        <v>2847</v>
      </c>
      <c r="Y649" s="21" t="str">
        <f t="shared" si="42"/>
        <v xml:space="preserve">#includex(Spell/Divine/DataView,titlestr=off,section=(filter=Decree of the Underworld),firsthead=off)
**ゲーム内説明文
#includex(Spell/Divine/Descriptions,titlestr=off,section=(filter=Decree of the Underworld),firsthead=off)
**解説
</v>
      </c>
      <c r="Z649" t="str">
        <f t="shared" si="43"/>
        <v xml:space="preserve">**Decree of the Underworld
|&gt;|&gt;|&gt;|&gt;|BGCOLOR(black):COLOR(white):CENTER:''Decree of the Underworld''|
|&gt;|BGCOLOR(lightgray):''研究領域''|&gt;|BGCOLOR(lightgray):''使用条件''|BGCOLOR(lightgray):''分類''|
|&gt;|Divine Lv0|&gt;|戦闘/水陸両用|攻撃|
|BGCOLOR(lightgray):''主系統''|BGCOLOR(lightgray):''副系統''|&gt;|BGCOLOR(lightgray):''威力/効果''|BGCOLOR(lightgray):''効果発生数''|
|&amp;ref(Spell/P_Holy.jpg,nolink,25x25,Holy);1||&gt;|4+3/Lv|1|
|BGCOLOR(lightgray):''射程距離''|BGCOLOR(lightgray):''効果範囲''|BGCOLOR(lightgray):''精度修正''|BGCOLOR(lightgray):''詠唱時間''|BGCOLOR(lightgray):''疲労/宝石''|
|25+5|4+2|0|100%|0|
|BGCOLOR(lightgray):''特性''|&gt;|&gt;|&gt;|防御無視&amp;br;抵抗可能&amp;br;アンデッドにのみ作用|
</v>
      </c>
      <c r="AA649" t="str">
        <f>CONCATENATE("**",G649,CHAR(10),VLOOKUP(F649,SpellDesc!$B:$D,2,0),CHAR(10),CHAR(10),VLOOKUP(F649,SpellDesc!$B:$D,3,0),CHAR(10))</f>
        <v xml:space="preserve">**Decree of the Underworld
This is a banish spell. With this prayer the priest targets undead beings with the power of his God. A large number of undead beings will take damage unless they manage to resist the banishment. Undead beings with their minds intact may find themselves unable to resist the decree and act erratically.
これは追放の呪文です。この祈祷により、聖職者はアンデッドをその神の力の標的とします。多数のアンデッドは、追放に抵抗できない限り傷付けられます。正常な精神を持つアンデッドは、勅令に逆らえず奇妙な行動を取ります。
</v>
      </c>
    </row>
    <row r="650" spans="1:27" x14ac:dyDescent="0.15">
      <c r="A650" t="str">
        <f t="shared" si="40"/>
        <v>Divine0死E</v>
      </c>
      <c r="C650" s="1" t="s">
        <v>2781</v>
      </c>
      <c r="D650" s="1">
        <v>0</v>
      </c>
      <c r="E650" s="3" t="s">
        <v>2884</v>
      </c>
      <c r="F650" s="1" t="s">
        <v>2867</v>
      </c>
      <c r="G650" s="1" t="s">
        <v>2867</v>
      </c>
      <c r="H650" s="3" t="s">
        <v>2791</v>
      </c>
      <c r="K650" s="1" t="s">
        <v>2746</v>
      </c>
      <c r="L650" s="1" t="s">
        <v>2797</v>
      </c>
      <c r="M650" s="1" t="s">
        <v>2674</v>
      </c>
      <c r="N650" s="2" t="s">
        <v>2868</v>
      </c>
      <c r="O650" s="6" t="str">
        <f t="shared" si="41"/>
        <v xml:space="preserve">|[[Syllable of Death&gt;./Syllable of Death]]|&amp;ref(Spell/P_Holy.jpg,nolink,25x25,Holy);3|||戦闘/水陸両用|攻撃|
|~|&gt;|&gt;|&gt;|&gt;|敵1体を神聖なる矢で攻撃し即死か疲労させようと試みます|
</v>
      </c>
      <c r="P650" s="3">
        <v>10</v>
      </c>
      <c r="Q650" s="1">
        <v>25</v>
      </c>
      <c r="R650" s="1">
        <v>100</v>
      </c>
      <c r="S650" s="1">
        <v>0</v>
      </c>
      <c r="T650" s="1">
        <v>1</v>
      </c>
      <c r="U650" s="1">
        <v>100</v>
      </c>
      <c r="V650" s="1">
        <v>0</v>
      </c>
      <c r="W650" s="1" t="s">
        <v>2824</v>
      </c>
      <c r="X650" s="1" t="s">
        <v>2869</v>
      </c>
      <c r="Y650" s="21" t="str">
        <f t="shared" si="42"/>
        <v xml:space="preserve">#includex(Spell/Divine/DataView,titlestr=off,section=(filter=Syllable of Death),firsthead=off)
**ゲーム内説明文
#includex(Spell/Divine/Descriptions,titlestr=off,section=(filter=Syllable of Death),firsthead=off)
**解説
</v>
      </c>
      <c r="Z650" t="str">
        <f t="shared" si="43"/>
        <v xml:space="preserve">**Syllable of Death
|&gt;|&gt;|&gt;|&gt;|BGCOLOR(black):COLOR(white):CENTER:''Syllable of Death''|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|25|0|100|100%|0|
|BGCOLOR(lightgray):''特性''|&gt;|&gt;|&gt;|防御無視&amp;br;抵抗可能|
</v>
      </c>
      <c r="AA650" t="str">
        <f>CONCATENATE("**",G650,CHAR(10),VLOOKUP(F650,SpellDesc!$B:$D,2,0),CHAR(10),CHAR(10),VLOOKUP(F650,SpellDesc!$B:$D,3,0),CHAR(10))</f>
        <v xml:space="preserve">**Syllable of Death
The priest utters a prayer most holy and a heathen is struck by a divine bolt. This prayer is imbued with death and anyone affected will die instantly or at least be fatigued from resisting the death.
聖職者は最も神聖なる祈祷を囁き、異教徒を神聖なる矢で打ち据えます。この祈祷は死を吹き込まれており、影響を受けたものは即死するか、少なくとも死に抗うことによって疲弊します。
</v>
      </c>
    </row>
    <row r="651" spans="1:27" x14ac:dyDescent="0.15">
      <c r="A651" t="str">
        <f t="shared" si="40"/>
        <v>Divine0緑S</v>
      </c>
      <c r="C651" s="1" t="s">
        <v>2781</v>
      </c>
      <c r="D651" s="1">
        <v>0</v>
      </c>
      <c r="E651" s="3" t="s">
        <v>2885</v>
      </c>
      <c r="F651" s="1" t="s">
        <v>2848</v>
      </c>
      <c r="G651" s="1" t="s">
        <v>2848</v>
      </c>
      <c r="H651" s="3" t="s">
        <v>2783</v>
      </c>
      <c r="K651" s="1" t="s">
        <v>2746</v>
      </c>
      <c r="L651" s="1" t="s">
        <v>2797</v>
      </c>
      <c r="M651" s="1" t="s">
        <v>2849</v>
      </c>
      <c r="N651" s="2" t="s">
        <v>2850</v>
      </c>
      <c r="O651" s="6" t="str">
        <f t="shared" si="41"/>
        <v xml:space="preserve">|[[Final Rest&gt;./Final Rest]]|&amp;ref(Spell/P_Holy.jpg,nolink,25x25,Holy);1|||戦闘/水陸両用|即死|
|~|&gt;|&gt;|&gt;|&gt;|中範囲のアンデッドを即死させようと試みます|
</v>
      </c>
      <c r="P651" s="3">
        <v>999</v>
      </c>
      <c r="Q651" s="1" t="s">
        <v>2805</v>
      </c>
      <c r="R651" s="1">
        <v>100</v>
      </c>
      <c r="S651" s="1" t="s">
        <v>2833</v>
      </c>
      <c r="T651" s="1">
        <v>1</v>
      </c>
      <c r="U651" s="1">
        <v>0</v>
      </c>
      <c r="V651" s="1">
        <v>0</v>
      </c>
      <c r="W651" s="1" t="s">
        <v>2851</v>
      </c>
      <c r="Y651" s="21" t="str">
        <f t="shared" si="42"/>
        <v xml:space="preserve">#includex(Spell/Divine/DataView,titlestr=off,section=(filter=Final Rest),firsthead=off)
**ゲーム内説明文
#includex(Spell/Divine/Descriptions,titlestr=off,section=(filter=Final Rest),firsthead=off)
**解説
</v>
      </c>
      <c r="Z651" t="str">
        <f t="shared" si="43"/>
        <v xml:space="preserve">**Final Rest
|&gt;|&gt;|&gt;|&gt;|BGCOLOR(black):COLOR(white):CENTER:''Final Rest''|
|&gt;|BGCOLOR(lightgray):''研究領域''|&gt;|BGCOLOR(lightgray):''使用条件''|BGCOLOR(lightgray):''分類''|
|&gt;|Divine Lv0|&gt;|戦闘/水陸両用|即死|
|BGCOLOR(lightgray):''主系統''|BGCOLOR(lightgray):''副系統''|&gt;|BGCOLOR(lightgray):''威力/効果''|BGCOLOR(lightgray):''効果発生数''|
|&amp;ref(Spell/P_Holy.jpg,nolink,25x25,Holy);1||&gt;|999|1|
|BGCOLOR(lightgray):''射程距離''|BGCOLOR(lightgray):''効果範囲''|BGCOLOR(lightgray):''精度修正''|BGCOLOR(lightgray):''詠唱時間''|BGCOLOR(lightgray):''疲労/宝石''|
|25+5|2+1|0|100%|0|
|BGCOLOR(lightgray):''特性''|&gt;|&gt;|&gt;|防御無視&amp;br;抵抗容易&amp;br;アンデッドにのみ作用|
</v>
      </c>
      <c r="AA651" t="str">
        <f>CONCATENATE("**",G651,CHAR(10),VLOOKUP(F651,SpellDesc!$B:$D,2,0),CHAR(10),CHAR(10),VLOOKUP(F651,SpellDesc!$B:$D,3,0),CHAR(10))</f>
        <v xml:space="preserve">**Final Rest
This is a banish spell. With this prayer the priest calls upon the life giving powers of his God to restore the natural order and destroy undead beings. The prayer will destroy undead beings outright unless they manage to resist the banishment.
これは追放の呪文です。この祈祷により、聖職者はその神の命を齎す力を呼び起こし、自然の調和を回復してアンデッドを滅ぼします。この祈祷は、彼らが追放に抵抗できない限り、アンデッドを直ちに滅ぼします。
</v>
      </c>
    </row>
    <row r="652" spans="1:27" x14ac:dyDescent="0.15">
      <c r="A652" t="str">
        <f t="shared" si="40"/>
        <v>Divine0緑E</v>
      </c>
      <c r="C652" s="1" t="s">
        <v>2781</v>
      </c>
      <c r="D652" s="1">
        <v>0</v>
      </c>
      <c r="E652" s="3" t="s">
        <v>2885</v>
      </c>
      <c r="F652" s="1" t="s">
        <v>2870</v>
      </c>
      <c r="G652" s="1" t="s">
        <v>2870</v>
      </c>
      <c r="H652" s="3" t="s">
        <v>2791</v>
      </c>
      <c r="K652" s="1" t="s">
        <v>2746</v>
      </c>
      <c r="L652" s="1" t="s">
        <v>2797</v>
      </c>
      <c r="M652" s="1" t="s">
        <v>2674</v>
      </c>
      <c r="N652" s="2" t="s">
        <v>2871</v>
      </c>
      <c r="O652" s="6" t="str">
        <f t="shared" si="41"/>
        <v xml:space="preserve">|[[Word of Thorns&gt;./Word of Thorns]]|&amp;ref(Spell/P_Holy.jpg,nolink,25x25,Holy);3|||戦闘/水陸両用|攻撃|
|~|&gt;|&gt;|&gt;|&gt;|敵1体を神聖なる矢で攻撃し捕縛して出血させます|
</v>
      </c>
      <c r="P652" s="3">
        <v>5</v>
      </c>
      <c r="Q652" s="1">
        <v>30</v>
      </c>
      <c r="R652" s="1">
        <v>100</v>
      </c>
      <c r="S652" s="1">
        <v>0</v>
      </c>
      <c r="T652" s="1">
        <v>1</v>
      </c>
      <c r="U652" s="1">
        <v>100</v>
      </c>
      <c r="V652" s="1">
        <v>0</v>
      </c>
      <c r="W652" s="1" t="s">
        <v>2824</v>
      </c>
      <c r="X652" s="1" t="s">
        <v>2872</v>
      </c>
      <c r="Y652" s="21" t="str">
        <f t="shared" si="42"/>
        <v xml:space="preserve">#includex(Spell/Divine/DataView,titlestr=off,section=(filter=Word of Thorns),firsthead=off)
**ゲーム内説明文
#includex(Spell/Divine/Descriptions,titlestr=off,section=(filter=Word of Thorns),firsthead=off)
**解説
</v>
      </c>
      <c r="Z652" t="str">
        <f t="shared" si="43"/>
        <v xml:space="preserve">**Word of Thorns
|&gt;|&gt;|&gt;|&gt;|BGCOLOR(black):COLOR(white):CENTER:''Word of Thorns''|
|&gt;|BGCOLOR(lightgray):''研究領域''|&gt;|BGCOLOR(lightgray):''使用条件''|BGCOLOR(lightgray):''分類''|
|&gt;|Divine Lv0|&gt;|戦闘/水陸両用|攻撃|
|BGCOLOR(lightgray):''主系統''|BGCOLOR(lightgray):''副系統''|&gt;|BGCOLOR(lightgray):''威力/効果''|BGCOLOR(lightgray):''効果発生数''|
|&amp;ref(Spell/P_Holy.jpg,nolink,25x25,Holy);3||&gt;|5|1|
|BGCOLOR(lightgray):''射程距離''|BGCOLOR(lightgray):''効果範囲''|BGCOLOR(lightgray):''精度修正''|BGCOLOR(lightgray):''詠唱時間''|BGCOLOR(lightgray):''疲労/宝石''|
|30|0|100|100%|0|
|BGCOLOR(lightgray):''特性''|&gt;|&gt;|&gt;|防御無視&amp;br;抵抗可能|
</v>
      </c>
      <c r="AA652" t="str">
        <f>CONCATENATE("**",G652,CHAR(10),VLOOKUP(F652,SpellDesc!$B:$D,2,0),CHAR(10),CHAR(10),VLOOKUP(F652,SpellDesc!$B:$D,3,0),CHAR(10))</f>
        <v xml:space="preserve">**Word of Thorns
The priest utters a prayer most holy and a heathen is struck by a divine bolt.
聖職者は最も神聖なる祈祷を囁き、異教徒を神聖なる矢で打ち据えます。
</v>
      </c>
    </row>
    <row r="653" spans="1:27" x14ac:dyDescent="0.15">
      <c r="A653" t="str">
        <f t="shared" si="40"/>
        <v>Divine0血S</v>
      </c>
      <c r="C653" s="1" t="s">
        <v>2781</v>
      </c>
      <c r="D653" s="1">
        <v>0</v>
      </c>
      <c r="E653" s="3" t="s">
        <v>2886</v>
      </c>
      <c r="F653" s="1" t="s">
        <v>2784</v>
      </c>
      <c r="G653" s="1" t="s">
        <v>2784</v>
      </c>
      <c r="H653" s="3" t="s">
        <v>2783</v>
      </c>
      <c r="K653" s="1" t="s">
        <v>2746</v>
      </c>
      <c r="L653" s="1" t="s">
        <v>2797</v>
      </c>
      <c r="M653" s="1" t="s">
        <v>2674</v>
      </c>
      <c r="N653" s="2" t="s">
        <v>2803</v>
      </c>
      <c r="O653" s="6" t="str">
        <f t="shared" si="41"/>
        <v xml:space="preserve">|[[Banishment&gt;./Banishment]]|&amp;ref(Spell/P_Holy.jpg,nolink,25x25,Holy);1|||戦闘/水陸両用|攻撃|
|~|&gt;|&gt;|&gt;|&gt;|中範囲のアンデッドを攻撃します|
</v>
      </c>
      <c r="P653" s="3" t="s">
        <v>2804</v>
      </c>
      <c r="Q653" s="1" t="s">
        <v>2805</v>
      </c>
      <c r="R653" s="1">
        <v>100</v>
      </c>
      <c r="S653" s="1" t="s">
        <v>2806</v>
      </c>
      <c r="T653" s="1">
        <v>1</v>
      </c>
      <c r="U653" s="1">
        <v>0</v>
      </c>
      <c r="V653" s="1">
        <v>0</v>
      </c>
      <c r="W653" s="1" t="s">
        <v>2807</v>
      </c>
      <c r="Y653" s="21" t="str">
        <f t="shared" si="42"/>
        <v xml:space="preserve">#includex(Spell/Divine/DataView,titlestr=off,section=(filter=Banishment),firsthead=off)
**ゲーム内説明文
#includex(Spell/Divine/Descriptions,titlestr=off,section=(filter=Banishment),firsthead=off)
**解説
</v>
      </c>
      <c r="Z653" t="str">
        <f t="shared" si="43"/>
        <v xml:space="preserve">**Banishment
|&gt;|&gt;|&gt;|&gt;|BGCOLOR(black):COLOR(white):CENTER:''Banishment''|
|&gt;|BGCOLOR(lightgray):''研究領域''|&gt;|BGCOLOR(lightgray):''使用条件''|BGCOLOR(lightgray):''分類''|
|&gt;|Divine Lv0|&gt;|戦闘/水陸両用|攻撃|
|BGCOLOR(lightgray):''主系統''|BGCOLOR(lightgray):''副系統''|&gt;|BGCOLOR(lightgray):''威力/効果''|BGCOLOR(lightgray):''効果発生数''|
|&amp;ref(Spell/P_Holy.jpg,nolink,25x25,Holy);1||&gt;|4+3/Lv|1|
|BGCOLOR(lightgray):''射程距離''|BGCOLOR(lightgray):''効果範囲''|BGCOLOR(lightgray):''精度修正''|BGCOLOR(lightgray):''詠唱時間''|BGCOLOR(lightgray):''疲労/宝石''|
|25+5|4+2|0|100%|0|
|BGCOLOR(lightgray):''特性''|&gt;|&gt;|&gt;|防御無視&amp;br;抵抗可能&amp;br;アンデッドにのみ作用|
</v>
      </c>
      <c r="AA653" t="str">
        <f>CONCATENATE("**",G653,CHAR(10),VLOOKUP(F653,SpellDesc!$B:$D,2,0),CHAR(10),CHAR(10),VLOOKUP(F653,SpellDesc!$B:$D,3,0),CHAR(10))</f>
        <v xml:space="preserve">**Banishment
With this prayer the priest smites undead beings with the power of his God. The undead will take damage unless they manage to resist the banishment.
この祈祷により、聖職者はその神の力によって、アンデッドを罰します。アンデッドは追放に抵抗できない限り、傷付けられます。
</v>
      </c>
    </row>
    <row r="654" spans="1:27" x14ac:dyDescent="0.15">
      <c r="A654" t="str">
        <f t="shared" si="40"/>
        <v>Divine0血E</v>
      </c>
      <c r="C654" s="1" t="s">
        <v>2781</v>
      </c>
      <c r="D654" s="1">
        <v>0</v>
      </c>
      <c r="E654" s="3" t="s">
        <v>2886</v>
      </c>
      <c r="F654" s="1" t="s">
        <v>2873</v>
      </c>
      <c r="G654" s="1" t="s">
        <v>2873</v>
      </c>
      <c r="H654" s="3" t="s">
        <v>2791</v>
      </c>
      <c r="K654" s="1" t="s">
        <v>2746</v>
      </c>
      <c r="L654" s="1" t="s">
        <v>2797</v>
      </c>
      <c r="M654" s="1" t="s">
        <v>2674</v>
      </c>
      <c r="N654" s="2" t="s">
        <v>2874</v>
      </c>
      <c r="O654" s="6" t="str">
        <f t="shared" si="41"/>
        <v xml:space="preserve">|[[Claim Life&gt;./Claim Life]]|&amp;ref(Spell/P_Holy.jpg,nolink,25x25,Holy);3|||戦闘/水陸両用|攻撃|
|~|&gt;|&gt;|&gt;|&gt;|敵1体を神聖なる矢で攻撃し胸に傷を残します|
</v>
      </c>
      <c r="P654" s="3">
        <v>20</v>
      </c>
      <c r="Q654" s="1">
        <v>30</v>
      </c>
      <c r="R654" s="1">
        <v>100</v>
      </c>
      <c r="S654" s="1">
        <v>0</v>
      </c>
      <c r="T654" s="1">
        <v>1</v>
      </c>
      <c r="U654" s="1">
        <v>100</v>
      </c>
      <c r="V654" s="1">
        <v>0</v>
      </c>
      <c r="W654" s="1" t="s">
        <v>2875</v>
      </c>
      <c r="X654" s="1" t="s">
        <v>2876</v>
      </c>
      <c r="Y654" s="21" t="str">
        <f t="shared" si="42"/>
        <v xml:space="preserve">#includex(Spell/Divine/DataView,titlestr=off,section=(filter=Claim Life),firsthead=off)
**ゲーム内説明文
#includex(Spell/Divine/Descriptions,titlestr=off,section=(filter=Claim Life),firsthead=off)
**解説
</v>
      </c>
      <c r="Z654" t="str">
        <f t="shared" si="43"/>
        <v xml:space="preserve">**Claim Life
|&gt;|&gt;|&gt;|&gt;|BGCOLOR(black):COLOR(white):CENTER:''Claim Life''|
|&gt;|BGCOLOR(lightgray):''研究領域''|&gt;|BGCOLOR(lightgray):''使用条件''|BGCOLOR(lightgray):''分類''|
|&gt;|Divine Lv0|&gt;|戦闘/水陸両用|攻撃|
|BGCOLOR(lightgray):''主系統''|BGCOLOR(lightgray):''副系統''|&gt;|BGCOLOR(lightgray):''威力/効果''|BGCOLOR(lightgray):''効果発生数''|
|&amp;ref(Spell/P_Holy.jpg,nolink,25x25,Holy);3||&gt;|20|1|
|BGCOLOR(lightgray):''射程距離''|BGCOLOR(lightgray):''効果範囲''|BGCOLOR(lightgray):''精度修正''|BGCOLOR(lightgray):''詠唱時間''|BGCOLOR(lightgray):''疲労/宝石''|
|30|0|100|100%|0|
|BGCOLOR(lightgray):''特性''|&gt;|&gt;|&gt;|防御無視&amp;br;抵抗可能&amp;br;アンデッド無効&amp;br;無生物無効|
</v>
      </c>
      <c r="AA654" t="str">
        <f>CONCATENATE("**",G654,CHAR(10),VLOOKUP(F654,SpellDesc!$B:$D,2,0),CHAR(10),CHAR(10),VLOOKUP(F654,SpellDesc!$B:$D,3,0),CHAR(10))</f>
        <v xml:space="preserve">**Claim Life
The priest utters a prayer most holy and a heathen is struck by a divine bolt. Anyone affected but surviving this smite will have a chest wound for the rest of their life.
聖職者は最も神聖なる祈祷を囁き、異教徒を神聖なる矢で打ち据えます。この天罰の影響を受けて生き残ったものは、その残る生涯に渡って胸の傷を負います。
</v>
      </c>
    </row>
  </sheetData>
  <phoneticPr fontId="1"/>
  <conditionalFormatting sqref="D1:D1048576">
    <cfRule type="colorScale" priority="90">
      <colorScale>
        <cfvo type="min"/>
        <cfvo type="max"/>
        <color rgb="FFFFEF9C"/>
        <color rgb="FF63BE7B"/>
      </colorScale>
    </cfRule>
  </conditionalFormatting>
  <conditionalFormatting sqref="L6:M46 K654:K1048576 K1:K652">
    <cfRule type="containsText" dxfId="127" priority="88" operator="containsText" text="儀式">
      <formula>NOT(ISERROR(SEARCH("儀式",K1)))</formula>
    </cfRule>
    <cfRule type="containsText" dxfId="126" priority="89" operator="containsText" text="戦闘">
      <formula>NOT(ISERROR(SEARCH("戦闘",K1)))</formula>
    </cfRule>
  </conditionalFormatting>
  <conditionalFormatting sqref="H654:I1048576 H1:I652 E1:E652">
    <cfRule type="containsText" dxfId="125" priority="26" operator="containsText" text="聖">
      <formula>NOT(ISERROR(SEARCH("聖",E1)))</formula>
    </cfRule>
    <cfRule type="containsText" dxfId="124" priority="80" operator="containsText" text="血">
      <formula>NOT(ISERROR(SEARCH("血",E1)))</formula>
    </cfRule>
    <cfRule type="containsText" dxfId="123" priority="81" operator="containsText" text="緑">
      <formula>NOT(ISERROR(SEARCH("緑",E1)))</formula>
    </cfRule>
    <cfRule type="containsText" dxfId="122" priority="82" operator="containsText" text="死">
      <formula>NOT(ISERROR(SEARCH("死",E1)))</formula>
    </cfRule>
    <cfRule type="containsText" dxfId="121" priority="83" operator="containsText" text="星">
      <formula>NOT(ISERROR(SEARCH("星",E1)))</formula>
    </cfRule>
    <cfRule type="containsText" dxfId="120" priority="84" operator="containsText" text="地">
      <formula>NOT(ISERROR(SEARCH("地",E1)))</formula>
    </cfRule>
    <cfRule type="containsText" dxfId="119" priority="85" operator="containsText" text="水">
      <formula>NOT(ISERROR(SEARCH("水",E1)))</formula>
    </cfRule>
    <cfRule type="containsText" dxfId="118" priority="86" operator="containsText" text="風">
      <formula>NOT(ISERROR(SEARCH("風",E1)))</formula>
    </cfRule>
    <cfRule type="containsText" dxfId="117" priority="87" operator="containsText" text="火">
      <formula>NOT(ISERROR(SEARCH("火",E1)))</formula>
    </cfRule>
  </conditionalFormatting>
  <conditionalFormatting sqref="N58 L654:L1048576 L1:L652">
    <cfRule type="containsText" dxfId="116" priority="71" operator="containsText" text="限定">
      <formula>NOT(ISERROR(SEARCH("限定",L1)))</formula>
    </cfRule>
    <cfRule type="containsText" dxfId="115" priority="72" operator="containsText" text="水陸両用">
      <formula>NOT(ISERROR(SEARCH("水陸両用",L1)))</formula>
    </cfRule>
    <cfRule type="containsText" dxfId="114" priority="73" operator="containsText" text="水中専用">
      <formula>NOT(ISERROR(SEARCH("水中専用",L1)))</formula>
    </cfRule>
    <cfRule type="containsText" dxfId="113" priority="74" operator="containsText" text="陸上専用">
      <formula>NOT(ISERROR(SEARCH("陸上専用",L1)))</formula>
    </cfRule>
  </conditionalFormatting>
  <conditionalFormatting sqref="M60">
    <cfRule type="containsText" dxfId="112" priority="69" operator="containsText" text="儀式">
      <formula>NOT(ISERROR(SEARCH("儀式",M60)))</formula>
    </cfRule>
    <cfRule type="containsText" dxfId="111" priority="70" operator="containsText" text="戦闘">
      <formula>NOT(ISERROR(SEARCH("戦闘",M60)))</formula>
    </cfRule>
  </conditionalFormatting>
  <conditionalFormatting sqref="M60:N60">
    <cfRule type="containsText" dxfId="110" priority="65" operator="containsText" text="限定">
      <formula>NOT(ISERROR(SEARCH("限定",M60)))</formula>
    </cfRule>
    <cfRule type="containsText" dxfId="109" priority="66" operator="containsText" text="水陸両用">
      <formula>NOT(ISERROR(SEARCH("水陸両用",M60)))</formula>
    </cfRule>
    <cfRule type="containsText" dxfId="108" priority="67" operator="containsText" text="水中専用">
      <formula>NOT(ISERROR(SEARCH("水中専用",M60)))</formula>
    </cfRule>
    <cfRule type="containsText" dxfId="107" priority="68" operator="containsText" text="陸上専用">
      <formula>NOT(ISERROR(SEARCH("陸上専用",M60)))</formula>
    </cfRule>
  </conditionalFormatting>
  <conditionalFormatting sqref="M66">
    <cfRule type="containsText" dxfId="106" priority="63" operator="containsText" text="儀式">
      <formula>NOT(ISERROR(SEARCH("儀式",M66)))</formula>
    </cfRule>
    <cfRule type="containsText" dxfId="105" priority="64" operator="containsText" text="戦闘">
      <formula>NOT(ISERROR(SEARCH("戦闘",M66)))</formula>
    </cfRule>
  </conditionalFormatting>
  <conditionalFormatting sqref="M66:N66">
    <cfRule type="containsText" dxfId="104" priority="59" operator="containsText" text="限定">
      <formula>NOT(ISERROR(SEARCH("限定",M66)))</formula>
    </cfRule>
    <cfRule type="containsText" dxfId="103" priority="60" operator="containsText" text="水陸両用">
      <formula>NOT(ISERROR(SEARCH("水陸両用",M66)))</formula>
    </cfRule>
    <cfRule type="containsText" dxfId="102" priority="61" operator="containsText" text="水中専用">
      <formula>NOT(ISERROR(SEARCH("水中専用",M66)))</formula>
    </cfRule>
    <cfRule type="containsText" dxfId="101" priority="62" operator="containsText" text="陸上専用">
      <formula>NOT(ISERROR(SEARCH("陸上専用",M66)))</formula>
    </cfRule>
  </conditionalFormatting>
  <conditionalFormatting sqref="M71">
    <cfRule type="containsText" dxfId="100" priority="57" operator="containsText" text="儀式">
      <formula>NOT(ISERROR(SEARCH("儀式",M71)))</formula>
    </cfRule>
    <cfRule type="containsText" dxfId="99" priority="58" operator="containsText" text="戦闘">
      <formula>NOT(ISERROR(SEARCH("戦闘",M71)))</formula>
    </cfRule>
  </conditionalFormatting>
  <conditionalFormatting sqref="M71:N71">
    <cfRule type="containsText" dxfId="98" priority="53" operator="containsText" text="限定">
      <formula>NOT(ISERROR(SEARCH("限定",M71)))</formula>
    </cfRule>
    <cfRule type="containsText" dxfId="97" priority="54" operator="containsText" text="水陸両用">
      <formula>NOT(ISERROR(SEARCH("水陸両用",M71)))</formula>
    </cfRule>
    <cfRule type="containsText" dxfId="96" priority="55" operator="containsText" text="水中専用">
      <formula>NOT(ISERROR(SEARCH("水中専用",M71)))</formula>
    </cfRule>
    <cfRule type="containsText" dxfId="95" priority="56" operator="containsText" text="陸上専用">
      <formula>NOT(ISERROR(SEARCH("陸上専用",M71)))</formula>
    </cfRule>
  </conditionalFormatting>
  <conditionalFormatting sqref="M105">
    <cfRule type="containsText" dxfId="94" priority="49" operator="containsText" text="限定">
      <formula>NOT(ISERROR(SEARCH("限定",M105)))</formula>
    </cfRule>
    <cfRule type="containsText" dxfId="93" priority="50" operator="containsText" text="水陸両用">
      <formula>NOT(ISERROR(SEARCH("水陸両用",M105)))</formula>
    </cfRule>
    <cfRule type="containsText" dxfId="92" priority="51" operator="containsText" text="水中専用">
      <formula>NOT(ISERROR(SEARCH("水中専用",M105)))</formula>
    </cfRule>
    <cfRule type="containsText" dxfId="91" priority="52" operator="containsText" text="陸上専用">
      <formula>NOT(ISERROR(SEARCH("陸上専用",M105)))</formula>
    </cfRule>
  </conditionalFormatting>
  <conditionalFormatting sqref="N105">
    <cfRule type="containsText" dxfId="90" priority="45" operator="containsText" text="限定">
      <formula>NOT(ISERROR(SEARCH("限定",N105)))</formula>
    </cfRule>
    <cfRule type="containsText" dxfId="89" priority="46" operator="containsText" text="水陸両用">
      <formula>NOT(ISERROR(SEARCH("水陸両用",N105)))</formula>
    </cfRule>
    <cfRule type="containsText" dxfId="88" priority="47" operator="containsText" text="水中専用">
      <formula>NOT(ISERROR(SEARCH("水中専用",N105)))</formula>
    </cfRule>
    <cfRule type="containsText" dxfId="87" priority="48" operator="containsText" text="陸上専用">
      <formula>NOT(ISERROR(SEARCH("陸上専用",N105)))</formula>
    </cfRule>
  </conditionalFormatting>
  <conditionalFormatting sqref="M106">
    <cfRule type="containsText" dxfId="86" priority="43" operator="containsText" text="儀式">
      <formula>NOT(ISERROR(SEARCH("儀式",M106)))</formula>
    </cfRule>
    <cfRule type="containsText" dxfId="85" priority="44" operator="containsText" text="戦闘">
      <formula>NOT(ISERROR(SEARCH("戦闘",M106)))</formula>
    </cfRule>
  </conditionalFormatting>
  <conditionalFormatting sqref="M106:N106">
    <cfRule type="containsText" dxfId="84" priority="39" operator="containsText" text="限定">
      <formula>NOT(ISERROR(SEARCH("限定",M106)))</formula>
    </cfRule>
    <cfRule type="containsText" dxfId="83" priority="40" operator="containsText" text="水陸両用">
      <formula>NOT(ISERROR(SEARCH("水陸両用",M106)))</formula>
    </cfRule>
    <cfRule type="containsText" dxfId="82" priority="41" operator="containsText" text="水中専用">
      <formula>NOT(ISERROR(SEARCH("水中専用",M106)))</formula>
    </cfRule>
    <cfRule type="containsText" dxfId="81" priority="42" operator="containsText" text="陸上専用">
      <formula>NOT(ISERROR(SEARCH("陸上専用",M106)))</formula>
    </cfRule>
  </conditionalFormatting>
  <conditionalFormatting sqref="M109">
    <cfRule type="containsText" dxfId="80" priority="37" operator="containsText" text="儀式">
      <formula>NOT(ISERROR(SEARCH("儀式",M109)))</formula>
    </cfRule>
    <cfRule type="containsText" dxfId="79" priority="38" operator="containsText" text="戦闘">
      <formula>NOT(ISERROR(SEARCH("戦闘",M109)))</formula>
    </cfRule>
  </conditionalFormatting>
  <conditionalFormatting sqref="M109:N109">
    <cfRule type="containsText" dxfId="78" priority="33" operator="containsText" text="限定">
      <formula>NOT(ISERROR(SEARCH("限定",M109)))</formula>
    </cfRule>
    <cfRule type="containsText" dxfId="77" priority="34" operator="containsText" text="水陸両用">
      <formula>NOT(ISERROR(SEARCH("水陸両用",M109)))</formula>
    </cfRule>
    <cfRule type="containsText" dxfId="76" priority="35" operator="containsText" text="水中専用">
      <formula>NOT(ISERROR(SEARCH("水中専用",M109)))</formula>
    </cfRule>
    <cfRule type="containsText" dxfId="75" priority="36" operator="containsText" text="陸上専用">
      <formula>NOT(ISERROR(SEARCH("陸上専用",M109)))</formula>
    </cfRule>
  </conditionalFormatting>
  <conditionalFormatting sqref="M110">
    <cfRule type="containsText" dxfId="74" priority="31" operator="containsText" text="儀式">
      <formula>NOT(ISERROR(SEARCH("儀式",M110)))</formula>
    </cfRule>
    <cfRule type="containsText" dxfId="73" priority="32" operator="containsText" text="戦闘">
      <formula>NOT(ISERROR(SEARCH("戦闘",M110)))</formula>
    </cfRule>
  </conditionalFormatting>
  <conditionalFormatting sqref="M110:N110">
    <cfRule type="containsText" dxfId="72" priority="27" operator="containsText" text="限定">
      <formula>NOT(ISERROR(SEARCH("限定",M110)))</formula>
    </cfRule>
    <cfRule type="containsText" dxfId="71" priority="28" operator="containsText" text="水陸両用">
      <formula>NOT(ISERROR(SEARCH("水陸両用",M110)))</formula>
    </cfRule>
    <cfRule type="containsText" dxfId="70" priority="29" operator="containsText" text="水中専用">
      <formula>NOT(ISERROR(SEARCH("水中専用",M110)))</formula>
    </cfRule>
    <cfRule type="containsText" dxfId="69" priority="30" operator="containsText" text="陸上専用">
      <formula>NOT(ISERROR(SEARCH("陸上専用",M110)))</formula>
    </cfRule>
  </conditionalFormatting>
  <conditionalFormatting sqref="K653">
    <cfRule type="containsText" dxfId="68" priority="23" operator="containsText" text="儀式">
      <formula>NOT(ISERROR(SEARCH("儀式",K653)))</formula>
    </cfRule>
    <cfRule type="containsText" dxfId="67" priority="24" operator="containsText" text="戦闘">
      <formula>NOT(ISERROR(SEARCH("戦闘",K653)))</formula>
    </cfRule>
  </conditionalFormatting>
  <conditionalFormatting sqref="H653:I653">
    <cfRule type="containsText" dxfId="66" priority="10" operator="containsText" text="聖">
      <formula>NOT(ISERROR(SEARCH("聖",H653)))</formula>
    </cfRule>
    <cfRule type="containsText" dxfId="65" priority="15" operator="containsText" text="血">
      <formula>NOT(ISERROR(SEARCH("血",H653)))</formula>
    </cfRule>
    <cfRule type="containsText" dxfId="64" priority="16" operator="containsText" text="緑">
      <formula>NOT(ISERROR(SEARCH("緑",H653)))</formula>
    </cfRule>
    <cfRule type="containsText" dxfId="63" priority="17" operator="containsText" text="死">
      <formula>NOT(ISERROR(SEARCH("死",H653)))</formula>
    </cfRule>
    <cfRule type="containsText" dxfId="62" priority="18" operator="containsText" text="星">
      <formula>NOT(ISERROR(SEARCH("星",H653)))</formula>
    </cfRule>
    <cfRule type="containsText" dxfId="61" priority="19" operator="containsText" text="地">
      <formula>NOT(ISERROR(SEARCH("地",H653)))</formula>
    </cfRule>
    <cfRule type="containsText" dxfId="60" priority="20" operator="containsText" text="水">
      <formula>NOT(ISERROR(SEARCH("水",H653)))</formula>
    </cfRule>
    <cfRule type="containsText" dxfId="59" priority="21" operator="containsText" text="風">
      <formula>NOT(ISERROR(SEARCH("風",H653)))</formula>
    </cfRule>
    <cfRule type="containsText" dxfId="58" priority="22" operator="containsText" text="火">
      <formula>NOT(ISERROR(SEARCH("火",H653)))</formula>
    </cfRule>
  </conditionalFormatting>
  <conditionalFormatting sqref="L653">
    <cfRule type="containsText" dxfId="57" priority="11" operator="containsText" text="限定">
      <formula>NOT(ISERROR(SEARCH("限定",L653)))</formula>
    </cfRule>
    <cfRule type="containsText" dxfId="56" priority="12" operator="containsText" text="水陸両用">
      <formula>NOT(ISERROR(SEARCH("水陸両用",L653)))</formula>
    </cfRule>
    <cfRule type="containsText" dxfId="55" priority="13" operator="containsText" text="水中専用">
      <formula>NOT(ISERROR(SEARCH("水中専用",L653)))</formula>
    </cfRule>
    <cfRule type="containsText" dxfId="54" priority="14" operator="containsText" text="陸上専用">
      <formula>NOT(ISERROR(SEARCH("陸上専用",L653)))</formula>
    </cfRule>
  </conditionalFormatting>
  <conditionalFormatting sqref="E653:E1048576">
    <cfRule type="containsText" dxfId="53" priority="1" operator="containsText" text="聖">
      <formula>NOT(ISERROR(SEARCH("聖",E653)))</formula>
    </cfRule>
    <cfRule type="containsText" dxfId="52" priority="2" operator="containsText" text="血">
      <formula>NOT(ISERROR(SEARCH("血",E653)))</formula>
    </cfRule>
    <cfRule type="containsText" dxfId="51" priority="3" operator="containsText" text="緑">
      <formula>NOT(ISERROR(SEARCH("緑",E653)))</formula>
    </cfRule>
    <cfRule type="containsText" dxfId="50" priority="4" operator="containsText" text="死">
      <formula>NOT(ISERROR(SEARCH("死",E653)))</formula>
    </cfRule>
    <cfRule type="containsText" dxfId="49" priority="5" operator="containsText" text="星">
      <formula>NOT(ISERROR(SEARCH("星",E653)))</formula>
    </cfRule>
    <cfRule type="containsText" dxfId="48" priority="6" operator="containsText" text="地">
      <formula>NOT(ISERROR(SEARCH("地",E653)))</formula>
    </cfRule>
    <cfRule type="containsText" dxfId="47" priority="7" operator="containsText" text="水">
      <formula>NOT(ISERROR(SEARCH("水",E653)))</formula>
    </cfRule>
    <cfRule type="containsText" dxfId="46" priority="8" operator="containsText" text="風">
      <formula>NOT(ISERROR(SEARCH("風",E653)))</formula>
    </cfRule>
    <cfRule type="containsText" dxfId="45" priority="9" operator="containsText" text="火">
      <formula>NOT(ISERROR(SEARCH("火",E653)))</formula>
    </cfRule>
  </conditionalFormatting>
  <conditionalFormatting sqref="V1">
    <cfRule type="expression" dxfId="44" priority="93">
      <formula>AND($D1="戦闘",ISBLANK($U1))</formula>
    </cfRule>
  </conditionalFormatting>
  <dataValidations count="2">
    <dataValidation imeMode="off" allowBlank="1" showInputMessage="1" showErrorMessage="1" sqref="J1:J1048576 P1:V1048576 F1:F1048576 B1:D1048576 G2:G654"/>
    <dataValidation imeMode="on" allowBlank="1" showInputMessage="1" showErrorMessage="1" sqref="N1:N63 N65:N440 L1:M440 K1:K629 L442:N629 H1:I1048576 K630:N1048576 W1:W1048576 E1:E1048576"/>
  </dataValidations>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313"/>
  <sheetViews>
    <sheetView tabSelected="1" workbookViewId="0">
      <pane xSplit="5" ySplit="1" topLeftCell="J2" activePane="bottomRight" state="frozen"/>
      <selection pane="topRight" activeCell="F1" sqref="F1"/>
      <selection pane="bottomLeft" activeCell="A2" sqref="A2"/>
      <selection pane="bottomRight" activeCell="Y2" sqref="Y2"/>
    </sheetView>
  </sheetViews>
  <sheetFormatPr defaultRowHeight="13.5" x14ac:dyDescent="0.15"/>
  <cols>
    <col min="1" max="1" width="9" style="1"/>
    <col min="2" max="2" width="12.25" style="1" bestFit="1" customWidth="1"/>
    <col min="3" max="3" width="3.375" style="1" bestFit="1" customWidth="1"/>
    <col min="4" max="4" width="4.625" style="1" bestFit="1" customWidth="1"/>
    <col min="5" max="5" width="17.5" style="1" bestFit="1" customWidth="1"/>
    <col min="6" max="6" width="6.875" style="1" bestFit="1" customWidth="1"/>
    <col min="7" max="7" width="5.125" style="1" bestFit="1" customWidth="1"/>
    <col min="8" max="8" width="4.5" style="1" bestFit="1" customWidth="1"/>
    <col min="9" max="10" width="5.25" style="1" bestFit="1" customWidth="1"/>
    <col min="11" max="11" width="9" style="1"/>
    <col min="12" max="12" width="11" style="1" bestFit="1" customWidth="1"/>
    <col min="13" max="13" width="40.25" style="2" customWidth="1"/>
    <col min="14" max="14" width="9" style="31"/>
    <col min="15" max="15" width="10" style="3" bestFit="1" customWidth="1"/>
    <col min="16" max="23" width="9" style="1"/>
  </cols>
  <sheetData>
    <row r="1" spans="1:25" x14ac:dyDescent="0.15">
      <c r="A1" s="1" t="s">
        <v>0</v>
      </c>
      <c r="B1" s="1" t="s">
        <v>16</v>
      </c>
      <c r="C1" s="1" t="s">
        <v>60</v>
      </c>
      <c r="D1" s="1" t="s">
        <v>2877</v>
      </c>
      <c r="E1" s="1" t="s">
        <v>1</v>
      </c>
      <c r="F1" s="1" t="s">
        <v>2</v>
      </c>
      <c r="G1" s="1" t="s">
        <v>3</v>
      </c>
      <c r="H1" s="1" t="s">
        <v>4</v>
      </c>
      <c r="I1" s="1" t="s">
        <v>5</v>
      </c>
      <c r="J1" s="1" t="s">
        <v>853</v>
      </c>
      <c r="K1" s="1" t="s">
        <v>2148</v>
      </c>
      <c r="L1" s="1" t="s">
        <v>854</v>
      </c>
      <c r="M1" s="2" t="s">
        <v>692</v>
      </c>
      <c r="N1" s="30" t="s">
        <v>1009</v>
      </c>
      <c r="O1" s="3" t="s">
        <v>685</v>
      </c>
      <c r="P1" s="1" t="s">
        <v>686</v>
      </c>
      <c r="Q1" s="1" t="s">
        <v>693</v>
      </c>
      <c r="R1" s="1" t="s">
        <v>687</v>
      </c>
      <c r="S1" s="1" t="s">
        <v>688</v>
      </c>
      <c r="T1" s="1" t="s">
        <v>689</v>
      </c>
      <c r="U1" s="1" t="s">
        <v>690</v>
      </c>
      <c r="V1" s="1" t="s">
        <v>691</v>
      </c>
      <c r="W1" s="1" t="s">
        <v>700</v>
      </c>
    </row>
    <row r="2" spans="1:25" x14ac:dyDescent="0.15">
      <c r="B2" s="1" t="s">
        <v>17</v>
      </c>
      <c r="C2" s="1">
        <v>5</v>
      </c>
      <c r="E2" s="1" t="s">
        <v>3236</v>
      </c>
      <c r="F2" s="1" t="s">
        <v>3236</v>
      </c>
      <c r="G2" s="1" t="s">
        <v>660</v>
      </c>
      <c r="I2" s="1">
        <v>10</v>
      </c>
      <c r="J2" s="1" t="s">
        <v>644</v>
      </c>
      <c r="K2" s="1" t="s">
        <v>2023</v>
      </c>
      <c r="L2" s="1" t="s">
        <v>968</v>
      </c>
      <c r="M2" s="2" t="s">
        <v>3238</v>
      </c>
      <c r="N2" s="31" t="str">
        <f>CONCATENATE("|",B2," Lv",C2,"|",E2,"|",SUBSTITUTE(SUBSTITUTE(SUBSTITUTE(SUBSTITUTE(SUBSTITUTE(SUBSTITUTE(SUBSTITUTE(SUBSTITUTE(SUBSTITUTE(G2&amp;"|"&amp;H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I2&lt;&gt;"",SUBSTITUTE(SUBSTITUTE(SUBSTITUTE(SUBSTITUTE(SUBSTITUTE(SUBSTITUTE(SUBSTITUTE(SUBSTITUTE(LEFT(G2,1)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Slave);")&amp;I2,""),"|",J2,"/",K2,"|",L2,"|",CHAR(10),"|~|~|&gt;|&gt;|&gt;|&gt;|",M2,"|")</f>
        <v>|Conjuration Lv5|Monster Boar|&amp;ref(Spell/P_Nature.jpg,nolink,25x25,Nature);3||&amp;ref(Spell/V_Nature.jpg,nolink,25x25,Nature Gem);10|儀式/陸上専用|災害誘発|
|~|~|&gt;|&gt;|&gt;|&gt;|指定した州にMonster Boarを潜伏させ不安度を増加させます|</v>
      </c>
      <c r="P2" s="1">
        <v>5</v>
      </c>
      <c r="V2" s="1" t="s">
        <v>746</v>
      </c>
      <c r="X2" t="str">
        <f>CONCATENATE("#includex(Spell/",B1,"/DataView,titlestr=off,section=(filter=",F1,"),firsthead=off)",CHAR(10),"**ゲーム内説明文",CHAR(10),"#includex(Spell/",B1,"/Descriptions,titlestr=off,section=(filter=",F1,"),firsthead=off)",CHAR(10),"**概要",CHAR(10),CHAR(10),"**解説",CHAR(10),CHAR(10))</f>
        <v xml:space="preserve">#includex(Spell/School/DataView,titlestr=off,section=(filter=Pname),firsthead=off)
**ゲーム内説明文
#includex(Spell/School/Descriptions,titlestr=off,section=(filter=Pname),firsthead=off)
**概要
**解説
</v>
      </c>
      <c r="Y2" t="str">
        <f>CONCATENATE("**",F2,CHAR(10),"|&gt;|&gt;|&gt;|&gt;|BGCOLOR(black):COLOR(white):CENTER:''",E2,"''|",CHAR(10),"|&gt;|BGCOLOR(lightgray):''研究領域''|&gt;|BGCOLOR(lightgray):''使用条件''|BGCOLOR(lightgray):''分類''|",CHAR(10),"|&gt;|",B2," Lv",C2,"|&gt;|",J2,"/",K2,"|",L2,"|",CHAR(10),"|BGCOLOR(lightgray):''主系統''|BGCOLOR(lightgray):''副系統''|&gt;|BGCOLOR(lightgray):''威力/効果''|BGCOLOR(lightgray):''効果発生数''|",CHAR(10),"|",SUBSTITUTE(SUBSTITUTE(SUBSTITUTE(SUBSTITUTE(SUBSTITUTE(SUBSTITUTE(SUBSTITUTE(SUBSTITUTE(SUBSTITUTE(G2&amp;"|"&amp;H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O2,IFERROR(IF(COUNTIF(O2,"*+*"),"/Lv|","|"),"|"),S2,IF(ISTEXT(S2),"/Lv|","|"),CHAR(10),"|BGCOLOR(lightgray):''射程距離''|BGCOLOR(lightgray):''効果範囲''|BGCOLOR(lightgray):''精度修正''|BGCOLOR(lightgray):''詠唱時間''|BGCOLOR(lightgray):''疲労/宝石''|",CHAR(10),"|",P2,"|",R2,"|",T2,"|",Q2,IF(Q2&lt;&gt;"","%|","|"),U2,IF(I2&lt;&gt;"",IF(U2&lt;&gt;""," / ","")&amp;SUBSTITUTE(SUBSTITUTE(SUBSTITUTE(SUBSTITUTE(SUBSTITUTE(SUBSTITUTE(SUBSTITUTE(SUBSTITUTE(LEFT(G2,1),"火","&amp;ref(Spell/V_Fire.jpg,nolink,25x25,Fire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Slave);")&amp;I2,""),"|",CHAR(10),"|BGCOLOR(lightgray):''特性''|&gt;|&gt;|&gt;|",SUBSTITUTE(V2,"\n","&amp;br;"),"|",CHAR(10))</f>
        <v xml:space="preserve">**Monster Boar
|&gt;|&gt;|&gt;|&gt;|BGCOLOR(black):COLOR(white):CENTER:''Monster Boar''|
|&gt;|BGCOLOR(lightgray):''研究領域''|&gt;|BGCOLOR(lightgray):''使用条件''|BGCOLOR(lightgray):''分類''|
|&gt;|Conjuration Lv5|&gt;|儀式/陸上専用|災害誘発|
|BGCOLOR(lightgray):''主系統''|BGCOLOR(lightgray):''副系統''|&gt;|BGCOLOR(lightgray):''威力/効果''|BGCOLOR(lightgray):''効果発生数''|
|&amp;ref(Spell/P_Nature.jpg,nolink,25x25,Nature);3||&gt;|||
|BGCOLOR(lightgray):''射程距離''|BGCOLOR(lightgray):''効果範囲''|BGCOLOR(lightgray):''精度修正''|BGCOLOR(lightgray):''詠唱時間''|BGCOLOR(lightgray):''疲労/宝石''|
|5||||&amp;ref(Spell/V_Nature.jpg,nolink,25x25,Nature Gem);10|
|BGCOLOR(lightgray):''特性''|&gt;|&gt;|&gt;|遠隔儀式&amp;br;海域の指定不可|
</v>
      </c>
    </row>
    <row r="3" spans="1:25" x14ac:dyDescent="0.15">
      <c r="B3" s="1" t="s">
        <v>379</v>
      </c>
      <c r="C3" s="1">
        <v>5</v>
      </c>
      <c r="E3" s="1" t="s">
        <v>3239</v>
      </c>
      <c r="F3" s="1" t="s">
        <v>3239</v>
      </c>
      <c r="G3" s="1" t="s">
        <v>657</v>
      </c>
      <c r="I3" s="1">
        <v>25</v>
      </c>
      <c r="J3" s="1" t="s">
        <v>644</v>
      </c>
      <c r="K3" s="1" t="s">
        <v>2096</v>
      </c>
      <c r="L3" s="1" t="s">
        <v>856</v>
      </c>
      <c r="M3" s="2" t="s">
        <v>3240</v>
      </c>
      <c r="N3" s="31" t="str">
        <f t="shared" ref="N3:N66" si="0">CONCATENATE("|",B3," Lv",C3,"|",E3,"|",SUBSTITUTE(SUBSTITUTE(SUBSTITUTE(SUBSTITUTE(SUBSTITUTE(SUBSTITUTE(SUBSTITUTE(SUBSTITUTE(SUBSTITUTE(G3&amp;"|"&amp;H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I3&lt;&gt;"",SUBSTITUTE(SUBSTITUTE(SUBSTITUTE(SUBSTITUTE(SUBSTITUTE(SUBSTITUTE(SUBSTITUTE(SUBSTITUTE(LEFT(G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Slave);")&amp;I3,""),"|",J3,"/",K3,"|",L3,"|",CHAR(10),"|~|~|&gt;|&gt;|&gt;|&gt;|",M3,"|")</f>
        <v>|Enchantment Lv5|Awaken Hamadryad|&amp;ref(Spell/P_Nature.jpg,nolink,25x25,Nature);4||&amp;ref(Spell/V_Nature.jpg,nolink,25x25,Nature Gem);25|儀式/森林限定|指揮官召喚|
|~|~|&gt;|&gt;|&gt;|&gt;|緑魔法を使う固定された木の精霊Hamadryadを召喚します|</v>
      </c>
      <c r="O3" s="3" t="s">
        <v>3241</v>
      </c>
      <c r="X3" t="str">
        <f t="shared" ref="X3:X66" si="1">CONCATENATE("#includex(Spell/",B2,"/DataView,titlestr=off,section=(filter=",F2,"),firsthead=off)",CHAR(10),"**ゲーム内説明文",CHAR(10),"#includex(Spell/",B2,"/Descriptions,titlestr=off,section=(filter=",F2,"),firsthead=off)",CHAR(10),"**概要",CHAR(10),CHAR(10),"**解説",CHAR(10),CHAR(10))</f>
        <v xml:space="preserve">#includex(Spell/Conjuration/DataView,titlestr=off,section=(filter=Monster Boar),firsthead=off)
**ゲーム内説明文
#includex(Spell/Conjuration/Descriptions,titlestr=off,section=(filter=Monster Boar),firsthead=off)
**概要
**解説
</v>
      </c>
      <c r="Y3" t="str">
        <f t="shared" ref="Y3:Y66" si="2">CONCATENATE("**",F3,CHAR(10),"|&gt;|&gt;|&gt;|&gt;|BGCOLOR(black):COLOR(white):CENTER:''",E3,"''|",CHAR(10),"|&gt;|BGCOLOR(lightgray):''研究領域''|&gt;|BGCOLOR(lightgray):''使用条件''|BGCOLOR(lightgray):''分類''|",CHAR(10),"|&gt;|",B3," Lv",C3,"|&gt;|",J3,"/",K3,"|",L3,"|",CHAR(10),"|BGCOLOR(lightgray):''主系統''|BGCOLOR(lightgray):''副系統''|&gt;|BGCOLOR(lightgray):''威力/効果''|BGCOLOR(lightgray):''効果発生数''|",CHAR(10),"|",SUBSTITUTE(SUBSTITUTE(SUBSTITUTE(SUBSTITUTE(SUBSTITUTE(SUBSTITUTE(SUBSTITUTE(SUBSTITUTE(SUBSTITUTE(G3&amp;"|"&amp;H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O3,IFERROR(IF(COUNTIF(O3,"*+*"),"/Lv|","|"),"|"),S3,IF(ISTEXT(S3),"/Lv|","|"),CHAR(10),"|BGCOLOR(lightgray):''射程距離''|BGCOLOR(lightgray):''効果範囲''|BGCOLOR(lightgray):''精度修正''|BGCOLOR(lightgray):''詠唱時間''|BGCOLOR(lightgray):''疲労/宝石''|",CHAR(10),"|",P3,"|",R3,"|",T3,"|",Q3,IF(Q3&lt;&gt;"","%|","|"),U3,IF(I3&lt;&gt;"",IF(U3&lt;&gt;""," / ","")&amp;SUBSTITUTE(SUBSTITUTE(SUBSTITUTE(SUBSTITUTE(SUBSTITUTE(SUBSTITUTE(SUBSTITUTE(SUBSTITUTE(LEFT(G3,1),"火","&amp;ref(Spell/V_Fire.jpg,nolink,25x25,Fire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Slave);")&amp;I3,""),"|",CHAR(10),"|BGCOLOR(lightgray):''特性''|&gt;|&gt;|&gt;|",SUBSTITUTE(V3,"\n","&amp;br;"),"|",CHAR(10))</f>
        <v xml:space="preserve">**Awaken Hamadryad
|&gt;|&gt;|&gt;|&gt;|BGCOLOR(black):COLOR(white):CENTER:''Awaken Hamadryad''|
|&gt;|BGCOLOR(lightgray):''研究領域''|&gt;|BGCOLOR(lightgray):''使用条件''|BGCOLOR(lightgray):''分類''|
|&gt;|Enchantment Lv5|&gt;|儀式/森林限定|指揮官召喚|
|BGCOLOR(lightgray):''主系統''|BGCOLOR(lightgray):''副系統''|&gt;|BGCOLOR(lightgray):''威力/効果''|BGCOLOR(lightgray):''効果発生数''|
|&amp;ref(Spell/P_Nature.jpg,nolink,25x25,Nature);4||&gt;|Hamadryad||
|BGCOLOR(lightgray):''射程距離''|BGCOLOR(lightgray):''効果範囲''|BGCOLOR(lightgray):''精度修正''|BGCOLOR(lightgray):''詠唱時間''|BGCOLOR(lightgray):''疲労/宝石''|
|||||&amp;ref(Spell/V_Nature.jpg,nolink,25x25,Nature Gem);25|
|BGCOLOR(lightgray):''特性''|&gt;|&gt;|&gt;||
</v>
      </c>
    </row>
    <row r="4" spans="1:25" x14ac:dyDescent="0.15">
      <c r="B4" s="1" t="s">
        <v>4785</v>
      </c>
      <c r="C4" s="1">
        <v>6</v>
      </c>
      <c r="E4" s="1" t="s">
        <v>4786</v>
      </c>
      <c r="F4" s="1" t="s">
        <v>4786</v>
      </c>
      <c r="G4" s="1" t="s">
        <v>4787</v>
      </c>
      <c r="I4" s="1">
        <v>1</v>
      </c>
      <c r="J4" s="1" t="s">
        <v>4788</v>
      </c>
      <c r="K4" s="1" t="s">
        <v>4789</v>
      </c>
      <c r="L4" s="1" t="s">
        <v>4790</v>
      </c>
      <c r="M4" s="2" t="s">
        <v>7635</v>
      </c>
      <c r="N4" s="31" t="str">
        <f t="shared" si="0"/>
        <v>|Enchantment Lv6|Sow Dragon Teeth|&amp;ref(Spell/P_Earth.jpg,nolink,25x25,Earth);2||&amp;ref(Spell/V_Earth.jpg,nolink,25x25,Earth Gem);1|戦闘/陸上専用|一時的召喚|
|~|~|&gt;|&gt;|&gt;|&gt;|魔法の武具に身を包む戦士Spartaeを10体召喚します|</v>
      </c>
      <c r="O4" s="3" t="s">
        <v>4791</v>
      </c>
      <c r="P4" s="1">
        <v>1</v>
      </c>
      <c r="Q4" s="1">
        <v>125</v>
      </c>
      <c r="R4" s="1">
        <v>0</v>
      </c>
      <c r="S4" s="1">
        <v>10</v>
      </c>
      <c r="T4" s="1">
        <v>0</v>
      </c>
      <c r="U4" s="1">
        <v>100</v>
      </c>
      <c r="X4" t="str">
        <f t="shared" si="1"/>
        <v xml:space="preserve">#includex(Spell/Enchantment/DataView,titlestr=off,section=(filter=Awaken Hamadryad),firsthead=off)
**ゲーム内説明文
#includex(Spell/Enchantment/Descriptions,titlestr=off,section=(filter=Awaken Hamadryad),firsthead=off)
**概要
**解説
</v>
      </c>
      <c r="Y4" t="str">
        <f t="shared" si="2"/>
        <v xml:space="preserve">**Sow Dragon Teeth
|&gt;|&gt;|&gt;|&gt;|BGCOLOR(black):COLOR(white):CENTER:''Sow Dragon Teeth''|
|&gt;|BGCOLOR(lightgray):''研究領域''|&gt;|BGCOLOR(lightgray):''使用条件''|BGCOLOR(lightgray):''分類''|
|&gt;|Enchantment Lv6|&gt;|戦闘/陸上専用|一時的召喚|
|BGCOLOR(lightgray):''主系統''|BGCOLOR(lightgray):''副系統''|&gt;|BGCOLOR(lightgray):''威力/効果''|BGCOLOR(lightgray):''効果発生数''|
|&amp;ref(Spell/P_Earth.jpg,nolink,25x25,Earth);2||&gt;|Spartae|10|
|BGCOLOR(lightgray):''射程距離''|BGCOLOR(lightgray):''効果範囲''|BGCOLOR(lightgray):''精度修正''|BGCOLOR(lightgray):''詠唱時間''|BGCOLOR(lightgray):''疲労/宝石''|
|1|0|0|125%|100 / &amp;ref(Spell/V_Earth.jpg,nolink,25x25,Earth Gem);1|
|BGCOLOR(lightgray):''特性''|&gt;|&gt;|&gt;||
</v>
      </c>
    </row>
    <row r="5" spans="1:25" x14ac:dyDescent="0.15">
      <c r="B5" s="1" t="s">
        <v>4889</v>
      </c>
      <c r="C5" s="1">
        <v>5</v>
      </c>
      <c r="E5" s="1" t="s">
        <v>4890</v>
      </c>
      <c r="F5" s="1" t="s">
        <v>4890</v>
      </c>
      <c r="G5" s="1" t="s">
        <v>4891</v>
      </c>
      <c r="I5" s="1">
        <v>16</v>
      </c>
      <c r="J5" s="1" t="s">
        <v>4892</v>
      </c>
      <c r="K5" s="1" t="s">
        <v>4893</v>
      </c>
      <c r="L5" s="1" t="s">
        <v>4894</v>
      </c>
      <c r="M5" s="2" t="s">
        <v>4895</v>
      </c>
      <c r="N5" s="31" t="str">
        <f t="shared" si="0"/>
        <v>|Conjuration Lv5|Contact Lar|&amp;ref(Spell/P_Nature.jpg,nolink,25x25,Nature);1||&amp;ref(Spell/V_Nature.jpg,nolink,25x25,Nature Gem);16|儀式/陸上専用|指揮官召喚|
|~|~|&gt;|&gt;|&gt;|&gt;|緑などの魔法を使う田舎の精霊Larを召喚します|</v>
      </c>
      <c r="O5" s="3" t="s">
        <v>4896</v>
      </c>
      <c r="S5" s="1">
        <v>1</v>
      </c>
      <c r="X5" t="str">
        <f t="shared" si="1"/>
        <v xml:space="preserve">#includex(Spell/Enchantment/DataView,titlestr=off,section=(filter=Sow Dragon Teeth),firsthead=off)
**ゲーム内説明文
#includex(Spell/Enchantment/Descriptions,titlestr=off,section=(filter=Sow Dragon Teeth),firsthead=off)
**概要
**解説
</v>
      </c>
      <c r="Y5" t="str">
        <f t="shared" si="2"/>
        <v xml:space="preserve">**Contact Lar
|&gt;|&gt;|&gt;|&gt;|BGCOLOR(black):COLOR(white):CENTER:''Contact Lar''|
|&gt;|BGCOLOR(lightgray):''研究領域''|&gt;|BGCOLOR(lightgray):''使用条件''|BGCOLOR(lightgray):''分類''|
|&gt;|Conjuration Lv5|&gt;|儀式/陸上専用|指揮官召喚|
|BGCOLOR(lightgray):''主系統''|BGCOLOR(lightgray):''副系統''|&gt;|BGCOLOR(lightgray):''威力/効果''|BGCOLOR(lightgray):''効果発生数''|
|&amp;ref(Spell/P_Nature.jpg,nolink,25x25,Nature);1||&gt;|Lar|1|
|BGCOLOR(lightgray):''射程距離''|BGCOLOR(lightgray):''効果範囲''|BGCOLOR(lightgray):''精度修正''|BGCOLOR(lightgray):''詠唱時間''|BGCOLOR(lightgray):''疲労/宝石''|
|||||&amp;ref(Spell/V_Nature.jpg,nolink,25x25,Nature Gem);16|
|BGCOLOR(lightgray):''特性''|&gt;|&gt;|&gt;||
</v>
      </c>
    </row>
    <row r="6" spans="1:25" x14ac:dyDescent="0.15">
      <c r="B6" s="1" t="s">
        <v>4971</v>
      </c>
      <c r="C6" s="1">
        <v>3</v>
      </c>
      <c r="E6" s="1" t="s">
        <v>4972</v>
      </c>
      <c r="F6" s="1" t="s">
        <v>4972</v>
      </c>
      <c r="G6" s="1" t="s">
        <v>4973</v>
      </c>
      <c r="I6" s="1">
        <v>10</v>
      </c>
      <c r="J6" s="1" t="s">
        <v>4974</v>
      </c>
      <c r="K6" s="1" t="s">
        <v>4975</v>
      </c>
      <c r="L6" s="1" t="s">
        <v>4976</v>
      </c>
      <c r="M6" s="2" t="s">
        <v>4977</v>
      </c>
      <c r="N6" s="31" t="str">
        <f t="shared" si="0"/>
        <v>|Conjuration Lv3|Sloth of Bears|&amp;ref(Spell/P_Nature.jpg,nolink,25x25,Nature);2||&amp;ref(Spell/V_Nature.jpg,nolink,25x25,Nature Gem);10|儀式/陸上専用|兵士召喚|
|~|~|&gt;|&gt;|&gt;|&gt;|強靭なGreat Bearを10+体召喚します|</v>
      </c>
      <c r="O6" s="3" t="s">
        <v>4978</v>
      </c>
      <c r="S6" s="1" t="s">
        <v>4979</v>
      </c>
      <c r="X6" t="str">
        <f t="shared" si="1"/>
        <v xml:space="preserve">#includex(Spell/Conjuration/DataView,titlestr=off,section=(filter=Contact Lar),firsthead=off)
**ゲーム内説明文
#includex(Spell/Conjuration/Descriptions,titlestr=off,section=(filter=Contact Lar),firsthead=off)
**概要
**解説
</v>
      </c>
      <c r="Y6" t="str">
        <f t="shared" si="2"/>
        <v xml:space="preserve">**Sloth of Bears
|&gt;|&gt;|&gt;|&gt;|BGCOLOR(black):COLOR(white):CENTER:''Sloth of Bears''|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|&amp;ref(Spell/P_Nature.jpg,nolink,25x25,Nature);2||&gt;|Great Bear|10+2/Lv|
|BGCOLOR(lightgray):''射程距離''|BGCOLOR(lightgray):''効果範囲''|BGCOLOR(lightgray):''精度修正''|BGCOLOR(lightgray):''詠唱時間''|BGCOLOR(lightgray):''疲労/宝石''|
|||||&amp;ref(Spell/V_Nature.jpg,nolink,25x25,Nature Gem);10|
|BGCOLOR(lightgray):''特性''|&gt;|&gt;|&gt;||
</v>
      </c>
    </row>
    <row r="7" spans="1:25" x14ac:dyDescent="0.15">
      <c r="B7" s="1" t="s">
        <v>5070</v>
      </c>
      <c r="C7" s="1">
        <v>3</v>
      </c>
      <c r="E7" s="1" t="s">
        <v>5071</v>
      </c>
      <c r="F7" s="1" t="s">
        <v>5071</v>
      </c>
      <c r="G7" s="1" t="s">
        <v>5072</v>
      </c>
      <c r="H7" s="1" t="s">
        <v>5052</v>
      </c>
      <c r="I7" s="1">
        <v>20</v>
      </c>
      <c r="J7" s="1" t="s">
        <v>4974</v>
      </c>
      <c r="K7" s="1" t="s">
        <v>4975</v>
      </c>
      <c r="L7" s="1" t="s">
        <v>4976</v>
      </c>
      <c r="M7" s="2" t="s">
        <v>5073</v>
      </c>
      <c r="N7" s="31" t="str">
        <f t="shared" si="0"/>
        <v>|Conjuration Lv3|Sounder of Boars|&amp;ref(Spell/P_Nature.jpg,nolink,25x25,Nature);1|&amp;ref(Spell/P_Holy.jpg,nolink,25x25,Holy);1|&amp;ref(Spell/V_Nature.jpg,nolink,25x25,Nature Gem);20|儀式/陸上専用|兵士召喚|
|~|~|&gt;|&gt;|&gt;|&gt;|敵を蹂躙する神聖なる猪Great Boarを20体召喚します|</v>
      </c>
      <c r="O7" s="3" t="s">
        <v>5078</v>
      </c>
      <c r="S7" s="1">
        <v>20</v>
      </c>
      <c r="X7" t="str">
        <f t="shared" si="1"/>
        <v xml:space="preserve">#includex(Spell/Conjuration/DataView,titlestr=off,section=(filter=Sloth of Bears),firsthead=off)
**ゲーム内説明文
#includex(Spell/Conjuration/Descriptions,titlestr=off,section=(filter=Sloth of Bears),firsthead=off)
**概要
**解説
</v>
      </c>
      <c r="Y7" t="str">
        <f t="shared" si="2"/>
        <v xml:space="preserve">**Sounder of Boars
|&gt;|&gt;|&gt;|&gt;|BGCOLOR(black):COLOR(white):CENTER:''Sounder of Boars''|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|&amp;ref(Spell/P_Nature.jpg,nolink,25x25,Nature);1|&amp;ref(Spell/P_Holy.jpg,nolink,25x25,Holy);1|&gt;|Great Boar|20|
|BGCOLOR(lightgray):''射程距離''|BGCOLOR(lightgray):''効果範囲''|BGCOLOR(lightgray):''精度修正''|BGCOLOR(lightgray):''詠唱時間''|BGCOLOR(lightgray):''疲労/宝石''|
|||||&amp;ref(Spell/V_Nature.jpg,nolink,25x25,Nature Gem);20|
|BGCOLOR(lightgray):''特性''|&gt;|&gt;|&gt;||
</v>
      </c>
    </row>
    <row r="8" spans="1:25" x14ac:dyDescent="0.15">
      <c r="B8" s="1" t="s">
        <v>5074</v>
      </c>
      <c r="C8" s="1">
        <v>5</v>
      </c>
      <c r="E8" s="1" t="s">
        <v>5075</v>
      </c>
      <c r="F8" s="1" t="s">
        <v>5075</v>
      </c>
      <c r="G8" s="1" t="s">
        <v>5072</v>
      </c>
      <c r="H8" s="1" t="s">
        <v>4962</v>
      </c>
      <c r="I8" s="1">
        <v>7</v>
      </c>
      <c r="J8" s="1" t="s">
        <v>4974</v>
      </c>
      <c r="K8" s="1" t="s">
        <v>4975</v>
      </c>
      <c r="L8" s="1" t="s">
        <v>5076</v>
      </c>
      <c r="M8" s="2" t="s">
        <v>5077</v>
      </c>
      <c r="N8" s="31" t="str">
        <f t="shared" si="0"/>
        <v>|Conuration Lv5|Contact Boar of Carnutes|&amp;ref(Spell/P_Nature.jpg,nolink,25x25,Nature);1|&amp;ref(Spell/P_Earth.jpg,nolink,25x25,Earth);1|&amp;ref(Spell/V_Nature.jpg,nolink,25x25,Nature Gem);7|儀式/陸上専用|指揮官召喚|
|~|~|&gt;|&gt;|&gt;|&gt;|巨大で神聖な猪Great Boar of Carnutesを召喚します|</v>
      </c>
      <c r="O8" s="3" t="s">
        <v>5079</v>
      </c>
      <c r="S8" s="1">
        <v>1</v>
      </c>
      <c r="X8" t="str">
        <f t="shared" si="1"/>
        <v xml:space="preserve">#includex(Spell/Conjuration/DataView,titlestr=off,section=(filter=Sounder of Boars),firsthead=off)
**ゲーム内説明文
#includex(Spell/Conjuration/Descriptions,titlestr=off,section=(filter=Sounder of Boars),firsthead=off)
**概要
**解説
</v>
      </c>
      <c r="Y8" t="str">
        <f t="shared" si="2"/>
        <v xml:space="preserve">**Contact Boar of Carnutes
|&gt;|&gt;|&gt;|&gt;|BGCOLOR(black):COLOR(white):CENTER:''Contact Boar of Carnutes''|
|&gt;|BGCOLOR(lightgray):''研究領域''|&gt;|BGCOLOR(lightgray):''使用条件''|BGCOLOR(lightgray):''分類''|
|&gt;|Conuration Lv5|&gt;|儀式/陸上専用|指揮官召喚|
|BGCOLOR(lightgray):''主系統''|BGCOLOR(lightgray):''副系統''|&gt;|BGCOLOR(lightgray):''威力/効果''|BGCOLOR(lightgray):''効果発生数''|
|&amp;ref(Spell/P_Nature.jpg,nolink,25x25,Nature);1|&amp;ref(Spell/P_Earth.jpg,nolink,25x25,Earth);1|&gt;|Great Boar of Carnutes|1|
|BGCOLOR(lightgray):''射程距離''|BGCOLOR(lightgray):''効果範囲''|BGCOLOR(lightgray):''精度修正''|BGCOLOR(lightgray):''詠唱時間''|BGCOLOR(lightgray):''疲労/宝石''|
|||||&amp;ref(Spell/V_Nature.jpg,nolink,25x25,Nature Gem);7|
|BGCOLOR(lightgray):''特性''|&gt;|&gt;|&gt;||
</v>
      </c>
    </row>
    <row r="9" spans="1:25" x14ac:dyDescent="0.15">
      <c r="B9" s="1" t="s">
        <v>5080</v>
      </c>
      <c r="C9" s="1">
        <v>3</v>
      </c>
      <c r="E9" s="1" t="s">
        <v>5081</v>
      </c>
      <c r="F9" s="1" t="s">
        <v>5081</v>
      </c>
      <c r="G9" s="1" t="s">
        <v>5072</v>
      </c>
      <c r="H9" s="1" t="s">
        <v>5052</v>
      </c>
      <c r="J9" s="1" t="s">
        <v>5082</v>
      </c>
      <c r="K9" s="1" t="s">
        <v>5083</v>
      </c>
      <c r="L9" s="1" t="s">
        <v>5084</v>
      </c>
      <c r="M9" s="2" t="s">
        <v>5086</v>
      </c>
      <c r="N9" s="31" t="str">
        <f t="shared" si="0"/>
        <v>|Enchantment Lv3|Awaken Tattoos|&amp;ref(Spell/P_Nature.jpg,nolink,25x25,Nature);1|&amp;ref(Spell/P_Holy.jpg,nolink,25x25,Holy);1||戦闘/水陸両用|強化|
|~|~|&gt;|&gt;|&gt;|&gt;|中範囲の味方の魔法の入れ墨を活性化させます|</v>
      </c>
      <c r="O9" s="3" t="s">
        <v>5088</v>
      </c>
      <c r="P9" s="1" t="s">
        <v>5085</v>
      </c>
      <c r="Q9" s="1">
        <v>100</v>
      </c>
      <c r="R9" s="1">
        <v>5</v>
      </c>
      <c r="S9" s="1">
        <v>1</v>
      </c>
      <c r="T9" s="1">
        <v>100</v>
      </c>
      <c r="U9" s="1">
        <v>20</v>
      </c>
      <c r="V9" s="1" t="s">
        <v>5087</v>
      </c>
      <c r="X9" t="str">
        <f t="shared" si="1"/>
        <v xml:space="preserve">#includex(Spell/Conuration/DataView,titlestr=off,section=(filter=Contact Boar of Carnutes),firsthead=off)
**ゲーム内説明文
#includex(Spell/Conuration/Descriptions,titlestr=off,section=(filter=Contact Boar of Carnutes),firsthead=off)
**概要
**解説
</v>
      </c>
      <c r="Y9" t="str">
        <f t="shared" si="2"/>
        <v xml:space="preserve">**Awaken Tattoos
|&gt;|&gt;|&gt;|&gt;|BGCOLOR(black):COLOR(white):CENTER:''Awaken Tattoos''|
|&gt;|BGCOLOR(lightgray):''研究領域''|&gt;|BGCOLOR(lightgray):''使用条件''|BGCOLOR(lightgray):''分類''|
|&gt;|Enchantment Lv3|&gt;|戦闘/水陸両用|強化|
|BGCOLOR(lightgray):''主系統''|BGCOLOR(lightgray):''副系統''|&gt;|BGCOLOR(lightgray):''威力/効果''|BGCOLOR(lightgray):''効果発生数''|
|&amp;ref(Spell/P_Nature.jpg,nolink,25x25,Nature);1|&amp;ref(Spell/P_Holy.jpg,nolink,25x25,Holy);1|&gt;|Awakened Tattoos|1|
|BGCOLOR(lightgray):''射程距離''|BGCOLOR(lightgray):''効果範囲''|BGCOLOR(lightgray):''精度修正''|BGCOLOR(lightgray):''詠唱時間''|BGCOLOR(lightgray):''疲労/宝石''|
|20+2|5|100|100%|20|
|BGCOLOR(lightgray):''特性''|&gt;|&gt;|&gt;|味方にのみ作用|
</v>
      </c>
    </row>
    <row r="10" spans="1:25" x14ac:dyDescent="0.15">
      <c r="B10" s="1" t="s">
        <v>5192</v>
      </c>
      <c r="C10" s="1">
        <v>1</v>
      </c>
      <c r="E10" s="1" t="s">
        <v>5193</v>
      </c>
      <c r="F10" s="1" t="s">
        <v>5193</v>
      </c>
      <c r="G10" s="1" t="s">
        <v>5194</v>
      </c>
      <c r="J10" s="1" t="s">
        <v>5195</v>
      </c>
      <c r="K10" s="1" t="s">
        <v>5196</v>
      </c>
      <c r="L10" s="1" t="s">
        <v>5197</v>
      </c>
      <c r="M10" s="2" t="s">
        <v>5198</v>
      </c>
      <c r="N10" s="31" t="str">
        <f t="shared" si="0"/>
        <v>|Conjuration Lv1|Call Ancestor|&amp;ref(Spell/P_Death.jpg,nolink,25x25,Death);1|||戦闘/水陸両用|一時的召喚|
|~|~|&gt;|&gt;|&gt;|&gt;|神聖だが弱い祖霊Ancestral Spiritを1体召喚します|</v>
      </c>
      <c r="O10" s="3" t="s">
        <v>5199</v>
      </c>
      <c r="P10" s="1">
        <v>1</v>
      </c>
      <c r="Q10" s="1">
        <v>100</v>
      </c>
      <c r="R10" s="1">
        <v>0</v>
      </c>
      <c r="S10" s="1">
        <v>1</v>
      </c>
      <c r="T10" s="1">
        <v>0</v>
      </c>
      <c r="U10" s="1">
        <v>20</v>
      </c>
      <c r="X10" t="str">
        <f t="shared" si="1"/>
        <v xml:space="preserve">#includex(Spell/Enchantment/DataView,titlestr=off,section=(filter=Awaken Tattoos),firsthead=off)
**ゲーム内説明文
#includex(Spell/Enchantment/Descriptions,titlestr=off,section=(filter=Awaken Tattoos),firsthead=off)
**概要
**解説
</v>
      </c>
      <c r="Y10" t="str">
        <f t="shared" si="2"/>
        <v xml:space="preserve">**Call Ancestor
|&gt;|&gt;|&gt;|&gt;|BGCOLOR(black):COLOR(white):CENTER:''Call Ancestor''|
|&gt;|BGCOLOR(lightgray):''研究領域''|&gt;|BGCOLOR(lightgray):''使用条件''|BGCOLOR(lightgray):''分類''|
|&gt;|Conjuration Lv1|&gt;|戦闘/水陸両用|一時的召喚|
|BGCOLOR(lightgray):''主系統''|BGCOLOR(lightgray):''副系統''|&gt;|BGCOLOR(lightgray):''威力/効果''|BGCOLOR(lightgray):''効果発生数''|
|&amp;ref(Spell/P_Death.jpg,nolink,25x25,Death);1||&gt;|Ancestral Spirit|1|
|BGCOLOR(lightgray):''射程距離''|BGCOLOR(lightgray):''効果範囲''|BGCOLOR(lightgray):''精度修正''|BGCOLOR(lightgray):''詠唱時間''|BGCOLOR(lightgray):''疲労/宝石''|
|1|0|0|100%|20|
|BGCOLOR(lightgray):''特性''|&gt;|&gt;|&gt;||
</v>
      </c>
    </row>
    <row r="11" spans="1:25" x14ac:dyDescent="0.15">
      <c r="B11" s="1" t="s">
        <v>5200</v>
      </c>
      <c r="C11" s="1">
        <v>7</v>
      </c>
      <c r="E11" s="1" t="s">
        <v>5201</v>
      </c>
      <c r="F11" s="1" t="s">
        <v>5201</v>
      </c>
      <c r="G11" s="1" t="s">
        <v>5194</v>
      </c>
      <c r="J11" s="1" t="s">
        <v>5195</v>
      </c>
      <c r="K11" s="1" t="s">
        <v>5196</v>
      </c>
      <c r="L11" s="1" t="s">
        <v>5197</v>
      </c>
      <c r="M11" s="2" t="s">
        <v>5202</v>
      </c>
      <c r="N11" s="31" t="str">
        <f t="shared" si="0"/>
        <v>|Conjuration Lv7|Wrath of the Ancestors|&amp;ref(Spell/P_Death.jpg,nolink,25x25,Death);1|||戦闘/水陸両用|一時的召喚|
|~|~|&gt;|&gt;|&gt;|&gt;|神聖だが弱い祖霊Ancestral Spiritを20+体召喚します|</v>
      </c>
      <c r="O11" s="3" t="s">
        <v>5203</v>
      </c>
      <c r="P11" s="1">
        <v>1</v>
      </c>
      <c r="Q11" s="1">
        <v>125</v>
      </c>
      <c r="R11" s="1">
        <v>0</v>
      </c>
      <c r="S11" s="1" t="s">
        <v>5204</v>
      </c>
      <c r="T11" s="1">
        <v>0</v>
      </c>
      <c r="U11" s="1">
        <v>100</v>
      </c>
      <c r="X11" t="str">
        <f t="shared" si="1"/>
        <v xml:space="preserve">#includex(Spell/Conjuration/DataView,titlestr=off,section=(filter=Call Ancestor),firsthead=off)
**ゲーム内説明文
#includex(Spell/Conjuration/Descriptions,titlestr=off,section=(filter=Call Ancestor),firsthead=off)
**概要
**解説
</v>
      </c>
      <c r="Y11" t="str">
        <f t="shared" si="2"/>
        <v xml:space="preserve">**Wrath of the Ancestors
|&gt;|&gt;|&gt;|&gt;|BGCOLOR(black):COLOR(white):CENTER:''Wrath of the Ancestors''|
|&gt;|BGCOLOR(lightgray):''研究領域''|&gt;|BGCOLOR(lightgray):''使用条件''|BGCOLOR(lightgray):''分類''|
|&gt;|Conjuration Lv7|&gt;|戦闘/水陸両用|一時的召喚|
|BGCOLOR(lightgray):''主系統''|BGCOLOR(lightgray):''副系統''|&gt;|BGCOLOR(lightgray):''威力/効果''|BGCOLOR(lightgray):''効果発生数''|
|&amp;ref(Spell/P_Death.jpg,nolink,25x25,Death);1||&gt;|Ancestral Spirit|20+2/Lv|
|BGCOLOR(lightgray):''射程距離''|BGCOLOR(lightgray):''効果範囲''|BGCOLOR(lightgray):''精度修正''|BGCOLOR(lightgray):''詠唱時間''|BGCOLOR(lightgray):''疲労/宝石''|
|1|0|0|125%|100|
|BGCOLOR(lightgray):''特性''|&gt;|&gt;|&gt;||
</v>
      </c>
    </row>
    <row r="12" spans="1:25" x14ac:dyDescent="0.15">
      <c r="B12" s="1" t="s">
        <v>5200</v>
      </c>
      <c r="C12" s="1">
        <v>9</v>
      </c>
      <c r="E12" s="1" t="s">
        <v>5205</v>
      </c>
      <c r="F12" s="1" t="s">
        <v>5205</v>
      </c>
      <c r="G12" s="1" t="s">
        <v>5206</v>
      </c>
      <c r="H12" s="1" t="s">
        <v>5207</v>
      </c>
      <c r="J12" s="1" t="s">
        <v>5208</v>
      </c>
      <c r="K12" s="1" t="s">
        <v>5209</v>
      </c>
      <c r="L12" s="1" t="s">
        <v>5210</v>
      </c>
      <c r="M12" s="2" t="s">
        <v>5211</v>
      </c>
      <c r="N12" s="31" t="str">
        <f t="shared" si="0"/>
        <v>|Conjuration Lv9|Daughter of Typhon|&amp;ref(Spell/P_Nature.jpg,nolink,25x25,Nature);5|&amp;ref(Spell/P_Death.jpg,nolink,25x25,Death);2||儀式/陸上専用|兵士召喚|
|~|~|&gt;|&gt;|&gt;|&gt;|1体のみ存在する強大な不死の大蛇Daughter of Typhonを召喚します|</v>
      </c>
      <c r="O12" s="3" t="s">
        <v>5212</v>
      </c>
      <c r="S12" s="1">
        <v>1</v>
      </c>
      <c r="V12" s="1" t="s">
        <v>5213</v>
      </c>
      <c r="X12" t="str">
        <f t="shared" si="1"/>
        <v xml:space="preserve">#includex(Spell/Conjuration/DataView,titlestr=off,section=(filter=Wrath of the Ancestors),firsthead=off)
**ゲーム内説明文
#includex(Spell/Conjuration/Descriptions,titlestr=off,section=(filter=Wrath of the Ancestors),firsthead=off)
**概要
**解説
</v>
      </c>
      <c r="Y12" t="str">
        <f t="shared" si="2"/>
        <v xml:space="preserve">**Daughter of Typhon
|&gt;|&gt;|&gt;|&gt;|BGCOLOR(black):COLOR(white):CENTER:''Daughter of Typhon''|
|&gt;|BGCOLOR(lightgray):''研究領域''|&gt;|BGCOLOR(lightgray):''使用条件''|BGCOLOR(lightgray):''分類''|
|&gt;|Conjuration Lv9|&gt;|儀式/陸上専用|兵士召喚|
|BGCOLOR(lightgray):''主系統''|BGCOLOR(lightgray):''副系統''|&gt;|BGCOLOR(lightgray):''威力/効果''|BGCOLOR(lightgray):''効果発生数''|
|&amp;ref(Spell/P_Nature.jpg,nolink,25x25,Nature);5|&amp;ref(Spell/P_Death.jpg,nolink,25x25,Death);2|&gt;|Daughter of Typhon|1|
|BGCOLOR(lightgray):''射程距離''|BGCOLOR(lightgray):''効果範囲''|BGCOLOR(lightgray):''精度修正''|BGCOLOR(lightgray):''詠唱時間''|BGCOLOR(lightgray):''疲労/宝石''|
||||||
|BGCOLOR(lightgray):''特性''|&gt;|&gt;|&gt;|ユニーク召喚（候補1種）|
</v>
      </c>
    </row>
    <row r="13" spans="1:25" x14ac:dyDescent="0.15">
      <c r="B13" s="1" t="s">
        <v>5308</v>
      </c>
      <c r="C13" s="1">
        <v>1</v>
      </c>
      <c r="E13" s="1" t="s">
        <v>5309</v>
      </c>
      <c r="F13" s="1" t="s">
        <v>5309</v>
      </c>
      <c r="G13" s="1" t="s">
        <v>5228</v>
      </c>
      <c r="H13" s="1" t="s">
        <v>5310</v>
      </c>
      <c r="I13" s="1">
        <v>1</v>
      </c>
      <c r="J13" s="1" t="s">
        <v>5311</v>
      </c>
      <c r="K13" s="1" t="s">
        <v>5312</v>
      </c>
      <c r="L13" s="1" t="s">
        <v>5313</v>
      </c>
      <c r="M13" s="2" t="s">
        <v>5314</v>
      </c>
      <c r="N13" s="31" t="str">
        <f t="shared" si="0"/>
        <v>|Conjuration Lv1|Celestial Servant|&amp;ref(Spell/P_Earth.jpg,nolink,25x25,Earth);1|&amp;ref(Spell/P_Astral.jpg,nolink,25x25,Astral);1|&amp;ref(Spell/V_Earth.jpg,nolink,25x25,Earth Gem);1|儀式/陸上専用|兵士召喚|
|~|~|&gt;|&gt;|&gt;|&gt;|強靭だが不器用な天の存在Celestial Servantを1体召喚します|</v>
      </c>
      <c r="O13" s="3" t="s">
        <v>5309</v>
      </c>
      <c r="S13" s="1">
        <v>1</v>
      </c>
      <c r="X13" t="str">
        <f t="shared" si="1"/>
        <v xml:space="preserve">#includex(Spell/Conjuration/DataView,titlestr=off,section=(filter=Daughter of Typhon),firsthead=off)
**ゲーム内説明文
#includex(Spell/Conjuration/Descriptions,titlestr=off,section=(filter=Daughter of Typhon),firsthead=off)
**概要
**解説
</v>
      </c>
      <c r="Y13" t="str">
        <f t="shared" si="2"/>
        <v xml:space="preserve">**Celestial Servant
|&gt;|&gt;|&gt;|&gt;|BGCOLOR(black):COLOR(white):CENTER:''Celestial Servant''|
|&gt;|BGCOLOR(lightgray):''研究領域''|&gt;|BGCOLOR(lightgray):''使用条件''|BGCOLOR(lightgray):''分類''|
|&gt;|Conjuration Lv1|&gt;|儀式/陸上専用|兵士召喚|
|BGCOLOR(lightgray):''主系統''|BGCOLOR(lightgray):''副系統''|&gt;|BGCOLOR(lightgray):''威力/効果''|BGCOLOR(lightgray):''効果発生数''|
|&amp;ref(Spell/P_Earth.jpg,nolink,25x25,Earth);1|&amp;ref(Spell/P_Astral.jpg,nolink,25x25,Astral);1|&gt;|Celestial Servant|1|
|BGCOLOR(lightgray):''射程距離''|BGCOLOR(lightgray):''効果範囲''|BGCOLOR(lightgray):''精度修正''|BGCOLOR(lightgray):''詠唱時間''|BGCOLOR(lightgray):''疲労/宝石''|
|||||&amp;ref(Spell/V_Earth.jpg,nolink,25x25,Earth Gem);1|
|BGCOLOR(lightgray):''特性''|&gt;|&gt;|&gt;||
</v>
      </c>
    </row>
    <row r="14" spans="1:25" x14ac:dyDescent="0.15">
      <c r="B14" s="1" t="s">
        <v>5315</v>
      </c>
      <c r="C14" s="1">
        <v>3</v>
      </c>
      <c r="E14" s="1" t="s">
        <v>5316</v>
      </c>
      <c r="F14" s="1" t="s">
        <v>5316</v>
      </c>
      <c r="G14" s="1" t="s">
        <v>5223</v>
      </c>
      <c r="H14" s="1" t="s">
        <v>5310</v>
      </c>
      <c r="I14" s="1">
        <v>12</v>
      </c>
      <c r="J14" s="1" t="s">
        <v>5311</v>
      </c>
      <c r="K14" s="1" t="s">
        <v>5312</v>
      </c>
      <c r="L14" s="1" t="s">
        <v>5313</v>
      </c>
      <c r="M14" s="2" t="s">
        <v>5317</v>
      </c>
      <c r="N14" s="31" t="str">
        <f t="shared" si="0"/>
        <v>|Conjuration Lv3|Heavenly Rivers|&amp;ref(Spell/P_Water.jpg,nolink,25x25,Water);1|&amp;ref(Spell/P_Astral.jpg,nolink,25x25,Astral);1|&amp;ref(Spell/V_Water.jpg,nolink,25x25,Water Gem);12|儀式/陸上専用|兵士召喚|
|~|~|&gt;|&gt;|&gt;|&gt;|水陸両棲の強力な天の存在Demon of Heavenly Riversを召喚します|</v>
      </c>
      <c r="O14" s="3" t="s">
        <v>5318</v>
      </c>
      <c r="S14" s="1">
        <v>3</v>
      </c>
      <c r="X14" t="str">
        <f t="shared" si="1"/>
        <v xml:space="preserve">#includex(Spell/Conjuration/DataView,titlestr=off,section=(filter=Celestial Servant),firsthead=off)
**ゲーム内説明文
#includex(Spell/Conjuration/Descriptions,titlestr=off,section=(filter=Celestial Servant),firsthead=off)
**概要
**解説
</v>
      </c>
      <c r="Y14" t="str">
        <f t="shared" si="2"/>
        <v xml:space="preserve">**Heavenly Rivers
|&gt;|&gt;|&gt;|&gt;|BGCOLOR(black):COLOR(white):CENTER:''Heavenly Rivers''|
|&gt;|BGCOLOR(lightgray):''研究領域''|&gt;|BGCOLOR(lightgray):''使用条件''|BGCOLOR(lightgray):''分類''|
|&gt;|Conjuration Lv3|&gt;|儀式/陸上専用|兵士召喚|
|BGCOLOR(lightgray):''主系統''|BGCOLOR(lightgray):''副系統''|&gt;|BGCOLOR(lightgray):''威力/効果''|BGCOLOR(lightgray):''効果発生数''|
|&amp;ref(Spell/P_Water.jpg,nolink,25x25,Water);1|&amp;ref(Spell/P_Astral.jpg,nolink,25x25,Astral);1|&gt;|Demon of Heavenly Rivers|3|
|BGCOLOR(lightgray):''射程距離''|BGCOLOR(lightgray):''効果範囲''|BGCOLOR(lightgray):''精度修正''|BGCOLOR(lightgray):''詠唱時間''|BGCOLOR(lightgray):''疲労/宝石''|
|||||&amp;ref(Spell/V_Water.jpg,nolink,25x25,Water Gem);12|
|BGCOLOR(lightgray):''特性''|&gt;|&gt;|&gt;||
</v>
      </c>
    </row>
    <row r="15" spans="1:25" x14ac:dyDescent="0.15">
      <c r="B15" s="1" t="s">
        <v>5315</v>
      </c>
      <c r="C15" s="1">
        <v>3</v>
      </c>
      <c r="E15" s="1" t="s">
        <v>5319</v>
      </c>
      <c r="F15" s="1" t="s">
        <v>5319</v>
      </c>
      <c r="G15" s="1" t="s">
        <v>5320</v>
      </c>
      <c r="I15" s="1">
        <v>10</v>
      </c>
      <c r="J15" s="1" t="s">
        <v>5311</v>
      </c>
      <c r="K15" s="1" t="s">
        <v>5312</v>
      </c>
      <c r="L15" s="1" t="s">
        <v>5313</v>
      </c>
      <c r="M15" s="2" t="s">
        <v>5321</v>
      </c>
      <c r="N15" s="31" t="str">
        <f t="shared" si="0"/>
        <v>|Conjuration Lv3|Ambush of Tigers|&amp;ref(Spell/P_Nature.jpg,nolink,25x25,Nature);2||&amp;ref(Spell/V_Nature.jpg,nolink,25x25,Nature Gem);10|儀式/陸上専用|兵士召喚|
|~|~|&gt;|&gt;|&gt;|&gt;|敏捷なTigerを10+体召喚します|</v>
      </c>
      <c r="O15" s="3" t="s">
        <v>5322</v>
      </c>
      <c r="S15" s="1" t="s">
        <v>5323</v>
      </c>
      <c r="X15" t="str">
        <f t="shared" si="1"/>
        <v xml:space="preserve">#includex(Spell/Conjuration/DataView,titlestr=off,section=(filter=Heavenly Rivers),firsthead=off)
**ゲーム内説明文
#includex(Spell/Conjuration/Descriptions,titlestr=off,section=(filter=Heavenly Rivers),firsthead=off)
**概要
**解説
</v>
      </c>
      <c r="Y15" t="str">
        <f t="shared" si="2"/>
        <v xml:space="preserve">**Ambush of Tigers
|&gt;|&gt;|&gt;|&gt;|BGCOLOR(black):COLOR(white):CENTER:''Ambush of Tigers''|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|&amp;ref(Spell/P_Nature.jpg,nolink,25x25,Nature);2||&gt;|Tiger|10+2/Lv|
|BGCOLOR(lightgray):''射程距離''|BGCOLOR(lightgray):''効果範囲''|BGCOLOR(lightgray):''精度修正''|BGCOLOR(lightgray):''詠唱時間''|BGCOLOR(lightgray):''疲労/宝石''|
|||||&amp;ref(Spell/V_Nature.jpg,nolink,25x25,Nature Gem);10|
|BGCOLOR(lightgray):''特性''|&gt;|&gt;|&gt;||
</v>
      </c>
    </row>
    <row r="16" spans="1:25" x14ac:dyDescent="0.15">
      <c r="B16" s="1" t="s">
        <v>5315</v>
      </c>
      <c r="C16" s="1">
        <v>3</v>
      </c>
      <c r="E16" s="1" t="s">
        <v>5324</v>
      </c>
      <c r="F16" s="1" t="s">
        <v>5324</v>
      </c>
      <c r="G16" s="1" t="s">
        <v>5320</v>
      </c>
      <c r="I16" s="1">
        <v>10</v>
      </c>
      <c r="J16" s="1" t="s">
        <v>5311</v>
      </c>
      <c r="K16" s="1" t="s">
        <v>5312</v>
      </c>
      <c r="L16" s="1" t="s">
        <v>5313</v>
      </c>
      <c r="M16" s="2" t="s">
        <v>5325</v>
      </c>
      <c r="N16" s="31" t="str">
        <f t="shared" si="0"/>
        <v>|Conjuration Lv3|Herd of Buffaloes|&amp;ref(Spell/P_Nature.jpg,nolink,25x25,Nature);2||&amp;ref(Spell/V_Nature.jpg,nolink,25x25,Nature Gem);10|儀式/陸上専用|兵士召喚|
|~|~|&gt;|&gt;|&gt;|&gt;|敵を蹂躙するBuffaloを5+体召喚します|</v>
      </c>
      <c r="O16" s="3" t="s">
        <v>5326</v>
      </c>
      <c r="S16" s="1" t="s">
        <v>5327</v>
      </c>
      <c r="X16" t="str">
        <f t="shared" si="1"/>
        <v xml:space="preserve">#includex(Spell/Conjuration/DataView,titlestr=off,section=(filter=Ambush of Tigers),firsthead=off)
**ゲーム内説明文
#includex(Spell/Conjuration/Descriptions,titlestr=off,section=(filter=Ambush of Tigers),firsthead=off)
**概要
**解説
</v>
      </c>
      <c r="Y16" t="str">
        <f t="shared" si="2"/>
        <v xml:space="preserve">**Herd of Buffaloes
|&gt;|&gt;|&gt;|&gt;|BGCOLOR(black):COLOR(white):CENTER:''Herd of Buffaloes''|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|&amp;ref(Spell/P_Nature.jpg,nolink,25x25,Nature);2||&gt;|Buffalo|5+1/Lv|
|BGCOLOR(lightgray):''射程距離''|BGCOLOR(lightgray):''効果範囲''|BGCOLOR(lightgray):''精度修正''|BGCOLOR(lightgray):''詠唱時間''|BGCOLOR(lightgray):''疲労/宝石''|
|||||&amp;ref(Spell/V_Nature.jpg,nolink,25x25,Nature Gem);10|
|BGCOLOR(lightgray):''特性''|&gt;|&gt;|&gt;||
</v>
      </c>
    </row>
    <row r="17" spans="2:25" x14ac:dyDescent="0.15">
      <c r="B17" s="1" t="s">
        <v>5315</v>
      </c>
      <c r="C17" s="1">
        <v>4</v>
      </c>
      <c r="E17" s="1" t="s">
        <v>5328</v>
      </c>
      <c r="F17" s="1" t="s">
        <v>5328</v>
      </c>
      <c r="G17" s="1" t="s">
        <v>5229</v>
      </c>
      <c r="H17" s="1" t="s">
        <v>5310</v>
      </c>
      <c r="I17" s="1">
        <v>4</v>
      </c>
      <c r="J17" s="1" t="s">
        <v>5311</v>
      </c>
      <c r="K17" s="1" t="s">
        <v>5312</v>
      </c>
      <c r="L17" s="1" t="s">
        <v>5313</v>
      </c>
      <c r="M17" s="2" t="s">
        <v>5329</v>
      </c>
      <c r="N17" s="31" t="str">
        <f t="shared" si="0"/>
        <v>|Conjuration Lv4|Celestial Hounds|&amp;ref(Spell/P_Air.jpg,nolink,25x25,Air);1|&amp;ref(Spell/P_Astral.jpg,nolink,25x25,Astral);1|&amp;ref(Spell/V_Air.jpg,nolink,25x25,Air Gem);4|儀式/陸上専用|兵士召喚|
|~|~|&gt;|&gt;|&gt;|&gt;|飛行する天の猟犬Celestial Houndを2体召喚します|</v>
      </c>
      <c r="O17" s="3" t="s">
        <v>5330</v>
      </c>
      <c r="S17" s="1">
        <v>2</v>
      </c>
      <c r="X17" t="str">
        <f t="shared" si="1"/>
        <v xml:space="preserve">#includex(Spell/Conjuration/DataView,titlestr=off,section=(filter=Herd of Buffaloes),firsthead=off)
**ゲーム内説明文
#includex(Spell/Conjuration/Descriptions,titlestr=off,section=(filter=Herd of Buffaloes),firsthead=off)
**概要
**解説
</v>
      </c>
      <c r="Y17" t="str">
        <f t="shared" si="2"/>
        <v xml:space="preserve">**Celestial Hounds
|&gt;|&gt;|&gt;|&gt;|BGCOLOR(black):COLOR(white):CENTER:''Celestial Hounds''|
|&gt;|BGCOLOR(lightgray):''研究領域''|&gt;|BGCOLOR(lightgray):''使用条件''|BGCOLOR(lightgray):''分類''|
|&gt;|Conjuration Lv4|&gt;|儀式/陸上専用|兵士召喚|
|BGCOLOR(lightgray):''主系統''|BGCOLOR(lightgray):''副系統''|&gt;|BGCOLOR(lightgray):''威力/効果''|BGCOLOR(lightgray):''効果発生数''|
|&amp;ref(Spell/P_Air.jpg,nolink,25x25,Air);1|&amp;ref(Spell/P_Astral.jpg,nolink,25x25,Astral);1|&gt;|Celestial Hound|2|
|BGCOLOR(lightgray):''射程距離''|BGCOLOR(lightgray):''効果範囲''|BGCOLOR(lightgray):''精度修正''|BGCOLOR(lightgray):''詠唱時間''|BGCOLOR(lightgray):''疲労/宝石''|
|||||&amp;ref(Spell/V_Air.jpg,nolink,25x25,Air Gem);4|
|BGCOLOR(lightgray):''特性''|&gt;|&gt;|&gt;||
</v>
      </c>
    </row>
    <row r="18" spans="2:25" x14ac:dyDescent="0.15">
      <c r="B18" s="1" t="s">
        <v>5315</v>
      </c>
      <c r="C18" s="1">
        <v>5</v>
      </c>
      <c r="E18" s="1" t="s">
        <v>5331</v>
      </c>
      <c r="F18" s="1" t="s">
        <v>5331</v>
      </c>
      <c r="G18" s="1" t="s">
        <v>5222</v>
      </c>
      <c r="H18" s="1" t="s">
        <v>5310</v>
      </c>
      <c r="I18" s="1">
        <v>6</v>
      </c>
      <c r="J18" s="1" t="s">
        <v>5311</v>
      </c>
      <c r="K18" s="1" t="s">
        <v>5312</v>
      </c>
      <c r="L18" s="1" t="s">
        <v>5313</v>
      </c>
      <c r="M18" s="2" t="s">
        <v>5332</v>
      </c>
      <c r="N18" s="31" t="str">
        <f t="shared" si="0"/>
        <v>|Conjuration Lv5|Heavenly Fires|&amp;ref(Spell/P_Fire.jpg,nolink,25x25,Fire);1|&amp;ref(Spell/P_Astral.jpg,nolink,25x25,Astral);1|&amp;ref(Spell/V_Fire.jpg,nolink,25x25,Fire Gem);6|儀式/陸上専用|兵士召喚|
|~|~|&gt;|&gt;|&gt;|&gt;|炎の車輪を放つ天の存在Demon of Heavenly Firesを3体召喚します|</v>
      </c>
      <c r="O18" s="3" t="s">
        <v>5333</v>
      </c>
      <c r="S18" s="1">
        <v>3</v>
      </c>
      <c r="X18" t="str">
        <f t="shared" si="1"/>
        <v xml:space="preserve">#includex(Spell/Conjuration/DataView,titlestr=off,section=(filter=Celestial Hounds),firsthead=off)
**ゲーム内説明文
#includex(Spell/Conjuration/Descriptions,titlestr=off,section=(filter=Celestial Hounds),firsthead=off)
**概要
**解説
</v>
      </c>
      <c r="Y18" t="str">
        <f t="shared" si="2"/>
        <v xml:space="preserve">**Heavenly Fires
|&gt;|&gt;|&gt;|&gt;|BGCOLOR(black):COLOR(white):CENTER:''Heavenly Fires''|
|&gt;|BGCOLOR(lightgray):''研究領域''|&gt;|BGCOLOR(lightgray):''使用条件''|BGCOLOR(lightgray):''分類''|
|&gt;|Conjuration Lv5|&gt;|儀式/陸上専用|兵士召喚|
|BGCOLOR(lightgray):''主系統''|BGCOLOR(lightgray):''副系統''|&gt;|BGCOLOR(lightgray):''威力/効果''|BGCOLOR(lightgray):''効果発生数''|
|&amp;ref(Spell/P_Fire.jpg,nolink,25x25,Fire);1|&amp;ref(Spell/P_Astral.jpg,nolink,25x25,Astral);1|&gt;|Demon of Heavenly Fires|3|
|BGCOLOR(lightgray):''射程距離''|BGCOLOR(lightgray):''効果範囲''|BGCOLOR(lightgray):''精度修正''|BGCOLOR(lightgray):''詠唱時間''|BGCOLOR(lightgray):''疲労/宝石''|
|||||&amp;ref(Spell/V_Fire.jpg,nolink,25x25,Fire Gem);6|
|BGCOLOR(lightgray):''特性''|&gt;|&gt;|&gt;||
</v>
      </c>
    </row>
    <row r="19" spans="2:25" x14ac:dyDescent="0.15">
      <c r="B19" s="1" t="s">
        <v>5315</v>
      </c>
      <c r="C19" s="1">
        <v>6</v>
      </c>
      <c r="E19" s="1" t="s">
        <v>5334</v>
      </c>
      <c r="F19" s="1" t="s">
        <v>5334</v>
      </c>
      <c r="G19" s="1" t="s">
        <v>5335</v>
      </c>
      <c r="H19" s="1" t="s">
        <v>5310</v>
      </c>
      <c r="I19" s="1">
        <v>15</v>
      </c>
      <c r="J19" s="1" t="s">
        <v>5311</v>
      </c>
      <c r="K19" s="1" t="s">
        <v>5312</v>
      </c>
      <c r="L19" s="1" t="s">
        <v>5313</v>
      </c>
      <c r="M19" s="2" t="s">
        <v>5336</v>
      </c>
      <c r="N19" s="31" t="str">
        <f t="shared" si="0"/>
        <v>|Conjuration Lv6|Call Celestial Soldiers|&amp;ref(Spell/P_Air.jpg,nolink,25x25,Air);2|&amp;ref(Spell/P_Astral.jpg,nolink,25x25,Astral);1|&amp;ref(Spell/V_Air.jpg,nolink,25x25,Air Gem);15|儀式/陸上専用|兵士召喚|
|~|~|&gt;|&gt;|&gt;|&gt;|強力な天の兵士Celestial Soldierを5体召喚します|</v>
      </c>
      <c r="O19" s="3" t="s">
        <v>5337</v>
      </c>
      <c r="S19" s="1">
        <v>5</v>
      </c>
      <c r="X19" t="str">
        <f t="shared" si="1"/>
        <v xml:space="preserve">#includex(Spell/Conjuration/DataView,titlestr=off,section=(filter=Heavenly Fires),firsthead=off)
**ゲーム内説明文
#includex(Spell/Conjuration/Descriptions,titlestr=off,section=(filter=Heavenly Fires),firsthead=off)
**概要
**解説
</v>
      </c>
      <c r="Y19" t="str">
        <f t="shared" si="2"/>
        <v xml:space="preserve">**Call Celestial Soldiers
|&gt;|&gt;|&gt;|&gt;|BGCOLOR(black):COLOR(white):CENTER:''Call Celestial Soldiers''|
|&gt;|BGCOLOR(lightgray):''研究領域''|&gt;|BGCOLOR(lightgray):''使用条件''|BGCOLOR(lightgray):''分類''|
|&gt;|Conjuration Lv6|&gt;|儀式/陸上専用|兵士召喚|
|BGCOLOR(lightgray):''主系統''|BGCOLOR(lightgray):''副系統''|&gt;|BGCOLOR(lightgray):''威力/効果''|BGCOLOR(lightgray):''効果発生数''|
|&amp;ref(Spell/P_Air.jpg,nolink,25x25,Air);2|&amp;ref(Spell/P_Astral.jpg,nolink,25x25,Astral);1|&gt;|Celestial Soldier|5|
|BGCOLOR(lightgray):''射程距離''|BGCOLOR(lightgray):''効果範囲''|BGCOLOR(lightgray):''精度修正''|BGCOLOR(lightgray):''詠唱時間''|BGCOLOR(lightgray):''疲労/宝石''|
|||||&amp;ref(Spell/V_Air.jpg,nolink,25x25,Air Gem);15|
|BGCOLOR(lightgray):''特性''|&gt;|&gt;|&gt;||
</v>
      </c>
    </row>
    <row r="20" spans="2:25" x14ac:dyDescent="0.15">
      <c r="B20" s="1" t="s">
        <v>5315</v>
      </c>
      <c r="C20" s="1">
        <v>6</v>
      </c>
      <c r="E20" s="1" t="s">
        <v>5338</v>
      </c>
      <c r="F20" s="1" t="s">
        <v>5338</v>
      </c>
      <c r="G20" s="1" t="s">
        <v>5320</v>
      </c>
      <c r="I20" s="1">
        <v>30</v>
      </c>
      <c r="J20" s="1" t="s">
        <v>5311</v>
      </c>
      <c r="K20" s="1" t="s">
        <v>5312</v>
      </c>
      <c r="L20" s="1" t="s">
        <v>5339</v>
      </c>
      <c r="M20" s="2" t="s">
        <v>5340</v>
      </c>
      <c r="N20" s="31" t="str">
        <f t="shared" si="0"/>
        <v>|Conjuration Lv6|Contact Huli Jing|&amp;ref(Spell/P_Nature.jpg,nolink,25x25,Nature);2||&amp;ref(Spell/V_Nature.jpg,nolink,25x25,Nature Gem);30|儀式/陸上専用|指揮官召喚|
|~|~|&gt;|&gt;|&gt;|&gt;|多彩な魔力を持つ妖狐Huli Jingを召喚します|</v>
      </c>
      <c r="O20" s="3" t="s">
        <v>5341</v>
      </c>
      <c r="S20" s="1">
        <v>1</v>
      </c>
      <c r="X20" t="str">
        <f t="shared" si="1"/>
        <v xml:space="preserve">#includex(Spell/Conjuration/DataView,titlestr=off,section=(filter=Call Celestial Soldiers),firsthead=off)
**ゲーム内説明文
#includex(Spell/Conjuration/Descriptions,titlestr=off,section=(filter=Call Celestial Soldiers),firsthead=off)
**概要
**解説
</v>
      </c>
      <c r="Y20" t="str">
        <f t="shared" si="2"/>
        <v xml:space="preserve">**Contact Huli Jing
|&gt;|&gt;|&gt;|&gt;|BGCOLOR(black):COLOR(white):CENTER:''Contact Huli Jing''|
|&gt;|BGCOLOR(lightgray):''研究領域''|&gt;|BGCOLOR(lightgray):''使用条件''|BGCOLOR(lightgray):''分類''|
|&gt;|Conjuration Lv6|&gt;|儀式/陸上専用|指揮官召喚|
|BGCOLOR(lightgray):''主系統''|BGCOLOR(lightgray):''副系統''|&gt;|BGCOLOR(lightgray):''威力/効果''|BGCOLOR(lightgray):''効果発生数''|
|&amp;ref(Spell/P_Nature.jpg,nolink,25x25,Nature);2||&gt;|Huli Jing|1|
|BGCOLOR(lightgray):''射程距離''|BGCOLOR(lightgray):''効果範囲''|BGCOLOR(lightgray):''精度修正''|BGCOLOR(lightgray):''詠唱時間''|BGCOLOR(lightgray):''疲労/宝石''|
|||||&amp;ref(Spell/V_Nature.jpg,nolink,25x25,Nature Gem);30|
|BGCOLOR(lightgray):''特性''|&gt;|&gt;|&gt;||
</v>
      </c>
    </row>
    <row r="21" spans="2:25" x14ac:dyDescent="0.15">
      <c r="B21" s="1" t="s">
        <v>5342</v>
      </c>
      <c r="C21" s="1">
        <v>5</v>
      </c>
      <c r="E21" s="1" t="s">
        <v>5343</v>
      </c>
      <c r="F21" s="1" t="s">
        <v>5343</v>
      </c>
      <c r="G21" s="1" t="s">
        <v>5344</v>
      </c>
      <c r="H21" s="1" t="s">
        <v>5310</v>
      </c>
      <c r="I21" s="1">
        <v>10</v>
      </c>
      <c r="J21" s="1" t="s">
        <v>5311</v>
      </c>
      <c r="K21" s="1" t="s">
        <v>5345</v>
      </c>
      <c r="L21" s="1" t="s">
        <v>5346</v>
      </c>
      <c r="M21" s="2" t="s">
        <v>5347</v>
      </c>
      <c r="N21" s="31" t="str">
        <f t="shared" si="0"/>
        <v>|Alteration Lv5|Internal Alchemy|&amp;ref(Spell/P_Water.jpg,nolink,25x25,Water);2|&amp;ref(Spell/P_Astral.jpg,nolink,25x25,Astral);1|&amp;ref(Spell/V_Water.jpg,nolink,25x25,Water Gem);10|儀式/水陸両用|若年化|
|~|~|&gt;|&gt;|&gt;|&gt;|自身を狂気と引き換えに15年若返らせます|</v>
      </c>
      <c r="O21" s="3">
        <v>15</v>
      </c>
      <c r="X21" t="str">
        <f t="shared" si="1"/>
        <v xml:space="preserve">#includex(Spell/Conjuration/DataView,titlestr=off,section=(filter=Contact Huli Jing),firsthead=off)
**ゲーム内説明文
#includex(Spell/Conjuration/Descriptions,titlestr=off,section=(filter=Contact Huli Jing),firsthead=off)
**概要
**解説
</v>
      </c>
      <c r="Y21" t="str">
        <f t="shared" si="2"/>
        <v xml:space="preserve">**Internal Alchemy
|&gt;|&gt;|&gt;|&gt;|BGCOLOR(black):COLOR(white):CENTER:''Internal Alchemy''|
|&gt;|BGCOLOR(lightgray):''研究領域''|&gt;|BGCOLOR(lightgray):''使用条件''|BGCOLOR(lightgray):''分類''|
|&gt;|Alteration Lv5|&gt;|儀式/水陸両用|若年化|
|BGCOLOR(lightgray):''主系統''|BGCOLOR(lightgray):''副系統''|&gt;|BGCOLOR(lightgray):''威力/効果''|BGCOLOR(lightgray):''効果発生数''|
|&amp;ref(Spell/P_Water.jpg,nolink,25x25,Water);2|&amp;ref(Spell/P_Astral.jpg,nolink,25x25,Astral);1|&gt;|15||
|BGCOLOR(lightgray):''射程距離''|BGCOLOR(lightgray):''効果範囲''|BGCOLOR(lightgray):''精度修正''|BGCOLOR(lightgray):''詠唱時間''|BGCOLOR(lightgray):''疲労/宝石''|
|||||&amp;ref(Spell/V_Water.jpg,nolink,25x25,Water Gem);10|
|BGCOLOR(lightgray):''特性''|&gt;|&gt;|&gt;||
</v>
      </c>
    </row>
    <row r="22" spans="2:25" x14ac:dyDescent="0.15">
      <c r="B22" s="1" t="s">
        <v>5348</v>
      </c>
      <c r="C22" s="1">
        <v>5</v>
      </c>
      <c r="E22" s="1" t="s">
        <v>5349</v>
      </c>
      <c r="F22" s="1" t="s">
        <v>5349</v>
      </c>
      <c r="G22" s="1" t="s">
        <v>5350</v>
      </c>
      <c r="J22" s="1" t="s">
        <v>5351</v>
      </c>
      <c r="K22" s="1" t="s">
        <v>5345</v>
      </c>
      <c r="L22" s="1" t="s">
        <v>5352</v>
      </c>
      <c r="M22" s="2" t="s">
        <v>5353</v>
      </c>
      <c r="N22" s="31" t="str">
        <f t="shared" si="0"/>
        <v>|Evocation Lv5|Celestial Chastisement|&amp;ref(Spell/P_Astral.jpg,nolink,25x25,Astral);3|||戦闘/水陸両用|攻撃|
|~|~|&gt;|&gt;|&gt;|&gt;|敵の魔法生物を攻撃し寝返らせようと試みます|</v>
      </c>
      <c r="O22" s="3" t="s">
        <v>5354</v>
      </c>
      <c r="P22" s="1">
        <v>20</v>
      </c>
      <c r="Q22" s="1">
        <v>100</v>
      </c>
      <c r="R22" s="1">
        <v>0</v>
      </c>
      <c r="S22" s="1">
        <v>1</v>
      </c>
      <c r="T22" s="1">
        <v>100</v>
      </c>
      <c r="U22" s="1">
        <v>20</v>
      </c>
      <c r="V22" s="1" t="s">
        <v>5355</v>
      </c>
      <c r="W22" s="1" t="s">
        <v>5356</v>
      </c>
      <c r="X22" t="str">
        <f t="shared" si="1"/>
        <v xml:space="preserve">#includex(Spell/Alteration/DataView,titlestr=off,section=(filter=Internal Alchemy),firsthead=off)
**ゲーム内説明文
#includex(Spell/Alteration/Descriptions,titlestr=off,section=(filter=Internal Alchemy),firsthead=off)
**概要
**解説
</v>
      </c>
      <c r="Y22" t="str">
        <f t="shared" si="2"/>
        <v xml:space="preserve">**Celestial Chastisement
|&gt;|&gt;|&gt;|&gt;|BGCOLOR(black):COLOR(white):CENTER:''Celestial Chastisement''|
|&gt;|BGCOLOR(lightgray):''研究領域''|&gt;|BGCOLOR(lightgray):''使用条件''|BGCOLOR(lightgray):''分類''|
|&gt;|Evocation Lv5|&gt;|戦闘/水陸両用|攻撃|
|BGCOLOR(lightgray):''主系統''|BGCOLOR(lightgray):''副系統''|&gt;|BGCOLOR(lightgray):''威力/効果''|BGCOLOR(lightgray):''効果発生数''|
|&amp;ref(Spell/P_Astral.jpg,nolink,25x25,Astral);3||&gt;|8+1/Lv|1|
|BGCOLOR(lightgray):''射程距離''|BGCOLOR(lightgray):''効果範囲''|BGCOLOR(lightgray):''精度修正''|BGCOLOR(lightgray):''詠唱時間''|BGCOLOR(lightgray):''疲労/宝石''|
|20|0|100|100%|20|
|BGCOLOR(lightgray):''特性''|&gt;|&gt;|&gt;|防御無視&amp;br;魔法生物にのみ作用|
</v>
      </c>
    </row>
    <row r="23" spans="2:25" x14ac:dyDescent="0.15">
      <c r="B23" s="1" t="s">
        <v>5470</v>
      </c>
      <c r="C23" s="1">
        <v>3</v>
      </c>
      <c r="E23" s="1" t="s">
        <v>5471</v>
      </c>
      <c r="F23" s="1" t="s">
        <v>5471</v>
      </c>
      <c r="G23" s="1" t="s">
        <v>5472</v>
      </c>
      <c r="I23" s="1">
        <v>25</v>
      </c>
      <c r="J23" s="1" t="s">
        <v>5473</v>
      </c>
      <c r="K23" s="1" t="s">
        <v>5474</v>
      </c>
      <c r="L23" s="1" t="s">
        <v>5475</v>
      </c>
      <c r="M23" s="2" t="s">
        <v>5476</v>
      </c>
      <c r="N23" s="31" t="str">
        <f t="shared" si="0"/>
        <v>|Conjuration Lv3|Herd of Elephants|&amp;ref(Spell/P_Nature.jpg,nolink,25x25,Nature);2||&amp;ref(Spell/V_Nature.jpg,nolink,25x25,Nature Gem);25|儀式/陸上専用|兵士召喚|
|~|~|&gt;|&gt;|&gt;|&gt;|敵を蹂躙する臆病な巨大生物Elephantを5+体召喚します|</v>
      </c>
      <c r="O23" s="3" t="s">
        <v>19916</v>
      </c>
      <c r="S23" s="1" t="s">
        <v>19911</v>
      </c>
      <c r="X23" t="str">
        <f t="shared" si="1"/>
        <v xml:space="preserve">#includex(Spell/Evocation/DataView,titlestr=off,section=(filter=Celestial Chastisement),firsthead=off)
**ゲーム内説明文
#includex(Spell/Evocation/Descriptions,titlestr=off,section=(filter=Celestial Chastisement),firsthead=off)
**概要
**解説
</v>
      </c>
      <c r="Y23" t="str">
        <f t="shared" si="2"/>
        <v xml:space="preserve">**Herd of Elephants
|&gt;|&gt;|&gt;|&gt;|BGCOLOR(black):COLOR(white):CENTER:''Herd of Elephants''|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|&amp;ref(Spell/P_Nature.jpg,nolink,25x25,Nature);2||&gt;|Elephant|5+0.5/Lv|
|BGCOLOR(lightgray):''射程距離''|BGCOLOR(lightgray):''効果範囲''|BGCOLOR(lightgray):''精度修正''|BGCOLOR(lightgray):''詠唱時間''|BGCOLOR(lightgray):''疲労/宝石''|
|||||&amp;ref(Spell/V_Nature.jpg,nolink,25x25,Nature Gem);25|
|BGCOLOR(lightgray):''特性''|&gt;|&gt;|&gt;||
</v>
      </c>
    </row>
    <row r="24" spans="2:25" x14ac:dyDescent="0.15">
      <c r="B24" s="1" t="s">
        <v>5470</v>
      </c>
      <c r="C24" s="1">
        <v>3</v>
      </c>
      <c r="E24" s="1" t="s">
        <v>5477</v>
      </c>
      <c r="F24" s="1" t="s">
        <v>5477</v>
      </c>
      <c r="G24" s="1" t="s">
        <v>5472</v>
      </c>
      <c r="I24" s="1">
        <v>10</v>
      </c>
      <c r="J24" s="1" t="s">
        <v>5473</v>
      </c>
      <c r="K24" s="1" t="s">
        <v>5474</v>
      </c>
      <c r="L24" s="1" t="s">
        <v>5475</v>
      </c>
      <c r="M24" s="2" t="s">
        <v>19917</v>
      </c>
      <c r="N24" s="31" t="str">
        <f t="shared" si="0"/>
        <v>|Conjuration Lv3|Pride of Lions|&amp;ref(Spell/P_Nature.jpg,nolink,25x25,Nature);2||&amp;ref(Spell/V_Nature.jpg,nolink,25x25,Nature Gem);10|儀式/陸上専用|兵士召喚|
|~|~|&gt;|&gt;|&gt;|&gt;|敏捷なGreat Lionを10+体召喚します|</v>
      </c>
      <c r="O24" s="3" t="s">
        <v>19918</v>
      </c>
      <c r="S24" s="1" t="s">
        <v>5478</v>
      </c>
      <c r="X24" t="str">
        <f t="shared" si="1"/>
        <v xml:space="preserve">#includex(Spell/Conjuration/DataView,titlestr=off,section=(filter=Herd of Elephants),firsthead=off)
**ゲーム内説明文
#includex(Spell/Conjuration/Descriptions,titlestr=off,section=(filter=Herd of Elephants),firsthead=off)
**概要
**解説
</v>
      </c>
      <c r="Y24" t="str">
        <f t="shared" si="2"/>
        <v xml:space="preserve">**Pride of Lions
|&gt;|&gt;|&gt;|&gt;|BGCOLOR(black):COLOR(white):CENTER:''Pride of Lions''|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|&amp;ref(Spell/P_Nature.jpg,nolink,25x25,Nature);2||&gt;|Great Lion|10+2/Lv|
|BGCOLOR(lightgray):''射程距離''|BGCOLOR(lightgray):''効果範囲''|BGCOLOR(lightgray):''精度修正''|BGCOLOR(lightgray):''詠唱時間''|BGCOLOR(lightgray):''疲労/宝石''|
|||||&amp;ref(Spell/V_Nature.jpg,nolink,25x25,Nature Gem);10|
|BGCOLOR(lightgray):''特性''|&gt;|&gt;|&gt;||
</v>
      </c>
    </row>
    <row r="25" spans="2:25" x14ac:dyDescent="0.15">
      <c r="B25" s="1" t="s">
        <v>5592</v>
      </c>
      <c r="C25" s="1">
        <v>1</v>
      </c>
      <c r="E25" s="1" t="s">
        <v>19931</v>
      </c>
      <c r="F25" s="1" t="s">
        <v>19931</v>
      </c>
      <c r="G25" s="1" t="s">
        <v>5501</v>
      </c>
      <c r="H25" s="1" t="s">
        <v>5593</v>
      </c>
      <c r="I25" s="1">
        <v>2</v>
      </c>
      <c r="J25" s="1" t="s">
        <v>5594</v>
      </c>
      <c r="K25" s="1" t="s">
        <v>5595</v>
      </c>
      <c r="L25" s="1" t="s">
        <v>5596</v>
      </c>
      <c r="M25" s="2" t="s">
        <v>19932</v>
      </c>
      <c r="N25" s="31" t="str">
        <f t="shared" si="0"/>
        <v>|Conjuration Lv1|Summon Jaguar Toads|&amp;ref(Spell/P_Nature.jpg,nolink,25x25,Nature);1|&amp;ref(Spell/P_Holy.jpg,nolink,25x25,Holy);1|&amp;ref(Spell/V_Nature.jpg,nolink,25x25,Nature Gem);2|儀式/陸上専用|兵士召喚|
|~|~|&gt;|&gt;|&gt;|&gt;|毒を吐く神聖なる大蛙Jaguar Toadを2体召喚します|</v>
      </c>
      <c r="O25" s="3" t="s">
        <v>5597</v>
      </c>
      <c r="S25" s="1">
        <v>2</v>
      </c>
      <c r="X25" t="str">
        <f t="shared" si="1"/>
        <v xml:space="preserve">#includex(Spell/Conjuration/DataView,titlestr=off,section=(filter=Pride of Lions),firsthead=off)
**ゲーム内説明文
#includex(Spell/Conjuration/Descriptions,titlestr=off,section=(filter=Pride of Lions),firsthead=off)
**概要
**解説
</v>
      </c>
      <c r="Y25" t="str">
        <f t="shared" si="2"/>
        <v xml:space="preserve">**Summon Jaguar Toads
|&gt;|&gt;|&gt;|&gt;|BGCOLOR(black):COLOR(white):CENTER:''Summon Jaguar Toads''|
|&gt;|BGCOLOR(lightgray):''研究領域''|&gt;|BGCOLOR(lightgray):''使用条件''|BGCOLOR(lightgray):''分類''|
|&gt;|Conjuration Lv1|&gt;|儀式/陸上専用|兵士召喚|
|BGCOLOR(lightgray):''主系統''|BGCOLOR(lightgray):''副系統''|&gt;|BGCOLOR(lightgray):''威力/効果''|BGCOLOR(lightgray):''効果発生数''|
|&amp;ref(Spell/P_Nature.jpg,nolink,25x25,Nature);1|&amp;ref(Spell/P_Holy.jpg,nolink,25x25,Holy);1|&gt;|Jaguar Toad|2|
|BGCOLOR(lightgray):''射程距離''|BGCOLOR(lightgray):''効果範囲''|BGCOLOR(lightgray):''精度修正''|BGCOLOR(lightgray):''詠唱時間''|BGCOLOR(lightgray):''疲労/宝石''|
|||||&amp;ref(Spell/V_Nature.jpg,nolink,25x25,Nature Gem);2|
|BGCOLOR(lightgray):''特性''|&gt;|&gt;|&gt;||
</v>
      </c>
    </row>
    <row r="26" spans="2:25" x14ac:dyDescent="0.15">
      <c r="B26" s="1" t="s">
        <v>5592</v>
      </c>
      <c r="C26" s="1">
        <v>3</v>
      </c>
      <c r="E26" s="1" t="s">
        <v>5599</v>
      </c>
      <c r="F26" s="1" t="s">
        <v>5599</v>
      </c>
      <c r="G26" s="1" t="s">
        <v>5600</v>
      </c>
      <c r="H26" s="1" t="s">
        <v>5593</v>
      </c>
      <c r="I26" s="1">
        <v>25</v>
      </c>
      <c r="J26" s="1" t="s">
        <v>5594</v>
      </c>
      <c r="K26" s="1" t="s">
        <v>5595</v>
      </c>
      <c r="L26" s="1" t="s">
        <v>5596</v>
      </c>
      <c r="M26" s="2" t="s">
        <v>5601</v>
      </c>
      <c r="N26" s="31" t="str">
        <f t="shared" si="0"/>
        <v>|Conjuration Lv3|Summon Jaguars|&amp;ref(Spell/P_Nature.jpg,nolink,25x25,Nature);2|&amp;ref(Spell/P_Holy.jpg,nolink,25x25,Holy);1|&amp;ref(Spell/V_Nature.jpg,nolink,25x25,Nature Gem);25|儀式/陸上専用|兵士召喚|
|~|~|&gt;|&gt;|&gt;|&gt;|神聖なるJaguarを17体召喚します|</v>
      </c>
      <c r="O26" s="3" t="s">
        <v>5602</v>
      </c>
      <c r="S26" s="1">
        <v>17</v>
      </c>
      <c r="X26" t="str">
        <f t="shared" si="1"/>
        <v xml:space="preserve">#includex(Spell/Conjuration/DataView,titlestr=off,section=(filter=Summon Jaguar Toads),firsthead=off)
**ゲーム内説明文
#includex(Spell/Conjuration/Descriptions,titlestr=off,section=(filter=Summon Jaguar Toads),firsthead=off)
**概要
**解説
</v>
      </c>
      <c r="Y26" t="str">
        <f t="shared" si="2"/>
        <v xml:space="preserve">**Summon Jaguars
|&gt;|&gt;|&gt;|&gt;|BGCOLOR(black):COLOR(white):CENTER:''Summon Jaguars''|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|&amp;ref(Spell/P_Nature.jpg,nolink,25x25,Nature);2|&amp;ref(Spell/P_Holy.jpg,nolink,25x25,Holy);1|&gt;|Jaguar|17|
|BGCOLOR(lightgray):''射程距離''|BGCOLOR(lightgray):''効果範囲''|BGCOLOR(lightgray):''精度修正''|BGCOLOR(lightgray):''詠唱時間''|BGCOLOR(lightgray):''疲労/宝石''|
|||||&amp;ref(Spell/V_Nature.jpg,nolink,25x25,Nature Gem);25|
|BGCOLOR(lightgray):''特性''|&gt;|&gt;|&gt;||
</v>
      </c>
    </row>
    <row r="27" spans="2:25" x14ac:dyDescent="0.15">
      <c r="B27" s="1" t="s">
        <v>5592</v>
      </c>
      <c r="C27" s="1">
        <v>4</v>
      </c>
      <c r="E27" s="1" t="s">
        <v>5604</v>
      </c>
      <c r="F27" s="1" t="s">
        <v>5604</v>
      </c>
      <c r="G27" s="1" t="s">
        <v>5605</v>
      </c>
      <c r="I27" s="1">
        <v>3</v>
      </c>
      <c r="J27" s="1" t="s">
        <v>5594</v>
      </c>
      <c r="K27" s="1" t="s">
        <v>5606</v>
      </c>
      <c r="L27" s="1" t="s">
        <v>5596</v>
      </c>
      <c r="M27" s="2" t="s">
        <v>5607</v>
      </c>
      <c r="N27" s="31" t="str">
        <f t="shared" si="0"/>
        <v>|Conjuration Lv4|Summon Jade Serpent|&amp;ref(Spell/P_Water.jpg,nolink,25x25,Water);2||&amp;ref(Spell/V_Water.jpg,nolink,25x25,Water Gem);3|儀式/水陸両用|兵士召喚|
|~|~|&gt;|&gt;|&gt;|&gt;|兵を鼓舞する神聖な大蛇Jade Serpentを1体召喚します|</v>
      </c>
      <c r="O27" s="3" t="s">
        <v>5608</v>
      </c>
      <c r="S27" s="1">
        <v>1</v>
      </c>
      <c r="X27" t="str">
        <f t="shared" si="1"/>
        <v xml:space="preserve">#includex(Spell/Conjuration/DataView,titlestr=off,section=(filter=Summon Jaguars),firsthead=off)
**ゲーム内説明文
#includex(Spell/Conjuration/Descriptions,titlestr=off,section=(filter=Summon Jaguars),firsthead=off)
**概要
**解説
</v>
      </c>
      <c r="Y27" t="str">
        <f t="shared" si="2"/>
        <v xml:space="preserve">**Summon Jade Serpent
|&gt;|&gt;|&gt;|&gt;|BGCOLOR(black):COLOR(white):CENTER:''Summon Jade Serpent''|
|&gt;|BGCOLOR(lightgray):''研究領域''|&gt;|BGCOLOR(lightgray):''使用条件''|BGCOLOR(lightgray):''分類''|
|&gt;|Conjuration Lv4|&gt;|儀式/水陸両用|兵士召喚|
|BGCOLOR(lightgray):''主系統''|BGCOLOR(lightgray):''副系統''|&gt;|BGCOLOR(lightgray):''威力/効果''|BGCOLOR(lightgray):''効果発生数''|
|&amp;ref(Spell/P_Water.jpg,nolink,25x25,Water);2||&gt;|Jade Serpent|1|
|BGCOLOR(lightgray):''射程距離''|BGCOLOR(lightgray):''効果範囲''|BGCOLOR(lightgray):''精度修正''|BGCOLOR(lightgray):''詠唱時間''|BGCOLOR(lightgray):''疲労/宝石''|
|||||&amp;ref(Spell/V_Water.jpg,nolink,25x25,Water Gem);3|
|BGCOLOR(lightgray):''特性''|&gt;|&gt;|&gt;||
</v>
      </c>
    </row>
    <row r="28" spans="2:25" x14ac:dyDescent="0.15">
      <c r="B28" s="1" t="s">
        <v>5592</v>
      </c>
      <c r="C28" s="1">
        <v>5</v>
      </c>
      <c r="E28" s="1" t="s">
        <v>5610</v>
      </c>
      <c r="F28" s="1" t="s">
        <v>5610</v>
      </c>
      <c r="G28" s="1" t="s">
        <v>5600</v>
      </c>
      <c r="I28" s="1">
        <v>2</v>
      </c>
      <c r="J28" s="1" t="s">
        <v>5594</v>
      </c>
      <c r="K28" s="1" t="s">
        <v>5595</v>
      </c>
      <c r="L28" s="1" t="s">
        <v>5596</v>
      </c>
      <c r="M28" s="2" t="s">
        <v>5612</v>
      </c>
      <c r="N28" s="31" t="str">
        <f t="shared" si="0"/>
        <v>|Conjuration Lv5|Summon Monster Toad|&amp;ref(Spell/P_Nature.jpg,nolink,25x25,Nature);2||&amp;ref(Spell/V_Nature.jpg,nolink,25x25,Nature Gem);2|儀式/陸上専用|兵士召喚|
|~|~|&gt;|&gt;|&gt;|&gt;|敵を蹂躙する神聖なる巨大蛙Monster Toadを1体召喚します|</v>
      </c>
      <c r="O28" s="3" t="s">
        <v>5611</v>
      </c>
      <c r="S28" s="1">
        <v>1</v>
      </c>
      <c r="X28" t="str">
        <f t="shared" si="1"/>
        <v xml:space="preserve">#includex(Spell/Conjuration/DataView,titlestr=off,section=(filter=Summon Jade Serpent),firsthead=off)
**ゲーム内説明文
#includex(Spell/Conjuration/Descriptions,titlestr=off,section=(filter=Summon Jade Serpent),firsthead=off)
**概要
**解説
</v>
      </c>
      <c r="Y28" t="str">
        <f t="shared" si="2"/>
        <v xml:space="preserve">**Summon Monster Toad
|&gt;|&gt;|&gt;|&gt;|BGCOLOR(black):COLOR(white):CENTER:''Summon Monster Toad''|
|&gt;|BGCOLOR(lightgray):''研究領域''|&gt;|BGCOLOR(lightgray):''使用条件''|BGCOLOR(lightgray):''分類''|
|&gt;|Conjuration Lv5|&gt;|儀式/陸上専用|兵士召喚|
|BGCOLOR(lightgray):''主系統''|BGCOLOR(lightgray):''副系統''|&gt;|BGCOLOR(lightgray):''威力/効果''|BGCOLOR(lightgray):''効果発生数''|
|&amp;ref(Spell/P_Nature.jpg,nolink,25x25,Nature);2||&gt;|Monster Toad|1|
|BGCOLOR(lightgray):''射程距離''|BGCOLOR(lightgray):''効果範囲''|BGCOLOR(lightgray):''精度修正''|BGCOLOR(lightgray):''詠唱時間''|BGCOLOR(lightgray):''疲労/宝石''|
|||||&amp;ref(Spell/V_Nature.jpg,nolink,25x25,Nature Gem);2|
|BGCOLOR(lightgray):''特性''|&gt;|&gt;|&gt;||
</v>
      </c>
    </row>
    <row r="29" spans="2:25" x14ac:dyDescent="0.15">
      <c r="B29" s="1" t="s">
        <v>5592</v>
      </c>
      <c r="C29" s="1">
        <v>6</v>
      </c>
      <c r="E29" s="1" t="s">
        <v>5613</v>
      </c>
      <c r="F29" s="1" t="s">
        <v>6105</v>
      </c>
      <c r="G29" s="1" t="s">
        <v>5501</v>
      </c>
      <c r="H29" s="1" t="s">
        <v>5614</v>
      </c>
      <c r="I29" s="1">
        <v>40</v>
      </c>
      <c r="J29" s="1" t="s">
        <v>5594</v>
      </c>
      <c r="K29" s="1" t="s">
        <v>5595</v>
      </c>
      <c r="L29" s="1" t="s">
        <v>5615</v>
      </c>
      <c r="M29" s="2" t="s">
        <v>5616</v>
      </c>
      <c r="N29" s="31" t="str">
        <f t="shared" si="0"/>
        <v>|Conjuration Lv6|Contact Couatl|&amp;ref(Spell/P_Nature.jpg,nolink,25x25,Nature);1|&amp;ref(Spell/P_Astral.jpg,nolink,25x25,Astral);1|&amp;ref(Spell/V_Nature.jpg,nolink,25x25,Nature Gem);40|儀式/陸上専用|指揮官召喚|
|~|~|&gt;|&gt;|&gt;|&gt;|強大な魔力を持つ翼ある蛇Couatlを召喚します|</v>
      </c>
      <c r="O29" s="3" t="s">
        <v>5617</v>
      </c>
      <c r="S29" s="1">
        <v>1</v>
      </c>
      <c r="X29" t="str">
        <f t="shared" si="1"/>
        <v xml:space="preserve">#includex(Spell/Conjuration/DataView,titlestr=off,section=(filter=Summon Monster Toad),firsthead=off)
**ゲーム内説明文
#includex(Spell/Conjuration/Descriptions,titlestr=off,section=(filter=Summon Monster Toad),firsthead=off)
**概要
**解説
</v>
      </c>
      <c r="Y29" t="str">
        <f t="shared" si="2"/>
        <v xml:space="preserve">**Contact Couatl 6
|&gt;|&gt;|&gt;|&gt;|BGCOLOR(black):COLOR(white):CENTER:''Contact Couatl''|
|&gt;|BGCOLOR(lightgray):''研究領域''|&gt;|BGCOLOR(lightgray):''使用条件''|BGCOLOR(lightgray):''分類''|
|&gt;|Conjuration Lv6|&gt;|儀式/陸上専用|指揮官召喚|
|BGCOLOR(lightgray):''主系統''|BGCOLOR(lightgray):''副系統''|&gt;|BGCOLOR(lightgray):''威力/効果''|BGCOLOR(lightgray):''効果発生数''|
|&amp;ref(Spell/P_Nature.jpg,nolink,25x25,Nature);1|&amp;ref(Spell/P_Astral.jpg,nolink,25x25,Astral);1|&gt;|Couatl|1|
|BGCOLOR(lightgray):''射程距離''|BGCOLOR(lightgray):''効果範囲''|BGCOLOR(lightgray):''精度修正''|BGCOLOR(lightgray):''詠唱時間''|BGCOLOR(lightgray):''疲労/宝石''|
|||||&amp;ref(Spell/V_Nature.jpg,nolink,25x25,Nature Gem);40|
|BGCOLOR(lightgray):''特性''|&gt;|&gt;|&gt;||
</v>
      </c>
    </row>
    <row r="30" spans="2:25" x14ac:dyDescent="0.15">
      <c r="B30" s="1" t="s">
        <v>5592</v>
      </c>
      <c r="C30" s="1">
        <v>7</v>
      </c>
      <c r="E30" s="1" t="s">
        <v>5619</v>
      </c>
      <c r="F30" s="1" t="s">
        <v>5619</v>
      </c>
      <c r="G30" s="1" t="s">
        <v>5620</v>
      </c>
      <c r="I30" s="1">
        <v>60</v>
      </c>
      <c r="J30" s="1" t="s">
        <v>5594</v>
      </c>
      <c r="K30" s="1" t="s">
        <v>5595</v>
      </c>
      <c r="L30" s="1" t="s">
        <v>5615</v>
      </c>
      <c r="M30" s="2" t="s">
        <v>5621</v>
      </c>
      <c r="N30" s="31" t="str">
        <f t="shared" si="0"/>
        <v>|Conjuration Lv7|Summon Tlaloque|&amp;ref(Spell/P_Water.jpg,nolink,25x25,Water);4||&amp;ref(Spell/V_Water.jpg,nolink,25x25,Water Gem);60|儀式/陸上専用|指揮官召喚|
|~|~|&gt;|&gt;|&gt;|&gt;|4体のTlaloqueのうちの1体を召喚します|</v>
      </c>
      <c r="O30" s="3" t="s">
        <v>5622</v>
      </c>
      <c r="S30" s="1">
        <v>1</v>
      </c>
      <c r="V30" s="1" t="s">
        <v>5623</v>
      </c>
      <c r="X30" t="str">
        <f t="shared" si="1"/>
        <v xml:space="preserve">#includex(Spell/Conjuration/DataView,titlestr=off,section=(filter=Contact Couatl 6),firsthead=off)
**ゲーム内説明文
#includex(Spell/Conjuration/Descriptions,titlestr=off,section=(filter=Contact Couatl 6),firsthead=off)
**概要
**解説
</v>
      </c>
      <c r="Y30" t="str">
        <f t="shared" si="2"/>
        <v xml:space="preserve">**Summon Tlaloque
|&gt;|&gt;|&gt;|&gt;|BGCOLOR(black):COLOR(white):CENTER:''Summon Tlaloque''|
|&gt;|BGCOLOR(lightgray):''研究領域''|&gt;|BGCOLOR(lightgray):''使用条件''|BGCOLOR(lightgray):''分類''|
|&gt;|Conjuration Lv7|&gt;|儀式/陸上専用|指揮官召喚|
|BGCOLOR(lightgray):''主系統''|BGCOLOR(lightgray):''副系統''|&gt;|BGCOLOR(lightgray):''威力/効果''|BGCOLOR(lightgray):''効果発生数''|
|&amp;ref(Spell/P_Water.jpg,nolink,25x25,Water);4||&gt;|Random Tlaloque|1|
|BGCOLOR(lightgray):''射程距離''|BGCOLOR(lightgray):''効果範囲''|BGCOLOR(lightgray):''精度修正''|BGCOLOR(lightgray):''詠唱時間''|BGCOLOR(lightgray):''疲労/宝石''|
|||||&amp;ref(Spell/V_Water.jpg,nolink,25x25,Water Gem);60|
|BGCOLOR(lightgray):''特性''|&gt;|&gt;|&gt;|ユニーク召喚（候補4種）|
</v>
      </c>
    </row>
    <row r="31" spans="2:25" x14ac:dyDescent="0.15">
      <c r="B31" s="1" t="s">
        <v>5624</v>
      </c>
      <c r="C31" s="1">
        <v>2</v>
      </c>
      <c r="E31" s="1" t="s">
        <v>10000</v>
      </c>
      <c r="F31" s="1" t="s">
        <v>10000</v>
      </c>
      <c r="G31" s="1" t="s">
        <v>5502</v>
      </c>
      <c r="I31" s="1">
        <v>8</v>
      </c>
      <c r="J31" s="1" t="s">
        <v>5594</v>
      </c>
      <c r="K31" s="1" t="s">
        <v>5595</v>
      </c>
      <c r="L31" s="1" t="s">
        <v>5596</v>
      </c>
      <c r="M31" s="2" t="s">
        <v>5625</v>
      </c>
      <c r="N31" s="31" t="str">
        <f t="shared" si="0"/>
        <v>|Blood Magic Lv2|Bind Beast Bats|&amp;ref(Spell/P_Blood.jpg,nolink,25x25,Blood);1||&amp;ref(Spell/V_Blood.jpg,nolink,25x25,Blood Slave);8|儀式/陸上専用|兵士召喚|
|~|~|&gt;|&gt;|&gt;|&gt;|神聖なる巨大蝙蝠Beast Batを3体召喚します|</v>
      </c>
      <c r="O31" s="3" t="s">
        <v>5626</v>
      </c>
      <c r="S31" s="1">
        <v>3</v>
      </c>
      <c r="X31" t="str">
        <f t="shared" si="1"/>
        <v xml:space="preserve">#includex(Spell/Conjuration/DataView,titlestr=off,section=(filter=Summon Tlaloque),firsthead=off)
**ゲーム内説明文
#includex(Spell/Conjuration/Descriptions,titlestr=off,section=(filter=Summon Tlaloque),firsthead=off)
**概要
**解説
</v>
      </c>
      <c r="Y31" t="str">
        <f t="shared" si="2"/>
        <v xml:space="preserve">**Bind Beast Bats
|&gt;|&gt;|&gt;|&gt;|BGCOLOR(black):COLOR(white):CENTER:''Bind Beast Bats''|
|&gt;|BGCOLOR(lightgray):''研究領域''|&gt;|BGCOLOR(lightgray):''使用条件''|BGCOLOR(lightgray):''分類''|
|&gt;|Blood Magic Lv2|&gt;|儀式/陸上専用|兵士召喚|
|BGCOLOR(lightgray):''主系統''|BGCOLOR(lightgray):''副系統''|&gt;|BGCOLOR(lightgray):''威力/効果''|BGCOLOR(lightgray):''効果発生数''|
|&amp;ref(Spell/P_Blood.jpg,nolink,25x25,Blood);1||&gt;|Beast Bat|3|
|BGCOLOR(lightgray):''射程距離''|BGCOLOR(lightgray):''効果範囲''|BGCOLOR(lightgray):''精度修正''|BGCOLOR(lightgray):''詠唱時間''|BGCOLOR(lightgray):''疲労/宝石''|
|||||&amp;ref(Spell/V_Blood.jpg,nolink,25x25,Blood Slave);8|
|BGCOLOR(lightgray):''特性''|&gt;|&gt;|&gt;||
</v>
      </c>
    </row>
    <row r="32" spans="2:25" x14ac:dyDescent="0.15">
      <c r="B32" s="1" t="s">
        <v>5624</v>
      </c>
      <c r="C32" s="1">
        <v>4</v>
      </c>
      <c r="E32" s="1" t="s">
        <v>5628</v>
      </c>
      <c r="F32" s="1" t="s">
        <v>5628</v>
      </c>
      <c r="G32" s="1" t="s">
        <v>5502</v>
      </c>
      <c r="H32" s="1" t="s">
        <v>5629</v>
      </c>
      <c r="I32" s="1">
        <v>16</v>
      </c>
      <c r="J32" s="1" t="s">
        <v>5594</v>
      </c>
      <c r="K32" s="1" t="s">
        <v>5595</v>
      </c>
      <c r="L32" s="1" t="s">
        <v>5596</v>
      </c>
      <c r="M32" s="2" t="s">
        <v>5630</v>
      </c>
      <c r="N32" s="31" t="str">
        <f t="shared" si="0"/>
        <v>|Blood Magic Lv4|Bind Jaguar Fiends|&amp;ref(Spell/P_Blood.jpg,nolink,25x25,Blood);1|&amp;ref(Spell/P_Fire.jpg,nolink,25x25,Fire);1|&amp;ref(Spell/V_Blood.jpg,nolink,25x25,Blood Slave);16|儀式/陸上専用|兵士召喚|
|~|~|&gt;|&gt;|&gt;|&gt;|神聖なる空飛ぶ獣の悪魔Ozelotlを3体召喚します|</v>
      </c>
      <c r="O32" s="3" t="s">
        <v>5631</v>
      </c>
      <c r="S32" s="1">
        <v>3</v>
      </c>
      <c r="X32" t="str">
        <f t="shared" si="1"/>
        <v xml:space="preserve">#includex(Spell/Blood Magic/DataView,titlestr=off,section=(filter=Bind Beast Bats),firsthead=off)
**ゲーム内説明文
#includex(Spell/Blood Magic/Descriptions,titlestr=off,section=(filter=Bind Beast Bats),firsthead=off)
**概要
**解説
</v>
      </c>
      <c r="Y32" t="str">
        <f t="shared" si="2"/>
        <v xml:space="preserve">**Bind Jaguar Fiends
|&gt;|&gt;|&gt;|&gt;|BGCOLOR(black):COLOR(white):CENTER:''Bind Jaguar Fiends''|
|&gt;|BGCOLOR(lightgray):''研究領域''|&gt;|BGCOLOR(lightgray):''使用条件''|BGCOLOR(lightgray):''分類''|
|&gt;|Blood Magic Lv4|&gt;|儀式/陸上専用|兵士召喚|
|BGCOLOR(lightgray):''主系統''|BGCOLOR(lightgray):''副系統''|&gt;|BGCOLOR(lightgray):''威力/効果''|BGCOLOR(lightgray):''効果発生数''|
|&amp;ref(Spell/P_Blood.jpg,nolink,25x25,Blood);1|&amp;ref(Spell/P_Fire.jpg,nolink,25x25,Fire);1|&gt;|Ozelotl|3|
|BGCOLOR(lightgray):''射程距離''|BGCOLOR(lightgray):''効果範囲''|BGCOLOR(lightgray):''精度修正''|BGCOLOR(lightgray):''詠唱時間''|BGCOLOR(lightgray):''疲労/宝石''|
|||||&amp;ref(Spell/V_Blood.jpg,nolink,25x25,Blood Slave);16|
|BGCOLOR(lightgray):''特性''|&gt;|&gt;|&gt;||
</v>
      </c>
    </row>
    <row r="33" spans="2:25" x14ac:dyDescent="0.15">
      <c r="B33" s="1" t="s">
        <v>5624</v>
      </c>
      <c r="C33" s="1">
        <v>5</v>
      </c>
      <c r="E33" s="1" t="s">
        <v>5633</v>
      </c>
      <c r="F33" s="1" t="s">
        <v>5633</v>
      </c>
      <c r="G33" s="1" t="s">
        <v>5634</v>
      </c>
      <c r="H33" s="1" t="s">
        <v>5635</v>
      </c>
      <c r="I33" s="1">
        <v>36</v>
      </c>
      <c r="J33" s="1" t="s">
        <v>5594</v>
      </c>
      <c r="K33" s="1" t="s">
        <v>5595</v>
      </c>
      <c r="L33" s="1" t="s">
        <v>5615</v>
      </c>
      <c r="M33" s="2" t="s">
        <v>5636</v>
      </c>
      <c r="N33" s="31" t="str">
        <f t="shared" si="0"/>
        <v>|Blood Magic Lv5|Contact Civateteo|&amp;ref(Spell/P_Blood.jpg,nolink,25x25,Blood);2|&amp;ref(Spell/P_Death.jpg,nolink,25x25,Death);2|&amp;ref(Spell/V_Blood.jpg,nolink,25x25,Blood Slave);36|儀式/陸上専用|指揮官召喚|
|~|~|&gt;|&gt;|&gt;|&gt;|死者を操る聖職者Civateteoを召喚します|</v>
      </c>
      <c r="O33" s="3" t="s">
        <v>5637</v>
      </c>
      <c r="S33" s="1">
        <v>1</v>
      </c>
      <c r="X33" t="str">
        <f t="shared" si="1"/>
        <v xml:space="preserve">#includex(Spell/Blood Magic/DataView,titlestr=off,section=(filter=Bind Jaguar Fiends),firsthead=off)
**ゲーム内説明文
#includex(Spell/Blood Magic/Descriptions,titlestr=off,section=(filter=Bind Jaguar Fiends),firsthead=off)
**概要
**解説
</v>
      </c>
      <c r="Y33" t="str">
        <f t="shared" si="2"/>
        <v xml:space="preserve">**Contact Civateteo
|&gt;|&gt;|&gt;|&gt;|BGCOLOR(black):COLOR(white):CENTER:''Contact Civateteo''|
|&gt;|BGCOLOR(lightgray):''研究領域''|&gt;|BGCOLOR(lightgray):''使用条件''|BGCOLOR(lightgray):''分類''|
|&gt;|Blood Magic Lv5|&gt;|儀式/陸上専用|指揮官召喚|
|BGCOLOR(lightgray):''主系統''|BGCOLOR(lightgray):''副系統''|&gt;|BGCOLOR(lightgray):''威力/効果''|BGCOLOR(lightgray):''効果発生数''|
|&amp;ref(Spell/P_Blood.jpg,nolink,25x25,Blood);2|&amp;ref(Spell/P_Death.jpg,nolink,25x25,Death);2|&gt;|Civateteo|1|
|BGCOLOR(lightgray):''射程距離''|BGCOLOR(lightgray):''効果範囲''|BGCOLOR(lightgray):''精度修正''|BGCOLOR(lightgray):''詠唱時間''|BGCOLOR(lightgray):''疲労/宝石''|
|||||&amp;ref(Spell/V_Blood.jpg,nolink,25x25,Blood Slave);36|
|BGCOLOR(lightgray):''特性''|&gt;|&gt;|&gt;||
</v>
      </c>
    </row>
    <row r="34" spans="2:25" x14ac:dyDescent="0.15">
      <c r="B34" s="1" t="s">
        <v>5624</v>
      </c>
      <c r="C34" s="1">
        <v>6</v>
      </c>
      <c r="E34" s="1" t="s">
        <v>5639</v>
      </c>
      <c r="F34" s="1" t="s">
        <v>5639</v>
      </c>
      <c r="G34" s="1" t="s">
        <v>5634</v>
      </c>
      <c r="H34" s="1" t="s">
        <v>5640</v>
      </c>
      <c r="I34" s="1">
        <v>10</v>
      </c>
      <c r="J34" s="1" t="s">
        <v>5594</v>
      </c>
      <c r="K34" s="1" t="s">
        <v>5595</v>
      </c>
      <c r="L34" s="1" t="s">
        <v>5596</v>
      </c>
      <c r="M34" s="2" t="s">
        <v>5641</v>
      </c>
      <c r="N34" s="31" t="str">
        <f t="shared" si="0"/>
        <v>|Blood Magic Lv6|Bind Tzitzimitl|&amp;ref(Spell/P_Blood.jpg,nolink,25x25,Blood);2|&amp;ref(Spell/P_Astral.jpg,nolink,25x25,Astral);2|&amp;ref(Spell/V_Blood.jpg,nolink,25x25,Blood Slave);10|儀式/陸上専用|兵士召喚|
|~|~|&gt;|&gt;|&gt;|&gt;|魔法の矢を放つ悪魔Tzitzimitlを1体召喚します|</v>
      </c>
      <c r="O34" s="3" t="s">
        <v>5642</v>
      </c>
      <c r="S34" s="1">
        <v>1</v>
      </c>
      <c r="X34" t="str">
        <f t="shared" si="1"/>
        <v xml:space="preserve">#includex(Spell/Blood Magic/DataView,titlestr=off,section=(filter=Contact Civateteo),firsthead=off)
**ゲーム内説明文
#includex(Spell/Blood Magic/Descriptions,titlestr=off,section=(filter=Contact Civateteo),firsthead=off)
**概要
**解説
</v>
      </c>
      <c r="Y34" t="str">
        <f t="shared" si="2"/>
        <v xml:space="preserve">**Bind Tzitzimitl
|&gt;|&gt;|&gt;|&gt;|BGCOLOR(black):COLOR(white):CENTER:''Bind Tzitzimitl''|
|&gt;|BGCOLOR(lightgray):''研究領域''|&gt;|BGCOLOR(lightgray):''使用条件''|BGCOLOR(lightgray):''分類''|
|&gt;|Blood Magic Lv6|&gt;|儀式/陸上専用|兵士召喚|
|BGCOLOR(lightgray):''主系統''|BGCOLOR(lightgray):''副系統''|&gt;|BGCOLOR(lightgray):''威力/効果''|BGCOLOR(lightgray):''効果発生数''|
|&amp;ref(Spell/P_Blood.jpg,nolink,25x25,Blood);2|&amp;ref(Spell/P_Astral.jpg,nolink,25x25,Astral);2|&gt;|Tzitzimitl|1|
|BGCOLOR(lightgray):''射程距離''|BGCOLOR(lightgray):''効果範囲''|BGCOLOR(lightgray):''精度修正''|BGCOLOR(lightgray):''詠唱時間''|BGCOLOR(lightgray):''疲労/宝石''|
|||||&amp;ref(Spell/V_Blood.jpg,nolink,25x25,Blood Slave);10|
|BGCOLOR(lightgray):''特性''|&gt;|&gt;|&gt;||
</v>
      </c>
    </row>
    <row r="35" spans="2:25" x14ac:dyDescent="0.15">
      <c r="B35" s="1" t="s">
        <v>5624</v>
      </c>
      <c r="C35" s="1">
        <v>6</v>
      </c>
      <c r="E35" s="1" t="s">
        <v>5644</v>
      </c>
      <c r="F35" s="1" t="s">
        <v>5644</v>
      </c>
      <c r="G35" s="1" t="s">
        <v>5645</v>
      </c>
      <c r="I35" s="1">
        <v>42</v>
      </c>
      <c r="J35" s="1" t="s">
        <v>5594</v>
      </c>
      <c r="K35" s="1" t="s">
        <v>5595</v>
      </c>
      <c r="L35" s="1" t="s">
        <v>5615</v>
      </c>
      <c r="M35" s="2" t="s">
        <v>5646</v>
      </c>
      <c r="N35" s="31" t="str">
        <f t="shared" si="0"/>
        <v>|Blood Magic Lv6|Contact Tlahuelpuchi|&amp;ref(Spell/P_Blood.jpg,nolink,25x25,Blood);3||&amp;ref(Spell/V_Blood.jpg,nolink,25x25,Blood Slave);42|儀式/陸上専用|指揮官召喚|
|~|~|&gt;|&gt;|&gt;|&gt;|暗殺技能を持つ魔女Tlahuelpuchiを召喚します|</v>
      </c>
      <c r="O35" s="3" t="s">
        <v>5647</v>
      </c>
      <c r="S35" s="1">
        <v>1</v>
      </c>
      <c r="X35" t="str">
        <f t="shared" si="1"/>
        <v xml:space="preserve">#includex(Spell/Blood Magic/DataView,titlestr=off,section=(filter=Bind Tzitzimitl),firsthead=off)
**ゲーム内説明文
#includex(Spell/Blood Magic/Descriptions,titlestr=off,section=(filter=Bind Tzitzimitl),firsthead=off)
**概要
**解説
</v>
      </c>
      <c r="Y35" t="str">
        <f t="shared" si="2"/>
        <v xml:space="preserve">**Contact Tlahuelpuchi
|&gt;|&gt;|&gt;|&gt;|BGCOLOR(black):COLOR(white):CENTER:''Contact Tlahuelpuchi''|
|&gt;|BGCOLOR(lightgray):''研究領域''|&gt;|BGCOLOR(lightgray):''使用条件''|BGCOLOR(lightgray):''分類''|
|&gt;|Blood Magic Lv6|&gt;|儀式/陸上専用|指揮官召喚|
|BGCOLOR(lightgray):''主系統''|BGCOLOR(lightgray):''副系統''|&gt;|BGCOLOR(lightgray):''威力/効果''|BGCOLOR(lightgray):''効果発生数''|
|&amp;ref(Spell/P_Blood.jpg,nolink,25x25,Blood);3||&gt;|Tlahuelpuchi|1|
|BGCOLOR(lightgray):''射程距離''|BGCOLOR(lightgray):''効果範囲''|BGCOLOR(lightgray):''精度修正''|BGCOLOR(lightgray):''詠唱時間''|BGCOLOR(lightgray):''疲労/宝石''|
|||||&amp;ref(Spell/V_Blood.jpg,nolink,25x25,Blood Slave);42|
|BGCOLOR(lightgray):''特性''|&gt;|&gt;|&gt;||
</v>
      </c>
    </row>
    <row r="36" spans="2:25" x14ac:dyDescent="0.15">
      <c r="B36" s="1" t="s">
        <v>5624</v>
      </c>
      <c r="C36" s="1">
        <v>7</v>
      </c>
      <c r="E36" s="1" t="s">
        <v>5649</v>
      </c>
      <c r="F36" s="1" t="s">
        <v>5649</v>
      </c>
      <c r="G36" s="1" t="s">
        <v>5650</v>
      </c>
      <c r="I36" s="1">
        <v>101</v>
      </c>
      <c r="J36" s="1" t="s">
        <v>5594</v>
      </c>
      <c r="K36" s="1" t="s">
        <v>5595</v>
      </c>
      <c r="L36" s="1" t="s">
        <v>5615</v>
      </c>
      <c r="M36" s="2" t="s">
        <v>5651</v>
      </c>
      <c r="N36" s="31" t="str">
        <f t="shared" si="0"/>
        <v>|Blood Magic Lv7|Contact Onaqui|&amp;ref(Spell/P_Blood.jpg,nolink,25x25,Blood);4||&amp;ref(Spell/V_Blood.jpg,nolink,25x25,Blood Slave);101|儀式/陸上専用|指揮官召喚|
|~|~|&gt;|&gt;|&gt;|&gt;|蝙蝠を従える強大なる悪魔Onaquiを召喚します|</v>
      </c>
      <c r="O36" s="3" t="s">
        <v>5652</v>
      </c>
      <c r="S36" s="1">
        <v>1</v>
      </c>
      <c r="X36" t="str">
        <f t="shared" si="1"/>
        <v xml:space="preserve">#includex(Spell/Blood Magic/DataView,titlestr=off,section=(filter=Contact Tlahuelpuchi),firsthead=off)
**ゲーム内説明文
#includex(Spell/Blood Magic/Descriptions,titlestr=off,section=(filter=Contact Tlahuelpuchi),firsthead=off)
**概要
**解説
</v>
      </c>
      <c r="Y36" t="str">
        <f t="shared" si="2"/>
        <v xml:space="preserve">**Contact Onaqui
|&gt;|&gt;|&gt;|&gt;|BGCOLOR(black):COLOR(white):CENTER:''Contact Onaqui''|
|&gt;|BGCOLOR(lightgray):''研究領域''|&gt;|BGCOLOR(lightgray):''使用条件''|BGCOLOR(lightgray):''分類''|
|&gt;|Blood Magic Lv7|&gt;|儀式/陸上専用|指揮官召喚|
|BGCOLOR(lightgray):''主系統''|BGCOLOR(lightgray):''副系統''|&gt;|BGCOLOR(lightgray):''威力/効果''|BGCOLOR(lightgray):''効果発生数''|
|&amp;ref(Spell/P_Blood.jpg,nolink,25x25,Blood);4||&gt;|Onaqui|1|
|BGCOLOR(lightgray):''射程距離''|BGCOLOR(lightgray):''効果範囲''|BGCOLOR(lightgray):''精度修正''|BGCOLOR(lightgray):''詠唱時間''|BGCOLOR(lightgray):''疲労/宝石''|
|||||&amp;ref(Spell/V_Blood.jpg,nolink,25x25,Blood Slave);101|
|BGCOLOR(lightgray):''特性''|&gt;|&gt;|&gt;||
</v>
      </c>
    </row>
    <row r="37" spans="2:25" x14ac:dyDescent="0.15">
      <c r="B37" s="1" t="s">
        <v>5624</v>
      </c>
      <c r="C37" s="1">
        <v>8</v>
      </c>
      <c r="E37" s="1" t="s">
        <v>5654</v>
      </c>
      <c r="F37" s="1" t="s">
        <v>5654</v>
      </c>
      <c r="G37" s="1" t="s">
        <v>5655</v>
      </c>
      <c r="H37" s="1" t="s">
        <v>5656</v>
      </c>
      <c r="I37" s="1">
        <v>40</v>
      </c>
      <c r="J37" s="1" t="s">
        <v>5594</v>
      </c>
      <c r="K37" s="1" t="s">
        <v>5595</v>
      </c>
      <c r="L37" s="1" t="s">
        <v>5596</v>
      </c>
      <c r="M37" s="2" t="s">
        <v>5657</v>
      </c>
      <c r="N37" s="31" t="str">
        <f t="shared" si="0"/>
        <v>|Blood Magic Lv8|Rain of Jaguars|&amp;ref(Spell/P_Blood.jpg,nolink,25x25,Blood);6|&amp;ref(Spell/P_Fire.jpg,nolink,25x25,Fire);2|&amp;ref(Spell/V_Blood.jpg,nolink,25x25,Blood Slave);40|儀式/陸上専用|兵士召喚|
|~|~|&gt;|&gt;|&gt;|&gt;|神聖なる空飛ぶ獣の悪魔Ozelotlを14+体召喚します|</v>
      </c>
      <c r="O37" s="3" t="s">
        <v>5631</v>
      </c>
      <c r="S37" s="1" t="s">
        <v>5658</v>
      </c>
      <c r="X37" t="str">
        <f t="shared" si="1"/>
        <v xml:space="preserve">#includex(Spell/Blood Magic/DataView,titlestr=off,section=(filter=Contact Onaqui),firsthead=off)
**ゲーム内説明文
#includex(Spell/Blood Magic/Descriptions,titlestr=off,section=(filter=Contact Onaqui),firsthead=off)
**概要
**解説
</v>
      </c>
      <c r="Y37" t="str">
        <f t="shared" si="2"/>
        <v xml:space="preserve">**Rain of Jaguars
|&gt;|&gt;|&gt;|&gt;|BGCOLOR(black):COLOR(white):CENTER:''Rain of Jaguars''|
|&gt;|BGCOLOR(lightgray):''研究領域''|&gt;|BGCOLOR(lightgray):''使用条件''|BGCOLOR(lightgray):''分類''|
|&gt;|Blood Magic Lv8|&gt;|儀式/陸上専用|兵士召喚|
|BGCOLOR(lightgray):''主系統''|BGCOLOR(lightgray):''副系統''|&gt;|BGCOLOR(lightgray):''威力/効果''|BGCOLOR(lightgray):''効果発生数''|
|&amp;ref(Spell/P_Blood.jpg,nolink,25x25,Blood);6|&amp;ref(Spell/P_Fire.jpg,nolink,25x25,Fire);2|&gt;|Ozelotl|14+1/Lv|
|BGCOLOR(lightgray):''射程距離''|BGCOLOR(lightgray):''効果範囲''|BGCOLOR(lightgray):''精度修正''|BGCOLOR(lightgray):''詠唱時間''|BGCOLOR(lightgray):''疲労/宝石''|
|||||&amp;ref(Spell/V_Blood.jpg,nolink,25x25,Blood Slave);40|
|BGCOLOR(lightgray):''特性''|&gt;|&gt;|&gt;||
</v>
      </c>
    </row>
    <row r="38" spans="2:25" x14ac:dyDescent="0.15">
      <c r="B38" s="1" t="s">
        <v>5736</v>
      </c>
      <c r="C38" s="1">
        <v>2</v>
      </c>
      <c r="E38" s="1" t="s">
        <v>5737</v>
      </c>
      <c r="F38" s="1" t="s">
        <v>5737</v>
      </c>
      <c r="G38" s="1" t="s">
        <v>5738</v>
      </c>
      <c r="H38" s="1" t="s">
        <v>5739</v>
      </c>
      <c r="I38" s="1">
        <v>5</v>
      </c>
      <c r="J38" s="1" t="s">
        <v>5740</v>
      </c>
      <c r="K38" s="1" t="s">
        <v>5741</v>
      </c>
      <c r="L38" s="1" t="s">
        <v>5742</v>
      </c>
      <c r="M38" s="2" t="s">
        <v>5743</v>
      </c>
      <c r="N38" s="31" t="str">
        <f t="shared" si="0"/>
        <v>|Conjuration Lv2|Summon Spectral Infantry|&amp;ref(Spell/P_Death.jpg,nolink,25x25,Death);1|&amp;ref(Spell/P_Fire.jpg,nolink,25x25,Fire);1|&amp;ref(Spell/V_Death.jpg,nolink,25x25,Death Gem);5|儀式/陸上専用|兵士召喚|
|~|~|&gt;|&gt;|&gt;|&gt;|Abysianの亡霊戦士Smoulderghostを5体召喚します|</v>
      </c>
      <c r="O38" s="3" t="s">
        <v>5744</v>
      </c>
      <c r="S38" s="1">
        <v>5</v>
      </c>
      <c r="X38" t="str">
        <f t="shared" si="1"/>
        <v xml:space="preserve">#includex(Spell/Blood Magic/DataView,titlestr=off,section=(filter=Rain of Jaguars),firsthead=off)
**ゲーム内説明文
#includex(Spell/Blood Magic/Descriptions,titlestr=off,section=(filter=Rain of Jaguars),firsthead=off)
**概要
**解説
</v>
      </c>
      <c r="Y38" t="str">
        <f t="shared" si="2"/>
        <v xml:space="preserve">**Summon Spectral Infantry
|&gt;|&gt;|&gt;|&gt;|BGCOLOR(black):COLOR(white):CENTER:''Summon Spectral Infantry''|
|&gt;|BGCOLOR(lightgray):''研究領域''|&gt;|BGCOLOR(lightgray):''使用条件''|BGCOLOR(lightgray):''分類''|
|&gt;|Conjuration Lv2|&gt;|儀式/陸上専用|兵士召喚|
|BGCOLOR(lightgray):''主系統''|BGCOLOR(lightgray):''副系統''|&gt;|BGCOLOR(lightgray):''威力/効果''|BGCOLOR(lightgray):''効果発生数''|
|&amp;ref(Spell/P_Death.jpg,nolink,25x25,Death);1|&amp;ref(Spell/P_Fire.jpg,nolink,25x25,Fire);1|&gt;|Smoulderghost|5|
|BGCOLOR(lightgray):''射程距離''|BGCOLOR(lightgray):''効果範囲''|BGCOLOR(lightgray):''精度修正''|BGCOLOR(lightgray):''詠唱時間''|BGCOLOR(lightgray):''疲労/宝石''|
|||||&amp;ref(Spell/V_Death.jpg,nolink,25x25,Death Gem);5|
|BGCOLOR(lightgray):''特性''|&gt;|&gt;|&gt;||
</v>
      </c>
    </row>
    <row r="39" spans="2:25" x14ac:dyDescent="0.15">
      <c r="B39" s="1" t="s">
        <v>5736</v>
      </c>
      <c r="C39" s="1">
        <v>8</v>
      </c>
      <c r="E39" s="1" t="s">
        <v>5745</v>
      </c>
      <c r="F39" s="1" t="s">
        <v>5745</v>
      </c>
      <c r="G39" s="1" t="s">
        <v>5746</v>
      </c>
      <c r="H39" s="1" t="s">
        <v>5739</v>
      </c>
      <c r="I39" s="1">
        <v>12</v>
      </c>
      <c r="J39" s="1" t="s">
        <v>5740</v>
      </c>
      <c r="K39" s="1" t="s">
        <v>5741</v>
      </c>
      <c r="L39" s="1" t="s">
        <v>5742</v>
      </c>
      <c r="M39" s="2" t="s">
        <v>5747</v>
      </c>
      <c r="N39" s="31" t="str">
        <f t="shared" si="0"/>
        <v>|Conjuration Lv8|Contact Scorpion Man|&amp;ref(Spell/P_Earth.jpg,nolink,25x25,Earth);1|&amp;ref(Spell/P_Fire.jpg,nolink,25x25,Fire);1|&amp;ref(Spell/V_Earth.jpg,nolink,25x25,Earth Gem);12|儀式/陸上専用|兵士召喚|
|~|~|&gt;|&gt;|&gt;|&gt;|強力な武器を持つScorpion Manを1体召喚します|</v>
      </c>
      <c r="O39" s="3" t="s">
        <v>5748</v>
      </c>
      <c r="S39" s="1">
        <v>1</v>
      </c>
      <c r="X39" t="str">
        <f t="shared" si="1"/>
        <v xml:space="preserve">#includex(Spell/Conjuration/DataView,titlestr=off,section=(filter=Summon Spectral Infantry),firsthead=off)
**ゲーム内説明文
#includex(Spell/Conjuration/Descriptions,titlestr=off,section=(filter=Summon Spectral Infantry),firsthead=off)
**概要
**解説
</v>
      </c>
      <c r="Y39" t="str">
        <f t="shared" si="2"/>
        <v xml:space="preserve">**Contact Scorpion Man
|&gt;|&gt;|&gt;|&gt;|BGCOLOR(black):COLOR(white):CENTER:''Contact Scorpion Man''|
|&gt;|BGCOLOR(lightgray):''研究領域''|&gt;|BGCOLOR(lightgray):''使用条件''|BGCOLOR(lightgray):''分類''|
|&gt;|Conjuration Lv8|&gt;|儀式/陸上専用|兵士召喚|
|BGCOLOR(lightgray):''主系統''|BGCOLOR(lightgray):''副系統''|&gt;|BGCOLOR(lightgray):''威力/効果''|BGCOLOR(lightgray):''効果発生数''|
|&amp;ref(Spell/P_Earth.jpg,nolink,25x25,Earth);1|&amp;ref(Spell/P_Fire.jpg,nolink,25x25,Fire);1|&gt;|Scorpion Man|1|
|BGCOLOR(lightgray):''射程距離''|BGCOLOR(lightgray):''効果範囲''|BGCOLOR(lightgray):''精度修正''|BGCOLOR(lightgray):''詠唱時間''|BGCOLOR(lightgray):''疲労/宝石''|
|||||&amp;ref(Spell/V_Earth.jpg,nolink,25x25,Earth Gem);12|
|BGCOLOR(lightgray):''特性''|&gt;|&gt;|&gt;||
</v>
      </c>
    </row>
    <row r="40" spans="2:25" x14ac:dyDescent="0.15">
      <c r="B40" s="1" t="s">
        <v>5749</v>
      </c>
      <c r="C40" s="1">
        <v>6</v>
      </c>
      <c r="E40" s="1" t="s">
        <v>5750</v>
      </c>
      <c r="F40" s="1" t="s">
        <v>5750</v>
      </c>
      <c r="G40" s="1" t="s">
        <v>5751</v>
      </c>
      <c r="I40" s="1">
        <v>10</v>
      </c>
      <c r="J40" s="1" t="s">
        <v>5740</v>
      </c>
      <c r="K40" s="1" t="s">
        <v>5741</v>
      </c>
      <c r="L40" s="1" t="s">
        <v>5752</v>
      </c>
      <c r="M40" s="2" t="s">
        <v>5753</v>
      </c>
      <c r="N40" s="31" t="str">
        <f t="shared" si="0"/>
        <v>|Alteration Lv6|Hellscape|&amp;ref(Spell/P_Fire.jpg,nolink,25x25,Fire);4||&amp;ref(Spell/V_Fire.jpg,nolink,25x25,Fire Gem);10|儀式/陸上専用|災害誘発|
|~|~|&gt;|&gt;|&gt;|&gt;|指定した州に猛暑を引き起こし被害を与えます|</v>
      </c>
      <c r="P40" s="1">
        <v>5</v>
      </c>
      <c r="V40" s="1" t="s">
        <v>5754</v>
      </c>
      <c r="X40" t="str">
        <f t="shared" si="1"/>
        <v xml:space="preserve">#includex(Spell/Conjuration/DataView,titlestr=off,section=(filter=Contact Scorpion Man),firsthead=off)
**ゲーム内説明文
#includex(Spell/Conjuration/Descriptions,titlestr=off,section=(filter=Contact Scorpion Man),firsthead=off)
**概要
**解説
</v>
      </c>
      <c r="Y40" t="str">
        <f t="shared" si="2"/>
        <v xml:space="preserve">**Hellscape
|&gt;|&gt;|&gt;|&gt;|BGCOLOR(black):COLOR(white):CENTER:''Hellscape''|
|&gt;|BGCOLOR(lightgray):''研究領域''|&gt;|BGCOLOR(lightgray):''使用条件''|BGCOLOR(lightgray):''分類''|
|&gt;|Alteration Lv6|&gt;|儀式/陸上専用|災害誘発|
|BGCOLOR(lightgray):''主系統''|BGCOLOR(lightgray):''副系統''|&gt;|BGCOLOR(lightgray):''威力/効果''|BGCOLOR(lightgray):''効果発生数''|
|&amp;ref(Spell/P_Fire.jpg,nolink,25x25,Fire);4||&gt;|||
|BGCOLOR(lightgray):''射程距離''|BGCOLOR(lightgray):''効果範囲''|BGCOLOR(lightgray):''精度修正''|BGCOLOR(lightgray):''詠唱時間''|BGCOLOR(lightgray):''疲労/宝石''|
|5||||&amp;ref(Spell/V_Fire.jpg,nolink,25x25,Fire Gem);10|
|BGCOLOR(lightgray):''特性''|&gt;|&gt;|&gt;|遠隔儀式&amp;br;海域の指定不可|
</v>
      </c>
    </row>
    <row r="41" spans="2:25" x14ac:dyDescent="0.15">
      <c r="B41" s="1" t="s">
        <v>5755</v>
      </c>
      <c r="C41" s="1">
        <v>5</v>
      </c>
      <c r="E41" s="1" t="s">
        <v>5756</v>
      </c>
      <c r="F41" s="1" t="s">
        <v>5756</v>
      </c>
      <c r="G41" s="1" t="s">
        <v>5757</v>
      </c>
      <c r="H41" s="1" t="s">
        <v>5746</v>
      </c>
      <c r="J41" s="1" t="s">
        <v>5758</v>
      </c>
      <c r="K41" s="1" t="s">
        <v>5741</v>
      </c>
      <c r="L41" s="1" t="s">
        <v>5759</v>
      </c>
      <c r="M41" s="2" t="s">
        <v>5760</v>
      </c>
      <c r="N41" s="31" t="str">
        <f t="shared" si="0"/>
        <v>|Evocation Lv5|Liquid Flames of Rhuax|&amp;ref(Spell/P_Fire.jpg,nolink,25x25,Fire);3|&amp;ref(Spell/P_Earth.jpg,nolink,25x25,Earth);1||戦闘/陸上専用|攻撃|
|~|~|&gt;|&gt;|&gt;|&gt;|小範囲を溶けた金属で攻撃し周囲にも被害を広げます|</v>
      </c>
      <c r="O41" s="3" t="s">
        <v>5761</v>
      </c>
      <c r="P41" s="1" t="s">
        <v>5762</v>
      </c>
      <c r="Q41" s="1">
        <v>100</v>
      </c>
      <c r="R41" s="1">
        <v>1</v>
      </c>
      <c r="S41" s="1">
        <v>1</v>
      </c>
      <c r="T41" s="1">
        <v>0</v>
      </c>
      <c r="U41" s="1">
        <v>20</v>
      </c>
      <c r="V41" s="1" t="s">
        <v>5763</v>
      </c>
      <c r="W41" s="1" t="s">
        <v>5764</v>
      </c>
      <c r="X41" t="str">
        <f t="shared" si="1"/>
        <v xml:space="preserve">#includex(Spell/Alteration/DataView,titlestr=off,section=(filter=Hellscape),firsthead=off)
**ゲーム内説明文
#includex(Spell/Alteration/Descriptions,titlestr=off,section=(filter=Hellscape),firsthead=off)
**概要
**解説
</v>
      </c>
      <c r="Y41" t="str">
        <f t="shared" si="2"/>
        <v xml:space="preserve">**Liquid Flames of Rhuax
|&gt;|&gt;|&gt;|&gt;|BGCOLOR(black):COLOR(white):CENTER:''Liquid Flames of Rhuax''|
|&gt;|BGCOLOR(lightgray):''研究領域''|&gt;|BGCOLOR(lightgray):''使用条件''|BGCOLOR(lightgray):''分類''|
|&gt;|Evocation Lv5|&gt;|戦闘/陸上専用|攻撃|
|BGCOLOR(lightgray):''主系統''|BGCOLOR(lightgray):''副系統''|&gt;|BGCOLOR(lightgray):''威力/効果''|BGCOLOR(lightgray):''効果発生数''|
|&amp;ref(Spell/P_Fire.jpg,nolink,25x25,Fire);3|&amp;ref(Spell/P_Earth.jpg,nolink,25x25,Earth);1|&gt;|24+2/Lv|1|
|BGCOLOR(lightgray):''射程距離''|BGCOLOR(lightgray):''効果範囲''|BGCOLOR(lightgray):''精度修正''|BGCOLOR(lightgray):''詠唱時間''|BGCOLOR(lightgray):''疲労/宝石''|
|30+5|1|0|100%|20|
|BGCOLOR(lightgray):''特性''|&gt;|&gt;|&gt;|火炎属性&amp;br;防御貫通|
</v>
      </c>
    </row>
    <row r="42" spans="2:25" x14ac:dyDescent="0.15">
      <c r="B42" s="1" t="s">
        <v>5765</v>
      </c>
      <c r="C42" s="1">
        <v>5</v>
      </c>
      <c r="E42" s="1" t="s">
        <v>5766</v>
      </c>
      <c r="F42" s="1" t="s">
        <v>5766</v>
      </c>
      <c r="G42" s="1" t="s">
        <v>5757</v>
      </c>
      <c r="I42" s="1">
        <v>1</v>
      </c>
      <c r="J42" s="1" t="s">
        <v>5758</v>
      </c>
      <c r="K42" s="1" t="s">
        <v>5741</v>
      </c>
      <c r="L42" s="1" t="s">
        <v>5767</v>
      </c>
      <c r="M42" s="2" t="s">
        <v>5768</v>
      </c>
      <c r="N42" s="31" t="str">
        <f t="shared" si="0"/>
        <v>|Enchantment Lv5|Inner Furnace|&amp;ref(Spell/P_Fire.jpg,nolink,25x25,Fire);3||&amp;ref(Spell/V_Fire.jpg,nolink,25x25,Fire Gem);1|戦闘/陸上専用|全体強化|
|~|~|&gt;|&gt;|&gt;|&gt;|味方全員に熱波を纏わせようと試みます|</v>
      </c>
      <c r="O42" s="3" t="s">
        <v>5769</v>
      </c>
      <c r="P42" s="1">
        <v>0</v>
      </c>
      <c r="Q42" s="1">
        <v>150</v>
      </c>
      <c r="R42" s="1">
        <v>666</v>
      </c>
      <c r="S42" s="1">
        <v>1</v>
      </c>
      <c r="T42" s="1">
        <v>0</v>
      </c>
      <c r="U42" s="1">
        <v>100</v>
      </c>
      <c r="V42" s="1" t="s">
        <v>5770</v>
      </c>
      <c r="X42" t="str">
        <f t="shared" si="1"/>
        <v xml:space="preserve">#includex(Spell/Evocation/DataView,titlestr=off,section=(filter=Liquid Flames of Rhuax),firsthead=off)
**ゲーム内説明文
#includex(Spell/Evocation/Descriptions,titlestr=off,section=(filter=Liquid Flames of Rhuax),firsthead=off)
**概要
**解説
</v>
      </c>
      <c r="Y42" t="str">
        <f t="shared" si="2"/>
        <v xml:space="preserve">**Inner Furnace
|&gt;|&gt;|&gt;|&gt;|BGCOLOR(black):COLOR(white):CENTER:''Inner Furnace''|
|&gt;|BGCOLOR(lightgray):''研究領域''|&gt;|BGCOLOR(lightgray):''使用条件''|BGCOLOR(lightgray):''分類''|
|&gt;|Enchantment Lv5|&gt;|戦闘/陸上専用|全体強化|
|BGCOLOR(lightgray):''主系統''|BGCOLOR(lightgray):''副系統''|&gt;|BGCOLOR(lightgray):''威力/効果''|BGCOLOR(lightgray):''効果発生数''|
|&amp;ref(Spell/P_Fire.jpg,nolink,25x25,Fire);3||&gt;|Heat3|1|
|BGCOLOR(lightgray):''射程距離''|BGCOLOR(lightgray):''効果範囲''|BGCOLOR(lightgray):''精度修正''|BGCOLOR(lightgray):''詠唱時間''|BGCOLOR(lightgray):''疲労/宝石''|
|0|666|0|150%|100 / &amp;ref(Spell/V_Fire.jpg,nolink,25x25,Fire Gem);1|
|BGCOLOR(lightgray):''特性''|&gt;|&gt;|&gt;|抵抗容易&amp;br;無心無効|
</v>
      </c>
    </row>
    <row r="43" spans="2:25" x14ac:dyDescent="0.15">
      <c r="B43" s="1" t="s">
        <v>5932</v>
      </c>
      <c r="C43" s="1">
        <v>5</v>
      </c>
      <c r="E43" s="1" t="s">
        <v>5934</v>
      </c>
      <c r="F43" s="1" t="s">
        <v>5934</v>
      </c>
      <c r="G43" s="1" t="s">
        <v>5935</v>
      </c>
      <c r="H43" s="1" t="s">
        <v>5936</v>
      </c>
      <c r="I43" s="1">
        <v>12</v>
      </c>
      <c r="J43" s="1" t="s">
        <v>5937</v>
      </c>
      <c r="K43" s="1" t="s">
        <v>5938</v>
      </c>
      <c r="L43" s="1" t="s">
        <v>5939</v>
      </c>
      <c r="M43" s="2" t="s">
        <v>5940</v>
      </c>
      <c r="N43" s="31" t="str">
        <f t="shared" si="0"/>
        <v>|Conjuration Lv5|Call Ahurani|&amp;ref(Spell/P_Astral.jpg,nolink,25x25,Astral);2|&amp;ref(Spell/P_Water.jpg,nolink,25x25,Water);1|&amp;ref(Spell/V_Astral.jpg,nolink,25x25,Astral Pearl);12|儀式/陸上専用|指揮官召喚|
|~|~|&gt;|&gt;|&gt;|&gt;|雨を伴う天の存在Ahuraniを召喚します|</v>
      </c>
      <c r="O43" s="3" t="s">
        <v>5941</v>
      </c>
      <c r="S43" s="1">
        <v>1</v>
      </c>
      <c r="X43" t="str">
        <f t="shared" si="1"/>
        <v xml:space="preserve">#includex(Spell/Enchantment/DataView,titlestr=off,section=(filter=Inner Furnace),firsthead=off)
**ゲーム内説明文
#includex(Spell/Enchantment/Descriptions,titlestr=off,section=(filter=Inner Furnace),firsthead=off)
**概要
**解説
</v>
      </c>
      <c r="Y43" t="str">
        <f t="shared" si="2"/>
        <v xml:space="preserve">**Call Ahurani
|&gt;|&gt;|&gt;|&gt;|BGCOLOR(black):COLOR(white):CENTER:''Call Ahurani''|
|&gt;|BGCOLOR(lightgray):''研究領域''|&gt;|BGCOLOR(lightgray):''使用条件''|BGCOLOR(lightgray):''分類''|
|&gt;|Conjuration Lv5|&gt;|儀式/陸上専用|指揮官召喚|
|BGCOLOR(lightgray):''主系統''|BGCOLOR(lightgray):''副系統''|&gt;|BGCOLOR(lightgray):''威力/効果''|BGCOLOR(lightgray):''効果発生数''|
|&amp;ref(Spell/P_Astral.jpg,nolink,25x25,Astral);2|&amp;ref(Spell/P_Water.jpg,nolink,25x25,Water);1|&gt;|Ahurani|1|
|BGCOLOR(lightgray):''射程距離''|BGCOLOR(lightgray):''効果範囲''|BGCOLOR(lightgray):''精度修正''|BGCOLOR(lightgray):''詠唱時間''|BGCOLOR(lightgray):''疲労/宝石''|
|||||&amp;ref(Spell/V_Astral.jpg,nolink,25x25,Astral Pearl);12|
|BGCOLOR(lightgray):''特性''|&gt;|&gt;|&gt;||
</v>
      </c>
    </row>
    <row r="44" spans="2:25" x14ac:dyDescent="0.15">
      <c r="B44" s="1" t="s">
        <v>5932</v>
      </c>
      <c r="C44" s="1">
        <v>5</v>
      </c>
      <c r="E44" s="1" t="s">
        <v>5943</v>
      </c>
      <c r="F44" s="1" t="s">
        <v>5943</v>
      </c>
      <c r="G44" s="1" t="s">
        <v>5935</v>
      </c>
      <c r="I44" s="1">
        <v>15</v>
      </c>
      <c r="J44" s="1" t="s">
        <v>5937</v>
      </c>
      <c r="K44" s="1" t="s">
        <v>5938</v>
      </c>
      <c r="L44" s="1" t="s">
        <v>5944</v>
      </c>
      <c r="M44" s="2" t="s">
        <v>5945</v>
      </c>
      <c r="N44" s="31" t="str">
        <f t="shared" si="0"/>
        <v>|Conjuration Lv5|Summon Yazatas|&amp;ref(Spell/P_Astral.jpg,nolink,25x25,Astral);2||&amp;ref(Spell/V_Astral.jpg,nolink,25x25,Astral Pearl);15|儀式/陸上専用|兵士召喚|
|~|~|&gt;|&gt;|&gt;|&gt;|魔法の武具を持つ美しきCaelianの祖Yazadを6体召喚します|</v>
      </c>
      <c r="O44" s="3" t="s">
        <v>5946</v>
      </c>
      <c r="S44" s="1">
        <v>6</v>
      </c>
      <c r="X44" t="str">
        <f t="shared" si="1"/>
        <v xml:space="preserve">#includex(Spell/Conjuration/DataView,titlestr=off,section=(filter=Call Ahurani),firsthead=off)
**ゲーム内説明文
#includex(Spell/Conjuration/Descriptions,titlestr=off,section=(filter=Call Ahurani),firsthead=off)
**概要
**解説
</v>
      </c>
      <c r="Y44" t="str">
        <f t="shared" si="2"/>
        <v xml:space="preserve">**Summon Yazatas
|&gt;|&gt;|&gt;|&gt;|BGCOLOR(black):COLOR(white):CENTER:''Summon Yazatas''|
|&gt;|BGCOLOR(lightgray):''研究領域''|&gt;|BGCOLOR(lightgray):''使用条件''|BGCOLOR(lightgray):''分類''|
|&gt;|Conjuration Lv5|&gt;|儀式/陸上専用|兵士召喚|
|BGCOLOR(lightgray):''主系統''|BGCOLOR(lightgray):''副系統''|&gt;|BGCOLOR(lightgray):''威力/効果''|BGCOLOR(lightgray):''効果発生数''|
|&amp;ref(Spell/P_Astral.jpg,nolink,25x25,Astral);2||&gt;|Yazad|6|
|BGCOLOR(lightgray):''射程距離''|BGCOLOR(lightgray):''効果範囲''|BGCOLOR(lightgray):''精度修正''|BGCOLOR(lightgray):''詠唱時間''|BGCOLOR(lightgray):''疲労/宝石''|
|||||&amp;ref(Spell/V_Astral.jpg,nolink,25x25,Astral Pearl);15|
|BGCOLOR(lightgray):''特性''|&gt;|&gt;|&gt;||
</v>
      </c>
    </row>
    <row r="45" spans="2:25" x14ac:dyDescent="0.15">
      <c r="B45" s="1" t="s">
        <v>5932</v>
      </c>
      <c r="C45" s="1">
        <v>5</v>
      </c>
      <c r="E45" s="1" t="s">
        <v>10583</v>
      </c>
      <c r="F45" s="1" t="s">
        <v>10583</v>
      </c>
      <c r="G45" s="1" t="s">
        <v>5947</v>
      </c>
      <c r="H45" s="1" t="s">
        <v>5948</v>
      </c>
      <c r="I45" s="1">
        <v>15</v>
      </c>
      <c r="J45" s="1" t="s">
        <v>5937</v>
      </c>
      <c r="K45" s="1" t="s">
        <v>5938</v>
      </c>
      <c r="L45" s="1" t="s">
        <v>5944</v>
      </c>
      <c r="M45" s="2" t="s">
        <v>19930</v>
      </c>
      <c r="N45" s="31" t="str">
        <f t="shared" si="0"/>
        <v>|Conjuration Lv5|Call Daevas|&amp;ref(Spell/P_Death.jpg,nolink,25x25,Death);2|&amp;ref(Spell/P_Fire.jpg,nolink,25x25,Fire);1|&amp;ref(Spell/V_Death.jpg,nolink,25x25,Death Gem);15|儀式/陸上専用|兵士召喚|
|~|~|&gt;|&gt;|&gt;|&gt;|魔法の武具を持つ恐ろしきRaptorの祖Daevaを6体召喚します|</v>
      </c>
      <c r="O45" s="3" t="s">
        <v>5949</v>
      </c>
      <c r="S45" s="1">
        <v>6</v>
      </c>
      <c r="X45" t="str">
        <f t="shared" si="1"/>
        <v xml:space="preserve">#includex(Spell/Conjuration/DataView,titlestr=off,section=(filter=Summon Yazatas),firsthead=off)
**ゲーム内説明文
#includex(Spell/Conjuration/Descriptions,titlestr=off,section=(filter=Summon Yazatas),firsthead=off)
**概要
**解説
</v>
      </c>
      <c r="Y45" t="str">
        <f t="shared" si="2"/>
        <v xml:space="preserve">**Call Daevas
|&gt;|&gt;|&gt;|&gt;|BGCOLOR(black):COLOR(white):CENTER:''Call Daevas''|
|&gt;|BGCOLOR(lightgray):''研究領域''|&gt;|BGCOLOR(lightgray):''使用条件''|BGCOLOR(lightgray):''分類''|
|&gt;|Conjuration Lv5|&gt;|儀式/陸上専用|兵士召喚|
|BGCOLOR(lightgray):''主系統''|BGCOLOR(lightgray):''副系統''|&gt;|BGCOLOR(lightgray):''威力/効果''|BGCOLOR(lightgray):''効果発生数''|
|&amp;ref(Spell/P_Death.jpg,nolink,25x25,Death);2|&amp;ref(Spell/P_Fire.jpg,nolink,25x25,Fire);1|&gt;|Daeva|6|
|BGCOLOR(lightgray):''射程距離''|BGCOLOR(lightgray):''効果範囲''|BGCOLOR(lightgray):''精度修正''|BGCOLOR(lightgray):''詠唱時間''|BGCOLOR(lightgray):''疲労/宝石''|
|||||&amp;ref(Spell/V_Death.jpg,nolink,25x25,Death Gem);15|
|BGCOLOR(lightgray):''特性''|&gt;|&gt;|&gt;||
</v>
      </c>
    </row>
    <row r="46" spans="2:25" x14ac:dyDescent="0.15">
      <c r="B46" s="1" t="s">
        <v>5932</v>
      </c>
      <c r="C46" s="1">
        <v>5</v>
      </c>
      <c r="E46" s="1" t="s">
        <v>5951</v>
      </c>
      <c r="F46" s="1" t="s">
        <v>5951</v>
      </c>
      <c r="G46" s="1" t="s">
        <v>5952</v>
      </c>
      <c r="H46" s="1" t="s">
        <v>5948</v>
      </c>
      <c r="I46" s="1">
        <v>15</v>
      </c>
      <c r="J46" s="1" t="s">
        <v>5937</v>
      </c>
      <c r="K46" s="1" t="s">
        <v>5938</v>
      </c>
      <c r="L46" s="1" t="s">
        <v>5939</v>
      </c>
      <c r="M46" s="2" t="s">
        <v>5953</v>
      </c>
      <c r="N46" s="31" t="str">
        <f t="shared" si="0"/>
        <v>|Conjuration Lv5|Call Jahi|&amp;ref(Spell/P_Death.jpg,nolink,25x25,Death);3|&amp;ref(Spell/P_Fire.jpg,nolink,25x25,Fire);1|&amp;ref(Spell/V_Death.jpg,nolink,25x25,Death Gem);15|儀式/陸上専用|指揮官召喚|
|~|~|&gt;|&gt;|&gt;|&gt;|密偵と誘惑を担う悪しき存在Jahiを召喚します|</v>
      </c>
      <c r="O46" s="3" t="s">
        <v>5954</v>
      </c>
      <c r="S46" s="1">
        <v>1</v>
      </c>
      <c r="X46" t="str">
        <f t="shared" si="1"/>
        <v xml:space="preserve">#includex(Spell/Conjuration/DataView,titlestr=off,section=(filter=Call Daevas),firsthead=off)
**ゲーム内説明文
#includex(Spell/Conjuration/Descriptions,titlestr=off,section=(filter=Call Daevas),firsthead=off)
**概要
**解説
</v>
      </c>
      <c r="Y46" t="str">
        <f t="shared" si="2"/>
        <v xml:space="preserve">**Call Jahi
|&gt;|&gt;|&gt;|&gt;|BGCOLOR(black):COLOR(white):CENTER:''Call Jahi''|
|&gt;|BGCOLOR(lightgray):''研究領域''|&gt;|BGCOLOR(lightgray):''使用条件''|BGCOLOR(lightgray):''分類''|
|&gt;|Conjuration Lv5|&gt;|儀式/陸上専用|指揮官召喚|
|BGCOLOR(lightgray):''主系統''|BGCOLOR(lightgray):''副系統''|&gt;|BGCOLOR(lightgray):''威力/効果''|BGCOLOR(lightgray):''効果発生数''|
|&amp;ref(Spell/P_Death.jpg,nolink,25x25,Death);3|&amp;ref(Spell/P_Fire.jpg,nolink,25x25,Fire);1|&gt;|Jahi|1|
|BGCOLOR(lightgray):''射程距離''|BGCOLOR(lightgray):''効果範囲''|BGCOLOR(lightgray):''精度修正''|BGCOLOR(lightgray):''詠唱時間''|BGCOLOR(lightgray):''疲労/宝石''|
|||||&amp;ref(Spell/V_Death.jpg,nolink,25x25,Death Gem);15|
|BGCOLOR(lightgray):''特性''|&gt;|&gt;|&gt;||
</v>
      </c>
    </row>
    <row r="47" spans="2:25" x14ac:dyDescent="0.15">
      <c r="B47" s="1" t="s">
        <v>5932</v>
      </c>
      <c r="C47" s="1">
        <v>6</v>
      </c>
      <c r="E47" s="1" t="s">
        <v>5956</v>
      </c>
      <c r="F47" s="1" t="s">
        <v>5956</v>
      </c>
      <c r="G47" s="1" t="s">
        <v>5957</v>
      </c>
      <c r="I47" s="1">
        <v>40</v>
      </c>
      <c r="J47" s="1" t="s">
        <v>5937</v>
      </c>
      <c r="K47" s="1" t="s">
        <v>5938</v>
      </c>
      <c r="L47" s="1" t="s">
        <v>5939</v>
      </c>
      <c r="M47" s="2" t="s">
        <v>5962</v>
      </c>
      <c r="N47" s="31" t="str">
        <f t="shared" si="0"/>
        <v>|Conjuration Lv6|Call Celestial Yazad|&amp;ref(Spell/P_Astral.jpg,nolink,25x25,Astral);4||&amp;ref(Spell/V_Astral.jpg,nolink,25x25,Astral Pearl);40|儀式/陸上専用|指揮官召喚|
|~|~|&gt;|&gt;|&gt;|&gt;|強大な魔力を持つ6種の高位Yazadの1体を召喚します|</v>
      </c>
      <c r="O47" s="3" t="s">
        <v>5964</v>
      </c>
      <c r="S47" s="1">
        <v>1</v>
      </c>
      <c r="V47" s="1" t="s">
        <v>5958</v>
      </c>
      <c r="X47" t="str">
        <f t="shared" si="1"/>
        <v xml:space="preserve">#includex(Spell/Conjuration/DataView,titlestr=off,section=(filter=Call Jahi),firsthead=off)
**ゲーム内説明文
#includex(Spell/Conjuration/Descriptions,titlestr=off,section=(filter=Call Jahi),firsthead=off)
**概要
**解説
</v>
      </c>
      <c r="Y47" t="str">
        <f t="shared" si="2"/>
        <v xml:space="preserve">**Call Celestial Yazad
|&gt;|&gt;|&gt;|&gt;|BGCOLOR(black):COLOR(white):CENTER:''Call Celestial Yazad''|
|&gt;|BGCOLOR(lightgray):''研究領域''|&gt;|BGCOLOR(lightgray):''使用条件''|BGCOLOR(lightgray):''分類''|
|&gt;|Conjuration Lv6|&gt;|儀式/陸上専用|指揮官召喚|
|BGCOLOR(lightgray):''主系統''|BGCOLOR(lightgray):''副系統''|&gt;|BGCOLOR(lightgray):''威力/効果''|BGCOLOR(lightgray):''効果発生数''|
|&amp;ref(Spell/P_Astral.jpg,nolink,25x25,Astral);4||&gt;|Random Powerful Yazad|1|
|BGCOLOR(lightgray):''射程距離''|BGCOLOR(lightgray):''効果範囲''|BGCOLOR(lightgray):''精度修正''|BGCOLOR(lightgray):''詠唱時間''|BGCOLOR(lightgray):''疲労/宝石''|
|||||&amp;ref(Spell/V_Astral.jpg,nolink,25x25,Astral Pearl);40|
|BGCOLOR(lightgray):''特性''|&gt;|&gt;|&gt;|ランダム召喚（候補6種）|
</v>
      </c>
    </row>
    <row r="48" spans="2:25" x14ac:dyDescent="0.15">
      <c r="B48" s="1" t="s">
        <v>5932</v>
      </c>
      <c r="C48" s="1">
        <v>6</v>
      </c>
      <c r="E48" s="1" t="s">
        <v>5960</v>
      </c>
      <c r="F48" s="1" t="s">
        <v>5960</v>
      </c>
      <c r="G48" s="1" t="s">
        <v>5952</v>
      </c>
      <c r="H48" s="1" t="s">
        <v>5961</v>
      </c>
      <c r="I48" s="1">
        <v>40</v>
      </c>
      <c r="J48" s="1" t="s">
        <v>5937</v>
      </c>
      <c r="K48" s="1" t="s">
        <v>5938</v>
      </c>
      <c r="L48" s="1" t="s">
        <v>5939</v>
      </c>
      <c r="M48" s="2" t="s">
        <v>5963</v>
      </c>
      <c r="N48" s="31" t="str">
        <f t="shared" si="0"/>
        <v>|Conjuration Lv6|Call Yata|&amp;ref(Spell/P_Death.jpg,nolink,25x25,Death);3|&amp;ref(Spell/P_Fire.jpg,nolink,25x25,Fire);2|&amp;ref(Spell/V_Death.jpg,nolink,25x25,Death Gem);40|儀式/陸上専用|指揮官召喚|
|~|~|&gt;|&gt;|&gt;|&gt;|強大な魔力を持つ4種の高位Daevaの1体を召喚します|</v>
      </c>
      <c r="O48" s="3" t="s">
        <v>5965</v>
      </c>
      <c r="S48" s="1">
        <v>1</v>
      </c>
      <c r="V48" s="1" t="s">
        <v>5966</v>
      </c>
      <c r="X48" t="str">
        <f t="shared" si="1"/>
        <v xml:space="preserve">#includex(Spell/Conjuration/DataView,titlestr=off,section=(filter=Call Celestial Yazad),firsthead=off)
**ゲーム内説明文
#includex(Spell/Conjuration/Descriptions,titlestr=off,section=(filter=Call Celestial Yazad),firsthead=off)
**概要
**解説
</v>
      </c>
      <c r="Y48" t="str">
        <f t="shared" si="2"/>
        <v xml:space="preserve">**Call Yata
|&gt;|&gt;|&gt;|&gt;|BGCOLOR(black):COLOR(white):CENTER:''Call Yata''|
|&gt;|BGCOLOR(lightgray):''研究領域''|&gt;|BGCOLOR(lightgray):''使用条件''|BGCOLOR(lightgray):''分類''|
|&gt;|Conjuration Lv6|&gt;|儀式/陸上専用|指揮官召喚|
|BGCOLOR(lightgray):''主系統''|BGCOLOR(lightgray):''副系統''|&gt;|BGCOLOR(lightgray):''威力/効果''|BGCOLOR(lightgray):''効果発生数''|
|&amp;ref(Spell/P_Death.jpg,nolink,25x25,Death);3|&amp;ref(Spell/P_Fire.jpg,nolink,25x25,Fire);2|&gt;|Random Powerful Daeva|1|
|BGCOLOR(lightgray):''射程距離''|BGCOLOR(lightgray):''効果範囲''|BGCOLOR(lightgray):''精度修正''|BGCOLOR(lightgray):''詠唱時間''|BGCOLOR(lightgray):''疲労/宝石''|
|||||&amp;ref(Spell/V_Death.jpg,nolink,25x25,Death Gem);40|
|BGCOLOR(lightgray):''特性''|&gt;|&gt;|&gt;|ランダム召喚（候補4種）|
</v>
      </c>
    </row>
    <row r="49" spans="2:25" x14ac:dyDescent="0.15">
      <c r="B49" s="1" t="s">
        <v>5932</v>
      </c>
      <c r="C49" s="1">
        <v>7</v>
      </c>
      <c r="E49" s="1" t="s">
        <v>5968</v>
      </c>
      <c r="F49" s="1" t="s">
        <v>5968</v>
      </c>
      <c r="G49" s="1" t="s">
        <v>5969</v>
      </c>
      <c r="I49" s="1">
        <v>30</v>
      </c>
      <c r="J49" s="1" t="s">
        <v>5937</v>
      </c>
      <c r="K49" s="1" t="s">
        <v>5938</v>
      </c>
      <c r="L49" s="1" t="s">
        <v>5939</v>
      </c>
      <c r="M49" s="2" t="s">
        <v>5970</v>
      </c>
      <c r="N49" s="31" t="str">
        <f t="shared" si="0"/>
        <v>|Conjuration Lv7|Call Fravashi|&amp;ref(Spell/P_Astral.jpg,nolink,25x25,Astral);3||&amp;ref(Spell/V_Astral.jpg,nolink,25x25,Astral Pearl);30|儀式/陸上専用|指揮官召喚|
|~|~|&gt;|&gt;|&gt;|&gt;|死せる英雄の守護霊Ancestral Fravashiを召喚します|</v>
      </c>
      <c r="O49" s="3" t="s">
        <v>5971</v>
      </c>
      <c r="S49" s="1">
        <v>1</v>
      </c>
      <c r="X49" t="str">
        <f t="shared" si="1"/>
        <v xml:space="preserve">#includex(Spell/Conjuration/DataView,titlestr=off,section=(filter=Call Yata),firsthead=off)
**ゲーム内説明文
#includex(Spell/Conjuration/Descriptions,titlestr=off,section=(filter=Call Yata),firsthead=off)
**概要
**解説
</v>
      </c>
      <c r="Y49" t="str">
        <f t="shared" si="2"/>
        <v xml:space="preserve">**Call Fravashi
|&gt;|&gt;|&gt;|&gt;|BGCOLOR(black):COLOR(white):CENTER:''Call Fravashi''|
|&gt;|BGCOLOR(lightgray):''研究領域''|&gt;|BGCOLOR(lightgray):''使用条件''|BGCOLOR(lightgray):''分類''|
|&gt;|Conjuration Lv7|&gt;|儀式/陸上専用|指揮官召喚|
|BGCOLOR(lightgray):''主系統''|BGCOLOR(lightgray):''副系統''|&gt;|BGCOLOR(lightgray):''威力/効果''|BGCOLOR(lightgray):''効果発生数''|
|&amp;ref(Spell/P_Astral.jpg,nolink,25x25,Astral);3||&gt;|Ancestral Fravashi|1|
|BGCOLOR(lightgray):''射程距離''|BGCOLOR(lightgray):''効果範囲''|BGCOLOR(lightgray):''精度修正''|BGCOLOR(lightgray):''詠唱時間''|BGCOLOR(lightgray):''疲労/宝石''|
|||||&amp;ref(Spell/V_Astral.jpg,nolink,25x25,Astral Pearl);30|
|BGCOLOR(lightgray):''特性''|&gt;|&gt;|&gt;||
</v>
      </c>
    </row>
    <row r="50" spans="2:25" x14ac:dyDescent="0.15">
      <c r="B50" s="1" t="s">
        <v>5932</v>
      </c>
      <c r="C50" s="1">
        <v>8</v>
      </c>
      <c r="E50" s="1" t="s">
        <v>5973</v>
      </c>
      <c r="F50" s="1" t="s">
        <v>5973</v>
      </c>
      <c r="G50" s="1" t="s">
        <v>5974</v>
      </c>
      <c r="I50" s="1">
        <v>60</v>
      </c>
      <c r="J50" s="1" t="s">
        <v>5937</v>
      </c>
      <c r="K50" s="1" t="s">
        <v>5938</v>
      </c>
      <c r="L50" s="1" t="s">
        <v>5939</v>
      </c>
      <c r="M50" s="2" t="s">
        <v>5975</v>
      </c>
      <c r="N50" s="31" t="str">
        <f t="shared" si="0"/>
        <v>|Conjuration Lv8|Call Amesha Spenta|&amp;ref(Spell/P_Astral.jpg,nolink,25x25,Astral);5||&amp;ref(Spell/V_Astral.jpg,nolink,25x25,Astral Pearl);60|儀式/陸上専用|指揮官召喚|
|~|~|&gt;|&gt;|&gt;|&gt;|6体のAmesha Spentaのうちの1体を召喚します|</v>
      </c>
      <c r="O50" s="3" t="s">
        <v>5976</v>
      </c>
      <c r="S50" s="1">
        <v>1</v>
      </c>
      <c r="V50" s="1" t="s">
        <v>5977</v>
      </c>
      <c r="X50" t="str">
        <f t="shared" si="1"/>
        <v xml:space="preserve">#includex(Spell/Conjuration/DataView,titlestr=off,section=(filter=Call Fravashi),firsthead=off)
**ゲーム内説明文
#includex(Spell/Conjuration/Descriptions,titlestr=off,section=(filter=Call Fravashi),firsthead=off)
**概要
**解説
</v>
      </c>
      <c r="Y50" t="str">
        <f t="shared" si="2"/>
        <v xml:space="preserve">**Call Amesha Spenta
|&gt;|&gt;|&gt;|&gt;|BGCOLOR(black):COLOR(white):CENTER:''Call Amesha Spenta''|
|&gt;|BGCOLOR(lightgray):''研究領域''|&gt;|BGCOLOR(lightgray):''使用条件''|BGCOLOR(lightgray):''分類''|
|&gt;|Conjuration Lv8|&gt;|儀式/陸上専用|指揮官召喚|
|BGCOLOR(lightgray):''主系統''|BGCOLOR(lightgray):''副系統''|&gt;|BGCOLOR(lightgray):''威力/効果''|BGCOLOR(lightgray):''効果発生数''|
|&amp;ref(Spell/P_Astral.jpg,nolink,25x25,Astral);5||&gt;|Random Amesha Spenta|1|
|BGCOLOR(lightgray):''射程距離''|BGCOLOR(lightgray):''効果範囲''|BGCOLOR(lightgray):''精度修正''|BGCOLOR(lightgray):''詠唱時間''|BGCOLOR(lightgray):''疲労/宝石''|
|||||&amp;ref(Spell/V_Astral.jpg,nolink,25x25,Astral Pearl);60|
|BGCOLOR(lightgray):''特性''|&gt;|&gt;|&gt;|ユニーク召喚（候補6種）|
</v>
      </c>
    </row>
    <row r="51" spans="2:25" x14ac:dyDescent="0.15">
      <c r="B51" s="1" t="s">
        <v>5932</v>
      </c>
      <c r="C51" s="1">
        <v>8</v>
      </c>
      <c r="E51" s="1" t="s">
        <v>5979</v>
      </c>
      <c r="F51" s="1" t="s">
        <v>5979</v>
      </c>
      <c r="G51" s="1" t="s">
        <v>5980</v>
      </c>
      <c r="H51" s="1" t="s">
        <v>5961</v>
      </c>
      <c r="I51" s="1">
        <v>60</v>
      </c>
      <c r="J51" s="1" t="s">
        <v>5937</v>
      </c>
      <c r="K51" s="1" t="s">
        <v>5938</v>
      </c>
      <c r="L51" s="1" t="s">
        <v>5939</v>
      </c>
      <c r="M51" s="2" t="s">
        <v>5981</v>
      </c>
      <c r="N51" s="31" t="str">
        <f t="shared" si="0"/>
        <v>|Conjuration Lv8|Call Greater Daeva|&amp;ref(Spell/P_Death.jpg,nolink,25x25,Death);4|&amp;ref(Spell/P_Fire.jpg,nolink,25x25,Fire);2|&amp;ref(Spell/V_Death.jpg,nolink,25x25,Death Gem);60|儀式/陸上専用|指揮官召喚|
|~|~|&gt;|&gt;|&gt;|&gt;|6体のGreater Daevaのうちの1体を召喚します|</v>
      </c>
      <c r="O51" s="3" t="s">
        <v>5982</v>
      </c>
      <c r="S51" s="1">
        <v>1</v>
      </c>
      <c r="V51" s="1" t="s">
        <v>5977</v>
      </c>
      <c r="X51" t="str">
        <f t="shared" si="1"/>
        <v xml:space="preserve">#includex(Spell/Conjuration/DataView,titlestr=off,section=(filter=Call Amesha Spenta),firsthead=off)
**ゲーム内説明文
#includex(Spell/Conjuration/Descriptions,titlestr=off,section=(filter=Call Amesha Spenta),firsthead=off)
**概要
**解説
</v>
      </c>
      <c r="Y51" t="str">
        <f t="shared" si="2"/>
        <v xml:space="preserve">**Call Greater Daeva
|&gt;|&gt;|&gt;|&gt;|BGCOLOR(black):COLOR(white):CENTER:''Call Greater Daeva''|
|&gt;|BGCOLOR(lightgray):''研究領域''|&gt;|BGCOLOR(lightgray):''使用条件''|BGCOLOR(lightgray):''分類''|
|&gt;|Conjuration Lv8|&gt;|儀式/陸上専用|指揮官召喚|
|BGCOLOR(lightgray):''主系統''|BGCOLOR(lightgray):''副系統''|&gt;|BGCOLOR(lightgray):''威力/効果''|BGCOLOR(lightgray):''効果発生数''|
|&amp;ref(Spell/P_Death.jpg,nolink,25x25,Death);4|&amp;ref(Spell/P_Fire.jpg,nolink,25x25,Fire);2|&gt;|Random Greater Daeva|1|
|BGCOLOR(lightgray):''射程距離''|BGCOLOR(lightgray):''効果範囲''|BGCOLOR(lightgray):''精度修正''|BGCOLOR(lightgray):''詠唱時間''|BGCOLOR(lightgray):''疲労/宝石''|
|||||&amp;ref(Spell/V_Death.jpg,nolink,25x25,Death Gem);60|
|BGCOLOR(lightgray):''特性''|&gt;|&gt;|&gt;|ユニーク召喚（候補6種）|
</v>
      </c>
    </row>
    <row r="52" spans="2:25" x14ac:dyDescent="0.15">
      <c r="B52" s="1" t="s">
        <v>5983</v>
      </c>
      <c r="C52" s="1">
        <v>6</v>
      </c>
      <c r="E52" s="1" t="s">
        <v>5985</v>
      </c>
      <c r="F52" s="1" t="s">
        <v>5985</v>
      </c>
      <c r="G52" s="1" t="s">
        <v>5986</v>
      </c>
      <c r="H52" s="1" t="s">
        <v>5987</v>
      </c>
      <c r="J52" s="1" t="s">
        <v>5988</v>
      </c>
      <c r="K52" s="1" t="s">
        <v>5938</v>
      </c>
      <c r="L52" s="1" t="s">
        <v>5989</v>
      </c>
      <c r="M52" s="2" t="s">
        <v>5990</v>
      </c>
      <c r="N52" s="31" t="str">
        <f t="shared" si="0"/>
        <v>|Thaumaturgy Lv6|Parting of the Soul|&amp;ref(Spell/P_Death.jpg,nolink,25x25,Death);1|&amp;ref(Spell/P_Air.jpg,nolink,25x25,Air);1||戦闘/陸上専用|麻痺|
|~|~|&gt;|&gt;|&gt;|&gt;|敵を麻痺させようと試み3体のBlack Hawkに襲撃させます|</v>
      </c>
      <c r="O52" s="3" t="s">
        <v>5991</v>
      </c>
      <c r="P52" s="1">
        <v>30</v>
      </c>
      <c r="X52" t="str">
        <f t="shared" si="1"/>
        <v xml:space="preserve">#includex(Spell/Conjuration/DataView,titlestr=off,section=(filter=Call Greater Daeva),firsthead=off)
**ゲーム内説明文
#includex(Spell/Conjuration/Descriptions,titlestr=off,section=(filter=Call Greater Daeva),firsthead=off)
**概要
**解説
</v>
      </c>
      <c r="Y52" t="str">
        <f t="shared" si="2"/>
        <v xml:space="preserve">**Parting of the Soul
|&gt;|&gt;|&gt;|&gt;|BGCOLOR(black):COLOR(white):CENTER:''Parting of the Soul''|
|&gt;|BGCOLOR(lightgray):''研究領域''|&gt;|BGCOLOR(lightgray):''使用条件''|BGCOLOR(lightgray):''分類''|
|&gt;|Thaumaturgy Lv6|&gt;|戦闘/陸上専用|麻痺|
|BGCOLOR(lightgray):''主系統''|BGCOLOR(lightgray):''副系統''|&gt;|BGCOLOR(lightgray):''威力/効果''|BGCOLOR(lightgray):''効果発生数''|
|&amp;ref(Spell/P_Death.jpg,nolink,25x25,Death);1|&amp;ref(Spell/P_Air.jpg,nolink,25x25,Air);1|&gt;|15+5/Lv||
|BGCOLOR(lightgray):''射程距離''|BGCOLOR(lightgray):''効果範囲''|BGCOLOR(lightgray):''精度修正''|BGCOLOR(lightgray):''詠唱時間''|BGCOLOR(lightgray):''疲労/宝石''|
|30|||||
|BGCOLOR(lightgray):''特性''|&gt;|&gt;|&gt;||
</v>
      </c>
    </row>
    <row r="53" spans="2:25" x14ac:dyDescent="0.15">
      <c r="B53" s="1" t="s">
        <v>5983</v>
      </c>
      <c r="C53" s="1">
        <v>7</v>
      </c>
      <c r="E53" s="1" t="s">
        <v>5993</v>
      </c>
      <c r="F53" s="1" t="s">
        <v>5993</v>
      </c>
      <c r="G53" s="1" t="s">
        <v>5980</v>
      </c>
      <c r="H53" s="1" t="s">
        <v>5948</v>
      </c>
      <c r="I53" s="1">
        <v>15</v>
      </c>
      <c r="J53" s="1" t="s">
        <v>5937</v>
      </c>
      <c r="K53" s="1" t="s">
        <v>5938</v>
      </c>
      <c r="L53" s="1" t="s">
        <v>5994</v>
      </c>
      <c r="M53" s="2" t="s">
        <v>5995</v>
      </c>
      <c r="N53" s="31" t="str">
        <f t="shared" si="0"/>
        <v>|Thaumaturgy Lv7|Call of the Drugvant|&amp;ref(Spell/P_Death.jpg,nolink,25x25,Death);4|&amp;ref(Spell/P_Fire.jpg,nolink,25x25,Fire);1|&amp;ref(Spell/V_Death.jpg,nolink,25x25,Death Gem);15|儀式/陸上専用|災害誘発|
|~|~|&gt;|&gt;|&gt;|&gt;|指定した州に悪を広め盗賊などに襲撃させます|</v>
      </c>
      <c r="P53" s="1">
        <v>4</v>
      </c>
      <c r="V53" s="1" t="s">
        <v>5996</v>
      </c>
      <c r="X53" t="str">
        <f t="shared" si="1"/>
        <v xml:space="preserve">#includex(Spell/Thaumaturgy/DataView,titlestr=off,section=(filter=Parting of the Soul),firsthead=off)
**ゲーム内説明文
#includex(Spell/Thaumaturgy/Descriptions,titlestr=off,section=(filter=Parting of the Soul),firsthead=off)
**概要
**解説
</v>
      </c>
      <c r="Y53" t="str">
        <f t="shared" si="2"/>
        <v xml:space="preserve">**Call of the Drugvant
|&gt;|&gt;|&gt;|&gt;|BGCOLOR(black):COLOR(white):CENTER:''Call of the Drugvant''|
|&gt;|BGCOLOR(lightgray):''研究領域''|&gt;|BGCOLOR(lightgray):''使用条件''|BGCOLOR(lightgray):''分類''|
|&gt;|Thaumaturgy Lv7|&gt;|儀式/陸上専用|災害誘発|
|BGCOLOR(lightgray):''主系統''|BGCOLOR(lightgray):''副系統''|&gt;|BGCOLOR(lightgray):''威力/効果''|BGCOLOR(lightgray):''効果発生数''|
|&amp;ref(Spell/P_Death.jpg,nolink,25x25,Death);4|&amp;ref(Spell/P_Fire.jpg,nolink,25x25,Fire);1|&gt;|||
|BGCOLOR(lightgray):''射程距離''|BGCOLOR(lightgray):''効果範囲''|BGCOLOR(lightgray):''精度修正''|BGCOLOR(lightgray):''詠唱時間''|BGCOLOR(lightgray):''疲労/宝石''|
|4||||&amp;ref(Spell/V_Death.jpg,nolink,25x25,Death Gem);15|
|BGCOLOR(lightgray):''特性''|&gt;|&gt;|&gt;|遠隔儀式&amp;br;海域の指定不可|
</v>
      </c>
    </row>
    <row r="54" spans="2:25" x14ac:dyDescent="0.15">
      <c r="B54" s="1" t="s">
        <v>6086</v>
      </c>
      <c r="C54" s="1">
        <v>4</v>
      </c>
      <c r="E54" s="1" t="s">
        <v>6085</v>
      </c>
      <c r="F54" s="1" t="s">
        <v>6085</v>
      </c>
      <c r="G54" s="1" t="s">
        <v>6087</v>
      </c>
      <c r="H54" s="1" t="s">
        <v>6088</v>
      </c>
      <c r="I54" s="1">
        <v>3</v>
      </c>
      <c r="J54" s="1" t="s">
        <v>6089</v>
      </c>
      <c r="K54" s="1" t="s">
        <v>6090</v>
      </c>
      <c r="L54" s="1" t="s">
        <v>6091</v>
      </c>
      <c r="M54" s="2" t="s">
        <v>6092</v>
      </c>
      <c r="N54" s="31" t="str">
        <f t="shared" si="0"/>
        <v>|Conjuration Lv4|Sacred Crocodile|&amp;ref(Spell/P_Nature.jpg,nolink,25x25,Nature);2|&amp;ref(Spell/P_Water.jpg,nolink,25x25,Water);2|&amp;ref(Spell/V_Nature.jpg,nolink,25x25,Nature Gem);3|儀式/陸上専用|兵士召喚|
|~|~|&gt;|&gt;|&gt;|&gt;|神聖で強靭な大鰐Sacred Crocodileを1体召喚します|</v>
      </c>
      <c r="O54" s="3" t="s">
        <v>6085</v>
      </c>
      <c r="S54" s="1">
        <v>1</v>
      </c>
      <c r="X54" t="str">
        <f t="shared" si="1"/>
        <v xml:space="preserve">#includex(Spell/Thaumaturgy/DataView,titlestr=off,section=(filter=Call of the Drugvant),firsthead=off)
**ゲーム内説明文
#includex(Spell/Thaumaturgy/Descriptions,titlestr=off,section=(filter=Call of the Drugvant),firsthead=off)
**概要
**解説
</v>
      </c>
      <c r="Y54" t="str">
        <f t="shared" si="2"/>
        <v xml:space="preserve">**Sacred Crocodile
|&gt;|&gt;|&gt;|&gt;|BGCOLOR(black):COLOR(white):CENTER:''Sacred Crocodile''|
|&gt;|BGCOLOR(lightgray):''研究領域''|&gt;|BGCOLOR(lightgray):''使用条件''|BGCOLOR(lightgray):''分類''|
|&gt;|Conjuration Lv4|&gt;|儀式/陸上専用|兵士召喚|
|BGCOLOR(lightgray):''主系統''|BGCOLOR(lightgray):''副系統''|&gt;|BGCOLOR(lightgray):''威力/効果''|BGCOLOR(lightgray):''効果発生数''|
|&amp;ref(Spell/P_Nature.jpg,nolink,25x25,Nature);2|&amp;ref(Spell/P_Water.jpg,nolink,25x25,Water);2|&gt;|Sacred Crocodile|1|
|BGCOLOR(lightgray):''射程距離''|BGCOLOR(lightgray):''効果範囲''|BGCOLOR(lightgray):''精度修正''|BGCOLOR(lightgray):''詠唱時間''|BGCOLOR(lightgray):''疲労/宝石''|
|||||&amp;ref(Spell/V_Nature.jpg,nolink,25x25,Nature Gem);3|
|BGCOLOR(lightgray):''特性''|&gt;|&gt;|&gt;||
</v>
      </c>
    </row>
    <row r="55" spans="2:25" x14ac:dyDescent="0.15">
      <c r="B55" s="1" t="s">
        <v>6086</v>
      </c>
      <c r="C55" s="1">
        <v>5</v>
      </c>
      <c r="E55" s="1" t="s">
        <v>6093</v>
      </c>
      <c r="F55" s="1" t="s">
        <v>6093</v>
      </c>
      <c r="G55" s="1" t="s">
        <v>6087</v>
      </c>
      <c r="I55" s="1">
        <v>8</v>
      </c>
      <c r="J55" s="1" t="s">
        <v>6089</v>
      </c>
      <c r="K55" s="1" t="s">
        <v>6090</v>
      </c>
      <c r="L55" s="1" t="s">
        <v>6091</v>
      </c>
      <c r="M55" s="2" t="s">
        <v>6094</v>
      </c>
      <c r="N55" s="31" t="str">
        <f t="shared" si="0"/>
        <v>|Conjuration Lv5|Summon Monster Toads|&amp;ref(Spell/P_Nature.jpg,nolink,25x25,Nature);2||&amp;ref(Spell/V_Nature.jpg,nolink,25x25,Nature Gem);8|儀式/陸上専用|兵士召喚|
|~|~|&gt;|&gt;|&gt;|&gt;|敵を蹂躙する神聖なる巨大蛙Monster Toadを3体召喚します|</v>
      </c>
      <c r="O55" s="3" t="s">
        <v>6095</v>
      </c>
      <c r="S55" s="1">
        <v>3</v>
      </c>
      <c r="X55" t="str">
        <f t="shared" si="1"/>
        <v xml:space="preserve">#includex(Spell/Conjuration/DataView,titlestr=off,section=(filter=Sacred Crocodile),firsthead=off)
**ゲーム内説明文
#includex(Spell/Conjuration/Descriptions,titlestr=off,section=(filter=Sacred Crocodile),firsthead=off)
**概要
**解説
</v>
      </c>
      <c r="Y55" t="str">
        <f t="shared" si="2"/>
        <v xml:space="preserve">**Summon Monster Toads
|&gt;|&gt;|&gt;|&gt;|BGCOLOR(black):COLOR(white):CENTER:''Summon Monster Toads''|
|&gt;|BGCOLOR(lightgray):''研究領域''|&gt;|BGCOLOR(lightgray):''使用条件''|BGCOLOR(lightgray):''分類''|
|&gt;|Conjuration Lv5|&gt;|儀式/陸上専用|兵士召喚|
|BGCOLOR(lightgray):''主系統''|BGCOLOR(lightgray):''副系統''|&gt;|BGCOLOR(lightgray):''威力/効果''|BGCOLOR(lightgray):''効果発生数''|
|&amp;ref(Spell/P_Nature.jpg,nolink,25x25,Nature);2||&gt;|Monster Toad|3|
|BGCOLOR(lightgray):''射程距離''|BGCOLOR(lightgray):''効果範囲''|BGCOLOR(lightgray):''精度修正''|BGCOLOR(lightgray):''詠唱時間''|BGCOLOR(lightgray):''疲労/宝石''|
|||||&amp;ref(Spell/V_Nature.jpg,nolink,25x25,Nature Gem);8|
|BGCOLOR(lightgray):''特性''|&gt;|&gt;|&gt;||
</v>
      </c>
    </row>
    <row r="56" spans="2:25" x14ac:dyDescent="0.15">
      <c r="B56" s="1" t="s">
        <v>6086</v>
      </c>
      <c r="C56" s="1">
        <v>7</v>
      </c>
      <c r="E56" s="1" t="s">
        <v>6100</v>
      </c>
      <c r="F56" s="1" t="s">
        <v>6104</v>
      </c>
      <c r="G56" s="1" t="s">
        <v>6101</v>
      </c>
      <c r="H56" s="1" t="s">
        <v>6102</v>
      </c>
      <c r="I56" s="1">
        <v>40</v>
      </c>
      <c r="J56" s="1" t="s">
        <v>6089</v>
      </c>
      <c r="K56" s="1" t="s">
        <v>6090</v>
      </c>
      <c r="L56" s="1" t="s">
        <v>6103</v>
      </c>
      <c r="M56" s="2" t="s">
        <v>6106</v>
      </c>
      <c r="N56" s="31" t="str">
        <f t="shared" si="0"/>
        <v>|Conjuration Lv7|Contact Couatl|&amp;ref(Spell/P_Nature.jpg,nolink,25x25,Nature);1|&amp;ref(Spell/P_Astral.jpg,nolink,25x25,Astral);1|&amp;ref(Spell/V_Nature.jpg,nolink,25x25,Nature Gem);40|儀式/陸上専用|指揮官召喚|
|~|~|&gt;|&gt;|&gt;|&gt;|強大な魔力を持つ翼ある蛇Couatlを召喚します|</v>
      </c>
      <c r="O56" s="3" t="s">
        <v>6107</v>
      </c>
      <c r="S56" s="1">
        <v>1</v>
      </c>
      <c r="X56" t="str">
        <f t="shared" si="1"/>
        <v xml:space="preserve">#includex(Spell/Conjuration/DataView,titlestr=off,section=(filter=Summon Monster Toads),firsthead=off)
**ゲーム内説明文
#includex(Spell/Conjuration/Descriptions,titlestr=off,section=(filter=Summon Monster Toads),firsthead=off)
**概要
**解説
</v>
      </c>
      <c r="Y56" t="str">
        <f t="shared" si="2"/>
        <v xml:space="preserve">**Contact Couatl 7
|&gt;|&gt;|&gt;|&gt;|BGCOLOR(black):COLOR(white):CENTER:''Contact Couatl''|
|&gt;|BGCOLOR(lightgray):''研究領域''|&gt;|BGCOLOR(lightgray):''使用条件''|BGCOLOR(lightgray):''分類''|
|&gt;|Conjuration Lv7|&gt;|儀式/陸上専用|指揮官召喚|
|BGCOLOR(lightgray):''主系統''|BGCOLOR(lightgray):''副系統''|&gt;|BGCOLOR(lightgray):''威力/効果''|BGCOLOR(lightgray):''効果発生数''|
|&amp;ref(Spell/P_Nature.jpg,nolink,25x25,Nature);1|&amp;ref(Spell/P_Astral.jpg,nolink,25x25,Astral);1|&gt;|Couatl|1|
|BGCOLOR(lightgray):''射程距離''|BGCOLOR(lightgray):''効果範囲''|BGCOLOR(lightgray):''精度修正''|BGCOLOR(lightgray):''詠唱時間''|BGCOLOR(lightgray):''疲労/宝石''|
|||||&amp;ref(Spell/V_Nature.jpg,nolink,25x25,Nature Gem);40|
|BGCOLOR(lightgray):''特性''|&gt;|&gt;|&gt;||
</v>
      </c>
    </row>
    <row r="57" spans="2:25" x14ac:dyDescent="0.15">
      <c r="B57" s="1" t="s">
        <v>6131</v>
      </c>
      <c r="C57" s="1">
        <v>3</v>
      </c>
      <c r="E57" s="1" t="s">
        <v>6132</v>
      </c>
      <c r="F57" s="1" t="s">
        <v>6132</v>
      </c>
      <c r="G57" s="1" t="s">
        <v>6133</v>
      </c>
      <c r="I57" s="1">
        <v>25</v>
      </c>
      <c r="J57" s="1" t="s">
        <v>6089</v>
      </c>
      <c r="K57" s="1" t="s">
        <v>6090</v>
      </c>
      <c r="L57" s="1" t="s">
        <v>6134</v>
      </c>
      <c r="M57" s="2" t="s">
        <v>6135</v>
      </c>
      <c r="N57" s="31" t="str">
        <f t="shared" si="0"/>
        <v>|Blood Magic Lv3|Infernal Breeding|&amp;ref(Spell/P_Blood.jpg,nolink,25x25,Blood);2||&amp;ref(Spell/V_Blood.jpg,nolink,25x25,Blood Slave);25|儀式/陸上専用|特殊召喚|
|~|~|&gt;|&gt;|&gt;|&gt;|様々な交雑種の兵士や指揮官を召喚します|</v>
      </c>
      <c r="O57" s="3" t="s">
        <v>6136</v>
      </c>
      <c r="S57" s="1" t="s">
        <v>6137</v>
      </c>
      <c r="X57" t="str">
        <f t="shared" si="1"/>
        <v xml:space="preserve">#includex(Spell/Conjuration/DataView,titlestr=off,section=(filter=Contact Couatl 7),firsthead=off)
**ゲーム内説明文
#includex(Spell/Conjuration/Descriptions,titlestr=off,section=(filter=Contact Couatl 7),firsthead=off)
**概要
**解説
</v>
      </c>
      <c r="Y57" t="str">
        <f t="shared" si="2"/>
        <v xml:space="preserve">**Infernal Breeding
|&gt;|&gt;|&gt;|&gt;|BGCOLOR(black):COLOR(white):CENTER:''Infernal Breeding''|
|&gt;|BGCOLOR(lightgray):''研究領域''|&gt;|BGCOLOR(lightgray):''使用条件''|BGCOLOR(lightgray):''分類''|
|&gt;|Blood Magic Lv3|&gt;|儀式/陸上専用|特殊召喚|
|BGCOLOR(lightgray):''主系統''|BGCOLOR(lightgray):''副系統''|&gt;|BGCOLOR(lightgray):''威力/効果''|BGCOLOR(lightgray):''効果発生数''|
|&amp;ref(Spell/P_Blood.jpg,nolink,25x25,Blood);2||&gt;|Random Infernal Crossbred|11+1/Lv|
|BGCOLOR(lightgray):''射程距離''|BGCOLOR(lightgray):''効果範囲''|BGCOLOR(lightgray):''精度修正''|BGCOLOR(lightgray):''詠唱時間''|BGCOLOR(lightgray):''疲労/宝石''|
|||||&amp;ref(Spell/V_Blood.jpg,nolink,25x25,Blood Slave);25|
|BGCOLOR(lightgray):''特性''|&gt;|&gt;|&gt;||
</v>
      </c>
    </row>
    <row r="58" spans="2:25" x14ac:dyDescent="0.15">
      <c r="B58" s="1" t="s">
        <v>6220</v>
      </c>
      <c r="C58" s="1">
        <v>0</v>
      </c>
      <c r="E58" s="1" t="s">
        <v>6221</v>
      </c>
      <c r="F58" s="1" t="s">
        <v>6221</v>
      </c>
      <c r="G58" s="1" t="s">
        <v>6222</v>
      </c>
      <c r="I58" s="1">
        <v>35</v>
      </c>
      <c r="J58" s="1" t="s">
        <v>6089</v>
      </c>
      <c r="K58" s="1" t="s">
        <v>6249</v>
      </c>
      <c r="L58" s="1" t="s">
        <v>6223</v>
      </c>
      <c r="M58" s="2" t="s">
        <v>6224</v>
      </c>
      <c r="N58" s="31" t="str">
        <f t="shared" si="0"/>
        <v>|Alteration Lv0|Grow Fortress|&amp;ref(Spell/P_Nature.jpg,nolink,25x25,Nature);4||&amp;ref(Spell/V_Nature.jpg,nolink,25x25,Nature Gem);35|儀式/森林・海中限定|要塞建設|
|~|~|&gt;|&gt;|&gt;|&gt;|州に陸海に応じた種類の要塞を即座に建設します|</v>
      </c>
      <c r="O58" s="3" t="s">
        <v>6226</v>
      </c>
      <c r="X58" t="str">
        <f t="shared" si="1"/>
        <v xml:space="preserve">#includex(Spell/Blood Magic/DataView,titlestr=off,section=(filter=Infernal Breeding),firsthead=off)
**ゲーム内説明文
#includex(Spell/Blood Magic/Descriptions,titlestr=off,section=(filter=Infernal Breeding),firsthead=off)
**概要
**解説
</v>
      </c>
      <c r="Y58" t="str">
        <f t="shared" si="2"/>
        <v xml:space="preserve">**Grow Fortress
|&gt;|&gt;|&gt;|&gt;|BGCOLOR(black):COLOR(white):CENTER:''Grow Fortress''|
|&gt;|BGCOLOR(lightgray):''研究領域''|&gt;|BGCOLOR(lightgray):''使用条件''|BGCOLOR(lightgray):''分類''|
|&gt;|Alteration Lv0|&gt;|儀式/森林・海中限定|要塞建設|
|BGCOLOR(lightgray):''主系統''|BGCOLOR(lightgray):''副系統''|&gt;|BGCOLOR(lightgray):''威力/効果''|BGCOLOR(lightgray):''効果発生数''|
|&amp;ref(Spell/P_Nature.jpg,nolink,25x25,Nature);4||&gt;|Bramble Fort/Kelp Fort||
|BGCOLOR(lightgray):''射程距離''|BGCOLOR(lightgray):''効果範囲''|BGCOLOR(lightgray):''精度修正''|BGCOLOR(lightgray):''詠唱時間''|BGCOLOR(lightgray):''疲労/宝石''|
|||||&amp;ref(Spell/V_Nature.jpg,nolink,25x25,Nature Gem);35|
|BGCOLOR(lightgray):''特性''|&gt;|&gt;|&gt;||
</v>
      </c>
    </row>
    <row r="59" spans="2:25" x14ac:dyDescent="0.15">
      <c r="B59" s="1" t="s">
        <v>6227</v>
      </c>
      <c r="C59" s="1">
        <v>0</v>
      </c>
      <c r="E59" s="1" t="s">
        <v>6228</v>
      </c>
      <c r="F59" s="1" t="s">
        <v>6228</v>
      </c>
      <c r="G59" s="1" t="s">
        <v>6101</v>
      </c>
      <c r="J59" s="1" t="s">
        <v>6229</v>
      </c>
      <c r="K59" s="1" t="s">
        <v>6090</v>
      </c>
      <c r="L59" s="1" t="s">
        <v>6230</v>
      </c>
      <c r="M59" s="2" t="s">
        <v>6231</v>
      </c>
      <c r="N59" s="31" t="str">
        <f t="shared" si="0"/>
        <v>|Enchantment Lv0|Tune of Fear|&amp;ref(Spell/P_Nature.jpg,nolink,25x25,Nature);1|||戦闘/陸上専用|恐怖|
|~|~|&gt;|&gt;|&gt;|&gt;|周囲広範囲の敵に恐怖を植え付けます|</v>
      </c>
      <c r="O59" s="3" t="s">
        <v>6232</v>
      </c>
      <c r="P59" s="1">
        <v>0</v>
      </c>
      <c r="Q59" s="1">
        <v>100</v>
      </c>
      <c r="R59" s="1">
        <v>25</v>
      </c>
      <c r="S59" s="1">
        <v>1</v>
      </c>
      <c r="T59" s="1">
        <v>0</v>
      </c>
      <c r="U59" s="1">
        <v>5</v>
      </c>
      <c r="X59" t="str">
        <f t="shared" si="1"/>
        <v xml:space="preserve">#includex(Spell/Alteration/DataView,titlestr=off,section=(filter=Grow Fortress),firsthead=off)
**ゲーム内説明文
#includex(Spell/Alteration/Descriptions,titlestr=off,section=(filter=Grow Fortress),firsthead=off)
**概要
**解説
</v>
      </c>
      <c r="Y59" t="str">
        <f t="shared" si="2"/>
        <v xml:space="preserve">**Tune of Fear
|&gt;|&gt;|&gt;|&gt;|BGCOLOR(black):COLOR(white):CENTER:''Tune of Fear''|
|&gt;|BGCOLOR(lightgray):''研究領域''|&gt;|BGCOLOR(lightgray):''使用条件''|BGCOLOR(lightgray):''分類''|
|&gt;|Enchantment Lv0|&gt;|戦闘/陸上専用|恐怖|
|BGCOLOR(lightgray):''主系統''|BGCOLOR(lightgray):''副系統''|&gt;|BGCOLOR(lightgray):''威力/効果''|BGCOLOR(lightgray):''効果発生数''|
|&amp;ref(Spell/P_Nature.jpg,nolink,25x25,Nature);1||&gt;|Fear 5|1|
|BGCOLOR(lightgray):''射程距離''|BGCOLOR(lightgray):''効果範囲''|BGCOLOR(lightgray):''精度修正''|BGCOLOR(lightgray):''詠唱時間''|BGCOLOR(lightgray):''疲労/宝石''|
|0|25|0|100%|5|
|BGCOLOR(lightgray):''特性''|&gt;|&gt;|&gt;||
</v>
      </c>
    </row>
    <row r="60" spans="2:25" x14ac:dyDescent="0.15">
      <c r="B60" s="1" t="s">
        <v>6227</v>
      </c>
      <c r="C60" s="1">
        <v>0</v>
      </c>
      <c r="E60" s="1" t="s">
        <v>6233</v>
      </c>
      <c r="F60" s="1" t="s">
        <v>6233</v>
      </c>
      <c r="G60" s="1" t="s">
        <v>6101</v>
      </c>
      <c r="J60" s="1" t="s">
        <v>6229</v>
      </c>
      <c r="K60" s="1" t="s">
        <v>6090</v>
      </c>
      <c r="L60" s="1" t="s">
        <v>6234</v>
      </c>
      <c r="M60" s="2" t="s">
        <v>6235</v>
      </c>
      <c r="N60" s="31" t="str">
        <f t="shared" si="0"/>
        <v>|Enchantment Lv0|Tune of Growth|&amp;ref(Spell/P_Nature.jpg,nolink,25x25,Nature);1|||戦闘/陸上専用|捕縛|
|~|~|&gt;|&gt;|&gt;|&gt;|周囲広範囲の敵を蔓で捕縛し動きを封じます|</v>
      </c>
      <c r="O60" s="3" t="s">
        <v>6236</v>
      </c>
      <c r="P60" s="1">
        <v>0</v>
      </c>
      <c r="Q60" s="1">
        <v>100</v>
      </c>
      <c r="R60" s="1">
        <v>25</v>
      </c>
      <c r="S60" s="1">
        <v>1</v>
      </c>
      <c r="T60" s="1">
        <v>0</v>
      </c>
      <c r="U60" s="1">
        <v>5</v>
      </c>
      <c r="X60" t="str">
        <f t="shared" si="1"/>
        <v xml:space="preserve">#includex(Spell/Enchantment/DataView,titlestr=off,section=(filter=Tune of Fear),firsthead=off)
**ゲーム内説明文
#includex(Spell/Enchantment/Descriptions,titlestr=off,section=(filter=Tune of Fear),firsthead=off)
**概要
**解説
</v>
      </c>
      <c r="Y60" t="str">
        <f t="shared" si="2"/>
        <v xml:space="preserve">**Tune of Growth
|&gt;|&gt;|&gt;|&gt;|BGCOLOR(black):COLOR(white):CENTER:''Tune of Growth''|
|&gt;|BGCOLOR(lightgray):''研究領域''|&gt;|BGCOLOR(lightgray):''使用条件''|BGCOLOR(lightgray):''分類''|
|&gt;|Enchantment Lv0|&gt;|戦闘/陸上専用|捕縛|
|BGCOLOR(lightgray):''主系統''|BGCOLOR(lightgray):''副系統''|&gt;|BGCOLOR(lightgray):''威力/効果''|BGCOLOR(lightgray):''効果発生数''|
|&amp;ref(Spell/P_Nature.jpg,nolink,25x25,Nature);1||&gt;|Entangle|1|
|BGCOLOR(lightgray):''射程距離''|BGCOLOR(lightgray):''効果範囲''|BGCOLOR(lightgray):''精度修正''|BGCOLOR(lightgray):''詠唱時間''|BGCOLOR(lightgray):''疲労/宝石''|
|0|25|0|100%|5|
|BGCOLOR(lightgray):''特性''|&gt;|&gt;|&gt;||
</v>
      </c>
    </row>
    <row r="61" spans="2:25" x14ac:dyDescent="0.15">
      <c r="B61" s="1" t="s">
        <v>6227</v>
      </c>
      <c r="C61" s="1">
        <v>0</v>
      </c>
      <c r="E61" s="1" t="s">
        <v>6237</v>
      </c>
      <c r="F61" s="1" t="s">
        <v>6237</v>
      </c>
      <c r="G61" s="1" t="s">
        <v>6101</v>
      </c>
      <c r="J61" s="1" t="s">
        <v>6229</v>
      </c>
      <c r="K61" s="1" t="s">
        <v>6090</v>
      </c>
      <c r="L61" s="1" t="s">
        <v>6238</v>
      </c>
      <c r="M61" s="2" t="s">
        <v>6239</v>
      </c>
      <c r="N61" s="31" t="str">
        <f t="shared" si="0"/>
        <v>|Enchantment Lv0|Tune of Dancing Death|&amp;ref(Spell/P_Nature.jpg,nolink,25x25,Nature);1|||戦闘/陸上専用|疲労|
|~|~|&gt;|&gt;|&gt;|&gt;|周囲広範囲の敵を疲労させようと試みます|</v>
      </c>
      <c r="O61" s="3" t="s">
        <v>6240</v>
      </c>
      <c r="P61" s="1">
        <v>0</v>
      </c>
      <c r="Q61" s="1">
        <v>100</v>
      </c>
      <c r="R61" s="1">
        <v>25</v>
      </c>
      <c r="S61" s="1">
        <v>1</v>
      </c>
      <c r="T61" s="1">
        <v>0</v>
      </c>
      <c r="U61" s="1">
        <v>5</v>
      </c>
      <c r="V61" s="1" t="s">
        <v>6241</v>
      </c>
      <c r="X61" t="str">
        <f t="shared" si="1"/>
        <v xml:space="preserve">#includex(Spell/Enchantment/DataView,titlestr=off,section=(filter=Tune of Growth),firsthead=off)
**ゲーム内説明文
#includex(Spell/Enchantment/Descriptions,titlestr=off,section=(filter=Tune of Growth),firsthead=off)
**概要
**解説
</v>
      </c>
      <c r="Y61" t="str">
        <f t="shared" si="2"/>
        <v xml:space="preserve">**Tune of Dancing Death
|&gt;|&gt;|&gt;|&gt;|BGCOLOR(black):COLOR(white):CENTER:''Tune of Dancing Death''|
|&gt;|BGCOLOR(lightgray):''研究領域''|&gt;|BGCOLOR(lightgray):''使用条件''|BGCOLOR(lightgray):''分類''|
|&gt;|Enchantment Lv0|&gt;|戦闘/陸上専用|疲労|
|BGCOLOR(lightgray):''主系統''|BGCOLOR(lightgray):''副系統''|&gt;|BGCOLOR(lightgray):''威力/効果''|BGCOLOR(lightgray):''効果発生数''|
|&amp;ref(Spell/P_Nature.jpg,nolink,25x25,Nature);1||&gt;|31+1/Lv|1|
|BGCOLOR(lightgray):''射程距離''|BGCOLOR(lightgray):''効果範囲''|BGCOLOR(lightgray):''精度修正''|BGCOLOR(lightgray):''詠唱時間''|BGCOLOR(lightgray):''疲労/宝石''|
|0|25|0|100%|5|
|BGCOLOR(lightgray):''特性''|&gt;|&gt;|&gt;|防御無視&amp;br;抵抗可能&amp;br;無心無効|
</v>
      </c>
    </row>
    <row r="62" spans="2:25" x14ac:dyDescent="0.15">
      <c r="B62" s="1" t="s">
        <v>6252</v>
      </c>
      <c r="C62" s="1">
        <v>6</v>
      </c>
      <c r="E62" s="1" t="s">
        <v>6251</v>
      </c>
      <c r="F62" s="1" t="s">
        <v>6251</v>
      </c>
      <c r="G62" s="1" t="s">
        <v>6253</v>
      </c>
      <c r="I62" s="1">
        <v>12</v>
      </c>
      <c r="J62" s="1" t="s">
        <v>6254</v>
      </c>
      <c r="K62" s="1" t="s">
        <v>6255</v>
      </c>
      <c r="L62" s="1" t="s">
        <v>6256</v>
      </c>
      <c r="M62" s="2" t="s">
        <v>6257</v>
      </c>
      <c r="N62" s="31" t="str">
        <f t="shared" si="0"/>
        <v>|Conjuration Lv6|Bind Keres|&amp;ref(Spell/P_Death.jpg,nolink,25x25,Death);2||&amp;ref(Spell/V_Death.jpg,nolink,25x25,Death Gem);12|儀式/陸上専用|兵士召喚|
|~|~|&gt;|&gt;|&gt;|&gt;|透明な恐るべき女悪魔Kerを3体召喚します|</v>
      </c>
      <c r="O62" s="3" t="s">
        <v>6258</v>
      </c>
      <c r="S62" s="1">
        <v>3</v>
      </c>
      <c r="X62" t="str">
        <f t="shared" si="1"/>
        <v xml:space="preserve">#includex(Spell/Enchantment/DataView,titlestr=off,section=(filter=Tune of Dancing Death),firsthead=off)
**ゲーム内説明文
#includex(Spell/Enchantment/Descriptions,titlestr=off,section=(filter=Tune of Dancing Death),firsthead=off)
**概要
**解説
</v>
      </c>
      <c r="Y62" t="str">
        <f t="shared" si="2"/>
        <v xml:space="preserve">**Bind Keres
|&gt;|&gt;|&gt;|&gt;|BGCOLOR(black):COLOR(white):CENTER:''Bind Keres''|
|&gt;|BGCOLOR(lightgray):''研究領域''|&gt;|BGCOLOR(lightgray):''使用条件''|BGCOLOR(lightgray):''分類''|
|&gt;|Conjuration Lv6|&gt;|儀式/陸上専用|兵士召喚|
|BGCOLOR(lightgray):''主系統''|BGCOLOR(lightgray):''副系統''|&gt;|BGCOLOR(lightgray):''威力/効果''|BGCOLOR(lightgray):''効果発生数''|
|&amp;ref(Spell/P_Death.jpg,nolink,25x25,Death);2||&gt;|Ker|3|
|BGCOLOR(lightgray):''射程距離''|BGCOLOR(lightgray):''効果範囲''|BGCOLOR(lightgray):''精度修正''|BGCOLOR(lightgray):''詠唱時間''|BGCOLOR(lightgray):''疲労/宝石''|
|||||&amp;ref(Spell/V_Death.jpg,nolink,25x25,Death Gem);12|
|BGCOLOR(lightgray):''特性''|&gt;|&gt;|&gt;||
</v>
      </c>
    </row>
    <row r="63" spans="2:25" x14ac:dyDescent="0.15">
      <c r="B63" s="1" t="s">
        <v>6404</v>
      </c>
      <c r="C63" s="1">
        <v>3</v>
      </c>
      <c r="E63" s="1" t="s">
        <v>6403</v>
      </c>
      <c r="F63" s="1" t="s">
        <v>6403</v>
      </c>
      <c r="G63" s="1" t="s">
        <v>6405</v>
      </c>
      <c r="H63" s="1" t="s">
        <v>6406</v>
      </c>
      <c r="I63" s="1">
        <v>2</v>
      </c>
      <c r="J63" s="1" t="s">
        <v>6407</v>
      </c>
      <c r="K63" s="1" t="s">
        <v>6408</v>
      </c>
      <c r="L63" s="1" t="s">
        <v>6409</v>
      </c>
      <c r="M63" s="2" t="s">
        <v>6414</v>
      </c>
      <c r="N63" s="31" t="str">
        <f t="shared" si="0"/>
        <v>|Conjuration Lv3|Rhuax Pact|&amp;ref(Spell/P_Fire.jpg,nolink,25x25,Fire);1|&amp;ref(Spell/P_Earth.jpg,nolink,25x25,Earth);1|&amp;ref(Spell/V_Fire.jpg,nolink,25x25,Fire Gem);2|儀式/首都限定|兵士召喚|
|~|~|&gt;|&gt;|&gt;|&gt;|炎による範囲攻撃を行う精霊Magma Childを5体召喚します|</v>
      </c>
      <c r="O63" s="3" t="s">
        <v>6410</v>
      </c>
      <c r="S63" s="1">
        <v>5</v>
      </c>
      <c r="X63" t="str">
        <f t="shared" si="1"/>
        <v xml:space="preserve">#includex(Spell/Conjuration/DataView,titlestr=off,section=(filter=Bind Keres),firsthead=off)
**ゲーム内説明文
#includex(Spell/Conjuration/Descriptions,titlestr=off,section=(filter=Bind Keres),firsthead=off)
**概要
**解説
</v>
      </c>
      <c r="Y63" t="str">
        <f t="shared" si="2"/>
        <v xml:space="preserve">**Rhuax Pact
|&gt;|&gt;|&gt;|&gt;|BGCOLOR(black):COLOR(white):CENTER:''Rhuax Pact''|
|&gt;|BGCOLOR(lightgray):''研究領域''|&gt;|BGCOLOR(lightgray):''使用条件''|BGCOLOR(lightgray):''分類''|
|&gt;|Conjuration Lv3|&gt;|儀式/首都限定|兵士召喚|
|BGCOLOR(lightgray):''主系統''|BGCOLOR(lightgray):''副系統''|&gt;|BGCOLOR(lightgray):''威力/効果''|BGCOLOR(lightgray):''効果発生数''|
|&amp;ref(Spell/P_Fire.jpg,nolink,25x25,Fire);1|&amp;ref(Spell/P_Earth.jpg,nolink,25x25,Earth);1|&gt;|Magma Child|5|
|BGCOLOR(lightgray):''射程距離''|BGCOLOR(lightgray):''効果範囲''|BGCOLOR(lightgray):''精度修正''|BGCOLOR(lightgray):''詠唱時間''|BGCOLOR(lightgray):''疲労/宝石''|
|||||&amp;ref(Spell/V_Fire.jpg,nolink,25x25,Fire Gem);2|
|BGCOLOR(lightgray):''特性''|&gt;|&gt;|&gt;||
</v>
      </c>
    </row>
    <row r="64" spans="2:25" x14ac:dyDescent="0.15">
      <c r="B64" s="1" t="s">
        <v>6404</v>
      </c>
      <c r="C64" s="1">
        <v>3</v>
      </c>
      <c r="E64" s="1" t="s">
        <v>6411</v>
      </c>
      <c r="F64" s="1" t="s">
        <v>6411</v>
      </c>
      <c r="G64" s="1" t="s">
        <v>6412</v>
      </c>
      <c r="I64" s="1">
        <v>2</v>
      </c>
      <c r="J64" s="1" t="s">
        <v>6407</v>
      </c>
      <c r="K64" s="1" t="s">
        <v>6408</v>
      </c>
      <c r="L64" s="1" t="s">
        <v>6409</v>
      </c>
      <c r="M64" s="2" t="s">
        <v>6413</v>
      </c>
      <c r="N64" s="31" t="str">
        <f t="shared" si="0"/>
        <v>|Conjuration Lv3|Barathrus Pact|&amp;ref(Spell/P_Earth.jpg,nolink,25x25,Earth);2||&amp;ref(Spell/V_Earth.jpg,nolink,25x25,Earth Gem);2|儀式/首都限定|兵士召喚|
|~|~|&gt;|&gt;|&gt;|&gt;|再生しつつ敵を蹂躙する精霊Earth Elementalを1体召喚します|</v>
      </c>
      <c r="O64" s="3" t="s">
        <v>6415</v>
      </c>
      <c r="S64" s="1">
        <v>1</v>
      </c>
      <c r="X64" t="str">
        <f t="shared" si="1"/>
        <v xml:space="preserve">#includex(Spell/Conjuration/DataView,titlestr=off,section=(filter=Rhuax Pact),firsthead=off)
**ゲーム内説明文
#includex(Spell/Conjuration/Descriptions,titlestr=off,section=(filter=Rhuax Pact),firsthead=off)
**概要
**解説
</v>
      </c>
      <c r="Y64" t="str">
        <f t="shared" si="2"/>
        <v xml:space="preserve">**Barathrus Pact
|&gt;|&gt;|&gt;|&gt;|BGCOLOR(black):COLOR(white):CENTER:''Barathrus Pact''|
|&gt;|BGCOLOR(lightgray):''研究領域''|&gt;|BGCOLOR(lightgray):''使用条件''|BGCOLOR(lightgray):''分類''|
|&gt;|Conjuration Lv3|&gt;|儀式/首都限定|兵士召喚|
|BGCOLOR(lightgray):''主系統''|BGCOLOR(lightgray):''副系統''|&gt;|BGCOLOR(lightgray):''威力/効果''|BGCOLOR(lightgray):''効果発生数''|
|&amp;ref(Spell/P_Earth.jpg,nolink,25x25,Earth);2||&gt;|Earth Elemental|1|
|BGCOLOR(lightgray):''射程距離''|BGCOLOR(lightgray):''効果範囲''|BGCOLOR(lightgray):''精度修正''|BGCOLOR(lightgray):''詠唱時間''|BGCOLOR(lightgray):''疲労/宝石''|
|||||&amp;ref(Spell/V_Earth.jpg,nolink,25x25,Earth Gem);2|
|BGCOLOR(lightgray):''特性''|&gt;|&gt;|&gt;||
</v>
      </c>
    </row>
    <row r="65" spans="2:25" x14ac:dyDescent="0.15">
      <c r="B65" s="1" t="s">
        <v>6404</v>
      </c>
      <c r="C65" s="1">
        <v>3</v>
      </c>
      <c r="E65" s="1" t="s">
        <v>6416</v>
      </c>
      <c r="F65" s="1" t="s">
        <v>6416</v>
      </c>
      <c r="G65" s="1" t="s">
        <v>6417</v>
      </c>
      <c r="H65" s="1" t="s">
        <v>6406</v>
      </c>
      <c r="I65" s="1">
        <v>1</v>
      </c>
      <c r="J65" s="1" t="s">
        <v>6407</v>
      </c>
      <c r="K65" s="1" t="s">
        <v>6419</v>
      </c>
      <c r="L65" s="1" t="s">
        <v>6409</v>
      </c>
      <c r="M65" s="2" t="s">
        <v>6420</v>
      </c>
      <c r="N65" s="31" t="str">
        <f t="shared" si="0"/>
        <v>|Conjuration Lv3|Bind Penumbral|&amp;ref(Spell/P_Death.jpg,nolink,25x25,Death);1|&amp;ref(Spell/P_Earth.jpg,nolink,25x25,Earth);1|&amp;ref(Spell/V_Death.jpg,nolink,25x25,Death Gem);1|儀式/水陸両用|兵士召喚|
|~|~|&gt;|&gt;|&gt;|&gt;|生命力を吸収する霊Penumbralを1体召喚します|</v>
      </c>
      <c r="O65" s="3" t="s">
        <v>6421</v>
      </c>
      <c r="S65" s="1">
        <v>1</v>
      </c>
      <c r="X65" t="str">
        <f t="shared" si="1"/>
        <v xml:space="preserve">#includex(Spell/Conjuration/DataView,titlestr=off,section=(filter=Barathrus Pact),firsthead=off)
**ゲーム内説明文
#includex(Spell/Conjuration/Descriptions,titlestr=off,section=(filter=Barathrus Pact),firsthead=off)
**概要
**解説
</v>
      </c>
      <c r="Y65" t="str">
        <f t="shared" si="2"/>
        <v xml:space="preserve">**Bind Penumbral
|&gt;|&gt;|&gt;|&gt;|BGCOLOR(black):COLOR(white):CENTER:''Bind Penumbral''|
|&gt;|BGCOLOR(lightgray):''研究領域''|&gt;|BGCOLOR(lightgray):''使用条件''|BGCOLOR(lightgray):''分類''|
|&gt;|Conjuration Lv3|&gt;|儀式/水陸両用|兵士召喚|
|BGCOLOR(lightgray):''主系統''|BGCOLOR(lightgray):''副系統''|&gt;|BGCOLOR(lightgray):''威力/効果''|BGCOLOR(lightgray):''効果発生数''|
|&amp;ref(Spell/P_Death.jpg,nolink,25x25,Death);1|&amp;ref(Spell/P_Earth.jpg,nolink,25x25,Earth);1|&gt;|Penumbral|1|
|BGCOLOR(lightgray):''射程距離''|BGCOLOR(lightgray):''効果範囲''|BGCOLOR(lightgray):''精度修正''|BGCOLOR(lightgray):''詠唱時間''|BGCOLOR(lightgray):''疲労/宝石''|
|||||&amp;ref(Spell/V_Death.jpg,nolink,25x25,Death Gem);1|
|BGCOLOR(lightgray):''特性''|&gt;|&gt;|&gt;||
</v>
      </c>
    </row>
    <row r="66" spans="2:25" x14ac:dyDescent="0.15">
      <c r="B66" s="1" t="s">
        <v>6404</v>
      </c>
      <c r="C66" s="1">
        <v>3</v>
      </c>
      <c r="E66" s="1" t="s">
        <v>6422</v>
      </c>
      <c r="F66" s="1" t="s">
        <v>6422</v>
      </c>
      <c r="G66" s="1" t="s">
        <v>6417</v>
      </c>
      <c r="H66" s="1" t="s">
        <v>6406</v>
      </c>
      <c r="I66" s="1">
        <v>8</v>
      </c>
      <c r="J66" s="1" t="s">
        <v>6407</v>
      </c>
      <c r="K66" s="1" t="s">
        <v>6418</v>
      </c>
      <c r="L66" s="1" t="s">
        <v>6409</v>
      </c>
      <c r="M66" s="2" t="s">
        <v>6423</v>
      </c>
      <c r="N66" s="31" t="str">
        <f t="shared" si="0"/>
        <v>|Conjuration Lv3|Revive Cavern Wights|&amp;ref(Spell/P_Death.jpg,nolink,25x25,Death);1|&amp;ref(Spell/P_Earth.jpg,nolink,25x25,Earth);1|&amp;ref(Spell/V_Death.jpg,nolink,25x25,Death Gem);8|儀式/陸上専用|兵士召喚|
|~|~|&gt;|&gt;|&gt;|&gt;|Pale OneのミイラCavern Wightを3体召喚します|</v>
      </c>
      <c r="O66" s="3" t="s">
        <v>6424</v>
      </c>
      <c r="S66" s="1">
        <v>3</v>
      </c>
      <c r="X66" t="str">
        <f t="shared" si="1"/>
        <v xml:space="preserve">#includex(Spell/Conjuration/DataView,titlestr=off,section=(filter=Bind Penumbral),firsthead=off)
**ゲーム内説明文
#includex(Spell/Conjuration/Descriptions,titlestr=off,section=(filter=Bind Penumbral),firsthead=off)
**概要
**解説
</v>
      </c>
      <c r="Y66" t="str">
        <f t="shared" si="2"/>
        <v xml:space="preserve">**Revive Cavern Wights
|&gt;|&gt;|&gt;|&gt;|BGCOLOR(black):COLOR(white):CENTER:''Revive Cavern Wights''|
|&gt;|BGCOLOR(lightgray):''研究領域''|&gt;|BGCOLOR(lightgray):''使用条件''|BGCOLOR(lightgray):''分類''|
|&gt;|Conjuration Lv3|&gt;|儀式/陸上専用|兵士召喚|
|BGCOLOR(lightgray):''主系統''|BGCOLOR(lightgray):''副系統''|&gt;|BGCOLOR(lightgray):''威力/効果''|BGCOLOR(lightgray):''効果発生数''|
|&amp;ref(Spell/P_Death.jpg,nolink,25x25,Death);1|&amp;ref(Spell/P_Earth.jpg,nolink,25x25,Earth);1|&gt;|Cavern Wight|3|
|BGCOLOR(lightgray):''射程距離''|BGCOLOR(lightgray):''効果範囲''|BGCOLOR(lightgray):''精度修正''|BGCOLOR(lightgray):''詠唱時間''|BGCOLOR(lightgray):''疲労/宝石''|
|||||&amp;ref(Spell/V_Death.jpg,nolink,25x25,Death Gem);8|
|BGCOLOR(lightgray):''特性''|&gt;|&gt;|&gt;||
</v>
      </c>
    </row>
    <row r="67" spans="2:25" x14ac:dyDescent="0.15">
      <c r="B67" s="1" t="s">
        <v>6404</v>
      </c>
      <c r="C67" s="1">
        <v>5</v>
      </c>
      <c r="E67" s="1" t="s">
        <v>6425</v>
      </c>
      <c r="F67" s="1" t="s">
        <v>6425</v>
      </c>
      <c r="G67" s="1" t="s">
        <v>6426</v>
      </c>
      <c r="H67" s="1" t="s">
        <v>6406</v>
      </c>
      <c r="I67" s="1">
        <v>2</v>
      </c>
      <c r="J67" s="1" t="s">
        <v>6407</v>
      </c>
      <c r="K67" s="1" t="s">
        <v>6419</v>
      </c>
      <c r="L67" s="1" t="s">
        <v>6409</v>
      </c>
      <c r="M67" s="2" t="s">
        <v>6427</v>
      </c>
      <c r="N67" s="31" t="str">
        <f t="shared" ref="N67:N130" si="3">CONCATENATE("|",B67," Lv",C67,"|",E67,"|",SUBSTITUTE(SUBSTITUTE(SUBSTITUTE(SUBSTITUTE(SUBSTITUTE(SUBSTITUTE(SUBSTITUTE(SUBSTITUTE(SUBSTITUTE(G67&amp;"|"&amp;H67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I67&lt;&gt;"",SUBSTITUTE(SUBSTITUTE(SUBSTITUTE(SUBSTITUTE(SUBSTITUTE(SUBSTITUTE(SUBSTITUTE(SUBSTITUTE(LEFT(G67,1)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Slave);")&amp;I67,""),"|",J67,"/",K67,"|",L67,"|",CHAR(10),"|~|~|&gt;|&gt;|&gt;|&gt;|",M67,"|")</f>
        <v>|Conjuration Lv5|Bind Umbral|&amp;ref(Spell/P_Death.jpg,nolink,25x25,Death);2|&amp;ref(Spell/P_Earth.jpg,nolink,25x25,Earth);1|&amp;ref(Spell/V_Death.jpg,nolink,25x25,Death Gem);2|儀式/水陸両用|兵士召喚|
|~|~|&gt;|&gt;|&gt;|&gt;|生命力を吸収する大型の霊Umbralを1体召喚します|</v>
      </c>
      <c r="O67" s="3" t="s">
        <v>6428</v>
      </c>
      <c r="S67" s="1">
        <v>1</v>
      </c>
      <c r="X67" t="str">
        <f t="shared" ref="X67:X130" si="4">CONCATENATE("#includex(Spell/",B66,"/DataView,titlestr=off,section=(filter=",F66,"),firsthead=off)",CHAR(10),"**ゲーム内説明文",CHAR(10),"#includex(Spell/",B66,"/Descriptions,titlestr=off,section=(filter=",F66,"),firsthead=off)",CHAR(10),"**概要",CHAR(10),CHAR(10),"**解説",CHAR(10),CHAR(10))</f>
        <v xml:space="preserve">#includex(Spell/Conjuration/DataView,titlestr=off,section=(filter=Revive Cavern Wights),firsthead=off)
**ゲーム内説明文
#includex(Spell/Conjuration/Descriptions,titlestr=off,section=(filter=Revive Cavern Wights),firsthead=off)
**概要
**解説
</v>
      </c>
      <c r="Y67" t="str">
        <f t="shared" ref="Y67:Y130" si="5">CONCATENATE("**",F67,CHAR(10),"|&gt;|&gt;|&gt;|&gt;|BGCOLOR(black):COLOR(white):CENTER:''",E67,"''|",CHAR(10),"|&gt;|BGCOLOR(lightgray):''研究領域''|&gt;|BGCOLOR(lightgray):''使用条件''|BGCOLOR(lightgray):''分類''|",CHAR(10),"|&gt;|",B67," Lv",C67,"|&gt;|",J67,"/",K67,"|",L67,"|",CHAR(10),"|BGCOLOR(lightgray):''主系統''|BGCOLOR(lightgray):''副系統''|&gt;|BGCOLOR(lightgray):''威力/効果''|BGCOLOR(lightgray):''効果発生数''|",CHAR(10),"|",SUBSTITUTE(SUBSTITUTE(SUBSTITUTE(SUBSTITUTE(SUBSTITUTE(SUBSTITUTE(SUBSTITUTE(SUBSTITUTE(SUBSTITUTE(G67&amp;"|"&amp;H67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O67,IFERROR(IF(COUNTIF(O67,"*+*"),"/Lv|","|"),"|"),S67,IF(ISTEXT(S67),"/Lv|","|"),CHAR(10),"|BGCOLOR(lightgray):''射程距離''|BGCOLOR(lightgray):''効果範囲''|BGCOLOR(lightgray):''精度修正''|BGCOLOR(lightgray):''詠唱時間''|BGCOLOR(lightgray):''疲労/宝石''|",CHAR(10),"|",P67,"|",R67,"|",T67,"|",Q67,IF(Q67&lt;&gt;"","%|","|"),U67,IF(I67&lt;&gt;"",IF(U67&lt;&gt;""," / ","")&amp;SUBSTITUTE(SUBSTITUTE(SUBSTITUTE(SUBSTITUTE(SUBSTITUTE(SUBSTITUTE(SUBSTITUTE(SUBSTITUTE(LEFT(G67,1),"火","&amp;ref(Spell/V_Fire.jpg,nolink,25x25,Fire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Slave);")&amp;I67,""),"|",CHAR(10),"|BGCOLOR(lightgray):''特性''|&gt;|&gt;|&gt;|",SUBSTITUTE(V67,"\n","&amp;br;"),"|",CHAR(10))</f>
        <v xml:space="preserve">**Bind Umbral
|&gt;|&gt;|&gt;|&gt;|BGCOLOR(black):COLOR(white):CENTER:''Bind Umbral''|
|&gt;|BGCOLOR(lightgray):''研究領域''|&gt;|BGCOLOR(lightgray):''使用条件''|BGCOLOR(lightgray):''分類''|
|&gt;|Conjuration Lv5|&gt;|儀式/水陸両用|兵士召喚|
|BGCOLOR(lightgray):''主系統''|BGCOLOR(lightgray):''副系統''|&gt;|BGCOLOR(lightgray):''威力/効果''|BGCOLOR(lightgray):''効果発生数''|
|&amp;ref(Spell/P_Death.jpg,nolink,25x25,Death);2|&amp;ref(Spell/P_Earth.jpg,nolink,25x25,Earth);1|&gt;|Umbral|1|
|BGCOLOR(lightgray):''射程距離''|BGCOLOR(lightgray):''効果範囲''|BGCOLOR(lightgray):''精度修正''|BGCOLOR(lightgray):''詠唱時間''|BGCOLOR(lightgray):''疲労/宝石''|
|||||&amp;ref(Spell/V_Death.jpg,nolink,25x25,Death Gem);2|
|BGCOLOR(lightgray):''特性''|&gt;|&gt;|&gt;||
</v>
      </c>
    </row>
    <row r="68" spans="2:25" x14ac:dyDescent="0.15">
      <c r="B68" s="1" t="s">
        <v>6430</v>
      </c>
      <c r="C68" s="1">
        <v>9</v>
      </c>
      <c r="E68" s="1" t="s">
        <v>6429</v>
      </c>
      <c r="F68" s="1" t="s">
        <v>6429</v>
      </c>
      <c r="G68" s="1" t="s">
        <v>6431</v>
      </c>
      <c r="H68" s="1" t="s">
        <v>6432</v>
      </c>
      <c r="I68" s="1">
        <v>100</v>
      </c>
      <c r="J68" s="1" t="s">
        <v>6407</v>
      </c>
      <c r="K68" s="1" t="s">
        <v>6408</v>
      </c>
      <c r="L68" s="1" t="s">
        <v>6433</v>
      </c>
      <c r="M68" s="2" t="s">
        <v>6434</v>
      </c>
      <c r="N68" s="31" t="str">
        <f t="shared" si="3"/>
        <v>|Alteration Lv9|Unleash Imprisoned Ones|&amp;ref(Spell/P_Earth.jpg,nolink,25x25,Earth);6|&amp;ref(Spell/P_Death.jpg,nolink,25x25,Death);4|&amp;ref(Spell/V_Earth.jpg,nolink,25x25,Earth Gem);100|儀式/首都限定|特殊|
|~|~|&gt;|&gt;|&gt;|&gt;|首都の封印の間を開放し三体の闇の神を開放します|</v>
      </c>
      <c r="X68" t="str">
        <f t="shared" si="4"/>
        <v xml:space="preserve">#includex(Spell/Conjuration/DataView,titlestr=off,section=(filter=Bind Umbral),firsthead=off)
**ゲーム内説明文
#includex(Spell/Conjuration/Descriptions,titlestr=off,section=(filter=Bind Umbral),firsthead=off)
**概要
**解説
</v>
      </c>
      <c r="Y68" t="str">
        <f t="shared" si="5"/>
        <v xml:space="preserve">**Unleash Imprisoned Ones
|&gt;|&gt;|&gt;|&gt;|BGCOLOR(black):COLOR(white):CENTER:''Unleash Imprisoned Ones''|
|&gt;|BGCOLOR(lightgray):''研究領域''|&gt;|BGCOLOR(lightgray):''使用条件''|BGCOLOR(lightgray):''分類''|
|&gt;|Alteration Lv9|&gt;|儀式/首都限定|特殊|
|BGCOLOR(lightgray):''主系統''|BGCOLOR(lightgray):''副系統''|&gt;|BGCOLOR(lightgray):''威力/効果''|BGCOLOR(lightgray):''効果発生数''|
|&amp;ref(Spell/P_Earth.jpg,nolink,25x25,Earth);6|&amp;ref(Spell/P_Death.jpg,nolink,25x25,Death);4|&gt;|||
|BGCOLOR(lightgray):''射程距離''|BGCOLOR(lightgray):''効果範囲''|BGCOLOR(lightgray):''精度修正''|BGCOLOR(lightgray):''詠唱時間''|BGCOLOR(lightgray):''疲労/宝石''|
|||||&amp;ref(Spell/V_Earth.jpg,nolink,25x25,Earth Gem);100|
|BGCOLOR(lightgray):''特性''|&gt;|&gt;|&gt;||
</v>
      </c>
    </row>
    <row r="69" spans="2:25" x14ac:dyDescent="0.15">
      <c r="B69" s="1" t="s">
        <v>6436</v>
      </c>
      <c r="C69" s="1">
        <v>5</v>
      </c>
      <c r="E69" s="1" t="s">
        <v>6435</v>
      </c>
      <c r="F69" s="1" t="s">
        <v>6435</v>
      </c>
      <c r="G69" s="1" t="s">
        <v>6437</v>
      </c>
      <c r="H69" s="1" t="s">
        <v>6406</v>
      </c>
      <c r="I69" s="1">
        <v>7</v>
      </c>
      <c r="J69" s="1" t="s">
        <v>6407</v>
      </c>
      <c r="K69" s="1" t="s">
        <v>6419</v>
      </c>
      <c r="L69" s="1" t="s">
        <v>6409</v>
      </c>
      <c r="M69" s="2" t="s">
        <v>6438</v>
      </c>
      <c r="N69" s="31" t="str">
        <f t="shared" si="3"/>
        <v>|Enchantment Lv5|Living Mercury|&amp;ref(Spell/P_Water.jpg,nolink,25x25,Water);1|&amp;ref(Spell/P_Earth.jpg,nolink,25x25,Earth);1|&amp;ref(Spell/V_Water.jpg,nolink,25x25,Water Gem);7|儀式/水陸両用|兵士召喚|
|~|~|&gt;|&gt;|&gt;|&gt;|有毒な生ける水銀Living Mercuryを1体召喚します|</v>
      </c>
      <c r="O69" s="3" t="s">
        <v>6435</v>
      </c>
      <c r="S69" s="1">
        <v>1</v>
      </c>
      <c r="X69" t="str">
        <f t="shared" si="4"/>
        <v xml:space="preserve">#includex(Spell/Alteration/DataView,titlestr=off,section=(filter=Unleash Imprisoned Ones),firsthead=off)
**ゲーム内説明文
#includex(Spell/Alteration/Descriptions,titlestr=off,section=(filter=Unleash Imprisoned Ones),firsthead=off)
**概要
**解説
</v>
      </c>
      <c r="Y69" t="str">
        <f t="shared" si="5"/>
        <v xml:space="preserve">**Living Mercury
|&gt;|&gt;|&gt;|&gt;|BGCOLOR(black):COLOR(white):CENTER:''Living Mercury''|
|&gt;|BGCOLOR(lightgray):''研究領域''|&gt;|BGCOLOR(lightgray):''使用条件''|BGCOLOR(lightgray):''分類''|
|&gt;|Enchantment Lv5|&gt;|儀式/水陸両用|兵士召喚|
|BGCOLOR(lightgray):''主系統''|BGCOLOR(lightgray):''副系統''|&gt;|BGCOLOR(lightgray):''威力/効果''|BGCOLOR(lightgray):''効果発生数''|
|&amp;ref(Spell/P_Water.jpg,nolink,25x25,Water);1|&amp;ref(Spell/P_Earth.jpg,nolink,25x25,Earth);1|&gt;|Living Mercury|1|
|BGCOLOR(lightgray):''射程距離''|BGCOLOR(lightgray):''効果範囲''|BGCOLOR(lightgray):''精度修正''|BGCOLOR(lightgray):''詠唱時間''|BGCOLOR(lightgray):''疲労/宝石''|
|||||&amp;ref(Spell/V_Water.jpg,nolink,25x25,Water Gem);7|
|BGCOLOR(lightgray):''特性''|&gt;|&gt;|&gt;||
</v>
      </c>
    </row>
    <row r="70" spans="2:25" x14ac:dyDescent="0.15">
      <c r="B70" s="1" t="s">
        <v>6439</v>
      </c>
      <c r="C70" s="1">
        <v>4</v>
      </c>
      <c r="E70" s="1" t="s">
        <v>6440</v>
      </c>
      <c r="F70" s="1" t="s">
        <v>6440</v>
      </c>
      <c r="G70" s="1" t="s">
        <v>6441</v>
      </c>
      <c r="H70" s="1" t="s">
        <v>6412</v>
      </c>
      <c r="I70" s="1">
        <v>5</v>
      </c>
      <c r="J70" s="1" t="s">
        <v>6407</v>
      </c>
      <c r="K70" s="1" t="s">
        <v>6408</v>
      </c>
      <c r="L70" s="1" t="s">
        <v>6442</v>
      </c>
      <c r="M70" s="2" t="s">
        <v>6443</v>
      </c>
      <c r="N70" s="31" t="str">
        <f t="shared" si="3"/>
        <v>|Thaumaturgy Lv4|Mirror of Earths Memories|&amp;ref(Spell/P_Water.jpg,nolink,25x25,Water);2|&amp;ref(Spell/P_Earth.jpg,nolink,25x25,Earth);2|&amp;ref(Spell/V_Water.jpg,nolink,25x25,Water Gem);5|儀式/首都限定|土地探索|
|~|~|&gt;|&gt;|&gt;|&gt;|指定した洞窟の州の火水地死に関連する魔法の地を全て明かします|</v>
      </c>
      <c r="P70" s="1">
        <v>10</v>
      </c>
      <c r="V70" s="1" t="s">
        <v>6444</v>
      </c>
      <c r="X70" t="str">
        <f t="shared" si="4"/>
        <v xml:space="preserve">#includex(Spell/Enchantment/DataView,titlestr=off,section=(filter=Living Mercury),firsthead=off)
**ゲーム内説明文
#includex(Spell/Enchantment/Descriptions,titlestr=off,section=(filter=Living Mercury),firsthead=off)
**概要
**解説
</v>
      </c>
      <c r="Y70" t="str">
        <f t="shared" si="5"/>
        <v xml:space="preserve">**Mirror of Earths Memories
|&gt;|&gt;|&gt;|&gt;|BGCOLOR(black):COLOR(white):CENTER:''Mirror of Earths Memories''|
|&gt;|BGCOLOR(lightgray):''研究領域''|&gt;|BGCOLOR(lightgray):''使用条件''|BGCOLOR(lightgray):''分類''|
|&gt;|Thaumaturgy Lv4|&gt;|儀式/首都限定|土地探索|
|BGCOLOR(lightgray):''主系統''|BGCOLOR(lightgray):''副系統''|&gt;|BGCOLOR(lightgray):''威力/効果''|BGCOLOR(lightgray):''効果発生数''|
|&amp;ref(Spell/P_Water.jpg,nolink,25x25,Water);2|&amp;ref(Spell/P_Earth.jpg,nolink,25x25,Earth);2|&gt;|||
|BGCOLOR(lightgray):''射程距離''|BGCOLOR(lightgray):''効果範囲''|BGCOLOR(lightgray):''精度修正''|BGCOLOR(lightgray):''詠唱時間''|BGCOLOR(lightgray):''疲労/宝石''|
|10||||&amp;ref(Spell/V_Water.jpg,nolink,25x25,Water Gem);5|
|BGCOLOR(lightgray):''特性''|&gt;|&gt;|&gt;|遠隔儀式&amp;br;洞窟の州のみ指定可能|
</v>
      </c>
    </row>
    <row r="71" spans="2:25" x14ac:dyDescent="0.15">
      <c r="B71" s="1" t="s">
        <v>6551</v>
      </c>
      <c r="C71" s="1">
        <v>3</v>
      </c>
      <c r="E71" s="1" t="s">
        <v>6550</v>
      </c>
      <c r="F71" s="1" t="s">
        <v>6550</v>
      </c>
      <c r="G71" s="1" t="s">
        <v>6552</v>
      </c>
      <c r="I71" s="1">
        <v>6</v>
      </c>
      <c r="J71" s="1" t="s">
        <v>6553</v>
      </c>
      <c r="K71" s="1" t="s">
        <v>6554</v>
      </c>
      <c r="L71" s="1" t="s">
        <v>6555</v>
      </c>
      <c r="M71" s="2" t="s">
        <v>6556</v>
      </c>
      <c r="N71" s="31" t="str">
        <f t="shared" si="3"/>
        <v>|Conjuration Lv3|Contact Cu Sidhe|&amp;ref(Spell/P_Nature.jpg,nolink,25x25,Nature);2||&amp;ref(Spell/V_Nature.jpg,nolink,25x25,Nature Gem);6|儀式/陸上専用|兵士召喚|
|~|~|&gt;|&gt;|&gt;|&gt;|神聖なる妖精犬Cu Sidheを7体召喚します|</v>
      </c>
      <c r="O71" s="3" t="s">
        <v>6557</v>
      </c>
      <c r="S71" s="1">
        <v>7</v>
      </c>
      <c r="X71" t="str">
        <f t="shared" si="4"/>
        <v xml:space="preserve">#includex(Spell/Thaumaturgy/DataView,titlestr=off,section=(filter=Mirror of Earths Memories),firsthead=off)
**ゲーム内説明文
#includex(Spell/Thaumaturgy/Descriptions,titlestr=off,section=(filter=Mirror of Earths Memories),firsthead=off)
**概要
**解説
</v>
      </c>
      <c r="Y71" t="str">
        <f t="shared" si="5"/>
        <v xml:space="preserve">**Contact Cu Sidhe
|&gt;|&gt;|&gt;|&gt;|BGCOLOR(black):COLOR(white):CENTER:''Contact Cu Sidhe''|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|&amp;ref(Spell/P_Nature.jpg,nolink,25x25,Nature);2||&gt;|Cu Sidhe|7|
|BGCOLOR(lightgray):''射程距離''|BGCOLOR(lightgray):''効果範囲''|BGCOLOR(lightgray):''精度修正''|BGCOLOR(lightgray):''詠唱時間''|BGCOLOR(lightgray):''疲労/宝石''|
|||||&amp;ref(Spell/V_Nature.jpg,nolink,25x25,Nature Gem);6|
|BGCOLOR(lightgray):''特性''|&gt;|&gt;|&gt;||
</v>
      </c>
    </row>
    <row r="72" spans="2:25" x14ac:dyDescent="0.15">
      <c r="B72" s="1" t="s">
        <v>6646</v>
      </c>
      <c r="C72" s="1">
        <v>2</v>
      </c>
      <c r="E72" s="1" t="s">
        <v>6647</v>
      </c>
      <c r="F72" s="1" t="s">
        <v>6647</v>
      </c>
      <c r="G72" s="1" t="s">
        <v>6648</v>
      </c>
      <c r="I72" s="1">
        <v>8</v>
      </c>
      <c r="J72" s="1" t="s">
        <v>6649</v>
      </c>
      <c r="K72" s="1" t="s">
        <v>6650</v>
      </c>
      <c r="L72" s="1" t="s">
        <v>6651</v>
      </c>
      <c r="M72" s="2" t="s">
        <v>6652</v>
      </c>
      <c r="N72" s="31" t="str">
        <f t="shared" si="3"/>
        <v>|Conjuration Lv2|Summon Black Dogs|&amp;ref(Spell/P_Death.jpg,nolink,25x25,Death);2||&amp;ref(Spell/V_Death.jpg,nolink,25x25,Death Gem);8|儀式/陸上専用|兵士召喚|
|~|~|&gt;|&gt;|&gt;|&gt;|闇を好む妖精犬Black Dogを20体召喚します|</v>
      </c>
      <c r="O72" s="3" t="s">
        <v>6653</v>
      </c>
      <c r="S72" s="1">
        <v>20</v>
      </c>
      <c r="X72" t="str">
        <f t="shared" si="4"/>
        <v xml:space="preserve">#includex(Spell/Conjuration/DataView,titlestr=off,section=(filter=Contact Cu Sidhe),firsthead=off)
**ゲーム内説明文
#includex(Spell/Conjuration/Descriptions,titlestr=off,section=(filter=Contact Cu Sidhe),firsthead=off)
**概要
**解説
</v>
      </c>
      <c r="Y72" t="str">
        <f t="shared" si="5"/>
        <v xml:space="preserve">**Summon Black Dogs
|&gt;|&gt;|&gt;|&gt;|BGCOLOR(black):COLOR(white):CENTER:''Summon Black Dogs''|
|&gt;|BGCOLOR(lightgray):''研究領域''|&gt;|BGCOLOR(lightgray):''使用条件''|BGCOLOR(lightgray):''分類''|
|&gt;|Conjuration Lv2|&gt;|儀式/陸上専用|兵士召喚|
|BGCOLOR(lightgray):''主系統''|BGCOLOR(lightgray):''副系統''|&gt;|BGCOLOR(lightgray):''威力/効果''|BGCOLOR(lightgray):''効果発生数''|
|&amp;ref(Spell/P_Death.jpg,nolink,25x25,Death);2||&gt;|Black Dog|20|
|BGCOLOR(lightgray):''射程距離''|BGCOLOR(lightgray):''効果範囲''|BGCOLOR(lightgray):''精度修正''|BGCOLOR(lightgray):''詠唱時間''|BGCOLOR(lightgray):''疲労/宝石''|
|||||&amp;ref(Spell/V_Death.jpg,nolink,25x25,Death Gem);8|
|BGCOLOR(lightgray):''特性''|&gt;|&gt;|&gt;||
</v>
      </c>
    </row>
    <row r="73" spans="2:25" x14ac:dyDescent="0.15">
      <c r="B73" s="1" t="s">
        <v>6646</v>
      </c>
      <c r="C73" s="1">
        <v>4</v>
      </c>
      <c r="E73" s="1" t="s">
        <v>6654</v>
      </c>
      <c r="F73" s="1" t="s">
        <v>6654</v>
      </c>
      <c r="G73" s="1" t="s">
        <v>6648</v>
      </c>
      <c r="I73" s="1">
        <v>7</v>
      </c>
      <c r="J73" s="1" t="s">
        <v>6649</v>
      </c>
      <c r="K73" s="1" t="s">
        <v>6650</v>
      </c>
      <c r="L73" s="1" t="s">
        <v>6651</v>
      </c>
      <c r="M73" s="2" t="s">
        <v>6655</v>
      </c>
      <c r="N73" s="31" t="str">
        <f t="shared" si="3"/>
        <v>|Conjuration Lv4|Summon Barghests|&amp;ref(Spell/P_Death.jpg,nolink,25x25,Death);2||&amp;ref(Spell/V_Death.jpg,nolink,25x25,Death Gem);7|儀式/陸上専用|兵士召喚|
|~|~|&gt;|&gt;|&gt;|&gt;|呪いを纏う神聖なる妖精犬Barghestを9体召喚します|</v>
      </c>
      <c r="O73" s="3" t="s">
        <v>6656</v>
      </c>
      <c r="S73" s="1">
        <v>9</v>
      </c>
      <c r="X73" t="str">
        <f t="shared" si="4"/>
        <v xml:space="preserve">#includex(Spell/Conjuration/DataView,titlestr=off,section=(filter=Summon Black Dogs),firsthead=off)
**ゲーム内説明文
#includex(Spell/Conjuration/Descriptions,titlestr=off,section=(filter=Summon Black Dogs),firsthead=off)
**概要
**解説
</v>
      </c>
      <c r="Y73" t="str">
        <f t="shared" si="5"/>
        <v xml:space="preserve">**Summon Barghests
|&gt;|&gt;|&gt;|&gt;|BGCOLOR(black):COLOR(white):CENTER:''Summon Barghests''|
|&gt;|BGCOLOR(lightgray):''研究領域''|&gt;|BGCOLOR(lightgray):''使用条件''|BGCOLOR(lightgray):''分類''|
|&gt;|Conjuration Lv4|&gt;|儀式/陸上専用|兵士召喚|
|BGCOLOR(lightgray):''主系統''|BGCOLOR(lightgray):''副系統''|&gt;|BGCOLOR(lightgray):''威力/効果''|BGCOLOR(lightgray):''効果発生数''|
|&amp;ref(Spell/P_Death.jpg,nolink,25x25,Death);2||&gt;|Barghest|9|
|BGCOLOR(lightgray):''射程距離''|BGCOLOR(lightgray):''効果範囲''|BGCOLOR(lightgray):''精度修正''|BGCOLOR(lightgray):''詠唱時間''|BGCOLOR(lightgray):''疲労/宝石''|
|||||&amp;ref(Spell/V_Death.jpg,nolink,25x25,Death Gem);7|
|BGCOLOR(lightgray):''特性''|&gt;|&gt;|&gt;||
</v>
      </c>
    </row>
    <row r="74" spans="2:25" x14ac:dyDescent="0.15">
      <c r="B74" s="1" t="s">
        <v>6646</v>
      </c>
      <c r="C74" s="1">
        <v>6</v>
      </c>
      <c r="E74" s="1" t="s">
        <v>6657</v>
      </c>
      <c r="F74" s="1" t="s">
        <v>6657</v>
      </c>
      <c r="G74" s="1" t="s">
        <v>6648</v>
      </c>
      <c r="H74" s="1" t="s">
        <v>6658</v>
      </c>
      <c r="I74" s="1">
        <v>5</v>
      </c>
      <c r="J74" s="1" t="s">
        <v>6649</v>
      </c>
      <c r="K74" s="1" t="s">
        <v>6650</v>
      </c>
      <c r="L74" s="1" t="s">
        <v>6651</v>
      </c>
      <c r="M74" s="2" t="s">
        <v>6659</v>
      </c>
      <c r="N74" s="31" t="str">
        <f t="shared" si="3"/>
        <v>|Conjuration Lv6|Summon Morrigan|&amp;ref(Spell/P_Death.jpg,nolink,25x25,Death);2|&amp;ref(Spell/P_Air.jpg,nolink,25x25,Air);1|&amp;ref(Spell/V_Death.jpg,nolink,25x25,Death Gem);5|儀式/陸上専用|兵士召喚|
|~|~|&gt;|&gt;|&gt;|&gt;|魔法の槍を持つ神聖なる死の使いMorriganを1体召喚します|</v>
      </c>
      <c r="O74" s="3" t="s">
        <v>6660</v>
      </c>
      <c r="S74" s="1">
        <v>1</v>
      </c>
      <c r="X74" t="str">
        <f t="shared" si="4"/>
        <v xml:space="preserve">#includex(Spell/Conjuration/DataView,titlestr=off,section=(filter=Summon Barghests),firsthead=off)
**ゲーム内説明文
#includex(Spell/Conjuration/Descriptions,titlestr=off,section=(filter=Summon Barghests),firsthead=off)
**概要
**解説
</v>
      </c>
      <c r="Y74" t="str">
        <f t="shared" si="5"/>
        <v xml:space="preserve">**Summon Morrigan
|&gt;|&gt;|&gt;|&gt;|BGCOLOR(black):COLOR(white):CENTER:''Summon Morrigan''|
|&gt;|BGCOLOR(lightgray):''研究領域''|&gt;|BGCOLOR(lightgray):''使用条件''|BGCOLOR(lightgray):''分類''|
|&gt;|Conjuration Lv6|&gt;|儀式/陸上専用|兵士召喚|
|BGCOLOR(lightgray):''主系統''|BGCOLOR(lightgray):''副系統''|&gt;|BGCOLOR(lightgray):''威力/効果''|BGCOLOR(lightgray):''効果発生数''|
|&amp;ref(Spell/P_Death.jpg,nolink,25x25,Death);2|&amp;ref(Spell/P_Air.jpg,nolink,25x25,Air);1|&gt;|Morrigan|1|
|BGCOLOR(lightgray):''射程距離''|BGCOLOR(lightgray):''効果範囲''|BGCOLOR(lightgray):''精度修正''|BGCOLOR(lightgray):''詠唱時間''|BGCOLOR(lightgray):''疲労/宝石''|
|||||&amp;ref(Spell/V_Death.jpg,nolink,25x25,Death Gem);5|
|BGCOLOR(lightgray):''特性''|&gt;|&gt;|&gt;||
</v>
      </c>
    </row>
    <row r="75" spans="2:25" x14ac:dyDescent="0.15">
      <c r="B75" s="1" t="s">
        <v>6646</v>
      </c>
      <c r="C75" s="1">
        <v>8</v>
      </c>
      <c r="E75" s="1" t="s">
        <v>6661</v>
      </c>
      <c r="F75" s="1" t="s">
        <v>6661</v>
      </c>
      <c r="G75" s="1" t="s">
        <v>6662</v>
      </c>
      <c r="H75" s="1" t="s">
        <v>6663</v>
      </c>
      <c r="I75" s="1">
        <v>4</v>
      </c>
      <c r="J75" s="1" t="s">
        <v>6665</v>
      </c>
      <c r="K75" s="1" t="s">
        <v>6650</v>
      </c>
      <c r="L75" s="1" t="s">
        <v>6664</v>
      </c>
      <c r="M75" s="2" t="s">
        <v>6666</v>
      </c>
      <c r="N75" s="31" t="str">
        <f t="shared" si="3"/>
        <v>|Conjuration Lv8|Dance of the Morrigans|&amp;ref(Spell/P_Death.jpg,nolink,25x25,Death);5|&amp;ref(Spell/P_Air.jpg,nolink,25x25,Air);2|&amp;ref(Spell/V_Death.jpg,nolink,25x25,Death Gem);4|戦闘/陸上専用|戦闘呪附|
|~|~|&gt;|&gt;|&gt;|&gt;|負傷者が出るたびにMorriganを戦場に引き寄せます|</v>
      </c>
      <c r="O75" s="3" t="s">
        <v>6661</v>
      </c>
      <c r="P75" s="1">
        <v>0</v>
      </c>
      <c r="Q75" s="1">
        <v>275</v>
      </c>
      <c r="R75" s="1">
        <v>0</v>
      </c>
      <c r="S75" s="1">
        <v>1</v>
      </c>
      <c r="T75" s="1">
        <v>0</v>
      </c>
      <c r="U75" s="1">
        <v>400</v>
      </c>
      <c r="V75" s="1" t="s">
        <v>6664</v>
      </c>
      <c r="X75" t="str">
        <f t="shared" si="4"/>
        <v xml:space="preserve">#includex(Spell/Conjuration/DataView,titlestr=off,section=(filter=Summon Morrigan),firsthead=off)
**ゲーム内説明文
#includex(Spell/Conjuration/Descriptions,titlestr=off,section=(filter=Summon Morrigan),firsthead=off)
**概要
**解説
</v>
      </c>
      <c r="Y75" t="str">
        <f t="shared" si="5"/>
        <v xml:space="preserve">**Dance of the Morrigans
|&gt;|&gt;|&gt;|&gt;|BGCOLOR(black):COLOR(white):CENTER:''Dance of the Morrigans''|
|&gt;|BGCOLOR(lightgray):''研究領域''|&gt;|BGCOLOR(lightgray):''使用条件''|BGCOLOR(lightgray):''分類''|
|&gt;|Conjuration Lv8|&gt;|戦闘/陸上専用|戦闘呪附|
|BGCOLOR(lightgray):''主系統''|BGCOLOR(lightgray):''副系統''|&gt;|BGCOLOR(lightgray):''威力/効果''|BGCOLOR(lightgray):''効果発生数''|
|&amp;ref(Spell/P_Death.jpg,nolink,25x25,Death);5|&amp;ref(Spell/P_Air.jpg,nolink,25x25,Air);2|&gt;|Dance of the Morrigans|1|
|BGCOLOR(lightgray):''射程距離''|BGCOLOR(lightgray):''効果範囲''|BGCOLOR(lightgray):''精度修正''|BGCOLOR(lightgray):''詠唱時間''|BGCOLOR(lightgray):''疲労/宝石''|
|0|0|0|275%|400 / &amp;ref(Spell/V_Death.jpg,nolink,25x25,Death Gem);4|
|BGCOLOR(lightgray):''特性''|&gt;|&gt;|&gt;|戦闘呪附|
</v>
      </c>
    </row>
    <row r="76" spans="2:25" x14ac:dyDescent="0.15">
      <c r="B76" s="1" t="s">
        <v>6646</v>
      </c>
      <c r="C76" s="1">
        <v>4</v>
      </c>
      <c r="E76" s="1" t="s">
        <v>6743</v>
      </c>
      <c r="F76" s="1" t="s">
        <v>6743</v>
      </c>
      <c r="G76" s="1" t="s">
        <v>6648</v>
      </c>
      <c r="I76" s="1">
        <v>12</v>
      </c>
      <c r="J76" s="1" t="s">
        <v>6649</v>
      </c>
      <c r="K76" s="1" t="s">
        <v>6650</v>
      </c>
      <c r="L76" s="1" t="s">
        <v>6651</v>
      </c>
      <c r="M76" s="2" t="s">
        <v>6744</v>
      </c>
      <c r="N76" s="31" t="str">
        <f t="shared" si="3"/>
        <v>|Conjuration Lv4|Awaken Draugar|&amp;ref(Spell/P_Death.jpg,nolink,25x25,Death);2||&amp;ref(Spell/V_Death.jpg,nolink,25x25,Death Gem);12|儀式/陸上専用|兵士召喚|
|~|~|&gt;|&gt;|&gt;|&gt;|傷付くと巨大化するVanの歩く屍Draugを3体召喚します|</v>
      </c>
      <c r="O76" s="3" t="s">
        <v>6745</v>
      </c>
      <c r="S76" s="1">
        <v>3</v>
      </c>
      <c r="X76" t="str">
        <f t="shared" si="4"/>
        <v xml:space="preserve">#includex(Spell/Conjuration/DataView,titlestr=off,section=(filter=Dance of the Morrigans),firsthead=off)
**ゲーム内説明文
#includex(Spell/Conjuration/Descriptions,titlestr=off,section=(filter=Dance of the Morrigans),firsthead=off)
**概要
**解説
</v>
      </c>
      <c r="Y76" t="str">
        <f t="shared" si="5"/>
        <v xml:space="preserve">**Awaken Draugar
|&gt;|&gt;|&gt;|&gt;|BGCOLOR(black):COLOR(white):CENTER:''Awaken Draugar''|
|&gt;|BGCOLOR(lightgray):''研究領域''|&gt;|BGCOLOR(lightgray):''使用条件''|BGCOLOR(lightgray):''分類''|
|&gt;|Conjuration Lv4|&gt;|儀式/陸上専用|兵士召喚|
|BGCOLOR(lightgray):''主系統''|BGCOLOR(lightgray):''副系統''|&gt;|BGCOLOR(lightgray):''威力/効果''|BGCOLOR(lightgray):''効果発生数''|
|&amp;ref(Spell/P_Death.jpg,nolink,25x25,Death);2||&gt;|Draug|3|
|BGCOLOR(lightgray):''射程距離''|BGCOLOR(lightgray):''効果範囲''|BGCOLOR(lightgray):''精度修正''|BGCOLOR(lightgray):''詠唱時間''|BGCOLOR(lightgray):''疲労/宝石''|
|||||&amp;ref(Spell/V_Death.jpg,nolink,25x25,Death Gem);12|
|BGCOLOR(lightgray):''特性''|&gt;|&gt;|&gt;||
</v>
      </c>
    </row>
    <row r="77" spans="2:25" x14ac:dyDescent="0.15">
      <c r="B77" s="1" t="s">
        <v>6646</v>
      </c>
      <c r="C77" s="1">
        <v>6</v>
      </c>
      <c r="E77" s="1" t="s">
        <v>6746</v>
      </c>
      <c r="F77" s="1" t="s">
        <v>6746</v>
      </c>
      <c r="G77" s="1" t="s">
        <v>6747</v>
      </c>
      <c r="H77" s="1" t="s">
        <v>6669</v>
      </c>
      <c r="I77" s="1">
        <v>1</v>
      </c>
      <c r="J77" s="1" t="s">
        <v>6665</v>
      </c>
      <c r="K77" s="1" t="s">
        <v>6650</v>
      </c>
      <c r="L77" s="1" t="s">
        <v>6748</v>
      </c>
      <c r="M77" s="2" t="s">
        <v>6749</v>
      </c>
      <c r="N77" s="31" t="str">
        <f t="shared" si="3"/>
        <v>|Conjuration Lv6|Summon Valkyries|&amp;ref(Spell/P_Air.jpg,nolink,25x25,Air);3|&amp;ref(Spell/P_Death.jpg,nolink,25x25,Death);1|&amp;ref(Spell/V_Air.jpg,nolink,25x25,Air Gem);1|戦闘/陸上専用|一時的召喚|
|~|~|&gt;|&gt;|&gt;|&gt;|飛行する神聖なる戦乙女Valkyrieを7体召喚します|</v>
      </c>
      <c r="O77" s="3" t="s">
        <v>6750</v>
      </c>
      <c r="P77" s="1">
        <v>1</v>
      </c>
      <c r="Q77" s="1">
        <v>125</v>
      </c>
      <c r="R77" s="1">
        <v>0</v>
      </c>
      <c r="S77" s="1">
        <v>7</v>
      </c>
      <c r="T77" s="1">
        <v>0</v>
      </c>
      <c r="U77" s="1">
        <v>100</v>
      </c>
      <c r="X77" t="str">
        <f t="shared" si="4"/>
        <v xml:space="preserve">#includex(Spell/Conjuration/DataView,titlestr=off,section=(filter=Awaken Draugar),firsthead=off)
**ゲーム内説明文
#includex(Spell/Conjuration/Descriptions,titlestr=off,section=(filter=Awaken Draugar),firsthead=off)
**概要
**解説
</v>
      </c>
      <c r="Y77" t="str">
        <f t="shared" si="5"/>
        <v xml:space="preserve">**Summon Valkyries
|&gt;|&gt;|&gt;|&gt;|BGCOLOR(black):COLOR(white):CENTER:''Summon Valkyries''|
|&gt;|BGCOLOR(lightgray):''研究領域''|&gt;|BGCOLOR(lightgray):''使用条件''|BGCOLOR(lightgray):''分類''|
|&gt;|Conjuration Lv6|&gt;|戦闘/陸上専用|一時的召喚|
|BGCOLOR(lightgray):''主系統''|BGCOLOR(lightgray):''副系統''|&gt;|BGCOLOR(lightgray):''威力/効果''|BGCOLOR(lightgray):''効果発生数''|
|&amp;ref(Spell/P_Air.jpg,nolink,25x25,Air);3|&amp;ref(Spell/P_Death.jpg,nolink,25x25,Death);1|&gt;|Valkyrie|7|
|BGCOLOR(lightgray):''射程距離''|BGCOLOR(lightgray):''効果範囲''|BGCOLOR(lightgray):''精度修正''|BGCOLOR(lightgray):''詠唱時間''|BGCOLOR(lightgray):''疲労/宝石''|
|1|0|0|125%|100 / &amp;ref(Spell/V_Air.jpg,nolink,25x25,Air Gem);1|
|BGCOLOR(lightgray):''特性''|&gt;|&gt;|&gt;||
</v>
      </c>
    </row>
    <row r="78" spans="2:25" x14ac:dyDescent="0.15">
      <c r="B78" s="1" t="s">
        <v>6834</v>
      </c>
      <c r="C78" s="1">
        <v>4</v>
      </c>
      <c r="E78" s="1" t="s">
        <v>6833</v>
      </c>
      <c r="F78" s="1" t="s">
        <v>6833</v>
      </c>
      <c r="G78" s="1" t="s">
        <v>6835</v>
      </c>
      <c r="I78" s="1">
        <v>10</v>
      </c>
      <c r="J78" s="1" t="s">
        <v>6836</v>
      </c>
      <c r="K78" s="1" t="s">
        <v>6837</v>
      </c>
      <c r="L78" s="1" t="s">
        <v>6838</v>
      </c>
      <c r="M78" s="2" t="s">
        <v>6839</v>
      </c>
      <c r="N78" s="31" t="str">
        <f t="shared" si="3"/>
        <v>|Conjuration Lv4|Brood of Garm|&amp;ref(Spell/P_Nature.jpg,nolink,25x25,Nature);2||&amp;ref(Spell/V_Nature.jpg,nolink,25x25,Nature Gem);10|儀式/陸上専用|兵士召喚|
|~|~|&gt;|&gt;|&gt;|&gt;|巨大で神聖な狼Jotun Wolfを5体召喚します|</v>
      </c>
      <c r="O78" s="3" t="s">
        <v>6840</v>
      </c>
      <c r="S78" s="1">
        <v>5</v>
      </c>
      <c r="X78" t="str">
        <f t="shared" si="4"/>
        <v xml:space="preserve">#includex(Spell/Conjuration/DataView,titlestr=off,section=(filter=Summon Valkyries),firsthead=off)
**ゲーム内説明文
#includex(Spell/Conjuration/Descriptions,titlestr=off,section=(filter=Summon Valkyries),firsthead=off)
**概要
**解説
</v>
      </c>
      <c r="Y78" t="str">
        <f t="shared" si="5"/>
        <v xml:space="preserve">**Brood of Garm
|&gt;|&gt;|&gt;|&gt;|BGCOLOR(black):COLOR(white):CENTER:''Brood of Garm''|
|&gt;|BGCOLOR(lightgray):''研究領域''|&gt;|BGCOLOR(lightgray):''使用条件''|BGCOLOR(lightgray):''分類''|
|&gt;|Conjuration Lv4|&gt;|儀式/陸上専用|兵士召喚|
|BGCOLOR(lightgray):''主系統''|BGCOLOR(lightgray):''副系統''|&gt;|BGCOLOR(lightgray):''威力/効果''|BGCOLOR(lightgray):''効果発生数''|
|&amp;ref(Spell/P_Nature.jpg,nolink,25x25,Nature);2||&gt;|Jotun Wolf|5|
|BGCOLOR(lightgray):''射程距離''|BGCOLOR(lightgray):''効果範囲''|BGCOLOR(lightgray):''精度修正''|BGCOLOR(lightgray):''詠唱時間''|BGCOLOR(lightgray):''疲労/宝石''|
|||||&amp;ref(Spell/V_Nature.jpg,nolink,25x25,Nature Gem);10|
|BGCOLOR(lightgray):''特性''|&gt;|&gt;|&gt;||
</v>
      </c>
    </row>
    <row r="79" spans="2:25" x14ac:dyDescent="0.15">
      <c r="B79" s="1" t="s">
        <v>6922</v>
      </c>
      <c r="C79" s="1">
        <v>5</v>
      </c>
      <c r="E79" s="1" t="s">
        <v>6921</v>
      </c>
      <c r="F79" s="1" t="s">
        <v>6921</v>
      </c>
      <c r="G79" s="1" t="s">
        <v>6923</v>
      </c>
      <c r="H79" s="1" t="s">
        <v>6924</v>
      </c>
      <c r="I79" s="1">
        <v>3</v>
      </c>
      <c r="J79" s="1" t="s">
        <v>6836</v>
      </c>
      <c r="K79" s="1" t="s">
        <v>6837</v>
      </c>
      <c r="L79" s="1" t="s">
        <v>6925</v>
      </c>
      <c r="M79" s="2" t="s">
        <v>12755</v>
      </c>
      <c r="N79" s="31" t="str">
        <f t="shared" si="3"/>
        <v>|Thaumaturgy Lv5|Seith Curse|&amp;ref(Spell/P_Death.jpg,nolink,25x25,Death);1|&amp;ref(Spell/P_Astral.jpg,nolink,25x25,Astral);1|&amp;ref(Spell/V_Death.jpg,nolink,25x25,Death Gem);3|儀式/陸上専用|遠隔攻撃|
|~|~|&gt;|&gt;|&gt;|&gt;|指定した州と自身の周囲の指揮官1体ずつに呪いをかけようと試みます|</v>
      </c>
      <c r="O79" s="3" t="s">
        <v>6926</v>
      </c>
      <c r="P79" s="1">
        <v>5</v>
      </c>
      <c r="S79" s="1">
        <v>1</v>
      </c>
      <c r="V79" s="1" t="s">
        <v>6928</v>
      </c>
      <c r="X79" t="str">
        <f t="shared" si="4"/>
        <v xml:space="preserve">#includex(Spell/Conjuration/DataView,titlestr=off,section=(filter=Brood of Garm),firsthead=off)
**ゲーム内説明文
#includex(Spell/Conjuration/Descriptions,titlestr=off,section=(filter=Brood of Garm),firsthead=off)
**概要
**解説
</v>
      </c>
      <c r="Y79" t="str">
        <f t="shared" si="5"/>
        <v xml:space="preserve">**Seith Curse
|&gt;|&gt;|&gt;|&gt;|BGCOLOR(black):COLOR(white):CENTER:''Seith Curse''|
|&gt;|BGCOLOR(lightgray):''研究領域''|&gt;|BGCOLOR(lightgray):''使用条件''|BGCOLOR(lightgray):''分類''|
|&gt;|Thaumaturgy Lv5|&gt;|儀式/陸上専用|遠隔攻撃|
|BGCOLOR(lightgray):''主系統''|BGCOLOR(lightgray):''副系統''|&gt;|BGCOLOR(lightgray):''威力/効果''|BGCOLOR(lightgray):''効果発生数''|
|&amp;ref(Spell/P_Death.jpg,nolink,25x25,Death);1|&amp;ref(Spell/P_Astral.jpg,nolink,25x25,Astral);1|&gt;|Curse|1|
|BGCOLOR(lightgray):''射程距離''|BGCOLOR(lightgray):''効果範囲''|BGCOLOR(lightgray):''精度修正''|BGCOLOR(lightgray):''詠唱時間''|BGCOLOR(lightgray):''疲労/宝石''|
|5||||&amp;ref(Spell/V_Death.jpg,nolink,25x25,Death Gem);3|
|BGCOLOR(lightgray):''特性''|&gt;|&gt;|&gt;|抵抗可能&amp;br;遠隔儀式&amp;br;海域の指定不可|
</v>
      </c>
    </row>
    <row r="80" spans="2:25" x14ac:dyDescent="0.15">
      <c r="B80" s="1" t="s">
        <v>6936</v>
      </c>
      <c r="C80" s="1">
        <v>6</v>
      </c>
      <c r="E80" s="1" t="s">
        <v>6935</v>
      </c>
      <c r="F80" s="1" t="s">
        <v>6935</v>
      </c>
      <c r="G80" s="1" t="s">
        <v>6937</v>
      </c>
      <c r="H80" s="1" t="s">
        <v>6938</v>
      </c>
      <c r="I80" s="1">
        <v>120</v>
      </c>
      <c r="J80" s="1" t="s">
        <v>6836</v>
      </c>
      <c r="K80" s="1" t="s">
        <v>6837</v>
      </c>
      <c r="L80" s="1" t="s">
        <v>6939</v>
      </c>
      <c r="M80" s="2" t="s">
        <v>6940</v>
      </c>
      <c r="N80" s="31" t="str">
        <f t="shared" si="3"/>
        <v>|Blood Magic Lv6|Illwinter|&amp;ref(Spell/P_Blood.jpg,nolink,25x25,Blood);5|&amp;ref(Spell/P_Water.jpg,nolink,25x25,Water);3|&amp;ref(Spell/V_Blood.jpg,nolink,25x25,Blood Slave);120|儀式/陸上専用|世界呪附|
|~|~|&gt;|&gt;|&gt;|&gt;|世界中を寒冷化させ不安と襲撃を引き起こします|</v>
      </c>
      <c r="O80" s="3" t="s">
        <v>6935</v>
      </c>
      <c r="V80" s="1" t="s">
        <v>6939</v>
      </c>
      <c r="X80" t="str">
        <f t="shared" si="4"/>
        <v xml:space="preserve">#includex(Spell/Thaumaturgy/DataView,titlestr=off,section=(filter=Seith Curse),firsthead=off)
**ゲーム内説明文
#includex(Spell/Thaumaturgy/Descriptions,titlestr=off,section=(filter=Seith Curse),firsthead=off)
**概要
**解説
</v>
      </c>
      <c r="Y80" t="str">
        <f t="shared" si="5"/>
        <v xml:space="preserve">**Illwinter
|&gt;|&gt;|&gt;|&gt;|BGCOLOR(black):COLOR(white):CENTER:''Illwinter''|
|&gt;|BGCOLOR(lightgray):''研究領域''|&gt;|BGCOLOR(lightgray):''使用条件''|BGCOLOR(lightgray):''分類''|
|&gt;|Blood Magic Lv6|&gt;|儀式/陸上専用|世界呪附|
|BGCOLOR(lightgray):''主系統''|BGCOLOR(lightgray):''副系統''|&gt;|BGCOLOR(lightgray):''威力/効果''|BGCOLOR(lightgray):''効果発生数''|
|&amp;ref(Spell/P_Blood.jpg,nolink,25x25,Blood);5|&amp;ref(Spell/P_Water.jpg,nolink,25x25,Water);3|&gt;|Illwinter||
|BGCOLOR(lightgray):''射程距離''|BGCOLOR(lightgray):''効果範囲''|BGCOLOR(lightgray):''精度修正''|BGCOLOR(lightgray):''詠唱時間''|BGCOLOR(lightgray):''疲労/宝石''|
|||||&amp;ref(Spell/V_Blood.jpg,nolink,25x25,Blood Slave);120|
|BGCOLOR(lightgray):''特性''|&gt;|&gt;|&gt;|世界呪附|
</v>
      </c>
    </row>
    <row r="81" spans="2:25" x14ac:dyDescent="0.15">
      <c r="B81" s="1" t="s">
        <v>6834</v>
      </c>
      <c r="C81" s="1">
        <v>2</v>
      </c>
      <c r="E81" s="1" t="s">
        <v>7012</v>
      </c>
      <c r="F81" s="1" t="s">
        <v>7012</v>
      </c>
      <c r="G81" s="1" t="s">
        <v>7013</v>
      </c>
      <c r="I81" s="1">
        <v>1</v>
      </c>
      <c r="J81" s="1" t="s">
        <v>6836</v>
      </c>
      <c r="K81" s="1" t="s">
        <v>6837</v>
      </c>
      <c r="L81" s="1" t="s">
        <v>6838</v>
      </c>
      <c r="M81" s="2" t="s">
        <v>7014</v>
      </c>
      <c r="N81" s="31" t="str">
        <f t="shared" si="3"/>
        <v>|Conjuration Lv2|Summon Simargl|&amp;ref(Spell/P_Air.jpg,nolink,25x25,Air);1||&amp;ref(Spell/V_Air.jpg,nolink,25x25,Air Gem);1|儀式/陸上専用|兵士召喚|
|~|~|&gt;|&gt;|&gt;|&gt;|巡回を得意とする翼持つ犬Simarglを1体召喚します|</v>
      </c>
      <c r="O81" s="3" t="s">
        <v>7015</v>
      </c>
      <c r="S81" s="1">
        <v>1</v>
      </c>
      <c r="X81" t="str">
        <f t="shared" si="4"/>
        <v xml:space="preserve">#includex(Spell/Blood Magic/DataView,titlestr=off,section=(filter=Illwinter),firsthead=off)
**ゲーム内説明文
#includex(Spell/Blood Magic/Descriptions,titlestr=off,section=(filter=Illwinter),firsthead=off)
**概要
**解説
</v>
      </c>
      <c r="Y81" t="str">
        <f t="shared" si="5"/>
        <v xml:space="preserve">**Summon Simargl
|&gt;|&gt;|&gt;|&gt;|BGCOLOR(black):COLOR(white):CENTER:''Summon Simargl''|
|&gt;|BGCOLOR(lightgray):''研究領域''|&gt;|BGCOLOR(lightgray):''使用条件''|BGCOLOR(lightgray):''分類''|
|&gt;|Conjuration Lv2|&gt;|儀式/陸上専用|兵士召喚|
|BGCOLOR(lightgray):''主系統''|BGCOLOR(lightgray):''副系統''|&gt;|BGCOLOR(lightgray):''威力/効果''|BGCOLOR(lightgray):''効果発生数''|
|&amp;ref(Spell/P_Air.jpg,nolink,25x25,Air);1||&gt;|Simargl|1|
|BGCOLOR(lightgray):''射程距離''|BGCOLOR(lightgray):''効果範囲''|BGCOLOR(lightgray):''精度修正''|BGCOLOR(lightgray):''詠唱時間''|BGCOLOR(lightgray):''疲労/宝石''|
|||||&amp;ref(Spell/V_Air.jpg,nolink,25x25,Air Gem);1|
|BGCOLOR(lightgray):''特性''|&gt;|&gt;|&gt;||
</v>
      </c>
    </row>
    <row r="82" spans="2:25" x14ac:dyDescent="0.15">
      <c r="B82" s="1" t="s">
        <v>6834</v>
      </c>
      <c r="C82" s="1">
        <v>3</v>
      </c>
      <c r="E82" s="1" t="s">
        <v>7016</v>
      </c>
      <c r="F82" s="1" t="s">
        <v>7016</v>
      </c>
      <c r="G82" s="1" t="s">
        <v>7017</v>
      </c>
      <c r="H82" s="1" t="s">
        <v>6924</v>
      </c>
      <c r="I82" s="1">
        <v>2</v>
      </c>
      <c r="J82" s="1" t="s">
        <v>6836</v>
      </c>
      <c r="K82" s="1" t="s">
        <v>6837</v>
      </c>
      <c r="L82" s="1" t="s">
        <v>6838</v>
      </c>
      <c r="M82" s="2" t="s">
        <v>7018</v>
      </c>
      <c r="N82" s="31" t="str">
        <f t="shared" si="3"/>
        <v>|Conjuration Lv3|Summon Firebird|&amp;ref(Spell/P_Fire.jpg,nolink,25x25,Fire);1|&amp;ref(Spell/P_Astral.jpg,nolink,25x25,Astral);1|&amp;ref(Spell/V_Fire.jpg,nolink,25x25,Fire Gem);2|儀式/陸上専用|兵士召喚|
|~|~|&gt;|&gt;|&gt;|&gt;|幸運を呼ぶ火の鳥Firebirdを1体召喚します|</v>
      </c>
      <c r="O82" s="3" t="s">
        <v>7019</v>
      </c>
      <c r="S82" s="1">
        <v>1</v>
      </c>
      <c r="X82" t="str">
        <f t="shared" si="4"/>
        <v xml:space="preserve">#includex(Spell/Conjuration/DataView,titlestr=off,section=(filter=Summon Simargl),firsthead=off)
**ゲーム内説明文
#includex(Spell/Conjuration/Descriptions,titlestr=off,section=(filter=Summon Simargl),firsthead=off)
**概要
**解説
</v>
      </c>
      <c r="Y82" t="str">
        <f t="shared" si="5"/>
        <v xml:space="preserve">**Summon Firebird
|&gt;|&gt;|&gt;|&gt;|BGCOLOR(black):COLOR(white):CENTER:''Summon Firebird''|
|&gt;|BGCOLOR(lightgray):''研究領域''|&gt;|BGCOLOR(lightgray):''使用条件''|BGCOLOR(lightgray):''分類''|
|&gt;|Conjuration Lv3|&gt;|儀式/陸上専用|兵士召喚|
|BGCOLOR(lightgray):''主系統''|BGCOLOR(lightgray):''副系統''|&gt;|BGCOLOR(lightgray):''威力/効果''|BGCOLOR(lightgray):''効果発生数''|
|&amp;ref(Spell/P_Fire.jpg,nolink,25x25,Fire);1|&amp;ref(Spell/P_Astral.jpg,nolink,25x25,Astral);1|&gt;|Firebird|1|
|BGCOLOR(lightgray):''射程距離''|BGCOLOR(lightgray):''効果範囲''|BGCOLOR(lightgray):''精度修正''|BGCOLOR(lightgray):''詠唱時間''|BGCOLOR(lightgray):''疲労/宝石''|
|||||&amp;ref(Spell/V_Fire.jpg,nolink,25x25,Fire Gem);2|
|BGCOLOR(lightgray):''特性''|&gt;|&gt;|&gt;||
</v>
      </c>
    </row>
    <row r="83" spans="2:25" x14ac:dyDescent="0.15">
      <c r="B83" s="1" t="s">
        <v>6834</v>
      </c>
      <c r="C83" s="1">
        <v>3</v>
      </c>
      <c r="E83" s="1" t="s">
        <v>7020</v>
      </c>
      <c r="F83" s="1" t="s">
        <v>7020</v>
      </c>
      <c r="G83" s="1" t="s">
        <v>7021</v>
      </c>
      <c r="I83" s="1">
        <v>8</v>
      </c>
      <c r="J83" s="1" t="s">
        <v>6836</v>
      </c>
      <c r="K83" s="1" t="s">
        <v>6837</v>
      </c>
      <c r="L83" s="1" t="s">
        <v>7022</v>
      </c>
      <c r="M83" s="2" t="s">
        <v>7023</v>
      </c>
      <c r="N83" s="31" t="str">
        <f t="shared" si="3"/>
        <v>|Conjuration Lv3|Contact Sirin|&amp;ref(Spell/P_Astral.jpg,nolink,25x25,Astral);2||&amp;ref(Spell/V_Astral.jpg,nolink,25x25,Astral Pearl);8|儀式/陸上専用|指揮官召喚|
|~|~|&gt;|&gt;|&gt;|&gt;|敵を誘惑する半人半鳥Sirinを召喚します|</v>
      </c>
      <c r="O83" s="3" t="s">
        <v>7024</v>
      </c>
      <c r="S83" s="1">
        <v>1</v>
      </c>
      <c r="X83" t="str">
        <f t="shared" si="4"/>
        <v xml:space="preserve">#includex(Spell/Conjuration/DataView,titlestr=off,section=(filter=Summon Firebird),firsthead=off)
**ゲーム内説明文
#includex(Spell/Conjuration/Descriptions,titlestr=off,section=(filter=Summon Firebird),firsthead=off)
**概要
**解説
</v>
      </c>
      <c r="Y83" t="str">
        <f t="shared" si="5"/>
        <v xml:space="preserve">**Contact Sirin
|&gt;|&gt;|&gt;|&gt;|BGCOLOR(black):COLOR(white):CENTER:''Contact Sirin''|
|&gt;|BGCOLOR(lightgray):''研究領域''|&gt;|BGCOLOR(lightgray):''使用条件''|BGCOLOR(lightgray):''分類''|
|&gt;|Conjuration Lv3|&gt;|儀式/陸上専用|指揮官召喚|
|BGCOLOR(lightgray):''主系統''|BGCOLOR(lightgray):''副系統''|&gt;|BGCOLOR(lightgray):''威力/効果''|BGCOLOR(lightgray):''効果発生数''|
|&amp;ref(Spell/P_Astral.jpg,nolink,25x25,Astral);2||&gt;|Sirin|1|
|BGCOLOR(lightgray):''射程距離''|BGCOLOR(lightgray):''効果範囲''|BGCOLOR(lightgray):''精度修正''|BGCOLOR(lightgray):''詠唱時間''|BGCOLOR(lightgray):''疲労/宝石''|
|||||&amp;ref(Spell/V_Astral.jpg,nolink,25x25,Astral Pearl);8|
|BGCOLOR(lightgray):''特性''|&gt;|&gt;|&gt;||
</v>
      </c>
    </row>
    <row r="84" spans="2:25" x14ac:dyDescent="0.15">
      <c r="B84" s="1" t="s">
        <v>6834</v>
      </c>
      <c r="C84" s="1">
        <v>3</v>
      </c>
      <c r="E84" s="1" t="s">
        <v>7025</v>
      </c>
      <c r="F84" s="1" t="s">
        <v>7025</v>
      </c>
      <c r="G84" s="1" t="s">
        <v>7026</v>
      </c>
      <c r="H84" s="1" t="s">
        <v>7027</v>
      </c>
      <c r="I84" s="1">
        <v>8</v>
      </c>
      <c r="J84" s="1" t="s">
        <v>6836</v>
      </c>
      <c r="K84" s="1" t="s">
        <v>6837</v>
      </c>
      <c r="L84" s="1" t="s">
        <v>6838</v>
      </c>
      <c r="M84" s="2" t="s">
        <v>7028</v>
      </c>
      <c r="N84" s="31" t="str">
        <f t="shared" si="3"/>
        <v>|Conjuration Lv3|Summon Bears|&amp;ref(Spell/P_Nature.jpg,nolink,25x25,Nature);1|&amp;ref(Spell/P_Holy.jpg,nolink,25x25,Holy);1|&amp;ref(Spell/V_Nature.jpg,nolink,25x25,Nature Gem);8|儀式/陸上専用|兵士召喚|
|~|~|&gt;|&gt;|&gt;|&gt;|強靭で神聖な熊Great Bearを7体召喚します|</v>
      </c>
      <c r="O84" s="3" t="s">
        <v>7029</v>
      </c>
      <c r="S84" s="1">
        <v>7</v>
      </c>
      <c r="X84" t="str">
        <f t="shared" si="4"/>
        <v xml:space="preserve">#includex(Spell/Conjuration/DataView,titlestr=off,section=(filter=Contact Sirin),firsthead=off)
**ゲーム内説明文
#includex(Spell/Conjuration/Descriptions,titlestr=off,section=(filter=Contact Sirin),firsthead=off)
**概要
**解説
</v>
      </c>
      <c r="Y84" t="str">
        <f t="shared" si="5"/>
        <v xml:space="preserve">**Summon Bears
|&gt;|&gt;|&gt;|&gt;|BGCOLOR(black):COLOR(white):CENTER:''Summon Bears''|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|&amp;ref(Spell/P_Nature.jpg,nolink,25x25,Nature);1|&amp;ref(Spell/P_Holy.jpg,nolink,25x25,Holy);1|&gt;|Great Bear|7|
|BGCOLOR(lightgray):''射程距離''|BGCOLOR(lightgray):''効果範囲''|BGCOLOR(lightgray):''精度修正''|BGCOLOR(lightgray):''詠唱時間''|BGCOLOR(lightgray):''疲労/宝石''|
|||||&amp;ref(Spell/V_Nature.jpg,nolink,25x25,Nature Gem);8|
|BGCOLOR(lightgray):''特性''|&gt;|&gt;|&gt;||
</v>
      </c>
    </row>
    <row r="85" spans="2:25" x14ac:dyDescent="0.15">
      <c r="B85" s="1" t="s">
        <v>6834</v>
      </c>
      <c r="C85" s="1">
        <v>4</v>
      </c>
      <c r="E85" s="1" t="s">
        <v>7030</v>
      </c>
      <c r="F85" s="1" t="s">
        <v>7030</v>
      </c>
      <c r="G85" s="1" t="s">
        <v>7031</v>
      </c>
      <c r="H85" s="1" t="s">
        <v>6923</v>
      </c>
      <c r="I85" s="1">
        <v>16</v>
      </c>
      <c r="J85" s="1" t="s">
        <v>6836</v>
      </c>
      <c r="K85" s="1" t="s">
        <v>6837</v>
      </c>
      <c r="L85" s="1" t="s">
        <v>7022</v>
      </c>
      <c r="M85" s="2" t="s">
        <v>7032</v>
      </c>
      <c r="N85" s="31" t="str">
        <f t="shared" si="3"/>
        <v>|Conjuration Lv4|Summon Rusalka|&amp;ref(Spell/P_Water.jpg,nolink,25x25,Water);1|&amp;ref(Spell/P_Death.jpg,nolink,25x25,Death);1|&amp;ref(Spell/V_Water.jpg,nolink,25x25,Water Gem);16|儀式/陸上専用|指揮官召喚|
|~|~|&gt;|&gt;|&gt;|&gt;|溺死した少女の霊Rusalkaを召喚します|</v>
      </c>
      <c r="O85" s="3" t="s">
        <v>7033</v>
      </c>
      <c r="S85" s="1">
        <v>1</v>
      </c>
      <c r="X85" t="str">
        <f t="shared" si="4"/>
        <v xml:space="preserve">#includex(Spell/Conjuration/DataView,titlestr=off,section=(filter=Summon Bears),firsthead=off)
**ゲーム内説明文
#includex(Spell/Conjuration/Descriptions,titlestr=off,section=(filter=Summon Bears),firsthead=off)
**概要
**解説
</v>
      </c>
      <c r="Y85" t="str">
        <f t="shared" si="5"/>
        <v xml:space="preserve">**Summon Rusalka
|&gt;|&gt;|&gt;|&gt;|BGCOLOR(black):COLOR(white):CENTER:''Summon Rusalka''|
|&gt;|BGCOLOR(lightgray):''研究領域''|&gt;|BGCOLOR(lightgray):''使用条件''|BGCOLOR(lightgray):''分類''|
|&gt;|Conjuration Lv4|&gt;|儀式/陸上専用|指揮官召喚|
|BGCOLOR(lightgray):''主系統''|BGCOLOR(lightgray):''副系統''|&gt;|BGCOLOR(lightgray):''威力/効果''|BGCOLOR(lightgray):''効果発生数''|
|&amp;ref(Spell/P_Water.jpg,nolink,25x25,Water);1|&amp;ref(Spell/P_Death.jpg,nolink,25x25,Death);1|&gt;|Rusalka|1|
|BGCOLOR(lightgray):''射程距離''|BGCOLOR(lightgray):''効果範囲''|BGCOLOR(lightgray):''精度修正''|BGCOLOR(lightgray):''詠唱時間''|BGCOLOR(lightgray):''疲労/宝石''|
|||||&amp;ref(Spell/V_Water.jpg,nolink,25x25,Water Gem);16|
|BGCOLOR(lightgray):''特性''|&gt;|&gt;|&gt;||
</v>
      </c>
    </row>
    <row r="86" spans="2:25" x14ac:dyDescent="0.15">
      <c r="B86" s="1" t="s">
        <v>6834</v>
      </c>
      <c r="C86" s="1">
        <v>4</v>
      </c>
      <c r="E86" s="1" t="s">
        <v>7034</v>
      </c>
      <c r="F86" s="1" t="s">
        <v>7034</v>
      </c>
      <c r="G86" s="1" t="s">
        <v>7035</v>
      </c>
      <c r="I86" s="1">
        <v>20</v>
      </c>
      <c r="J86" s="1" t="s">
        <v>6836</v>
      </c>
      <c r="K86" s="1" t="s">
        <v>7036</v>
      </c>
      <c r="L86" s="1" t="s">
        <v>7037</v>
      </c>
      <c r="M86" s="2" t="s">
        <v>7041</v>
      </c>
      <c r="N86" s="31" t="str">
        <f t="shared" si="3"/>
        <v>|Conjuration Lv4|Send Vodyanoy|&amp;ref(Spell/P_Water.jpg,nolink,25x25,Water);2||&amp;ref(Spell/V_Water.jpg,nolink,25x25,Water Gem);20|儀式/水陸両用|遠隔召喚|
|~|~|&gt;|&gt;|&gt;|&gt;|指定した海中の州に水の精Vodyanoyを召喚します|</v>
      </c>
      <c r="O86" s="3" t="s">
        <v>7038</v>
      </c>
      <c r="P86" s="1">
        <v>4</v>
      </c>
      <c r="S86" s="1">
        <v>1</v>
      </c>
      <c r="V86" s="1" t="s">
        <v>7042</v>
      </c>
      <c r="X86" t="str">
        <f t="shared" si="4"/>
        <v xml:space="preserve">#includex(Spell/Conjuration/DataView,titlestr=off,section=(filter=Summon Rusalka),firsthead=off)
**ゲーム内説明文
#includex(Spell/Conjuration/Descriptions,titlestr=off,section=(filter=Summon Rusalka),firsthead=off)
**概要
**解説
</v>
      </c>
      <c r="Y86" t="str">
        <f t="shared" si="5"/>
        <v xml:space="preserve">**Send Vodyanoy
|&gt;|&gt;|&gt;|&gt;|BGCOLOR(black):COLOR(white):CENTER:''Send Vodyanoy''|
|&gt;|BGCOLOR(lightgray):''研究領域''|&gt;|BGCOLOR(lightgray):''使用条件''|BGCOLOR(lightgray):''分類''|
|&gt;|Conjuration Lv4|&gt;|儀式/水陸両用|遠隔召喚|
|BGCOLOR(lightgray):''主系統''|BGCOLOR(lightgray):''副系統''|&gt;|BGCOLOR(lightgray):''威力/効果''|BGCOLOR(lightgray):''効果発生数''|
|&amp;ref(Spell/P_Water.jpg,nolink,25x25,Water);2||&gt;|Vodyanoy|1|
|BGCOLOR(lightgray):''射程距離''|BGCOLOR(lightgray):''効果範囲''|BGCOLOR(lightgray):''精度修正''|BGCOLOR(lightgray):''詠唱時間''|BGCOLOR(lightgray):''疲労/宝石''|
|4||||&amp;ref(Spell/V_Water.jpg,nolink,25x25,Water Gem);20|
|BGCOLOR(lightgray):''特性''|&gt;|&gt;|&gt;|遠隔儀式|
</v>
      </c>
    </row>
    <row r="87" spans="2:25" x14ac:dyDescent="0.15">
      <c r="B87" s="1" t="s">
        <v>6834</v>
      </c>
      <c r="C87" s="1">
        <v>4</v>
      </c>
      <c r="E87" s="1" t="s">
        <v>7039</v>
      </c>
      <c r="F87" s="1" t="s">
        <v>7039</v>
      </c>
      <c r="G87" s="1" t="s">
        <v>7021</v>
      </c>
      <c r="I87" s="1">
        <v>15</v>
      </c>
      <c r="J87" s="1" t="s">
        <v>6836</v>
      </c>
      <c r="K87" s="1" t="s">
        <v>6837</v>
      </c>
      <c r="L87" s="1" t="s">
        <v>7022</v>
      </c>
      <c r="M87" s="2" t="s">
        <v>7043</v>
      </c>
      <c r="N87" s="31" t="str">
        <f t="shared" si="3"/>
        <v>|Conjuration Lv4|Contact Alkonost|&amp;ref(Spell/P_Astral.jpg,nolink,25x25,Astral);2||&amp;ref(Spell/V_Astral.jpg,nolink,25x25,Astral Pearl);15|儀式/陸上専用|指揮官召喚|
|~|~|&gt;|&gt;|&gt;|&gt;|高位聖職者である半人半鳥Alkonostを召喚します|</v>
      </c>
      <c r="O87" s="3" t="s">
        <v>7044</v>
      </c>
      <c r="S87" s="1">
        <v>1</v>
      </c>
      <c r="X87" t="str">
        <f t="shared" si="4"/>
        <v xml:space="preserve">#includex(Spell/Conjuration/DataView,titlestr=off,section=(filter=Send Vodyanoy),firsthead=off)
**ゲーム内説明文
#includex(Spell/Conjuration/Descriptions,titlestr=off,section=(filter=Send Vodyanoy),firsthead=off)
**概要
**解説
</v>
      </c>
      <c r="Y87" t="str">
        <f t="shared" si="5"/>
        <v xml:space="preserve">**Contact Alkonost
|&gt;|&gt;|&gt;|&gt;|BGCOLOR(black):COLOR(white):CENTER:''Contact Alkonost''|
|&gt;|BGCOLOR(lightgray):''研究領域''|&gt;|BGCOLOR(lightgray):''使用条件''|BGCOLOR(lightgray):''分類''|
|&gt;|Conjuration Lv4|&gt;|儀式/陸上専用|指揮官召喚|
|BGCOLOR(lightgray):''主系統''|BGCOLOR(lightgray):''副系統''|&gt;|BGCOLOR(lightgray):''威力/効果''|BGCOLOR(lightgray):''効果発生数''|
|&amp;ref(Spell/P_Astral.jpg,nolink,25x25,Astral);2||&gt;|Alkonost|1|
|BGCOLOR(lightgray):''射程距離''|BGCOLOR(lightgray):''効果範囲''|BGCOLOR(lightgray):''精度修正''|BGCOLOR(lightgray):''詠唱時間''|BGCOLOR(lightgray):''疲労/宝石''|
|||||&amp;ref(Spell/V_Astral.jpg,nolink,25x25,Astral Pearl);15|
|BGCOLOR(lightgray):''特性''|&gt;|&gt;|&gt;||
</v>
      </c>
    </row>
    <row r="88" spans="2:25" x14ac:dyDescent="0.15">
      <c r="B88" s="1" t="s">
        <v>6834</v>
      </c>
      <c r="C88" s="1">
        <v>4</v>
      </c>
      <c r="E88" s="1" t="s">
        <v>7040</v>
      </c>
      <c r="F88" s="1" t="s">
        <v>7040</v>
      </c>
      <c r="G88" s="1" t="s">
        <v>6923</v>
      </c>
      <c r="I88" s="1">
        <v>10</v>
      </c>
      <c r="J88" s="1" t="s">
        <v>6836</v>
      </c>
      <c r="K88" s="1" t="s">
        <v>6837</v>
      </c>
      <c r="L88" s="1" t="s">
        <v>7022</v>
      </c>
      <c r="M88" s="2" t="s">
        <v>7045</v>
      </c>
      <c r="N88" s="31" t="str">
        <f t="shared" si="3"/>
        <v>|Conjuration Lv4|Summon Likho|&amp;ref(Spell/P_Death.jpg,nolink,25x25,Death);1||&amp;ref(Spell/V_Death.jpg,nolink,25x25,Death Gem);10|儀式/陸上専用|指揮官召喚|
|~|~|&gt;|&gt;|&gt;|&gt;|不幸と不安を招く老婆Likhoを召喚します|</v>
      </c>
      <c r="O88" s="3" t="s">
        <v>7046</v>
      </c>
      <c r="S88" s="1">
        <v>1</v>
      </c>
      <c r="X88" t="str">
        <f t="shared" si="4"/>
        <v xml:space="preserve">#includex(Spell/Conjuration/DataView,titlestr=off,section=(filter=Contact Alkonost),firsthead=off)
**ゲーム内説明文
#includex(Spell/Conjuration/Descriptions,titlestr=off,section=(filter=Contact Alkonost),firsthead=off)
**概要
**解説
</v>
      </c>
      <c r="Y88" t="str">
        <f t="shared" si="5"/>
        <v xml:space="preserve">**Summon Likho
|&gt;|&gt;|&gt;|&gt;|BGCOLOR(black):COLOR(white):CENTER:''Summon Likho''|
|&gt;|BGCOLOR(lightgray):''研究領域''|&gt;|BGCOLOR(lightgray):''使用条件''|BGCOLOR(lightgray):''分類''|
|&gt;|Conjuration Lv4|&gt;|儀式/陸上専用|指揮官召喚|
|BGCOLOR(lightgray):''主系統''|BGCOLOR(lightgray):''副系統''|&gt;|BGCOLOR(lightgray):''威力/効果''|BGCOLOR(lightgray):''効果発生数''|
|&amp;ref(Spell/P_Death.jpg,nolink,25x25,Death);1||&gt;|Likho|1|
|BGCOLOR(lightgray):''射程距離''|BGCOLOR(lightgray):''効果範囲''|BGCOLOR(lightgray):''精度修正''|BGCOLOR(lightgray):''詠唱時間''|BGCOLOR(lightgray):''疲労/宝石''|
|||||&amp;ref(Spell/V_Death.jpg,nolink,25x25,Death Gem);10|
|BGCOLOR(lightgray):''特性''|&gt;|&gt;|&gt;||
</v>
      </c>
    </row>
    <row r="89" spans="2:25" x14ac:dyDescent="0.15">
      <c r="B89" s="1" t="s">
        <v>6834</v>
      </c>
      <c r="C89" s="1">
        <v>5</v>
      </c>
      <c r="E89" s="1" t="s">
        <v>7047</v>
      </c>
      <c r="F89" s="1" t="s">
        <v>7047</v>
      </c>
      <c r="G89" s="1" t="s">
        <v>7048</v>
      </c>
      <c r="I89" s="1">
        <v>5</v>
      </c>
      <c r="J89" s="1" t="s">
        <v>6836</v>
      </c>
      <c r="K89" s="1" t="s">
        <v>6837</v>
      </c>
      <c r="L89" s="1" t="s">
        <v>6838</v>
      </c>
      <c r="M89" s="2" t="s">
        <v>7049</v>
      </c>
      <c r="N89" s="31" t="str">
        <f t="shared" si="3"/>
        <v>|Conjuration Lv5|Summon Zmey|&amp;ref(Spell/P_Fire.jpg,nolink,25x25,Fire);2||&amp;ref(Spell/V_Fire.jpg,nolink,25x25,Fire Gem);5|儀式/陸上専用|兵士召喚|
|~|~|&gt;|&gt;|&gt;|&gt;|炎を吐く多頭の下等竜Zmeyを1体召喚します|</v>
      </c>
      <c r="O89" s="3" t="s">
        <v>7050</v>
      </c>
      <c r="S89" s="1">
        <v>1</v>
      </c>
      <c r="X89" t="str">
        <f t="shared" si="4"/>
        <v xml:space="preserve">#includex(Spell/Conjuration/DataView,titlestr=off,section=(filter=Summon Likho),firsthead=off)
**ゲーム内説明文
#includex(Spell/Conjuration/Descriptions,titlestr=off,section=(filter=Summon Likho),firsthead=off)
**概要
**解説
</v>
      </c>
      <c r="Y89" t="str">
        <f t="shared" si="5"/>
        <v xml:space="preserve">**Summon Zmey
|&gt;|&gt;|&gt;|&gt;|BGCOLOR(black):COLOR(white):CENTER:''Summon Zmey''|
|&gt;|BGCOLOR(lightgray):''研究領域''|&gt;|BGCOLOR(lightgray):''使用条件''|BGCOLOR(lightgray):''分類''|
|&gt;|Conjuration Lv5|&gt;|儀式/陸上専用|兵士召喚|
|BGCOLOR(lightgray):''主系統''|BGCOLOR(lightgray):''副系統''|&gt;|BGCOLOR(lightgray):''威力/効果''|BGCOLOR(lightgray):''効果発生数''|
|&amp;ref(Spell/P_Fire.jpg,nolink,25x25,Fire);2||&gt;|Zmey|1|
|BGCOLOR(lightgray):''射程距離''|BGCOLOR(lightgray):''効果範囲''|BGCOLOR(lightgray):''精度修正''|BGCOLOR(lightgray):''詠唱時間''|BGCOLOR(lightgray):''疲労/宝石''|
|||||&amp;ref(Spell/V_Fire.jpg,nolink,25x25,Fire Gem);5|
|BGCOLOR(lightgray):''特性''|&gt;|&gt;|&gt;||
</v>
      </c>
    </row>
    <row r="90" spans="2:25" x14ac:dyDescent="0.15">
      <c r="B90" s="1" t="s">
        <v>6834</v>
      </c>
      <c r="C90" s="1">
        <v>5</v>
      </c>
      <c r="E90" s="1" t="s">
        <v>7051</v>
      </c>
      <c r="F90" s="1" t="s">
        <v>7051</v>
      </c>
      <c r="G90" s="1" t="s">
        <v>7013</v>
      </c>
      <c r="H90" s="1" t="s">
        <v>6923</v>
      </c>
      <c r="I90" s="1">
        <v>10</v>
      </c>
      <c r="J90" s="1" t="s">
        <v>6836</v>
      </c>
      <c r="K90" s="1" t="s">
        <v>6837</v>
      </c>
      <c r="L90" s="1" t="s">
        <v>7037</v>
      </c>
      <c r="M90" s="2" t="s">
        <v>7052</v>
      </c>
      <c r="N90" s="31" t="str">
        <f t="shared" si="3"/>
        <v>|Conjuration Lv5|Send Lady Midday|&amp;ref(Spell/P_Air.jpg,nolink,25x25,Air);1|&amp;ref(Spell/P_Death.jpg,nolink,25x25,Death);1|&amp;ref(Spell/V_Air.jpg,nolink,25x25,Air Gem);10|儀式/陸上専用|遠隔召喚|
|~|~|&gt;|&gt;|&gt;|&gt;|指定した州に暗殺者Lady Middayを潜伏状態で召喚します|</v>
      </c>
      <c r="O90" s="3" t="s">
        <v>7053</v>
      </c>
      <c r="P90" s="1">
        <v>5</v>
      </c>
      <c r="S90" s="1">
        <v>1</v>
      </c>
      <c r="V90" s="1" t="s">
        <v>6927</v>
      </c>
      <c r="X90" t="str">
        <f t="shared" si="4"/>
        <v xml:space="preserve">#includex(Spell/Conjuration/DataView,titlestr=off,section=(filter=Summon Zmey),firsthead=off)
**ゲーム内説明文
#includex(Spell/Conjuration/Descriptions,titlestr=off,section=(filter=Summon Zmey),firsthead=off)
**概要
**解説
</v>
      </c>
      <c r="Y90" t="str">
        <f t="shared" si="5"/>
        <v xml:space="preserve">**Send Lady Midday
|&gt;|&gt;|&gt;|&gt;|BGCOLOR(black):COLOR(white):CENTER:''Send Lady Midday''|
|&gt;|BGCOLOR(lightgray):''研究領域''|&gt;|BGCOLOR(lightgray):''使用条件''|BGCOLOR(lightgray):''分類''|
|&gt;|Conjuration Lv5|&gt;|儀式/陸上専用|遠隔召喚|
|BGCOLOR(lightgray):''主系統''|BGCOLOR(lightgray):''副系統''|&gt;|BGCOLOR(lightgray):''威力/効果''|BGCOLOR(lightgray):''効果発生数''|
|&amp;ref(Spell/P_Air.jpg,nolink,25x25,Air);1|&amp;ref(Spell/P_Death.jpg,nolink,25x25,Death);1|&gt;|Lady Midday|1|
|BGCOLOR(lightgray):''射程距離''|BGCOLOR(lightgray):''効果範囲''|BGCOLOR(lightgray):''精度修正''|BGCOLOR(lightgray):''詠唱時間''|BGCOLOR(lightgray):''疲労/宝石''|
|5||||&amp;ref(Spell/V_Air.jpg,nolink,25x25,Air Gem);10|
|BGCOLOR(lightgray):''特性''|&gt;|&gt;|&gt;|遠隔儀式&amp;br;海域の指定不可|
</v>
      </c>
    </row>
    <row r="91" spans="2:25" x14ac:dyDescent="0.15">
      <c r="B91" s="1" t="s">
        <v>6834</v>
      </c>
      <c r="C91" s="1">
        <v>5</v>
      </c>
      <c r="E91" s="1" t="s">
        <v>7054</v>
      </c>
      <c r="F91" s="1" t="s">
        <v>7054</v>
      </c>
      <c r="G91" s="1" t="s">
        <v>7055</v>
      </c>
      <c r="I91" s="1">
        <v>5</v>
      </c>
      <c r="J91" s="1" t="s">
        <v>6836</v>
      </c>
      <c r="K91" s="1" t="s">
        <v>7036</v>
      </c>
      <c r="L91" s="1" t="s">
        <v>7056</v>
      </c>
      <c r="M91" s="2" t="s">
        <v>7057</v>
      </c>
      <c r="N91" s="31" t="str">
        <f t="shared" si="3"/>
        <v>|Conjuration Lv5|Send Bukavac|&amp;ref(Spell/P_Water.jpg,nolink,25x25,Water);4||&amp;ref(Spell/V_Water.jpg,nolink,25x25,Water Gem);5|儀式/水陸両用|襲撃派遣|
|~|~|&gt;|&gt;|&gt;|&gt;|指定した海中の州をBukavac1体が襲撃します|</v>
      </c>
      <c r="O91" s="3" t="s">
        <v>7058</v>
      </c>
      <c r="S91" s="1">
        <v>1</v>
      </c>
      <c r="V91" s="1" t="s">
        <v>7042</v>
      </c>
      <c r="X91" t="str">
        <f t="shared" si="4"/>
        <v xml:space="preserve">#includex(Spell/Conjuration/DataView,titlestr=off,section=(filter=Send Lady Midday),firsthead=off)
**ゲーム内説明文
#includex(Spell/Conjuration/Descriptions,titlestr=off,section=(filter=Send Lady Midday),firsthead=off)
**概要
**解説
</v>
      </c>
      <c r="Y91" t="str">
        <f t="shared" si="5"/>
        <v xml:space="preserve">**Send Bukavac
|&gt;|&gt;|&gt;|&gt;|BGCOLOR(black):COLOR(white):CENTER:''Send Bukavac''|
|&gt;|BGCOLOR(lightgray):''研究領域''|&gt;|BGCOLOR(lightgray):''使用条件''|BGCOLOR(lightgray):''分類''|
|&gt;|Conjuration Lv5|&gt;|儀式/水陸両用|襲撃派遣|
|BGCOLOR(lightgray):''主系統''|BGCOLOR(lightgray):''副系統''|&gt;|BGCOLOR(lightgray):''威力/効果''|BGCOLOR(lightgray):''効果発生数''|
|&amp;ref(Spell/P_Water.jpg,nolink,25x25,Water);4||&gt;|Bukavac|1|
|BGCOLOR(lightgray):''射程距離''|BGCOLOR(lightgray):''効果範囲''|BGCOLOR(lightgray):''精度修正''|BGCOLOR(lightgray):''詠唱時間''|BGCOLOR(lightgray):''疲労/宝石''|
|||||&amp;ref(Spell/V_Water.jpg,nolink,25x25,Water Gem);5|
|BGCOLOR(lightgray):''特性''|&gt;|&gt;|&gt;|遠隔儀式|
</v>
      </c>
    </row>
    <row r="92" spans="2:25" x14ac:dyDescent="0.15">
      <c r="B92" s="1" t="s">
        <v>6834</v>
      </c>
      <c r="C92" s="1">
        <v>5</v>
      </c>
      <c r="E92" s="1" t="s">
        <v>7059</v>
      </c>
      <c r="F92" s="1" t="s">
        <v>7059</v>
      </c>
      <c r="G92" s="1" t="s">
        <v>7060</v>
      </c>
      <c r="I92" s="1">
        <v>25</v>
      </c>
      <c r="J92" s="1" t="s">
        <v>6836</v>
      </c>
      <c r="K92" s="1" t="s">
        <v>6837</v>
      </c>
      <c r="L92" s="1" t="s">
        <v>7022</v>
      </c>
      <c r="M92" s="2" t="s">
        <v>7061</v>
      </c>
      <c r="N92" s="31" t="str">
        <f t="shared" si="3"/>
        <v>|Conjuration Lv5|Contact Gamayun|&amp;ref(Spell/P_Astral.jpg,nolink,25x25,Astral);3||&amp;ref(Spell/V_Astral.jpg,nolink,25x25,Astral Pearl);25|儀式/陸上専用|指揮官召喚|
|~|~|&gt;|&gt;|&gt;|&gt;|半人半鳥の賢者Gamayunを召喚します|</v>
      </c>
      <c r="O92" s="3" t="s">
        <v>7062</v>
      </c>
      <c r="S92" s="1">
        <v>1</v>
      </c>
      <c r="X92" t="str">
        <f t="shared" si="4"/>
        <v xml:space="preserve">#includex(Spell/Conjuration/DataView,titlestr=off,section=(filter=Send Bukavac),firsthead=off)
**ゲーム内説明文
#includex(Spell/Conjuration/Descriptions,titlestr=off,section=(filter=Send Bukavac),firsthead=off)
**概要
**解説
</v>
      </c>
      <c r="Y92" t="str">
        <f t="shared" si="5"/>
        <v xml:space="preserve">**Contact Gamayun
|&gt;|&gt;|&gt;|&gt;|BGCOLOR(black):COLOR(white):CENTER:''Contact Gamayun''|
|&gt;|BGCOLOR(lightgray):''研究領域''|&gt;|BGCOLOR(lightgray):''使用条件''|BGCOLOR(lightgray):''分類''|
|&gt;|Conjuration Lv5|&gt;|儀式/陸上専用|指揮官召喚|
|BGCOLOR(lightgray):''主系統''|BGCOLOR(lightgray):''副系統''|&gt;|BGCOLOR(lightgray):''威力/効果''|BGCOLOR(lightgray):''効果発生数''|
|&amp;ref(Spell/P_Astral.jpg,nolink,25x25,Astral);3||&gt;|Gamayun|1|
|BGCOLOR(lightgray):''射程距離''|BGCOLOR(lightgray):''効果範囲''|BGCOLOR(lightgray):''精度修正''|BGCOLOR(lightgray):''詠唱時間''|BGCOLOR(lightgray):''疲労/宝石''|
|||||&amp;ref(Spell/V_Astral.jpg,nolink,25x25,Astral Pearl);25|
|BGCOLOR(lightgray):''特性''|&gt;|&gt;|&gt;||
</v>
      </c>
    </row>
    <row r="93" spans="2:25" x14ac:dyDescent="0.15">
      <c r="B93" s="1" t="s">
        <v>6834</v>
      </c>
      <c r="C93" s="1">
        <v>6</v>
      </c>
      <c r="E93" s="1" t="s">
        <v>7063</v>
      </c>
      <c r="F93" s="1" t="s">
        <v>7063</v>
      </c>
      <c r="G93" s="1" t="s">
        <v>6938</v>
      </c>
      <c r="H93" s="1" t="s">
        <v>7064</v>
      </c>
      <c r="I93" s="1">
        <v>35</v>
      </c>
      <c r="J93" s="1" t="s">
        <v>6836</v>
      </c>
      <c r="K93" s="1" t="s">
        <v>7036</v>
      </c>
      <c r="L93" s="1" t="s">
        <v>7022</v>
      </c>
      <c r="M93" s="2" t="s">
        <v>7065</v>
      </c>
      <c r="N93" s="31" t="str">
        <f t="shared" si="3"/>
        <v>|Conjuration Lv6|Contact Beregina|&amp;ref(Spell/P_Water.jpg,nolink,25x25,Water);3|&amp;ref(Spell/P_Earth.jpg,nolink,25x25,Earth);1|&amp;ref(Spell/V_Water.jpg,nolink,25x25,Water Gem);35|儀式/水陸両用|指揮官召喚|
|~|~|&gt;|&gt;|&gt;|&gt;|岸辺の精霊Bereginaを召喚します|</v>
      </c>
      <c r="O93" s="3" t="s">
        <v>7066</v>
      </c>
      <c r="S93" s="1">
        <v>1</v>
      </c>
      <c r="X93" t="str">
        <f t="shared" si="4"/>
        <v xml:space="preserve">#includex(Spell/Conjuration/DataView,titlestr=off,section=(filter=Contact Gamayun),firsthead=off)
**ゲーム内説明文
#includex(Spell/Conjuration/Descriptions,titlestr=off,section=(filter=Contact Gamayun),firsthead=off)
**概要
**解説
</v>
      </c>
      <c r="Y93" t="str">
        <f t="shared" si="5"/>
        <v xml:space="preserve">**Contact Beregina
|&gt;|&gt;|&gt;|&gt;|BGCOLOR(black):COLOR(white):CENTER:''Contact Beregina''|
|&gt;|BGCOLOR(lightgray):''研究領域''|&gt;|BGCOLOR(lightgray):''使用条件''|BGCOLOR(lightgray):''分類''|
|&gt;|Conjuration Lv6|&gt;|儀式/水陸両用|指揮官召喚|
|BGCOLOR(lightgray):''主系統''|BGCOLOR(lightgray):''副系統''|&gt;|BGCOLOR(lightgray):''威力/効果''|BGCOLOR(lightgray):''効果発生数''|
|&amp;ref(Spell/P_Water.jpg,nolink,25x25,Water);3|&amp;ref(Spell/P_Earth.jpg,nolink,25x25,Earth);1|&gt;|Beregina|1|
|BGCOLOR(lightgray):''射程距離''|BGCOLOR(lightgray):''効果範囲''|BGCOLOR(lightgray):''精度修正''|BGCOLOR(lightgray):''詠唱時間''|BGCOLOR(lightgray):''疲労/宝石''|
|||||&amp;ref(Spell/V_Water.jpg,nolink,25x25,Water Gem);35|
|BGCOLOR(lightgray):''特性''|&gt;|&gt;|&gt;||
</v>
      </c>
    </row>
    <row r="94" spans="2:25" x14ac:dyDescent="0.15">
      <c r="B94" s="1" t="s">
        <v>6834</v>
      </c>
      <c r="C94" s="1">
        <v>7</v>
      </c>
      <c r="E94" s="1" t="s">
        <v>7067</v>
      </c>
      <c r="F94" s="1" t="s">
        <v>7067</v>
      </c>
      <c r="G94" s="1" t="s">
        <v>7069</v>
      </c>
      <c r="I94" s="1">
        <v>40</v>
      </c>
      <c r="J94" s="1" t="s">
        <v>6836</v>
      </c>
      <c r="K94" s="1" t="s">
        <v>7071</v>
      </c>
      <c r="L94" s="1" t="s">
        <v>7022</v>
      </c>
      <c r="M94" s="2" t="s">
        <v>7072</v>
      </c>
      <c r="N94" s="31" t="str">
        <f t="shared" si="3"/>
        <v>|Conjuration Lv7|Contact Cloud Vila|&amp;ref(Spell/P_Air.jpg,nolink,25x25,Air);4||&amp;ref(Spell/V_Air.jpg,nolink,25x25,Air Gem);40|儀式/山地限定|指揮官召喚|
|~|~|&gt;|&gt;|&gt;|&gt;|飛行する強力な雲の精霊Cloud Vilaを召喚します|</v>
      </c>
      <c r="O94" s="3" t="s">
        <v>7073</v>
      </c>
      <c r="S94" s="1">
        <v>1</v>
      </c>
      <c r="X94" t="str">
        <f t="shared" si="4"/>
        <v xml:space="preserve">#includex(Spell/Conjuration/DataView,titlestr=off,section=(filter=Contact Beregina),firsthead=off)
**ゲーム内説明文
#includex(Spell/Conjuration/Descriptions,titlestr=off,section=(filter=Contact Beregina),firsthead=off)
**概要
**解説
</v>
      </c>
      <c r="Y94" t="str">
        <f t="shared" si="5"/>
        <v xml:space="preserve">**Contact Cloud Vila
|&gt;|&gt;|&gt;|&gt;|BGCOLOR(black):COLOR(white):CENTER:''Contact Cloud Vila''|
|&gt;|BGCOLOR(lightgray):''研究領域''|&gt;|BGCOLOR(lightgray):''使用条件''|BGCOLOR(lightgray):''分類''|
|&gt;|Conjuration Lv7|&gt;|儀式/山地限定|指揮官召喚|
|BGCOLOR(lightgray):''主系統''|BGCOLOR(lightgray):''副系統''|&gt;|BGCOLOR(lightgray):''威力/効果''|BGCOLOR(lightgray):''効果発生数''|
|&amp;ref(Spell/P_Air.jpg,nolink,25x25,Air);4||&gt;|Cloud Vila|1|
|BGCOLOR(lightgray):''射程距離''|BGCOLOR(lightgray):''効果範囲''|BGCOLOR(lightgray):''精度修正''|BGCOLOR(lightgray):''詠唱時間''|BGCOLOR(lightgray):''疲労/宝石''|
|||||&amp;ref(Spell/V_Air.jpg,nolink,25x25,Air Gem);40|
|BGCOLOR(lightgray):''特性''|&gt;|&gt;|&gt;||
</v>
      </c>
    </row>
    <row r="95" spans="2:25" x14ac:dyDescent="0.15">
      <c r="B95" s="1" t="s">
        <v>6834</v>
      </c>
      <c r="C95" s="1">
        <v>7</v>
      </c>
      <c r="E95" s="1" t="s">
        <v>7068</v>
      </c>
      <c r="F95" s="1" t="s">
        <v>7068</v>
      </c>
      <c r="G95" s="1" t="s">
        <v>7070</v>
      </c>
      <c r="I95" s="1">
        <v>40</v>
      </c>
      <c r="J95" s="1" t="s">
        <v>6836</v>
      </c>
      <c r="K95" s="1" t="s">
        <v>7071</v>
      </c>
      <c r="L95" s="1" t="s">
        <v>7022</v>
      </c>
      <c r="M95" s="2" t="s">
        <v>7074</v>
      </c>
      <c r="N95" s="31" t="str">
        <f t="shared" si="3"/>
        <v>|Conjuration Lv7|Contact Mountain Vila|&amp;ref(Spell/P_Nature.jpg,nolink,25x25,Nature);4||&amp;ref(Spell/V_Nature.jpg,nolink,25x25,Nature Gem);40|儀式/山地限定|指揮官召喚|
|~|~|&gt;|&gt;|&gt;|&gt;|治療術を持つ強力な山の精霊Mountain Vilaを召喚します|</v>
      </c>
      <c r="O95" s="3" t="s">
        <v>7075</v>
      </c>
      <c r="S95" s="1">
        <v>1</v>
      </c>
      <c r="X95" t="str">
        <f t="shared" si="4"/>
        <v xml:space="preserve">#includex(Spell/Conjuration/DataView,titlestr=off,section=(filter=Contact Cloud Vila),firsthead=off)
**ゲーム内説明文
#includex(Spell/Conjuration/Descriptions,titlestr=off,section=(filter=Contact Cloud Vila),firsthead=off)
**概要
**解説
</v>
      </c>
      <c r="Y95" t="str">
        <f t="shared" si="5"/>
        <v xml:space="preserve">**Contact Mountain Vila
|&gt;|&gt;|&gt;|&gt;|BGCOLOR(black):COLOR(white):CENTER:''Contact Mountain Vila''|
|&gt;|BGCOLOR(lightgray):''研究領域''|&gt;|BGCOLOR(lightgray):''使用条件''|BGCOLOR(lightgray):''分類''|
|&gt;|Conjuration Lv7|&gt;|儀式/山地限定|指揮官召喚|
|BGCOLOR(lightgray):''主系統''|BGCOLOR(lightgray):''副系統''|&gt;|BGCOLOR(lightgray):''威力/効果''|BGCOLOR(lightgray):''効果発生数''|
|&amp;ref(Spell/P_Nature.jpg,nolink,25x25,Nature);4||&gt;|Mountain Vila|1|
|BGCOLOR(lightgray):''射程距離''|BGCOLOR(lightgray):''効果範囲''|BGCOLOR(lightgray):''精度修正''|BGCOLOR(lightgray):''詠唱時間''|BGCOLOR(lightgray):''疲労/宝石''|
|||||&amp;ref(Spell/V_Nature.jpg,nolink,25x25,Nature Gem);40|
|BGCOLOR(lightgray):''特性''|&gt;|&gt;|&gt;||
</v>
      </c>
    </row>
    <row r="96" spans="2:25" x14ac:dyDescent="0.15">
      <c r="B96" s="1" t="s">
        <v>6834</v>
      </c>
      <c r="C96" s="1">
        <v>8</v>
      </c>
      <c r="E96" s="1" t="s">
        <v>7076</v>
      </c>
      <c r="F96" s="1" t="s">
        <v>7076</v>
      </c>
      <c r="G96" s="1" t="s">
        <v>7077</v>
      </c>
      <c r="I96" s="1">
        <v>60</v>
      </c>
      <c r="J96" s="1" t="s">
        <v>6836</v>
      </c>
      <c r="K96" s="1" t="s">
        <v>7078</v>
      </c>
      <c r="L96" s="1" t="s">
        <v>7022</v>
      </c>
      <c r="M96" s="2" t="s">
        <v>7079</v>
      </c>
      <c r="N96" s="31" t="str">
        <f t="shared" si="3"/>
        <v>|Conjuration Lv8|Contact Leshiy|&amp;ref(Spell/P_Nature.jpg,nolink,25x25,Nature);6||&amp;ref(Spell/V_Nature.jpg,nolink,25x25,Nature Gem);60|儀式/森林限定|指揮官召喚|
|~|~|&gt;|&gt;|&gt;|&gt;|森林でのみ強大な力を振るうLeshiyを召喚します|</v>
      </c>
      <c r="O96" s="3" t="s">
        <v>7080</v>
      </c>
      <c r="S96" s="1">
        <v>1</v>
      </c>
      <c r="X96" t="str">
        <f t="shared" si="4"/>
        <v xml:space="preserve">#includex(Spell/Conjuration/DataView,titlestr=off,section=(filter=Contact Mountain Vila),firsthead=off)
**ゲーム内説明文
#includex(Spell/Conjuration/Descriptions,titlestr=off,section=(filter=Contact Mountain Vila),firsthead=off)
**概要
**解説
</v>
      </c>
      <c r="Y96" t="str">
        <f t="shared" si="5"/>
        <v xml:space="preserve">**Contact Leshiy
|&gt;|&gt;|&gt;|&gt;|BGCOLOR(black):COLOR(white):CENTER:''Contact Leshiy''|
|&gt;|BGCOLOR(lightgray):''研究領域''|&gt;|BGCOLOR(lightgray):''使用条件''|BGCOLOR(lightgray):''分類''|
|&gt;|Conjuration Lv8|&gt;|儀式/森林限定|指揮官召喚|
|BGCOLOR(lightgray):''主系統''|BGCOLOR(lightgray):''副系統''|&gt;|BGCOLOR(lightgray):''威力/効果''|BGCOLOR(lightgray):''効果発生数''|
|&amp;ref(Spell/P_Nature.jpg,nolink,25x25,Nature);6||&gt;|Leshiy|1|
|BGCOLOR(lightgray):''射程距離''|BGCOLOR(lightgray):''効果範囲''|BGCOLOR(lightgray):''精度修正''|BGCOLOR(lightgray):''詠唱時間''|BGCOLOR(lightgray):''疲労/宝石''|
|||||&amp;ref(Spell/V_Nature.jpg,nolink,25x25,Nature Gem);60|
|BGCOLOR(lightgray):''特性''|&gt;|&gt;|&gt;||
</v>
      </c>
    </row>
    <row r="97" spans="2:25" x14ac:dyDescent="0.15">
      <c r="B97" s="1" t="s">
        <v>4889</v>
      </c>
      <c r="C97" s="1">
        <v>3</v>
      </c>
      <c r="E97" s="1" t="s">
        <v>7202</v>
      </c>
      <c r="F97" s="1" t="s">
        <v>7202</v>
      </c>
      <c r="G97" s="1" t="s">
        <v>7203</v>
      </c>
      <c r="I97" s="1">
        <v>2</v>
      </c>
      <c r="J97" s="1" t="s">
        <v>7204</v>
      </c>
      <c r="K97" s="1" t="s">
        <v>7205</v>
      </c>
      <c r="L97" s="1" t="s">
        <v>7206</v>
      </c>
      <c r="M97" s="2" t="s">
        <v>7207</v>
      </c>
      <c r="N97" s="31" t="str">
        <f t="shared" si="3"/>
        <v>|Conjuration Lv3|Summon Apsaras|&amp;ref(Spell/P_Astral.jpg,nolink,25x25,Astral);2||&amp;ref(Spell/V_Astral.jpg,nolink,25x25,Astral Pearl);2|儀式/陸上専用|兵士召喚|
|~|~|&gt;|&gt;|&gt;|&gt;|極めて美しい神聖なる天の踊り子Apsaraを3体召喚します|</v>
      </c>
      <c r="O97" s="3" t="s">
        <v>7208</v>
      </c>
      <c r="S97" s="1">
        <v>3</v>
      </c>
      <c r="X97" t="str">
        <f t="shared" si="4"/>
        <v xml:space="preserve">#includex(Spell/Conjuration/DataView,titlestr=off,section=(filter=Contact Leshiy),firsthead=off)
**ゲーム内説明文
#includex(Spell/Conjuration/Descriptions,titlestr=off,section=(filter=Contact Leshiy),firsthead=off)
**概要
**解説
</v>
      </c>
      <c r="Y97" t="str">
        <f t="shared" si="5"/>
        <v xml:space="preserve">**Summon Apsaras
|&gt;|&gt;|&gt;|&gt;|BGCOLOR(black):COLOR(white):CENTER:''Summon Apsaras''|
|&gt;|BGCOLOR(lightgray):''研究領域''|&gt;|BGCOLOR(lightgray):''使用条件''|BGCOLOR(lightgray):''分類''|
|&gt;|Conjuration Lv3|&gt;|儀式/陸上専用|兵士召喚|
|BGCOLOR(lightgray):''主系統''|BGCOLOR(lightgray):''副系統''|&gt;|BGCOLOR(lightgray):''威力/効果''|BGCOLOR(lightgray):''効果発生数''|
|&amp;ref(Spell/P_Astral.jpg,nolink,25x25,Astral);2||&gt;|Apsara|3|
|BGCOLOR(lightgray):''射程距離''|BGCOLOR(lightgray):''効果範囲''|BGCOLOR(lightgray):''精度修正''|BGCOLOR(lightgray):''詠唱時間''|BGCOLOR(lightgray):''疲労/宝石''|
|||||&amp;ref(Spell/V_Astral.jpg,nolink,25x25,Astral Pearl);2|
|BGCOLOR(lightgray):''特性''|&gt;|&gt;|&gt;||
</v>
      </c>
    </row>
    <row r="98" spans="2:25" x14ac:dyDescent="0.15">
      <c r="B98" s="1" t="s">
        <v>4889</v>
      </c>
      <c r="C98" s="1">
        <v>4</v>
      </c>
      <c r="E98" s="1" t="s">
        <v>7209</v>
      </c>
      <c r="F98" s="1" t="s">
        <v>7209</v>
      </c>
      <c r="G98" s="1" t="s">
        <v>7210</v>
      </c>
      <c r="H98" s="1" t="s">
        <v>7211</v>
      </c>
      <c r="I98" s="1">
        <v>25</v>
      </c>
      <c r="J98" s="1" t="s">
        <v>7204</v>
      </c>
      <c r="K98" s="1" t="s">
        <v>7205</v>
      </c>
      <c r="L98" s="1" t="s">
        <v>7212</v>
      </c>
      <c r="M98" s="2" t="s">
        <v>7213</v>
      </c>
      <c r="N98" s="31" t="str">
        <f t="shared" si="3"/>
        <v>|Conjuration Lv4|Contact Yaksha|&amp;ref(Spell/P_Nature.jpg,nolink,25x25,Nature);2|&amp;ref(Spell/P_Earth.jpg,nolink,25x25,Earth);1|&amp;ref(Spell/V_Nature.jpg,nolink,25x25,Nature Gem);25|儀式/陸上専用|指揮官召喚|
|~|~|&gt;|&gt;|&gt;|&gt;|強力な地魔法を使うYakshaを召喚します|</v>
      </c>
      <c r="O98" s="3" t="s">
        <v>7214</v>
      </c>
      <c r="S98" s="1">
        <v>1</v>
      </c>
      <c r="X98" t="str">
        <f t="shared" si="4"/>
        <v xml:space="preserve">#includex(Spell/Conjuration/DataView,titlestr=off,section=(filter=Summon Apsaras),firsthead=off)
**ゲーム内説明文
#includex(Spell/Conjuration/Descriptions,titlestr=off,section=(filter=Summon Apsaras),firsthead=off)
**概要
**解説
</v>
      </c>
      <c r="Y98" t="str">
        <f t="shared" si="5"/>
        <v xml:space="preserve">**Contact Yaksha
|&gt;|&gt;|&gt;|&gt;|BGCOLOR(black):COLOR(white):CENTER:''Contact Yaksha''|
|&gt;|BGCOLOR(lightgray):''研究領域''|&gt;|BGCOLOR(lightgray):''使用条件''|BGCOLOR(lightgray):''分類''|
|&gt;|Conjuration Lv4|&gt;|儀式/陸上専用|指揮官召喚|
|BGCOLOR(lightgray):''主系統''|BGCOLOR(lightgray):''副系統''|&gt;|BGCOLOR(lightgray):''威力/効果''|BGCOLOR(lightgray):''効果発生数''|
|&amp;ref(Spell/P_Nature.jpg,nolink,25x25,Nature);2|&amp;ref(Spell/P_Earth.jpg,nolink,25x25,Earth);1|&gt;|Yaksha|1|
|BGCOLOR(lightgray):''射程距離''|BGCOLOR(lightgray):''効果範囲''|BGCOLOR(lightgray):''精度修正''|BGCOLOR(lightgray):''詠唱時間''|BGCOLOR(lightgray):''疲労/宝石''|
|||||&amp;ref(Spell/V_Nature.jpg,nolink,25x25,Nature Gem);25|
|BGCOLOR(lightgray):''特性''|&gt;|&gt;|&gt;||
</v>
      </c>
    </row>
    <row r="99" spans="2:25" x14ac:dyDescent="0.15">
      <c r="B99" s="1" t="s">
        <v>4889</v>
      </c>
      <c r="C99" s="1">
        <v>4</v>
      </c>
      <c r="E99" s="1" t="s">
        <v>7215</v>
      </c>
      <c r="F99" s="1" t="s">
        <v>7215</v>
      </c>
      <c r="G99" s="1" t="s">
        <v>7210</v>
      </c>
      <c r="H99" s="1" t="s">
        <v>7216</v>
      </c>
      <c r="I99" s="1">
        <v>25</v>
      </c>
      <c r="J99" s="1" t="s">
        <v>7204</v>
      </c>
      <c r="K99" s="1" t="s">
        <v>7205</v>
      </c>
      <c r="L99" s="1" t="s">
        <v>7212</v>
      </c>
      <c r="M99" s="2" t="s">
        <v>7217</v>
      </c>
      <c r="N99" s="31" t="str">
        <f t="shared" si="3"/>
        <v>|Conjuration Lv4|Contact Yakshini|&amp;ref(Spell/P_Nature.jpg,nolink,25x25,Nature);2|&amp;ref(Spell/P_Water.jpg,nolink,25x25,Water);1|&amp;ref(Spell/V_Nature.jpg,nolink,25x25,Nature Gem);25|儀式/陸上専用|指揮官召喚|
|~|~|&gt;|&gt;|&gt;|&gt;|強力な水魔法を使うYakshiniを召喚します|</v>
      </c>
      <c r="O99" s="3" t="s">
        <v>7218</v>
      </c>
      <c r="S99" s="1">
        <v>1</v>
      </c>
      <c r="X99" t="str">
        <f t="shared" si="4"/>
        <v xml:space="preserve">#includex(Spell/Conjuration/DataView,titlestr=off,section=(filter=Contact Yaksha),firsthead=off)
**ゲーム内説明文
#includex(Spell/Conjuration/Descriptions,titlestr=off,section=(filter=Contact Yaksha),firsthead=off)
**概要
**解説
</v>
      </c>
      <c r="Y99" t="str">
        <f t="shared" si="5"/>
        <v xml:space="preserve">**Contact Yakshini
|&gt;|&gt;|&gt;|&gt;|BGCOLOR(black):COLOR(white):CENTER:''Contact Yakshini''|
|&gt;|BGCOLOR(lightgray):''研究領域''|&gt;|BGCOLOR(lightgray):''使用条件''|BGCOLOR(lightgray):''分類''|
|&gt;|Conjuration Lv4|&gt;|儀式/陸上専用|指揮官召喚|
|BGCOLOR(lightgray):''主系統''|BGCOLOR(lightgray):''副系統''|&gt;|BGCOLOR(lightgray):''威力/効果''|BGCOLOR(lightgray):''効果発生数''|
|&amp;ref(Spell/P_Nature.jpg,nolink,25x25,Nature);2|&amp;ref(Spell/P_Water.jpg,nolink,25x25,Water);1|&gt;|Yakshini|1|
|BGCOLOR(lightgray):''射程距離''|BGCOLOR(lightgray):''効果範囲''|BGCOLOR(lightgray):''精度修正''|BGCOLOR(lightgray):''詠唱時間''|BGCOLOR(lightgray):''疲労/宝石''|
|||||&amp;ref(Spell/V_Nature.jpg,nolink,25x25,Nature Gem);25|
|BGCOLOR(lightgray):''特性''|&gt;|&gt;|&gt;||
</v>
      </c>
    </row>
    <row r="100" spans="2:25" x14ac:dyDescent="0.15">
      <c r="B100" s="1" t="s">
        <v>4889</v>
      </c>
      <c r="C100" s="1">
        <v>5</v>
      </c>
      <c r="E100" s="1" t="s">
        <v>7219</v>
      </c>
      <c r="F100" s="1" t="s">
        <v>7219</v>
      </c>
      <c r="G100" s="1" t="s">
        <v>7203</v>
      </c>
      <c r="I100" s="1">
        <v>18</v>
      </c>
      <c r="J100" s="1" t="s">
        <v>7204</v>
      </c>
      <c r="K100" s="1" t="s">
        <v>7205</v>
      </c>
      <c r="L100" s="1" t="s">
        <v>7206</v>
      </c>
      <c r="M100" s="2" t="s">
        <v>7221</v>
      </c>
      <c r="N100" s="31" t="str">
        <f t="shared" si="3"/>
        <v>|Conjuration Lv5|Summon Gandharvas|&amp;ref(Spell/P_Astral.jpg,nolink,25x25,Astral);2||&amp;ref(Spell/V_Astral.jpg,nolink,25x25,Astral Pearl);18|儀式/陸上専用|兵士召喚|
|~|~|&gt;|&gt;|&gt;|&gt;|神聖なる天の戦闘楽師Gandharvaを6体召喚します|</v>
      </c>
      <c r="O100" s="3" t="s">
        <v>7220</v>
      </c>
      <c r="S100" s="1">
        <v>6</v>
      </c>
      <c r="X100" t="str">
        <f t="shared" si="4"/>
        <v xml:space="preserve">#includex(Spell/Conjuration/DataView,titlestr=off,section=(filter=Contact Yakshini),firsthead=off)
**ゲーム内説明文
#includex(Spell/Conjuration/Descriptions,titlestr=off,section=(filter=Contact Yakshini),firsthead=off)
**概要
**解説
</v>
      </c>
      <c r="Y100" t="str">
        <f t="shared" si="5"/>
        <v xml:space="preserve">**Summon Gandharvas
|&gt;|&gt;|&gt;|&gt;|BGCOLOR(black):COLOR(white):CENTER:''Summon Gandharvas''|
|&gt;|BGCOLOR(lightgray):''研究領域''|&gt;|BGCOLOR(lightgray):''使用条件''|BGCOLOR(lightgray):''分類''|
|&gt;|Conjuration Lv5|&gt;|儀式/陸上専用|兵士召喚|
|BGCOLOR(lightgray):''主系統''|BGCOLOR(lightgray):''副系統''|&gt;|BGCOLOR(lightgray):''威力/効果''|BGCOLOR(lightgray):''効果発生数''|
|&amp;ref(Spell/P_Astral.jpg,nolink,25x25,Astral);2||&gt;|Gandharva|6|
|BGCOLOR(lightgray):''射程距離''|BGCOLOR(lightgray):''効果範囲''|BGCOLOR(lightgray):''精度修正''|BGCOLOR(lightgray):''詠唱時間''|BGCOLOR(lightgray):''疲労/宝石''|
|||||&amp;ref(Spell/V_Astral.jpg,nolink,25x25,Astral Pearl);18|
|BGCOLOR(lightgray):''特性''|&gt;|&gt;|&gt;||
</v>
      </c>
    </row>
    <row r="101" spans="2:25" x14ac:dyDescent="0.15">
      <c r="B101" s="1" t="s">
        <v>4889</v>
      </c>
      <c r="C101" s="1">
        <v>6</v>
      </c>
      <c r="E101" s="1" t="s">
        <v>7222</v>
      </c>
      <c r="F101" s="1" t="s">
        <v>7222</v>
      </c>
      <c r="G101" s="1" t="s">
        <v>7223</v>
      </c>
      <c r="I101" s="1">
        <v>25</v>
      </c>
      <c r="J101" s="1" t="s">
        <v>7204</v>
      </c>
      <c r="K101" s="1" t="s">
        <v>7205</v>
      </c>
      <c r="L101" s="1" t="s">
        <v>7212</v>
      </c>
      <c r="M101" s="2" t="s">
        <v>7231</v>
      </c>
      <c r="N101" s="31" t="str">
        <f t="shared" si="3"/>
        <v>|Conjuration Lv6|Summon Kinnara|&amp;ref(Spell/P_Astral.jpg,nolink,25x25,Astral);3||&amp;ref(Spell/V_Astral.jpg,nolink,25x25,Astral Pearl);25|儀式/陸上専用|指揮官召喚|
|~|~|&gt;|&gt;|&gt;|&gt;|翼持つ天の音楽家Kinnaraを召喚します|</v>
      </c>
      <c r="O101" s="3" t="s">
        <v>7224</v>
      </c>
      <c r="S101" s="1">
        <v>1</v>
      </c>
      <c r="X101" t="str">
        <f t="shared" si="4"/>
        <v xml:space="preserve">#includex(Spell/Conjuration/DataView,titlestr=off,section=(filter=Summon Gandharvas),firsthead=off)
**ゲーム内説明文
#includex(Spell/Conjuration/Descriptions,titlestr=off,section=(filter=Summon Gandharvas),firsthead=off)
**概要
**解説
</v>
      </c>
      <c r="Y101" t="str">
        <f t="shared" si="5"/>
        <v xml:space="preserve">**Summon Kinnara
|&gt;|&gt;|&gt;|&gt;|BGCOLOR(black):COLOR(white):CENTER:''Summon Kinnara''|
|&gt;|BGCOLOR(lightgray):''研究領域''|&gt;|BGCOLOR(lightgray):''使用条件''|BGCOLOR(lightgray):''分類''|
|&gt;|Conjuration Lv6|&gt;|儀式/陸上専用|指揮官召喚|
|BGCOLOR(lightgray):''主系統''|BGCOLOR(lightgray):''副系統''|&gt;|BGCOLOR(lightgray):''威力/効果''|BGCOLOR(lightgray):''効果発生数''|
|&amp;ref(Spell/P_Astral.jpg,nolink,25x25,Astral);3||&gt;|Kinnara|1|
|BGCOLOR(lightgray):''射程距離''|BGCOLOR(lightgray):''効果範囲''|BGCOLOR(lightgray):''精度修正''|BGCOLOR(lightgray):''詠唱時間''|BGCOLOR(lightgray):''疲労/宝石''|
|||||&amp;ref(Spell/V_Astral.jpg,nolink,25x25,Astral Pearl);25|
|BGCOLOR(lightgray):''特性''|&gt;|&gt;|&gt;||
</v>
      </c>
    </row>
    <row r="102" spans="2:25" x14ac:dyDescent="0.15">
      <c r="B102" s="1" t="s">
        <v>4889</v>
      </c>
      <c r="C102" s="1">
        <v>7</v>
      </c>
      <c r="E102" s="1" t="s">
        <v>7225</v>
      </c>
      <c r="F102" s="1" t="s">
        <v>7225</v>
      </c>
      <c r="G102" s="1" t="s">
        <v>7226</v>
      </c>
      <c r="I102" s="1">
        <v>35</v>
      </c>
      <c r="J102" s="1" t="s">
        <v>7204</v>
      </c>
      <c r="K102" s="1" t="s">
        <v>7205</v>
      </c>
      <c r="L102" s="1" t="s">
        <v>7212</v>
      </c>
      <c r="M102" s="2" t="s">
        <v>7227</v>
      </c>
      <c r="N102" s="31" t="str">
        <f t="shared" si="3"/>
        <v>|Conjuration Lv7|Summon Siddha|&amp;ref(Spell/P_Astral.jpg,nolink,25x25,Astral);4||&amp;ref(Spell/V_Astral.jpg,nolink,25x25,Astral Pearl);35|儀式/陸上専用|指揮官召喚|
|~|~|&gt;|&gt;|&gt;|&gt;|瞬間移動能力を持つ天の存在Siddhaを召喚します|</v>
      </c>
      <c r="O102" s="3" t="s">
        <v>7228</v>
      </c>
      <c r="S102" s="1">
        <v>1</v>
      </c>
      <c r="X102" t="str">
        <f t="shared" si="4"/>
        <v xml:space="preserve">#includex(Spell/Conjuration/DataView,titlestr=off,section=(filter=Summon Kinnara),firsthead=off)
**ゲーム内説明文
#includex(Spell/Conjuration/Descriptions,titlestr=off,section=(filter=Summon Kinnara),firsthead=off)
**概要
**解説
</v>
      </c>
      <c r="Y102" t="str">
        <f t="shared" si="5"/>
        <v xml:space="preserve">**Summon Siddha
|&gt;|&gt;|&gt;|&gt;|BGCOLOR(black):COLOR(white):CENTER:''Summon Siddha''|
|&gt;|BGCOLOR(lightgray):''研究領域''|&gt;|BGCOLOR(lightgray):''使用条件''|BGCOLOR(lightgray):''分類''|
|&gt;|Conjuration Lv7|&gt;|儀式/陸上専用|指揮官召喚|
|BGCOLOR(lightgray):''主系統''|BGCOLOR(lightgray):''副系統''|&gt;|BGCOLOR(lightgray):''威力/効果''|BGCOLOR(lightgray):''効果発生数''|
|&amp;ref(Spell/P_Astral.jpg,nolink,25x25,Astral);4||&gt;|Siddha|1|
|BGCOLOR(lightgray):''射程距離''|BGCOLOR(lightgray):''効果範囲''|BGCOLOR(lightgray):''精度修正''|BGCOLOR(lightgray):''詠唱時間''|BGCOLOR(lightgray):''疲労/宝石''|
|||||&amp;ref(Spell/V_Astral.jpg,nolink,25x25,Astral Pearl);35|
|BGCOLOR(lightgray):''特性''|&gt;|&gt;|&gt;||
</v>
      </c>
    </row>
    <row r="103" spans="2:25" x14ac:dyDescent="0.15">
      <c r="B103" s="1" t="s">
        <v>4889</v>
      </c>
      <c r="C103" s="1">
        <v>8</v>
      </c>
      <c r="E103" s="1" t="s">
        <v>7229</v>
      </c>
      <c r="F103" s="1" t="s">
        <v>7229</v>
      </c>
      <c r="G103" s="1" t="s">
        <v>7230</v>
      </c>
      <c r="I103" s="1">
        <v>45</v>
      </c>
      <c r="J103" s="1" t="s">
        <v>7204</v>
      </c>
      <c r="K103" s="1" t="s">
        <v>7205</v>
      </c>
      <c r="L103" s="1" t="s">
        <v>7212</v>
      </c>
      <c r="M103" s="2" t="s">
        <v>7232</v>
      </c>
      <c r="N103" s="31" t="str">
        <f t="shared" si="3"/>
        <v>|Conjuration Lv8|Summon Devata|&amp;ref(Spell/P_Astral.jpg,nolink,25x25,Astral);5||&amp;ref(Spell/V_Astral.jpg,nolink,25x25,Astral Pearl);45|儀式/陸上専用|指揮官召喚|
|~|~|&gt;|&gt;|&gt;|&gt;|四本の腕を持つ強大なる天の存在Devataを召喚します|</v>
      </c>
      <c r="O103" s="3" t="s">
        <v>7233</v>
      </c>
      <c r="S103" s="1">
        <v>1</v>
      </c>
      <c r="X103" t="str">
        <f t="shared" si="4"/>
        <v xml:space="preserve">#includex(Spell/Conjuration/DataView,titlestr=off,section=(filter=Summon Siddha),firsthead=off)
**ゲーム内説明文
#includex(Spell/Conjuration/Descriptions,titlestr=off,section=(filter=Summon Siddha),firsthead=off)
**概要
**解説
</v>
      </c>
      <c r="Y103" t="str">
        <f t="shared" si="5"/>
        <v xml:space="preserve">**Summon Devata
|&gt;|&gt;|&gt;|&gt;|BGCOLOR(black):COLOR(white):CENTER:''Summon Devata''|
|&gt;|BGCOLOR(lightgray):''研究領域''|&gt;|BGCOLOR(lightgray):''使用条件''|BGCOLOR(lightgray):''分類''|
|&gt;|Conjuration Lv8|&gt;|儀式/陸上専用|指揮官召喚|
|BGCOLOR(lightgray):''主系統''|BGCOLOR(lightgray):''副系統''|&gt;|BGCOLOR(lightgray):''威力/効果''|BGCOLOR(lightgray):''効果発生数''|
|&amp;ref(Spell/P_Astral.jpg,nolink,25x25,Astral);5||&gt;|Devata|1|
|BGCOLOR(lightgray):''射程距離''|BGCOLOR(lightgray):''効果範囲''|BGCOLOR(lightgray):''精度修正''|BGCOLOR(lightgray):''詠唱時間''|BGCOLOR(lightgray):''疲労/宝石''|
|||||&amp;ref(Spell/V_Astral.jpg,nolink,25x25,Astral Pearl);45|
|BGCOLOR(lightgray):''特性''|&gt;|&gt;|&gt;||
</v>
      </c>
    </row>
    <row r="104" spans="2:25" x14ac:dyDescent="0.15">
      <c r="B104" s="1" t="s">
        <v>4889</v>
      </c>
      <c r="C104" s="1">
        <v>9</v>
      </c>
      <c r="E104" s="1" t="s">
        <v>7234</v>
      </c>
      <c r="F104" s="1" t="s">
        <v>7234</v>
      </c>
      <c r="G104" s="1" t="s">
        <v>7230</v>
      </c>
      <c r="I104" s="1">
        <v>55</v>
      </c>
      <c r="J104" s="1" t="s">
        <v>7204</v>
      </c>
      <c r="K104" s="1" t="s">
        <v>7205</v>
      </c>
      <c r="L104" s="1" t="s">
        <v>7212</v>
      </c>
      <c r="M104" s="2" t="s">
        <v>7236</v>
      </c>
      <c r="N104" s="31" t="str">
        <f t="shared" si="3"/>
        <v>|Conjuration Lv9|Summon Devala|&amp;ref(Spell/P_Astral.jpg,nolink,25x25,Astral);5||&amp;ref(Spell/V_Astral.jpg,nolink,25x25,Astral Pearl);55|儀式/陸上専用|指揮官召喚|
|~|~|&gt;|&gt;|&gt;|&gt;|州に神秘を広める音楽の化身Devalaを召喚します|</v>
      </c>
      <c r="O104" s="3" t="s">
        <v>7237</v>
      </c>
      <c r="S104" s="1">
        <v>1</v>
      </c>
      <c r="X104" t="str">
        <f t="shared" si="4"/>
        <v xml:space="preserve">#includex(Spell/Conjuration/DataView,titlestr=off,section=(filter=Summon Devata),firsthead=off)
**ゲーム内説明文
#includex(Spell/Conjuration/Descriptions,titlestr=off,section=(filter=Summon Devata),firsthead=off)
**概要
**解説
</v>
      </c>
      <c r="Y104" t="str">
        <f t="shared" si="5"/>
        <v xml:space="preserve">**Summon Devala
|&gt;|&gt;|&gt;|&gt;|BGCOLOR(black):COLOR(white):CENTER:''Summon Devala''|
|&gt;|BGCOLOR(lightgray):''研究領域''|&gt;|BGCOLOR(lightgray):''使用条件''|BGCOLOR(lightgray):''分類''|
|&gt;|Conjuration Lv9|&gt;|儀式/陸上専用|指揮官召喚|
|BGCOLOR(lightgray):''主系統''|BGCOLOR(lightgray):''副系統''|&gt;|BGCOLOR(lightgray):''威力/効果''|BGCOLOR(lightgray):''効果発生数''|
|&amp;ref(Spell/P_Astral.jpg,nolink,25x25,Astral);5||&gt;|Devala|1|
|BGCOLOR(lightgray):''射程距離''|BGCOLOR(lightgray):''効果範囲''|BGCOLOR(lightgray):''精度修正''|BGCOLOR(lightgray):''詠唱時間''|BGCOLOR(lightgray):''疲労/宝石''|
|||||&amp;ref(Spell/V_Astral.jpg,nolink,25x25,Astral Pearl);55|
|BGCOLOR(lightgray):''特性''|&gt;|&gt;|&gt;||
</v>
      </c>
    </row>
    <row r="105" spans="2:25" x14ac:dyDescent="0.15">
      <c r="B105" s="1" t="s">
        <v>4889</v>
      </c>
      <c r="C105" s="1">
        <v>9</v>
      </c>
      <c r="E105" s="1" t="s">
        <v>7235</v>
      </c>
      <c r="F105" s="1" t="s">
        <v>7235</v>
      </c>
      <c r="G105" s="1" t="s">
        <v>7230</v>
      </c>
      <c r="I105" s="1">
        <v>55</v>
      </c>
      <c r="J105" s="1" t="s">
        <v>7204</v>
      </c>
      <c r="K105" s="1" t="s">
        <v>7205</v>
      </c>
      <c r="L105" s="1" t="s">
        <v>7212</v>
      </c>
      <c r="M105" s="2" t="s">
        <v>7238</v>
      </c>
      <c r="N105" s="31" t="str">
        <f t="shared" si="3"/>
        <v>|Conjuration Lv9|Summon Rudra|&amp;ref(Spell/P_Astral.jpg,nolink,25x25,Astral);5||&amp;ref(Spell/V_Astral.jpg,nolink,25x25,Astral Pearl);55|儀式/陸上専用|指揮官召喚|
|~|~|&gt;|&gt;|&gt;|&gt;|恐るべき破壊神の僕Rudraを召喚します|</v>
      </c>
      <c r="O105" s="3" t="s">
        <v>7239</v>
      </c>
      <c r="S105" s="1">
        <v>1</v>
      </c>
      <c r="X105" t="str">
        <f t="shared" si="4"/>
        <v xml:space="preserve">#includex(Spell/Conjuration/DataView,titlestr=off,section=(filter=Summon Devala),firsthead=off)
**ゲーム内説明文
#includex(Spell/Conjuration/Descriptions,titlestr=off,section=(filter=Summon Devala),firsthead=off)
**概要
**解説
</v>
      </c>
      <c r="Y105" t="str">
        <f t="shared" si="5"/>
        <v xml:space="preserve">**Summon Rudra
|&gt;|&gt;|&gt;|&gt;|BGCOLOR(black):COLOR(white):CENTER:''Summon Rudra''|
|&gt;|BGCOLOR(lightgray):''研究領域''|&gt;|BGCOLOR(lightgray):''使用条件''|BGCOLOR(lightgray):''分類''|
|&gt;|Conjuration Lv9|&gt;|儀式/陸上専用|指揮官召喚|
|BGCOLOR(lightgray):''主系統''|BGCOLOR(lightgray):''副系統''|&gt;|BGCOLOR(lightgray):''威力/効果''|BGCOLOR(lightgray):''効果発生数''|
|&amp;ref(Spell/P_Astral.jpg,nolink,25x25,Astral);5||&gt;|Rudra|1|
|BGCOLOR(lightgray):''射程距離''|BGCOLOR(lightgray):''効果範囲''|BGCOLOR(lightgray):''精度修正''|BGCOLOR(lightgray):''詠唱時間''|BGCOLOR(lightgray):''疲労/宝石''|
|||||&amp;ref(Spell/V_Astral.jpg,nolink,25x25,Astral Pearl);55|
|BGCOLOR(lightgray):''特性''|&gt;|&gt;|&gt;||
</v>
      </c>
    </row>
    <row r="106" spans="2:25" x14ac:dyDescent="0.15">
      <c r="B106" s="1" t="s">
        <v>7240</v>
      </c>
      <c r="C106" s="1">
        <v>6</v>
      </c>
      <c r="E106" s="1" t="s">
        <v>7241</v>
      </c>
      <c r="F106" s="1" t="s">
        <v>7241</v>
      </c>
      <c r="G106" s="1" t="s">
        <v>7223</v>
      </c>
      <c r="I106" s="1">
        <v>1</v>
      </c>
      <c r="J106" s="1" t="s">
        <v>7242</v>
      </c>
      <c r="K106" s="1" t="s">
        <v>7205</v>
      </c>
      <c r="L106" s="1" t="s">
        <v>7243</v>
      </c>
      <c r="M106" s="2" t="s">
        <v>7244</v>
      </c>
      <c r="N106" s="31" t="str">
        <f t="shared" si="3"/>
        <v>|Thaumaturgy Lv6|Celestial Music|&amp;ref(Spell/P_Astral.jpg,nolink,25x25,Astral);3||&amp;ref(Spell/V_Astral.jpg,nolink,25x25,Astral Pearl);1|戦闘/陸上専用|全体強化|
|~|~|&gt;|&gt;|&gt;|&gt;|味方の神聖な魔法生物全員を加速させます|</v>
      </c>
      <c r="O106" s="3" t="s">
        <v>7245</v>
      </c>
      <c r="P106" s="1">
        <v>0</v>
      </c>
      <c r="Q106" s="1">
        <v>150</v>
      </c>
      <c r="R106" s="1">
        <v>666</v>
      </c>
      <c r="S106" s="1">
        <v>1</v>
      </c>
      <c r="T106" s="1">
        <v>0</v>
      </c>
      <c r="U106" s="1">
        <v>100</v>
      </c>
      <c r="V106" s="1" t="s">
        <v>7246</v>
      </c>
      <c r="X106" t="str">
        <f t="shared" si="4"/>
        <v xml:space="preserve">#includex(Spell/Conjuration/DataView,titlestr=off,section=(filter=Summon Rudra),firsthead=off)
**ゲーム内説明文
#includex(Spell/Conjuration/Descriptions,titlestr=off,section=(filter=Summon Rudra),firsthead=off)
**概要
**解説
</v>
      </c>
      <c r="Y106" t="str">
        <f t="shared" si="5"/>
        <v xml:space="preserve">**Celestial Music
|&gt;|&gt;|&gt;|&gt;|BGCOLOR(black):COLOR(white):CENTER:''Celestial Music''|
|&gt;|BGCOLOR(lightgray):''研究領域''|&gt;|BGCOLOR(lightgray):''使用条件''|BGCOLOR(lightgray):''分類''|
|&gt;|Thaumaturgy Lv6|&gt;|戦闘/陸上専用|全体強化|
|BGCOLOR(lightgray):''主系統''|BGCOLOR(lightgray):''副系統''|&gt;|BGCOLOR(lightgray):''威力/効果''|BGCOLOR(lightgray):''効果発生数''|
|&amp;ref(Spell/P_Astral.jpg,nolink,25x25,Astral);3||&gt;|Quickness|1|
|BGCOLOR(lightgray):''射程距離''|BGCOLOR(lightgray):''効果範囲''|BGCOLOR(lightgray):''精度修正''|BGCOLOR(lightgray):''詠唱時間''|BGCOLOR(lightgray):''疲労/宝石''|
|0|666|0|150%|100 / &amp;ref(Spell/V_Astral.jpg,nolink,25x25,Astral Pearl);1|
|BGCOLOR(lightgray):''特性''|&gt;|&gt;|&gt;|神聖なものにのみ作用&amp;br;魔法生物にのみ作用&amp;br;味方にのみ作用|
</v>
      </c>
    </row>
    <row r="107" spans="2:25" x14ac:dyDescent="0.15">
      <c r="B107" s="1" t="s">
        <v>7356</v>
      </c>
      <c r="C107" s="1">
        <v>2</v>
      </c>
      <c r="E107" s="1" t="s">
        <v>7355</v>
      </c>
      <c r="F107" s="1" t="s">
        <v>7355</v>
      </c>
      <c r="G107" s="1" t="s">
        <v>7357</v>
      </c>
      <c r="I107" s="1">
        <v>12</v>
      </c>
      <c r="J107" s="1" t="s">
        <v>7358</v>
      </c>
      <c r="K107" s="1" t="s">
        <v>7359</v>
      </c>
      <c r="L107" s="1" t="s">
        <v>7360</v>
      </c>
      <c r="M107" s="2" t="s">
        <v>7361</v>
      </c>
      <c r="N107" s="31" t="str">
        <f t="shared" si="3"/>
        <v>|Conjuration Lv2|Host of Ganas|&amp;ref(Spell/P_Death.jpg,nolink,25x25,Death);1||&amp;ref(Spell/V_Death.jpg,nolink,25x25,Death Gem);12|儀式/陸上専用|兵士召喚|
|~|~|&gt;|&gt;|&gt;|&gt;|幽体の猿の戦士Ganaを20体召喚します|</v>
      </c>
      <c r="O107" s="3" t="s">
        <v>7362</v>
      </c>
      <c r="S107" s="1">
        <v>20</v>
      </c>
      <c r="X107" t="str">
        <f t="shared" si="4"/>
        <v xml:space="preserve">#includex(Spell/Thaumaturgy/DataView,titlestr=off,section=(filter=Celestial Music),firsthead=off)
**ゲーム内説明文
#includex(Spell/Thaumaturgy/Descriptions,titlestr=off,section=(filter=Celestial Music),firsthead=off)
**概要
**解説
</v>
      </c>
      <c r="Y107" t="str">
        <f t="shared" si="5"/>
        <v xml:space="preserve">**Host of Ganas
|&gt;|&gt;|&gt;|&gt;|BGCOLOR(black):COLOR(white):CENTER:''Host of Ganas''|
|&gt;|BGCOLOR(lightgray):''研究領域''|&gt;|BGCOLOR(lightgray):''使用条件''|BGCOLOR(lightgray):''分類''|
|&gt;|Conjuration Lv2|&gt;|儀式/陸上専用|兵士召喚|
|BGCOLOR(lightgray):''主系統''|BGCOLOR(lightgray):''副系統''|&gt;|BGCOLOR(lightgray):''威力/効果''|BGCOLOR(lightgray):''効果発生数''|
|&amp;ref(Spell/P_Death.jpg,nolink,25x25,Death);1||&gt;|Gana|20|
|BGCOLOR(lightgray):''射程距離''|BGCOLOR(lightgray):''効果範囲''|BGCOLOR(lightgray):''精度修正''|BGCOLOR(lightgray):''詠唱時間''|BGCOLOR(lightgray):''疲労/宝石''|
|||||&amp;ref(Spell/V_Death.jpg,nolink,25x25,Death Gem);12|
|BGCOLOR(lightgray):''特性''|&gt;|&gt;|&gt;||
</v>
      </c>
    </row>
    <row r="108" spans="2:25" x14ac:dyDescent="0.15">
      <c r="B108" s="1" t="s">
        <v>7356</v>
      </c>
      <c r="C108" s="1">
        <v>5</v>
      </c>
      <c r="E108" s="1" t="s">
        <v>7363</v>
      </c>
      <c r="F108" s="1" t="s">
        <v>7363</v>
      </c>
      <c r="G108" s="1" t="s">
        <v>7364</v>
      </c>
      <c r="I108" s="1">
        <v>10</v>
      </c>
      <c r="J108" s="1" t="s">
        <v>7358</v>
      </c>
      <c r="K108" s="1" t="s">
        <v>7365</v>
      </c>
      <c r="L108" s="1" t="s">
        <v>7360</v>
      </c>
      <c r="M108" s="2" t="s">
        <v>7366</v>
      </c>
      <c r="N108" s="31" t="str">
        <f t="shared" si="3"/>
        <v>|Conjuration Lv5|Summon Vetalas|&amp;ref(Spell/P_Death.jpg,nolink,25x25,Death);2||&amp;ref(Spell/V_Death.jpg,nolink,25x25,Death Gem);10|儀式/水陸両用|兵士召喚|
|~|~|&gt;|&gt;|&gt;|&gt;|Vetalaの憑依した屍Possessed Corpseを10体召喚します|</v>
      </c>
      <c r="O108" s="3" t="s">
        <v>7367</v>
      </c>
      <c r="S108" s="1">
        <v>10</v>
      </c>
      <c r="X108" t="str">
        <f t="shared" si="4"/>
        <v xml:space="preserve">#includex(Spell/Conjuration/DataView,titlestr=off,section=(filter=Host of Ganas),firsthead=off)
**ゲーム内説明文
#includex(Spell/Conjuration/Descriptions,titlestr=off,section=(filter=Host of Ganas),firsthead=off)
**概要
**解説
</v>
      </c>
      <c r="Y108" t="str">
        <f t="shared" si="5"/>
        <v xml:space="preserve">**Summon Vetalas
|&gt;|&gt;|&gt;|&gt;|BGCOLOR(black):COLOR(white):CENTER:''Summon Vetalas''|
|&gt;|BGCOLOR(lightgray):''研究領域''|&gt;|BGCOLOR(lightgray):''使用条件''|BGCOLOR(lightgray):''分類''|
|&gt;|Conjuration Lv5|&gt;|儀式/水陸両用|兵士召喚|
|BGCOLOR(lightgray):''主系統''|BGCOLOR(lightgray):''副系統''|&gt;|BGCOLOR(lightgray):''威力/効果''|BGCOLOR(lightgray):''効果発生数''|
|&amp;ref(Spell/P_Death.jpg,nolink,25x25,Death);2||&gt;|Possessed Corpse|10|
|BGCOLOR(lightgray):''射程距離''|BGCOLOR(lightgray):''効果範囲''|BGCOLOR(lightgray):''精度修正''|BGCOLOR(lightgray):''詠唱時間''|BGCOLOR(lightgray):''疲労/宝石''|
|||||&amp;ref(Spell/V_Death.jpg,nolink,25x25,Death Gem);10|
|BGCOLOR(lightgray):''特性''|&gt;|&gt;|&gt;||
</v>
      </c>
    </row>
    <row r="109" spans="2:25" x14ac:dyDescent="0.15">
      <c r="B109" s="1" t="s">
        <v>7368</v>
      </c>
      <c r="C109" s="1">
        <v>1</v>
      </c>
      <c r="E109" s="1" t="s">
        <v>7369</v>
      </c>
      <c r="F109" s="1" t="s">
        <v>7369</v>
      </c>
      <c r="G109" s="1" t="s">
        <v>7370</v>
      </c>
      <c r="I109" s="1">
        <v>10</v>
      </c>
      <c r="J109" s="1" t="s">
        <v>7358</v>
      </c>
      <c r="K109" s="1" t="s">
        <v>7359</v>
      </c>
      <c r="L109" s="1" t="s">
        <v>7360</v>
      </c>
      <c r="M109" s="2" t="s">
        <v>7371</v>
      </c>
      <c r="N109" s="31" t="str">
        <f t="shared" si="3"/>
        <v>|Blood Magic Lv1|Summon Rakshasas|&amp;ref(Spell/P_Blood.jpg,nolink,25x25,Blood);1||&amp;ref(Spell/V_Blood.jpg,nolink,25x25,Blood Slave);10|儀式/陸上専用|兵士召喚|
|~|~|&gt;|&gt;|&gt;|&gt;|強靭な悪鬼Rakshasaを3体召喚します|</v>
      </c>
      <c r="O109" s="3" t="s">
        <v>7372</v>
      </c>
      <c r="S109" s="1">
        <v>3</v>
      </c>
      <c r="X109" t="str">
        <f t="shared" si="4"/>
        <v xml:space="preserve">#includex(Spell/Conjuration/DataView,titlestr=off,section=(filter=Summon Vetalas),firsthead=off)
**ゲーム内説明文
#includex(Spell/Conjuration/Descriptions,titlestr=off,section=(filter=Summon Vetalas),firsthead=off)
**概要
**解説
</v>
      </c>
      <c r="Y109" t="str">
        <f t="shared" si="5"/>
        <v xml:space="preserve">**Summon Rakshasas
|&gt;|&gt;|&gt;|&gt;|BGCOLOR(black):COLOR(white):CENTER:''Summon Rakshasas''|
|&gt;|BGCOLOR(lightgray):''研究領域''|&gt;|BGCOLOR(lightgray):''使用条件''|BGCOLOR(lightgray):''分類''|
|&gt;|Blood Magic Lv1|&gt;|儀式/陸上専用|兵士召喚|
|BGCOLOR(lightgray):''主系統''|BGCOLOR(lightgray):''副系統''|&gt;|BGCOLOR(lightgray):''威力/効果''|BGCOLOR(lightgray):''効果発生数''|
|&amp;ref(Spell/P_Blood.jpg,nolink,25x25,Blood);1||&gt;|Rakshasa|3|
|BGCOLOR(lightgray):''射程距離''|BGCOLOR(lightgray):''効果範囲''|BGCOLOR(lightgray):''精度修正''|BGCOLOR(lightgray):''詠唱時間''|BGCOLOR(lightgray):''疲労/宝石''|
|||||&amp;ref(Spell/V_Blood.jpg,nolink,25x25,Blood Slave);10|
|BGCOLOR(lightgray):''特性''|&gt;|&gt;|&gt;||
</v>
      </c>
    </row>
    <row r="110" spans="2:25" x14ac:dyDescent="0.15">
      <c r="B110" s="1" t="s">
        <v>7368</v>
      </c>
      <c r="C110" s="1">
        <v>2</v>
      </c>
      <c r="E110" s="1" t="s">
        <v>7373</v>
      </c>
      <c r="F110" s="1" t="s">
        <v>7373</v>
      </c>
      <c r="G110" s="1" t="s">
        <v>7370</v>
      </c>
      <c r="H110" s="1" t="s">
        <v>7374</v>
      </c>
      <c r="I110" s="1">
        <v>50</v>
      </c>
      <c r="J110" s="1" t="s">
        <v>7358</v>
      </c>
      <c r="K110" s="1" t="s">
        <v>7359</v>
      </c>
      <c r="L110" s="1" t="s">
        <v>7360</v>
      </c>
      <c r="M110" s="2" t="s">
        <v>7375</v>
      </c>
      <c r="N110" s="31" t="str">
        <f t="shared" si="3"/>
        <v>|Blood Magic Lv2|Feast of Flesh|&amp;ref(Spell/P_Blood.jpg,nolink,25x25,Blood);1|&amp;ref(Spell/P_Nature.jpg,nolink,25x25,Nature);1|&amp;ref(Spell/V_Blood.jpg,nolink,25x25,Blood Slave);50|儀式/陸上専用|兵士召喚|
|~|~|&gt;|&gt;|&gt;|&gt;|大食家の悪鬼Praghasaを15体召喚します|</v>
      </c>
      <c r="O110" s="3" t="s">
        <v>7376</v>
      </c>
      <c r="S110" s="1">
        <v>15</v>
      </c>
      <c r="X110" t="str">
        <f t="shared" si="4"/>
        <v xml:space="preserve">#includex(Spell/Blood Magic/DataView,titlestr=off,section=(filter=Summon Rakshasas),firsthead=off)
**ゲーム内説明文
#includex(Spell/Blood Magic/Descriptions,titlestr=off,section=(filter=Summon Rakshasas),firsthead=off)
**概要
**解説
</v>
      </c>
      <c r="Y110" t="str">
        <f t="shared" si="5"/>
        <v xml:space="preserve">**Feast of Flesh
|&gt;|&gt;|&gt;|&gt;|BGCOLOR(black):COLOR(white):CENTER:''Feast of Flesh''|
|&gt;|BGCOLOR(lightgray):''研究領域''|&gt;|BGCOLOR(lightgray):''使用条件''|BGCOLOR(lightgray):''分類''|
|&gt;|Blood Magic Lv2|&gt;|儀式/陸上専用|兵士召喚|
|BGCOLOR(lightgray):''主系統''|BGCOLOR(lightgray):''副系統''|&gt;|BGCOLOR(lightgray):''威力/効果''|BGCOLOR(lightgray):''効果発生数''|
|&amp;ref(Spell/P_Blood.jpg,nolink,25x25,Blood);1|&amp;ref(Spell/P_Nature.jpg,nolink,25x25,Nature);1|&gt;|Praghasa|15|
|BGCOLOR(lightgray):''射程距離''|BGCOLOR(lightgray):''効果範囲''|BGCOLOR(lightgray):''精度修正''|BGCOLOR(lightgray):''詠唱時間''|BGCOLOR(lightgray):''疲労/宝石''|
|||||&amp;ref(Spell/V_Blood.jpg,nolink,25x25,Blood Slave);50|
|BGCOLOR(lightgray):''特性''|&gt;|&gt;|&gt;||
</v>
      </c>
    </row>
    <row r="111" spans="2:25" x14ac:dyDescent="0.15">
      <c r="B111" s="1" t="s">
        <v>7368</v>
      </c>
      <c r="C111" s="1">
        <v>3</v>
      </c>
      <c r="E111" s="1" t="s">
        <v>7377</v>
      </c>
      <c r="F111" s="1" t="s">
        <v>7377</v>
      </c>
      <c r="G111" s="1" t="s">
        <v>7378</v>
      </c>
      <c r="I111" s="1">
        <v>11</v>
      </c>
      <c r="J111" s="1" t="s">
        <v>7358</v>
      </c>
      <c r="K111" s="1" t="s">
        <v>7359</v>
      </c>
      <c r="L111" s="1" t="s">
        <v>7360</v>
      </c>
      <c r="M111" s="2" t="s">
        <v>7379</v>
      </c>
      <c r="N111" s="31" t="str">
        <f t="shared" si="3"/>
        <v>|Blood Magic Lv3|Summon Asrapas|&amp;ref(Spell/P_Blood.jpg,nolink,25x25,Blood);2||&amp;ref(Spell/V_Blood.jpg,nolink,25x25,Blood Slave);11|儀式/陸上専用|兵士召喚|
|~|~|&gt;|&gt;|&gt;|&gt;|狂暴な女悪魔Asrapaを3体召喚します|</v>
      </c>
      <c r="O111" s="3" t="s">
        <v>7380</v>
      </c>
      <c r="S111" s="1">
        <v>3</v>
      </c>
      <c r="X111" t="str">
        <f t="shared" si="4"/>
        <v xml:space="preserve">#includex(Spell/Blood Magic/DataView,titlestr=off,section=(filter=Feast of Flesh),firsthead=off)
**ゲーム内説明文
#includex(Spell/Blood Magic/Descriptions,titlestr=off,section=(filter=Feast of Flesh),firsthead=off)
**概要
**解説
</v>
      </c>
      <c r="Y111" t="str">
        <f t="shared" si="5"/>
        <v xml:space="preserve">**Summon Asrapas
|&gt;|&gt;|&gt;|&gt;|BGCOLOR(black):COLOR(white):CENTER:''Summon Asrapas''|
|&gt;|BGCOLOR(lightgray):''研究領域''|&gt;|BGCOLOR(lightgray):''使用条件''|BGCOLOR(lightgray):''分類''|
|&gt;|Blood Magic Lv3|&gt;|儀式/陸上専用|兵士召喚|
|BGCOLOR(lightgray):''主系統''|BGCOLOR(lightgray):''副系統''|&gt;|BGCOLOR(lightgray):''威力/効果''|BGCOLOR(lightgray):''効果発生数''|
|&amp;ref(Spell/P_Blood.jpg,nolink,25x25,Blood);2||&gt;|Asrapa|3|
|BGCOLOR(lightgray):''射程距離''|BGCOLOR(lightgray):''効果範囲''|BGCOLOR(lightgray):''精度修正''|BGCOLOR(lightgray):''詠唱時間''|BGCOLOR(lightgray):''疲労/宝石''|
|||||&amp;ref(Spell/V_Blood.jpg,nolink,25x25,Blood Slave);11|
|BGCOLOR(lightgray):''特性''|&gt;|&gt;|&gt;||
</v>
      </c>
    </row>
    <row r="112" spans="2:25" x14ac:dyDescent="0.15">
      <c r="B112" s="1" t="s">
        <v>7368</v>
      </c>
      <c r="C112" s="1">
        <v>4</v>
      </c>
      <c r="E112" s="1" t="s">
        <v>7381</v>
      </c>
      <c r="F112" s="1" t="s">
        <v>7381</v>
      </c>
      <c r="G112" s="1" t="s">
        <v>7378</v>
      </c>
      <c r="I112" s="1">
        <v>25</v>
      </c>
      <c r="J112" s="1" t="s">
        <v>7358</v>
      </c>
      <c r="K112" s="1" t="s">
        <v>7359</v>
      </c>
      <c r="L112" s="1" t="s">
        <v>7360</v>
      </c>
      <c r="M112" s="2" t="s">
        <v>7382</v>
      </c>
      <c r="N112" s="31" t="str">
        <f t="shared" si="3"/>
        <v>|Blood Magic Lv4|Summon Rakshasa Warriors|&amp;ref(Spell/P_Blood.jpg,nolink,25x25,Blood);2||&amp;ref(Spell/V_Blood.jpg,nolink,25x25,Blood Slave);25|儀式/陸上専用|兵士召喚|
|~|~|&gt;|&gt;|&gt;|&gt;|武装した強靭な悪鬼Rakshasa Warriorを5体召喚します|</v>
      </c>
      <c r="O112" s="3" t="s">
        <v>7383</v>
      </c>
      <c r="S112" s="1">
        <v>5</v>
      </c>
      <c r="X112" t="str">
        <f t="shared" si="4"/>
        <v xml:space="preserve">#includex(Spell/Blood Magic/DataView,titlestr=off,section=(filter=Summon Asrapas),firsthead=off)
**ゲーム内説明文
#includex(Spell/Blood Magic/Descriptions,titlestr=off,section=(filter=Summon Asrapas),firsthead=off)
**概要
**解説
</v>
      </c>
      <c r="Y112" t="str">
        <f t="shared" si="5"/>
        <v xml:space="preserve">**Summon Rakshasa Warriors
|&gt;|&gt;|&gt;|&gt;|BGCOLOR(black):COLOR(white):CENTER:''Summon Rakshasa Warriors''|
|&gt;|BGCOLOR(lightgray):''研究領域''|&gt;|BGCOLOR(lightgray):''使用条件''|BGCOLOR(lightgray):''分類''|
|&gt;|Blood Magic Lv4|&gt;|儀式/陸上専用|兵士召喚|
|BGCOLOR(lightgray):''主系統''|BGCOLOR(lightgray):''副系統''|&gt;|BGCOLOR(lightgray):''威力/効果''|BGCOLOR(lightgray):''効果発生数''|
|&amp;ref(Spell/P_Blood.jpg,nolink,25x25,Blood);2||&gt;|Rakshasa Warrior|5|
|BGCOLOR(lightgray):''射程距離''|BGCOLOR(lightgray):''効果範囲''|BGCOLOR(lightgray):''精度修正''|BGCOLOR(lightgray):''詠唱時間''|BGCOLOR(lightgray):''疲労/宝石''|
|||||&amp;ref(Spell/V_Blood.jpg,nolink,25x25,Blood Slave);25|
|BGCOLOR(lightgray):''特性''|&gt;|&gt;|&gt;||
</v>
      </c>
    </row>
    <row r="113" spans="2:25" x14ac:dyDescent="0.15">
      <c r="B113" s="1" t="s">
        <v>7368</v>
      </c>
      <c r="C113" s="1">
        <v>5</v>
      </c>
      <c r="E113" s="1" t="s">
        <v>7384</v>
      </c>
      <c r="F113" s="1" t="s">
        <v>7384</v>
      </c>
      <c r="G113" s="1" t="s">
        <v>7378</v>
      </c>
      <c r="H113" s="1" t="s">
        <v>7357</v>
      </c>
      <c r="I113" s="1">
        <v>30</v>
      </c>
      <c r="J113" s="1" t="s">
        <v>7358</v>
      </c>
      <c r="K113" s="1" t="s">
        <v>7359</v>
      </c>
      <c r="L113" s="1" t="s">
        <v>7360</v>
      </c>
      <c r="M113" s="2" t="s">
        <v>7385</v>
      </c>
      <c r="N113" s="31" t="str">
        <f t="shared" si="3"/>
        <v>|Blood Magic Lv5|Summon Sandhyabalas|&amp;ref(Spell/P_Blood.jpg,nolink,25x25,Blood);2|&amp;ref(Spell/P_Death.jpg,nolink,25x25,Death);1|&amp;ref(Spell/V_Blood.jpg,nolink,25x25,Blood Slave);30|儀式/陸上専用|兵士召喚|
|~|~|&gt;|&gt;|&gt;|&gt;|魔法の剣を持つ闇の悪鬼Sandhyabalaを3体召喚します|</v>
      </c>
      <c r="O113" s="3" t="s">
        <v>7386</v>
      </c>
      <c r="S113" s="1">
        <v>3</v>
      </c>
      <c r="X113" t="str">
        <f t="shared" si="4"/>
        <v xml:space="preserve">#includex(Spell/Blood Magic/DataView,titlestr=off,section=(filter=Summon Rakshasa Warriors),firsthead=off)
**ゲーム内説明文
#includex(Spell/Blood Magic/Descriptions,titlestr=off,section=(filter=Summon Rakshasa Warriors),firsthead=off)
**概要
**解説
</v>
      </c>
      <c r="Y113" t="str">
        <f t="shared" si="5"/>
        <v xml:space="preserve">**Summon Sandhyabalas
|&gt;|&gt;|&gt;|&gt;|BGCOLOR(black):COLOR(white):CENTER:''Summon Sandhyabalas''|
|&gt;|BGCOLOR(lightgray):''研究領域''|&gt;|BGCOLOR(lightgray):''使用条件''|BGCOLOR(lightgray):''分類''|
|&gt;|Blood Magic Lv5|&gt;|儀式/陸上専用|兵士召喚|
|BGCOLOR(lightgray):''主系統''|BGCOLOR(lightgray):''副系統''|&gt;|BGCOLOR(lightgray):''威力/効果''|BGCOLOR(lightgray):''効果発生数''|
|&amp;ref(Spell/P_Blood.jpg,nolink,25x25,Blood);2|&amp;ref(Spell/P_Death.jpg,nolink,25x25,Death);1|&gt;|Sandhyabala|3|
|BGCOLOR(lightgray):''射程距離''|BGCOLOR(lightgray):''効果範囲''|BGCOLOR(lightgray):''精度修正''|BGCOLOR(lightgray):''詠唱時間''|BGCOLOR(lightgray):''疲労/宝石''|
|||||&amp;ref(Spell/V_Blood.jpg,nolink,25x25,Blood Slave);30|
|BGCOLOR(lightgray):''特性''|&gt;|&gt;|&gt;||
</v>
      </c>
    </row>
    <row r="114" spans="2:25" x14ac:dyDescent="0.15">
      <c r="B114" s="1" t="s">
        <v>7368</v>
      </c>
      <c r="C114" s="1">
        <v>6</v>
      </c>
      <c r="E114" s="1" t="s">
        <v>7387</v>
      </c>
      <c r="F114" s="1" t="s">
        <v>7387</v>
      </c>
      <c r="G114" s="1" t="s">
        <v>7388</v>
      </c>
      <c r="H114" s="1" t="s">
        <v>7389</v>
      </c>
      <c r="I114" s="1">
        <v>81</v>
      </c>
      <c r="J114" s="1" t="s">
        <v>7358</v>
      </c>
      <c r="K114" s="1" t="s">
        <v>7359</v>
      </c>
      <c r="L114" s="1" t="s">
        <v>7390</v>
      </c>
      <c r="M114" s="2" t="s">
        <v>7391</v>
      </c>
      <c r="N114" s="31" t="str">
        <f t="shared" si="3"/>
        <v>|Blood Magic Lv6|Summon Dakini|&amp;ref(Spell/P_Blood.jpg,nolink,25x25,Blood);4|&amp;ref(Spell/P_Air.jpg,nolink,25x25,Air);1|&amp;ref(Spell/V_Blood.jpg,nolink,25x25,Blood Slave);81|儀式/陸上専用|指揮官召喚|
|~|~|&gt;|&gt;|&gt;|&gt;|飛行能力と強力な魔力を持つDakiniを召喚します|</v>
      </c>
      <c r="O114" s="3" t="s">
        <v>7392</v>
      </c>
      <c r="S114" s="1">
        <v>1</v>
      </c>
      <c r="X114" t="str">
        <f t="shared" si="4"/>
        <v xml:space="preserve">#includex(Spell/Blood Magic/DataView,titlestr=off,section=(filter=Summon Sandhyabalas),firsthead=off)
**ゲーム内説明文
#includex(Spell/Blood Magic/Descriptions,titlestr=off,section=(filter=Summon Sandhyabalas),firsthead=off)
**概要
**解説
</v>
      </c>
      <c r="Y114" t="str">
        <f t="shared" si="5"/>
        <v xml:space="preserve">**Summon Dakini
|&gt;|&gt;|&gt;|&gt;|BGCOLOR(black):COLOR(white):CENTER:''Summon Dakini''|
|&gt;|BGCOLOR(lightgray):''研究領域''|&gt;|BGCOLOR(lightgray):''使用条件''|BGCOLOR(lightgray):''分類''|
|&gt;|Blood Magic Lv6|&gt;|儀式/陸上専用|指揮官召喚|
|BGCOLOR(lightgray):''主系統''|BGCOLOR(lightgray):''副系統''|&gt;|BGCOLOR(lightgray):''威力/効果''|BGCOLOR(lightgray):''効果発生数''|
|&amp;ref(Spell/P_Blood.jpg,nolink,25x25,Blood);4|&amp;ref(Spell/P_Air.jpg,nolink,25x25,Air);1|&gt;|Dakini|1|
|BGCOLOR(lightgray):''射程距離''|BGCOLOR(lightgray):''効果範囲''|BGCOLOR(lightgray):''精度修正''|BGCOLOR(lightgray):''詠唱時間''|BGCOLOR(lightgray):''疲労/宝石''|
|||||&amp;ref(Spell/V_Blood.jpg,nolink,25x25,Blood Slave);81|
|BGCOLOR(lightgray):''特性''|&gt;|&gt;|&gt;||
</v>
      </c>
    </row>
    <row r="115" spans="2:25" x14ac:dyDescent="0.15">
      <c r="B115" s="1" t="s">
        <v>7368</v>
      </c>
      <c r="C115" s="1">
        <v>7</v>
      </c>
      <c r="E115" s="1" t="s">
        <v>7393</v>
      </c>
      <c r="F115" s="1" t="s">
        <v>7393</v>
      </c>
      <c r="G115" s="1" t="s">
        <v>7394</v>
      </c>
      <c r="H115" s="1" t="s">
        <v>7357</v>
      </c>
      <c r="I115" s="1">
        <v>35</v>
      </c>
      <c r="J115" s="1" t="s">
        <v>7358</v>
      </c>
      <c r="K115" s="1" t="s">
        <v>7359</v>
      </c>
      <c r="L115" s="1" t="s">
        <v>7390</v>
      </c>
      <c r="M115" s="2" t="s">
        <v>7396</v>
      </c>
      <c r="N115" s="31" t="str">
        <f t="shared" si="3"/>
        <v>|Blood Magic Lv7|Summon Samanishada|&amp;ref(Spell/P_Blood.jpg,nolink,25x25,Blood);3|&amp;ref(Spell/P_Death.jpg,nolink,25x25,Death);1|&amp;ref(Spell/V_Blood.jpg,nolink,25x25,Blood Slave);35|儀式/陸上専用|指揮官召喚|
|~|~|&gt;|&gt;|&gt;|&gt;|闇の悪鬼の暗殺者Samanishadaを召喚します|</v>
      </c>
      <c r="O115" s="3" t="s">
        <v>7395</v>
      </c>
      <c r="S115" s="1">
        <v>1</v>
      </c>
      <c r="X115" t="str">
        <f t="shared" si="4"/>
        <v xml:space="preserve">#includex(Spell/Blood Magic/DataView,titlestr=off,section=(filter=Summon Dakini),firsthead=off)
**ゲーム内説明文
#includex(Spell/Blood Magic/Descriptions,titlestr=off,section=(filter=Summon Dakini),firsthead=off)
**概要
**解説
</v>
      </c>
      <c r="Y115" t="str">
        <f t="shared" si="5"/>
        <v xml:space="preserve">**Summon Samanishada
|&gt;|&gt;|&gt;|&gt;|BGCOLOR(black):COLOR(white):CENTER:''Summon Samanishada''|
|&gt;|BGCOLOR(lightgray):''研究領域''|&gt;|BGCOLOR(lightgray):''使用条件''|BGCOLOR(lightgray):''分類''|
|&gt;|Blood Magic Lv7|&gt;|儀式/陸上専用|指揮官召喚|
|BGCOLOR(lightgray):''主系統''|BGCOLOR(lightgray):''副系統''|&gt;|BGCOLOR(lightgray):''威力/効果''|BGCOLOR(lightgray):''効果発生数''|
|&amp;ref(Spell/P_Blood.jpg,nolink,25x25,Blood);3|&amp;ref(Spell/P_Death.jpg,nolink,25x25,Death);1|&gt;|Samanishada|1|
|BGCOLOR(lightgray):''射程距離''|BGCOLOR(lightgray):''効果範囲''|BGCOLOR(lightgray):''精度修正''|BGCOLOR(lightgray):''詠唱時間''|BGCOLOR(lightgray):''疲労/宝石''|
|||||&amp;ref(Spell/V_Blood.jpg,nolink,25x25,Blood Slave);35|
|BGCOLOR(lightgray):''特性''|&gt;|&gt;|&gt;||
</v>
      </c>
    </row>
    <row r="116" spans="2:25" x14ac:dyDescent="0.15">
      <c r="B116" s="1" t="s">
        <v>7368</v>
      </c>
      <c r="C116" s="1">
        <v>8</v>
      </c>
      <c r="E116" s="1" t="s">
        <v>7397</v>
      </c>
      <c r="F116" s="1" t="s">
        <v>7397</v>
      </c>
      <c r="G116" s="1" t="s">
        <v>7398</v>
      </c>
      <c r="H116" s="1" t="s">
        <v>7364</v>
      </c>
      <c r="I116" s="1">
        <v>133</v>
      </c>
      <c r="J116" s="1" t="s">
        <v>7358</v>
      </c>
      <c r="K116" s="1" t="s">
        <v>7359</v>
      </c>
      <c r="L116" s="1" t="s">
        <v>7390</v>
      </c>
      <c r="M116" s="2" t="s">
        <v>7402</v>
      </c>
      <c r="N116" s="31" t="str">
        <f t="shared" si="3"/>
        <v>|Blood Magic Lv8|Summon Mandeha|&amp;ref(Spell/P_Blood.jpg,nolink,25x25,Blood);5|&amp;ref(Spell/P_Death.jpg,nolink,25x25,Death);2|&amp;ref(Spell/V_Blood.jpg,nolink,25x25,Blood Slave);133|儀式/陸上専用|指揮官召喚|
|~|~|&gt;|&gt;|&gt;|&gt;|闇と微睡を伴う強大な悪鬼Mandehaを召喚します|</v>
      </c>
      <c r="O116" s="3" t="s">
        <v>7399</v>
      </c>
      <c r="S116" s="1">
        <v>1</v>
      </c>
      <c r="X116" t="str">
        <f t="shared" si="4"/>
        <v xml:space="preserve">#includex(Spell/Blood Magic/DataView,titlestr=off,section=(filter=Summon Samanishada),firsthead=off)
**ゲーム内説明文
#includex(Spell/Blood Magic/Descriptions,titlestr=off,section=(filter=Summon Samanishada),firsthead=off)
**概要
**解説
</v>
      </c>
      <c r="Y116" t="str">
        <f t="shared" si="5"/>
        <v xml:space="preserve">**Summon Mandeha
|&gt;|&gt;|&gt;|&gt;|BGCOLOR(black):COLOR(white):CENTER:''Summon Mandeha''|
|&gt;|BGCOLOR(lightgray):''研究領域''|&gt;|BGCOLOR(lightgray):''使用条件''|BGCOLOR(lightgray):''分類''|
|&gt;|Blood Magic Lv8|&gt;|儀式/陸上専用|指揮官召喚|
|BGCOLOR(lightgray):''主系統''|BGCOLOR(lightgray):''副系統''|&gt;|BGCOLOR(lightgray):''威力/効果''|BGCOLOR(lightgray):''効果発生数''|
|&amp;ref(Spell/P_Blood.jpg,nolink,25x25,Blood);5|&amp;ref(Spell/P_Death.jpg,nolink,25x25,Death);2|&gt;|Mandeha|1|
|BGCOLOR(lightgray):''射程距離''|BGCOLOR(lightgray):''効果範囲''|BGCOLOR(lightgray):''精度修正''|BGCOLOR(lightgray):''詠唱時間''|BGCOLOR(lightgray):''疲労/宝石''|
|||||&amp;ref(Spell/V_Blood.jpg,nolink,25x25,Blood Slave);133|
|BGCOLOR(lightgray):''特性''|&gt;|&gt;|&gt;||
</v>
      </c>
    </row>
    <row r="117" spans="2:25" x14ac:dyDescent="0.15">
      <c r="B117" s="1" t="s">
        <v>7368</v>
      </c>
      <c r="C117" s="1">
        <v>8</v>
      </c>
      <c r="E117" s="1" t="s">
        <v>7420</v>
      </c>
      <c r="F117" s="1" t="s">
        <v>7420</v>
      </c>
      <c r="G117" s="1" t="s">
        <v>7398</v>
      </c>
      <c r="I117" s="1">
        <v>75</v>
      </c>
      <c r="J117" s="1" t="s">
        <v>7358</v>
      </c>
      <c r="K117" s="1" t="s">
        <v>7359</v>
      </c>
      <c r="L117" s="1" t="s">
        <v>7360</v>
      </c>
      <c r="M117" s="2" t="s">
        <v>7400</v>
      </c>
      <c r="N117" s="31" t="str">
        <f t="shared" si="3"/>
        <v>|Blood Magic Lv8|Summon Danavas|&amp;ref(Spell/P_Blood.jpg,nolink,25x25,Blood);5||&amp;ref(Spell/V_Blood.jpg,nolink,25x25,Blood Slave);75|儀式/陸上専用|兵士召喚|
|~|~|&gt;|&gt;|&gt;|&gt;|四本腕の巨大な戦士Danavaを3体召喚します|</v>
      </c>
      <c r="O117" s="3" t="s">
        <v>7401</v>
      </c>
      <c r="S117" s="1">
        <v>3</v>
      </c>
      <c r="X117" t="str">
        <f t="shared" si="4"/>
        <v xml:space="preserve">#includex(Spell/Blood Magic/DataView,titlestr=off,section=(filter=Summon Mandeha),firsthead=off)
**ゲーム内説明文
#includex(Spell/Blood Magic/Descriptions,titlestr=off,section=(filter=Summon Mandeha),firsthead=off)
**概要
**解説
</v>
      </c>
      <c r="Y117" t="str">
        <f t="shared" si="5"/>
        <v xml:space="preserve">**Summon Danavas
|&gt;|&gt;|&gt;|&gt;|BGCOLOR(black):COLOR(white):CENTER:''Summon Danavas''|
|&gt;|BGCOLOR(lightgray):''研究領域''|&gt;|BGCOLOR(lightgray):''使用条件''|BGCOLOR(lightgray):''分類''|
|&gt;|Blood Magic Lv8|&gt;|儀式/陸上専用|兵士召喚|
|BGCOLOR(lightgray):''主系統''|BGCOLOR(lightgray):''副系統''|&gt;|BGCOLOR(lightgray):''威力/効果''|BGCOLOR(lightgray):''効果発生数''|
|&amp;ref(Spell/P_Blood.jpg,nolink,25x25,Blood);5||&gt;|Danava|3|
|BGCOLOR(lightgray):''射程距離''|BGCOLOR(lightgray):''効果範囲''|BGCOLOR(lightgray):''精度修正''|BGCOLOR(lightgray):''詠唱時間''|BGCOLOR(lightgray):''疲労/宝石''|
|||||&amp;ref(Spell/V_Blood.jpg,nolink,25x25,Blood Slave);75|
|BGCOLOR(lightgray):''特性''|&gt;|&gt;|&gt;||
</v>
      </c>
    </row>
    <row r="118" spans="2:25" x14ac:dyDescent="0.15">
      <c r="B118" s="1" t="s">
        <v>7544</v>
      </c>
      <c r="C118" s="1">
        <v>0</v>
      </c>
      <c r="E118" s="1" t="s">
        <v>7543</v>
      </c>
      <c r="F118" s="1" t="s">
        <v>7543</v>
      </c>
      <c r="G118" s="1" t="s">
        <v>7545</v>
      </c>
      <c r="I118" s="1">
        <v>6</v>
      </c>
      <c r="J118" s="1" t="s">
        <v>7546</v>
      </c>
      <c r="K118" s="1" t="s">
        <v>7547</v>
      </c>
      <c r="L118" s="1" t="s">
        <v>7548</v>
      </c>
      <c r="M118" s="2" t="s">
        <v>7549</v>
      </c>
      <c r="N118" s="31" t="str">
        <f t="shared" si="3"/>
        <v>|Conjuration Lv0|Hannya Pact|&amp;ref(Spell/P_Death.jpg,nolink,25x25,Death);1||&amp;ref(Spell/V_Death.jpg,nolink,25x25,Death Gem);6|儀式/水陸両用|変身|
|~|~|&gt;|&gt;|&gt;|&gt;|NamanariをChunariへと永久的に変化させます|</v>
      </c>
      <c r="O118" s="3" t="s">
        <v>7550</v>
      </c>
      <c r="S118" s="1">
        <v>1</v>
      </c>
      <c r="V118" s="1" t="s">
        <v>7551</v>
      </c>
      <c r="X118" t="str">
        <f t="shared" si="4"/>
        <v xml:space="preserve">#includex(Spell/Blood Magic/DataView,titlestr=off,section=(filter=Summon Danavas),firsthead=off)
**ゲーム内説明文
#includex(Spell/Blood Magic/Descriptions,titlestr=off,section=(filter=Summon Danavas),firsthead=off)
**概要
**解説
</v>
      </c>
      <c r="Y118" t="str">
        <f t="shared" si="5"/>
        <v xml:space="preserve">**Hannya Pact
|&gt;|&gt;|&gt;|&gt;|BGCOLOR(black):COLOR(white):CENTER:''Hannya Pact''|
|&gt;|BGCOLOR(lightgray):''研究領域''|&gt;|BGCOLOR(lightgray):''使用条件''|BGCOLOR(lightgray):''分類''|
|&gt;|Conjuration Lv0|&gt;|儀式/水陸両用|変身|
|BGCOLOR(lightgray):''主系統''|BGCOLOR(lightgray):''副系統''|&gt;|BGCOLOR(lightgray):''威力/効果''|BGCOLOR(lightgray):''効果発生数''|
|&amp;ref(Spell/P_Death.jpg,nolink,25x25,Death);1||&gt;|Chunari|1|
|BGCOLOR(lightgray):''射程距離''|BGCOLOR(lightgray):''効果範囲''|BGCOLOR(lightgray):''精度修正''|BGCOLOR(lightgray):''詠唱時間''|BGCOLOR(lightgray):''疲労/宝石''|
|||||&amp;ref(Spell/V_Death.jpg,nolink,25x25,Death Gem);6|
|BGCOLOR(lightgray):''特性''|&gt;|&gt;|&gt;|Namanariのみ使用可能|
</v>
      </c>
    </row>
    <row r="119" spans="2:25" x14ac:dyDescent="0.15">
      <c r="B119" s="1" t="s">
        <v>7544</v>
      </c>
      <c r="C119" s="1">
        <v>0</v>
      </c>
      <c r="E119" s="1" t="s">
        <v>7552</v>
      </c>
      <c r="F119" s="1" t="s">
        <v>7552</v>
      </c>
      <c r="G119" s="1" t="s">
        <v>7553</v>
      </c>
      <c r="I119" s="1">
        <v>12</v>
      </c>
      <c r="J119" s="1" t="s">
        <v>7546</v>
      </c>
      <c r="K119" s="1" t="s">
        <v>7547</v>
      </c>
      <c r="L119" s="1" t="s">
        <v>7548</v>
      </c>
      <c r="M119" s="2" t="s">
        <v>7554</v>
      </c>
      <c r="N119" s="31" t="str">
        <f t="shared" si="3"/>
        <v>|Conjuration Lv0|Greater Hannya Pact|&amp;ref(Spell/P_Death.jpg,nolink,25x25,Death);2||&amp;ref(Spell/V_Death.jpg,nolink,25x25,Death Gem);12|儀式/水陸両用|変身|
|~|~|&gt;|&gt;|&gt;|&gt;|ChunariをHannyaへと永久的に変化させます|</v>
      </c>
      <c r="O119" s="3" t="s">
        <v>7555</v>
      </c>
      <c r="S119" s="1">
        <v>1</v>
      </c>
      <c r="V119" s="1" t="s">
        <v>7556</v>
      </c>
      <c r="X119" t="str">
        <f t="shared" si="4"/>
        <v xml:space="preserve">#includex(Spell/Conjuration/DataView,titlestr=off,section=(filter=Hannya Pact),firsthead=off)
**ゲーム内説明文
#includex(Spell/Conjuration/Descriptions,titlestr=off,section=(filter=Hannya Pact),firsthead=off)
**概要
**解説
</v>
      </c>
      <c r="Y119" t="str">
        <f t="shared" si="5"/>
        <v xml:space="preserve">**Greater Hannya Pact
|&gt;|&gt;|&gt;|&gt;|BGCOLOR(black):COLOR(white):CENTER:''Greater Hannya Pact''|
|&gt;|BGCOLOR(lightgray):''研究領域''|&gt;|BGCOLOR(lightgray):''使用条件''|BGCOLOR(lightgray):''分類''|
|&gt;|Conjuration Lv0|&gt;|儀式/水陸両用|変身|
|BGCOLOR(lightgray):''主系統''|BGCOLOR(lightgray):''副系統''|&gt;|BGCOLOR(lightgray):''威力/効果''|BGCOLOR(lightgray):''効果発生数''|
|&amp;ref(Spell/P_Death.jpg,nolink,25x25,Death);2||&gt;|Hannya|1|
|BGCOLOR(lightgray):''射程距離''|BGCOLOR(lightgray):''効果範囲''|BGCOLOR(lightgray):''精度修正''|BGCOLOR(lightgray):''詠唱時間''|BGCOLOR(lightgray):''疲労/宝石''|
|||||&amp;ref(Spell/V_Death.jpg,nolink,25x25,Death Gem);12|
|BGCOLOR(lightgray):''特性''|&gt;|&gt;|&gt;|Chunariのみ使用可能|
</v>
      </c>
    </row>
    <row r="120" spans="2:25" x14ac:dyDescent="0.15">
      <c r="B120" s="1" t="s">
        <v>7544</v>
      </c>
      <c r="C120" s="1">
        <v>1</v>
      </c>
      <c r="E120" s="1" t="s">
        <v>7557</v>
      </c>
      <c r="F120" s="1" t="s">
        <v>7557</v>
      </c>
      <c r="G120" s="1" t="s">
        <v>7558</v>
      </c>
      <c r="H120" s="1" t="s">
        <v>7559</v>
      </c>
      <c r="I120" s="1">
        <v>3</v>
      </c>
      <c r="J120" s="1" t="s">
        <v>7546</v>
      </c>
      <c r="K120" s="1" t="s">
        <v>7561</v>
      </c>
      <c r="L120" s="1" t="s">
        <v>7560</v>
      </c>
      <c r="M120" s="2" t="s">
        <v>7562</v>
      </c>
      <c r="N120" s="31" t="str">
        <f t="shared" si="3"/>
        <v>|Conjuration Lv1|Summon Kappa|&amp;ref(Spell/P_Water.jpg,nolink,25x25,Water);1|&amp;ref(Spell/P_Nature.jpg,nolink,25x25,Nature);1|&amp;ref(Spell/V_Water.jpg,nolink,25x25,Water Gem);3|儀式/陸上専用|兵士召喚|
|~|~|&gt;|&gt;|&gt;|&gt;|硬い甲羅を持つKappaを3体召喚します|</v>
      </c>
      <c r="O120" s="3" t="s">
        <v>7563</v>
      </c>
      <c r="S120" s="1">
        <v>3</v>
      </c>
      <c r="X120" t="str">
        <f t="shared" si="4"/>
        <v xml:space="preserve">#includex(Spell/Conjuration/DataView,titlestr=off,section=(filter=Greater Hannya Pact),firsthead=off)
**ゲーム内説明文
#includex(Spell/Conjuration/Descriptions,titlestr=off,section=(filter=Greater Hannya Pact),firsthead=off)
**概要
**解説
</v>
      </c>
      <c r="Y120" t="str">
        <f t="shared" si="5"/>
        <v xml:space="preserve">**Summon Kappa
|&gt;|&gt;|&gt;|&gt;|BGCOLOR(black):COLOR(white):CENTER:''Summon Kappa''|
|&gt;|BGCOLOR(lightgray):''研究領域''|&gt;|BGCOLOR(lightgray):''使用条件''|BGCOLOR(lightgray):''分類''|
|&gt;|Conjuration Lv1|&gt;|儀式/陸上専用|兵士召喚|
|BGCOLOR(lightgray):''主系統''|BGCOLOR(lightgray):''副系統''|&gt;|BGCOLOR(lightgray):''威力/効果''|BGCOLOR(lightgray):''効果発生数''|
|&amp;ref(Spell/P_Water.jpg,nolink,25x25,Water);1|&amp;ref(Spell/P_Nature.jpg,nolink,25x25,Nature);1|&gt;|Kappa|3|
|BGCOLOR(lightgray):''射程距離''|BGCOLOR(lightgray):''効果範囲''|BGCOLOR(lightgray):''精度修正''|BGCOLOR(lightgray):''詠唱時間''|BGCOLOR(lightgray):''疲労/宝石''|
|||||&amp;ref(Spell/V_Water.jpg,nolink,25x25,Water Gem);3|
|BGCOLOR(lightgray):''特性''|&gt;|&gt;|&gt;||
</v>
      </c>
    </row>
    <row r="121" spans="2:25" x14ac:dyDescent="0.15">
      <c r="B121" s="1" t="s">
        <v>7544</v>
      </c>
      <c r="C121" s="1">
        <v>2</v>
      </c>
      <c r="E121" s="1" t="s">
        <v>7564</v>
      </c>
      <c r="F121" s="1" t="s">
        <v>7564</v>
      </c>
      <c r="G121" s="1" t="s">
        <v>7559</v>
      </c>
      <c r="H121" s="1" t="s">
        <v>7565</v>
      </c>
      <c r="I121" s="1">
        <v>3</v>
      </c>
      <c r="J121" s="1" t="s">
        <v>7546</v>
      </c>
      <c r="K121" s="1" t="s">
        <v>7561</v>
      </c>
      <c r="L121" s="1" t="s">
        <v>7560</v>
      </c>
      <c r="M121" s="2" t="s">
        <v>7570</v>
      </c>
      <c r="N121" s="31" t="str">
        <f t="shared" si="3"/>
        <v>|Conjuration Lv2|Summon Karasu Tengus|&amp;ref(Spell/P_Nature.jpg,nolink,25x25,Nature);1|&amp;ref(Spell/P_Air.jpg,nolink,25x25,Air);1|&amp;ref(Spell/V_Nature.jpg,nolink,25x25,Nature Gem);3|儀式/陸上専用|兵士召喚|
|~|~|&gt;|&gt;|&gt;|&gt;|飛行する神聖な剣術の達人Karasu Tenguを3体召喚します|</v>
      </c>
      <c r="O121" s="3" t="s">
        <v>7566</v>
      </c>
      <c r="S121" s="1">
        <v>3</v>
      </c>
      <c r="X121" t="str">
        <f t="shared" si="4"/>
        <v xml:space="preserve">#includex(Spell/Conjuration/DataView,titlestr=off,section=(filter=Summon Kappa),firsthead=off)
**ゲーム内説明文
#includex(Spell/Conjuration/Descriptions,titlestr=off,section=(filter=Summon Kappa),firsthead=off)
**概要
**解説
</v>
      </c>
      <c r="Y121" t="str">
        <f t="shared" si="5"/>
        <v xml:space="preserve">**Summon Karasu Tengus
|&gt;|&gt;|&gt;|&gt;|BGCOLOR(black):COLOR(white):CENTER:''Summon Karasu Tengus''|
|&gt;|BGCOLOR(lightgray):''研究領域''|&gt;|BGCOLOR(lightgray):''使用条件''|BGCOLOR(lightgray):''分類''|
|&gt;|Conjuration Lv2|&gt;|儀式/陸上専用|兵士召喚|
|BGCOLOR(lightgray):''主系統''|BGCOLOR(lightgray):''副系統''|&gt;|BGCOLOR(lightgray):''威力/効果''|BGCOLOR(lightgray):''効果発生数''|
|&amp;ref(Spell/P_Nature.jpg,nolink,25x25,Nature);1|&amp;ref(Spell/P_Air.jpg,nolink,25x25,Air);1|&gt;|Karasu Tengu|3|
|BGCOLOR(lightgray):''射程距離''|BGCOLOR(lightgray):''効果範囲''|BGCOLOR(lightgray):''精度修正''|BGCOLOR(lightgray):''詠唱時間''|BGCOLOR(lightgray):''疲労/宝石''|
|||||&amp;ref(Spell/V_Nature.jpg,nolink,25x25,Nature Gem);3|
|BGCOLOR(lightgray):''特性''|&gt;|&gt;|&gt;||
</v>
      </c>
    </row>
    <row r="122" spans="2:25" x14ac:dyDescent="0.15">
      <c r="B122" s="1" t="s">
        <v>7544</v>
      </c>
      <c r="C122" s="1">
        <v>3</v>
      </c>
      <c r="E122" s="1" t="s">
        <v>7567</v>
      </c>
      <c r="F122" s="1" t="s">
        <v>7567</v>
      </c>
      <c r="G122" s="1" t="s">
        <v>7565</v>
      </c>
      <c r="H122" s="1" t="s">
        <v>7568</v>
      </c>
      <c r="I122" s="1">
        <v>5</v>
      </c>
      <c r="J122" s="1" t="s">
        <v>7546</v>
      </c>
      <c r="K122" s="1" t="s">
        <v>7561</v>
      </c>
      <c r="L122" s="1" t="s">
        <v>7560</v>
      </c>
      <c r="M122" s="2" t="s">
        <v>7569</v>
      </c>
      <c r="N122" s="31" t="str">
        <f t="shared" si="3"/>
        <v>|Conjuration Lv3|Summon Konoha Tengus|&amp;ref(Spell/P_Air.jpg,nolink,25x25,Air);1|&amp;ref(Spell/P_Earth.jpg,nolink,25x25,Earth);1|&amp;ref(Spell/V_Air.jpg,nolink,25x25,Air Gem);5|儀式/陸上専用|兵士召喚|
|~|~|&gt;|&gt;|&gt;|&gt;|飛行する神聖な剣術の達人Konoha Tenguを5+体召喚します|</v>
      </c>
      <c r="O122" s="3" t="s">
        <v>7571</v>
      </c>
      <c r="S122" s="1" t="s">
        <v>19911</v>
      </c>
      <c r="X122" t="str">
        <f t="shared" si="4"/>
        <v xml:space="preserve">#includex(Spell/Conjuration/DataView,titlestr=off,section=(filter=Summon Karasu Tengus),firsthead=off)
**ゲーム内説明文
#includex(Spell/Conjuration/Descriptions,titlestr=off,section=(filter=Summon Karasu Tengus),firsthead=off)
**概要
**解説
</v>
      </c>
      <c r="Y122" t="str">
        <f t="shared" si="5"/>
        <v xml:space="preserve">**Summon Konoha Tengus
|&gt;|&gt;|&gt;|&gt;|BGCOLOR(black):COLOR(white):CENTER:''Summon Konoha Tengus''|
|&gt;|BGCOLOR(lightgray):''研究領域''|&gt;|BGCOLOR(lightgray):''使用条件''|BGCOLOR(lightgray):''分類''|
|&gt;|Conjuration Lv3|&gt;|儀式/陸上専用|兵士召喚|
|BGCOLOR(lightgray):''主系統''|BGCOLOR(lightgray):''副系統''|&gt;|BGCOLOR(lightgray):''威力/効果''|BGCOLOR(lightgray):''効果発生数''|
|&amp;ref(Spell/P_Air.jpg,nolink,25x25,Air);1|&amp;ref(Spell/P_Earth.jpg,nolink,25x25,Earth);1|&gt;|Konoha Tengu|5+0.5/Lv|
|BGCOLOR(lightgray):''射程距離''|BGCOLOR(lightgray):''効果範囲''|BGCOLOR(lightgray):''精度修正''|BGCOLOR(lightgray):''詠唱時間''|BGCOLOR(lightgray):''疲労/宝石''|
|||||&amp;ref(Spell/V_Air.jpg,nolink,25x25,Air Gem);5|
|BGCOLOR(lightgray):''特性''|&gt;|&gt;|&gt;||
</v>
      </c>
    </row>
    <row r="123" spans="2:25" x14ac:dyDescent="0.15">
      <c r="B123" s="1" t="s">
        <v>7544</v>
      </c>
      <c r="C123" s="1">
        <v>4</v>
      </c>
      <c r="E123" s="1" t="s">
        <v>7572</v>
      </c>
      <c r="F123" s="1" t="s">
        <v>7572</v>
      </c>
      <c r="G123" s="1" t="s">
        <v>7553</v>
      </c>
      <c r="I123" s="1">
        <v>8</v>
      </c>
      <c r="J123" s="1" t="s">
        <v>7546</v>
      </c>
      <c r="K123" s="1" t="s">
        <v>7561</v>
      </c>
      <c r="L123" s="1" t="s">
        <v>7560</v>
      </c>
      <c r="M123" s="2" t="s">
        <v>7573</v>
      </c>
      <c r="N123" s="31" t="str">
        <f t="shared" si="3"/>
        <v>|Conjuration Lv4|Summon Shikome|&amp;ref(Spell/P_Death.jpg,nolink,25x25,Death);2||&amp;ref(Spell/V_Death.jpg,nolink,25x25,Death Gem);8|儀式/陸上専用|兵士召喚|
|~|~|&gt;|&gt;|&gt;|&gt;|神聖なる狂戦士Shikomeを8体召喚します|</v>
      </c>
      <c r="O123" s="3" t="s">
        <v>7574</v>
      </c>
      <c r="S123" s="1">
        <v>8</v>
      </c>
      <c r="X123" t="str">
        <f t="shared" si="4"/>
        <v xml:space="preserve">#includex(Spell/Conjuration/DataView,titlestr=off,section=(filter=Summon Konoha Tengus),firsthead=off)
**ゲーム内説明文
#includex(Spell/Conjuration/Descriptions,titlestr=off,section=(filter=Summon Konoha Tengus),firsthead=off)
**概要
**解説
</v>
      </c>
      <c r="Y123" t="str">
        <f t="shared" si="5"/>
        <v xml:space="preserve">**Summon Shikome
|&gt;|&gt;|&gt;|&gt;|BGCOLOR(black):COLOR(white):CENTER:''Summon Shikome''|
|&gt;|BGCOLOR(lightgray):''研究領域''|&gt;|BGCOLOR(lightgray):''使用条件''|BGCOLOR(lightgray):''分類''|
|&gt;|Conjuration Lv4|&gt;|儀式/陸上専用|兵士召喚|
|BGCOLOR(lightgray):''主系統''|BGCOLOR(lightgray):''副系統''|&gt;|BGCOLOR(lightgray):''威力/効果''|BGCOLOR(lightgray):''効果発生数''|
|&amp;ref(Spell/P_Death.jpg,nolink,25x25,Death);2||&gt;|Shikome|8|
|BGCOLOR(lightgray):''射程距離''|BGCOLOR(lightgray):''効果範囲''|BGCOLOR(lightgray):''精度修正''|BGCOLOR(lightgray):''詠唱時間''|BGCOLOR(lightgray):''疲労/宝石''|
|||||&amp;ref(Spell/V_Death.jpg,nolink,25x25,Death Gem);8|
|BGCOLOR(lightgray):''特性''|&gt;|&gt;|&gt;||
</v>
      </c>
    </row>
    <row r="124" spans="2:25" x14ac:dyDescent="0.15">
      <c r="B124" s="1" t="s">
        <v>7544</v>
      </c>
      <c r="C124" s="1">
        <v>4</v>
      </c>
      <c r="E124" s="1" t="s">
        <v>7575</v>
      </c>
      <c r="F124" s="1" t="s">
        <v>7575</v>
      </c>
      <c r="G124" s="1" t="s">
        <v>7576</v>
      </c>
      <c r="I124" s="1">
        <v>10</v>
      </c>
      <c r="J124" s="1" t="s">
        <v>7546</v>
      </c>
      <c r="K124" s="1" t="s">
        <v>7561</v>
      </c>
      <c r="L124" s="1" t="s">
        <v>7577</v>
      </c>
      <c r="M124" s="2" t="s">
        <v>7578</v>
      </c>
      <c r="N124" s="31" t="str">
        <f t="shared" si="3"/>
        <v>|Conjuration Lv4|Ghost General|&amp;ref(Spell/P_Death.jpg,nolink,25x25,Death);3||&amp;ref(Spell/V_Death.jpg,nolink,25x25,Death Gem);10|儀式/陸上専用|指揮官召喚|
|~|~|&gt;|&gt;|&gt;|&gt;|破滅の剣を持つ武者の亡霊Shuraを召喚します|</v>
      </c>
      <c r="O124" s="3" t="s">
        <v>7579</v>
      </c>
      <c r="S124" s="1">
        <v>1</v>
      </c>
      <c r="X124" t="str">
        <f t="shared" si="4"/>
        <v xml:space="preserve">#includex(Spell/Conjuration/DataView,titlestr=off,section=(filter=Summon Shikome),firsthead=off)
**ゲーム内説明文
#includex(Spell/Conjuration/Descriptions,titlestr=off,section=(filter=Summon Shikome),firsthead=off)
**概要
**解説
</v>
      </c>
      <c r="Y124" t="str">
        <f t="shared" si="5"/>
        <v xml:space="preserve">**Ghost General
|&gt;|&gt;|&gt;|&gt;|BGCOLOR(black):COLOR(white):CENTER:''Ghost General''|
|&gt;|BGCOLOR(lightgray):''研究領域''|&gt;|BGCOLOR(lightgray):''使用条件''|BGCOLOR(lightgray):''分類''|
|&gt;|Conjuration Lv4|&gt;|儀式/陸上専用|指揮官召喚|
|BGCOLOR(lightgray):''主系統''|BGCOLOR(lightgray):''副系統''|&gt;|BGCOLOR(lightgray):''威力/効果''|BGCOLOR(lightgray):''効果発生数''|
|&amp;ref(Spell/P_Death.jpg,nolink,25x25,Death);3||&gt;|Shura|1|
|BGCOLOR(lightgray):''射程距離''|BGCOLOR(lightgray):''効果範囲''|BGCOLOR(lightgray):''精度修正''|BGCOLOR(lightgray):''詠唱時間''|BGCOLOR(lightgray):''疲労/宝石''|
|||||&amp;ref(Spell/V_Death.jpg,nolink,25x25,Death Gem);10|
|BGCOLOR(lightgray):''特性''|&gt;|&gt;|&gt;||
</v>
      </c>
    </row>
    <row r="125" spans="2:25" x14ac:dyDescent="0.15">
      <c r="B125" s="1" t="s">
        <v>7544</v>
      </c>
      <c r="C125" s="1">
        <v>5</v>
      </c>
      <c r="E125" s="1" t="s">
        <v>7610</v>
      </c>
      <c r="F125" s="1" t="s">
        <v>7610</v>
      </c>
      <c r="G125" s="1" t="s">
        <v>7612</v>
      </c>
      <c r="H125" s="1" t="s">
        <v>7568</v>
      </c>
      <c r="I125" s="1">
        <v>55</v>
      </c>
      <c r="J125" s="1" t="s">
        <v>7546</v>
      </c>
      <c r="K125" s="1" t="s">
        <v>7561</v>
      </c>
      <c r="L125" s="1" t="s">
        <v>7615</v>
      </c>
      <c r="M125" s="2" t="s">
        <v>7616</v>
      </c>
      <c r="N125" s="31" t="str">
        <f t="shared" si="3"/>
        <v>|Conjuration Lv5|Contact Dai Tengu|&amp;ref(Spell/P_Air.jpg,nolink,25x25,Air);2|&amp;ref(Spell/P_Earth.jpg,nolink,25x25,Earth);1|&amp;ref(Spell/V_Air.jpg,nolink,25x25,Air Gem);55|儀式/陸上専用|軍団召喚|
|~|~|&gt;|&gt;|&gt;|&gt;|Tengu Warriorを10体、Karasu Tenguを10体とその指揮官Dai Tenguを召喚します|</v>
      </c>
      <c r="O125" s="3" t="s">
        <v>7617</v>
      </c>
      <c r="S125" s="1">
        <v>1</v>
      </c>
      <c r="W125" s="1" t="s">
        <v>7618</v>
      </c>
      <c r="X125" t="str">
        <f t="shared" si="4"/>
        <v xml:space="preserve">#includex(Spell/Conjuration/DataView,titlestr=off,section=(filter=Ghost General),firsthead=off)
**ゲーム内説明文
#includex(Spell/Conjuration/Descriptions,titlestr=off,section=(filter=Ghost General),firsthead=off)
**概要
**解説
</v>
      </c>
      <c r="Y125" t="str">
        <f t="shared" si="5"/>
        <v xml:space="preserve">**Contact Dai Tengu
|&gt;|&gt;|&gt;|&gt;|BGCOLOR(black):COLOR(white):CENTER:''Contact Dai Tengu''|
|&gt;|BGCOLOR(lightgray):''研究領域''|&gt;|BGCOLOR(lightgray):''使用条件''|BGCOLOR(lightgray):''分類''|
|&gt;|Conjuration Lv5|&gt;|儀式/陸上専用|軍団召喚|
|BGCOLOR(lightgray):''主系統''|BGCOLOR(lightgray):''副系統''|&gt;|BGCOLOR(lightgray):''威力/効果''|BGCOLOR(lightgray):''効果発生数''|
|&amp;ref(Spell/P_Air.jpg,nolink,25x25,Air);2|&amp;ref(Spell/P_Earth.jpg,nolink,25x25,Earth);1|&gt;|Dai Tengu|1|
|BGCOLOR(lightgray):''射程距離''|BGCOLOR(lightgray):''効果範囲''|BGCOLOR(lightgray):''精度修正''|BGCOLOR(lightgray):''詠唱時間''|BGCOLOR(lightgray):''疲労/宝石''|
|||||&amp;ref(Spell/V_Air.jpg,nolink,25x25,Air Gem);55|
|BGCOLOR(lightgray):''特性''|&gt;|&gt;|&gt;||
</v>
      </c>
    </row>
    <row r="126" spans="2:25" x14ac:dyDescent="0.15">
      <c r="B126" s="1" t="s">
        <v>7544</v>
      </c>
      <c r="C126" s="1">
        <v>5</v>
      </c>
      <c r="E126" s="1" t="s">
        <v>7611</v>
      </c>
      <c r="F126" s="1" t="s">
        <v>7611</v>
      </c>
      <c r="G126" s="1" t="s">
        <v>7613</v>
      </c>
      <c r="H126" s="1" t="s">
        <v>7559</v>
      </c>
      <c r="I126" s="1">
        <v>25</v>
      </c>
      <c r="J126" s="1" t="s">
        <v>7546</v>
      </c>
      <c r="K126" s="1" t="s">
        <v>7614</v>
      </c>
      <c r="L126" s="1" t="s">
        <v>7577</v>
      </c>
      <c r="M126" s="2" t="s">
        <v>7620</v>
      </c>
      <c r="N126" s="31" t="str">
        <f t="shared" si="3"/>
        <v>|Conjuration Lv5|Contact Nushi|&amp;ref(Spell/P_Water.jpg,nolink,25x25,Water);2|&amp;ref(Spell/P_Nature.jpg,nolink,25x25,Nature);1|&amp;ref(Spell/V_Water.jpg,nolink,25x25,Water Gem);25|儀式/沼地限定|指揮官召喚|
|~|~|&gt;|&gt;|&gt;|&gt;|優れた魔力を持つが州を離れられない沼の主Nushiを召喚します|</v>
      </c>
      <c r="O126" s="3" t="s">
        <v>7619</v>
      </c>
      <c r="S126" s="1">
        <v>1</v>
      </c>
      <c r="X126" t="str">
        <f t="shared" si="4"/>
        <v xml:space="preserve">#includex(Spell/Conjuration/DataView,titlestr=off,section=(filter=Contact Dai Tengu),firsthead=off)
**ゲーム内説明文
#includex(Spell/Conjuration/Descriptions,titlestr=off,section=(filter=Contact Dai Tengu),firsthead=off)
**概要
**解説
</v>
      </c>
      <c r="Y126" t="str">
        <f t="shared" si="5"/>
        <v xml:space="preserve">**Contact Nushi
|&gt;|&gt;|&gt;|&gt;|BGCOLOR(black):COLOR(white):CENTER:''Contact Nushi''|
|&gt;|BGCOLOR(lightgray):''研究領域''|&gt;|BGCOLOR(lightgray):''使用条件''|BGCOLOR(lightgray):''分類''|
|&gt;|Conjuration Lv5|&gt;|儀式/沼地限定|指揮官召喚|
|BGCOLOR(lightgray):''主系統''|BGCOLOR(lightgray):''副系統''|&gt;|BGCOLOR(lightgray):''威力/効果''|BGCOLOR(lightgray):''効果発生数''|
|&amp;ref(Spell/P_Water.jpg,nolink,25x25,Water);2|&amp;ref(Spell/P_Nature.jpg,nolink,25x25,Nature);1|&gt;|Nushi|1|
|BGCOLOR(lightgray):''射程距離''|BGCOLOR(lightgray):''効果範囲''|BGCOLOR(lightgray):''精度修正''|BGCOLOR(lightgray):''詠唱時間''|BGCOLOR(lightgray):''疲労/宝石''|
|||||&amp;ref(Spell/V_Water.jpg,nolink,25x25,Water Gem);25|
|BGCOLOR(lightgray):''特性''|&gt;|&gt;|&gt;||
</v>
      </c>
    </row>
    <row r="127" spans="2:25" x14ac:dyDescent="0.15">
      <c r="B127" s="1" t="s">
        <v>7544</v>
      </c>
      <c r="C127" s="1">
        <v>6</v>
      </c>
      <c r="E127" s="1" t="s">
        <v>7580</v>
      </c>
      <c r="F127" s="1" t="s">
        <v>7580</v>
      </c>
      <c r="G127" s="1" t="s">
        <v>7576</v>
      </c>
      <c r="I127" s="1">
        <v>7</v>
      </c>
      <c r="J127" s="1" t="s">
        <v>7546</v>
      </c>
      <c r="K127" s="1" t="s">
        <v>7561</v>
      </c>
      <c r="L127" s="1" t="s">
        <v>7560</v>
      </c>
      <c r="M127" s="2" t="s">
        <v>7581</v>
      </c>
      <c r="N127" s="31" t="str">
        <f t="shared" si="3"/>
        <v>|Conjuration Lv6|Summon Gozu Mezu|&amp;ref(Spell/P_Death.jpg,nolink,25x25,Death);3||&amp;ref(Spell/V_Death.jpg,nolink,25x25,Death Gem);7|儀式/陸上専用|兵士召喚|
|~|~|&gt;|&gt;|&gt;|&gt;|魔法の武器を持つOx-headとHorse-faceを1体ずつ召喚します|</v>
      </c>
      <c r="O127" s="3" t="s">
        <v>7582</v>
      </c>
      <c r="S127" s="1">
        <v>1</v>
      </c>
      <c r="W127" s="1" t="s">
        <v>7583</v>
      </c>
      <c r="X127" t="str">
        <f t="shared" si="4"/>
        <v xml:space="preserve">#includex(Spell/Conjuration/DataView,titlestr=off,section=(filter=Contact Nushi),firsthead=off)
**ゲーム内説明文
#includex(Spell/Conjuration/Descriptions,titlestr=off,section=(filter=Contact Nushi),firsthead=off)
**概要
**解説
</v>
      </c>
      <c r="Y127" t="str">
        <f t="shared" si="5"/>
        <v xml:space="preserve">**Summon Gozu Mezu
|&gt;|&gt;|&gt;|&gt;|BGCOLOR(black):COLOR(white):CENTER:''Summon Gozu Mezu''|
|&gt;|BGCOLOR(lightgray):''研究領域''|&gt;|BGCOLOR(lightgray):''使用条件''|BGCOLOR(lightgray):''分類''|
|&gt;|Conjuration Lv6|&gt;|儀式/陸上専用|兵士召喚|
|BGCOLOR(lightgray):''主系統''|BGCOLOR(lightgray):''副系統''|&gt;|BGCOLOR(lightgray):''威力/効果''|BGCOLOR(lightgray):''効果発生数''|
|&amp;ref(Spell/P_Death.jpg,nolink,25x25,Death);3||&gt;|Ox-head|1|
|BGCOLOR(lightgray):''射程距離''|BGCOLOR(lightgray):''効果範囲''|BGCOLOR(lightgray):''精度修正''|BGCOLOR(lightgray):''詠唱時間''|BGCOLOR(lightgray):''疲労/宝石''|
|||||&amp;ref(Spell/V_Death.jpg,nolink,25x25,Death Gem);7|
|BGCOLOR(lightgray):''特性''|&gt;|&gt;|&gt;||
</v>
      </c>
    </row>
    <row r="128" spans="2:25" x14ac:dyDescent="0.15">
      <c r="B128" s="1" t="s">
        <v>7584</v>
      </c>
      <c r="C128" s="1">
        <v>6</v>
      </c>
      <c r="E128" s="1" t="s">
        <v>7585</v>
      </c>
      <c r="F128" s="1" t="s">
        <v>7585</v>
      </c>
      <c r="G128" s="1" t="s">
        <v>7586</v>
      </c>
      <c r="I128" s="1">
        <v>1</v>
      </c>
      <c r="J128" s="1" t="s">
        <v>7587</v>
      </c>
      <c r="K128" s="1" t="s">
        <v>7561</v>
      </c>
      <c r="L128" s="1" t="s">
        <v>7588</v>
      </c>
      <c r="M128" s="2" t="s">
        <v>7589</v>
      </c>
      <c r="N128" s="31" t="str">
        <f t="shared" si="3"/>
        <v>|Alteration Lv6|End of Weakness|&amp;ref(Spell/P_Earth.jpg,nolink,25x25,Earth);2||&amp;ref(Spell/V_Earth.jpg,nolink,25x25,Earth Gem);1|戦闘/陸上専用|全体強化|
|~|~|&gt;|&gt;|&gt;|&gt;|味方のデーモン全員の皮膚を変化させ防御力を10まで増加させます|</v>
      </c>
      <c r="X128" t="str">
        <f t="shared" si="4"/>
        <v xml:space="preserve">#includex(Spell/Conjuration/DataView,titlestr=off,section=(filter=Summon Gozu Mezu),firsthead=off)
**ゲーム内説明文
#includex(Spell/Conjuration/Descriptions,titlestr=off,section=(filter=Summon Gozu Mezu),firsthead=off)
**概要
**解説
</v>
      </c>
      <c r="Y128" t="str">
        <f t="shared" si="5"/>
        <v xml:space="preserve">**End of Weakness
|&gt;|&gt;|&gt;|&gt;|BGCOLOR(black):COLOR(white):CENTER:''End of Weakness''|
|&gt;|BGCOLOR(lightgray):''研究領域''|&gt;|BGCOLOR(lightgray):''使用条件''|BGCOLOR(lightgray):''分類''|
|&gt;|Alteration Lv6|&gt;|戦闘/陸上専用|全体強化|
|BGCOLOR(lightgray):''主系統''|BGCOLOR(lightgray):''副系統''|&gt;|BGCOLOR(lightgray):''威力/効果''|BGCOLOR(lightgray):''効果発生数''|
|&amp;ref(Spell/P_Earth.jpg,nolink,25x25,Earth);2||&gt;|||
|BGCOLOR(lightgray):''射程距離''|BGCOLOR(lightgray):''効果範囲''|BGCOLOR(lightgray):''精度修正''|BGCOLOR(lightgray):''詠唱時間''|BGCOLOR(lightgray):''疲労/宝石''|
|||||&amp;ref(Spell/V_Earth.jpg,nolink,25x25,Earth Gem);1|
|BGCOLOR(lightgray):''特性''|&gt;|&gt;|&gt;||
</v>
      </c>
    </row>
    <row r="129" spans="2:25" x14ac:dyDescent="0.15">
      <c r="B129" s="1" t="s">
        <v>7591</v>
      </c>
      <c r="C129" s="1">
        <v>6</v>
      </c>
      <c r="E129" s="1" t="s">
        <v>7590</v>
      </c>
      <c r="F129" s="1" t="s">
        <v>7590</v>
      </c>
      <c r="G129" s="1" t="s">
        <v>7592</v>
      </c>
      <c r="I129" s="1">
        <v>60</v>
      </c>
      <c r="J129" s="1" t="s">
        <v>7546</v>
      </c>
      <c r="K129" s="1" t="s">
        <v>7547</v>
      </c>
      <c r="L129" s="1" t="s">
        <v>7593</v>
      </c>
      <c r="M129" s="2" t="s">
        <v>7594</v>
      </c>
      <c r="N129" s="31" t="str">
        <f t="shared" si="3"/>
        <v>|Thaumaturgy Lv6|End of Culture|&amp;ref(Spell/P_Fire.jpg,nolink,25x25,Fire);5||&amp;ref(Spell/V_Fire.jpg,nolink,25x25,Fire Gem);60|儀式/水陸両用|世界呪附|
|~|~|&gt;|&gt;|&gt;|&gt;|鬼の生産頻度を高め支配圏外へも混沌を広めます|</v>
      </c>
      <c r="O129" s="3" t="s">
        <v>7590</v>
      </c>
      <c r="S129" s="1">
        <v>1</v>
      </c>
      <c r="V129" s="1" t="s">
        <v>7593</v>
      </c>
      <c r="X129" t="str">
        <f t="shared" si="4"/>
        <v xml:space="preserve">#includex(Spell/Alteration/DataView,titlestr=off,section=(filter=End of Weakness),firsthead=off)
**ゲーム内説明文
#includex(Spell/Alteration/Descriptions,titlestr=off,section=(filter=End of Weakness),firsthead=off)
**概要
**解説
</v>
      </c>
      <c r="Y129" t="str">
        <f t="shared" si="5"/>
        <v xml:space="preserve">**End of Culture
|&gt;|&gt;|&gt;|&gt;|BGCOLOR(black):COLOR(white):CENTER:''End of Culture''|
|&gt;|BGCOLOR(lightgray):''研究領域''|&gt;|BGCOLOR(lightgray):''使用条件''|BGCOLOR(lightgray):''分類''|
|&gt;|Thaumaturgy Lv6|&gt;|儀式/水陸両用|世界呪附|
|BGCOLOR(lightgray):''主系統''|BGCOLOR(lightgray):''副系統''|&gt;|BGCOLOR(lightgray):''威力/効果''|BGCOLOR(lightgray):''効果発生数''|
|&amp;ref(Spell/P_Fire.jpg,nolink,25x25,Fire);5||&gt;|End of Culture|1|
|BGCOLOR(lightgray):''射程距離''|BGCOLOR(lightgray):''効果範囲''|BGCOLOR(lightgray):''精度修正''|BGCOLOR(lightgray):''詠唱時間''|BGCOLOR(lightgray):''疲労/宝石''|
|||||&amp;ref(Spell/V_Fire.jpg,nolink,25x25,Fire Gem);60|
|BGCOLOR(lightgray):''特性''|&gt;|&gt;|&gt;|世界呪附|
</v>
      </c>
    </row>
    <row r="130" spans="2:25" x14ac:dyDescent="0.15">
      <c r="B130" s="1" t="s">
        <v>7544</v>
      </c>
      <c r="C130" s="1">
        <v>5</v>
      </c>
      <c r="E130" s="1" t="s">
        <v>7622</v>
      </c>
      <c r="F130" s="1" t="s">
        <v>7622</v>
      </c>
      <c r="G130" s="1" t="s">
        <v>7586</v>
      </c>
      <c r="H130" s="1" t="s">
        <v>7545</v>
      </c>
      <c r="I130" s="1">
        <v>4</v>
      </c>
      <c r="J130" s="1" t="s">
        <v>7546</v>
      </c>
      <c r="K130" s="1" t="s">
        <v>7561</v>
      </c>
      <c r="L130" s="1" t="s">
        <v>7560</v>
      </c>
      <c r="M130" s="2" t="s">
        <v>7623</v>
      </c>
      <c r="N130" s="31" t="str">
        <f t="shared" si="3"/>
        <v>|Conjuration Lv5|Summon Hound of Twilight|&amp;ref(Spell/P_Earth.jpg,nolink,25x25,Earth);2|&amp;ref(Spell/P_Death.jpg,nolink,25x25,Death);1|&amp;ref(Spell/V_Earth.jpg,nolink,25x25,Earth Gem);4|儀式/陸上専用|兵士召喚|
|~|~|&gt;|&gt;|&gt;|&gt;|双頭の猟犬Hound of Twilightを1体召喚します|</v>
      </c>
      <c r="O130" s="3" t="s">
        <v>7624</v>
      </c>
      <c r="S130" s="1">
        <v>1</v>
      </c>
      <c r="X130" t="str">
        <f t="shared" si="4"/>
        <v xml:space="preserve">#includex(Spell/Thaumaturgy/DataView,titlestr=off,section=(filter=End of Culture),firsthead=off)
**ゲーム内説明文
#includex(Spell/Thaumaturgy/Descriptions,titlestr=off,section=(filter=End of Culture),firsthead=off)
**概要
**解説
</v>
      </c>
      <c r="Y130" t="str">
        <f t="shared" si="5"/>
        <v xml:space="preserve">**Summon Hound of Twilight
|&gt;|&gt;|&gt;|&gt;|BGCOLOR(black):COLOR(white):CENTER:''Summon Hound of Twilight''|
|&gt;|BGCOLOR(lightgray):''研究領域''|&gt;|BGCOLOR(lightgray):''使用条件''|BGCOLOR(lightgray):''分類''|
|&gt;|Conjuration Lv5|&gt;|儀式/陸上専用|兵士召喚|
|BGCOLOR(lightgray):''主系統''|BGCOLOR(lightgray):''副系統''|&gt;|BGCOLOR(lightgray):''威力/効果''|BGCOLOR(lightgray):''効果発生数''|
|&amp;ref(Spell/P_Earth.jpg,nolink,25x25,Earth);2|&amp;ref(Spell/P_Death.jpg,nolink,25x25,Death);1|&gt;|Hound of Twilight|1|
|BGCOLOR(lightgray):''射程距離''|BGCOLOR(lightgray):''効果範囲''|BGCOLOR(lightgray):''精度修正''|BGCOLOR(lightgray):''詠唱時間''|BGCOLOR(lightgray):''疲労/宝石''|
|||||&amp;ref(Spell/V_Earth.jpg,nolink,25x25,Earth Gem);4|
|BGCOLOR(lightgray):''特性''|&gt;|&gt;|&gt;||
</v>
      </c>
    </row>
    <row r="131" spans="2:25" x14ac:dyDescent="0.15">
      <c r="B131" s="1" t="s">
        <v>7625</v>
      </c>
      <c r="C131" s="1">
        <v>7</v>
      </c>
      <c r="E131" s="1" t="s">
        <v>7626</v>
      </c>
      <c r="F131" s="1" t="s">
        <v>7626</v>
      </c>
      <c r="G131" s="1" t="s">
        <v>7627</v>
      </c>
      <c r="H131" s="1" t="s">
        <v>7628</v>
      </c>
      <c r="I131" s="1">
        <v>30</v>
      </c>
      <c r="J131" s="1" t="s">
        <v>7546</v>
      </c>
      <c r="K131" s="1" t="s">
        <v>7561</v>
      </c>
      <c r="L131" s="1" t="s">
        <v>7560</v>
      </c>
      <c r="M131" s="2" t="s">
        <v>7631</v>
      </c>
      <c r="N131" s="31" t="str">
        <f t="shared" ref="N131:N194" si="6">CONCATENATE("|",B131," Lv",C131,"|",E131,"|",SUBSTITUTE(SUBSTITUTE(SUBSTITUTE(SUBSTITUTE(SUBSTITUTE(SUBSTITUTE(SUBSTITUTE(SUBSTITUTE(SUBSTITUTE(G131&amp;"|"&amp;H131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I131&lt;&gt;"",SUBSTITUTE(SUBSTITUTE(SUBSTITUTE(SUBSTITUTE(SUBSTITUTE(SUBSTITUTE(SUBSTITUTE(SUBSTITUTE(LEFT(G131,1)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Slave);")&amp;I131,""),"|",J131,"/",K131,"|",L131,"|",CHAR(10),"|~|~|&gt;|&gt;|&gt;|&gt;|",M131,"|")</f>
        <v>|Construction Lv7|Forge Brass Bull|&amp;ref(Spell/P_Fire.jpg,nolink,25x25,Fire);3|&amp;ref(Spell/P_Earth.jpg,nolink,25x25,Earth);3|&amp;ref(Spell/V_Fire.jpg,nolink,25x25,Fire Gem);30|儀式/陸上専用|兵士召喚|
|~|~|&gt;|&gt;|&gt;|&gt;|炎を吐く真鍮の牛Khalkotaurosを1体召喚します|</v>
      </c>
      <c r="O131" s="3" t="s">
        <v>7632</v>
      </c>
      <c r="S131" s="1">
        <v>1</v>
      </c>
      <c r="X131" t="str">
        <f t="shared" ref="X131:X194" si="7">CONCATENATE("#includex(Spell/",B130,"/DataView,titlestr=off,section=(filter=",F130,"),firsthead=off)",CHAR(10),"**ゲーム内説明文",CHAR(10),"#includex(Spell/",B130,"/Descriptions,titlestr=off,section=(filter=",F130,"),firsthead=off)",CHAR(10),"**概要",CHAR(10),CHAR(10),"**解説",CHAR(10),CHAR(10))</f>
        <v xml:space="preserve">#includex(Spell/Conjuration/DataView,titlestr=off,section=(filter=Summon Hound of Twilight),firsthead=off)
**ゲーム内説明文
#includex(Spell/Conjuration/Descriptions,titlestr=off,section=(filter=Summon Hound of Twilight),firsthead=off)
**概要
**解説
</v>
      </c>
      <c r="Y131" t="str">
        <f t="shared" ref="Y131:Y194" si="8">CONCATENATE("**",F131,CHAR(10),"|&gt;|&gt;|&gt;|&gt;|BGCOLOR(black):COLOR(white):CENTER:''",E131,"''|",CHAR(10),"|&gt;|BGCOLOR(lightgray):''研究領域''|&gt;|BGCOLOR(lightgray):''使用条件''|BGCOLOR(lightgray):''分類''|",CHAR(10),"|&gt;|",B131," Lv",C131,"|&gt;|",J131,"/",K131,"|",L131,"|",CHAR(10),"|BGCOLOR(lightgray):''主系統''|BGCOLOR(lightgray):''副系統''|&gt;|BGCOLOR(lightgray):''威力/効果''|BGCOLOR(lightgray):''効果発生数''|",CHAR(10),"|",SUBSTITUTE(SUBSTITUTE(SUBSTITUTE(SUBSTITUTE(SUBSTITUTE(SUBSTITUTE(SUBSTITUTE(SUBSTITUTE(SUBSTITUTE(G131&amp;"|"&amp;H131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O131,IFERROR(IF(COUNTIF(O131,"*+*"),"/Lv|","|"),"|"),S131,IF(ISTEXT(S131),"/Lv|","|"),CHAR(10),"|BGCOLOR(lightgray):''射程距離''|BGCOLOR(lightgray):''効果範囲''|BGCOLOR(lightgray):''精度修正''|BGCOLOR(lightgray):''詠唱時間''|BGCOLOR(lightgray):''疲労/宝石''|",CHAR(10),"|",P131,"|",R131,"|",T131,"|",Q131,IF(Q131&lt;&gt;"","%|","|"),U131,IF(I131&lt;&gt;"",IF(U131&lt;&gt;""," / ","")&amp;SUBSTITUTE(SUBSTITUTE(SUBSTITUTE(SUBSTITUTE(SUBSTITUTE(SUBSTITUTE(SUBSTITUTE(SUBSTITUTE(LEFT(G131,1),"火","&amp;ref(Spell/V_Fire.jpg,nolink,25x25,Fire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Slave);")&amp;I131,""),"|",CHAR(10),"|BGCOLOR(lightgray):''特性''|&gt;|&gt;|&gt;|",SUBSTITUTE(V131,"\n","&amp;br;"),"|",CHAR(10))</f>
        <v xml:space="preserve">**Forge Brass Bull
|&gt;|&gt;|&gt;|&gt;|BGCOLOR(black):COLOR(white):CENTER:''Forge Brass Bull''|
|&gt;|BGCOLOR(lightgray):''研究領域''|&gt;|BGCOLOR(lightgray):''使用条件''|BGCOLOR(lightgray):''分類''|
|&gt;|Construction Lv7|&gt;|儀式/陸上専用|兵士召喚|
|BGCOLOR(lightgray):''主系統''|BGCOLOR(lightgray):''副系統''|&gt;|BGCOLOR(lightgray):''威力/効果''|BGCOLOR(lightgray):''効果発生数''|
|&amp;ref(Spell/P_Fire.jpg,nolink,25x25,Fire);3|&amp;ref(Spell/P_Earth.jpg,nolink,25x25,Earth);3|&gt;|Khalkotauros|1|
|BGCOLOR(lightgray):''射程距離''|BGCOLOR(lightgray):''効果範囲''|BGCOLOR(lightgray):''精度修正''|BGCOLOR(lightgray):''詠唱時間''|BGCOLOR(lightgray):''疲労/宝石''|
|||||&amp;ref(Spell/V_Fire.jpg,nolink,25x25,Fire Gem);30|
|BGCOLOR(lightgray):''特性''|&gt;|&gt;|&gt;||
</v>
      </c>
    </row>
    <row r="132" spans="2:25" x14ac:dyDescent="0.15">
      <c r="B132" s="1" t="s">
        <v>7625</v>
      </c>
      <c r="C132" s="1">
        <v>7</v>
      </c>
      <c r="E132" s="1" t="s">
        <v>7629</v>
      </c>
      <c r="F132" s="1" t="s">
        <v>7629</v>
      </c>
      <c r="G132" s="1" t="s">
        <v>7586</v>
      </c>
      <c r="H132" s="1" t="s">
        <v>7630</v>
      </c>
      <c r="I132" s="1">
        <v>5</v>
      </c>
      <c r="J132" s="1" t="s">
        <v>7546</v>
      </c>
      <c r="K132" s="1" t="s">
        <v>7547</v>
      </c>
      <c r="L132" s="1" t="s">
        <v>7560</v>
      </c>
      <c r="M132" s="2" t="s">
        <v>7633</v>
      </c>
      <c r="N132" s="31" t="str">
        <f t="shared" si="6"/>
        <v>|Construction Lv7|Craft Keledone|&amp;ref(Spell/P_Earth.jpg,nolink,25x25,Earth);2|&amp;ref(Spell/P_Astral.jpg,nolink,25x25,Astral);2|&amp;ref(Spell/V_Earth.jpg,nolink,25x25,Earth Gem);5|儀式/水陸両用|兵士召喚|
|~|~|&gt;|&gt;|&gt;|&gt;|Communionを支援する固定された像Keledoneを1体召喚します|</v>
      </c>
      <c r="O132" s="3" t="s">
        <v>7634</v>
      </c>
      <c r="S132" s="1">
        <v>1</v>
      </c>
      <c r="X132" t="str">
        <f t="shared" si="7"/>
        <v xml:space="preserve">#includex(Spell/Construction/DataView,titlestr=off,section=(filter=Forge Brass Bull),firsthead=off)
**ゲーム内説明文
#includex(Spell/Construction/Descriptions,titlestr=off,section=(filter=Forge Brass Bull),firsthead=off)
**概要
**解説
</v>
      </c>
      <c r="Y132" t="str">
        <f t="shared" si="8"/>
        <v xml:space="preserve">**Craft Keledone
|&gt;|&gt;|&gt;|&gt;|BGCOLOR(black):COLOR(white):CENTER:''Craft Keledone''|
|&gt;|BGCOLOR(lightgray):''研究領域''|&gt;|BGCOLOR(lightgray):''使用条件''|BGCOLOR(lightgray):''分類''|
|&gt;|Construction Lv7|&gt;|儀式/水陸両用|兵士召喚|
|BGCOLOR(lightgray):''主系統''|BGCOLOR(lightgray):''副系統''|&gt;|BGCOLOR(lightgray):''威力/効果''|BGCOLOR(lightgray):''効果発生数''|
|&amp;ref(Spell/P_Earth.jpg,nolink,25x25,Earth);2|&amp;ref(Spell/P_Astral.jpg,nolink,25x25,Astral);2|&gt;|Keledone|1|
|BGCOLOR(lightgray):''射程距離''|BGCOLOR(lightgray):''効果範囲''|BGCOLOR(lightgray):''精度修正''|BGCOLOR(lightgray):''詠唱時間''|BGCOLOR(lightgray):''疲労/宝石''|
|||||&amp;ref(Spell/V_Earth.jpg,nolink,25x25,Earth Gem);5|
|BGCOLOR(lightgray):''特性''|&gt;|&gt;|&gt;||
</v>
      </c>
    </row>
    <row r="133" spans="2:25" x14ac:dyDescent="0.15">
      <c r="B133" s="1" t="s">
        <v>7751</v>
      </c>
      <c r="C133" s="1">
        <v>3</v>
      </c>
      <c r="E133" s="1" t="s">
        <v>7752</v>
      </c>
      <c r="F133" s="1" t="s">
        <v>7752</v>
      </c>
      <c r="G133" s="1" t="s">
        <v>7753</v>
      </c>
      <c r="I133" s="1">
        <v>3</v>
      </c>
      <c r="J133" s="1" t="s">
        <v>7754</v>
      </c>
      <c r="K133" s="1" t="s">
        <v>7755</v>
      </c>
      <c r="L133" s="1" t="s">
        <v>7756</v>
      </c>
      <c r="M133" s="2" t="s">
        <v>7762</v>
      </c>
      <c r="N133" s="31" t="str">
        <f t="shared" si="6"/>
        <v>|Conjuration Lv3|Summon Mazzikim|&amp;ref(Spell/P_Nature.jpg,nolink,25x25,Nature);1||&amp;ref(Spell/V_Nature.jpg,nolink,25x25,Nature Gem);3|儀式/陸上専用|兵士召喚|
|~|~|&gt;|&gt;|&gt;|&gt;|現世に住まう小悪魔Mazzikを8体召喚します|</v>
      </c>
      <c r="O133" s="3" t="s">
        <v>7757</v>
      </c>
      <c r="S133" s="1">
        <v>8</v>
      </c>
      <c r="X133" t="str">
        <f t="shared" si="7"/>
        <v xml:space="preserve">#includex(Spell/Construction/DataView,titlestr=off,section=(filter=Craft Keledone),firsthead=off)
**ゲーム内説明文
#includex(Spell/Construction/Descriptions,titlestr=off,section=(filter=Craft Keledone),firsthead=off)
**概要
**解説
</v>
      </c>
      <c r="Y133" t="str">
        <f t="shared" si="8"/>
        <v xml:space="preserve">**Summon Mazzikim
|&gt;|&gt;|&gt;|&gt;|BGCOLOR(black):COLOR(white):CENTER:''Summon Mazzikim''|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|&amp;ref(Spell/P_Nature.jpg,nolink,25x25,Nature);1||&gt;|Mazzik|8|
|BGCOLOR(lightgray):''射程距離''|BGCOLOR(lightgray):''効果範囲''|BGCOLOR(lightgray):''精度修正''|BGCOLOR(lightgray):''詠唱時間''|BGCOLOR(lightgray):''疲労/宝石''|
|||||&amp;ref(Spell/V_Nature.jpg,nolink,25x25,Nature Gem);3|
|BGCOLOR(lightgray):''特性''|&gt;|&gt;|&gt;||
</v>
      </c>
    </row>
    <row r="134" spans="2:25" x14ac:dyDescent="0.15">
      <c r="B134" s="1" t="s">
        <v>7751</v>
      </c>
      <c r="C134" s="1">
        <v>5</v>
      </c>
      <c r="E134" s="1" t="s">
        <v>7758</v>
      </c>
      <c r="F134" s="1" t="s">
        <v>7758</v>
      </c>
      <c r="G134" s="1" t="s">
        <v>7759</v>
      </c>
      <c r="I134" s="1">
        <v>25</v>
      </c>
      <c r="J134" s="1" t="s">
        <v>7754</v>
      </c>
      <c r="K134" s="1" t="s">
        <v>7755</v>
      </c>
      <c r="L134" s="1" t="s">
        <v>7760</v>
      </c>
      <c r="M134" s="2" t="s">
        <v>7761</v>
      </c>
      <c r="N134" s="31" t="str">
        <f t="shared" si="6"/>
        <v>|Conjuration Lv5|Summon Lilot|&amp;ref(Spell/P_Nature.jpg,nolink,25x25,Nature);4||&amp;ref(Spell/V_Nature.jpg,nolink,25x25,Nature Gem);25|儀式/陸上専用|指揮官召喚|
|~|~|&gt;|&gt;|&gt;|&gt;|現世に住まう夢魔Lilotを召喚します|</v>
      </c>
      <c r="O134" s="3" t="s">
        <v>7763</v>
      </c>
      <c r="S134" s="1">
        <v>1</v>
      </c>
      <c r="X134" t="str">
        <f t="shared" si="7"/>
        <v xml:space="preserve">#includex(Spell/Conjuration/DataView,titlestr=off,section=(filter=Summon Mazzikim),firsthead=off)
**ゲーム内説明文
#includex(Spell/Conjuration/Descriptions,titlestr=off,section=(filter=Summon Mazzikim),firsthead=off)
**概要
**解説
</v>
      </c>
      <c r="Y134" t="str">
        <f t="shared" si="8"/>
        <v xml:space="preserve">**Summon Lilot
|&gt;|&gt;|&gt;|&gt;|BGCOLOR(black):COLOR(white):CENTER:''Summon Lilot''|
|&gt;|BGCOLOR(lightgray):''研究領域''|&gt;|BGCOLOR(lightgray):''使用条件''|BGCOLOR(lightgray):''分類''|
|&gt;|Conjuration Lv5|&gt;|儀式/陸上専用|指揮官召喚|
|BGCOLOR(lightgray):''主系統''|BGCOLOR(lightgray):''副系統''|&gt;|BGCOLOR(lightgray):''威力/効果''|BGCOLOR(lightgray):''効果発生数''|
|&amp;ref(Spell/P_Nature.jpg,nolink,25x25,Nature);4||&gt;|Lilot|1|
|BGCOLOR(lightgray):''射程距離''|BGCOLOR(lightgray):''効果範囲''|BGCOLOR(lightgray):''精度修正''|BGCOLOR(lightgray):''詠唱時間''|BGCOLOR(lightgray):''疲労/宝石''|
|||||&amp;ref(Spell/V_Nature.jpg,nolink,25x25,Nature Gem);25|
|BGCOLOR(lightgray):''特性''|&gt;|&gt;|&gt;||
</v>
      </c>
    </row>
    <row r="135" spans="2:25" x14ac:dyDescent="0.15">
      <c r="B135" s="1" t="s">
        <v>7764</v>
      </c>
      <c r="C135" s="1">
        <v>3</v>
      </c>
      <c r="E135" s="1" t="s">
        <v>7765</v>
      </c>
      <c r="F135" s="1" t="s">
        <v>7765</v>
      </c>
      <c r="G135" s="1" t="s">
        <v>7766</v>
      </c>
      <c r="I135" s="1">
        <v>23</v>
      </c>
      <c r="J135" s="1" t="s">
        <v>7754</v>
      </c>
      <c r="K135" s="1" t="s">
        <v>7767</v>
      </c>
      <c r="L135" s="1" t="s">
        <v>7756</v>
      </c>
      <c r="M135" s="2" t="s">
        <v>7768</v>
      </c>
      <c r="N135" s="31" t="str">
        <f t="shared" si="6"/>
        <v>|Blood Magic Lv3|Summon Se'irim|&amp;ref(Spell/P_Blood.jpg,nolink,25x25,Blood);2||&amp;ref(Spell/V_Blood.jpg,nolink,25x25,Blood Slave);23|儀式/荒地限定|兵士召喚|
|~|~|&gt;|&gt;|&gt;|&gt;|神聖で狂暴な山羊の悪魔Se'irを5体召喚します|</v>
      </c>
      <c r="O135" s="3" t="s">
        <v>7769</v>
      </c>
      <c r="S135" s="1">
        <v>5</v>
      </c>
      <c r="X135" t="str">
        <f t="shared" si="7"/>
        <v xml:space="preserve">#includex(Spell/Conjuration/DataView,titlestr=off,section=(filter=Summon Lilot),firsthead=off)
**ゲーム内説明文
#includex(Spell/Conjuration/Descriptions,titlestr=off,section=(filter=Summon Lilot),firsthead=off)
**概要
**解説
</v>
      </c>
      <c r="Y135" t="str">
        <f t="shared" si="8"/>
        <v xml:space="preserve">**Summon Se'irim
|&gt;|&gt;|&gt;|&gt;|BGCOLOR(black):COLOR(white):CENTER:''Summon Se'irim''|
|&gt;|BGCOLOR(lightgray):''研究領域''|&gt;|BGCOLOR(lightgray):''使用条件''|BGCOLOR(lightgray):''分類''|
|&gt;|Blood Magic Lv3|&gt;|儀式/荒地限定|兵士召喚|
|BGCOLOR(lightgray):''主系統''|BGCOLOR(lightgray):''副系統''|&gt;|BGCOLOR(lightgray):''威力/効果''|BGCOLOR(lightgray):''効果発生数''|
|&amp;ref(Spell/P_Blood.jpg,nolink,25x25,Blood);2||&gt;|Se'ir|5|
|BGCOLOR(lightgray):''射程距離''|BGCOLOR(lightgray):''効果範囲''|BGCOLOR(lightgray):''精度修正''|BGCOLOR(lightgray):''詠唱時間''|BGCOLOR(lightgray):''疲労/宝石''|
|||||&amp;ref(Spell/V_Blood.jpg,nolink,25x25,Blood Slave);23|
|BGCOLOR(lightgray):''特性''|&gt;|&gt;|&gt;||
</v>
      </c>
    </row>
    <row r="136" spans="2:25" x14ac:dyDescent="0.15">
      <c r="B136" s="1" t="s">
        <v>7764</v>
      </c>
      <c r="C136" s="1">
        <v>4</v>
      </c>
      <c r="E136" s="1" t="s">
        <v>7770</v>
      </c>
      <c r="F136" s="1" t="s">
        <v>7770</v>
      </c>
      <c r="G136" s="1" t="s">
        <v>7771</v>
      </c>
      <c r="H136" s="1" t="s">
        <v>7772</v>
      </c>
      <c r="I136" s="1">
        <v>28</v>
      </c>
      <c r="J136" s="1" t="s">
        <v>7754</v>
      </c>
      <c r="K136" s="1" t="s">
        <v>7767</v>
      </c>
      <c r="L136" s="1" t="s">
        <v>7756</v>
      </c>
      <c r="M136" s="2" t="s">
        <v>7773</v>
      </c>
      <c r="N136" s="31" t="str">
        <f t="shared" si="6"/>
        <v>|Blood Magic Lv4|Summon Shedim|&amp;ref(Spell/P_Blood.jpg,nolink,25x25,Blood);3|&amp;ref(Spell/P_Air.jpg,nolink,25x25,Air);1|&amp;ref(Spell/V_Blood.jpg,nolink,25x25,Blood Slave);28|儀式/荒地限定|兵士召喚|
|~|~|&gt;|&gt;|&gt;|&gt;|電撃を放つ山羊の悪魔Shedを3体召喚します|</v>
      </c>
      <c r="O136" s="3" t="s">
        <v>7774</v>
      </c>
      <c r="S136" s="1">
        <v>3</v>
      </c>
      <c r="X136" t="str">
        <f t="shared" si="7"/>
        <v xml:space="preserve">#includex(Spell/Blood Magic/DataView,titlestr=off,section=(filter=Summon Se'irim),firsthead=off)
**ゲーム内説明文
#includex(Spell/Blood Magic/Descriptions,titlestr=off,section=(filter=Summon Se'irim),firsthead=off)
**概要
**解説
</v>
      </c>
      <c r="Y136" t="str">
        <f t="shared" si="8"/>
        <v xml:space="preserve">**Summon Shedim
|&gt;|&gt;|&gt;|&gt;|BGCOLOR(black):COLOR(white):CENTER:''Summon Shedim''|
|&gt;|BGCOLOR(lightgray):''研究領域''|&gt;|BGCOLOR(lightgray):''使用条件''|BGCOLOR(lightgray):''分類''|
|&gt;|Blood Magic Lv4|&gt;|儀式/荒地限定|兵士召喚|
|BGCOLOR(lightgray):''主系統''|BGCOLOR(lightgray):''副系統''|&gt;|BGCOLOR(lightgray):''威力/効果''|BGCOLOR(lightgray):''効果発生数''|
|&amp;ref(Spell/P_Blood.jpg,nolink,25x25,Blood);3|&amp;ref(Spell/P_Air.jpg,nolink,25x25,Air);1|&gt;|Shed|3|
|BGCOLOR(lightgray):''射程距離''|BGCOLOR(lightgray):''効果範囲''|BGCOLOR(lightgray):''精度修正''|BGCOLOR(lightgray):''詠唱時間''|BGCOLOR(lightgray):''疲労/宝石''|
|||||&amp;ref(Spell/V_Blood.jpg,nolink,25x25,Blood Slave);28|
|BGCOLOR(lightgray):''特性''|&gt;|&gt;|&gt;||
</v>
      </c>
    </row>
    <row r="137" spans="2:25" x14ac:dyDescent="0.15">
      <c r="B137" s="1" t="s">
        <v>7764</v>
      </c>
      <c r="C137" s="1">
        <v>9</v>
      </c>
      <c r="E137" s="1" t="s">
        <v>7775</v>
      </c>
      <c r="F137" s="1" t="s">
        <v>7775</v>
      </c>
      <c r="G137" s="1" t="s">
        <v>7776</v>
      </c>
      <c r="I137" s="1">
        <v>177</v>
      </c>
      <c r="J137" s="1" t="s">
        <v>7754</v>
      </c>
      <c r="K137" s="1" t="s">
        <v>7755</v>
      </c>
      <c r="L137" s="1" t="s">
        <v>7760</v>
      </c>
      <c r="M137" s="2" t="s">
        <v>7777</v>
      </c>
      <c r="N137" s="31" t="str">
        <f t="shared" si="6"/>
        <v>|Blood Magic Lv9|Release Lord of Civilization|&amp;ref(Spell/P_Blood.jpg,nolink,25x25,Blood);8||&amp;ref(Spell/V_Blood.jpg,nolink,25x25,Blood Slave);177|儀式/陸上専用|指揮官召喚|
|~|~|&gt;|&gt;|&gt;|&gt;|6体のGrigoriのうちの1体を召喚します|</v>
      </c>
      <c r="O137" s="3" t="s">
        <v>7778</v>
      </c>
      <c r="S137" s="1">
        <v>1</v>
      </c>
      <c r="V137" s="1" t="s">
        <v>7779</v>
      </c>
      <c r="X137" t="str">
        <f t="shared" si="7"/>
        <v xml:space="preserve">#includex(Spell/Blood Magic/DataView,titlestr=off,section=(filter=Summon Shedim),firsthead=off)
**ゲーム内説明文
#includex(Spell/Blood Magic/Descriptions,titlestr=off,section=(filter=Summon Shedim),firsthead=off)
**概要
**解説
</v>
      </c>
      <c r="Y137" t="str">
        <f t="shared" si="8"/>
        <v xml:space="preserve">**Release Lord of Civilization
|&gt;|&gt;|&gt;|&gt;|BGCOLOR(black):COLOR(white):CENTER:''Release Lord of Civilization''|
|&gt;|BGCOLOR(lightgray):''研究領域''|&gt;|BGCOLOR(lightgray):''使用条件''|BGCOLOR(lightgray):''分類''|
|&gt;|Blood Magic Lv9|&gt;|儀式/陸上専用|指揮官召喚|
|BGCOLOR(lightgray):''主系統''|BGCOLOR(lightgray):''副系統''|&gt;|BGCOLOR(lightgray):''威力/効果''|BGCOLOR(lightgray):''効果発生数''|
|&amp;ref(Spell/P_Blood.jpg,nolink,25x25,Blood);8||&gt;|Random Grigori|1|
|BGCOLOR(lightgray):''射程距離''|BGCOLOR(lightgray):''効果範囲''|BGCOLOR(lightgray):''精度修正''|BGCOLOR(lightgray):''詠唱時間''|BGCOLOR(lightgray):''疲労/宝石''|
|||||&amp;ref(Spell/V_Blood.jpg,nolink,25x25,Blood Slave);177|
|BGCOLOR(lightgray):''特性''|&gt;|&gt;|&gt;|ユニーク召喚（候補6種）|
</v>
      </c>
    </row>
    <row r="138" spans="2:25" x14ac:dyDescent="0.15">
      <c r="B138" s="1" t="s">
        <v>7951</v>
      </c>
      <c r="C138" s="1">
        <v>4</v>
      </c>
      <c r="E138" s="1" t="s">
        <v>7931</v>
      </c>
      <c r="F138" s="1" t="s">
        <v>7931</v>
      </c>
      <c r="G138" s="1" t="s">
        <v>7932</v>
      </c>
      <c r="I138" s="1">
        <v>6</v>
      </c>
      <c r="J138" s="1" t="s">
        <v>7933</v>
      </c>
      <c r="K138" s="1" t="s">
        <v>7934</v>
      </c>
      <c r="L138" s="1" t="s">
        <v>7935</v>
      </c>
      <c r="M138" s="2" t="s">
        <v>7936</v>
      </c>
      <c r="N138" s="31" t="str">
        <f t="shared" si="6"/>
        <v>|Conjuration Lv4|Summon Kusarikkus|&amp;ref(Spell/P_Earth.jpg,nolink,25x25,Earth);1||&amp;ref(Spell/V_Earth.jpg,nolink,25x25,Earth Gem);6|儀式/陸上専用|兵士召喚|
|~|~|&gt;|&gt;|&gt;|&gt;|悪魔殺しの槍を持つ神聖なる牛人間Kusarikkuを2体召喚します|</v>
      </c>
      <c r="O138" s="3" t="s">
        <v>7937</v>
      </c>
      <c r="S138" s="1">
        <v>2</v>
      </c>
      <c r="X138" t="str">
        <f t="shared" si="7"/>
        <v xml:space="preserve">#includex(Spell/Blood Magic/DataView,titlestr=off,section=(filter=Release Lord of Civilization),firsthead=off)
**ゲーム内説明文
#includex(Spell/Blood Magic/Descriptions,titlestr=off,section=(filter=Release Lord of Civilization),firsthead=off)
**概要
**解説
</v>
      </c>
      <c r="Y138" t="str">
        <f t="shared" si="8"/>
        <v xml:space="preserve">**Summon Kusarikkus
|&gt;|&gt;|&gt;|&gt;|BGCOLOR(black):COLOR(white):CENTER:''Summon Kusarikkus''|
|&gt;|BGCOLOR(lightgray):''研究領域''|&gt;|BGCOLOR(lightgray):''使用条件''|BGCOLOR(lightgray):''分類''|
|&gt;|Conjuration Lv4|&gt;|儀式/陸上専用|兵士召喚|
|BGCOLOR(lightgray):''主系統''|BGCOLOR(lightgray):''副系統''|&gt;|BGCOLOR(lightgray):''威力/効果''|BGCOLOR(lightgray):''効果発生数''|
|&amp;ref(Spell/P_Earth.jpg,nolink,25x25,Earth);1||&gt;|Kusarikku|2|
|BGCOLOR(lightgray):''射程距離''|BGCOLOR(lightgray):''効果範囲''|BGCOLOR(lightgray):''精度修正''|BGCOLOR(lightgray):''詠唱時間''|BGCOLOR(lightgray):''疲労/宝石''|
|||||&amp;ref(Spell/V_Earth.jpg,nolink,25x25,Earth Gem);6|
|BGCOLOR(lightgray):''特性''|&gt;|&gt;|&gt;||
</v>
      </c>
    </row>
    <row r="139" spans="2:25" x14ac:dyDescent="0.15">
      <c r="B139" s="1" t="s">
        <v>7951</v>
      </c>
      <c r="C139" s="1">
        <v>5</v>
      </c>
      <c r="E139" s="1" t="s">
        <v>7938</v>
      </c>
      <c r="F139" s="1" t="s">
        <v>7938</v>
      </c>
      <c r="G139" s="1" t="s">
        <v>7939</v>
      </c>
      <c r="I139" s="1">
        <v>24</v>
      </c>
      <c r="J139" s="1" t="s">
        <v>7933</v>
      </c>
      <c r="K139" s="1" t="s">
        <v>7934</v>
      </c>
      <c r="L139" s="1" t="s">
        <v>7940</v>
      </c>
      <c r="M139" s="2" t="s">
        <v>7941</v>
      </c>
      <c r="N139" s="31" t="str">
        <f t="shared" si="6"/>
        <v>|Conjuration Lv5|Summon Ugallu|&amp;ref(Spell/P_Air.jpg,nolink,25x25,Air);3||&amp;ref(Spell/V_Air.jpg,nolink,25x25,Air Gem);24|儀式/陸上専用|指揮官召喚|
|~|~|&gt;|&gt;|&gt;|&gt;|低級の嵐の神Ugalluを召喚します|</v>
      </c>
      <c r="O139" s="3" t="s">
        <v>7942</v>
      </c>
      <c r="S139" s="1">
        <v>1</v>
      </c>
      <c r="X139" t="str">
        <f t="shared" si="7"/>
        <v xml:space="preserve">#includex(Spell/Conjuration/DataView,titlestr=off,section=(filter=Summon Kusarikkus),firsthead=off)
**ゲーム内説明文
#includex(Spell/Conjuration/Descriptions,titlestr=off,section=(filter=Summon Kusarikkus),firsthead=off)
**概要
**解説
</v>
      </c>
      <c r="Y139" t="str">
        <f t="shared" si="8"/>
        <v xml:space="preserve">**Summon Ugallu
|&gt;|&gt;|&gt;|&gt;|BGCOLOR(black):COLOR(white):CENTER:''Summon Ugallu''|
|&gt;|BGCOLOR(lightgray):''研究領域''|&gt;|BGCOLOR(lightgray):''使用条件''|BGCOLOR(lightgray):''分類''|
|&gt;|Conjuration Lv5|&gt;|儀式/陸上専用|指揮官召喚|
|BGCOLOR(lightgray):''主系統''|BGCOLOR(lightgray):''副系統''|&gt;|BGCOLOR(lightgray):''威力/効果''|BGCOLOR(lightgray):''効果発生数''|
|&amp;ref(Spell/P_Air.jpg,nolink,25x25,Air);3||&gt;|Ugallu|1|
|BGCOLOR(lightgray):''射程距離''|BGCOLOR(lightgray):''効果範囲''|BGCOLOR(lightgray):''精度修正''|BGCOLOR(lightgray):''詠唱時間''|BGCOLOR(lightgray):''疲労/宝石''|
|||||&amp;ref(Spell/V_Air.jpg,nolink,25x25,Air Gem);24|
|BGCOLOR(lightgray):''特性''|&gt;|&gt;|&gt;||
</v>
      </c>
    </row>
    <row r="140" spans="2:25" x14ac:dyDescent="0.15">
      <c r="B140" s="1" t="s">
        <v>7951</v>
      </c>
      <c r="C140" s="1">
        <v>7</v>
      </c>
      <c r="E140" s="1" t="s">
        <v>7943</v>
      </c>
      <c r="F140" s="1" t="s">
        <v>7943</v>
      </c>
      <c r="G140" s="1" t="s">
        <v>7944</v>
      </c>
      <c r="I140" s="1">
        <v>4</v>
      </c>
      <c r="J140" s="1" t="s">
        <v>7933</v>
      </c>
      <c r="K140" s="1" t="s">
        <v>7934</v>
      </c>
      <c r="L140" s="1" t="s">
        <v>7935</v>
      </c>
      <c r="M140" s="2" t="s">
        <v>7945</v>
      </c>
      <c r="N140" s="31" t="str">
        <f t="shared" si="6"/>
        <v>|Conjuration Lv7|Call Anzu|&amp;ref(Spell/P_Air.jpg,nolink,25x25,Air);4||&amp;ref(Spell/V_Air.jpg,nolink,25x25,Air Gem);4|儀式/陸上専用|兵士召喚|
|~|~|&gt;|&gt;|&gt;|&gt;|水と炎を吐く魔鳥Anzuを1体召喚します|</v>
      </c>
      <c r="O140" s="3" t="s">
        <v>7946</v>
      </c>
      <c r="S140" s="1">
        <v>1</v>
      </c>
      <c r="X140" t="str">
        <f t="shared" si="7"/>
        <v xml:space="preserve">#includex(Spell/Conjuration/DataView,titlestr=off,section=(filter=Summon Ugallu),firsthead=off)
**ゲーム内説明文
#includex(Spell/Conjuration/Descriptions,titlestr=off,section=(filter=Summon Ugallu),firsthead=off)
**概要
**解説
</v>
      </c>
      <c r="Y140" t="str">
        <f t="shared" si="8"/>
        <v xml:space="preserve">**Call Anzu
|&gt;|&gt;|&gt;|&gt;|BGCOLOR(black):COLOR(white):CENTER:''Call Anzu''|
|&gt;|BGCOLOR(lightgray):''研究領域''|&gt;|BGCOLOR(lightgray):''使用条件''|BGCOLOR(lightgray):''分類''|
|&gt;|Conjuration Lv7|&gt;|儀式/陸上専用|兵士召喚|
|BGCOLOR(lightgray):''主系統''|BGCOLOR(lightgray):''副系統''|&gt;|BGCOLOR(lightgray):''威力/効果''|BGCOLOR(lightgray):''効果発生数''|
|&amp;ref(Spell/P_Air.jpg,nolink,25x25,Air);4||&gt;|Anzu|1|
|BGCOLOR(lightgray):''射程距離''|BGCOLOR(lightgray):''効果範囲''|BGCOLOR(lightgray):''精度修正''|BGCOLOR(lightgray):''詠唱時間''|BGCOLOR(lightgray):''疲労/宝石''|
|||||&amp;ref(Spell/V_Air.jpg,nolink,25x25,Air Gem);4|
|BGCOLOR(lightgray):''特性''|&gt;|&gt;|&gt;||
</v>
      </c>
    </row>
    <row r="141" spans="2:25" x14ac:dyDescent="0.15">
      <c r="B141" s="1" t="s">
        <v>7951</v>
      </c>
      <c r="C141" s="1">
        <v>8</v>
      </c>
      <c r="E141" s="1" t="s">
        <v>7947</v>
      </c>
      <c r="F141" s="1" t="s">
        <v>7947</v>
      </c>
      <c r="G141" s="1" t="s">
        <v>7948</v>
      </c>
      <c r="I141" s="1">
        <v>60</v>
      </c>
      <c r="J141" s="1" t="s">
        <v>7933</v>
      </c>
      <c r="K141" s="1" t="s">
        <v>7934</v>
      </c>
      <c r="L141" s="1" t="s">
        <v>7940</v>
      </c>
      <c r="M141" s="2" t="s">
        <v>7949</v>
      </c>
      <c r="N141" s="31" t="str">
        <f t="shared" si="6"/>
        <v>|Conjuration Lv8|Call Apkallu|&amp;ref(Spell/P_Astral.jpg,nolink,25x25,Astral);5||&amp;ref(Spell/V_Astral.jpg,nolink,25x25,Astral Pearl);60|儀式/陸上専用|指揮官召喚|
|~|~|&gt;|&gt;|&gt;|&gt;|極めて高い魔力と研究力を持つUmu-apkalluを召喚します|</v>
      </c>
      <c r="O141" s="3" t="s">
        <v>7950</v>
      </c>
      <c r="S141" s="1">
        <v>1</v>
      </c>
      <c r="X141" t="str">
        <f t="shared" si="7"/>
        <v xml:space="preserve">#includex(Spell/Conjuration/DataView,titlestr=off,section=(filter=Call Anzu),firsthead=off)
**ゲーム内説明文
#includex(Spell/Conjuration/Descriptions,titlestr=off,section=(filter=Call Anzu),firsthead=off)
**概要
**解説
</v>
      </c>
      <c r="Y141" t="str">
        <f t="shared" si="8"/>
        <v xml:space="preserve">**Call Apkallu
|&gt;|&gt;|&gt;|&gt;|BGCOLOR(black):COLOR(white):CENTER:''Call Apkallu''|
|&gt;|BGCOLOR(lightgray):''研究領域''|&gt;|BGCOLOR(lightgray):''使用条件''|BGCOLOR(lightgray):''分類''|
|&gt;|Conjuration Lv8|&gt;|儀式/陸上専用|指揮官召喚|
|BGCOLOR(lightgray):''主系統''|BGCOLOR(lightgray):''副系統''|&gt;|BGCOLOR(lightgray):''威力/効果''|BGCOLOR(lightgray):''効果発生数''|
|&amp;ref(Spell/P_Astral.jpg,nolink,25x25,Astral);5||&gt;|Umu-apkallu|1|
|BGCOLOR(lightgray):''射程距離''|BGCOLOR(lightgray):''効果範囲''|BGCOLOR(lightgray):''精度修正''|BGCOLOR(lightgray):''詠唱時間''|BGCOLOR(lightgray):''疲労/宝石''|
|||||&amp;ref(Spell/V_Astral.jpg,nolink,25x25,Astral Pearl);60|
|BGCOLOR(lightgray):''特性''|&gt;|&gt;|&gt;||
</v>
      </c>
    </row>
    <row r="142" spans="2:25" x14ac:dyDescent="0.15">
      <c r="B142" s="1" t="s">
        <v>7951</v>
      </c>
      <c r="C142" s="1">
        <v>8</v>
      </c>
      <c r="E142" s="1" t="s">
        <v>8040</v>
      </c>
      <c r="F142" s="1" t="s">
        <v>8040</v>
      </c>
      <c r="G142" s="1" t="s">
        <v>8041</v>
      </c>
      <c r="H142" s="1" t="s">
        <v>8042</v>
      </c>
      <c r="I142" s="1">
        <v>69</v>
      </c>
      <c r="J142" s="1" t="s">
        <v>7933</v>
      </c>
      <c r="K142" s="1" t="s">
        <v>8043</v>
      </c>
      <c r="L142" s="1" t="s">
        <v>7940</v>
      </c>
      <c r="M142" s="2" t="s">
        <v>8044</v>
      </c>
      <c r="N142" s="31" t="str">
        <f t="shared" si="6"/>
        <v>|Conjuration Lv8|Summon Telkhine|&amp;ref(Spell/P_Water.jpg,nolink,25x25,Water);5|&amp;ref(Spell/P_Air.jpg,nolink,25x25,Air);2|&amp;ref(Spell/V_Water.jpg,nolink,25x25,Water Gem);69|儀式/水陸両用|指揮官召喚|
|~|~|&gt;|&gt;|&gt;|&gt;|強大なる海の神霊Telkhineを召喚します|</v>
      </c>
      <c r="O142" s="3" t="s">
        <v>8045</v>
      </c>
      <c r="S142" s="1">
        <v>1</v>
      </c>
      <c r="X142" t="str">
        <f t="shared" si="7"/>
        <v xml:space="preserve">#includex(Spell/Conjuration/DataView,titlestr=off,section=(filter=Call Apkallu),firsthead=off)
**ゲーム内説明文
#includex(Spell/Conjuration/Descriptions,titlestr=off,section=(filter=Call Apkallu),firsthead=off)
**概要
**解説
</v>
      </c>
      <c r="Y142" t="str">
        <f t="shared" si="8"/>
        <v xml:space="preserve">**Summon Telkhine
|&gt;|&gt;|&gt;|&gt;|BGCOLOR(black):COLOR(white):CENTER:''Summon Telkhine''|
|&gt;|BGCOLOR(lightgray):''研究領域''|&gt;|BGCOLOR(lightgray):''使用条件''|BGCOLOR(lightgray):''分類''|
|&gt;|Conjuration Lv8|&gt;|儀式/水陸両用|指揮官召喚|
|BGCOLOR(lightgray):''主系統''|BGCOLOR(lightgray):''副系統''|&gt;|BGCOLOR(lightgray):''威力/効果''|BGCOLOR(lightgray):''効果発生数''|
|&amp;ref(Spell/P_Water.jpg,nolink,25x25,Water);5|&amp;ref(Spell/P_Air.jpg,nolink,25x25,Air);2|&gt;|Telkhine|1|
|BGCOLOR(lightgray):''射程距離''|BGCOLOR(lightgray):''効果範囲''|BGCOLOR(lightgray):''精度修正''|BGCOLOR(lightgray):''詠唱時間''|BGCOLOR(lightgray):''疲労/宝石''|
|||||&amp;ref(Spell/V_Water.jpg,nolink,25x25,Water Gem);69|
|BGCOLOR(lightgray):''特性''|&gt;|&gt;|&gt;||
</v>
      </c>
    </row>
    <row r="143" spans="2:25" x14ac:dyDescent="0.15">
      <c r="B143" s="1" t="s">
        <v>8046</v>
      </c>
      <c r="C143" s="1">
        <v>3</v>
      </c>
      <c r="E143" s="1" t="s">
        <v>8047</v>
      </c>
      <c r="F143" s="1" t="s">
        <v>8047</v>
      </c>
      <c r="G143" s="1" t="s">
        <v>8048</v>
      </c>
      <c r="I143" s="1">
        <v>8</v>
      </c>
      <c r="J143" s="1" t="s">
        <v>7933</v>
      </c>
      <c r="K143" s="1" t="s">
        <v>8054</v>
      </c>
      <c r="L143" s="1" t="s">
        <v>7935</v>
      </c>
      <c r="M143" s="2" t="s">
        <v>8049</v>
      </c>
      <c r="N143" s="31" t="str">
        <f t="shared" si="6"/>
        <v>|Blood Magic Lv3|Scapegoats|&amp;ref(Spell/P_Blood.jpg,nolink,25x25,Blood);1||&amp;ref(Spell/V_Blood.jpg,nolink,25x25,Blood Slave);8|儀式/荒地限定|兵士召喚|
|~|~|&gt;|&gt;|&gt;|&gt;|神聖で狂暴な山羊の悪魔Se'irを2体召喚します|</v>
      </c>
      <c r="O143" s="3" t="s">
        <v>8050</v>
      </c>
      <c r="S143" s="1">
        <v>2</v>
      </c>
      <c r="X143" t="str">
        <f t="shared" si="7"/>
        <v xml:space="preserve">#includex(Spell/Conjuration/DataView,titlestr=off,section=(filter=Summon Telkhine),firsthead=off)
**ゲーム内説明文
#includex(Spell/Conjuration/Descriptions,titlestr=off,section=(filter=Summon Telkhine),firsthead=off)
**概要
**解説
</v>
      </c>
      <c r="Y143" t="str">
        <f t="shared" si="8"/>
        <v xml:space="preserve">**Scapegoats
|&gt;|&gt;|&gt;|&gt;|BGCOLOR(black):COLOR(white):CENTER:''Scapegoats''|
|&gt;|BGCOLOR(lightgray):''研究領域''|&gt;|BGCOLOR(lightgray):''使用条件''|BGCOLOR(lightgray):''分類''|
|&gt;|Blood Magic Lv3|&gt;|儀式/荒地限定|兵士召喚|
|BGCOLOR(lightgray):''主系統''|BGCOLOR(lightgray):''副系統''|&gt;|BGCOLOR(lightgray):''威力/効果''|BGCOLOR(lightgray):''効果発生数''|
|&amp;ref(Spell/P_Blood.jpg,nolink,25x25,Blood);1||&gt;|Se'ir|2|
|BGCOLOR(lightgray):''射程距離''|BGCOLOR(lightgray):''効果範囲''|BGCOLOR(lightgray):''精度修正''|BGCOLOR(lightgray):''詠唱時間''|BGCOLOR(lightgray):''疲労/宝石''|
|||||&amp;ref(Spell/V_Blood.jpg,nolink,25x25,Blood Slave);8|
|BGCOLOR(lightgray):''特性''|&gt;|&gt;|&gt;||
</v>
      </c>
    </row>
    <row r="144" spans="2:25" x14ac:dyDescent="0.15">
      <c r="B144" s="1" t="s">
        <v>8046</v>
      </c>
      <c r="C144" s="1">
        <v>6</v>
      </c>
      <c r="E144" s="1" t="s">
        <v>8051</v>
      </c>
      <c r="F144" s="1" t="s">
        <v>8051</v>
      </c>
      <c r="G144" s="1" t="s">
        <v>8052</v>
      </c>
      <c r="H144" s="1" t="s">
        <v>8053</v>
      </c>
      <c r="I144" s="1">
        <v>99</v>
      </c>
      <c r="J144" s="1" t="s">
        <v>7933</v>
      </c>
      <c r="K144" s="1" t="s">
        <v>7934</v>
      </c>
      <c r="L144" s="1" t="s">
        <v>7940</v>
      </c>
      <c r="M144" s="2" t="s">
        <v>8056</v>
      </c>
      <c r="N144" s="31" t="str">
        <f t="shared" si="6"/>
        <v>|Blood Magic Lv6|Call Melqart|&amp;ref(Spell/P_Blood.jpg,nolink,25x25,Blood);3|&amp;ref(Spell/P_Fire.jpg,nolink,25x25,Fire);2|&amp;ref(Spell/V_Blood.jpg,nolink,25x25,Blood Slave);99|儀式/陸上専用|指揮官召喚|
|~|~|&gt;|&gt;|&gt;|&gt;|恐るべき巨人の暴君Melqartを召喚します|</v>
      </c>
      <c r="O144" s="3" t="s">
        <v>8055</v>
      </c>
      <c r="S144" s="1">
        <v>1</v>
      </c>
      <c r="X144" t="str">
        <f t="shared" si="7"/>
        <v xml:space="preserve">#includex(Spell/Blood Magic/DataView,titlestr=off,section=(filter=Scapegoats),firsthead=off)
**ゲーム内説明文
#includex(Spell/Blood Magic/Descriptions,titlestr=off,section=(filter=Scapegoats),firsthead=off)
**概要
**解説
</v>
      </c>
      <c r="Y144" t="str">
        <f t="shared" si="8"/>
        <v xml:space="preserve">**Call Melqart
|&gt;|&gt;|&gt;|&gt;|BGCOLOR(black):COLOR(white):CENTER:''Call Melqart''|
|&gt;|BGCOLOR(lightgray):''研究領域''|&gt;|BGCOLOR(lightgray):''使用条件''|BGCOLOR(lightgray):''分類''|
|&gt;|Blood Magic Lv6|&gt;|儀式/陸上専用|指揮官召喚|
|BGCOLOR(lightgray):''主系統''|BGCOLOR(lightgray):''副系統''|&gt;|BGCOLOR(lightgray):''威力/効果''|BGCOLOR(lightgray):''効果発生数''|
|&amp;ref(Spell/P_Blood.jpg,nolink,25x25,Blood);3|&amp;ref(Spell/P_Fire.jpg,nolink,25x25,Fire);2|&gt;|Melqart|1|
|BGCOLOR(lightgray):''射程距離''|BGCOLOR(lightgray):''効果範囲''|BGCOLOR(lightgray):''精度修正''|BGCOLOR(lightgray):''詠唱時間''|BGCOLOR(lightgray):''疲労/宝石''|
|||||&amp;ref(Spell/V_Blood.jpg,nolink,25x25,Blood Slave);99|
|BGCOLOR(lightgray):''特性''|&gt;|&gt;|&gt;||
</v>
      </c>
    </row>
    <row r="145" spans="2:25" x14ac:dyDescent="0.15">
      <c r="B145" s="1" t="s">
        <v>8188</v>
      </c>
      <c r="C145" s="1">
        <v>3</v>
      </c>
      <c r="E145" s="1" t="s">
        <v>8180</v>
      </c>
      <c r="F145" s="1" t="s">
        <v>8180</v>
      </c>
      <c r="G145" s="1" t="s">
        <v>8181</v>
      </c>
      <c r="H145" s="1" t="s">
        <v>8182</v>
      </c>
      <c r="I145" s="1">
        <v>2</v>
      </c>
      <c r="J145" s="1" t="s">
        <v>8183</v>
      </c>
      <c r="K145" s="1" t="s">
        <v>8184</v>
      </c>
      <c r="L145" s="1" t="s">
        <v>8185</v>
      </c>
      <c r="M145" s="2" t="s">
        <v>8186</v>
      </c>
      <c r="N145" s="31" t="str">
        <f t="shared" si="6"/>
        <v>|Conjuration Lv3|Summon Sacred Scorpion|&amp;ref(Spell/P_Earth.jpg,nolink,25x25,Earth);1|&amp;ref(Spell/P_Death.jpg,nolink,25x25,Death);1|&amp;ref(Spell/V_Earth.jpg,nolink,25x25,Earth Gem);2|儀式/陸上専用|兵士召喚|
|~|~|&gt;|&gt;|&gt;|&gt;|致命的な毒を持つ神聖なる大蠍Sacred Scorpionを1体召喚します|</v>
      </c>
      <c r="O145" s="3" t="s">
        <v>8187</v>
      </c>
      <c r="S145" s="1">
        <v>1</v>
      </c>
      <c r="X145" t="str">
        <f t="shared" si="7"/>
        <v xml:space="preserve">#includex(Spell/Blood Magic/DataView,titlestr=off,section=(filter=Call Melqart),firsthead=off)
**ゲーム内説明文
#includex(Spell/Blood Magic/Descriptions,titlestr=off,section=(filter=Call Melqart),firsthead=off)
**概要
**解説
</v>
      </c>
      <c r="Y145" t="str">
        <f t="shared" si="8"/>
        <v xml:space="preserve">**Summon Sacred Scorpion
|&gt;|&gt;|&gt;|&gt;|BGCOLOR(black):COLOR(white):CENTER:''Summon Sacred Scorpion''|
|&gt;|BGCOLOR(lightgray):''研究領域''|&gt;|BGCOLOR(lightgray):''使用条件''|BGCOLOR(lightgray):''分類''|
|&gt;|Conjuration Lv3|&gt;|儀式/陸上専用|兵士召喚|
|BGCOLOR(lightgray):''主系統''|BGCOLOR(lightgray):''副系統''|&gt;|BGCOLOR(lightgray):''威力/効果''|BGCOLOR(lightgray):''効果発生数''|
|&amp;ref(Spell/P_Earth.jpg,nolink,25x25,Earth);1|&amp;ref(Spell/P_Death.jpg,nolink,25x25,Death);1|&gt;|Sacred Scorpion|1|
|BGCOLOR(lightgray):''射程距離''|BGCOLOR(lightgray):''効果範囲''|BGCOLOR(lightgray):''精度修正''|BGCOLOR(lightgray):''詠唱時間''|BGCOLOR(lightgray):''疲労/宝石''|
|||||&amp;ref(Spell/V_Earth.jpg,nolink,25x25,Earth Gem);2|
|BGCOLOR(lightgray):''特性''|&gt;|&gt;|&gt;||
</v>
      </c>
    </row>
    <row r="146" spans="2:25" x14ac:dyDescent="0.15">
      <c r="B146" s="1" t="s">
        <v>8188</v>
      </c>
      <c r="C146" s="1">
        <v>7</v>
      </c>
      <c r="E146" s="1" t="s">
        <v>8189</v>
      </c>
      <c r="F146" s="1" t="s">
        <v>8189</v>
      </c>
      <c r="G146" s="1" t="s">
        <v>8190</v>
      </c>
      <c r="I146" s="1">
        <v>60</v>
      </c>
      <c r="J146" s="1" t="s">
        <v>8183</v>
      </c>
      <c r="K146" s="1" t="s">
        <v>8184</v>
      </c>
      <c r="L146" s="1" t="s">
        <v>8191</v>
      </c>
      <c r="M146" s="2" t="s">
        <v>8192</v>
      </c>
      <c r="N146" s="31" t="str">
        <f t="shared" si="6"/>
        <v>|Conjuration Lv7|Summon Balam|&amp;ref(Spell/P_Nature.jpg,nolink,25x25,Nature);4||&amp;ref(Spell/V_Nature.jpg,nolink,25x25,Nature Gem);60|儀式/陸上専用|指揮官召喚|
|~|~|&gt;|&gt;|&gt;|&gt;|4体のBalamのうちの1体を召喚します|</v>
      </c>
      <c r="O146" s="3" t="s">
        <v>8193</v>
      </c>
      <c r="S146" s="1">
        <v>1</v>
      </c>
      <c r="V146" s="1" t="s">
        <v>8198</v>
      </c>
      <c r="X146" t="str">
        <f t="shared" si="7"/>
        <v xml:space="preserve">#includex(Spell/Conjuration/DataView,titlestr=off,section=(filter=Summon Sacred Scorpion),firsthead=off)
**ゲーム内説明文
#includex(Spell/Conjuration/Descriptions,titlestr=off,section=(filter=Summon Sacred Scorpion),firsthead=off)
**概要
**解説
</v>
      </c>
      <c r="Y146" t="str">
        <f t="shared" si="8"/>
        <v xml:space="preserve">**Summon Balam
|&gt;|&gt;|&gt;|&gt;|BGCOLOR(black):COLOR(white):CENTER:''Summon Balam''|
|&gt;|BGCOLOR(lightgray):''研究領域''|&gt;|BGCOLOR(lightgray):''使用条件''|BGCOLOR(lightgray):''分類''|
|&gt;|Conjuration Lv7|&gt;|儀式/陸上専用|指揮官召喚|
|BGCOLOR(lightgray):''主系統''|BGCOLOR(lightgray):''副系統''|&gt;|BGCOLOR(lightgray):''威力/効果''|BGCOLOR(lightgray):''効果発生数''|
|&amp;ref(Spell/P_Nature.jpg,nolink,25x25,Nature);4||&gt;|Random Balam|1|
|BGCOLOR(lightgray):''射程距離''|BGCOLOR(lightgray):''効果範囲''|BGCOLOR(lightgray):''精度修正''|BGCOLOR(lightgray):''詠唱時間''|BGCOLOR(lightgray):''疲労/宝石''|
|||||&amp;ref(Spell/V_Nature.jpg,nolink,25x25,Nature Gem);60|
|BGCOLOR(lightgray):''特性''|&gt;|&gt;|&gt;|ユニーク召喚（候補4種）|
</v>
      </c>
    </row>
    <row r="147" spans="2:25" x14ac:dyDescent="0.15">
      <c r="B147" s="1" t="s">
        <v>8188</v>
      </c>
      <c r="C147" s="1">
        <v>8</v>
      </c>
      <c r="E147" s="1" t="s">
        <v>8194</v>
      </c>
      <c r="F147" s="1" t="s">
        <v>8194</v>
      </c>
      <c r="G147" s="1" t="s">
        <v>8195</v>
      </c>
      <c r="I147" s="1">
        <v>75</v>
      </c>
      <c r="J147" s="1" t="s">
        <v>8183</v>
      </c>
      <c r="K147" s="1" t="s">
        <v>8184</v>
      </c>
      <c r="L147" s="1" t="s">
        <v>8191</v>
      </c>
      <c r="M147" s="2" t="s">
        <v>8196</v>
      </c>
      <c r="N147" s="31" t="str">
        <f t="shared" si="6"/>
        <v>|Conjuration Lv8|Summon Chaac|&amp;ref(Spell/P_Air.jpg,nolink,25x25,Air);4||&amp;ref(Spell/V_Air.jpg,nolink,25x25,Air Gem);75|儀式/陸上専用|指揮官召喚|
|~|~|&gt;|&gt;|&gt;|&gt;|4体のChaacのうちの1体を召喚します|</v>
      </c>
      <c r="O147" s="3" t="s">
        <v>8197</v>
      </c>
      <c r="S147" s="1">
        <v>1</v>
      </c>
      <c r="V147" s="1" t="s">
        <v>8198</v>
      </c>
      <c r="X147" t="str">
        <f t="shared" si="7"/>
        <v xml:space="preserve">#includex(Spell/Conjuration/DataView,titlestr=off,section=(filter=Summon Balam),firsthead=off)
**ゲーム内説明文
#includex(Spell/Conjuration/Descriptions,titlestr=off,section=(filter=Summon Balam),firsthead=off)
**概要
**解説
</v>
      </c>
      <c r="Y147" t="str">
        <f t="shared" si="8"/>
        <v xml:space="preserve">**Summon Chaac
|&gt;|&gt;|&gt;|&gt;|BGCOLOR(black):COLOR(white):CENTER:''Summon Chaac''|
|&gt;|BGCOLOR(lightgray):''研究領域''|&gt;|BGCOLOR(lightgray):''使用条件''|BGCOLOR(lightgray):''分類''|
|&gt;|Conjuration Lv8|&gt;|儀式/陸上専用|指揮官召喚|
|BGCOLOR(lightgray):''主系統''|BGCOLOR(lightgray):''副系統''|&gt;|BGCOLOR(lightgray):''威力/効果''|BGCOLOR(lightgray):''効果発生数''|
|&amp;ref(Spell/P_Air.jpg,nolink,25x25,Air);4||&gt;|Random Chaac|1|
|BGCOLOR(lightgray):''射程距離''|BGCOLOR(lightgray):''効果範囲''|BGCOLOR(lightgray):''精度修正''|BGCOLOR(lightgray):''詠唱時間''|BGCOLOR(lightgray):''疲労/宝石''|
|||||&amp;ref(Spell/V_Air.jpg,nolink,25x25,Air Gem);75|
|BGCOLOR(lightgray):''特性''|&gt;|&gt;|&gt;|ユニーク召喚（候補4種）|
</v>
      </c>
    </row>
    <row r="148" spans="2:25" x14ac:dyDescent="0.15">
      <c r="B148" s="1" t="s">
        <v>8199</v>
      </c>
      <c r="C148" s="1">
        <v>8</v>
      </c>
      <c r="E148" s="1" t="s">
        <v>8200</v>
      </c>
      <c r="F148" s="1" t="s">
        <v>8200</v>
      </c>
      <c r="G148" s="1" t="s">
        <v>8201</v>
      </c>
      <c r="H148" s="1" t="s">
        <v>8202</v>
      </c>
      <c r="I148" s="1">
        <v>70</v>
      </c>
      <c r="J148" s="1" t="s">
        <v>8183</v>
      </c>
      <c r="K148" s="1" t="s">
        <v>8203</v>
      </c>
      <c r="L148" s="1" t="s">
        <v>8204</v>
      </c>
      <c r="M148" s="2" t="s">
        <v>8205</v>
      </c>
      <c r="N148" s="31" t="str">
        <f t="shared" si="6"/>
        <v>|Enchantment Lv8|Theft of the Sun|&amp;ref(Spell/P_Death.jpg,nolink,25x25,Death);6|&amp;ref(Spell/P_Fire.jpg,nolink,25x25,Fire);3|&amp;ref(Spell/V_Death.jpg,nolink,25x25,Death Gem);70|儀式/首都限定|世界呪附|
|~|~|&gt;|&gt;|&gt;|&gt;|太陽を幽閉しその力を利用しつつ世界を永遠の夜に落とします|</v>
      </c>
      <c r="O148" s="3" t="s">
        <v>8200</v>
      </c>
      <c r="S148" s="1">
        <v>1</v>
      </c>
      <c r="X148" t="str">
        <f t="shared" si="7"/>
        <v xml:space="preserve">#includex(Spell/Conjuration/DataView,titlestr=off,section=(filter=Summon Chaac),firsthead=off)
**ゲーム内説明文
#includex(Spell/Conjuration/Descriptions,titlestr=off,section=(filter=Summon Chaac),firsthead=off)
**概要
**解説
</v>
      </c>
      <c r="Y148" t="str">
        <f t="shared" si="8"/>
        <v xml:space="preserve">**Theft of the Sun
|&gt;|&gt;|&gt;|&gt;|BGCOLOR(black):COLOR(white):CENTER:''Theft of the Sun''|
|&gt;|BGCOLOR(lightgray):''研究領域''|&gt;|BGCOLOR(lightgray):''使用条件''|BGCOLOR(lightgray):''分類''|
|&gt;|Enchantment Lv8|&gt;|儀式/首都限定|世界呪附|
|BGCOLOR(lightgray):''主系統''|BGCOLOR(lightgray):''副系統''|&gt;|BGCOLOR(lightgray):''威力/効果''|BGCOLOR(lightgray):''効果発生数''|
|&amp;ref(Spell/P_Death.jpg,nolink,25x25,Death);6|&amp;ref(Spell/P_Fire.jpg,nolink,25x25,Fire);3|&gt;|Theft of the Sun|1|
|BGCOLOR(lightgray):''射程距離''|BGCOLOR(lightgray):''効果範囲''|BGCOLOR(lightgray):''精度修正''|BGCOLOR(lightgray):''詠唱時間''|BGCOLOR(lightgray):''疲労/宝石''|
|||||&amp;ref(Spell/V_Death.jpg,nolink,25x25,Death Gem);70|
|BGCOLOR(lightgray):''特性''|&gt;|&gt;|&gt;||
</v>
      </c>
    </row>
    <row r="149" spans="2:25" x14ac:dyDescent="0.15">
      <c r="B149" s="1" t="s">
        <v>8206</v>
      </c>
      <c r="C149" s="1">
        <v>2</v>
      </c>
      <c r="E149" s="1" t="s">
        <v>8207</v>
      </c>
      <c r="F149" s="1" t="s">
        <v>8207</v>
      </c>
      <c r="G149" s="1" t="s">
        <v>8208</v>
      </c>
      <c r="J149" s="1" t="s">
        <v>8209</v>
      </c>
      <c r="K149" s="1" t="s">
        <v>8184</v>
      </c>
      <c r="L149" s="1" t="s">
        <v>8210</v>
      </c>
      <c r="M149" s="2" t="s">
        <v>8215</v>
      </c>
      <c r="N149" s="31" t="str">
        <f t="shared" si="6"/>
        <v>|Thaumaturgy Lv2|Break the Third Soul|&amp;ref(Spell/P_Air.jpg,nolink,25x25,Air);1|||戦闘/陸上専用|疲労|
|~|~|&gt;|&gt;|&gt;|&gt;|空気呼吸の敵1体を疲労させようと試みます|</v>
      </c>
      <c r="O149" s="3" t="s">
        <v>8211</v>
      </c>
      <c r="P149" s="1">
        <v>30</v>
      </c>
      <c r="Q149" s="1">
        <v>100</v>
      </c>
      <c r="R149" s="1">
        <v>0</v>
      </c>
      <c r="S149" s="1">
        <v>1</v>
      </c>
      <c r="T149" s="1">
        <v>5</v>
      </c>
      <c r="U149" s="1">
        <v>20</v>
      </c>
      <c r="V149" s="1" t="s">
        <v>8212</v>
      </c>
      <c r="X149" t="str">
        <f t="shared" si="7"/>
        <v xml:space="preserve">#includex(Spell/Enchantment/DataView,titlestr=off,section=(filter=Theft of the Sun),firsthead=off)
**ゲーム内説明文
#includex(Spell/Enchantment/Descriptions,titlestr=off,section=(filter=Theft of the Sun),firsthead=off)
**概要
**解説
</v>
      </c>
      <c r="Y149" t="str">
        <f t="shared" si="8"/>
        <v xml:space="preserve">**Break the Third Soul
|&gt;|&gt;|&gt;|&gt;|BGCOLOR(black):COLOR(white):CENTER:''Break the Third Soul''|
|&gt;|BGCOLOR(lightgray):''研究領域''|&gt;|BGCOLOR(lightgray):''使用条件''|BGCOLOR(lightgray):''分類''|
|&gt;|Thaumaturgy Lv2|&gt;|戦闘/陸上専用|疲労|
|BGCOLOR(lightgray):''主系統''|BGCOLOR(lightgray):''副系統''|&gt;|BGCOLOR(lightgray):''威力/効果''|BGCOLOR(lightgray):''効果発生数''|
|&amp;ref(Spell/P_Air.jpg,nolink,25x25,Air);1||&gt;|20+5/Lv|1|
|BGCOLOR(lightgray):''射程距離''|BGCOLOR(lightgray):''効果範囲''|BGCOLOR(lightgray):''精度修正''|BGCOLOR(lightgray):''詠唱時間''|BGCOLOR(lightgray):''疲労/宝石''|
|30|0|5|100%|20|
|BGCOLOR(lightgray):''特性''|&gt;|&gt;|&gt;|防御無視&amp;br;水中呼吸無効&amp;br;アンデッド無効&amp;br;無生物無効|
</v>
      </c>
    </row>
    <row r="150" spans="2:25" x14ac:dyDescent="0.15">
      <c r="B150" s="1" t="s">
        <v>8206</v>
      </c>
      <c r="C150" s="1">
        <v>2</v>
      </c>
      <c r="E150" s="1" t="s">
        <v>8213</v>
      </c>
      <c r="F150" s="1" t="s">
        <v>8213</v>
      </c>
      <c r="G150" s="1" t="s">
        <v>8181</v>
      </c>
      <c r="J150" s="1" t="s">
        <v>8209</v>
      </c>
      <c r="K150" s="1" t="s">
        <v>8184</v>
      </c>
      <c r="L150" s="1" t="s">
        <v>8214</v>
      </c>
      <c r="M150" s="2" t="s">
        <v>8221</v>
      </c>
      <c r="N150" s="31" t="str">
        <f t="shared" si="6"/>
        <v>|Thaumaturgy Lv2|Break the Second Soul|&amp;ref(Spell/P_Earth.jpg,nolink,25x25,Earth);1|||戦闘/陸上専用|弱体化|
|~|~|&gt;|&gt;|&gt;|&gt;|実体ある敵1体の脚を骨折させます|</v>
      </c>
      <c r="O150" s="3" t="s">
        <v>8216</v>
      </c>
      <c r="P150" s="1">
        <v>30</v>
      </c>
      <c r="Q150" s="1">
        <v>100</v>
      </c>
      <c r="R150" s="1">
        <v>0</v>
      </c>
      <c r="S150" s="1">
        <v>1</v>
      </c>
      <c r="T150" s="1">
        <v>5</v>
      </c>
      <c r="U150" s="1">
        <v>20</v>
      </c>
      <c r="V150" s="1" t="s">
        <v>8217</v>
      </c>
      <c r="X150" t="str">
        <f t="shared" si="7"/>
        <v xml:space="preserve">#includex(Spell/Thaumaturgy/DataView,titlestr=off,section=(filter=Break the Third Soul),firsthead=off)
**ゲーム内説明文
#includex(Spell/Thaumaturgy/Descriptions,titlestr=off,section=(filter=Break the Third Soul),firsthead=off)
**概要
**解説
</v>
      </c>
      <c r="Y150" t="str">
        <f t="shared" si="8"/>
        <v xml:space="preserve">**Break the Second Soul
|&gt;|&gt;|&gt;|&gt;|BGCOLOR(black):COLOR(white):CENTER:''Break the Second Soul''|
|&gt;|BGCOLOR(lightgray):''研究領域''|&gt;|BGCOLOR(lightgray):''使用条件''|BGCOLOR(lightgray):''分類''|
|&gt;|Thaumaturgy Lv2|&gt;|戦闘/陸上専用|弱体化|
|BGCOLOR(lightgray):''主系統''|BGCOLOR(lightgray):''副系統''|&gt;|BGCOLOR(lightgray):''威力/効果''|BGCOLOR(lightgray):''効果発生数''|
|&amp;ref(Spell/P_Earth.jpg,nolink,25x25,Earth);1||&gt;|Limped|1|
|BGCOLOR(lightgray):''射程距離''|BGCOLOR(lightgray):''効果範囲''|BGCOLOR(lightgray):''精度修正''|BGCOLOR(lightgray):''詠唱時間''|BGCOLOR(lightgray):''疲労/宝石''|
|30|0|5|100%|20|
|BGCOLOR(lightgray):''特性''|&gt;|&gt;|&gt;|物理属性|
</v>
      </c>
    </row>
    <row r="151" spans="2:25" x14ac:dyDescent="0.15">
      <c r="B151" s="1" t="s">
        <v>8206</v>
      </c>
      <c r="C151" s="1">
        <v>2</v>
      </c>
      <c r="E151" s="1" t="s">
        <v>8218</v>
      </c>
      <c r="F151" s="1" t="s">
        <v>8218</v>
      </c>
      <c r="G151" s="1" t="s">
        <v>8182</v>
      </c>
      <c r="J151" s="1" t="s">
        <v>8209</v>
      </c>
      <c r="K151" s="1" t="s">
        <v>8184</v>
      </c>
      <c r="L151" s="1" t="s">
        <v>8214</v>
      </c>
      <c r="M151" s="2" t="s">
        <v>8220</v>
      </c>
      <c r="N151" s="31" t="str">
        <f t="shared" si="6"/>
        <v>|Thaumaturgy Lv2|Break the Fourth Soul|&amp;ref(Spell/P_Death.jpg,nolink,25x25,Death);1|||戦闘/陸上専用|弱体化|
|~|~|&gt;|&gt;|&gt;|&gt;|実体ある敵1体を呪い傷からの後遺症を受けやすくします|</v>
      </c>
      <c r="O151" s="3" t="s">
        <v>8219</v>
      </c>
      <c r="P151" s="1">
        <v>30</v>
      </c>
      <c r="Q151" s="1">
        <v>100</v>
      </c>
      <c r="R151" s="1">
        <v>0</v>
      </c>
      <c r="S151" s="1">
        <v>1</v>
      </c>
      <c r="T151" s="1">
        <v>5</v>
      </c>
      <c r="U151" s="1">
        <v>20</v>
      </c>
      <c r="V151" s="1" t="s">
        <v>8217</v>
      </c>
      <c r="X151" t="str">
        <f t="shared" si="7"/>
        <v xml:space="preserve">#includex(Spell/Thaumaturgy/DataView,titlestr=off,section=(filter=Break the Second Soul),firsthead=off)
**ゲーム内説明文
#includex(Spell/Thaumaturgy/Descriptions,titlestr=off,section=(filter=Break the Second Soul),firsthead=off)
**概要
**解説
</v>
      </c>
      <c r="Y151" t="str">
        <f t="shared" si="8"/>
        <v xml:space="preserve">**Break the Fourth Soul
|&gt;|&gt;|&gt;|&gt;|BGCOLOR(black):COLOR(white):CENTER:''Break the Fourth Soul''|
|&gt;|BGCOLOR(lightgray):''研究領域''|&gt;|BGCOLOR(lightgray):''使用条件''|BGCOLOR(lightgray):''分類''|
|&gt;|Thaumaturgy Lv2|&gt;|戦闘/陸上専用|弱体化|
|BGCOLOR(lightgray):''主系統''|BGCOLOR(lightgray):''副系統''|&gt;|BGCOLOR(lightgray):''威力/効果''|BGCOLOR(lightgray):''効果発生数''|
|&amp;ref(Spell/P_Death.jpg,nolink,25x25,Death);1||&gt;|Cursed|1|
|BGCOLOR(lightgray):''射程距離''|BGCOLOR(lightgray):''効果範囲''|BGCOLOR(lightgray):''精度修正''|BGCOLOR(lightgray):''詠唱時間''|BGCOLOR(lightgray):''疲労/宝石''|
|30|0|5|100%|20|
|BGCOLOR(lightgray):''特性''|&gt;|&gt;|&gt;|物理属性|
</v>
      </c>
    </row>
    <row r="152" spans="2:25" x14ac:dyDescent="0.15">
      <c r="B152" s="1" t="s">
        <v>8206</v>
      </c>
      <c r="C152" s="1">
        <v>3</v>
      </c>
      <c r="E152" s="1" t="s">
        <v>8222</v>
      </c>
      <c r="F152" s="1" t="s">
        <v>8222</v>
      </c>
      <c r="G152" s="1" t="s">
        <v>8208</v>
      </c>
      <c r="J152" s="1" t="s">
        <v>8209</v>
      </c>
      <c r="K152" s="1" t="s">
        <v>8228</v>
      </c>
      <c r="L152" s="1" t="s">
        <v>8224</v>
      </c>
      <c r="M152" s="2" t="s">
        <v>8226</v>
      </c>
      <c r="N152" s="31" t="str">
        <f t="shared" si="6"/>
        <v>|Thaumaturgy Lv3|Gift of the Third Soul|&amp;ref(Spell/P_Air.jpg,nolink,25x25,Air);1|||戦闘/水陸両用|強化|
|~|~|&gt;|&gt;|&gt;|&gt;|味方1体の呼吸を助け疲労回復能力を与えます|</v>
      </c>
      <c r="O152" s="3" t="s">
        <v>8223</v>
      </c>
      <c r="P152" s="1">
        <v>20</v>
      </c>
      <c r="Q152" s="1">
        <v>100</v>
      </c>
      <c r="R152" s="1">
        <v>0</v>
      </c>
      <c r="S152" s="1">
        <v>1</v>
      </c>
      <c r="T152" s="1">
        <v>0</v>
      </c>
      <c r="U152" s="1">
        <v>20</v>
      </c>
      <c r="V152" s="1" t="s">
        <v>8225</v>
      </c>
      <c r="X152" t="str">
        <f t="shared" si="7"/>
        <v xml:space="preserve">#includex(Spell/Thaumaturgy/DataView,titlestr=off,section=(filter=Break the Fourth Soul),firsthead=off)
**ゲーム内説明文
#includex(Spell/Thaumaturgy/Descriptions,titlestr=off,section=(filter=Break the Fourth Soul),firsthead=off)
**概要
**解説
</v>
      </c>
      <c r="Y152" t="str">
        <f t="shared" si="8"/>
        <v xml:space="preserve">**Gift of the Third Soul
|&gt;|&gt;|&gt;|&gt;|BGCOLOR(black):COLOR(white):CENTER:''Gift of the Third Soul''|
|&gt;|BGCOLOR(lightgray):''研究領域''|&gt;|BGCOLOR(lightgray):''使用条件''|BGCOLOR(lightgray):''分類''|
|&gt;|Thaumaturgy Lv3|&gt;|戦闘/水陸両用|強化|
|BGCOLOR(lightgray):''主系統''|BGCOLOR(lightgray):''副系統''|&gt;|BGCOLOR(lightgray):''威力/効果''|BGCOLOR(lightgray):''効果発生数''|
|&amp;ref(Spell/P_Air.jpg,nolink,25x25,Air);1||&gt;|Reinvigoration|1|
|BGCOLOR(lightgray):''射程距離''|BGCOLOR(lightgray):''効果範囲''|BGCOLOR(lightgray):''精度修正''|BGCOLOR(lightgray):''詠唱時間''|BGCOLOR(lightgray):''疲労/宝石''|
|20|0|0|100%|20|
|BGCOLOR(lightgray):''特性''|&gt;|&gt;|&gt;|水中呼吸無効&amp;br;アンデッド無効&amp;br;無生物無効|
</v>
      </c>
    </row>
    <row r="153" spans="2:25" x14ac:dyDescent="0.15">
      <c r="B153" s="1" t="s">
        <v>8206</v>
      </c>
      <c r="C153" s="1">
        <v>3</v>
      </c>
      <c r="E153" s="1" t="s">
        <v>8227</v>
      </c>
      <c r="F153" s="1" t="s">
        <v>8227</v>
      </c>
      <c r="G153" s="1" t="s">
        <v>8181</v>
      </c>
      <c r="J153" s="1" t="s">
        <v>8209</v>
      </c>
      <c r="K153" s="1" t="s">
        <v>8228</v>
      </c>
      <c r="L153" s="1" t="s">
        <v>8224</v>
      </c>
      <c r="M153" s="2" t="s">
        <v>8230</v>
      </c>
      <c r="N153" s="31" t="str">
        <f t="shared" si="6"/>
        <v>|Thaumaturgy Lv3|Gift of the Second Soul|&amp;ref(Spell/P_Earth.jpg,nolink,25x25,Earth);1|||戦闘/水陸両用|強化|
|~|~|&gt;|&gt;|&gt;|&gt;|実体ある味方1体に打撃耐性を与えます|</v>
      </c>
      <c r="O153" s="3" t="s">
        <v>8229</v>
      </c>
      <c r="P153" s="1">
        <v>20</v>
      </c>
      <c r="Q153" s="1">
        <v>100</v>
      </c>
      <c r="R153" s="1">
        <v>0</v>
      </c>
      <c r="S153" s="1">
        <v>1</v>
      </c>
      <c r="T153" s="1">
        <v>0</v>
      </c>
      <c r="U153" s="1">
        <v>20</v>
      </c>
      <c r="V153" s="1" t="s">
        <v>8217</v>
      </c>
      <c r="X153" t="str">
        <f t="shared" si="7"/>
        <v xml:space="preserve">#includex(Spell/Thaumaturgy/DataView,titlestr=off,section=(filter=Gift of the Third Soul),firsthead=off)
**ゲーム内説明文
#includex(Spell/Thaumaturgy/Descriptions,titlestr=off,section=(filter=Gift of the Third Soul),firsthead=off)
**概要
**解説
</v>
      </c>
      <c r="Y153" t="str">
        <f t="shared" si="8"/>
        <v xml:space="preserve">**Gift of the Second Soul
|&gt;|&gt;|&gt;|&gt;|BGCOLOR(black):COLOR(white):CENTER:''Gift of the Second Soul''|
|&gt;|BGCOLOR(lightgray):''研究領域''|&gt;|BGCOLOR(lightgray):''使用条件''|BGCOLOR(lightgray):''分類''|
|&gt;|Thaumaturgy Lv3|&gt;|戦闘/水陸両用|強化|
|BGCOLOR(lightgray):''主系統''|BGCOLOR(lightgray):''副系統''|&gt;|BGCOLOR(lightgray):''威力/効果''|BGCOLOR(lightgray):''効果発生数''|
|&amp;ref(Spell/P_Earth.jpg,nolink,25x25,Earth);1||&gt;|Blunt Resistance|1|
|BGCOLOR(lightgray):''射程距離''|BGCOLOR(lightgray):''効果範囲''|BGCOLOR(lightgray):''精度修正''|BGCOLOR(lightgray):''詠唱時間''|BGCOLOR(lightgray):''疲労/宝石''|
|20|0|0|100%|20|
|BGCOLOR(lightgray):''特性''|&gt;|&gt;|&gt;|物理属性|
</v>
      </c>
    </row>
    <row r="154" spans="2:25" x14ac:dyDescent="0.15">
      <c r="B154" s="1" t="s">
        <v>8206</v>
      </c>
      <c r="C154" s="1">
        <v>3</v>
      </c>
      <c r="E154" s="1" t="s">
        <v>8293</v>
      </c>
      <c r="F154" s="1" t="s">
        <v>8293</v>
      </c>
      <c r="G154" s="1" t="s">
        <v>8182</v>
      </c>
      <c r="J154" s="1" t="s">
        <v>8209</v>
      </c>
      <c r="K154" s="1" t="s">
        <v>8228</v>
      </c>
      <c r="L154" s="1" t="s">
        <v>8224</v>
      </c>
      <c r="M154" s="2" t="s">
        <v>8231</v>
      </c>
      <c r="N154" s="31" t="str">
        <f t="shared" si="6"/>
        <v>|Thaumaturgy Lv3|Gift of the Fourth Soul|&amp;ref(Spell/P_Death.jpg,nolink,25x25,Death);1|||戦闘/水陸両用|強化|
|~|~|&gt;|&gt;|&gt;|&gt;|実体ある味方1体に幸運を与えます|</v>
      </c>
      <c r="O154" s="3" t="s">
        <v>8232</v>
      </c>
      <c r="P154" s="1">
        <v>20</v>
      </c>
      <c r="Q154" s="1">
        <v>100</v>
      </c>
      <c r="R154" s="1">
        <v>0</v>
      </c>
      <c r="S154" s="1">
        <v>1</v>
      </c>
      <c r="T154" s="1">
        <v>0</v>
      </c>
      <c r="U154" s="1">
        <v>20</v>
      </c>
      <c r="V154" s="1" t="s">
        <v>8217</v>
      </c>
      <c r="X154" t="str">
        <f t="shared" si="7"/>
        <v xml:space="preserve">#includex(Spell/Thaumaturgy/DataView,titlestr=off,section=(filter=Gift of the Second Soul),firsthead=off)
**ゲーム内説明文
#includex(Spell/Thaumaturgy/Descriptions,titlestr=off,section=(filter=Gift of the Second Soul),firsthead=off)
**概要
**解説
</v>
      </c>
      <c r="Y154" t="str">
        <f t="shared" si="8"/>
        <v xml:space="preserve">**Gift of the Fourth Soul
|&gt;|&gt;|&gt;|&gt;|BGCOLOR(black):COLOR(white):CENTER:''Gift of the Fourth Soul''|
|&gt;|BGCOLOR(lightgray):''研究領域''|&gt;|BGCOLOR(lightgray):''使用条件''|BGCOLOR(lightgray):''分類''|
|&gt;|Thaumaturgy Lv3|&gt;|戦闘/水陸両用|強化|
|BGCOLOR(lightgray):''主系統''|BGCOLOR(lightgray):''副系統''|&gt;|BGCOLOR(lightgray):''威力/効果''|BGCOLOR(lightgray):''効果発生数''|
|&amp;ref(Spell/P_Death.jpg,nolink,25x25,Death);1||&gt;|Lucky|1|
|BGCOLOR(lightgray):''射程距離''|BGCOLOR(lightgray):''効果範囲''|BGCOLOR(lightgray):''精度修正''|BGCOLOR(lightgray):''詠唱時間''|BGCOLOR(lightgray):''疲労/宝石''|
|20|0|0|100%|20|
|BGCOLOR(lightgray):''特性''|&gt;|&gt;|&gt;|物理属性|
</v>
      </c>
    </row>
    <row r="155" spans="2:25" x14ac:dyDescent="0.15">
      <c r="B155" s="1" t="s">
        <v>8233</v>
      </c>
      <c r="C155" s="1">
        <v>2</v>
      </c>
      <c r="E155" s="1" t="s">
        <v>8234</v>
      </c>
      <c r="F155" s="1" t="s">
        <v>8234</v>
      </c>
      <c r="G155" s="1" t="s">
        <v>8235</v>
      </c>
      <c r="J155" s="1" t="s">
        <v>8236</v>
      </c>
      <c r="K155" s="1" t="s">
        <v>8237</v>
      </c>
      <c r="L155" s="1" t="s">
        <v>8238</v>
      </c>
      <c r="M155" s="2" t="s">
        <v>8239</v>
      </c>
      <c r="N155" s="31" t="str">
        <f t="shared" si="6"/>
        <v>|Blood Magic Lv2|Break the First Soul|&amp;ref(Spell/P_Blood.jpg,nolink,25x25,Blood);1|||戦闘/陸上専用|出血|
|~|~|&gt;|&gt;|&gt;|&gt;|敵1体を大量出血させ病気にしようと試みます|</v>
      </c>
      <c r="O155" s="3" t="s">
        <v>8240</v>
      </c>
      <c r="P155" s="1">
        <v>30</v>
      </c>
      <c r="Q155" s="1">
        <v>125</v>
      </c>
      <c r="R155" s="1">
        <v>0</v>
      </c>
      <c r="S155" s="1">
        <v>1</v>
      </c>
      <c r="T155" s="1">
        <v>5</v>
      </c>
      <c r="U155" s="1">
        <v>20</v>
      </c>
      <c r="V155" s="1" t="s">
        <v>8241</v>
      </c>
      <c r="W155" s="1" t="s">
        <v>8242</v>
      </c>
      <c r="X155" t="str">
        <f t="shared" si="7"/>
        <v xml:space="preserve">#includex(Spell/Thaumaturgy/DataView,titlestr=off,section=(filter=Gift of the Fourth Soul),firsthead=off)
**ゲーム内説明文
#includex(Spell/Thaumaturgy/Descriptions,titlestr=off,section=(filter=Gift of the Fourth Soul),firsthead=off)
**概要
**解説
</v>
      </c>
      <c r="Y155" t="str">
        <f t="shared" si="8"/>
        <v xml:space="preserve">**Break the First Soul
|&gt;|&gt;|&gt;|&gt;|BGCOLOR(black):COLOR(white):CENTER:''Break the First Soul''|
|&gt;|BGCOLOR(lightgray):''研究領域''|&gt;|BGCOLOR(lightgray):''使用条件''|BGCOLOR(lightgray):''分類''|
|&gt;|Blood Magic Lv2|&gt;|戦闘/陸上専用|出血|
|BGCOLOR(lightgray):''主系統''|BGCOLOR(lightgray):''副系統''|&gt;|BGCOLOR(lightgray):''威力/効果''|BGCOLOR(lightgray):''効果発生数''|
|&amp;ref(Spell/P_Blood.jpg,nolink,25x25,Blood);1||&gt;|Profuse Bleeding|1|
|BGCOLOR(lightgray):''射程距離''|BGCOLOR(lightgray):''効果範囲''|BGCOLOR(lightgray):''精度修正''|BGCOLOR(lightgray):''詠唱時間''|BGCOLOR(lightgray):''疲労/宝石''|
|30|0|5|125%|20|
|BGCOLOR(lightgray):''特性''|&gt;|&gt;|&gt;|アンデッド無効&amp;br;無生物無効|
</v>
      </c>
    </row>
    <row r="156" spans="2:25" x14ac:dyDescent="0.15">
      <c r="B156" s="1" t="s">
        <v>8233</v>
      </c>
      <c r="C156" s="1">
        <v>3</v>
      </c>
      <c r="E156" s="1" t="s">
        <v>8294</v>
      </c>
      <c r="F156" s="1" t="s">
        <v>8294</v>
      </c>
      <c r="G156" s="1" t="s">
        <v>8235</v>
      </c>
      <c r="J156" s="1" t="s">
        <v>8236</v>
      </c>
      <c r="K156" s="1" t="s">
        <v>8243</v>
      </c>
      <c r="L156" s="1" t="s">
        <v>8244</v>
      </c>
      <c r="M156" s="2" t="s">
        <v>8245</v>
      </c>
      <c r="N156" s="31" t="str">
        <f t="shared" si="6"/>
        <v>|Blood Magic Lv3|Gift of the First Soul|&amp;ref(Spell/P_Blood.jpg,nolink,25x25,Blood);1|||戦闘/水陸両用|強化|
|~|~|&gt;|&gt;|&gt;|&gt;|味方1体に再生能力を与えます|</v>
      </c>
      <c r="O156" s="3" t="s">
        <v>8246</v>
      </c>
      <c r="P156" s="1">
        <v>20</v>
      </c>
      <c r="Q156" s="1">
        <v>125</v>
      </c>
      <c r="R156" s="1">
        <v>0</v>
      </c>
      <c r="S156" s="1">
        <v>1</v>
      </c>
      <c r="T156" s="1">
        <v>0</v>
      </c>
      <c r="U156" s="1">
        <v>20</v>
      </c>
      <c r="V156" s="1" t="s">
        <v>8241</v>
      </c>
      <c r="X156" t="str">
        <f t="shared" si="7"/>
        <v xml:space="preserve">#includex(Spell/Blood Magic/DataView,titlestr=off,section=(filter=Break the First Soul),firsthead=off)
**ゲーム内説明文
#includex(Spell/Blood Magic/Descriptions,titlestr=off,section=(filter=Break the First Soul),firsthead=off)
**概要
**解説
</v>
      </c>
      <c r="Y156" t="str">
        <f t="shared" si="8"/>
        <v xml:space="preserve">**Gift of the First Soul
|&gt;|&gt;|&gt;|&gt;|BGCOLOR(black):COLOR(white):CENTER:''Gift of the First Soul''|
|&gt;|BGCOLOR(lightgray):''研究領域''|&gt;|BGCOLOR(lightgray):''使用条件''|BGCOLOR(lightgray):''分類''|
|&gt;|Blood Magic Lv3|&gt;|戦闘/水陸両用|強化|
|BGCOLOR(lightgray):''主系統''|BGCOLOR(lightgray):''副系統''|&gt;|BGCOLOR(lightgray):''威力/効果''|BGCOLOR(lightgray):''効果発生数''|
|&amp;ref(Spell/P_Blood.jpg,nolink,25x25,Blood);1||&gt;|Regeneration|1|
|BGCOLOR(lightgray):''射程距離''|BGCOLOR(lightgray):''効果範囲''|BGCOLOR(lightgray):''精度修正''|BGCOLOR(lightgray):''詠唱時間''|BGCOLOR(lightgray):''疲労/宝石''|
|20|0|0|125%|20|
|BGCOLOR(lightgray):''特性''|&gt;|&gt;|&gt;|アンデッド無効&amp;br;無生物無効|
</v>
      </c>
    </row>
    <row r="157" spans="2:25" x14ac:dyDescent="0.15">
      <c r="B157" s="1" t="s">
        <v>8387</v>
      </c>
      <c r="C157" s="1">
        <v>0</v>
      </c>
      <c r="E157" s="1" t="s">
        <v>8388</v>
      </c>
      <c r="F157" s="1" t="s">
        <v>8388</v>
      </c>
      <c r="G157" s="1" t="s">
        <v>8389</v>
      </c>
      <c r="H157" s="1" t="s">
        <v>8390</v>
      </c>
      <c r="I157" s="1">
        <v>5</v>
      </c>
      <c r="J157" s="1" t="s">
        <v>8391</v>
      </c>
      <c r="K157" s="1" t="s">
        <v>8392</v>
      </c>
      <c r="L157" s="1" t="s">
        <v>8393</v>
      </c>
      <c r="M157" s="2" t="s">
        <v>8394</v>
      </c>
      <c r="N157" s="31" t="str">
        <f t="shared" si="6"/>
        <v>|Enchantment Lv0|Blessing of the God-slayer|&amp;ref(Spell/P_Water.jpg,nolink,25x25,Water);1|&amp;ref(Spell/P_Holy.jpg,nolink,25x25,Holy);1|&amp;ref(Spell/V_Water.jpg,nolink,25x25,Water Gem);5|儀式/陸上専用|個人呪附|
|~|~|&gt;|&gt;|&gt;|&gt;|Polemarch1体に一年間のみ力を与えます|</v>
      </c>
      <c r="O157" s="3" t="s">
        <v>8395</v>
      </c>
      <c r="S157" s="1">
        <v>1</v>
      </c>
      <c r="V157" s="1" t="s">
        <v>8396</v>
      </c>
      <c r="X157" t="str">
        <f t="shared" si="7"/>
        <v xml:space="preserve">#includex(Spell/Blood Magic/DataView,titlestr=off,section=(filter=Gift of the First Soul),firsthead=off)
**ゲーム内説明文
#includex(Spell/Blood Magic/Descriptions,titlestr=off,section=(filter=Gift of the First Soul),firsthead=off)
**概要
**解説
</v>
      </c>
      <c r="Y157" t="str">
        <f t="shared" si="8"/>
        <v xml:space="preserve">**Blessing of the God-slayer
|&gt;|&gt;|&gt;|&gt;|BGCOLOR(black):COLOR(white):CENTER:''Blessing of the God-slayer''|
|&gt;|BGCOLOR(lightgray):''研究領域''|&gt;|BGCOLOR(lightgray):''使用条件''|BGCOLOR(lightgray):''分類''|
|&gt;|Enchantment Lv0|&gt;|儀式/陸上専用|個人呪附|
|BGCOLOR(lightgray):''主系統''|BGCOLOR(lightgray):''副系統''|&gt;|BGCOLOR(lightgray):''威力/効果''|BGCOLOR(lightgray):''効果発生数''|
|&amp;ref(Spell/P_Water.jpg,nolink,25x25,Water);1|&amp;ref(Spell/P_Holy.jpg,nolink,25x25,Holy);1|&gt;|Blessing of God-slayer|1|
|BGCOLOR(lightgray):''射程距離''|BGCOLOR(lightgray):''効果範囲''|BGCOLOR(lightgray):''精度修正''|BGCOLOR(lightgray):''詠唱時間''|BGCOLOR(lightgray):''疲労/宝石''|
|||||&amp;ref(Spell/V_Water.jpg,nolink,25x25,Water Gem);5|
|BGCOLOR(lightgray):''特性''|&gt;|&gt;|&gt;|Polemarchにのみ使用可能|
</v>
      </c>
    </row>
    <row r="158" spans="2:25" x14ac:dyDescent="0.15">
      <c r="B158" s="1" t="s">
        <v>8397</v>
      </c>
      <c r="C158" s="1">
        <v>7</v>
      </c>
      <c r="E158" s="1" t="s">
        <v>8398</v>
      </c>
      <c r="F158" s="1" t="s">
        <v>8398</v>
      </c>
      <c r="G158" s="1" t="s">
        <v>8399</v>
      </c>
      <c r="H158" s="1" t="s">
        <v>8400</v>
      </c>
      <c r="I158" s="1">
        <v>60</v>
      </c>
      <c r="J158" s="1" t="s">
        <v>8391</v>
      </c>
      <c r="K158" s="1" t="s">
        <v>8401</v>
      </c>
      <c r="L158" s="1" t="s">
        <v>8402</v>
      </c>
      <c r="M158" s="2" t="s">
        <v>8403</v>
      </c>
      <c r="N158" s="31" t="str">
        <f t="shared" si="6"/>
        <v>|Thaumaturgy Lv7|Gigantomachia|&amp;ref(Spell/P_Earth.jpg,nolink,25x25,Earth);5|&amp;ref(Spell/P_Fire.jpg,nolink,25x25,Fire);4|&amp;ref(Spell/V_Earth.jpg,nolink,25x25,Earth Gem);60|儀式/水陸両用|世界呪附|
|~|~|&gt;|&gt;|&gt;|&gt;|自国の支配力拡散を助け制限雇用の枠を拡張します|</v>
      </c>
      <c r="O158" s="3" t="s">
        <v>8398</v>
      </c>
      <c r="S158" s="1">
        <v>1</v>
      </c>
      <c r="V158" s="1" t="s">
        <v>8402</v>
      </c>
      <c r="X158" t="str">
        <f t="shared" si="7"/>
        <v xml:space="preserve">#includex(Spell/Enchantment/DataView,titlestr=off,section=(filter=Blessing of the God-slayer),firsthead=off)
**ゲーム内説明文
#includex(Spell/Enchantment/Descriptions,titlestr=off,section=(filter=Blessing of the God-slayer),firsthead=off)
**概要
**解説
</v>
      </c>
      <c r="Y158" t="str">
        <f t="shared" si="8"/>
        <v xml:space="preserve">**Gigantomachia
|&gt;|&gt;|&gt;|&gt;|BGCOLOR(black):COLOR(white):CENTER:''Gigantomachia''|
|&gt;|BGCOLOR(lightgray):''研究領域''|&gt;|BGCOLOR(lightgray):''使用条件''|BGCOLOR(lightgray):''分類''|
|&gt;|Thaumaturgy Lv7|&gt;|儀式/水陸両用|世界呪附|
|BGCOLOR(lightgray):''主系統''|BGCOLOR(lightgray):''副系統''|&gt;|BGCOLOR(lightgray):''威力/効果''|BGCOLOR(lightgray):''効果発生数''|
|&amp;ref(Spell/P_Earth.jpg,nolink,25x25,Earth);5|&amp;ref(Spell/P_Fire.jpg,nolink,25x25,Fire);4|&gt;|Gigantomachia|1|
|BGCOLOR(lightgray):''射程距離''|BGCOLOR(lightgray):''効果範囲''|BGCOLOR(lightgray):''精度修正''|BGCOLOR(lightgray):''詠唱時間''|BGCOLOR(lightgray):''疲労/宝石''|
|||||&amp;ref(Spell/V_Earth.jpg,nolink,25x25,Earth Gem);60|
|BGCOLOR(lightgray):''特性''|&gt;|&gt;|&gt;|世界呪附|
</v>
      </c>
    </row>
    <row r="159" spans="2:25" x14ac:dyDescent="0.15">
      <c r="B159" s="1" t="s">
        <v>8498</v>
      </c>
      <c r="C159" s="1">
        <v>6</v>
      </c>
      <c r="E159" s="1" t="s">
        <v>8499</v>
      </c>
      <c r="F159" s="1" t="s">
        <v>8499</v>
      </c>
      <c r="G159" s="1" t="s">
        <v>8500</v>
      </c>
      <c r="I159" s="1">
        <v>6</v>
      </c>
      <c r="J159" s="1" t="s">
        <v>8391</v>
      </c>
      <c r="K159" s="1" t="s">
        <v>8501</v>
      </c>
      <c r="L159" s="1" t="s">
        <v>8502</v>
      </c>
      <c r="M159" s="2" t="s">
        <v>8503</v>
      </c>
      <c r="N159" s="31" t="str">
        <f t="shared" si="6"/>
        <v>|Conjuration Lv6|Summon Monster Fish|&amp;ref(Spell/P_Water.jpg,nolink,25x25,Water);3||&amp;ref(Spell/V_Water.jpg,nolink,25x25,Water Gem);6|儀式/水中専用|兵士召喚|
|~|~|&gt;|&gt;|&gt;|&gt;|敵を丸呑みする深海魚Monster Fishを1体召喚します|</v>
      </c>
      <c r="O159" s="3" t="s">
        <v>8504</v>
      </c>
      <c r="S159" s="1">
        <v>1</v>
      </c>
      <c r="X159" t="str">
        <f t="shared" si="7"/>
        <v xml:space="preserve">#includex(Spell/Thaumaturgy/DataView,titlestr=off,section=(filter=Gigantomachia),firsthead=off)
**ゲーム内説明文
#includex(Spell/Thaumaturgy/Descriptions,titlestr=off,section=(filter=Gigantomachia),firsthead=off)
**概要
**解説
</v>
      </c>
      <c r="Y159" t="str">
        <f t="shared" si="8"/>
        <v xml:space="preserve">**Summon Monster Fish
|&gt;|&gt;|&gt;|&gt;|BGCOLOR(black):COLOR(white):CENTER:''Summon Monster Fish''|
|&gt;|BGCOLOR(lightgray):''研究領域''|&gt;|BGCOLOR(lightgray):''使用条件''|BGCOLOR(lightgray):''分類''|
|&gt;|Conjuration Lv6|&gt;|儀式/水中専用|兵士召喚|
|BGCOLOR(lightgray):''主系統''|BGCOLOR(lightgray):''副系統''|&gt;|BGCOLOR(lightgray):''威力/効果''|BGCOLOR(lightgray):''効果発生数''|
|&amp;ref(Spell/P_Water.jpg,nolink,25x25,Water);3||&gt;|Monster Fish|1|
|BGCOLOR(lightgray):''射程距離''|BGCOLOR(lightgray):''効果範囲''|BGCOLOR(lightgray):''精度修正''|BGCOLOR(lightgray):''詠唱時間''|BGCOLOR(lightgray):''疲労/宝石''|
|||||&amp;ref(Spell/V_Water.jpg,nolink,25x25,Water Gem);6|
|BGCOLOR(lightgray):''特性''|&gt;|&gt;|&gt;||
</v>
      </c>
    </row>
    <row r="160" spans="2:25" x14ac:dyDescent="0.15">
      <c r="B160" s="1" t="s">
        <v>8397</v>
      </c>
      <c r="C160" s="1">
        <v>3</v>
      </c>
      <c r="E160" s="1" t="s">
        <v>8577</v>
      </c>
      <c r="F160" s="1" t="s">
        <v>8577</v>
      </c>
      <c r="G160" s="1" t="s">
        <v>8578</v>
      </c>
      <c r="I160" s="1">
        <v>15</v>
      </c>
      <c r="J160" s="1" t="s">
        <v>8391</v>
      </c>
      <c r="K160" s="1" t="s">
        <v>8401</v>
      </c>
      <c r="L160" s="1" t="s">
        <v>8579</v>
      </c>
      <c r="M160" s="2" t="s">
        <v>8580</v>
      </c>
      <c r="N160" s="31" t="str">
        <f t="shared" si="6"/>
        <v>|Thaumaturgy Lv3|Mind Vessel|&amp;ref(Spell/P_Astral.jpg,nolink,25x25,Astral);3||&amp;ref(Spell/V_Astral.jpg,nolink,25x25,Astral Pearl);15|儀式/水陸両用|特殊|
|~|~|&gt;|&gt;|&gt;|&gt;|Abolethの星魔法をAndrodai1体と共有します|</v>
      </c>
      <c r="O160" s="3" t="s">
        <v>8577</v>
      </c>
      <c r="S160" s="1">
        <v>1</v>
      </c>
      <c r="V160" s="1" t="s">
        <v>8581</v>
      </c>
      <c r="X160" t="str">
        <f t="shared" si="7"/>
        <v xml:space="preserve">#includex(Spell/Conjuration/DataView,titlestr=off,section=(filter=Summon Monster Fish),firsthead=off)
**ゲーム内説明文
#includex(Spell/Conjuration/Descriptions,titlestr=off,section=(filter=Summon Monster Fish),firsthead=off)
**概要
**解説
</v>
      </c>
      <c r="Y160" t="str">
        <f t="shared" si="8"/>
        <v xml:space="preserve">**Mind Vessel
|&gt;|&gt;|&gt;|&gt;|BGCOLOR(black):COLOR(white):CENTER:''Mind Vessel''|
|&gt;|BGCOLOR(lightgray):''研究領域''|&gt;|BGCOLOR(lightgray):''使用条件''|BGCOLOR(lightgray):''分類''|
|&gt;|Thaumaturgy Lv3|&gt;|儀式/水陸両用|特殊|
|BGCOLOR(lightgray):''主系統''|BGCOLOR(lightgray):''副系統''|&gt;|BGCOLOR(lightgray):''威力/効果''|BGCOLOR(lightgray):''効果発生数''|
|&amp;ref(Spell/P_Astral.jpg,nolink,25x25,Astral);3||&gt;|Mind Vessel|1|
|BGCOLOR(lightgray):''射程距離''|BGCOLOR(lightgray):''効果範囲''|BGCOLOR(lightgray):''精度修正''|BGCOLOR(lightgray):''詠唱時間''|BGCOLOR(lightgray):''疲労/宝石''|
|||||&amp;ref(Spell/V_Astral.jpg,nolink,25x25,Astral Pearl);15|
|BGCOLOR(lightgray):''特性''|&gt;|&gt;|&gt;|Aboleth系のみ使用可能&amp;br;Androdaiにのみ使用可能|
</v>
      </c>
    </row>
    <row r="161" spans="2:25" x14ac:dyDescent="0.15">
      <c r="B161" s="1" t="s">
        <v>8397</v>
      </c>
      <c r="C161" s="1">
        <v>5</v>
      </c>
      <c r="E161" s="1" t="s">
        <v>8582</v>
      </c>
      <c r="F161" s="1" t="s">
        <v>8582</v>
      </c>
      <c r="G161" s="1" t="s">
        <v>8578</v>
      </c>
      <c r="H161" s="1" t="s">
        <v>8583</v>
      </c>
      <c r="I161" s="1">
        <v>15</v>
      </c>
      <c r="J161" s="1" t="s">
        <v>8391</v>
      </c>
      <c r="K161" s="1" t="s">
        <v>8401</v>
      </c>
      <c r="L161" s="1" t="s">
        <v>8502</v>
      </c>
      <c r="M161" s="2" t="s">
        <v>8584</v>
      </c>
      <c r="N161" s="31" t="str">
        <f t="shared" si="6"/>
        <v>|Thaumaturgy Lv5|Enslave Sea Trolls|&amp;ref(Spell/P_Astral.jpg,nolink,25x25,Astral);3|&amp;ref(Spell/P_Water.jpg,nolink,25x25,Water);2|&amp;ref(Spell/V_Astral.jpg,nolink,25x25,Astral Pearl);15|儀式/水陸両用|兵士召喚|
|~|~|&gt;|&gt;|&gt;|&gt;|武装した再生能力を持つ亜人Slave Trollを5+体召喚します|</v>
      </c>
      <c r="O161" s="3" t="s">
        <v>8585</v>
      </c>
      <c r="S161" s="1" t="s">
        <v>19911</v>
      </c>
      <c r="X161" t="str">
        <f t="shared" si="7"/>
        <v xml:space="preserve">#includex(Spell/Thaumaturgy/DataView,titlestr=off,section=(filter=Mind Vessel),firsthead=off)
**ゲーム内説明文
#includex(Spell/Thaumaturgy/Descriptions,titlestr=off,section=(filter=Mind Vessel),firsthead=off)
**概要
**解説
</v>
      </c>
      <c r="Y161" t="str">
        <f t="shared" si="8"/>
        <v xml:space="preserve">**Enslave Sea Trolls
|&gt;|&gt;|&gt;|&gt;|BGCOLOR(black):COLOR(white):CENTER:''Enslave Sea Trolls''|
|&gt;|BGCOLOR(lightgray):''研究領域''|&gt;|BGCOLOR(lightgray):''使用条件''|BGCOLOR(lightgray):''分類''|
|&gt;|Thaumaturgy Lv5|&gt;|儀式/水陸両用|兵士召喚|
|BGCOLOR(lightgray):''主系統''|BGCOLOR(lightgray):''副系統''|&gt;|BGCOLOR(lightgray):''威力/効果''|BGCOLOR(lightgray):''効果発生数''|
|&amp;ref(Spell/P_Astral.jpg,nolink,25x25,Astral);3|&amp;ref(Spell/P_Water.jpg,nolink,25x25,Water);2|&gt;|Slave Troll|5+0.5/Lv|
|BGCOLOR(lightgray):''射程距離''|BGCOLOR(lightgray):''効果範囲''|BGCOLOR(lightgray):''精度修正''|BGCOLOR(lightgray):''詠唱時間''|BGCOLOR(lightgray):''疲労/宝石''|
|||||&amp;ref(Spell/V_Astral.jpg,nolink,25x25,Astral Pearl);15|
|BGCOLOR(lightgray):''特性''|&gt;|&gt;|&gt;||
</v>
      </c>
    </row>
    <row r="162" spans="2:25" x14ac:dyDescent="0.15">
      <c r="B162" s="1" t="s">
        <v>8868</v>
      </c>
      <c r="C162" s="1">
        <v>0</v>
      </c>
      <c r="E162" s="1" t="s">
        <v>8869</v>
      </c>
      <c r="F162" s="1" t="s">
        <v>8869</v>
      </c>
      <c r="G162" s="1" t="s">
        <v>8870</v>
      </c>
      <c r="I162" s="1">
        <v>7</v>
      </c>
      <c r="J162" s="1" t="s">
        <v>8871</v>
      </c>
      <c r="K162" s="1" t="s">
        <v>8872</v>
      </c>
      <c r="L162" s="1" t="s">
        <v>8873</v>
      </c>
      <c r="M162" s="2" t="s">
        <v>8874</v>
      </c>
      <c r="N162" s="31" t="str">
        <f t="shared" si="6"/>
        <v>|Conjuration Lv0|Call Ephor|&amp;ref(Spell/P_Death.jpg,nolink,25x25,Death);1||&amp;ref(Spell/V_Death.jpg,nolink,25x25,Death Gem);7|儀式/水陸両用|指揮官召喚|
|~|~|&gt;|&gt;|&gt;|&gt;|下級聖職者の霊Ephorを召喚します|</v>
      </c>
      <c r="O162" s="3" t="s">
        <v>8875</v>
      </c>
      <c r="S162" s="1">
        <v>1</v>
      </c>
      <c r="X162" t="str">
        <f t="shared" si="7"/>
        <v xml:space="preserve">#includex(Spell/Thaumaturgy/DataView,titlestr=off,section=(filter=Enslave Sea Trolls),firsthead=off)
**ゲーム内説明文
#includex(Spell/Thaumaturgy/Descriptions,titlestr=off,section=(filter=Enslave Sea Trolls),firsthead=off)
**概要
**解説
</v>
      </c>
      <c r="Y162" t="str">
        <f t="shared" si="8"/>
        <v xml:space="preserve">**Call Ephor
|&gt;|&gt;|&gt;|&gt;|BGCOLOR(black):COLOR(white):CENTER:''Call Ephor''|
|&gt;|BGCOLOR(lightgray):''研究領域''|&gt;|BGCOLOR(lightgray):''使用条件''|BGCOLOR(lightgray):''分類''|
|&gt;|Conjuration Lv0|&gt;|儀式/水陸両用|指揮官召喚|
|BGCOLOR(lightgray):''主系統''|BGCOLOR(lightgray):''副系統''|&gt;|BGCOLOR(lightgray):''威力/効果''|BGCOLOR(lightgray):''効果発生数''|
|&amp;ref(Spell/P_Death.jpg,nolink,25x25,Death);1||&gt;|Ephor|1|
|BGCOLOR(lightgray):''射程距離''|BGCOLOR(lightgray):''効果範囲''|BGCOLOR(lightgray):''精度修正''|BGCOLOR(lightgray):''詠唱時間''|BGCOLOR(lightgray):''疲労/宝石''|
|||||&amp;ref(Spell/V_Death.jpg,nolink,25x25,Death Gem);7|
|BGCOLOR(lightgray):''特性''|&gt;|&gt;|&gt;||
</v>
      </c>
    </row>
    <row r="163" spans="2:25" x14ac:dyDescent="0.15">
      <c r="B163" s="1" t="s">
        <v>8868</v>
      </c>
      <c r="C163" s="1">
        <v>0</v>
      </c>
      <c r="E163" s="1" t="s">
        <v>8876</v>
      </c>
      <c r="F163" s="1" t="s">
        <v>8876</v>
      </c>
      <c r="G163" s="1" t="s">
        <v>8870</v>
      </c>
      <c r="I163" s="1">
        <v>11</v>
      </c>
      <c r="J163" s="1" t="s">
        <v>8871</v>
      </c>
      <c r="K163" s="1" t="s">
        <v>8872</v>
      </c>
      <c r="L163" s="1" t="s">
        <v>8873</v>
      </c>
      <c r="M163" s="2" t="s">
        <v>8877</v>
      </c>
      <c r="N163" s="31" t="str">
        <f t="shared" si="6"/>
        <v>|Conjuration Lv0|Call Spectral Philosopher|&amp;ref(Spell/P_Death.jpg,nolink,25x25,Death);1||&amp;ref(Spell/V_Death.jpg,nolink,25x25,Death Gem);11|儀式/水陸両用|指揮官召喚|
|~|~|&gt;|&gt;|&gt;|&gt;|怠惰な地での研究を得意とするSpectral Philosopherを召喚します|</v>
      </c>
      <c r="O163" s="3" t="s">
        <v>8878</v>
      </c>
      <c r="S163" s="1">
        <v>1</v>
      </c>
      <c r="X163" t="str">
        <f t="shared" si="7"/>
        <v xml:space="preserve">#includex(Spell/Conjuration/DataView,titlestr=off,section=(filter=Call Ephor),firsthead=off)
**ゲーム内説明文
#includex(Spell/Conjuration/Descriptions,titlestr=off,section=(filter=Call Ephor),firsthead=off)
**概要
**解説
</v>
      </c>
      <c r="Y163" t="str">
        <f t="shared" si="8"/>
        <v xml:space="preserve">**Call Spectral Philosopher
|&gt;|&gt;|&gt;|&gt;|BGCOLOR(black):COLOR(white):CENTER:''Call Spectral Philosopher''|
|&gt;|BGCOLOR(lightgray):''研究領域''|&gt;|BGCOLOR(lightgray):''使用条件''|BGCOLOR(lightgray):''分類''|
|&gt;|Conjuration Lv0|&gt;|儀式/水陸両用|指揮官召喚|
|BGCOLOR(lightgray):''主系統''|BGCOLOR(lightgray):''副系統''|&gt;|BGCOLOR(lightgray):''威力/効果''|BGCOLOR(lightgray):''効果発生数''|
|&amp;ref(Spell/P_Death.jpg,nolink,25x25,Death);1||&gt;|Spectral Philosopher|1|
|BGCOLOR(lightgray):''射程距離''|BGCOLOR(lightgray):''効果範囲''|BGCOLOR(lightgray):''精度修正''|BGCOLOR(lightgray):''詠唱時間''|BGCOLOR(lightgray):''疲労/宝石''|
|||||&amp;ref(Spell/V_Death.jpg,nolink,25x25,Death Gem);11|
|BGCOLOR(lightgray):''特性''|&gt;|&gt;|&gt;||
</v>
      </c>
    </row>
    <row r="164" spans="2:25" x14ac:dyDescent="0.15">
      <c r="B164" s="1" t="s">
        <v>9061</v>
      </c>
      <c r="C164" s="1">
        <v>0</v>
      </c>
      <c r="E164" s="1" t="s">
        <v>9062</v>
      </c>
      <c r="F164" s="1" t="s">
        <v>9062</v>
      </c>
      <c r="G164" s="1" t="s">
        <v>9058</v>
      </c>
      <c r="I164" s="1">
        <v>3</v>
      </c>
      <c r="J164" s="1" t="s">
        <v>9063</v>
      </c>
      <c r="K164" s="1" t="s">
        <v>9071</v>
      </c>
      <c r="L164" s="1" t="s">
        <v>9072</v>
      </c>
      <c r="M164" s="2" t="s">
        <v>9073</v>
      </c>
      <c r="N164" s="31" t="str">
        <f t="shared" si="6"/>
        <v>|Conjuration Lv0|Revive Lictor|&amp;ref(Spell/P_Death.jpg,nolink,25x25,Death);2||&amp;ref(Spell/V_Death.jpg,nolink,25x25,Death Gem);3|儀式/陸上専用|兵士召喚|
|~|~|&gt;|&gt;|&gt;|&gt;|戦斧を振るう神聖なる警護官Lictorを1体召喚します|</v>
      </c>
      <c r="O164" s="3" t="s">
        <v>9074</v>
      </c>
      <c r="S164" s="1">
        <v>1</v>
      </c>
      <c r="X164" t="str">
        <f t="shared" si="7"/>
        <v xml:space="preserve">#includex(Spell/Conjuration/DataView,titlestr=off,section=(filter=Call Spectral Philosopher),firsthead=off)
**ゲーム内説明文
#includex(Spell/Conjuration/Descriptions,titlestr=off,section=(filter=Call Spectral Philosopher),firsthead=off)
**概要
**解説
</v>
      </c>
      <c r="Y164" t="str">
        <f t="shared" si="8"/>
        <v xml:space="preserve">**Revive Lictor
|&gt;|&gt;|&gt;|&gt;|BGCOLOR(black):COLOR(white):CENTER:''Revive Lictor''|
|&gt;|BGCOLOR(lightgray):''研究領域''|&gt;|BGCOLOR(lightgray):''使用条件''|BGCOLOR(lightgray):''分類''|
|&gt;|Conjuration Lv0|&gt;|儀式/陸上専用|兵士召喚|
|BGCOLOR(lightgray):''主系統''|BGCOLOR(lightgray):''副系統''|&gt;|BGCOLOR(lightgray):''威力/効果''|BGCOLOR(lightgray):''効果発生数''|
|&amp;ref(Spell/P_Death.jpg,nolink,25x25,Death);2||&gt;|Lictor|1|
|BGCOLOR(lightgray):''射程距離''|BGCOLOR(lightgray):''効果範囲''|BGCOLOR(lightgray):''精度修正''|BGCOLOR(lightgray):''詠唱時間''|BGCOLOR(lightgray):''疲労/宝石''|
|||||&amp;ref(Spell/V_Death.jpg,nolink,25x25,Death Gem);3|
|BGCOLOR(lightgray):''特性''|&gt;|&gt;|&gt;||
</v>
      </c>
    </row>
    <row r="165" spans="2:25" x14ac:dyDescent="0.15">
      <c r="B165" s="1" t="s">
        <v>9061</v>
      </c>
      <c r="C165" s="1">
        <v>0</v>
      </c>
      <c r="E165" s="1" t="s">
        <v>9064</v>
      </c>
      <c r="F165" s="1" t="s">
        <v>9064</v>
      </c>
      <c r="G165" s="1" t="s">
        <v>9058</v>
      </c>
      <c r="I165" s="1">
        <v>4</v>
      </c>
      <c r="J165" s="1" t="s">
        <v>9063</v>
      </c>
      <c r="K165" s="1" t="s">
        <v>9071</v>
      </c>
      <c r="L165" s="1" t="s">
        <v>9075</v>
      </c>
      <c r="M165" s="2" t="s">
        <v>9076</v>
      </c>
      <c r="N165" s="31" t="str">
        <f t="shared" si="6"/>
        <v>|Conjuration Lv0|Revive Censor|&amp;ref(Spell/P_Death.jpg,nolink,25x25,Death);2||&amp;ref(Spell/V_Death.jpg,nolink,25x25,Death Gem);4|儀式/陸上専用|指揮官召喚|
|~|~|&gt;|&gt;|&gt;|&gt;|高い指揮能力を持つ監察官Censorを召喚します|</v>
      </c>
      <c r="O165" s="3" t="s">
        <v>9077</v>
      </c>
      <c r="S165" s="1">
        <v>1</v>
      </c>
      <c r="X165" t="str">
        <f t="shared" si="7"/>
        <v xml:space="preserve">#includex(Spell/Conjuration/DataView,titlestr=off,section=(filter=Revive Lictor),firsthead=off)
**ゲーム内説明文
#includex(Spell/Conjuration/Descriptions,titlestr=off,section=(filter=Revive Lictor),firsthead=off)
**概要
**解説
</v>
      </c>
      <c r="Y165" t="str">
        <f t="shared" si="8"/>
        <v xml:space="preserve">**Revive Censor
|&gt;|&gt;|&gt;|&gt;|BGCOLOR(black):COLOR(white):CENTER:''Revive Censor''|
|&gt;|BGCOLOR(lightgray):''研究領域''|&gt;|BGCOLOR(lightgray):''使用条件''|BGCOLOR(lightgray):''分類''|
|&gt;|Conjuration Lv0|&gt;|儀式/陸上専用|指揮官召喚|
|BGCOLOR(lightgray):''主系統''|BGCOLOR(lightgray):''副系統''|&gt;|BGCOLOR(lightgray):''威力/効果''|BGCOLOR(lightgray):''効果発生数''|
|&amp;ref(Spell/P_Death.jpg,nolink,25x25,Death);2||&gt;|Censor|1|
|BGCOLOR(lightgray):''射程距離''|BGCOLOR(lightgray):''効果範囲''|BGCOLOR(lightgray):''精度修正''|BGCOLOR(lightgray):''詠唱時間''|BGCOLOR(lightgray):''疲労/宝石''|
|||||&amp;ref(Spell/V_Death.jpg,nolink,25x25,Death Gem);4|
|BGCOLOR(lightgray):''特性''|&gt;|&gt;|&gt;||
</v>
      </c>
    </row>
    <row r="166" spans="2:25" x14ac:dyDescent="0.15">
      <c r="B166" s="1" t="s">
        <v>9061</v>
      </c>
      <c r="C166" s="1">
        <v>0</v>
      </c>
      <c r="E166" s="1" t="s">
        <v>9065</v>
      </c>
      <c r="F166" s="1" t="s">
        <v>9065</v>
      </c>
      <c r="G166" s="1" t="s">
        <v>9058</v>
      </c>
      <c r="I166" s="1">
        <v>10</v>
      </c>
      <c r="J166" s="1" t="s">
        <v>9063</v>
      </c>
      <c r="K166" s="1" t="s">
        <v>9071</v>
      </c>
      <c r="L166" s="1" t="s">
        <v>9075</v>
      </c>
      <c r="M166" s="2" t="s">
        <v>9078</v>
      </c>
      <c r="N166" s="31" t="str">
        <f t="shared" si="6"/>
        <v>|Conjuration Lv0|Revive Acolyte|&amp;ref(Spell/P_Death.jpg,nolink,25x25,Death);2||&amp;ref(Spell/V_Death.jpg,nolink,25x25,Death Gem);10|儀式/陸上専用|指揮官召喚|
|~|~|&gt;|&gt;|&gt;|&gt;|下級聖職者Acolyte of Eldregateを召喚します|</v>
      </c>
      <c r="O166" s="3" t="s">
        <v>9079</v>
      </c>
      <c r="S166" s="1">
        <v>1</v>
      </c>
      <c r="X166" t="str">
        <f t="shared" si="7"/>
        <v xml:space="preserve">#includex(Spell/Conjuration/DataView,titlestr=off,section=(filter=Revive Censor),firsthead=off)
**ゲーム内説明文
#includex(Spell/Conjuration/Descriptions,titlestr=off,section=(filter=Revive Censor),firsthead=off)
**概要
**解説
</v>
      </c>
      <c r="Y166" t="str">
        <f t="shared" si="8"/>
        <v xml:space="preserve">**Revive Acolyte
|&gt;|&gt;|&gt;|&gt;|BGCOLOR(black):COLOR(white):CENTER:''Revive Acolyte''|
|&gt;|BGCOLOR(lightgray):''研究領域''|&gt;|BGCOLOR(lightgray):''使用条件''|BGCOLOR(lightgray):''分類''|
|&gt;|Conjuration Lv0|&gt;|儀式/陸上専用|指揮官召喚|
|BGCOLOR(lightgray):''主系統''|BGCOLOR(lightgray):''副系統''|&gt;|BGCOLOR(lightgray):''威力/効果''|BGCOLOR(lightgray):''効果発生数''|
|&amp;ref(Spell/P_Death.jpg,nolink,25x25,Death);2||&gt;|Acolyte of Eldregate|1|
|BGCOLOR(lightgray):''射程距離''|BGCOLOR(lightgray):''効果範囲''|BGCOLOR(lightgray):''精度修正''|BGCOLOR(lightgray):''詠唱時間''|BGCOLOR(lightgray):''疲労/宝石''|
|||||&amp;ref(Spell/V_Death.jpg,nolink,25x25,Death Gem);10|
|BGCOLOR(lightgray):''特性''|&gt;|&gt;|&gt;||
</v>
      </c>
    </row>
    <row r="167" spans="2:25" x14ac:dyDescent="0.15">
      <c r="B167" s="1" t="s">
        <v>9061</v>
      </c>
      <c r="C167" s="1">
        <v>0</v>
      </c>
      <c r="E167" s="1" t="s">
        <v>9066</v>
      </c>
      <c r="F167" s="1" t="s">
        <v>9066</v>
      </c>
      <c r="G167" s="1" t="s">
        <v>9058</v>
      </c>
      <c r="I167" s="1">
        <v>16</v>
      </c>
      <c r="J167" s="1" t="s">
        <v>9063</v>
      </c>
      <c r="K167" s="1" t="s">
        <v>9071</v>
      </c>
      <c r="L167" s="1" t="s">
        <v>9075</v>
      </c>
      <c r="M167" s="2" t="s">
        <v>9080</v>
      </c>
      <c r="N167" s="31" t="str">
        <f t="shared" si="6"/>
        <v>|Conjuration Lv0|Revive Bishop|&amp;ref(Spell/P_Death.jpg,nolink,25x25,Death);2||&amp;ref(Spell/V_Death.jpg,nolink,25x25,Death Gem);16|儀式/陸上専用|指揮官召喚|
|~|~|&gt;|&gt;|&gt;|&gt;|中級聖職者Bishop of Eldregateを召喚します|</v>
      </c>
      <c r="O167" s="3" t="s">
        <v>9081</v>
      </c>
      <c r="S167" s="1">
        <v>1</v>
      </c>
      <c r="X167" t="str">
        <f t="shared" si="7"/>
        <v xml:space="preserve">#includex(Spell/Conjuration/DataView,titlestr=off,section=(filter=Revive Acolyte),firsthead=off)
**ゲーム内説明文
#includex(Spell/Conjuration/Descriptions,titlestr=off,section=(filter=Revive Acolyte),firsthead=off)
**概要
**解説
</v>
      </c>
      <c r="Y167" t="str">
        <f t="shared" si="8"/>
        <v xml:space="preserve">**Revive Bishop
|&gt;|&gt;|&gt;|&gt;|BGCOLOR(black):COLOR(white):CENTER:''Revive Bishop''|
|&gt;|BGCOLOR(lightgray):''研究領域''|&gt;|BGCOLOR(lightgray):''使用条件''|BGCOLOR(lightgray):''分類''|
|&gt;|Conjuration Lv0|&gt;|儀式/陸上専用|指揮官召喚|
|BGCOLOR(lightgray):''主系統''|BGCOLOR(lightgray):''副系統''|&gt;|BGCOLOR(lightgray):''威力/効果''|BGCOLOR(lightgray):''効果発生数''|
|&amp;ref(Spell/P_Death.jpg,nolink,25x25,Death);2||&gt;|Bishop of Eldregate|1|
|BGCOLOR(lightgray):''射程距離''|BGCOLOR(lightgray):''効果範囲''|BGCOLOR(lightgray):''精度修正''|BGCOLOR(lightgray):''詠唱時間''|BGCOLOR(lightgray):''疲労/宝石''|
|||||&amp;ref(Spell/V_Death.jpg,nolink,25x25,Death Gem);16|
|BGCOLOR(lightgray):''特性''|&gt;|&gt;|&gt;||
</v>
      </c>
    </row>
    <row r="168" spans="2:25" x14ac:dyDescent="0.15">
      <c r="B168" s="1" t="s">
        <v>9061</v>
      </c>
      <c r="C168" s="1">
        <v>0</v>
      </c>
      <c r="E168" s="1" t="s">
        <v>9067</v>
      </c>
      <c r="F168" s="1" t="s">
        <v>9067</v>
      </c>
      <c r="G168" s="1" t="s">
        <v>9058</v>
      </c>
      <c r="I168" s="1">
        <v>12</v>
      </c>
      <c r="J168" s="1" t="s">
        <v>9063</v>
      </c>
      <c r="K168" s="1" t="s">
        <v>9084</v>
      </c>
      <c r="L168" s="1" t="s">
        <v>9075</v>
      </c>
      <c r="M168" s="2" t="s">
        <v>9082</v>
      </c>
      <c r="N168" s="31" t="str">
        <f t="shared" si="6"/>
        <v>|Conjuration Lv0|Revive Spectator|&amp;ref(Spell/P_Death.jpg,nolink,25x25,Death);2||&amp;ref(Spell/V_Death.jpg,nolink,25x25,Death Gem);12|儀式/水陸両用|指揮官召喚|
|~|~|&gt;|&gt;|&gt;|&gt;|死の魔術師Spectatorを召喚します|</v>
      </c>
      <c r="O168" s="3" t="s">
        <v>9083</v>
      </c>
      <c r="S168" s="1">
        <v>1</v>
      </c>
      <c r="X168" t="str">
        <f t="shared" si="7"/>
        <v xml:space="preserve">#includex(Spell/Conjuration/DataView,titlestr=off,section=(filter=Revive Bishop),firsthead=off)
**ゲーム内説明文
#includex(Spell/Conjuration/Descriptions,titlestr=off,section=(filter=Revive Bishop),firsthead=off)
**概要
**解説
</v>
      </c>
      <c r="Y168" t="str">
        <f t="shared" si="8"/>
        <v xml:space="preserve">**Revive Spectator
|&gt;|&gt;|&gt;|&gt;|BGCOLOR(black):COLOR(white):CENTER:''Revive Spectator''|
|&gt;|BGCOLOR(lightgray):''研究領域''|&gt;|BGCOLOR(lightgray):''使用条件''|BGCOLOR(lightgray):''分類''|
|&gt;|Conjuration Lv0|&gt;|儀式/水陸両用|指揮官召喚|
|BGCOLOR(lightgray):''主系統''|BGCOLOR(lightgray):''副系統''|&gt;|BGCOLOR(lightgray):''威力/効果''|BGCOLOR(lightgray):''効果発生数''|
|&amp;ref(Spell/P_Death.jpg,nolink,25x25,Death);2||&gt;|Spectaor|1|
|BGCOLOR(lightgray):''射程距離''|BGCOLOR(lightgray):''効果範囲''|BGCOLOR(lightgray):''精度修正''|BGCOLOR(lightgray):''詠唱時間''|BGCOLOR(lightgray):''疲労/宝石''|
|||||&amp;ref(Spell/V_Death.jpg,nolink,25x25,Death Gem);12|
|BGCOLOR(lightgray):''特性''|&gt;|&gt;|&gt;||
</v>
      </c>
    </row>
    <row r="169" spans="2:25" x14ac:dyDescent="0.15">
      <c r="B169" s="1" t="s">
        <v>9061</v>
      </c>
      <c r="C169" s="1">
        <v>0</v>
      </c>
      <c r="E169" s="1" t="s">
        <v>9068</v>
      </c>
      <c r="F169" s="1" t="s">
        <v>9068</v>
      </c>
      <c r="G169" s="1" t="s">
        <v>9070</v>
      </c>
      <c r="I169" s="1">
        <v>23</v>
      </c>
      <c r="J169" s="1" t="s">
        <v>9063</v>
      </c>
      <c r="K169" s="1" t="s">
        <v>9071</v>
      </c>
      <c r="L169" s="1" t="s">
        <v>9075</v>
      </c>
      <c r="M169" s="2" t="s">
        <v>9085</v>
      </c>
      <c r="N169" s="31" t="str">
        <f t="shared" si="6"/>
        <v>|Conjuration Lv0|Revive Arch Bishop|&amp;ref(Spell/P_Death.jpg,nolink,25x25,Death);3||&amp;ref(Spell/V_Death.jpg,nolink,25x25,Death Gem);23|儀式/陸上専用|指揮官召喚|
|~|~|&gt;|&gt;|&gt;|&gt;|上級聖職者Arch Bishop of Eldregateを召喚します|</v>
      </c>
      <c r="O169" s="3" t="s">
        <v>9086</v>
      </c>
      <c r="S169" s="1">
        <v>1</v>
      </c>
      <c r="X169" t="str">
        <f t="shared" si="7"/>
        <v xml:space="preserve">#includex(Spell/Conjuration/DataView,titlestr=off,section=(filter=Revive Spectator),firsthead=off)
**ゲーム内説明文
#includex(Spell/Conjuration/Descriptions,titlestr=off,section=(filter=Revive Spectator),firsthead=off)
**概要
**解説
</v>
      </c>
      <c r="Y169" t="str">
        <f t="shared" si="8"/>
        <v xml:space="preserve">**Revive Arch Bishop
|&gt;|&gt;|&gt;|&gt;|BGCOLOR(black):COLOR(white):CENTER:''Revive Arch Bishop''|
|&gt;|BGCOLOR(lightgray):''研究領域''|&gt;|BGCOLOR(lightgray):''使用条件''|BGCOLOR(lightgray):''分類''|
|&gt;|Conjuration Lv0|&gt;|儀式/陸上専用|指揮官召喚|
|BGCOLOR(lightgray):''主系統''|BGCOLOR(lightgray):''副系統''|&gt;|BGCOLOR(lightgray):''威力/効果''|BGCOLOR(lightgray):''効果発生数''|
|&amp;ref(Spell/P_Death.jpg,nolink,25x25,Death);3||&gt;|Arch Bishop of Eldregate|1|
|BGCOLOR(lightgray):''射程距離''|BGCOLOR(lightgray):''効果範囲''|BGCOLOR(lightgray):''精度修正''|BGCOLOR(lightgray):''詠唱時間''|BGCOLOR(lightgray):''疲労/宝石''|
|||||&amp;ref(Spell/V_Death.jpg,nolink,25x25,Death Gem);23|
|BGCOLOR(lightgray):''特性''|&gt;|&gt;|&gt;||
</v>
      </c>
    </row>
    <row r="170" spans="2:25" x14ac:dyDescent="0.15">
      <c r="B170" s="1" t="s">
        <v>9061</v>
      </c>
      <c r="C170" s="1">
        <v>0</v>
      </c>
      <c r="E170" s="1" t="s">
        <v>9069</v>
      </c>
      <c r="F170" s="1" t="s">
        <v>9069</v>
      </c>
      <c r="G170" s="1" t="s">
        <v>9070</v>
      </c>
      <c r="I170" s="1">
        <v>20</v>
      </c>
      <c r="J170" s="1" t="s">
        <v>9063</v>
      </c>
      <c r="K170" s="1" t="s">
        <v>9084</v>
      </c>
      <c r="L170" s="1" t="s">
        <v>9075</v>
      </c>
      <c r="M170" s="2" t="s">
        <v>9087</v>
      </c>
      <c r="N170" s="31" t="str">
        <f t="shared" si="6"/>
        <v>|Conjuration Lv0|Revive Dusk Elder|&amp;ref(Spell/P_Death.jpg,nolink,25x25,Death);3||&amp;ref(Spell/V_Death.jpg,nolink,25x25,Death Gem);20|儀式/水陸両用|指揮官召喚|
|~|~|&gt;|&gt;|&gt;|&gt;|強大なる魔術師Dusk Elderを召喚します|</v>
      </c>
      <c r="O170" s="3" t="s">
        <v>9088</v>
      </c>
      <c r="S170" s="1">
        <v>1</v>
      </c>
      <c r="X170" t="str">
        <f t="shared" si="7"/>
        <v xml:space="preserve">#includex(Spell/Conjuration/DataView,titlestr=off,section=(filter=Revive Arch Bishop),firsthead=off)
**ゲーム内説明文
#includex(Spell/Conjuration/Descriptions,titlestr=off,section=(filter=Revive Arch Bishop),firsthead=off)
**概要
**解説
</v>
      </c>
      <c r="Y170" t="str">
        <f t="shared" si="8"/>
        <v xml:space="preserve">**Revive Dusk Elder
|&gt;|&gt;|&gt;|&gt;|BGCOLOR(black):COLOR(white):CENTER:''Revive Dusk Elder''|
|&gt;|BGCOLOR(lightgray):''研究領域''|&gt;|BGCOLOR(lightgray):''使用条件''|BGCOLOR(lightgray):''分類''|
|&gt;|Conjuration Lv0|&gt;|儀式/水陸両用|指揮官召喚|
|BGCOLOR(lightgray):''主系統''|BGCOLOR(lightgray):''副系統''|&gt;|BGCOLOR(lightgray):''威力/効果''|BGCOLOR(lightgray):''効果発生数''|
|&amp;ref(Spell/P_Death.jpg,nolink,25x25,Death);3||&gt;|Dusk Elder|1|
|BGCOLOR(lightgray):''射程距離''|BGCOLOR(lightgray):''効果範囲''|BGCOLOR(lightgray):''精度修正''|BGCOLOR(lightgray):''詠唱時間''|BGCOLOR(lightgray):''疲労/宝石''|
|||||&amp;ref(Spell/V_Death.jpg,nolink,25x25,Death Gem);20|
|BGCOLOR(lightgray):''特性''|&gt;|&gt;|&gt;||
</v>
      </c>
    </row>
    <row r="171" spans="2:25" x14ac:dyDescent="0.15">
      <c r="B171" s="1" t="s">
        <v>9061</v>
      </c>
      <c r="C171" s="1">
        <v>2</v>
      </c>
      <c r="E171" s="1" t="s">
        <v>9089</v>
      </c>
      <c r="F171" s="1" t="s">
        <v>9089</v>
      </c>
      <c r="G171" s="1" t="s">
        <v>9058</v>
      </c>
      <c r="I171" s="1">
        <v>8</v>
      </c>
      <c r="J171" s="1" t="s">
        <v>9063</v>
      </c>
      <c r="K171" s="1" t="s">
        <v>9084</v>
      </c>
      <c r="L171" s="1" t="s">
        <v>9072</v>
      </c>
      <c r="M171" s="2" t="s">
        <v>9091</v>
      </c>
      <c r="N171" s="31" t="str">
        <f t="shared" si="6"/>
        <v>|Conjuration Lv2|Revive Wailing Lady|&amp;ref(Spell/P_Death.jpg,nolink,25x25,Death);2||&amp;ref(Spell/V_Death.jpg,nolink,25x25,Death Gem);8|儀式/水陸両用|兵士召喚|
|~|~|&gt;|&gt;|&gt;|&gt;|恐怖と死を振りまく神聖な霊Wailing Ladyを1体召喚します|</v>
      </c>
      <c r="O171" s="3" t="s">
        <v>9090</v>
      </c>
      <c r="S171" s="1">
        <v>1</v>
      </c>
      <c r="X171" t="str">
        <f t="shared" si="7"/>
        <v xml:space="preserve">#includex(Spell/Conjuration/DataView,titlestr=off,section=(filter=Revive Dusk Elder),firsthead=off)
**ゲーム内説明文
#includex(Spell/Conjuration/Descriptions,titlestr=off,section=(filter=Revive Dusk Elder),firsthead=off)
**概要
**解説
</v>
      </c>
      <c r="Y171" t="str">
        <f t="shared" si="8"/>
        <v xml:space="preserve">**Revive Wailing Lady
|&gt;|&gt;|&gt;|&gt;|BGCOLOR(black):COLOR(white):CENTER:''Revive Wailing Lady''|
|&gt;|BGCOLOR(lightgray):''研究領域''|&gt;|BGCOLOR(lightgray):''使用条件''|BGCOLOR(lightgray):''分類''|
|&gt;|Conjuration Lv2|&gt;|儀式/水陸両用|兵士召喚|
|BGCOLOR(lightgray):''主系統''|BGCOLOR(lightgray):''副系統''|&gt;|BGCOLOR(lightgray):''威力/効果''|BGCOLOR(lightgray):''効果発生数''|
|&amp;ref(Spell/P_Death.jpg,nolink,25x25,Death);2||&gt;|Wailing Lady|1|
|BGCOLOR(lightgray):''射程距離''|BGCOLOR(lightgray):''効果範囲''|BGCOLOR(lightgray):''精度修正''|BGCOLOR(lightgray):''詠唱時間''|BGCOLOR(lightgray):''疲労/宝石''|
|||||&amp;ref(Spell/V_Death.jpg,nolink,25x25,Death Gem);8|
|BGCOLOR(lightgray):''特性''|&gt;|&gt;|&gt;||
</v>
      </c>
    </row>
    <row r="172" spans="2:25" x14ac:dyDescent="0.15">
      <c r="B172" s="1" t="s">
        <v>9061</v>
      </c>
      <c r="C172" s="1">
        <v>3</v>
      </c>
      <c r="E172" s="1" t="s">
        <v>9092</v>
      </c>
      <c r="F172" s="1" t="s">
        <v>9092</v>
      </c>
      <c r="G172" s="1" t="s">
        <v>9058</v>
      </c>
      <c r="I172" s="1">
        <v>10</v>
      </c>
      <c r="J172" s="1" t="s">
        <v>9063</v>
      </c>
      <c r="K172" s="1" t="s">
        <v>9071</v>
      </c>
      <c r="L172" s="1" t="s">
        <v>9072</v>
      </c>
      <c r="M172" s="2" t="s">
        <v>9093</v>
      </c>
      <c r="N172" s="31" t="str">
        <f t="shared" si="6"/>
        <v>|Conjuration Lv3|Lictorian Guard|&amp;ref(Spell/P_Death.jpg,nolink,25x25,Death);2||&amp;ref(Spell/V_Death.jpg,nolink,25x25,Death Gem);10|儀式/陸上専用|兵士召喚|
|~|~|&gt;|&gt;|&gt;|&gt;|戦斧を振るう神聖なる警護官Lictorを5体召喚します|</v>
      </c>
      <c r="O172" s="3" t="s">
        <v>9074</v>
      </c>
      <c r="S172" s="1">
        <v>5</v>
      </c>
      <c r="X172" t="str">
        <f t="shared" si="7"/>
        <v xml:space="preserve">#includex(Spell/Conjuration/DataView,titlestr=off,section=(filter=Revive Wailing Lady),firsthead=off)
**ゲーム内説明文
#includex(Spell/Conjuration/Descriptions,titlestr=off,section=(filter=Revive Wailing Lady),firsthead=off)
**概要
**解説
</v>
      </c>
      <c r="Y172" t="str">
        <f t="shared" si="8"/>
        <v xml:space="preserve">**Lictorian Guard
|&gt;|&gt;|&gt;|&gt;|BGCOLOR(black):COLOR(white):CENTER:''Lictorian Guard''|
|&gt;|BGCOLOR(lightgray):''研究領域''|&gt;|BGCOLOR(lightgray):''使用条件''|BGCOLOR(lightgray):''分類''|
|&gt;|Conjuration Lv3|&gt;|儀式/陸上専用|兵士召喚|
|BGCOLOR(lightgray):''主系統''|BGCOLOR(lightgray):''副系統''|&gt;|BGCOLOR(lightgray):''威力/効果''|BGCOLOR(lightgray):''効果発生数''|
|&amp;ref(Spell/P_Death.jpg,nolink,25x25,Death);2||&gt;|Lictor|5|
|BGCOLOR(lightgray):''射程距離''|BGCOLOR(lightgray):''効果範囲''|BGCOLOR(lightgray):''精度修正''|BGCOLOR(lightgray):''詠唱時間''|BGCOLOR(lightgray):''疲労/宝石''|
|||||&amp;ref(Spell/V_Death.jpg,nolink,25x25,Death Gem);10|
|BGCOLOR(lightgray):''特性''|&gt;|&gt;|&gt;||
</v>
      </c>
    </row>
    <row r="173" spans="2:25" x14ac:dyDescent="0.15">
      <c r="B173" s="1" t="s">
        <v>9061</v>
      </c>
      <c r="C173" s="1">
        <v>5</v>
      </c>
      <c r="E173" s="1" t="s">
        <v>9094</v>
      </c>
      <c r="F173" s="1" t="s">
        <v>9094</v>
      </c>
      <c r="G173" s="1" t="s">
        <v>9070</v>
      </c>
      <c r="I173" s="1">
        <v>25</v>
      </c>
      <c r="J173" s="1" t="s">
        <v>9063</v>
      </c>
      <c r="K173" s="1" t="s">
        <v>9084</v>
      </c>
      <c r="L173" s="1" t="s">
        <v>9072</v>
      </c>
      <c r="M173" s="2" t="s">
        <v>9095</v>
      </c>
      <c r="N173" s="31" t="str">
        <f t="shared" si="6"/>
        <v>|Conjuration Lv5|Lamentation|&amp;ref(Spell/P_Death.jpg,nolink,25x25,Death);3||&amp;ref(Spell/V_Death.jpg,nolink,25x25,Death Gem);25|儀式/水陸両用|兵士召喚|
|~|~|&gt;|&gt;|&gt;|&gt;|恐怖と死を振りまく神聖な霊Wailing Ladyを5体召喚します|</v>
      </c>
      <c r="O173" s="3" t="s">
        <v>9090</v>
      </c>
      <c r="S173" s="1">
        <v>5</v>
      </c>
      <c r="X173" t="str">
        <f t="shared" si="7"/>
        <v xml:space="preserve">#includex(Spell/Conjuration/DataView,titlestr=off,section=(filter=Lictorian Guard),firsthead=off)
**ゲーム内説明文
#includex(Spell/Conjuration/Descriptions,titlestr=off,section=(filter=Lictorian Guard),firsthead=off)
**概要
**解説
</v>
      </c>
      <c r="Y173" t="str">
        <f t="shared" si="8"/>
        <v xml:space="preserve">**Lamentation
|&gt;|&gt;|&gt;|&gt;|BGCOLOR(black):COLOR(white):CENTER:''Lamentation''|
|&gt;|BGCOLOR(lightgray):''研究領域''|&gt;|BGCOLOR(lightgray):''使用条件''|BGCOLOR(lightgray):''分類''|
|&gt;|Conjuration Lv5|&gt;|儀式/水陸両用|兵士召喚|
|BGCOLOR(lightgray):''主系統''|BGCOLOR(lightgray):''副系統''|&gt;|BGCOLOR(lightgray):''威力/効果''|BGCOLOR(lightgray):''効果発生数''|
|&amp;ref(Spell/P_Death.jpg,nolink,25x25,Death);3||&gt;|Wailing Lady|5|
|BGCOLOR(lightgray):''射程距離''|BGCOLOR(lightgray):''効果範囲''|BGCOLOR(lightgray):''精度修正''|BGCOLOR(lightgray):''詠唱時間''|BGCOLOR(lightgray):''疲労/宝石''|
|||||&amp;ref(Spell/V_Death.jpg,nolink,25x25,Death Gem);25|
|BGCOLOR(lightgray):''特性''|&gt;|&gt;|&gt;||
</v>
      </c>
    </row>
    <row r="174" spans="2:25" x14ac:dyDescent="0.15">
      <c r="B174" s="1" t="s">
        <v>9061</v>
      </c>
      <c r="C174" s="1">
        <v>7</v>
      </c>
      <c r="E174" s="1" t="s">
        <v>9096</v>
      </c>
      <c r="F174" s="1" t="s">
        <v>9096</v>
      </c>
      <c r="G174" s="1" t="s">
        <v>9097</v>
      </c>
      <c r="I174" s="1">
        <v>33</v>
      </c>
      <c r="J174" s="1" t="s">
        <v>9063</v>
      </c>
      <c r="K174" s="1" t="s">
        <v>9084</v>
      </c>
      <c r="L174" s="1" t="s">
        <v>9072</v>
      </c>
      <c r="M174" s="2" t="s">
        <v>9098</v>
      </c>
      <c r="N174" s="31" t="str">
        <f t="shared" si="6"/>
        <v>|Conjuration Lv7|Great Lamentation|&amp;ref(Spell/P_Death.jpg,nolink,25x25,Death);5||&amp;ref(Spell/V_Death.jpg,nolink,25x25,Death Gem);33|儀式/水陸両用|兵士召喚|
|~|~|&gt;|&gt;|&gt;|&gt;|恐怖と死を振りまく神聖な霊Wailing Ladyを14体召喚します|</v>
      </c>
      <c r="O174" s="3" t="s">
        <v>9090</v>
      </c>
      <c r="S174" s="1">
        <v>14</v>
      </c>
      <c r="X174" t="str">
        <f t="shared" si="7"/>
        <v xml:space="preserve">#includex(Spell/Conjuration/DataView,titlestr=off,section=(filter=Lamentation),firsthead=off)
**ゲーム内説明文
#includex(Spell/Conjuration/Descriptions,titlestr=off,section=(filter=Lamentation),firsthead=off)
**概要
**解説
</v>
      </c>
      <c r="Y174" t="str">
        <f t="shared" si="8"/>
        <v xml:space="preserve">**Great Lamentation
|&gt;|&gt;|&gt;|&gt;|BGCOLOR(black):COLOR(white):CENTER:''Great Lamentation''|
|&gt;|BGCOLOR(lightgray):''研究領域''|&gt;|BGCOLOR(lightgray):''使用条件''|BGCOLOR(lightgray):''分類''|
|&gt;|Conjuration Lv7|&gt;|儀式/水陸両用|兵士召喚|
|BGCOLOR(lightgray):''主系統''|BGCOLOR(lightgray):''副系統''|&gt;|BGCOLOR(lightgray):''威力/効果''|BGCOLOR(lightgray):''効果発生数''|
|&amp;ref(Spell/P_Death.jpg,nolink,25x25,Death);5||&gt;|Wailing Lady|14|
|BGCOLOR(lightgray):''射程距離''|BGCOLOR(lightgray):''効果範囲''|BGCOLOR(lightgray):''精度修正''|BGCOLOR(lightgray):''詠唱時間''|BGCOLOR(lightgray):''疲労/宝石''|
|||||&amp;ref(Spell/V_Death.jpg,nolink,25x25,Death Gem);33|
|BGCOLOR(lightgray):''特性''|&gt;|&gt;|&gt;||
</v>
      </c>
    </row>
    <row r="175" spans="2:25" x14ac:dyDescent="0.15">
      <c r="B175" s="1" t="s">
        <v>9061</v>
      </c>
      <c r="C175" s="1">
        <v>8</v>
      </c>
      <c r="E175" s="1" t="s">
        <v>9099</v>
      </c>
      <c r="F175" s="1" t="s">
        <v>9099</v>
      </c>
      <c r="G175" s="1" t="s">
        <v>9100</v>
      </c>
      <c r="I175" s="1">
        <v>35</v>
      </c>
      <c r="J175" s="1" t="s">
        <v>9063</v>
      </c>
      <c r="K175" s="1" t="s">
        <v>9071</v>
      </c>
      <c r="L175" s="1" t="s">
        <v>9072</v>
      </c>
      <c r="M175" s="2" t="s">
        <v>9101</v>
      </c>
      <c r="N175" s="31" t="str">
        <f t="shared" si="6"/>
        <v>|Conjuration Lv8|Lictorian Legion|&amp;ref(Spell/P_Death.jpg,nolink,25x25,Death);4||&amp;ref(Spell/V_Death.jpg,nolink,25x25,Death Gem);35|儀式/陸上専用|兵士召喚|
|~|~|&gt;|&gt;|&gt;|&gt;|戦斧を振るう神聖なる警護官Lictorを25体召喚します|</v>
      </c>
      <c r="O175" s="3" t="s">
        <v>9074</v>
      </c>
      <c r="S175" s="1">
        <v>25</v>
      </c>
      <c r="X175" t="str">
        <f t="shared" si="7"/>
        <v xml:space="preserve">#includex(Spell/Conjuration/DataView,titlestr=off,section=(filter=Great Lamentation),firsthead=off)
**ゲーム内説明文
#includex(Spell/Conjuration/Descriptions,titlestr=off,section=(filter=Great Lamentation),firsthead=off)
**概要
**解説
</v>
      </c>
      <c r="Y175" t="str">
        <f t="shared" si="8"/>
        <v xml:space="preserve">**Lictorian Legion
|&gt;|&gt;|&gt;|&gt;|BGCOLOR(black):COLOR(white):CENTER:''Lictorian Legion''|
|&gt;|BGCOLOR(lightgray):''研究領域''|&gt;|BGCOLOR(lightgray):''使用条件''|BGCOLOR(lightgray):''分類''|
|&gt;|Conjuration Lv8|&gt;|儀式/陸上専用|兵士召喚|
|BGCOLOR(lightgray):''主系統''|BGCOLOR(lightgray):''副系統''|&gt;|BGCOLOR(lightgray):''威力/効果''|BGCOLOR(lightgray):''効果発生数''|
|&amp;ref(Spell/P_Death.jpg,nolink,25x25,Death);4||&gt;|Lictor|25|
|BGCOLOR(lightgray):''射程距離''|BGCOLOR(lightgray):''効果範囲''|BGCOLOR(lightgray):''精度修正''|BGCOLOR(lightgray):''詠唱時間''|BGCOLOR(lightgray):''疲労/宝石''|
|||||&amp;ref(Spell/V_Death.jpg,nolink,25x25,Death Gem);35|
|BGCOLOR(lightgray):''特性''|&gt;|&gt;|&gt;||
</v>
      </c>
    </row>
    <row r="176" spans="2:25" x14ac:dyDescent="0.15">
      <c r="B176" s="1" t="s">
        <v>9102</v>
      </c>
      <c r="C176" s="1">
        <v>6</v>
      </c>
      <c r="E176" s="1" t="s">
        <v>9103</v>
      </c>
      <c r="F176" s="1" t="s">
        <v>9103</v>
      </c>
      <c r="G176" s="1" t="s">
        <v>9100</v>
      </c>
      <c r="I176" s="1">
        <v>15</v>
      </c>
      <c r="J176" s="1" t="s">
        <v>9063</v>
      </c>
      <c r="K176" s="1" t="s">
        <v>9071</v>
      </c>
      <c r="L176" s="1" t="s">
        <v>9072</v>
      </c>
      <c r="M176" s="2" t="s">
        <v>9104</v>
      </c>
      <c r="N176" s="31" t="str">
        <f t="shared" si="6"/>
        <v>|Enchantment Lv6|Ermorian Legion|&amp;ref(Spell/P_Death.jpg,nolink,25x25,Death);4||&amp;ref(Spell/V_Death.jpg,nolink,25x25,Death Gem);15|儀式/陸上専用|兵士召喚|
|~|~|&gt;|&gt;|&gt;|&gt;|骨だけの軍団兵Longdead Legionnaireを50体召喚します|</v>
      </c>
      <c r="O176" s="3" t="s">
        <v>9105</v>
      </c>
      <c r="S176" s="1">
        <v>50</v>
      </c>
      <c r="X176" t="str">
        <f t="shared" si="7"/>
        <v xml:space="preserve">#includex(Spell/Conjuration/DataView,titlestr=off,section=(filter=Lictorian Legion),firsthead=off)
**ゲーム内説明文
#includex(Spell/Conjuration/Descriptions,titlestr=off,section=(filter=Lictorian Legion),firsthead=off)
**概要
**解説
</v>
      </c>
      <c r="Y176" t="str">
        <f t="shared" si="8"/>
        <v xml:space="preserve">**Ermorian Legion
|&gt;|&gt;|&gt;|&gt;|BGCOLOR(black):COLOR(white):CENTER:''Ermorian Legion''|
|&gt;|BGCOLOR(lightgray):''研究領域''|&gt;|BGCOLOR(lightgray):''使用条件''|BGCOLOR(lightgray):''分類''|
|&gt;|Enchantment Lv6|&gt;|儀式/陸上専用|兵士召喚|
|BGCOLOR(lightgray):''主系統''|BGCOLOR(lightgray):''副系統''|&gt;|BGCOLOR(lightgray):''威力/効果''|BGCOLOR(lightgray):''効果発生数''|
|&amp;ref(Spell/P_Death.jpg,nolink,25x25,Death);4||&gt;|Longdead Legionnaire|50|
|BGCOLOR(lightgray):''射程距離''|BGCOLOR(lightgray):''効果範囲''|BGCOLOR(lightgray):''精度修正''|BGCOLOR(lightgray):''詠唱時間''|BGCOLOR(lightgray):''疲労/宝石''|
|||||&amp;ref(Spell/V_Death.jpg,nolink,25x25,Death Gem);15|
|BGCOLOR(lightgray):''特性''|&gt;|&gt;|&gt;||
</v>
      </c>
    </row>
    <row r="177" spans="2:25" x14ac:dyDescent="0.15">
      <c r="B177" s="1" t="s">
        <v>9106</v>
      </c>
      <c r="C177" s="1">
        <v>0</v>
      </c>
      <c r="E177" s="1" t="s">
        <v>9107</v>
      </c>
      <c r="F177" s="1" t="s">
        <v>9107</v>
      </c>
      <c r="G177" s="1" t="s">
        <v>9108</v>
      </c>
      <c r="J177" s="1" t="s">
        <v>9109</v>
      </c>
      <c r="K177" s="1" t="s">
        <v>9084</v>
      </c>
      <c r="L177" s="1" t="s">
        <v>9110</v>
      </c>
      <c r="M177" s="2" t="s">
        <v>9111</v>
      </c>
      <c r="N177" s="31" t="str">
        <f t="shared" si="6"/>
        <v>|Divine Lv0|Unholy Command|&amp;ref(Spell/P_Holy.jpg,nolink,25x25,Holy);1|||戦闘/水陸両用|隷属|
|~|~|&gt;|&gt;|&gt;|&gt;|敵のアンデッド1体を隷属させようと試みます|</v>
      </c>
      <c r="O177" s="3" t="s">
        <v>9112</v>
      </c>
      <c r="P177" s="1">
        <v>10</v>
      </c>
      <c r="Q177" s="1">
        <v>100</v>
      </c>
      <c r="R177" s="1">
        <v>0</v>
      </c>
      <c r="S177" s="1">
        <v>1</v>
      </c>
      <c r="T177" s="1">
        <v>0</v>
      </c>
      <c r="U177" s="1">
        <v>0</v>
      </c>
      <c r="V177" s="1" t="s">
        <v>9113</v>
      </c>
      <c r="X177" t="str">
        <f t="shared" si="7"/>
        <v xml:space="preserve">#includex(Spell/Enchantment/DataView,titlestr=off,section=(filter=Ermorian Legion),firsthead=off)
**ゲーム内説明文
#includex(Spell/Enchantment/Descriptions,titlestr=off,section=(filter=Ermorian Legion),firsthead=off)
**概要
**解説
</v>
      </c>
      <c r="Y177" t="str">
        <f t="shared" si="8"/>
        <v xml:space="preserve">**Unholy Command
|&gt;|&gt;|&gt;|&gt;|BGCOLOR(black):COLOR(white):CENTER:''Unholy Command''|
|&gt;|BGCOLOR(lightgray):''研究領域''|&gt;|BGCOLOR(lightgray):''使用条件''|BGCOLOR(lightgray):''分類''|
|&gt;|Divine Lv0|&gt;|戦闘/水陸両用|隷属|
|BGCOLOR(lightgray):''主系統''|BGCOLOR(lightgray):''副系統''|&gt;|BGCOLOR(lightgray):''威力/効果''|BGCOLOR(lightgray):''効果発生数''|
|&amp;ref(Spell/P_Holy.jpg,nolink,25x25,Holy);1||&gt;|Enslave|1|
|BGCOLOR(lightgray):''射程距離''|BGCOLOR(lightgray):''効果範囲''|BGCOLOR(lightgray):''精度修正''|BGCOLOR(lightgray):''詠唱時間''|BGCOLOR(lightgray):''疲労/宝石''|
|10|0|0|100%|0|
|BGCOLOR(lightgray):''特性''|&gt;|&gt;|&gt;|抵抗容易&amp;br;アンデッドにのみ作用|
</v>
      </c>
    </row>
    <row r="178" spans="2:25" x14ac:dyDescent="0.15">
      <c r="B178" s="1" t="s">
        <v>9106</v>
      </c>
      <c r="C178" s="1">
        <v>0</v>
      </c>
      <c r="E178" s="1" t="s">
        <v>9114</v>
      </c>
      <c r="F178" s="1" t="s">
        <v>9123</v>
      </c>
      <c r="G178" s="1" t="s">
        <v>9108</v>
      </c>
      <c r="J178" s="1" t="s">
        <v>9109</v>
      </c>
      <c r="K178" s="1" t="s">
        <v>9084</v>
      </c>
      <c r="L178" s="1" t="s">
        <v>9115</v>
      </c>
      <c r="M178" s="2" t="s">
        <v>9116</v>
      </c>
      <c r="N178" s="31" t="str">
        <f t="shared" si="6"/>
        <v>|Divine Lv0|Unholy Protection|&amp;ref(Spell/P_Holy.jpg,nolink,25x25,Holy);1|||戦闘/水陸両用|強化|
|~|~|&gt;|&gt;|&gt;|&gt;|小範囲のアンデッドの魔法抵抗を向上させます|</v>
      </c>
      <c r="O178" s="3" t="s">
        <v>9117</v>
      </c>
      <c r="P178" s="1">
        <v>20</v>
      </c>
      <c r="Q178" s="1">
        <v>100</v>
      </c>
      <c r="R178" s="1">
        <v>1</v>
      </c>
      <c r="S178" s="1">
        <v>1</v>
      </c>
      <c r="T178" s="1">
        <v>100</v>
      </c>
      <c r="U178" s="1">
        <v>0</v>
      </c>
      <c r="V178" s="1" t="s">
        <v>9118</v>
      </c>
      <c r="X178" t="str">
        <f t="shared" si="7"/>
        <v xml:space="preserve">#includex(Spell/Divine/DataView,titlestr=off,section=(filter=Unholy Command),firsthead=off)
**ゲーム内説明文
#includex(Spell/Divine/Descriptions,titlestr=off,section=(filter=Unholy Command),firsthead=off)
**概要
**解説
</v>
      </c>
      <c r="Y178" t="str">
        <f t="shared" si="8"/>
        <v xml:space="preserve">**Unholy Protection 1
|&gt;|&gt;|&gt;|&gt;|BGCOLOR(black):COLOR(white):CENTER:''Unholy Protection''|
|&gt;|BGCOLOR(lightgray):''研究領域''|&gt;|BGCOLOR(lightgray):''使用条件''|BGCOLOR(lightgray):''分類''|
|&gt;|Divine Lv0|&gt;|戦闘/水陸両用|強化|
|BGCOLOR(lightgray):''主系統''|BGCOLOR(lightgray):''副系統''|&gt;|BGCOLOR(lightgray):''威力/効果''|BGCOLOR(lightgray):''効果発生数''|
|&amp;ref(Spell/P_Holy.jpg,nolink,25x25,Holy);1||&gt;|Magic Resistance 4|1|
|BGCOLOR(lightgray):''射程距離''|BGCOLOR(lightgray):''効果範囲''|BGCOLOR(lightgray):''精度修正''|BGCOLOR(lightgray):''詠唱時間''|BGCOLOR(lightgray):''疲労/宝石''|
|20|1|100|100%|0|
|BGCOLOR(lightgray):''特性''|&gt;|&gt;|&gt;|アンデッドにのみ作用&amp;br;味方にのみ作用|
</v>
      </c>
    </row>
    <row r="179" spans="2:25" x14ac:dyDescent="0.15">
      <c r="B179" s="1" t="s">
        <v>9106</v>
      </c>
      <c r="C179" s="1">
        <v>0</v>
      </c>
      <c r="E179" s="1" t="s">
        <v>9119</v>
      </c>
      <c r="F179" s="1" t="s">
        <v>9124</v>
      </c>
      <c r="G179" s="1" t="s">
        <v>9108</v>
      </c>
      <c r="J179" s="1" t="s">
        <v>9109</v>
      </c>
      <c r="K179" s="1" t="s">
        <v>9084</v>
      </c>
      <c r="L179" s="1" t="s">
        <v>9115</v>
      </c>
      <c r="M179" s="2" t="s">
        <v>9120</v>
      </c>
      <c r="N179" s="31" t="str">
        <f t="shared" si="6"/>
        <v>|Divine Lv0|Unholy Blessing|&amp;ref(Spell/P_Holy.jpg,nolink,25x25,Holy);1|||戦闘/水陸両用|強化|
|~|~|&gt;|&gt;|&gt;|&gt;|小範囲の神聖なアンデッドを祝福します|</v>
      </c>
      <c r="O179" s="3" t="s">
        <v>9132</v>
      </c>
      <c r="P179" s="1">
        <v>20</v>
      </c>
      <c r="Q179" s="1">
        <v>100</v>
      </c>
      <c r="R179" s="1">
        <v>1</v>
      </c>
      <c r="S179" s="1">
        <v>1</v>
      </c>
      <c r="T179" s="1">
        <v>100</v>
      </c>
      <c r="U179" s="1">
        <v>0</v>
      </c>
      <c r="V179" s="1" t="s">
        <v>9121</v>
      </c>
      <c r="X179" t="str">
        <f t="shared" si="7"/>
        <v xml:space="preserve">#includex(Spell/Divine/DataView,titlestr=off,section=(filter=Unholy Protection 1),firsthead=off)
**ゲーム内説明文
#includex(Spell/Divine/Descriptions,titlestr=off,section=(filter=Unholy Protection 1),firsthead=off)
**概要
**解説
</v>
      </c>
      <c r="Y179" t="str">
        <f t="shared" si="8"/>
        <v xml:space="preserve">**Unholy Blessing 1
|&gt;|&gt;|&gt;|&gt;|BGCOLOR(black):COLOR(white):CENTER:''Unholy Blessing''|
|&gt;|BGCOLOR(lightgray):''研究領域''|&gt;|BGCOLOR(lightgray):''使用条件''|BGCOLOR(lightgray):''分類''|
|&gt;|Divine Lv0|&gt;|戦闘/水陸両用|強化|
|BGCOLOR(lightgray):''主系統''|BGCOLOR(lightgray):''副系統''|&gt;|BGCOLOR(lightgray):''威力/効果''|BGCOLOR(lightgray):''効果発生数''|
|&amp;ref(Spell/P_Holy.jpg,nolink,25x25,Holy);1||&gt;|Blessed|1|
|BGCOLOR(lightgray):''射程距離''|BGCOLOR(lightgray):''効果範囲''|BGCOLOR(lightgray):''精度修正''|BGCOLOR(lightgray):''詠唱時間''|BGCOLOR(lightgray):''疲労/宝石''|
|20|1|100|100%|0|
|BGCOLOR(lightgray):''特性''|&gt;|&gt;|&gt;|神聖なものにのみ作用&amp;br;アンデッドにのみ作用&amp;br;味方にのみ作用|
</v>
      </c>
    </row>
    <row r="180" spans="2:25" x14ac:dyDescent="0.15">
      <c r="B180" s="1" t="s">
        <v>9106</v>
      </c>
      <c r="C180" s="1">
        <v>0</v>
      </c>
      <c r="E180" s="1" t="s">
        <v>9122</v>
      </c>
      <c r="F180" s="1" t="s">
        <v>9125</v>
      </c>
      <c r="G180" s="1" t="s">
        <v>9108</v>
      </c>
      <c r="J180" s="1" t="s">
        <v>9109</v>
      </c>
      <c r="K180" s="1" t="s">
        <v>9084</v>
      </c>
      <c r="L180" s="1" t="s">
        <v>9115</v>
      </c>
      <c r="M180" s="2" t="s">
        <v>9126</v>
      </c>
      <c r="N180" s="31" t="str">
        <f t="shared" si="6"/>
        <v>|Divine Lv0|Unholy Power|&amp;ref(Spell/P_Holy.jpg,nolink,25x25,Holy);1|||戦闘/水陸両用|強化|
|~|~|&gt;|&gt;|&gt;|&gt;|小範囲のアンデッドの行動速度と攻撃技能を向上させます|</v>
      </c>
      <c r="O180" s="3" t="s">
        <v>9122</v>
      </c>
      <c r="P180" s="1">
        <v>20</v>
      </c>
      <c r="Q180" s="1">
        <v>100</v>
      </c>
      <c r="R180" s="1">
        <v>1</v>
      </c>
      <c r="S180" s="1">
        <v>1</v>
      </c>
      <c r="T180" s="1">
        <v>100</v>
      </c>
      <c r="U180" s="1">
        <v>0</v>
      </c>
      <c r="V180" s="1" t="s">
        <v>9118</v>
      </c>
      <c r="X180" t="str">
        <f t="shared" si="7"/>
        <v xml:space="preserve">#includex(Spell/Divine/DataView,titlestr=off,section=(filter=Unholy Blessing 1),firsthead=off)
**ゲーム内説明文
#includex(Spell/Divine/Descriptions,titlestr=off,section=(filter=Unholy Blessing 1),firsthead=off)
**概要
**解説
</v>
      </c>
      <c r="Y180" t="str">
        <f t="shared" si="8"/>
        <v xml:space="preserve">**Unholy Power 1
|&gt;|&gt;|&gt;|&gt;|BGCOLOR(black):COLOR(white):CENTER:''Unholy Power''|
|&gt;|BGCOLOR(lightgray):''研究領域''|&gt;|BGCOLOR(lightgray):''使用条件''|BGCOLOR(lightgray):''分類''|
|&gt;|Divine Lv0|&gt;|戦闘/水陸両用|強化|
|BGCOLOR(lightgray):''主系統''|BGCOLOR(lightgray):''副系統''|&gt;|BGCOLOR(lightgray):''威力/効果''|BGCOLOR(lightgray):''効果発生数''|
|&amp;ref(Spell/P_Holy.jpg,nolink,25x25,Holy);1||&gt;|Unholy Power|1|
|BGCOLOR(lightgray):''射程距離''|BGCOLOR(lightgray):''効果範囲''|BGCOLOR(lightgray):''精度修正''|BGCOLOR(lightgray):''詠唱時間''|BGCOLOR(lightgray):''疲労/宝石''|
|20|1|100|100%|0|
|BGCOLOR(lightgray):''特性''|&gt;|&gt;|&gt;|アンデッドにのみ作用&amp;br;味方にのみ作用|
</v>
      </c>
    </row>
    <row r="181" spans="2:25" x14ac:dyDescent="0.15">
      <c r="B181" s="1" t="s">
        <v>9106</v>
      </c>
      <c r="C181" s="1">
        <v>0</v>
      </c>
      <c r="E181" s="1" t="s">
        <v>9114</v>
      </c>
      <c r="F181" s="1" t="s">
        <v>9127</v>
      </c>
      <c r="G181" s="1" t="s">
        <v>9128</v>
      </c>
      <c r="J181" s="1" t="s">
        <v>9109</v>
      </c>
      <c r="K181" s="1" t="s">
        <v>9084</v>
      </c>
      <c r="L181" s="1" t="s">
        <v>9115</v>
      </c>
      <c r="M181" s="2" t="s">
        <v>9129</v>
      </c>
      <c r="N181" s="31" t="str">
        <f t="shared" si="6"/>
        <v>|Divine Lv0|Unholy Protection|&amp;ref(Spell/P_Holy.jpg,nolink,25x25,Holy);2|||戦闘/水陸両用|強化|
|~|~|&gt;|&gt;|&gt;|&gt;|広範囲のアンデッドの魔法抵抗を向上させます|</v>
      </c>
      <c r="O181" s="3" t="s">
        <v>9117</v>
      </c>
      <c r="P181" s="1">
        <v>10</v>
      </c>
      <c r="Q181" s="1">
        <v>100</v>
      </c>
      <c r="R181" s="1">
        <v>10</v>
      </c>
      <c r="S181" s="1">
        <v>1</v>
      </c>
      <c r="T181" s="1">
        <v>100</v>
      </c>
      <c r="U181" s="1">
        <v>0</v>
      </c>
      <c r="V181" s="1" t="s">
        <v>9118</v>
      </c>
      <c r="X181" t="str">
        <f t="shared" si="7"/>
        <v xml:space="preserve">#includex(Spell/Divine/DataView,titlestr=off,section=(filter=Unholy Power 1),firsthead=off)
**ゲーム内説明文
#includex(Spell/Divine/Descriptions,titlestr=off,section=(filter=Unholy Power 1),firsthead=off)
**概要
**解説
</v>
      </c>
      <c r="Y181" t="str">
        <f t="shared" si="8"/>
        <v xml:space="preserve">**Unholy Protection 2
|&gt;|&gt;|&gt;|&gt;|BGCOLOR(black):COLOR(white):CENTER:''Unholy Protection''|
|&gt;|BGCOLOR(lightgray):''研究領域''|&gt;|BGCOLOR(lightgray):''使用条件''|BGCOLOR(lightgray):''分類''|
|&gt;|Divine Lv0|&gt;|戦闘/水陸両用|強化|
|BGCOLOR(lightgray):''主系統''|BGCOLOR(lightgray):''副系統''|&gt;|BGCOLOR(lightgray):''威力/効果''|BGCOLOR(lightgray):''効果発生数''|
|&amp;ref(Spell/P_Holy.jpg,nolink,25x25,Holy);2||&gt;|Magic Resistance 4|1|
|BGCOLOR(lightgray):''射程距離''|BGCOLOR(lightgray):''効果範囲''|BGCOLOR(lightgray):''精度修正''|BGCOLOR(lightgray):''詠唱時間''|BGCOLOR(lightgray):''疲労/宝石''|
|10|10|100|100%|0|
|BGCOLOR(lightgray):''特性''|&gt;|&gt;|&gt;|アンデッドにのみ作用&amp;br;味方にのみ作用|
</v>
      </c>
    </row>
    <row r="182" spans="2:25" x14ac:dyDescent="0.15">
      <c r="B182" s="1" t="s">
        <v>9106</v>
      </c>
      <c r="C182" s="1">
        <v>0</v>
      </c>
      <c r="E182" s="1" t="s">
        <v>9119</v>
      </c>
      <c r="F182" s="1" t="s">
        <v>9130</v>
      </c>
      <c r="G182" s="1" t="s">
        <v>9128</v>
      </c>
      <c r="J182" s="1" t="s">
        <v>9109</v>
      </c>
      <c r="K182" s="1" t="s">
        <v>9084</v>
      </c>
      <c r="L182" s="1" t="s">
        <v>9115</v>
      </c>
      <c r="M182" s="2" t="s">
        <v>9131</v>
      </c>
      <c r="N182" s="31" t="str">
        <f t="shared" si="6"/>
        <v>|Divine Lv0|Unholy Blessing|&amp;ref(Spell/P_Holy.jpg,nolink,25x25,Holy);2|||戦闘/水陸両用|強化|
|~|~|&gt;|&gt;|&gt;|&gt;|広範囲の神聖なアンデッドを祝福します|</v>
      </c>
      <c r="O182" s="3" t="s">
        <v>9132</v>
      </c>
      <c r="P182" s="1">
        <v>10</v>
      </c>
      <c r="Q182" s="1">
        <v>100</v>
      </c>
      <c r="R182" s="1">
        <v>10</v>
      </c>
      <c r="S182" s="1">
        <v>1</v>
      </c>
      <c r="T182" s="1">
        <v>100</v>
      </c>
      <c r="U182" s="1">
        <v>0</v>
      </c>
      <c r="V182" s="1" t="s">
        <v>9121</v>
      </c>
      <c r="X182" t="str">
        <f t="shared" si="7"/>
        <v xml:space="preserve">#includex(Spell/Divine/DataView,titlestr=off,section=(filter=Unholy Protection 2),firsthead=off)
**ゲーム内説明文
#includex(Spell/Divine/Descriptions,titlestr=off,section=(filter=Unholy Protection 2),firsthead=off)
**概要
**解説
</v>
      </c>
      <c r="Y182" t="str">
        <f t="shared" si="8"/>
        <v xml:space="preserve">**Unholy Blessing 2
|&gt;|&gt;|&gt;|&gt;|BGCOLOR(black):COLOR(white):CENTER:''Unholy Blessing''|
|&gt;|BGCOLOR(lightgray):''研究領域''|&gt;|BGCOLOR(lightgray):''使用条件''|BGCOLOR(lightgray):''分類''|
|&gt;|Divine Lv0|&gt;|戦闘/水陸両用|強化|
|BGCOLOR(lightgray):''主系統''|BGCOLOR(lightgray):''副系統''|&gt;|BGCOLOR(lightgray):''威力/効果''|BGCOLOR(lightgray):''効果発生数''|
|&amp;ref(Spell/P_Holy.jpg,nolink,25x25,Holy);2||&gt;|Blessed|1|
|BGCOLOR(lightgray):''射程距離''|BGCOLOR(lightgray):''効果範囲''|BGCOLOR(lightgray):''精度修正''|BGCOLOR(lightgray):''詠唱時間''|BGCOLOR(lightgray):''疲労/宝石''|
|10|10|100|100%|0|
|BGCOLOR(lightgray):''特性''|&gt;|&gt;|&gt;|神聖なものにのみ作用&amp;br;アンデッドにのみ作用&amp;br;味方にのみ作用|
</v>
      </c>
    </row>
    <row r="183" spans="2:25" x14ac:dyDescent="0.15">
      <c r="B183" s="1" t="s">
        <v>9106</v>
      </c>
      <c r="C183" s="1">
        <v>0</v>
      </c>
      <c r="E183" s="1" t="s">
        <v>9122</v>
      </c>
      <c r="F183" s="1" t="s">
        <v>9133</v>
      </c>
      <c r="G183" s="1" t="s">
        <v>9134</v>
      </c>
      <c r="J183" s="1" t="s">
        <v>9109</v>
      </c>
      <c r="K183" s="1" t="s">
        <v>9084</v>
      </c>
      <c r="L183" s="1" t="s">
        <v>9115</v>
      </c>
      <c r="M183" s="2" t="s">
        <v>9135</v>
      </c>
      <c r="N183" s="31" t="str">
        <f t="shared" si="6"/>
        <v>|Divine Lv0|Unholy Power|&amp;ref(Spell/P_Holy.jpg,nolink,25x25,Holy);3|||戦闘/水陸両用|強化|
|~|~|&gt;|&gt;|&gt;|&gt;|中範囲のアンデッドの行動速度と攻撃技能を向上させます|</v>
      </c>
      <c r="O183" s="3" t="s">
        <v>9122</v>
      </c>
      <c r="P183" s="1">
        <v>10</v>
      </c>
      <c r="Q183" s="1">
        <v>100</v>
      </c>
      <c r="R183" s="1">
        <v>5</v>
      </c>
      <c r="S183" s="1">
        <v>1</v>
      </c>
      <c r="T183" s="1">
        <v>100</v>
      </c>
      <c r="U183" s="1">
        <v>0</v>
      </c>
      <c r="V183" s="1" t="s">
        <v>9118</v>
      </c>
      <c r="X183" t="str">
        <f t="shared" si="7"/>
        <v xml:space="preserve">#includex(Spell/Divine/DataView,titlestr=off,section=(filter=Unholy Blessing 2),firsthead=off)
**ゲーム内説明文
#includex(Spell/Divine/Descriptions,titlestr=off,section=(filter=Unholy Blessing 2),firsthead=off)
**概要
**解説
</v>
      </c>
      <c r="Y183" t="str">
        <f t="shared" si="8"/>
        <v xml:space="preserve">**Unholy Power 3
|&gt;|&gt;|&gt;|&gt;|BGCOLOR(black):COLOR(white):CENTER:''Unholy Power''|
|&gt;|BGCOLOR(lightgray):''研究領域''|&gt;|BGCOLOR(lightgray):''使用条件''|BGCOLOR(lightgray):''分類''|
|&gt;|Divine Lv0|&gt;|戦闘/水陸両用|強化|
|BGCOLOR(lightgray):''主系統''|BGCOLOR(lightgray):''副系統''|&gt;|BGCOLOR(lightgray):''威力/効果''|BGCOLOR(lightgray):''効果発生数''|
|&amp;ref(Spell/P_Holy.jpg,nolink,25x25,Holy);3||&gt;|Unholy Power|1|
|BGCOLOR(lightgray):''射程距離''|BGCOLOR(lightgray):''効果範囲''|BGCOLOR(lightgray):''精度修正''|BGCOLOR(lightgray):''詠唱時間''|BGCOLOR(lightgray):''疲労/宝石''|
|10|5|100|100%|0|
|BGCOLOR(lightgray):''特性''|&gt;|&gt;|&gt;|アンデッドにのみ作用&amp;br;味方にのみ作用|
</v>
      </c>
    </row>
    <row r="184" spans="2:25" x14ac:dyDescent="0.15">
      <c r="B184" s="1" t="s">
        <v>9106</v>
      </c>
      <c r="C184" s="1">
        <v>0</v>
      </c>
      <c r="E184" s="1" t="s">
        <v>9119</v>
      </c>
      <c r="F184" s="1" t="s">
        <v>9171</v>
      </c>
      <c r="G184" s="1" t="s">
        <v>9134</v>
      </c>
      <c r="J184" s="1" t="s">
        <v>9109</v>
      </c>
      <c r="K184" s="1" t="s">
        <v>9084</v>
      </c>
      <c r="L184" s="1" t="s">
        <v>9136</v>
      </c>
      <c r="M184" s="2" t="s">
        <v>9137</v>
      </c>
      <c r="N184" s="31" t="str">
        <f t="shared" si="6"/>
        <v>|Divine Lv0|Unholy Blessing|&amp;ref(Spell/P_Holy.jpg,nolink,25x25,Holy);3|||戦闘/水陸両用|全体強化|
|~|~|&gt;|&gt;|&gt;|&gt;|味方の神聖なアンデッド全員を祝福します|</v>
      </c>
      <c r="O184" s="3" t="s">
        <v>9132</v>
      </c>
      <c r="P184" s="1">
        <v>0</v>
      </c>
      <c r="Q184" s="1">
        <v>125</v>
      </c>
      <c r="R184" s="1">
        <v>666</v>
      </c>
      <c r="S184" s="1">
        <v>1</v>
      </c>
      <c r="T184" s="1">
        <v>0</v>
      </c>
      <c r="U184" s="1">
        <v>0</v>
      </c>
      <c r="V184" s="1" t="s">
        <v>9121</v>
      </c>
      <c r="X184" t="str">
        <f t="shared" si="7"/>
        <v xml:space="preserve">#includex(Spell/Divine/DataView,titlestr=off,section=(filter=Unholy Power 3),firsthead=off)
**ゲーム内説明文
#includex(Spell/Divine/Descriptions,titlestr=off,section=(filter=Unholy Power 3),firsthead=off)
**概要
**解説
</v>
      </c>
      <c r="Y184" t="str">
        <f t="shared" si="8"/>
        <v xml:space="preserve">**Unholy Blessing 3
|&gt;|&gt;|&gt;|&gt;|BGCOLOR(black):COLOR(white):CENTER:''Unholy Blessing''|
|&gt;|BGCOLOR(lightgray):''研究領域''|&gt;|BGCOLOR(lightgray):''使用条件''|BGCOLOR(lightgray):''分類''|
|&gt;|Divine Lv0|&gt;|戦闘/水陸両用|全体強化|
|BGCOLOR(lightgray):''主系統''|BGCOLOR(lightgray):''副系統''|&gt;|BGCOLOR(lightgray):''威力/効果''|BGCOLOR(lightgray):''効果発生数''|
|&amp;ref(Spell/P_Holy.jpg,nolink,25x25,Holy);3||&gt;|Blessed|1|
|BGCOLOR(lightgray):''射程距離''|BGCOLOR(lightgray):''効果範囲''|BGCOLOR(lightgray):''精度修正''|BGCOLOR(lightgray):''詠唱時間''|BGCOLOR(lightgray):''疲労/宝石''|
|0|666|0|125%|0|
|BGCOLOR(lightgray):''特性''|&gt;|&gt;|&gt;|神聖なものにのみ作用&amp;br;アンデッドにのみ作用&amp;br;味方にのみ作用|
</v>
      </c>
    </row>
    <row r="185" spans="2:25" x14ac:dyDescent="0.15">
      <c r="B185" s="1" t="s">
        <v>9106</v>
      </c>
      <c r="C185" s="1">
        <v>0</v>
      </c>
      <c r="E185" s="1" t="s">
        <v>9138</v>
      </c>
      <c r="F185" s="1" t="s">
        <v>9138</v>
      </c>
      <c r="G185" s="1" t="s">
        <v>9134</v>
      </c>
      <c r="J185" s="1" t="s">
        <v>9109</v>
      </c>
      <c r="K185" s="1" t="s">
        <v>9084</v>
      </c>
      <c r="L185" s="1" t="s">
        <v>9136</v>
      </c>
      <c r="M185" s="2" t="s">
        <v>9139</v>
      </c>
      <c r="N185" s="31" t="str">
        <f t="shared" si="6"/>
        <v>|Divine Lv0|Protection of the Sepulchre|&amp;ref(Spell/P_Holy.jpg,nolink,25x25,Holy);3|||戦闘/水陸両用|全体強化|
|~|~|&gt;|&gt;|&gt;|&gt;|味方のアンデッド全員の魔法抵抗を向上させようと試みます|</v>
      </c>
      <c r="O185" s="3" t="s">
        <v>9117</v>
      </c>
      <c r="P185" s="1">
        <v>0</v>
      </c>
      <c r="Q185" s="1">
        <v>125</v>
      </c>
      <c r="R185" s="1">
        <v>666</v>
      </c>
      <c r="S185" s="1">
        <v>1</v>
      </c>
      <c r="T185" s="1">
        <v>0</v>
      </c>
      <c r="U185" s="1">
        <v>0</v>
      </c>
      <c r="V185" s="1" t="s">
        <v>9140</v>
      </c>
      <c r="X185" t="str">
        <f t="shared" si="7"/>
        <v xml:space="preserve">#includex(Spell/Divine/DataView,titlestr=off,section=(filter=Unholy Blessing 3),firsthead=off)
**ゲーム内説明文
#includex(Spell/Divine/Descriptions,titlestr=off,section=(filter=Unholy Blessing 3),firsthead=off)
**概要
**解説
</v>
      </c>
      <c r="Y185" t="str">
        <f t="shared" si="8"/>
        <v xml:space="preserve">**Protection of the Sepulchre
|&gt;|&gt;|&gt;|&gt;|BGCOLOR(black):COLOR(white):CENTER:''Protection of the Sepulchre''|
|&gt;|BGCOLOR(lightgray):''研究領域''|&gt;|BGCOLOR(lightgray):''使用条件''|BGCOLOR(lightgray):''分類''|
|&gt;|Divine Lv0|&gt;|戦闘/水陸両用|全体強化|
|BGCOLOR(lightgray):''主系統''|BGCOLOR(lightgray):''副系統''|&gt;|BGCOLOR(lightgray):''威力/効果''|BGCOLOR(lightgray):''効果発生数''|
|&amp;ref(Spell/P_Holy.jpg,nolink,25x25,Holy);3||&gt;|Magic Resistance 4|1|
|BGCOLOR(lightgray):''射程距離''|BGCOLOR(lightgray):''効果範囲''|BGCOLOR(lightgray):''精度修正''|BGCOLOR(lightgray):''詠唱時間''|BGCOLOR(lightgray):''疲労/宝石''|
|0|666|0|125%|0|
|BGCOLOR(lightgray):''特性''|&gt;|&gt;|&gt;|抵抗容易&amp;br;アンデッドにのみ作用&amp;br;味方にのみ作用|
</v>
      </c>
    </row>
    <row r="186" spans="2:25" x14ac:dyDescent="0.15">
      <c r="B186" s="1" t="s">
        <v>9106</v>
      </c>
      <c r="C186" s="1">
        <v>0</v>
      </c>
      <c r="E186" s="1" t="s">
        <v>9141</v>
      </c>
      <c r="F186" s="1" t="s">
        <v>9141</v>
      </c>
      <c r="G186" s="1" t="s">
        <v>9142</v>
      </c>
      <c r="J186" s="1" t="s">
        <v>9109</v>
      </c>
      <c r="K186" s="1" t="s">
        <v>9084</v>
      </c>
      <c r="L186" s="1" t="s">
        <v>9136</v>
      </c>
      <c r="M186" s="2" t="s">
        <v>9143</v>
      </c>
      <c r="N186" s="31" t="str">
        <f t="shared" si="6"/>
        <v>|Divine Lv0|Power of the Sepulchre|&amp;ref(Spell/P_Holy.jpg,nolink,25x25,Holy);4|||戦闘/水陸両用|全体強化|
|~|~|&gt;|&gt;|&gt;|&gt;|味方のアンデッド全員の行動速度と攻撃技能を向上させます|</v>
      </c>
      <c r="O186" s="3" t="s">
        <v>9122</v>
      </c>
      <c r="P186" s="1">
        <v>0</v>
      </c>
      <c r="Q186" s="1">
        <v>125</v>
      </c>
      <c r="R186" s="1">
        <v>666</v>
      </c>
      <c r="S186" s="1">
        <v>1</v>
      </c>
      <c r="T186" s="1">
        <v>0</v>
      </c>
      <c r="U186" s="1">
        <v>0</v>
      </c>
      <c r="V186" s="1" t="s">
        <v>9118</v>
      </c>
      <c r="X186" t="str">
        <f t="shared" si="7"/>
        <v xml:space="preserve">#includex(Spell/Divine/DataView,titlestr=off,section=(filter=Protection of the Sepulchre),firsthead=off)
**ゲーム内説明文
#includex(Spell/Divine/Descriptions,titlestr=off,section=(filter=Protection of the Sepulchre),firsthead=off)
**概要
**解説
</v>
      </c>
      <c r="Y186" t="str">
        <f t="shared" si="8"/>
        <v xml:space="preserve">**Power of the Sepulchre
|&gt;|&gt;|&gt;|&gt;|BGCOLOR(black):COLOR(white):CENTER:''Power of the Sepulchre''|
|&gt;|BGCOLOR(lightgray):''研究領域''|&gt;|BGCOLOR(lightgray):''使用条件''|BGCOLOR(lightgray):''分類''|
|&gt;|Divine Lv0|&gt;|戦闘/水陸両用|全体強化|
|BGCOLOR(lightgray):''主系統''|BGCOLOR(lightgray):''副系統''|&gt;|BGCOLOR(lightgray):''威力/効果''|BGCOLOR(lightgray):''効果発生数''|
|&amp;ref(Spell/P_Holy.jpg,nolink,25x25,Holy);4||&gt;|Unholy Power|1|
|BGCOLOR(lightgray):''射程距離''|BGCOLOR(lightgray):''効果範囲''|BGCOLOR(lightgray):''精度修正''|BGCOLOR(lightgray):''詠唱時間''|BGCOLOR(lightgray):''疲労/宝石''|
|0|666|0|125%|0|
|BGCOLOR(lightgray):''特性''|&gt;|&gt;|&gt;|アンデッドにのみ作用&amp;br;味方にのみ作用|
</v>
      </c>
    </row>
    <row r="187" spans="2:25" x14ac:dyDescent="0.15">
      <c r="B187" s="1" t="s">
        <v>9061</v>
      </c>
      <c r="C187" s="1">
        <v>6</v>
      </c>
      <c r="E187" s="1" t="s">
        <v>9360</v>
      </c>
      <c r="F187" s="1" t="s">
        <v>9360</v>
      </c>
      <c r="G187" s="1" t="s">
        <v>9361</v>
      </c>
      <c r="I187" s="1">
        <v>25</v>
      </c>
      <c r="J187" s="1" t="s">
        <v>9063</v>
      </c>
      <c r="K187" s="1" t="s">
        <v>9071</v>
      </c>
      <c r="L187" s="1" t="s">
        <v>9075</v>
      </c>
      <c r="M187" s="2" t="s">
        <v>9362</v>
      </c>
      <c r="N187" s="31" t="str">
        <f t="shared" si="6"/>
        <v>|Conjuration Lv6|Contact Harbinger|&amp;ref(Spell/P_Astral.jpg,nolink,25x25,Astral);4||&amp;ref(Spell/V_Astral.jpg,nolink,25x25,Astral Pearl);25|儀式/陸上専用|指揮官召喚|
|~|~|&gt;|&gt;|&gt;|&gt;|風魔法を持つ天使Harbingerを召喚します|</v>
      </c>
      <c r="O187" s="3" t="s">
        <v>9363</v>
      </c>
      <c r="S187" s="1">
        <v>1</v>
      </c>
      <c r="X187" t="str">
        <f t="shared" si="7"/>
        <v xml:space="preserve">#includex(Spell/Divine/DataView,titlestr=off,section=(filter=Power of the Sepulchre),firsthead=off)
**ゲーム内説明文
#includex(Spell/Divine/Descriptions,titlestr=off,section=(filter=Power of the Sepulchre),firsthead=off)
**概要
**解説
</v>
      </c>
      <c r="Y187" t="str">
        <f t="shared" si="8"/>
        <v xml:space="preserve">**Contact Harbinger
|&gt;|&gt;|&gt;|&gt;|BGCOLOR(black):COLOR(white):CENTER:''Contact Harbinger''|
|&gt;|BGCOLOR(lightgray):''研究領域''|&gt;|BGCOLOR(lightgray):''使用条件''|BGCOLOR(lightgray):''分類''|
|&gt;|Conjuration Lv6|&gt;|儀式/陸上専用|指揮官召喚|
|BGCOLOR(lightgray):''主系統''|BGCOLOR(lightgray):''副系統''|&gt;|BGCOLOR(lightgray):''威力/効果''|BGCOLOR(lightgray):''効果発生数''|
|&amp;ref(Spell/P_Astral.jpg,nolink,25x25,Astral);4||&gt;|Harbinger|1|
|BGCOLOR(lightgray):''射程距離''|BGCOLOR(lightgray):''効果範囲''|BGCOLOR(lightgray):''精度修正''|BGCOLOR(lightgray):''詠唱時間''|BGCOLOR(lightgray):''疲労/宝石''|
|||||&amp;ref(Spell/V_Astral.jpg,nolink,25x25,Astral Pearl);25|
|BGCOLOR(lightgray):''特性''|&gt;|&gt;|&gt;||
</v>
      </c>
    </row>
    <row r="188" spans="2:25" x14ac:dyDescent="0.15">
      <c r="B188" s="1" t="s">
        <v>9061</v>
      </c>
      <c r="C188" s="1">
        <v>7</v>
      </c>
      <c r="E188" s="1" t="s">
        <v>9364</v>
      </c>
      <c r="F188" s="1" t="s">
        <v>9364</v>
      </c>
      <c r="G188" s="1" t="s">
        <v>9365</v>
      </c>
      <c r="H188" s="1" t="s">
        <v>9366</v>
      </c>
      <c r="I188" s="1">
        <v>35</v>
      </c>
      <c r="J188" s="1" t="s">
        <v>9063</v>
      </c>
      <c r="K188" s="1" t="s">
        <v>9071</v>
      </c>
      <c r="L188" s="1" t="s">
        <v>9075</v>
      </c>
      <c r="M188" s="2" t="s">
        <v>9367</v>
      </c>
      <c r="N188" s="31" t="str">
        <f t="shared" si="6"/>
        <v>|Conjuration Lv7|Heavenly Wrath|&amp;ref(Spell/P_Astral.jpg,nolink,25x25,Astral);3|&amp;ref(Spell/P_Fire.jpg,nolink,25x25,Fire);1|&amp;ref(Spell/V_Astral.jpg,nolink,25x25,Astral Pearl);35|儀式/陸上専用|指揮官召喚|
|~|~|&gt;|&gt;|&gt;|&gt;|高い戦闘力を持つ恐ろしい天使Angel of Furyを召喚します|</v>
      </c>
      <c r="O188" s="3" t="s">
        <v>9368</v>
      </c>
      <c r="S188" s="1">
        <v>1</v>
      </c>
      <c r="X188" t="str">
        <f t="shared" si="7"/>
        <v xml:space="preserve">#includex(Spell/Conjuration/DataView,titlestr=off,section=(filter=Contact Harbinger),firsthead=off)
**ゲーム内説明文
#includex(Spell/Conjuration/Descriptions,titlestr=off,section=(filter=Contact Harbinger),firsthead=off)
**概要
**解説
</v>
      </c>
      <c r="Y188" t="str">
        <f t="shared" si="8"/>
        <v xml:space="preserve">**Heavenly Wrath
|&gt;|&gt;|&gt;|&gt;|BGCOLOR(black):COLOR(white):CENTER:''Heavenly Wrath''|
|&gt;|BGCOLOR(lightgray):''研究領域''|&gt;|BGCOLOR(lightgray):''使用条件''|BGCOLOR(lightgray):''分類''|
|&gt;|Conjuration Lv7|&gt;|儀式/陸上専用|指揮官召喚|
|BGCOLOR(lightgray):''主系統''|BGCOLOR(lightgray):''副系統''|&gt;|BGCOLOR(lightgray):''威力/効果''|BGCOLOR(lightgray):''効果発生数''|
|&amp;ref(Spell/P_Astral.jpg,nolink,25x25,Astral);3|&amp;ref(Spell/P_Fire.jpg,nolink,25x25,Fire);1|&gt;|Angel of Fury|1|
|BGCOLOR(lightgray):''射程距離''|BGCOLOR(lightgray):''効果範囲''|BGCOLOR(lightgray):''精度修正''|BGCOLOR(lightgray):''詠唱時間''|BGCOLOR(lightgray):''疲労/宝石''|
|||||&amp;ref(Spell/V_Astral.jpg,nolink,25x25,Astral Pearl);35|
|BGCOLOR(lightgray):''特性''|&gt;|&gt;|&gt;||
</v>
      </c>
    </row>
    <row r="189" spans="2:25" x14ac:dyDescent="0.15">
      <c r="B189" s="1" t="s">
        <v>9061</v>
      </c>
      <c r="C189" s="1">
        <v>7</v>
      </c>
      <c r="E189" s="1" t="s">
        <v>9369</v>
      </c>
      <c r="F189" s="1" t="s">
        <v>9369</v>
      </c>
      <c r="G189" s="1" t="s">
        <v>9370</v>
      </c>
      <c r="I189" s="1">
        <v>50</v>
      </c>
      <c r="J189" s="1" t="s">
        <v>9063</v>
      </c>
      <c r="K189" s="1" t="s">
        <v>9071</v>
      </c>
      <c r="L189" s="1" t="s">
        <v>9371</v>
      </c>
      <c r="M189" s="2" t="s">
        <v>9372</v>
      </c>
      <c r="N189" s="31" t="str">
        <f t="shared" si="6"/>
        <v>|Conjuration Lv7|Angelic Host|&amp;ref(Spell/P_Astral.jpg,nolink,25x25,Astral);5||&amp;ref(Spell/V_Astral.jpg,nolink,25x25,Astral Pearl);50|儀式/陸上専用|遠隔召喚|
|~|~|&gt;|&gt;|&gt;|&gt;|指定した州に5体のAngel of the Hostとその指揮官Arch Angelを召喚します|</v>
      </c>
      <c r="O189" s="3" t="s">
        <v>9373</v>
      </c>
      <c r="P189" s="1">
        <v>5</v>
      </c>
      <c r="S189" s="1">
        <v>5</v>
      </c>
      <c r="V189" s="1" t="s">
        <v>9374</v>
      </c>
      <c r="X189" t="str">
        <f t="shared" si="7"/>
        <v xml:space="preserve">#includex(Spell/Conjuration/DataView,titlestr=off,section=(filter=Heavenly Wrath),firsthead=off)
**ゲーム内説明文
#includex(Spell/Conjuration/Descriptions,titlestr=off,section=(filter=Heavenly Wrath),firsthead=off)
**概要
**解説
</v>
      </c>
      <c r="Y189" t="str">
        <f t="shared" si="8"/>
        <v xml:space="preserve">**Angelic Host
|&gt;|&gt;|&gt;|&gt;|BGCOLOR(black):COLOR(white):CENTER:''Angelic Host''|
|&gt;|BGCOLOR(lightgray):''研究領域''|&gt;|BGCOLOR(lightgray):''使用条件''|BGCOLOR(lightgray):''分類''|
|&gt;|Conjuration Lv7|&gt;|儀式/陸上専用|遠隔召喚|
|BGCOLOR(lightgray):''主系統''|BGCOLOR(lightgray):''副系統''|&gt;|BGCOLOR(lightgray):''威力/効果''|BGCOLOR(lightgray):''効果発生数''|
|&amp;ref(Spell/P_Astral.jpg,nolink,25x25,Astral);5||&gt;|Angel of the Host|5|
|BGCOLOR(lightgray):''射程距離''|BGCOLOR(lightgray):''効果範囲''|BGCOLOR(lightgray):''精度修正''|BGCOLOR(lightgray):''詠唱時間''|BGCOLOR(lightgray):''疲労/宝石''|
|5||||&amp;ref(Spell/V_Astral.jpg,nolink,25x25,Astral Pearl);50|
|BGCOLOR(lightgray):''特性''|&gt;|&gt;|&gt;|遠隔儀式&amp;br;海域の指定不可|
</v>
      </c>
    </row>
    <row r="190" spans="2:25" x14ac:dyDescent="0.15">
      <c r="B190" s="1" t="s">
        <v>9061</v>
      </c>
      <c r="C190" s="1">
        <v>9</v>
      </c>
      <c r="E190" s="1" t="s">
        <v>9377</v>
      </c>
      <c r="F190" s="1" t="s">
        <v>9377</v>
      </c>
      <c r="G190" s="1" t="s">
        <v>9375</v>
      </c>
      <c r="H190" s="1" t="s">
        <v>9376</v>
      </c>
      <c r="I190" s="1">
        <v>144</v>
      </c>
      <c r="J190" s="1" t="s">
        <v>9063</v>
      </c>
      <c r="K190" s="1" t="s">
        <v>9071</v>
      </c>
      <c r="L190" s="1" t="s">
        <v>9378</v>
      </c>
      <c r="M190" s="2" t="s">
        <v>9379</v>
      </c>
      <c r="N190" s="31" t="str">
        <f t="shared" si="6"/>
        <v>|Conjuration Lv9|Heavenly Choir|&amp;ref(Spell/P_Astral.jpg,nolink,25x25,Astral);7|&amp;ref(Spell/P_Fire.jpg,nolink,25x25,Fire);2|&amp;ref(Spell/V_Astral.jpg,nolink,25x25,Astral Pearl);144|儀式/陸上専用|軍団召喚|
|~|~|&gt;|&gt;|&gt;|&gt;|Angel of the Heavenly Choirを9体、Harbingerを3体とその指揮官Seraphを召喚します|</v>
      </c>
      <c r="O190" s="3" t="s">
        <v>9380</v>
      </c>
      <c r="S190" s="1">
        <v>1</v>
      </c>
      <c r="W190" s="1" t="s">
        <v>9381</v>
      </c>
      <c r="X190" t="str">
        <f t="shared" si="7"/>
        <v xml:space="preserve">#includex(Spell/Conjuration/DataView,titlestr=off,section=(filter=Angelic Host),firsthead=off)
**ゲーム内説明文
#includex(Spell/Conjuration/Descriptions,titlestr=off,section=(filter=Angelic Host),firsthead=off)
**概要
**解説
</v>
      </c>
      <c r="Y190" t="str">
        <f t="shared" si="8"/>
        <v xml:space="preserve">**Heavenly Choir
|&gt;|&gt;|&gt;|&gt;|BGCOLOR(black):COLOR(white):CENTER:''Heavenly Choir''|
|&gt;|BGCOLOR(lightgray):''研究領域''|&gt;|BGCOLOR(lightgray):''使用条件''|BGCOLOR(lightgray):''分類''|
|&gt;|Conjuration Lv9|&gt;|儀式/陸上専用|軍団召喚|
|BGCOLOR(lightgray):''主系統''|BGCOLOR(lightgray):''副系統''|&gt;|BGCOLOR(lightgray):''威力/効果''|BGCOLOR(lightgray):''効果発生数''|
|&amp;ref(Spell/P_Astral.jpg,nolink,25x25,Astral);7|&amp;ref(Spell/P_Fire.jpg,nolink,25x25,Fire);2|&gt;|Seraph|1|
|BGCOLOR(lightgray):''射程距離''|BGCOLOR(lightgray):''効果範囲''|BGCOLOR(lightgray):''精度修正''|BGCOLOR(lightgray):''詠唱時間''|BGCOLOR(lightgray):''疲労/宝石''|
|||||&amp;ref(Spell/V_Astral.jpg,nolink,25x25,Astral Pearl);144|
|BGCOLOR(lightgray):''特性''|&gt;|&gt;|&gt;||
</v>
      </c>
    </row>
    <row r="191" spans="2:25" x14ac:dyDescent="0.15">
      <c r="B191" s="1" t="s">
        <v>9485</v>
      </c>
      <c r="C191" s="1">
        <v>1</v>
      </c>
      <c r="E191" s="1" t="s">
        <v>9486</v>
      </c>
      <c r="F191" s="1" t="s">
        <v>9486</v>
      </c>
      <c r="G191" s="1" t="s">
        <v>9487</v>
      </c>
      <c r="J191" s="1" t="s">
        <v>9488</v>
      </c>
      <c r="K191" s="1" t="s">
        <v>9489</v>
      </c>
      <c r="L191" s="1" t="s">
        <v>9490</v>
      </c>
      <c r="M191" s="2" t="s">
        <v>9491</v>
      </c>
      <c r="N191" s="31" t="str">
        <f t="shared" si="6"/>
        <v>|Thaumaturgy Lv1|Chorus Master|&amp;ref(Spell/P_Nature.jpg,nolink,25x25,Nature);1|||戦闘/水陸両用|集団詠唱|
|~|~|&gt;|&gt;|&gt;|&gt;|自身を呪歌を用いたCommunionの利用者側へ登録します|</v>
      </c>
      <c r="O191" s="3" t="s">
        <v>9492</v>
      </c>
      <c r="P191" s="1">
        <v>0</v>
      </c>
      <c r="Q191" s="1">
        <v>100</v>
      </c>
      <c r="R191" s="1">
        <v>0</v>
      </c>
      <c r="S191" s="1">
        <v>1</v>
      </c>
      <c r="T191" s="1">
        <v>0</v>
      </c>
      <c r="U191" s="1">
        <v>20</v>
      </c>
      <c r="V191" s="1" t="s">
        <v>9493</v>
      </c>
      <c r="X191" t="str">
        <f t="shared" si="7"/>
        <v xml:space="preserve">#includex(Spell/Conjuration/DataView,titlestr=off,section=(filter=Heavenly Choir),firsthead=off)
**ゲーム内説明文
#includex(Spell/Conjuration/Descriptions,titlestr=off,section=(filter=Heavenly Choir),firsthead=off)
**概要
**解説
</v>
      </c>
      <c r="Y191" t="str">
        <f t="shared" si="8"/>
        <v xml:space="preserve">**Chorus Master
|&gt;|&gt;|&gt;|&gt;|BGCOLOR(black):COLOR(white):CENTER:''Chorus Master''|
|&gt;|BGCOLOR(lightgray):''研究領域''|&gt;|BGCOLOR(lightgray):''使用条件''|BGCOLOR(lightgray):''分類''|
|&gt;|Thaumaturgy Lv1|&gt;|戦闘/水陸両用|集団詠唱|
|BGCOLOR(lightgray):''主系統''|BGCOLOR(lightgray):''副系統''|&gt;|BGCOLOR(lightgray):''威力/効果''|BGCOLOR(lightgray):''効果発生数''|
|&amp;ref(Spell/P_Nature.jpg,nolink,25x25,Nature);1||&gt;|Communion Master|1|
|BGCOLOR(lightgray):''射程距離''|BGCOLOR(lightgray):''効果範囲''|BGCOLOR(lightgray):''精度修正''|BGCOLOR(lightgray):''詠唱時間''|BGCOLOR(lightgray):''疲労/宝石''|
|0|0|0|100%|20|
|BGCOLOR(lightgray):''特性''|&gt;|&gt;|&gt;|Spell Singer能力が必要|
</v>
      </c>
    </row>
    <row r="192" spans="2:25" x14ac:dyDescent="0.15">
      <c r="B192" s="1" t="s">
        <v>9485</v>
      </c>
      <c r="C192" s="1">
        <v>1</v>
      </c>
      <c r="E192" s="1" t="s">
        <v>9494</v>
      </c>
      <c r="F192" s="1" t="s">
        <v>9494</v>
      </c>
      <c r="G192" s="1" t="s">
        <v>9487</v>
      </c>
      <c r="J192" s="1" t="s">
        <v>9488</v>
      </c>
      <c r="K192" s="1" t="s">
        <v>9489</v>
      </c>
      <c r="L192" s="1" t="s">
        <v>9490</v>
      </c>
      <c r="M192" s="2" t="s">
        <v>9495</v>
      </c>
      <c r="N192" s="31" t="str">
        <f t="shared" si="6"/>
        <v>|Thaumaturgy Lv1|Chorus Slave|&amp;ref(Spell/P_Nature.jpg,nolink,25x25,Nature);1|||戦闘/水陸両用|集団詠唱|
|~|~|&gt;|&gt;|&gt;|&gt;|自身を呪歌を用いたCommunionの供給者側へ登録します|</v>
      </c>
      <c r="O192" s="3" t="s">
        <v>9496</v>
      </c>
      <c r="P192" s="1">
        <v>0</v>
      </c>
      <c r="Q192" s="1">
        <v>100</v>
      </c>
      <c r="R192" s="1">
        <v>0</v>
      </c>
      <c r="S192" s="1">
        <v>1</v>
      </c>
      <c r="T192" s="1">
        <v>0</v>
      </c>
      <c r="U192" s="1">
        <v>20</v>
      </c>
      <c r="V192" s="1" t="s">
        <v>9493</v>
      </c>
      <c r="X192" t="str">
        <f t="shared" si="7"/>
        <v xml:space="preserve">#includex(Spell/Thaumaturgy/DataView,titlestr=off,section=(filter=Chorus Master),firsthead=off)
**ゲーム内説明文
#includex(Spell/Thaumaturgy/Descriptions,titlestr=off,section=(filter=Chorus Master),firsthead=off)
**概要
**解説
</v>
      </c>
      <c r="Y192" t="str">
        <f t="shared" si="8"/>
        <v xml:space="preserve">**Chorus Slave
|&gt;|&gt;|&gt;|&gt;|BGCOLOR(black):COLOR(white):CENTER:''Chorus Slave''|
|&gt;|BGCOLOR(lightgray):''研究領域''|&gt;|BGCOLOR(lightgray):''使用条件''|BGCOLOR(lightgray):''分類''|
|&gt;|Thaumaturgy Lv1|&gt;|戦闘/水陸両用|集団詠唱|
|BGCOLOR(lightgray):''主系統''|BGCOLOR(lightgray):''副系統''|&gt;|BGCOLOR(lightgray):''威力/効果''|BGCOLOR(lightgray):''効果発生数''|
|&amp;ref(Spell/P_Nature.jpg,nolink,25x25,Nature);1||&gt;|Communion Slave|1|
|BGCOLOR(lightgray):''射程距離''|BGCOLOR(lightgray):''効果範囲''|BGCOLOR(lightgray):''精度修正''|BGCOLOR(lightgray):''詠唱時間''|BGCOLOR(lightgray):''疲労/宝石''|
|0|0|0|100%|20|
|BGCOLOR(lightgray):''特性''|&gt;|&gt;|&gt;|Spell Singer能力が必要|
</v>
      </c>
    </row>
    <row r="193" spans="2:25" x14ac:dyDescent="0.15">
      <c r="B193" s="1" t="s">
        <v>9502</v>
      </c>
      <c r="C193" s="1">
        <v>3</v>
      </c>
      <c r="E193" s="1" t="s">
        <v>9503</v>
      </c>
      <c r="F193" s="1" t="s">
        <v>9503</v>
      </c>
      <c r="G193" s="1" t="s">
        <v>9504</v>
      </c>
      <c r="I193" s="1">
        <v>6</v>
      </c>
      <c r="J193" s="1" t="s">
        <v>9505</v>
      </c>
      <c r="K193" s="1" t="s">
        <v>9506</v>
      </c>
      <c r="L193" s="1" t="s">
        <v>9507</v>
      </c>
      <c r="M193" s="2" t="s">
        <v>9508</v>
      </c>
      <c r="N193" s="31" t="str">
        <f t="shared" si="6"/>
        <v>|Conjuration Lv3|Summon Cu Sidhe|&amp;ref(Spell/P_Nature.jpg,nolink,25x25,Nature);2||&amp;ref(Spell/V_Nature.jpg,nolink,25x25,Nature Gem);6|儀式/陸上専用|兵士召喚|
|~|~|&gt;|&gt;|&gt;|&gt;|神聖なる妖精犬Cu Sidheを7体召喚します|</v>
      </c>
      <c r="O193" s="3" t="s">
        <v>9509</v>
      </c>
      <c r="S193" s="1">
        <v>7</v>
      </c>
      <c r="X193" t="str">
        <f t="shared" si="7"/>
        <v xml:space="preserve">#includex(Spell/Thaumaturgy/DataView,titlestr=off,section=(filter=Chorus Slave),firsthead=off)
**ゲーム内説明文
#includex(Spell/Thaumaturgy/Descriptions,titlestr=off,section=(filter=Chorus Slave),firsthead=off)
**概要
**解説
</v>
      </c>
      <c r="Y193" t="str">
        <f t="shared" si="8"/>
        <v xml:space="preserve">**Summon Cu Sidhe
|&gt;|&gt;|&gt;|&gt;|BGCOLOR(black):COLOR(white):CENTER:''Summon Cu Sidhe''|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|&amp;ref(Spell/P_Nature.jpg,nolink,25x25,Nature);2||&gt;|Cu Sidhe|7|
|BGCOLOR(lightgray):''射程距離''|BGCOLOR(lightgray):''効果範囲''|BGCOLOR(lightgray):''精度修正''|BGCOLOR(lightgray):''詠唱時間''|BGCOLOR(lightgray):''疲労/宝石''|
|||||&amp;ref(Spell/V_Nature.jpg,nolink,25x25,Nature Gem);6|
|BGCOLOR(lightgray):''特性''|&gt;|&gt;|&gt;||
</v>
      </c>
    </row>
    <row r="194" spans="2:25" x14ac:dyDescent="0.15">
      <c r="B194" s="1" t="s">
        <v>9707</v>
      </c>
      <c r="C194" s="1">
        <v>8</v>
      </c>
      <c r="E194" s="1" t="s">
        <v>9708</v>
      </c>
      <c r="F194" s="1" t="s">
        <v>9708</v>
      </c>
      <c r="G194" s="1" t="s">
        <v>9709</v>
      </c>
      <c r="H194" s="1" t="s">
        <v>9710</v>
      </c>
      <c r="I194" s="1">
        <v>25</v>
      </c>
      <c r="J194" s="1" t="s">
        <v>9711</v>
      </c>
      <c r="K194" s="1" t="s">
        <v>9712</v>
      </c>
      <c r="L194" s="1" t="s">
        <v>9713</v>
      </c>
      <c r="M194" s="2" t="s">
        <v>9714</v>
      </c>
      <c r="N194" s="31" t="str">
        <f t="shared" si="6"/>
        <v>|Conjuration Lv8|Contact Iron Angel|&amp;ref(Spell/P_Earth.jpg,nolink,25x25,Earth);5|&amp;ref(Spell/P_Astral.jpg,nolink,25x25,Astral);2|&amp;ref(Spell/V_Earth.jpg,nolink,25x25,Earth Gem);25|儀式/陸上専用|指揮官召喚|
|~|~|&gt;|&gt;|&gt;|&gt;|異教と魔法を滅ぼす鋼の天使Iron Angelを召喚します|</v>
      </c>
      <c r="O194" s="3" t="s">
        <v>9715</v>
      </c>
      <c r="S194" s="1">
        <v>1</v>
      </c>
      <c r="X194" t="str">
        <f t="shared" si="7"/>
        <v xml:space="preserve">#includex(Spell/Conjuration/DataView,titlestr=off,section=(filter=Summon Cu Sidhe),firsthead=off)
**ゲーム内説明文
#includex(Spell/Conjuration/Descriptions,titlestr=off,section=(filter=Summon Cu Sidhe),firsthead=off)
**概要
**解説
</v>
      </c>
      <c r="Y194" t="str">
        <f t="shared" si="8"/>
        <v xml:space="preserve">**Contact Iron Angel
|&gt;|&gt;|&gt;|&gt;|BGCOLOR(black):COLOR(white):CENTER:''Contact Iron Angel''|
|&gt;|BGCOLOR(lightgray):''研究領域''|&gt;|BGCOLOR(lightgray):''使用条件''|BGCOLOR(lightgray):''分類''|
|&gt;|Conjuration Lv8|&gt;|儀式/陸上専用|指揮官召喚|
|BGCOLOR(lightgray):''主系統''|BGCOLOR(lightgray):''副系統''|&gt;|BGCOLOR(lightgray):''威力/効果''|BGCOLOR(lightgray):''効果発生数''|
|&amp;ref(Spell/P_Earth.jpg,nolink,25x25,Earth);5|&amp;ref(Spell/P_Astral.jpg,nolink,25x25,Astral);2|&gt;|Iron Angel|1|
|BGCOLOR(lightgray):''射程距離''|BGCOLOR(lightgray):''効果範囲''|BGCOLOR(lightgray):''精度修正''|BGCOLOR(lightgray):''詠唱時間''|BGCOLOR(lightgray):''疲労/宝石''|
|||||&amp;ref(Spell/V_Earth.jpg,nolink,25x25,Earth Gem);25|
|BGCOLOR(lightgray):''特性''|&gt;|&gt;|&gt;||
</v>
      </c>
    </row>
    <row r="195" spans="2:25" x14ac:dyDescent="0.15">
      <c r="B195" s="1" t="s">
        <v>9716</v>
      </c>
      <c r="C195" s="1">
        <v>3</v>
      </c>
      <c r="E195" s="1" t="s">
        <v>9717</v>
      </c>
      <c r="F195" s="1" t="s">
        <v>9717</v>
      </c>
      <c r="G195" s="1" t="s">
        <v>9718</v>
      </c>
      <c r="H195" s="1" t="s">
        <v>9719</v>
      </c>
      <c r="J195" s="1" t="s">
        <v>9720</v>
      </c>
      <c r="K195" s="1" t="s">
        <v>9712</v>
      </c>
      <c r="L195" s="1" t="s">
        <v>9721</v>
      </c>
      <c r="M195" s="2" t="s">
        <v>9722</v>
      </c>
      <c r="N195" s="31" t="str">
        <f t="shared" ref="N195:N258" si="9">CONCATENATE("|",B195," Lv",C195,"|",E195,"|",SUBSTITUTE(SUBSTITUTE(SUBSTITUTE(SUBSTITUTE(SUBSTITUTE(SUBSTITUTE(SUBSTITUTE(SUBSTITUTE(SUBSTITUTE(G195&amp;"|"&amp;H195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I195&lt;&gt;"",SUBSTITUTE(SUBSTITUTE(SUBSTITUTE(SUBSTITUTE(SUBSTITUTE(SUBSTITUTE(SUBSTITUTE(SUBSTITUTE(LEFT(G195,1)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Slave);")&amp;I195,""),"|",J195,"/",K195,"|",L195,"|",CHAR(10),"|~|~|&gt;|&gt;|&gt;|&gt;|",M195,"|")</f>
        <v>|Evocation Lv3|Iron Darts|&amp;ref(Spell/P_Earth.jpg,nolink,25x25,Earth);1|&amp;ref(Spell/P_Holy.jpg,nolink,25x25,Holy);1||戦闘/陸上専用|攻撃|
|~|~|&gt;|&gt;|&gt;|&gt;|魔法生物に強い魔法の鉄の矢を3+発放ち攻撃します|</v>
      </c>
      <c r="O195" s="3">
        <v>13</v>
      </c>
      <c r="P195" s="1">
        <v>40</v>
      </c>
      <c r="Q195" s="1">
        <v>100</v>
      </c>
      <c r="R195" s="1">
        <v>0</v>
      </c>
      <c r="S195" s="1" t="s">
        <v>9723</v>
      </c>
      <c r="T195" s="1">
        <v>5</v>
      </c>
      <c r="U195" s="1">
        <v>10</v>
      </c>
      <c r="V195" s="1" t="s">
        <v>9724</v>
      </c>
      <c r="X195" t="str">
        <f t="shared" ref="X195:X258" si="10">CONCATENATE("#includex(Spell/",B194,"/DataView,titlestr=off,section=(filter=",F194,"),firsthead=off)",CHAR(10),"**ゲーム内説明文",CHAR(10),"#includex(Spell/",B194,"/Descriptions,titlestr=off,section=(filter=",F194,"),firsthead=off)",CHAR(10),"**概要",CHAR(10),CHAR(10),"**解説",CHAR(10),CHAR(10))</f>
        <v xml:space="preserve">#includex(Spell/Conjuration/DataView,titlestr=off,section=(filter=Contact Iron Angel),firsthead=off)
**ゲーム内説明文
#includex(Spell/Conjuration/Descriptions,titlestr=off,section=(filter=Contact Iron Angel),firsthead=off)
**概要
**解説
</v>
      </c>
      <c r="Y195" t="str">
        <f t="shared" ref="Y195:Y258" si="11">CONCATENATE("**",F195,CHAR(10),"|&gt;|&gt;|&gt;|&gt;|BGCOLOR(black):COLOR(white):CENTER:''",E195,"''|",CHAR(10),"|&gt;|BGCOLOR(lightgray):''研究領域''|&gt;|BGCOLOR(lightgray):''使用条件''|BGCOLOR(lightgray):''分類''|",CHAR(10),"|&gt;|",B195," Lv",C195,"|&gt;|",J195,"/",K195,"|",L195,"|",CHAR(10),"|BGCOLOR(lightgray):''主系統''|BGCOLOR(lightgray):''副系統''|&gt;|BGCOLOR(lightgray):''威力/効果''|BGCOLOR(lightgray):''効果発生数''|",CHAR(10),"|",SUBSTITUTE(SUBSTITUTE(SUBSTITUTE(SUBSTITUTE(SUBSTITUTE(SUBSTITUTE(SUBSTITUTE(SUBSTITUTE(SUBSTITUTE(G195&amp;"|"&amp;H195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O195,IFERROR(IF(COUNTIF(O195,"*+*"),"/Lv|","|"),"|"),S195,IF(ISTEXT(S195),"/Lv|","|"),CHAR(10),"|BGCOLOR(lightgray):''射程距離''|BGCOLOR(lightgray):''効果範囲''|BGCOLOR(lightgray):''精度修正''|BGCOLOR(lightgray):''詠唱時間''|BGCOLOR(lightgray):''疲労/宝石''|",CHAR(10),"|",P195,"|",R195,"|",T195,"|",Q195,IF(Q195&lt;&gt;"","%|","|"),U195,IF(I195&lt;&gt;"",IF(U195&lt;&gt;""," / ","")&amp;SUBSTITUTE(SUBSTITUTE(SUBSTITUTE(SUBSTITUTE(SUBSTITUTE(SUBSTITUTE(SUBSTITUTE(SUBSTITUTE(LEFT(G195,1),"火","&amp;ref(Spell/V_Fire.jpg,nolink,25x25,Fire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Slave);")&amp;I195,""),"|",CHAR(10),"|BGCOLOR(lightgray):''特性''|&gt;|&gt;|&gt;|",SUBSTITUTE(V195,"\n","&amp;br;"),"|",CHAR(10))</f>
        <v xml:space="preserve">**Iron Darts
|&gt;|&gt;|&gt;|&gt;|BGCOLOR(black):COLOR(white):CENTER:''Iron Darts''|
|&gt;|BGCOLOR(lightgray):''研究領域''|&gt;|BGCOLOR(lightgray):''使用条件''|BGCOLOR(lightgray):''分類''|
|&gt;|Evocation Lv3|&gt;|戦闘/陸上専用|攻撃|
|BGCOLOR(lightgray):''主系統''|BGCOLOR(lightgray):''副系統''|&gt;|BGCOLOR(lightgray):''威力/効果''|BGCOLOR(lightgray):''効果発生数''|
|&amp;ref(Spell/P_Earth.jpg,nolink,25x25,Earth);1|&amp;ref(Spell/P_Holy.jpg,nolink,25x25,Holy);1|&gt;|13|3+2/Lv|
|BGCOLOR(lightgray):''射程距離''|BGCOLOR(lightgray):''効果範囲''|BGCOLOR(lightgray):''精度修正''|BGCOLOR(lightgray):''詠唱時間''|BGCOLOR(lightgray):''疲労/宝石''|
|40|0|5|100%|10|
|BGCOLOR(lightgray):''特性''|&gt;|&gt;|&gt;|刺突属性&amp;br;防御貫通&amp;br;対魔法生物二倍打|
</v>
      </c>
    </row>
    <row r="196" spans="2:25" x14ac:dyDescent="0.15">
      <c r="B196" s="1" t="s">
        <v>9716</v>
      </c>
      <c r="C196" s="1">
        <v>6</v>
      </c>
      <c r="E196" s="1" t="s">
        <v>9725</v>
      </c>
      <c r="F196" s="1" t="s">
        <v>9725</v>
      </c>
      <c r="G196" s="1" t="s">
        <v>9718</v>
      </c>
      <c r="H196" s="1" t="s">
        <v>9719</v>
      </c>
      <c r="J196" s="1" t="s">
        <v>9720</v>
      </c>
      <c r="K196" s="1" t="s">
        <v>9712</v>
      </c>
      <c r="L196" s="1" t="s">
        <v>9721</v>
      </c>
      <c r="M196" s="2" t="s">
        <v>9726</v>
      </c>
      <c r="N196" s="31" t="str">
        <f t="shared" si="9"/>
        <v>|Evocation Lv6|Iron Blizzard|&amp;ref(Spell/P_Earth.jpg,nolink,25x25,Earth);1|&amp;ref(Spell/P_Holy.jpg,nolink,25x25,Holy);1||戦闘/陸上専用|攻撃|
|~|~|&gt;|&gt;|&gt;|&gt;|魔法生物に強い魔法の鉄の矢を30+発放ち攻撃します|</v>
      </c>
      <c r="O196" s="3">
        <v>10</v>
      </c>
      <c r="P196" s="1">
        <v>30</v>
      </c>
      <c r="Q196" s="1">
        <v>100</v>
      </c>
      <c r="R196" s="1">
        <v>0</v>
      </c>
      <c r="S196" s="1" t="s">
        <v>9727</v>
      </c>
      <c r="T196" s="1">
        <v>3</v>
      </c>
      <c r="U196" s="1">
        <v>50</v>
      </c>
      <c r="V196" s="1" t="s">
        <v>9724</v>
      </c>
      <c r="X196" t="str">
        <f t="shared" si="10"/>
        <v xml:space="preserve">#includex(Spell/Evocation/DataView,titlestr=off,section=(filter=Iron Darts),firsthead=off)
**ゲーム内説明文
#includex(Spell/Evocation/Descriptions,titlestr=off,section=(filter=Iron Darts),firsthead=off)
**概要
**解説
</v>
      </c>
      <c r="Y196" t="str">
        <f t="shared" si="11"/>
        <v xml:space="preserve">**Iron Blizzard
|&gt;|&gt;|&gt;|&gt;|BGCOLOR(black):COLOR(white):CENTER:''Iron Blizzard''|
|&gt;|BGCOLOR(lightgray):''研究領域''|&gt;|BGCOLOR(lightgray):''使用条件''|BGCOLOR(lightgray):''分類''|
|&gt;|Evocation Lv6|&gt;|戦闘/陸上専用|攻撃|
|BGCOLOR(lightgray):''主系統''|BGCOLOR(lightgray):''副系統''|&gt;|BGCOLOR(lightgray):''威力/効果''|BGCOLOR(lightgray):''効果発生数''|
|&amp;ref(Spell/P_Earth.jpg,nolink,25x25,Earth);1|&amp;ref(Spell/P_Holy.jpg,nolink,25x25,Holy);1|&gt;|10|30+5/Lv|
|BGCOLOR(lightgray):''射程距離''|BGCOLOR(lightgray):''効果範囲''|BGCOLOR(lightgray):''精度修正''|BGCOLOR(lightgray):''詠唱時間''|BGCOLOR(lightgray):''疲労/宝石''|
|30|0|3|100%|50|
|BGCOLOR(lightgray):''特性''|&gt;|&gt;|&gt;|刺突属性&amp;br;防御貫通&amp;br;対魔法生物二倍打|
</v>
      </c>
    </row>
    <row r="197" spans="2:25" x14ac:dyDescent="0.15">
      <c r="B197" s="1" t="s">
        <v>9728</v>
      </c>
      <c r="C197" s="1">
        <v>5</v>
      </c>
      <c r="E197" s="1" t="s">
        <v>9729</v>
      </c>
      <c r="F197" s="1" t="s">
        <v>9729</v>
      </c>
      <c r="G197" s="1" t="s">
        <v>9730</v>
      </c>
      <c r="J197" s="1" t="s">
        <v>9720</v>
      </c>
      <c r="K197" s="1" t="s">
        <v>9731</v>
      </c>
      <c r="L197" s="1" t="s">
        <v>9732</v>
      </c>
      <c r="M197" s="2" t="s">
        <v>9734</v>
      </c>
      <c r="N197" s="31" t="str">
        <f t="shared" si="9"/>
        <v>|Thaumaturgy Lv5|Tempering the Will|&amp;ref(Spell/P_Earth.jpg,nolink,25x25,Earth);3|||戦闘/水陸両用|全体強化|
|~|~|&gt;|&gt;|&gt;|&gt;|意志ある味方全員の魔法抵抗を向上させようと試みます|</v>
      </c>
      <c r="O197" s="3" t="s">
        <v>9735</v>
      </c>
      <c r="P197" s="1">
        <v>0</v>
      </c>
      <c r="Q197" s="1">
        <v>125</v>
      </c>
      <c r="R197" s="1">
        <v>666</v>
      </c>
      <c r="S197" s="1">
        <v>1</v>
      </c>
      <c r="T197" s="1">
        <v>0</v>
      </c>
      <c r="U197" s="1">
        <v>20</v>
      </c>
      <c r="V197" s="1" t="s">
        <v>9736</v>
      </c>
      <c r="X197" t="str">
        <f t="shared" si="10"/>
        <v xml:space="preserve">#includex(Spell/Evocation/DataView,titlestr=off,section=(filter=Iron Blizzard),firsthead=off)
**ゲーム内説明文
#includex(Spell/Evocation/Descriptions,titlestr=off,section=(filter=Iron Blizzard),firsthead=off)
**概要
**解説
</v>
      </c>
      <c r="Y197" t="str">
        <f t="shared" si="11"/>
        <v xml:space="preserve">**Tempering the Will
|&gt;|&gt;|&gt;|&gt;|BGCOLOR(black):COLOR(white):CENTER:''Tempering the Will''|
|&gt;|BGCOLOR(lightgray):''研究領域''|&gt;|BGCOLOR(lightgray):''使用条件''|BGCOLOR(lightgray):''分類''|
|&gt;|Thaumaturgy Lv5|&gt;|戦闘/水陸両用|全体強化|
|BGCOLOR(lightgray):''主系統''|BGCOLOR(lightgray):''副系統''|&gt;|BGCOLOR(lightgray):''威力/効果''|BGCOLOR(lightgray):''効果発生数''|
|&amp;ref(Spell/P_Earth.jpg,nolink,25x25,Earth);3||&gt;|Magic Resistance 4|1|
|BGCOLOR(lightgray):''射程距離''|BGCOLOR(lightgray):''効果範囲''|BGCOLOR(lightgray):''精度修正''|BGCOLOR(lightgray):''詠唱時間''|BGCOLOR(lightgray):''疲労/宝石''|
|0|666|0|125%|20|
|BGCOLOR(lightgray):''特性''|&gt;|&gt;|&gt;|抵抗容易&amp;br;無心無効|
</v>
      </c>
    </row>
    <row r="198" spans="2:25" x14ac:dyDescent="0.15">
      <c r="B198" s="1" t="s">
        <v>9855</v>
      </c>
      <c r="C198" s="1">
        <v>4</v>
      </c>
      <c r="E198" s="1" t="s">
        <v>9856</v>
      </c>
      <c r="F198" s="1" t="s">
        <v>9856</v>
      </c>
      <c r="G198" s="1" t="s">
        <v>9857</v>
      </c>
      <c r="J198" s="1" t="s">
        <v>9858</v>
      </c>
      <c r="K198" s="1" t="s">
        <v>9859</v>
      </c>
      <c r="L198" s="1" t="s">
        <v>9860</v>
      </c>
      <c r="M198" s="2" t="s">
        <v>9861</v>
      </c>
      <c r="N198" s="31" t="str">
        <f t="shared" si="9"/>
        <v>|Evocation Lv4|Holy Pyre|&amp;ref(Spell/P_Fire.jpg,nolink,25x25,Fire);2|||戦闘/陸上専用|攻撃|
|~|~|&gt;|&gt;|&gt;|&gt;|不浄なるものに強い聖火で中範囲を攻撃します|</v>
      </c>
      <c r="O198" s="3" t="s">
        <v>9862</v>
      </c>
      <c r="P198" s="1" t="s">
        <v>9863</v>
      </c>
      <c r="Q198" s="1">
        <v>100</v>
      </c>
      <c r="R198" s="1">
        <v>3</v>
      </c>
      <c r="S198" s="1">
        <v>1</v>
      </c>
      <c r="T198" s="1">
        <v>1</v>
      </c>
      <c r="U198" s="1">
        <v>20</v>
      </c>
      <c r="V198" s="1" t="s">
        <v>9864</v>
      </c>
      <c r="X198" t="str">
        <f t="shared" si="10"/>
        <v xml:space="preserve">#includex(Spell/Thaumaturgy/DataView,titlestr=off,section=(filter=Tempering the Will),firsthead=off)
**ゲーム内説明文
#includex(Spell/Thaumaturgy/Descriptions,titlestr=off,section=(filter=Tempering the Will),firsthead=off)
**概要
**解説
</v>
      </c>
      <c r="Y198" t="str">
        <f t="shared" si="11"/>
        <v xml:space="preserve">**Holy Pyre
|&gt;|&gt;|&gt;|&gt;|BGCOLOR(black):COLOR(white):CENTER:''Holy Pyre''|
|&gt;|BGCOLOR(lightgray):''研究領域''|&gt;|BGCOLOR(lightgray):''使用条件''|BGCOLOR(lightgray):''分類''|
|&gt;|Evocation Lv4|&gt;|戦闘/陸上専用|攻撃|
|BGCOLOR(lightgray):''主系統''|BGCOLOR(lightgray):''副系統''|&gt;|BGCOLOR(lightgray):''威力/効果''|BGCOLOR(lightgray):''効果発生数''|
|&amp;ref(Spell/P_Fire.jpg,nolink,25x25,Fire);2||&gt;|7+1/Lv|1|
|BGCOLOR(lightgray):''射程距離''|BGCOLOR(lightgray):''効果範囲''|BGCOLOR(lightgray):''精度修正''|BGCOLOR(lightgray):''詠唱時間''|BGCOLOR(lightgray):''疲労/宝石''|
|40+5|3|1|100%|20|
|BGCOLOR(lightgray):''特性''|&gt;|&gt;|&gt;|火炎属性&amp;br;防御貫通&amp;br;対アンデッド/デーモン三倍打|
</v>
      </c>
    </row>
    <row r="199" spans="2:25" x14ac:dyDescent="0.15">
      <c r="B199" s="1" t="s">
        <v>10107</v>
      </c>
      <c r="C199" s="1">
        <v>5</v>
      </c>
      <c r="E199" s="1" t="s">
        <v>10108</v>
      </c>
      <c r="F199" s="1" t="s">
        <v>10108</v>
      </c>
      <c r="G199" s="1" t="s">
        <v>10109</v>
      </c>
      <c r="I199" s="1">
        <v>8</v>
      </c>
      <c r="J199" s="1" t="s">
        <v>10110</v>
      </c>
      <c r="K199" s="1" t="s">
        <v>10111</v>
      </c>
      <c r="L199" s="1" t="s">
        <v>10112</v>
      </c>
      <c r="M199" s="2" t="s">
        <v>10113</v>
      </c>
      <c r="N199" s="31" t="str">
        <f t="shared" si="9"/>
        <v>|Construction Lv5|Thousand Year Ginseng|&amp;ref(Spell/P_Nature.jpg,nolink,25x25,Nature);1||&amp;ref(Spell/V_Nature.jpg,nolink,25x25,Nature Gem);8|儀式/水陸両用|若年化|
|~|~|&gt;|&gt;|&gt;|&gt;|自身を5年若返らせます|</v>
      </c>
      <c r="O199" s="3">
        <v>5</v>
      </c>
      <c r="S199" s="1">
        <v>1</v>
      </c>
      <c r="X199" t="str">
        <f t="shared" si="10"/>
        <v xml:space="preserve">#includex(Spell/Evocation/DataView,titlestr=off,section=(filter=Holy Pyre),firsthead=off)
**ゲーム内説明文
#includex(Spell/Evocation/Descriptions,titlestr=off,section=(filter=Holy Pyre),firsthead=off)
**概要
**解説
</v>
      </c>
      <c r="Y199" t="str">
        <f t="shared" si="11"/>
        <v xml:space="preserve">**Thousand Year Ginseng
|&gt;|&gt;|&gt;|&gt;|BGCOLOR(black):COLOR(white):CENTER:''Thousand Year Ginseng''|
|&gt;|BGCOLOR(lightgray):''研究領域''|&gt;|BGCOLOR(lightgray):''使用条件''|BGCOLOR(lightgray):''分類''|
|&gt;|Construction Lv5|&gt;|儀式/水陸両用|若年化|
|BGCOLOR(lightgray):''主系統''|BGCOLOR(lightgray):''副系統''|&gt;|BGCOLOR(lightgray):''威力/効果''|BGCOLOR(lightgray):''効果発生数''|
|&amp;ref(Spell/P_Nature.jpg,nolink,25x25,Nature);1||&gt;|5|1|
|BGCOLOR(lightgray):''射程距離''|BGCOLOR(lightgray):''効果範囲''|BGCOLOR(lightgray):''精度修正''|BGCOLOR(lightgray):''詠唱時間''|BGCOLOR(lightgray):''疲労/宝石''|
|||||&amp;ref(Spell/V_Nature.jpg,nolink,25x25,Nature Gem);8|
|BGCOLOR(lightgray):''特性''|&gt;|&gt;|&gt;||
</v>
      </c>
    </row>
    <row r="200" spans="2:25" x14ac:dyDescent="0.15">
      <c r="B200" s="1" t="s">
        <v>10213</v>
      </c>
      <c r="C200" s="1">
        <v>4</v>
      </c>
      <c r="E200" s="1" t="s">
        <v>10214</v>
      </c>
      <c r="F200" s="1" t="s">
        <v>10214</v>
      </c>
      <c r="G200" s="1" t="s">
        <v>10215</v>
      </c>
      <c r="I200" s="1">
        <v>15</v>
      </c>
      <c r="J200" s="1" t="s">
        <v>10216</v>
      </c>
      <c r="K200" s="1" t="s">
        <v>10217</v>
      </c>
      <c r="L200" s="1" t="s">
        <v>10218</v>
      </c>
      <c r="M200" s="2" t="s">
        <v>10219</v>
      </c>
      <c r="N200" s="31" t="str">
        <f t="shared" si="9"/>
        <v>|Conjuration Lv4|Awaken Jotun Draugar|&amp;ref(Spell/P_Death.jpg,nolink,25x25,Death);2||&amp;ref(Spell/V_Death.jpg,nolink,25x25,Death Gem);15|儀式/陸上専用|兵士召喚|
|~|~|&gt;|&gt;|&gt;|&gt;|傷付くと巨大化するJotunの歩く屍Jotun Draugを3体召喚します|</v>
      </c>
      <c r="O200" s="3" t="s">
        <v>10220</v>
      </c>
      <c r="S200" s="1">
        <v>3</v>
      </c>
      <c r="X200" t="str">
        <f t="shared" si="10"/>
        <v xml:space="preserve">#includex(Spell/Construction/DataView,titlestr=off,section=(filter=Thousand Year Ginseng),firsthead=off)
**ゲーム内説明文
#includex(Spell/Construction/Descriptions,titlestr=off,section=(filter=Thousand Year Ginseng),firsthead=off)
**概要
**解説
</v>
      </c>
      <c r="Y200" t="str">
        <f t="shared" si="11"/>
        <v xml:space="preserve">**Awaken Jotun Draugar
|&gt;|&gt;|&gt;|&gt;|BGCOLOR(black):COLOR(white):CENTER:''Awaken Jotun Draugar''|
|&gt;|BGCOLOR(lightgray):''研究領域''|&gt;|BGCOLOR(lightgray):''使用条件''|BGCOLOR(lightgray):''分類''|
|&gt;|Conjuration Lv4|&gt;|儀式/陸上専用|兵士召喚|
|BGCOLOR(lightgray):''主系統''|BGCOLOR(lightgray):''副系統''|&gt;|BGCOLOR(lightgray):''威力/効果''|BGCOLOR(lightgray):''効果発生数''|
|&amp;ref(Spell/P_Death.jpg,nolink,25x25,Death);2||&gt;|Jotun Draug|3|
|BGCOLOR(lightgray):''射程距離''|BGCOLOR(lightgray):''効果範囲''|BGCOLOR(lightgray):''精度修正''|BGCOLOR(lightgray):''詠唱時間''|BGCOLOR(lightgray):''疲労/宝石''|
|||||&amp;ref(Spell/V_Death.jpg,nolink,25x25,Death Gem);15|
|BGCOLOR(lightgray):''特性''|&gt;|&gt;|&gt;||
</v>
      </c>
    </row>
    <row r="201" spans="2:25" x14ac:dyDescent="0.15">
      <c r="B201" s="1" t="s">
        <v>10364</v>
      </c>
      <c r="C201" s="1">
        <v>3</v>
      </c>
      <c r="E201" s="1" t="s">
        <v>10356</v>
      </c>
      <c r="F201" s="1" t="s">
        <v>10356</v>
      </c>
      <c r="G201" s="1" t="s">
        <v>10357</v>
      </c>
      <c r="H201" s="1" t="s">
        <v>10358</v>
      </c>
      <c r="I201" s="1">
        <v>6</v>
      </c>
      <c r="J201" s="1" t="s">
        <v>10359</v>
      </c>
      <c r="K201" s="1" t="s">
        <v>10360</v>
      </c>
      <c r="L201" s="1" t="s">
        <v>10361</v>
      </c>
      <c r="M201" s="2" t="s">
        <v>10362</v>
      </c>
      <c r="N201" s="31" t="str">
        <f t="shared" si="9"/>
        <v>|Conjuration Lv3|Summon Penumbrals|&amp;ref(Spell/P_Death.jpg,nolink,25x25,Death);1|&amp;ref(Spell/P_Earth.jpg,nolink,25x25,Earth);1|&amp;ref(Spell/V_Death.jpg,nolink,25x25,Death Gem);6|儀式/水陸両用|兵士召喚|
|~|~|&gt;|&gt;|&gt;|&gt;|生命力を吸収する霊Penumbralを4体召喚します|</v>
      </c>
      <c r="O201" s="3" t="s">
        <v>10363</v>
      </c>
      <c r="S201" s="1">
        <v>4</v>
      </c>
      <c r="X201" t="str">
        <f t="shared" si="10"/>
        <v xml:space="preserve">#includex(Spell/Conjuration/DataView,titlestr=off,section=(filter=Awaken Jotun Draugar),firsthead=off)
**ゲーム内説明文
#includex(Spell/Conjuration/Descriptions,titlestr=off,section=(filter=Awaken Jotun Draugar),firsthead=off)
**概要
**解説
</v>
      </c>
      <c r="Y201" t="str">
        <f t="shared" si="11"/>
        <v xml:space="preserve">**Summon Penumbrals
|&gt;|&gt;|&gt;|&gt;|BGCOLOR(black):COLOR(white):CENTER:''Summon Penumbrals''|
|&gt;|BGCOLOR(lightgray):''研究領域''|&gt;|BGCOLOR(lightgray):''使用条件''|BGCOLOR(lightgray):''分類''|
|&gt;|Conjuration Lv3|&gt;|儀式/水陸両用|兵士召喚|
|BGCOLOR(lightgray):''主系統''|BGCOLOR(lightgray):''副系統''|&gt;|BGCOLOR(lightgray):''威力/効果''|BGCOLOR(lightgray):''効果発生数''|
|&amp;ref(Spell/P_Death.jpg,nolink,25x25,Death);1|&amp;ref(Spell/P_Earth.jpg,nolink,25x25,Earth);1|&gt;|Penumbral|4|
|BGCOLOR(lightgray):''射程距離''|BGCOLOR(lightgray):''効果範囲''|BGCOLOR(lightgray):''精度修正''|BGCOLOR(lightgray):''詠唱時間''|BGCOLOR(lightgray):''疲労/宝石''|
|||||&amp;ref(Spell/V_Death.jpg,nolink,25x25,Death Gem);6|
|BGCOLOR(lightgray):''特性''|&gt;|&gt;|&gt;||
</v>
      </c>
    </row>
    <row r="202" spans="2:25" x14ac:dyDescent="0.15">
      <c r="B202" s="1" t="s">
        <v>10364</v>
      </c>
      <c r="C202" s="1">
        <v>3</v>
      </c>
      <c r="E202" s="1" t="s">
        <v>10365</v>
      </c>
      <c r="F202" s="1" t="s">
        <v>10365</v>
      </c>
      <c r="G202" s="1" t="s">
        <v>10357</v>
      </c>
      <c r="H202" s="1" t="s">
        <v>10358</v>
      </c>
      <c r="I202" s="1">
        <v>15</v>
      </c>
      <c r="J202" s="1" t="s">
        <v>10359</v>
      </c>
      <c r="K202" s="1" t="s">
        <v>10366</v>
      </c>
      <c r="L202" s="1" t="s">
        <v>10361</v>
      </c>
      <c r="M202" s="2" t="s">
        <v>10367</v>
      </c>
      <c r="N202" s="31" t="str">
        <f t="shared" si="9"/>
        <v>|Conjuration Lv3|Awaken Shard Wights|&amp;ref(Spell/P_Death.jpg,nolink,25x25,Death);1|&amp;ref(Spell/P_Earth.jpg,nolink,25x25,Earth);1|&amp;ref(Spell/V_Death.jpg,nolink,25x25,Death Gem);15|儀式/陸上専用|兵士召喚|
|~|~|&gt;|&gt;|&gt;|&gt;|呪いの武器を持つPale OneのミイラShard Wightを5+体召喚します|</v>
      </c>
      <c r="O202" s="3" t="s">
        <v>10368</v>
      </c>
      <c r="S202" s="1" t="s">
        <v>19911</v>
      </c>
      <c r="X202" t="str">
        <f t="shared" si="10"/>
        <v xml:space="preserve">#includex(Spell/Conjuration/DataView,titlestr=off,section=(filter=Summon Penumbrals),firsthead=off)
**ゲーム内説明文
#includex(Spell/Conjuration/Descriptions,titlestr=off,section=(filter=Summon Penumbrals),firsthead=off)
**概要
**解説
</v>
      </c>
      <c r="Y202" t="str">
        <f t="shared" si="11"/>
        <v xml:space="preserve">**Awaken Shard Wights
|&gt;|&gt;|&gt;|&gt;|BGCOLOR(black):COLOR(white):CENTER:''Awaken Shard Wights''|
|&gt;|BGCOLOR(lightgray):''研究領域''|&gt;|BGCOLOR(lightgray):''使用条件''|BGCOLOR(lightgray):''分類''|
|&gt;|Conjuration Lv3|&gt;|儀式/陸上専用|兵士召喚|
|BGCOLOR(lightgray):''主系統''|BGCOLOR(lightgray):''副系統''|&gt;|BGCOLOR(lightgray):''威力/効果''|BGCOLOR(lightgray):''効果発生数''|
|&amp;ref(Spell/P_Death.jpg,nolink,25x25,Death);1|&amp;ref(Spell/P_Earth.jpg,nolink,25x25,Earth);1|&gt;|Shard Wight|5+0.5/Lv|
|BGCOLOR(lightgray):''射程距離''|BGCOLOR(lightgray):''効果範囲''|BGCOLOR(lightgray):''精度修正''|BGCOLOR(lightgray):''詠唱時間''|BGCOLOR(lightgray):''疲労/宝石''|
|||||&amp;ref(Spell/V_Death.jpg,nolink,25x25,Death Gem);15|
|BGCOLOR(lightgray):''特性''|&gt;|&gt;|&gt;||
</v>
      </c>
    </row>
    <row r="203" spans="2:25" x14ac:dyDescent="0.15">
      <c r="B203" s="1" t="s">
        <v>10364</v>
      </c>
      <c r="C203" s="1">
        <v>4</v>
      </c>
      <c r="E203" s="1" t="s">
        <v>10369</v>
      </c>
      <c r="F203" s="1" t="s">
        <v>10369</v>
      </c>
      <c r="G203" s="1" t="s">
        <v>10370</v>
      </c>
      <c r="H203" s="1" t="s">
        <v>10358</v>
      </c>
      <c r="I203" s="1">
        <v>20</v>
      </c>
      <c r="J203" s="1" t="s">
        <v>10359</v>
      </c>
      <c r="K203" s="1" t="s">
        <v>10371</v>
      </c>
      <c r="L203" s="1" t="s">
        <v>10372</v>
      </c>
      <c r="M203" s="2" t="s">
        <v>10373</v>
      </c>
      <c r="N203" s="31" t="str">
        <f t="shared" si="9"/>
        <v>|Conjuration Lv4|Olm Conclave|&amp;ref(Spell/P_Water.jpg,nolink,25x25,Water);1|&amp;ref(Spell/P_Earth.jpg,nolink,25x25,Earth);1|&amp;ref(Spell/V_Water.jpg,nolink,25x25,Water Gem);20|儀式/洞窟限定|軍団召喚|
|~|~|&gt;|&gt;|&gt;|&gt;|Great Olmを10体とその指揮官Olm Sageを召喚します|</v>
      </c>
      <c r="O203" s="3" t="s">
        <v>10374</v>
      </c>
      <c r="S203" s="1">
        <v>1</v>
      </c>
      <c r="W203" s="1" t="s">
        <v>10375</v>
      </c>
      <c r="X203" t="str">
        <f t="shared" si="10"/>
        <v xml:space="preserve">#includex(Spell/Conjuration/DataView,titlestr=off,section=(filter=Awaken Shard Wights),firsthead=off)
**ゲーム内説明文
#includex(Spell/Conjuration/Descriptions,titlestr=off,section=(filter=Awaken Shard Wights),firsthead=off)
**概要
**解説
</v>
      </c>
      <c r="Y203" t="str">
        <f t="shared" si="11"/>
        <v xml:space="preserve">**Olm Conclave
|&gt;|&gt;|&gt;|&gt;|BGCOLOR(black):COLOR(white):CENTER:''Olm Conclave''|
|&gt;|BGCOLOR(lightgray):''研究領域''|&gt;|BGCOLOR(lightgray):''使用条件''|BGCOLOR(lightgray):''分類''|
|&gt;|Conjuration Lv4|&gt;|儀式/洞窟限定|軍団召喚|
|BGCOLOR(lightgray):''主系統''|BGCOLOR(lightgray):''副系統''|&gt;|BGCOLOR(lightgray):''威力/効果''|BGCOLOR(lightgray):''効果発生数''|
|&amp;ref(Spell/P_Water.jpg,nolink,25x25,Water);1|&amp;ref(Spell/P_Earth.jpg,nolink,25x25,Earth);1|&gt;|Olm Sage|1|
|BGCOLOR(lightgray):''射程距離''|BGCOLOR(lightgray):''効果範囲''|BGCOLOR(lightgray):''精度修正''|BGCOLOR(lightgray):''詠唱時間''|BGCOLOR(lightgray):''疲労/宝石''|
|||||&amp;ref(Spell/V_Water.jpg,nolink,25x25,Water Gem);20|
|BGCOLOR(lightgray):''特性''|&gt;|&gt;|&gt;||
</v>
      </c>
    </row>
    <row r="204" spans="2:25" x14ac:dyDescent="0.15">
      <c r="B204" s="1" t="s">
        <v>10364</v>
      </c>
      <c r="C204" s="1">
        <v>5</v>
      </c>
      <c r="E204" s="1" t="s">
        <v>10376</v>
      </c>
      <c r="F204" s="1" t="s">
        <v>10376</v>
      </c>
      <c r="G204" s="1" t="s">
        <v>10377</v>
      </c>
      <c r="H204" s="1" t="s">
        <v>10358</v>
      </c>
      <c r="I204" s="1">
        <v>8</v>
      </c>
      <c r="J204" s="1" t="s">
        <v>10359</v>
      </c>
      <c r="K204" s="1" t="s">
        <v>10360</v>
      </c>
      <c r="L204" s="1" t="s">
        <v>10361</v>
      </c>
      <c r="M204" s="2" t="s">
        <v>10378</v>
      </c>
      <c r="N204" s="31" t="str">
        <f t="shared" si="9"/>
        <v>|Conjuration Lv5|Summon Umbrals|&amp;ref(Spell/P_Death.jpg,nolink,25x25,Death);2|&amp;ref(Spell/P_Earth.jpg,nolink,25x25,Earth);1|&amp;ref(Spell/V_Death.jpg,nolink,25x25,Death Gem);8|儀式/水陸両用|兵士召喚|
|~|~|&gt;|&gt;|&gt;|&gt;|生命力を吸収する大型の霊Umbralを4体召喚します|</v>
      </c>
      <c r="O204" s="3" t="s">
        <v>10379</v>
      </c>
      <c r="S204" s="1">
        <v>4</v>
      </c>
      <c r="X204" t="str">
        <f t="shared" si="10"/>
        <v xml:space="preserve">#includex(Spell/Conjuration/DataView,titlestr=off,section=(filter=Olm Conclave),firsthead=off)
**ゲーム内説明文
#includex(Spell/Conjuration/Descriptions,titlestr=off,section=(filter=Olm Conclave),firsthead=off)
**概要
**解説
</v>
      </c>
      <c r="Y204" t="str">
        <f t="shared" si="11"/>
        <v xml:space="preserve">**Summon Umbrals
|&gt;|&gt;|&gt;|&gt;|BGCOLOR(black):COLOR(white):CENTER:''Summon Umbrals''|
|&gt;|BGCOLOR(lightgray):''研究領域''|&gt;|BGCOLOR(lightgray):''使用条件''|BGCOLOR(lightgray):''分類''|
|&gt;|Conjuration Lv5|&gt;|儀式/水陸両用|兵士召喚|
|BGCOLOR(lightgray):''主系統''|BGCOLOR(lightgray):''副系統''|&gt;|BGCOLOR(lightgray):''威力/効果''|BGCOLOR(lightgray):''効果発生数''|
|&amp;ref(Spell/P_Death.jpg,nolink,25x25,Death);2|&amp;ref(Spell/P_Earth.jpg,nolink,25x25,Earth);1|&gt;|Umbral|4|
|BGCOLOR(lightgray):''射程距離''|BGCOLOR(lightgray):''効果範囲''|BGCOLOR(lightgray):''精度修正''|BGCOLOR(lightgray):''詠唱時間''|BGCOLOR(lightgray):''疲労/宝石''|
|||||&amp;ref(Spell/V_Death.jpg,nolink,25x25,Death Gem);8|
|BGCOLOR(lightgray):''特性''|&gt;|&gt;|&gt;||
</v>
      </c>
    </row>
    <row r="205" spans="2:25" x14ac:dyDescent="0.15">
      <c r="B205" s="1" t="s">
        <v>10380</v>
      </c>
      <c r="C205" s="1">
        <v>1</v>
      </c>
      <c r="E205" s="1" t="s">
        <v>10381</v>
      </c>
      <c r="F205" s="1" t="s">
        <v>10381</v>
      </c>
      <c r="G205" s="1" t="s">
        <v>10382</v>
      </c>
      <c r="I205" s="1">
        <v>4</v>
      </c>
      <c r="J205" s="1" t="s">
        <v>10359</v>
      </c>
      <c r="K205" s="1" t="s">
        <v>10360</v>
      </c>
      <c r="L205" s="1" t="s">
        <v>10361</v>
      </c>
      <c r="M205" s="2" t="s">
        <v>10383</v>
      </c>
      <c r="N205" s="31" t="str">
        <f t="shared" si="9"/>
        <v>|Enchantment Lv1|Attentive Statues|&amp;ref(Spell/P_Earth.jpg,nolink,25x25,Earth);2||&amp;ref(Spell/V_Earth.jpg,nolink,25x25,Earth Gem);4|儀式/水陸両用|兵士召喚|
|~|~|&gt;|&gt;|&gt;|&gt;|石の武具を持つ人間の像Attentive Statueを2体召喚します|</v>
      </c>
      <c r="O205" s="3" t="s">
        <v>10384</v>
      </c>
      <c r="S205" s="1">
        <v>2</v>
      </c>
      <c r="X205" t="str">
        <f t="shared" si="10"/>
        <v xml:space="preserve">#includex(Spell/Conjuration/DataView,titlestr=off,section=(filter=Summon Umbrals),firsthead=off)
**ゲーム内説明文
#includex(Spell/Conjuration/Descriptions,titlestr=off,section=(filter=Summon Umbrals),firsthead=off)
**概要
**解説
</v>
      </c>
      <c r="Y205" t="str">
        <f t="shared" si="11"/>
        <v xml:space="preserve">**Attentive Statues
|&gt;|&gt;|&gt;|&gt;|BGCOLOR(black):COLOR(white):CENTER:''Attentive Statues''|
|&gt;|BGCOLOR(lightgray):''研究領域''|&gt;|BGCOLOR(lightgray):''使用条件''|BGCOLOR(lightgray):''分類''|
|&gt;|Enchantment Lv1|&gt;|儀式/水陸両用|兵士召喚|
|BGCOLOR(lightgray):''主系統''|BGCOLOR(lightgray):''副系統''|&gt;|BGCOLOR(lightgray):''威力/効果''|BGCOLOR(lightgray):''効果発生数''|
|&amp;ref(Spell/P_Earth.jpg,nolink,25x25,Earth);2||&gt;|Attentive Statue|2|
|BGCOLOR(lightgray):''射程距離''|BGCOLOR(lightgray):''効果範囲''|BGCOLOR(lightgray):''精度修正''|BGCOLOR(lightgray):''詠唱時間''|BGCOLOR(lightgray):''疲労/宝石''|
|||||&amp;ref(Spell/V_Earth.jpg,nolink,25x25,Earth Gem);4|
|BGCOLOR(lightgray):''特性''|&gt;|&gt;|&gt;||
</v>
      </c>
    </row>
    <row r="206" spans="2:25" x14ac:dyDescent="0.15">
      <c r="B206" s="1" t="s">
        <v>10380</v>
      </c>
      <c r="C206" s="1">
        <v>3</v>
      </c>
      <c r="E206" s="1" t="s">
        <v>10385</v>
      </c>
      <c r="F206" s="1" t="s">
        <v>10385</v>
      </c>
      <c r="G206" s="1" t="s">
        <v>10382</v>
      </c>
      <c r="I206" s="1">
        <v>3</v>
      </c>
      <c r="J206" s="1" t="s">
        <v>10359</v>
      </c>
      <c r="K206" s="1" t="s">
        <v>10360</v>
      </c>
      <c r="L206" s="1" t="s">
        <v>10361</v>
      </c>
      <c r="M206" s="2" t="s">
        <v>10389</v>
      </c>
      <c r="N206" s="31" t="str">
        <f t="shared" si="9"/>
        <v>|Enchantment Lv3|Enliven Sentinel|&amp;ref(Spell/P_Earth.jpg,nolink,25x25,Earth);2||&amp;ref(Spell/V_Earth.jpg,nolink,25x25,Earth Gem);3|儀式/水陸両用|兵士召喚|
|~|~|&gt;|&gt;|&gt;|&gt;|神聖なるPale Oneの像Sentinelを1体召喚します|</v>
      </c>
      <c r="O206" s="3" t="s">
        <v>10386</v>
      </c>
      <c r="S206" s="1">
        <v>1</v>
      </c>
      <c r="X206" t="str">
        <f t="shared" si="10"/>
        <v xml:space="preserve">#includex(Spell/Enchantment/DataView,titlestr=off,section=(filter=Attentive Statues),firsthead=off)
**ゲーム内説明文
#includex(Spell/Enchantment/Descriptions,titlestr=off,section=(filter=Attentive Statues),firsthead=off)
**概要
**解説
</v>
      </c>
      <c r="Y206" t="str">
        <f t="shared" si="11"/>
        <v xml:space="preserve">**Enliven Sentinel
|&gt;|&gt;|&gt;|&gt;|BGCOLOR(black):COLOR(white):CENTER:''Enliven Sentinel''|
|&gt;|BGCOLOR(lightgray):''研究領域''|&gt;|BGCOLOR(lightgray):''使用条件''|BGCOLOR(lightgray):''分類''|
|&gt;|Enchantment Lv3|&gt;|儀式/水陸両用|兵士召喚|
|BGCOLOR(lightgray):''主系統''|BGCOLOR(lightgray):''副系統''|&gt;|BGCOLOR(lightgray):''威力/効果''|BGCOLOR(lightgray):''効果発生数''|
|&amp;ref(Spell/P_Earth.jpg,nolink,25x25,Earth);2||&gt;|Sentinel|1|
|BGCOLOR(lightgray):''射程距離''|BGCOLOR(lightgray):''効果範囲''|BGCOLOR(lightgray):''精度修正''|BGCOLOR(lightgray):''詠唱時間''|BGCOLOR(lightgray):''疲労/宝石''|
|||||&amp;ref(Spell/V_Earth.jpg,nolink,25x25,Earth Gem);3|
|BGCOLOR(lightgray):''特性''|&gt;|&gt;|&gt;||
</v>
      </c>
    </row>
    <row r="207" spans="2:25" x14ac:dyDescent="0.15">
      <c r="B207" s="1" t="s">
        <v>10380</v>
      </c>
      <c r="C207" s="1">
        <v>5</v>
      </c>
      <c r="E207" s="1" t="s">
        <v>10387</v>
      </c>
      <c r="F207" s="1" t="s">
        <v>10387</v>
      </c>
      <c r="G207" s="1" t="s">
        <v>10388</v>
      </c>
      <c r="I207" s="1">
        <v>12</v>
      </c>
      <c r="J207" s="1" t="s">
        <v>10359</v>
      </c>
      <c r="K207" s="1" t="s">
        <v>10360</v>
      </c>
      <c r="L207" s="1" t="s">
        <v>10361</v>
      </c>
      <c r="M207" s="2" t="s">
        <v>10391</v>
      </c>
      <c r="N207" s="31" t="str">
        <f t="shared" si="9"/>
        <v>|Enchantment Lv5|Enliven Granite Guard|&amp;ref(Spell/P_Earth.jpg,nolink,25x25,Earth);3||&amp;ref(Spell/V_Earth.jpg,nolink,25x25,Earth Gem);12|儀式/水陸両用|兵士召喚|
|~|~|&gt;|&gt;|&gt;|&gt;|神聖なるAncient Oneの像Granite Guardianを1体召喚します|</v>
      </c>
      <c r="O207" s="3" t="s">
        <v>10390</v>
      </c>
      <c r="S207" s="1">
        <v>1</v>
      </c>
      <c r="X207" t="str">
        <f t="shared" si="10"/>
        <v xml:space="preserve">#includex(Spell/Enchantment/DataView,titlestr=off,section=(filter=Enliven Sentinel),firsthead=off)
**ゲーム内説明文
#includex(Spell/Enchantment/Descriptions,titlestr=off,section=(filter=Enliven Sentinel),firsthead=off)
**概要
**解説
</v>
      </c>
      <c r="Y207" t="str">
        <f t="shared" si="11"/>
        <v xml:space="preserve">**Enliven Granite Guard
|&gt;|&gt;|&gt;|&gt;|BGCOLOR(black):COLOR(white):CENTER:''Enliven Granite Guard''|
|&gt;|BGCOLOR(lightgray):''研究領域''|&gt;|BGCOLOR(lightgray):''使用条件''|BGCOLOR(lightgray):''分類''|
|&gt;|Enchantment Lv5|&gt;|儀式/水陸両用|兵士召喚|
|BGCOLOR(lightgray):''主系統''|BGCOLOR(lightgray):''副系統''|&gt;|BGCOLOR(lightgray):''威力/効果''|BGCOLOR(lightgray):''効果発生数''|
|&amp;ref(Spell/P_Earth.jpg,nolink,25x25,Earth);3||&gt;|Granite Guardian|1|
|BGCOLOR(lightgray):''射程距離''|BGCOLOR(lightgray):''効果範囲''|BGCOLOR(lightgray):''精度修正''|BGCOLOR(lightgray):''詠唱時間''|BGCOLOR(lightgray):''疲労/宝石''|
|||||&amp;ref(Spell/V_Earth.jpg,nolink,25x25,Earth Gem);12|
|BGCOLOR(lightgray):''特性''|&gt;|&gt;|&gt;||
</v>
      </c>
    </row>
    <row r="208" spans="2:25" x14ac:dyDescent="0.15">
      <c r="B208" s="1" t="s">
        <v>10380</v>
      </c>
      <c r="C208" s="1">
        <v>6</v>
      </c>
      <c r="E208" s="1" t="s">
        <v>10392</v>
      </c>
      <c r="F208" s="1" t="s">
        <v>10392</v>
      </c>
      <c r="G208" s="1" t="s">
        <v>10388</v>
      </c>
      <c r="H208" s="1" t="s">
        <v>10357</v>
      </c>
      <c r="I208" s="1">
        <v>35</v>
      </c>
      <c r="J208" s="1" t="s">
        <v>10359</v>
      </c>
      <c r="K208" s="1" t="s">
        <v>10360</v>
      </c>
      <c r="L208" s="1" t="s">
        <v>10393</v>
      </c>
      <c r="M208" s="2" t="s">
        <v>10394</v>
      </c>
      <c r="N208" s="31" t="str">
        <f t="shared" si="9"/>
        <v>|Enchantment Lv6|Enlivel Marble Oracle|&amp;ref(Spell/P_Earth.jpg,nolink,25x25,Earth);3|&amp;ref(Spell/P_Death.jpg,nolink,25x25,Death);1|&amp;ref(Spell/V_Earth.jpg,nolink,25x25,Earth Gem);35|儀式/水陸両用|指揮官召喚|
|~|~|&gt;|&gt;|&gt;|&gt;|強靭な聖職者の生ける像Marble Oracleを召喚します|</v>
      </c>
      <c r="O208" s="3" t="s">
        <v>10395</v>
      </c>
      <c r="S208" s="1">
        <v>1</v>
      </c>
      <c r="X208" t="str">
        <f t="shared" si="10"/>
        <v xml:space="preserve">#includex(Spell/Enchantment/DataView,titlestr=off,section=(filter=Enliven Granite Guard),firsthead=off)
**ゲーム内説明文
#includex(Spell/Enchantment/Descriptions,titlestr=off,section=(filter=Enliven Granite Guard),firsthead=off)
**概要
**解説
</v>
      </c>
      <c r="Y208" t="str">
        <f t="shared" si="11"/>
        <v xml:space="preserve">**Enlivel Marble Oracle
|&gt;|&gt;|&gt;|&gt;|BGCOLOR(black):COLOR(white):CENTER:''Enlivel Marble Oracle''|
|&gt;|BGCOLOR(lightgray):''研究領域''|&gt;|BGCOLOR(lightgray):''使用条件''|BGCOLOR(lightgray):''分類''|
|&gt;|Enchantment Lv6|&gt;|儀式/水陸両用|指揮官召喚|
|BGCOLOR(lightgray):''主系統''|BGCOLOR(lightgray):''副系統''|&gt;|BGCOLOR(lightgray):''威力/効果''|BGCOLOR(lightgray):''効果発生数''|
|&amp;ref(Spell/P_Earth.jpg,nolink,25x25,Earth);3|&amp;ref(Spell/P_Death.jpg,nolink,25x25,Death);1|&gt;|Marble Oracle|1|
|BGCOLOR(lightgray):''射程距離''|BGCOLOR(lightgray):''効果範囲''|BGCOLOR(lightgray):''精度修正''|BGCOLOR(lightgray):''詠唱時間''|BGCOLOR(lightgray):''疲労/宝石''|
|||||&amp;ref(Spell/V_Earth.jpg,nolink,25x25,Earth Gem);35|
|BGCOLOR(lightgray):''特性''|&gt;|&gt;|&gt;||
</v>
      </c>
    </row>
    <row r="209" spans="2:25" x14ac:dyDescent="0.15">
      <c r="B209" s="1" t="s">
        <v>10380</v>
      </c>
      <c r="C209" s="1">
        <v>8</v>
      </c>
      <c r="E209" s="1" t="s">
        <v>10396</v>
      </c>
      <c r="F209" s="1" t="s">
        <v>10396</v>
      </c>
      <c r="G209" s="1" t="s">
        <v>10397</v>
      </c>
      <c r="I209" s="1">
        <v>30</v>
      </c>
      <c r="J209" s="1" t="s">
        <v>10359</v>
      </c>
      <c r="K209" s="1" t="s">
        <v>10360</v>
      </c>
      <c r="L209" s="1" t="s">
        <v>10361</v>
      </c>
      <c r="M209" s="2" t="s">
        <v>10398</v>
      </c>
      <c r="N209" s="31" t="str">
        <f t="shared" si="9"/>
        <v>|Enchantment Lv8|Hall of Statues|&amp;ref(Spell/P_Earth.jpg,nolink,25x25,Earth);5||&amp;ref(Spell/V_Earth.jpg,nolink,25x25,Earth Gem);30|儀式/水陸両用|兵士召喚|
|~|~|&gt;|&gt;|&gt;|&gt;|神聖なるPale Oneの像Sentinelを20+体召喚します|</v>
      </c>
      <c r="O209" s="3" t="s">
        <v>10386</v>
      </c>
      <c r="S209" s="1" t="s">
        <v>10399</v>
      </c>
      <c r="X209" t="str">
        <f t="shared" si="10"/>
        <v xml:space="preserve">#includex(Spell/Enchantment/DataView,titlestr=off,section=(filter=Enlivel Marble Oracle),firsthead=off)
**ゲーム内説明文
#includex(Spell/Enchantment/Descriptions,titlestr=off,section=(filter=Enlivel Marble Oracle),firsthead=off)
**概要
**解説
</v>
      </c>
      <c r="Y209" t="str">
        <f t="shared" si="11"/>
        <v xml:space="preserve">**Hall of Statues
|&gt;|&gt;|&gt;|&gt;|BGCOLOR(black):COLOR(white):CENTER:''Hall of Statues''|
|&gt;|BGCOLOR(lightgray):''研究領域''|&gt;|BGCOLOR(lightgray):''使用条件''|BGCOLOR(lightgray):''分類''|
|&gt;|Enchantment Lv8|&gt;|儀式/水陸両用|兵士召喚|
|BGCOLOR(lightgray):''主系統''|BGCOLOR(lightgray):''副系統''|&gt;|BGCOLOR(lightgray):''威力/効果''|BGCOLOR(lightgray):''効果発生数''|
|&amp;ref(Spell/P_Earth.jpg,nolink,25x25,Earth);5||&gt;|Sentinel|20+4/Lv|
|BGCOLOR(lightgray):''射程距離''|BGCOLOR(lightgray):''効果範囲''|BGCOLOR(lightgray):''精度修正''|BGCOLOR(lightgray):''詠唱時間''|BGCOLOR(lightgray):''疲労/宝石''|
|||||&amp;ref(Spell/V_Earth.jpg,nolink,25x25,Earth Gem);30|
|BGCOLOR(lightgray):''特性''|&gt;|&gt;|&gt;||
</v>
      </c>
    </row>
    <row r="210" spans="2:25" x14ac:dyDescent="0.15">
      <c r="B210" s="1" t="s">
        <v>10679</v>
      </c>
      <c r="C210" s="1">
        <v>5</v>
      </c>
      <c r="E210" s="1" t="s">
        <v>10678</v>
      </c>
      <c r="F210" s="1" t="s">
        <v>10678</v>
      </c>
      <c r="G210" s="1" t="s">
        <v>10680</v>
      </c>
      <c r="I210" s="1">
        <v>13</v>
      </c>
      <c r="J210" s="1" t="s">
        <v>10681</v>
      </c>
      <c r="K210" s="1" t="s">
        <v>10682</v>
      </c>
      <c r="L210" s="1" t="s">
        <v>10683</v>
      </c>
      <c r="M210" s="2" t="s">
        <v>10685</v>
      </c>
      <c r="N210" s="31" t="str">
        <f t="shared" si="9"/>
        <v>|Conjuration Lv5|Procession of the Underworld|&amp;ref(Spell/P_Death.jpg,nolink,25x25,Death);3||&amp;ref(Spell/V_Death.jpg,nolink,25x25,Death Gem);13|儀式/陸上専用|兵士召喚|
|~|~|&gt;|&gt;|&gt;|&gt;|破滅の炎の松明を持つ冥界の精霊Lampadを12体召喚します|</v>
      </c>
      <c r="O210" s="3" t="s">
        <v>10684</v>
      </c>
      <c r="S210" s="1">
        <v>12</v>
      </c>
      <c r="X210" t="str">
        <f t="shared" si="10"/>
        <v xml:space="preserve">#includex(Spell/Enchantment/DataView,titlestr=off,section=(filter=Hall of Statues),firsthead=off)
**ゲーム内説明文
#includex(Spell/Enchantment/Descriptions,titlestr=off,section=(filter=Hall of Statues),firsthead=off)
**概要
**解説
</v>
      </c>
      <c r="Y210" t="str">
        <f t="shared" si="11"/>
        <v xml:space="preserve">**Procession of the Underworld
|&gt;|&gt;|&gt;|&gt;|BGCOLOR(black):COLOR(white):CENTER:''Procession of the Underworld''|
|&gt;|BGCOLOR(lightgray):''研究領域''|&gt;|BGCOLOR(lightgray):''使用条件''|BGCOLOR(lightgray):''分類''|
|&gt;|Conjuration Lv5|&gt;|儀式/陸上専用|兵士召喚|
|BGCOLOR(lightgray):''主系統''|BGCOLOR(lightgray):''副系統''|&gt;|BGCOLOR(lightgray):''威力/効果''|BGCOLOR(lightgray):''効果発生数''|
|&amp;ref(Spell/P_Death.jpg,nolink,25x25,Death);3||&gt;|Lampad|12|
|BGCOLOR(lightgray):''射程距離''|BGCOLOR(lightgray):''効果範囲''|BGCOLOR(lightgray):''精度修正''|BGCOLOR(lightgray):''詠唱時間''|BGCOLOR(lightgray):''疲労/宝石''|
|||||&amp;ref(Spell/V_Death.jpg,nolink,25x25,Death Gem);13|
|BGCOLOR(lightgray):''特性''|&gt;|&gt;|&gt;||
</v>
      </c>
    </row>
    <row r="211" spans="2:25" x14ac:dyDescent="0.15">
      <c r="B211" s="1" t="s">
        <v>10780</v>
      </c>
      <c r="C211" s="1">
        <v>5</v>
      </c>
      <c r="E211" s="1" t="s">
        <v>10781</v>
      </c>
      <c r="F211" s="1" t="s">
        <v>10781</v>
      </c>
      <c r="G211" s="1" t="s">
        <v>10782</v>
      </c>
      <c r="I211" s="1">
        <v>35</v>
      </c>
      <c r="J211" s="1" t="s">
        <v>10783</v>
      </c>
      <c r="K211" s="1" t="s">
        <v>10784</v>
      </c>
      <c r="L211" s="1" t="s">
        <v>10785</v>
      </c>
      <c r="M211" s="2" t="s">
        <v>10786</v>
      </c>
      <c r="N211" s="31" t="str">
        <f t="shared" si="9"/>
        <v>|Alteration Lv5|Fort of the Ancients|&amp;ref(Spell/P_Nature.jpg,nolink,25x25,Nature);4||&amp;ref(Spell/V_Nature.jpg,nolink,25x25,Nature Gem);35|儀式/森林・海中限定|要塞建設|
|~|~|&gt;|&gt;|&gt;|&gt;|州に陸海に応じた種類の要塞を即座に建設します|</v>
      </c>
      <c r="O211" s="3" t="s">
        <v>10787</v>
      </c>
      <c r="X211" t="str">
        <f t="shared" si="10"/>
        <v xml:space="preserve">#includex(Spell/Conjuration/DataView,titlestr=off,section=(filter=Procession of the Underworld),firsthead=off)
**ゲーム内説明文
#includex(Spell/Conjuration/Descriptions,titlestr=off,section=(filter=Procession of the Underworld),firsthead=off)
**概要
**解説
</v>
      </c>
      <c r="Y211" t="str">
        <f t="shared" si="11"/>
        <v xml:space="preserve">**Fort of the Ancients
|&gt;|&gt;|&gt;|&gt;|BGCOLOR(black):COLOR(white):CENTER:''Fort of the Ancients''|
|&gt;|BGCOLOR(lightgray):''研究領域''|&gt;|BGCOLOR(lightgray):''使用条件''|BGCOLOR(lightgray):''分類''|
|&gt;|Alteration Lv5|&gt;|儀式/森林・海中限定|要塞建設|
|BGCOLOR(lightgray):''主系統''|BGCOLOR(lightgray):''副系統''|&gt;|BGCOLOR(lightgray):''威力/効果''|BGCOLOR(lightgray):''効果発生数''|
|&amp;ref(Spell/P_Nature.jpg,nolink,25x25,Nature);4||&gt;|Bramble Fort/Kelp Fort||
|BGCOLOR(lightgray):''射程距離''|BGCOLOR(lightgray):''効果範囲''|BGCOLOR(lightgray):''精度修正''|BGCOLOR(lightgray):''詠唱時間''|BGCOLOR(lightgray):''疲労/宝石''|
|||||&amp;ref(Spell/V_Nature.jpg,nolink,25x25,Nature Gem);35|
|BGCOLOR(lightgray):''特性''|&gt;|&gt;|&gt;||
</v>
      </c>
    </row>
    <row r="212" spans="2:25" x14ac:dyDescent="0.15">
      <c r="B212" s="1" t="s">
        <v>10860</v>
      </c>
      <c r="C212" s="1">
        <v>0</v>
      </c>
      <c r="E212" s="1" t="s">
        <v>10852</v>
      </c>
      <c r="F212" s="1" t="s">
        <v>10852</v>
      </c>
      <c r="G212" s="1" t="s">
        <v>10861</v>
      </c>
      <c r="H212" s="1" t="s">
        <v>10862</v>
      </c>
      <c r="I212" s="1">
        <v>8</v>
      </c>
      <c r="J212" s="1" t="s">
        <v>644</v>
      </c>
      <c r="K212" s="1" t="s">
        <v>10870</v>
      </c>
      <c r="L212" s="1" t="s">
        <v>10872</v>
      </c>
      <c r="M212" s="2" t="s">
        <v>10882</v>
      </c>
      <c r="N212" s="31" t="str">
        <f t="shared" si="9"/>
        <v>|Enchantment Lv0|Carrion Centaur|&amp;ref(Spell/P_Nature.jpg,nolink,25x25,Nature);1|&amp;ref(Spell/P_Death.jpg,nolink,25x25,Death);1|&amp;ref(Spell/V_Nature.jpg,nolink,25x25,Nature Gem);8|儀式/陸上専用|指揮官召喚|
|~|~|&gt;|&gt;|&gt;|&gt;|アンデッドの下級聖職者Carrion Centaurを召喚します|</v>
      </c>
      <c r="O212" s="3" t="s">
        <v>10885</v>
      </c>
      <c r="S212" s="1">
        <v>1</v>
      </c>
      <c r="X212" t="str">
        <f t="shared" si="10"/>
        <v xml:space="preserve">#includex(Spell/Alteration/DataView,titlestr=off,section=(filter=Fort of the Ancients),firsthead=off)
**ゲーム内説明文
#includex(Spell/Alteration/Descriptions,titlestr=off,section=(filter=Fort of the Ancients),firsthead=off)
**概要
**解説
</v>
      </c>
      <c r="Y212" t="str">
        <f t="shared" si="11"/>
        <v xml:space="preserve">**Carrion Centaur
|&gt;|&gt;|&gt;|&gt;|BGCOLOR(black):COLOR(white):CENTER:''Carrion Centaur''|
|&gt;|BGCOLOR(lightgray):''研究領域''|&gt;|BGCOLOR(lightgray):''使用条件''|BGCOLOR(lightgray):''分類''|
|&gt;|Enchantment Lv0|&gt;|儀式/陸上専用|指揮官召喚|
|BGCOLOR(lightgray):''主系統''|BGCOLOR(lightgray):''副系統''|&gt;|BGCOLOR(lightgray):''威力/効果''|BGCOLOR(lightgray):''効果発生数''|
|&amp;ref(Spell/P_Nature.jpg,nolink,25x25,Nature);1|&amp;ref(Spell/P_Death.jpg,nolink,25x25,Death);1|&gt;|Carrion Centaur|1|
|BGCOLOR(lightgray):''射程距離''|BGCOLOR(lightgray):''効果範囲''|BGCOLOR(lightgray):''精度修正''|BGCOLOR(lightgray):''詠唱時間''|BGCOLOR(lightgray):''疲労/宝石''|
|||||&amp;ref(Spell/V_Nature.jpg,nolink,25x25,Nature Gem);8|
|BGCOLOR(lightgray):''特性''|&gt;|&gt;|&gt;||
</v>
      </c>
    </row>
    <row r="213" spans="2:25" x14ac:dyDescent="0.15">
      <c r="B213" s="1" t="s">
        <v>10860</v>
      </c>
      <c r="C213" s="1">
        <v>0</v>
      </c>
      <c r="E213" s="1" t="s">
        <v>10853</v>
      </c>
      <c r="F213" s="1" t="s">
        <v>10853</v>
      </c>
      <c r="G213" s="1" t="s">
        <v>10861</v>
      </c>
      <c r="H213" s="1" t="s">
        <v>10862</v>
      </c>
      <c r="I213" s="1">
        <v>16</v>
      </c>
      <c r="J213" s="1" t="s">
        <v>644</v>
      </c>
      <c r="K213" s="1" t="s">
        <v>10870</v>
      </c>
      <c r="L213" s="1" t="s">
        <v>10872</v>
      </c>
      <c r="M213" s="2" t="s">
        <v>10883</v>
      </c>
      <c r="N213" s="31" t="str">
        <f t="shared" si="9"/>
        <v>|Enchantment Lv0|Carrion Lady|&amp;ref(Spell/P_Nature.jpg,nolink,25x25,Nature);1|&amp;ref(Spell/P_Death.jpg,nolink,25x25,Death);1|&amp;ref(Spell/V_Nature.jpg,nolink,25x25,Nature Gem);16|儀式/陸上専用|指揮官召喚|
|~|~|&gt;|&gt;|&gt;|&gt;|アンデッドの中級聖職者Carrion Ladyを召喚します|</v>
      </c>
      <c r="O213" s="3" t="s">
        <v>10853</v>
      </c>
      <c r="S213" s="1">
        <v>1</v>
      </c>
      <c r="X213" t="str">
        <f t="shared" si="10"/>
        <v xml:space="preserve">#includex(Spell/Enchantment/DataView,titlestr=off,section=(filter=Carrion Centaur),firsthead=off)
**ゲーム内説明文
#includex(Spell/Enchantment/Descriptions,titlestr=off,section=(filter=Carrion Centaur),firsthead=off)
**概要
**解説
</v>
      </c>
      <c r="Y213" t="str">
        <f t="shared" si="11"/>
        <v xml:space="preserve">**Carrion Lady
|&gt;|&gt;|&gt;|&gt;|BGCOLOR(black):COLOR(white):CENTER:''Carrion Lady''|
|&gt;|BGCOLOR(lightgray):''研究領域''|&gt;|BGCOLOR(lightgray):''使用条件''|BGCOLOR(lightgray):''分類''|
|&gt;|Enchantment Lv0|&gt;|儀式/陸上専用|指揮官召喚|
|BGCOLOR(lightgray):''主系統''|BGCOLOR(lightgray):''副系統''|&gt;|BGCOLOR(lightgray):''威力/効果''|BGCOLOR(lightgray):''効果発生数''|
|&amp;ref(Spell/P_Nature.jpg,nolink,25x25,Nature);1|&amp;ref(Spell/P_Death.jpg,nolink,25x25,Death);1|&gt;|Carrion Lady|1|
|BGCOLOR(lightgray):''射程距離''|BGCOLOR(lightgray):''効果範囲''|BGCOLOR(lightgray):''精度修正''|BGCOLOR(lightgray):''詠唱時間''|BGCOLOR(lightgray):''疲労/宝石''|
|||||&amp;ref(Spell/V_Nature.jpg,nolink,25x25,Nature Gem);16|
|BGCOLOR(lightgray):''特性''|&gt;|&gt;|&gt;||
</v>
      </c>
    </row>
    <row r="214" spans="2:25" x14ac:dyDescent="0.15">
      <c r="B214" s="1" t="s">
        <v>10860</v>
      </c>
      <c r="C214" s="1">
        <v>0</v>
      </c>
      <c r="E214" s="1" t="s">
        <v>10854</v>
      </c>
      <c r="F214" s="1" t="s">
        <v>10854</v>
      </c>
      <c r="G214" s="1" t="s">
        <v>10863</v>
      </c>
      <c r="H214" s="1" t="s">
        <v>10864</v>
      </c>
      <c r="I214" s="1">
        <v>35</v>
      </c>
      <c r="J214" s="1" t="s">
        <v>644</v>
      </c>
      <c r="K214" s="1" t="s">
        <v>10870</v>
      </c>
      <c r="L214" s="1" t="s">
        <v>10872</v>
      </c>
      <c r="M214" s="2" t="s">
        <v>10884</v>
      </c>
      <c r="N214" s="31" t="str">
        <f t="shared" si="9"/>
        <v>|Enchantment Lv0|Carrion Lord|&amp;ref(Spell/P_Nature.jpg,nolink,25x25,Nature);3|&amp;ref(Spell/P_Death.jpg,nolink,25x25,Death);2|&amp;ref(Spell/V_Nature.jpg,nolink,25x25,Nature Gem);35|儀式/陸上専用|指揮官召喚|
|~|~|&gt;|&gt;|&gt;|&gt;|アンデッドの上級聖職者かつ魔術師であるCarrion Lordを召喚します|</v>
      </c>
      <c r="O214" s="3" t="s">
        <v>10854</v>
      </c>
      <c r="S214" s="1">
        <v>1</v>
      </c>
      <c r="X214" t="str">
        <f t="shared" si="10"/>
        <v xml:space="preserve">#includex(Spell/Enchantment/DataView,titlestr=off,section=(filter=Carrion Lady),firsthead=off)
**ゲーム内説明文
#includex(Spell/Enchantment/Descriptions,titlestr=off,section=(filter=Carrion Lady),firsthead=off)
**概要
**解説
</v>
      </c>
      <c r="Y214" t="str">
        <f t="shared" si="11"/>
        <v xml:space="preserve">**Carrion Lord
|&gt;|&gt;|&gt;|&gt;|BGCOLOR(black):COLOR(white):CENTER:''Carrion Lord''|
|&gt;|BGCOLOR(lightgray):''研究領域''|&gt;|BGCOLOR(lightgray):''使用条件''|BGCOLOR(lightgray):''分類''|
|&gt;|Enchantment Lv0|&gt;|儀式/陸上専用|指揮官召喚|
|BGCOLOR(lightgray):''主系統''|BGCOLOR(lightgray):''副系統''|&gt;|BGCOLOR(lightgray):''威力/効果''|BGCOLOR(lightgray):''効果発生数''|
|&amp;ref(Spell/P_Nature.jpg,nolink,25x25,Nature);3|&amp;ref(Spell/P_Death.jpg,nolink,25x25,Death);2|&gt;|Carrion Lord|1|
|BGCOLOR(lightgray):''射程距離''|BGCOLOR(lightgray):''効果範囲''|BGCOLOR(lightgray):''精度修正''|BGCOLOR(lightgray):''詠唱時間''|BGCOLOR(lightgray):''疲労/宝石''|
|||||&amp;ref(Spell/V_Nature.jpg,nolink,25x25,Nature Gem);35|
|BGCOLOR(lightgray):''特性''|&gt;|&gt;|&gt;||
</v>
      </c>
    </row>
    <row r="215" spans="2:25" x14ac:dyDescent="0.15">
      <c r="B215" s="1" t="s">
        <v>10860</v>
      </c>
      <c r="C215" s="1">
        <v>0</v>
      </c>
      <c r="E215" s="1" t="s">
        <v>10855</v>
      </c>
      <c r="F215" s="1" t="s">
        <v>10855</v>
      </c>
      <c r="G215" s="1" t="s">
        <v>10865</v>
      </c>
      <c r="J215" s="1" t="s">
        <v>10869</v>
      </c>
      <c r="K215" s="1" t="s">
        <v>10871</v>
      </c>
      <c r="L215" s="1" t="s">
        <v>10873</v>
      </c>
      <c r="M215" s="2" t="s">
        <v>10877</v>
      </c>
      <c r="N215" s="31" t="str">
        <f t="shared" si="9"/>
        <v>|Enchantment Lv0|Quick Roots|&amp;ref(Spell/P_Holy.jpg,nolink,25x25,Holy);1|||戦闘/水陸両用|強化|
|~|~|&gt;|&gt;|&gt;|&gt;|小範囲のアンデッドの移動速度を倍増させます|</v>
      </c>
      <c r="O215" s="3" t="s">
        <v>10886</v>
      </c>
      <c r="P215" s="1" t="s">
        <v>10888</v>
      </c>
      <c r="Q215" s="1">
        <v>100</v>
      </c>
      <c r="R215" s="1" t="s">
        <v>10889</v>
      </c>
      <c r="S215" s="1">
        <v>1</v>
      </c>
      <c r="T215" s="1">
        <v>100</v>
      </c>
      <c r="U215" s="1">
        <v>0</v>
      </c>
      <c r="V215" s="1" t="s">
        <v>10890</v>
      </c>
      <c r="X215" t="str">
        <f t="shared" si="10"/>
        <v xml:space="preserve">#includex(Spell/Enchantment/DataView,titlestr=off,section=(filter=Carrion Lord),firsthead=off)
**ゲーム内説明文
#includex(Spell/Enchantment/Descriptions,titlestr=off,section=(filter=Carrion Lord),firsthead=off)
**概要
**解説
</v>
      </c>
      <c r="Y215" t="str">
        <f t="shared" si="11"/>
        <v xml:space="preserve">**Quick Roots
|&gt;|&gt;|&gt;|&gt;|BGCOLOR(black):COLOR(white):CENTER:''Quick Roots''|
|&gt;|BGCOLOR(lightgray):''研究領域''|&gt;|BGCOLOR(lightgray):''使用条件''|BGCOLOR(lightgray):''分類''|
|&gt;|Enchantment Lv0|&gt;|戦闘/水陸両用|強化|
|BGCOLOR(lightgray):''主系統''|BGCOLOR(lightgray):''副系統''|&gt;|BGCOLOR(lightgray):''威力/効果''|BGCOLOR(lightgray):''効果発生数''|
|&amp;ref(Spell/P_Holy.jpg,nolink,25x25,Holy);1||&gt;|Haste|1|
|BGCOLOR(lightgray):''射程距離''|BGCOLOR(lightgray):''効果範囲''|BGCOLOR(lightgray):''精度修正''|BGCOLOR(lightgray):''詠唱時間''|BGCOLOR(lightgray):''疲労/宝石''|
|30+5|1+1|100|100%|0|
|BGCOLOR(lightgray):''特性''|&gt;|&gt;|&gt;|アンデッドにのみ作用&amp;br;味方にのみ作用|
</v>
      </c>
    </row>
    <row r="216" spans="2:25" x14ac:dyDescent="0.15">
      <c r="B216" s="1" t="s">
        <v>10860</v>
      </c>
      <c r="C216" s="1">
        <v>0</v>
      </c>
      <c r="E216" s="1" t="s">
        <v>10856</v>
      </c>
      <c r="F216" s="1" t="s">
        <v>10856</v>
      </c>
      <c r="G216" s="1" t="s">
        <v>10866</v>
      </c>
      <c r="J216" s="1" t="s">
        <v>10869</v>
      </c>
      <c r="K216" s="1" t="s">
        <v>10871</v>
      </c>
      <c r="L216" s="1" t="s">
        <v>10873</v>
      </c>
      <c r="M216" s="2" t="s">
        <v>10878</v>
      </c>
      <c r="N216" s="31" t="str">
        <f t="shared" si="9"/>
        <v>|Enchantment Lv0|Regrowth|&amp;ref(Spell/P_Holy.jpg,nolink,25x25,Holy);2|||戦闘/水陸両用|強化|
|~|~|&gt;|&gt;|&gt;|&gt;|中範囲のアンデッドに再生能力を与えます|</v>
      </c>
      <c r="O216" s="3" t="s">
        <v>10887</v>
      </c>
      <c r="P216" s="1" t="s">
        <v>10888</v>
      </c>
      <c r="Q216" s="1">
        <v>100</v>
      </c>
      <c r="R216" s="1" t="s">
        <v>10891</v>
      </c>
      <c r="S216" s="1">
        <v>1</v>
      </c>
      <c r="T216" s="1">
        <v>100</v>
      </c>
      <c r="U216" s="1">
        <v>0</v>
      </c>
      <c r="V216" s="1" t="s">
        <v>10890</v>
      </c>
      <c r="X216" t="str">
        <f t="shared" si="10"/>
        <v xml:space="preserve">#includex(Spell/Enchantment/DataView,titlestr=off,section=(filter=Quick Roots),firsthead=off)
**ゲーム内説明文
#includex(Spell/Enchantment/Descriptions,titlestr=off,section=(filter=Quick Roots),firsthead=off)
**概要
**解説
</v>
      </c>
      <c r="Y216" t="str">
        <f t="shared" si="11"/>
        <v xml:space="preserve">**Regrowth
|&gt;|&gt;|&gt;|&gt;|BGCOLOR(black):COLOR(white):CENTER:''Regrowth''|
|&gt;|BGCOLOR(lightgray):''研究領域''|&gt;|BGCOLOR(lightgray):''使用条件''|BGCOLOR(lightgray):''分類''|
|&gt;|Enchantment Lv0|&gt;|戦闘/水陸両用|強化|
|BGCOLOR(lightgray):''主系統''|BGCOLOR(lightgray):''副系統''|&gt;|BGCOLOR(lightgray):''威力/効果''|BGCOLOR(lightgray):''効果発生数''|
|&amp;ref(Spell/P_Holy.jpg,nolink,25x25,Holy);2||&gt;|Regeneration|1|
|BGCOLOR(lightgray):''射程距離''|BGCOLOR(lightgray):''効果範囲''|BGCOLOR(lightgray):''精度修正''|BGCOLOR(lightgray):''詠唱時間''|BGCOLOR(lightgray):''疲労/宝石''|
|30+5|2+1|100|100%|0|
|BGCOLOR(lightgray):''特性''|&gt;|&gt;|&gt;|アンデッドにのみ作用&amp;br;味方にのみ作用|
</v>
      </c>
    </row>
    <row r="217" spans="2:25" x14ac:dyDescent="0.15">
      <c r="B217" s="1" t="s">
        <v>10860</v>
      </c>
      <c r="C217" s="1">
        <v>0</v>
      </c>
      <c r="E217" s="1" t="s">
        <v>10857</v>
      </c>
      <c r="F217" s="1" t="s">
        <v>10857</v>
      </c>
      <c r="G217" s="1" t="s">
        <v>10867</v>
      </c>
      <c r="J217" s="1" t="s">
        <v>10869</v>
      </c>
      <c r="K217" s="1" t="s">
        <v>10871</v>
      </c>
      <c r="L217" s="1" t="s">
        <v>10875</v>
      </c>
      <c r="M217" s="2" t="s">
        <v>10879</v>
      </c>
      <c r="N217" s="31" t="str">
        <f t="shared" si="9"/>
        <v>|Enchantment Lv0|Mend the Dead|&amp;ref(Spell/P_Holy.jpg,nolink,25x25,Holy);3|||戦闘/水陸両用|治療|
|~|~|&gt;|&gt;|&gt;|&gt;|アンデッド1体のHPを回復させます|</v>
      </c>
      <c r="O217" s="3">
        <v>50</v>
      </c>
      <c r="P217" s="1" t="s">
        <v>10888</v>
      </c>
      <c r="Q217" s="1">
        <v>100</v>
      </c>
      <c r="R217" s="1">
        <v>0</v>
      </c>
      <c r="S217" s="1">
        <v>1</v>
      </c>
      <c r="T217" s="1">
        <v>100</v>
      </c>
      <c r="U217" s="1">
        <v>0</v>
      </c>
      <c r="V217" s="1" t="s">
        <v>10892</v>
      </c>
      <c r="X217" t="str">
        <f t="shared" si="10"/>
        <v xml:space="preserve">#includex(Spell/Enchantment/DataView,titlestr=off,section=(filter=Regrowth),firsthead=off)
**ゲーム内説明文
#includex(Spell/Enchantment/Descriptions,titlestr=off,section=(filter=Regrowth),firsthead=off)
**概要
**解説
</v>
      </c>
      <c r="Y217" t="str">
        <f t="shared" si="11"/>
        <v xml:space="preserve">**Mend the Dead
|&gt;|&gt;|&gt;|&gt;|BGCOLOR(black):COLOR(white):CENTER:''Mend the Dead''|
|&gt;|BGCOLOR(lightgray):''研究領域''|&gt;|BGCOLOR(lightgray):''使用条件''|BGCOLOR(lightgray):''分類''|
|&gt;|Enchantment Lv0|&gt;|戦闘/水陸両用|治療|
|BGCOLOR(lightgray):''主系統''|BGCOLOR(lightgray):''副系統''|&gt;|BGCOLOR(lightgray):''威力/効果''|BGCOLOR(lightgray):''効果発生数''|
|&amp;ref(Spell/P_Holy.jpg,nolink,25x25,Holy);3||&gt;|50|1|
|BGCOLOR(lightgray):''射程距離''|BGCOLOR(lightgray):''効果範囲''|BGCOLOR(lightgray):''精度修正''|BGCOLOR(lightgray):''詠唱時間''|BGCOLOR(lightgray):''疲労/宝石''|
|30+5|0|100|100%|0|
|BGCOLOR(lightgray):''特性''|&gt;|&gt;|&gt;|防御無視&amp;br;アンデッドにのみ作用|
</v>
      </c>
    </row>
    <row r="218" spans="2:25" x14ac:dyDescent="0.15">
      <c r="B218" s="1" t="s">
        <v>10860</v>
      </c>
      <c r="C218" s="1">
        <v>0</v>
      </c>
      <c r="E218" s="1" t="s">
        <v>10858</v>
      </c>
      <c r="F218" s="1" t="s">
        <v>10858</v>
      </c>
      <c r="G218" s="1" t="s">
        <v>10867</v>
      </c>
      <c r="J218" s="1" t="s">
        <v>10869</v>
      </c>
      <c r="K218" s="1" t="s">
        <v>10871</v>
      </c>
      <c r="L218" s="1" t="s">
        <v>10874</v>
      </c>
      <c r="M218" s="2" t="s">
        <v>10880</v>
      </c>
      <c r="N218" s="31" t="str">
        <f t="shared" si="9"/>
        <v>|Enchantment Lv0|Puppet Mastery|&amp;ref(Spell/P_Holy.jpg,nolink,25x25,Holy);3|||戦闘/水陸両用|全体強化|
|~|~|&gt;|&gt;|&gt;|&gt;|味方のアンデッド全員の移動速度を倍増させようと試みます|</v>
      </c>
      <c r="O218" s="3" t="s">
        <v>10886</v>
      </c>
      <c r="P218" s="1">
        <v>0</v>
      </c>
      <c r="Q218" s="1">
        <v>125</v>
      </c>
      <c r="R218" s="1">
        <v>666</v>
      </c>
      <c r="S218" s="1">
        <v>1</v>
      </c>
      <c r="T218" s="1">
        <v>0</v>
      </c>
      <c r="U218" s="1">
        <v>0</v>
      </c>
      <c r="V218" s="1" t="s">
        <v>10893</v>
      </c>
      <c r="X218" t="str">
        <f t="shared" si="10"/>
        <v xml:space="preserve">#includex(Spell/Enchantment/DataView,titlestr=off,section=(filter=Mend the Dead),firsthead=off)
**ゲーム内説明文
#includex(Spell/Enchantment/Descriptions,titlestr=off,section=(filter=Mend the Dead),firsthead=off)
**概要
**解説
</v>
      </c>
      <c r="Y218" t="str">
        <f t="shared" si="11"/>
        <v xml:space="preserve">**Puppet Mastery
|&gt;|&gt;|&gt;|&gt;|BGCOLOR(black):COLOR(white):CENTER:''Puppet Mastery''|
|&gt;|BGCOLOR(lightgray):''研究領域''|&gt;|BGCOLOR(lightgray):''使用条件''|BGCOLOR(lightgray):''分類''|
|&gt;|Enchantment Lv0|&gt;|戦闘/水陸両用|全体強化|
|BGCOLOR(lightgray):''主系統''|BGCOLOR(lightgray):''副系統''|&gt;|BGCOLOR(lightgray):''威力/効果''|BGCOLOR(lightgray):''効果発生数''|
|&amp;ref(Spell/P_Holy.jpg,nolink,25x25,Holy);3||&gt;|Haste|1|
|BGCOLOR(lightgray):''射程距離''|BGCOLOR(lightgray):''効果範囲''|BGCOLOR(lightgray):''精度修正''|BGCOLOR(lightgray):''詠唱時間''|BGCOLOR(lightgray):''疲労/宝石''|
|0|666|0|125%|0|
|BGCOLOR(lightgray):''特性''|&gt;|&gt;|&gt;|抵抗可能&amp;br;アンデッドにのみ作用&amp;br;味方にのみ作用|
</v>
      </c>
    </row>
    <row r="219" spans="2:25" x14ac:dyDescent="0.15">
      <c r="B219" s="1" t="s">
        <v>10860</v>
      </c>
      <c r="C219" s="1">
        <v>0</v>
      </c>
      <c r="E219" s="1" t="s">
        <v>10859</v>
      </c>
      <c r="F219" s="1" t="s">
        <v>10859</v>
      </c>
      <c r="G219" s="1" t="s">
        <v>10868</v>
      </c>
      <c r="J219" s="1" t="s">
        <v>10869</v>
      </c>
      <c r="K219" s="1" t="s">
        <v>10871</v>
      </c>
      <c r="L219" s="1" t="s">
        <v>10874</v>
      </c>
      <c r="M219" s="2" t="s">
        <v>10881</v>
      </c>
      <c r="N219" s="31" t="str">
        <f t="shared" si="9"/>
        <v>|Enchantment Lv0|Carrion Growth|&amp;ref(Spell/P_Holy.jpg,nolink,25x25,Holy);4|||戦闘/水陸両用|全体強化|
|~|~|&gt;|&gt;|&gt;|&gt;|味方のアンデッド全員に再生能力を与えようと試みます|</v>
      </c>
      <c r="O219" s="3" t="s">
        <v>10887</v>
      </c>
      <c r="P219" s="1">
        <v>0</v>
      </c>
      <c r="Q219" s="1">
        <v>125</v>
      </c>
      <c r="R219" s="1">
        <v>666</v>
      </c>
      <c r="S219" s="1">
        <v>1</v>
      </c>
      <c r="T219" s="1">
        <v>0</v>
      </c>
      <c r="U219" s="1">
        <v>0</v>
      </c>
      <c r="V219" s="1" t="s">
        <v>10894</v>
      </c>
      <c r="X219" t="str">
        <f t="shared" si="10"/>
        <v xml:space="preserve">#includex(Spell/Enchantment/DataView,titlestr=off,section=(filter=Puppet Mastery),firsthead=off)
**ゲーム内説明文
#includex(Spell/Enchantment/Descriptions,titlestr=off,section=(filter=Puppet Mastery),firsthead=off)
**概要
**解説
</v>
      </c>
      <c r="Y219" t="str">
        <f t="shared" si="11"/>
        <v xml:space="preserve">**Carrion Growth
|&gt;|&gt;|&gt;|&gt;|BGCOLOR(black):COLOR(white):CENTER:''Carrion Growth''|
|&gt;|BGCOLOR(lightgray):''研究領域''|&gt;|BGCOLOR(lightgray):''使用条件''|BGCOLOR(lightgray):''分類''|
|&gt;|Enchantment Lv0|&gt;|戦闘/水陸両用|全体強化|
|BGCOLOR(lightgray):''主系統''|BGCOLOR(lightgray):''副系統''|&gt;|BGCOLOR(lightgray):''威力/効果''|BGCOLOR(lightgray):''効果発生数''|
|&amp;ref(Spell/P_Holy.jpg,nolink,25x25,Holy);4||&gt;|Regeneration|1|
|BGCOLOR(lightgray):''射程距離''|BGCOLOR(lightgray):''効果範囲''|BGCOLOR(lightgray):''精度修正''|BGCOLOR(lightgray):''詠唱時間''|BGCOLOR(lightgray):''疲労/宝石''|
|0|666|0|125%|0|
|BGCOLOR(lightgray):''特性''|&gt;|&gt;|&gt;|抵抗容易&amp;br;アンデッドにのみ作用&amp;br;味方にのみ作用|
</v>
      </c>
    </row>
    <row r="220" spans="2:25" x14ac:dyDescent="0.15">
      <c r="B220" s="1" t="s">
        <v>11060</v>
      </c>
      <c r="C220" s="1">
        <v>0</v>
      </c>
      <c r="E220" s="1" t="s">
        <v>11061</v>
      </c>
      <c r="F220" s="1" t="s">
        <v>11061</v>
      </c>
      <c r="G220" s="1" t="s">
        <v>11062</v>
      </c>
      <c r="I220" s="1">
        <v>13</v>
      </c>
      <c r="J220" s="1" t="s">
        <v>11063</v>
      </c>
      <c r="K220" s="1" t="s">
        <v>11064</v>
      </c>
      <c r="L220" s="1" t="s">
        <v>11065</v>
      </c>
      <c r="M220" s="2" t="s">
        <v>11066</v>
      </c>
      <c r="N220" s="31" t="str">
        <f t="shared" si="9"/>
        <v>|Conjuration Lv0|Summon Glosos|&amp;ref(Spell/P_Death.jpg,nolink,25x25,Death);2||&amp;ref(Spell/V_Death.jpg,nolink,25x25,Death Gem);13|儀式/陸上専用|兵士召喚|
|~|~|&gt;|&gt;|&gt;|&gt;|熱波を放つ恐るべき猪Glosoを9体召喚します|</v>
      </c>
      <c r="O220" s="3" t="s">
        <v>11067</v>
      </c>
      <c r="S220" s="1">
        <v>9</v>
      </c>
      <c r="X220" t="str">
        <f t="shared" si="10"/>
        <v xml:space="preserve">#includex(Spell/Enchantment/DataView,titlestr=off,section=(filter=Carrion Growth),firsthead=off)
**ゲーム内説明文
#includex(Spell/Enchantment/Descriptions,titlestr=off,section=(filter=Carrion Growth),firsthead=off)
**概要
**解説
</v>
      </c>
      <c r="Y220" t="str">
        <f t="shared" si="11"/>
        <v xml:space="preserve">**Summon Glosos
|&gt;|&gt;|&gt;|&gt;|BGCOLOR(black):COLOR(white):CENTER:''Summon Glosos''|
|&gt;|BGCOLOR(lightgray):''研究領域''|&gt;|BGCOLOR(lightgray):''使用条件''|BGCOLOR(lightgray):''分類''|
|&gt;|Conjuration Lv0|&gt;|儀式/陸上専用|兵士召喚|
|BGCOLOR(lightgray):''主系統''|BGCOLOR(lightgray):''副系統''|&gt;|BGCOLOR(lightgray):''威力/効果''|BGCOLOR(lightgray):''効果発生数''|
|&amp;ref(Spell/P_Death.jpg,nolink,25x25,Death);2||&gt;|Gloso|9|
|BGCOLOR(lightgray):''射程距離''|BGCOLOR(lightgray):''効果範囲''|BGCOLOR(lightgray):''精度修正''|BGCOLOR(lightgray):''詠唱時間''|BGCOLOR(lightgray):''疲労/宝石''|
|||||&amp;ref(Spell/V_Death.jpg,nolink,25x25,Death Gem);13|
|BGCOLOR(lightgray):''特性''|&gt;|&gt;|&gt;||
</v>
      </c>
    </row>
    <row r="221" spans="2:25" x14ac:dyDescent="0.15">
      <c r="B221" s="1" t="s">
        <v>17</v>
      </c>
      <c r="C221" s="1">
        <v>3</v>
      </c>
      <c r="E221" s="1" t="s">
        <v>11269</v>
      </c>
      <c r="F221" s="1" t="s">
        <v>11269</v>
      </c>
      <c r="G221" s="1" t="s">
        <v>11270</v>
      </c>
      <c r="H221" s="1" t="s">
        <v>11271</v>
      </c>
      <c r="I221" s="1">
        <v>15</v>
      </c>
      <c r="J221" s="1" t="s">
        <v>11272</v>
      </c>
      <c r="K221" s="1" t="s">
        <v>11273</v>
      </c>
      <c r="L221" s="1" t="s">
        <v>11274</v>
      </c>
      <c r="M221" s="2" t="s">
        <v>11275</v>
      </c>
      <c r="N221" s="31" t="str">
        <f t="shared" si="9"/>
        <v>|Conjuration Lv3|Summon Nagas|&amp;ref(Spell/P_Water.jpg,nolink,25x25,Water);2|&amp;ref(Spell/P_Earth.jpg,nolink,25x25,Earth);1|&amp;ref(Spell/V_Water.jpg,nolink,25x25,Water Gem);15|儀式/陸上専用|兵士召喚|
|~|~|&gt;|&gt;|&gt;|&gt;|多彩な攻撃手段を持つ神聖なる蛇人Naga Warriorを6体召喚します|</v>
      </c>
      <c r="O221" s="3" t="s">
        <v>11276</v>
      </c>
      <c r="S221" s="1">
        <v>6</v>
      </c>
      <c r="X221" t="str">
        <f t="shared" si="10"/>
        <v xml:space="preserve">#includex(Spell/Conjuration/DataView,titlestr=off,section=(filter=Summon Glosos),firsthead=off)
**ゲーム内説明文
#includex(Spell/Conjuration/Descriptions,titlestr=off,section=(filter=Summon Glosos),firsthead=off)
**概要
**解説
</v>
      </c>
      <c r="Y221" t="str">
        <f t="shared" si="11"/>
        <v xml:space="preserve">**Summon Nagas
|&gt;|&gt;|&gt;|&gt;|BGCOLOR(black):COLOR(white):CENTER:''Summon Nagas''|
|&gt;|BGCOLOR(lightgray):''研究領域''|&gt;|BGCOLOR(lightgray):''使用条件''|BGCOLOR(lightgray):''分類''|
|&gt;|Conjuration Lv3|&gt;|儀式/陸上専用|兵士召喚|
|BGCOLOR(lightgray):''主系統''|BGCOLOR(lightgray):''副系統''|&gt;|BGCOLOR(lightgray):''威力/効果''|BGCOLOR(lightgray):''効果発生数''|
|&amp;ref(Spell/P_Water.jpg,nolink,25x25,Water);2|&amp;ref(Spell/P_Earth.jpg,nolink,25x25,Earth);1|&gt;|Naga Warrior|6|
|BGCOLOR(lightgray):''射程距離''|BGCOLOR(lightgray):''効果範囲''|BGCOLOR(lightgray):''精度修正''|BGCOLOR(lightgray):''詠唱時間''|BGCOLOR(lightgray):''疲労/宝石''|
|||||&amp;ref(Spell/V_Water.jpg,nolink,25x25,Water Gem);15|
|BGCOLOR(lightgray):''特性''|&gt;|&gt;|&gt;||
</v>
      </c>
    </row>
    <row r="222" spans="2:25" x14ac:dyDescent="0.15">
      <c r="B222" s="1" t="s">
        <v>17</v>
      </c>
      <c r="C222" s="1">
        <v>4</v>
      </c>
      <c r="E222" s="1" t="s">
        <v>11315</v>
      </c>
      <c r="F222" s="1" t="s">
        <v>11315</v>
      </c>
      <c r="G222" s="1" t="s">
        <v>11270</v>
      </c>
      <c r="H222" s="1" t="s">
        <v>11271</v>
      </c>
      <c r="I222" s="1">
        <v>25</v>
      </c>
      <c r="J222" s="1" t="s">
        <v>11272</v>
      </c>
      <c r="K222" s="1" t="s">
        <v>11273</v>
      </c>
      <c r="L222" s="1" t="s">
        <v>11277</v>
      </c>
      <c r="M222" s="2" t="s">
        <v>11278</v>
      </c>
      <c r="N222" s="31" t="str">
        <f t="shared" si="9"/>
        <v>|Conjuration Lv4|Contact Nagini|&amp;ref(Spell/P_Water.jpg,nolink,25x25,Water);2|&amp;ref(Spell/P_Earth.jpg,nolink,25x25,Earth);1|&amp;ref(Spell/V_Water.jpg,nolink,25x25,Water Gem);25|儀式/陸上専用|指揮官召喚|
|~|~|&gt;|&gt;|&gt;|&gt;|幅広い魔力を持つ蛇人の姫Naginiを召喚します|</v>
      </c>
      <c r="O222" s="3" t="s">
        <v>11279</v>
      </c>
      <c r="S222" s="1">
        <v>1</v>
      </c>
      <c r="X222" t="str">
        <f t="shared" si="10"/>
        <v xml:space="preserve">#includex(Spell/Conjuration/DataView,titlestr=off,section=(filter=Summon Nagas),firsthead=off)
**ゲーム内説明文
#includex(Spell/Conjuration/Descriptions,titlestr=off,section=(filter=Summon Nagas),firsthead=off)
**概要
**解説
</v>
      </c>
      <c r="Y222" t="str">
        <f t="shared" si="11"/>
        <v xml:space="preserve">**Contact Nagini
|&gt;|&gt;|&gt;|&gt;|BGCOLOR(black):COLOR(white):CENTER:''Contact Nagini''|
|&gt;|BGCOLOR(lightgray):''研究領域''|&gt;|BGCOLOR(lightgray):''使用条件''|BGCOLOR(lightgray):''分類''|
|&gt;|Conjuration Lv4|&gt;|儀式/陸上専用|指揮官召喚|
|BGCOLOR(lightgray):''主系統''|BGCOLOR(lightgray):''副系統''|&gt;|BGCOLOR(lightgray):''威力/効果''|BGCOLOR(lightgray):''効果発生数''|
|&amp;ref(Spell/P_Water.jpg,nolink,25x25,Water);2|&amp;ref(Spell/P_Earth.jpg,nolink,25x25,Earth);1|&gt;|Nagini|1|
|BGCOLOR(lightgray):''射程距離''|BGCOLOR(lightgray):''効果範囲''|BGCOLOR(lightgray):''精度修正''|BGCOLOR(lightgray):''詠唱時間''|BGCOLOR(lightgray):''疲労/宝石''|
|||||&amp;ref(Spell/V_Water.jpg,nolink,25x25,Water Gem);25|
|BGCOLOR(lightgray):''特性''|&gt;|&gt;|&gt;||
</v>
      </c>
    </row>
    <row r="223" spans="2:25" x14ac:dyDescent="0.15">
      <c r="B223" s="1" t="s">
        <v>17</v>
      </c>
      <c r="C223" s="1">
        <v>5</v>
      </c>
      <c r="E223" s="1" t="s">
        <v>11316</v>
      </c>
      <c r="F223" s="1" t="s">
        <v>11316</v>
      </c>
      <c r="G223" s="1" t="s">
        <v>11270</v>
      </c>
      <c r="H223" s="1" t="s">
        <v>11280</v>
      </c>
      <c r="I223" s="1">
        <v>30</v>
      </c>
      <c r="J223" s="1" t="s">
        <v>11272</v>
      </c>
      <c r="K223" s="1" t="s">
        <v>11273</v>
      </c>
      <c r="L223" s="1" t="s">
        <v>11277</v>
      </c>
      <c r="M223" s="2" t="s">
        <v>11281</v>
      </c>
      <c r="N223" s="31" t="str">
        <f t="shared" si="9"/>
        <v>|Conjuration Lv5|Contact Nagaraja|&amp;ref(Spell/P_Water.jpg,nolink,25x25,Water);2|&amp;ref(Spell/P_Earth.jpg,nolink,25x25,Earth);2|&amp;ref(Spell/V_Water.jpg,nolink,25x25,Water Gem);30|儀式/陸上専用|指揮官召喚|
|~|~|&gt;|&gt;|&gt;|&gt;|幅広い魔力と聖職者の権限を持つ蛇人の王Nagarajaを召喚します|</v>
      </c>
      <c r="O223" s="3" t="s">
        <v>11282</v>
      </c>
      <c r="S223" s="1">
        <v>1</v>
      </c>
      <c r="X223" t="str">
        <f t="shared" si="10"/>
        <v xml:space="preserve">#includex(Spell/Conjuration/DataView,titlestr=off,section=(filter=Contact Nagini),firsthead=off)
**ゲーム内説明文
#includex(Spell/Conjuration/Descriptions,titlestr=off,section=(filter=Contact Nagini),firsthead=off)
**概要
**解説
</v>
      </c>
      <c r="Y223" t="str">
        <f t="shared" si="11"/>
        <v xml:space="preserve">**Contact Nagaraja
|&gt;|&gt;|&gt;|&gt;|BGCOLOR(black):COLOR(white):CENTER:''Contact Nagaraja''|
|&gt;|BGCOLOR(lightgray):''研究領域''|&gt;|BGCOLOR(lightgray):''使用条件''|BGCOLOR(lightgray):''分類''|
|&gt;|Conjuration Lv5|&gt;|儀式/陸上専用|指揮官召喚|
|BGCOLOR(lightgray):''主系統''|BGCOLOR(lightgray):''副系統''|&gt;|BGCOLOR(lightgray):''威力/効果''|BGCOLOR(lightgray):''効果発生数''|
|&amp;ref(Spell/P_Water.jpg,nolink,25x25,Water);2|&amp;ref(Spell/P_Earth.jpg,nolink,25x25,Earth);2|&gt;|Nagaraja|1|
|BGCOLOR(lightgray):''射程距離''|BGCOLOR(lightgray):''効果範囲''|BGCOLOR(lightgray):''精度修正''|BGCOLOR(lightgray):''詠唱時間''|BGCOLOR(lightgray):''疲労/宝石''|
|||||&amp;ref(Spell/V_Water.jpg,nolink,25x25,Water Gem);30|
|BGCOLOR(lightgray):''特性''|&gt;|&gt;|&gt;||
</v>
      </c>
    </row>
    <row r="224" spans="2:25" x14ac:dyDescent="0.15">
      <c r="B224" s="1" t="s">
        <v>17</v>
      </c>
      <c r="C224" s="1">
        <v>6</v>
      </c>
      <c r="E224" s="1" t="s">
        <v>11317</v>
      </c>
      <c r="F224" s="1" t="s">
        <v>11317</v>
      </c>
      <c r="G224" s="1" t="s">
        <v>11283</v>
      </c>
      <c r="H224" s="1" t="s">
        <v>11284</v>
      </c>
      <c r="I224" s="1">
        <v>40</v>
      </c>
      <c r="J224" s="1" t="s">
        <v>11272</v>
      </c>
      <c r="K224" s="1" t="s">
        <v>11273</v>
      </c>
      <c r="L224" s="1" t="s">
        <v>11277</v>
      </c>
      <c r="M224" s="2" t="s">
        <v>11285</v>
      </c>
      <c r="N224" s="31" t="str">
        <f t="shared" si="9"/>
        <v>|Conjuration Lv6|Contact Nagarishi|&amp;ref(Spell/P_Water.jpg,nolink,25x25,Water);3|&amp;ref(Spell/P_Earth.jpg,nolink,25x25,Earth);3|&amp;ref(Spell/V_Water.jpg,nolink,25x25,Water Gem);40|儀式/陸上専用|指揮官召喚|
|~|~|&gt;|&gt;|&gt;|&gt;|強大な魔力を持つ蛇人の賢者Nagarishiを召喚します|</v>
      </c>
      <c r="O224" s="3" t="s">
        <v>11286</v>
      </c>
      <c r="S224" s="1">
        <v>1</v>
      </c>
      <c r="X224" t="str">
        <f t="shared" si="10"/>
        <v xml:space="preserve">#includex(Spell/Conjuration/DataView,titlestr=off,section=(filter=Contact Nagaraja),firsthead=off)
**ゲーム内説明文
#includex(Spell/Conjuration/Descriptions,titlestr=off,section=(filter=Contact Nagaraja),firsthead=off)
**概要
**解説
</v>
      </c>
      <c r="Y224" t="str">
        <f t="shared" si="11"/>
        <v xml:space="preserve">**Contact Nagarishi
|&gt;|&gt;|&gt;|&gt;|BGCOLOR(black):COLOR(white):CENTER:''Contact Nagarishi''|
|&gt;|BGCOLOR(lightgray):''研究領域''|&gt;|BGCOLOR(lightgray):''使用条件''|BGCOLOR(lightgray):''分類''|
|&gt;|Conjuration Lv6|&gt;|儀式/陸上専用|指揮官召喚|
|BGCOLOR(lightgray):''主系統''|BGCOLOR(lightgray):''副系統''|&gt;|BGCOLOR(lightgray):''威力/効果''|BGCOLOR(lightgray):''効果発生数''|
|&amp;ref(Spell/P_Water.jpg,nolink,25x25,Water);3|&amp;ref(Spell/P_Earth.jpg,nolink,25x25,Earth);3|&gt;|Nagarishi|1|
|BGCOLOR(lightgray):''射程距離''|BGCOLOR(lightgray):''効果範囲''|BGCOLOR(lightgray):''精度修正''|BGCOLOR(lightgray):''詠唱時間''|BGCOLOR(lightgray):''疲労/宝石''|
|||||&amp;ref(Spell/V_Water.jpg,nolink,25x25,Water Gem);40|
|BGCOLOR(lightgray):''特性''|&gt;|&gt;|&gt;||
</v>
      </c>
    </row>
    <row r="225" spans="2:25" x14ac:dyDescent="0.15">
      <c r="B225" s="1" t="s">
        <v>17</v>
      </c>
      <c r="C225" s="1">
        <v>1</v>
      </c>
      <c r="E225" s="1" t="s">
        <v>11423</v>
      </c>
      <c r="F225" s="1" t="s">
        <v>11423</v>
      </c>
      <c r="G225" s="1" t="s">
        <v>11424</v>
      </c>
      <c r="I225" s="1">
        <v>7</v>
      </c>
      <c r="J225" s="1" t="s">
        <v>11425</v>
      </c>
      <c r="K225" s="1" t="s">
        <v>11426</v>
      </c>
      <c r="L225" s="1" t="s">
        <v>11427</v>
      </c>
      <c r="M225" s="2" t="s">
        <v>11428</v>
      </c>
      <c r="N225" s="31" t="str">
        <f t="shared" si="9"/>
        <v>|Conjuration Lv1|Summon Ko-Oni|&amp;ref(Spell/P_Death.jpg,nolink,25x25,Death);1||&amp;ref(Spell/V_Death.jpg,nolink,25x25,Death Gem);7|儀式/陸上専用|兵士召喚|
|~|~|&gt;|&gt;|&gt;|&gt;|小型で臆病な鬼Ko-Oniを5+体召喚します|</v>
      </c>
      <c r="O225" s="3" t="s">
        <v>11429</v>
      </c>
      <c r="S225" s="1" t="s">
        <v>19911</v>
      </c>
      <c r="X225" t="str">
        <f t="shared" si="10"/>
        <v xml:space="preserve">#includex(Spell/Conjuration/DataView,titlestr=off,section=(filter=Contact Nagarishi),firsthead=off)
**ゲーム内説明文
#includex(Spell/Conjuration/Descriptions,titlestr=off,section=(filter=Contact Nagarishi),firsthead=off)
**概要
**解説
</v>
      </c>
      <c r="Y225" t="str">
        <f t="shared" si="11"/>
        <v xml:space="preserve">**Summon Ko-Oni
|&gt;|&gt;|&gt;|&gt;|BGCOLOR(black):COLOR(white):CENTER:''Summon Ko-Oni''|
|&gt;|BGCOLOR(lightgray):''研究領域''|&gt;|BGCOLOR(lightgray):''使用条件''|BGCOLOR(lightgray):''分類''|
|&gt;|Conjuration Lv1|&gt;|儀式/陸上専用|兵士召喚|
|BGCOLOR(lightgray):''主系統''|BGCOLOR(lightgray):''副系統''|&gt;|BGCOLOR(lightgray):''威力/効果''|BGCOLOR(lightgray):''効果発生数''|
|&amp;ref(Spell/P_Death.jpg,nolink,25x25,Death);1||&gt;|Ko-Oni|5+0.5/Lv|
|BGCOLOR(lightgray):''射程距離''|BGCOLOR(lightgray):''効果範囲''|BGCOLOR(lightgray):''精度修正''|BGCOLOR(lightgray):''詠唱時間''|BGCOLOR(lightgray):''疲労/宝石''|
|||||&amp;ref(Spell/V_Death.jpg,nolink,25x25,Death Gem);7|
|BGCOLOR(lightgray):''特性''|&gt;|&gt;|&gt;||
</v>
      </c>
    </row>
    <row r="226" spans="2:25" x14ac:dyDescent="0.15">
      <c r="B226" s="1" t="s">
        <v>17</v>
      </c>
      <c r="C226" s="1">
        <v>2</v>
      </c>
      <c r="E226" s="1" t="s">
        <v>11430</v>
      </c>
      <c r="F226" s="1" t="s">
        <v>11430</v>
      </c>
      <c r="G226" s="1" t="s">
        <v>11431</v>
      </c>
      <c r="H226" s="1" t="s">
        <v>11424</v>
      </c>
      <c r="I226" s="1">
        <v>10</v>
      </c>
      <c r="J226" s="1" t="s">
        <v>11425</v>
      </c>
      <c r="K226" s="1" t="s">
        <v>11426</v>
      </c>
      <c r="L226" s="1" t="s">
        <v>11427</v>
      </c>
      <c r="M226" s="2" t="s">
        <v>11432</v>
      </c>
      <c r="N226" s="31" t="str">
        <f t="shared" si="9"/>
        <v>|Conjuration Lv2|Summon Ao-Oni|&amp;ref(Spell/P_Water.jpg,nolink,25x25,Water);1|&amp;ref(Spell/P_Death.jpg,nolink,25x25,Death);1|&amp;ref(Spell/V_Water.jpg,nolink,25x25,Water Gem);10|儀式/陸上専用|兵士召喚|
|~|~|&gt;|&gt;|&gt;|&gt;|冷気を操る鬼Ao-Oniを5+体召喚します|</v>
      </c>
      <c r="O226" s="3" t="s">
        <v>11433</v>
      </c>
      <c r="S226" s="1" t="s">
        <v>19911</v>
      </c>
      <c r="X226" t="str">
        <f t="shared" si="10"/>
        <v xml:space="preserve">#includex(Spell/Conjuration/DataView,titlestr=off,section=(filter=Summon Ko-Oni),firsthead=off)
**ゲーム内説明文
#includex(Spell/Conjuration/Descriptions,titlestr=off,section=(filter=Summon Ko-Oni),firsthead=off)
**概要
**解説
</v>
      </c>
      <c r="Y226" t="str">
        <f t="shared" si="11"/>
        <v xml:space="preserve">**Summon Ao-Oni
|&gt;|&gt;|&gt;|&gt;|BGCOLOR(black):COLOR(white):CENTER:''Summon Ao-Oni''|
|&gt;|BGCOLOR(lightgray):''研究領域''|&gt;|BGCOLOR(lightgray):''使用条件''|BGCOLOR(lightgray):''分類''|
|&gt;|Conjuration Lv2|&gt;|儀式/陸上専用|兵士召喚|
|BGCOLOR(lightgray):''主系統''|BGCOLOR(lightgray):''副系統''|&gt;|BGCOLOR(lightgray):''威力/効果''|BGCOLOR(lightgray):''効果発生数''|
|&amp;ref(Spell/P_Water.jpg,nolink,25x25,Water);1|&amp;ref(Spell/P_Death.jpg,nolink,25x25,Death);1|&gt;|Ao-Oni|5+0.5/Lv|
|BGCOLOR(lightgray):''射程距離''|BGCOLOR(lightgray):''効果範囲''|BGCOLOR(lightgray):''精度修正''|BGCOLOR(lightgray):''詠唱時間''|BGCOLOR(lightgray):''疲労/宝石''|
|||||&amp;ref(Spell/V_Water.jpg,nolink,25x25,Water Gem);10|
|BGCOLOR(lightgray):''特性''|&gt;|&gt;|&gt;||
</v>
      </c>
    </row>
    <row r="227" spans="2:25" x14ac:dyDescent="0.15">
      <c r="B227" s="1" t="s">
        <v>17</v>
      </c>
      <c r="C227" s="1">
        <v>3</v>
      </c>
      <c r="E227" s="1" t="s">
        <v>11434</v>
      </c>
      <c r="F227" s="1" t="s">
        <v>11434</v>
      </c>
      <c r="G227" s="1" t="s">
        <v>11435</v>
      </c>
      <c r="H227" s="1" t="s">
        <v>11424</v>
      </c>
      <c r="I227" s="1">
        <v>10</v>
      </c>
      <c r="J227" s="1" t="s">
        <v>11425</v>
      </c>
      <c r="K227" s="1" t="s">
        <v>11426</v>
      </c>
      <c r="L227" s="1" t="s">
        <v>11427</v>
      </c>
      <c r="M227" s="2" t="s">
        <v>19933</v>
      </c>
      <c r="N227" s="31" t="str">
        <f t="shared" si="9"/>
        <v>|Conjuration Lv3|Summon Aka-Oni|&amp;ref(Spell/P_Fire.jpg,nolink,25x25,Fire);1|&amp;ref(Spell/P_Death.jpg,nolink,25x25,Death);1|&amp;ref(Spell/V_Fire.jpg,nolink,25x25,Fire Gem);10|儀式/陸上専用|兵士召喚|
|~|~|&gt;|&gt;|&gt;|&gt;|炎を投げる鬼Aka-Oniを5+体召喚します|</v>
      </c>
      <c r="O227" s="3" t="s">
        <v>11436</v>
      </c>
      <c r="S227" s="1" t="s">
        <v>19911</v>
      </c>
      <c r="X227" t="str">
        <f t="shared" si="10"/>
        <v xml:space="preserve">#includex(Spell/Conjuration/DataView,titlestr=off,section=(filter=Summon Ao-Oni),firsthead=off)
**ゲーム内説明文
#includex(Spell/Conjuration/Descriptions,titlestr=off,section=(filter=Summon Ao-Oni),firsthead=off)
**概要
**解説
</v>
      </c>
      <c r="Y227" t="str">
        <f t="shared" si="11"/>
        <v xml:space="preserve">**Summon Aka-Oni
|&gt;|&gt;|&gt;|&gt;|BGCOLOR(black):COLOR(white):CENTER:''Summon Aka-Oni''|
|&gt;|BGCOLOR(lightgray):''研究領域''|&gt;|BGCOLOR(lightgray):''使用条件''|BGCOLOR(lightgray):''分類''|
|&gt;|Conjuration Lv3|&gt;|儀式/陸上専用|兵士召喚|
|BGCOLOR(lightgray):''主系統''|BGCOLOR(lightgray):''副系統''|&gt;|BGCOLOR(lightgray):''威力/効果''|BGCOLOR(lightgray):''効果発生数''|
|&amp;ref(Spell/P_Fire.jpg,nolink,25x25,Fire);1|&amp;ref(Spell/P_Death.jpg,nolink,25x25,Death);1|&gt;|Aka-Oni|5+0.5/Lv|
|BGCOLOR(lightgray):''射程距離''|BGCOLOR(lightgray):''効果範囲''|BGCOLOR(lightgray):''精度修正''|BGCOLOR(lightgray):''詠唱時間''|BGCOLOR(lightgray):''疲労/宝石''|
|||||&amp;ref(Spell/V_Fire.jpg,nolink,25x25,Fire Gem);10|
|BGCOLOR(lightgray):''特性''|&gt;|&gt;|&gt;||
</v>
      </c>
    </row>
    <row r="228" spans="2:25" x14ac:dyDescent="0.15">
      <c r="B228" s="1" t="s">
        <v>17</v>
      </c>
      <c r="C228" s="1">
        <v>4</v>
      </c>
      <c r="E228" s="1" t="s">
        <v>11437</v>
      </c>
      <c r="F228" s="1" t="s">
        <v>11437</v>
      </c>
      <c r="G228" s="1" t="s">
        <v>11438</v>
      </c>
      <c r="H228" s="1" t="s">
        <v>11424</v>
      </c>
      <c r="I228" s="1">
        <v>12</v>
      </c>
      <c r="J228" s="1" t="s">
        <v>11425</v>
      </c>
      <c r="K228" s="1" t="s">
        <v>11426</v>
      </c>
      <c r="L228" s="1" t="s">
        <v>11427</v>
      </c>
      <c r="M228" s="2" t="s">
        <v>11439</v>
      </c>
      <c r="N228" s="31" t="str">
        <f t="shared" si="9"/>
        <v>|Conjuration Lv4|Summon Oni|&amp;ref(Spell/P_Earth.jpg,nolink,25x25,Earth);1|&amp;ref(Spell/P_Death.jpg,nolink,25x25,Death);1|&amp;ref(Spell/V_Earth.jpg,nolink,25x25,Earth Gem);12|儀式/陸上専用|兵士召喚|
|~|~|&gt;|&gt;|&gt;|&gt;|大柄で強靭な鬼Oniを5+体召喚します|</v>
      </c>
      <c r="O228" s="3" t="s">
        <v>11440</v>
      </c>
      <c r="S228" s="1" t="s">
        <v>19911</v>
      </c>
      <c r="X228" t="str">
        <f t="shared" si="10"/>
        <v xml:space="preserve">#includex(Spell/Conjuration/DataView,titlestr=off,section=(filter=Summon Aka-Oni),firsthead=off)
**ゲーム内説明文
#includex(Spell/Conjuration/Descriptions,titlestr=off,section=(filter=Summon Aka-Oni),firsthead=off)
**概要
**解説
</v>
      </c>
      <c r="Y228" t="str">
        <f t="shared" si="11"/>
        <v xml:space="preserve">**Summon Oni
|&gt;|&gt;|&gt;|&gt;|BGCOLOR(black):COLOR(white):CENTER:''Summon Oni''|
|&gt;|BGCOLOR(lightgray):''研究領域''|&gt;|BGCOLOR(lightgray):''使用条件''|BGCOLOR(lightgray):''分類''|
|&gt;|Conjuration Lv4|&gt;|儀式/陸上専用|兵士召喚|
|BGCOLOR(lightgray):''主系統''|BGCOLOR(lightgray):''副系統''|&gt;|BGCOLOR(lightgray):''威力/効果''|BGCOLOR(lightgray):''効果発生数''|
|&amp;ref(Spell/P_Earth.jpg,nolink,25x25,Earth);1|&amp;ref(Spell/P_Death.jpg,nolink,25x25,Death);1|&gt;|Oni|5+0.5/Lv|
|BGCOLOR(lightgray):''射程距離''|BGCOLOR(lightgray):''効果範囲''|BGCOLOR(lightgray):''精度修正''|BGCOLOR(lightgray):''詠唱時間''|BGCOLOR(lightgray):''疲労/宝石''|
|||||&amp;ref(Spell/V_Earth.jpg,nolink,25x25,Earth Gem);12|
|BGCOLOR(lightgray):''特性''|&gt;|&gt;|&gt;||
</v>
      </c>
    </row>
    <row r="229" spans="2:25" x14ac:dyDescent="0.15">
      <c r="B229" s="1" t="s">
        <v>17</v>
      </c>
      <c r="C229" s="1">
        <v>5</v>
      </c>
      <c r="E229" s="1" t="s">
        <v>11441</v>
      </c>
      <c r="F229" s="1" t="s">
        <v>11441</v>
      </c>
      <c r="G229" s="1" t="s">
        <v>11442</v>
      </c>
      <c r="H229" s="1" t="s">
        <v>11435</v>
      </c>
      <c r="I229" s="1">
        <v>10</v>
      </c>
      <c r="J229" s="1" t="s">
        <v>11425</v>
      </c>
      <c r="K229" s="1" t="s">
        <v>11426</v>
      </c>
      <c r="L229" s="1" t="s">
        <v>11427</v>
      </c>
      <c r="M229" s="2" t="s">
        <v>11443</v>
      </c>
      <c r="N229" s="31" t="str">
        <f t="shared" si="9"/>
        <v>|Conjuration Lv5|Summon Kuro-Oni|&amp;ref(Spell/P_Death.jpg,nolink,25x25,Death);2|&amp;ref(Spell/P_Fire.jpg,nolink,25x25,Fire);1|&amp;ref(Spell/V_Death.jpg,nolink,25x25,Death Gem);10|儀式/陸上専用|兵士召喚|
|~|~|&gt;|&gt;|&gt;|&gt;|炎と毒を使う大柄な鬼Kuro-Oniを4体召喚します|</v>
      </c>
      <c r="O229" s="3" t="s">
        <v>11444</v>
      </c>
      <c r="S229" s="1">
        <v>4</v>
      </c>
      <c r="X229" t="str">
        <f t="shared" si="10"/>
        <v xml:space="preserve">#includex(Spell/Conjuration/DataView,titlestr=off,section=(filter=Summon Oni),firsthead=off)
**ゲーム内説明文
#includex(Spell/Conjuration/Descriptions,titlestr=off,section=(filter=Summon Oni),firsthead=off)
**概要
**解説
</v>
      </c>
      <c r="Y229" t="str">
        <f t="shared" si="11"/>
        <v xml:space="preserve">**Summon Kuro-Oni
|&gt;|&gt;|&gt;|&gt;|BGCOLOR(black):COLOR(white):CENTER:''Summon Kuro-Oni''|
|&gt;|BGCOLOR(lightgray):''研究領域''|&gt;|BGCOLOR(lightgray):''使用条件''|BGCOLOR(lightgray):''分類''|
|&gt;|Conjuration Lv5|&gt;|儀式/陸上専用|兵士召喚|
|BGCOLOR(lightgray):''主系統''|BGCOLOR(lightgray):''副系統''|&gt;|BGCOLOR(lightgray):''威力/効果''|BGCOLOR(lightgray):''効果発生数''|
|&amp;ref(Spell/P_Death.jpg,nolink,25x25,Death);2|&amp;ref(Spell/P_Fire.jpg,nolink,25x25,Fire);1|&gt;|Kuro-Oni|4|
|BGCOLOR(lightgray):''射程距離''|BGCOLOR(lightgray):''効果範囲''|BGCOLOR(lightgray):''精度修正''|BGCOLOR(lightgray):''詠唱時間''|BGCOLOR(lightgray):''疲労/宝石''|
|||||&amp;ref(Spell/V_Death.jpg,nolink,25x25,Death Gem);10|
|BGCOLOR(lightgray):''特性''|&gt;|&gt;|&gt;||
</v>
      </c>
    </row>
    <row r="230" spans="2:25" x14ac:dyDescent="0.15">
      <c r="B230" s="1" t="s">
        <v>17</v>
      </c>
      <c r="C230" s="1">
        <v>6</v>
      </c>
      <c r="E230" s="1" t="s">
        <v>11445</v>
      </c>
      <c r="F230" s="1" t="s">
        <v>11445</v>
      </c>
      <c r="G230" s="1" t="s">
        <v>11442</v>
      </c>
      <c r="H230" s="1" t="s">
        <v>11435</v>
      </c>
      <c r="I230" s="1">
        <v>20</v>
      </c>
      <c r="J230" s="1" t="s">
        <v>11425</v>
      </c>
      <c r="K230" s="1" t="s">
        <v>11426</v>
      </c>
      <c r="L230" s="1" t="s">
        <v>11446</v>
      </c>
      <c r="M230" s="2" t="s">
        <v>11455</v>
      </c>
      <c r="N230" s="31" t="str">
        <f t="shared" si="9"/>
        <v>|Conjuration Lv6|Summon Oni General|&amp;ref(Spell/P_Death.jpg,nolink,25x25,Death);2|&amp;ref(Spell/P_Fire.jpg,nolink,25x25,Fire);1|&amp;ref(Spell/V_Death.jpg,nolink,25x25,Death Gem);20|儀式/陸上専用|指揮官召喚|
|~|~|&gt;|&gt;|&gt;|&gt;|多少の魔力を持つ鬼の指揮官Oni Shugoを召喚します|</v>
      </c>
      <c r="O230" s="3" t="s">
        <v>11447</v>
      </c>
      <c r="S230" s="1">
        <v>1</v>
      </c>
      <c r="X230" t="str">
        <f t="shared" si="10"/>
        <v xml:space="preserve">#includex(Spell/Conjuration/DataView,titlestr=off,section=(filter=Summon Kuro-Oni),firsthead=off)
**ゲーム内説明文
#includex(Spell/Conjuration/Descriptions,titlestr=off,section=(filter=Summon Kuro-Oni),firsthead=off)
**概要
**解説
</v>
      </c>
      <c r="Y230" t="str">
        <f t="shared" si="11"/>
        <v xml:space="preserve">**Summon Oni General
|&gt;|&gt;|&gt;|&gt;|BGCOLOR(black):COLOR(white):CENTER:''Summon Oni General''|
|&gt;|BGCOLOR(lightgray):''研究領域''|&gt;|BGCOLOR(lightgray):''使用条件''|BGCOLOR(lightgray):''分類''|
|&gt;|Conjuration Lv6|&gt;|儀式/陸上専用|指揮官召喚|
|BGCOLOR(lightgray):''主系統''|BGCOLOR(lightgray):''副系統''|&gt;|BGCOLOR(lightgray):''威力/効果''|BGCOLOR(lightgray):''効果発生数''|
|&amp;ref(Spell/P_Death.jpg,nolink,25x25,Death);2|&amp;ref(Spell/P_Fire.jpg,nolink,25x25,Fire);1|&gt;|Oni Shugo|1|
|BGCOLOR(lightgray):''射程距離''|BGCOLOR(lightgray):''効果範囲''|BGCOLOR(lightgray):''精度修正''|BGCOLOR(lightgray):''詠唱時間''|BGCOLOR(lightgray):''疲労/宝石''|
|||||&amp;ref(Spell/V_Death.jpg,nolink,25x25,Death Gem);20|
|BGCOLOR(lightgray):''特性''|&gt;|&gt;|&gt;||
</v>
      </c>
    </row>
    <row r="231" spans="2:25" x14ac:dyDescent="0.15">
      <c r="B231" s="1" t="s">
        <v>17</v>
      </c>
      <c r="C231" s="1">
        <v>6</v>
      </c>
      <c r="E231" s="1" t="s">
        <v>11448</v>
      </c>
      <c r="F231" s="1" t="s">
        <v>11448</v>
      </c>
      <c r="G231" s="1" t="s">
        <v>11449</v>
      </c>
      <c r="I231" s="1">
        <v>30</v>
      </c>
      <c r="J231" s="1" t="s">
        <v>11425</v>
      </c>
      <c r="K231" s="1" t="s">
        <v>11426</v>
      </c>
      <c r="L231" s="1" t="s">
        <v>11446</v>
      </c>
      <c r="M231" s="2" t="s">
        <v>11450</v>
      </c>
      <c r="N231" s="31" t="str">
        <f t="shared" si="9"/>
        <v>|Conjuration Lv6|Contact Kitsune|&amp;ref(Spell/P_Nature.jpg,nolink,25x25,Nature);2||&amp;ref(Spell/V_Nature.jpg,nolink,25x25,Nature Gem);30|儀式/陸上専用|指揮官召喚|
|~|~|&gt;|&gt;|&gt;|&gt;|多彩な魔力を持つ妖狐Kitsuneを召喚します|</v>
      </c>
      <c r="O231" s="3" t="s">
        <v>11451</v>
      </c>
      <c r="S231" s="1">
        <v>1</v>
      </c>
      <c r="X231" t="str">
        <f t="shared" si="10"/>
        <v xml:space="preserve">#includex(Spell/Conjuration/DataView,titlestr=off,section=(filter=Summon Oni General),firsthead=off)
**ゲーム内説明文
#includex(Spell/Conjuration/Descriptions,titlestr=off,section=(filter=Summon Oni General),firsthead=off)
**概要
**解説
</v>
      </c>
      <c r="Y231" t="str">
        <f t="shared" si="11"/>
        <v xml:space="preserve">**Contact Kitsune
|&gt;|&gt;|&gt;|&gt;|BGCOLOR(black):COLOR(white):CENTER:''Contact Kitsune''|
|&gt;|BGCOLOR(lightgray):''研究領域''|&gt;|BGCOLOR(lightgray):''使用条件''|BGCOLOR(lightgray):''分類''|
|&gt;|Conjuration Lv6|&gt;|儀式/陸上専用|指揮官召喚|
|BGCOLOR(lightgray):''主系統''|BGCOLOR(lightgray):''副系統''|&gt;|BGCOLOR(lightgray):''威力/効果''|BGCOLOR(lightgray):''効果発生数''|
|&amp;ref(Spell/P_Nature.jpg,nolink,25x25,Nature);2||&gt;|Kitsune|1|
|BGCOLOR(lightgray):''射程距離''|BGCOLOR(lightgray):''効果範囲''|BGCOLOR(lightgray):''精度修正''|BGCOLOR(lightgray):''詠唱時間''|BGCOLOR(lightgray):''疲労/宝石''|
|||||&amp;ref(Spell/V_Nature.jpg,nolink,25x25,Nature Gem);30|
|BGCOLOR(lightgray):''特性''|&gt;|&gt;|&gt;||
</v>
      </c>
    </row>
    <row r="232" spans="2:25" x14ac:dyDescent="0.15">
      <c r="B232" s="1" t="s">
        <v>17</v>
      </c>
      <c r="C232" s="1">
        <v>8</v>
      </c>
      <c r="E232" s="1" t="s">
        <v>11452</v>
      </c>
      <c r="F232" s="1" t="s">
        <v>11452</v>
      </c>
      <c r="G232" s="1" t="s">
        <v>11453</v>
      </c>
      <c r="H232" s="1" t="s">
        <v>11435</v>
      </c>
      <c r="I232" s="1">
        <v>45</v>
      </c>
      <c r="J232" s="1" t="s">
        <v>11425</v>
      </c>
      <c r="K232" s="1" t="s">
        <v>11426</v>
      </c>
      <c r="L232" s="1" t="s">
        <v>11446</v>
      </c>
      <c r="M232" s="2" t="s">
        <v>11454</v>
      </c>
      <c r="N232" s="31" t="str">
        <f t="shared" si="9"/>
        <v>|Conjuration Lv8|Summon Dai Oni|&amp;ref(Spell/P_Death.jpg,nolink,25x25,Death);4|&amp;ref(Spell/P_Fire.jpg,nolink,25x25,Fire);1|&amp;ref(Spell/V_Death.jpg,nolink,25x25,Death Gem);45|儀式/陸上専用|指揮官召喚|
|~|~|&gt;|&gt;|&gt;|&gt;|巨大かつ強大な鬼の王Dai Oniを召喚します|</v>
      </c>
      <c r="O232" s="3" t="s">
        <v>11456</v>
      </c>
      <c r="S232" s="1">
        <v>1</v>
      </c>
      <c r="X232" t="str">
        <f t="shared" si="10"/>
        <v xml:space="preserve">#includex(Spell/Conjuration/DataView,titlestr=off,section=(filter=Contact Kitsune),firsthead=off)
**ゲーム内説明文
#includex(Spell/Conjuration/Descriptions,titlestr=off,section=(filter=Contact Kitsune),firsthead=off)
**概要
**解説
</v>
      </c>
      <c r="Y232" t="str">
        <f t="shared" si="11"/>
        <v xml:space="preserve">**Summon Dai Oni
|&gt;|&gt;|&gt;|&gt;|BGCOLOR(black):COLOR(white):CENTER:''Summon Dai Oni''|
|&gt;|BGCOLOR(lightgray):''研究領域''|&gt;|BGCOLOR(lightgray):''使用条件''|BGCOLOR(lightgray):''分類''|
|&gt;|Conjuration Lv8|&gt;|儀式/陸上専用|指揮官召喚|
|BGCOLOR(lightgray):''主系統''|BGCOLOR(lightgray):''副系統''|&gt;|BGCOLOR(lightgray):''威力/効果''|BGCOLOR(lightgray):''効果発生数''|
|&amp;ref(Spell/P_Death.jpg,nolink,25x25,Death);4|&amp;ref(Spell/P_Fire.jpg,nolink,25x25,Fire);1|&gt;|Dai Oni|1|
|BGCOLOR(lightgray):''射程距離''|BGCOLOR(lightgray):''効果範囲''|BGCOLOR(lightgray):''精度修正''|BGCOLOR(lightgray):''詠唱時間''|BGCOLOR(lightgray):''疲労/宝石''|
|||||&amp;ref(Spell/V_Death.jpg,nolink,25x25,Death Gem);45|
|BGCOLOR(lightgray):''特性''|&gt;|&gt;|&gt;||
</v>
      </c>
    </row>
    <row r="233" spans="2:25" x14ac:dyDescent="0.15">
      <c r="B233" s="1" t="s">
        <v>11591</v>
      </c>
      <c r="C233" s="1">
        <v>4</v>
      </c>
      <c r="E233" s="1" t="s">
        <v>11592</v>
      </c>
      <c r="F233" s="1" t="s">
        <v>11592</v>
      </c>
      <c r="G233" s="1" t="s">
        <v>11593</v>
      </c>
      <c r="I233" s="1">
        <v>9</v>
      </c>
      <c r="J233" s="1" t="s">
        <v>11594</v>
      </c>
      <c r="K233" s="1" t="s">
        <v>11595</v>
      </c>
      <c r="L233" s="1" t="s">
        <v>11596</v>
      </c>
      <c r="M233" s="2" t="s">
        <v>11597</v>
      </c>
      <c r="N233" s="31" t="str">
        <f t="shared" si="9"/>
        <v>|Conjuration Lv4|Call Malakh|&amp;ref(Spell/P_Astral.jpg,nolink,25x25,Astral);2||&amp;ref(Spell/V_Astral.jpg,nolink,25x25,Astral Pearl);9|儀式/陸上専用|指揮官召喚|
|~|~|&gt;|&gt;|&gt;|&gt;|天界の伝令Malakhを召喚します|</v>
      </c>
      <c r="O233" s="3" t="s">
        <v>11598</v>
      </c>
      <c r="S233" s="1">
        <v>1</v>
      </c>
      <c r="X233" t="str">
        <f t="shared" si="10"/>
        <v xml:space="preserve">#includex(Spell/Conjuration/DataView,titlestr=off,section=(filter=Summon Dai Oni),firsthead=off)
**ゲーム内説明文
#includex(Spell/Conjuration/Descriptions,titlestr=off,section=(filter=Summon Dai Oni),firsthead=off)
**概要
**解説
</v>
      </c>
      <c r="Y233" t="str">
        <f t="shared" si="11"/>
        <v xml:space="preserve">**Call Malakh
|&gt;|&gt;|&gt;|&gt;|BGCOLOR(black):COLOR(white):CENTER:''Call Malakh''|
|&gt;|BGCOLOR(lightgray):''研究領域''|&gt;|BGCOLOR(lightgray):''使用条件''|BGCOLOR(lightgray):''分類''|
|&gt;|Conjuration Lv4|&gt;|儀式/陸上専用|指揮官召喚|
|BGCOLOR(lightgray):''主系統''|BGCOLOR(lightgray):''副系統''|&gt;|BGCOLOR(lightgray):''威力/効果''|BGCOLOR(lightgray):''効果発生数''|
|&amp;ref(Spell/P_Astral.jpg,nolink,25x25,Astral);2||&gt;|Malakh|1|
|BGCOLOR(lightgray):''射程距離''|BGCOLOR(lightgray):''効果範囲''|BGCOLOR(lightgray):''精度修正''|BGCOLOR(lightgray):''詠唱時間''|BGCOLOR(lightgray):''疲労/宝石''|
|||||&amp;ref(Spell/V_Astral.jpg,nolink,25x25,Astral Pearl);9|
|BGCOLOR(lightgray):''特性''|&gt;|&gt;|&gt;||
</v>
      </c>
    </row>
    <row r="234" spans="2:25" x14ac:dyDescent="0.15">
      <c r="B234" s="1" t="s">
        <v>11591</v>
      </c>
      <c r="C234" s="1">
        <v>6</v>
      </c>
      <c r="E234" s="1" t="s">
        <v>11599</v>
      </c>
      <c r="F234" s="1" t="s">
        <v>11599</v>
      </c>
      <c r="G234" s="1" t="s">
        <v>11600</v>
      </c>
      <c r="H234" s="1" t="s">
        <v>11601</v>
      </c>
      <c r="I234" s="1">
        <v>21</v>
      </c>
      <c r="J234" s="1" t="s">
        <v>11594</v>
      </c>
      <c r="K234" s="1" t="s">
        <v>11595</v>
      </c>
      <c r="L234" s="1" t="s">
        <v>11596</v>
      </c>
      <c r="M234" s="2" t="s">
        <v>11603</v>
      </c>
      <c r="N234" s="31" t="str">
        <f t="shared" si="9"/>
        <v>|Conjuration Lv6|Call Hashmal|&amp;ref(Spell/P_Astral.jpg,nolink,25x25,Astral);3|&amp;ref(Spell/P_Fire.jpg,nolink,25x25,Fire);1|&amp;ref(Spell/V_Astral.jpg,nolink,25x25,Astral Pearl);21|儀式/陸上専用|指揮官召喚|
|~|~|&gt;|&gt;|&gt;|&gt;|異教の鎮圧を得意とする天使Hashmalを召喚します|</v>
      </c>
      <c r="O234" s="3" t="s">
        <v>11602</v>
      </c>
      <c r="S234" s="1">
        <v>1</v>
      </c>
      <c r="X234" t="str">
        <f t="shared" si="10"/>
        <v xml:space="preserve">#includex(Spell/Conjuration/DataView,titlestr=off,section=(filter=Call Malakh),firsthead=off)
**ゲーム内説明文
#includex(Spell/Conjuration/Descriptions,titlestr=off,section=(filter=Call Malakh),firsthead=off)
**概要
**解説
</v>
      </c>
      <c r="Y234" t="str">
        <f t="shared" si="11"/>
        <v xml:space="preserve">**Call Hashmal
|&gt;|&gt;|&gt;|&gt;|BGCOLOR(black):COLOR(white):CENTER:''Call Hashmal''|
|&gt;|BGCOLOR(lightgray):''研究領域''|&gt;|BGCOLOR(lightgray):''使用条件''|BGCOLOR(lightgray):''分類''|
|&gt;|Conjuration Lv6|&gt;|儀式/陸上専用|指揮官召喚|
|BGCOLOR(lightgray):''主系統''|BGCOLOR(lightgray):''副系統''|&gt;|BGCOLOR(lightgray):''威力/効果''|BGCOLOR(lightgray):''効果発生数''|
|&amp;ref(Spell/P_Astral.jpg,nolink,25x25,Astral);3|&amp;ref(Spell/P_Fire.jpg,nolink,25x25,Fire);1|&gt;|Hashmal|1|
|BGCOLOR(lightgray):''射程距離''|BGCOLOR(lightgray):''効果範囲''|BGCOLOR(lightgray):''精度修正''|BGCOLOR(lightgray):''詠唱時間''|BGCOLOR(lightgray):''疲労/宝石''|
|||||&amp;ref(Spell/V_Astral.jpg,nolink,25x25,Astral Pearl);21|
|BGCOLOR(lightgray):''特性''|&gt;|&gt;|&gt;||
</v>
      </c>
    </row>
    <row r="235" spans="2:25" x14ac:dyDescent="0.15">
      <c r="B235" s="1" t="s">
        <v>11591</v>
      </c>
      <c r="C235" s="1">
        <v>6</v>
      </c>
      <c r="E235" s="1" t="s">
        <v>11604</v>
      </c>
      <c r="F235" s="1" t="s">
        <v>11604</v>
      </c>
      <c r="G235" s="1" t="s">
        <v>11605</v>
      </c>
      <c r="H235" s="1" t="s">
        <v>11606</v>
      </c>
      <c r="I235" s="1">
        <v>25</v>
      </c>
      <c r="J235" s="1" t="s">
        <v>11594</v>
      </c>
      <c r="K235" s="1" t="s">
        <v>11595</v>
      </c>
      <c r="L235" s="1" t="s">
        <v>11596</v>
      </c>
      <c r="M235" s="2" t="s">
        <v>11607</v>
      </c>
      <c r="N235" s="31" t="str">
        <f t="shared" si="9"/>
        <v>|Conjuration Lv6|Dirge for the Dead|&amp;ref(Spell/P_Death.jpg,nolink,25x25,Death);3|&amp;ref(Spell/P_Holy.jpg,nolink,25x25,Holy);1|&amp;ref(Spell/V_Death.jpg,nolink,25x25,Death Gem);25|儀式/陸上専用|指揮官召喚|
|~|~|&gt;|&gt;|&gt;|&gt;|死せる巨人の英雄Ditanuを召喚します|</v>
      </c>
      <c r="O235" s="3" t="s">
        <v>11608</v>
      </c>
      <c r="S235" s="1">
        <v>1</v>
      </c>
      <c r="X235" t="str">
        <f t="shared" si="10"/>
        <v xml:space="preserve">#includex(Spell/Conjuration/DataView,titlestr=off,section=(filter=Call Hashmal),firsthead=off)
**ゲーム内説明文
#includex(Spell/Conjuration/Descriptions,titlestr=off,section=(filter=Call Hashmal),firsthead=off)
**概要
**解説
</v>
      </c>
      <c r="Y235" t="str">
        <f t="shared" si="11"/>
        <v xml:space="preserve">**Dirge for the Dead
|&gt;|&gt;|&gt;|&gt;|BGCOLOR(black):COLOR(white):CENTER:''Dirge for the Dead''|
|&gt;|BGCOLOR(lightgray):''研究領域''|&gt;|BGCOLOR(lightgray):''使用条件''|BGCOLOR(lightgray):''分類''|
|&gt;|Conjuration Lv6|&gt;|儀式/陸上専用|指揮官召喚|
|BGCOLOR(lightgray):''主系統''|BGCOLOR(lightgray):''副系統''|&gt;|BGCOLOR(lightgray):''威力/効果''|BGCOLOR(lightgray):''効果発生数''|
|&amp;ref(Spell/P_Death.jpg,nolink,25x25,Death);3|&amp;ref(Spell/P_Holy.jpg,nolink,25x25,Holy);1|&gt;|Ditanu|1|
|BGCOLOR(lightgray):''射程距離''|BGCOLOR(lightgray):''効果範囲''|BGCOLOR(lightgray):''精度修正''|BGCOLOR(lightgray):''詠唱時間''|BGCOLOR(lightgray):''疲労/宝石''|
|||||&amp;ref(Spell/V_Death.jpg,nolink,25x25,Death Gem);25|
|BGCOLOR(lightgray):''特性''|&gt;|&gt;|&gt;||
</v>
      </c>
    </row>
    <row r="236" spans="2:25" x14ac:dyDescent="0.15">
      <c r="B236" s="1" t="s">
        <v>11591</v>
      </c>
      <c r="C236" s="1">
        <v>7</v>
      </c>
      <c r="E236" s="1" t="s">
        <v>11609</v>
      </c>
      <c r="F236" s="1" t="s">
        <v>11609</v>
      </c>
      <c r="G236" s="1" t="s">
        <v>11610</v>
      </c>
      <c r="H236" s="1" t="s">
        <v>11611</v>
      </c>
      <c r="I236" s="1">
        <v>39</v>
      </c>
      <c r="J236" s="1" t="s">
        <v>11594</v>
      </c>
      <c r="K236" s="1" t="s">
        <v>11595</v>
      </c>
      <c r="L236" s="1" t="s">
        <v>11596</v>
      </c>
      <c r="M236" s="2" t="s">
        <v>11612</v>
      </c>
      <c r="N236" s="31" t="str">
        <f t="shared" si="9"/>
        <v>|Conjuration Lv7|Call Arel|&amp;ref(Spell/P_Astral.jpg,nolink,25x25,Astral);4|&amp;ref(Spell/P_Nature.jpg,nolink,25x25,Nature);1|&amp;ref(Spell/V_Astral.jpg,nolink,25x25,Astral Pearl);39|儀式/陸上専用|指揮官召喚|
|~|~|&gt;|&gt;|&gt;|&gt;|癒しの力を持つ天使Arelを召喚します|</v>
      </c>
      <c r="O236" s="3" t="s">
        <v>11613</v>
      </c>
      <c r="S236" s="1">
        <v>1</v>
      </c>
      <c r="X236" t="str">
        <f t="shared" si="10"/>
        <v xml:space="preserve">#includex(Spell/Conjuration/DataView,titlestr=off,section=(filter=Dirge for the Dead),firsthead=off)
**ゲーム内説明文
#includex(Spell/Conjuration/Descriptions,titlestr=off,section=(filter=Dirge for the Dead),firsthead=off)
**概要
**解説
</v>
      </c>
      <c r="Y236" t="str">
        <f t="shared" si="11"/>
        <v xml:space="preserve">**Call Arel
|&gt;|&gt;|&gt;|&gt;|BGCOLOR(black):COLOR(white):CENTER:''Call Arel''|
|&gt;|BGCOLOR(lightgray):''研究領域''|&gt;|BGCOLOR(lightgray):''使用条件''|BGCOLOR(lightgray):''分類''|
|&gt;|Conjuration Lv7|&gt;|儀式/陸上専用|指揮官召喚|
|BGCOLOR(lightgray):''主系統''|BGCOLOR(lightgray):''副系統''|&gt;|BGCOLOR(lightgray):''威力/効果''|BGCOLOR(lightgray):''効果発生数''|
|&amp;ref(Spell/P_Astral.jpg,nolink,25x25,Astral);4|&amp;ref(Spell/P_Nature.jpg,nolink,25x25,Nature);1|&gt;|Arel|1|
|BGCOLOR(lightgray):''射程距離''|BGCOLOR(lightgray):''効果範囲''|BGCOLOR(lightgray):''精度修正''|BGCOLOR(lightgray):''詠唱時間''|BGCOLOR(lightgray):''疲労/宝石''|
|||||&amp;ref(Spell/V_Astral.jpg,nolink,25x25,Astral Pearl);39|
|BGCOLOR(lightgray):''特性''|&gt;|&gt;|&gt;||
</v>
      </c>
    </row>
    <row r="237" spans="2:25" x14ac:dyDescent="0.15">
      <c r="B237" s="1" t="s">
        <v>11591</v>
      </c>
      <c r="C237" s="1">
        <v>8</v>
      </c>
      <c r="E237" s="1" t="s">
        <v>11614</v>
      </c>
      <c r="F237" s="1" t="s">
        <v>11614</v>
      </c>
      <c r="G237" s="1" t="s">
        <v>11615</v>
      </c>
      <c r="H237" s="1" t="s">
        <v>11616</v>
      </c>
      <c r="I237" s="1">
        <v>49</v>
      </c>
      <c r="J237" s="1" t="s">
        <v>11594</v>
      </c>
      <c r="K237" s="1" t="s">
        <v>11595</v>
      </c>
      <c r="L237" s="1" t="s">
        <v>11596</v>
      </c>
      <c r="M237" s="2" t="s">
        <v>11617</v>
      </c>
      <c r="N237" s="31" t="str">
        <f t="shared" si="9"/>
        <v>|Conjuration Lv8|Call Ophan|&amp;ref(Spell/P_Astral.jpg,nolink,25x25,Astral);5|&amp;ref(Spell/P_Fire.jpg,nolink,25x25,Fire);2|&amp;ref(Spell/V_Astral.jpg,nolink,25x25,Astral Pearl);49|儀式/陸上専用|指揮官召喚|
|~|~|&gt;|&gt;|&gt;|&gt;|敵を轢き潰す車輪型の天使Ophanを召喚します|</v>
      </c>
      <c r="O237" s="3" t="s">
        <v>11618</v>
      </c>
      <c r="S237" s="1">
        <v>1</v>
      </c>
      <c r="X237" t="str">
        <f t="shared" si="10"/>
        <v xml:space="preserve">#includex(Spell/Conjuration/DataView,titlestr=off,section=(filter=Call Arel),firsthead=off)
**ゲーム内説明文
#includex(Spell/Conjuration/Descriptions,titlestr=off,section=(filter=Call Arel),firsthead=off)
**概要
**解説
</v>
      </c>
      <c r="Y237" t="str">
        <f t="shared" si="11"/>
        <v xml:space="preserve">**Call Ophan
|&gt;|&gt;|&gt;|&gt;|BGCOLOR(black):COLOR(white):CENTER:''Call Ophan''|
|&gt;|BGCOLOR(lightgray):''研究領域''|&gt;|BGCOLOR(lightgray):''使用条件''|BGCOLOR(lightgray):''分類''|
|&gt;|Conjuration Lv8|&gt;|儀式/陸上専用|指揮官召喚|
|BGCOLOR(lightgray):''主系統''|BGCOLOR(lightgray):''副系統''|&gt;|BGCOLOR(lightgray):''威力/効果''|BGCOLOR(lightgray):''効果発生数''|
|&amp;ref(Spell/P_Astral.jpg,nolink,25x25,Astral);5|&amp;ref(Spell/P_Fire.jpg,nolink,25x25,Fire);2|&gt;|Ophan|1|
|BGCOLOR(lightgray):''射程距離''|BGCOLOR(lightgray):''効果範囲''|BGCOLOR(lightgray):''精度修正''|BGCOLOR(lightgray):''詠唱時間''|BGCOLOR(lightgray):''疲労/宝石''|
|||||&amp;ref(Spell/V_Astral.jpg,nolink,25x25,Astral Pearl);49|
|BGCOLOR(lightgray):''特性''|&gt;|&gt;|&gt;||
</v>
      </c>
    </row>
    <row r="238" spans="2:25" x14ac:dyDescent="0.15">
      <c r="B238" s="1" t="s">
        <v>11591</v>
      </c>
      <c r="C238" s="1">
        <v>8</v>
      </c>
      <c r="E238" s="1" t="s">
        <v>11619</v>
      </c>
      <c r="F238" s="1" t="s">
        <v>11619</v>
      </c>
      <c r="G238" s="1" t="s">
        <v>11620</v>
      </c>
      <c r="H238" s="1" t="s">
        <v>11606</v>
      </c>
      <c r="I238" s="1">
        <v>55</v>
      </c>
      <c r="J238" s="1" t="s">
        <v>11594</v>
      </c>
      <c r="K238" s="1" t="s">
        <v>11595</v>
      </c>
      <c r="L238" s="1" t="s">
        <v>11621</v>
      </c>
      <c r="M238" s="2" t="s">
        <v>11623</v>
      </c>
      <c r="N238" s="31" t="str">
        <f t="shared" si="9"/>
        <v>|Conjuration Lv8|Banquet for the Dead|&amp;ref(Spell/P_Death.jpg,nolink,25x25,Death);4|&amp;ref(Spell/P_Holy.jpg,nolink,25x25,Holy);1|&amp;ref(Spell/V_Death.jpg,nolink,25x25,Death Gem);55|儀式/陸上専用|軍団召喚|
|~|~|&gt;|&gt;|&gt;|&gt;|術者の命を捧げDitanu4体とその指揮官Malikを召喚します|</v>
      </c>
      <c r="O238" s="3" t="s">
        <v>11622</v>
      </c>
      <c r="S238" s="1">
        <v>1</v>
      </c>
      <c r="X238" t="str">
        <f t="shared" si="10"/>
        <v xml:space="preserve">#includex(Spell/Conjuration/DataView,titlestr=off,section=(filter=Call Ophan),firsthead=off)
**ゲーム内説明文
#includex(Spell/Conjuration/Descriptions,titlestr=off,section=(filter=Call Ophan),firsthead=off)
**概要
**解説
</v>
      </c>
      <c r="Y238" t="str">
        <f t="shared" si="11"/>
        <v xml:space="preserve">**Banquet for the Dead
|&gt;|&gt;|&gt;|&gt;|BGCOLOR(black):COLOR(white):CENTER:''Banquet for the Dead''|
|&gt;|BGCOLOR(lightgray):''研究領域''|&gt;|BGCOLOR(lightgray):''使用条件''|BGCOLOR(lightgray):''分類''|
|&gt;|Conjuration Lv8|&gt;|儀式/陸上専用|軍団召喚|
|BGCOLOR(lightgray):''主系統''|BGCOLOR(lightgray):''副系統''|&gt;|BGCOLOR(lightgray):''威力/効果''|BGCOLOR(lightgray):''効果発生数''|
|&amp;ref(Spell/P_Death.jpg,nolink,25x25,Death);4|&amp;ref(Spell/P_Holy.jpg,nolink,25x25,Holy);1|&gt;|Malik|1|
|BGCOLOR(lightgray):''射程距離''|BGCOLOR(lightgray):''効果範囲''|BGCOLOR(lightgray):''精度修正''|BGCOLOR(lightgray):''詠唱時間''|BGCOLOR(lightgray):''疲労/宝石''|
|||||&amp;ref(Spell/V_Death.jpg,nolink,25x25,Death Gem);55|
|BGCOLOR(lightgray):''特性''|&gt;|&gt;|&gt;||
</v>
      </c>
    </row>
    <row r="239" spans="2:25" x14ac:dyDescent="0.15">
      <c r="B239" s="1" t="s">
        <v>11591</v>
      </c>
      <c r="C239" s="1">
        <v>9</v>
      </c>
      <c r="E239" s="1" t="s">
        <v>11624</v>
      </c>
      <c r="F239" s="1" t="s">
        <v>11624</v>
      </c>
      <c r="G239" s="1" t="s">
        <v>11625</v>
      </c>
      <c r="H239" s="1" t="s">
        <v>11626</v>
      </c>
      <c r="I239" s="1">
        <v>222</v>
      </c>
      <c r="J239" s="1" t="s">
        <v>11594</v>
      </c>
      <c r="K239" s="1" t="s">
        <v>11595</v>
      </c>
      <c r="L239" s="1" t="s">
        <v>11621</v>
      </c>
      <c r="M239" s="2" t="s">
        <v>11627</v>
      </c>
      <c r="N239" s="31" t="str">
        <f t="shared" si="9"/>
        <v>|Conjuration Lv9|Call Merkavah|&amp;ref(Spell/P_Astral.jpg,nolink,25x25,Astral);7|&amp;ref(Spell/P_Fire.jpg,nolink,25x25,Fire);3|&amp;ref(Spell/V_Astral.jpg,nolink,25x25,Astral Pearl);222|儀式/陸上専用|軍団召喚|
|~|~|&gt;|&gt;|&gt;|&gt;|Ophan4体とその指揮官Chayotを召喚します|</v>
      </c>
      <c r="O239" s="3" t="s">
        <v>11628</v>
      </c>
      <c r="S239" s="1">
        <v>1</v>
      </c>
      <c r="X239" t="str">
        <f t="shared" si="10"/>
        <v xml:space="preserve">#includex(Spell/Conjuration/DataView,titlestr=off,section=(filter=Banquet for the Dead),firsthead=off)
**ゲーム内説明文
#includex(Spell/Conjuration/Descriptions,titlestr=off,section=(filter=Banquet for the Dead),firsthead=off)
**概要
**解説
</v>
      </c>
      <c r="Y239" t="str">
        <f t="shared" si="11"/>
        <v xml:space="preserve">**Call Merkavah
|&gt;|&gt;|&gt;|&gt;|BGCOLOR(black):COLOR(white):CENTER:''Call Merkavah''|
|&gt;|BGCOLOR(lightgray):''研究領域''|&gt;|BGCOLOR(lightgray):''使用条件''|BGCOLOR(lightgray):''分類''|
|&gt;|Conjuration Lv9|&gt;|儀式/陸上専用|軍団召喚|
|BGCOLOR(lightgray):''主系統''|BGCOLOR(lightgray):''副系統''|&gt;|BGCOLOR(lightgray):''威力/効果''|BGCOLOR(lightgray):''効果発生数''|
|&amp;ref(Spell/P_Astral.jpg,nolink,25x25,Astral);7|&amp;ref(Spell/P_Fire.jpg,nolink,25x25,Fire);3|&gt;|Chayot|1|
|BGCOLOR(lightgray):''射程距離''|BGCOLOR(lightgray):''効果範囲''|BGCOLOR(lightgray):''精度修正''|BGCOLOR(lightgray):''詠唱時間''|BGCOLOR(lightgray):''疲労/宝石''|
|||||&amp;ref(Spell/V_Astral.jpg,nolink,25x25,Astral Pearl);222|
|BGCOLOR(lightgray):''特性''|&gt;|&gt;|&gt;||
</v>
      </c>
    </row>
    <row r="240" spans="2:25" x14ac:dyDescent="0.15">
      <c r="B240" s="1" t="s">
        <v>11633</v>
      </c>
      <c r="C240" s="1">
        <v>4</v>
      </c>
      <c r="E240" s="1" t="s">
        <v>11632</v>
      </c>
      <c r="F240" s="1" t="s">
        <v>11632</v>
      </c>
      <c r="G240" s="1" t="s">
        <v>11593</v>
      </c>
      <c r="H240" s="1" t="s">
        <v>11601</v>
      </c>
      <c r="J240" s="1" t="s">
        <v>11634</v>
      </c>
      <c r="K240" s="1" t="s">
        <v>11595</v>
      </c>
      <c r="L240" s="1" t="s">
        <v>11635</v>
      </c>
      <c r="M240" s="2" t="s">
        <v>11768</v>
      </c>
      <c r="N240" s="31" t="str">
        <f t="shared" si="9"/>
        <v>|Evocation Lv4|Strange Fire|&amp;ref(Spell/P_Astral.jpg,nolink,25x25,Astral);2|&amp;ref(Spell/P_Fire.jpg,nolink,25x25,Fire);1||戦闘/陸上専用|攻撃|
|~|~|&gt;|&gt;|&gt;|&gt;|不浄なるものに強い天球の炎で中範囲を攻撃します|</v>
      </c>
      <c r="O240" s="3" t="s">
        <v>11636</v>
      </c>
      <c r="P240" s="1" t="s">
        <v>11637</v>
      </c>
      <c r="Q240" s="1">
        <v>100</v>
      </c>
      <c r="R240" s="1">
        <v>3</v>
      </c>
      <c r="S240" s="1">
        <v>1</v>
      </c>
      <c r="T240" s="1">
        <v>1</v>
      </c>
      <c r="U240" s="1">
        <v>20</v>
      </c>
      <c r="V240" s="1" t="s">
        <v>11638</v>
      </c>
      <c r="X240" t="str">
        <f t="shared" si="10"/>
        <v xml:space="preserve">#includex(Spell/Conjuration/DataView,titlestr=off,section=(filter=Call Merkavah),firsthead=off)
**ゲーム内説明文
#includex(Spell/Conjuration/Descriptions,titlestr=off,section=(filter=Call Merkavah),firsthead=off)
**概要
**解説
</v>
      </c>
      <c r="Y240" t="str">
        <f t="shared" si="11"/>
        <v xml:space="preserve">**Strange Fire
|&gt;|&gt;|&gt;|&gt;|BGCOLOR(black):COLOR(white):CENTER:''Strange Fire''|
|&gt;|BGCOLOR(lightgray):''研究領域''|&gt;|BGCOLOR(lightgray):''使用条件''|BGCOLOR(lightgray):''分類''|
|&gt;|Evocation Lv4|&gt;|戦闘/陸上専用|攻撃|
|BGCOLOR(lightgray):''主系統''|BGCOLOR(lightgray):''副系統''|&gt;|BGCOLOR(lightgray):''威力/効果''|BGCOLOR(lightgray):''効果発生数''|
|&amp;ref(Spell/P_Astral.jpg,nolink,25x25,Astral);2|&amp;ref(Spell/P_Fire.jpg,nolink,25x25,Fire);1|&gt;|8+1/Lv|1|
|BGCOLOR(lightgray):''射程距離''|BGCOLOR(lightgray):''効果範囲''|BGCOLOR(lightgray):''精度修正''|BGCOLOR(lightgray):''詠唱時間''|BGCOLOR(lightgray):''疲労/宝石''|
|40+5|3|1|100%|20|
|BGCOLOR(lightgray):''特性''|&gt;|&gt;|&gt;|防御貫通&amp;br;対アンデッド・デーモン三倍打|
</v>
      </c>
    </row>
    <row r="241" spans="2:25" x14ac:dyDescent="0.15">
      <c r="B241" s="1" t="s">
        <v>11769</v>
      </c>
      <c r="C241" s="1">
        <v>3</v>
      </c>
      <c r="E241" s="1" t="s">
        <v>11770</v>
      </c>
      <c r="F241" s="1" t="s">
        <v>11770</v>
      </c>
      <c r="G241" s="1" t="s">
        <v>11771</v>
      </c>
      <c r="I241" s="1">
        <v>9</v>
      </c>
      <c r="J241" s="1" t="s">
        <v>11772</v>
      </c>
      <c r="K241" s="1" t="s">
        <v>11773</v>
      </c>
      <c r="L241" s="1" t="s">
        <v>11774</v>
      </c>
      <c r="M241" s="2" t="s">
        <v>11775</v>
      </c>
      <c r="N241" s="31" t="str">
        <f t="shared" si="9"/>
        <v>|Conjuration Lv3|Summon Condors|&amp;ref(Spell/P_Air.jpg,nolink,25x25,Air);2||&amp;ref(Spell/V_Air.jpg,nolink,25x25,Air Gem);9|儀式/陸上専用|兵士召喚|
|~|~|&gt;|&gt;|&gt;|&gt;|包囲や巡回を得意とする神聖なるCondorを10+体召喚します|</v>
      </c>
      <c r="O241" s="3" t="s">
        <v>11776</v>
      </c>
      <c r="S241" s="1" t="s">
        <v>19912</v>
      </c>
      <c r="X241" t="str">
        <f t="shared" si="10"/>
        <v xml:space="preserve">#includex(Spell/Evocation/DataView,titlestr=off,section=(filter=Strange Fire),firsthead=off)
**ゲーム内説明文
#includex(Spell/Evocation/Descriptions,titlestr=off,section=(filter=Strange Fire),firsthead=off)
**概要
**解説
</v>
      </c>
      <c r="Y241" t="str">
        <f t="shared" si="11"/>
        <v xml:space="preserve">**Summon Condors
|&gt;|&gt;|&gt;|&gt;|BGCOLOR(black):COLOR(white):CENTER:''Summon Condors''|
|&gt;|BGCOLOR(lightgray):''研究領域''|&gt;|BGCOLOR(lightgray):''使用条件''|BGCOLOR(lightgray):''分類''|
|&gt;|Conjuration Lv3|&gt;|儀式/陸上専用|兵士召喚|
|BGCOLOR(lightgray):''主系統''|BGCOLOR(lightgray):''副系統''|&gt;|BGCOLOR(lightgray):''威力/効果''|BGCOLOR(lightgray):''効果発生数''|
|&amp;ref(Spell/P_Air.jpg,nolink,25x25,Air);2||&gt;|Condor|10+1/Lv|
|BGCOLOR(lightgray):''射程距離''|BGCOLOR(lightgray):''効果範囲''|BGCOLOR(lightgray):''精度修正''|BGCOLOR(lightgray):''詠唱時間''|BGCOLOR(lightgray):''疲労/宝石''|
|||||&amp;ref(Spell/V_Air.jpg,nolink,25x25,Air Gem);9|
|BGCOLOR(lightgray):''特性''|&gt;|&gt;|&gt;||
</v>
      </c>
    </row>
    <row r="242" spans="2:25" x14ac:dyDescent="0.15">
      <c r="B242" s="1" t="s">
        <v>11769</v>
      </c>
      <c r="C242" s="1">
        <v>5</v>
      </c>
      <c r="E242" s="1" t="s">
        <v>11777</v>
      </c>
      <c r="F242" s="1" t="s">
        <v>11777</v>
      </c>
      <c r="G242" s="1" t="s">
        <v>11778</v>
      </c>
      <c r="I242" s="1">
        <v>15</v>
      </c>
      <c r="J242" s="1" t="s">
        <v>11772</v>
      </c>
      <c r="K242" s="1" t="s">
        <v>11773</v>
      </c>
      <c r="L242" s="1" t="s">
        <v>11774</v>
      </c>
      <c r="M242" s="2" t="s">
        <v>11779</v>
      </c>
      <c r="N242" s="31" t="str">
        <f t="shared" si="9"/>
        <v>|Conjuration Lv5|Summon Huacas|&amp;ref(Spell/P_Astral.jpg,nolink,25x25,Astral);2||&amp;ref(Spell/V_Astral.jpg,nolink,25x25,Astral Pearl);15|儀式/陸上専用|兵士召喚|
|~|~|&gt;|&gt;|&gt;|&gt;|魔法の武具を持つ美しきCaelianの祖Huacaを5体召喚します|</v>
      </c>
      <c r="O242" s="3" t="s">
        <v>11780</v>
      </c>
      <c r="S242" s="1">
        <v>5</v>
      </c>
      <c r="X242" t="str">
        <f t="shared" si="10"/>
        <v xml:space="preserve">#includex(Spell/Conjuration/DataView,titlestr=off,section=(filter=Summon Condors),firsthead=off)
**ゲーム内説明文
#includex(Spell/Conjuration/Descriptions,titlestr=off,section=(filter=Summon Condors),firsthead=off)
**概要
**解説
</v>
      </c>
      <c r="Y242" t="str">
        <f t="shared" si="11"/>
        <v xml:space="preserve">**Summon Huacas
|&gt;|&gt;|&gt;|&gt;|BGCOLOR(black):COLOR(white):CENTER:''Summon Huacas''|
|&gt;|BGCOLOR(lightgray):''研究領域''|&gt;|BGCOLOR(lightgray):''使用条件''|BGCOLOR(lightgray):''分類''|
|&gt;|Conjuration Lv5|&gt;|儀式/陸上専用|兵士召喚|
|BGCOLOR(lightgray):''主系統''|BGCOLOR(lightgray):''副系統''|&gt;|BGCOLOR(lightgray):''威力/効果''|BGCOLOR(lightgray):''効果発生数''|
|&amp;ref(Spell/P_Astral.jpg,nolink,25x25,Astral);2||&gt;|Huaca|5|
|BGCOLOR(lightgray):''射程距離''|BGCOLOR(lightgray):''効果範囲''|BGCOLOR(lightgray):''精度修正''|BGCOLOR(lightgray):''詠唱時間''|BGCOLOR(lightgray):''疲労/宝石''|
|||||&amp;ref(Spell/V_Astral.jpg,nolink,25x25,Astral Pearl);15|
|BGCOLOR(lightgray):''特性''|&gt;|&gt;|&gt;||
</v>
      </c>
    </row>
    <row r="243" spans="2:25" x14ac:dyDescent="0.15">
      <c r="B243" s="1" t="s">
        <v>11769</v>
      </c>
      <c r="C243" s="1">
        <v>5</v>
      </c>
      <c r="E243" s="1" t="s">
        <v>11781</v>
      </c>
      <c r="F243" s="1" t="s">
        <v>11781</v>
      </c>
      <c r="G243" s="1" t="s">
        <v>11782</v>
      </c>
      <c r="I243" s="1">
        <v>10</v>
      </c>
      <c r="J243" s="1" t="s">
        <v>11772</v>
      </c>
      <c r="K243" s="1" t="s">
        <v>11773</v>
      </c>
      <c r="L243" s="1" t="s">
        <v>11774</v>
      </c>
      <c r="M243" s="2" t="s">
        <v>11783</v>
      </c>
      <c r="N243" s="31" t="str">
        <f t="shared" si="9"/>
        <v>|Conjuration Lv5|Summon Supayas|&amp;ref(Spell/P_Death.jpg,nolink,25x25,Death);2||&amp;ref(Spell/V_Death.jpg,nolink,25x25,Death Gem);10|儀式/陸上専用|兵士召喚|
|~|~|&gt;|&gt;|&gt;|&gt;|神聖なるHuacaの霊Supayaを5体召喚します|</v>
      </c>
      <c r="O243" s="3" t="s">
        <v>11784</v>
      </c>
      <c r="S243" s="1">
        <v>5</v>
      </c>
      <c r="X243" t="str">
        <f t="shared" si="10"/>
        <v xml:space="preserve">#includex(Spell/Conjuration/DataView,titlestr=off,section=(filter=Summon Huacas),firsthead=off)
**ゲーム内説明文
#includex(Spell/Conjuration/Descriptions,titlestr=off,section=(filter=Summon Huacas),firsthead=off)
**概要
**解説
</v>
      </c>
      <c r="Y243" t="str">
        <f t="shared" si="11"/>
        <v xml:space="preserve">**Summon Supayas
|&gt;|&gt;|&gt;|&gt;|BGCOLOR(black):COLOR(white):CENTER:''Summon Supayas''|
|&gt;|BGCOLOR(lightgray):''研究領域''|&gt;|BGCOLOR(lightgray):''使用条件''|BGCOLOR(lightgray):''分類''|
|&gt;|Conjuration Lv5|&gt;|儀式/陸上専用|兵士召喚|
|BGCOLOR(lightgray):''主系統''|BGCOLOR(lightgray):''副系統''|&gt;|BGCOLOR(lightgray):''威力/効果''|BGCOLOR(lightgray):''効果発生数''|
|&amp;ref(Spell/P_Death.jpg,nolink,25x25,Death);2||&gt;|Supaya|5|
|BGCOLOR(lightgray):''射程距離''|BGCOLOR(lightgray):''効果範囲''|BGCOLOR(lightgray):''精度修正''|BGCOLOR(lightgray):''詠唱時間''|BGCOLOR(lightgray):''疲労/宝石''|
|||||&amp;ref(Spell/V_Death.jpg,nolink,25x25,Death Gem);10|
|BGCOLOR(lightgray):''特性''|&gt;|&gt;|&gt;||
</v>
      </c>
    </row>
    <row r="244" spans="2:25" x14ac:dyDescent="0.15">
      <c r="B244" s="1" t="s">
        <v>11796</v>
      </c>
      <c r="C244" s="1">
        <v>2</v>
      </c>
      <c r="E244" s="1" t="s">
        <v>11785</v>
      </c>
      <c r="F244" s="1" t="s">
        <v>11785</v>
      </c>
      <c r="G244" s="1" t="s">
        <v>11771</v>
      </c>
      <c r="I244" s="1">
        <v>1</v>
      </c>
      <c r="J244" s="1" t="s">
        <v>11772</v>
      </c>
      <c r="K244" s="1" t="s">
        <v>11773</v>
      </c>
      <c r="L244" s="1" t="s">
        <v>11786</v>
      </c>
      <c r="M244" s="2" t="s">
        <v>11787</v>
      </c>
      <c r="N244" s="31" t="str">
        <f t="shared" si="9"/>
        <v>|Enchantment Lv2|Eyes of the Condors|&amp;ref(Spell/P_Air.jpg,nolink,25x25,Air);2||&amp;ref(Spell/V_Air.jpg,nolink,25x25,Air Gem);1|儀式/陸上専用|占術|
|~|~|&gt;|&gt;|&gt;|&gt;|指定した州を鳥の目を通して偵察します|</v>
      </c>
      <c r="P244" s="1">
        <v>4</v>
      </c>
      <c r="V244" s="1" t="s">
        <v>11788</v>
      </c>
      <c r="X244" t="str">
        <f t="shared" si="10"/>
        <v xml:space="preserve">#includex(Spell/Conjuration/DataView,titlestr=off,section=(filter=Summon Supayas),firsthead=off)
**ゲーム内説明文
#includex(Spell/Conjuration/Descriptions,titlestr=off,section=(filter=Summon Supayas),firsthead=off)
**概要
**解説
</v>
      </c>
      <c r="Y244" t="str">
        <f t="shared" si="11"/>
        <v xml:space="preserve">**Eyes of the Condors
|&gt;|&gt;|&gt;|&gt;|BGCOLOR(black):COLOR(white):CENTER:''Eyes of the Condors''|
|&gt;|BGCOLOR(lightgray):''研究領域''|&gt;|BGCOLOR(lightgray):''使用条件''|BGCOLOR(lightgray):''分類''|
|&gt;|Enchantment Lv2|&gt;|儀式/陸上専用|占術|
|BGCOLOR(lightgray):''主系統''|BGCOLOR(lightgray):''副系統''|&gt;|BGCOLOR(lightgray):''威力/効果''|BGCOLOR(lightgray):''効果発生数''|
|&amp;ref(Spell/P_Air.jpg,nolink,25x25,Air);2||&gt;|||
|BGCOLOR(lightgray):''射程距離''|BGCOLOR(lightgray):''効果範囲''|BGCOLOR(lightgray):''精度修正''|BGCOLOR(lightgray):''詠唱時間''|BGCOLOR(lightgray):''疲労/宝石''|
|4||||&amp;ref(Spell/V_Air.jpg,nolink,25x25,Air Gem);1|
|BGCOLOR(lightgray):''特性''|&gt;|&gt;|&gt;|海域の指定不可|
</v>
      </c>
    </row>
    <row r="245" spans="2:25" x14ac:dyDescent="0.15">
      <c r="B245" s="1" t="s">
        <v>11796</v>
      </c>
      <c r="C245" s="1">
        <v>5</v>
      </c>
      <c r="E245" s="1" t="s">
        <v>11789</v>
      </c>
      <c r="F245" s="1" t="s">
        <v>11789</v>
      </c>
      <c r="G245" s="1" t="s">
        <v>11790</v>
      </c>
      <c r="H245" s="1" t="s">
        <v>11791</v>
      </c>
      <c r="I245" s="1">
        <v>18</v>
      </c>
      <c r="J245" s="1" t="s">
        <v>11772</v>
      </c>
      <c r="K245" s="1" t="s">
        <v>11792</v>
      </c>
      <c r="L245" s="1" t="s">
        <v>11793</v>
      </c>
      <c r="M245" s="2" t="s">
        <v>11794</v>
      </c>
      <c r="N245" s="31" t="str">
        <f t="shared" si="9"/>
        <v>|Enchantment Lv5|Geoglyphs|&amp;ref(Spell/P_Astral.jpg,nolink,25x25,Astral);3|&amp;ref(Spell/P_Earth.jpg,nolink,25x25,Earth);2|&amp;ref(Spell/V_Astral.jpg,nolink,25x25,Astral Pearl);18|儀式/荒地限定|地方呪附|
|~|~|&gt;|&gt;|&gt;|&gt;|飛行しつつ地上絵を描き州に魔力を満ち溢れさせます|</v>
      </c>
      <c r="O245" s="3" t="s">
        <v>11789</v>
      </c>
      <c r="V245" s="1" t="s">
        <v>11795</v>
      </c>
      <c r="X245" t="str">
        <f t="shared" si="10"/>
        <v xml:space="preserve">#includex(Spell/Enchantment/DataView,titlestr=off,section=(filter=Eyes of the Condors),firsthead=off)
**ゲーム内説明文
#includex(Spell/Enchantment/Descriptions,titlestr=off,section=(filter=Eyes of the Condors),firsthead=off)
**概要
**解説
</v>
      </c>
      <c r="Y245" t="str">
        <f t="shared" si="11"/>
        <v xml:space="preserve">**Geoglyphs
|&gt;|&gt;|&gt;|&gt;|BGCOLOR(black):COLOR(white):CENTER:''Geoglyphs''|
|&gt;|BGCOLOR(lightgray):''研究領域''|&gt;|BGCOLOR(lightgray):''使用条件''|BGCOLOR(lightgray):''分類''|
|&gt;|Enchantment Lv5|&gt;|儀式/荒地限定|地方呪附|
|BGCOLOR(lightgray):''主系統''|BGCOLOR(lightgray):''副系統''|&gt;|BGCOLOR(lightgray):''威力/効果''|BGCOLOR(lightgray):''効果発生数''|
|&amp;ref(Spell/P_Astral.jpg,nolink,25x25,Astral);3|&amp;ref(Spell/P_Earth.jpg,nolink,25x25,Earth);2|&gt;|Geoglyphs||
|BGCOLOR(lightgray):''射程距離''|BGCOLOR(lightgray):''効果範囲''|BGCOLOR(lightgray):''精度修正''|BGCOLOR(lightgray):''詠唱時間''|BGCOLOR(lightgray):''疲労/宝石''|
|||||&amp;ref(Spell/V_Astral.jpg,nolink,25x25,Astral Pearl);18|
|BGCOLOR(lightgray):''特性''|&gt;|&gt;|&gt;|飛行能力が必要|
</v>
      </c>
    </row>
    <row r="246" spans="2:25" x14ac:dyDescent="0.15">
      <c r="B246" s="1" t="s">
        <v>12210</v>
      </c>
      <c r="C246" s="1">
        <v>6</v>
      </c>
      <c r="E246" s="1" t="s">
        <v>12211</v>
      </c>
      <c r="F246" s="1" t="s">
        <v>12211</v>
      </c>
      <c r="G246" s="1" t="s">
        <v>12212</v>
      </c>
      <c r="H246" s="1" t="s">
        <v>12213</v>
      </c>
      <c r="I246" s="1">
        <v>35</v>
      </c>
      <c r="J246" s="1" t="s">
        <v>12214</v>
      </c>
      <c r="K246" s="1" t="s">
        <v>12215</v>
      </c>
      <c r="L246" s="1" t="s">
        <v>12216</v>
      </c>
      <c r="M246" s="2" t="s">
        <v>12253</v>
      </c>
      <c r="N246" s="31" t="str">
        <f t="shared" si="9"/>
        <v>|Conjuration Lv6|Contact Hesperide|&amp;ref(Spell/P_Fire.jpg,nolink,25x25,Fire);3|&amp;ref(Spell/P_Astral.jpg,nolink,25x25,Astral);1|&amp;ref(Spell/V_Fire.jpg,nolink,25x25,Fire Gem);35|儀式/陸上専用|指揮官召喚|
|~|~|&gt;|&gt;|&gt;|&gt;|希望と健康を齎す日没の精霊Hesperideを召喚します|</v>
      </c>
      <c r="O246" s="3" t="s">
        <v>12217</v>
      </c>
      <c r="S246" s="1">
        <v>1</v>
      </c>
      <c r="X246" t="str">
        <f t="shared" si="10"/>
        <v xml:space="preserve">#includex(Spell/Enchantment/DataView,titlestr=off,section=(filter=Geoglyphs),firsthead=off)
**ゲーム内説明文
#includex(Spell/Enchantment/Descriptions,titlestr=off,section=(filter=Geoglyphs),firsthead=off)
**概要
**解説
</v>
      </c>
      <c r="Y246" t="str">
        <f t="shared" si="11"/>
        <v xml:space="preserve">**Contact Hesperide
|&gt;|&gt;|&gt;|&gt;|BGCOLOR(black):COLOR(white):CENTER:''Contact Hesperide''|
|&gt;|BGCOLOR(lightgray):''研究領域''|&gt;|BGCOLOR(lightgray):''使用条件''|BGCOLOR(lightgray):''分類''|
|&gt;|Conjuration Lv6|&gt;|儀式/陸上専用|指揮官召喚|
|BGCOLOR(lightgray):''主系統''|BGCOLOR(lightgray):''副系統''|&gt;|BGCOLOR(lightgray):''威力/効果''|BGCOLOR(lightgray):''効果発生数''|
|&amp;ref(Spell/P_Fire.jpg,nolink,25x25,Fire);3|&amp;ref(Spell/P_Astral.jpg,nolink,25x25,Astral);1|&gt;|Hesperide|1|
|BGCOLOR(lightgray):''射程距離''|BGCOLOR(lightgray):''効果範囲''|BGCOLOR(lightgray):''精度修正''|BGCOLOR(lightgray):''詠唱時間''|BGCOLOR(lightgray):''疲労/宝石''|
|||||&amp;ref(Spell/V_Fire.jpg,nolink,25x25,Fire Gem);35|
|BGCOLOR(lightgray):''特性''|&gt;|&gt;|&gt;||
</v>
      </c>
    </row>
    <row r="247" spans="2:25" x14ac:dyDescent="0.15">
      <c r="B247" s="1" t="s">
        <v>12210</v>
      </c>
      <c r="C247" s="1">
        <v>6</v>
      </c>
      <c r="E247" s="1" t="s">
        <v>12218</v>
      </c>
      <c r="F247" s="1" t="s">
        <v>12218</v>
      </c>
      <c r="G247" s="1" t="s">
        <v>12212</v>
      </c>
      <c r="H247" s="1" t="s">
        <v>12219</v>
      </c>
      <c r="I247" s="1">
        <v>15</v>
      </c>
      <c r="J247" s="1" t="s">
        <v>12214</v>
      </c>
      <c r="K247" s="1" t="s">
        <v>12215</v>
      </c>
      <c r="L247" s="1" t="s">
        <v>12220</v>
      </c>
      <c r="M247" s="2" t="s">
        <v>12251</v>
      </c>
      <c r="N247" s="31" t="str">
        <f t="shared" si="9"/>
        <v>|Conjuration Lv6|Call Ladon|&amp;ref(Spell/P_Fire.jpg,nolink,25x25,Fire);3|&amp;ref(Spell/P_Nature.jpg,nolink,25x25,Nature);2|&amp;ref(Spell/V_Fire.jpg,nolink,25x25,Fire Gem);15|儀式/陸上専用|兵士召喚|
|~|~|&gt;|&gt;|&gt;|&gt;|黄金の林檎の護り手Drakon Hesperiosを召喚し林檎の獲得を可能とします|</v>
      </c>
      <c r="O247" s="3" t="s">
        <v>12252</v>
      </c>
      <c r="S247" s="1">
        <v>1</v>
      </c>
      <c r="V247" s="1" t="s">
        <v>12328</v>
      </c>
      <c r="X247" t="str">
        <f t="shared" si="10"/>
        <v xml:space="preserve">#includex(Spell/Conjuration/DataView,titlestr=off,section=(filter=Contact Hesperide),firsthead=off)
**ゲーム内説明文
#includex(Spell/Conjuration/Descriptions,titlestr=off,section=(filter=Contact Hesperide),firsthead=off)
**概要
**解説
</v>
      </c>
      <c r="Y247" t="str">
        <f t="shared" si="11"/>
        <v xml:space="preserve">**Call Ladon
|&gt;|&gt;|&gt;|&gt;|BGCOLOR(black):COLOR(white):CENTER:''Call Ladon''|
|&gt;|BGCOLOR(lightgray):''研究領域''|&gt;|BGCOLOR(lightgray):''使用条件''|BGCOLOR(lightgray):''分類''|
|&gt;|Conjuration Lv6|&gt;|儀式/陸上専用|兵士召喚|
|BGCOLOR(lightgray):''主系統''|BGCOLOR(lightgray):''副系統''|&gt;|BGCOLOR(lightgray):''威力/効果''|BGCOLOR(lightgray):''効果発生数''|
|&amp;ref(Spell/P_Fire.jpg,nolink,25x25,Fire);3|&amp;ref(Spell/P_Nature.jpg,nolink,25x25,Nature);2|&gt;|Drakon Hesperios|1|
|BGCOLOR(lightgray):''射程距離''|BGCOLOR(lightgray):''効果範囲''|BGCOLOR(lightgray):''精度修正''|BGCOLOR(lightgray):''詠唱時間''|BGCOLOR(lightgray):''疲労/宝石''|
|||||&amp;ref(Spell/V_Fire.jpg,nolink,25x25,Fire Gem);15|
|BGCOLOR(lightgray):''特性''|&gt;|&gt;|&gt;|ユニーク召喚（候補1種）&amp;br;再召喚不可|
</v>
      </c>
    </row>
    <row r="248" spans="2:25" x14ac:dyDescent="0.15">
      <c r="B248" s="1" t="s">
        <v>12222</v>
      </c>
      <c r="C248" s="1">
        <v>5</v>
      </c>
      <c r="E248" s="1" t="s">
        <v>12221</v>
      </c>
      <c r="F248" s="1" t="s">
        <v>12221</v>
      </c>
      <c r="G248" s="1" t="s">
        <v>12223</v>
      </c>
      <c r="I248" s="1">
        <v>7</v>
      </c>
      <c r="J248" s="1" t="s">
        <v>12214</v>
      </c>
      <c r="K248" s="1" t="s">
        <v>12224</v>
      </c>
      <c r="L248" s="1" t="s">
        <v>12220</v>
      </c>
      <c r="M248" s="2" t="s">
        <v>12225</v>
      </c>
      <c r="N248" s="31" t="str">
        <f t="shared" si="9"/>
        <v>|Construction Lv5|Dogs of Gold and Silver|&amp;ref(Spell/P_Earth.jpg,nolink,25x25,Earth);1||&amp;ref(Spell/V_Earth.jpg,nolink,25x25,Earth Gem);7|儀式/水陸両用|兵士召喚|
|~|~|&gt;|&gt;|&gt;|&gt;|護衛と巡回を得意とするKuon KhryseosとKuon Argyreosを1体ずつ召喚します|</v>
      </c>
      <c r="O248" s="3" t="s">
        <v>12226</v>
      </c>
      <c r="S248" s="1">
        <v>1</v>
      </c>
      <c r="W248" s="1" t="s">
        <v>12227</v>
      </c>
      <c r="X248" t="str">
        <f t="shared" si="10"/>
        <v xml:space="preserve">#includex(Spell/Conjuration/DataView,titlestr=off,section=(filter=Call Ladon),firsthead=off)
**ゲーム内説明文
#includex(Spell/Conjuration/Descriptions,titlestr=off,section=(filter=Call Ladon),firsthead=off)
**概要
**解説
</v>
      </c>
      <c r="Y248" t="str">
        <f t="shared" si="11"/>
        <v xml:space="preserve">**Dogs of Gold and Silver
|&gt;|&gt;|&gt;|&gt;|BGCOLOR(black):COLOR(white):CENTER:''Dogs of Gold and Silver''|
|&gt;|BGCOLOR(lightgray):''研究領域''|&gt;|BGCOLOR(lightgray):''使用条件''|BGCOLOR(lightgray):''分類''|
|&gt;|Construction Lv5|&gt;|儀式/水陸両用|兵士召喚|
|BGCOLOR(lightgray):''主系統''|BGCOLOR(lightgray):''副系統''|&gt;|BGCOLOR(lightgray):''威力/効果''|BGCOLOR(lightgray):''効果発生数''|
|&amp;ref(Spell/P_Earth.jpg,nolink,25x25,Earth);1||&gt;|Kuon Argyreos|1|
|BGCOLOR(lightgray):''射程距離''|BGCOLOR(lightgray):''効果範囲''|BGCOLOR(lightgray):''精度修正''|BGCOLOR(lightgray):''詠唱時間''|BGCOLOR(lightgray):''疲労/宝石''|
|||||&amp;ref(Spell/V_Earth.jpg,nolink,25x25,Earth Gem);7|
|BGCOLOR(lightgray):''特性''|&gt;|&gt;|&gt;||
</v>
      </c>
    </row>
    <row r="249" spans="2:25" x14ac:dyDescent="0.15">
      <c r="B249" s="1" t="s">
        <v>12483</v>
      </c>
      <c r="C249" s="1">
        <v>5</v>
      </c>
      <c r="E249" s="1" t="s">
        <v>12484</v>
      </c>
      <c r="F249" s="1" t="s">
        <v>12484</v>
      </c>
      <c r="G249" s="1" t="s">
        <v>12485</v>
      </c>
      <c r="H249" s="1" t="s">
        <v>12486</v>
      </c>
      <c r="I249" s="1">
        <v>30</v>
      </c>
      <c r="J249" s="1" t="s">
        <v>12487</v>
      </c>
      <c r="K249" s="1" t="s">
        <v>12488</v>
      </c>
      <c r="L249" s="1" t="s">
        <v>12489</v>
      </c>
      <c r="M249" s="2" t="s">
        <v>12490</v>
      </c>
      <c r="N249" s="31" t="str">
        <f t="shared" si="9"/>
        <v>|Conjuration Lv5|Summon Hekateride|&amp;ref(Spell/P_Nature.jpg,nolink,25x25,Nature);3|&amp;ref(Spell/P_Water.jpg,nolink,25x25,Water);1|&amp;ref(Spell/V_Nature.jpg,nolink,25x25,Nature Gem);30|儀式/水陸両用|指揮官召喚|
|~|~|&gt;|&gt;|&gt;|&gt;|優れた魔力を持つTherodosの神霊Hekaterideを召喚します|</v>
      </c>
      <c r="O249" s="3" t="s">
        <v>12491</v>
      </c>
      <c r="S249" s="1">
        <v>1</v>
      </c>
      <c r="X249" t="str">
        <f t="shared" si="10"/>
        <v xml:space="preserve">#includex(Spell/Construction/DataView,titlestr=off,section=(filter=Dogs of Gold and Silver),firsthead=off)
**ゲーム内説明文
#includex(Spell/Construction/Descriptions,titlestr=off,section=(filter=Dogs of Gold and Silver),firsthead=off)
**概要
**解説
</v>
      </c>
      <c r="Y249" t="str">
        <f t="shared" si="11"/>
        <v xml:space="preserve">**Summon Hekateride
|&gt;|&gt;|&gt;|&gt;|BGCOLOR(black):COLOR(white):CENTER:''Summon Hekateride''|
|&gt;|BGCOLOR(lightgray):''研究領域''|&gt;|BGCOLOR(lightgray):''使用条件''|BGCOLOR(lightgray):''分類''|
|&gt;|Conjuration Lv5|&gt;|儀式/水陸両用|指揮官召喚|
|BGCOLOR(lightgray):''主系統''|BGCOLOR(lightgray):''副系統''|&gt;|BGCOLOR(lightgray):''威力/効果''|BGCOLOR(lightgray):''効果発生数''|
|&amp;ref(Spell/P_Nature.jpg,nolink,25x25,Nature);3|&amp;ref(Spell/P_Water.jpg,nolink,25x25,Water);1|&gt;|Hekateride|1|
|BGCOLOR(lightgray):''射程距離''|BGCOLOR(lightgray):''効果範囲''|BGCOLOR(lightgray):''精度修正''|BGCOLOR(lightgray):''詠唱時間''|BGCOLOR(lightgray):''疲労/宝石''|
|||||&amp;ref(Spell/V_Nature.jpg,nolink,25x25,Nature Gem);30|
|BGCOLOR(lightgray):''特性''|&gt;|&gt;|&gt;||
</v>
      </c>
    </row>
    <row r="250" spans="2:25" x14ac:dyDescent="0.15">
      <c r="B250" s="1" t="s">
        <v>12483</v>
      </c>
      <c r="C250" s="1">
        <v>6</v>
      </c>
      <c r="E250" s="1" t="s">
        <v>12492</v>
      </c>
      <c r="F250" s="1" t="s">
        <v>12492</v>
      </c>
      <c r="G250" s="1" t="s">
        <v>12493</v>
      </c>
      <c r="H250" s="1" t="s">
        <v>12494</v>
      </c>
      <c r="I250" s="1">
        <v>30</v>
      </c>
      <c r="J250" s="1" t="s">
        <v>12487</v>
      </c>
      <c r="K250" s="1" t="s">
        <v>12488</v>
      </c>
      <c r="L250" s="1" t="s">
        <v>12489</v>
      </c>
      <c r="M250" s="2" t="s">
        <v>12495</v>
      </c>
      <c r="N250" s="31" t="str">
        <f t="shared" si="9"/>
        <v>|Conjuration Lv6|Summon Daktyl|&amp;ref(Spell/P_Earth.jpg,nolink,25x25,Earth);3|&amp;ref(Spell/P_Air.jpg,nolink,25x25,Air);1|&amp;ref(Spell/V_Earth.jpg,nolink,25x25,Earth Gem);30|儀式/水陸両用|指揮官召喚|
|~|~|&gt;|&gt;|&gt;|&gt;|魔法の品々の製造を得意とするTherodosの神霊Daktylを召喚します|</v>
      </c>
      <c r="O250" s="3" t="s">
        <v>12496</v>
      </c>
      <c r="S250" s="1">
        <v>1</v>
      </c>
      <c r="X250" t="str">
        <f t="shared" si="10"/>
        <v xml:space="preserve">#includex(Spell/Conjuration/DataView,titlestr=off,section=(filter=Summon Hekateride),firsthead=off)
**ゲーム内説明文
#includex(Spell/Conjuration/Descriptions,titlestr=off,section=(filter=Summon Hekateride),firsthead=off)
**概要
**解説
</v>
      </c>
      <c r="Y250" t="str">
        <f t="shared" si="11"/>
        <v xml:space="preserve">**Summon Daktyl
|&gt;|&gt;|&gt;|&gt;|BGCOLOR(black):COLOR(white):CENTER:''Summon Daktyl''|
|&gt;|BGCOLOR(lightgray):''研究領域''|&gt;|BGCOLOR(lightgray):''使用条件''|BGCOLOR(lightgray):''分類''|
|&gt;|Conjuration Lv6|&gt;|儀式/水陸両用|指揮官召喚|
|BGCOLOR(lightgray):''主系統''|BGCOLOR(lightgray):''副系統''|&gt;|BGCOLOR(lightgray):''威力/効果''|BGCOLOR(lightgray):''効果発生数''|
|&amp;ref(Spell/P_Earth.jpg,nolink,25x25,Earth);3|&amp;ref(Spell/P_Air.jpg,nolink,25x25,Air);1|&gt;|Daktyl|1|
|BGCOLOR(lightgray):''射程距離''|BGCOLOR(lightgray):''効果範囲''|BGCOLOR(lightgray):''精度修正''|BGCOLOR(lightgray):''詠唱時間''|BGCOLOR(lightgray):''疲労/宝石''|
|||||&amp;ref(Spell/V_Earth.jpg,nolink,25x25,Earth Gem);30|
|BGCOLOR(lightgray):''特性''|&gt;|&gt;|&gt;||
</v>
      </c>
    </row>
    <row r="251" spans="2:25" x14ac:dyDescent="0.15">
      <c r="B251" s="1" t="s">
        <v>12748</v>
      </c>
      <c r="C251" s="1">
        <v>3</v>
      </c>
      <c r="E251" s="1" t="s">
        <v>12749</v>
      </c>
      <c r="F251" s="1" t="s">
        <v>12749</v>
      </c>
      <c r="G251" s="1" t="s">
        <v>12750</v>
      </c>
      <c r="I251" s="1">
        <v>3</v>
      </c>
      <c r="J251" s="1" t="s">
        <v>12751</v>
      </c>
      <c r="K251" s="1" t="s">
        <v>12752</v>
      </c>
      <c r="L251" s="1" t="s">
        <v>12753</v>
      </c>
      <c r="M251" s="2" t="s">
        <v>12754</v>
      </c>
      <c r="N251" s="31" t="str">
        <f t="shared" si="9"/>
        <v>|Conjuration Lv3|Curse Tablet|&amp;ref(Spell/P_Death.jpg,nolink,25x25,Death);1||&amp;ref(Spell/V_Death.jpg,nolink,25x25,Death Gem);3|儀式/水陸両用|遠隔攻撃|
|~|~|&gt;|&gt;|&gt;|&gt;|指定した州の指揮官1体に呪いをかけようと試みます|</v>
      </c>
      <c r="O251" s="3" t="s">
        <v>12761</v>
      </c>
      <c r="P251" s="1">
        <v>2</v>
      </c>
      <c r="V251" s="1" t="s">
        <v>12762</v>
      </c>
      <c r="X251" t="str">
        <f t="shared" si="10"/>
        <v xml:space="preserve">#includex(Spell/Conjuration/DataView,titlestr=off,section=(filter=Summon Daktyl),firsthead=off)
**ゲーム内説明文
#includex(Spell/Conjuration/Descriptions,titlestr=off,section=(filter=Summon Daktyl),firsthead=off)
**概要
**解説
</v>
      </c>
      <c r="Y251" t="str">
        <f t="shared" si="11"/>
        <v xml:space="preserve">**Curse Tablet
|&gt;|&gt;|&gt;|&gt;|BGCOLOR(black):COLOR(white):CENTER:''Curse Tablet''|
|&gt;|BGCOLOR(lightgray):''研究領域''|&gt;|BGCOLOR(lightgray):''使用条件''|BGCOLOR(lightgray):''分類''|
|&gt;|Conjuration Lv3|&gt;|儀式/水陸両用|遠隔攻撃|
|BGCOLOR(lightgray):''主系統''|BGCOLOR(lightgray):''副系統''|&gt;|BGCOLOR(lightgray):''威力/効果''|BGCOLOR(lightgray):''効果発生数''|
|&amp;ref(Spell/P_Death.jpg,nolink,25x25,Death);1||&gt;|Curse||
|BGCOLOR(lightgray):''射程距離''|BGCOLOR(lightgray):''効果範囲''|BGCOLOR(lightgray):''精度修正''|BGCOLOR(lightgray):''詠唱時間''|BGCOLOR(lightgray):''疲労/宝石''|
|2||||&amp;ref(Spell/V_Death.jpg,nolink,25x25,Death Gem);3|
|BGCOLOR(lightgray):''特性''|&gt;|&gt;|&gt;|潜伏中の指揮官にも影響|
</v>
      </c>
    </row>
    <row r="252" spans="2:25" x14ac:dyDescent="0.15">
      <c r="B252" s="1" t="s">
        <v>12756</v>
      </c>
      <c r="C252" s="1">
        <v>3</v>
      </c>
      <c r="E252" s="1" t="s">
        <v>12757</v>
      </c>
      <c r="F252" s="1" t="s">
        <v>12757</v>
      </c>
      <c r="G252" s="1" t="s">
        <v>12750</v>
      </c>
      <c r="H252" s="1" t="s">
        <v>12758</v>
      </c>
      <c r="I252" s="1">
        <v>3</v>
      </c>
      <c r="J252" s="1" t="s">
        <v>12751</v>
      </c>
      <c r="K252" s="1" t="s">
        <v>12752</v>
      </c>
      <c r="L252" s="1" t="s">
        <v>12759</v>
      </c>
      <c r="M252" s="2" t="s">
        <v>12760</v>
      </c>
      <c r="N252" s="31" t="str">
        <f t="shared" si="9"/>
        <v>|Alteration Lv3|From Death Comes Life|&amp;ref(Spell/P_Death.jpg,nolink,25x25,Death);1|&amp;ref(Spell/P_Nature.jpg,nolink,25x25,Nature);1|&amp;ref(Spell/V_Death.jpg,nolink,25x25,Death Gem);3|儀式/水陸両用|地方呪附|
|~|~|&gt;|&gt;|&gt;|&gt;|州を肥沃化し人口の成長を助けます|</v>
      </c>
      <c r="O252" s="3" t="s">
        <v>12920</v>
      </c>
      <c r="V252" s="1" t="s">
        <v>12919</v>
      </c>
      <c r="X252" t="str">
        <f t="shared" si="10"/>
        <v xml:space="preserve">#includex(Spell/Conjuration/DataView,titlestr=off,section=(filter=Curse Tablet),firsthead=off)
**ゲーム内説明文
#includex(Spell/Conjuration/Descriptions,titlestr=off,section=(filter=Curse Tablet),firsthead=off)
**概要
**解説
</v>
      </c>
      <c r="Y252" t="str">
        <f t="shared" si="11"/>
        <v xml:space="preserve">**From Death Comes Life
|&gt;|&gt;|&gt;|&gt;|BGCOLOR(black):COLOR(white):CENTER:''From Death Comes Life''|
|&gt;|BGCOLOR(lightgray):''研究領域''|&gt;|BGCOLOR(lightgray):''使用条件''|BGCOLOR(lightgray):''分類''|
|&gt;|Alteration Lv3|&gt;|儀式/水陸両用|地方呪附|
|BGCOLOR(lightgray):''主系統''|BGCOLOR(lightgray):''副系統''|&gt;|BGCOLOR(lightgray):''威力/効果''|BGCOLOR(lightgray):''効果発生数''|
|&amp;ref(Spell/P_Death.jpg,nolink,25x25,Death);1|&amp;ref(Spell/P_Nature.jpg,nolink,25x25,Nature);1|&gt;|From Death Comes Life||
|BGCOLOR(lightgray):''射程距離''|BGCOLOR(lightgray):''効果範囲''|BGCOLOR(lightgray):''精度修正''|BGCOLOR(lightgray):''詠唱時間''|BGCOLOR(lightgray):''疲労/宝石''|
|||||&amp;ref(Spell/V_Death.jpg,nolink,25x25,Death Gem);3|
|BGCOLOR(lightgray):''特性''|&gt;|&gt;|&gt;|Panageisのみ使用可能|
</v>
      </c>
    </row>
    <row r="253" spans="2:25" x14ac:dyDescent="0.15">
      <c r="B253" s="1" t="s">
        <v>12763</v>
      </c>
      <c r="C253" s="1">
        <v>3</v>
      </c>
      <c r="E253" s="1" t="s">
        <v>12764</v>
      </c>
      <c r="F253" s="1" t="s">
        <v>12764</v>
      </c>
      <c r="G253" s="1" t="s">
        <v>12750</v>
      </c>
      <c r="J253" s="1" t="s">
        <v>12765</v>
      </c>
      <c r="K253" s="1" t="s">
        <v>12766</v>
      </c>
      <c r="L253" s="1" t="s">
        <v>12767</v>
      </c>
      <c r="M253" s="2" t="s">
        <v>12773</v>
      </c>
      <c r="N253" s="31" t="str">
        <f t="shared" si="9"/>
        <v>|Thaumaturgy Lv3|Rhapsody of the Dead|&amp;ref(Spell/P_Death.jpg,nolink,25x25,Death);1|||戦闘/陸上専用|攻撃|
|~|~|&gt;|&gt;|&gt;|&gt;|中範囲のアンデッドを攻撃し怯えさせようと試みます|</v>
      </c>
      <c r="O253" s="3" t="s">
        <v>12768</v>
      </c>
      <c r="P253" s="1" t="s">
        <v>12769</v>
      </c>
      <c r="Q253" s="1">
        <v>100</v>
      </c>
      <c r="R253" s="1" t="s">
        <v>12770</v>
      </c>
      <c r="S253" s="1">
        <v>1</v>
      </c>
      <c r="T253" s="1">
        <v>0</v>
      </c>
      <c r="U253" s="1">
        <v>20</v>
      </c>
      <c r="V253" s="1" t="s">
        <v>12771</v>
      </c>
      <c r="W253" s="1" t="s">
        <v>12772</v>
      </c>
      <c r="X253" t="str">
        <f t="shared" si="10"/>
        <v xml:space="preserve">#includex(Spell/Alteration/DataView,titlestr=off,section=(filter=From Death Comes Life),firsthead=off)
**ゲーム内説明文
#includex(Spell/Alteration/Descriptions,titlestr=off,section=(filter=From Death Comes Life),firsthead=off)
**概要
**解説
</v>
      </c>
      <c r="Y253" t="str">
        <f t="shared" si="11"/>
        <v xml:space="preserve">**Rhapsody of the Dead
|&gt;|&gt;|&gt;|&gt;|BGCOLOR(black):COLOR(white):CENTER:''Rhapsody of the Dead''|
|&gt;|BGCOLOR(lightgray):''研究領域''|&gt;|BGCOLOR(lightgray):''使用条件''|BGCOLOR(lightgray):''分類''|
|&gt;|Thaumaturgy Lv3|&gt;|戦闘/陸上専用|攻撃|
|BGCOLOR(lightgray):''主系統''|BGCOLOR(lightgray):''副系統''|&gt;|BGCOLOR(lightgray):''威力/効果''|BGCOLOR(lightgray):''効果発生数''|
|&amp;ref(Spell/P_Death.jpg,nolink,25x25,Death);1||&gt;|4+1/Lv|1|
|BGCOLOR(lightgray):''射程距離''|BGCOLOR(lightgray):''効果範囲''|BGCOLOR(lightgray):''精度修正''|BGCOLOR(lightgray):''詠唱時間''|BGCOLOR(lightgray):''疲労/宝石''|
|15+5|4+2|0|100%|20|
|BGCOLOR(lightgray):''特性''|&gt;|&gt;|&gt;|防御無視&amp;br;抵抗可能&amp;br;無心無効&amp;br;アンデッドにのみ作用|
</v>
      </c>
    </row>
    <row r="254" spans="2:25" x14ac:dyDescent="0.15">
      <c r="B254" s="1" t="s">
        <v>12763</v>
      </c>
      <c r="C254" s="1">
        <v>3</v>
      </c>
      <c r="E254" s="1" t="s">
        <v>12774</v>
      </c>
      <c r="F254" s="1" t="s">
        <v>12774</v>
      </c>
      <c r="G254" s="1" t="s">
        <v>12758</v>
      </c>
      <c r="J254" s="1" t="s">
        <v>12765</v>
      </c>
      <c r="K254" s="1" t="s">
        <v>12766</v>
      </c>
      <c r="L254" s="1" t="s">
        <v>12775</v>
      </c>
      <c r="M254" s="2" t="s">
        <v>12776</v>
      </c>
      <c r="N254" s="31" t="str">
        <f t="shared" si="9"/>
        <v>|Thaumaturgy Lv3|Rhapsody of Life|&amp;ref(Spell/P_Nature.jpg,nolink,25x25,Nature);1|||戦闘/陸上専用|治療|
|~|~|&gt;|&gt;|&gt;|&gt;|味方1体のHPと疲労を回復させます|</v>
      </c>
      <c r="O254" s="3">
        <v>10</v>
      </c>
      <c r="P254" s="1" t="s">
        <v>12769</v>
      </c>
      <c r="Q254" s="1">
        <v>100</v>
      </c>
      <c r="R254" s="1">
        <v>0</v>
      </c>
      <c r="S254" s="1">
        <v>1</v>
      </c>
      <c r="T254" s="1">
        <v>5</v>
      </c>
      <c r="U254" s="1">
        <v>20</v>
      </c>
      <c r="V254" s="1" t="s">
        <v>12777</v>
      </c>
      <c r="W254" s="1" t="s">
        <v>19914</v>
      </c>
      <c r="X254" t="str">
        <f t="shared" si="10"/>
        <v xml:space="preserve">#includex(Spell/Thaumaturgy/DataView,titlestr=off,section=(filter=Rhapsody of the Dead),firsthead=off)
**ゲーム内説明文
#includex(Spell/Thaumaturgy/Descriptions,titlestr=off,section=(filter=Rhapsody of the Dead),firsthead=off)
**概要
**解説
</v>
      </c>
      <c r="Y254" t="str">
        <f t="shared" si="11"/>
        <v xml:space="preserve">**Rhapsody of Life
|&gt;|&gt;|&gt;|&gt;|BGCOLOR(black):COLOR(white):CENTER:''Rhapsody of Life''|
|&gt;|BGCOLOR(lightgray):''研究領域''|&gt;|BGCOLOR(lightgray):''使用条件''|BGCOLOR(lightgray):''分類''|
|&gt;|Thaumaturgy Lv3|&gt;|戦闘/陸上専用|治療|
|BGCOLOR(lightgray):''主系統''|BGCOLOR(lightgray):''副系統''|&gt;|BGCOLOR(lightgray):''威力/効果''|BGCOLOR(lightgray):''効果発生数''|
|&amp;ref(Spell/P_Nature.jpg,nolink,25x25,Nature);1||&gt;|10|1|
|BGCOLOR(lightgray):''射程距離''|BGCOLOR(lightgray):''効果範囲''|BGCOLOR(lightgray):''精度修正''|BGCOLOR(lightgray):''詠唱時間''|BGCOLOR(lightgray):''疲労/宝石''|
|15+5|0|5|100%|20|
|BGCOLOR(lightgray):''特性''|&gt;|&gt;|&gt;|防御無視&amp;br;無心無効&amp;br;無生物無効|
</v>
      </c>
    </row>
    <row r="255" spans="2:25" x14ac:dyDescent="0.15">
      <c r="B255" s="1" t="s">
        <v>12893</v>
      </c>
      <c r="C255" s="1">
        <v>2</v>
      </c>
      <c r="E255" s="1" t="s">
        <v>12890</v>
      </c>
      <c r="F255" s="1" t="s">
        <v>12890</v>
      </c>
      <c r="G255" s="1" t="s">
        <v>12891</v>
      </c>
      <c r="H255" s="1" t="s">
        <v>12892</v>
      </c>
      <c r="J255" s="1" t="s">
        <v>12894</v>
      </c>
      <c r="K255" s="1" t="s">
        <v>12895</v>
      </c>
      <c r="L255" s="1" t="s">
        <v>12896</v>
      </c>
      <c r="M255" s="2" t="s">
        <v>12897</v>
      </c>
      <c r="N255" s="31" t="str">
        <f t="shared" si="9"/>
        <v>|Enchantment Lv2|Gift of the Sacred Swamp|&amp;ref(Spell/P_Nature.jpg,nolink,25x25,Nature);1|&amp;ref(Spell/P_Holy.jpg,nolink,25x25,Holy);1||戦闘/水陸両用|強化|
|~|~|&gt;|&gt;|&gt;|&gt;|中範囲の味方に弱い毒物耐性を与えます|</v>
      </c>
      <c r="O255" s="3" t="s">
        <v>12898</v>
      </c>
      <c r="P255" s="1">
        <v>15</v>
      </c>
      <c r="Q255" s="1">
        <v>100</v>
      </c>
      <c r="R255" s="1" t="s">
        <v>20147</v>
      </c>
      <c r="S255" s="1">
        <v>1</v>
      </c>
      <c r="T255" s="1">
        <v>0</v>
      </c>
      <c r="U255" s="1">
        <v>20</v>
      </c>
      <c r="V255" s="1" t="s">
        <v>12899</v>
      </c>
      <c r="X255" t="str">
        <f t="shared" si="10"/>
        <v xml:space="preserve">#includex(Spell/Thaumaturgy/DataView,titlestr=off,section=(filter=Rhapsody of Life),firsthead=off)
**ゲーム内説明文
#includex(Spell/Thaumaturgy/Descriptions,titlestr=off,section=(filter=Rhapsody of Life),firsthead=off)
**概要
**解説
</v>
      </c>
      <c r="Y255" t="str">
        <f t="shared" si="11"/>
        <v xml:space="preserve">**Gift of the Sacred Swamp
|&gt;|&gt;|&gt;|&gt;|BGCOLOR(black):COLOR(white):CENTER:''Gift of the Sacred Swamp''|
|&gt;|BGCOLOR(lightgray):''研究領域''|&gt;|BGCOLOR(lightgray):''使用条件''|BGCOLOR(lightgray):''分類''|
|&gt;|Enchantment Lv2|&gt;|戦闘/水陸両用|強化|
|BGCOLOR(lightgray):''主系統''|BGCOLOR(lightgray):''副系統''|&gt;|BGCOLOR(lightgray):''威力/効果''|BGCOLOR(lightgray):''効果発生数''|
|&amp;ref(Spell/P_Nature.jpg,nolink,25x25,Nature);1|&amp;ref(Spell/P_Holy.jpg,nolink,25x25,Holy);1|&gt;|Poison Resistant 10|1|
|BGCOLOR(lightgray):''射程距離''|BGCOLOR(lightgray):''効果範囲''|BGCOLOR(lightgray):''精度修正''|BGCOLOR(lightgray):''詠唱時間''|BGCOLOR(lightgray):''疲労/宝石''|
|15|5+2|0|100%|20|
|BGCOLOR(lightgray):''特性''|&gt;|&gt;|&gt;|味方にのみ作用|
</v>
      </c>
    </row>
    <row r="256" spans="2:25" x14ac:dyDescent="0.15">
      <c r="B256" s="1" t="s">
        <v>12900</v>
      </c>
      <c r="C256" s="1">
        <v>3</v>
      </c>
      <c r="E256" s="1" t="s">
        <v>12901</v>
      </c>
      <c r="F256" s="1" t="s">
        <v>12901</v>
      </c>
      <c r="G256" s="1" t="s">
        <v>12891</v>
      </c>
      <c r="H256" s="1" t="s">
        <v>12902</v>
      </c>
      <c r="I256" s="1">
        <v>6</v>
      </c>
      <c r="J256" s="1" t="s">
        <v>12903</v>
      </c>
      <c r="K256" s="1" t="s">
        <v>12904</v>
      </c>
      <c r="L256" s="1" t="s">
        <v>12905</v>
      </c>
      <c r="M256" s="2" t="s">
        <v>12906</v>
      </c>
      <c r="N256" s="31" t="str">
        <f t="shared" si="9"/>
        <v>|Thaumaturgy Lv3|Taurobolium|&amp;ref(Spell/P_Nature.jpg,nolink,25x25,Nature);1|&amp;ref(Spell/P_Fire.jpg,nolink,25x25,Fire);1|&amp;ref(Spell/V_Nature.jpg,nolink,25x25,Nature Gem);6|儀式/陸上専用|個人呪附|
|~|~|&gt;|&gt;|&gt;|&gt;|使用したHeliodromusに一年間のみ力を与えます|</v>
      </c>
      <c r="O256" s="3" t="s">
        <v>12901</v>
      </c>
      <c r="S256" s="1">
        <v>1</v>
      </c>
      <c r="V256" s="1" t="s">
        <v>12907</v>
      </c>
      <c r="X256" t="str">
        <f t="shared" si="10"/>
        <v xml:space="preserve">#includex(Spell/Enchantment/DataView,titlestr=off,section=(filter=Gift of the Sacred Swamp),firsthead=off)
**ゲーム内説明文
#includex(Spell/Enchantment/Descriptions,titlestr=off,section=(filter=Gift of the Sacred Swamp),firsthead=off)
**概要
**解説
</v>
      </c>
      <c r="Y256" t="str">
        <f t="shared" si="11"/>
        <v xml:space="preserve">**Taurobolium
|&gt;|&gt;|&gt;|&gt;|BGCOLOR(black):COLOR(white):CENTER:''Taurobolium''|
|&gt;|BGCOLOR(lightgray):''研究領域''|&gt;|BGCOLOR(lightgray):''使用条件''|BGCOLOR(lightgray):''分類''|
|&gt;|Thaumaturgy Lv3|&gt;|儀式/陸上専用|個人呪附|
|BGCOLOR(lightgray):''主系統''|BGCOLOR(lightgray):''副系統''|&gt;|BGCOLOR(lightgray):''威力/効果''|BGCOLOR(lightgray):''効果発生数''|
|&amp;ref(Spell/P_Nature.jpg,nolink,25x25,Nature);1|&amp;ref(Spell/P_Fire.jpg,nolink,25x25,Fire);1|&gt;|Taurobolium|1|
|BGCOLOR(lightgray):''射程距離''|BGCOLOR(lightgray):''効果範囲''|BGCOLOR(lightgray):''精度修正''|BGCOLOR(lightgray):''詠唱時間''|BGCOLOR(lightgray):''疲労/宝石''|
|||||&amp;ref(Spell/V_Nature.jpg,nolink,25x25,Nature Gem);6|
|BGCOLOR(lightgray):''特性''|&gt;|&gt;|&gt;|Heliodromusのみ使用可能|
</v>
      </c>
    </row>
    <row r="257" spans="2:25" x14ac:dyDescent="0.15">
      <c r="B257" s="1" t="s">
        <v>12909</v>
      </c>
      <c r="C257" s="1">
        <v>1</v>
      </c>
      <c r="E257" s="1" t="s">
        <v>12910</v>
      </c>
      <c r="F257" s="1" t="s">
        <v>12910</v>
      </c>
      <c r="G257" s="1" t="s">
        <v>12911</v>
      </c>
      <c r="H257" s="1" t="s">
        <v>12891</v>
      </c>
      <c r="I257" s="1">
        <v>1</v>
      </c>
      <c r="J257" s="1" t="s">
        <v>12903</v>
      </c>
      <c r="K257" s="1" t="s">
        <v>12904</v>
      </c>
      <c r="L257" s="1" t="s">
        <v>12912</v>
      </c>
      <c r="M257" s="2" t="s">
        <v>12913</v>
      </c>
      <c r="N257" s="31" t="str">
        <f t="shared" si="9"/>
        <v>|Blood Magic Lv1|Orgy|&amp;ref(Spell/P_Blood.jpg,nolink,25x25,Blood);1|&amp;ref(Spell/P_Nature.jpg,nolink,25x25,Nature);1|&amp;ref(Spell/V_Blood.jpg,nolink,25x25,Blood Slave);1|儀式/陸上専用|軍団召喚|
|~|~|&gt;|&gt;|&gt;|&gt;|Maenad6体とその指揮官Satyrを召喚します|</v>
      </c>
      <c r="O257" s="3" t="s">
        <v>12914</v>
      </c>
      <c r="S257" s="1">
        <v>1</v>
      </c>
      <c r="W257" s="1" t="s">
        <v>12915</v>
      </c>
      <c r="X257" t="str">
        <f t="shared" si="10"/>
        <v xml:space="preserve">#includex(Spell/Thaumaturgy/DataView,titlestr=off,section=(filter=Taurobolium),firsthead=off)
**ゲーム内説明文
#includex(Spell/Thaumaturgy/Descriptions,titlestr=off,section=(filter=Taurobolium),firsthead=off)
**概要
**解説
</v>
      </c>
      <c r="Y257" t="str">
        <f t="shared" si="11"/>
        <v xml:space="preserve">**Orgy
|&gt;|&gt;|&gt;|&gt;|BGCOLOR(black):COLOR(white):CENTER:''Orgy''|
|&gt;|BGCOLOR(lightgray):''研究領域''|&gt;|BGCOLOR(lightgray):''使用条件''|BGCOLOR(lightgray):''分類''|
|&gt;|Blood Magic Lv1|&gt;|儀式/陸上専用|軍団召喚|
|BGCOLOR(lightgray):''主系統''|BGCOLOR(lightgray):''副系統''|&gt;|BGCOLOR(lightgray):''威力/効果''|BGCOLOR(lightgray):''効果発生数''|
|&amp;ref(Spell/P_Blood.jpg,nolink,25x25,Blood);1|&amp;ref(Spell/P_Nature.jpg,nolink,25x25,Nature);1|&gt;|Satyr|1|
|BGCOLOR(lightgray):''射程距離''|BGCOLOR(lightgray):''効果範囲''|BGCOLOR(lightgray):''精度修正''|BGCOLOR(lightgray):''詠唱時間''|BGCOLOR(lightgray):''疲労/宝石''|
|||||&amp;ref(Spell/V_Blood.jpg,nolink,25x25,Blood Slave);1|
|BGCOLOR(lightgray):''特性''|&gt;|&gt;|&gt;||
</v>
      </c>
    </row>
    <row r="258" spans="2:25" x14ac:dyDescent="0.15">
      <c r="B258" s="1" t="s">
        <v>13013</v>
      </c>
      <c r="C258" s="1">
        <v>0</v>
      </c>
      <c r="E258" s="1" t="s">
        <v>13014</v>
      </c>
      <c r="F258" s="1" t="s">
        <v>13014</v>
      </c>
      <c r="G258" s="1" t="s">
        <v>13015</v>
      </c>
      <c r="J258" s="1" t="s">
        <v>13016</v>
      </c>
      <c r="K258" s="1" t="s">
        <v>13017</v>
      </c>
      <c r="L258" s="1" t="s">
        <v>13018</v>
      </c>
      <c r="M258" s="2" t="s">
        <v>13019</v>
      </c>
      <c r="N258" s="31" t="str">
        <f t="shared" si="9"/>
        <v>|Divine Lv0|Anathema|&amp;ref(Spell/P_Holy.jpg,nolink,25x25,Holy);2|||戦闘/水陸両用|弱体化|
|~|~|&gt;|&gt;|&gt;|&gt;|小範囲の敵の神聖なユニットを呪い傷からの後遺症を受けやすくします|</v>
      </c>
      <c r="O258" s="3" t="s">
        <v>13020</v>
      </c>
      <c r="P258" s="1">
        <v>50</v>
      </c>
      <c r="Q258" s="1">
        <v>100</v>
      </c>
      <c r="R258" s="1">
        <v>1</v>
      </c>
      <c r="S258" s="1">
        <v>1</v>
      </c>
      <c r="T258" s="1">
        <v>100</v>
      </c>
      <c r="U258" s="1">
        <v>0</v>
      </c>
      <c r="V258" s="1" t="s">
        <v>13021</v>
      </c>
      <c r="X258" t="str">
        <f t="shared" si="10"/>
        <v xml:space="preserve">#includex(Spell/Blood Magic/DataView,titlestr=off,section=(filter=Orgy),firsthead=off)
**ゲーム内説明文
#includex(Spell/Blood Magic/Descriptions,titlestr=off,section=(filter=Orgy),firsthead=off)
**概要
**解説
</v>
      </c>
      <c r="Y258" t="str">
        <f t="shared" si="11"/>
        <v xml:space="preserve">**Anathema
|&gt;|&gt;|&gt;|&gt;|BGCOLOR(black):COLOR(white):CENTER:''Anathema''|
|&gt;|BGCOLOR(lightgray):''研究領域''|&gt;|BGCOLOR(lightgray):''使用条件''|BGCOLOR(lightgray):''分類''|
|&gt;|Divine Lv0|&gt;|戦闘/水陸両用|弱体化|
|BGCOLOR(lightgray):''主系統''|BGCOLOR(lightgray):''副系統''|&gt;|BGCOLOR(lightgray):''威力/効果''|BGCOLOR(lightgray):''効果発生数''|
|&amp;ref(Spell/P_Holy.jpg,nolink,25x25,Holy);2||&gt;|Cursed|1|
|BGCOLOR(lightgray):''射程距離''|BGCOLOR(lightgray):''効果範囲''|BGCOLOR(lightgray):''精度修正''|BGCOLOR(lightgray):''詠唱時間''|BGCOLOR(lightgray):''疲労/宝石''|
|50|1|100|100%|0|
|BGCOLOR(lightgray):''特性''|&gt;|&gt;|&gt;|神聖なものにのみ作用|
</v>
      </c>
    </row>
    <row r="259" spans="2:25" x14ac:dyDescent="0.15">
      <c r="B259" s="1" t="s">
        <v>13013</v>
      </c>
      <c r="C259" s="1">
        <v>0</v>
      </c>
      <c r="E259" s="1" t="s">
        <v>13022</v>
      </c>
      <c r="F259" s="1" t="s">
        <v>13022</v>
      </c>
      <c r="G259" s="1" t="s">
        <v>13023</v>
      </c>
      <c r="J259" s="1" t="s">
        <v>13016</v>
      </c>
      <c r="K259" s="1" t="s">
        <v>13017</v>
      </c>
      <c r="L259" s="1" t="s">
        <v>13024</v>
      </c>
      <c r="M259" s="2" t="s">
        <v>13025</v>
      </c>
      <c r="N259" s="31" t="str">
        <f t="shared" ref="N259:N313" si="12">CONCATENATE("|",B259," Lv",C259,"|",E259,"|",SUBSTITUTE(SUBSTITUTE(SUBSTITUTE(SUBSTITUTE(SUBSTITUTE(SUBSTITUTE(SUBSTITUTE(SUBSTITUTE(SUBSTITUTE(G259&amp;"|"&amp;H259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IF(I259&lt;&gt;"",SUBSTITUTE(SUBSTITUTE(SUBSTITUTE(SUBSTITUTE(SUBSTITUTE(SUBSTITUTE(SUBSTITUTE(SUBSTITUTE(LEFT(G259,1)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Slave);")&amp;I259,""),"|",J259,"/",K259,"|",L259,"|",CHAR(10),"|~|~|&gt;|&gt;|&gt;|&gt;|",M259,"|")</f>
        <v>|Divine Lv0|Apostasy|&amp;ref(Spell/P_Holy.jpg,nolink,25x25,Holy);3|||戦闘/水陸両用|魅了|
|~|~|&gt;|&gt;|&gt;|&gt;|敵の神聖なユニット1体を魅了しようと試みます|</v>
      </c>
      <c r="O259" s="3" t="s">
        <v>13026</v>
      </c>
      <c r="P259" s="1">
        <v>50</v>
      </c>
      <c r="Q259" s="1">
        <v>100</v>
      </c>
      <c r="R259" s="1">
        <v>0</v>
      </c>
      <c r="S259" s="1">
        <v>1</v>
      </c>
      <c r="T259" s="1">
        <v>100</v>
      </c>
      <c r="U259" s="1">
        <v>0</v>
      </c>
      <c r="V259" s="1" t="s">
        <v>13027</v>
      </c>
      <c r="X259" t="str">
        <f t="shared" ref="X259:X313" si="13">CONCATENATE("#includex(Spell/",B258,"/DataView,titlestr=off,section=(filter=",F258,"),firsthead=off)",CHAR(10),"**ゲーム内説明文",CHAR(10),"#includex(Spell/",B258,"/Descriptions,titlestr=off,section=(filter=",F258,"),firsthead=off)",CHAR(10),"**概要",CHAR(10),CHAR(10),"**解説",CHAR(10),CHAR(10))</f>
        <v xml:space="preserve">#includex(Spell/Divine/DataView,titlestr=off,section=(filter=Anathema),firsthead=off)
**ゲーム内説明文
#includex(Spell/Divine/Descriptions,titlestr=off,section=(filter=Anathema),firsthead=off)
**概要
**解説
</v>
      </c>
      <c r="Y259" t="str">
        <f t="shared" ref="Y259:Y313" si="14">CONCATENATE("**",F259,CHAR(10),"|&gt;|&gt;|&gt;|&gt;|BGCOLOR(black):COLOR(white):CENTER:''",E259,"''|",CHAR(10),"|&gt;|BGCOLOR(lightgray):''研究領域''|&gt;|BGCOLOR(lightgray):''使用条件''|BGCOLOR(lightgray):''分類''|",CHAR(10),"|&gt;|",B259," Lv",C259,"|&gt;|",J259,"/",K259,"|",L259,"|",CHAR(10),"|BGCOLOR(lightgray):''主系統''|BGCOLOR(lightgray):''副系統''|&gt;|BGCOLOR(lightgray):''威力/効果''|BGCOLOR(lightgray):''効果発生数''|",CHAR(10),"|",SUBSTITUTE(SUBSTITUTE(SUBSTITUTE(SUBSTITUTE(SUBSTITUTE(SUBSTITUTE(SUBSTITUTE(SUBSTITUTE(SUBSTITUTE(G259&amp;"|"&amp;H259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gt;|",O259,IFERROR(IF(COUNTIF(O259,"*+*"),"/Lv|","|"),"|"),S259,IF(ISTEXT(S259),"/Lv|","|"),CHAR(10),"|BGCOLOR(lightgray):''射程距離''|BGCOLOR(lightgray):''効果範囲''|BGCOLOR(lightgray):''精度修正''|BGCOLOR(lightgray):''詠唱時間''|BGCOLOR(lightgray):''疲労/宝石''|",CHAR(10),"|",P259,"|",R259,"|",T259,"|",Q259,IF(Q259&lt;&gt;"","%|","|"),U259,IF(I259&lt;&gt;"",IF(U259&lt;&gt;""," / ","")&amp;SUBSTITUTE(SUBSTITUTE(SUBSTITUTE(SUBSTITUTE(SUBSTITUTE(SUBSTITUTE(SUBSTITUTE(SUBSTITUTE(LEFT(G259,1),"火","&amp;ref(Spell/V_Fire.jpg,nolink,25x25,Fire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Slave);")&amp;I259,""),"|",CHAR(10),"|BGCOLOR(lightgray):''特性''|&gt;|&gt;|&gt;|",SUBSTITUTE(V259,"\n","&amp;br;"),"|",CHAR(10))</f>
        <v xml:space="preserve">**Apostasy
|&gt;|&gt;|&gt;|&gt;|BGCOLOR(black):COLOR(white):CENTER:''Apostasy''|
|&gt;|BGCOLOR(lightgray):''研究領域''|&gt;|BGCOLOR(lightgray):''使用条件''|BGCOLOR(lightgray):''分類''|
|&gt;|Divine Lv0|&gt;|戦闘/水陸両用|魅了|
|BGCOLOR(lightgray):''主系統''|BGCOLOR(lightgray):''副系統''|&gt;|BGCOLOR(lightgray):''威力/効果''|BGCOLOR(lightgray):''効果発生数''|
|&amp;ref(Spell/P_Holy.jpg,nolink,25x25,Holy);3||&gt;|Charm|1|
|BGCOLOR(lightgray):''射程距離''|BGCOLOR(lightgray):''効果範囲''|BGCOLOR(lightgray):''精度修正''|BGCOLOR(lightgray):''詠唱時間''|BGCOLOR(lightgray):''疲労/宝石''|
|50|0|100|100%|0|
|BGCOLOR(lightgray):''特性''|&gt;|&gt;|&gt;|抵抗容易&amp;br;神聖なものにのみ作用|
</v>
      </c>
    </row>
    <row r="260" spans="2:25" x14ac:dyDescent="0.15">
      <c r="B260" s="1" t="s">
        <v>5786</v>
      </c>
      <c r="C260" s="1">
        <v>0</v>
      </c>
      <c r="E260" s="1" t="s">
        <v>13030</v>
      </c>
      <c r="F260" s="1" t="s">
        <v>13030</v>
      </c>
      <c r="G260" s="1" t="s">
        <v>2791</v>
      </c>
      <c r="J260" s="1" t="s">
        <v>645</v>
      </c>
      <c r="K260" s="1" t="s">
        <v>2018</v>
      </c>
      <c r="L260" s="1" t="s">
        <v>1306</v>
      </c>
      <c r="M260" s="2" t="s">
        <v>9139</v>
      </c>
      <c r="N260" s="31" t="str">
        <f t="shared" si="12"/>
        <v>|Divine Lv0|Protection of the Shadelands|&amp;ref(Spell/P_Holy.jpg,nolink,25x25,Holy);3|||戦闘/水陸両用|全体強化|
|~|~|&gt;|&gt;|&gt;|&gt;|味方のアンデッド全員の魔法抵抗を向上させようと試みます|</v>
      </c>
      <c r="O260" s="3" t="s">
        <v>13028</v>
      </c>
      <c r="P260" s="1">
        <v>0</v>
      </c>
      <c r="Q260" s="1">
        <v>125</v>
      </c>
      <c r="R260" s="1">
        <v>666</v>
      </c>
      <c r="S260" s="1">
        <v>1</v>
      </c>
      <c r="T260" s="1">
        <v>0</v>
      </c>
      <c r="U260" s="1">
        <v>0</v>
      </c>
      <c r="V260" s="1" t="s">
        <v>9140</v>
      </c>
      <c r="X260" t="str">
        <f t="shared" si="13"/>
        <v xml:space="preserve">#includex(Spell/Divine/DataView,titlestr=off,section=(filter=Apostasy),firsthead=off)
**ゲーム内説明文
#includex(Spell/Divine/Descriptions,titlestr=off,section=(filter=Apostasy),firsthead=off)
**概要
**解説
</v>
      </c>
      <c r="Y260" t="str">
        <f t="shared" si="14"/>
        <v xml:space="preserve">**Protection of the Shadelands
|&gt;|&gt;|&gt;|&gt;|BGCOLOR(black):COLOR(white):CENTER:''Protection of the Shadelands''|
|&gt;|BGCOLOR(lightgray):''研究領域''|&gt;|BGCOLOR(lightgray):''使用条件''|BGCOLOR(lightgray):''分類''|
|&gt;|Divine Lv0|&gt;|戦闘/水陸両用|全体強化|
|BGCOLOR(lightgray):''主系統''|BGCOLOR(lightgray):''副系統''|&gt;|BGCOLOR(lightgray):''威力/効果''|BGCOLOR(lightgray):''効果発生数''|
|&amp;ref(Spell/P_Holy.jpg,nolink,25x25,Holy);3||&gt;|Magic Resistance 4|1|
|BGCOLOR(lightgray):''射程距離''|BGCOLOR(lightgray):''効果範囲''|BGCOLOR(lightgray):''精度修正''|BGCOLOR(lightgray):''詠唱時間''|BGCOLOR(lightgray):''疲労/宝石''|
|0|666|0|125%|0|
|BGCOLOR(lightgray):''特性''|&gt;|&gt;|&gt;|抵抗容易&amp;br;アンデッドにのみ作用&amp;br;味方にのみ作用|
</v>
      </c>
    </row>
    <row r="261" spans="2:25" x14ac:dyDescent="0.15">
      <c r="B261" s="1" t="s">
        <v>5786</v>
      </c>
      <c r="C261" s="1">
        <v>0</v>
      </c>
      <c r="E261" s="1" t="s">
        <v>13031</v>
      </c>
      <c r="F261" s="1" t="s">
        <v>13031</v>
      </c>
      <c r="G261" s="1" t="s">
        <v>2794</v>
      </c>
      <c r="J261" s="1" t="s">
        <v>645</v>
      </c>
      <c r="K261" s="1" t="s">
        <v>2018</v>
      </c>
      <c r="L261" s="1" t="s">
        <v>1306</v>
      </c>
      <c r="M261" s="2" t="s">
        <v>9143</v>
      </c>
      <c r="N261" s="31" t="str">
        <f t="shared" si="12"/>
        <v>|Divine Lv0|Power of the Shadelands|&amp;ref(Spell/P_Holy.jpg,nolink,25x25,Holy);4|||戦闘/水陸両用|全体強化|
|~|~|&gt;|&gt;|&gt;|&gt;|味方のアンデッド全員の行動速度と攻撃技能を向上させます|</v>
      </c>
      <c r="O261" s="3" t="s">
        <v>13029</v>
      </c>
      <c r="P261" s="1">
        <v>0</v>
      </c>
      <c r="Q261" s="1">
        <v>125</v>
      </c>
      <c r="R261" s="1">
        <v>666</v>
      </c>
      <c r="S261" s="1">
        <v>1</v>
      </c>
      <c r="T261" s="1">
        <v>0</v>
      </c>
      <c r="U261" s="1">
        <v>0</v>
      </c>
      <c r="V261" s="1" t="s">
        <v>9118</v>
      </c>
      <c r="X261" t="str">
        <f t="shared" si="13"/>
        <v xml:space="preserve">#includex(Spell/Divine/DataView,titlestr=off,section=(filter=Protection of the Shadelands),firsthead=off)
**ゲーム内説明文
#includex(Spell/Divine/Descriptions,titlestr=off,section=(filter=Protection of the Shadelands),firsthead=off)
**概要
**解説
</v>
      </c>
      <c r="Y261" t="str">
        <f t="shared" si="14"/>
        <v xml:space="preserve">**Power of the Shadelands
|&gt;|&gt;|&gt;|&gt;|BGCOLOR(black):COLOR(white):CENTER:''Power of the Shadelands''|
|&gt;|BGCOLOR(lightgray):''研究領域''|&gt;|BGCOLOR(lightgray):''使用条件''|BGCOLOR(lightgray):''分類''|
|&gt;|Divine Lv0|&gt;|戦闘/水陸両用|全体強化|
|BGCOLOR(lightgray):''主系統''|BGCOLOR(lightgray):''副系統''|&gt;|BGCOLOR(lightgray):''威力/効果''|BGCOLOR(lightgray):''効果発生数''|
|&amp;ref(Spell/P_Holy.jpg,nolink,25x25,Holy);4||&gt;|Unholy Power|1|
|BGCOLOR(lightgray):''射程距離''|BGCOLOR(lightgray):''効果範囲''|BGCOLOR(lightgray):''精度修正''|BGCOLOR(lightgray):''詠唱時間''|BGCOLOR(lightgray):''疲労/宝石''|
|0|666|0|125%|0|
|BGCOLOR(lightgray):''特性''|&gt;|&gt;|&gt;|アンデッドにのみ作用&amp;br;味方にのみ作用|
</v>
      </c>
    </row>
    <row r="262" spans="2:25" x14ac:dyDescent="0.15">
      <c r="B262" s="1" t="s">
        <v>13034</v>
      </c>
      <c r="C262" s="1">
        <v>0</v>
      </c>
      <c r="E262" s="1" t="s">
        <v>13035</v>
      </c>
      <c r="F262" s="1" t="s">
        <v>13035</v>
      </c>
      <c r="G262" s="1" t="s">
        <v>13036</v>
      </c>
      <c r="I262" s="1">
        <v>8</v>
      </c>
      <c r="J262" s="1" t="s">
        <v>13037</v>
      </c>
      <c r="K262" s="1" t="s">
        <v>13038</v>
      </c>
      <c r="L262" s="1" t="s">
        <v>13039</v>
      </c>
      <c r="M262" s="2" t="s">
        <v>13040</v>
      </c>
      <c r="N262" s="31" t="str">
        <f t="shared" si="12"/>
        <v>|Conjuration Lv0|Revive Shadow Tribune|&amp;ref(Spell/P_Death.jpg,nolink,25x25,Death);1||&amp;ref(Spell/V_Death.jpg,nolink,25x25,Death Gem);8|儀式/陸上専用|指揮官召喚|
|~|~|&gt;|&gt;|&gt;|&gt;|指揮も担う下級聖職者である護民官の影Shadow Tribuneを召喚します|</v>
      </c>
      <c r="O262" s="3" t="s">
        <v>13041</v>
      </c>
      <c r="S262" s="1">
        <v>1</v>
      </c>
      <c r="X262" t="str">
        <f t="shared" si="13"/>
        <v xml:space="preserve">#includex(Spell/Divine/DataView,titlestr=off,section=(filter=Power of the Shadelands),firsthead=off)
**ゲーム内説明文
#includex(Spell/Divine/Descriptions,titlestr=off,section=(filter=Power of the Shadelands),firsthead=off)
**概要
**解説
</v>
      </c>
      <c r="Y262" t="str">
        <f t="shared" si="14"/>
        <v xml:space="preserve">**Revive Shadow Tribune
|&gt;|&gt;|&gt;|&gt;|BGCOLOR(black):COLOR(white):CENTER:''Revive Shadow Tribune''|
|&gt;|BGCOLOR(lightgray):''研究領域''|&gt;|BGCOLOR(lightgray):''使用条件''|BGCOLOR(lightgray):''分類''|
|&gt;|Conjuration Lv0|&gt;|儀式/陸上専用|指揮官召喚|
|BGCOLOR(lightgray):''主系統''|BGCOLOR(lightgray):''副系統''|&gt;|BGCOLOR(lightgray):''威力/効果''|BGCOLOR(lightgray):''効果発生数''|
|&amp;ref(Spell/P_Death.jpg,nolink,25x25,Death);1||&gt;|Shadow Tribune|1|
|BGCOLOR(lightgray):''射程距離''|BGCOLOR(lightgray):''効果範囲''|BGCOLOR(lightgray):''精度修正''|BGCOLOR(lightgray):''詠唱時間''|BGCOLOR(lightgray):''疲労/宝石''|
|||||&amp;ref(Spell/V_Death.jpg,nolink,25x25,Death Gem);8|
|BGCOLOR(lightgray):''特性''|&gt;|&gt;|&gt;||
</v>
      </c>
    </row>
    <row r="263" spans="2:25" x14ac:dyDescent="0.15">
      <c r="B263" s="1" t="s">
        <v>13034</v>
      </c>
      <c r="C263" s="1">
        <v>0</v>
      </c>
      <c r="E263" s="1" t="s">
        <v>13042</v>
      </c>
      <c r="F263" s="1" t="s">
        <v>13042</v>
      </c>
      <c r="G263" s="1" t="s">
        <v>13036</v>
      </c>
      <c r="I263" s="1">
        <v>5</v>
      </c>
      <c r="J263" s="1" t="s">
        <v>13037</v>
      </c>
      <c r="K263" s="1" t="s">
        <v>13038</v>
      </c>
      <c r="L263" s="1" t="s">
        <v>13039</v>
      </c>
      <c r="M263" s="2" t="s">
        <v>13043</v>
      </c>
      <c r="N263" s="31" t="str">
        <f t="shared" si="12"/>
        <v>|Conjuration Lv0|Revive Lemur Centurion|&amp;ref(Spell/P_Death.jpg,nolink,25x25,Death);1||&amp;ref(Spell/V_Death.jpg,nolink,25x25,Death Gem);5|儀式/陸上専用|指揮官召喚|
|~|~|&gt;|&gt;|&gt;|&gt;|指揮官の霊Lemur Centurionを召喚します|</v>
      </c>
      <c r="O263" s="3" t="s">
        <v>13044</v>
      </c>
      <c r="S263" s="1">
        <v>1</v>
      </c>
      <c r="X263" t="str">
        <f t="shared" si="13"/>
        <v xml:space="preserve">#includex(Spell/Conjuration/DataView,titlestr=off,section=(filter=Revive Shadow Tribune),firsthead=off)
**ゲーム内説明文
#includex(Spell/Conjuration/Descriptions,titlestr=off,section=(filter=Revive Shadow Tribune),firsthead=off)
**概要
**解説
</v>
      </c>
      <c r="Y263" t="str">
        <f t="shared" si="14"/>
        <v xml:space="preserve">**Revive Lemur Centurion
|&gt;|&gt;|&gt;|&gt;|BGCOLOR(black):COLOR(white):CENTER:''Revive Lemur Centurion''|
|&gt;|BGCOLOR(lightgray):''研究領域''|&gt;|BGCOLOR(lightgray):''使用条件''|BGCOLOR(lightgray):''分類''|
|&gt;|Conjuration Lv0|&gt;|儀式/陸上専用|指揮官召喚|
|BGCOLOR(lightgray):''主系統''|BGCOLOR(lightgray):''副系統''|&gt;|BGCOLOR(lightgray):''威力/効果''|BGCOLOR(lightgray):''効果発生数''|
|&amp;ref(Spell/P_Death.jpg,nolink,25x25,Death);1||&gt;|Lemur Centurion|1|
|BGCOLOR(lightgray):''射程距離''|BGCOLOR(lightgray):''効果範囲''|BGCOLOR(lightgray):''精度修正''|BGCOLOR(lightgray):''詠唱時間''|BGCOLOR(lightgray):''疲労/宝石''|
|||||&amp;ref(Spell/V_Death.jpg,nolink,25x25,Death Gem);5|
|BGCOLOR(lightgray):''特性''|&gt;|&gt;|&gt;||
</v>
      </c>
    </row>
    <row r="264" spans="2:25" x14ac:dyDescent="0.15">
      <c r="B264" s="1" t="s">
        <v>13034</v>
      </c>
      <c r="C264" s="1">
        <v>0</v>
      </c>
      <c r="E264" s="1" t="s">
        <v>13045</v>
      </c>
      <c r="F264" s="1" t="s">
        <v>13045</v>
      </c>
      <c r="G264" s="1" t="s">
        <v>13046</v>
      </c>
      <c r="I264" s="1">
        <v>15</v>
      </c>
      <c r="J264" s="1" t="s">
        <v>13037</v>
      </c>
      <c r="K264" s="1" t="s">
        <v>13038</v>
      </c>
      <c r="L264" s="1" t="s">
        <v>13039</v>
      </c>
      <c r="M264" s="2" t="s">
        <v>13047</v>
      </c>
      <c r="N264" s="31" t="str">
        <f t="shared" si="12"/>
        <v>|Conjuration Lv0|Revive Lemur Senator|&amp;ref(Spell/P_Death.jpg,nolink,25x25,Death);2||&amp;ref(Spell/V_Death.jpg,nolink,25x25,Death Gem);15|儀式/陸上専用|指揮官召喚|
|~|~|&gt;|&gt;|&gt;|&gt;|中級聖職者である元老院議員の霊Lemur Senatorを召喚します|</v>
      </c>
      <c r="O264" s="3" t="s">
        <v>13048</v>
      </c>
      <c r="S264" s="1">
        <v>1</v>
      </c>
      <c r="X264" t="str">
        <f t="shared" si="13"/>
        <v xml:space="preserve">#includex(Spell/Conjuration/DataView,titlestr=off,section=(filter=Revive Lemur Centurion),firsthead=off)
**ゲーム内説明文
#includex(Spell/Conjuration/Descriptions,titlestr=off,section=(filter=Revive Lemur Centurion),firsthead=off)
**概要
**解説
</v>
      </c>
      <c r="Y264" t="str">
        <f t="shared" si="14"/>
        <v xml:space="preserve">**Revive Lemur Senator
|&gt;|&gt;|&gt;|&gt;|BGCOLOR(black):COLOR(white):CENTER:''Revive Lemur Senator''|
|&gt;|BGCOLOR(lightgray):''研究領域''|&gt;|BGCOLOR(lightgray):''使用条件''|BGCOLOR(lightgray):''分類''|
|&gt;|Conjuration Lv0|&gt;|儀式/陸上専用|指揮官召喚|
|BGCOLOR(lightgray):''主系統''|BGCOLOR(lightgray):''副系統''|&gt;|BGCOLOR(lightgray):''威力/効果''|BGCOLOR(lightgray):''効果発生数''|
|&amp;ref(Spell/P_Death.jpg,nolink,25x25,Death);2||&gt;|Lemur Senator|1|
|BGCOLOR(lightgray):''射程距離''|BGCOLOR(lightgray):''効果範囲''|BGCOLOR(lightgray):''精度修正''|BGCOLOR(lightgray):''詠唱時間''|BGCOLOR(lightgray):''疲労/宝石''|
|||||&amp;ref(Spell/V_Death.jpg,nolink,25x25,Death Gem);15|
|BGCOLOR(lightgray):''特性''|&gt;|&gt;|&gt;||
</v>
      </c>
    </row>
    <row r="265" spans="2:25" x14ac:dyDescent="0.15">
      <c r="B265" s="1" t="s">
        <v>13034</v>
      </c>
      <c r="C265" s="1">
        <v>0</v>
      </c>
      <c r="E265" s="1" t="s">
        <v>13049</v>
      </c>
      <c r="F265" s="1" t="s">
        <v>13049</v>
      </c>
      <c r="G265" s="1" t="s">
        <v>13046</v>
      </c>
      <c r="I265" s="1">
        <v>11</v>
      </c>
      <c r="J265" s="1" t="s">
        <v>13037</v>
      </c>
      <c r="K265" s="1" t="s">
        <v>13038</v>
      </c>
      <c r="L265" s="1" t="s">
        <v>13039</v>
      </c>
      <c r="M265" s="2" t="s">
        <v>13051</v>
      </c>
      <c r="N265" s="31" t="str">
        <f t="shared" si="12"/>
        <v>|Conjuration Lv0|Revive Lemur Acolyte|&amp;ref(Spell/P_Death.jpg,nolink,25x25,Death);2||&amp;ref(Spell/V_Death.jpg,nolink,25x25,Death Gem);11|儀式/陸上専用|指揮官召喚|
|~|~|&gt;|&gt;|&gt;|&gt;|下級聖職者でもある魔術師の霊Lemur Acolyteを召喚します|</v>
      </c>
      <c r="O265" s="3" t="s">
        <v>13050</v>
      </c>
      <c r="S265" s="1">
        <v>1</v>
      </c>
      <c r="X265" t="str">
        <f t="shared" si="13"/>
        <v xml:space="preserve">#includex(Spell/Conjuration/DataView,titlestr=off,section=(filter=Revive Lemur Senator),firsthead=off)
**ゲーム内説明文
#includex(Spell/Conjuration/Descriptions,titlestr=off,section=(filter=Revive Lemur Senator),firsthead=off)
**概要
**解説
</v>
      </c>
      <c r="Y265" t="str">
        <f t="shared" si="14"/>
        <v xml:space="preserve">**Revive Lemur Acolyte
|&gt;|&gt;|&gt;|&gt;|BGCOLOR(black):COLOR(white):CENTER:''Revive Lemur Acolyte''|
|&gt;|BGCOLOR(lightgray):''研究領域''|&gt;|BGCOLOR(lightgray):''使用条件''|BGCOLOR(lightgray):''分類''|
|&gt;|Conjuration Lv0|&gt;|儀式/陸上専用|指揮官召喚|
|BGCOLOR(lightgray):''主系統''|BGCOLOR(lightgray):''副系統''|&gt;|BGCOLOR(lightgray):''威力/効果''|BGCOLOR(lightgray):''効果発生数''|
|&amp;ref(Spell/P_Death.jpg,nolink,25x25,Death);2||&gt;|Lemur Acolyte|1|
|BGCOLOR(lightgray):''射程距離''|BGCOLOR(lightgray):''効果範囲''|BGCOLOR(lightgray):''精度修正''|BGCOLOR(lightgray):''詠唱時間''|BGCOLOR(lightgray):''疲労/宝石''|
|||||&amp;ref(Spell/V_Death.jpg,nolink,25x25,Death Gem);11|
|BGCOLOR(lightgray):''特性''|&gt;|&gt;|&gt;||
</v>
      </c>
    </row>
    <row r="266" spans="2:25" x14ac:dyDescent="0.15">
      <c r="B266" s="1" t="s">
        <v>13034</v>
      </c>
      <c r="C266" s="1">
        <v>0</v>
      </c>
      <c r="E266" s="1" t="s">
        <v>13052</v>
      </c>
      <c r="F266" s="1" t="s">
        <v>13052</v>
      </c>
      <c r="G266" s="1" t="s">
        <v>13053</v>
      </c>
      <c r="I266" s="1">
        <v>25</v>
      </c>
      <c r="J266" s="1" t="s">
        <v>13037</v>
      </c>
      <c r="K266" s="1" t="s">
        <v>13038</v>
      </c>
      <c r="L266" s="1" t="s">
        <v>13039</v>
      </c>
      <c r="M266" s="2" t="s">
        <v>13061</v>
      </c>
      <c r="N266" s="31" t="str">
        <f t="shared" si="12"/>
        <v>|Conjuration Lv0|Revive Lemur Consul|&amp;ref(Spell/P_Death.jpg,nolink,25x25,Death);3||&amp;ref(Spell/V_Death.jpg,nolink,25x25,Death Gem);25|儀式/陸上専用|指揮官召喚|
|~|~|&gt;|&gt;|&gt;|&gt;|上級聖職者である不死の執政官の霊Lemur Consulを召喚します|</v>
      </c>
      <c r="O266" s="3" t="s">
        <v>13054</v>
      </c>
      <c r="S266" s="1">
        <v>1</v>
      </c>
      <c r="X266" t="str">
        <f t="shared" si="13"/>
        <v xml:space="preserve">#includex(Spell/Conjuration/DataView,titlestr=off,section=(filter=Revive Lemur Acolyte),firsthead=off)
**ゲーム内説明文
#includex(Spell/Conjuration/Descriptions,titlestr=off,section=(filter=Revive Lemur Acolyte),firsthead=off)
**概要
**解説
</v>
      </c>
      <c r="Y266" t="str">
        <f t="shared" si="14"/>
        <v xml:space="preserve">**Revive Lemur Consul
|&gt;|&gt;|&gt;|&gt;|BGCOLOR(black):COLOR(white):CENTER:''Revive Lemur Consul''|
|&gt;|BGCOLOR(lightgray):''研究領域''|&gt;|BGCOLOR(lightgray):''使用条件''|BGCOLOR(lightgray):''分類''|
|&gt;|Conjuration Lv0|&gt;|儀式/陸上専用|指揮官召喚|
|BGCOLOR(lightgray):''主系統''|BGCOLOR(lightgray):''副系統''|&gt;|BGCOLOR(lightgray):''威力/効果''|BGCOLOR(lightgray):''効果発生数''|
|&amp;ref(Spell/P_Death.jpg,nolink,25x25,Death);3||&gt;|Lemur Consul|1|
|BGCOLOR(lightgray):''射程距離''|BGCOLOR(lightgray):''効果範囲''|BGCOLOR(lightgray):''精度修正''|BGCOLOR(lightgray):''詠唱時間''|BGCOLOR(lightgray):''疲労/宝石''|
|||||&amp;ref(Spell/V_Death.jpg,nolink,25x25,Death Gem);25|
|BGCOLOR(lightgray):''特性''|&gt;|&gt;|&gt;||
</v>
      </c>
    </row>
    <row r="267" spans="2:25" x14ac:dyDescent="0.15">
      <c r="B267" s="1" t="s">
        <v>13034</v>
      </c>
      <c r="C267" s="1">
        <v>0</v>
      </c>
      <c r="E267" s="1" t="s">
        <v>13055</v>
      </c>
      <c r="F267" s="1" t="s">
        <v>13055</v>
      </c>
      <c r="G267" s="1" t="s">
        <v>13053</v>
      </c>
      <c r="I267" s="1">
        <v>20</v>
      </c>
      <c r="J267" s="1" t="s">
        <v>13037</v>
      </c>
      <c r="K267" s="1" t="s">
        <v>13038</v>
      </c>
      <c r="L267" s="1" t="s">
        <v>13039</v>
      </c>
      <c r="M267" s="2" t="s">
        <v>13056</v>
      </c>
      <c r="N267" s="31" t="str">
        <f t="shared" si="12"/>
        <v>|Conjuration Lv0|Revive Lemur Thaumaturg|&amp;ref(Spell/P_Death.jpg,nolink,25x25,Death);3||&amp;ref(Spell/V_Death.jpg,nolink,25x25,Death Gem);20|儀式/陸上専用|指揮官召喚|
|~|~|&gt;|&gt;|&gt;|&gt;|中級聖職者でもある魔術師の霊Lemur Thaumaturgを召喚します|</v>
      </c>
      <c r="O267" s="3" t="s">
        <v>13057</v>
      </c>
      <c r="S267" s="1">
        <v>1</v>
      </c>
      <c r="X267" t="str">
        <f t="shared" si="13"/>
        <v xml:space="preserve">#includex(Spell/Conjuration/DataView,titlestr=off,section=(filter=Revive Lemur Consul),firsthead=off)
**ゲーム内説明文
#includex(Spell/Conjuration/Descriptions,titlestr=off,section=(filter=Revive Lemur Consul),firsthead=off)
**概要
**解説
</v>
      </c>
      <c r="Y267" t="str">
        <f t="shared" si="14"/>
        <v xml:space="preserve">**Revive Lemur Thaumaturg
|&gt;|&gt;|&gt;|&gt;|BGCOLOR(black):COLOR(white):CENTER:''Revive Lemur Thaumaturg''|
|&gt;|BGCOLOR(lightgray):''研究領域''|&gt;|BGCOLOR(lightgray):''使用条件''|BGCOLOR(lightgray):''分類''|
|&gt;|Conjuration Lv0|&gt;|儀式/陸上専用|指揮官召喚|
|BGCOLOR(lightgray):''主系統''|BGCOLOR(lightgray):''副系統''|&gt;|BGCOLOR(lightgray):''威力/効果''|BGCOLOR(lightgray):''効果発生数''|
|&amp;ref(Spell/P_Death.jpg,nolink,25x25,Death);3||&gt;|Lemur Thaumaturg|1|
|BGCOLOR(lightgray):''射程距離''|BGCOLOR(lightgray):''効果範囲''|BGCOLOR(lightgray):''精度修正''|BGCOLOR(lightgray):''詠唱時間''|BGCOLOR(lightgray):''疲労/宝石''|
|||||&amp;ref(Spell/V_Death.jpg,nolink,25x25,Death Gem);20|
|BGCOLOR(lightgray):''特性''|&gt;|&gt;|&gt;||
</v>
      </c>
    </row>
    <row r="268" spans="2:25" x14ac:dyDescent="0.15">
      <c r="B268" s="1" t="s">
        <v>13034</v>
      </c>
      <c r="C268" s="1">
        <v>0</v>
      </c>
      <c r="E268" s="1" t="s">
        <v>13058</v>
      </c>
      <c r="F268" s="1" t="s">
        <v>13058</v>
      </c>
      <c r="G268" s="1" t="s">
        <v>13053</v>
      </c>
      <c r="I268" s="1">
        <v>50</v>
      </c>
      <c r="J268" s="1" t="s">
        <v>13037</v>
      </c>
      <c r="K268" s="1" t="s">
        <v>13038</v>
      </c>
      <c r="L268" s="1" t="s">
        <v>13039</v>
      </c>
      <c r="M268" s="2" t="s">
        <v>13060</v>
      </c>
      <c r="N268" s="31" t="str">
        <f t="shared" si="12"/>
        <v>|Conjuration Lv0|Revive Grand Lemur|&amp;ref(Spell/P_Death.jpg,nolink,25x25,Death);3||&amp;ref(Spell/V_Death.jpg,nolink,25x25,Death Gem);50|儀式/陸上専用|指揮官召喚|
|~|~|&gt;|&gt;|&gt;|&gt;|上級聖職者でもある不死の魔術師の霊Grand Lemurを召喚します|</v>
      </c>
      <c r="O268" s="3" t="s">
        <v>13059</v>
      </c>
      <c r="S268" s="1">
        <v>1</v>
      </c>
      <c r="X268" t="str">
        <f t="shared" si="13"/>
        <v xml:space="preserve">#includex(Spell/Conjuration/DataView,titlestr=off,section=(filter=Revive Lemur Thaumaturg),firsthead=off)
**ゲーム内説明文
#includex(Spell/Conjuration/Descriptions,titlestr=off,section=(filter=Revive Lemur Thaumaturg),firsthead=off)
**概要
**解説
</v>
      </c>
      <c r="Y268" t="str">
        <f t="shared" si="14"/>
        <v xml:space="preserve">**Revive Grand Lemur
|&gt;|&gt;|&gt;|&gt;|BGCOLOR(black):COLOR(white):CENTER:''Revive Grand Lemur''|
|&gt;|BGCOLOR(lightgray):''研究領域''|&gt;|BGCOLOR(lightgray):''使用条件''|BGCOLOR(lightgray):''分類''|
|&gt;|Conjuration Lv0|&gt;|儀式/陸上専用|指揮官召喚|
|BGCOLOR(lightgray):''主系統''|BGCOLOR(lightgray):''副系統''|&gt;|BGCOLOR(lightgray):''威力/効果''|BGCOLOR(lightgray):''効果発生数''|
|&amp;ref(Spell/P_Death.jpg,nolink,25x25,Death);3||&gt;|Grand Lemur|1|
|BGCOLOR(lightgray):''射程距離''|BGCOLOR(lightgray):''効果範囲''|BGCOLOR(lightgray):''精度修正''|BGCOLOR(lightgray):''詠唱時間''|BGCOLOR(lightgray):''疲労/宝石''|
|||||&amp;ref(Spell/V_Death.jpg,nolink,25x25,Death Gem);50|
|BGCOLOR(lightgray):''特性''|&gt;|&gt;|&gt;||
</v>
      </c>
    </row>
    <row r="269" spans="2:25" x14ac:dyDescent="0.15">
      <c r="B269" s="1" t="s">
        <v>13291</v>
      </c>
      <c r="C269" s="1">
        <v>5</v>
      </c>
      <c r="E269" s="1" t="s">
        <v>13290</v>
      </c>
      <c r="F269" s="1" t="s">
        <v>13290</v>
      </c>
      <c r="G269" s="1" t="s">
        <v>13292</v>
      </c>
      <c r="I269" s="1">
        <v>25</v>
      </c>
      <c r="J269" s="1" t="s">
        <v>13293</v>
      </c>
      <c r="K269" s="1" t="s">
        <v>13294</v>
      </c>
      <c r="L269" s="1" t="s">
        <v>13295</v>
      </c>
      <c r="M269" s="2" t="s">
        <v>13296</v>
      </c>
      <c r="N269" s="31" t="str">
        <f t="shared" si="12"/>
        <v>|Conjuration Lv5|Summon Bean Sidhe|&amp;ref(Spell/P_Death.jpg,nolink,25x25,Death);1||&amp;ref(Spell/V_Death.jpg,nolink,25x25,Death Gem);25|儀式/陸上専用|指揮官召喚|
|~|~|&gt;|&gt;|&gt;|&gt;|暗殺技能を持つ亡霊Bean Sidheを召喚します|</v>
      </c>
      <c r="O269" s="3" t="s">
        <v>13297</v>
      </c>
      <c r="S269" s="1">
        <v>1</v>
      </c>
      <c r="X269" t="str">
        <f t="shared" si="13"/>
        <v xml:space="preserve">#includex(Spell/Conjuration/DataView,titlestr=off,section=(filter=Revive Grand Lemur),firsthead=off)
**ゲーム内説明文
#includex(Spell/Conjuration/Descriptions,titlestr=off,section=(filter=Revive Grand Lemur),firsthead=off)
**概要
**解説
</v>
      </c>
      <c r="Y269" t="str">
        <f t="shared" si="14"/>
        <v xml:space="preserve">**Summon Bean Sidhe
|&gt;|&gt;|&gt;|&gt;|BGCOLOR(black):COLOR(white):CENTER:''Summon Bean Sidhe''|
|&gt;|BGCOLOR(lightgray):''研究領域''|&gt;|BGCOLOR(lightgray):''使用条件''|BGCOLOR(lightgray):''分類''|
|&gt;|Conjuration Lv5|&gt;|儀式/陸上専用|指揮官召喚|
|BGCOLOR(lightgray):''主系統''|BGCOLOR(lightgray):''副系統''|&gt;|BGCOLOR(lightgray):''威力/効果''|BGCOLOR(lightgray):''効果発生数''|
|&amp;ref(Spell/P_Death.jpg,nolink,25x25,Death);1||&gt;|Bean Sidhe|1|
|BGCOLOR(lightgray):''射程距離''|BGCOLOR(lightgray):''効果範囲''|BGCOLOR(lightgray):''精度修正''|BGCOLOR(lightgray):''詠唱時間''|BGCOLOR(lightgray):''疲労/宝石''|
|||||&amp;ref(Spell/V_Death.jpg,nolink,25x25,Death Gem);25|
|BGCOLOR(lightgray):''特性''|&gt;|&gt;|&gt;||
</v>
      </c>
    </row>
    <row r="270" spans="2:25" x14ac:dyDescent="0.15">
      <c r="B270" s="1" t="s">
        <v>13401</v>
      </c>
      <c r="C270" s="1">
        <v>4</v>
      </c>
      <c r="E270" s="1" t="s">
        <v>13402</v>
      </c>
      <c r="F270" s="1" t="s">
        <v>13402</v>
      </c>
      <c r="G270" s="1" t="s">
        <v>13403</v>
      </c>
      <c r="J270" s="1" t="s">
        <v>13404</v>
      </c>
      <c r="K270" s="1" t="s">
        <v>13405</v>
      </c>
      <c r="L270" s="1" t="s">
        <v>13406</v>
      </c>
      <c r="M270" s="2" t="s">
        <v>13407</v>
      </c>
      <c r="N270" s="31" t="str">
        <f t="shared" si="12"/>
        <v>|Enchantment Lv4|Gift of the Moon|&amp;ref(Spell/P_Astral.jpg,nolink,25x25,Astral);1|||戦闘/水陸両用|強化|
|~|~|&gt;|&gt;|&gt;|&gt;|小範囲のWolfの物理攻撃への防御力を15まで増加させます|</v>
      </c>
      <c r="O270" s="3" t="s">
        <v>13408</v>
      </c>
      <c r="P270" s="1" t="s">
        <v>13409</v>
      </c>
      <c r="Q270" s="1">
        <v>100</v>
      </c>
      <c r="R270" s="1">
        <v>1</v>
      </c>
      <c r="S270" s="1">
        <v>1</v>
      </c>
      <c r="T270" s="1">
        <v>100</v>
      </c>
      <c r="U270" s="1">
        <v>20</v>
      </c>
      <c r="V270" s="1" t="s">
        <v>13410</v>
      </c>
      <c r="X270" t="str">
        <f t="shared" si="13"/>
        <v xml:space="preserve">#includex(Spell/Conjuration/DataView,titlestr=off,section=(filter=Summon Bean Sidhe),firsthead=off)
**ゲーム内説明文
#includex(Spell/Conjuration/Descriptions,titlestr=off,section=(filter=Summon Bean Sidhe),firsthead=off)
**概要
**解説
</v>
      </c>
      <c r="Y270" t="str">
        <f t="shared" si="14"/>
        <v xml:space="preserve">**Gift of the Moon
|&gt;|&gt;|&gt;|&gt;|BGCOLOR(black):COLOR(white):CENTER:''Gift of the Moon''|
|&gt;|BGCOLOR(lightgray):''研究領域''|&gt;|BGCOLOR(lightgray):''使用条件''|BGCOLOR(lightgray):''分類''|
|&gt;|Enchantment Lv4|&gt;|戦闘/水陸両用|強化|
|BGCOLOR(lightgray):''主系統''|BGCOLOR(lightgray):''副系統''|&gt;|BGCOLOR(lightgray):''威力/効果''|BGCOLOR(lightgray):''効果発生数''|
|&amp;ref(Spell/P_Astral.jpg,nolink,25x25,Astral);1||&gt;|Invulnerable|1|
|BGCOLOR(lightgray):''射程距離''|BGCOLOR(lightgray):''効果範囲''|BGCOLOR(lightgray):''精度修正''|BGCOLOR(lightgray):''詠唱時間''|BGCOLOR(lightgray):''疲労/宝石''|
|30+5|1|100|100%|20|
|BGCOLOR(lightgray):''特性''|&gt;|&gt;|&gt;|味方にのみ作用&amp;br;Wolfにのみ作用|
</v>
      </c>
    </row>
    <row r="271" spans="2:25" x14ac:dyDescent="0.15">
      <c r="B271" s="1" t="s">
        <v>13411</v>
      </c>
      <c r="C271" s="1">
        <v>0</v>
      </c>
      <c r="E271" s="1" t="s">
        <v>13412</v>
      </c>
      <c r="F271" s="1" t="s">
        <v>13412</v>
      </c>
      <c r="G271" s="1" t="s">
        <v>13413</v>
      </c>
      <c r="H271" s="1" t="s">
        <v>13414</v>
      </c>
      <c r="I271" s="1">
        <v>44</v>
      </c>
      <c r="J271" s="1" t="s">
        <v>13415</v>
      </c>
      <c r="K271" s="1" t="s">
        <v>13416</v>
      </c>
      <c r="L271" s="1" t="s">
        <v>13417</v>
      </c>
      <c r="M271" s="2" t="s">
        <v>20106</v>
      </c>
      <c r="N271" s="31" t="str">
        <f t="shared" si="12"/>
        <v>|Blood Magic Lv0|Sanguine Heritage|&amp;ref(Spell/P_Blood.jpg,nolink,25x25,Blood);3|&amp;ref(Spell/P_Death.jpg,nolink,25x25,Death);3|&amp;ref(Spell/V_Blood.jpg,nolink,25x25,Blood Slave);44|儀式/陸上専用|指揮官召喚|
|~|~|&gt;|&gt;|&gt;|&gt;|8体のVampire Countのうちの1体を召喚します|</v>
      </c>
      <c r="O271" s="3" t="s">
        <v>13418</v>
      </c>
      <c r="S271" s="1">
        <v>1</v>
      </c>
      <c r="V271" s="1" t="s">
        <v>20105</v>
      </c>
      <c r="X271" t="str">
        <f t="shared" si="13"/>
        <v xml:space="preserve">#includex(Spell/Enchantment/DataView,titlestr=off,section=(filter=Gift of the Moon),firsthead=off)
**ゲーム内説明文
#includex(Spell/Enchantment/Descriptions,titlestr=off,section=(filter=Gift of the Moon),firsthead=off)
**概要
**解説
</v>
      </c>
      <c r="Y271" t="str">
        <f t="shared" si="14"/>
        <v xml:space="preserve">**Sanguine Heritage
|&gt;|&gt;|&gt;|&gt;|BGCOLOR(black):COLOR(white):CENTER:''Sanguine Heritage''|
|&gt;|BGCOLOR(lightgray):''研究領域''|&gt;|BGCOLOR(lightgray):''使用条件''|BGCOLOR(lightgray):''分類''|
|&gt;|Blood Magic Lv0|&gt;|儀式/陸上専用|指揮官召喚|
|BGCOLOR(lightgray):''主系統''|BGCOLOR(lightgray):''副系統''|&gt;|BGCOLOR(lightgray):''威力/効果''|BGCOLOR(lightgray):''効果発生数''|
|&amp;ref(Spell/P_Blood.jpg,nolink,25x25,Blood);3|&amp;ref(Spell/P_Death.jpg,nolink,25x25,Death);3|&gt;|Vampire Count|1|
|BGCOLOR(lightgray):''射程距離''|BGCOLOR(lightgray):''効果範囲''|BGCOLOR(lightgray):''精度修正''|BGCOLOR(lightgray):''詠唱時間''|BGCOLOR(lightgray):''疲労/宝石''|
|||||&amp;ref(Spell/V_Blood.jpg,nolink,25x25,Blood Slave);44|
|BGCOLOR(lightgray):''特性''|&gt;|&gt;|&gt;|ユニーク召喚（候補8種）|
</v>
      </c>
    </row>
    <row r="272" spans="2:25" x14ac:dyDescent="0.15">
      <c r="B272" s="1" t="s">
        <v>13411</v>
      </c>
      <c r="C272" s="1">
        <v>1</v>
      </c>
      <c r="E272" s="1" t="s">
        <v>13513</v>
      </c>
      <c r="F272" s="1" t="s">
        <v>13513</v>
      </c>
      <c r="G272" s="1" t="s">
        <v>13514</v>
      </c>
      <c r="I272" s="1">
        <v>1</v>
      </c>
      <c r="J272" s="1" t="s">
        <v>13415</v>
      </c>
      <c r="K272" s="1" t="s">
        <v>13416</v>
      </c>
      <c r="L272" s="1" t="s">
        <v>13515</v>
      </c>
      <c r="M272" s="2" t="s">
        <v>13516</v>
      </c>
      <c r="N272" s="31" t="str">
        <f t="shared" si="12"/>
        <v>|Blood Magic Lv1|Bind Harlequin|&amp;ref(Spell/P_Blood.jpg,nolink,25x25,Blood);1||&amp;ref(Spell/V_Blood.jpg,nolink,25x25,Blood Slave);1|儀式/陸上専用|兵士召喚|
|~|~|&gt;|&gt;|&gt;|&gt;|部隊の士気を高める下等な悪魔Demon Jesterを1体召喚します|</v>
      </c>
      <c r="O272" s="3" t="s">
        <v>13517</v>
      </c>
      <c r="S272" s="1">
        <v>1</v>
      </c>
      <c r="X272" t="str">
        <f t="shared" si="13"/>
        <v xml:space="preserve">#includex(Spell/Blood Magic/DataView,titlestr=off,section=(filter=Sanguine Heritage),firsthead=off)
**ゲーム内説明文
#includex(Spell/Blood Magic/Descriptions,titlestr=off,section=(filter=Sanguine Heritage),firsthead=off)
**概要
**解説
</v>
      </c>
      <c r="Y272" t="str">
        <f t="shared" si="14"/>
        <v xml:space="preserve">**Bind Harlequin
|&gt;|&gt;|&gt;|&gt;|BGCOLOR(black):COLOR(white):CENTER:''Bind Harlequin''|
|&gt;|BGCOLOR(lightgray):''研究領域''|&gt;|BGCOLOR(lightgray):''使用条件''|BGCOLOR(lightgray):''分類''|
|&gt;|Blood Magic Lv1|&gt;|儀式/陸上専用|兵士召喚|
|BGCOLOR(lightgray):''主系統''|BGCOLOR(lightgray):''副系統''|&gt;|BGCOLOR(lightgray):''威力/効果''|BGCOLOR(lightgray):''効果発生数''|
|&amp;ref(Spell/P_Blood.jpg,nolink,25x25,Blood);1||&gt;|Demon Jester|1|
|BGCOLOR(lightgray):''射程距離''|BGCOLOR(lightgray):''効果範囲''|BGCOLOR(lightgray):''精度修正''|BGCOLOR(lightgray):''詠唱時間''|BGCOLOR(lightgray):''疲労/宝石''|
|||||&amp;ref(Spell/V_Blood.jpg,nolink,25x25,Blood Slave);1|
|BGCOLOR(lightgray):''特性''|&gt;|&gt;|&gt;||
</v>
      </c>
    </row>
    <row r="273" spans="2:25" x14ac:dyDescent="0.15">
      <c r="B273" s="1" t="s">
        <v>13411</v>
      </c>
      <c r="C273" s="1">
        <v>7</v>
      </c>
      <c r="E273" s="1" t="s">
        <v>13518</v>
      </c>
      <c r="F273" s="1" t="s">
        <v>13518</v>
      </c>
      <c r="G273" s="1" t="s">
        <v>13519</v>
      </c>
      <c r="H273" s="1" t="s">
        <v>13403</v>
      </c>
      <c r="I273" s="1">
        <v>88</v>
      </c>
      <c r="J273" s="1" t="s">
        <v>13415</v>
      </c>
      <c r="K273" s="1" t="s">
        <v>13416</v>
      </c>
      <c r="L273" s="1" t="s">
        <v>13417</v>
      </c>
      <c r="M273" s="2" t="s">
        <v>13520</v>
      </c>
      <c r="N273" s="31" t="str">
        <f t="shared" si="12"/>
        <v>|Blood Magic Lv7|Reascendance|&amp;ref(Spell/P_Blood.jpg,nolink,25x25,Blood);4|&amp;ref(Spell/P_Astral.jpg,nolink,25x25,Astral);1|&amp;ref(Spell/V_Blood.jpg,nolink,25x25,Blood Slave);88|儀式/陸上専用|指揮官召喚|
|~|~|&gt;|&gt;|&gt;|&gt;|強力な魔力を持つ堕天使Fallen Angelを召喚します|</v>
      </c>
      <c r="O273" s="3" t="s">
        <v>13521</v>
      </c>
      <c r="S273" s="1">
        <v>1</v>
      </c>
      <c r="X273" t="str">
        <f t="shared" si="13"/>
        <v xml:space="preserve">#includex(Spell/Blood Magic/DataView,titlestr=off,section=(filter=Bind Harlequin),firsthead=off)
**ゲーム内説明文
#includex(Spell/Blood Magic/Descriptions,titlestr=off,section=(filter=Bind Harlequin),firsthead=off)
**概要
**解説
</v>
      </c>
      <c r="Y273" t="str">
        <f t="shared" si="14"/>
        <v xml:space="preserve">**Reascendance
|&gt;|&gt;|&gt;|&gt;|BGCOLOR(black):COLOR(white):CENTER:''Reascendance''|
|&gt;|BGCOLOR(lightgray):''研究領域''|&gt;|BGCOLOR(lightgray):''使用条件''|BGCOLOR(lightgray):''分類''|
|&gt;|Blood Magic Lv7|&gt;|儀式/陸上専用|指揮官召喚|
|BGCOLOR(lightgray):''主系統''|BGCOLOR(lightgray):''副系統''|&gt;|BGCOLOR(lightgray):''威力/効果''|BGCOLOR(lightgray):''効果発生数''|
|&amp;ref(Spell/P_Blood.jpg,nolink,25x25,Blood);4|&amp;ref(Spell/P_Astral.jpg,nolink,25x25,Astral);1|&gt;|Fallen Angel|1|
|BGCOLOR(lightgray):''射程距離''|BGCOLOR(lightgray):''効果範囲''|BGCOLOR(lightgray):''精度修正''|BGCOLOR(lightgray):''詠唱時間''|BGCOLOR(lightgray):''疲労/宝石''|
|||||&amp;ref(Spell/V_Blood.jpg,nolink,25x25,Blood Slave);88|
|BGCOLOR(lightgray):''特性''|&gt;|&gt;|&gt;||
</v>
      </c>
    </row>
    <row r="274" spans="2:25" x14ac:dyDescent="0.15">
      <c r="B274" s="1" t="s">
        <v>13865</v>
      </c>
      <c r="C274" s="1">
        <v>0</v>
      </c>
      <c r="E274" s="1" t="s">
        <v>13866</v>
      </c>
      <c r="F274" s="1" t="s">
        <v>13866</v>
      </c>
      <c r="G274" s="1" t="s">
        <v>13871</v>
      </c>
      <c r="H274" s="1" t="s">
        <v>13872</v>
      </c>
      <c r="J274" s="1" t="s">
        <v>13877</v>
      </c>
      <c r="K274" s="1" t="s">
        <v>13878</v>
      </c>
      <c r="L274" s="1" t="s">
        <v>13879</v>
      </c>
      <c r="M274" s="2" t="s">
        <v>13880</v>
      </c>
      <c r="N274" s="31" t="str">
        <f t="shared" si="12"/>
        <v>|Divine Lv0|Teaching Sign|&amp;ref(Spell/P_Holy.jpg,nolink,25x25,Holy);1|&amp;ref(Spell/P_Nature.jpg,nolink,25x25,Nature);1||戦闘/水陸両用|自己強化|
|~|~|&gt;|&gt;|&gt;|&gt;|習得している全ての系統の魔法の技能を向上させます|</v>
      </c>
      <c r="O274" s="3" t="s">
        <v>13881</v>
      </c>
      <c r="P274" s="1">
        <v>0</v>
      </c>
      <c r="Q274" s="1">
        <v>100</v>
      </c>
      <c r="R274" s="1">
        <v>0</v>
      </c>
      <c r="S274" s="1">
        <v>1</v>
      </c>
      <c r="T274" s="1">
        <v>0</v>
      </c>
      <c r="U274" s="1">
        <v>0</v>
      </c>
      <c r="X274" t="str">
        <f t="shared" si="13"/>
        <v xml:space="preserve">#includex(Spell/Blood Magic/DataView,titlestr=off,section=(filter=Reascendance),firsthead=off)
**ゲーム内説明文
#includex(Spell/Blood Magic/Descriptions,titlestr=off,section=(filter=Reascendance),firsthead=off)
**概要
**解説
</v>
      </c>
      <c r="Y274" t="str">
        <f t="shared" si="14"/>
        <v xml:space="preserve">**Teaching Sign
|&gt;|&gt;|&gt;|&gt;|BGCOLOR(black):COLOR(white):CENTER:''Teaching Sign''|
|&gt;|BGCOLOR(lightgray):''研究領域''|&gt;|BGCOLOR(lightgray):''使用条件''|BGCOLOR(lightgray):''分類''|
|&gt;|Divine Lv0|&gt;|戦闘/水陸両用|自己強化|
|BGCOLOR(lightgray):''主系統''|BGCOLOR(lightgray):''副系統''|&gt;|BGCOLOR(lightgray):''威力/効果''|BGCOLOR(lightgray):''効果発生数''|
|&amp;ref(Spell/P_Holy.jpg,nolink,25x25,Holy);1|&amp;ref(Spell/P_Nature.jpg,nolink,25x25,Nature);1|&gt;|All Power|1|
|BGCOLOR(lightgray):''射程距離''|BGCOLOR(lightgray):''効果範囲''|BGCOLOR(lightgray):''精度修正''|BGCOLOR(lightgray):''詠唱時間''|BGCOLOR(lightgray):''疲労/宝石''|
|0|0|0|100%|0|
|BGCOLOR(lightgray):''特性''|&gt;|&gt;|&gt;||
</v>
      </c>
    </row>
    <row r="275" spans="2:25" x14ac:dyDescent="0.15">
      <c r="B275" s="1" t="s">
        <v>13865</v>
      </c>
      <c r="C275" s="1">
        <v>0</v>
      </c>
      <c r="E275" s="1" t="s">
        <v>13867</v>
      </c>
      <c r="F275" s="1" t="s">
        <v>13867</v>
      </c>
      <c r="G275" s="1" t="s">
        <v>13871</v>
      </c>
      <c r="H275" s="1" t="s">
        <v>13873</v>
      </c>
      <c r="J275" s="1" t="s">
        <v>13877</v>
      </c>
      <c r="K275" s="1" t="s">
        <v>13878</v>
      </c>
      <c r="L275" s="1" t="s">
        <v>13882</v>
      </c>
      <c r="M275" s="2" t="s">
        <v>13883</v>
      </c>
      <c r="N275" s="31" t="str">
        <f t="shared" si="12"/>
        <v>|Divine Lv0|Fear-not Sign|&amp;ref(Spell/P_Holy.jpg,nolink,25x25,Holy);1|&amp;ref(Spell/P_Air.jpg,nolink,25x25,Air);1||戦闘/水陸両用|強化|
|~|~|&gt;|&gt;|&gt;|&gt;|中範囲の味方を大気の盾で覆い大半の射撃を80%で無効化します|</v>
      </c>
      <c r="O275" s="3" t="s">
        <v>13884</v>
      </c>
      <c r="P275" s="1">
        <v>15</v>
      </c>
      <c r="Q275" s="1">
        <v>100</v>
      </c>
      <c r="R275" s="1" t="s">
        <v>13885</v>
      </c>
      <c r="S275" s="1">
        <v>1</v>
      </c>
      <c r="T275" s="1">
        <v>100</v>
      </c>
      <c r="U275" s="1">
        <v>0</v>
      </c>
      <c r="V275" s="1" t="s">
        <v>13886</v>
      </c>
      <c r="X275" t="str">
        <f t="shared" si="13"/>
        <v xml:space="preserve">#includex(Spell/Divine/DataView,titlestr=off,section=(filter=Teaching Sign),firsthead=off)
**ゲーム内説明文
#includex(Spell/Divine/Descriptions,titlestr=off,section=(filter=Teaching Sign),firsthead=off)
**概要
**解説
</v>
      </c>
      <c r="Y275" t="str">
        <f t="shared" si="14"/>
        <v xml:space="preserve">**Fear-not Sign
|&gt;|&gt;|&gt;|&gt;|BGCOLOR(black):COLOR(white):CENTER:''Fear-not Sign''|
|&gt;|BGCOLOR(lightgray):''研究領域''|&gt;|BGCOLOR(lightgray):''使用条件''|BGCOLOR(lightgray):''分類''|
|&gt;|Divine Lv0|&gt;|戦闘/水陸両用|強化|
|BGCOLOR(lightgray):''主系統''|BGCOLOR(lightgray):''副系統''|&gt;|BGCOLOR(lightgray):''威力/効果''|BGCOLOR(lightgray):''効果発生数''|
|&amp;ref(Spell/P_Holy.jpg,nolink,25x25,Holy);1|&amp;ref(Spell/P_Air.jpg,nolink,25x25,Air);1|&gt;|Air Shield|1|
|BGCOLOR(lightgray):''射程距離''|BGCOLOR(lightgray):''効果範囲''|BGCOLOR(lightgray):''精度修正''|BGCOLOR(lightgray):''詠唱時間''|BGCOLOR(lightgray):''疲労/宝石''|
|15|2+2|100|100%|0|
|BGCOLOR(lightgray):''特性''|&gt;|&gt;|&gt;|味方にのみ作用|
</v>
      </c>
    </row>
    <row r="276" spans="2:25" x14ac:dyDescent="0.15">
      <c r="B276" s="1" t="s">
        <v>13865</v>
      </c>
      <c r="C276" s="1">
        <v>0</v>
      </c>
      <c r="E276" s="1" t="s">
        <v>13868</v>
      </c>
      <c r="F276" s="1" t="s">
        <v>13868</v>
      </c>
      <c r="G276" s="1" t="s">
        <v>13871</v>
      </c>
      <c r="H276" s="1" t="s">
        <v>13874</v>
      </c>
      <c r="J276" s="1" t="s">
        <v>13877</v>
      </c>
      <c r="K276" s="1" t="s">
        <v>13878</v>
      </c>
      <c r="L276" s="1" t="s">
        <v>13887</v>
      </c>
      <c r="M276" s="2" t="s">
        <v>13888</v>
      </c>
      <c r="N276" s="31" t="str">
        <f t="shared" si="12"/>
        <v>|Divine Lv0|Welcome Sign|&amp;ref(Spell/P_Holy.jpg,nolink,25x25,Holy);1|&amp;ref(Spell/P_Fire.jpg,nolink,25x25,Fire);1||戦闘/水陸両用|魅了|
|~|~|&gt;|&gt;|&gt;|&gt;|敵1体を魅了しようと試みます|</v>
      </c>
      <c r="O276" s="3" t="s">
        <v>13889</v>
      </c>
      <c r="P276" s="1">
        <v>5</v>
      </c>
      <c r="Q276" s="1">
        <v>100</v>
      </c>
      <c r="R276" s="1">
        <v>0</v>
      </c>
      <c r="S276" s="1">
        <v>1</v>
      </c>
      <c r="T276" s="1">
        <v>100</v>
      </c>
      <c r="U276" s="1">
        <v>0</v>
      </c>
      <c r="V276" s="1" t="s">
        <v>13890</v>
      </c>
      <c r="X276" t="str">
        <f t="shared" si="13"/>
        <v xml:space="preserve">#includex(Spell/Divine/DataView,titlestr=off,section=(filter=Fear-not Sign),firsthead=off)
**ゲーム内説明文
#includex(Spell/Divine/Descriptions,titlestr=off,section=(filter=Fear-not Sign),firsthead=off)
**概要
**解説
</v>
      </c>
      <c r="Y276" t="str">
        <f t="shared" si="14"/>
        <v xml:space="preserve">**Welcome Sign
|&gt;|&gt;|&gt;|&gt;|BGCOLOR(black):COLOR(white):CENTER:''Welcome Sign''|
|&gt;|BGCOLOR(lightgray):''研究領域''|&gt;|BGCOLOR(lightgray):''使用条件''|BGCOLOR(lightgray):''分類''|
|&gt;|Divine Lv0|&gt;|戦闘/水陸両用|魅了|
|BGCOLOR(lightgray):''主系統''|BGCOLOR(lightgray):''副系統''|&gt;|BGCOLOR(lightgray):''威力/効果''|BGCOLOR(lightgray):''効果発生数''|
|&amp;ref(Spell/P_Holy.jpg,nolink,25x25,Holy);1|&amp;ref(Spell/P_Fire.jpg,nolink,25x25,Fire);1|&gt;|Charm|1|
|BGCOLOR(lightgray):''射程距離''|BGCOLOR(lightgray):''効果範囲''|BGCOLOR(lightgray):''精度修正''|BGCOLOR(lightgray):''詠唱時間''|BGCOLOR(lightgray):''疲労/宝石''|
|5|0|100|100%|0|
|BGCOLOR(lightgray):''特性''|&gt;|&gt;|&gt;|抵抗容易|
</v>
      </c>
    </row>
    <row r="277" spans="2:25" x14ac:dyDescent="0.15">
      <c r="B277" s="1" t="s">
        <v>13865</v>
      </c>
      <c r="C277" s="1">
        <v>0</v>
      </c>
      <c r="E277" s="1" t="s">
        <v>13869</v>
      </c>
      <c r="F277" s="1" t="s">
        <v>13869</v>
      </c>
      <c r="G277" s="1" t="s">
        <v>13871</v>
      </c>
      <c r="H277" s="1" t="s">
        <v>13875</v>
      </c>
      <c r="J277" s="1" t="s">
        <v>13877</v>
      </c>
      <c r="K277" s="1" t="s">
        <v>13878</v>
      </c>
      <c r="L277" s="1" t="s">
        <v>13891</v>
      </c>
      <c r="M277" s="2" t="s">
        <v>13892</v>
      </c>
      <c r="N277" s="31" t="str">
        <f t="shared" si="12"/>
        <v>|Divine Lv0|Earth-touching Sign|&amp;ref(Spell/P_Holy.jpg,nolink,25x25,Holy);1|&amp;ref(Spell/P_Earth.jpg,nolink,25x25,Earth);1||戦闘/水陸両用|即死|
|~|~|&gt;|&gt;|&gt;|&gt;|敵のデーモン1体を即死させようと試みます|</v>
      </c>
      <c r="O277" s="3">
        <v>999</v>
      </c>
      <c r="P277" s="1">
        <v>20</v>
      </c>
      <c r="Q277" s="1">
        <v>100</v>
      </c>
      <c r="R277" s="1">
        <v>0</v>
      </c>
      <c r="S277" s="1">
        <v>1</v>
      </c>
      <c r="T277" s="1">
        <v>100</v>
      </c>
      <c r="U277" s="1">
        <v>0</v>
      </c>
      <c r="V277" s="1" t="s">
        <v>13893</v>
      </c>
      <c r="X277" t="str">
        <f t="shared" si="13"/>
        <v xml:space="preserve">#includex(Spell/Divine/DataView,titlestr=off,section=(filter=Welcome Sign),firsthead=off)
**ゲーム内説明文
#includex(Spell/Divine/Descriptions,titlestr=off,section=(filter=Welcome Sign),firsthead=off)
**概要
**解説
</v>
      </c>
      <c r="Y277" t="str">
        <f t="shared" si="14"/>
        <v xml:space="preserve">**Earth-touching Sign
|&gt;|&gt;|&gt;|&gt;|BGCOLOR(black):COLOR(white):CENTER:''Earth-touching Sign''|
|&gt;|BGCOLOR(lightgray):''研究領域''|&gt;|BGCOLOR(lightgray):''使用条件''|BGCOLOR(lightgray):''分類''|
|&gt;|Divine Lv0|&gt;|戦闘/水陸両用|即死|
|BGCOLOR(lightgray):''主系統''|BGCOLOR(lightgray):''副系統''|&gt;|BGCOLOR(lightgray):''威力/効果''|BGCOLOR(lightgray):''効果発生数''|
|&amp;ref(Spell/P_Holy.jpg,nolink,25x25,Holy);1|&amp;ref(Spell/P_Earth.jpg,nolink,25x25,Earth);1|&gt;|999|1|
|BGCOLOR(lightgray):''射程距離''|BGCOLOR(lightgray):''効果範囲''|BGCOLOR(lightgray):''精度修正''|BGCOLOR(lightgray):''詠唱時間''|BGCOLOR(lightgray):''疲労/宝石''|
|20|0|100|100%|0|
|BGCOLOR(lightgray):''特性''|&gt;|&gt;|&gt;|防御無視&amp;br;抵抗容易&amp;br;デーモンにのみ作用|
</v>
      </c>
    </row>
    <row r="278" spans="2:25" x14ac:dyDescent="0.15">
      <c r="B278" s="1" t="s">
        <v>13865</v>
      </c>
      <c r="C278" s="1">
        <v>0</v>
      </c>
      <c r="E278" s="1" t="s">
        <v>13870</v>
      </c>
      <c r="F278" s="1" t="s">
        <v>13870</v>
      </c>
      <c r="G278" s="1" t="s">
        <v>13871</v>
      </c>
      <c r="H278" s="1" t="s">
        <v>13876</v>
      </c>
      <c r="J278" s="1" t="s">
        <v>13877</v>
      </c>
      <c r="K278" s="1" t="s">
        <v>13878</v>
      </c>
      <c r="L278" s="1" t="s">
        <v>13894</v>
      </c>
      <c r="M278" s="2" t="s">
        <v>13895</v>
      </c>
      <c r="N278" s="31" t="str">
        <f t="shared" si="12"/>
        <v>|Divine Lv0|Meditation Sign|&amp;ref(Spell/P_Holy.jpg,nolink,25x25,Holy);1|&amp;ref(Spell/P_Water.jpg,nolink,25x25,Water);1||戦闘/水陸両用|疲労回復|
|~|~|&gt;|&gt;|&gt;|&gt;|自身の疲労を回復させます|</v>
      </c>
      <c r="O278" s="3">
        <v>15</v>
      </c>
      <c r="P278" s="1">
        <v>0</v>
      </c>
      <c r="Q278" s="1">
        <v>100</v>
      </c>
      <c r="R278" s="1">
        <v>0</v>
      </c>
      <c r="S278" s="1">
        <v>1</v>
      </c>
      <c r="T278" s="1">
        <v>0</v>
      </c>
      <c r="U278" s="1">
        <v>0</v>
      </c>
      <c r="X278" t="str">
        <f t="shared" si="13"/>
        <v xml:space="preserve">#includex(Spell/Divine/DataView,titlestr=off,section=(filter=Earth-touching Sign),firsthead=off)
**ゲーム内説明文
#includex(Spell/Divine/Descriptions,titlestr=off,section=(filter=Earth-touching Sign),firsthead=off)
**概要
**解説
</v>
      </c>
      <c r="Y278" t="str">
        <f t="shared" si="14"/>
        <v xml:space="preserve">**Meditation Sign
|&gt;|&gt;|&gt;|&gt;|BGCOLOR(black):COLOR(white):CENTER:''Meditation Sign''|
|&gt;|BGCOLOR(lightgray):''研究領域''|&gt;|BGCOLOR(lightgray):''使用条件''|BGCOLOR(lightgray):''分類''|
|&gt;|Divine Lv0|&gt;|戦闘/水陸両用|疲労回復|
|BGCOLOR(lightgray):''主系統''|BGCOLOR(lightgray):''副系統''|&gt;|BGCOLOR(lightgray):''威力/効果''|BGCOLOR(lightgray):''効果発生数''|
|&amp;ref(Spell/P_Holy.jpg,nolink,25x25,Holy);1|&amp;ref(Spell/P_Water.jpg,nolink,25x25,Water);1|&gt;|15|1|
|BGCOLOR(lightgray):''射程距離''|BGCOLOR(lightgray):''効果範囲''|BGCOLOR(lightgray):''精度修正''|BGCOLOR(lightgray):''詠唱時間''|BGCOLOR(lightgray):''疲労/宝石''|
|0|0|0|100%|0|
|BGCOLOR(lightgray):''特性''|&gt;|&gt;|&gt;||
</v>
      </c>
    </row>
    <row r="279" spans="2:25" x14ac:dyDescent="0.15">
      <c r="B279" s="1" t="s">
        <v>13896</v>
      </c>
      <c r="C279" s="1">
        <v>4</v>
      </c>
      <c r="E279" s="1" t="s">
        <v>13897</v>
      </c>
      <c r="F279" s="1" t="s">
        <v>13897</v>
      </c>
      <c r="G279" s="1" t="s">
        <v>13872</v>
      </c>
      <c r="I279" s="1">
        <v>10</v>
      </c>
      <c r="J279" s="1" t="s">
        <v>13898</v>
      </c>
      <c r="K279" s="1" t="s">
        <v>13899</v>
      </c>
      <c r="L279" s="1" t="s">
        <v>13900</v>
      </c>
      <c r="M279" s="2" t="s">
        <v>13901</v>
      </c>
      <c r="N279" s="31" t="str">
        <f t="shared" si="12"/>
        <v>|Conjuration Lv4|Contact Jigami|&amp;ref(Spell/P_Nature.jpg,nolink,25x25,Nature);1||&amp;ref(Spell/V_Nature.jpg,nolink,25x25,Nature Gem);10|儀式/陸上専用|指揮官召喚|
|~|~|&gt;|&gt;|&gt;|&gt;|食糧を供給する土着神Jigamiを召喚します|</v>
      </c>
      <c r="O279" s="3" t="s">
        <v>13902</v>
      </c>
      <c r="S279" s="1">
        <v>1</v>
      </c>
      <c r="X279" t="str">
        <f t="shared" si="13"/>
        <v xml:space="preserve">#includex(Spell/Divine/DataView,titlestr=off,section=(filter=Meditation Sign),firsthead=off)
**ゲーム内説明文
#includex(Spell/Divine/Descriptions,titlestr=off,section=(filter=Meditation Sign),firsthead=off)
**概要
**解説
</v>
      </c>
      <c r="Y279" t="str">
        <f t="shared" si="14"/>
        <v xml:space="preserve">**Contact Jigami
|&gt;|&gt;|&gt;|&gt;|BGCOLOR(black):COLOR(white):CENTER:''Contact Jigami''|
|&gt;|BGCOLOR(lightgray):''研究領域''|&gt;|BGCOLOR(lightgray):''使用条件''|BGCOLOR(lightgray):''分類''|
|&gt;|Conjuration Lv4|&gt;|儀式/陸上専用|指揮官召喚|
|BGCOLOR(lightgray):''主系統''|BGCOLOR(lightgray):''副系統''|&gt;|BGCOLOR(lightgray):''威力/効果''|BGCOLOR(lightgray):''効果発生数''|
|&amp;ref(Spell/P_Nature.jpg,nolink,25x25,Nature);1||&gt;|Jigami|1|
|BGCOLOR(lightgray):''射程距離''|BGCOLOR(lightgray):''効果範囲''|BGCOLOR(lightgray):''精度修正''|BGCOLOR(lightgray):''詠唱時間''|BGCOLOR(lightgray):''疲労/宝石''|
|||||&amp;ref(Spell/V_Nature.jpg,nolink,25x25,Nature Gem);10|
|BGCOLOR(lightgray):''特性''|&gt;|&gt;|&gt;||
</v>
      </c>
    </row>
    <row r="280" spans="2:25" x14ac:dyDescent="0.15">
      <c r="B280" s="1" t="s">
        <v>13896</v>
      </c>
      <c r="C280" s="1">
        <v>5</v>
      </c>
      <c r="E280" s="1" t="s">
        <v>13903</v>
      </c>
      <c r="F280" s="1" t="s">
        <v>13903</v>
      </c>
      <c r="G280" s="1" t="s">
        <v>13904</v>
      </c>
      <c r="I280" s="1">
        <v>25</v>
      </c>
      <c r="J280" s="1" t="s">
        <v>13898</v>
      </c>
      <c r="K280" s="1" t="s">
        <v>13905</v>
      </c>
      <c r="L280" s="1" t="s">
        <v>13900</v>
      </c>
      <c r="M280" s="2" t="s">
        <v>13906</v>
      </c>
      <c r="N280" s="31" t="str">
        <f t="shared" si="12"/>
        <v>|Conjuration Lv5|Contact Kaijin|&amp;ref(Spell/P_Water.jpg,nolink,25x25,Water);3||&amp;ref(Spell/V_Water.jpg,nolink,25x25,Water Gem);25|儀式/水中専用|指揮官召喚|
|~|~|&gt;|&gt;|&gt;|&gt;|海中で強大な力を振るう土着神Kaijinを召喚します|</v>
      </c>
      <c r="O280" s="3" t="s">
        <v>13907</v>
      </c>
      <c r="S280" s="1">
        <v>1</v>
      </c>
      <c r="X280" t="str">
        <f t="shared" si="13"/>
        <v xml:space="preserve">#includex(Spell/Conjuration/DataView,titlestr=off,section=(filter=Contact Jigami),firsthead=off)
**ゲーム内説明文
#includex(Spell/Conjuration/Descriptions,titlestr=off,section=(filter=Contact Jigami),firsthead=off)
**概要
**解説
</v>
      </c>
      <c r="Y280" t="str">
        <f t="shared" si="14"/>
        <v xml:space="preserve">**Contact Kaijin
|&gt;|&gt;|&gt;|&gt;|BGCOLOR(black):COLOR(white):CENTER:''Contact Kaijin''|
|&gt;|BGCOLOR(lightgray):''研究領域''|&gt;|BGCOLOR(lightgray):''使用条件''|BGCOLOR(lightgray):''分類''|
|&gt;|Conjuration Lv5|&gt;|儀式/水中専用|指揮官召喚|
|BGCOLOR(lightgray):''主系統''|BGCOLOR(lightgray):''副系統''|&gt;|BGCOLOR(lightgray):''威力/効果''|BGCOLOR(lightgray):''効果発生数''|
|&amp;ref(Spell/P_Water.jpg,nolink,25x25,Water);3||&gt;|Kaijin|1|
|BGCOLOR(lightgray):''射程距離''|BGCOLOR(lightgray):''効果範囲''|BGCOLOR(lightgray):''精度修正''|BGCOLOR(lightgray):''詠唱時間''|BGCOLOR(lightgray):''疲労/宝石''|
|||||&amp;ref(Spell/V_Water.jpg,nolink,25x25,Water Gem);25|
|BGCOLOR(lightgray):''特性''|&gt;|&gt;|&gt;||
</v>
      </c>
    </row>
    <row r="281" spans="2:25" x14ac:dyDescent="0.15">
      <c r="B281" s="1" t="s">
        <v>13896</v>
      </c>
      <c r="C281" s="1">
        <v>5</v>
      </c>
      <c r="E281" s="1" t="s">
        <v>13928</v>
      </c>
      <c r="F281" s="1" t="s">
        <v>13928</v>
      </c>
      <c r="G281" s="1" t="s">
        <v>13875</v>
      </c>
      <c r="H281" s="1" t="s">
        <v>13908</v>
      </c>
      <c r="I281" s="1">
        <v>8</v>
      </c>
      <c r="J281" s="1" t="s">
        <v>13898</v>
      </c>
      <c r="K281" s="1" t="s">
        <v>13899</v>
      </c>
      <c r="L281" s="1" t="s">
        <v>13900</v>
      </c>
      <c r="M281" s="2" t="s">
        <v>13913</v>
      </c>
      <c r="N281" s="31" t="str">
        <f t="shared" si="12"/>
        <v>|Conjuration Lv5|Summon Ujigami|&amp;ref(Spell/P_Earth.jpg,nolink,25x25,Earth);1|&amp;ref(Spell/P_Astral.jpg,nolink,25x25,Astral);1|&amp;ref(Spell/V_Earth.jpg,nolink,25x25,Earth Gem);8|儀式/陸上専用|指揮官召喚|
|~|~|&gt;|&gt;|&gt;|&gt;|高い指揮能力を持つ土着神Ujigamiを召喚します|</v>
      </c>
      <c r="O281" s="3" t="s">
        <v>13909</v>
      </c>
      <c r="S281" s="1">
        <v>1</v>
      </c>
      <c r="X281" t="str">
        <f t="shared" si="13"/>
        <v xml:space="preserve">#includex(Spell/Conjuration/DataView,titlestr=off,section=(filter=Contact Kaijin),firsthead=off)
**ゲーム内説明文
#includex(Spell/Conjuration/Descriptions,titlestr=off,section=(filter=Contact Kaijin),firsthead=off)
**概要
**解説
</v>
      </c>
      <c r="Y281" t="str">
        <f t="shared" si="14"/>
        <v xml:space="preserve">**Summon Ujigami
|&gt;|&gt;|&gt;|&gt;|BGCOLOR(black):COLOR(white):CENTER:''Summon Ujigami''|
|&gt;|BGCOLOR(lightgray):''研究領域''|&gt;|BGCOLOR(lightgray):''使用条件''|BGCOLOR(lightgray):''分類''|
|&gt;|Conjuration Lv5|&gt;|儀式/陸上専用|指揮官召喚|
|BGCOLOR(lightgray):''主系統''|BGCOLOR(lightgray):''副系統''|&gt;|BGCOLOR(lightgray):''威力/効果''|BGCOLOR(lightgray):''効果発生数''|
|&amp;ref(Spell/P_Earth.jpg,nolink,25x25,Earth);1|&amp;ref(Spell/P_Astral.jpg,nolink,25x25,Astral);1|&gt;|Ujigami|1|
|BGCOLOR(lightgray):''射程距離''|BGCOLOR(lightgray):''効果範囲''|BGCOLOR(lightgray):''精度修正''|BGCOLOR(lightgray):''詠唱時間''|BGCOLOR(lightgray):''疲労/宝石''|
|||||&amp;ref(Spell/V_Earth.jpg,nolink,25x25,Earth Gem);8|
|BGCOLOR(lightgray):''特性''|&gt;|&gt;|&gt;||
</v>
      </c>
    </row>
    <row r="282" spans="2:25" x14ac:dyDescent="0.15">
      <c r="B282" s="1" t="s">
        <v>13896</v>
      </c>
      <c r="C282" s="1">
        <v>5</v>
      </c>
      <c r="E282" s="1" t="s">
        <v>13910</v>
      </c>
      <c r="F282" s="1" t="s">
        <v>13910</v>
      </c>
      <c r="G282" s="1" t="s">
        <v>13911</v>
      </c>
      <c r="I282" s="1">
        <v>21</v>
      </c>
      <c r="J282" s="1" t="s">
        <v>13898</v>
      </c>
      <c r="K282" s="1" t="s">
        <v>13912</v>
      </c>
      <c r="L282" s="1" t="s">
        <v>13900</v>
      </c>
      <c r="M282" s="2" t="s">
        <v>13914</v>
      </c>
      <c r="N282" s="31" t="str">
        <f t="shared" si="12"/>
        <v>|Conjuration Lv5|Contact Mori-no-kami|&amp;ref(Spell/P_Nature.jpg,nolink,25x25,Nature);3||&amp;ref(Spell/V_Nature.jpg,nolink,25x25,Nature Gem);21|儀式/森林限定|指揮官召喚|
|~|~|&gt;|&gt;|&gt;|&gt;|森でのみ強大な力を振るう土着神Mori-no-kamiを召喚します|</v>
      </c>
      <c r="O282" s="3" t="s">
        <v>13915</v>
      </c>
      <c r="S282" s="1">
        <v>1</v>
      </c>
      <c r="X282" t="str">
        <f t="shared" si="13"/>
        <v xml:space="preserve">#includex(Spell/Conjuration/DataView,titlestr=off,section=(filter=Summon Ujigami),firsthead=off)
**ゲーム内説明文
#includex(Spell/Conjuration/Descriptions,titlestr=off,section=(filter=Summon Ujigami),firsthead=off)
**概要
**解説
</v>
      </c>
      <c r="Y282" t="str">
        <f t="shared" si="14"/>
        <v xml:space="preserve">**Contact Mori-no-kami
|&gt;|&gt;|&gt;|&gt;|BGCOLOR(black):COLOR(white):CENTER:''Contact Mori-no-kami''|
|&gt;|BGCOLOR(lightgray):''研究領域''|&gt;|BGCOLOR(lightgray):''使用条件''|BGCOLOR(lightgray):''分類''|
|&gt;|Conjuration Lv5|&gt;|儀式/森林限定|指揮官召喚|
|BGCOLOR(lightgray):''主系統''|BGCOLOR(lightgray):''副系統''|&gt;|BGCOLOR(lightgray):''威力/効果''|BGCOLOR(lightgray):''効果発生数''|
|&amp;ref(Spell/P_Nature.jpg,nolink,25x25,Nature);3||&gt;|Mori-no-kami|1|
|BGCOLOR(lightgray):''射程距離''|BGCOLOR(lightgray):''効果範囲''|BGCOLOR(lightgray):''精度修正''|BGCOLOR(lightgray):''詠唱時間''|BGCOLOR(lightgray):''疲労/宝石''|
|||||&amp;ref(Spell/V_Nature.jpg,nolink,25x25,Nature Gem);21|
|BGCOLOR(lightgray):''特性''|&gt;|&gt;|&gt;||
</v>
      </c>
    </row>
    <row r="283" spans="2:25" x14ac:dyDescent="0.15">
      <c r="B283" s="1" t="s">
        <v>13896</v>
      </c>
      <c r="C283" s="1">
        <v>6</v>
      </c>
      <c r="E283" s="1" t="s">
        <v>13916</v>
      </c>
      <c r="F283" s="1" t="s">
        <v>13916</v>
      </c>
      <c r="G283" s="1" t="s">
        <v>13917</v>
      </c>
      <c r="I283" s="1">
        <v>19</v>
      </c>
      <c r="J283" s="1" t="s">
        <v>13898</v>
      </c>
      <c r="K283" s="1" t="s">
        <v>13899</v>
      </c>
      <c r="L283" s="1" t="s">
        <v>13900</v>
      </c>
      <c r="M283" s="2" t="s">
        <v>13918</v>
      </c>
      <c r="N283" s="31" t="str">
        <f t="shared" si="12"/>
        <v>|Conjuration Lv6|Contact Tatsu|&amp;ref(Spell/P_Earth.jpg,nolink,25x25,Earth);3||&amp;ref(Spell/V_Earth.jpg,nolink,25x25,Earth Gem);19|儀式/陸上専用|指揮官召喚|
|~|~|&gt;|&gt;|&gt;|&gt;|魔力を持つ下等な龍Tatsuを召喚します|</v>
      </c>
      <c r="O283" s="3" t="s">
        <v>13919</v>
      </c>
      <c r="S283" s="1">
        <v>1</v>
      </c>
      <c r="X283" t="str">
        <f t="shared" si="13"/>
        <v xml:space="preserve">#includex(Spell/Conjuration/DataView,titlestr=off,section=(filter=Contact Mori-no-kami),firsthead=off)
**ゲーム内説明文
#includex(Spell/Conjuration/Descriptions,titlestr=off,section=(filter=Contact Mori-no-kami),firsthead=off)
**概要
**解説
</v>
      </c>
      <c r="Y283" t="str">
        <f t="shared" si="14"/>
        <v xml:space="preserve">**Contact Tatsu
|&gt;|&gt;|&gt;|&gt;|BGCOLOR(black):COLOR(white):CENTER:''Contact Tatsu''|
|&gt;|BGCOLOR(lightgray):''研究領域''|&gt;|BGCOLOR(lightgray):''使用条件''|BGCOLOR(lightgray):''分類''|
|&gt;|Conjuration Lv6|&gt;|儀式/陸上専用|指揮官召喚|
|BGCOLOR(lightgray):''主系統''|BGCOLOR(lightgray):''副系統''|&gt;|BGCOLOR(lightgray):''威力/効果''|BGCOLOR(lightgray):''効果発生数''|
|&amp;ref(Spell/P_Earth.jpg,nolink,25x25,Earth);3||&gt;|Tatsu|1|
|BGCOLOR(lightgray):''射程距離''|BGCOLOR(lightgray):''効果範囲''|BGCOLOR(lightgray):''精度修正''|BGCOLOR(lightgray):''詠唱時間''|BGCOLOR(lightgray):''疲労/宝石''|
|||||&amp;ref(Spell/V_Earth.jpg,nolink,25x25,Earth Gem);19|
|BGCOLOR(lightgray):''特性''|&gt;|&gt;|&gt;||
</v>
      </c>
    </row>
    <row r="284" spans="2:25" x14ac:dyDescent="0.15">
      <c r="B284" s="1" t="s">
        <v>13896</v>
      </c>
      <c r="C284" s="1">
        <v>6</v>
      </c>
      <c r="E284" s="1" t="s">
        <v>13920</v>
      </c>
      <c r="F284" s="1" t="s">
        <v>13920</v>
      </c>
      <c r="G284" s="1" t="s">
        <v>13908</v>
      </c>
      <c r="H284" s="1" t="s">
        <v>13875</v>
      </c>
      <c r="I284" s="1">
        <v>9</v>
      </c>
      <c r="J284" s="1" t="s">
        <v>13898</v>
      </c>
      <c r="K284" s="1" t="s">
        <v>13899</v>
      </c>
      <c r="L284" s="1" t="s">
        <v>13900</v>
      </c>
      <c r="M284" s="2" t="s">
        <v>13922</v>
      </c>
      <c r="N284" s="31" t="str">
        <f t="shared" si="12"/>
        <v>|Conjuration Lv6|Summon Kenzoku|&amp;ref(Spell/P_Astral.jpg,nolink,25x25,Astral);1|&amp;ref(Spell/P_Earth.jpg,nolink,25x25,Earth);1|&amp;ref(Spell/V_Astral.jpg,nolink,25x25,Astral Pearl);9|儀式/陸上専用|指揮官召喚|
|~|~|&gt;|&gt;|&gt;|&gt;|高い戦闘力を持つ神霊Kenzokuを召喚します|</v>
      </c>
      <c r="O284" s="3" t="s">
        <v>13921</v>
      </c>
      <c r="S284" s="1">
        <v>1</v>
      </c>
      <c r="X284" t="str">
        <f t="shared" si="13"/>
        <v xml:space="preserve">#includex(Spell/Conjuration/DataView,titlestr=off,section=(filter=Contact Tatsu),firsthead=off)
**ゲーム内説明文
#includex(Spell/Conjuration/Descriptions,titlestr=off,section=(filter=Contact Tatsu),firsthead=off)
**概要
**解説
</v>
      </c>
      <c r="Y284" t="str">
        <f t="shared" si="14"/>
        <v xml:space="preserve">**Summon Kenzoku
|&gt;|&gt;|&gt;|&gt;|BGCOLOR(black):COLOR(white):CENTER:''Summon Kenzoku''|
|&gt;|BGCOLOR(lightgray):''研究領域''|&gt;|BGCOLOR(lightgray):''使用条件''|BGCOLOR(lightgray):''分類''|
|&gt;|Conjuration Lv6|&gt;|儀式/陸上専用|指揮官召喚|
|BGCOLOR(lightgray):''主系統''|BGCOLOR(lightgray):''副系統''|&gt;|BGCOLOR(lightgray):''威力/効果''|BGCOLOR(lightgray):''効果発生数''|
|&amp;ref(Spell/P_Astral.jpg,nolink,25x25,Astral);1|&amp;ref(Spell/P_Earth.jpg,nolink,25x25,Earth);1|&gt;|Kenzoku|1|
|BGCOLOR(lightgray):''射程距離''|BGCOLOR(lightgray):''効果範囲''|BGCOLOR(lightgray):''精度修正''|BGCOLOR(lightgray):''詠唱時間''|BGCOLOR(lightgray):''疲労/宝石''|
|||||&amp;ref(Spell/V_Astral.jpg,nolink,25x25,Astral Pearl);9|
|BGCOLOR(lightgray):''特性''|&gt;|&gt;|&gt;||
</v>
      </c>
    </row>
    <row r="285" spans="2:25" x14ac:dyDescent="0.15">
      <c r="B285" s="1" t="s">
        <v>13896</v>
      </c>
      <c r="C285" s="1">
        <v>7</v>
      </c>
      <c r="E285" s="1" t="s">
        <v>13923</v>
      </c>
      <c r="F285" s="1" t="s">
        <v>13923</v>
      </c>
      <c r="G285" s="1" t="s">
        <v>13924</v>
      </c>
      <c r="I285" s="1">
        <v>28</v>
      </c>
      <c r="J285" s="1" t="s">
        <v>13898</v>
      </c>
      <c r="K285" s="1" t="s">
        <v>13925</v>
      </c>
      <c r="L285" s="1" t="s">
        <v>13900</v>
      </c>
      <c r="M285" s="2" t="s">
        <v>13926</v>
      </c>
      <c r="N285" s="31" t="str">
        <f t="shared" si="12"/>
        <v>|Conjuration Lv7|Contact Yama-no-kami|&amp;ref(Spell/P_Earth.jpg,nolink,25x25,Earth);4||&amp;ref(Spell/V_Earth.jpg,nolink,25x25,Earth Gem);28|儀式/山地限定|指揮官召喚|
|~|~|&gt;|&gt;|&gt;|&gt;|自身の山でのみ強大な力を振るう土着神Yama-no-kamiを召喚します|</v>
      </c>
      <c r="O285" s="3" t="s">
        <v>13927</v>
      </c>
      <c r="S285" s="1">
        <v>1</v>
      </c>
      <c r="X285" t="str">
        <f t="shared" si="13"/>
        <v xml:space="preserve">#includex(Spell/Conjuration/DataView,titlestr=off,section=(filter=Summon Kenzoku),firsthead=off)
**ゲーム内説明文
#includex(Spell/Conjuration/Descriptions,titlestr=off,section=(filter=Summon Kenzoku),firsthead=off)
**概要
**解説
</v>
      </c>
      <c r="Y285" t="str">
        <f t="shared" si="14"/>
        <v xml:space="preserve">**Contact Yama-no-kami
|&gt;|&gt;|&gt;|&gt;|BGCOLOR(black):COLOR(white):CENTER:''Contact Yama-no-kami''|
|&gt;|BGCOLOR(lightgray):''研究領域''|&gt;|BGCOLOR(lightgray):''使用条件''|BGCOLOR(lightgray):''分類''|
|&gt;|Conjuration Lv7|&gt;|儀式/山地限定|指揮官召喚|
|BGCOLOR(lightgray):''主系統''|BGCOLOR(lightgray):''副系統''|&gt;|BGCOLOR(lightgray):''威力/効果''|BGCOLOR(lightgray):''効果発生数''|
|&amp;ref(Spell/P_Earth.jpg,nolink,25x25,Earth);4||&gt;|Yama-no-kami|1|
|BGCOLOR(lightgray):''射程距離''|BGCOLOR(lightgray):''効果範囲''|BGCOLOR(lightgray):''精度修正''|BGCOLOR(lightgray):''詠唱時間''|BGCOLOR(lightgray):''疲労/宝石''|
|||||&amp;ref(Spell/V_Earth.jpg,nolink,25x25,Earth Gem);28|
|BGCOLOR(lightgray):''特性''|&gt;|&gt;|&gt;||
</v>
      </c>
    </row>
    <row r="286" spans="2:25" x14ac:dyDescent="0.15">
      <c r="B286" s="1" t="s">
        <v>14048</v>
      </c>
      <c r="C286" s="1">
        <v>5</v>
      </c>
      <c r="E286" s="1" t="s">
        <v>14029</v>
      </c>
      <c r="F286" s="1" t="s">
        <v>14029</v>
      </c>
      <c r="G286" s="1" t="s">
        <v>14030</v>
      </c>
      <c r="H286" s="1" t="s">
        <v>14031</v>
      </c>
      <c r="I286" s="1">
        <v>4</v>
      </c>
      <c r="J286" s="1" t="s">
        <v>14032</v>
      </c>
      <c r="K286" s="1" t="s">
        <v>14033</v>
      </c>
      <c r="L286" s="1" t="s">
        <v>14034</v>
      </c>
      <c r="M286" s="2" t="s">
        <v>14035</v>
      </c>
      <c r="N286" s="31" t="str">
        <f t="shared" si="12"/>
        <v>|Conjuration Lv5|Awaken Sepulchral|&amp;ref(Spell/P_Death.jpg,nolink,25x25,Death);2|&amp;ref(Spell/P_Earth.jpg,nolink,25x25,Earth);1|&amp;ref(Spell/V_Death.jpg,nolink,25x25,Death Gem);4|儀式/陸上専用|兵士召喚|
|~|~|&gt;|&gt;|&gt;|&gt;|魔法の武器を持つ神聖なるAncient OneのミイラSepulchralを1体召喚します|</v>
      </c>
      <c r="O286" s="3" t="s">
        <v>14036</v>
      </c>
      <c r="S286" s="1">
        <v>1</v>
      </c>
      <c r="X286" t="str">
        <f t="shared" si="13"/>
        <v xml:space="preserve">#includex(Spell/Conjuration/DataView,titlestr=off,section=(filter=Contact Yama-no-kami),firsthead=off)
**ゲーム内説明文
#includex(Spell/Conjuration/Descriptions,titlestr=off,section=(filter=Contact Yama-no-kami),firsthead=off)
**概要
**解説
</v>
      </c>
      <c r="Y286" t="str">
        <f t="shared" si="14"/>
        <v xml:space="preserve">**Awaken Sepulchral
|&gt;|&gt;|&gt;|&gt;|BGCOLOR(black):COLOR(white):CENTER:''Awaken Sepulchral''|
|&gt;|BGCOLOR(lightgray):''研究領域''|&gt;|BGCOLOR(lightgray):''使用条件''|BGCOLOR(lightgray):''分類''|
|&gt;|Conjuration Lv5|&gt;|儀式/陸上専用|兵士召喚|
|BGCOLOR(lightgray):''主系統''|BGCOLOR(lightgray):''副系統''|&gt;|BGCOLOR(lightgray):''威力/効果''|BGCOLOR(lightgray):''効果発生数''|
|&amp;ref(Spell/P_Death.jpg,nolink,25x25,Death);2|&amp;ref(Spell/P_Earth.jpg,nolink,25x25,Earth);1|&gt;|Sepulchral|1|
|BGCOLOR(lightgray):''射程距離''|BGCOLOR(lightgray):''効果範囲''|BGCOLOR(lightgray):''精度修正''|BGCOLOR(lightgray):''詠唱時間''|BGCOLOR(lightgray):''疲労/宝石''|
|||||&amp;ref(Spell/V_Death.jpg,nolink,25x25,Death Gem);4|
|BGCOLOR(lightgray):''特性''|&gt;|&gt;|&gt;||
</v>
      </c>
    </row>
    <row r="287" spans="2:25" x14ac:dyDescent="0.15">
      <c r="B287" s="1" t="s">
        <v>14048</v>
      </c>
      <c r="C287" s="1">
        <v>6</v>
      </c>
      <c r="E287" s="1" t="s">
        <v>14037</v>
      </c>
      <c r="F287" s="1" t="s">
        <v>14037</v>
      </c>
      <c r="G287" s="1" t="s">
        <v>14038</v>
      </c>
      <c r="H287" s="1" t="s">
        <v>14039</v>
      </c>
      <c r="I287" s="1">
        <v>30</v>
      </c>
      <c r="J287" s="1" t="s">
        <v>14032</v>
      </c>
      <c r="K287" s="1" t="s">
        <v>14033</v>
      </c>
      <c r="L287" s="1" t="s">
        <v>14040</v>
      </c>
      <c r="M287" s="2" t="s">
        <v>14041</v>
      </c>
      <c r="N287" s="31" t="str">
        <f t="shared" si="12"/>
        <v>|Conjuration Lv6|Awaken Tomb Oracle|&amp;ref(Spell/P_Death.jpg,nolink,25x25,Death);3|&amp;ref(Spell/P_Earth.jpg,nolink,25x25,Earth);2|&amp;ref(Spell/V_Death.jpg,nolink,25x25,Death Gem);30|儀式/陸上専用|指揮官召喚|
|~|~|&gt;|&gt;|&gt;|&gt;|強大な魔力を持つPale OneのミイラTomb Oracleを召喚します|</v>
      </c>
      <c r="O287" s="3" t="s">
        <v>14042</v>
      </c>
      <c r="S287" s="1">
        <v>1</v>
      </c>
      <c r="X287" t="str">
        <f t="shared" si="13"/>
        <v xml:space="preserve">#includex(Spell/Conjuration/DataView,titlestr=off,section=(filter=Awaken Sepulchral),firsthead=off)
**ゲーム内説明文
#includex(Spell/Conjuration/Descriptions,titlestr=off,section=(filter=Awaken Sepulchral),firsthead=off)
**概要
**解説
</v>
      </c>
      <c r="Y287" t="str">
        <f t="shared" si="14"/>
        <v xml:space="preserve">**Awaken Tomb Oracle
|&gt;|&gt;|&gt;|&gt;|BGCOLOR(black):COLOR(white):CENTER:''Awaken Tomb Oracle''|
|&gt;|BGCOLOR(lightgray):''研究領域''|&gt;|BGCOLOR(lightgray):''使用条件''|BGCOLOR(lightgray):''分類''|
|&gt;|Conjuration Lv6|&gt;|儀式/陸上専用|指揮官召喚|
|BGCOLOR(lightgray):''主系統''|BGCOLOR(lightgray):''副系統''|&gt;|BGCOLOR(lightgray):''威力/効果''|BGCOLOR(lightgray):''効果発生数''|
|&amp;ref(Spell/P_Death.jpg,nolink,25x25,Death);3|&amp;ref(Spell/P_Earth.jpg,nolink,25x25,Earth);2|&gt;|Tomb Oracle|1|
|BGCOLOR(lightgray):''射程距離''|BGCOLOR(lightgray):''効果範囲''|BGCOLOR(lightgray):''精度修正''|BGCOLOR(lightgray):''詠唱時間''|BGCOLOR(lightgray):''疲労/宝石''|
|||||&amp;ref(Spell/V_Death.jpg,nolink,25x25,Death Gem);30|
|BGCOLOR(lightgray):''特性''|&gt;|&gt;|&gt;||
</v>
      </c>
    </row>
    <row r="288" spans="2:25" x14ac:dyDescent="0.15">
      <c r="B288" s="1" t="s">
        <v>14048</v>
      </c>
      <c r="C288" s="1">
        <v>8</v>
      </c>
      <c r="E288" s="1" t="s">
        <v>14043</v>
      </c>
      <c r="F288" s="1" t="s">
        <v>14043</v>
      </c>
      <c r="G288" s="1" t="s">
        <v>14044</v>
      </c>
      <c r="H288" s="1" t="s">
        <v>14031</v>
      </c>
      <c r="I288" s="1">
        <v>25</v>
      </c>
      <c r="J288" s="1" t="s">
        <v>14032</v>
      </c>
      <c r="K288" s="1" t="s">
        <v>14033</v>
      </c>
      <c r="L288" s="1" t="s">
        <v>14034</v>
      </c>
      <c r="M288" s="2" t="s">
        <v>14045</v>
      </c>
      <c r="N288" s="31" t="str">
        <f t="shared" si="12"/>
        <v>|Conjuration Lv8|Hall of the Dead|&amp;ref(Spell/P_Death.jpg,nolink,25x25,Death);5|&amp;ref(Spell/P_Earth.jpg,nolink,25x25,Earth);1|&amp;ref(Spell/V_Death.jpg,nolink,25x25,Death Gem);25|儀式/陸上専用|兵士召喚|
|~|~|&gt;|&gt;|&gt;|&gt;|呪いの武器を持つPale OneのミイラShard Wightを20+体召喚します|</v>
      </c>
      <c r="O288" s="3" t="s">
        <v>14046</v>
      </c>
      <c r="S288" s="1" t="s">
        <v>14047</v>
      </c>
      <c r="X288" t="str">
        <f t="shared" si="13"/>
        <v xml:space="preserve">#includex(Spell/Conjuration/DataView,titlestr=off,section=(filter=Awaken Tomb Oracle),firsthead=off)
**ゲーム内説明文
#includex(Spell/Conjuration/Descriptions,titlestr=off,section=(filter=Awaken Tomb Oracle),firsthead=off)
**概要
**解説
</v>
      </c>
      <c r="Y288" t="str">
        <f t="shared" si="14"/>
        <v xml:space="preserve">**Hall of the Dead
|&gt;|&gt;|&gt;|&gt;|BGCOLOR(black):COLOR(white):CENTER:''Hall of the Dead''|
|&gt;|BGCOLOR(lightgray):''研究領域''|&gt;|BGCOLOR(lightgray):''使用条件''|BGCOLOR(lightgray):''分類''|
|&gt;|Conjuration Lv8|&gt;|儀式/陸上専用|兵士召喚|
|BGCOLOR(lightgray):''主系統''|BGCOLOR(lightgray):''副系統''|&gt;|BGCOLOR(lightgray):''威力/効果''|BGCOLOR(lightgray):''効果発生数''|
|&amp;ref(Spell/P_Death.jpg,nolink,25x25,Death);5|&amp;ref(Spell/P_Earth.jpg,nolink,25x25,Earth);1|&gt;|Shard Wight|20+4/Lv|
|BGCOLOR(lightgray):''射程距離''|BGCOLOR(lightgray):''効果範囲''|BGCOLOR(lightgray):''精度修正''|BGCOLOR(lightgray):''詠唱時間''|BGCOLOR(lightgray):''疲労/宝石''|
|||||&amp;ref(Spell/V_Death.jpg,nolink,25x25,Death Gem);25|
|BGCOLOR(lightgray):''特性''|&gt;|&gt;|&gt;||
</v>
      </c>
    </row>
    <row r="289" spans="2:25" x14ac:dyDescent="0.15">
      <c r="B289" s="1" t="s">
        <v>14049</v>
      </c>
      <c r="C289" s="1">
        <v>5</v>
      </c>
      <c r="E289" s="1" t="s">
        <v>14050</v>
      </c>
      <c r="F289" s="1" t="s">
        <v>14050</v>
      </c>
      <c r="G289" s="1" t="s">
        <v>14051</v>
      </c>
      <c r="I289" s="1">
        <v>1</v>
      </c>
      <c r="J289" s="1" t="s">
        <v>14052</v>
      </c>
      <c r="K289" s="1" t="s">
        <v>14053</v>
      </c>
      <c r="L289" s="1" t="s">
        <v>14054</v>
      </c>
      <c r="M289" s="2" t="s">
        <v>14055</v>
      </c>
      <c r="N289" s="31" t="str">
        <f t="shared" si="12"/>
        <v>|Alteration Lv5|Iron Marionettes|&amp;ref(Spell/P_Earth.jpg,nolink,25x25,Earth);3||&amp;ref(Spell/V_Earth.jpg,nolink,25x25,Earth Gem);1|戦闘/水陸両用|強化|
|~|~|&gt;|&gt;|&gt;|&gt;|広範囲のアンデッドの行動速度と攻撃技能を向上させます|</v>
      </c>
      <c r="O289" s="3" t="s">
        <v>14056</v>
      </c>
      <c r="P289" s="1">
        <v>30</v>
      </c>
      <c r="Q289" s="1">
        <v>125</v>
      </c>
      <c r="R289" s="1">
        <v>25</v>
      </c>
      <c r="S289" s="1">
        <v>1</v>
      </c>
      <c r="T289" s="1">
        <v>100</v>
      </c>
      <c r="U289" s="1">
        <v>100</v>
      </c>
      <c r="V289" s="1" t="s">
        <v>14057</v>
      </c>
      <c r="X289" t="str">
        <f t="shared" si="13"/>
        <v xml:space="preserve">#includex(Spell/Conjuration/DataView,titlestr=off,section=(filter=Hall of the Dead),firsthead=off)
**ゲーム内説明文
#includex(Spell/Conjuration/Descriptions,titlestr=off,section=(filter=Hall of the Dead),firsthead=off)
**概要
**解説
</v>
      </c>
      <c r="Y289" t="str">
        <f t="shared" si="14"/>
        <v xml:space="preserve">**Iron Marionettes
|&gt;|&gt;|&gt;|&gt;|BGCOLOR(black):COLOR(white):CENTER:''Iron Marionettes''|
|&gt;|BGCOLOR(lightgray):''研究領域''|&gt;|BGCOLOR(lightgray):''使用条件''|BGCOLOR(lightgray):''分類''|
|&gt;|Alteration Lv5|&gt;|戦闘/水陸両用|強化|
|BGCOLOR(lightgray):''主系統''|BGCOLOR(lightgray):''副系統''|&gt;|BGCOLOR(lightgray):''威力/効果''|BGCOLOR(lightgray):''効果発生数''|
|&amp;ref(Spell/P_Earth.jpg,nolink,25x25,Earth);3||&gt;|Unholy Power|1|
|BGCOLOR(lightgray):''射程距離''|BGCOLOR(lightgray):''効果範囲''|BGCOLOR(lightgray):''精度修正''|BGCOLOR(lightgray):''詠唱時間''|BGCOLOR(lightgray):''疲労/宝石''|
|30|25|100|125%|100 / &amp;ref(Spell/V_Earth.jpg,nolink,25x25,Earth Gem);1|
|BGCOLOR(lightgray):''特性''|&gt;|&gt;|&gt;|アンデッドにのみ作用&amp;br;味方にのみ作用|
</v>
      </c>
    </row>
    <row r="290" spans="2:25" x14ac:dyDescent="0.15">
      <c r="B290" s="1" t="s">
        <v>14058</v>
      </c>
      <c r="C290" s="1">
        <v>2</v>
      </c>
      <c r="E290" s="1" t="s">
        <v>14059</v>
      </c>
      <c r="F290" s="1" t="s">
        <v>14059</v>
      </c>
      <c r="G290" s="1" t="s">
        <v>14031</v>
      </c>
      <c r="H290" s="1" t="s">
        <v>14060</v>
      </c>
      <c r="I290" s="1">
        <v>2</v>
      </c>
      <c r="J290" s="1" t="s">
        <v>14032</v>
      </c>
      <c r="K290" s="1" t="s">
        <v>14033</v>
      </c>
      <c r="L290" s="1" t="s">
        <v>14034</v>
      </c>
      <c r="M290" s="2" t="s">
        <v>14061</v>
      </c>
      <c r="N290" s="31" t="str">
        <f t="shared" si="12"/>
        <v>|Enchantment Lv2|Iron Corpse Reanimation|&amp;ref(Spell/P_Earth.jpg,nolink,25x25,Earth);1|&amp;ref(Spell/P_Death.jpg,nolink,25x25,Death);1|&amp;ref(Spell/V_Earth.jpg,nolink,25x25,Earth Gem);2|儀式/陸上専用|兵士召喚|
|~|~|&gt;|&gt;|&gt;|&gt;|鋼で補強された強化ゾンビIron Corpseを5+体召喚します|</v>
      </c>
      <c r="O290" s="3" t="s">
        <v>14062</v>
      </c>
      <c r="S290" s="1" t="s">
        <v>19911</v>
      </c>
      <c r="X290" t="str">
        <f t="shared" si="13"/>
        <v xml:space="preserve">#includex(Spell/Alteration/DataView,titlestr=off,section=(filter=Iron Marionettes),firsthead=off)
**ゲーム内説明文
#includex(Spell/Alteration/Descriptions,titlestr=off,section=(filter=Iron Marionettes),firsthead=off)
**概要
**解説
</v>
      </c>
      <c r="Y290" t="str">
        <f t="shared" si="14"/>
        <v xml:space="preserve">**Iron Corpse Reanimation
|&gt;|&gt;|&gt;|&gt;|BGCOLOR(black):COLOR(white):CENTER:''Iron Corpse Reanimation''|
|&gt;|BGCOLOR(lightgray):''研究領域''|&gt;|BGCOLOR(lightgray):''使用条件''|BGCOLOR(lightgray):''分類''|
|&gt;|Enchantment Lv2|&gt;|儀式/陸上専用|兵士召喚|
|BGCOLOR(lightgray):''主系統''|BGCOLOR(lightgray):''副系統''|&gt;|BGCOLOR(lightgray):''威力/効果''|BGCOLOR(lightgray):''効果発生数''|
|&amp;ref(Spell/P_Earth.jpg,nolink,25x25,Earth);1|&amp;ref(Spell/P_Death.jpg,nolink,25x25,Death);1|&gt;|Iron Corpse|5+0.5/Lv|
|BGCOLOR(lightgray):''射程距離''|BGCOLOR(lightgray):''効果範囲''|BGCOLOR(lightgray):''精度修正''|BGCOLOR(lightgray):''詠唱時間''|BGCOLOR(lightgray):''疲労/宝石''|
|||||&amp;ref(Spell/V_Earth.jpg,nolink,25x25,Earth Gem);2|
|BGCOLOR(lightgray):''特性''|&gt;|&gt;|&gt;||
</v>
      </c>
    </row>
    <row r="291" spans="2:25" x14ac:dyDescent="0.15">
      <c r="B291" s="1" t="s">
        <v>14058</v>
      </c>
      <c r="C291" s="1">
        <v>2</v>
      </c>
      <c r="E291" s="1" t="s">
        <v>14063</v>
      </c>
      <c r="F291" s="1" t="s">
        <v>14063</v>
      </c>
      <c r="G291" s="1" t="s">
        <v>14039</v>
      </c>
      <c r="H291" s="1" t="s">
        <v>14030</v>
      </c>
      <c r="I291" s="1">
        <v>3</v>
      </c>
      <c r="J291" s="1" t="s">
        <v>14032</v>
      </c>
      <c r="K291" s="1" t="s">
        <v>14033</v>
      </c>
      <c r="L291" s="1" t="s">
        <v>14040</v>
      </c>
      <c r="M291" s="2" t="s">
        <v>14064</v>
      </c>
      <c r="N291" s="31" t="str">
        <f t="shared" si="12"/>
        <v>|Enchantment Lv2|Reanimate Ancestor|&amp;ref(Spell/P_Earth.jpg,nolink,25x25,Earth);2|&amp;ref(Spell/P_Death.jpg,nolink,25x25,Death);2|&amp;ref(Spell/V_Earth.jpg,nolink,25x25,Earth Gem);3|儀式/陸上専用|指揮官召喚|
|~|~|&gt;|&gt;|&gt;|&gt;|強化ゾンビの指揮官Iron Ancestorを召喚します|</v>
      </c>
      <c r="O291" s="3" t="s">
        <v>14065</v>
      </c>
      <c r="S291" s="1">
        <v>1</v>
      </c>
      <c r="X291" t="str">
        <f t="shared" si="13"/>
        <v xml:space="preserve">#includex(Spell/Enchantment/DataView,titlestr=off,section=(filter=Iron Corpse Reanimation),firsthead=off)
**ゲーム内説明文
#includex(Spell/Enchantment/Descriptions,titlestr=off,section=(filter=Iron Corpse Reanimation),firsthead=off)
**概要
**解説
</v>
      </c>
      <c r="Y291" t="str">
        <f t="shared" si="14"/>
        <v xml:space="preserve">**Reanimate Ancestor
|&gt;|&gt;|&gt;|&gt;|BGCOLOR(black):COLOR(white):CENTER:''Reanimate Ancestor''|
|&gt;|BGCOLOR(lightgray):''研究領域''|&gt;|BGCOLOR(lightgray):''使用条件''|BGCOLOR(lightgray):''分類''|
|&gt;|Enchantment Lv2|&gt;|儀式/陸上専用|指揮官召喚|
|BGCOLOR(lightgray):''主系統''|BGCOLOR(lightgray):''副系統''|&gt;|BGCOLOR(lightgray):''威力/効果''|BGCOLOR(lightgray):''効果発生数''|
|&amp;ref(Spell/P_Earth.jpg,nolink,25x25,Earth);2|&amp;ref(Spell/P_Death.jpg,nolink,25x25,Death);2|&gt;|Iron Ancestor|1|
|BGCOLOR(lightgray):''射程距離''|BGCOLOR(lightgray):''効果範囲''|BGCOLOR(lightgray):''精度修正''|BGCOLOR(lightgray):''詠唱時間''|BGCOLOR(lightgray):''疲労/宝石''|
|||||&amp;ref(Spell/V_Earth.jpg,nolink,25x25,Earth Gem);3|
|BGCOLOR(lightgray):''特性''|&gt;|&gt;|&gt;||
</v>
      </c>
    </row>
    <row r="292" spans="2:25" x14ac:dyDescent="0.15">
      <c r="B292" s="1" t="s">
        <v>14058</v>
      </c>
      <c r="C292" s="1">
        <v>4</v>
      </c>
      <c r="E292" s="1" t="s">
        <v>14066</v>
      </c>
      <c r="F292" s="1" t="s">
        <v>14066</v>
      </c>
      <c r="G292" s="1" t="s">
        <v>14067</v>
      </c>
      <c r="H292" s="1" t="s">
        <v>14060</v>
      </c>
      <c r="I292" s="1">
        <v>1</v>
      </c>
      <c r="J292" s="1" t="s">
        <v>14032</v>
      </c>
      <c r="K292" s="1" t="s">
        <v>14033</v>
      </c>
      <c r="L292" s="1" t="s">
        <v>14034</v>
      </c>
      <c r="M292" s="2" t="s">
        <v>14068</v>
      </c>
      <c r="N292" s="31" t="str">
        <f t="shared" si="12"/>
        <v>|Enchantment Lv4|Flame Corpse Construction|&amp;ref(Spell/P_Fire.jpg,nolink,25x25,Fire);1|&amp;ref(Spell/P_Death.jpg,nolink,25x25,Death);1|&amp;ref(Spell/V_Fire.jpg,nolink,25x25,Fire Gem);1|儀式/陸上専用|兵士召喚|
|~|~|&gt;|&gt;|&gt;|&gt;|倒されると爆発する強化ゾンビFlame Corpseを1体召喚します|</v>
      </c>
      <c r="O292" s="3" t="s">
        <v>14069</v>
      </c>
      <c r="S292" s="1">
        <v>1</v>
      </c>
      <c r="X292" t="str">
        <f t="shared" si="13"/>
        <v xml:space="preserve">#includex(Spell/Enchantment/DataView,titlestr=off,section=(filter=Reanimate Ancestor),firsthead=off)
**ゲーム内説明文
#includex(Spell/Enchantment/Descriptions,titlestr=off,section=(filter=Reanimate Ancestor),firsthead=off)
**概要
**解説
</v>
      </c>
      <c r="Y292" t="str">
        <f t="shared" si="14"/>
        <v xml:space="preserve">**Flame Corpse Construction
|&gt;|&gt;|&gt;|&gt;|BGCOLOR(black):COLOR(white):CENTER:''Flame Corpse Construction''|
|&gt;|BGCOLOR(lightgray):''研究領域''|&gt;|BGCOLOR(lightgray):''使用条件''|BGCOLOR(lightgray):''分類''|
|&gt;|Enchantment Lv4|&gt;|儀式/陸上専用|兵士召喚|
|BGCOLOR(lightgray):''主系統''|BGCOLOR(lightgray):''副系統''|&gt;|BGCOLOR(lightgray):''威力/効果''|BGCOLOR(lightgray):''効果発生数''|
|&amp;ref(Spell/P_Fire.jpg,nolink,25x25,Fire);1|&amp;ref(Spell/P_Death.jpg,nolink,25x25,Death);1|&gt;|Flame Corpse|1|
|BGCOLOR(lightgray):''射程距離''|BGCOLOR(lightgray):''効果範囲''|BGCOLOR(lightgray):''精度修正''|BGCOLOR(lightgray):''詠唱時間''|BGCOLOR(lightgray):''疲労/宝石''|
|||||&amp;ref(Spell/V_Fire.jpg,nolink,25x25,Fire Gem);1|
|BGCOLOR(lightgray):''特性''|&gt;|&gt;|&gt;||
</v>
      </c>
    </row>
    <row r="293" spans="2:25" x14ac:dyDescent="0.15">
      <c r="B293" s="1" t="s">
        <v>14058</v>
      </c>
      <c r="C293" s="1">
        <v>5</v>
      </c>
      <c r="E293" s="1" t="s">
        <v>14070</v>
      </c>
      <c r="F293" s="1" t="s">
        <v>14070</v>
      </c>
      <c r="G293" s="1" t="s">
        <v>14067</v>
      </c>
      <c r="H293" s="1" t="s">
        <v>14060</v>
      </c>
      <c r="I293" s="1">
        <v>2</v>
      </c>
      <c r="J293" s="1" t="s">
        <v>14032</v>
      </c>
      <c r="K293" s="1" t="s">
        <v>14033</v>
      </c>
      <c r="L293" s="1" t="s">
        <v>14034</v>
      </c>
      <c r="M293" s="2" t="s">
        <v>14072</v>
      </c>
      <c r="N293" s="31" t="str">
        <f t="shared" si="12"/>
        <v>|Enchantment Lv5|Nightmare Construction|&amp;ref(Spell/P_Fire.jpg,nolink,25x25,Fire);1|&amp;ref(Spell/P_Death.jpg,nolink,25x25,Death);1|&amp;ref(Spell/V_Fire.jpg,nolink,25x25,Fire Gem);2|儀式/陸上専用|兵士召喚|
|~|~|&gt;|&gt;|&gt;|&gt;|倒されると爆発する骨の馬Flame Barrel Nightmareを1体召喚します|</v>
      </c>
      <c r="O293" s="3" t="s">
        <v>14071</v>
      </c>
      <c r="S293" s="1">
        <v>1</v>
      </c>
      <c r="X293" t="str">
        <f t="shared" si="13"/>
        <v xml:space="preserve">#includex(Spell/Enchantment/DataView,titlestr=off,section=(filter=Flame Corpse Construction),firsthead=off)
**ゲーム内説明文
#includex(Spell/Enchantment/Descriptions,titlestr=off,section=(filter=Flame Corpse Construction),firsthead=off)
**概要
**解説
</v>
      </c>
      <c r="Y293" t="str">
        <f t="shared" si="14"/>
        <v xml:space="preserve">**Nightmare Construction
|&gt;|&gt;|&gt;|&gt;|BGCOLOR(black):COLOR(white):CENTER:''Nightmare Construction''|
|&gt;|BGCOLOR(lightgray):''研究領域''|&gt;|BGCOLOR(lightgray):''使用条件''|BGCOLOR(lightgray):''分類''|
|&gt;|Enchantment Lv5|&gt;|儀式/陸上専用|兵士召喚|
|BGCOLOR(lightgray):''主系統''|BGCOLOR(lightgray):''副系統''|&gt;|BGCOLOR(lightgray):''威力/効果''|BGCOLOR(lightgray):''効果発生数''|
|&amp;ref(Spell/P_Fire.jpg,nolink,25x25,Fire);1|&amp;ref(Spell/P_Death.jpg,nolink,25x25,Death);1|&gt;|Flame Barrel Nightmare|1|
|BGCOLOR(lightgray):''射程距離''|BGCOLOR(lightgray):''効果範囲''|BGCOLOR(lightgray):''精度修正''|BGCOLOR(lightgray):''詠唱時間''|BGCOLOR(lightgray):''疲労/宝石''|
|||||&amp;ref(Spell/V_Fire.jpg,nolink,25x25,Fire Gem);2|
|BGCOLOR(lightgray):''特性''|&gt;|&gt;|&gt;||
</v>
      </c>
    </row>
    <row r="294" spans="2:25" x14ac:dyDescent="0.15">
      <c r="B294" s="1" t="s">
        <v>14058</v>
      </c>
      <c r="C294" s="1">
        <v>6</v>
      </c>
      <c r="E294" s="1" t="s">
        <v>14073</v>
      </c>
      <c r="F294" s="1" t="s">
        <v>14073</v>
      </c>
      <c r="G294" s="1" t="s">
        <v>14039</v>
      </c>
      <c r="H294" s="1" t="s">
        <v>14030</v>
      </c>
      <c r="I294" s="1">
        <v>15</v>
      </c>
      <c r="J294" s="1" t="s">
        <v>14032</v>
      </c>
      <c r="K294" s="1" t="s">
        <v>14033</v>
      </c>
      <c r="L294" s="1" t="s">
        <v>14034</v>
      </c>
      <c r="M294" s="2" t="s">
        <v>14074</v>
      </c>
      <c r="N294" s="31" t="str">
        <f t="shared" si="12"/>
        <v>|Enchantment Lv6|Ktonian Legion|&amp;ref(Spell/P_Earth.jpg,nolink,25x25,Earth);2|&amp;ref(Spell/P_Death.jpg,nolink,25x25,Death);2|&amp;ref(Spell/V_Earth.jpg,nolink,25x25,Earth Gem);15|儀式/陸上専用|兵士召喚|
|~|~|&gt;|&gt;|&gt;|&gt;|鋼で補強された強化ゾンビIron Corpseを30+体召喚します|</v>
      </c>
      <c r="O294" s="3" t="s">
        <v>14062</v>
      </c>
      <c r="S294" s="1" t="s">
        <v>14075</v>
      </c>
      <c r="X294" t="str">
        <f t="shared" si="13"/>
        <v xml:space="preserve">#includex(Spell/Enchantment/DataView,titlestr=off,section=(filter=Nightmare Construction),firsthead=off)
**ゲーム内説明文
#includex(Spell/Enchantment/Descriptions,titlestr=off,section=(filter=Nightmare Construction),firsthead=off)
**概要
**解説
</v>
      </c>
      <c r="Y294" t="str">
        <f t="shared" si="14"/>
        <v xml:space="preserve">**Ktonian Legion
|&gt;|&gt;|&gt;|&gt;|BGCOLOR(black):COLOR(white):CENTER:''Ktonian Legion''|
|&gt;|BGCOLOR(lightgray):''研究領域''|&gt;|BGCOLOR(lightgray):''使用条件''|BGCOLOR(lightgray):''分類''|
|&gt;|Enchantment Lv6|&gt;|儀式/陸上専用|兵士召喚|
|BGCOLOR(lightgray):''主系統''|BGCOLOR(lightgray):''副系統''|&gt;|BGCOLOR(lightgray):''威力/効果''|BGCOLOR(lightgray):''効果発生数''|
|&amp;ref(Spell/P_Earth.jpg,nolink,25x25,Earth);2|&amp;ref(Spell/P_Death.jpg,nolink,25x25,Death);2|&gt;|Iron Corpse|30+5/Lv|
|BGCOLOR(lightgray):''射程距離''|BGCOLOR(lightgray):''効果範囲''|BGCOLOR(lightgray):''精度修正''|BGCOLOR(lightgray):''詠唱時間''|BGCOLOR(lightgray):''疲労/宝石''|
|||||&amp;ref(Spell/V_Earth.jpg,nolink,25x25,Earth Gem);15|
|BGCOLOR(lightgray):''特性''|&gt;|&gt;|&gt;||
</v>
      </c>
    </row>
    <row r="295" spans="2:25" x14ac:dyDescent="0.15">
      <c r="B295" s="1" t="s">
        <v>14203</v>
      </c>
      <c r="C295" s="1">
        <v>2</v>
      </c>
      <c r="E295" s="1" t="s">
        <v>14200</v>
      </c>
      <c r="F295" s="1" t="s">
        <v>14200</v>
      </c>
      <c r="G295" s="1" t="s">
        <v>14201</v>
      </c>
      <c r="H295" s="1" t="s">
        <v>14202</v>
      </c>
      <c r="I295" s="1">
        <v>5</v>
      </c>
      <c r="J295" s="1" t="s">
        <v>14204</v>
      </c>
      <c r="K295" s="1" t="s">
        <v>14205</v>
      </c>
      <c r="L295" s="1" t="s">
        <v>14206</v>
      </c>
      <c r="M295" s="2" t="s">
        <v>14207</v>
      </c>
      <c r="N295" s="31" t="str">
        <f t="shared" si="12"/>
        <v>|Conjuration Lv2|Summon Abysian Ancestors|&amp;ref(Spell/P_Death.jpg,nolink,25x25,Death);1|&amp;ref(Spell/P_Fire.jpg,nolink,25x25,Fire);1|&amp;ref(Spell/V_Death.jpg,nolink,25x25,Death Gem);5|儀式/陸上専用|兵士召喚|
|~|~|&gt;|&gt;|&gt;|&gt;|Abysianの神聖なる亡霊戦士Smoulderghostを5体召喚します|</v>
      </c>
      <c r="O295" s="3" t="s">
        <v>14208</v>
      </c>
      <c r="S295" s="1">
        <v>5</v>
      </c>
      <c r="X295" t="str">
        <f t="shared" si="13"/>
        <v xml:space="preserve">#includex(Spell/Enchantment/DataView,titlestr=off,section=(filter=Ktonian Legion),firsthead=off)
**ゲーム内説明文
#includex(Spell/Enchantment/Descriptions,titlestr=off,section=(filter=Ktonian Legion),firsthead=off)
**概要
**解説
</v>
      </c>
      <c r="Y295" t="str">
        <f t="shared" si="14"/>
        <v xml:space="preserve">**Summon Abysian Ancestors
|&gt;|&gt;|&gt;|&gt;|BGCOLOR(black):COLOR(white):CENTER:''Summon Abysian Ancestors''|
|&gt;|BGCOLOR(lightgray):''研究領域''|&gt;|BGCOLOR(lightgray):''使用条件''|BGCOLOR(lightgray):''分類''|
|&gt;|Conjuration Lv2|&gt;|儀式/陸上専用|兵士召喚|
|BGCOLOR(lightgray):''主系統''|BGCOLOR(lightgray):''副系統''|&gt;|BGCOLOR(lightgray):''威力/効果''|BGCOLOR(lightgray):''効果発生数''|
|&amp;ref(Spell/P_Death.jpg,nolink,25x25,Death);1|&amp;ref(Spell/P_Fire.jpg,nolink,25x25,Fire);1|&gt;|Smoulderghost|5|
|BGCOLOR(lightgray):''射程距離''|BGCOLOR(lightgray):''効果範囲''|BGCOLOR(lightgray):''精度修正''|BGCOLOR(lightgray):''詠唱時間''|BGCOLOR(lightgray):''疲労/宝石''|
|||||&amp;ref(Spell/V_Death.jpg,nolink,25x25,Death Gem);5|
|BGCOLOR(lightgray):''特性''|&gt;|&gt;|&gt;||
</v>
      </c>
    </row>
    <row r="296" spans="2:25" x14ac:dyDescent="0.15">
      <c r="B296" s="1" t="s">
        <v>14209</v>
      </c>
      <c r="C296" s="1">
        <v>5</v>
      </c>
      <c r="E296" s="1" t="s">
        <v>14210</v>
      </c>
      <c r="F296" s="1" t="s">
        <v>14210</v>
      </c>
      <c r="G296" s="1" t="s">
        <v>14211</v>
      </c>
      <c r="H296" s="1" t="s">
        <v>14201</v>
      </c>
      <c r="I296" s="1">
        <v>10</v>
      </c>
      <c r="J296" s="1" t="s">
        <v>14204</v>
      </c>
      <c r="K296" s="1" t="s">
        <v>14212</v>
      </c>
      <c r="L296" s="1" t="s">
        <v>14206</v>
      </c>
      <c r="M296" s="2" t="s">
        <v>14213</v>
      </c>
      <c r="N296" s="31" t="str">
        <f t="shared" si="12"/>
        <v>|Enchantment Lv5|Reawaken Fossil|&amp;ref(Spell/P_Earth.jpg,nolink,25x25,Earth);2|&amp;ref(Spell/P_Death.jpg,nolink,25x25,Death);1|&amp;ref(Spell/V_Earth.jpg,nolink,25x25,Earth Gem);10|儀式/水陸両用|兵士召喚|
|~|~|&gt;|&gt;|&gt;|&gt;|硬いが脆い化石化した巨人Fossilized Giantを5+体召喚します|</v>
      </c>
      <c r="O296" s="3" t="s">
        <v>14214</v>
      </c>
      <c r="S296" s="1" t="s">
        <v>19911</v>
      </c>
      <c r="X296" t="str">
        <f t="shared" si="13"/>
        <v xml:space="preserve">#includex(Spell/Conjuration/DataView,titlestr=off,section=(filter=Summon Abysian Ancestors),firsthead=off)
**ゲーム内説明文
#includex(Spell/Conjuration/Descriptions,titlestr=off,section=(filter=Summon Abysian Ancestors),firsthead=off)
**概要
**解説
</v>
      </c>
      <c r="Y296" t="str">
        <f t="shared" si="14"/>
        <v xml:space="preserve">**Reawaken Fossil
|&gt;|&gt;|&gt;|&gt;|BGCOLOR(black):COLOR(white):CENTER:''Reawaken Fossil''|
|&gt;|BGCOLOR(lightgray):''研究領域''|&gt;|BGCOLOR(lightgray):''使用条件''|BGCOLOR(lightgray):''分類''|
|&gt;|Enchantment Lv5|&gt;|儀式/水陸両用|兵士召喚|
|BGCOLOR(lightgray):''主系統''|BGCOLOR(lightgray):''副系統''|&gt;|BGCOLOR(lightgray):''威力/効果''|BGCOLOR(lightgray):''効果発生数''|
|&amp;ref(Spell/P_Earth.jpg,nolink,25x25,Earth);2|&amp;ref(Spell/P_Death.jpg,nolink,25x25,Death);1|&gt;|Fossilized Giant|5+0.5/Lv|
|BGCOLOR(lightgray):''射程距離''|BGCOLOR(lightgray):''効果範囲''|BGCOLOR(lightgray):''精度修正''|BGCOLOR(lightgray):''詠唱時間''|BGCOLOR(lightgray):''疲労/宝石''|
|||||&amp;ref(Spell/V_Earth.jpg,nolink,25x25,Earth Gem);10|
|BGCOLOR(lightgray):''特性''|&gt;|&gt;|&gt;||
</v>
      </c>
    </row>
    <row r="297" spans="2:25" x14ac:dyDescent="0.15">
      <c r="B297" s="1" t="s">
        <v>14383</v>
      </c>
      <c r="C297" s="1">
        <v>0</v>
      </c>
      <c r="E297" s="1" t="s">
        <v>14387</v>
      </c>
      <c r="F297" s="1" t="s">
        <v>14387</v>
      </c>
      <c r="G297" s="1" t="s">
        <v>14384</v>
      </c>
      <c r="I297" s="1">
        <v>10</v>
      </c>
      <c r="J297" s="1" t="s">
        <v>644</v>
      </c>
      <c r="K297" s="1" t="s">
        <v>14390</v>
      </c>
      <c r="L297" s="1" t="s">
        <v>14391</v>
      </c>
      <c r="M297" s="2" t="s">
        <v>14392</v>
      </c>
      <c r="N297" s="31" t="str">
        <f t="shared" si="12"/>
        <v>|Enchantment Lv0|Revive Grave Consort|&amp;ref(Spell/P_Death.jpg,nolink,25x25,Death);1||&amp;ref(Spell/V_Death.jpg,nolink,25x25,Death Gem);10|儀式/陸上専用|指揮官召喚|
|~|~|&gt;|&gt;|&gt;|&gt;|木乃伊化された下級聖職者Grave Consortを召喚します|</v>
      </c>
      <c r="O297" s="3" t="s">
        <v>14393</v>
      </c>
      <c r="S297" s="1">
        <v>1</v>
      </c>
      <c r="X297" t="str">
        <f t="shared" si="13"/>
        <v xml:space="preserve">#includex(Spell/Enchantment/DataView,titlestr=off,section=(filter=Reawaken Fossil),firsthead=off)
**ゲーム内説明文
#includex(Spell/Enchantment/Descriptions,titlestr=off,section=(filter=Reawaken Fossil),firsthead=off)
**概要
**解説
</v>
      </c>
      <c r="Y297" t="str">
        <f t="shared" si="14"/>
        <v xml:space="preserve">**Revive Grave Consort
|&gt;|&gt;|&gt;|&gt;|BGCOLOR(black):COLOR(white):CENTER:''Revive Grave Consort''|
|&gt;|BGCOLOR(lightgray):''研究領域''|&gt;|BGCOLOR(lightgray):''使用条件''|BGCOLOR(lightgray):''分類''|
|&gt;|Enchantment Lv0|&gt;|儀式/陸上専用|指揮官召喚|
|BGCOLOR(lightgray):''主系統''|BGCOLOR(lightgray):''副系統''|&gt;|BGCOLOR(lightgray):''威力/効果''|BGCOLOR(lightgray):''効果発生数''|
|&amp;ref(Spell/P_Death.jpg,nolink,25x25,Death);1||&gt;|Grave Consort|1|
|BGCOLOR(lightgray):''射程距離''|BGCOLOR(lightgray):''効果範囲''|BGCOLOR(lightgray):''精度修正''|BGCOLOR(lightgray):''詠唱時間''|BGCOLOR(lightgray):''疲労/宝石''|
|||||&amp;ref(Spell/V_Death.jpg,nolink,25x25,Death Gem);10|
|BGCOLOR(lightgray):''特性''|&gt;|&gt;|&gt;||
</v>
      </c>
    </row>
    <row r="298" spans="2:25" x14ac:dyDescent="0.15">
      <c r="B298" s="1" t="s">
        <v>14383</v>
      </c>
      <c r="C298" s="1">
        <v>0</v>
      </c>
      <c r="E298" s="1" t="s">
        <v>14388</v>
      </c>
      <c r="F298" s="1" t="s">
        <v>14388</v>
      </c>
      <c r="G298" s="1" t="s">
        <v>14385</v>
      </c>
      <c r="I298" s="1">
        <v>16</v>
      </c>
      <c r="J298" s="1" t="s">
        <v>644</v>
      </c>
      <c r="K298" s="1" t="s">
        <v>14390</v>
      </c>
      <c r="L298" s="1" t="s">
        <v>14391</v>
      </c>
      <c r="M298" s="2" t="s">
        <v>14394</v>
      </c>
      <c r="N298" s="31" t="str">
        <f t="shared" si="12"/>
        <v>|Enchantment Lv0|Revive Tomb Priest|&amp;ref(Spell/P_Death.jpg,nolink,25x25,Death);2||&amp;ref(Spell/V_Death.jpg,nolink,25x25,Death Gem);16|儀式/陸上専用|指揮官召喚|
|~|~|&gt;|&gt;|&gt;|&gt;|木乃伊化された中級聖職者Tomb Priestを召喚します|</v>
      </c>
      <c r="O298" s="3" t="s">
        <v>14395</v>
      </c>
      <c r="S298" s="1">
        <v>1</v>
      </c>
      <c r="X298" t="str">
        <f t="shared" si="13"/>
        <v xml:space="preserve">#includex(Spell/Enchantment/DataView,titlestr=off,section=(filter=Revive Grave Consort),firsthead=off)
**ゲーム内説明文
#includex(Spell/Enchantment/Descriptions,titlestr=off,section=(filter=Revive Grave Consort),firsthead=off)
**概要
**解説
</v>
      </c>
      <c r="Y298" t="str">
        <f t="shared" si="14"/>
        <v xml:space="preserve">**Revive Tomb Priest
|&gt;|&gt;|&gt;|&gt;|BGCOLOR(black):COLOR(white):CENTER:''Revive Tomb Priest''|
|&gt;|BGCOLOR(lightgray):''研究領域''|&gt;|BGCOLOR(lightgray):''使用条件''|BGCOLOR(lightgray):''分類''|
|&gt;|Enchantment Lv0|&gt;|儀式/陸上専用|指揮官召喚|
|BGCOLOR(lightgray):''主系統''|BGCOLOR(lightgray):''副系統''|&gt;|BGCOLOR(lightgray):''威力/効果''|BGCOLOR(lightgray):''効果発生数''|
|&amp;ref(Spell/P_Death.jpg,nolink,25x25,Death);2||&gt;|Tomb Priest|1|
|BGCOLOR(lightgray):''射程距離''|BGCOLOR(lightgray):''効果範囲''|BGCOLOR(lightgray):''精度修正''|BGCOLOR(lightgray):''詠唱時間''|BGCOLOR(lightgray):''疲労/宝石''|
|||||&amp;ref(Spell/V_Death.jpg,nolink,25x25,Death Gem);16|
|BGCOLOR(lightgray):''特性''|&gt;|&gt;|&gt;||
</v>
      </c>
    </row>
    <row r="299" spans="2:25" x14ac:dyDescent="0.15">
      <c r="B299" s="1" t="s">
        <v>14383</v>
      </c>
      <c r="C299" s="1">
        <v>0</v>
      </c>
      <c r="E299" s="1" t="s">
        <v>14389</v>
      </c>
      <c r="F299" s="1" t="s">
        <v>14389</v>
      </c>
      <c r="G299" s="1" t="s">
        <v>14386</v>
      </c>
      <c r="I299" s="1">
        <v>23</v>
      </c>
      <c r="J299" s="1" t="s">
        <v>644</v>
      </c>
      <c r="K299" s="1" t="s">
        <v>14390</v>
      </c>
      <c r="L299" s="1" t="s">
        <v>14391</v>
      </c>
      <c r="M299" s="2" t="s">
        <v>14396</v>
      </c>
      <c r="N299" s="31" t="str">
        <f t="shared" si="12"/>
        <v>|Enchantment Lv0|Revive Tomb King|&amp;ref(Spell/P_Death.jpg,nolink,25x25,Death);3||&amp;ref(Spell/V_Death.jpg,nolink,25x25,Death Gem);23|儀式/陸上専用|指揮官召喚|
|~|~|&gt;|&gt;|&gt;|&gt;|木乃伊化された上級聖職者Tomb Kingを召喚します|</v>
      </c>
      <c r="O299" s="3" t="s">
        <v>14397</v>
      </c>
      <c r="S299" s="1">
        <v>1</v>
      </c>
      <c r="X299" t="str">
        <f t="shared" si="13"/>
        <v xml:space="preserve">#includex(Spell/Enchantment/DataView,titlestr=off,section=(filter=Revive Tomb Priest),firsthead=off)
**ゲーム内説明文
#includex(Spell/Enchantment/Descriptions,titlestr=off,section=(filter=Revive Tomb Priest),firsthead=off)
**概要
**解説
</v>
      </c>
      <c r="Y299" t="str">
        <f t="shared" si="14"/>
        <v xml:space="preserve">**Revive Tomb King
|&gt;|&gt;|&gt;|&gt;|BGCOLOR(black):COLOR(white):CENTER:''Revive Tomb King''|
|&gt;|BGCOLOR(lightgray):''研究領域''|&gt;|BGCOLOR(lightgray):''使用条件''|BGCOLOR(lightgray):''分類''|
|&gt;|Enchantment Lv0|&gt;|儀式/陸上専用|指揮官召喚|
|BGCOLOR(lightgray):''主系統''|BGCOLOR(lightgray):''副系統''|&gt;|BGCOLOR(lightgray):''威力/効果''|BGCOLOR(lightgray):''効果発生数''|
|&amp;ref(Spell/P_Death.jpg,nolink,25x25,Death);3||&gt;|Tomb King|1|
|BGCOLOR(lightgray):''射程距離''|BGCOLOR(lightgray):''効果範囲''|BGCOLOR(lightgray):''精度修正''|BGCOLOR(lightgray):''詠唱時間''|BGCOLOR(lightgray):''疲労/宝石''|
|||||&amp;ref(Spell/V_Death.jpg,nolink,25x25,Death Gem);23|
|BGCOLOR(lightgray):''特性''|&gt;|&gt;|&gt;||
</v>
      </c>
    </row>
    <row r="300" spans="2:25" x14ac:dyDescent="0.15">
      <c r="B300" s="1" t="s">
        <v>15403</v>
      </c>
      <c r="C300" s="1">
        <v>5</v>
      </c>
      <c r="E300" s="1" t="s">
        <v>15404</v>
      </c>
      <c r="F300" s="1" t="s">
        <v>15404</v>
      </c>
      <c r="G300" s="1" t="s">
        <v>15405</v>
      </c>
      <c r="H300" s="1" t="s">
        <v>15406</v>
      </c>
      <c r="I300" s="1">
        <v>5</v>
      </c>
      <c r="J300" s="1" t="s">
        <v>15407</v>
      </c>
      <c r="K300" s="1" t="s">
        <v>15408</v>
      </c>
      <c r="L300" s="1" t="s">
        <v>15409</v>
      </c>
      <c r="M300" s="2" t="s">
        <v>15410</v>
      </c>
      <c r="N300" s="31" t="str">
        <f t="shared" si="12"/>
        <v>|Enchantment Lv5|Send Tupilak|&amp;ref(Spell/P_Death.jpg,nolink,25x25,Death);3|&amp;ref(Spell/P_Water.jpg,nolink,25x25,Water);1|&amp;ref(Spell/V_Death.jpg,nolink,25x25,Death Gem);5|儀式/陸上専用|暗殺派遣|
|~|~|&gt;|&gt;|&gt;|&gt;|指定した州の敵指揮官1体をTupilakが暗殺します|</v>
      </c>
      <c r="O300" s="3" t="s">
        <v>15411</v>
      </c>
      <c r="P300" s="1">
        <v>5</v>
      </c>
      <c r="S300" s="1">
        <v>1</v>
      </c>
      <c r="V300" s="1" t="s">
        <v>15412</v>
      </c>
      <c r="X300" t="str">
        <f t="shared" si="13"/>
        <v xml:space="preserve">#includex(Spell/Enchantment/DataView,titlestr=off,section=(filter=Revive Tomb King),firsthead=off)
**ゲーム内説明文
#includex(Spell/Enchantment/Descriptions,titlestr=off,section=(filter=Revive Tomb King),firsthead=off)
**概要
**解説
</v>
      </c>
      <c r="Y300" t="str">
        <f t="shared" si="14"/>
        <v xml:space="preserve">**Send Tupilak
|&gt;|&gt;|&gt;|&gt;|BGCOLOR(black):COLOR(white):CENTER:''Send Tupilak''|
|&gt;|BGCOLOR(lightgray):''研究領域''|&gt;|BGCOLOR(lightgray):''使用条件''|BGCOLOR(lightgray):''分類''|
|&gt;|Enchantment Lv5|&gt;|儀式/陸上専用|暗殺派遣|
|BGCOLOR(lightgray):''主系統''|BGCOLOR(lightgray):''副系統''|&gt;|BGCOLOR(lightgray):''威力/効果''|BGCOLOR(lightgray):''効果発生数''|
|&amp;ref(Spell/P_Death.jpg,nolink,25x25,Death);3|&amp;ref(Spell/P_Water.jpg,nolink,25x25,Water);1|&gt;|Tupilak|1|
|BGCOLOR(lightgray):''射程距離''|BGCOLOR(lightgray):''効果範囲''|BGCOLOR(lightgray):''精度修正''|BGCOLOR(lightgray):''詠唱時間''|BGCOLOR(lightgray):''疲労/宝石''|
|5||||&amp;ref(Spell/V_Death.jpg,nolink,25x25,Death Gem);5|
|BGCOLOR(lightgray):''特性''|&gt;|&gt;|&gt;|遠隔儀式|
</v>
      </c>
    </row>
    <row r="301" spans="2:25" x14ac:dyDescent="0.15">
      <c r="B301" s="1" t="s">
        <v>15521</v>
      </c>
      <c r="C301" s="1">
        <v>6</v>
      </c>
      <c r="E301" s="1" t="s">
        <v>15522</v>
      </c>
      <c r="F301" s="1" t="s">
        <v>15522</v>
      </c>
      <c r="G301" s="1" t="s">
        <v>15523</v>
      </c>
      <c r="I301" s="1">
        <v>25</v>
      </c>
      <c r="J301" s="1" t="s">
        <v>15524</v>
      </c>
      <c r="K301" s="1" t="s">
        <v>15525</v>
      </c>
      <c r="L301" s="1" t="s">
        <v>15526</v>
      </c>
      <c r="M301" s="2" t="s">
        <v>15527</v>
      </c>
      <c r="N301" s="31" t="str">
        <f t="shared" si="12"/>
        <v>|Conjuration Lv6|Contact Void Spectre|&amp;ref(Spell/P_Astral.jpg,nolink,25x25,Astral);3||&amp;ref(Spell/V_Astral.jpg,nolink,25x25,Astral Pearl);25|儀式/水陸両用|指揮官召喚|
|~|~|&gt;|&gt;|&gt;|&gt;|敵の州に狂気を振りまく霊Void Spectreを召喚します|</v>
      </c>
      <c r="O301" s="3" t="s">
        <v>15528</v>
      </c>
      <c r="S301" s="1">
        <v>1</v>
      </c>
      <c r="X301" t="str">
        <f t="shared" si="13"/>
        <v xml:space="preserve">#includex(Spell/Enchantment/DataView,titlestr=off,section=(filter=Send Tupilak),firsthead=off)
**ゲーム内説明文
#includex(Spell/Enchantment/Descriptions,titlestr=off,section=(filter=Send Tupilak),firsthead=off)
**概要
**解説
</v>
      </c>
      <c r="Y301" t="str">
        <f t="shared" si="14"/>
        <v xml:space="preserve">**Contact Void Spectre
|&gt;|&gt;|&gt;|&gt;|BGCOLOR(black):COLOR(white):CENTER:''Contact Void Spectre''|
|&gt;|BGCOLOR(lightgray):''研究領域''|&gt;|BGCOLOR(lightgray):''使用条件''|BGCOLOR(lightgray):''分類''|
|&gt;|Conjuration Lv6|&gt;|儀式/水陸両用|指揮官召喚|
|BGCOLOR(lightgray):''主系統''|BGCOLOR(lightgray):''副系統''|&gt;|BGCOLOR(lightgray):''威力/効果''|BGCOLOR(lightgray):''効果発生数''|
|&amp;ref(Spell/P_Astral.jpg,nolink,25x25,Astral);3||&gt;|Void Spectre|1|
|BGCOLOR(lightgray):''射程距離''|BGCOLOR(lightgray):''効果範囲''|BGCOLOR(lightgray):''精度修正''|BGCOLOR(lightgray):''詠唱時間''|BGCOLOR(lightgray):''疲労/宝石''|
|||||&amp;ref(Spell/V_Astral.jpg,nolink,25x25,Astral Pearl);25|
|BGCOLOR(lightgray):''特性''|&gt;|&gt;|&gt;||
</v>
      </c>
    </row>
    <row r="302" spans="2:25" x14ac:dyDescent="0.15">
      <c r="B302" s="1" t="s">
        <v>15529</v>
      </c>
      <c r="C302" s="1">
        <v>6</v>
      </c>
      <c r="E302" s="1" t="s">
        <v>15530</v>
      </c>
      <c r="F302" s="1" t="s">
        <v>15530</v>
      </c>
      <c r="G302" s="1" t="s">
        <v>15531</v>
      </c>
      <c r="I302" s="1">
        <v>4</v>
      </c>
      <c r="J302" s="1" t="s">
        <v>15524</v>
      </c>
      <c r="K302" s="1" t="s">
        <v>15525</v>
      </c>
      <c r="L302" s="1" t="s">
        <v>15532</v>
      </c>
      <c r="M302" s="2" t="s">
        <v>15533</v>
      </c>
      <c r="N302" s="31" t="str">
        <f t="shared" si="12"/>
        <v>|Thaumaturgy Lv6|Dreams of R'lyeh|&amp;ref(Spell/P_Astral.jpg,nolink,25x25,Astral);4||&amp;ref(Spell/V_Astral.jpg,nolink,25x25,Astral Pearl);4|儀式/水陸両用|暗殺派遣|
|~|~|&gt;|&gt;|&gt;|&gt;|指定した州の敵指揮官1体をVoidへ引き込み暗殺しようと試みます|</v>
      </c>
      <c r="P302" s="1">
        <v>10</v>
      </c>
      <c r="S302" s="1">
        <v>1</v>
      </c>
      <c r="V302" s="1" t="s">
        <v>15534</v>
      </c>
      <c r="X302" t="str">
        <f t="shared" si="13"/>
        <v xml:space="preserve">#includex(Spell/Conjuration/DataView,titlestr=off,section=(filter=Contact Void Spectre),firsthead=off)
**ゲーム内説明文
#includex(Spell/Conjuration/Descriptions,titlestr=off,section=(filter=Contact Void Spectre),firsthead=off)
**概要
**解説
</v>
      </c>
      <c r="Y302" t="str">
        <f t="shared" si="14"/>
        <v xml:space="preserve">**Dreams of R'lyeh
|&gt;|&gt;|&gt;|&gt;|BGCOLOR(black):COLOR(white):CENTER:''Dreams of R'lyeh''|
|&gt;|BGCOLOR(lightgray):''研究領域''|&gt;|BGCOLOR(lightgray):''使用条件''|BGCOLOR(lightgray):''分類''|
|&gt;|Thaumaturgy Lv6|&gt;|儀式/水陸両用|暗殺派遣|
|BGCOLOR(lightgray):''主系統''|BGCOLOR(lightgray):''副系統''|&gt;|BGCOLOR(lightgray):''威力/効果''|BGCOLOR(lightgray):''効果発生数''|
|&amp;ref(Spell/P_Astral.jpg,nolink,25x25,Astral);4||&gt;||1|
|BGCOLOR(lightgray):''射程距離''|BGCOLOR(lightgray):''効果範囲''|BGCOLOR(lightgray):''精度修正''|BGCOLOR(lightgray):''詠唱時間''|BGCOLOR(lightgray):''疲労/宝石''|
|10||||&amp;ref(Spell/V_Astral.jpg,nolink,25x25,Astral Pearl);4|
|BGCOLOR(lightgray):''特性''|&gt;|&gt;|&gt;|遠隔儀式&amp;br;潜伏中の敵にも影響|
</v>
      </c>
    </row>
    <row r="303" spans="2:25" x14ac:dyDescent="0.15">
      <c r="B303" s="1" t="s">
        <v>19000</v>
      </c>
      <c r="C303" s="1">
        <v>4</v>
      </c>
      <c r="E303" s="1" t="s">
        <v>19001</v>
      </c>
      <c r="F303" s="1" t="s">
        <v>19001</v>
      </c>
      <c r="G303" s="1" t="s">
        <v>19002</v>
      </c>
      <c r="H303" s="1" t="s">
        <v>19003</v>
      </c>
      <c r="I303" s="1">
        <v>15</v>
      </c>
      <c r="J303" s="1" t="s">
        <v>19004</v>
      </c>
      <c r="K303" s="1" t="s">
        <v>19005</v>
      </c>
      <c r="L303" s="1" t="s">
        <v>19012</v>
      </c>
      <c r="M303" s="2" t="s">
        <v>19013</v>
      </c>
      <c r="N303" s="31" t="str">
        <f t="shared" si="12"/>
        <v>|Enchantment Lv4|Dark Slumber|&amp;ref(Spell/P_Nature.jpg,nolink,25x25,Nature);4|&amp;ref(Spell/P_Death.jpg,nolink,25x25,Death);2|&amp;ref(Spell/V_Nature.jpg,nolink,25x25,Nature Gem);15|儀式/陸上専用|災害誘発|
|~|~|&gt;|&gt;|&gt;|&gt;|指定した森林の州の少数の住民を殺害しManikinに変えて支配します|</v>
      </c>
      <c r="P303" s="1">
        <v>5</v>
      </c>
      <c r="S303" s="1">
        <v>1</v>
      </c>
      <c r="V303" s="1" t="s">
        <v>19014</v>
      </c>
      <c r="X303" t="str">
        <f t="shared" si="13"/>
        <v xml:space="preserve">#includex(Spell/Thaumaturgy/DataView,titlestr=off,section=(filter=Dreams of R'lyeh),firsthead=off)
**ゲーム内説明文
#includex(Spell/Thaumaturgy/Descriptions,titlestr=off,section=(filter=Dreams of R'lyeh),firsthead=off)
**概要
**解説
</v>
      </c>
      <c r="Y303" t="str">
        <f t="shared" si="14"/>
        <v xml:space="preserve">**Dark Slumber
|&gt;|&gt;|&gt;|&gt;|BGCOLOR(black):COLOR(white):CENTER:''Dark Slumber''|
|&gt;|BGCOLOR(lightgray):''研究領域''|&gt;|BGCOLOR(lightgray):''使用条件''|BGCOLOR(lightgray):''分類''|
|&gt;|Enchantment Lv4|&gt;|儀式/陸上専用|災害誘発|
|BGCOLOR(lightgray):''主系統''|BGCOLOR(lightgray):''副系統''|&gt;|BGCOLOR(lightgray):''威力/効果''|BGCOLOR(lightgray):''効果発生数''|
|&amp;ref(Spell/P_Nature.jpg,nolink,25x25,Nature);4|&amp;ref(Spell/P_Death.jpg,nolink,25x25,Death);2|&gt;||1|
|BGCOLOR(lightgray):''射程距離''|BGCOLOR(lightgray):''効果範囲''|BGCOLOR(lightgray):''精度修正''|BGCOLOR(lightgray):''詠唱時間''|BGCOLOR(lightgray):''疲労/宝石''|
|5||||&amp;ref(Spell/V_Nature.jpg,nolink,25x25,Nature Gem);15|
|BGCOLOR(lightgray):''特性''|&gt;|&gt;|&gt;|遠隔儀式&amp;br;森林のみ指定可能|
</v>
      </c>
    </row>
    <row r="304" spans="2:25" x14ac:dyDescent="0.15">
      <c r="B304" s="1" t="s">
        <v>19919</v>
      </c>
      <c r="C304" s="1">
        <v>5</v>
      </c>
      <c r="E304" s="1" t="s">
        <v>19920</v>
      </c>
      <c r="F304" s="1" t="s">
        <v>19920</v>
      </c>
      <c r="G304" s="1" t="s">
        <v>19921</v>
      </c>
      <c r="H304" s="1" t="s">
        <v>19922</v>
      </c>
      <c r="I304" s="1">
        <v>10</v>
      </c>
      <c r="J304" s="1" t="s">
        <v>19923</v>
      </c>
      <c r="K304" s="1" t="s">
        <v>19924</v>
      </c>
      <c r="L304" s="1" t="s">
        <v>19925</v>
      </c>
      <c r="M304" s="2" t="s">
        <v>19926</v>
      </c>
      <c r="N304" s="31" t="str">
        <f t="shared" si="12"/>
        <v>|Enchantment Lv5|Memories of Stone|&amp;ref(Spell/P_Death.jpg,nolink,25x25,Death);2|&amp;ref(Spell/P_Earth.jpg,nolink,25x25,Earth);1|&amp;ref(Spell/V_Death.jpg,nolink,25x25,Death Gem);10|儀式/荒地限定|兵士召喚|
|~|~|&gt;|&gt;|&gt;|&gt;|硬いが脆い化石化した巨人Fossil Warriorを5+体召喚します|</v>
      </c>
      <c r="O304" s="3" t="s">
        <v>19927</v>
      </c>
      <c r="S304" s="1" t="s">
        <v>19928</v>
      </c>
      <c r="X304" t="str">
        <f t="shared" si="13"/>
        <v xml:space="preserve">#includex(Spell/Enchantment/DataView,titlestr=off,section=(filter=Dark Slumber),firsthead=off)
**ゲーム内説明文
#includex(Spell/Enchantment/Descriptions,titlestr=off,section=(filter=Dark Slumber),firsthead=off)
**概要
**解説
</v>
      </c>
      <c r="Y304" t="str">
        <f t="shared" si="14"/>
        <v xml:space="preserve">**Memories of Stone
|&gt;|&gt;|&gt;|&gt;|BGCOLOR(black):COLOR(white):CENTER:''Memories of Stone''|
|&gt;|BGCOLOR(lightgray):''研究領域''|&gt;|BGCOLOR(lightgray):''使用条件''|BGCOLOR(lightgray):''分類''|
|&gt;|Enchantment Lv5|&gt;|儀式/荒地限定|兵士召喚|
|BGCOLOR(lightgray):''主系統''|BGCOLOR(lightgray):''副系統''|&gt;|BGCOLOR(lightgray):''威力/効果''|BGCOLOR(lightgray):''効果発生数''|
|&amp;ref(Spell/P_Death.jpg,nolink,25x25,Death);2|&amp;ref(Spell/P_Earth.jpg,nolink,25x25,Earth);1|&gt;|Fossil Warrior|5+0.5/Lv|
|BGCOLOR(lightgray):''射程距離''|BGCOLOR(lightgray):''効果範囲''|BGCOLOR(lightgray):''精度修正''|BGCOLOR(lightgray):''詠唱時間''|BGCOLOR(lightgray):''疲労/宝石''|
|||||&amp;ref(Spell/V_Death.jpg,nolink,25x25,Death Gem);10|
|BGCOLOR(lightgray):''特性''|&gt;|&gt;|&gt;||
</v>
      </c>
    </row>
    <row r="305" spans="2:25" x14ac:dyDescent="0.15">
      <c r="B305" s="1" t="s">
        <v>20107</v>
      </c>
      <c r="C305" s="1">
        <v>3</v>
      </c>
      <c r="E305" s="1" t="s">
        <v>20108</v>
      </c>
      <c r="F305" s="1" t="s">
        <v>20108</v>
      </c>
      <c r="G305" s="1" t="s">
        <v>20109</v>
      </c>
      <c r="I305" s="1">
        <v>6</v>
      </c>
      <c r="J305" s="1" t="s">
        <v>20110</v>
      </c>
      <c r="K305" s="1" t="s">
        <v>20111</v>
      </c>
      <c r="L305" s="1" t="s">
        <v>20112</v>
      </c>
      <c r="M305" s="2" t="s">
        <v>20113</v>
      </c>
      <c r="N305" s="31" t="str">
        <f t="shared" si="12"/>
        <v>|Conjuration Lv3|Summon Okami|&amp;ref(Spell/P_Nature.jpg,nolink,25x25,Nature);1||&amp;ref(Spell/V_Nature.jpg,nolink,25x25,Nature Gem);6|儀式/陸上専用|兵士召喚|
|~|~|&gt;|&gt;|&gt;|&gt;|護衛を得意とする大型の狼Okamiを10+体召喚します|</v>
      </c>
      <c r="O305" s="3" t="s">
        <v>20115</v>
      </c>
      <c r="S305" s="1" t="s">
        <v>20114</v>
      </c>
      <c r="X305" t="str">
        <f t="shared" si="13"/>
        <v xml:space="preserve">#includex(Spell/Enchantment/DataView,titlestr=off,section=(filter=Memories of Stone),firsthead=off)
**ゲーム内説明文
#includex(Spell/Enchantment/Descriptions,titlestr=off,section=(filter=Memories of Stone),firsthead=off)
**概要
**解説
</v>
      </c>
      <c r="Y305" t="str">
        <f t="shared" si="14"/>
        <v xml:space="preserve">**Summon Okami
|&gt;|&gt;|&gt;|&gt;|BGCOLOR(black):COLOR(white):CENTER:''Summon Okami''|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|&amp;ref(Spell/P_Nature.jpg,nolink,25x25,Nature);1||&gt;|Okami|10+1/Lv|
|BGCOLOR(lightgray):''射程距離''|BGCOLOR(lightgray):''効果範囲''|BGCOLOR(lightgray):''精度修正''|BGCOLOR(lightgray):''詠唱時間''|BGCOLOR(lightgray):''疲労/宝石''|
|||||&amp;ref(Spell/V_Nature.jpg,nolink,25x25,Nature Gem);6|
|BGCOLOR(lightgray):''特性''|&gt;|&gt;|&gt;||
</v>
      </c>
    </row>
    <row r="306" spans="2:25" x14ac:dyDescent="0.15">
      <c r="B306" s="1" t="s">
        <v>20107</v>
      </c>
      <c r="C306" s="1">
        <v>4</v>
      </c>
      <c r="E306" s="1" t="s">
        <v>20116</v>
      </c>
      <c r="F306" s="1" t="s">
        <v>20116</v>
      </c>
      <c r="G306" s="1" t="s">
        <v>20117</v>
      </c>
      <c r="H306" s="1" t="s">
        <v>20118</v>
      </c>
      <c r="I306" s="1">
        <v>6</v>
      </c>
      <c r="J306" s="1" t="s">
        <v>20110</v>
      </c>
      <c r="K306" s="1" t="s">
        <v>20111</v>
      </c>
      <c r="L306" s="1" t="s">
        <v>20112</v>
      </c>
      <c r="M306" s="2" t="s">
        <v>20119</v>
      </c>
      <c r="N306" s="31" t="str">
        <f t="shared" si="12"/>
        <v>|Conjuration Lv4|Summon Omukade|&amp;ref(Spell/P_Earth.jpg,nolink,25x25,Earth);2|&amp;ref(Spell/P_Death.jpg,nolink,25x25,Death);1|&amp;ref(Spell/V_Earth.jpg,nolink,25x25,Earth Gem);6|儀式/陸上専用|兵士召喚|
|~|~|&gt;|&gt;|&gt;|&gt;|猛毒を持つ巨大な百足Omukadeを1体召喚します|</v>
      </c>
      <c r="O306" s="3" t="s">
        <v>20120</v>
      </c>
      <c r="S306" s="1">
        <v>1</v>
      </c>
      <c r="X306" t="str">
        <f t="shared" si="13"/>
        <v xml:space="preserve">#includex(Spell/Conjuration/DataView,titlestr=off,section=(filter=Summon Okami),firsthead=off)
**ゲーム内説明文
#includex(Spell/Conjuration/Descriptions,titlestr=off,section=(filter=Summon Okami),firsthead=off)
**概要
**解説
</v>
      </c>
      <c r="Y306" t="str">
        <f t="shared" si="14"/>
        <v xml:space="preserve">**Summon Omukade
|&gt;|&gt;|&gt;|&gt;|BGCOLOR(black):COLOR(white):CENTER:''Summon Omukade''|
|&gt;|BGCOLOR(lightgray):''研究領域''|&gt;|BGCOLOR(lightgray):''使用条件''|BGCOLOR(lightgray):''分類''|
|&gt;|Conjuration Lv4|&gt;|儀式/陸上専用|兵士召喚|
|BGCOLOR(lightgray):''主系統''|BGCOLOR(lightgray):''副系統''|&gt;|BGCOLOR(lightgray):''威力/効果''|BGCOLOR(lightgray):''効果発生数''|
|&amp;ref(Spell/P_Earth.jpg,nolink,25x25,Earth);2|&amp;ref(Spell/P_Death.jpg,nolink,25x25,Death);1|&gt;|Omukade|1|
|BGCOLOR(lightgray):''射程距離''|BGCOLOR(lightgray):''効果範囲''|BGCOLOR(lightgray):''精度修正''|BGCOLOR(lightgray):''詠唱時間''|BGCOLOR(lightgray):''疲労/宝石''|
|||||&amp;ref(Spell/V_Earth.jpg,nolink,25x25,Earth Gem);6|
|BGCOLOR(lightgray):''特性''|&gt;|&gt;|&gt;||
</v>
      </c>
    </row>
    <row r="307" spans="2:25" x14ac:dyDescent="0.15">
      <c r="B307" s="1" t="s">
        <v>20107</v>
      </c>
      <c r="C307" s="1">
        <v>5</v>
      </c>
      <c r="E307" s="1" t="s">
        <v>20121</v>
      </c>
      <c r="F307" s="1" t="s">
        <v>20121</v>
      </c>
      <c r="G307" s="1" t="s">
        <v>20122</v>
      </c>
      <c r="I307" s="1">
        <v>21</v>
      </c>
      <c r="J307" s="1" t="s">
        <v>20110</v>
      </c>
      <c r="K307" s="1" t="s">
        <v>20111</v>
      </c>
      <c r="L307" s="1" t="s">
        <v>20123</v>
      </c>
      <c r="M307" s="2" t="s">
        <v>20124</v>
      </c>
      <c r="N307" s="31" t="str">
        <f t="shared" si="12"/>
        <v>|Conjuration Lv5|Contact Mujina|&amp;ref(Spell/P_Nature.jpg,nolink,25x25,Nature);2||&amp;ref(Spell/V_Nature.jpg,nolink,25x25,Nature Gem);21|儀式/陸上専用|指揮官召喚|
|~|~|&gt;|&gt;|&gt;|&gt;|人型の姿で暗殺も行える魔力持つ獣Mujinaを召喚します|</v>
      </c>
      <c r="O307" s="3" t="s">
        <v>20125</v>
      </c>
      <c r="S307" s="1">
        <v>1</v>
      </c>
      <c r="X307" t="str">
        <f t="shared" si="13"/>
        <v xml:space="preserve">#includex(Spell/Conjuration/DataView,titlestr=off,section=(filter=Summon Omukade),firsthead=off)
**ゲーム内説明文
#includex(Spell/Conjuration/Descriptions,titlestr=off,section=(filter=Summon Omukade),firsthead=off)
**概要
**解説
</v>
      </c>
      <c r="Y307" t="str">
        <f t="shared" si="14"/>
        <v xml:space="preserve">**Contact Mujina
|&gt;|&gt;|&gt;|&gt;|BGCOLOR(black):COLOR(white):CENTER:''Contact Mujina''|
|&gt;|BGCOLOR(lightgray):''研究領域''|&gt;|BGCOLOR(lightgray):''使用条件''|BGCOLOR(lightgray):''分類''|
|&gt;|Conjuration Lv5|&gt;|儀式/陸上専用|指揮官召喚|
|BGCOLOR(lightgray):''主系統''|BGCOLOR(lightgray):''副系統''|&gt;|BGCOLOR(lightgray):''威力/効果''|BGCOLOR(lightgray):''効果発生数''|
|&amp;ref(Spell/P_Nature.jpg,nolink,25x25,Nature);2||&gt;|Mujina|1|
|BGCOLOR(lightgray):''射程距離''|BGCOLOR(lightgray):''効果範囲''|BGCOLOR(lightgray):''精度修正''|BGCOLOR(lightgray):''詠唱時間''|BGCOLOR(lightgray):''疲労/宝石''|
|||||&amp;ref(Spell/V_Nature.jpg,nolink,25x25,Nature Gem);21|
|BGCOLOR(lightgray):''特性''|&gt;|&gt;|&gt;||
</v>
      </c>
    </row>
    <row r="308" spans="2:25" x14ac:dyDescent="0.15">
      <c r="B308" s="1" t="s">
        <v>20107</v>
      </c>
      <c r="C308" s="1">
        <v>5</v>
      </c>
      <c r="E308" s="1" t="s">
        <v>20126</v>
      </c>
      <c r="F308" s="1" t="s">
        <v>20126</v>
      </c>
      <c r="G308" s="1" t="s">
        <v>20122</v>
      </c>
      <c r="I308" s="1">
        <v>26</v>
      </c>
      <c r="J308" s="1" t="s">
        <v>20110</v>
      </c>
      <c r="K308" s="1" t="s">
        <v>20111</v>
      </c>
      <c r="L308" s="1" t="s">
        <v>20123</v>
      </c>
      <c r="M308" s="2" t="s">
        <v>20127</v>
      </c>
      <c r="N308" s="31" t="str">
        <f t="shared" si="12"/>
        <v>|Conjuration Lv5|Contact Tanuki|&amp;ref(Spell/P_Nature.jpg,nolink,25x25,Nature);2||&amp;ref(Spell/V_Nature.jpg,nolink,25x25,Nature Gem);26|儀式/陸上専用|指揮官召喚|
|~|~|&gt;|&gt;|&gt;|&gt;|州に不安と異端を広める魔力持つ獣Tanukiを召喚します|</v>
      </c>
      <c r="O308" s="3" t="s">
        <v>20128</v>
      </c>
      <c r="S308" s="1">
        <v>1</v>
      </c>
      <c r="X308" t="str">
        <f t="shared" si="13"/>
        <v xml:space="preserve">#includex(Spell/Conjuration/DataView,titlestr=off,section=(filter=Contact Mujina),firsthead=off)
**ゲーム内説明文
#includex(Spell/Conjuration/Descriptions,titlestr=off,section=(filter=Contact Mujina),firsthead=off)
**概要
**解説
</v>
      </c>
      <c r="Y308" t="str">
        <f t="shared" si="14"/>
        <v xml:space="preserve">**Contact Tanuki
|&gt;|&gt;|&gt;|&gt;|BGCOLOR(black):COLOR(white):CENTER:''Contact Tanuki''|
|&gt;|BGCOLOR(lightgray):''研究領域''|&gt;|BGCOLOR(lightgray):''使用条件''|BGCOLOR(lightgray):''分類''|
|&gt;|Conjuration Lv5|&gt;|儀式/陸上専用|指揮官召喚|
|BGCOLOR(lightgray):''主系統''|BGCOLOR(lightgray):''副系統''|&gt;|BGCOLOR(lightgray):''威力/効果''|BGCOLOR(lightgray):''効果発生数''|
|&amp;ref(Spell/P_Nature.jpg,nolink,25x25,Nature);2||&gt;|Tanuki|1|
|BGCOLOR(lightgray):''射程距離''|BGCOLOR(lightgray):''効果範囲''|BGCOLOR(lightgray):''精度修正''|BGCOLOR(lightgray):''詠唱時間''|BGCOLOR(lightgray):''疲労/宝石''|
|||||&amp;ref(Spell/V_Nature.jpg,nolink,25x25,Nature Gem);26|
|BGCOLOR(lightgray):''特性''|&gt;|&gt;|&gt;||
</v>
      </c>
    </row>
    <row r="309" spans="2:25" x14ac:dyDescent="0.15">
      <c r="B309" s="1" t="s">
        <v>20107</v>
      </c>
      <c r="C309" s="1">
        <v>6</v>
      </c>
      <c r="E309" s="1" t="s">
        <v>20129</v>
      </c>
      <c r="F309" s="1" t="s">
        <v>20129</v>
      </c>
      <c r="G309" s="1" t="s">
        <v>20122</v>
      </c>
      <c r="H309" s="1" t="s">
        <v>20118</v>
      </c>
      <c r="I309" s="1">
        <v>32</v>
      </c>
      <c r="J309" s="1" t="s">
        <v>20110</v>
      </c>
      <c r="K309" s="1" t="s">
        <v>20111</v>
      </c>
      <c r="L309" s="1" t="s">
        <v>20123</v>
      </c>
      <c r="M309" s="2" t="s">
        <v>20130</v>
      </c>
      <c r="N309" s="31" t="str">
        <f t="shared" si="12"/>
        <v>|Conjuration Lv6|Contact Jorogumo|&amp;ref(Spell/P_Nature.jpg,nolink,25x25,Nature);2|&amp;ref(Spell/P_Death.jpg,nolink,25x25,Death);1|&amp;ref(Spell/V_Nature.jpg,nolink,25x25,Nature Gem);32|儀式/陸上専用|指揮官召喚|
|~|~|&gt;|&gt;|&gt;|&gt;|優れた魔力を持つ巨大な蜘蛛Jorogumoを召喚します|</v>
      </c>
      <c r="O309" s="3" t="s">
        <v>20131</v>
      </c>
      <c r="S309" s="1">
        <v>1</v>
      </c>
      <c r="X309" t="str">
        <f t="shared" si="13"/>
        <v xml:space="preserve">#includex(Spell/Conjuration/DataView,titlestr=off,section=(filter=Contact Tanuki),firsthead=off)
**ゲーム内説明文
#includex(Spell/Conjuration/Descriptions,titlestr=off,section=(filter=Contact Tanuki),firsthead=off)
**概要
**解説
</v>
      </c>
      <c r="Y309" t="str">
        <f t="shared" si="14"/>
        <v xml:space="preserve">**Contact Jorogumo
|&gt;|&gt;|&gt;|&gt;|BGCOLOR(black):COLOR(white):CENTER:''Contact Jorogumo''|
|&gt;|BGCOLOR(lightgray):''研究領域''|&gt;|BGCOLOR(lightgray):''使用条件''|BGCOLOR(lightgray):''分類''|
|&gt;|Conjuration Lv6|&gt;|儀式/陸上専用|指揮官召喚|
|BGCOLOR(lightgray):''主系統''|BGCOLOR(lightgray):''副系統''|&gt;|BGCOLOR(lightgray):''威力/効果''|BGCOLOR(lightgray):''効果発生数''|
|&amp;ref(Spell/P_Nature.jpg,nolink,25x25,Nature);2|&amp;ref(Spell/P_Death.jpg,nolink,25x25,Death);1|&gt;|Jorogumo|1|
|BGCOLOR(lightgray):''射程距離''|BGCOLOR(lightgray):''効果範囲''|BGCOLOR(lightgray):''精度修正''|BGCOLOR(lightgray):''詠唱時間''|BGCOLOR(lightgray):''疲労/宝石''|
|||||&amp;ref(Spell/V_Nature.jpg,nolink,25x25,Nature Gem);32|
|BGCOLOR(lightgray):''特性''|&gt;|&gt;|&gt;||
</v>
      </c>
    </row>
    <row r="310" spans="2:25" x14ac:dyDescent="0.15">
      <c r="B310" s="1" t="s">
        <v>20107</v>
      </c>
      <c r="C310" s="1">
        <v>3</v>
      </c>
      <c r="E310" s="1" t="s">
        <v>20132</v>
      </c>
      <c r="F310" s="1" t="s">
        <v>20132</v>
      </c>
      <c r="G310" s="1" t="s">
        <v>20122</v>
      </c>
      <c r="I310" s="1">
        <v>8</v>
      </c>
      <c r="J310" s="1" t="s">
        <v>20110</v>
      </c>
      <c r="K310" s="1" t="s">
        <v>20111</v>
      </c>
      <c r="L310" s="1" t="s">
        <v>20123</v>
      </c>
      <c r="M310" s="2" t="s">
        <v>20133</v>
      </c>
      <c r="N310" s="31" t="str">
        <f t="shared" si="12"/>
        <v>|Conjuration Lv3|Contact Bakeneko|&amp;ref(Spell/P_Nature.jpg,nolink,25x25,Nature);2||&amp;ref(Spell/V_Nature.jpg,nolink,25x25,Nature Gem);8|儀式/陸上専用|指揮官召喚|
|~|~|&gt;|&gt;|&gt;|&gt;|火か死の魔法を使う猫Bakenekoを召喚します|</v>
      </c>
      <c r="O310" s="3" t="s">
        <v>20134</v>
      </c>
      <c r="S310" s="1">
        <v>1</v>
      </c>
      <c r="X310" t="str">
        <f t="shared" si="13"/>
        <v xml:space="preserve">#includex(Spell/Conjuration/DataView,titlestr=off,section=(filter=Contact Jorogumo),firsthead=off)
**ゲーム内説明文
#includex(Spell/Conjuration/Descriptions,titlestr=off,section=(filter=Contact Jorogumo),firsthead=off)
**概要
**解説
</v>
      </c>
      <c r="Y310" t="str">
        <f t="shared" si="14"/>
        <v xml:space="preserve">**Contact Bakeneko
|&gt;|&gt;|&gt;|&gt;|BGCOLOR(black):COLOR(white):CENTER:''Contact Bakeneko''|
|&gt;|BGCOLOR(lightgray):''研究領域''|&gt;|BGCOLOR(lightgray):''使用条件''|BGCOLOR(lightgray):''分類''|
|&gt;|Conjuration Lv3|&gt;|儀式/陸上専用|指揮官召喚|
|BGCOLOR(lightgray):''主系統''|BGCOLOR(lightgray):''副系統''|&gt;|BGCOLOR(lightgray):''威力/効果''|BGCOLOR(lightgray):''効果発生数''|
|&amp;ref(Spell/P_Nature.jpg,nolink,25x25,Nature);2||&gt;|Bakeneko|1|
|BGCOLOR(lightgray):''射程距離''|BGCOLOR(lightgray):''効果範囲''|BGCOLOR(lightgray):''精度修正''|BGCOLOR(lightgray):''詠唱時間''|BGCOLOR(lightgray):''疲労/宝石''|
|||||&amp;ref(Spell/V_Nature.jpg,nolink,25x25,Nature Gem);8|
|BGCOLOR(lightgray):''特性''|&gt;|&gt;|&gt;||
</v>
      </c>
    </row>
    <row r="311" spans="2:25" x14ac:dyDescent="0.15">
      <c r="B311" s="1" t="s">
        <v>20107</v>
      </c>
      <c r="C311" s="1">
        <v>7</v>
      </c>
      <c r="E311" s="1" t="s">
        <v>20135</v>
      </c>
      <c r="F311" s="1" t="s">
        <v>20135</v>
      </c>
      <c r="G311" s="1" t="s">
        <v>20118</v>
      </c>
      <c r="H311" s="1" t="s">
        <v>20136</v>
      </c>
      <c r="I311" s="1">
        <v>5</v>
      </c>
      <c r="J311" s="1" t="s">
        <v>20110</v>
      </c>
      <c r="K311" s="1" t="s">
        <v>20111</v>
      </c>
      <c r="L311" s="1" t="s">
        <v>20112</v>
      </c>
      <c r="M311" s="2" t="s">
        <v>20137</v>
      </c>
      <c r="N311" s="31" t="str">
        <f t="shared" si="12"/>
        <v>|Conjuration Lv7|Summon Araburu-kami|&amp;ref(Spell/P_Death.jpg,nolink,25x25,Death);1|&amp;ref(Spell/P_Fire.jpg,nolink,25x25,Fire);1|&amp;ref(Spell/V_Death.jpg,nolink,25x25,Death Gem);5|儀式/陸上専用|兵士召喚|
|~|~|&gt;|&gt;|&gt;|&gt;|高い戦闘力を持つ神聖なる荒神Araburu-kamiを1体召喚します|</v>
      </c>
      <c r="O311" s="3" t="s">
        <v>20138</v>
      </c>
      <c r="S311" s="1">
        <v>1</v>
      </c>
      <c r="X311" t="str">
        <f t="shared" si="13"/>
        <v xml:space="preserve">#includex(Spell/Conjuration/DataView,titlestr=off,section=(filter=Contact Bakeneko),firsthead=off)
**ゲーム内説明文
#includex(Spell/Conjuration/Descriptions,titlestr=off,section=(filter=Contact Bakeneko),firsthead=off)
**概要
**解説
</v>
      </c>
      <c r="Y311" t="str">
        <f t="shared" si="14"/>
        <v xml:space="preserve">**Summon Araburu-kami
|&gt;|&gt;|&gt;|&gt;|BGCOLOR(black):COLOR(white):CENTER:''Summon Araburu-kami''|
|&gt;|BGCOLOR(lightgray):''研究領域''|&gt;|BGCOLOR(lightgray):''使用条件''|BGCOLOR(lightgray):''分類''|
|&gt;|Conjuration Lv7|&gt;|儀式/陸上専用|兵士召喚|
|BGCOLOR(lightgray):''主系統''|BGCOLOR(lightgray):''副系統''|&gt;|BGCOLOR(lightgray):''威力/効果''|BGCOLOR(lightgray):''効果発生数''|
|&amp;ref(Spell/P_Death.jpg,nolink,25x25,Death);1|&amp;ref(Spell/P_Fire.jpg,nolink,25x25,Fire);1|&gt;|Araburu-kami|1|
|BGCOLOR(lightgray):''射程距離''|BGCOLOR(lightgray):''効果範囲''|BGCOLOR(lightgray):''精度修正''|BGCOLOR(lightgray):''詠唱時間''|BGCOLOR(lightgray):''疲労/宝石''|
|||||&amp;ref(Spell/V_Death.jpg,nolink,25x25,Death Gem);5|
|BGCOLOR(lightgray):''特性''|&gt;|&gt;|&gt;||
</v>
      </c>
    </row>
    <row r="312" spans="2:25" x14ac:dyDescent="0.15">
      <c r="B312" s="1" t="s">
        <v>20148</v>
      </c>
      <c r="C312" s="1">
        <v>3</v>
      </c>
      <c r="E312" s="1" t="s">
        <v>20149</v>
      </c>
      <c r="F312" s="1" t="s">
        <v>20149</v>
      </c>
      <c r="G312" s="1" t="s">
        <v>20118</v>
      </c>
      <c r="H312" s="1" t="s">
        <v>20150</v>
      </c>
      <c r="I312" s="1">
        <v>8</v>
      </c>
      <c r="J312" s="1" t="s">
        <v>20110</v>
      </c>
      <c r="K312" s="1" t="s">
        <v>20111</v>
      </c>
      <c r="L312" s="1" t="s">
        <v>20151</v>
      </c>
      <c r="M312" s="2" t="s">
        <v>20155</v>
      </c>
      <c r="N312" s="31" t="str">
        <f t="shared" si="12"/>
        <v>|Enchantment Lv3|Katabasis|&amp;ref(Spell/P_Death.jpg,nolink,25x25,Death);1|&amp;ref(Spell/P_Water.jpg,nolink,25x25,Water);1|&amp;ref(Spell/V_Death.jpg,nolink,25x25,Death Gem);8|儀式/陸上専用|個人呪附|
|~|~|&gt;|&gt;|&gt;|&gt;|自身に死後一度だけ蘇る力を与えます|</v>
      </c>
      <c r="O312" s="3" t="s">
        <v>20149</v>
      </c>
      <c r="V312" s="1" t="s">
        <v>20156</v>
      </c>
      <c r="X312" t="str">
        <f t="shared" si="13"/>
        <v xml:space="preserve">#includex(Spell/Conjuration/DataView,titlestr=off,section=(filter=Summon Araburu-kami),firsthead=off)
**ゲーム内説明文
#includex(Spell/Conjuration/Descriptions,titlestr=off,section=(filter=Summon Araburu-kami),firsthead=off)
**概要
**解説
</v>
      </c>
      <c r="Y312" t="str">
        <f t="shared" si="14"/>
        <v xml:space="preserve">**Katabasis
|&gt;|&gt;|&gt;|&gt;|BGCOLOR(black):COLOR(white):CENTER:''Katabasis''|
|&gt;|BGCOLOR(lightgray):''研究領域''|&gt;|BGCOLOR(lightgray):''使用条件''|BGCOLOR(lightgray):''分類''|
|&gt;|Enchantment Lv3|&gt;|儀式/陸上専用|個人呪附|
|BGCOLOR(lightgray):''主系統''|BGCOLOR(lightgray):''副系統''|&gt;|BGCOLOR(lightgray):''威力/効果''|BGCOLOR(lightgray):''効果発生数''|
|&amp;ref(Spell/P_Death.jpg,nolink,25x25,Death);1|&amp;ref(Spell/P_Water.jpg,nolink,25x25,Water);1|&gt;|Katabasis||
|BGCOLOR(lightgray):''射程距離''|BGCOLOR(lightgray):''効果範囲''|BGCOLOR(lightgray):''精度修正''|BGCOLOR(lightgray):''詠唱時間''|BGCOLOR(lightgray):''疲労/宝石''|
|||||&amp;ref(Spell/V_Death.jpg,nolink,25x25,Death Gem);8|
|BGCOLOR(lightgray):''特性''|&gt;|&gt;|&gt;|RenataかRenatusのみ使用可能|
</v>
      </c>
    </row>
    <row r="313" spans="2:25" x14ac:dyDescent="0.15">
      <c r="B313" s="1" t="s">
        <v>20148</v>
      </c>
      <c r="C313" s="1">
        <v>3</v>
      </c>
      <c r="E313" s="1" t="s">
        <v>20152</v>
      </c>
      <c r="F313" s="1" t="s">
        <v>20152</v>
      </c>
      <c r="G313" s="1" t="s">
        <v>20109</v>
      </c>
      <c r="I313" s="1">
        <v>12</v>
      </c>
      <c r="J313" s="1" t="s">
        <v>20110</v>
      </c>
      <c r="K313" s="1" t="s">
        <v>20111</v>
      </c>
      <c r="L313" s="1" t="s">
        <v>20153</v>
      </c>
      <c r="M313" s="2" t="s">
        <v>20154</v>
      </c>
      <c r="N313" s="31" t="str">
        <f t="shared" si="12"/>
        <v>|Enchantment Lv3|Epopteia|&amp;ref(Spell/P_Nature.jpg,nolink,25x25,Nature);1||&amp;ref(Spell/V_Nature.jpg,nolink,25x25,Nature Gem);12|儀式/陸上専用|地方呪附|
|~|~|&gt;|&gt;|&gt;|&gt;|異端の儀式により次の春が来るまで州のGrowth天秤を増加させます|</v>
      </c>
      <c r="O313" s="3" t="s">
        <v>20152</v>
      </c>
      <c r="V313" s="1" t="s">
        <v>20157</v>
      </c>
      <c r="X313" t="str">
        <f t="shared" si="13"/>
        <v xml:space="preserve">#includex(Spell/Enchantment/DataView,titlestr=off,section=(filter=Katabasis),firsthead=off)
**ゲーム内説明文
#includex(Spell/Enchantment/Descriptions,titlestr=off,section=(filter=Katabasis),firsthead=off)
**概要
**解説
</v>
      </c>
      <c r="Y313" t="str">
        <f t="shared" si="14"/>
        <v xml:space="preserve">**Epopteia
|&gt;|&gt;|&gt;|&gt;|BGCOLOR(black):COLOR(white):CENTER:''Epopteia''|
|&gt;|BGCOLOR(lightgray):''研究領域''|&gt;|BGCOLOR(lightgray):''使用条件''|BGCOLOR(lightgray):''分類''|
|&gt;|Enchantment Lv3|&gt;|儀式/陸上専用|地方呪附|
|BGCOLOR(lightgray):''主系統''|BGCOLOR(lightgray):''副系統''|&gt;|BGCOLOR(lightgray):''威力/効果''|BGCOLOR(lightgray):''効果発生数''|
|&amp;ref(Spell/P_Nature.jpg,nolink,25x25,Nature);1||&gt;|Epopteia||
|BGCOLOR(lightgray):''射程距離''|BGCOLOR(lightgray):''効果範囲''|BGCOLOR(lightgray):''精度修正''|BGCOLOR(lightgray):''詠唱時間''|BGCOLOR(lightgray):''疲労/宝石''|
|||||&amp;ref(Spell/V_Nature.jpg,nolink,25x25,Nature Gem);12|
|BGCOLOR(lightgray):''特性''|&gt;|&gt;|&gt;|Epoptesのみ使用可能|
</v>
      </c>
    </row>
  </sheetData>
  <phoneticPr fontId="1"/>
  <conditionalFormatting sqref="C1:C1048576">
    <cfRule type="colorScale" priority="16">
      <colorScale>
        <cfvo type="min"/>
        <cfvo type="max"/>
        <color rgb="FFFFEF9C"/>
        <color rgb="FF63BE7B"/>
      </colorScale>
    </cfRule>
  </conditionalFormatting>
  <conditionalFormatting sqref="K1:K1048576">
    <cfRule type="containsText" dxfId="43" priority="2" operator="containsText" text="限定">
      <formula>NOT(ISERROR(SEARCH("限定",K1)))</formula>
    </cfRule>
    <cfRule type="containsText" dxfId="42" priority="3" operator="containsText" text="水陸両用">
      <formula>NOT(ISERROR(SEARCH("水陸両用",K1)))</formula>
    </cfRule>
    <cfRule type="containsText" dxfId="41" priority="4" operator="containsText" text="水中専用">
      <formula>NOT(ISERROR(SEARCH("水中専用",K1)))</formula>
    </cfRule>
    <cfRule type="containsText" dxfId="40" priority="5" operator="containsText" text="陸上専用">
      <formula>NOT(ISERROR(SEARCH("陸上専用",K1)))</formula>
    </cfRule>
  </conditionalFormatting>
  <conditionalFormatting sqref="D1:D1048576 G1:H1048576">
    <cfRule type="containsText" dxfId="39" priority="1" operator="containsText" text="聖">
      <formula>NOT(ISERROR(SEARCH("聖",D1)))</formula>
    </cfRule>
    <cfRule type="containsText" dxfId="38" priority="6" operator="containsText" text="血">
      <formula>NOT(ISERROR(SEARCH("血",D1)))</formula>
    </cfRule>
    <cfRule type="containsText" dxfId="37" priority="7" operator="containsText" text="緑">
      <formula>NOT(ISERROR(SEARCH("緑",D1)))</formula>
    </cfRule>
    <cfRule type="containsText" dxfId="36" priority="8" operator="containsText" text="死">
      <formula>NOT(ISERROR(SEARCH("死",D1)))</formula>
    </cfRule>
    <cfRule type="containsText" dxfId="35" priority="9" operator="containsText" text="星">
      <formula>NOT(ISERROR(SEARCH("星",D1)))</formula>
    </cfRule>
    <cfRule type="containsText" dxfId="34" priority="10" operator="containsText" text="地">
      <formula>NOT(ISERROR(SEARCH("地",D1)))</formula>
    </cfRule>
    <cfRule type="containsText" dxfId="33" priority="11" operator="containsText" text="水">
      <formula>NOT(ISERROR(SEARCH("水",D1)))</formula>
    </cfRule>
    <cfRule type="containsText" dxfId="32" priority="12" operator="containsText" text="風">
      <formula>NOT(ISERROR(SEARCH("風",D1)))</formula>
    </cfRule>
    <cfRule type="containsText" dxfId="31" priority="13" operator="containsText" text="火">
      <formula>NOT(ISERROR(SEARCH("火",D1)))</formula>
    </cfRule>
  </conditionalFormatting>
  <conditionalFormatting sqref="J1:J1048576">
    <cfRule type="containsText" dxfId="30" priority="14" operator="containsText" text="儀式">
      <formula>NOT(ISERROR(SEARCH("儀式",J1)))</formula>
    </cfRule>
    <cfRule type="containsText" dxfId="29" priority="15" operator="containsText" text="戦闘">
      <formula>NOT(ISERROR(SEARCH("戦闘",J1)))</formula>
    </cfRule>
  </conditionalFormatting>
  <conditionalFormatting sqref="U1:U1048576">
    <cfRule type="expression" dxfId="28" priority="92">
      <formula>AND($C1="戦闘",ISBLANK($T1))</formula>
    </cfRule>
  </conditionalFormatting>
  <dataValidations count="2">
    <dataValidation imeMode="on" allowBlank="1" showInputMessage="1" showErrorMessage="1" sqref="G1:H1048576 D1:D1048576 V1:W1048576 J1:M1048576"/>
    <dataValidation imeMode="off" allowBlank="1" showInputMessage="1" showErrorMessage="1" sqref="O1:U1048576 I1:I1048576 A1:C1048576 E1:F1048576"/>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H418"/>
  <sheetViews>
    <sheetView zoomScale="75" zoomScaleNormal="75" workbookViewId="0">
      <pane xSplit="6" ySplit="1" topLeftCell="G65" activePane="bottomRight" state="frozen"/>
      <selection pane="topRight" activeCell="E1" sqref="E1"/>
      <selection pane="bottomLeft" activeCell="A2" sqref="A2"/>
      <selection pane="bottomRight" activeCell="EX65" sqref="EX65"/>
    </sheetView>
  </sheetViews>
  <sheetFormatPr defaultRowHeight="13.5" x14ac:dyDescent="0.15"/>
  <cols>
    <col min="2" max="2" width="3.25" style="6" bestFit="1" customWidth="1"/>
    <col min="3" max="3" width="6.625" style="1" bestFit="1" customWidth="1"/>
    <col min="4" max="4" width="5.625" style="1" bestFit="1" customWidth="1"/>
    <col min="5" max="5" width="3.375" style="1" bestFit="1" customWidth="1"/>
    <col min="6" max="6" width="27.75" style="1" bestFit="1" customWidth="1"/>
    <col min="7" max="7" width="6.25" style="1" customWidth="1"/>
    <col min="8" max="8" width="5.125" style="1" bestFit="1" customWidth="1"/>
    <col min="9" max="9" width="4.5" style="1" bestFit="1" customWidth="1"/>
    <col min="10" max="10" width="3.875" style="1" bestFit="1" customWidth="1"/>
    <col min="11" max="11" width="3.625" style="7" bestFit="1" customWidth="1"/>
    <col min="12" max="12" width="5" style="6" bestFit="1" customWidth="1"/>
    <col min="13" max="13" width="5.375" style="1" bestFit="1" customWidth="1"/>
    <col min="14" max="14" width="4.625" style="1" bestFit="1" customWidth="1"/>
    <col min="15" max="16" width="4.625" style="1" customWidth="1"/>
    <col min="17" max="17" width="5" style="1" bestFit="1" customWidth="1"/>
    <col min="18" max="18" width="4" style="1" customWidth="1"/>
    <col min="19" max="19" width="4.875" style="1" bestFit="1" customWidth="1"/>
    <col min="20" max="20" width="3.875" style="11" bestFit="1" customWidth="1"/>
    <col min="21" max="21" width="4.625" style="1" bestFit="1" customWidth="1"/>
    <col min="22" max="22" width="4.125" style="1" bestFit="1" customWidth="1"/>
    <col min="23" max="23" width="4.125" style="1" customWidth="1"/>
    <col min="24" max="27" width="4.625" style="1" customWidth="1"/>
    <col min="28" max="28" width="5.375" style="1" bestFit="1" customWidth="1"/>
    <col min="29" max="29" width="4.625" style="1" bestFit="1" customWidth="1"/>
    <col min="30" max="31" width="3.875" style="1" bestFit="1" customWidth="1"/>
    <col min="32" max="32" width="4.375" style="1" bestFit="1" customWidth="1"/>
    <col min="33" max="36" width="4.375" style="1" customWidth="1"/>
    <col min="37" max="37" width="4.5" style="1" bestFit="1" customWidth="1"/>
    <col min="38" max="41" width="4.5" style="1" customWidth="1"/>
    <col min="42" max="42" width="4.125" style="1" bestFit="1" customWidth="1"/>
    <col min="43" max="43" width="4.5" style="1" bestFit="1" customWidth="1"/>
    <col min="44" max="45" width="4.5" style="1" customWidth="1"/>
    <col min="46" max="46" width="4.75" style="1" customWidth="1"/>
    <col min="47" max="47" width="5" style="1" customWidth="1"/>
    <col min="48" max="48" width="4.625" style="1" customWidth="1"/>
    <col min="49" max="49" width="3.625" style="2" bestFit="1" customWidth="1"/>
    <col min="50" max="50" width="3.75" style="2" bestFit="1" customWidth="1"/>
    <col min="51" max="51" width="3.875" style="2" bestFit="1" customWidth="1"/>
    <col min="52" max="52" width="5" style="2" bestFit="1" customWidth="1"/>
    <col min="53" max="53" width="4.25" style="2" bestFit="1" customWidth="1"/>
    <col min="54" max="56" width="4.25" style="2" customWidth="1"/>
    <col min="57" max="58" width="3.75" style="2" customWidth="1"/>
    <col min="59" max="67" width="4.125" style="2" customWidth="1"/>
    <col min="68" max="68" width="5" style="2" customWidth="1"/>
    <col min="69" max="84" width="3.75" style="2" customWidth="1"/>
    <col min="85" max="85" width="3.875" style="2" bestFit="1" customWidth="1"/>
    <col min="86" max="87" width="3.875" style="2" customWidth="1"/>
    <col min="88" max="88" width="4.5" style="2" bestFit="1" customWidth="1"/>
    <col min="89" max="89" width="3.875" style="2" bestFit="1" customWidth="1"/>
    <col min="90" max="90" width="3.75" style="2" bestFit="1" customWidth="1"/>
    <col min="91" max="92" width="3.875" style="2" customWidth="1"/>
    <col min="93" max="93" width="5.375" style="2" customWidth="1"/>
    <col min="94" max="94" width="4.5" style="2" bestFit="1" customWidth="1"/>
    <col min="95" max="95" width="6" style="2" bestFit="1" customWidth="1"/>
    <col min="96" max="97" width="4.5" style="2" customWidth="1"/>
    <col min="98" max="102" width="3.875" style="2" customWidth="1"/>
    <col min="103" max="103" width="5.375" style="2" bestFit="1" customWidth="1"/>
    <col min="104" max="104" width="4" style="2" bestFit="1" customWidth="1"/>
    <col min="105" max="105" width="4" style="2" customWidth="1"/>
    <col min="106" max="108" width="5.375" style="2" customWidth="1"/>
    <col min="109" max="112" width="3.75" style="2" customWidth="1"/>
    <col min="113" max="113" width="3.375" style="2" customWidth="1"/>
    <col min="114" max="116" width="4.375" style="2" customWidth="1"/>
    <col min="117" max="123" width="5.375" style="2" customWidth="1"/>
    <col min="124" max="124" width="5.25" style="19" bestFit="1" customWidth="1"/>
    <col min="125" max="125" width="4.5" style="2" bestFit="1" customWidth="1"/>
    <col min="126" max="126" width="3.5" style="2" bestFit="1" customWidth="1"/>
    <col min="127" max="127" width="5.5" style="2" bestFit="1" customWidth="1"/>
    <col min="128" max="128" width="5.375" style="2" customWidth="1"/>
    <col min="129" max="131" width="4.375" style="2" customWidth="1"/>
    <col min="132" max="132" width="5.5" style="2" bestFit="1" customWidth="1"/>
    <col min="133" max="133" width="5.5" style="2" customWidth="1"/>
    <col min="134" max="134" width="3.5" style="2" customWidth="1"/>
    <col min="135" max="135" width="3" style="2" bestFit="1" customWidth="1"/>
    <col min="136" max="136" width="3.125" style="2" bestFit="1" customWidth="1"/>
    <col min="137" max="137" width="3.25" style="2" bestFit="1" customWidth="1"/>
    <col min="138" max="138" width="3" style="2" bestFit="1" customWidth="1"/>
    <col min="139" max="143" width="3.125" style="2" bestFit="1" customWidth="1"/>
    <col min="144" max="144" width="4.125" style="2" bestFit="1" customWidth="1"/>
    <col min="145" max="146" width="4.125" style="2" customWidth="1"/>
    <col min="147" max="147" width="9" style="7"/>
    <col min="148" max="148" width="9" style="21"/>
    <col min="164" max="164" width="9" style="24"/>
  </cols>
  <sheetData>
    <row r="1" spans="1:164" x14ac:dyDescent="0.15">
      <c r="A1" t="s">
        <v>4766</v>
      </c>
      <c r="B1" s="4" t="s">
        <v>3328</v>
      </c>
      <c r="C1" s="8" t="s">
        <v>3257</v>
      </c>
      <c r="D1" s="8" t="s">
        <v>3775</v>
      </c>
      <c r="E1" s="8" t="s">
        <v>3329</v>
      </c>
      <c r="F1" s="8" t="s">
        <v>3330</v>
      </c>
      <c r="G1" s="8" t="s">
        <v>3331</v>
      </c>
      <c r="H1" s="8" t="s">
        <v>3334</v>
      </c>
      <c r="I1" s="8" t="s">
        <v>3335</v>
      </c>
      <c r="J1" s="8" t="s">
        <v>3358</v>
      </c>
      <c r="K1" s="5" t="s">
        <v>3359</v>
      </c>
      <c r="L1" s="12" t="s">
        <v>3336</v>
      </c>
      <c r="M1" s="13" t="s">
        <v>13072</v>
      </c>
      <c r="N1" s="13" t="s">
        <v>3344</v>
      </c>
      <c r="O1" s="13" t="s">
        <v>3472</v>
      </c>
      <c r="P1" s="13" t="s">
        <v>3386</v>
      </c>
      <c r="Q1" s="13" t="s">
        <v>3117</v>
      </c>
      <c r="R1" s="13" t="s">
        <v>3647</v>
      </c>
      <c r="S1" s="13" t="s">
        <v>3404</v>
      </c>
      <c r="T1" s="14" t="s">
        <v>3350</v>
      </c>
      <c r="U1" s="13" t="s">
        <v>3345</v>
      </c>
      <c r="V1" s="13" t="s">
        <v>3504</v>
      </c>
      <c r="W1" s="13" t="s">
        <v>3559</v>
      </c>
      <c r="X1" s="13" t="s">
        <v>3373</v>
      </c>
      <c r="Y1" s="13" t="s">
        <v>4041</v>
      </c>
      <c r="Z1" s="13" t="s">
        <v>13070</v>
      </c>
      <c r="AA1" s="13" t="s">
        <v>3787</v>
      </c>
      <c r="AB1" s="13" t="s">
        <v>3701</v>
      </c>
      <c r="AC1" s="13" t="s">
        <v>687</v>
      </c>
      <c r="AD1" s="13" t="s">
        <v>3418</v>
      </c>
      <c r="AE1" s="13" t="s">
        <v>3337</v>
      </c>
      <c r="AF1" s="13" t="s">
        <v>3338</v>
      </c>
      <c r="AG1" s="13" t="s">
        <v>3346</v>
      </c>
      <c r="AH1" s="13" t="s">
        <v>3347</v>
      </c>
      <c r="AI1" s="13" t="s">
        <v>3348</v>
      </c>
      <c r="AJ1" s="13" t="s">
        <v>3650</v>
      </c>
      <c r="AK1" s="13" t="s">
        <v>3340</v>
      </c>
      <c r="AL1" s="13" t="s">
        <v>3732</v>
      </c>
      <c r="AM1" s="13" t="s">
        <v>3731</v>
      </c>
      <c r="AN1" s="13" t="s">
        <v>3733</v>
      </c>
      <c r="AO1" s="13" t="s">
        <v>3785</v>
      </c>
      <c r="AP1" s="13" t="s">
        <v>3339</v>
      </c>
      <c r="AQ1" s="13" t="s">
        <v>3341</v>
      </c>
      <c r="AR1" s="13" t="s">
        <v>3848</v>
      </c>
      <c r="AS1" s="13" t="s">
        <v>3734</v>
      </c>
      <c r="AT1" s="13" t="s">
        <v>3407</v>
      </c>
      <c r="AU1" s="13" t="s">
        <v>3408</v>
      </c>
      <c r="AV1" s="13" t="s">
        <v>3409</v>
      </c>
      <c r="AW1" s="17" t="s">
        <v>3413</v>
      </c>
      <c r="AX1" s="17" t="s">
        <v>3414</v>
      </c>
      <c r="AY1" s="17" t="s">
        <v>3415</v>
      </c>
      <c r="AZ1" s="17" t="s">
        <v>3416</v>
      </c>
      <c r="BA1" s="17" t="s">
        <v>3491</v>
      </c>
      <c r="BB1" s="17" t="s">
        <v>3751</v>
      </c>
      <c r="BC1" s="17" t="s">
        <v>3792</v>
      </c>
      <c r="BD1" s="17" t="s">
        <v>3817</v>
      </c>
      <c r="BE1" s="17" t="s">
        <v>1021</v>
      </c>
      <c r="BF1" s="17" t="s">
        <v>3426</v>
      </c>
      <c r="BG1" s="17" t="s">
        <v>3555</v>
      </c>
      <c r="BH1" s="17" t="s">
        <v>3829</v>
      </c>
      <c r="BI1" s="17" t="s">
        <v>3830</v>
      </c>
      <c r="BJ1" s="17" t="s">
        <v>3681</v>
      </c>
      <c r="BK1" s="17" t="s">
        <v>3725</v>
      </c>
      <c r="BL1" s="17" t="s">
        <v>4072</v>
      </c>
      <c r="BM1" s="17" t="s">
        <v>13074</v>
      </c>
      <c r="BN1" s="17" t="s">
        <v>3770</v>
      </c>
      <c r="BO1" s="17" t="s">
        <v>3944</v>
      </c>
      <c r="BP1" s="17" t="s">
        <v>3550</v>
      </c>
      <c r="BQ1" s="17" t="s">
        <v>3451</v>
      </c>
      <c r="BR1" s="17" t="s">
        <v>3452</v>
      </c>
      <c r="BS1" s="17" t="s">
        <v>3911</v>
      </c>
      <c r="BT1" s="17" t="s">
        <v>3779</v>
      </c>
      <c r="BU1" s="17" t="s">
        <v>3791</v>
      </c>
      <c r="BV1" s="17" t="s">
        <v>3843</v>
      </c>
      <c r="BW1" s="17" t="s">
        <v>3882</v>
      </c>
      <c r="BX1" s="17" t="s">
        <v>3844</v>
      </c>
      <c r="BY1" s="17" t="s">
        <v>3883</v>
      </c>
      <c r="BZ1" s="17" t="s">
        <v>4014</v>
      </c>
      <c r="CA1" s="17" t="s">
        <v>4118</v>
      </c>
      <c r="CB1" s="17" t="s">
        <v>4168</v>
      </c>
      <c r="CC1" s="17" t="s">
        <v>4169</v>
      </c>
      <c r="CD1" s="17" t="s">
        <v>5498</v>
      </c>
      <c r="CE1" s="17" t="s">
        <v>4205</v>
      </c>
      <c r="CF1" s="17" t="s">
        <v>4223</v>
      </c>
      <c r="CG1" s="17" t="s">
        <v>3406</v>
      </c>
      <c r="CH1" s="17" t="s">
        <v>3422</v>
      </c>
      <c r="CI1" s="17" t="s">
        <v>3423</v>
      </c>
      <c r="CJ1" s="17" t="s">
        <v>3405</v>
      </c>
      <c r="CK1" s="17" t="s">
        <v>13076</v>
      </c>
      <c r="CL1" s="17" t="s">
        <v>13078</v>
      </c>
      <c r="CM1" s="17" t="s">
        <v>3602</v>
      </c>
      <c r="CN1" s="17" t="s">
        <v>4018</v>
      </c>
      <c r="CO1" s="17" t="s">
        <v>3427</v>
      </c>
      <c r="CP1" s="17" t="s">
        <v>3640</v>
      </c>
      <c r="CQ1" s="17" t="s">
        <v>4186</v>
      </c>
      <c r="CR1" s="17" t="s">
        <v>4132</v>
      </c>
      <c r="CS1" s="17" t="s">
        <v>4304</v>
      </c>
      <c r="CT1" s="17" t="s">
        <v>3814</v>
      </c>
      <c r="CU1" s="17" t="s">
        <v>3937</v>
      </c>
      <c r="CV1" s="17" t="s">
        <v>3542</v>
      </c>
      <c r="CW1" s="17" t="s">
        <v>3805</v>
      </c>
      <c r="CX1" s="17" t="s">
        <v>4213</v>
      </c>
      <c r="CY1" s="17" t="s">
        <v>180</v>
      </c>
      <c r="CZ1" s="17" t="s">
        <v>4005</v>
      </c>
      <c r="DA1" s="17" t="s">
        <v>4006</v>
      </c>
      <c r="DB1" s="17" t="s">
        <v>4327</v>
      </c>
      <c r="DC1" s="17" t="s">
        <v>4329</v>
      </c>
      <c r="DD1" s="17" t="s">
        <v>4328</v>
      </c>
      <c r="DE1" s="17" t="s">
        <v>4330</v>
      </c>
      <c r="DF1" s="17" t="s">
        <v>4331</v>
      </c>
      <c r="DG1" s="17" t="s">
        <v>4332</v>
      </c>
      <c r="DH1" s="17" t="s">
        <v>4297</v>
      </c>
      <c r="DI1" s="17" t="s">
        <v>3644</v>
      </c>
      <c r="DJ1" s="17" t="s">
        <v>3912</v>
      </c>
      <c r="DK1" s="17" t="s">
        <v>4296</v>
      </c>
      <c r="DL1" s="17" t="s">
        <v>3913</v>
      </c>
      <c r="DM1" s="17" t="s">
        <v>4333</v>
      </c>
      <c r="DN1" s="17" t="s">
        <v>4334</v>
      </c>
      <c r="DO1" s="17" t="s">
        <v>4335</v>
      </c>
      <c r="DP1" s="17" t="s">
        <v>4336</v>
      </c>
      <c r="DQ1" s="17" t="s">
        <v>3966</v>
      </c>
      <c r="DR1" s="17" t="s">
        <v>4652</v>
      </c>
      <c r="DS1" s="17" t="s">
        <v>4139</v>
      </c>
      <c r="DT1" s="18" t="s">
        <v>3827</v>
      </c>
      <c r="DU1" s="17" t="s">
        <v>3459</v>
      </c>
      <c r="DV1" s="17" t="s">
        <v>3460</v>
      </c>
      <c r="DW1" s="17" t="s">
        <v>4293</v>
      </c>
      <c r="DX1" s="17" t="s">
        <v>3385</v>
      </c>
      <c r="DY1" s="17" t="s">
        <v>3694</v>
      </c>
      <c r="DZ1" s="17" t="s">
        <v>3835</v>
      </c>
      <c r="EA1" s="17" t="s">
        <v>4232</v>
      </c>
      <c r="EB1" s="17" t="s">
        <v>4097</v>
      </c>
      <c r="EC1" s="17" t="s">
        <v>4098</v>
      </c>
      <c r="ED1" s="17" t="s">
        <v>4022</v>
      </c>
      <c r="EE1" s="17" t="s">
        <v>3430</v>
      </c>
      <c r="EF1" s="17" t="s">
        <v>3431</v>
      </c>
      <c r="EG1" s="17" t="s">
        <v>3432</v>
      </c>
      <c r="EH1" s="17" t="s">
        <v>3433</v>
      </c>
      <c r="EI1" s="17" t="s">
        <v>3078</v>
      </c>
      <c r="EJ1" s="17" t="s">
        <v>3434</v>
      </c>
      <c r="EK1" s="17" t="s">
        <v>3435</v>
      </c>
      <c r="EL1" s="17" t="s">
        <v>3436</v>
      </c>
      <c r="EM1" s="17" t="s">
        <v>3437</v>
      </c>
      <c r="EN1" s="17" t="s">
        <v>3438</v>
      </c>
      <c r="EO1" s="17" t="s">
        <v>3720</v>
      </c>
      <c r="EP1" s="17" t="s">
        <v>3721</v>
      </c>
      <c r="EQ1" s="15" t="s">
        <v>691</v>
      </c>
      <c r="ER1" s="22" t="s">
        <v>4343</v>
      </c>
      <c r="FH1" s="23"/>
    </row>
    <row r="2" spans="1:164" x14ac:dyDescent="0.15">
      <c r="A2" t="str">
        <f>IF(OR(C2&lt;&gt;C1,E2&lt;&gt;E1),C2&amp;E2&amp;"S",IF(OR(C2&lt;&gt;C3,E2&lt;&gt;E3),C2&amp;E2&amp;"E",""))</f>
        <v>片手0S</v>
      </c>
      <c r="C2" s="1" t="s">
        <v>3332</v>
      </c>
      <c r="E2" s="1">
        <v>0</v>
      </c>
      <c r="F2" s="1" t="s">
        <v>3333</v>
      </c>
      <c r="H2" s="1" t="s">
        <v>648</v>
      </c>
      <c r="J2" s="1">
        <v>5</v>
      </c>
      <c r="L2" s="6">
        <v>10</v>
      </c>
      <c r="M2" s="1" t="s">
        <v>4316</v>
      </c>
      <c r="AE2" s="1">
        <v>1</v>
      </c>
      <c r="AF2" s="1">
        <v>1</v>
      </c>
      <c r="AK2" s="1">
        <v>1</v>
      </c>
      <c r="ER2" s="21" t="s">
        <v>4344</v>
      </c>
      <c r="ES2" t="str">
        <f>CONCATENATE("BGCOLOR(#000000):&amp;ref(Item/",SUBSTITUTE(SUBSTITUTE(SUBSTITUTE(SUBSTITUTE(SUBSTITUTE(SUBSTITUTE(SUBSTITUTE(C2,"片手","SH Weapons"),"両手","DH Weapons"),"盾","Shields"),"兜","Helms"),"鎧","Armors"),"靴","Boots"),"雑貨","Misc"),"/",SUBSTITUTE(SUBSTITUTE(IF(G2&lt;&gt;"",G2,F2)," ","-"),"ö","o"),".jpg,nolink,75x75,",F2,");","|","BGCOLOR(BLACK):COLOR(WHITE):''",F2,"''")</f>
        <v>BGCOLOR(#000000):&amp;ref(Item/SH Weapons/Fire-Sword.jpg,nolink,75x75,Fire Sword);|BGCOLOR(BLACK):COLOR(WHITE):''Fire Sword''</v>
      </c>
      <c r="ET2" t="str">
        <f t="shared" ref="ET2:ET65" si="0">SUBSTITUTE(SUBSTITUTE(SUBSTITUTE(SUBSTITUTE(SUBSTITUTE(SUBSTITUTE(SUBSTITUTE(SUBSTITUTE(SUBSTITUTE(H2&amp;I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&amp;ref(Spell/P_Fire.jpg,nolink,25x25,Fire);1</v>
      </c>
      <c r="EU2" t="str">
        <f t="shared" ref="EU2:EU65" si="1">SUBSTITUTE(SUBSTITUTE(SUBSTITUTE(SUBSTITUTE(SUBSTITUTE(SUBSTITUTE(SUBSTITUTE(SUBSTITUTE(LEFT(H2,1)&amp;J2&amp;IF(I2&lt;&gt;"",LEFT(I2,1)&amp;K2,""),"火","&amp;ref(Spell/V_Fire.jpg,nolink,25x25,Fire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Gem);5</v>
      </c>
      <c r="EV2" t="str">
        <f t="shared" ref="EV2:EV65" si="2">IF(L2&lt;&gt;"",CONCATENATE("攻撃力：",L2,SUBSTITUTE(SUBSTITUTE(SUBSTITUTE(SUBSTITUTE(SUBSTITUTE(SUBSTITUTE(SUBSTITUTE(SUBSTITUTE(SUBSTITUTE(M2,"切","&amp;ref(Item/D_Slash.jpg,nolink,25x25,Slash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2,"ap","&amp;br;防御貫通"),"an","&amp;br;防御無視"),SUBSTITUTE(SUBSTITUTE(O2,"p","&amp;br;吸収攻撃（上限5）"),"f","&amp;br;吸収攻撃"),IF(P2&lt;&gt;"","&amp;br;ダメージ上限"&amp;P2,""),SUBSTITUTE(SUBSTITUTE(Q2,"2","&amp;br;対デーモン二倍打"),"3","&amp;br;対アンデッド/デーモン三倍打"),IF(R2&lt;&gt;"","&amp;br;対魔法生物2倍打",""),SUBSTITUTE(SUBSTITUTE(S2,"2","&amp;br;対小型二倍打"),"3","&amp;br;対大型三倍打"),SUBSTITUTE(SUBSTITUTE(SUBSTITUTE(T2,"0","&amp;br;筋力加算なし"),"2","&amp;br;筋力加算二分の一"),"3","&amp;br;筋力加算三分の一"),IF(U2&lt;&gt;"","&amp;br;第一撃に突撃ボーナス加算",""),IF(V2&lt;&gt;"","&amp;br;殺した敵をゾンビ化",""),IF(W2&lt;&gt;"","&amp;br;筋力加算+25%",""),IF(X2&lt;&gt;"","&amp;br;対盾攻撃修正+2",""),IF(Y2&lt;&gt;"","&amp;br;頭部優先攻撃",""),SUBSTITUTE(SUBSTITUTE(SUBSTITUTE(Z2,"n","&amp;br;抵抗可能"),"e","&amp;br;抵抗容易"),"h","&amp;br;抵抗困難"),IF(AA2&lt;&gt;"","&amp;br;ボーナス武器",""),IF(AB2&lt;&gt;"","&amp;br;"&amp;IF(AB2&gt;0,AB2&amp;"回連続攻撃",ABS(AB2)+1&amp;"ラウンド毎に1回攻撃"),""),IF(AC2&lt;&gt;"","&amp;br;効果範囲："&amp;AC2,""),IF(AD2&lt;&gt;"","&amp;br;効果継続："&amp;AC2,""),IF(AE2&lt;&gt;"","&amp;br;攻撃修正："&amp;AE2&amp;"&amp;br;防御修正："&amp;AF2&amp;"&amp;br;長さ："&amp;AK2,""),IF(AG2&lt;&gt;"","&amp;br;射程："&amp;SUBSTITUTE(SUBSTITUTE(SUBSTITUTE(AG2,"s","筋力"),"h","筋力/2"),"t","筋力/3")&amp;"&amp;br;精度修正："&amp;AH2&amp;"&amp;br;弾数："&amp;AI2&amp;IF(AJ2&lt;&gt;"","&amp;br;水中使用可能",""),""),IF(AT2&lt;&gt;"","&amp;br;負傷時追撃："&amp;AT2,""),IF(AU2&lt;&gt;"","&amp;br;命中時追撃："&amp;AU2,""),IF(AV2&lt;&gt;"","&amp;br;攻撃時追撃："&amp;AV2,"")),"n/a")</f>
        <v>攻撃力：10&amp;ref(Item/D_Slash.jpg,nolink,25x25,Slash Damage);&amp;ref(Item/D_Magic.jpg,nolink,25x25,Magic Damage);&amp;br;攻撃修正：1&amp;br;防御修正：1&amp;br;長さ：1</v>
      </c>
      <c r="EW2" t="str">
        <f t="shared" ref="EW2:EW65" si="3">IF(AQ2&lt;&gt;"",CONCATENATE(IF(AL2&lt;&gt;"","頭部防護："&amp;AL2,""),IF(AM2&lt;&gt;"",IF(AL2&lt;&gt;"","&amp;br;","")&amp;"胴体防護："&amp;AM2,""),IF(AN2&lt;&gt;"","盾軽減力："&amp;AN2,""),IF(AO2&lt;&gt;"","&amp;br;防御修正："&amp;AO2,""),IF(AP2&lt;&gt;"","&amp;br;盾対応力："&amp;AP2,""),IF(AQ2&lt;&gt;"","&amp;br;装備負担："&amp;AQ2,""),IF(AR2&lt;&gt;"","&amp;br;行軍速度：-"&amp;AR2,""),IF(AS2&lt;&gt;"","&amp;br;魔法の防具","")),"n/a")</f>
        <v>n/a</v>
      </c>
      <c r="EX2" t="str">
        <f t="shared" ref="EX2:EX65" si="4">IF(COUNTA(AW2:EQ2)&lt;&gt;0,CONCATENATE(IF(AW2&lt;&gt;"",IF(AW2&gt;0,"&amp;ref(Item/Fire-Resistant.jpg,nolink,25x25,Fire Resistant ("&amp;AW2&amp;"));","&amp;ref(Item/Susceptible-to-Fire.jpg,nolink,25x25,Susceptible to Fire ("&amp;ABS(AW2)&amp;"));"),""),IF(AX2&lt;&gt;"",IF(AX2&gt;0,"&amp;ref(Item/Shock-Resistant.jpg,nolink,25x25,Shock Resistant ("&amp;AX2&amp;"));","&amp;ref(Item/Susceptible-to-Shock.jpg,nolink,25x25,Susceptible to Shock ("&amp;ABS(AX2)&amp;"));"),""),IF(AY2&lt;&gt;"",IF(AY2&gt;0,"&amp;ref(Item/Cold-Resistant.jpg,nolink,25x25,Cold Resistant ("&amp;AY2&amp;"));","&amp;ref(Item/Susceptible-to-Cold.jpg,nolink,25x25,Susceptible to Cold ("&amp;ABS(AY2)&amp;"));"),""),IF(AZ2&lt;&gt;"",IF(AZ2&gt;0,"&amp;ref(Item/Poison-Resistant.jpg,nolink,25x25,Poison Resistant ("&amp;AZ2&amp;"));","&amp;ref(Item/Susceptible-to-Poison.jpg,nolink,25x25,Susceptible to Poison ("&amp;ABS(AZ2)&amp;"));"),""),IF(BA2&lt;&gt;"","&amp;ref(Item/Affliction-Resistance.jpg,nolink,25x25,Affliction Resistance ("&amp;BA2&amp;"));",""),IF(BB2&lt;&gt;"","&amp;ref(Item/Ice-Protection.jpg,nolink,25x25,Ice Protection ("&amp;BB2&amp;"));",""),IF(BC2&lt;&gt;"","&amp;ref(Item/Invulnerable.jpg,nolink,25x25,Invulnerable ("&amp;BC2&amp;"));",""),IF(BD2&lt;&gt;"","&amp;ref(Item/Protective-Force.jpg,nolink,25x25,Protective Force ("&amp;BD2&amp;"));",""),IF(BE2&lt;&gt;"","&amp;ref(Item/Awe.jpg,nolink,25x25,Awe ("&amp;BE2&amp;"));",""),IF(BF2&lt;&gt;"","&amp;ref(Item/Animal-Awe.jpg,nolink,25x25,Animal Awe ("&amp;BF2&amp;"));",""),IF(BG2&lt;&gt;"","&amp;ref(Item/Causes-Fear.jpg,nolink,25x25,Fear ("&amp;BG2&amp;"));",""),IF(BH2&lt;&gt;"","&amp;ref(Item/Heat.jpg,nolink,25x25,Heat ("&amp;BH2&amp;"));",""),IF(BI2&lt;&gt;"","&amp;ref(Item/Chill.jpg,nolink,25x25,Chill ("&amp;BI2&amp;"));",""),IF(BJ2&lt;&gt;"","&amp;ref(Item/Fire-Shield.jpg,nolink,25x25,Fire Shield ("&amp;BJ2&amp;"));",""),IF(BK2&lt;&gt;"","&amp;ref(Item/Air-Shield.jpg,nolink,25x25,Air Shield ("&amp;BK2&amp;"));",""),IF(BL2&lt;&gt;"","&amp;ref(Item/Overcharged.jpg,nolink,25x25,Overcharged);",""),IF(BM2&lt;&gt;"","&amp;ref(Item/Poison-Barbs.jpg,nolink,25x25,Poison Barbs);",""),IF(BN2&lt;&gt;"","&amp;ref(Item/Petrification.jpg,nolink,25x25,Petrification);",""),IF(BO2&lt;&gt;"","&amp;ref(Item/Damage-Reversal.jpg,nolink,25x25,Damage Reversal ("&amp;BO2+12&amp;" vs MR));","")),"n/a")</f>
        <v>n/a</v>
      </c>
      <c r="EY2" t="str">
        <f>CONCATENATE(IF(BP2&lt;&gt;"",IF(BP2="s","&amp;ref(Item/Sacred-Bless.jpg,nolink,25x25,Blessed (Sacred Only));","&amp;ref(Item/Blessed.jpg,nolink,25x25,Blessed);"),""),IF(BQ2&lt;&gt;"","&amp;ref(Item/Berserker.jpg,nolink,25x25,Berserker ("&amp;BQ2&amp;"));",""),IF(BR2&lt;&gt;"","&amp;ref(Item/Gone-Berserk.jpg,nolink,25x25,Gone Berserk);",""),IF(BS2&lt;&gt;"","&amp;ref(Item/Trample.jpg,nolink,25x25,Trample);",""),IF(BT2&lt;&gt;"",IF(BT2&lt;&gt;"s","&amp;ref(Item/Darkvision.jpg,nolink,25x25,Darkvision ("&amp;BT2&amp;"));","&amp;ref(Item/Spirit-Sight.jpg,nolink,25x25,Spirit Sight);"),""),IF(BU2&lt;&gt;"",IF(LEFT(BU2,1)&lt;&gt;"t","&amp;ref(Item/Regeneration.jpg,nolink,25x25,Regeneration ("&amp;BU2&amp;"));","&amp;ref(Item/True-Regeneration.jpg,nolink,25x25,True Regeneration ("&amp;MID(BU2,2,LEN(BU2)-1)&amp;"));"),""),IF(BV2&lt;&gt;"",IF(BV2&gt;0,"&amp;ref(Item/Reinvigoration.jpg,nolink,25x25,Reinvigoration ("&amp;BV2&amp;"));","&amp;ref(Item/Exhaustion.jpg,nolink,25x25,Exhaustion ("&amp;BV2&amp;"));"),""),IF(BW2&lt;&gt;"",IF(LEFT(BW2,1)&lt;&gt;"f","&amp;ref(Item/Stealthy-Boost.jpg,nolink,25x25,Stealth Boost ("&amp;BW2&amp;"));","&amp;ref(Item/Stealthy.jpg,nolink,25x25,Stealthy ("&amp;MID(BW2,2,LEN(BW2)-1)&amp;"));"),""),IF(BX2&lt;&gt;"","&amp;ref(Item/Invisible.jpg,nolink,25x25,Invisible);",""),IF(BY2&lt;&gt;"","&amp;ref(Item/Assassin.jpg,nolink,25x25,Assassin);",""),IF(BZ2&lt;&gt;"","&amp;ref(Item/Seduction.jpg,nolink,25x25,Seduction);",""),IF(CA2&lt;&gt;"","&amp;ref(Item/Reaper.jpg,nolink,25x25,Reaper ("&amp;CA2&amp;"));",""),IF(CB2&lt;&gt;"","&amp;ref(Item/Heretic.jpg,nolink,25x25,Heretic ("&amp;CB2&amp;"));",""),IF(CC2&lt;&gt;"","&amp;ref(Item/Inquisitor.jpg,nolink,25x25,Inquisitor);",""),IF(CD2&lt;&gt;"","&amp;ref(Item/Adept-Sacrificer.jpg,nolink,25x25,Adept Sacrificer ("&amp;CD2&amp;"));",""),IF(CE2&lt;&gt;"","&amp;ref(Item/Dominion-Spreader.jpg,nolink,25x25,Dominion Spreader ("&amp;CE2&amp;"));",""),IF(CF2&lt;&gt;"","&amp;ref(Item/Gold-Maker.jpg,nolink,25x25,Gold Maker ("&amp;CF2&amp;"));",""))</f>
        <v/>
      </c>
      <c r="EZ2" t="str">
        <f>CONCATENATE(IF(CG2&lt;&gt;"",IF(CG2&gt;0,"&amp;ref(Item/Inspirational.jpg,nolink,25x25,Inspirational ("&amp;CG2&amp;"));","&amp;ref(Item/Uninspirational.jpg,nolink,25x25,Inspirational ("&amp;CG2&amp;"));"),""),IF(CH2&lt;&gt;"","&amp;ref(Item/Taskmaster.jpg,nolink,25x25,Taskmaster ("&amp;CH2&amp;"));",""),IF(CI2&lt;&gt;"","&amp;ref(Item/Beastmaster.jpg,nolink,25x25,Beastmaster ("&amp;CI2&amp;"));",""),IF(CJ2&lt;&gt;"","&amp;ref(Nation/LivingLead.jpg,nolink,25x25,Leadership ("&amp;CJ2&amp;"));",""),IF(CK2&lt;&gt;"","&amp;ref(Nation/MagicLead.jpg,nolink,25x25,Magic Leadership ("&amp;CK2&amp;"));",""),IF(CL2&lt;&gt;"","&amp;ref(Nation/UndeadLead.jpg,nolink,25x25,Undead Leadership ("&amp;CL2&amp;"));",""),IF(CM2&lt;&gt;"","&amp;ref(Item/Pillager.jpg,nolink,25x25,Pillager ("&amp;CM2&amp;"));",""),IF(CN2&lt;&gt;"","&amp;ref(Item/Patrol-Bonus.jpg,nolink,25x25,Patrol Bonus ("&amp;CN2&amp;"));",""),IF(CO2&lt;&gt;"",IF(CO2&gt;0,"&amp;ref(Item/Supply-Bonus.jpg,nolink,25x25,Supply Bonus ("&amp;CO2&amp;"));","&amp;ref(Item/Gluttony.jpg,nolink,25x25,Gluttony ("&amp;ABS(CO2)&amp;"));"),""),IF(CP2&lt;&gt;"",IF(CP2&gt;0,"&amp;ref(Item/Water-Breathing.jpg,nolink,25x25,Gift of Water Breathing ("&amp;CP2&amp;"));","&amp;ref(Item/Water-Breathing.jpg,nolink,25x25,Water Breathing);"),""),IF(CQ2&lt;&gt;"","&amp;ref(Item/Sailing.jpg,nolink,25x25,Sailing (Size points "&amp;LEFT(CQ2,LEN(CQ2)-1)&amp;", max size "&amp;RIGHT(CQ2)&amp;"));",""),IF(CR2&lt;&gt;"",IF(LEFT(CR2,1)&lt;&gt;"d",IF(LEFT(CR2,1)&lt;&gt;"g","&amp;ref(Item/Healer.jpg,nolink,25x25,Healer ("&amp;CR2&amp;"));","&amp;ref(Item/Disease-Grinder.jpg,nolink,25x25,Disease Grinder ("&amp;MID(CR2,2,LEN(CR2)-1)&amp;"));"),"&amp;ref(Item/Disease-Healer.jpg,nolink,25x25,Disease Healer ("&amp;MID(CR2,2,LEN(CR2)-1)&amp;"));"),""),IF(CS2&lt;&gt;"","&amp;ref(Item/Mason.jpg,nolink,25x25,Mason);",""))</f>
        <v/>
      </c>
      <c r="FA2" t="str">
        <f>CONCATENATE(IF(CT2&lt;&gt;"","&amp;ref(Item/Ethereal.jpg,nolink,25x25,Ethereal);",""),IF(CU2&lt;&gt;"","&amp;ref(Item/Swiftness.jpg,nolink,25x25,Swiftness ("&amp;CU2&amp;"));",""),IF(CV2&lt;&gt;"","&amp;ref(Item/Quickness.jpg,nolink,25x25,Quickness);",""),IF(CW2&lt;&gt;"",IF(CW2&lt;&gt;"l","&amp;ref(Item/Enlarged.jpg,nolink,25x25,Enlarged);","&amp;ref(Item/Enlarged.jpg,nolink,25x25,Enlarged (Up to Size 4));"),""),IF(CX2&lt;&gt;"","&amp;ref(Item/Storm-Power.jpg,nolink,25x25,Storm Power ("&amp;CX2&amp;"));",""),IF(CY2&lt;&gt;"","&amp;ref(Item/Lucky.jpg,nolink,25x25,Lucky);",""),IF(CZ2&lt;&gt;"","&amp;ref(Item/Twist-Fate.jpg,nolink,25x25,Twist Fate);",""),IF(DA2&lt;&gt;"","&amp;ref(Item/Fool's-Luck.jpg,nolink,25x25,Fool's Luck);",""),IF(DB2&lt;&gt;"","&amp;ref(Item/Cursed.jpg,nolink,25x25,Cursed);",""),IF(DC2&lt;&gt;"","&amp;ref(Item/Horror-Marked.jpg,nolink,25x25,Causes Horror Mark);",""),IF(DD2&lt;&gt;"","&amp;ref(Item/Diseased.jpg,nolink,25x25,Diseased);",""),IF(DE2&lt;&gt;"","&amp;ref(Item/Affliction.jpg,nolink,25x25,Lost one eye);",""),IF(DF2&lt;&gt;"","&amp;ref(Item/Affliction.jpg,nolink,25x25,Chest Wound);",""),IF(DG2&lt;&gt;"","&amp;ref(Item/Affliction.jpg,nolink,25x25,Feeble Minded);",""),IF(DH2&lt;&gt;"","&amp;ref(Item/Insane.jpg,nolink,25x25,Insane ("&amp;DH2&amp;"));",""),IF(DI2&lt;&gt;"","&amp;ref(Item/Siege-Bonus.jpg,nolink,25x25,Siege Bonus ("&amp;DI2&amp;"));",""),IF(DJ2&lt;&gt;"","&amp;ref(Item/Flying.jpg,nolink,25x25,Flying"&amp;IF(DJ2&gt;0," (Map Move "&amp;DJ2&amp;")","")&amp;");",""),IF(DK2&lt;&gt;"","&amp;ref(Item/Storm-Immunity.jpg,nolink,25x25,Storm Immunity);",""),IF(DL2&lt;&gt;"","&amp;ref(Item/Floating.jpg,nolink,25x25,Floating);",""),IF(DM2&lt;&gt;"","&amp;ref(Item/Forest-Survival.jpg,nolink,25x25,Forest Survival);",""),IF(DN2&lt;&gt;"","&amp;ref(Item/Mountain-Survival.jpg,nolink,25x25,Mountain Survival);",""),IF(DO2&lt;&gt;"","&amp;ref(Item/Swamp-Survival.jpg,nolink,25x25,Swamp Survival);",""),IF(DP2&lt;&gt;"","&amp;ref(Item/Wasteland-Survival.jpg,nolink,25x25,Wasteland Survival);",""),IF(DQ2&lt;&gt;"","&amp;ref(Item/Snow-Move.jpg,nolink,25x25,Snow Move);",""),IF(DR2&lt;&gt;"","&amp;ref(Item/Swimming.jpg,nolink,25x25,Swimming);",""))</f>
        <v/>
      </c>
      <c r="FB2" t="str">
        <f t="shared" ref="FB2:FB65" si="5">CONCATENATE(IF(DS2&lt;&gt;"","&amp;ref(Item/Blood-Searcher.jpg,nolink,25x25,Blood Searcher ("&amp;DS2&amp;"));",""),IF(DT2&lt;&gt;"","&amp;ref(Item/Reanimation-Bonus.jpg,nolink,25x25,Reanimation Bonus ("&amp;DT2&amp;"));",""),IF(DU2&lt;&gt;"","&amp;ref(Item/Dragon-Master.jpg,nolink,25x25,Dragon Master ("&amp;DU2&amp;"));",""),IF(DV2&lt;&gt;"","&amp;ref(Item/Ivy-Lord.jpg,nolink,25x25,Ivy Lord ("&amp;DV2&amp;"));",""),IF(DW2&lt;&gt;"","&amp;ref(Item/Adept-Cross-Breeder.jpg,nolink,25x25,Adept Cross Breeder ("&amp;DW2&amp;"));",""),IF(DX2&lt;&gt;"","&amp;ref(Item/Forge-Bonus.jpg,nolink,25x25,Forge Bonus ("&amp;DX2&amp;"));",""),IF(DY2&lt;&gt;"","&amp;ref(Item/Master-Smith.jpg,nolink,25x25,Master Smith ("&amp;DY2&amp;"));",""),IF(DZ2&lt;&gt;"","&amp;ref(Item/Master-Ritualist.jpg,nolink,25x25,Master Ritualist ("&amp;DZ2&amp;"));",""),IF(EA2&lt;&gt;"","&amp;ref(Item/Alchemist.jpg,nolink,25x25,Alchemist ("&amp;EA2&amp;"));",""),IF(EB2&lt;&gt;"","&amp;ref(Item/Communion-Master.jpg,nolink,25x25,Communion Master);",""),IF(EC2&lt;&gt;"","&amp;ref(Item/Communion-Slave.jpg,nolink,25x25,Communion Slave);",""),IF(ED2&lt;&gt;"","&amp;ref(Item/Adept-Researcher.jpg,nolink,25x25,Adept Researcher ("&amp;ED2&amp;"));",""),IF(EE2&lt;&gt;"","&amp;ref(Spell/P_Fire.jpg,nolink,25x25,Fire Magic Bonus ("&amp;EE2&amp;"));",""),IF(EF2&lt;&gt;"","&amp;ref(Spell/P_Air.jpg,nolink,25x25,Air Magic Bonus ("&amp;EF2&amp;"));",""),IF(EG2&lt;&gt;"","&amp;ref(Spell/P_Water.jpg,nolink,25x25,Water Magic Bonus ("&amp;EG2&amp;"));",""),IF(EH2&lt;&gt;"","&amp;ref(Spell/P_Earth.jpg,nolink,25x25,Earth Magic Bonus ("&amp;EH2&amp;"));",""),IF(EI2&lt;&gt;"","&amp;ref(Spell/P_Astral.jpg,nolink,25x25,Astral Magic Bonus ("&amp;EI2&amp;"));",""),IF(EJ2&lt;&gt;"","&amp;ref(Spell/P_Death.jpg,nolink,25x25,Death Magic Bonus ("&amp;EJ2&amp;"));",""),IF(EK2&lt;&gt;"","&amp;ref(Spell/P_Nature.jpg,nolink,25x25,Nature Magic Bonus ("&amp;EK2&amp;"));",""),IF(EL2&lt;&gt;"","&amp;ref(Spell/P_Blood.jpg,nolink,25x25,Blood Magic Bonus ("&amp;EL2&amp;"));",""),IF(EM2&lt;&gt;"","&amp;ref(Spell/P_Holy.jpg,nolink,25x25,Priest Bonus ("&amp;EM2&amp;"));",""))</f>
        <v/>
      </c>
      <c r="FC2" t="str">
        <f>CONCATENATE(IF(EN2&lt;&gt;"","&amp;ref(Item/Far-Caster.jpg,nolink,25x25,Far Caster ("&amp;SUBSTITUTE(SUBSTITUTE(SUBSTITUTE(SUBSTITUTE(SUBSTITUTE(SUBSTITUTE(SUBSTITUTE(SUBSTITUTE(SUBSTITUTE(SUBSTITUTE(SUBSTITUTE(SUBSTITUTE(EN2,"火","Fire, "),"風","Air, "),"水","Water, "),"地","Earth, "),"星","Astral, "),"死","Death, "),"緑","Nature, "),"血","Blood, "),"聖","Priest, "),"霊","Elemental, "),"魔","Sorcery, "),"全","All, ")&amp;"));",""),IF(EO2&lt;&gt;"",SUBSTITUTE(SUBSTITUTE(SUBSTITUTE(SUBSTITUTE(SUBSTITUTE(SUBSTITUTE(SUBSTITUTE(SUBSTITUTE(EO2,"火","&amp;ref(Spell/V_Fire.jpg,nolink,25x25,Fire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(")&amp;"));",""),IF(EP2&lt;&gt;"",SUBSTITUTE(SUBSTITUTE(SUBSTITUTE(SUBSTITUTE(SUBSTITUTE(SUBSTITUTE(SUBSTITUTE(SUBSTITUTE(EP2,"火","&amp;ref(Spell/Vt_Fire.jpg,nolink,25x25,Temporary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2" t="str">
        <f>IF(EX2&lt;&gt;"n/a",CONCATENATE(EX2,EY2,IF(AND(OR(EX2&lt;&gt;"",EY2&lt;&gt;""),OR(EZ2&lt;&gt;"",FA2&lt;&gt;"")),"&amp;br;",""),EZ2,FA2,IF(AND(OR(EX2&lt;&gt;"",EY2&lt;&gt;"",EZ2&lt;&gt;"",FA2&lt;&gt;""),OR(FB2&lt;&gt;"",FC2&lt;&gt;"")),"&amp;br;",""),FB2,FC2,IF(AND(OR(EX2&lt;&gt;"",EY2&lt;&gt;"",EZ2&lt;&gt;"",FA2&lt;&gt;"",FB2&lt;&gt;"",FC2&lt;&gt;""),EQ2&lt;&gt;""),"&amp;br;",""),SUBSTITUTE(EQ2,"\n","&amp;br;")),"")</f>
        <v/>
      </c>
      <c r="FE2" t="str">
        <f>CONCATENATE(IF(EV2&lt;&gt;"n/a",EV2,IF(EW2&lt;&gt;"n/a",EW2,IF(EX2&lt;&gt;"n/a",FD2,""))),IF(FF2&lt;&gt;"~","&amp;br;"&amp;FF2,""),IF(FG2&lt;&gt;"~","&amp;br;"&amp;FG2,""))</f>
        <v>攻撃力：10&amp;ref(Item/D_Slash.jpg,nolink,25x25,Slash Damage);&amp;ref(Item/D_Magic.jpg,nolink,25x25,Magic Damage);&amp;br;攻撃修正：1&amp;br;防御修正：1&amp;br;長さ：1</v>
      </c>
      <c r="FF2" t="str">
        <f>IF(EV2&lt;&gt;"n/a",IF(EW2&lt;&gt;"n/a","&amp;br;"&amp;EW2,IF(EX2&lt;&gt;"n/a","&amp;br;"&amp;FD2,"~")),IF(AND(EW2&lt;&gt;"n/a",EX2&lt;&gt;"n/a"),"&amp;br;"&amp;FD2,"~"))</f>
        <v>~</v>
      </c>
      <c r="FG2" t="str">
        <f>IF(AND(EV2&lt;&gt;"n/a",EW2&lt;&gt;"n/a",EX2&lt;&gt;"n/a"),IF(EX2&lt;&gt;"n/a","&amp;br;"&amp;FD2,""),"~")</f>
        <v>~</v>
      </c>
      <c r="FH2" s="24" t="str">
        <f>CONCATENATE("|",ES2,"|",IF(D2&lt;&gt;"",D2,C2),"|",ET2,"|",EU2,"|",CHAR(10),"|~|&gt;|&gt;|&gt;|",FE2,"|",CHAR(10),"|&gt;|&gt;|&gt;|&gt;|BGCOLOR(#F5F5F5):",ER2,"|",CHAR(10))</f>
        <v xml:space="preserve">|BGCOLOR(#000000):&amp;ref(Item/SH Weapons/Fire-Sword.jpg,nolink,75x75,Fire Sword);|BGCOLOR(BLACK):COLOR(WHITE):''Fire Sword''|片手|&amp;ref(Spell/P_Fire.jpg,nolink,25x25,Fire);1|&amp;ref(Spell/V_Fire.jpg,nolink,25x25,Fire Gem);5|
|~|&gt;|&gt;|&gt;|攻撃力：10&amp;ref(Item/D_Slash.jpg,nolink,25x25,Slash Damage);&amp;ref(Item/D_Magic.jpg,nolink,25x25,Magic Damage);&amp;br;攻撃修正：1&amp;br;防御修正：1&amp;br;長さ：1|
|&gt;|&gt;|&gt;|&gt;|BGCOLOR(#F5F5F5):攻撃力重視。癖がない|
</v>
      </c>
    </row>
    <row r="3" spans="1:164" x14ac:dyDescent="0.15">
      <c r="A3" t="str">
        <f t="shared" ref="A3:A66" si="6">IF(OR(C3&lt;&gt;C2,E3&lt;&gt;E2),C3&amp;E3&amp;"S",IF(OR(C3&lt;&gt;C4,E3&lt;&gt;E4),C3&amp;E3&amp;"E",""))</f>
        <v/>
      </c>
      <c r="C3" s="1" t="s">
        <v>3332</v>
      </c>
      <c r="E3" s="1">
        <v>0</v>
      </c>
      <c r="F3" s="1" t="s">
        <v>3342</v>
      </c>
      <c r="H3" s="1" t="s">
        <v>642</v>
      </c>
      <c r="J3" s="1">
        <v>5</v>
      </c>
      <c r="L3" s="6">
        <v>6</v>
      </c>
      <c r="M3" s="1" t="s">
        <v>4316</v>
      </c>
      <c r="AE3" s="1">
        <v>1</v>
      </c>
      <c r="AF3" s="1">
        <v>3</v>
      </c>
      <c r="AK3" s="1">
        <v>1</v>
      </c>
      <c r="ER3" s="21" t="s">
        <v>4345</v>
      </c>
      <c r="ES3" t="str">
        <f t="shared" ref="ES3:ES66" si="7">CONCATENATE("BGCOLOR(#000000):&amp;ref(Item/",SUBSTITUTE(SUBSTITUTE(SUBSTITUTE(SUBSTITUTE(SUBSTITUTE(SUBSTITUTE(SUBSTITUTE(C3,"片手","SH Weapons"),"両手","DH Weapons"),"盾","Shields"),"兜","Helms"),"鎧","Armors"),"靴","Boots"),"雑貨","Misc"),"/",SUBSTITUTE(SUBSTITUTE(IF(G3&lt;&gt;"",G3,F3)," ","-"),"ö","o"),".jpg,nolink,75x75,",F3,");","|","BGCOLOR(BLACK):COLOR(WHITE):''",F3,"''")</f>
        <v>BGCOLOR(#000000):&amp;ref(Item/SH Weapons/Ice-Sword.jpg,nolink,75x75,Ice Sword);|BGCOLOR(BLACK):COLOR(WHITE):''Ice Sword''</v>
      </c>
      <c r="ET3" t="str">
        <f t="shared" si="0"/>
        <v>&amp;ref(Spell/P_Water.jpg,nolink,25x25,Water);1</v>
      </c>
      <c r="EU3" t="str">
        <f t="shared" si="1"/>
        <v>&amp;ref(Spell/V_Water.jpg,nolink,25x25,Water Gem);5</v>
      </c>
      <c r="EV3" t="str">
        <f t="shared" si="2"/>
        <v>攻撃力：6&amp;ref(Item/D_Slash.jpg,nolink,25x25,Slash Damage);&amp;ref(Item/D_Magic.jpg,nolink,25x25,Magic Damage);&amp;br;攻撃修正：1&amp;br;防御修正：3&amp;br;長さ：1</v>
      </c>
      <c r="EW3" t="str">
        <f t="shared" si="3"/>
        <v>n/a</v>
      </c>
      <c r="EX3" t="str">
        <f t="shared" si="4"/>
        <v>n/a</v>
      </c>
      <c r="EY3" t="str">
        <f t="shared" ref="EY3:EY66" si="8">CONCATENATE(IF(BP3&lt;&gt;"",IF(BP3="s","&amp;ref(Item/Sacred-Bless.jpg,nolink,25x25,Blessed (Sacred Only));","&amp;ref(Item/Blessed.jpg,nolink,25x25,Blessed);"),""),IF(BQ3&lt;&gt;"","&amp;ref(Item/Berserker.jpg,nolink,25x25,Berserker ("&amp;BQ3&amp;"));",""),IF(BR3&lt;&gt;"","&amp;ref(Item/Gone-Berserk.jpg,nolink,25x25,Gone Berserk);",""),IF(BS3&lt;&gt;"","&amp;ref(Item/Trample.jpg,nolink,25x25,Trample);",""),IF(BT3&lt;&gt;"",IF(BT3&lt;&gt;"s","&amp;ref(Item/Darkvision.jpg,nolink,25x25,Darkvision ("&amp;BT3&amp;"));","&amp;ref(Item/Spirit-Sight.jpg,nolink,25x25,Spirit Sight);"),""),IF(BU3&lt;&gt;"",IF(LEFT(BU3,1)&lt;&gt;"t","&amp;ref(Item/Regeneration.jpg,nolink,25x25,Regeneration ("&amp;BU3&amp;"));","&amp;ref(Item/True-Regeneration.jpg,nolink,25x25,True Regeneration ("&amp;MID(BU3,2,LEN(BU3)-1)&amp;"));"),""),IF(BV3&lt;&gt;"",IF(BV3&gt;0,"&amp;ref(Item/Reinvigoration.jpg,nolink,25x25,Reinvigoration ("&amp;BV3&amp;"));","&amp;ref(Item/Exhaustion.jpg,nolink,25x25,Exhaustion ("&amp;BV3&amp;"));"),""),IF(BW3&lt;&gt;"",IF(LEFT(BW3,1)&lt;&gt;"f","&amp;ref(Item/Stealthy-Boost.jpg,nolink,25x25,Stealth Boost ("&amp;BW3&amp;"));","&amp;ref(Item/Stealthy.jpg,nolink,25x25,Stealthy ("&amp;MID(BW3,2,LEN(BW3)-1)&amp;"));"),""),IF(BX3&lt;&gt;"","&amp;ref(Item/Invisible.jpg,nolink,25x25,Invisible);",""),IF(BY3&lt;&gt;"","&amp;ref(Item/Assassin.jpg,nolink,25x25,Assassin);",""),IF(BZ3&lt;&gt;"","&amp;ref(Item/Seduction.jpg,nolink,25x25,Seduction);",""),IF(CA3&lt;&gt;"","&amp;ref(Item/Reaper.jpg,nolink,25x25,Reaper ("&amp;CA3&amp;"));",""),IF(CB3&lt;&gt;"","&amp;ref(Item/Heretic.jpg,nolink,25x25,Heretic ("&amp;CB3&amp;"));",""),IF(CC3&lt;&gt;"","&amp;ref(Item/Inquisitor.jpg,nolink,25x25,Inquisitor);",""),IF(CD3&lt;&gt;"","&amp;ref(Item/Adept-Sacrificer.jpg,nolink,25x25,Adept Sacrificer ("&amp;CD3&amp;"));",""),IF(CE3&lt;&gt;"","&amp;ref(Item/Dominion-Spreader.jpg,nolink,25x25,Dominion Spreader ("&amp;CE3&amp;"));",""),IF(CF3&lt;&gt;"","&amp;ref(Item/Gold-Maker.jpg,nolink,25x25,Gold Maker ("&amp;CF3&amp;"));",""))</f>
        <v/>
      </c>
      <c r="EZ3" t="str">
        <f>CONCATENATE(IF(CG3&lt;&gt;"",IF(CG3&gt;0,"&amp;ref(Item/Inspirational.jpg,nolink,25x25,Inspirational ("&amp;CG3&amp;"));","&amp;ref(Item/Uninspirational.jpg,nolink,25x25,Inspirational ("&amp;CG3&amp;"));"),""),IF(CH3&lt;&gt;"","&amp;ref(Item/Taskmaster.jpg,nolink,25x25,Taskmaster ("&amp;CH3&amp;"));",""),IF(CI3&lt;&gt;"","&amp;ref(Item/Beastmaster.jpg,nolink,25x25,Beastmaster ("&amp;CI3&amp;"));",""),IF(CJ3&lt;&gt;"","&amp;ref(Nation/LivingLead.jpg,nolink,25x25,Leadership ("&amp;CJ3&amp;"));",""),IF(CK3&lt;&gt;"","&amp;ref(Nation/MagicLead.jpg,nolink,25x25,Magic Leadership ("&amp;CK3&amp;"));",""),IF(CL3&lt;&gt;"","&amp;ref(Nation/UndeadLead.jpg,nolink,25x25,Undead Leadership ("&amp;CL3&amp;"));",""),IF(CM3&lt;&gt;"","&amp;ref(Item/Pillager.jpg,nolink,25x25,Pillager ("&amp;CM3&amp;"));",""),IF(CN3&lt;&gt;"","&amp;ref(Item/Patrol-Bonus.jpg,nolink,25x25,Patrol Bonus ("&amp;CN3&amp;"));",""),IF(CO3&lt;&gt;"",IF(CO3&gt;0,"&amp;ref(Item/Supply-Bonus.jpg,nolink,25x25,Supply Bonus ("&amp;CO3&amp;"));","&amp;ref(Item/Gluttony.jpg,nolink,25x25,Gluttony ("&amp;ABS(CO3)&amp;"));"),""),IF(CP3&lt;&gt;"",IF(CP3&gt;0,"&amp;ref(Item/Water-Breathing.jpg,nolink,25x25,Gift of Water Breathing ("&amp;CP3&amp;"));","&amp;ref(Item/Water-Breathing.jpg,nolink,25x25,Water Breathing);"),""),IF(CQ3&lt;&gt;"","&amp;ref(Item/Sailing.jpg,nolink,25x25,Sailing (Size points "&amp;LEFT(CQ3,LEN(CQ3)-1)&amp;", max size "&amp;RIGHT(CQ3)&amp;"));",""),IF(CR3&lt;&gt;"",IF(LEFT(CR3,1)&lt;&gt;"d",IF(LEFT(CR3,1)&lt;&gt;"g","&amp;ref(Item/Healer.jpg,nolink,25x25,Healer ("&amp;CR3&amp;"));","&amp;ref(Item/Disease-Grinder.jpg,nolink,25x25,Disease Grinder ("&amp;MID(CR3,2,LEN(CR3)-1)&amp;"));"),"&amp;ref(Item/Disease-Healer.jpg,nolink,25x25,Disease Healer ("&amp;MID(CR3,2,LEN(CR3)-1)&amp;"));"),""),IF(CS3&lt;&gt;"","&amp;ref(Item/Mason.jpg,nolink,25x25,Mason);",""))</f>
        <v/>
      </c>
      <c r="FA3" t="str">
        <f t="shared" ref="FA3:FA66" si="9">CONCATENATE(IF(CT3&lt;&gt;"","&amp;ref(Item/Ethereal.jpg,nolink,25x25,Ethereal);",""),IF(CU3&lt;&gt;"","&amp;ref(Item/Swiftness.jpg,nolink,25x25,Swiftness ("&amp;CU3&amp;"));",""),IF(CV3&lt;&gt;"","&amp;ref(Item/Quickness.jpg,nolink,25x25,Quickness);",""),IF(CW3&lt;&gt;"",IF(CW3&lt;&gt;"l","&amp;ref(Item/Enlarged.jpg,nolink,25x25,Enlarged);","&amp;ref(Item/Enlarged.jpg,nolink,25x25,Enlarged (Up to Size 4));"),""),IF(CX3&lt;&gt;"","&amp;ref(Item/Storm-Power.jpg,nolink,25x25,Storm Power ("&amp;CX3&amp;"));",""),IF(CY3&lt;&gt;"","&amp;ref(Item/Lucky.jpg,nolink,25x25,Lucky);",""),IF(CZ3&lt;&gt;"","&amp;ref(Item/Twist-Fate.jpg,nolink,25x25,Twist Fate);",""),IF(DA3&lt;&gt;"","&amp;ref(Item/Fool's-Luck.jpg,nolink,25x25,Fool's Luck);",""),IF(DB3&lt;&gt;"","&amp;ref(Item/Cursed.jpg,nolink,25x25,Cursed);",""),IF(DC3&lt;&gt;"","&amp;ref(Item/Horror-Marked.jpg,nolink,25x25,Causes Horror Mark);",""),IF(DD3&lt;&gt;"","&amp;ref(Item/Diseased.jpg,nolink,25x25,Diseased);",""),IF(DE3&lt;&gt;"","&amp;ref(Item/Affliction.jpg,nolink,25x25,Lost one eye);",""),IF(DF3&lt;&gt;"","&amp;ref(Item/Affliction.jpg,nolink,25x25,Chest Wound);",""),IF(DG3&lt;&gt;"","&amp;ref(Item/Affliction.jpg,nolink,25x25,Feeble Minded);",""),IF(DH3&lt;&gt;"","&amp;ref(Item/Insane.jpg,nolink,25x25,Insane ("&amp;DH3&amp;"));",""),IF(DI3&lt;&gt;"","&amp;ref(Item/Siege-Bonus.jpg,nolink,25x25,Siege Bonus ("&amp;DI3&amp;"));",""),IF(DJ3&lt;&gt;"","&amp;ref(Item/Flying.jpg,nolink,25x25,Flying"&amp;IF(DJ3&gt;0," (Map Move "&amp;DJ3&amp;")","")&amp;");",""),IF(DK3&lt;&gt;"","&amp;ref(Item/Storm-Immunity.jpg,nolink,25x25,Storm Immunity);",""),IF(DL3&lt;&gt;"","&amp;ref(Item/Floating.jpg,nolink,25x25,Floating);",""),IF(DM3&lt;&gt;"","&amp;ref(Item/Forest-Survival.jpg,nolink,25x25,Forest Survival);",""),IF(DN3&lt;&gt;"","&amp;ref(Item/Mountain-Survival.jpg,nolink,25x25,Mountain Survival);",""),IF(DO3&lt;&gt;"","&amp;ref(Item/Swamp-Survival.jpg,nolink,25x25,Swamp Survival);",""),IF(DP3&lt;&gt;"","&amp;ref(Item/Wasteland-Survival.jpg,nolink,25x25,Wasteland Survival);",""),IF(DQ3&lt;&gt;"","&amp;ref(Item/Snow-Move.jpg,nolink,25x25,Snow Move);",""),IF(DR3&lt;&gt;"","&amp;ref(Item/Swimming.jpg,nolink,25x25,Swimming);",""))</f>
        <v/>
      </c>
      <c r="FB3" t="str">
        <f t="shared" si="5"/>
        <v/>
      </c>
      <c r="FC3" t="str">
        <f t="shared" ref="FC3:FC66" si="10">CONCATENATE(IF(EN3&lt;&gt;"","&amp;ref(Item/Far-Caster.jpg,nolink,25x25,Far Caster ("&amp;SUBSTITUTE(SUBSTITUTE(SUBSTITUTE(SUBSTITUTE(SUBSTITUTE(SUBSTITUTE(SUBSTITUTE(SUBSTITUTE(SUBSTITUTE(SUBSTITUTE(SUBSTITUTE(SUBSTITUTE(EN3,"火","Fire, "),"風","Air, "),"水","Water, "),"地","Earth, "),"星","Astral, "),"死","Death, "),"緑","Nature, "),"血","Blood, "),"聖","Priest, "),"霊","Elemental, "),"魔","Sorcery, "),"全","All, ")&amp;"));",""),IF(EO3&lt;&gt;"",SUBSTITUTE(SUBSTITUTE(SUBSTITUTE(SUBSTITUTE(SUBSTITUTE(SUBSTITUTE(SUBSTITUTE(SUBSTITUTE(EO3,"火","&amp;ref(Spell/V_Fire.jpg,nolink,25x25,Fire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(")&amp;"));",""),IF(EP3&lt;&gt;"",SUBSTITUTE(SUBSTITUTE(SUBSTITUTE(SUBSTITUTE(SUBSTITUTE(SUBSTITUTE(SUBSTITUTE(SUBSTITUTE(EP3,"火","&amp;ref(Spell/Vt_Fire.jpg,nolink,25x25,Temporary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3" t="str">
        <f t="shared" ref="FD3:FD66" si="11">IF(EX3&lt;&gt;"n/a",CONCATENATE(EX3,EY3,IF(AND(OR(EX3&lt;&gt;"",EY3&lt;&gt;""),OR(EZ3&lt;&gt;"",FA3&lt;&gt;"")),"&amp;br;",""),EZ3,FA3,IF(AND(OR(EX3&lt;&gt;"",EY3&lt;&gt;"",EZ3&lt;&gt;"",FA3&lt;&gt;""),OR(FB3&lt;&gt;"",FC3&lt;&gt;"")),"&amp;br;",""),FB3,FC3,IF(AND(OR(EX3&lt;&gt;"",EY3&lt;&gt;"",EZ3&lt;&gt;"",FA3&lt;&gt;"",FB3&lt;&gt;"",FC3&lt;&gt;""),EQ3&lt;&gt;""),"&amp;br;",""),SUBSTITUTE(EQ3,"\n","&amp;br;")),"")</f>
        <v/>
      </c>
      <c r="FE3" t="str">
        <f t="shared" ref="FE3:FE66" si="12">CONCATENATE(IF(EV3&lt;&gt;"n/a",EV3,IF(EW3&lt;&gt;"n/a",EW3,IF(EX3&lt;&gt;"n/a",FD3,""))),IF(FF3&lt;&gt;"~","&amp;br;"&amp;FF3,""),IF(FG3&lt;&gt;"~","&amp;br;"&amp;FG3,""))</f>
        <v>攻撃力：6&amp;ref(Item/D_Slash.jpg,nolink,25x25,Slash Damage);&amp;ref(Item/D_Magic.jpg,nolink,25x25,Magic Damage);&amp;br;攻撃修正：1&amp;br;防御修正：3&amp;br;長さ：1</v>
      </c>
      <c r="FF3" t="str">
        <f t="shared" ref="FF3:FF66" si="13">IF(EV3&lt;&gt;"n/a",IF(EW3&lt;&gt;"n/a","&amp;br;"&amp;EW3,IF(EX3&lt;&gt;"n/a","&amp;br;"&amp;FD3,"~")),IF(AND(EW3&lt;&gt;"n/a",EX3&lt;&gt;"n/a"),"&amp;br;"&amp;FD3,"~"))</f>
        <v>~</v>
      </c>
      <c r="FG3" t="str">
        <f t="shared" ref="FG3:FG66" si="14">IF(AND(EV3&lt;&gt;"n/a",EW3&lt;&gt;"n/a",EX3&lt;&gt;"n/a"),IF(EX3&lt;&gt;"n/a","&amp;br;"&amp;FD3,""),"~")</f>
        <v>~</v>
      </c>
      <c r="FH3" s="24" t="str">
        <f t="shared" ref="FH3:FH66" si="15">CONCATENATE("|",ES3,"|",IF(D3&lt;&gt;"",D3,C3),"|",ET3,"|",EU3,"|",CHAR(10),"|~|&gt;|&gt;|&gt;|",FE3,"|",CHAR(10),"|&gt;|&gt;|&gt;|&gt;|BGCOLOR(#F5F5F5):",ER3,"|",CHAR(10))</f>
        <v xml:space="preserve">|BGCOLOR(#000000):&amp;ref(Item/SH Weapons/Ice-Sword.jpg,nolink,75x75,Ice Sword);|BGCOLOR(BLACK):COLOR(WHITE):''Ice Sword''|片手|&amp;ref(Spell/P_Water.jpg,nolink,25x25,Water);1|&amp;ref(Spell/V_Water.jpg,nolink,25x25,Water Gem);5|
|~|&gt;|&gt;|&gt;|攻撃力：6&amp;ref(Item/D_Slash.jpg,nolink,25x25,Slash Damage);&amp;ref(Item/D_Magic.jpg,nolink,25x25,Magic Damage);&amp;br;攻撃修正：1&amp;br;防御修正：3&amp;br;長さ：1|
|&gt;|&gt;|&gt;|&gt;|BGCOLOR(#F5F5F5):防御修正重視。一騎討ちに向く|
</v>
      </c>
    </row>
    <row r="4" spans="1:164" x14ac:dyDescent="0.15">
      <c r="A4" t="str">
        <f t="shared" si="6"/>
        <v/>
      </c>
      <c r="C4" s="1" t="s">
        <v>3332</v>
      </c>
      <c r="E4" s="1">
        <v>0</v>
      </c>
      <c r="F4" s="1" t="s">
        <v>3343</v>
      </c>
      <c r="H4" s="1" t="s">
        <v>642</v>
      </c>
      <c r="J4" s="1">
        <v>5</v>
      </c>
      <c r="L4" s="6">
        <v>3</v>
      </c>
      <c r="M4" s="1" t="s">
        <v>4317</v>
      </c>
      <c r="U4" s="1">
        <v>1</v>
      </c>
      <c r="AE4" s="1">
        <v>1</v>
      </c>
      <c r="AF4" s="1">
        <v>2</v>
      </c>
      <c r="AK4" s="1">
        <v>3</v>
      </c>
      <c r="ER4" s="20" t="s">
        <v>4346</v>
      </c>
      <c r="ES4" t="str">
        <f t="shared" si="7"/>
        <v>BGCOLOR(#000000):&amp;ref(Item/SH Weapons/Ice-Lance.jpg,nolink,75x75,Ice Lance);|BGCOLOR(BLACK):COLOR(WHITE):''Ice Lance''</v>
      </c>
      <c r="ET4" t="str">
        <f t="shared" si="0"/>
        <v>&amp;ref(Spell/P_Water.jpg,nolink,25x25,Water);1</v>
      </c>
      <c r="EU4" t="str">
        <f t="shared" si="1"/>
        <v>&amp;ref(Spell/V_Water.jpg,nolink,25x25,Water Gem);5</v>
      </c>
      <c r="EV4" t="str">
        <f t="shared" si="2"/>
        <v>攻撃力：3&amp;ref(Item/D_Pierce.jpg,nolink,25x25,Pierce Damage);&amp;ref(Item/D_Magic.jpg,nolink,25x25,Magic Damage);&amp;br;第一撃に突撃ボーナス加算&amp;br;攻撃修正：1&amp;br;防御修正：2&amp;br;長さ：3</v>
      </c>
      <c r="EW4" t="str">
        <f t="shared" si="3"/>
        <v>n/a</v>
      </c>
      <c r="EX4" t="str">
        <f t="shared" si="4"/>
        <v>n/a</v>
      </c>
      <c r="EY4" t="str">
        <f t="shared" si="8"/>
        <v/>
      </c>
      <c r="EZ4" t="str">
        <f t="shared" ref="EZ4:EZ67" si="16">CONCATENATE(IF(CG4&lt;&gt;"",IF(CG4&gt;0,"&amp;ref(Item/Inspirational.jpg,nolink,25x25,Inspirational ("&amp;CG4&amp;"));","&amp;ref(Item/Uninspirational.jpg,nolink,25x25,Inspirational ("&amp;CG4&amp;"));"),""),IF(CH4&lt;&gt;"","&amp;ref(Item/Taskmaster.jpg,nolink,25x25,Taskmaster ("&amp;CH4&amp;"));",""),IF(CI4&lt;&gt;"","&amp;ref(Item/Beastmaster.jpg,nolink,25x25,Beastmaster ("&amp;CI4&amp;"));",""),IF(CJ4&lt;&gt;"","&amp;ref(Nation/LivingLead.jpg,nolink,25x25,Leadership ("&amp;CJ4&amp;"));",""),IF(CK4&lt;&gt;"","&amp;ref(Nation/MagicLead.jpg,nolink,25x25,Magic Leadership ("&amp;CK4&amp;"));",""),IF(CL4&lt;&gt;"","&amp;ref(Nation/UndeadLead.jpg,nolink,25x25,Undead Leadership ("&amp;CL4&amp;"));",""),IF(CM4&lt;&gt;"","&amp;ref(Item/Pillager.jpg,nolink,25x25,Pillager ("&amp;CM4&amp;"));",""),IF(CN4&lt;&gt;"","&amp;ref(Item/Patrol-Bonus.jpg,nolink,25x25,Patrol Bonus ("&amp;CN4&amp;"));",""),IF(CO4&lt;&gt;"",IF(CO4&gt;0,"&amp;ref(Item/Supply-Bonus.jpg,nolink,25x25,Supply Bonus ("&amp;CO4&amp;"));","&amp;ref(Item/Gluttony.jpg,nolink,25x25,Gluttony ("&amp;ABS(CO4)&amp;"));"),""),IF(CP4&lt;&gt;"",IF(CP4&gt;0,"&amp;ref(Item/Water-Breathing.jpg,nolink,25x25,Gift of Water Breathing ("&amp;CP4&amp;"));","&amp;ref(Item/Water-Breathing.jpg,nolink,25x25,Water Breathing);"),""),IF(CQ4&lt;&gt;"","&amp;ref(Item/Sailing.jpg,nolink,25x25,Sailing (Size points "&amp;LEFT(CQ4,LEN(CQ4)-1)&amp;", max size "&amp;RIGHT(CQ4)&amp;"));",""),IF(CR4&lt;&gt;"",IF(LEFT(CR4,1)&lt;&gt;"d",IF(LEFT(CR4,1)&lt;&gt;"g","&amp;ref(Item/Healer.jpg,nolink,25x25,Healer ("&amp;CR4&amp;"));","&amp;ref(Item/Disease-Grinder.jpg,nolink,25x25,Disease Grinder ("&amp;MID(CR4,2,LEN(CR4)-1)&amp;"));"),"&amp;ref(Item/Disease-Healer.jpg,nolink,25x25,Disease Healer ("&amp;MID(CR4,2,LEN(CR4)-1)&amp;"));"),""),IF(CS4&lt;&gt;"","&amp;ref(Item/Mason.jpg,nolink,25x25,Mason);",""))</f>
        <v/>
      </c>
      <c r="FA4" t="str">
        <f t="shared" si="9"/>
        <v/>
      </c>
      <c r="FB4" t="str">
        <f t="shared" si="5"/>
        <v/>
      </c>
      <c r="FC4" t="str">
        <f t="shared" si="10"/>
        <v/>
      </c>
      <c r="FD4" t="str">
        <f t="shared" si="11"/>
        <v/>
      </c>
      <c r="FE4" t="str">
        <f t="shared" si="12"/>
        <v>攻撃力：3&amp;ref(Item/D_Pierce.jpg,nolink,25x25,Pierce Damage);&amp;ref(Item/D_Magic.jpg,nolink,25x25,Magic Damage);&amp;br;第一撃に突撃ボーナス加算&amp;br;攻撃修正：1&amp;br;防御修正：2&amp;br;長さ：3</v>
      </c>
      <c r="FF4" t="str">
        <f t="shared" si="13"/>
        <v>~</v>
      </c>
      <c r="FG4" t="str">
        <f t="shared" si="14"/>
        <v>~</v>
      </c>
      <c r="FH4" s="24" t="str">
        <f t="shared" si="15"/>
        <v xml:space="preserve">|BGCOLOR(#000000):&amp;ref(Item/SH Weapons/Ice-Lance.jpg,nolink,75x75,Ice Lance);|BGCOLOR(BLACK):COLOR(WHITE):''Ice Lance''|片手|&amp;ref(Spell/P_Water.jpg,nolink,25x25,Water);1|&amp;ref(Spell/V_Water.jpg,nolink,25x25,Water Gem);5|
|~|&gt;|&gt;|&gt;|攻撃力：3&amp;ref(Item/D_Pierce.jpg,nolink,25x25,Pierce Damage);&amp;ref(Item/D_Magic.jpg,nolink,25x25,Magic Damage);&amp;br;第一撃に突撃ボーナス加算&amp;br;攻撃修正：1&amp;br;防御修正：2&amp;br;長さ：3|
|&gt;|&gt;|&gt;|&gt;|BGCOLOR(#F5F5F5):騎乗か飛行して使う突撃槍。最初の一撃が重い|
</v>
      </c>
    </row>
    <row r="5" spans="1:164" x14ac:dyDescent="0.15">
      <c r="A5" t="str">
        <f t="shared" si="6"/>
        <v/>
      </c>
      <c r="C5" s="1" t="s">
        <v>3332</v>
      </c>
      <c r="E5" s="1">
        <v>0</v>
      </c>
      <c r="F5" s="1" t="s">
        <v>3349</v>
      </c>
      <c r="H5" s="1" t="s">
        <v>647</v>
      </c>
      <c r="J5" s="1">
        <v>5</v>
      </c>
      <c r="L5" s="6">
        <v>12</v>
      </c>
      <c r="M5" s="1" t="s">
        <v>4318</v>
      </c>
      <c r="T5" s="11">
        <v>3</v>
      </c>
      <c r="AG5" s="1">
        <v>40</v>
      </c>
      <c r="AH5" s="1">
        <v>5</v>
      </c>
      <c r="AI5" s="1">
        <v>15</v>
      </c>
      <c r="ER5" s="20" t="s">
        <v>4347</v>
      </c>
      <c r="ES5" t="str">
        <f t="shared" si="7"/>
        <v>BGCOLOR(#000000):&amp;ref(Item/SH Weapons/Sling-of-Accuracy.jpg,nolink,75x75,Sling of Accuracy);|BGCOLOR(BLACK):COLOR(WHITE):''Sling of Accuracy''</v>
      </c>
      <c r="ET5" t="str">
        <f t="shared" si="0"/>
        <v>&amp;ref(Spell/P_Air.jpg,nolink,25x25,Air);1</v>
      </c>
      <c r="EU5" t="str">
        <f t="shared" si="1"/>
        <v>&amp;ref(Spell/V_Air.jpg,nolink,25x25,Air Gem);5</v>
      </c>
      <c r="EV5" t="str">
        <f t="shared" si="2"/>
        <v>攻撃力：12&amp;ref(Item/D_Blunt.jpg,nolink,25x25,Blunt Damage);&amp;ref(Item/D_Magic.jpg,nolink,25x25,Magic Damage);&amp;br;筋力加算三分の一&amp;br;射程：40&amp;br;精度修正：5&amp;br;弾数：15</v>
      </c>
      <c r="EW5" t="str">
        <f t="shared" si="3"/>
        <v>n/a</v>
      </c>
      <c r="EX5" t="str">
        <f t="shared" si="4"/>
        <v>n/a</v>
      </c>
      <c r="EY5" t="str">
        <f t="shared" si="8"/>
        <v/>
      </c>
      <c r="EZ5" t="str">
        <f t="shared" si="16"/>
        <v/>
      </c>
      <c r="FA5" t="str">
        <f t="shared" si="9"/>
        <v/>
      </c>
      <c r="FB5" t="str">
        <f t="shared" si="5"/>
        <v/>
      </c>
      <c r="FC5" t="str">
        <f t="shared" si="10"/>
        <v/>
      </c>
      <c r="FD5" t="str">
        <f t="shared" si="11"/>
        <v/>
      </c>
      <c r="FE5" t="str">
        <f t="shared" si="12"/>
        <v>攻撃力：12&amp;ref(Item/D_Blunt.jpg,nolink,25x25,Blunt Damage);&amp;ref(Item/D_Magic.jpg,nolink,25x25,Magic Damage);&amp;br;筋力加算三分の一&amp;br;射程：40&amp;br;精度修正：5&amp;br;弾数：15</v>
      </c>
      <c r="FF5" t="str">
        <f t="shared" si="13"/>
        <v>~</v>
      </c>
      <c r="FG5" t="str">
        <f t="shared" si="14"/>
        <v>~</v>
      </c>
      <c r="FH5" s="24" t="str">
        <f t="shared" si="15"/>
        <v xml:space="preserve">|BGCOLOR(#000000):&amp;ref(Item/SH Weapons/Sling-of-Accuracy.jpg,nolink,75x75,Sling of Accuracy);|BGCOLOR(BLACK):COLOR(WHITE):''Sling of Accuracy''|片手|&amp;ref(Spell/P_Air.jpg,nolink,25x25,Air);1|&amp;ref(Spell/V_Air.jpg,nolink,25x25,Air Gem);5|
|~|&gt;|&gt;|&gt;|攻撃力：12&amp;ref(Item/D_Blunt.jpg,nolink,25x25,Blunt Damage);&amp;ref(Item/D_Magic.jpg,nolink,25x25,Magic Damage);&amp;br;筋力加算三分の一&amp;br;射程：40&amp;br;精度修正：5&amp;br;弾数：15|
|&gt;|&gt;|&gt;|&gt;|BGCOLOR(#F5F5F5):片手で使える射撃武器。性能はそれなり|
</v>
      </c>
    </row>
    <row r="6" spans="1:164" x14ac:dyDescent="0.15">
      <c r="A6" t="str">
        <f t="shared" si="6"/>
        <v/>
      </c>
      <c r="C6" s="1" t="s">
        <v>3332</v>
      </c>
      <c r="E6" s="1">
        <v>0</v>
      </c>
      <c r="F6" s="1" t="s">
        <v>3351</v>
      </c>
      <c r="H6" s="1" t="s">
        <v>638</v>
      </c>
      <c r="J6" s="1">
        <v>5</v>
      </c>
      <c r="L6" s="6">
        <v>9</v>
      </c>
      <c r="M6" s="1" t="s">
        <v>4316</v>
      </c>
      <c r="AE6" s="1">
        <v>2</v>
      </c>
      <c r="AF6" s="1">
        <v>2</v>
      </c>
      <c r="AK6" s="1">
        <v>1</v>
      </c>
      <c r="ER6" s="20" t="s">
        <v>4348</v>
      </c>
      <c r="ES6" t="str">
        <f t="shared" si="7"/>
        <v>BGCOLOR(#000000):&amp;ref(Item/SH Weapons/Blacksteel-Sword.jpg,nolink,75x75,Blacksteel Sword);|BGCOLOR(BLACK):COLOR(WHITE):''Blacksteel Sword''</v>
      </c>
      <c r="ET6" t="str">
        <f t="shared" si="0"/>
        <v>&amp;ref(Spell/P_Earth.jpg,nolink,25x25,Earth);1</v>
      </c>
      <c r="EU6" t="str">
        <f t="shared" si="1"/>
        <v>&amp;ref(Spell/V_Earth.jpg,nolink,25x25,Earth Gem);5</v>
      </c>
      <c r="EV6" t="str">
        <f t="shared" si="2"/>
        <v>攻撃力：9&amp;ref(Item/D_Slash.jpg,nolink,25x25,Slash Damage);&amp;ref(Item/D_Magic.jpg,nolink,25x25,Magic Damage);&amp;br;攻撃修正：2&amp;br;防御修正：2&amp;br;長さ：1</v>
      </c>
      <c r="EW6" t="str">
        <f t="shared" si="3"/>
        <v>n/a</v>
      </c>
      <c r="EX6" t="str">
        <f t="shared" si="4"/>
        <v>n/a</v>
      </c>
      <c r="EY6" t="str">
        <f t="shared" si="8"/>
        <v/>
      </c>
      <c r="EZ6" t="str">
        <f t="shared" si="16"/>
        <v/>
      </c>
      <c r="FA6" t="str">
        <f t="shared" si="9"/>
        <v/>
      </c>
      <c r="FB6" t="str">
        <f t="shared" si="5"/>
        <v/>
      </c>
      <c r="FC6" t="str">
        <f t="shared" si="10"/>
        <v/>
      </c>
      <c r="FD6" t="str">
        <f t="shared" si="11"/>
        <v/>
      </c>
      <c r="FE6" t="str">
        <f t="shared" si="12"/>
        <v>攻撃力：9&amp;ref(Item/D_Slash.jpg,nolink,25x25,Slash Damage);&amp;ref(Item/D_Magic.jpg,nolink,25x25,Magic Damage);&amp;br;攻撃修正：2&amp;br;防御修正：2&amp;br;長さ：1</v>
      </c>
      <c r="FF6" t="str">
        <f t="shared" si="13"/>
        <v>~</v>
      </c>
      <c r="FG6" t="str">
        <f t="shared" si="14"/>
        <v>~</v>
      </c>
      <c r="FH6" s="24" t="str">
        <f t="shared" si="15"/>
        <v xml:space="preserve">|BGCOLOR(#000000):&amp;ref(Item/SH Weapons/Blacksteel-Sword.jpg,nolink,75x75,Blacksteel Sword);|BGCOLOR(BLACK):COLOR(WHITE):''Blacksteel Sword''|片手|&amp;ref(Spell/P_Earth.jpg,nolink,25x25,Earth);1|&amp;ref(Spell/V_Earth.jpg,nolink,25x25,Earth Gem);5|
|~|&gt;|&gt;|&gt;|攻撃力：9&amp;ref(Item/D_Slash.jpg,nolink,25x25,Slash Damage);&amp;ref(Item/D_Magic.jpg,nolink,25x25,Magic Damage);&amp;br;攻撃修正：2&amp;br;防御修正：2&amp;br;長さ：1|
|&gt;|&gt;|&gt;|&gt;|BGCOLOR(#F5F5F5):最初から作れる剣では最も高水準|
</v>
      </c>
    </row>
    <row r="7" spans="1:164" x14ac:dyDescent="0.15">
      <c r="A7" t="str">
        <f t="shared" si="6"/>
        <v/>
      </c>
      <c r="C7" s="1" t="s">
        <v>3332</v>
      </c>
      <c r="E7" s="1">
        <v>0</v>
      </c>
      <c r="F7" s="1" t="s">
        <v>3352</v>
      </c>
      <c r="H7" s="1" t="s">
        <v>653</v>
      </c>
      <c r="J7" s="1">
        <v>5</v>
      </c>
      <c r="L7" s="6">
        <v>8</v>
      </c>
      <c r="M7" s="1" t="s">
        <v>4316</v>
      </c>
      <c r="AE7" s="1">
        <v>1</v>
      </c>
      <c r="AF7" s="1">
        <v>2</v>
      </c>
      <c r="AK7" s="1">
        <v>1</v>
      </c>
      <c r="ER7" s="20" t="s">
        <v>4349</v>
      </c>
      <c r="ES7" t="str">
        <f t="shared" si="7"/>
        <v>BGCOLOR(#000000):&amp;ref(Item/SH Weapons/Enchanted-Sword.jpg,nolink,75x75,Enchanted Sword);|BGCOLOR(BLACK):COLOR(WHITE):''Enchanted Sword''</v>
      </c>
      <c r="ET7" t="str">
        <f t="shared" si="0"/>
        <v>&amp;ref(Spell/P_Astral.jpg,nolink,25x25,Astral);1</v>
      </c>
      <c r="EU7" t="str">
        <f t="shared" si="1"/>
        <v>&amp;ref(Spell/V_Astral.jpg,nolink,25x25,Astral Pearl);5</v>
      </c>
      <c r="EV7" t="str">
        <f t="shared" si="2"/>
        <v>攻撃力：8&amp;ref(Item/D_Slash.jpg,nolink,25x25,Slash Damage);&amp;ref(Item/D_Magic.jpg,nolink,25x25,Magic Damage);&amp;br;攻撃修正：1&amp;br;防御修正：2&amp;br;長さ：1</v>
      </c>
      <c r="EW7" t="str">
        <f t="shared" si="3"/>
        <v>n/a</v>
      </c>
      <c r="EX7" t="str">
        <f t="shared" si="4"/>
        <v>n/a</v>
      </c>
      <c r="EY7" t="str">
        <f t="shared" si="8"/>
        <v/>
      </c>
      <c r="EZ7" t="str">
        <f t="shared" si="16"/>
        <v/>
      </c>
      <c r="FA7" t="str">
        <f t="shared" si="9"/>
        <v/>
      </c>
      <c r="FB7" t="str">
        <f t="shared" si="5"/>
        <v/>
      </c>
      <c r="FC7" t="str">
        <f t="shared" si="10"/>
        <v/>
      </c>
      <c r="FD7" t="str">
        <f t="shared" si="11"/>
        <v/>
      </c>
      <c r="FE7" t="str">
        <f t="shared" si="12"/>
        <v>攻撃力：8&amp;ref(Item/D_Slash.jpg,nolink,25x25,Slash Damage);&amp;ref(Item/D_Magic.jpg,nolink,25x25,Magic Damage);&amp;br;攻撃修正：1&amp;br;防御修正：2&amp;br;長さ：1</v>
      </c>
      <c r="FF7" t="str">
        <f t="shared" si="13"/>
        <v>~</v>
      </c>
      <c r="FG7" t="str">
        <f t="shared" si="14"/>
        <v>~</v>
      </c>
      <c r="FH7" s="24" t="str">
        <f t="shared" si="15"/>
        <v xml:space="preserve">|BGCOLOR(#000000):&amp;ref(Item/SH Weapons/Enchanted-Sword.jpg,nolink,75x75,Enchanted Sword);|BGCOLOR(BLACK):COLOR(WHITE):''Enchanted Sword''|片手|&amp;ref(Spell/P_Astral.jpg,nolink,25x25,Astral);1|&amp;ref(Spell/V_Astral.jpg,nolink,25x25,Astral Pearl);5|
|~|&gt;|&gt;|&gt;|攻撃力：8&amp;ref(Item/D_Slash.jpg,nolink,25x25,Slash Damage);&amp;ref(Item/D_Magic.jpg,nolink,25x25,Magic Damage);&amp;br;攻撃修正：1&amp;br;防御修正：2&amp;br;長さ：1|
|&gt;|&gt;|&gt;|&gt;|BGCOLOR(#F5F5F5):バランスの良い性能。やや控えめではある|
</v>
      </c>
    </row>
    <row r="8" spans="1:164" x14ac:dyDescent="0.15">
      <c r="A8" t="str">
        <f t="shared" si="6"/>
        <v/>
      </c>
      <c r="C8" s="1" t="s">
        <v>3332</v>
      </c>
      <c r="E8" s="1">
        <v>0</v>
      </c>
      <c r="F8" s="1" t="s">
        <v>3353</v>
      </c>
      <c r="H8" s="1" t="s">
        <v>653</v>
      </c>
      <c r="J8" s="1">
        <v>5</v>
      </c>
      <c r="L8" s="6">
        <v>7</v>
      </c>
      <c r="M8" s="1" t="s">
        <v>4317</v>
      </c>
      <c r="AE8" s="1">
        <v>2</v>
      </c>
      <c r="AF8" s="1">
        <v>2</v>
      </c>
      <c r="AK8" s="1">
        <v>3</v>
      </c>
      <c r="EQ8" s="7" t="s">
        <v>3364</v>
      </c>
      <c r="ER8" s="20" t="s">
        <v>4350</v>
      </c>
      <c r="ES8" t="str">
        <f t="shared" si="7"/>
        <v>BGCOLOR(#000000):&amp;ref(Item/SH Weapons/Enchanted-Spear.jpg,nolink,75x75,Enchanted Spear);|BGCOLOR(BLACK):COLOR(WHITE):''Enchanted Spear''</v>
      </c>
      <c r="ET8" t="str">
        <f t="shared" si="0"/>
        <v>&amp;ref(Spell/P_Astral.jpg,nolink,25x25,Astral);1</v>
      </c>
      <c r="EU8" t="str">
        <f t="shared" si="1"/>
        <v>&amp;ref(Spell/V_Astral.jpg,nolink,25x25,Astral Pearl);5</v>
      </c>
      <c r="EV8" t="str">
        <f t="shared" si="2"/>
        <v>攻撃力：7&amp;ref(Item/D_Pierce.jpg,nolink,25x25,Pierce Damage);&amp;ref(Item/D_Magic.jpg,nolink,25x25,Magic Damage);&amp;br;攻撃修正：2&amp;br;防御修正：2&amp;br;長さ：3</v>
      </c>
      <c r="EW8" t="str">
        <f t="shared" si="3"/>
        <v>n/a</v>
      </c>
      <c r="EX8" t="str">
        <f t="shared" si="4"/>
        <v/>
      </c>
      <c r="EY8" t="str">
        <f t="shared" si="8"/>
        <v/>
      </c>
      <c r="EZ8" t="str">
        <f t="shared" si="16"/>
        <v/>
      </c>
      <c r="FA8" t="str">
        <f t="shared" si="9"/>
        <v/>
      </c>
      <c r="FB8" t="str">
        <f t="shared" si="5"/>
        <v/>
      </c>
      <c r="FC8" t="str">
        <f t="shared" si="10"/>
        <v/>
      </c>
      <c r="FD8" t="str">
        <f t="shared" si="11"/>
        <v>騎乗/飛行時のみ使用可能</v>
      </c>
      <c r="FE8" t="str">
        <f t="shared" si="12"/>
        <v>攻撃力：7&amp;ref(Item/D_Pierce.jpg,nolink,25x25,Pierce Damage);&amp;ref(Item/D_Magic.jpg,nolink,25x25,Magic Damage);&amp;br;攻撃修正：2&amp;br;防御修正：2&amp;br;長さ：3&amp;br;&amp;br;騎乗/飛行時のみ使用可能</v>
      </c>
      <c r="FF8" t="str">
        <f t="shared" si="13"/>
        <v>&amp;br;騎乗/飛行時のみ使用可能</v>
      </c>
      <c r="FG8" t="str">
        <f t="shared" si="14"/>
        <v>~</v>
      </c>
      <c r="FH8" s="24" t="str">
        <f t="shared" si="15"/>
        <v xml:space="preserve">|BGCOLOR(#000000):&amp;ref(Item/SH Weapons/Enchanted-Spear.jpg,nolink,75x75,Enchanted Spear);|BGCOLOR(BLACK):COLOR(WHITE):''Enchanted Spear''|片手|&amp;ref(Spell/P_Astral.jpg,nolink,25x25,Astral);1|&amp;ref(Spell/V_Astral.jpg,nolink,25x25,Astral Pearl);5|
|~|&gt;|&gt;|&gt;|攻撃力：7&amp;ref(Item/D_Pierce.jpg,nolink,25x25,Pierce Damage);&amp;ref(Item/D_Magic.jpg,nolink,25x25,Magic Damage);&amp;br;攻撃修正：2&amp;br;防御修正：2&amp;br;長さ：3&amp;br;&amp;br;騎乗/飛行時のみ使用可能|
|&gt;|&gt;|&gt;|&gt;|BGCOLOR(#F5F5F5):長さ重視。他の性能も意外に良好|
</v>
      </c>
    </row>
    <row r="9" spans="1:164" x14ac:dyDescent="0.15">
      <c r="A9" t="str">
        <f t="shared" si="6"/>
        <v>片手0E</v>
      </c>
      <c r="C9" s="1" t="s">
        <v>3332</v>
      </c>
      <c r="E9" s="1">
        <v>0</v>
      </c>
      <c r="F9" s="1" t="s">
        <v>3354</v>
      </c>
      <c r="H9" s="1" t="s">
        <v>641</v>
      </c>
      <c r="J9" s="1">
        <v>5</v>
      </c>
      <c r="L9" s="6">
        <v>5</v>
      </c>
      <c r="M9" s="1" t="s">
        <v>4318</v>
      </c>
      <c r="AE9" s="1">
        <v>1</v>
      </c>
      <c r="AF9" s="1">
        <v>1</v>
      </c>
      <c r="AK9" s="1">
        <v>1</v>
      </c>
      <c r="ER9" s="20" t="s">
        <v>4351</v>
      </c>
      <c r="ES9" t="str">
        <f t="shared" si="7"/>
        <v>BGCOLOR(#000000):&amp;ref(Item/SH Weapons/Hardwood-Club.jpg,nolink,75x75,Hardwood Club);|BGCOLOR(BLACK):COLOR(WHITE):''Hardwood Club''</v>
      </c>
      <c r="ET9" t="str">
        <f t="shared" si="0"/>
        <v>&amp;ref(Spell/P_Nature.jpg,nolink,25x25,Nature);1</v>
      </c>
      <c r="EU9" t="str">
        <f t="shared" si="1"/>
        <v>&amp;ref(Spell/V_Nature.jpg,nolink,25x25,Nature Gem);5</v>
      </c>
      <c r="EV9" t="str">
        <f t="shared" si="2"/>
        <v>攻撃力：5&amp;ref(Item/D_Blunt.jpg,nolink,25x25,Blunt Damage);&amp;ref(Item/D_Magic.jpg,nolink,25x25,Magic Damage);&amp;br;攻撃修正：1&amp;br;防御修正：1&amp;br;長さ：1</v>
      </c>
      <c r="EW9" t="str">
        <f t="shared" si="3"/>
        <v>n/a</v>
      </c>
      <c r="EX9" t="str">
        <f t="shared" si="4"/>
        <v>n/a</v>
      </c>
      <c r="EY9" t="str">
        <f t="shared" si="8"/>
        <v/>
      </c>
      <c r="EZ9" t="str">
        <f t="shared" si="16"/>
        <v/>
      </c>
      <c r="FA9" t="str">
        <f t="shared" si="9"/>
        <v/>
      </c>
      <c r="FB9" t="str">
        <f t="shared" si="5"/>
        <v/>
      </c>
      <c r="FC9" t="str">
        <f t="shared" si="10"/>
        <v/>
      </c>
      <c r="FD9" t="str">
        <f t="shared" si="11"/>
        <v/>
      </c>
      <c r="FE9" t="str">
        <f t="shared" si="12"/>
        <v>攻撃力：5&amp;ref(Item/D_Blunt.jpg,nolink,25x25,Blunt Damage);&amp;ref(Item/D_Magic.jpg,nolink,25x25,Magic Damage);&amp;br;攻撃修正：1&amp;br;防御修正：1&amp;br;長さ：1</v>
      </c>
      <c r="FF9" t="str">
        <f t="shared" si="13"/>
        <v>~</v>
      </c>
      <c r="FG9" t="str">
        <f t="shared" si="14"/>
        <v>~</v>
      </c>
      <c r="FH9" s="24" t="str">
        <f t="shared" si="15"/>
        <v xml:space="preserve">|BGCOLOR(#000000):&amp;ref(Item/SH Weapons/Hardwood-Club.jpg,nolink,75x75,Hardwood Club);|BGCOLOR(BLACK):COLOR(WHITE):''Hardwood Club''|片手|&amp;ref(Spell/P_Nature.jpg,nolink,25x25,Nature);1|&amp;ref(Spell/V_Nature.jpg,nolink,25x25,Nature Gem);5|
|~|&gt;|&gt;|&gt;|攻撃力：5&amp;ref(Item/D_Blunt.jpg,nolink,25x25,Blunt Damage);&amp;ref(Item/D_Magic.jpg,nolink,25x25,Magic Damage);&amp;br;攻撃修正：1&amp;br;防御修正：1&amp;br;長さ：1|
|&gt;|&gt;|&gt;|&gt;|BGCOLOR(#F5F5F5):打撃武器。性能的に秀でた点はない|
</v>
      </c>
    </row>
    <row r="10" spans="1:164" x14ac:dyDescent="0.15">
      <c r="A10" t="str">
        <f t="shared" si="6"/>
        <v>片手2S</v>
      </c>
      <c r="C10" s="1" t="s">
        <v>3332</v>
      </c>
      <c r="E10" s="1">
        <v>2</v>
      </c>
      <c r="F10" s="1" t="s">
        <v>4774</v>
      </c>
      <c r="H10" s="1" t="s">
        <v>648</v>
      </c>
      <c r="J10" s="1">
        <v>5</v>
      </c>
      <c r="L10" s="6">
        <v>12</v>
      </c>
      <c r="M10" s="1" t="s">
        <v>4316</v>
      </c>
      <c r="AE10" s="1">
        <v>2</v>
      </c>
      <c r="AF10" s="1">
        <v>1</v>
      </c>
      <c r="AK10" s="1">
        <v>1</v>
      </c>
      <c r="AU10" s="1" t="s">
        <v>3355</v>
      </c>
      <c r="ER10" s="20" t="s">
        <v>4352</v>
      </c>
      <c r="ES10" t="str">
        <f t="shared" si="7"/>
        <v>BGCOLOR(#000000):&amp;ref(Item/SH Weapons/Burning-Blade.jpg,nolink,75x75,Burning Blade);|BGCOLOR(BLACK):COLOR(WHITE):''Burning Blade''</v>
      </c>
      <c r="ET10" t="str">
        <f t="shared" si="0"/>
        <v>&amp;ref(Spell/P_Fire.jpg,nolink,25x25,Fire);1</v>
      </c>
      <c r="EU10" t="str">
        <f t="shared" si="1"/>
        <v>&amp;ref(Spell/V_Fire.jpg,nolink,25x25,Fire Gem);5</v>
      </c>
      <c r="EV10" t="str">
        <f t="shared" si="2"/>
        <v>攻撃力：12&amp;ref(Item/D_Slash.jpg,nolink,25x25,Slash Damage);&amp;ref(Item/D_Magic.jpg,nolink,25x25,Magic Damage);&amp;br;攻撃修正：2&amp;br;防御修正：1&amp;br;長さ：1&amp;br;命中時追撃：Flame</v>
      </c>
      <c r="EW10" t="str">
        <f t="shared" si="3"/>
        <v>n/a</v>
      </c>
      <c r="EX10" t="str">
        <f t="shared" si="4"/>
        <v>n/a</v>
      </c>
      <c r="EY10" t="str">
        <f t="shared" si="8"/>
        <v/>
      </c>
      <c r="EZ10" t="str">
        <f t="shared" si="16"/>
        <v/>
      </c>
      <c r="FA10" t="str">
        <f t="shared" si="9"/>
        <v/>
      </c>
      <c r="FB10" t="str">
        <f t="shared" si="5"/>
        <v/>
      </c>
      <c r="FC10" t="str">
        <f t="shared" si="10"/>
        <v/>
      </c>
      <c r="FD10" t="str">
        <f t="shared" si="11"/>
        <v/>
      </c>
      <c r="FE10" t="str">
        <f t="shared" si="12"/>
        <v>攻撃力：12&amp;ref(Item/D_Slash.jpg,nolink,25x25,Slash Damage);&amp;ref(Item/D_Magic.jpg,nolink,25x25,Magic Damage);&amp;br;攻撃修正：2&amp;br;防御修正：1&amp;br;長さ：1&amp;br;命中時追撃：Flame</v>
      </c>
      <c r="FF10" t="str">
        <f t="shared" si="13"/>
        <v>~</v>
      </c>
      <c r="FG10" t="str">
        <f t="shared" si="14"/>
        <v>~</v>
      </c>
      <c r="FH10" s="24" t="str">
        <f t="shared" si="15"/>
        <v xml:space="preserve">|BGCOLOR(#000000):&amp;ref(Item/SH Weapons/Burning-Blade.jpg,nolink,75x75,Burning Blade);|BGCOLOR(BLACK):COLOR(WHITE):''Burning Blade''|片手|&amp;ref(Spell/P_Fire.jpg,nolink,25x25,Fire);1|&amp;ref(Spell/V_Fire.jpg,nolink,25x25,Fire Gem);5|
|~|&gt;|&gt;|&gt;|攻撃力：12&amp;ref(Item/D_Slash.jpg,nolink,25x25,Slash Damage);&amp;ref(Item/D_Magic.jpg,nolink,25x25,Magic Damage);&amp;br;攻撃修正：2&amp;br;防御修正：1&amp;br;長さ：1&amp;br;命中時追撃：Flame|
|&gt;|&gt;|&gt;|&gt;|BGCOLOR(#F5F5F5):当てるだけで炎の追撃。軽装の敵に有効|
</v>
      </c>
    </row>
    <row r="11" spans="1:164" x14ac:dyDescent="0.15">
      <c r="A11" t="str">
        <f t="shared" si="6"/>
        <v/>
      </c>
      <c r="C11" s="1" t="s">
        <v>3332</v>
      </c>
      <c r="E11" s="1">
        <v>2</v>
      </c>
      <c r="F11" s="1" t="s">
        <v>3356</v>
      </c>
      <c r="H11" s="1" t="s">
        <v>646</v>
      </c>
      <c r="J11" s="1">
        <v>10</v>
      </c>
      <c r="L11" s="6">
        <v>11</v>
      </c>
      <c r="M11" s="1" t="s">
        <v>4318</v>
      </c>
      <c r="AE11" s="1">
        <v>2</v>
      </c>
      <c r="AF11" s="1">
        <v>0</v>
      </c>
      <c r="AK11" s="1">
        <v>1</v>
      </c>
      <c r="AU11" s="1" t="s">
        <v>4654</v>
      </c>
      <c r="ER11" s="20" t="s">
        <v>4353</v>
      </c>
      <c r="ES11" t="str">
        <f t="shared" si="7"/>
        <v>BGCOLOR(#000000):&amp;ref(Item/SH Weapons/Mace-of-Eruption.jpg,nolink,75x75,Mace of Eruption);|BGCOLOR(BLACK):COLOR(WHITE):''Mace of Eruption''</v>
      </c>
      <c r="ET11" t="str">
        <f t="shared" si="0"/>
        <v>&amp;ref(Spell/P_Fire.jpg,nolink,25x25,Fire);2</v>
      </c>
      <c r="EU11" t="str">
        <f t="shared" si="1"/>
        <v>&amp;ref(Spell/V_Fire.jpg,nolink,25x25,Fire Gem);10</v>
      </c>
      <c r="EV11" t="str">
        <f t="shared" si="2"/>
        <v>攻撃力：11&amp;ref(Item/D_Blunt.jpg,nolink,25x25,Blunt Damage);&amp;ref(Item/D_Magic.jpg,nolink,25x25,Magic Damage);&amp;br;攻撃修正：2&amp;br;防御修正：0&amp;br;長さ：1&amp;br;命中時追撃：Flame Eruption</v>
      </c>
      <c r="EW11" t="str">
        <f t="shared" si="3"/>
        <v>n/a</v>
      </c>
      <c r="EX11" t="str">
        <f t="shared" si="4"/>
        <v>n/a</v>
      </c>
      <c r="EY11" t="str">
        <f t="shared" si="8"/>
        <v/>
      </c>
      <c r="EZ11" t="str">
        <f t="shared" si="16"/>
        <v/>
      </c>
      <c r="FA11" t="str">
        <f t="shared" si="9"/>
        <v/>
      </c>
      <c r="FB11" t="str">
        <f t="shared" si="5"/>
        <v/>
      </c>
      <c r="FC11" t="str">
        <f t="shared" si="10"/>
        <v/>
      </c>
      <c r="FD11" t="str">
        <f t="shared" si="11"/>
        <v/>
      </c>
      <c r="FE11" t="str">
        <f t="shared" si="12"/>
        <v>攻撃力：11&amp;ref(Item/D_Blunt.jpg,nolink,25x25,Blunt Damage);&amp;ref(Item/D_Magic.jpg,nolink,25x25,Magic Damage);&amp;br;攻撃修正：2&amp;br;防御修正：0&amp;br;長さ：1&amp;br;命中時追撃：Flame Eruption</v>
      </c>
      <c r="FF11" t="str">
        <f t="shared" si="13"/>
        <v>~</v>
      </c>
      <c r="FG11" t="str">
        <f t="shared" si="14"/>
        <v>~</v>
      </c>
      <c r="FH11" s="24" t="str">
        <f t="shared" si="15"/>
        <v xml:space="preserve">|BGCOLOR(#000000):&amp;ref(Item/SH Weapons/Mace-of-Eruption.jpg,nolink,75x75,Mace of Eruption);|BGCOLOR(BLACK):COLOR(WHITE):''Mace of Eruption''|片手|&amp;ref(Spell/P_Fire.jpg,nolink,25x25,Fire);2|&amp;ref(Spell/V_Fire.jpg,nolink,25x25,Fire Gem);10|
|~|&gt;|&gt;|&gt;|攻撃力：11&amp;ref(Item/D_Blunt.jpg,nolink,25x25,Blunt Damage);&amp;ref(Item/D_Magic.jpg,nolink,25x25,Magic Damage);&amp;br;攻撃修正：2&amp;br;防御修正：0&amp;br;長さ：1&amp;br;命中時追撃：Flame Eruption|
|&gt;|&gt;|&gt;|&gt;|BGCOLOR(#F5F5F5):当てると小範囲攻撃に。雑魚の群れを効果的に削る|
</v>
      </c>
    </row>
    <row r="12" spans="1:164" x14ac:dyDescent="0.15">
      <c r="A12" t="str">
        <f t="shared" si="6"/>
        <v/>
      </c>
      <c r="C12" s="1" t="s">
        <v>3332</v>
      </c>
      <c r="E12" s="1">
        <v>2</v>
      </c>
      <c r="F12" s="1" t="s">
        <v>3357</v>
      </c>
      <c r="H12" s="1" t="s">
        <v>642</v>
      </c>
      <c r="I12" s="1" t="s">
        <v>647</v>
      </c>
      <c r="J12" s="1">
        <v>5</v>
      </c>
      <c r="K12" s="7">
        <v>5</v>
      </c>
      <c r="L12" s="6">
        <v>8</v>
      </c>
      <c r="M12" s="1" t="s">
        <v>4316</v>
      </c>
      <c r="AE12" s="1">
        <v>2</v>
      </c>
      <c r="AF12" s="1">
        <v>3</v>
      </c>
      <c r="AK12" s="1">
        <v>1</v>
      </c>
      <c r="AV12" s="1" t="s">
        <v>3360</v>
      </c>
      <c r="AY12" s="2">
        <v>10</v>
      </c>
      <c r="ER12" s="20" t="s">
        <v>4354</v>
      </c>
      <c r="ES12" t="str">
        <f t="shared" si="7"/>
        <v>BGCOLOR(#000000):&amp;ref(Item/SH Weapons/Ice-Mist-Scimitar.jpg,nolink,75x75,Ice Mist Scimitar);|BGCOLOR(BLACK):COLOR(WHITE):''Ice Mist Scimitar''</v>
      </c>
      <c r="ET12" t="str">
        <f t="shared" si="0"/>
        <v>&amp;ref(Spell/P_Water.jpg,nolink,25x25,Water);1&amp;ref(Spell/P_Air.jpg,nolink,25x25,Air);1</v>
      </c>
      <c r="EU12" t="str">
        <f t="shared" si="1"/>
        <v>&amp;ref(Spell/V_Water.jpg,nolink,25x25,Water Gem);5&amp;ref(Spell/V_Air.jpg,nolink,25x25,Air Gem);5</v>
      </c>
      <c r="EV12" t="str">
        <f t="shared" si="2"/>
        <v>攻撃力：8&amp;ref(Item/D_Slash.jpg,nolink,25x25,Slash Damage);&amp;ref(Item/D_Magic.jpg,nolink,25x25,Magic Damage);&amp;br;攻撃修正：2&amp;br;防御修正：3&amp;br;長さ：1&amp;br;攻撃時追撃：Ice Mist</v>
      </c>
      <c r="EW12" t="str">
        <f t="shared" si="3"/>
        <v>n/a</v>
      </c>
      <c r="EX12" t="str">
        <f t="shared" si="4"/>
        <v>&amp;ref(Item/Cold-Resistant.jpg,nolink,25x25,Cold Resistant (10));</v>
      </c>
      <c r="EY12" t="str">
        <f t="shared" si="8"/>
        <v/>
      </c>
      <c r="EZ12" t="str">
        <f t="shared" si="16"/>
        <v/>
      </c>
      <c r="FA12" t="str">
        <f t="shared" si="9"/>
        <v/>
      </c>
      <c r="FB12" t="str">
        <f t="shared" si="5"/>
        <v/>
      </c>
      <c r="FC12" t="str">
        <f t="shared" si="10"/>
        <v/>
      </c>
      <c r="FD12" t="str">
        <f t="shared" si="11"/>
        <v>&amp;ref(Item/Cold-Resistant.jpg,nolink,25x25,Cold Resistant (10));</v>
      </c>
      <c r="FE12" t="str">
        <f t="shared" si="12"/>
        <v>攻撃力：8&amp;ref(Item/D_Slash.jpg,nolink,25x25,Slash Damage);&amp;ref(Item/D_Magic.jpg,nolink,25x25,Magic Damage);&amp;br;攻撃修正：2&amp;br;防御修正：3&amp;br;長さ：1&amp;br;攻撃時追撃：Ice Mist&amp;br;&amp;br;&amp;ref(Item/Cold-Resistant.jpg,nolink,25x25,Cold Resistant (10));</v>
      </c>
      <c r="FF12" t="str">
        <f t="shared" si="13"/>
        <v>&amp;br;&amp;ref(Item/Cold-Resistant.jpg,nolink,25x25,Cold Resistant (10));</v>
      </c>
      <c r="FG12" t="str">
        <f t="shared" si="14"/>
        <v>~</v>
      </c>
      <c r="FH12" s="24" t="str">
        <f t="shared" si="15"/>
        <v xml:space="preserve">|BGCOLOR(#000000):&amp;ref(Item/SH Weapons/Ice-Mist-Scimitar.jpg,nolink,75x75,Ice Mist Scimitar);|BGCOLOR(BLACK):COLOR(WHITE):''Ice Mist Scimitar''|片手|&amp;ref(Spell/P_Water.jpg,nolink,25x25,Water);1&amp;ref(Spell/P_Air.jpg,nolink,25x25,Air);1|&amp;ref(Spell/V_Water.jpg,nolink,25x25,Water Gem);5&amp;ref(Spell/V_Air.jpg,nolink,25x25,Air Gem);5|
|~|&gt;|&gt;|&gt;|攻撃力：8&amp;ref(Item/D_Slash.jpg,nolink,25x25,Slash Damage);&amp;ref(Item/D_Magic.jpg,nolink,25x25,Magic Damage);&amp;br;攻撃修正：2&amp;br;防御修正：3&amp;br;長さ：1&amp;br;攻撃時追撃：Ice Mist&amp;br;&amp;br;&amp;ref(Item/Cold-Resistant.jpg,nolink,25x25,Cold Resistant (10));|
|&gt;|&gt;|&gt;|&gt;|BGCOLOR(#F5F5F5):冷気で疲労させる剣。凍傷も狙える|
</v>
      </c>
    </row>
    <row r="13" spans="1:164" x14ac:dyDescent="0.15">
      <c r="A13" t="str">
        <f t="shared" si="6"/>
        <v/>
      </c>
      <c r="C13" s="1" t="s">
        <v>3332</v>
      </c>
      <c r="E13" s="1">
        <v>2</v>
      </c>
      <c r="F13" s="1" t="s">
        <v>3361</v>
      </c>
      <c r="H13" s="1" t="s">
        <v>642</v>
      </c>
      <c r="J13" s="1">
        <v>5</v>
      </c>
      <c r="L13" s="6">
        <v>9</v>
      </c>
      <c r="M13" s="1" t="s">
        <v>4316</v>
      </c>
      <c r="AE13" s="1">
        <v>2</v>
      </c>
      <c r="AF13" s="1">
        <v>2</v>
      </c>
      <c r="AK13" s="1">
        <v>1</v>
      </c>
      <c r="AT13" s="16" t="s">
        <v>3362</v>
      </c>
      <c r="EQ13" s="7" t="s">
        <v>3363</v>
      </c>
      <c r="ER13" s="20" t="s">
        <v>4355</v>
      </c>
      <c r="ES13" t="str">
        <f t="shared" si="7"/>
        <v>BGCOLOR(#000000):&amp;ref(Item/SH Weapons/Coral-Blade.jpg,nolink,75x75,Coral Blade);|BGCOLOR(BLACK):COLOR(WHITE):''Coral Blade''</v>
      </c>
      <c r="ET13" t="str">
        <f t="shared" si="0"/>
        <v>&amp;ref(Spell/P_Water.jpg,nolink,25x25,Water);1</v>
      </c>
      <c r="EU13" t="str">
        <f t="shared" si="1"/>
        <v>&amp;ref(Spell/V_Water.jpg,nolink,25x25,Water Gem);5</v>
      </c>
      <c r="EV13" t="str">
        <f t="shared" si="2"/>
        <v>攻撃力：9&amp;ref(Item/D_Slash.jpg,nolink,25x25,Slash Damage);&amp;ref(Item/D_Magic.jpg,nolink,25x25,Magic Damage);&amp;br;攻撃修正：2&amp;br;防御修正：2&amp;br;長さ：1&amp;br;負傷時追撃：Draw Blood</v>
      </c>
      <c r="EW13" t="str">
        <f t="shared" si="3"/>
        <v>n/a</v>
      </c>
      <c r="EX13" t="str">
        <f t="shared" si="4"/>
        <v/>
      </c>
      <c r="EY13" t="str">
        <f t="shared" si="8"/>
        <v/>
      </c>
      <c r="EZ13" t="str">
        <f t="shared" si="16"/>
        <v/>
      </c>
      <c r="FA13" t="str">
        <f t="shared" si="9"/>
        <v/>
      </c>
      <c r="FB13" t="str">
        <f t="shared" si="5"/>
        <v/>
      </c>
      <c r="FC13" t="str">
        <f t="shared" si="10"/>
        <v/>
      </c>
      <c r="FD13" t="str">
        <f t="shared" si="11"/>
        <v>HP+8</v>
      </c>
      <c r="FE13" t="str">
        <f t="shared" si="12"/>
        <v>攻撃力：9&amp;ref(Item/D_Slash.jpg,nolink,25x25,Slash Damage);&amp;ref(Item/D_Magic.jpg,nolink,25x25,Magic Damage);&amp;br;攻撃修正：2&amp;br;防御修正：2&amp;br;長さ：1&amp;br;負傷時追撃：Draw Blood&amp;br;&amp;br;HP+8</v>
      </c>
      <c r="FF13" t="str">
        <f t="shared" si="13"/>
        <v>&amp;br;HP+8</v>
      </c>
      <c r="FG13" t="str">
        <f t="shared" si="14"/>
        <v>~</v>
      </c>
      <c r="FH13" s="24" t="str">
        <f t="shared" si="15"/>
        <v xml:space="preserve">|BGCOLOR(#000000):&amp;ref(Item/SH Weapons/Coral-Blade.jpg,nolink,75x75,Coral Blade);|BGCOLOR(BLACK):COLOR(WHITE):''Coral Blade''|片手|&amp;ref(Spell/P_Water.jpg,nolink,25x25,Water);1|&amp;ref(Spell/V_Water.jpg,nolink,25x25,Water Gem);5|
|~|&gt;|&gt;|&gt;|攻撃力：9&amp;ref(Item/D_Slash.jpg,nolink,25x25,Slash Damage);&amp;ref(Item/D_Magic.jpg,nolink,25x25,Magic Damage);&amp;br;攻撃修正：2&amp;br;防御修正：2&amp;br;長さ：1&amp;br;負傷時追撃：Draw Blood&amp;br;&amp;br;HP+8|
|&gt;|&gt;|&gt;|&gt;|BGCOLOR(#F5F5F5):大量出血を引き起こす。自身はやや丈夫に|
</v>
      </c>
    </row>
    <row r="14" spans="1:164" x14ac:dyDescent="0.15">
      <c r="A14" t="str">
        <f t="shared" si="6"/>
        <v/>
      </c>
      <c r="C14" s="1" t="s">
        <v>3332</v>
      </c>
      <c r="E14" s="1">
        <v>2</v>
      </c>
      <c r="F14" s="1" t="s">
        <v>3365</v>
      </c>
      <c r="H14" s="1" t="s">
        <v>638</v>
      </c>
      <c r="J14" s="1">
        <v>5</v>
      </c>
      <c r="L14" s="6">
        <v>7</v>
      </c>
      <c r="M14" s="1" t="s">
        <v>4317</v>
      </c>
      <c r="N14" s="1" t="s">
        <v>3366</v>
      </c>
      <c r="AE14" s="1">
        <v>2</v>
      </c>
      <c r="AF14" s="1">
        <v>1</v>
      </c>
      <c r="AK14" s="1">
        <v>3</v>
      </c>
      <c r="ER14" s="20" t="s">
        <v>4356</v>
      </c>
      <c r="ES14" t="str">
        <f t="shared" si="7"/>
        <v>BGCOLOR(#000000):&amp;ref(Item/SH Weapons/Stinger.jpg,nolink,75x75,Stinger);|BGCOLOR(BLACK):COLOR(WHITE):''Stinger''</v>
      </c>
      <c r="ET14" t="str">
        <f t="shared" si="0"/>
        <v>&amp;ref(Spell/P_Earth.jpg,nolink,25x25,Earth);1</v>
      </c>
      <c r="EU14" t="str">
        <f t="shared" si="1"/>
        <v>&amp;ref(Spell/V_Earth.jpg,nolink,25x25,Earth Gem);5</v>
      </c>
      <c r="EV14" t="str">
        <f t="shared" si="2"/>
        <v>攻撃力：7&amp;ref(Item/D_Pierce.jpg,nolink,25x25,Pierce Damage);&amp;ref(Item/D_Magic.jpg,nolink,25x25,Magic Damage);&amp;br;防御貫通&amp;br;攻撃修正：2&amp;br;防御修正：1&amp;br;長さ：3</v>
      </c>
      <c r="EW14" t="str">
        <f t="shared" si="3"/>
        <v>n/a</v>
      </c>
      <c r="EX14" t="str">
        <f t="shared" si="4"/>
        <v>n/a</v>
      </c>
      <c r="EY14" t="str">
        <f t="shared" si="8"/>
        <v/>
      </c>
      <c r="EZ14" t="str">
        <f t="shared" si="16"/>
        <v/>
      </c>
      <c r="FA14" t="str">
        <f t="shared" si="9"/>
        <v/>
      </c>
      <c r="FB14" t="str">
        <f t="shared" si="5"/>
        <v/>
      </c>
      <c r="FC14" t="str">
        <f t="shared" si="10"/>
        <v/>
      </c>
      <c r="FD14" t="str">
        <f t="shared" si="11"/>
        <v/>
      </c>
      <c r="FE14" t="str">
        <f t="shared" si="12"/>
        <v>攻撃力：7&amp;ref(Item/D_Pierce.jpg,nolink,25x25,Pierce Damage);&amp;ref(Item/D_Magic.jpg,nolink,25x25,Magic Damage);&amp;br;防御貫通&amp;br;攻撃修正：2&amp;br;防御修正：1&amp;br;長さ：3</v>
      </c>
      <c r="FF14" t="str">
        <f t="shared" si="13"/>
        <v>~</v>
      </c>
      <c r="FG14" t="str">
        <f t="shared" si="14"/>
        <v>~</v>
      </c>
      <c r="FH14" s="24" t="str">
        <f t="shared" si="15"/>
        <v xml:space="preserve">|BGCOLOR(#000000):&amp;ref(Item/SH Weapons/Stinger.jpg,nolink,75x75,Stinger);|BGCOLOR(BLACK):COLOR(WHITE):''Stinger''|片手|&amp;ref(Spell/P_Earth.jpg,nolink,25x25,Earth);1|&amp;ref(Spell/V_Earth.jpg,nolink,25x25,Earth Gem);5|
|~|&gt;|&gt;|&gt;|攻撃力：7&amp;ref(Item/D_Pierce.jpg,nolink,25x25,Pierce Damage);&amp;ref(Item/D_Magic.jpg,nolink,25x25,Magic Damage);&amp;br;防御貫通&amp;br;攻撃修正：2&amp;br;防御修正：1&amp;br;長さ：3|
|&gt;|&gt;|&gt;|&gt;|BGCOLOR(#F5F5F5):防御貫通の槍。長さが売り|
</v>
      </c>
    </row>
    <row r="15" spans="1:164" x14ac:dyDescent="0.15">
      <c r="A15" t="str">
        <f t="shared" si="6"/>
        <v/>
      </c>
      <c r="C15" s="1" t="s">
        <v>3332</v>
      </c>
      <c r="E15" s="1">
        <v>2</v>
      </c>
      <c r="F15" s="1" t="s">
        <v>3367</v>
      </c>
      <c r="H15" s="1" t="s">
        <v>638</v>
      </c>
      <c r="J15" s="1">
        <v>5</v>
      </c>
      <c r="L15" s="6">
        <v>10</v>
      </c>
      <c r="M15" s="1" t="s">
        <v>4316</v>
      </c>
      <c r="N15" s="1" t="s">
        <v>3366</v>
      </c>
      <c r="AE15" s="1">
        <v>2</v>
      </c>
      <c r="AF15" s="1">
        <v>2</v>
      </c>
      <c r="AK15" s="1">
        <v>1</v>
      </c>
      <c r="ER15" s="20" t="s">
        <v>4357</v>
      </c>
      <c r="ES15" t="str">
        <f t="shared" si="7"/>
        <v>BGCOLOR(#000000):&amp;ref(Item/SH Weapons/Sword-of-Sharpness.jpg,nolink,75x75,Sword of Sharpness);|BGCOLOR(BLACK):COLOR(WHITE):''Sword of Sharpness''</v>
      </c>
      <c r="ET15" t="str">
        <f t="shared" si="0"/>
        <v>&amp;ref(Spell/P_Earth.jpg,nolink,25x25,Earth);1</v>
      </c>
      <c r="EU15" t="str">
        <f t="shared" si="1"/>
        <v>&amp;ref(Spell/V_Earth.jpg,nolink,25x25,Earth Gem);5</v>
      </c>
      <c r="EV15" t="str">
        <f t="shared" si="2"/>
        <v>攻撃力：10&amp;ref(Item/D_Slash.jpg,nolink,25x25,Slash Damage);&amp;ref(Item/D_Magic.jpg,nolink,25x25,Magic Damage);&amp;br;防御貫通&amp;br;攻撃修正：2&amp;br;防御修正：2&amp;br;長さ：1</v>
      </c>
      <c r="EW15" t="str">
        <f t="shared" si="3"/>
        <v>n/a</v>
      </c>
      <c r="EX15" t="str">
        <f t="shared" si="4"/>
        <v>n/a</v>
      </c>
      <c r="EY15" t="str">
        <f t="shared" si="8"/>
        <v/>
      </c>
      <c r="EZ15" t="str">
        <f t="shared" si="16"/>
        <v/>
      </c>
      <c r="FA15" t="str">
        <f t="shared" si="9"/>
        <v/>
      </c>
      <c r="FB15" t="str">
        <f t="shared" si="5"/>
        <v/>
      </c>
      <c r="FC15" t="str">
        <f t="shared" si="10"/>
        <v/>
      </c>
      <c r="FD15" t="str">
        <f t="shared" si="11"/>
        <v/>
      </c>
      <c r="FE15" t="str">
        <f t="shared" si="12"/>
        <v>攻撃力：10&amp;ref(Item/D_Slash.jpg,nolink,25x25,Slash Damage);&amp;ref(Item/D_Magic.jpg,nolink,25x25,Magic Damage);&amp;br;防御貫通&amp;br;攻撃修正：2&amp;br;防御修正：2&amp;br;長さ：1</v>
      </c>
      <c r="FF15" t="str">
        <f t="shared" si="13"/>
        <v>~</v>
      </c>
      <c r="FG15" t="str">
        <f t="shared" si="14"/>
        <v>~</v>
      </c>
      <c r="FH15" s="24" t="str">
        <f t="shared" si="15"/>
        <v xml:space="preserve">|BGCOLOR(#000000):&amp;ref(Item/SH Weapons/Sword-of-Sharpness.jpg,nolink,75x75,Sword of Sharpness);|BGCOLOR(BLACK):COLOR(WHITE):''Sword of Sharpness''|片手|&amp;ref(Spell/P_Earth.jpg,nolink,25x25,Earth);1|&amp;ref(Spell/V_Earth.jpg,nolink,25x25,Earth Gem);5|
|~|&gt;|&gt;|&gt;|攻撃力：10&amp;ref(Item/D_Slash.jpg,nolink,25x25,Slash Damage);&amp;ref(Item/D_Magic.jpg,nolink,25x25,Magic Damage);&amp;br;防御貫通&amp;br;攻撃修正：2&amp;br;防御修正：2&amp;br;長さ：1|
|&gt;|&gt;|&gt;|&gt;|BGCOLOR(#F5F5F5):防御貫通の剣。安定した性能|
</v>
      </c>
    </row>
    <row r="16" spans="1:164" x14ac:dyDescent="0.15">
      <c r="A16" t="str">
        <f t="shared" si="6"/>
        <v/>
      </c>
      <c r="C16" s="1" t="s">
        <v>3332</v>
      </c>
      <c r="E16" s="1">
        <v>2</v>
      </c>
      <c r="F16" s="1" t="s">
        <v>3368</v>
      </c>
      <c r="H16" s="1" t="s">
        <v>638</v>
      </c>
      <c r="J16" s="1">
        <v>5</v>
      </c>
      <c r="L16" s="6">
        <v>11</v>
      </c>
      <c r="M16" s="1" t="s">
        <v>4316</v>
      </c>
      <c r="N16" s="1" t="s">
        <v>3366</v>
      </c>
      <c r="AE16" s="1">
        <v>2</v>
      </c>
      <c r="AF16" s="1">
        <v>0</v>
      </c>
      <c r="AK16" s="1">
        <v>1</v>
      </c>
      <c r="ER16" s="20" t="s">
        <v>4358</v>
      </c>
      <c r="ES16" t="str">
        <f t="shared" si="7"/>
        <v>BGCOLOR(#000000):&amp;ref(Item/SH Weapons/Axe-of-Sharpness.jpg,nolink,75x75,Axe of Sharpness);|BGCOLOR(BLACK):COLOR(WHITE):''Axe of Sharpness''</v>
      </c>
      <c r="ET16" t="str">
        <f t="shared" si="0"/>
        <v>&amp;ref(Spell/P_Earth.jpg,nolink,25x25,Earth);1</v>
      </c>
      <c r="EU16" t="str">
        <f t="shared" si="1"/>
        <v>&amp;ref(Spell/V_Earth.jpg,nolink,25x25,Earth Gem);5</v>
      </c>
      <c r="EV16" t="str">
        <f t="shared" si="2"/>
        <v>攻撃力：11&amp;ref(Item/D_Slash.jpg,nolink,25x25,Slash Damage);&amp;ref(Item/D_Magic.jpg,nolink,25x25,Magic Damage);&amp;br;防御貫通&amp;br;攻撃修正：2&amp;br;防御修正：0&amp;br;長さ：1</v>
      </c>
      <c r="EW16" t="str">
        <f t="shared" si="3"/>
        <v>n/a</v>
      </c>
      <c r="EX16" t="str">
        <f t="shared" si="4"/>
        <v>n/a</v>
      </c>
      <c r="EY16" t="str">
        <f t="shared" si="8"/>
        <v/>
      </c>
      <c r="EZ16" t="str">
        <f t="shared" si="16"/>
        <v/>
      </c>
      <c r="FA16" t="str">
        <f t="shared" si="9"/>
        <v/>
      </c>
      <c r="FB16" t="str">
        <f t="shared" si="5"/>
        <v/>
      </c>
      <c r="FC16" t="str">
        <f t="shared" si="10"/>
        <v/>
      </c>
      <c r="FD16" t="str">
        <f t="shared" si="11"/>
        <v/>
      </c>
      <c r="FE16" t="str">
        <f t="shared" si="12"/>
        <v>攻撃力：11&amp;ref(Item/D_Slash.jpg,nolink,25x25,Slash Damage);&amp;ref(Item/D_Magic.jpg,nolink,25x25,Magic Damage);&amp;br;防御貫通&amp;br;攻撃修正：2&amp;br;防御修正：0&amp;br;長さ：1</v>
      </c>
      <c r="FF16" t="str">
        <f t="shared" si="13"/>
        <v>~</v>
      </c>
      <c r="FG16" t="str">
        <f t="shared" si="14"/>
        <v>~</v>
      </c>
      <c r="FH16" s="24" t="str">
        <f t="shared" si="15"/>
        <v xml:space="preserve">|BGCOLOR(#000000):&amp;ref(Item/SH Weapons/Axe-of-Sharpness.jpg,nolink,75x75,Axe of Sharpness);|BGCOLOR(BLACK):COLOR(WHITE):''Axe of Sharpness''|片手|&amp;ref(Spell/P_Earth.jpg,nolink,25x25,Earth);1|&amp;ref(Spell/V_Earth.jpg,nolink,25x25,Earth Gem);5|
|~|&gt;|&gt;|&gt;|攻撃力：11&amp;ref(Item/D_Slash.jpg,nolink,25x25,Slash Damage);&amp;ref(Item/D_Magic.jpg,nolink,25x25,Magic Damage);&amp;br;防御貫通&amp;br;攻撃修正：2&amp;br;防御修正：0&amp;br;長さ：1|
|&gt;|&gt;|&gt;|&gt;|BGCOLOR(#F5F5F5):防御貫通の斧。威力最重視|
</v>
      </c>
    </row>
    <row r="17" spans="1:164" x14ac:dyDescent="0.15">
      <c r="A17" t="str">
        <f t="shared" si="6"/>
        <v/>
      </c>
      <c r="C17" s="1" t="s">
        <v>3332</v>
      </c>
      <c r="E17" s="1">
        <v>2</v>
      </c>
      <c r="F17" s="1" t="s">
        <v>3369</v>
      </c>
      <c r="H17" s="1" t="s">
        <v>638</v>
      </c>
      <c r="J17" s="1">
        <v>5</v>
      </c>
      <c r="L17" s="6">
        <v>4</v>
      </c>
      <c r="M17" s="1" t="s">
        <v>4316</v>
      </c>
      <c r="AE17" s="1">
        <v>2</v>
      </c>
      <c r="AF17" s="1">
        <v>6</v>
      </c>
      <c r="AK17" s="1">
        <v>0</v>
      </c>
      <c r="ER17" s="20" t="s">
        <v>4359</v>
      </c>
      <c r="ES17" t="str">
        <f t="shared" si="7"/>
        <v>BGCOLOR(#000000):&amp;ref(Item/SH Weapons/Main-Gauche-of-Parrying.jpg,nolink,75x75,Main Gauche of Parrying);|BGCOLOR(BLACK):COLOR(WHITE):''Main Gauche of Parrying''</v>
      </c>
      <c r="ET17" t="str">
        <f t="shared" si="0"/>
        <v>&amp;ref(Spell/P_Earth.jpg,nolink,25x25,Earth);1</v>
      </c>
      <c r="EU17" t="str">
        <f t="shared" si="1"/>
        <v>&amp;ref(Spell/V_Earth.jpg,nolink,25x25,Earth Gem);5</v>
      </c>
      <c r="EV17" t="str">
        <f t="shared" si="2"/>
        <v>攻撃力：4&amp;ref(Item/D_Slash.jpg,nolink,25x25,Slash Damage);&amp;ref(Item/D_Magic.jpg,nolink,25x25,Magic Damage);&amp;br;攻撃修正：2&amp;br;防御修正：6&amp;br;長さ：0</v>
      </c>
      <c r="EW17" t="str">
        <f t="shared" si="3"/>
        <v>n/a</v>
      </c>
      <c r="EX17" t="str">
        <f t="shared" si="4"/>
        <v>n/a</v>
      </c>
      <c r="EY17" t="str">
        <f t="shared" si="8"/>
        <v/>
      </c>
      <c r="EZ17" t="str">
        <f t="shared" si="16"/>
        <v/>
      </c>
      <c r="FA17" t="str">
        <f t="shared" si="9"/>
        <v/>
      </c>
      <c r="FB17" t="str">
        <f t="shared" si="5"/>
        <v/>
      </c>
      <c r="FC17" t="str">
        <f t="shared" si="10"/>
        <v/>
      </c>
      <c r="FD17" t="str">
        <f t="shared" si="11"/>
        <v/>
      </c>
      <c r="FE17" t="str">
        <f t="shared" si="12"/>
        <v>攻撃力：4&amp;ref(Item/D_Slash.jpg,nolink,25x25,Slash Damage);&amp;ref(Item/D_Magic.jpg,nolink,25x25,Magic Damage);&amp;br;攻撃修正：2&amp;br;防御修正：6&amp;br;長さ：0</v>
      </c>
      <c r="FF17" t="str">
        <f t="shared" si="13"/>
        <v>~</v>
      </c>
      <c r="FG17" t="str">
        <f t="shared" si="14"/>
        <v>~</v>
      </c>
      <c r="FH17" s="24" t="str">
        <f t="shared" si="15"/>
        <v xml:space="preserve">|BGCOLOR(#000000):&amp;ref(Item/SH Weapons/Main-Gauche-of-Parrying.jpg,nolink,75x75,Main Gauche of Parrying);|BGCOLOR(BLACK):COLOR(WHITE):''Main Gauche of Parrying''|片手|&amp;ref(Spell/P_Earth.jpg,nolink,25x25,Earth);1|&amp;ref(Spell/V_Earth.jpg,nolink,25x25,Earth Gem);5|
|~|&gt;|&gt;|&gt;|攻撃力：4&amp;ref(Item/D_Slash.jpg,nolink,25x25,Slash Damage);&amp;ref(Item/D_Magic.jpg,nolink,25x25,Magic Damage);&amp;br;攻撃修正：2&amp;br;防御修正：6&amp;br;長さ：0|
|&gt;|&gt;|&gt;|&gt;|BGCOLOR(#F5F5F5):防御修正が非常に高い。二刀流の補助などに|
</v>
      </c>
    </row>
    <row r="18" spans="1:164" x14ac:dyDescent="0.15">
      <c r="A18" t="str">
        <f t="shared" si="6"/>
        <v/>
      </c>
      <c r="C18" s="1" t="s">
        <v>3332</v>
      </c>
      <c r="E18" s="1">
        <v>2</v>
      </c>
      <c r="F18" s="1" t="s">
        <v>3370</v>
      </c>
      <c r="H18" s="1" t="s">
        <v>651</v>
      </c>
      <c r="J18" s="1">
        <v>10</v>
      </c>
      <c r="L18" s="6">
        <v>16</v>
      </c>
      <c r="M18" s="1" t="s">
        <v>4318</v>
      </c>
      <c r="AE18" s="1">
        <v>2</v>
      </c>
      <c r="AF18" s="1">
        <v>0</v>
      </c>
      <c r="AK18" s="1">
        <v>1</v>
      </c>
      <c r="AU18" s="1" t="s">
        <v>3371</v>
      </c>
      <c r="ER18" s="20" t="s">
        <v>4360</v>
      </c>
      <c r="ES18" t="str">
        <f t="shared" si="7"/>
        <v>BGCOLOR(#000000):&amp;ref(Item/SH Weapons/Smasher.jpg,nolink,75x75,Smasher);|BGCOLOR(BLACK):COLOR(WHITE):''Smasher''</v>
      </c>
      <c r="ET18" t="str">
        <f t="shared" si="0"/>
        <v>&amp;ref(Spell/P_Earth.jpg,nolink,25x25,Earth);2</v>
      </c>
      <c r="EU18" t="str">
        <f t="shared" si="1"/>
        <v>&amp;ref(Spell/V_Earth.jpg,nolink,25x25,Earth Gem);10</v>
      </c>
      <c r="EV18" t="str">
        <f t="shared" si="2"/>
        <v>攻撃力：16&amp;ref(Item/D_Blunt.jpg,nolink,25x25,Blunt Damage);&amp;ref(Item/D_Magic.jpg,nolink,25x25,Magic Damage);&amp;br;攻撃修正：2&amp;br;防御修正：0&amp;br;長さ：1&amp;br;命中時追撃：Shatter</v>
      </c>
      <c r="EW18" t="str">
        <f t="shared" si="3"/>
        <v>n/a</v>
      </c>
      <c r="EX18" t="str">
        <f t="shared" si="4"/>
        <v>n/a</v>
      </c>
      <c r="EY18" t="str">
        <f t="shared" si="8"/>
        <v/>
      </c>
      <c r="EZ18" t="str">
        <f t="shared" si="16"/>
        <v/>
      </c>
      <c r="FA18" t="str">
        <f t="shared" si="9"/>
        <v/>
      </c>
      <c r="FB18" t="str">
        <f t="shared" si="5"/>
        <v/>
      </c>
      <c r="FC18" t="str">
        <f t="shared" si="10"/>
        <v/>
      </c>
      <c r="FD18" t="str">
        <f t="shared" si="11"/>
        <v/>
      </c>
      <c r="FE18" t="str">
        <f t="shared" si="12"/>
        <v>攻撃力：16&amp;ref(Item/D_Blunt.jpg,nolink,25x25,Blunt Damage);&amp;ref(Item/D_Magic.jpg,nolink,25x25,Magic Damage);&amp;br;攻撃修正：2&amp;br;防御修正：0&amp;br;長さ：1&amp;br;命中時追撃：Shatter</v>
      </c>
      <c r="FF18" t="str">
        <f t="shared" si="13"/>
        <v>~</v>
      </c>
      <c r="FG18" t="str">
        <f t="shared" si="14"/>
        <v>~</v>
      </c>
      <c r="FH18" s="24" t="str">
        <f t="shared" si="15"/>
        <v xml:space="preserve">|BGCOLOR(#000000):&amp;ref(Item/SH Weapons/Smasher.jpg,nolink,75x75,Smasher);|BGCOLOR(BLACK):COLOR(WHITE):''Smasher''|片手|&amp;ref(Spell/P_Earth.jpg,nolink,25x25,Earth);2|&amp;ref(Spell/V_Earth.jpg,nolink,25x25,Earth Gem);10|
|~|&gt;|&gt;|&gt;|攻撃力：16&amp;ref(Item/D_Blunt.jpg,nolink,25x25,Blunt Damage);&amp;ref(Item/D_Magic.jpg,nolink,25x25,Magic Damage);&amp;br;攻撃修正：2&amp;br;防御修正：0&amp;br;長さ：1&amp;br;命中時追撃：Shatter|
|&gt;|&gt;|&gt;|&gt;|BGCOLOR(#F5F5F5):無生物を砕く槌。それ以外にも威力は高い|
</v>
      </c>
    </row>
    <row r="19" spans="1:164" x14ac:dyDescent="0.15">
      <c r="A19" t="str">
        <f t="shared" si="6"/>
        <v/>
      </c>
      <c r="C19" s="1" t="s">
        <v>3332</v>
      </c>
      <c r="E19" s="1">
        <v>2</v>
      </c>
      <c r="F19" s="1" t="s">
        <v>3372</v>
      </c>
      <c r="H19" s="1" t="s">
        <v>651</v>
      </c>
      <c r="J19" s="1">
        <v>10</v>
      </c>
      <c r="L19" s="6">
        <v>12</v>
      </c>
      <c r="M19" s="1" t="s">
        <v>4318</v>
      </c>
      <c r="X19" s="1">
        <v>1</v>
      </c>
      <c r="AE19" s="1">
        <v>4</v>
      </c>
      <c r="AF19" s="1">
        <v>-2</v>
      </c>
      <c r="AK19" s="1">
        <v>1</v>
      </c>
      <c r="AT19" s="1" t="s">
        <v>3374</v>
      </c>
      <c r="ER19" s="20" t="s">
        <v>4361</v>
      </c>
      <c r="ES19" t="str">
        <f t="shared" si="7"/>
        <v>BGCOLOR(#000000):&amp;ref(Item/SH Weapons/Star-of-Heroes.jpg,nolink,75x75,Star of Heroes);|BGCOLOR(BLACK):COLOR(WHITE):''Star of Heroes''</v>
      </c>
      <c r="ET19" t="str">
        <f t="shared" si="0"/>
        <v>&amp;ref(Spell/P_Earth.jpg,nolink,25x25,Earth);2</v>
      </c>
      <c r="EU19" t="str">
        <f t="shared" si="1"/>
        <v>&amp;ref(Spell/V_Earth.jpg,nolink,25x25,Earth Gem);10</v>
      </c>
      <c r="EV19" t="str">
        <f t="shared" si="2"/>
        <v>攻撃力：12&amp;ref(Item/D_Blunt.jpg,nolink,25x25,Blunt Damage);&amp;ref(Item/D_Magic.jpg,nolink,25x25,Magic Damage);&amp;br;対盾攻撃修正+2&amp;br;攻撃修正：4&amp;br;防御修正：-2&amp;br;長さ：1&amp;br;負傷時追撃：Break Armor</v>
      </c>
      <c r="EW19" t="str">
        <f t="shared" si="3"/>
        <v>n/a</v>
      </c>
      <c r="EX19" t="str">
        <f t="shared" si="4"/>
        <v>n/a</v>
      </c>
      <c r="EY19" t="str">
        <f t="shared" si="8"/>
        <v/>
      </c>
      <c r="EZ19" t="str">
        <f t="shared" si="16"/>
        <v/>
      </c>
      <c r="FA19" t="str">
        <f t="shared" si="9"/>
        <v/>
      </c>
      <c r="FB19" t="str">
        <f t="shared" si="5"/>
        <v/>
      </c>
      <c r="FC19" t="str">
        <f t="shared" si="10"/>
        <v/>
      </c>
      <c r="FD19" t="str">
        <f t="shared" si="11"/>
        <v/>
      </c>
      <c r="FE19" t="str">
        <f t="shared" si="12"/>
        <v>攻撃力：12&amp;ref(Item/D_Blunt.jpg,nolink,25x25,Blunt Damage);&amp;ref(Item/D_Magic.jpg,nolink,25x25,Magic Damage);&amp;br;対盾攻撃修正+2&amp;br;攻撃修正：4&amp;br;防御修正：-2&amp;br;長さ：1&amp;br;負傷時追撃：Break Armor</v>
      </c>
      <c r="FF19" t="str">
        <f t="shared" si="13"/>
        <v>~</v>
      </c>
      <c r="FG19" t="str">
        <f t="shared" si="14"/>
        <v>~</v>
      </c>
      <c r="FH19" s="24" t="str">
        <f t="shared" si="15"/>
        <v xml:space="preserve">|BGCOLOR(#000000):&amp;ref(Item/SH Weapons/Star-of-Heroes.jpg,nolink,75x75,Star of Heroes);|BGCOLOR(BLACK):COLOR(WHITE):''Star of Heroes''|片手|&amp;ref(Spell/P_Earth.jpg,nolink,25x25,Earth);2|&amp;ref(Spell/V_Earth.jpg,nolink,25x25,Earth Gem);10|
|~|&gt;|&gt;|&gt;|攻撃力：12&amp;ref(Item/D_Blunt.jpg,nolink,25x25,Blunt Damage);&amp;ref(Item/D_Magic.jpg,nolink,25x25,Magic Damage);&amp;br;対盾攻撃修正+2&amp;br;攻撃修正：4&amp;br;防御修正：-2&amp;br;長さ：1&amp;br;負傷時追撃：Break Armor|
|&gt;|&gt;|&gt;|&gt;|BGCOLOR(#F5F5F5):防具ごと叩き割る。アイテムでさえ免れられない|
</v>
      </c>
    </row>
    <row r="20" spans="1:164" x14ac:dyDescent="0.15">
      <c r="A20" t="str">
        <f t="shared" si="6"/>
        <v/>
      </c>
      <c r="C20" s="1" t="s">
        <v>3332</v>
      </c>
      <c r="E20" s="1">
        <v>2</v>
      </c>
      <c r="F20" s="1" t="s">
        <v>3375</v>
      </c>
      <c r="H20" s="1" t="s">
        <v>666</v>
      </c>
      <c r="J20" s="1">
        <v>15</v>
      </c>
      <c r="L20" s="6">
        <v>8</v>
      </c>
      <c r="M20" s="1" t="s">
        <v>4318</v>
      </c>
      <c r="AE20" s="1">
        <v>0</v>
      </c>
      <c r="AF20" s="1">
        <v>-1</v>
      </c>
      <c r="AK20" s="1">
        <v>1</v>
      </c>
      <c r="DX20" s="2">
        <v>2</v>
      </c>
      <c r="ER20" s="20" t="s">
        <v>4362</v>
      </c>
      <c r="ES20" t="str">
        <f t="shared" si="7"/>
        <v>BGCOLOR(#000000):&amp;ref(Item/SH Weapons/Dwarven-Hammer.jpg,nolink,75x75,Dwarven Hammer);|BGCOLOR(BLACK):COLOR(WHITE):''Dwarven Hammer''</v>
      </c>
      <c r="ET20" t="str">
        <f t="shared" si="0"/>
        <v>&amp;ref(Spell/P_Earth.jpg,nolink,25x25,Earth);3</v>
      </c>
      <c r="EU20" t="str">
        <f t="shared" si="1"/>
        <v>&amp;ref(Spell/V_Earth.jpg,nolink,25x25,Earth Gem);15</v>
      </c>
      <c r="EV20" t="str">
        <f t="shared" si="2"/>
        <v>攻撃力：8&amp;ref(Item/D_Blunt.jpg,nolink,25x25,Blunt Damage);&amp;ref(Item/D_Magic.jpg,nolink,25x25,Magic Damage);&amp;br;攻撃修正：0&amp;br;防御修正：-1&amp;br;長さ：1</v>
      </c>
      <c r="EW20" t="str">
        <f t="shared" si="3"/>
        <v>n/a</v>
      </c>
      <c r="EX20" t="str">
        <f t="shared" si="4"/>
        <v/>
      </c>
      <c r="EY20" t="str">
        <f t="shared" si="8"/>
        <v/>
      </c>
      <c r="EZ20" t="str">
        <f t="shared" si="16"/>
        <v/>
      </c>
      <c r="FA20" t="str">
        <f t="shared" si="9"/>
        <v/>
      </c>
      <c r="FB20" t="str">
        <f t="shared" si="5"/>
        <v>&amp;ref(Item/Forge-Bonus.jpg,nolink,25x25,Forge Bonus (2));</v>
      </c>
      <c r="FC20" t="str">
        <f t="shared" si="10"/>
        <v/>
      </c>
      <c r="FD20" t="str">
        <f t="shared" si="11"/>
        <v>&amp;ref(Item/Forge-Bonus.jpg,nolink,25x25,Forge Bonus (2));</v>
      </c>
      <c r="FE20" t="str">
        <f t="shared" si="12"/>
        <v>攻撃力：8&amp;ref(Item/D_Blunt.jpg,nolink,25x25,Blunt Damage);&amp;ref(Item/D_Magic.jpg,nolink,25x25,Magic Damage);&amp;br;攻撃修正：0&amp;br;防御修正：-1&amp;br;長さ：1&amp;br;&amp;br;&amp;ref(Item/Forge-Bonus.jpg,nolink,25x25,Forge Bonus (2));</v>
      </c>
      <c r="FF20" t="str">
        <f t="shared" si="13"/>
        <v>&amp;br;&amp;ref(Item/Forge-Bonus.jpg,nolink,25x25,Forge Bonus (2));</v>
      </c>
      <c r="FG20" t="str">
        <f t="shared" si="14"/>
        <v>~</v>
      </c>
      <c r="FH20" s="24" t="str">
        <f t="shared" si="15"/>
        <v xml:space="preserve">|BGCOLOR(#000000):&amp;ref(Item/SH Weapons/Dwarven-Hammer.jpg,nolink,75x75,Dwarven Hammer);|BGCOLOR(BLACK):COLOR(WHITE):''Dwarven Hammer''|片手|&amp;ref(Spell/P_Earth.jpg,nolink,25x25,Earth);3|&amp;ref(Spell/V_Earth.jpg,nolink,25x25,Earth Gem);15|
|~|&gt;|&gt;|&gt;|攻撃力：8&amp;ref(Item/D_Blunt.jpg,nolink,25x25,Blunt Damage);&amp;ref(Item/D_Magic.jpg,nolink,25x25,Magic Damage);&amp;br;攻撃修正：0&amp;br;防御修正：-1&amp;br;長さ：1&amp;br;&amp;br;&amp;ref(Item/Forge-Bonus.jpg,nolink,25x25,Forge Bonus (2));|
|&gt;|&gt;|&gt;|&gt;|BGCOLOR(#F5F5F5):アイテムの費用を下げる。戦闘には向かない|
</v>
      </c>
    </row>
    <row r="21" spans="1:164" x14ac:dyDescent="0.15">
      <c r="A21" t="str">
        <f t="shared" si="6"/>
        <v/>
      </c>
      <c r="C21" s="1" t="s">
        <v>3332</v>
      </c>
      <c r="E21" s="1">
        <v>2</v>
      </c>
      <c r="F21" s="1" t="s">
        <v>3376</v>
      </c>
      <c r="H21" s="1" t="s">
        <v>638</v>
      </c>
      <c r="I21" s="1" t="s">
        <v>642</v>
      </c>
      <c r="J21" s="1">
        <v>5</v>
      </c>
      <c r="K21" s="7">
        <v>5</v>
      </c>
      <c r="L21" s="6">
        <v>-5</v>
      </c>
      <c r="M21" s="1" t="s">
        <v>4317</v>
      </c>
      <c r="N21" s="1" t="s">
        <v>3377</v>
      </c>
      <c r="AE21" s="1">
        <v>-2</v>
      </c>
      <c r="AF21" s="1">
        <v>0</v>
      </c>
      <c r="AK21" s="1">
        <v>0</v>
      </c>
      <c r="AT21" s="1" t="s">
        <v>3378</v>
      </c>
      <c r="ER21" s="20" t="s">
        <v>4363</v>
      </c>
      <c r="ES21" t="str">
        <f t="shared" si="7"/>
        <v>BGCOLOR(#000000):&amp;ref(Item/SH Weapons/Eyecatcher.jpg,nolink,75x75,Eyecatcher);|BGCOLOR(BLACK):COLOR(WHITE):''Eyecatcher''</v>
      </c>
      <c r="ET21" t="str">
        <f t="shared" si="0"/>
        <v>&amp;ref(Spell/P_Earth.jpg,nolink,25x25,Earth);1&amp;ref(Spell/P_Water.jpg,nolink,25x25,Water);1</v>
      </c>
      <c r="EU21" t="str">
        <f t="shared" si="1"/>
        <v>&amp;ref(Spell/V_Earth.jpg,nolink,25x25,Earth Gem);5&amp;ref(Spell/V_Water.jpg,nolink,25x25,Water Gem);5</v>
      </c>
      <c r="EV21" t="str">
        <f t="shared" si="2"/>
        <v>攻撃力：-5&amp;ref(Item/D_Pierce.jpg,nolink,25x25,Pierce Damage);&amp;ref(Item/D_Magic.jpg,nolink,25x25,Magic Damage);&amp;br;防御無視&amp;br;攻撃修正：-2&amp;br;防御修正：0&amp;br;長さ：0&amp;br;負傷時追撃：Eyeloss</v>
      </c>
      <c r="EW21" t="str">
        <f t="shared" si="3"/>
        <v>n/a</v>
      </c>
      <c r="EX21" t="str">
        <f t="shared" si="4"/>
        <v>n/a</v>
      </c>
      <c r="EY21" t="str">
        <f t="shared" si="8"/>
        <v/>
      </c>
      <c r="EZ21" t="str">
        <f t="shared" si="16"/>
        <v/>
      </c>
      <c r="FA21" t="str">
        <f t="shared" si="9"/>
        <v/>
      </c>
      <c r="FB21" t="str">
        <f t="shared" si="5"/>
        <v/>
      </c>
      <c r="FC21" t="str">
        <f t="shared" si="10"/>
        <v/>
      </c>
      <c r="FD21" t="str">
        <f t="shared" si="11"/>
        <v/>
      </c>
      <c r="FE21" t="str">
        <f t="shared" si="12"/>
        <v>攻撃力：-5&amp;ref(Item/D_Pierce.jpg,nolink,25x25,Pierce Damage);&amp;ref(Item/D_Magic.jpg,nolink,25x25,Magic Damage);&amp;br;防御無視&amp;br;攻撃修正：-2&amp;br;防御修正：0&amp;br;長さ：0&amp;br;負傷時追撃：Eyeloss</v>
      </c>
      <c r="FF21" t="str">
        <f t="shared" si="13"/>
        <v>~</v>
      </c>
      <c r="FG21" t="str">
        <f t="shared" si="14"/>
        <v>~</v>
      </c>
      <c r="FH21" s="24" t="str">
        <f t="shared" si="15"/>
        <v xml:space="preserve">|BGCOLOR(#000000):&amp;ref(Item/SH Weapons/Eyecatcher.jpg,nolink,75x75,Eyecatcher);|BGCOLOR(BLACK):COLOR(WHITE):''Eyecatcher''|片手|&amp;ref(Spell/P_Earth.jpg,nolink,25x25,Earth);1&amp;ref(Spell/P_Water.jpg,nolink,25x25,Water);1|&amp;ref(Spell/V_Earth.jpg,nolink,25x25,Earth Gem);5&amp;ref(Spell/V_Water.jpg,nolink,25x25,Water Gem);5|
|~|&gt;|&gt;|&gt;|攻撃力：-5&amp;ref(Item/D_Pierce.jpg,nolink,25x25,Pierce Damage);&amp;ref(Item/D_Magic.jpg,nolink,25x25,Magic Damage);&amp;br;防御無視&amp;br;攻撃修正：-2&amp;br;防御修正：0&amp;br;長さ：0&amp;br;負傷時追撃：Eyeloss|
|&gt;|&gt;|&gt;|&gt;|BGCOLOR(#F5F5F5):目を抉る道具。性能は悪いが防御無視|
</v>
      </c>
    </row>
    <row r="22" spans="1:164" x14ac:dyDescent="0.15">
      <c r="A22" t="str">
        <f t="shared" si="6"/>
        <v/>
      </c>
      <c r="C22" s="1" t="s">
        <v>3332</v>
      </c>
      <c r="E22" s="1">
        <v>2</v>
      </c>
      <c r="F22" s="1" t="s">
        <v>3379</v>
      </c>
      <c r="H22" s="1" t="s">
        <v>638</v>
      </c>
      <c r="I22" s="1" t="s">
        <v>653</v>
      </c>
      <c r="J22" s="1">
        <v>5</v>
      </c>
      <c r="K22" s="7">
        <v>5</v>
      </c>
      <c r="L22" s="6">
        <v>7</v>
      </c>
      <c r="M22" s="1" t="s">
        <v>4319</v>
      </c>
      <c r="AE22" s="1">
        <v>2</v>
      </c>
      <c r="AF22" s="1">
        <v>4</v>
      </c>
      <c r="AK22" s="1">
        <v>1</v>
      </c>
      <c r="BA22" s="2">
        <v>1</v>
      </c>
      <c r="CY22" s="2">
        <v>1</v>
      </c>
      <c r="ER22" s="20" t="s">
        <v>4364</v>
      </c>
      <c r="ES22" t="str">
        <f t="shared" si="7"/>
        <v>BGCOLOR(#000000):&amp;ref(Item/SH Weapons/Faithful.jpg,nolink,75x75,Faithful);|BGCOLOR(BLACK):COLOR(WHITE):''Faithful''</v>
      </c>
      <c r="ET22" t="str">
        <f t="shared" si="0"/>
        <v>&amp;ref(Spell/P_Earth.jpg,nolink,25x25,Earth);1&amp;ref(Spell/P_Astral.jpg,nolink,25x25,Astral);1</v>
      </c>
      <c r="EU22" t="str">
        <f t="shared" si="1"/>
        <v>&amp;ref(Spell/V_Earth.jpg,nolink,25x25,Earth Gem);5&amp;ref(Spell/V_Astral.jpg,nolink,25x25,Astral Pearl);5</v>
      </c>
      <c r="EV22" t="str">
        <f t="shared" si="2"/>
        <v>攻撃力：7&amp;ref(Item/D_Slash.jpg,nolink,25x25,Slash Damage);&amp;ref(Item/D_Pierce.jpg,nolink,25x25,Pierce Damage);&amp;ref(Item/D_Magic.jpg,nolink,25x25,Magic Damage);&amp;br;攻撃修正：2&amp;br;防御修正：4&amp;br;長さ：1</v>
      </c>
      <c r="EW22" t="str">
        <f t="shared" si="3"/>
        <v>n/a</v>
      </c>
      <c r="EX22" t="str">
        <f t="shared" si="4"/>
        <v>&amp;ref(Item/Affliction-Resistance.jpg,nolink,25x25,Affliction Resistance (1));</v>
      </c>
      <c r="EY22" t="str">
        <f t="shared" si="8"/>
        <v/>
      </c>
      <c r="EZ22" t="str">
        <f t="shared" si="16"/>
        <v/>
      </c>
      <c r="FA22" t="str">
        <f t="shared" si="9"/>
        <v>&amp;ref(Item/Lucky.jpg,nolink,25x25,Lucky);</v>
      </c>
      <c r="FB22" t="str">
        <f t="shared" si="5"/>
        <v/>
      </c>
      <c r="FC22" t="str">
        <f t="shared" si="10"/>
        <v/>
      </c>
      <c r="FD22" t="str">
        <f t="shared" si="11"/>
        <v>&amp;ref(Item/Affliction-Resistance.jpg,nolink,25x25,Affliction Resistance (1));&amp;br;&amp;ref(Item/Lucky.jpg,nolink,25x25,Lucky);</v>
      </c>
      <c r="FE22" t="str">
        <f t="shared" si="12"/>
        <v>攻撃力：7&amp;ref(Item/D_Slash.jpg,nolink,25x25,Slash Damage);&amp;ref(Item/D_Pierce.jpg,nolink,25x25,Pierce Damage);&amp;ref(Item/D_Magic.jpg,nolink,25x25,Magic Damage);&amp;br;攻撃修正：2&amp;br;防御修正：4&amp;br;長さ：1&amp;br;&amp;br;&amp;ref(Item/Affliction-Resistance.jpg,nolink,25x25,Affliction Resistance (1));&amp;br;&amp;ref(Item/Lucky.jpg,nolink,25x25,Lucky);</v>
      </c>
      <c r="FF22" t="str">
        <f t="shared" si="13"/>
        <v>&amp;br;&amp;ref(Item/Affliction-Resistance.jpg,nolink,25x25,Affliction Resistance (1));&amp;br;&amp;ref(Item/Lucky.jpg,nolink,25x25,Lucky);</v>
      </c>
      <c r="FG22" t="str">
        <f t="shared" si="14"/>
        <v>~</v>
      </c>
      <c r="FH22" s="24" t="str">
        <f t="shared" si="15"/>
        <v xml:space="preserve">|BGCOLOR(#000000):&amp;ref(Item/SH Weapons/Faithful.jpg,nolink,75x75,Faithful);|BGCOLOR(BLACK):COLOR(WHITE):''Faithful''|片手|&amp;ref(Spell/P_Earth.jpg,nolink,25x25,Earth);1&amp;ref(Spell/P_Astral.jpg,nolink,25x25,Astral);1|&amp;ref(Spell/V_Earth.jpg,nolink,25x25,Earth Gem);5&amp;ref(Spell/V_Astral.jpg,nolink,25x25,Astral Pearl);5|
|~|&gt;|&gt;|&gt;|攻撃力：7&amp;ref(Item/D_Slash.jpg,nolink,25x25,Slash Damage);&amp;ref(Item/D_Pierce.jpg,nolink,25x25,Pierce Damage);&amp;ref(Item/D_Magic.jpg,nolink,25x25,Magic Damage);&amp;br;攻撃修正：2&amp;br;防御修正：4&amp;br;長さ：1&amp;br;&amp;br;&amp;ref(Item/Affliction-Resistance.jpg,nolink,25x25,Affliction Resistance (1));&amp;br;&amp;ref(Item/Lucky.jpg,nolink,25x25,Lucky);|
|&gt;|&gt;|&gt;|&gt;|BGCOLOR(#F5F5F5):戦傷や死から守る小剣。防御寄りな性能|
</v>
      </c>
    </row>
    <row r="23" spans="1:164" x14ac:dyDescent="0.15">
      <c r="A23" t="str">
        <f t="shared" si="6"/>
        <v/>
      </c>
      <c r="C23" s="1" t="s">
        <v>3332</v>
      </c>
      <c r="E23" s="1">
        <v>2</v>
      </c>
      <c r="F23" s="1" t="s">
        <v>3380</v>
      </c>
      <c r="H23" s="1" t="s">
        <v>639</v>
      </c>
      <c r="J23" s="1">
        <v>5</v>
      </c>
      <c r="L23" s="6">
        <v>7</v>
      </c>
      <c r="M23" s="1" t="s">
        <v>4316</v>
      </c>
      <c r="AE23" s="1">
        <v>1</v>
      </c>
      <c r="AF23" s="1">
        <v>2</v>
      </c>
      <c r="AK23" s="1">
        <v>1</v>
      </c>
      <c r="AT23" s="1" t="s">
        <v>3381</v>
      </c>
      <c r="ER23" s="20" t="s">
        <v>4365</v>
      </c>
      <c r="ES23" t="str">
        <f t="shared" si="7"/>
        <v>BGCOLOR(#000000):&amp;ref(Item/SH Weapons/Bane-Blade.jpg,nolink,75x75,Bane Blade);|BGCOLOR(BLACK):COLOR(WHITE):''Bane Blade''</v>
      </c>
      <c r="ET23" t="str">
        <f t="shared" si="0"/>
        <v>&amp;ref(Spell/P_Death.jpg,nolink,25x25,Death);1</v>
      </c>
      <c r="EU23" t="str">
        <f t="shared" si="1"/>
        <v>&amp;ref(Spell/V_Death.jpg,nolink,25x25,Death Gem);5</v>
      </c>
      <c r="EV23" t="str">
        <f t="shared" si="2"/>
        <v>攻撃力：7&amp;ref(Item/D_Slash.jpg,nolink,25x25,Slash Damage);&amp;ref(Item/D_Magic.jpg,nolink,25x25,Magic Damage);&amp;br;攻撃修正：1&amp;br;防御修正：2&amp;br;長さ：1&amp;br;負傷時追撃：Decay</v>
      </c>
      <c r="EW23" t="str">
        <f t="shared" si="3"/>
        <v>n/a</v>
      </c>
      <c r="EX23" t="str">
        <f t="shared" si="4"/>
        <v>n/a</v>
      </c>
      <c r="EY23" t="str">
        <f t="shared" si="8"/>
        <v/>
      </c>
      <c r="EZ23" t="str">
        <f t="shared" si="16"/>
        <v/>
      </c>
      <c r="FA23" t="str">
        <f t="shared" si="9"/>
        <v/>
      </c>
      <c r="FB23" t="str">
        <f t="shared" si="5"/>
        <v/>
      </c>
      <c r="FC23" t="str">
        <f t="shared" si="10"/>
        <v/>
      </c>
      <c r="FD23" t="str">
        <f t="shared" si="11"/>
        <v/>
      </c>
      <c r="FE23" t="str">
        <f t="shared" si="12"/>
        <v>攻撃力：7&amp;ref(Item/D_Slash.jpg,nolink,25x25,Slash Damage);&amp;ref(Item/D_Magic.jpg,nolink,25x25,Magic Damage);&amp;br;攻撃修正：1&amp;br;防御修正：2&amp;br;長さ：1&amp;br;負傷時追撃：Decay</v>
      </c>
      <c r="FF23" t="str">
        <f t="shared" si="13"/>
        <v>~</v>
      </c>
      <c r="FG23" t="str">
        <f t="shared" si="14"/>
        <v>~</v>
      </c>
      <c r="FH23" s="24" t="str">
        <f t="shared" si="15"/>
        <v xml:space="preserve">|BGCOLOR(#000000):&amp;ref(Item/SH Weapons/Bane-Blade.jpg,nolink,75x75,Bane Blade);|BGCOLOR(BLACK):COLOR(WHITE):''Bane Blade''|片手|&amp;ref(Spell/P_Death.jpg,nolink,25x25,Death);1|&amp;ref(Spell/V_Death.jpg,nolink,25x25,Death Gem);5|
|~|&gt;|&gt;|&gt;|攻撃力：7&amp;ref(Item/D_Slash.jpg,nolink,25x25,Slash Damage);&amp;ref(Item/D_Magic.jpg,nolink,25x25,Magic Damage);&amp;br;攻撃修正：1&amp;br;防御修正：2&amp;br;長さ：1&amp;br;負傷時追撃：Decay|
|&gt;|&gt;|&gt;|&gt;|BGCOLOR(#F5F5F5):敵を腐敗させる冥界の剣|
</v>
      </c>
    </row>
    <row r="24" spans="1:164" x14ac:dyDescent="0.15">
      <c r="A24" t="str">
        <f t="shared" si="6"/>
        <v/>
      </c>
      <c r="C24" s="1" t="s">
        <v>3332</v>
      </c>
      <c r="E24" s="1">
        <v>2</v>
      </c>
      <c r="F24" s="1" t="s">
        <v>3382</v>
      </c>
      <c r="H24" s="1" t="s">
        <v>641</v>
      </c>
      <c r="J24" s="1">
        <v>5</v>
      </c>
      <c r="L24" s="6">
        <v>4</v>
      </c>
      <c r="M24" s="1" t="s">
        <v>4317</v>
      </c>
      <c r="N24" s="1" t="s">
        <v>3366</v>
      </c>
      <c r="AE24" s="1">
        <v>2</v>
      </c>
      <c r="AF24" s="1">
        <v>1</v>
      </c>
      <c r="AK24" s="1">
        <v>0</v>
      </c>
      <c r="ER24" s="20" t="s">
        <v>4366</v>
      </c>
      <c r="ES24" t="str">
        <f t="shared" si="7"/>
        <v>BGCOLOR(#000000):&amp;ref(Item/SH Weapons/Hunter's-Knife.jpg,nolink,75x75,Hunter's Knife);|BGCOLOR(BLACK):COLOR(WHITE):''Hunter's Knife''</v>
      </c>
      <c r="ET24" t="str">
        <f t="shared" si="0"/>
        <v>&amp;ref(Spell/P_Nature.jpg,nolink,25x25,Nature);1</v>
      </c>
      <c r="EU24" t="str">
        <f t="shared" si="1"/>
        <v>&amp;ref(Spell/V_Nature.jpg,nolink,25x25,Nature Gem);5</v>
      </c>
      <c r="EV24" t="str">
        <f t="shared" si="2"/>
        <v>攻撃力：4&amp;ref(Item/D_Pierce.jpg,nolink,25x25,Pierce Damage);&amp;ref(Item/D_Magic.jpg,nolink,25x25,Magic Damage);&amp;br;防御貫通&amp;br;攻撃修正：2&amp;br;防御修正：1&amp;br;長さ：0</v>
      </c>
      <c r="EW24" t="str">
        <f t="shared" si="3"/>
        <v>n/a</v>
      </c>
      <c r="EX24" t="str">
        <f t="shared" si="4"/>
        <v>n/a</v>
      </c>
      <c r="EY24" t="str">
        <f t="shared" si="8"/>
        <v/>
      </c>
      <c r="EZ24" t="str">
        <f t="shared" si="16"/>
        <v/>
      </c>
      <c r="FA24" t="str">
        <f t="shared" si="9"/>
        <v/>
      </c>
      <c r="FB24" t="str">
        <f t="shared" si="5"/>
        <v/>
      </c>
      <c r="FC24" t="str">
        <f t="shared" si="10"/>
        <v/>
      </c>
      <c r="FD24" t="str">
        <f t="shared" si="11"/>
        <v/>
      </c>
      <c r="FE24" t="str">
        <f t="shared" si="12"/>
        <v>攻撃力：4&amp;ref(Item/D_Pierce.jpg,nolink,25x25,Pierce Damage);&amp;ref(Item/D_Magic.jpg,nolink,25x25,Magic Damage);&amp;br;防御貫通&amp;br;攻撃修正：2&amp;br;防御修正：1&amp;br;長さ：0</v>
      </c>
      <c r="FF24" t="str">
        <f t="shared" si="13"/>
        <v>~</v>
      </c>
      <c r="FG24" t="str">
        <f t="shared" si="14"/>
        <v>~</v>
      </c>
      <c r="FH24" s="24" t="str">
        <f t="shared" si="15"/>
        <v xml:space="preserve">|BGCOLOR(#000000):&amp;ref(Item/SH Weapons/Hunter's-Knife.jpg,nolink,75x75,Hunter's Knife);|BGCOLOR(BLACK):COLOR(WHITE):''Hunter's Knife''|片手|&amp;ref(Spell/P_Nature.jpg,nolink,25x25,Nature);1|&amp;ref(Spell/V_Nature.jpg,nolink,25x25,Nature Gem);5|
|~|&gt;|&gt;|&gt;|攻撃力：4&amp;ref(Item/D_Pierce.jpg,nolink,25x25,Pierce Damage);&amp;ref(Item/D_Magic.jpg,nolink,25x25,Magic Damage);&amp;br;防御貫通&amp;br;攻撃修正：2&amp;br;防御修正：1&amp;br;長さ：0|
|&gt;|&gt;|&gt;|&gt;|BGCOLOR(#F5F5F5):防御貫通の短剣。短いので補助武器に向く|
</v>
      </c>
    </row>
    <row r="25" spans="1:164" x14ac:dyDescent="0.15">
      <c r="A25" t="str">
        <f t="shared" si="6"/>
        <v/>
      </c>
      <c r="C25" s="1" t="s">
        <v>3332</v>
      </c>
      <c r="E25" s="1">
        <v>2</v>
      </c>
      <c r="F25" s="1" t="s">
        <v>3383</v>
      </c>
      <c r="H25" s="1" t="s">
        <v>641</v>
      </c>
      <c r="J25" s="1">
        <v>5</v>
      </c>
      <c r="L25" s="6">
        <v>5</v>
      </c>
      <c r="M25" s="1" t="s">
        <v>4317</v>
      </c>
      <c r="AE25" s="1">
        <v>2</v>
      </c>
      <c r="AF25" s="1">
        <v>2</v>
      </c>
      <c r="AK25" s="1">
        <v>3</v>
      </c>
      <c r="AT25" s="1" t="s">
        <v>3384</v>
      </c>
      <c r="ER25" s="20" t="s">
        <v>4367</v>
      </c>
      <c r="ES25" t="str">
        <f t="shared" si="7"/>
        <v>BGCOLOR(#000000):&amp;ref(Item/SH Weapons/Thorn-Spear.jpg,nolink,75x75,Thorn Spear);|BGCOLOR(BLACK):COLOR(WHITE):''Thorn Spear''</v>
      </c>
      <c r="ET25" t="str">
        <f t="shared" si="0"/>
        <v>&amp;ref(Spell/P_Nature.jpg,nolink,25x25,Nature);1</v>
      </c>
      <c r="EU25" t="str">
        <f t="shared" si="1"/>
        <v>&amp;ref(Spell/V_Nature.jpg,nolink,25x25,Nature Gem);5</v>
      </c>
      <c r="EV25" t="str">
        <f t="shared" si="2"/>
        <v>攻撃力：5&amp;ref(Item/D_Pierce.jpg,nolink,25x25,Pierce Damage);&amp;ref(Item/D_Magic.jpg,nolink,25x25,Magic Damage);&amp;br;攻撃修正：2&amp;br;防御修正：2&amp;br;長さ：3&amp;br;負傷時追撃：Strong Poison</v>
      </c>
      <c r="EW25" t="str">
        <f t="shared" si="3"/>
        <v>n/a</v>
      </c>
      <c r="EX25" t="str">
        <f t="shared" si="4"/>
        <v>n/a</v>
      </c>
      <c r="EY25" t="str">
        <f t="shared" si="8"/>
        <v/>
      </c>
      <c r="EZ25" t="str">
        <f t="shared" si="16"/>
        <v/>
      </c>
      <c r="FA25" t="str">
        <f t="shared" si="9"/>
        <v/>
      </c>
      <c r="FB25" t="str">
        <f t="shared" si="5"/>
        <v/>
      </c>
      <c r="FC25" t="str">
        <f t="shared" si="10"/>
        <v/>
      </c>
      <c r="FD25" t="str">
        <f t="shared" si="11"/>
        <v/>
      </c>
      <c r="FE25" t="str">
        <f t="shared" si="12"/>
        <v>攻撃力：5&amp;ref(Item/D_Pierce.jpg,nolink,25x25,Pierce Damage);&amp;ref(Item/D_Magic.jpg,nolink,25x25,Magic Damage);&amp;br;攻撃修正：2&amp;br;防御修正：2&amp;br;長さ：3&amp;br;負傷時追撃：Strong Poison</v>
      </c>
      <c r="FF25" t="str">
        <f t="shared" si="13"/>
        <v>~</v>
      </c>
      <c r="FG25" t="str">
        <f t="shared" si="14"/>
        <v>~</v>
      </c>
      <c r="FH25" s="24" t="str">
        <f t="shared" si="15"/>
        <v xml:space="preserve">|BGCOLOR(#000000):&amp;ref(Item/SH Weapons/Thorn-Spear.jpg,nolink,75x75,Thorn Spear);|BGCOLOR(BLACK):COLOR(WHITE):''Thorn Spear''|片手|&amp;ref(Spell/P_Nature.jpg,nolink,25x25,Nature);1|&amp;ref(Spell/V_Nature.jpg,nolink,25x25,Nature Gem);5|
|~|&gt;|&gt;|&gt;|攻撃力：5&amp;ref(Item/D_Pierce.jpg,nolink,25x25,Pierce Damage);&amp;ref(Item/D_Magic.jpg,nolink,25x25,Magic Damage);&amp;br;攻撃修正：2&amp;br;防御修正：2&amp;br;長さ：3&amp;br;負傷時追撃：Strong Poison|
|&gt;|&gt;|&gt;|&gt;|BGCOLOR(#F5F5F5):猛毒を持つ槍。傷さえ付けられれば侮れない威力に|
</v>
      </c>
    </row>
    <row r="26" spans="1:164" x14ac:dyDescent="0.15">
      <c r="A26" t="str">
        <f t="shared" si="6"/>
        <v/>
      </c>
      <c r="C26" s="1" t="s">
        <v>3332</v>
      </c>
      <c r="E26" s="1">
        <v>2</v>
      </c>
      <c r="F26" s="1" t="s">
        <v>3387</v>
      </c>
      <c r="H26" s="1" t="s">
        <v>643</v>
      </c>
      <c r="J26" s="1">
        <v>10</v>
      </c>
      <c r="L26" s="6">
        <v>0</v>
      </c>
      <c r="M26" s="1" t="s">
        <v>4316</v>
      </c>
      <c r="P26" s="1">
        <v>1</v>
      </c>
      <c r="AE26" s="1">
        <v>3</v>
      </c>
      <c r="AF26" s="1">
        <v>0</v>
      </c>
      <c r="AK26" s="1">
        <v>4</v>
      </c>
      <c r="AU26" s="1" t="s">
        <v>3388</v>
      </c>
      <c r="ER26" s="20" t="s">
        <v>4368</v>
      </c>
      <c r="ES26" t="str">
        <f t="shared" si="7"/>
        <v>BGCOLOR(#000000):&amp;ref(Item/SH Weapons/Vine-Whip.jpg,nolink,75x75,Vine Whip);|BGCOLOR(BLACK):COLOR(WHITE):''Vine Whip''</v>
      </c>
      <c r="ET26" t="str">
        <f t="shared" si="0"/>
        <v>&amp;ref(Spell/P_Nature.jpg,nolink,25x25,Nature);2</v>
      </c>
      <c r="EU26" t="str">
        <f t="shared" si="1"/>
        <v>&amp;ref(Spell/V_Nature.jpg,nolink,25x25,Nature Gem);10</v>
      </c>
      <c r="EV26" t="str">
        <f t="shared" si="2"/>
        <v>攻撃力：0&amp;ref(Item/D_Slash.jpg,nolink,25x25,Slash Damage);&amp;ref(Item/D_Magic.jpg,nolink,25x25,Magic Damage);&amp;br;ダメージ上限1&amp;br;攻撃修正：3&amp;br;防御修正：0&amp;br;長さ：4&amp;br;命中時追撃：Entanglement</v>
      </c>
      <c r="EW26" t="str">
        <f t="shared" si="3"/>
        <v>n/a</v>
      </c>
      <c r="EX26" t="str">
        <f t="shared" si="4"/>
        <v>n/a</v>
      </c>
      <c r="EY26" t="str">
        <f t="shared" si="8"/>
        <v/>
      </c>
      <c r="EZ26" t="str">
        <f t="shared" si="16"/>
        <v/>
      </c>
      <c r="FA26" t="str">
        <f t="shared" si="9"/>
        <v/>
      </c>
      <c r="FB26" t="str">
        <f t="shared" si="5"/>
        <v/>
      </c>
      <c r="FC26" t="str">
        <f t="shared" si="10"/>
        <v/>
      </c>
      <c r="FD26" t="str">
        <f t="shared" si="11"/>
        <v/>
      </c>
      <c r="FE26" t="str">
        <f t="shared" si="12"/>
        <v>攻撃力：0&amp;ref(Item/D_Slash.jpg,nolink,25x25,Slash Damage);&amp;ref(Item/D_Magic.jpg,nolink,25x25,Magic Damage);&amp;br;ダメージ上限1&amp;br;攻撃修正：3&amp;br;防御修正：0&amp;br;長さ：4&amp;br;命中時追撃：Entanglement</v>
      </c>
      <c r="FF26" t="str">
        <f t="shared" si="13"/>
        <v>~</v>
      </c>
      <c r="FG26" t="str">
        <f t="shared" si="14"/>
        <v>~</v>
      </c>
      <c r="FH26" s="24" t="str">
        <f t="shared" si="15"/>
        <v xml:space="preserve">|BGCOLOR(#000000):&amp;ref(Item/SH Weapons/Vine-Whip.jpg,nolink,75x75,Vine Whip);|BGCOLOR(BLACK):COLOR(WHITE):''Vine Whip''|片手|&amp;ref(Spell/P_Nature.jpg,nolink,25x25,Nature);2|&amp;ref(Spell/V_Nature.jpg,nolink,25x25,Nature Gem);10|
|~|&gt;|&gt;|&gt;|攻撃力：0&amp;ref(Item/D_Slash.jpg,nolink,25x25,Slash Damage);&amp;ref(Item/D_Magic.jpg,nolink,25x25,Magic Damage);&amp;br;ダメージ上限1&amp;br;攻撃修正：3&amp;br;防御修正：0&amp;br;長さ：4&amp;br;命中時追撃：Entanglement|
|&gt;|&gt;|&gt;|&gt;|BGCOLOR(#F5F5F5):敵を捕縛する。主武器にはなり得ない|
</v>
      </c>
    </row>
    <row r="27" spans="1:164" x14ac:dyDescent="0.15">
      <c r="A27" t="str">
        <f t="shared" si="6"/>
        <v/>
      </c>
      <c r="C27" s="1" t="s">
        <v>3332</v>
      </c>
      <c r="E27" s="1">
        <v>2</v>
      </c>
      <c r="F27" s="1" t="s">
        <v>3389</v>
      </c>
      <c r="H27" s="1" t="s">
        <v>641</v>
      </c>
      <c r="I27" s="1" t="s">
        <v>653</v>
      </c>
      <c r="J27" s="1">
        <v>5</v>
      </c>
      <c r="K27" s="7">
        <v>5</v>
      </c>
      <c r="L27" s="6">
        <v>4</v>
      </c>
      <c r="M27" s="1" t="s">
        <v>4317</v>
      </c>
      <c r="N27" s="1" t="s">
        <v>3366</v>
      </c>
      <c r="AE27" s="1">
        <v>4</v>
      </c>
      <c r="AF27" s="1">
        <v>1</v>
      </c>
      <c r="AK27" s="1">
        <v>0</v>
      </c>
      <c r="AT27" s="1" t="s">
        <v>3390</v>
      </c>
      <c r="DB27" s="2">
        <v>1</v>
      </c>
      <c r="EQ27" s="7" t="s">
        <v>3391</v>
      </c>
      <c r="ER27" s="20" t="s">
        <v>4369</v>
      </c>
      <c r="ES27" t="str">
        <f t="shared" si="7"/>
        <v>BGCOLOR(#000000):&amp;ref(Item/SH Weapons/Knife-of-the-Damned.jpg,nolink,75x75,Knife of the Damned);|BGCOLOR(BLACK):COLOR(WHITE):''Knife of the Damned''</v>
      </c>
      <c r="ET27" t="str">
        <f t="shared" si="0"/>
        <v>&amp;ref(Spell/P_Nature.jpg,nolink,25x25,Nature);1&amp;ref(Spell/P_Astral.jpg,nolink,25x25,Astral);1</v>
      </c>
      <c r="EU27" t="str">
        <f t="shared" si="1"/>
        <v>&amp;ref(Spell/V_Nature.jpg,nolink,25x25,Nature Gem);5&amp;ref(Spell/V_Astral.jpg,nolink,25x25,Astral Pearl);5</v>
      </c>
      <c r="EV27" t="str">
        <f t="shared" si="2"/>
        <v>攻撃力：4&amp;ref(Item/D_Pierce.jpg,nolink,25x25,Pierce Damage);&amp;ref(Item/D_Magic.jpg,nolink,25x25,Magic Damage);&amp;br;防御貫通&amp;br;攻撃修正：4&amp;br;防御修正：1&amp;br;長さ：0&amp;br;負傷時追撃：Curse</v>
      </c>
      <c r="EW27" t="str">
        <f t="shared" si="3"/>
        <v>n/a</v>
      </c>
      <c r="EX27" t="str">
        <f t="shared" si="4"/>
        <v/>
      </c>
      <c r="EY27" t="str">
        <f t="shared" si="8"/>
        <v/>
      </c>
      <c r="EZ27" t="str">
        <f t="shared" si="16"/>
        <v/>
      </c>
      <c r="FA27" t="str">
        <f t="shared" si="9"/>
        <v>&amp;ref(Item/Cursed.jpg,nolink,25x25,Cursed);</v>
      </c>
      <c r="FB27" t="str">
        <f t="shared" si="5"/>
        <v/>
      </c>
      <c r="FC27" t="str">
        <f t="shared" si="10"/>
        <v/>
      </c>
      <c r="FD27" t="str">
        <f t="shared" si="11"/>
        <v>&amp;ref(Item/Cursed.jpg,nolink,25x25,Cursed);&amp;br;装備解除不可</v>
      </c>
      <c r="FE27" t="str">
        <f t="shared" si="12"/>
        <v>攻撃力：4&amp;ref(Item/D_Pierce.jpg,nolink,25x25,Pierce Damage);&amp;ref(Item/D_Magic.jpg,nolink,25x25,Magic Damage);&amp;br;防御貫通&amp;br;攻撃修正：4&amp;br;防御修正：1&amp;br;長さ：0&amp;br;負傷時追撃：Curse&amp;br;&amp;br;&amp;ref(Item/Cursed.jpg,nolink,25x25,Cursed);&amp;br;装備解除不可</v>
      </c>
      <c r="FF27" t="str">
        <f t="shared" si="13"/>
        <v>&amp;br;&amp;ref(Item/Cursed.jpg,nolink,25x25,Cursed);&amp;br;装備解除不可</v>
      </c>
      <c r="FG27" t="str">
        <f t="shared" si="14"/>
        <v>~</v>
      </c>
      <c r="FH27" s="24" t="str">
        <f t="shared" si="15"/>
        <v xml:space="preserve">|BGCOLOR(#000000):&amp;ref(Item/SH Weapons/Knife-of-the-Damned.jpg,nolink,75x75,Knife of the Damned);|BGCOLOR(BLACK):COLOR(WHITE):''Knife of the Damned''|片手|&amp;ref(Spell/P_Nature.jpg,nolink,25x25,Nature);1&amp;ref(Spell/P_Astral.jpg,nolink,25x25,Astral);1|&amp;ref(Spell/V_Nature.jpg,nolink,25x25,Nature Gem);5&amp;ref(Spell/V_Astral.jpg,nolink,25x25,Astral Pearl);5|
|~|&gt;|&gt;|&gt;|攻撃力：4&amp;ref(Item/D_Pierce.jpg,nolink,25x25,Pierce Damage);&amp;ref(Item/D_Magic.jpg,nolink,25x25,Magic Damage);&amp;br;防御貫通&amp;br;攻撃修正：4&amp;br;防御修正：1&amp;br;長さ：0&amp;br;負傷時追撃：Curse&amp;br;&amp;br;&amp;ref(Item/Cursed.jpg,nolink,25x25,Cursed);&amp;br;装備解除不可|
|&gt;|&gt;|&gt;|&gt;|BGCOLOR(#F5F5F5):呪いを撒く短剣。自身も呪われる|
</v>
      </c>
    </row>
    <row r="28" spans="1:164" x14ac:dyDescent="0.15">
      <c r="A28" t="str">
        <f t="shared" si="6"/>
        <v/>
      </c>
      <c r="C28" s="1" t="s">
        <v>3332</v>
      </c>
      <c r="E28" s="1">
        <v>2</v>
      </c>
      <c r="F28" s="1" t="s">
        <v>3392</v>
      </c>
      <c r="H28" s="1" t="s">
        <v>648</v>
      </c>
      <c r="J28" s="1">
        <v>5</v>
      </c>
      <c r="L28" s="6">
        <v>0</v>
      </c>
      <c r="M28" s="1" t="s">
        <v>4318</v>
      </c>
      <c r="AE28" s="1">
        <v>1</v>
      </c>
      <c r="AF28" s="1">
        <v>0</v>
      </c>
      <c r="AK28" s="1">
        <v>1</v>
      </c>
      <c r="CJ28" s="2">
        <v>25</v>
      </c>
      <c r="EQ28" s="7" t="s">
        <v>3393</v>
      </c>
      <c r="ER28" s="20" t="s">
        <v>4370</v>
      </c>
      <c r="ES28" t="str">
        <f t="shared" si="7"/>
        <v>BGCOLOR(#000000):&amp;ref(Item/SH Weapons/Sceptre-of-Authority.jpg,nolink,75x75,Sceptre of Authority);|BGCOLOR(BLACK):COLOR(WHITE):''Sceptre of Authority''</v>
      </c>
      <c r="ET28" t="str">
        <f t="shared" si="0"/>
        <v>&amp;ref(Spell/P_Fire.jpg,nolink,25x25,Fire);1</v>
      </c>
      <c r="EU28" t="str">
        <f t="shared" si="1"/>
        <v>&amp;ref(Spell/V_Fire.jpg,nolink,25x25,Fire Gem);5</v>
      </c>
      <c r="EV28" t="str">
        <f t="shared" si="2"/>
        <v>攻撃力：0&amp;ref(Item/D_Blunt.jpg,nolink,25x25,Blunt Damage);&amp;ref(Item/D_Magic.jpg,nolink,25x25,Magic Damage);&amp;br;攻撃修正：1&amp;br;防御修正：0&amp;br;長さ：1</v>
      </c>
      <c r="EW28" t="str">
        <f t="shared" si="3"/>
        <v>n/a</v>
      </c>
      <c r="EX28" t="str">
        <f t="shared" si="4"/>
        <v/>
      </c>
      <c r="EY28" t="str">
        <f t="shared" si="8"/>
        <v/>
      </c>
      <c r="EZ28" t="str">
        <f t="shared" si="16"/>
        <v>&amp;ref(Nation/LivingLead.jpg,nolink,25x25,Leadership (25));</v>
      </c>
      <c r="FA28" t="str">
        <f t="shared" si="9"/>
        <v/>
      </c>
      <c r="FB28" t="str">
        <f t="shared" si="5"/>
        <v/>
      </c>
      <c r="FC28" t="str">
        <f t="shared" si="10"/>
        <v/>
      </c>
      <c r="FD28" t="str">
        <f t="shared" si="11"/>
        <v>&amp;ref(Nation/LivingLead.jpg,nolink,25x25,Leadership (25));&amp;br;戦闘時使用可能：Combustion</v>
      </c>
      <c r="FE28" t="str">
        <f t="shared" si="12"/>
        <v>攻撃力：0&amp;ref(Item/D_Blunt.jpg,nolink,25x25,Blunt Damage);&amp;ref(Item/D_Magic.jpg,nolink,25x25,Magic Damage);&amp;br;攻撃修正：1&amp;br;防御修正：0&amp;br;長さ：1&amp;br;&amp;br;&amp;ref(Nation/LivingLead.jpg,nolink,25x25,Leadership (25));&amp;br;戦闘時使用可能：Combustion</v>
      </c>
      <c r="FF28" t="str">
        <f t="shared" si="13"/>
        <v>&amp;br;&amp;ref(Nation/LivingLead.jpg,nolink,25x25,Leadership (25));&amp;br;戦闘時使用可能：Combustion</v>
      </c>
      <c r="FG28" t="str">
        <f t="shared" si="14"/>
        <v>~</v>
      </c>
      <c r="FH28" s="24" t="str">
        <f t="shared" si="15"/>
        <v xml:space="preserve">|BGCOLOR(#000000):&amp;ref(Item/SH Weapons/Sceptre-of-Authority.jpg,nolink,75x75,Sceptre of Authority);|BGCOLOR(BLACK):COLOR(WHITE):''Sceptre of Authority''|片手|&amp;ref(Spell/P_Fire.jpg,nolink,25x25,Fire);1|&amp;ref(Spell/V_Fire.jpg,nolink,25x25,Fire Gem);5|
|~|&gt;|&gt;|&gt;|攻撃力：0&amp;ref(Item/D_Blunt.jpg,nolink,25x25,Blunt Damage);&amp;ref(Item/D_Magic.jpg,nolink,25x25,Magic Damage);&amp;br;攻撃修正：1&amp;br;防御修正：0&amp;br;長さ：1&amp;br;&amp;br;&amp;ref(Nation/LivingLead.jpg,nolink,25x25,Leadership (25));&amp;br;戦闘時使用可能：Combustion|
|&gt;|&gt;|&gt;|&gt;|BGCOLOR(#F5F5F5):指揮能力を高める笏。発火の呪文も使える|
</v>
      </c>
    </row>
    <row r="29" spans="1:164" x14ac:dyDescent="0.15">
      <c r="A29" t="str">
        <f t="shared" si="6"/>
        <v/>
      </c>
      <c r="C29" s="1" t="s">
        <v>3332</v>
      </c>
      <c r="E29" s="1">
        <v>2</v>
      </c>
      <c r="F29" s="1" t="s">
        <v>3394</v>
      </c>
      <c r="H29" s="1" t="s">
        <v>647</v>
      </c>
      <c r="J29" s="1">
        <v>5</v>
      </c>
      <c r="L29" s="6">
        <v>2</v>
      </c>
      <c r="M29" s="1" t="s">
        <v>4316</v>
      </c>
      <c r="P29" s="1">
        <v>1</v>
      </c>
      <c r="AE29" s="1">
        <v>0</v>
      </c>
      <c r="AF29" s="1">
        <v>0</v>
      </c>
      <c r="AK29" s="1">
        <v>4</v>
      </c>
      <c r="AV29" s="1" t="s">
        <v>3395</v>
      </c>
      <c r="AX29" s="2">
        <v>5</v>
      </c>
      <c r="ER29" s="20" t="s">
        <v>4371</v>
      </c>
      <c r="ES29" t="str">
        <f t="shared" si="7"/>
        <v>BGCOLOR(#000000):&amp;ref(Item/SH Weapons/Thunder-Whip.jpg,nolink,75x75,Thunder Whip);|BGCOLOR(BLACK):COLOR(WHITE):''Thunder Whip''</v>
      </c>
      <c r="ET29" t="str">
        <f t="shared" si="0"/>
        <v>&amp;ref(Spell/P_Air.jpg,nolink,25x25,Air);1</v>
      </c>
      <c r="EU29" t="str">
        <f t="shared" si="1"/>
        <v>&amp;ref(Spell/V_Air.jpg,nolink,25x25,Air Gem);5</v>
      </c>
      <c r="EV29" t="str">
        <f t="shared" si="2"/>
        <v>攻撃力：2&amp;ref(Item/D_Slash.jpg,nolink,25x25,Slash Damage);&amp;ref(Item/D_Magic.jpg,nolink,25x25,Magic Damage);&amp;br;ダメージ上限1&amp;br;攻撃修正：0&amp;br;防御修正：0&amp;br;長さ：4&amp;br;攻撃時追撃：Chain Shock</v>
      </c>
      <c r="EW29" t="str">
        <f t="shared" si="3"/>
        <v>n/a</v>
      </c>
      <c r="EX29" t="str">
        <f t="shared" si="4"/>
        <v>&amp;ref(Item/Shock-Resistant.jpg,nolink,25x25,Shock Resistant (5));</v>
      </c>
      <c r="EY29" t="str">
        <f t="shared" si="8"/>
        <v/>
      </c>
      <c r="EZ29" t="str">
        <f t="shared" si="16"/>
        <v/>
      </c>
      <c r="FA29" t="str">
        <f t="shared" si="9"/>
        <v/>
      </c>
      <c r="FB29" t="str">
        <f t="shared" si="5"/>
        <v/>
      </c>
      <c r="FC29" t="str">
        <f t="shared" si="10"/>
        <v/>
      </c>
      <c r="FD29" t="str">
        <f t="shared" si="11"/>
        <v>&amp;ref(Item/Shock-Resistant.jpg,nolink,25x25,Shock Resistant (5));</v>
      </c>
      <c r="FE29" t="str">
        <f t="shared" si="12"/>
        <v>攻撃力：2&amp;ref(Item/D_Slash.jpg,nolink,25x25,Slash Damage);&amp;ref(Item/D_Magic.jpg,nolink,25x25,Magic Damage);&amp;br;ダメージ上限1&amp;br;攻撃修正：0&amp;br;防御修正：0&amp;br;長さ：4&amp;br;攻撃時追撃：Chain Shock&amp;br;&amp;br;&amp;ref(Item/Shock-Resistant.jpg,nolink,25x25,Shock Resistant (5));</v>
      </c>
      <c r="FF29" t="str">
        <f t="shared" si="13"/>
        <v>&amp;br;&amp;ref(Item/Shock-Resistant.jpg,nolink,25x25,Shock Resistant (5));</v>
      </c>
      <c r="FG29" t="str">
        <f t="shared" si="14"/>
        <v>~</v>
      </c>
      <c r="FH29" s="24" t="str">
        <f t="shared" si="15"/>
        <v xml:space="preserve">|BGCOLOR(#000000):&amp;ref(Item/SH Weapons/Thunder-Whip.jpg,nolink,75x75,Thunder Whip);|BGCOLOR(BLACK):COLOR(WHITE):''Thunder Whip''|片手|&amp;ref(Spell/P_Air.jpg,nolink,25x25,Air);1|&amp;ref(Spell/V_Air.jpg,nolink,25x25,Air Gem);5|
|~|&gt;|&gt;|&gt;|攻撃力：2&amp;ref(Item/D_Slash.jpg,nolink,25x25,Slash Damage);&amp;ref(Item/D_Magic.jpg,nolink,25x25,Magic Damage);&amp;br;ダメージ上限1&amp;br;攻撃修正：0&amp;br;防御修正：0&amp;br;長さ：4&amp;br;攻撃時追撃：Chain Shock&amp;br;&amp;br;&amp;ref(Item/Shock-Resistant.jpg,nolink,25x25,Shock Resistant (5));|
|&gt;|&gt;|&gt;|&gt;|BGCOLOR(#F5F5F5):連鎖する電撃を放つ鞭。耐性のない敵の群れに有効|
</v>
      </c>
    </row>
    <row r="30" spans="1:164" x14ac:dyDescent="0.15">
      <c r="A30" t="str">
        <f t="shared" si="6"/>
        <v/>
      </c>
      <c r="C30" s="1" t="s">
        <v>3332</v>
      </c>
      <c r="E30" s="1">
        <v>2</v>
      </c>
      <c r="F30" s="1" t="s">
        <v>3396</v>
      </c>
      <c r="H30" s="1" t="s">
        <v>639</v>
      </c>
      <c r="J30" s="1">
        <v>5</v>
      </c>
      <c r="L30" s="6">
        <v>0</v>
      </c>
      <c r="M30" s="1" t="s">
        <v>4318</v>
      </c>
      <c r="AE30" s="1">
        <v>1</v>
      </c>
      <c r="AF30" s="1">
        <v>0</v>
      </c>
      <c r="AK30" s="1">
        <v>1</v>
      </c>
      <c r="CL30" s="2">
        <v>50</v>
      </c>
      <c r="DD30" s="2">
        <v>1</v>
      </c>
      <c r="ER30" s="20" t="s">
        <v>4372</v>
      </c>
      <c r="ES30" t="str">
        <f t="shared" si="7"/>
        <v>BGCOLOR(#000000):&amp;ref(Item/SH Weapons/Rod-of-the-Leper-King.jpg,nolink,75x75,Rod of the Leper King);|BGCOLOR(BLACK):COLOR(WHITE):''Rod of the Leper King''</v>
      </c>
      <c r="ET30" t="str">
        <f t="shared" si="0"/>
        <v>&amp;ref(Spell/P_Death.jpg,nolink,25x25,Death);1</v>
      </c>
      <c r="EU30" t="str">
        <f t="shared" si="1"/>
        <v>&amp;ref(Spell/V_Death.jpg,nolink,25x25,Death Gem);5</v>
      </c>
      <c r="EV30" t="str">
        <f t="shared" si="2"/>
        <v>攻撃力：0&amp;ref(Item/D_Blunt.jpg,nolink,25x25,Blunt Damage);&amp;ref(Item/D_Magic.jpg,nolink,25x25,Magic Damage);&amp;br;攻撃修正：1&amp;br;防御修正：0&amp;br;長さ：1</v>
      </c>
      <c r="EW30" t="str">
        <f t="shared" si="3"/>
        <v>n/a</v>
      </c>
      <c r="EX30" t="str">
        <f t="shared" si="4"/>
        <v/>
      </c>
      <c r="EY30" t="str">
        <f t="shared" si="8"/>
        <v/>
      </c>
      <c r="EZ30" t="str">
        <f t="shared" si="16"/>
        <v>&amp;ref(Nation/UndeadLead.jpg,nolink,25x25,Undead Leadership (50));</v>
      </c>
      <c r="FA30" t="str">
        <f t="shared" si="9"/>
        <v>&amp;ref(Item/Diseased.jpg,nolink,25x25,Diseased);</v>
      </c>
      <c r="FB30" t="str">
        <f t="shared" si="5"/>
        <v/>
      </c>
      <c r="FC30" t="str">
        <f t="shared" si="10"/>
        <v/>
      </c>
      <c r="FD30" t="str">
        <f t="shared" si="11"/>
        <v>&amp;ref(Nation/UndeadLead.jpg,nolink,25x25,Undead Leadership (50));&amp;ref(Item/Diseased.jpg,nolink,25x25,Diseased);</v>
      </c>
      <c r="FE30" t="str">
        <f t="shared" si="12"/>
        <v>攻撃力：0&amp;ref(Item/D_Blunt.jpg,nolink,25x25,Blunt Damage);&amp;ref(Item/D_Magic.jpg,nolink,25x25,Magic Damage);&amp;br;攻撃修正：1&amp;br;防御修正：0&amp;br;長さ：1&amp;br;&amp;br;&amp;ref(Nation/UndeadLead.jpg,nolink,25x25,Undead Leadership (50));&amp;ref(Item/Diseased.jpg,nolink,25x25,Diseased);</v>
      </c>
      <c r="FF30" t="str">
        <f t="shared" si="13"/>
        <v>&amp;br;&amp;ref(Nation/UndeadLead.jpg,nolink,25x25,Undead Leadership (50));&amp;ref(Item/Diseased.jpg,nolink,25x25,Diseased);</v>
      </c>
      <c r="FG30" t="str">
        <f t="shared" si="14"/>
        <v>~</v>
      </c>
      <c r="FH30" s="24" t="str">
        <f t="shared" si="15"/>
        <v xml:space="preserve">|BGCOLOR(#000000):&amp;ref(Item/SH Weapons/Rod-of-the-Leper-King.jpg,nolink,75x75,Rod of the Leper King);|BGCOLOR(BLACK):COLOR(WHITE):''Rod of the Leper King''|片手|&amp;ref(Spell/P_Death.jpg,nolink,25x25,Death);1|&amp;ref(Spell/V_Death.jpg,nolink,25x25,Death Gem);5|
|~|&gt;|&gt;|&gt;|攻撃力：0&amp;ref(Item/D_Blunt.jpg,nolink,25x25,Blunt Damage);&amp;ref(Item/D_Magic.jpg,nolink,25x25,Magic Damage);&amp;br;攻撃修正：1&amp;br;防御修正：0&amp;br;長さ：1&amp;br;&amp;br;&amp;ref(Nation/UndeadLead.jpg,nolink,25x25,Undead Leadership (50));&amp;ref(Item/Diseased.jpg,nolink,25x25,Diseased);|
|&gt;|&gt;|&gt;|&gt;|BGCOLOR(#F5F5F5):アンデッドを指揮するための笏。ただし病気になる|
</v>
      </c>
    </row>
    <row r="31" spans="1:164" x14ac:dyDescent="0.15">
      <c r="A31" t="str">
        <f t="shared" si="6"/>
        <v>片手2E</v>
      </c>
      <c r="C31" s="1" t="s">
        <v>3332</v>
      </c>
      <c r="E31" s="1">
        <v>2</v>
      </c>
      <c r="F31" s="1" t="s">
        <v>3397</v>
      </c>
      <c r="H31" s="1" t="s">
        <v>639</v>
      </c>
      <c r="I31" s="1" t="s">
        <v>653</v>
      </c>
      <c r="J31" s="1">
        <v>5</v>
      </c>
      <c r="K31" s="7">
        <v>5</v>
      </c>
      <c r="L31" s="6">
        <v>3</v>
      </c>
      <c r="M31" s="1" t="s">
        <v>4317</v>
      </c>
      <c r="N31" s="1" t="s">
        <v>3377</v>
      </c>
      <c r="AE31" s="1">
        <v>3</v>
      </c>
      <c r="AF31" s="1">
        <v>1</v>
      </c>
      <c r="AK31" s="1">
        <v>0</v>
      </c>
      <c r="AT31" s="1" t="s">
        <v>3362</v>
      </c>
      <c r="ER31" s="20" t="s">
        <v>4373</v>
      </c>
      <c r="ES31" t="str">
        <f t="shared" si="7"/>
        <v>BGCOLOR(#000000):&amp;ref(Item/SH Weapons/Duskdagger.jpg,nolink,75x75,Duskdagger);|BGCOLOR(BLACK):COLOR(WHITE):''Duskdagger''</v>
      </c>
      <c r="ET31" t="str">
        <f t="shared" si="0"/>
        <v>&amp;ref(Spell/P_Death.jpg,nolink,25x25,Death);1&amp;ref(Spell/P_Astral.jpg,nolink,25x25,Astral);1</v>
      </c>
      <c r="EU31" t="str">
        <f t="shared" si="1"/>
        <v>&amp;ref(Spell/V_Death.jpg,nolink,25x25,Death Gem);5&amp;ref(Spell/V_Astral.jpg,nolink,25x25,Astral Pearl);5</v>
      </c>
      <c r="EV31" t="str">
        <f t="shared" si="2"/>
        <v>攻撃力：3&amp;ref(Item/D_Pierce.jpg,nolink,25x25,Pierce Damage);&amp;ref(Item/D_Magic.jpg,nolink,25x25,Magic Damage);&amp;br;防御無視&amp;br;攻撃修正：3&amp;br;防御修正：1&amp;br;長さ：0&amp;br;負傷時追撃：Draw Blood</v>
      </c>
      <c r="EW31" t="str">
        <f t="shared" si="3"/>
        <v>n/a</v>
      </c>
      <c r="EX31" t="str">
        <f t="shared" si="4"/>
        <v>n/a</v>
      </c>
      <c r="EY31" t="str">
        <f t="shared" si="8"/>
        <v/>
      </c>
      <c r="EZ31" t="str">
        <f t="shared" si="16"/>
        <v/>
      </c>
      <c r="FA31" t="str">
        <f t="shared" si="9"/>
        <v/>
      </c>
      <c r="FB31" t="str">
        <f t="shared" si="5"/>
        <v/>
      </c>
      <c r="FC31" t="str">
        <f t="shared" si="10"/>
        <v/>
      </c>
      <c r="FD31" t="str">
        <f t="shared" si="11"/>
        <v/>
      </c>
      <c r="FE31" t="str">
        <f t="shared" si="12"/>
        <v>攻撃力：3&amp;ref(Item/D_Pierce.jpg,nolink,25x25,Pierce Damage);&amp;ref(Item/D_Magic.jpg,nolink,25x25,Magic Damage);&amp;br;防御無視&amp;br;攻撃修正：3&amp;br;防御修正：1&amp;br;長さ：0&amp;br;負傷時追撃：Draw Blood</v>
      </c>
      <c r="FF31" t="str">
        <f t="shared" si="13"/>
        <v>~</v>
      </c>
      <c r="FG31" t="str">
        <f t="shared" si="14"/>
        <v>~</v>
      </c>
      <c r="FH31" s="24" t="str">
        <f t="shared" si="15"/>
        <v xml:space="preserve">|BGCOLOR(#000000):&amp;ref(Item/SH Weapons/Duskdagger.jpg,nolink,75x75,Duskdagger);|BGCOLOR(BLACK):COLOR(WHITE):''Duskdagger''|片手|&amp;ref(Spell/P_Death.jpg,nolink,25x25,Death);1&amp;ref(Spell/P_Astral.jpg,nolink,25x25,Astral);1|&amp;ref(Spell/V_Death.jpg,nolink,25x25,Death Gem);5&amp;ref(Spell/V_Astral.jpg,nolink,25x25,Astral Pearl);5|
|~|&gt;|&gt;|&gt;|攻撃力：3&amp;ref(Item/D_Pierce.jpg,nolink,25x25,Pierce Damage);&amp;ref(Item/D_Magic.jpg,nolink,25x25,Magic Damage);&amp;br;防御無視&amp;br;攻撃修正：3&amp;br;防御修正：1&amp;br;長さ：0&amp;br;負傷時追撃：Draw Blood|
|&gt;|&gt;|&gt;|&gt;|BGCOLOR(#F5F5F5):防御無視の短剣。さらに大量出血まで引き起こす|
</v>
      </c>
    </row>
    <row r="32" spans="1:164" x14ac:dyDescent="0.15">
      <c r="A32" t="str">
        <f t="shared" si="6"/>
        <v>片手4S</v>
      </c>
      <c r="C32" s="1" t="s">
        <v>3332</v>
      </c>
      <c r="E32" s="1">
        <v>4</v>
      </c>
      <c r="F32" s="1" t="s">
        <v>3398</v>
      </c>
      <c r="H32" s="1" t="s">
        <v>642</v>
      </c>
      <c r="J32" s="1">
        <v>5</v>
      </c>
      <c r="L32" s="6">
        <v>8</v>
      </c>
      <c r="M32" s="1" t="s">
        <v>4316</v>
      </c>
      <c r="AE32" s="1">
        <v>1</v>
      </c>
      <c r="AF32" s="1">
        <v>2</v>
      </c>
      <c r="AK32" s="1">
        <v>1</v>
      </c>
      <c r="AV32" s="1" t="s">
        <v>3399</v>
      </c>
      <c r="AY32" s="2">
        <v>5</v>
      </c>
      <c r="ER32" s="20" t="s">
        <v>4374</v>
      </c>
      <c r="ES32" t="str">
        <f t="shared" si="7"/>
        <v>BGCOLOR(#000000):&amp;ref(Item/SH Weapons/Frost-Brand.jpg,nolink,75x75,Frost Brand);|BGCOLOR(BLACK):COLOR(WHITE):''Frost Brand''</v>
      </c>
      <c r="ET32" t="str">
        <f t="shared" si="0"/>
        <v>&amp;ref(Spell/P_Water.jpg,nolink,25x25,Water);1</v>
      </c>
      <c r="EU32" t="str">
        <f t="shared" si="1"/>
        <v>&amp;ref(Spell/V_Water.jpg,nolink,25x25,Water Gem);5</v>
      </c>
      <c r="EV32" t="str">
        <f t="shared" si="2"/>
        <v>攻撃力：8&amp;ref(Item/D_Slash.jpg,nolink,25x25,Slash Damage);&amp;ref(Item/D_Magic.jpg,nolink,25x25,Magic Damage);&amp;br;攻撃修正：1&amp;br;防御修正：2&amp;br;長さ：1&amp;br;攻撃時追撃：Small Area Cold</v>
      </c>
      <c r="EW32" t="str">
        <f t="shared" si="3"/>
        <v>n/a</v>
      </c>
      <c r="EX32" t="str">
        <f t="shared" si="4"/>
        <v>&amp;ref(Item/Cold-Resistant.jpg,nolink,25x25,Cold Resistant (5));</v>
      </c>
      <c r="EY32" t="str">
        <f t="shared" si="8"/>
        <v/>
      </c>
      <c r="EZ32" t="str">
        <f t="shared" si="16"/>
        <v/>
      </c>
      <c r="FA32" t="str">
        <f t="shared" si="9"/>
        <v/>
      </c>
      <c r="FB32" t="str">
        <f t="shared" si="5"/>
        <v/>
      </c>
      <c r="FC32" t="str">
        <f t="shared" si="10"/>
        <v/>
      </c>
      <c r="FD32" t="str">
        <f t="shared" si="11"/>
        <v>&amp;ref(Item/Cold-Resistant.jpg,nolink,25x25,Cold Resistant (5));</v>
      </c>
      <c r="FE32" t="str">
        <f t="shared" si="12"/>
        <v>攻撃力：8&amp;ref(Item/D_Slash.jpg,nolink,25x25,Slash Damage);&amp;ref(Item/D_Magic.jpg,nolink,25x25,Magic Damage);&amp;br;攻撃修正：1&amp;br;防御修正：2&amp;br;長さ：1&amp;br;攻撃時追撃：Small Area Cold&amp;br;&amp;br;&amp;ref(Item/Cold-Resistant.jpg,nolink,25x25,Cold Resistant (5));</v>
      </c>
      <c r="FF32" t="str">
        <f t="shared" si="13"/>
        <v>&amp;br;&amp;ref(Item/Cold-Resistant.jpg,nolink,25x25,Cold Resistant (5));</v>
      </c>
      <c r="FG32" t="str">
        <f t="shared" si="14"/>
        <v>~</v>
      </c>
      <c r="FH32" s="24" t="str">
        <f t="shared" si="15"/>
        <v xml:space="preserve">|BGCOLOR(#000000):&amp;ref(Item/SH Weapons/Frost-Brand.jpg,nolink,75x75,Frost Brand);|BGCOLOR(BLACK):COLOR(WHITE):''Frost Brand''|片手|&amp;ref(Spell/P_Water.jpg,nolink,25x25,Water);1|&amp;ref(Spell/V_Water.jpg,nolink,25x25,Water Gem);5|
|~|&gt;|&gt;|&gt;|攻撃力：8&amp;ref(Item/D_Slash.jpg,nolink,25x25,Slash Damage);&amp;ref(Item/D_Magic.jpg,nolink,25x25,Magic Damage);&amp;br;攻撃修正：1&amp;br;防御修正：2&amp;br;長さ：1&amp;br;攻撃時追撃：Small Area Cold&amp;br;&amp;br;&amp;ref(Item/Cold-Resistant.jpg,nolink,25x25,Cold Resistant (5));|
|&gt;|&gt;|&gt;|&gt;|BGCOLOR(#F5F5F5):小範囲を冷気で攻撃。雑兵の群れを容易に捌く|
</v>
      </c>
    </row>
    <row r="33" spans="1:164" x14ac:dyDescent="0.15">
      <c r="A33" t="str">
        <f t="shared" si="6"/>
        <v/>
      </c>
      <c r="C33" s="1" t="s">
        <v>3332</v>
      </c>
      <c r="E33" s="1">
        <v>4</v>
      </c>
      <c r="F33" s="1" t="s">
        <v>3400</v>
      </c>
      <c r="H33" s="1" t="s">
        <v>650</v>
      </c>
      <c r="J33" s="1">
        <v>10</v>
      </c>
      <c r="L33" s="6">
        <v>10</v>
      </c>
      <c r="M33" s="1" t="s">
        <v>4316</v>
      </c>
      <c r="AB33" s="1">
        <v>2</v>
      </c>
      <c r="AE33" s="1">
        <v>2</v>
      </c>
      <c r="AF33" s="1">
        <v>4</v>
      </c>
      <c r="AK33" s="1">
        <v>1</v>
      </c>
      <c r="ER33" s="20" t="s">
        <v>4375</v>
      </c>
      <c r="ES33" t="str">
        <f t="shared" si="7"/>
        <v>BGCOLOR(#000000):&amp;ref(Item/SH Weapons/Sword-of-Swiftness.jpg,nolink,75x75,Sword of Swiftness);|BGCOLOR(BLACK):COLOR(WHITE):''Sword of Swiftness''</v>
      </c>
      <c r="ET33" t="str">
        <f t="shared" si="0"/>
        <v>&amp;ref(Spell/P_Water.jpg,nolink,25x25,Water);2</v>
      </c>
      <c r="EU33" t="str">
        <f t="shared" si="1"/>
        <v>&amp;ref(Spell/V_Water.jpg,nolink,25x25,Water Gem);10</v>
      </c>
      <c r="EV33" t="str">
        <f t="shared" si="2"/>
        <v>攻撃力：10&amp;ref(Item/D_Slash.jpg,nolink,25x25,Slash Damage);&amp;ref(Item/D_Magic.jpg,nolink,25x25,Magic Damage);&amp;br;2回連続攻撃&amp;br;攻撃修正：2&amp;br;防御修正：4&amp;br;長さ：1</v>
      </c>
      <c r="EW33" t="str">
        <f t="shared" si="3"/>
        <v>n/a</v>
      </c>
      <c r="EX33" t="str">
        <f t="shared" si="4"/>
        <v>n/a</v>
      </c>
      <c r="EY33" t="str">
        <f t="shared" si="8"/>
        <v/>
      </c>
      <c r="EZ33" t="str">
        <f t="shared" si="16"/>
        <v/>
      </c>
      <c r="FA33" t="str">
        <f t="shared" si="9"/>
        <v/>
      </c>
      <c r="FB33" t="str">
        <f t="shared" si="5"/>
        <v/>
      </c>
      <c r="FC33" t="str">
        <f t="shared" si="10"/>
        <v/>
      </c>
      <c r="FD33" t="str">
        <f t="shared" si="11"/>
        <v/>
      </c>
      <c r="FE33" t="str">
        <f t="shared" si="12"/>
        <v>攻撃力：10&amp;ref(Item/D_Slash.jpg,nolink,25x25,Slash Damage);&amp;ref(Item/D_Magic.jpg,nolink,25x25,Magic Damage);&amp;br;2回連続攻撃&amp;br;攻撃修正：2&amp;br;防御修正：4&amp;br;長さ：1</v>
      </c>
      <c r="FF33" t="str">
        <f t="shared" si="13"/>
        <v>~</v>
      </c>
      <c r="FG33" t="str">
        <f t="shared" si="14"/>
        <v>~</v>
      </c>
      <c r="FH33" s="24" t="str">
        <f t="shared" si="15"/>
        <v xml:space="preserve">|BGCOLOR(#000000):&amp;ref(Item/SH Weapons/Sword-of-Swiftness.jpg,nolink,75x75,Sword of Swiftness);|BGCOLOR(BLACK):COLOR(WHITE):''Sword of Swiftness''|片手|&amp;ref(Spell/P_Water.jpg,nolink,25x25,Water);2|&amp;ref(Spell/V_Water.jpg,nolink,25x25,Water Gem);10|
|~|&gt;|&gt;|&gt;|攻撃力：10&amp;ref(Item/D_Slash.jpg,nolink,25x25,Slash Damage);&amp;ref(Item/D_Magic.jpg,nolink,25x25,Magic Damage);&amp;br;2回連続攻撃&amp;br;攻撃修正：2&amp;br;防御修正：4&amp;br;長さ：1|
|&gt;|&gt;|&gt;|&gt;|BGCOLOR(#F5F5F5):二連攻撃が可能。筋力次第で恐るべき威力に|
</v>
      </c>
    </row>
    <row r="34" spans="1:164" x14ac:dyDescent="0.15">
      <c r="A34" t="str">
        <f t="shared" si="6"/>
        <v/>
      </c>
      <c r="C34" s="1" t="s">
        <v>3332</v>
      </c>
      <c r="E34" s="1">
        <v>4</v>
      </c>
      <c r="F34" s="1" t="s">
        <v>3401</v>
      </c>
      <c r="H34" s="1" t="s">
        <v>638</v>
      </c>
      <c r="I34" s="1" t="s">
        <v>653</v>
      </c>
      <c r="J34" s="1">
        <v>5</v>
      </c>
      <c r="K34" s="7">
        <v>5</v>
      </c>
      <c r="L34" s="6">
        <v>12</v>
      </c>
      <c r="M34" s="1" t="s">
        <v>4316</v>
      </c>
      <c r="N34" s="1" t="s">
        <v>3366</v>
      </c>
      <c r="AE34" s="1">
        <v>3</v>
      </c>
      <c r="AF34" s="1">
        <v>0</v>
      </c>
      <c r="AK34" s="1">
        <v>1</v>
      </c>
      <c r="AT34" s="1" t="s">
        <v>3402</v>
      </c>
      <c r="ER34" s="20" t="s">
        <v>4376</v>
      </c>
      <c r="ES34" t="str">
        <f t="shared" si="7"/>
        <v>BGCOLOR(#000000):&amp;ref(Item/SH Weapons/Elf-Bane.jpg,nolink,75x75,Elf Bane);|BGCOLOR(BLACK):COLOR(WHITE):''Elf Bane''</v>
      </c>
      <c r="ET34" t="str">
        <f t="shared" si="0"/>
        <v>&amp;ref(Spell/P_Earth.jpg,nolink,25x25,Earth);1&amp;ref(Spell/P_Astral.jpg,nolink,25x25,Astral);1</v>
      </c>
      <c r="EU34" t="str">
        <f t="shared" si="1"/>
        <v>&amp;ref(Spell/V_Earth.jpg,nolink,25x25,Earth Gem);5&amp;ref(Spell/V_Astral.jpg,nolink,25x25,Astral Pearl);5</v>
      </c>
      <c r="EV34" t="str">
        <f t="shared" si="2"/>
        <v>攻撃力：12&amp;ref(Item/D_Slash.jpg,nolink,25x25,Slash Damage);&amp;ref(Item/D_Magic.jpg,nolink,25x25,Magic Damage);&amp;br;防御貫通&amp;br;攻撃修正：3&amp;br;防御修正：0&amp;br;長さ：1&amp;br;負傷時追撃：Slay Magic</v>
      </c>
      <c r="EW34" t="str">
        <f t="shared" si="3"/>
        <v>n/a</v>
      </c>
      <c r="EX34" t="str">
        <f t="shared" si="4"/>
        <v>n/a</v>
      </c>
      <c r="EY34" t="str">
        <f t="shared" si="8"/>
        <v/>
      </c>
      <c r="EZ34" t="str">
        <f t="shared" si="16"/>
        <v/>
      </c>
      <c r="FA34" t="str">
        <f t="shared" si="9"/>
        <v/>
      </c>
      <c r="FB34" t="str">
        <f t="shared" si="5"/>
        <v/>
      </c>
      <c r="FC34" t="str">
        <f t="shared" si="10"/>
        <v/>
      </c>
      <c r="FD34" t="str">
        <f t="shared" si="11"/>
        <v/>
      </c>
      <c r="FE34" t="str">
        <f t="shared" si="12"/>
        <v>攻撃力：12&amp;ref(Item/D_Slash.jpg,nolink,25x25,Slash Damage);&amp;ref(Item/D_Magic.jpg,nolink,25x25,Magic Damage);&amp;br;防御貫通&amp;br;攻撃修正：3&amp;br;防御修正：0&amp;br;長さ：1&amp;br;負傷時追撃：Slay Magic</v>
      </c>
      <c r="FF34" t="str">
        <f t="shared" si="13"/>
        <v>~</v>
      </c>
      <c r="FG34" t="str">
        <f t="shared" si="14"/>
        <v>~</v>
      </c>
      <c r="FH34" s="24" t="str">
        <f t="shared" si="15"/>
        <v xml:space="preserve">|BGCOLOR(#000000):&amp;ref(Item/SH Weapons/Elf-Bane.jpg,nolink,75x75,Elf Bane);|BGCOLOR(BLACK):COLOR(WHITE):''Elf Bane''|片手|&amp;ref(Spell/P_Earth.jpg,nolink,25x25,Earth);1&amp;ref(Spell/P_Astral.jpg,nolink,25x25,Astral);1|&amp;ref(Spell/V_Earth.jpg,nolink,25x25,Earth Gem);5&amp;ref(Spell/V_Astral.jpg,nolink,25x25,Astral Pearl);5|
|~|&gt;|&gt;|&gt;|攻撃力：12&amp;ref(Item/D_Slash.jpg,nolink,25x25,Slash Damage);&amp;ref(Item/D_Magic.jpg,nolink,25x25,Magic Damage);&amp;br;防御貫通&amp;br;攻撃修正：3&amp;br;防御修正：0&amp;br;長さ：1&amp;br;負傷時追撃：Slay Magic|
|&gt;|&gt;|&gt;|&gt;|BGCOLOR(#F5F5F5):魔法生物殺しの斧。攻撃力自体も優秀|
</v>
      </c>
    </row>
    <row r="35" spans="1:164" x14ac:dyDescent="0.15">
      <c r="A35" t="str">
        <f t="shared" si="6"/>
        <v/>
      </c>
      <c r="C35" s="1" t="s">
        <v>3332</v>
      </c>
      <c r="E35" s="1">
        <v>4</v>
      </c>
      <c r="F35" s="1" t="s">
        <v>3403</v>
      </c>
      <c r="H35" s="1" t="s">
        <v>667</v>
      </c>
      <c r="J35" s="1">
        <v>10</v>
      </c>
      <c r="L35" s="6">
        <v>6</v>
      </c>
      <c r="M35" s="1" t="s">
        <v>4317</v>
      </c>
      <c r="Q35" s="1">
        <v>3</v>
      </c>
      <c r="AE35" s="1">
        <v>1</v>
      </c>
      <c r="AF35" s="1">
        <v>1</v>
      </c>
      <c r="AK35" s="1">
        <v>3</v>
      </c>
      <c r="CG35" s="2">
        <v>1</v>
      </c>
      <c r="EQ35" s="7" t="s">
        <v>3410</v>
      </c>
      <c r="ER35" s="20" t="s">
        <v>4377</v>
      </c>
      <c r="ES35" t="str">
        <f t="shared" si="7"/>
        <v>BGCOLOR(#000000):&amp;ref(Item/SH Weapons/Herald-Lance.jpg,nolink,75x75,Herald Lance);|BGCOLOR(BLACK):COLOR(WHITE):''Herald Lance''</v>
      </c>
      <c r="ET35" t="str">
        <f t="shared" si="0"/>
        <v>&amp;ref(Spell/P_Astral.jpg,nolink,25x25,Astral);2</v>
      </c>
      <c r="EU35" t="str">
        <f t="shared" si="1"/>
        <v>&amp;ref(Spell/V_Astral.jpg,nolink,25x25,Astral Pearl);10</v>
      </c>
      <c r="EV35" t="str">
        <f t="shared" si="2"/>
        <v>攻撃力：6&amp;ref(Item/D_Pierce.jpg,nolink,25x25,Pierce Damage);&amp;ref(Item/D_Magic.jpg,nolink,25x25,Magic Damage);&amp;br;対アンデッド/デーモン三倍打&amp;br;攻撃修正：1&amp;br;防御修正：1&amp;br;長さ：3</v>
      </c>
      <c r="EW35" t="str">
        <f t="shared" si="3"/>
        <v>n/a</v>
      </c>
      <c r="EX35" t="str">
        <f t="shared" si="4"/>
        <v/>
      </c>
      <c r="EY35" t="str">
        <f t="shared" si="8"/>
        <v/>
      </c>
      <c r="EZ35" t="str">
        <f t="shared" si="16"/>
        <v>&amp;ref(Item/Inspirational.jpg,nolink,25x25,Inspirational (1));</v>
      </c>
      <c r="FA35" t="str">
        <f t="shared" si="9"/>
        <v/>
      </c>
      <c r="FB35" t="str">
        <f t="shared" si="5"/>
        <v/>
      </c>
      <c r="FC35" t="str">
        <f t="shared" si="10"/>
        <v/>
      </c>
      <c r="FD35" t="str">
        <f t="shared" si="11"/>
        <v>&amp;ref(Item/Inspirational.jpg,nolink,25x25,Inspirational (1));&amp;br;戦闘時使用可能：Solar Rays</v>
      </c>
      <c r="FE35" t="str">
        <f t="shared" si="12"/>
        <v>攻撃力：6&amp;ref(Item/D_Pierce.jpg,nolink,25x25,Pierce Damage);&amp;ref(Item/D_Magic.jpg,nolink,25x25,Magic Damage);&amp;br;対アンデッド/デーモン三倍打&amp;br;攻撃修正：1&amp;br;防御修正：1&amp;br;長さ：3&amp;br;&amp;br;&amp;ref(Item/Inspirational.jpg,nolink,25x25,Inspirational (1));&amp;br;戦闘時使用可能：Solar Rays</v>
      </c>
      <c r="FF35" t="str">
        <f t="shared" si="13"/>
        <v>&amp;br;&amp;ref(Item/Inspirational.jpg,nolink,25x25,Inspirational (1));&amp;br;戦闘時使用可能：Solar Rays</v>
      </c>
      <c r="FG35" t="str">
        <f t="shared" si="14"/>
        <v>~</v>
      </c>
      <c r="FH35" s="24" t="str">
        <f t="shared" si="15"/>
        <v xml:space="preserve">|BGCOLOR(#000000):&amp;ref(Item/SH Weapons/Herald-Lance.jpg,nolink,75x75,Herald Lance);|BGCOLOR(BLACK):COLOR(WHITE):''Herald Lance''|片手|&amp;ref(Spell/P_Astral.jpg,nolink,25x25,Astral);2|&amp;ref(Spell/V_Astral.jpg,nolink,25x25,Astral Pearl);10|
|~|&gt;|&gt;|&gt;|攻撃力：6&amp;ref(Item/D_Pierce.jpg,nolink,25x25,Pierce Damage);&amp;ref(Item/D_Magic.jpg,nolink,25x25,Magic Damage);&amp;br;対アンデッド/デーモン三倍打&amp;br;攻撃修正：1&amp;br;防御修正：1&amp;br;長さ：3&amp;br;&amp;br;&amp;ref(Item/Inspirational.jpg,nolink,25x25,Inspirational (1));&amp;br;戦闘時使用可能：Solar Rays|
|&gt;|&gt;|&gt;|&gt;|BGCOLOR(#F5F5F5):不浄殺しの槍。一般的な指揮官にも有用|
</v>
      </c>
    </row>
    <row r="36" spans="1:164" x14ac:dyDescent="0.15">
      <c r="A36" t="str">
        <f t="shared" si="6"/>
        <v/>
      </c>
      <c r="C36" s="1" t="s">
        <v>3332</v>
      </c>
      <c r="E36" s="1">
        <v>4</v>
      </c>
      <c r="F36" s="1" t="s">
        <v>3411</v>
      </c>
      <c r="H36" s="1" t="s">
        <v>641</v>
      </c>
      <c r="J36" s="1">
        <v>5</v>
      </c>
      <c r="L36" s="6">
        <v>4</v>
      </c>
      <c r="M36" s="1" t="s">
        <v>4317</v>
      </c>
      <c r="N36" s="1" t="s">
        <v>3366</v>
      </c>
      <c r="AE36" s="1">
        <v>2</v>
      </c>
      <c r="AF36" s="1">
        <v>1</v>
      </c>
      <c r="AK36" s="1">
        <v>0</v>
      </c>
      <c r="AT36" s="1" t="s">
        <v>3412</v>
      </c>
      <c r="AZ36" s="2">
        <v>5</v>
      </c>
      <c r="ER36" s="20" t="s">
        <v>4378</v>
      </c>
      <c r="ES36" t="str">
        <f t="shared" si="7"/>
        <v>BGCOLOR(#000000):&amp;ref(Item/SH Weapons/Serpent-Kryss.jpg,nolink,75x75,Serpent Kryss);|BGCOLOR(BLACK):COLOR(WHITE):''Serpent Kryss''</v>
      </c>
      <c r="ET36" t="str">
        <f t="shared" si="0"/>
        <v>&amp;ref(Spell/P_Nature.jpg,nolink,25x25,Nature);1</v>
      </c>
      <c r="EU36" t="str">
        <f t="shared" si="1"/>
        <v>&amp;ref(Spell/V_Nature.jpg,nolink,25x25,Nature Gem);5</v>
      </c>
      <c r="EV36" t="str">
        <f t="shared" si="2"/>
        <v>攻撃力：4&amp;ref(Item/D_Pierce.jpg,nolink,25x25,Pierce Damage);&amp;ref(Item/D_Magic.jpg,nolink,25x25,Magic Damage);&amp;br;防御貫通&amp;br;攻撃修正：2&amp;br;防御修正：1&amp;br;長さ：0&amp;br;負傷時追撃：Death Poison</v>
      </c>
      <c r="EW36" t="str">
        <f t="shared" si="3"/>
        <v>n/a</v>
      </c>
      <c r="EX36" t="str">
        <f t="shared" si="4"/>
        <v>&amp;ref(Item/Poison-Resistant.jpg,nolink,25x25,Poison Resistant (5));</v>
      </c>
      <c r="EY36" t="str">
        <f t="shared" si="8"/>
        <v/>
      </c>
      <c r="EZ36" t="str">
        <f t="shared" si="16"/>
        <v/>
      </c>
      <c r="FA36" t="str">
        <f t="shared" si="9"/>
        <v/>
      </c>
      <c r="FB36" t="str">
        <f t="shared" si="5"/>
        <v/>
      </c>
      <c r="FC36" t="str">
        <f t="shared" si="10"/>
        <v/>
      </c>
      <c r="FD36" t="str">
        <f t="shared" si="11"/>
        <v>&amp;ref(Item/Poison-Resistant.jpg,nolink,25x25,Poison Resistant (5));</v>
      </c>
      <c r="FE36" t="str">
        <f t="shared" si="12"/>
        <v>攻撃力：4&amp;ref(Item/D_Pierce.jpg,nolink,25x25,Pierce Damage);&amp;ref(Item/D_Magic.jpg,nolink,25x25,Magic Damage);&amp;br;防御貫通&amp;br;攻撃修正：2&amp;br;防御修正：1&amp;br;長さ：0&amp;br;負傷時追撃：Death Poison&amp;br;&amp;br;&amp;ref(Item/Poison-Resistant.jpg,nolink,25x25,Poison Resistant (5));</v>
      </c>
      <c r="FF36" t="str">
        <f t="shared" si="13"/>
        <v>&amp;br;&amp;ref(Item/Poison-Resistant.jpg,nolink,25x25,Poison Resistant (5));</v>
      </c>
      <c r="FG36" t="str">
        <f t="shared" si="14"/>
        <v>~</v>
      </c>
      <c r="FH36" s="24" t="str">
        <f t="shared" si="15"/>
        <v xml:space="preserve">|BGCOLOR(#000000):&amp;ref(Item/SH Weapons/Serpent-Kryss.jpg,nolink,75x75,Serpent Kryss);|BGCOLOR(BLACK):COLOR(WHITE):''Serpent Kryss''|片手|&amp;ref(Spell/P_Nature.jpg,nolink,25x25,Nature);1|&amp;ref(Spell/V_Nature.jpg,nolink,25x25,Nature Gem);5|
|~|&gt;|&gt;|&gt;|攻撃力：4&amp;ref(Item/D_Pierce.jpg,nolink,25x25,Pierce Damage);&amp;ref(Item/D_Magic.jpg,nolink,25x25,Magic Damage);&amp;br;防御貫通&amp;br;攻撃修正：2&amp;br;防御修正：1&amp;br;長さ：0&amp;br;負傷時追撃：Death Poison&amp;br;&amp;br;&amp;ref(Item/Poison-Resistant.jpg,nolink,25x25,Poison Resistant (5));|
|&gt;|&gt;|&gt;|&gt;|BGCOLOR(#F5F5F5):致死毒を持つ短剣。強敵さえ倒し得る|
</v>
      </c>
    </row>
    <row r="37" spans="1:164" x14ac:dyDescent="0.15">
      <c r="A37" t="str">
        <f t="shared" si="6"/>
        <v/>
      </c>
      <c r="C37" s="1" t="s">
        <v>3332</v>
      </c>
      <c r="E37" s="1">
        <v>4</v>
      </c>
      <c r="F37" s="1" t="s">
        <v>3417</v>
      </c>
      <c r="H37" s="1" t="s">
        <v>641</v>
      </c>
      <c r="J37" s="1">
        <v>5</v>
      </c>
      <c r="L37" s="6">
        <v>5</v>
      </c>
      <c r="M37" s="1" t="s">
        <v>4320</v>
      </c>
      <c r="N37" s="1" t="s">
        <v>3377</v>
      </c>
      <c r="T37" s="11">
        <v>0</v>
      </c>
      <c r="AC37" s="1">
        <v>4</v>
      </c>
      <c r="AD37" s="1">
        <v>2</v>
      </c>
      <c r="AF37" s="1">
        <v>1</v>
      </c>
      <c r="AK37" s="1">
        <v>2</v>
      </c>
      <c r="ER37" s="20" t="s">
        <v>4379</v>
      </c>
      <c r="ES37" t="str">
        <f t="shared" si="7"/>
        <v>BGCOLOR(#000000):&amp;ref(Item/SH Weapons/Snake-Bladder-Stick.jpg,nolink,75x75,Snake Bladder Stick);|BGCOLOR(BLACK):COLOR(WHITE):''Snake Bladder Stick''</v>
      </c>
      <c r="ET37" t="str">
        <f t="shared" si="0"/>
        <v>&amp;ref(Spell/P_Nature.jpg,nolink,25x25,Nature);1</v>
      </c>
      <c r="EU37" t="str">
        <f t="shared" si="1"/>
        <v>&amp;ref(Spell/V_Nature.jpg,nolink,25x25,Nature Gem);5</v>
      </c>
      <c r="EV37" t="str">
        <f t="shared" si="2"/>
        <v>攻撃力：5&amp;ref(Item/D_Poison.jpg,nolink,25x25,Poison Damage);&amp;ref(Item/D_Magic.jpg,nolink,25x25,Magic Damage);&amp;br;防御無視&amp;br;筋力加算なし&amp;br;効果範囲：4&amp;br;効果継続：4</v>
      </c>
      <c r="EW37" t="str">
        <f t="shared" si="3"/>
        <v>n/a</v>
      </c>
      <c r="EX37" t="str">
        <f t="shared" si="4"/>
        <v>n/a</v>
      </c>
      <c r="EY37" t="str">
        <f t="shared" si="8"/>
        <v/>
      </c>
      <c r="EZ37" t="str">
        <f t="shared" si="16"/>
        <v/>
      </c>
      <c r="FA37" t="str">
        <f t="shared" si="9"/>
        <v/>
      </c>
      <c r="FB37" t="str">
        <f t="shared" si="5"/>
        <v/>
      </c>
      <c r="FC37" t="str">
        <f t="shared" si="10"/>
        <v/>
      </c>
      <c r="FD37" t="str">
        <f t="shared" si="11"/>
        <v/>
      </c>
      <c r="FE37" t="str">
        <f t="shared" si="12"/>
        <v>攻撃力：5&amp;ref(Item/D_Poison.jpg,nolink,25x25,Poison Damage);&amp;ref(Item/D_Magic.jpg,nolink,25x25,Magic Damage);&amp;br;防御無視&amp;br;筋力加算なし&amp;br;効果範囲：4&amp;br;効果継続：4</v>
      </c>
      <c r="FF37" t="str">
        <f t="shared" si="13"/>
        <v>~</v>
      </c>
      <c r="FG37" t="str">
        <f t="shared" si="14"/>
        <v>~</v>
      </c>
      <c r="FH37" s="24" t="str">
        <f t="shared" si="15"/>
        <v xml:space="preserve">|BGCOLOR(#000000):&amp;ref(Item/SH Weapons/Snake-Bladder-Stick.jpg,nolink,75x75,Snake Bladder Stick);|BGCOLOR(BLACK):COLOR(WHITE):''Snake Bladder Stick''|片手|&amp;ref(Spell/P_Nature.jpg,nolink,25x25,Nature);1|&amp;ref(Spell/V_Nature.jpg,nolink,25x25,Nature Gem);5|
|~|&gt;|&gt;|&gt;|攻撃力：5&amp;ref(Item/D_Poison.jpg,nolink,25x25,Poison Damage);&amp;ref(Item/D_Magic.jpg,nolink,25x25,Magic Damage);&amp;br;防御無視&amp;br;筋力加算なし&amp;br;効果範囲：4&amp;br;効果継続：4|
|&gt;|&gt;|&gt;|&gt;|BGCOLOR(#F5F5F5):毒を撒き散らす。自身も耐性が必要|
</v>
      </c>
    </row>
    <row r="38" spans="1:164" x14ac:dyDescent="0.15">
      <c r="A38" t="str">
        <f t="shared" si="6"/>
        <v/>
      </c>
      <c r="C38" s="1" t="s">
        <v>3332</v>
      </c>
      <c r="E38" s="1">
        <v>4</v>
      </c>
      <c r="F38" s="1" t="s">
        <v>3419</v>
      </c>
      <c r="H38" s="1" t="s">
        <v>643</v>
      </c>
      <c r="J38" s="1">
        <v>10</v>
      </c>
      <c r="L38" s="6">
        <v>3</v>
      </c>
      <c r="M38" s="1" t="s">
        <v>4318</v>
      </c>
      <c r="AE38" s="1">
        <v>-1</v>
      </c>
      <c r="AF38" s="1">
        <v>-1</v>
      </c>
      <c r="AK38" s="1">
        <v>1</v>
      </c>
      <c r="AT38" s="1" t="s">
        <v>3420</v>
      </c>
      <c r="EK38" s="2">
        <v>1</v>
      </c>
      <c r="ER38" s="20" t="s">
        <v>4380</v>
      </c>
      <c r="ES38" t="str">
        <f t="shared" si="7"/>
        <v>BGCOLOR(#000000):&amp;ref(Item/SH Weapons/Thistle-Mace.jpg,nolink,75x75,Thistle Mace);|BGCOLOR(BLACK):COLOR(WHITE):''Thistle Mace''</v>
      </c>
      <c r="ET38" t="str">
        <f t="shared" si="0"/>
        <v>&amp;ref(Spell/P_Nature.jpg,nolink,25x25,Nature);2</v>
      </c>
      <c r="EU38" t="str">
        <f t="shared" si="1"/>
        <v>&amp;ref(Spell/V_Nature.jpg,nolink,25x25,Nature Gem);10</v>
      </c>
      <c r="EV38" t="str">
        <f t="shared" si="2"/>
        <v>攻撃力：3&amp;ref(Item/D_Blunt.jpg,nolink,25x25,Blunt Damage);&amp;ref(Item/D_Magic.jpg,nolink,25x25,Magic Damage);&amp;br;攻撃修正：-1&amp;br;防御修正：-1&amp;br;長さ：1&amp;br;負傷時追撃：Strong Poison</v>
      </c>
      <c r="EW38" t="str">
        <f t="shared" si="3"/>
        <v>n/a</v>
      </c>
      <c r="EX38" t="str">
        <f t="shared" si="4"/>
        <v/>
      </c>
      <c r="EY38" t="str">
        <f t="shared" si="8"/>
        <v/>
      </c>
      <c r="EZ38" t="str">
        <f t="shared" si="16"/>
        <v/>
      </c>
      <c r="FA38" t="str">
        <f t="shared" si="9"/>
        <v/>
      </c>
      <c r="FB38" t="str">
        <f t="shared" si="5"/>
        <v>&amp;ref(Spell/P_Nature.jpg,nolink,25x25,Nature Magic Bonus (1));</v>
      </c>
      <c r="FC38" t="str">
        <f t="shared" si="10"/>
        <v/>
      </c>
      <c r="FD38" t="str">
        <f t="shared" si="11"/>
        <v>&amp;ref(Spell/P_Nature.jpg,nolink,25x25,Nature Magic Bonus (1));</v>
      </c>
      <c r="FE38" t="str">
        <f t="shared" si="12"/>
        <v>攻撃力：3&amp;ref(Item/D_Blunt.jpg,nolink,25x25,Blunt Damage);&amp;ref(Item/D_Magic.jpg,nolink,25x25,Magic Damage);&amp;br;攻撃修正：-1&amp;br;防御修正：-1&amp;br;長さ：1&amp;br;負傷時追撃：Strong Poison&amp;br;&amp;br;&amp;ref(Spell/P_Nature.jpg,nolink,25x25,Nature Magic Bonus (1));</v>
      </c>
      <c r="FF38" t="str">
        <f t="shared" si="13"/>
        <v>&amp;br;&amp;ref(Spell/P_Nature.jpg,nolink,25x25,Nature Magic Bonus (1));</v>
      </c>
      <c r="FG38" t="str">
        <f t="shared" si="14"/>
        <v>~</v>
      </c>
      <c r="FH38" s="24" t="str">
        <f t="shared" si="15"/>
        <v xml:space="preserve">|BGCOLOR(#000000):&amp;ref(Item/SH Weapons/Thistle-Mace.jpg,nolink,75x75,Thistle Mace);|BGCOLOR(BLACK):COLOR(WHITE):''Thistle Mace''|片手|&amp;ref(Spell/P_Nature.jpg,nolink,25x25,Nature);2|&amp;ref(Spell/V_Nature.jpg,nolink,25x25,Nature Gem);10|
|~|&gt;|&gt;|&gt;|攻撃力：3&amp;ref(Item/D_Blunt.jpg,nolink,25x25,Blunt Damage);&amp;ref(Item/D_Magic.jpg,nolink,25x25,Magic Damage);&amp;br;攻撃修正：-1&amp;br;防御修正：-1&amp;br;長さ：1&amp;br;負傷時追撃：Strong Poison&amp;br;&amp;br;&amp;ref(Spell/P_Nature.jpg,nolink,25x25,Nature Magic Bonus (1));|
|&gt;|&gt;|&gt;|&gt;|BGCOLOR(#F5F5F5):緑魔法増強。武器には向かない|
</v>
      </c>
    </row>
    <row r="39" spans="1:164" x14ac:dyDescent="0.15">
      <c r="A39" t="str">
        <f t="shared" si="6"/>
        <v/>
      </c>
      <c r="C39" s="1" t="s">
        <v>3332</v>
      </c>
      <c r="E39" s="1">
        <v>4</v>
      </c>
      <c r="F39" s="1" t="s">
        <v>3421</v>
      </c>
      <c r="H39" s="1" t="s">
        <v>641</v>
      </c>
      <c r="J39" s="1">
        <v>5</v>
      </c>
      <c r="L39" s="6">
        <v>1</v>
      </c>
      <c r="M39" s="1" t="s">
        <v>4316</v>
      </c>
      <c r="P39" s="1">
        <v>1</v>
      </c>
      <c r="AE39" s="1">
        <v>3</v>
      </c>
      <c r="AF39" s="1">
        <v>0</v>
      </c>
      <c r="AK39" s="1">
        <v>4</v>
      </c>
      <c r="CG39" s="2">
        <v>-2</v>
      </c>
      <c r="CH39" s="2">
        <v>3</v>
      </c>
      <c r="CJ39" s="2">
        <v>100</v>
      </c>
      <c r="ER39" s="20" t="s">
        <v>4381</v>
      </c>
      <c r="ES39" t="str">
        <f t="shared" si="7"/>
        <v>BGCOLOR(#000000):&amp;ref(Item/SH Weapons/Whip-of-Command.jpg,nolink,75x75,Whip of Command);|BGCOLOR(BLACK):COLOR(WHITE):''Whip of Command''</v>
      </c>
      <c r="ET39" t="str">
        <f t="shared" si="0"/>
        <v>&amp;ref(Spell/P_Nature.jpg,nolink,25x25,Nature);1</v>
      </c>
      <c r="EU39" t="str">
        <f t="shared" si="1"/>
        <v>&amp;ref(Spell/V_Nature.jpg,nolink,25x25,Nature Gem);5</v>
      </c>
      <c r="EV39" t="str">
        <f t="shared" si="2"/>
        <v>攻撃力：1&amp;ref(Item/D_Slash.jpg,nolink,25x25,Slash Damage);&amp;ref(Item/D_Magic.jpg,nolink,25x25,Magic Damage);&amp;br;ダメージ上限1&amp;br;攻撃修正：3&amp;br;防御修正：0&amp;br;長さ：4</v>
      </c>
      <c r="EW39" t="str">
        <f t="shared" si="3"/>
        <v>n/a</v>
      </c>
      <c r="EX39" t="str">
        <f t="shared" si="4"/>
        <v/>
      </c>
      <c r="EY39" t="str">
        <f t="shared" si="8"/>
        <v/>
      </c>
      <c r="EZ39" t="str">
        <f t="shared" si="16"/>
        <v>&amp;ref(Item/Uninspirational.jpg,nolink,25x25,Inspirational (-2));&amp;ref(Item/Taskmaster.jpg,nolink,25x25,Taskmaster (3));&amp;ref(Nation/LivingLead.jpg,nolink,25x25,Leadership (100));</v>
      </c>
      <c r="FA39" t="str">
        <f t="shared" si="9"/>
        <v/>
      </c>
      <c r="FB39" t="str">
        <f t="shared" si="5"/>
        <v/>
      </c>
      <c r="FC39" t="str">
        <f t="shared" si="10"/>
        <v/>
      </c>
      <c r="FD39" t="str">
        <f t="shared" si="11"/>
        <v>&amp;ref(Item/Uninspirational.jpg,nolink,25x25,Inspirational (-2));&amp;ref(Item/Taskmaster.jpg,nolink,25x25,Taskmaster (3));&amp;ref(Nation/LivingLead.jpg,nolink,25x25,Leadership (100));</v>
      </c>
      <c r="FE39" t="str">
        <f t="shared" si="12"/>
        <v>攻撃力：1&amp;ref(Item/D_Slash.jpg,nolink,25x25,Slash Damage);&amp;ref(Item/D_Magic.jpg,nolink,25x25,Magic Damage);&amp;br;ダメージ上限1&amp;br;攻撃修正：3&amp;br;防御修正：0&amp;br;長さ：4&amp;br;&amp;br;&amp;ref(Item/Uninspirational.jpg,nolink,25x25,Inspirational (-2));&amp;ref(Item/Taskmaster.jpg,nolink,25x25,Taskmaster (3));&amp;ref(Nation/LivingLead.jpg,nolink,25x25,Leadership (100));</v>
      </c>
      <c r="FF39" t="str">
        <f t="shared" si="13"/>
        <v>&amp;br;&amp;ref(Item/Uninspirational.jpg,nolink,25x25,Inspirational (-2));&amp;ref(Item/Taskmaster.jpg,nolink,25x25,Taskmaster (3));&amp;ref(Nation/LivingLead.jpg,nolink,25x25,Leadership (100));</v>
      </c>
      <c r="FG39" t="str">
        <f t="shared" si="14"/>
        <v>~</v>
      </c>
      <c r="FH39" s="24" t="str">
        <f t="shared" si="15"/>
        <v xml:space="preserve">|BGCOLOR(#000000):&amp;ref(Item/SH Weapons/Whip-of-Command.jpg,nolink,75x75,Whip of Command);|BGCOLOR(BLACK):COLOR(WHITE):''Whip of Command''|片手|&amp;ref(Spell/P_Nature.jpg,nolink,25x25,Nature);1|&amp;ref(Spell/V_Nature.jpg,nolink,25x25,Nature Gem);5|
|~|&gt;|&gt;|&gt;|攻撃力：1&amp;ref(Item/D_Slash.jpg,nolink,25x25,Slash Damage);&amp;ref(Item/D_Magic.jpg,nolink,25x25,Magic Damage);&amp;br;ダメージ上限1&amp;br;攻撃修正：3&amp;br;防御修正：0&amp;br;長さ：4&amp;br;&amp;br;&amp;ref(Item/Uninspirational.jpg,nolink,25x25,Inspirational (-2));&amp;ref(Item/Taskmaster.jpg,nolink,25x25,Taskmaster (3));&amp;ref(Nation/LivingLead.jpg,nolink,25x25,Leadership (100));|
|&gt;|&gt;|&gt;|&gt;|BGCOLOR(#F5F5F5):数だけの軍を作れる。奴隷の監督には有効|
</v>
      </c>
    </row>
    <row r="40" spans="1:164" x14ac:dyDescent="0.15">
      <c r="A40" t="str">
        <f t="shared" si="6"/>
        <v/>
      </c>
      <c r="C40" s="1" t="s">
        <v>3332</v>
      </c>
      <c r="E40" s="1">
        <v>4</v>
      </c>
      <c r="F40" s="1" t="s">
        <v>3424</v>
      </c>
      <c r="H40" s="1" t="s">
        <v>641</v>
      </c>
      <c r="J40" s="1">
        <v>5</v>
      </c>
      <c r="L40" s="6">
        <v>0</v>
      </c>
      <c r="M40" s="1" t="s">
        <v>4316</v>
      </c>
      <c r="P40" s="1">
        <v>1</v>
      </c>
      <c r="AE40" s="1">
        <v>2</v>
      </c>
      <c r="AF40" s="1">
        <v>0</v>
      </c>
      <c r="AK40" s="1">
        <v>4</v>
      </c>
      <c r="AU40" s="1" t="s">
        <v>3425</v>
      </c>
      <c r="BF40" s="2">
        <v>4</v>
      </c>
      <c r="CH40" s="2">
        <v>1</v>
      </c>
      <c r="ER40" s="20" t="s">
        <v>4382</v>
      </c>
      <c r="ES40" t="str">
        <f t="shared" si="7"/>
        <v>BGCOLOR(#000000):&amp;ref(Item/SH Weapons/Rat-Tail.jpg,nolink,75x75,Rat Tail);|BGCOLOR(BLACK):COLOR(WHITE):''Rat Tail''</v>
      </c>
      <c r="ET40" t="str">
        <f t="shared" si="0"/>
        <v>&amp;ref(Spell/P_Nature.jpg,nolink,25x25,Nature);1</v>
      </c>
      <c r="EU40" t="str">
        <f t="shared" si="1"/>
        <v>&amp;ref(Spell/V_Nature.jpg,nolink,25x25,Nature Gem);5</v>
      </c>
      <c r="EV40" t="str">
        <f t="shared" si="2"/>
        <v>攻撃力：0&amp;ref(Item/D_Slash.jpg,nolink,25x25,Slash Damage);&amp;ref(Item/D_Magic.jpg,nolink,25x25,Magic Damage);&amp;br;ダメージ上限1&amp;br;攻撃修正：2&amp;br;防御修正：0&amp;br;長さ：4&amp;br;命中時追撃：Greater Fear</v>
      </c>
      <c r="EW40" t="str">
        <f t="shared" si="3"/>
        <v>n/a</v>
      </c>
      <c r="EX40" t="str">
        <f t="shared" si="4"/>
        <v>&amp;ref(Item/Animal-Awe.jpg,nolink,25x25,Animal Awe (4));</v>
      </c>
      <c r="EY40" t="str">
        <f t="shared" si="8"/>
        <v/>
      </c>
      <c r="EZ40" t="str">
        <f t="shared" si="16"/>
        <v>&amp;ref(Item/Taskmaster.jpg,nolink,25x25,Taskmaster (1));</v>
      </c>
      <c r="FA40" t="str">
        <f t="shared" si="9"/>
        <v/>
      </c>
      <c r="FB40" t="str">
        <f t="shared" si="5"/>
        <v/>
      </c>
      <c r="FC40" t="str">
        <f t="shared" si="10"/>
        <v/>
      </c>
      <c r="FD40" t="str">
        <f t="shared" si="11"/>
        <v>&amp;ref(Item/Animal-Awe.jpg,nolink,25x25,Animal Awe (4));&amp;br;&amp;ref(Item/Taskmaster.jpg,nolink,25x25,Taskmaster (1));</v>
      </c>
      <c r="FE40" t="str">
        <f t="shared" si="12"/>
        <v>攻撃力：0&amp;ref(Item/D_Slash.jpg,nolink,25x25,Slash Damage);&amp;ref(Item/D_Magic.jpg,nolink,25x25,Magic Damage);&amp;br;ダメージ上限1&amp;br;攻撃修正：2&amp;br;防御修正：0&amp;br;長さ：4&amp;br;命中時追撃：Greater Fear&amp;br;&amp;br;&amp;ref(Item/Animal-Awe.jpg,nolink,25x25,Animal Awe (4));&amp;br;&amp;ref(Item/Taskmaster.jpg,nolink,25x25,Taskmaster (1));</v>
      </c>
      <c r="FF40" t="str">
        <f t="shared" si="13"/>
        <v>&amp;br;&amp;ref(Item/Animal-Awe.jpg,nolink,25x25,Animal Awe (4));&amp;br;&amp;ref(Item/Taskmaster.jpg,nolink,25x25,Taskmaster (1));</v>
      </c>
      <c r="FG40" t="str">
        <f t="shared" si="14"/>
        <v>~</v>
      </c>
      <c r="FH40" s="24" t="str">
        <f t="shared" si="15"/>
        <v xml:space="preserve">|BGCOLOR(#000000):&amp;ref(Item/SH Weapons/Rat-Tail.jpg,nolink,75x75,Rat Tail);|BGCOLOR(BLACK):COLOR(WHITE):''Rat Tail''|片手|&amp;ref(Spell/P_Nature.jpg,nolink,25x25,Nature);1|&amp;ref(Spell/V_Nature.jpg,nolink,25x25,Nature Gem);5|
|~|&gt;|&gt;|&gt;|攻撃力：0&amp;ref(Item/D_Slash.jpg,nolink,25x25,Slash Damage);&amp;ref(Item/D_Magic.jpg,nolink,25x25,Magic Damage);&amp;br;ダメージ上限1&amp;br;攻撃修正：2&amp;br;防御修正：0&amp;br;長さ：4&amp;br;命中時追撃：Greater Fear&amp;br;&amp;br;&amp;ref(Item/Animal-Awe.jpg,nolink,25x25,Animal Awe (4));&amp;br;&amp;ref(Item/Taskmaster.jpg,nolink,25x25,Taskmaster (1));|
|&gt;|&gt;|&gt;|&gt;|BGCOLOR(#F5F5F5):敵を怯えさせる鞭。動物の対処にも使える|
</v>
      </c>
    </row>
    <row r="41" spans="1:164" x14ac:dyDescent="0.15">
      <c r="A41" t="str">
        <f t="shared" si="6"/>
        <v/>
      </c>
      <c r="C41" s="1" t="s">
        <v>3332</v>
      </c>
      <c r="E41" s="1">
        <v>4</v>
      </c>
      <c r="F41" s="1" t="s">
        <v>3428</v>
      </c>
      <c r="H41" s="1" t="s">
        <v>643</v>
      </c>
      <c r="I41" s="1" t="s">
        <v>638</v>
      </c>
      <c r="J41" s="1">
        <v>10</v>
      </c>
      <c r="K41" s="7">
        <v>5</v>
      </c>
      <c r="L41" s="6">
        <v>11</v>
      </c>
      <c r="M41" s="1" t="s">
        <v>4316</v>
      </c>
      <c r="AE41" s="1">
        <v>1</v>
      </c>
      <c r="AF41" s="1">
        <v>2</v>
      </c>
      <c r="AK41" s="1">
        <v>1</v>
      </c>
      <c r="CO41" s="2">
        <v>100</v>
      </c>
      <c r="EQ41" s="7" t="s">
        <v>3429</v>
      </c>
      <c r="ER41" s="20" t="s">
        <v>4383</v>
      </c>
      <c r="ES41" t="str">
        <f t="shared" si="7"/>
        <v>BGCOLOR(#000000):&amp;ref(Item/SH Weapons/Summer-Sword.jpg,nolink,75x75,Summer Sword);|BGCOLOR(BLACK):COLOR(WHITE):''Summer Sword''</v>
      </c>
      <c r="ET41" t="str">
        <f t="shared" si="0"/>
        <v>&amp;ref(Spell/P_Nature.jpg,nolink,25x25,Nature);2&amp;ref(Spell/P_Earth.jpg,nolink,25x25,Earth);1</v>
      </c>
      <c r="EU41" t="str">
        <f t="shared" si="1"/>
        <v>&amp;ref(Spell/V_Nature.jpg,nolink,25x25,Nature Gem);10&amp;ref(Spell/V_Earth.jpg,nolink,25x25,Earth Gem);5</v>
      </c>
      <c r="EV41" t="str">
        <f t="shared" si="2"/>
        <v>攻撃力：11&amp;ref(Item/D_Slash.jpg,nolink,25x25,Slash Damage);&amp;ref(Item/D_Magic.jpg,nolink,25x25,Magic Damage);&amp;br;攻撃修正：1&amp;br;防御修正：2&amp;br;長さ：1</v>
      </c>
      <c r="EW41" t="str">
        <f t="shared" si="3"/>
        <v>n/a</v>
      </c>
      <c r="EX41" t="str">
        <f t="shared" si="4"/>
        <v/>
      </c>
      <c r="EY41" t="str">
        <f t="shared" si="8"/>
        <v/>
      </c>
      <c r="EZ41" t="str">
        <f t="shared" si="16"/>
        <v>&amp;ref(Item/Supply-Bonus.jpg,nolink,25x25,Supply Bonus (100));</v>
      </c>
      <c r="FA41" t="str">
        <f t="shared" si="9"/>
        <v/>
      </c>
      <c r="FB41" t="str">
        <f t="shared" si="5"/>
        <v/>
      </c>
      <c r="FC41" t="str">
        <f t="shared" si="10"/>
        <v/>
      </c>
      <c r="FD41" t="str">
        <f t="shared" si="11"/>
        <v>&amp;ref(Item/Supply-Bonus.jpg,nolink,25x25,Supply Bonus (100));&amp;br;戦闘時使用可能：Tangle Vines</v>
      </c>
      <c r="FE41" t="str">
        <f t="shared" si="12"/>
        <v>攻撃力：11&amp;ref(Item/D_Slash.jpg,nolink,25x25,Slash Damage);&amp;ref(Item/D_Magic.jpg,nolink,25x25,Magic Damage);&amp;br;攻撃修正：1&amp;br;防御修正：2&amp;br;長さ：1&amp;br;&amp;br;&amp;ref(Item/Supply-Bonus.jpg,nolink,25x25,Supply Bonus (100));&amp;br;戦闘時使用可能：Tangle Vines</v>
      </c>
      <c r="FF41" t="str">
        <f t="shared" si="13"/>
        <v>&amp;br;&amp;ref(Item/Supply-Bonus.jpg,nolink,25x25,Supply Bonus (100));&amp;br;戦闘時使用可能：Tangle Vines</v>
      </c>
      <c r="FG41" t="str">
        <f t="shared" si="14"/>
        <v>~</v>
      </c>
      <c r="FH41" s="24" t="str">
        <f t="shared" si="15"/>
        <v xml:space="preserve">|BGCOLOR(#000000):&amp;ref(Item/SH Weapons/Summer-Sword.jpg,nolink,75x75,Summer Sword);|BGCOLOR(BLACK):COLOR(WHITE):''Summer Sword''|片手|&amp;ref(Spell/P_Nature.jpg,nolink,25x25,Nature);2&amp;ref(Spell/P_Earth.jpg,nolink,25x25,Earth);1|&amp;ref(Spell/V_Nature.jpg,nolink,25x25,Nature Gem);10&amp;ref(Spell/V_Earth.jpg,nolink,25x25,Earth Gem);5|
|~|&gt;|&gt;|&gt;|攻撃力：11&amp;ref(Item/D_Slash.jpg,nolink,25x25,Slash Damage);&amp;ref(Item/D_Magic.jpg,nolink,25x25,Magic Damage);&amp;br;攻撃修正：1&amp;br;防御修正：2&amp;br;長さ：1&amp;br;&amp;br;&amp;ref(Item/Supply-Bonus.jpg,nolink,25x25,Supply Bonus (100));&amp;br;戦闘時使用可能：Tangle Vines|
|&gt;|&gt;|&gt;|&gt;|BGCOLOR(#F5F5F5):食糧を大量に供給。武器としては平凡|
</v>
      </c>
    </row>
    <row r="42" spans="1:164" x14ac:dyDescent="0.15">
      <c r="A42" t="str">
        <f t="shared" si="6"/>
        <v/>
      </c>
      <c r="C42" s="1" t="s">
        <v>3332</v>
      </c>
      <c r="E42" s="1">
        <v>4</v>
      </c>
      <c r="F42" s="1" t="s">
        <v>3439</v>
      </c>
      <c r="H42" s="1" t="s">
        <v>648</v>
      </c>
      <c r="J42" s="1">
        <v>5</v>
      </c>
      <c r="L42" s="6">
        <v>0</v>
      </c>
      <c r="M42" s="1" t="s">
        <v>4318</v>
      </c>
      <c r="AG42" s="1" t="s">
        <v>4764</v>
      </c>
      <c r="AH42" s="1">
        <v>2</v>
      </c>
      <c r="AI42" s="1">
        <v>50</v>
      </c>
      <c r="AU42" s="1" t="s">
        <v>3440</v>
      </c>
      <c r="ER42" s="20" t="s">
        <v>4384</v>
      </c>
      <c r="ES42" t="str">
        <f t="shared" si="7"/>
        <v>BGCOLOR(#000000):&amp;ref(Item/SH Weapons/Fire-Bola.jpg,nolink,75x75,Fire Bola);|BGCOLOR(BLACK):COLOR(WHITE):''Fire Bola''</v>
      </c>
      <c r="ET42" t="str">
        <f t="shared" si="0"/>
        <v>&amp;ref(Spell/P_Fire.jpg,nolink,25x25,Fire);1</v>
      </c>
      <c r="EU42" t="str">
        <f t="shared" si="1"/>
        <v>&amp;ref(Spell/V_Fire.jpg,nolink,25x25,Fire Gem);5</v>
      </c>
      <c r="EV42" t="str">
        <f t="shared" si="2"/>
        <v>攻撃力：0&amp;ref(Item/D_Blunt.jpg,nolink,25x25,Blunt Damage);&amp;ref(Item/D_Magic.jpg,nolink,25x25,Magic Damage);&amp;br;射程：筋力&amp;br;精度修正：2&amp;br;弾数：50&amp;br;命中時追撃：Fire Bonds</v>
      </c>
      <c r="EW42" t="str">
        <f t="shared" si="3"/>
        <v>n/a</v>
      </c>
      <c r="EX42" t="str">
        <f t="shared" si="4"/>
        <v>n/a</v>
      </c>
      <c r="EY42" t="str">
        <f t="shared" si="8"/>
        <v/>
      </c>
      <c r="EZ42" t="str">
        <f t="shared" si="16"/>
        <v/>
      </c>
      <c r="FA42" t="str">
        <f t="shared" si="9"/>
        <v/>
      </c>
      <c r="FB42" t="str">
        <f t="shared" si="5"/>
        <v/>
      </c>
      <c r="FC42" t="str">
        <f t="shared" si="10"/>
        <v/>
      </c>
      <c r="FD42" t="str">
        <f t="shared" si="11"/>
        <v/>
      </c>
      <c r="FE42" t="str">
        <f t="shared" si="12"/>
        <v>攻撃力：0&amp;ref(Item/D_Blunt.jpg,nolink,25x25,Blunt Damage);&amp;ref(Item/D_Magic.jpg,nolink,25x25,Magic Damage);&amp;br;射程：筋力&amp;br;精度修正：2&amp;br;弾数：50&amp;br;命中時追撃：Fire Bonds</v>
      </c>
      <c r="FF42" t="str">
        <f t="shared" si="13"/>
        <v>~</v>
      </c>
      <c r="FG42" t="str">
        <f t="shared" si="14"/>
        <v>~</v>
      </c>
      <c r="FH42" s="24" t="str">
        <f t="shared" si="15"/>
        <v xml:space="preserve">|BGCOLOR(#000000):&amp;ref(Item/SH Weapons/Fire-Bola.jpg,nolink,75x75,Fire Bola);|BGCOLOR(BLACK):COLOR(WHITE):''Fire Bola''|片手|&amp;ref(Spell/P_Fire.jpg,nolink,25x25,Fire);1|&amp;ref(Spell/V_Fire.jpg,nolink,25x25,Fire Gem);5|
|~|&gt;|&gt;|&gt;|攻撃力：0&amp;ref(Item/D_Blunt.jpg,nolink,25x25,Blunt Damage);&amp;ref(Item/D_Magic.jpg,nolink,25x25,Magic Damage);&amp;br;射程：筋力&amp;br;精度修正：2&amp;br;弾数：50&amp;br;命中時追撃：Fire Bonds|
|&gt;|&gt;|&gt;|&gt;|BGCOLOR(#F5F5F5):敵を炎で縛る投擲武器。弾数が非常に多い|
</v>
      </c>
    </row>
    <row r="43" spans="1:164" x14ac:dyDescent="0.15">
      <c r="A43" t="str">
        <f t="shared" si="6"/>
        <v/>
      </c>
      <c r="C43" s="1" t="s">
        <v>3332</v>
      </c>
      <c r="E43" s="1">
        <v>4</v>
      </c>
      <c r="F43" s="1" t="s">
        <v>3441</v>
      </c>
      <c r="H43" s="1" t="s">
        <v>661</v>
      </c>
      <c r="J43" s="1">
        <v>15</v>
      </c>
      <c r="L43" s="6">
        <v>0</v>
      </c>
      <c r="M43" s="1" t="s">
        <v>4318</v>
      </c>
      <c r="AE43" s="1">
        <v>1</v>
      </c>
      <c r="AF43" s="1">
        <v>0</v>
      </c>
      <c r="AK43" s="1">
        <v>1</v>
      </c>
      <c r="EQ43" s="7" t="s">
        <v>3442</v>
      </c>
      <c r="ER43" s="20" t="s">
        <v>4385</v>
      </c>
      <c r="ES43" t="str">
        <f t="shared" si="7"/>
        <v>BGCOLOR(#000000):&amp;ref(Item/SH Weapons/Wand-of-Wild-Fire.jpg,nolink,75x75,Wand of Wild Fire);|BGCOLOR(BLACK):COLOR(WHITE):''Wand of Wild Fire''</v>
      </c>
      <c r="ET43" t="str">
        <f t="shared" si="0"/>
        <v>&amp;ref(Spell/P_Fire.jpg,nolink,25x25,Fire);3</v>
      </c>
      <c r="EU43" t="str">
        <f t="shared" si="1"/>
        <v>&amp;ref(Spell/V_Fire.jpg,nolink,25x25,Fire Gem);15</v>
      </c>
      <c r="EV43" t="str">
        <f t="shared" si="2"/>
        <v>攻撃力：0&amp;ref(Item/D_Blunt.jpg,nolink,25x25,Blunt Damage);&amp;ref(Item/D_Magic.jpg,nolink,25x25,Magic Damage);&amp;br;攻撃修正：1&amp;br;防御修正：0&amp;br;長さ：1</v>
      </c>
      <c r="EW43" t="str">
        <f t="shared" si="3"/>
        <v>n/a</v>
      </c>
      <c r="EX43" t="str">
        <f t="shared" si="4"/>
        <v/>
      </c>
      <c r="EY43" t="str">
        <f t="shared" si="8"/>
        <v/>
      </c>
      <c r="EZ43" t="str">
        <f t="shared" si="16"/>
        <v/>
      </c>
      <c r="FA43" t="str">
        <f t="shared" si="9"/>
        <v/>
      </c>
      <c r="FB43" t="str">
        <f t="shared" si="5"/>
        <v/>
      </c>
      <c r="FC43" t="str">
        <f t="shared" si="10"/>
        <v/>
      </c>
      <c r="FD43" t="str">
        <f t="shared" si="11"/>
        <v>戦闘時使用可能：Fireball</v>
      </c>
      <c r="FE43" t="str">
        <f t="shared" si="12"/>
        <v>攻撃力：0&amp;ref(Item/D_Blunt.jpg,nolink,25x25,Blunt Damage);&amp;ref(Item/D_Magic.jpg,nolink,25x25,Magic Damage);&amp;br;攻撃修正：1&amp;br;防御修正：0&amp;br;長さ：1&amp;br;&amp;br;戦闘時使用可能：Fireball</v>
      </c>
      <c r="FF43" t="str">
        <f t="shared" si="13"/>
        <v>&amp;br;戦闘時使用可能：Fireball</v>
      </c>
      <c r="FG43" t="str">
        <f t="shared" si="14"/>
        <v>~</v>
      </c>
      <c r="FH43" s="24" t="str">
        <f t="shared" si="15"/>
        <v xml:space="preserve">|BGCOLOR(#000000):&amp;ref(Item/SH Weapons/Wand-of-Wild-Fire.jpg,nolink,75x75,Wand of Wild Fire);|BGCOLOR(BLACK):COLOR(WHITE):''Wand of Wild Fire''|片手|&amp;ref(Spell/P_Fire.jpg,nolink,25x25,Fire);3|&amp;ref(Spell/V_Fire.jpg,nolink,25x25,Fire Gem);15|
|~|&gt;|&gt;|&gt;|攻撃力：0&amp;ref(Item/D_Blunt.jpg,nolink,25x25,Blunt Damage);&amp;ref(Item/D_Magic.jpg,nolink,25x25,Magic Damage);&amp;br;攻撃修正：1&amp;br;防御修正：0&amp;br;長さ：1&amp;br;&amp;br;戦闘時使用可能：Fireball|
|&gt;|&gt;|&gt;|&gt;|BGCOLOR(#F5F5F5):火球を放てる。殴るものではない|
</v>
      </c>
    </row>
    <row r="44" spans="1:164" x14ac:dyDescent="0.15">
      <c r="A44" t="str">
        <f t="shared" si="6"/>
        <v/>
      </c>
      <c r="C44" s="1" t="s">
        <v>3332</v>
      </c>
      <c r="E44" s="1">
        <v>4</v>
      </c>
      <c r="F44" s="1" t="s">
        <v>3443</v>
      </c>
      <c r="H44" s="1" t="s">
        <v>647</v>
      </c>
      <c r="J44" s="1">
        <v>5</v>
      </c>
      <c r="L44" s="6">
        <v>5</v>
      </c>
      <c r="M44" s="1" t="s">
        <v>4317</v>
      </c>
      <c r="AE44" s="1">
        <v>2</v>
      </c>
      <c r="AF44" s="1">
        <v>2</v>
      </c>
      <c r="AK44" s="1">
        <v>3</v>
      </c>
      <c r="AU44" s="1" t="s">
        <v>3444</v>
      </c>
      <c r="AX44" s="2">
        <v>5</v>
      </c>
      <c r="ER44" s="20" t="s">
        <v>4386</v>
      </c>
      <c r="ES44" t="str">
        <f t="shared" si="7"/>
        <v>BGCOLOR(#000000):&amp;ref(Item/SH Weapons/Lightning-Spear.jpg,nolink,75x75,Lightning Spear);|BGCOLOR(BLACK):COLOR(WHITE):''Lightning Spear''</v>
      </c>
      <c r="ET44" t="str">
        <f t="shared" si="0"/>
        <v>&amp;ref(Spell/P_Air.jpg,nolink,25x25,Air);1</v>
      </c>
      <c r="EU44" t="str">
        <f t="shared" si="1"/>
        <v>&amp;ref(Spell/V_Air.jpg,nolink,25x25,Air Gem);5</v>
      </c>
      <c r="EV44" t="str">
        <f t="shared" si="2"/>
        <v>攻撃力：5&amp;ref(Item/D_Pierce.jpg,nolink,25x25,Pierce Damage);&amp;ref(Item/D_Magic.jpg,nolink,25x25,Magic Damage);&amp;br;攻撃修正：2&amp;br;防御修正：2&amp;br;長さ：3&amp;br;命中時追撃：Shock</v>
      </c>
      <c r="EW44" t="str">
        <f t="shared" si="3"/>
        <v>n/a</v>
      </c>
      <c r="EX44" t="str">
        <f t="shared" si="4"/>
        <v>&amp;ref(Item/Shock-Resistant.jpg,nolink,25x25,Shock Resistant (5));</v>
      </c>
      <c r="EY44" t="str">
        <f t="shared" si="8"/>
        <v/>
      </c>
      <c r="EZ44" t="str">
        <f t="shared" si="16"/>
        <v/>
      </c>
      <c r="FA44" t="str">
        <f t="shared" si="9"/>
        <v/>
      </c>
      <c r="FB44" t="str">
        <f t="shared" si="5"/>
        <v/>
      </c>
      <c r="FC44" t="str">
        <f t="shared" si="10"/>
        <v/>
      </c>
      <c r="FD44" t="str">
        <f t="shared" si="11"/>
        <v>&amp;ref(Item/Shock-Resistant.jpg,nolink,25x25,Shock Resistant (5));</v>
      </c>
      <c r="FE44" t="str">
        <f t="shared" si="12"/>
        <v>攻撃力：5&amp;ref(Item/D_Pierce.jpg,nolink,25x25,Pierce Damage);&amp;ref(Item/D_Magic.jpg,nolink,25x25,Magic Damage);&amp;br;攻撃修正：2&amp;br;防御修正：2&amp;br;長さ：3&amp;br;命中時追撃：Shock&amp;br;&amp;br;&amp;ref(Item/Shock-Resistant.jpg,nolink,25x25,Shock Resistant (5));</v>
      </c>
      <c r="FF44" t="str">
        <f t="shared" si="13"/>
        <v>&amp;br;&amp;ref(Item/Shock-Resistant.jpg,nolink,25x25,Shock Resistant (5));</v>
      </c>
      <c r="FG44" t="str">
        <f t="shared" si="14"/>
        <v>~</v>
      </c>
      <c r="FH44" s="24" t="str">
        <f t="shared" si="15"/>
        <v xml:space="preserve">|BGCOLOR(#000000):&amp;ref(Item/SH Weapons/Lightning-Spear.jpg,nolink,75x75,Lightning Spear);|BGCOLOR(BLACK):COLOR(WHITE):''Lightning Spear''|片手|&amp;ref(Spell/P_Air.jpg,nolink,25x25,Air);1|&amp;ref(Spell/V_Air.jpg,nolink,25x25,Air Gem);5|
|~|&gt;|&gt;|&gt;|攻撃力：5&amp;ref(Item/D_Pierce.jpg,nolink,25x25,Pierce Damage);&amp;ref(Item/D_Magic.jpg,nolink,25x25,Magic Damage);&amp;br;攻撃修正：2&amp;br;防御修正：2&amp;br;長さ：3&amp;br;命中時追撃：Shock&amp;br;&amp;br;&amp;ref(Item/Shock-Resistant.jpg,nolink,25x25,Shock Resistant (5));|
|&gt;|&gt;|&gt;|&gt;|BGCOLOR(#F5F5F5):電撃を浴びせる槍。防御力の高い相手にも効く|
</v>
      </c>
    </row>
    <row r="45" spans="1:164" x14ac:dyDescent="0.15">
      <c r="A45" t="str">
        <f t="shared" si="6"/>
        <v/>
      </c>
      <c r="C45" s="1" t="s">
        <v>3332</v>
      </c>
      <c r="E45" s="1">
        <v>4</v>
      </c>
      <c r="F45" s="1" t="s">
        <v>3445</v>
      </c>
      <c r="H45" s="1" t="s">
        <v>650</v>
      </c>
      <c r="I45" s="1" t="s">
        <v>646</v>
      </c>
      <c r="J45" s="1">
        <v>10</v>
      </c>
      <c r="K45" s="7">
        <v>10</v>
      </c>
      <c r="L45" s="6">
        <v>7</v>
      </c>
      <c r="M45" s="1" t="s">
        <v>4318</v>
      </c>
      <c r="AE45" s="1">
        <v>2</v>
      </c>
      <c r="AF45" s="1">
        <v>1</v>
      </c>
      <c r="AK45" s="1">
        <v>1</v>
      </c>
      <c r="EQ45" s="7" t="s">
        <v>3446</v>
      </c>
      <c r="ER45" s="20" t="s">
        <v>4387</v>
      </c>
      <c r="ES45" t="str">
        <f t="shared" si="7"/>
        <v>BGCOLOR(#000000):&amp;ref(Item/SH Weapons/Rune-Smasher.jpg,nolink,75x75,Rune Smasher);|BGCOLOR(BLACK):COLOR(WHITE):''Rune Smasher''</v>
      </c>
      <c r="ET45" t="str">
        <f t="shared" si="0"/>
        <v>&amp;ref(Spell/P_Water.jpg,nolink,25x25,Water);2&amp;ref(Spell/P_Fire.jpg,nolink,25x25,Fire);2</v>
      </c>
      <c r="EU45" t="str">
        <f t="shared" si="1"/>
        <v>&amp;ref(Spell/V_Water.jpg,nolink,25x25,Water Gem);10&amp;ref(Spell/V_Fire.jpg,nolink,25x25,Fire Gem);10</v>
      </c>
      <c r="EV45" t="str">
        <f t="shared" si="2"/>
        <v>攻撃力：7&amp;ref(Item/D_Blunt.jpg,nolink,25x25,Blunt Damage);&amp;ref(Item/D_Magic.jpg,nolink,25x25,Magic Damage);&amp;br;攻撃修正：2&amp;br;防御修正：1&amp;br;長さ：1</v>
      </c>
      <c r="EW45" t="str">
        <f t="shared" si="3"/>
        <v>n/a</v>
      </c>
      <c r="EX45" t="str">
        <f t="shared" si="4"/>
        <v/>
      </c>
      <c r="EY45" t="str">
        <f t="shared" si="8"/>
        <v/>
      </c>
      <c r="EZ45" t="str">
        <f t="shared" si="16"/>
        <v/>
      </c>
      <c r="FA45" t="str">
        <f t="shared" si="9"/>
        <v/>
      </c>
      <c r="FB45" t="str">
        <f t="shared" si="5"/>
        <v/>
      </c>
      <c r="FC45" t="str">
        <f t="shared" si="10"/>
        <v/>
      </c>
      <c r="FD45" t="str">
        <f t="shared" si="11"/>
        <v>抵抗貫通修正+2</v>
      </c>
      <c r="FE45" t="str">
        <f t="shared" si="12"/>
        <v>攻撃力：7&amp;ref(Item/D_Blunt.jpg,nolink,25x25,Blunt Damage);&amp;ref(Item/D_Magic.jpg,nolink,25x25,Magic Damage);&amp;br;攻撃修正：2&amp;br;防御修正：1&amp;br;長さ：1&amp;br;&amp;br;抵抗貫通修正+2</v>
      </c>
      <c r="FF45" t="str">
        <f t="shared" si="13"/>
        <v>&amp;br;抵抗貫通修正+2</v>
      </c>
      <c r="FG45" t="str">
        <f t="shared" si="14"/>
        <v>~</v>
      </c>
      <c r="FH45" s="24" t="str">
        <f t="shared" si="15"/>
        <v xml:space="preserve">|BGCOLOR(#000000):&amp;ref(Item/SH Weapons/Rune-Smasher.jpg,nolink,75x75,Rune Smasher);|BGCOLOR(BLACK):COLOR(WHITE):''Rune Smasher''|片手|&amp;ref(Spell/P_Water.jpg,nolink,25x25,Water);2&amp;ref(Spell/P_Fire.jpg,nolink,25x25,Fire);2|&amp;ref(Spell/V_Water.jpg,nolink,25x25,Water Gem);10&amp;ref(Spell/V_Fire.jpg,nolink,25x25,Fire Gem);10|
|~|&gt;|&gt;|&gt;|攻撃力：7&amp;ref(Item/D_Blunt.jpg,nolink,25x25,Blunt Damage);&amp;ref(Item/D_Magic.jpg,nolink,25x25,Magic Damage);&amp;br;攻撃修正：2&amp;br;防御修正：1&amp;br;長さ：1&amp;br;&amp;br;抵抗貫通修正+2|
|&gt;|&gt;|&gt;|&gt;|BGCOLOR(#F5F5F5):抵抗される呪文の補助に。一部の攻撃や儀式にも有効|
</v>
      </c>
    </row>
    <row r="46" spans="1:164" x14ac:dyDescent="0.15">
      <c r="A46" t="str">
        <f t="shared" si="6"/>
        <v/>
      </c>
      <c r="C46" s="1" t="s">
        <v>3332</v>
      </c>
      <c r="E46" s="1">
        <v>4</v>
      </c>
      <c r="F46" s="1" t="s">
        <v>3447</v>
      </c>
      <c r="H46" s="1" t="s">
        <v>667</v>
      </c>
      <c r="J46" s="1">
        <v>10</v>
      </c>
      <c r="L46" s="6">
        <v>0</v>
      </c>
      <c r="M46" s="1" t="s">
        <v>4318</v>
      </c>
      <c r="AE46" s="1">
        <v>1</v>
      </c>
      <c r="AF46" s="1">
        <v>0</v>
      </c>
      <c r="AK46" s="1">
        <v>1</v>
      </c>
      <c r="EN46" s="2" t="s">
        <v>653</v>
      </c>
      <c r="EQ46" s="7" t="s">
        <v>3448</v>
      </c>
      <c r="ER46" s="20" t="s">
        <v>4388</v>
      </c>
      <c r="ES46" t="str">
        <f t="shared" si="7"/>
        <v>BGCOLOR(#000000):&amp;ref(Item/SH Weapons/Starfire-Staff.jpg,nolink,75x75,Starfire Staff);|BGCOLOR(BLACK):COLOR(WHITE):''Starfire Staff''</v>
      </c>
      <c r="ET46" t="str">
        <f t="shared" si="0"/>
        <v>&amp;ref(Spell/P_Astral.jpg,nolink,25x25,Astral);2</v>
      </c>
      <c r="EU46" t="str">
        <f t="shared" si="1"/>
        <v>&amp;ref(Spell/V_Astral.jpg,nolink,25x25,Astral Pearl);10</v>
      </c>
      <c r="EV46" t="str">
        <f t="shared" si="2"/>
        <v>攻撃力：0&amp;ref(Item/D_Blunt.jpg,nolink,25x25,Blunt Damage);&amp;ref(Item/D_Magic.jpg,nolink,25x25,Magic Damage);&amp;br;攻撃修正：1&amp;br;防御修正：0&amp;br;長さ：1</v>
      </c>
      <c r="EW46" t="str">
        <f t="shared" si="3"/>
        <v>n/a</v>
      </c>
      <c r="EX46" t="str">
        <f t="shared" si="4"/>
        <v/>
      </c>
      <c r="EY46" t="str">
        <f t="shared" si="8"/>
        <v/>
      </c>
      <c r="EZ46" t="str">
        <f t="shared" si="16"/>
        <v/>
      </c>
      <c r="FA46" t="str">
        <f t="shared" si="9"/>
        <v/>
      </c>
      <c r="FB46" t="str">
        <f t="shared" si="5"/>
        <v/>
      </c>
      <c r="FC46" t="str">
        <f t="shared" si="10"/>
        <v>&amp;ref(Item/Far-Caster.jpg,nolink,25x25,Far Caster (Astral, 1));</v>
      </c>
      <c r="FD46" t="str">
        <f t="shared" si="11"/>
        <v>&amp;ref(Item/Far-Caster.jpg,nolink,25x25,Far Caster (Astral, 1));&amp;br;戦闘時使用可能：Star Fires</v>
      </c>
      <c r="FE46" t="str">
        <f t="shared" si="12"/>
        <v>攻撃力：0&amp;ref(Item/D_Blunt.jpg,nolink,25x25,Blunt Damage);&amp;ref(Item/D_Magic.jpg,nolink,25x25,Magic Damage);&amp;br;攻撃修正：1&amp;br;防御修正：0&amp;br;長さ：1&amp;br;&amp;br;&amp;ref(Item/Far-Caster.jpg,nolink,25x25,Far Caster (Astral, 1));&amp;br;戦闘時使用可能：Star Fires</v>
      </c>
      <c r="FF46" t="str">
        <f t="shared" si="13"/>
        <v>&amp;br;&amp;ref(Item/Far-Caster.jpg,nolink,25x25,Far Caster (Astral, 1));&amp;br;戦闘時使用可能：Star Fires</v>
      </c>
      <c r="FG46" t="str">
        <f t="shared" si="14"/>
        <v>~</v>
      </c>
      <c r="FH46" s="24" t="str">
        <f t="shared" si="15"/>
        <v xml:space="preserve">|BGCOLOR(#000000):&amp;ref(Item/SH Weapons/Starfire-Staff.jpg,nolink,75x75,Starfire Staff);|BGCOLOR(BLACK):COLOR(WHITE):''Starfire Staff''|片手|&amp;ref(Spell/P_Astral.jpg,nolink,25x25,Astral);2|&amp;ref(Spell/V_Astral.jpg,nolink,25x25,Astral Pearl);10|
|~|&gt;|&gt;|&gt;|攻撃力：0&amp;ref(Item/D_Blunt.jpg,nolink,25x25,Blunt Damage);&amp;ref(Item/D_Magic.jpg,nolink,25x25,Magic Damage);&amp;br;攻撃修正：1&amp;br;防御修正：0&amp;br;長さ：1&amp;br;&amp;br;&amp;ref(Item/Far-Caster.jpg,nolink,25x25,Far Caster (Astral, 1));&amp;br;戦闘時使用可能：Star Fires|
|&gt;|&gt;|&gt;|&gt;|BGCOLOR(#F5F5F5):星魔法の補助器具。攻撃呪文も放てる|
</v>
      </c>
    </row>
    <row r="47" spans="1:164" x14ac:dyDescent="0.15">
      <c r="A47" t="str">
        <f t="shared" si="6"/>
        <v/>
      </c>
      <c r="C47" s="1" t="s">
        <v>3332</v>
      </c>
      <c r="E47" s="1">
        <v>4</v>
      </c>
      <c r="F47" s="1" t="s">
        <v>3449</v>
      </c>
      <c r="H47" s="1" t="s">
        <v>1094</v>
      </c>
      <c r="J47" s="1">
        <v>5</v>
      </c>
      <c r="L47" s="6">
        <v>14</v>
      </c>
      <c r="M47" s="1" t="s">
        <v>4316</v>
      </c>
      <c r="AE47" s="1">
        <v>4</v>
      </c>
      <c r="AF47" s="1">
        <v>-1</v>
      </c>
      <c r="AK47" s="1">
        <v>1</v>
      </c>
      <c r="AT47" s="1" t="s">
        <v>3450</v>
      </c>
      <c r="BQ47" s="2">
        <v>3</v>
      </c>
      <c r="ER47" s="20" t="s">
        <v>4389</v>
      </c>
      <c r="ES47" t="str">
        <f t="shared" si="7"/>
        <v>BGCOLOR(#000000):&amp;ref(Item/SH Weapons/Flesh-Eater.jpg,nolink,75x75,Flesh Eater);|BGCOLOR(BLACK):COLOR(WHITE):''Flesh Eater''</v>
      </c>
      <c r="ET47" t="str">
        <f t="shared" si="0"/>
        <v>&amp;ref(Spell/P_Blood.jpg,nolink,25x25,Blood);1</v>
      </c>
      <c r="EU47" t="str">
        <f t="shared" si="1"/>
        <v>&amp;ref(Spell/V_Blood.jpg,nolink,25x25,Blood Slave);5</v>
      </c>
      <c r="EV47" t="str">
        <f t="shared" si="2"/>
        <v>攻撃力：14&amp;ref(Item/D_Slash.jpg,nolink,25x25,Slash Damage);&amp;ref(Item/D_Magic.jpg,nolink,25x25,Magic Damage);&amp;br;攻撃修正：4&amp;br;防御修正：-1&amp;br;長さ：1&amp;br;負傷時追撃：Chest Wound</v>
      </c>
      <c r="EW47" t="str">
        <f t="shared" si="3"/>
        <v>n/a</v>
      </c>
      <c r="EX47" t="str">
        <f t="shared" si="4"/>
        <v/>
      </c>
      <c r="EY47" t="str">
        <f t="shared" si="8"/>
        <v>&amp;ref(Item/Berserker.jpg,nolink,25x25,Berserker (3));</v>
      </c>
      <c r="EZ47" t="str">
        <f t="shared" si="16"/>
        <v/>
      </c>
      <c r="FA47" t="str">
        <f t="shared" si="9"/>
        <v/>
      </c>
      <c r="FB47" t="str">
        <f t="shared" si="5"/>
        <v/>
      </c>
      <c r="FC47" t="str">
        <f t="shared" si="10"/>
        <v/>
      </c>
      <c r="FD47" t="str">
        <f t="shared" si="11"/>
        <v>&amp;ref(Item/Berserker.jpg,nolink,25x25,Berserker (3));</v>
      </c>
      <c r="FE47" t="str">
        <f t="shared" si="12"/>
        <v>攻撃力：14&amp;ref(Item/D_Slash.jpg,nolink,25x25,Slash Damage);&amp;ref(Item/D_Magic.jpg,nolink,25x25,Magic Damage);&amp;br;攻撃修正：4&amp;br;防御修正：-1&amp;br;長さ：1&amp;br;負傷時追撃：Chest Wound&amp;br;&amp;br;&amp;ref(Item/Berserker.jpg,nolink,25x25,Berserker (3));</v>
      </c>
      <c r="FF47" t="str">
        <f t="shared" si="13"/>
        <v>&amp;br;&amp;ref(Item/Berserker.jpg,nolink,25x25,Berserker (3));</v>
      </c>
      <c r="FG47" t="str">
        <f t="shared" si="14"/>
        <v>~</v>
      </c>
      <c r="FH47" s="24" t="str">
        <f t="shared" si="15"/>
        <v xml:space="preserve">|BGCOLOR(#000000):&amp;ref(Item/SH Weapons/Flesh-Eater.jpg,nolink,75x75,Flesh Eater);|BGCOLOR(BLACK):COLOR(WHITE):''Flesh Eater''|片手|&amp;ref(Spell/P_Blood.jpg,nolink,25x25,Blood);1|&amp;ref(Spell/V_Blood.jpg,nolink,25x25,Blood Slave);5|
|~|&gt;|&gt;|&gt;|攻撃力：14&amp;ref(Item/D_Slash.jpg,nolink,25x25,Slash Damage);&amp;ref(Item/D_Magic.jpg,nolink,25x25,Magic Damage);&amp;br;攻撃修正：4&amp;br;防御修正：-1&amp;br;長さ：1&amp;br;負傷時追撃：Chest Wound&amp;br;&amp;br;&amp;ref(Item/Berserker.jpg,nolink,25x25,Berserker (3));|
|&gt;|&gt;|&gt;|&gt;|BGCOLOR(#F5F5F5):高威力で後遺症も残す斧。使用者は狂戦士に|
</v>
      </c>
    </row>
    <row r="48" spans="1:164" x14ac:dyDescent="0.15">
      <c r="A48" t="str">
        <f t="shared" si="6"/>
        <v>片手4E</v>
      </c>
      <c r="C48" s="1" t="s">
        <v>3332</v>
      </c>
      <c r="E48" s="1">
        <v>4</v>
      </c>
      <c r="F48" s="1" t="s">
        <v>3453</v>
      </c>
      <c r="H48" s="1" t="s">
        <v>2547</v>
      </c>
      <c r="J48" s="1">
        <v>10</v>
      </c>
      <c r="L48" s="6">
        <v>10</v>
      </c>
      <c r="M48" s="1" t="s">
        <v>4316</v>
      </c>
      <c r="AE48" s="1">
        <v>4</v>
      </c>
      <c r="AF48" s="1">
        <v>2</v>
      </c>
      <c r="AK48" s="1">
        <v>1</v>
      </c>
      <c r="AT48" s="1" t="s">
        <v>3454</v>
      </c>
      <c r="ER48" s="20" t="s">
        <v>4390</v>
      </c>
      <c r="ES48" t="str">
        <f t="shared" si="7"/>
        <v>BGCOLOR(#000000):&amp;ref(Item/SH Weapons/Heart-Finder-Sword.jpg,nolink,75x75,Heart Finder Sword);|BGCOLOR(BLACK):COLOR(WHITE):''Heart Finder Sword''</v>
      </c>
      <c r="ET48" t="str">
        <f t="shared" si="0"/>
        <v>&amp;ref(Spell/P_Blood.jpg,nolink,25x25,Blood);2</v>
      </c>
      <c r="EU48" t="str">
        <f t="shared" si="1"/>
        <v>&amp;ref(Spell/V_Blood.jpg,nolink,25x25,Blood Slave);10</v>
      </c>
      <c r="EV48" t="str">
        <f t="shared" si="2"/>
        <v>攻撃力：10&amp;ref(Item/D_Slash.jpg,nolink,25x25,Slash Damage);&amp;ref(Item/D_Magic.jpg,nolink,25x25,Magic Damage);&amp;br;攻撃修正：4&amp;br;防御修正：2&amp;br;長さ：1&amp;br;負傷時追撃：Heart Finding</v>
      </c>
      <c r="EW48" t="str">
        <f t="shared" si="3"/>
        <v>n/a</v>
      </c>
      <c r="EX48" t="str">
        <f t="shared" si="4"/>
        <v>n/a</v>
      </c>
      <c r="EY48" t="str">
        <f t="shared" si="8"/>
        <v/>
      </c>
      <c r="EZ48" t="str">
        <f t="shared" si="16"/>
        <v/>
      </c>
      <c r="FA48" t="str">
        <f t="shared" si="9"/>
        <v/>
      </c>
      <c r="FB48" t="str">
        <f t="shared" si="5"/>
        <v/>
      </c>
      <c r="FC48" t="str">
        <f t="shared" si="10"/>
        <v/>
      </c>
      <c r="FD48" t="str">
        <f t="shared" si="11"/>
        <v/>
      </c>
      <c r="FE48" t="str">
        <f t="shared" si="12"/>
        <v>攻撃力：10&amp;ref(Item/D_Slash.jpg,nolink,25x25,Slash Damage);&amp;ref(Item/D_Magic.jpg,nolink,25x25,Magic Damage);&amp;br;攻撃修正：4&amp;br;防御修正：2&amp;br;長さ：1&amp;br;負傷時追撃：Heart Finding</v>
      </c>
      <c r="FF48" t="str">
        <f t="shared" si="13"/>
        <v>~</v>
      </c>
      <c r="FG48" t="str">
        <f t="shared" si="14"/>
        <v>~</v>
      </c>
      <c r="FH48" s="24" t="str">
        <f t="shared" si="15"/>
        <v xml:space="preserve">|BGCOLOR(#000000):&amp;ref(Item/SH Weapons/Heart-Finder-Sword.jpg,nolink,75x75,Heart Finder Sword);|BGCOLOR(BLACK):COLOR(WHITE):''Heart Finder Sword''|片手|&amp;ref(Spell/P_Blood.jpg,nolink,25x25,Blood);2|&amp;ref(Spell/V_Blood.jpg,nolink,25x25,Blood Slave);10|
|~|&gt;|&gt;|&gt;|攻撃力：10&amp;ref(Item/D_Slash.jpg,nolink,25x25,Slash Damage);&amp;ref(Item/D_Magic.jpg,nolink,25x25,Magic Damage);&amp;br;攻撃修正：4&amp;br;防御修正：2&amp;br;長さ：1&amp;br;負傷時追撃：Heart Finding|
|&gt;|&gt;|&gt;|&gt;|BGCOLOR(#F5F5F5):即死を狙える剣。生物にのみ効果あり|
</v>
      </c>
    </row>
    <row r="49" spans="1:164" x14ac:dyDescent="0.15">
      <c r="A49" t="str">
        <f t="shared" si="6"/>
        <v>片手6S</v>
      </c>
      <c r="C49" s="1" t="s">
        <v>3332</v>
      </c>
      <c r="E49" s="1">
        <v>6</v>
      </c>
      <c r="F49" s="1" t="s">
        <v>3455</v>
      </c>
      <c r="H49" s="1" t="s">
        <v>648</v>
      </c>
      <c r="I49" s="1" t="s">
        <v>638</v>
      </c>
      <c r="J49" s="1">
        <v>5</v>
      </c>
      <c r="K49" s="7">
        <v>5</v>
      </c>
      <c r="L49" s="6">
        <v>8</v>
      </c>
      <c r="M49" s="1" t="s">
        <v>4316</v>
      </c>
      <c r="N49" s="1" t="s">
        <v>3366</v>
      </c>
      <c r="AE49" s="1">
        <v>3</v>
      </c>
      <c r="AF49" s="1">
        <v>0</v>
      </c>
      <c r="AK49" s="1">
        <v>1</v>
      </c>
      <c r="AV49" s="1" t="s">
        <v>3456</v>
      </c>
      <c r="AW49" s="2">
        <v>5</v>
      </c>
      <c r="EQ49" s="7" t="s">
        <v>3857</v>
      </c>
      <c r="ER49" s="20" t="s">
        <v>4391</v>
      </c>
      <c r="ES49" t="str">
        <f t="shared" si="7"/>
        <v>BGCOLOR(#000000):&amp;ref(Item/SH Weapons/Fire-Brand.jpg,nolink,75x75,Fire Brand);|BGCOLOR(BLACK):COLOR(WHITE):''Fire Brand''</v>
      </c>
      <c r="ET49" t="str">
        <f t="shared" si="0"/>
        <v>&amp;ref(Spell/P_Fire.jpg,nolink,25x25,Fire);1&amp;ref(Spell/P_Earth.jpg,nolink,25x25,Earth);1</v>
      </c>
      <c r="EU49" t="str">
        <f t="shared" si="1"/>
        <v>&amp;ref(Spell/V_Fire.jpg,nolink,25x25,Fire Gem);5&amp;ref(Spell/V_Earth.jpg,nolink,25x25,Earth Gem);5</v>
      </c>
      <c r="EV49" t="str">
        <f t="shared" si="2"/>
        <v>攻撃力：8&amp;ref(Item/D_Slash.jpg,nolink,25x25,Slash Damage);&amp;ref(Item/D_Magic.jpg,nolink,25x25,Magic Damage);&amp;br;防御貫通&amp;br;攻撃修正：3&amp;br;防御修正：0&amp;br;長さ：1&amp;br;攻撃時追撃：Small Area Fire</v>
      </c>
      <c r="EW49" t="str">
        <f t="shared" si="3"/>
        <v>n/a</v>
      </c>
      <c r="EX49" t="str">
        <f t="shared" si="4"/>
        <v>&amp;ref(Item/Fire-Resistant.jpg,nolink,25x25,Fire Resistant (5));</v>
      </c>
      <c r="EY49" t="str">
        <f t="shared" si="8"/>
        <v/>
      </c>
      <c r="EZ49" t="str">
        <f t="shared" si="16"/>
        <v/>
      </c>
      <c r="FA49" t="str">
        <f t="shared" si="9"/>
        <v/>
      </c>
      <c r="FB49" t="str">
        <f t="shared" si="5"/>
        <v/>
      </c>
      <c r="FC49" t="str">
        <f t="shared" si="10"/>
        <v/>
      </c>
      <c r="FD49" t="str">
        <f t="shared" si="11"/>
        <v>&amp;ref(Item/Fire-Resistant.jpg,nolink,25x25,Fire Resistant (5));&amp;br;士気+2</v>
      </c>
      <c r="FE49" t="str">
        <f t="shared" si="12"/>
        <v>攻撃力：8&amp;ref(Item/D_Slash.jpg,nolink,25x25,Slash Damage);&amp;ref(Item/D_Magic.jpg,nolink,25x25,Magic Damage);&amp;br;防御貫通&amp;br;攻撃修正：3&amp;br;防御修正：0&amp;br;長さ：1&amp;br;攻撃時追撃：Small Area Fire&amp;br;&amp;br;&amp;ref(Item/Fire-Resistant.jpg,nolink,25x25,Fire Resistant (5));&amp;br;士気+2</v>
      </c>
      <c r="FF49" t="str">
        <f t="shared" si="13"/>
        <v>&amp;br;&amp;ref(Item/Fire-Resistant.jpg,nolink,25x25,Fire Resistant (5));&amp;br;士気+2</v>
      </c>
      <c r="FG49" t="str">
        <f t="shared" si="14"/>
        <v>~</v>
      </c>
      <c r="FH49" s="24" t="str">
        <f t="shared" si="15"/>
        <v xml:space="preserve">|BGCOLOR(#000000):&amp;ref(Item/SH Weapons/Fire-Brand.jpg,nolink,75x75,Fire Brand);|BGCOLOR(BLACK):COLOR(WHITE):''Fire Brand''|片手|&amp;ref(Spell/P_Fire.jpg,nolink,25x25,Fire);1&amp;ref(Spell/P_Earth.jpg,nolink,25x25,Earth);1|&amp;ref(Spell/V_Fire.jpg,nolink,25x25,Fire Gem);5&amp;ref(Spell/V_Earth.jpg,nolink,25x25,Earth Gem);5|
|~|&gt;|&gt;|&gt;|攻撃力：8&amp;ref(Item/D_Slash.jpg,nolink,25x25,Slash Damage);&amp;ref(Item/D_Magic.jpg,nolink,25x25,Magic Damage);&amp;br;防御貫通&amp;br;攻撃修正：3&amp;br;防御修正：0&amp;br;長さ：1&amp;br;攻撃時追撃：Small Area Fire&amp;br;&amp;br;&amp;ref(Item/Fire-Resistant.jpg,nolink,25x25,Fire Resistant (5));&amp;br;士気+2|
|&gt;|&gt;|&gt;|&gt;|BGCOLOR(#F5F5F5):小範囲に炎を浴びせる。雑魚の掃除に|
</v>
      </c>
    </row>
    <row r="50" spans="1:164" x14ac:dyDescent="0.15">
      <c r="A50" t="str">
        <f t="shared" si="6"/>
        <v/>
      </c>
      <c r="C50" s="1" t="s">
        <v>3332</v>
      </c>
      <c r="E50" s="1">
        <v>6</v>
      </c>
      <c r="F50" s="1" t="s">
        <v>3457</v>
      </c>
      <c r="H50" s="1" t="s">
        <v>643</v>
      </c>
      <c r="J50" s="1">
        <v>10</v>
      </c>
      <c r="L50" s="6">
        <v>13</v>
      </c>
      <c r="M50" s="1" t="s">
        <v>4316</v>
      </c>
      <c r="AE50" s="1">
        <v>4</v>
      </c>
      <c r="AF50" s="1">
        <v>0</v>
      </c>
      <c r="AK50" s="1">
        <v>1</v>
      </c>
      <c r="AT50" s="1" t="s">
        <v>3458</v>
      </c>
      <c r="AZ50" s="2">
        <v>-15</v>
      </c>
      <c r="ER50" s="20" t="s">
        <v>4392</v>
      </c>
      <c r="ES50" t="str">
        <f t="shared" si="7"/>
        <v>BGCOLOR(#000000):&amp;ref(Item/SH Weapons/Axe-of-Hate.jpg,nolink,75x75,Axe of Hate);|BGCOLOR(BLACK):COLOR(WHITE):''Axe of Hate''</v>
      </c>
      <c r="ET50" t="str">
        <f t="shared" si="0"/>
        <v>&amp;ref(Spell/P_Nature.jpg,nolink,25x25,Nature);2</v>
      </c>
      <c r="EU50" t="str">
        <f t="shared" si="1"/>
        <v>&amp;ref(Spell/V_Nature.jpg,nolink,25x25,Nature Gem);10</v>
      </c>
      <c r="EV50" t="str">
        <f t="shared" si="2"/>
        <v>攻撃力：13&amp;ref(Item/D_Slash.jpg,nolink,25x25,Slash Damage);&amp;ref(Item/D_Magic.jpg,nolink,25x25,Magic Damage);&amp;br;攻撃修正：4&amp;br;防御修正：0&amp;br;長さ：1&amp;br;負傷時追撃：Fatigue and Disease</v>
      </c>
      <c r="EW50" t="str">
        <f t="shared" si="3"/>
        <v>n/a</v>
      </c>
      <c r="EX50" t="str">
        <f t="shared" si="4"/>
        <v>&amp;ref(Item/Susceptible-to-Poison.jpg,nolink,25x25,Susceptible to Poison (15));</v>
      </c>
      <c r="EY50" t="str">
        <f t="shared" si="8"/>
        <v/>
      </c>
      <c r="EZ50" t="str">
        <f t="shared" si="16"/>
        <v/>
      </c>
      <c r="FA50" t="str">
        <f t="shared" si="9"/>
        <v/>
      </c>
      <c r="FB50" t="str">
        <f t="shared" si="5"/>
        <v/>
      </c>
      <c r="FC50" t="str">
        <f t="shared" si="10"/>
        <v/>
      </c>
      <c r="FD50" t="str">
        <f t="shared" si="11"/>
        <v>&amp;ref(Item/Susceptible-to-Poison.jpg,nolink,25x25,Susceptible to Poison (15));</v>
      </c>
      <c r="FE50" t="str">
        <f t="shared" si="12"/>
        <v>攻撃力：13&amp;ref(Item/D_Slash.jpg,nolink,25x25,Slash Damage);&amp;ref(Item/D_Magic.jpg,nolink,25x25,Magic Damage);&amp;br;攻撃修正：4&amp;br;防御修正：0&amp;br;長さ：1&amp;br;負傷時追撃：Fatigue and Disease&amp;br;&amp;br;&amp;ref(Item/Susceptible-to-Poison.jpg,nolink,25x25,Susceptible to Poison (15));</v>
      </c>
      <c r="FF50" t="str">
        <f t="shared" si="13"/>
        <v>&amp;br;&amp;ref(Item/Susceptible-to-Poison.jpg,nolink,25x25,Susceptible to Poison (15));</v>
      </c>
      <c r="FG50" t="str">
        <f t="shared" si="14"/>
        <v>~</v>
      </c>
      <c r="FH50" s="24" t="str">
        <f t="shared" si="15"/>
        <v xml:space="preserve">|BGCOLOR(#000000):&amp;ref(Item/SH Weapons/Axe-of-Hate.jpg,nolink,75x75,Axe of Hate);|BGCOLOR(BLACK):COLOR(WHITE):''Axe of Hate''|片手|&amp;ref(Spell/P_Nature.jpg,nolink,25x25,Nature);2|&amp;ref(Spell/V_Nature.jpg,nolink,25x25,Nature Gem);10|
|~|&gt;|&gt;|&gt;|攻撃力：13&amp;ref(Item/D_Slash.jpg,nolink,25x25,Slash Damage);&amp;ref(Item/D_Magic.jpg,nolink,25x25,Magic Damage);&amp;br;攻撃修正：4&amp;br;防御修正：0&amp;br;長さ：1&amp;br;負傷時追撃：Fatigue and Disease&amp;br;&amp;br;&amp;ref(Item/Susceptible-to-Poison.jpg,nolink,25x25,Susceptible to Poison (15));|
|&gt;|&gt;|&gt;|&gt;|BGCOLOR(#F5F5F5):疲労と病気を与える斧。毒物には要注意|
</v>
      </c>
    </row>
    <row r="51" spans="1:164" x14ac:dyDescent="0.15">
      <c r="A51" t="str">
        <f t="shared" si="6"/>
        <v/>
      </c>
      <c r="C51" s="1" t="s">
        <v>3332</v>
      </c>
      <c r="E51" s="1">
        <v>6</v>
      </c>
      <c r="F51" s="1" t="s">
        <v>3461</v>
      </c>
      <c r="H51" s="1" t="s">
        <v>646</v>
      </c>
      <c r="J51" s="1">
        <v>10</v>
      </c>
      <c r="L51" s="6">
        <v>-2</v>
      </c>
      <c r="M51" s="1" t="s">
        <v>4318</v>
      </c>
      <c r="AE51" s="1">
        <v>-2</v>
      </c>
      <c r="AF51" s="1">
        <v>0</v>
      </c>
      <c r="AK51" s="1">
        <v>0</v>
      </c>
      <c r="DU51" s="2">
        <v>1</v>
      </c>
      <c r="EQ51" s="7" t="s">
        <v>3462</v>
      </c>
      <c r="ER51" s="20" t="s">
        <v>4393</v>
      </c>
      <c r="ES51" t="str">
        <f t="shared" si="7"/>
        <v>BGCOLOR(#000000):&amp;ref(Item/SH Weapons/Dragon-Sceptre.jpg,nolink,75x75,Dragon Sceptre);|BGCOLOR(BLACK):COLOR(WHITE):''Dragon Sceptre''</v>
      </c>
      <c r="ET51" t="str">
        <f t="shared" si="0"/>
        <v>&amp;ref(Spell/P_Fire.jpg,nolink,25x25,Fire);2</v>
      </c>
      <c r="EU51" t="str">
        <f t="shared" si="1"/>
        <v>&amp;ref(Spell/V_Fire.jpg,nolink,25x25,Fire Gem);10</v>
      </c>
      <c r="EV51" t="str">
        <f t="shared" si="2"/>
        <v>攻撃力：-2&amp;ref(Item/D_Blunt.jpg,nolink,25x25,Blunt Damage);&amp;ref(Item/D_Magic.jpg,nolink,25x25,Magic Damage);&amp;br;攻撃修正：-2&amp;br;防御修正：0&amp;br;長さ：0</v>
      </c>
      <c r="EW51" t="str">
        <f t="shared" si="3"/>
        <v>n/a</v>
      </c>
      <c r="EX51" t="str">
        <f t="shared" si="4"/>
        <v/>
      </c>
      <c r="EY51" t="str">
        <f t="shared" si="8"/>
        <v/>
      </c>
      <c r="EZ51" t="str">
        <f t="shared" si="16"/>
        <v/>
      </c>
      <c r="FA51" t="str">
        <f t="shared" si="9"/>
        <v/>
      </c>
      <c r="FB51" t="str">
        <f t="shared" si="5"/>
        <v>&amp;ref(Item/Dragon-Master.jpg,nolink,25x25,Dragon Master (1));</v>
      </c>
      <c r="FC51" t="str">
        <f t="shared" si="10"/>
        <v/>
      </c>
      <c r="FD51" t="str">
        <f t="shared" si="11"/>
        <v>&amp;ref(Item/Dragon-Master.jpg,nolink,25x25,Dragon Master (1));&amp;br;戦闘時使用可能：Flame Bolt</v>
      </c>
      <c r="FE51" t="str">
        <f t="shared" si="12"/>
        <v>攻撃力：-2&amp;ref(Item/D_Blunt.jpg,nolink,25x25,Blunt Damage);&amp;ref(Item/D_Magic.jpg,nolink,25x25,Magic Damage);&amp;br;攻撃修正：-2&amp;br;防御修正：0&amp;br;長さ：0&amp;br;&amp;br;&amp;ref(Item/Dragon-Master.jpg,nolink,25x25,Dragon Master (1));&amp;br;戦闘時使用可能：Flame Bolt</v>
      </c>
      <c r="FF51" t="str">
        <f t="shared" si="13"/>
        <v>&amp;br;&amp;ref(Item/Dragon-Master.jpg,nolink,25x25,Dragon Master (1));&amp;br;戦闘時使用可能：Flame Bolt</v>
      </c>
      <c r="FG51" t="str">
        <f t="shared" si="14"/>
        <v>~</v>
      </c>
      <c r="FH51" s="24" t="str">
        <f t="shared" si="15"/>
        <v xml:space="preserve">|BGCOLOR(#000000):&amp;ref(Item/SH Weapons/Dragon-Sceptre.jpg,nolink,75x75,Dragon Sceptre);|BGCOLOR(BLACK):COLOR(WHITE):''Dragon Sceptre''|片手|&amp;ref(Spell/P_Fire.jpg,nolink,25x25,Fire);2|&amp;ref(Spell/V_Fire.jpg,nolink,25x25,Fire Gem);10|
|~|&gt;|&gt;|&gt;|攻撃力：-2&amp;ref(Item/D_Blunt.jpg,nolink,25x25,Blunt Damage);&amp;ref(Item/D_Magic.jpg,nolink,25x25,Magic Damage);&amp;br;攻撃修正：-2&amp;br;防御修正：0&amp;br;長さ：0&amp;br;&amp;br;&amp;ref(Item/Dragon-Master.jpg,nolink,25x25,Dragon Master (1));&amp;br;戦闘時使用可能：Flame Bolt|
|&gt;|&gt;|&gt;|&gt;|BGCOLOR(#F5F5F5):下等な竜の召喚に。戦闘でも一応使える|
</v>
      </c>
    </row>
    <row r="52" spans="1:164" x14ac:dyDescent="0.15">
      <c r="A52" t="str">
        <f t="shared" si="6"/>
        <v/>
      </c>
      <c r="C52" s="1" t="s">
        <v>3332</v>
      </c>
      <c r="E52" s="1">
        <v>6</v>
      </c>
      <c r="F52" s="1" t="s">
        <v>3463</v>
      </c>
      <c r="H52" s="1" t="s">
        <v>672</v>
      </c>
      <c r="J52" s="1">
        <v>25</v>
      </c>
      <c r="L52" s="6">
        <v>-2</v>
      </c>
      <c r="M52" s="1" t="s">
        <v>4318</v>
      </c>
      <c r="AE52" s="1">
        <v>-2</v>
      </c>
      <c r="AF52" s="1">
        <v>0</v>
      </c>
      <c r="AK52" s="1">
        <v>0</v>
      </c>
      <c r="EQ52" s="7" t="s">
        <v>3464</v>
      </c>
      <c r="ER52" s="20" t="s">
        <v>4394</v>
      </c>
      <c r="ES52" t="str">
        <f t="shared" si="7"/>
        <v>BGCOLOR(#000000):&amp;ref(Item/SH Weapons/Rod-of-the-Phoenix.jpg,nolink,75x75,Rod of the Phoenix);|BGCOLOR(BLACK):COLOR(WHITE):''Rod of the Phoenix''</v>
      </c>
      <c r="ET52" t="str">
        <f t="shared" si="0"/>
        <v>&amp;ref(Spell/P_Fire.jpg,nolink,25x25,Fire);4</v>
      </c>
      <c r="EU52" t="str">
        <f t="shared" si="1"/>
        <v>&amp;ref(Spell/V_Fire.jpg,nolink,25x25,Fire Gem);25</v>
      </c>
      <c r="EV52" t="str">
        <f t="shared" si="2"/>
        <v>攻撃力：-2&amp;ref(Item/D_Blunt.jpg,nolink,25x25,Blunt Damage);&amp;ref(Item/D_Magic.jpg,nolink,25x25,Magic Damage);&amp;br;攻撃修正：-2&amp;br;防御修正：0&amp;br;長さ：0</v>
      </c>
      <c r="EW52" t="str">
        <f t="shared" si="3"/>
        <v>n/a</v>
      </c>
      <c r="EX52" t="str">
        <f t="shared" si="4"/>
        <v/>
      </c>
      <c r="EY52" t="str">
        <f t="shared" si="8"/>
        <v/>
      </c>
      <c r="EZ52" t="str">
        <f t="shared" si="16"/>
        <v/>
      </c>
      <c r="FA52" t="str">
        <f t="shared" si="9"/>
        <v/>
      </c>
      <c r="FB52" t="str">
        <f t="shared" si="5"/>
        <v/>
      </c>
      <c r="FC52" t="str">
        <f t="shared" si="10"/>
        <v/>
      </c>
      <c r="FD52" t="str">
        <f t="shared" si="11"/>
        <v>戦闘時使用可能：Incinerate</v>
      </c>
      <c r="FE52" t="str">
        <f t="shared" si="12"/>
        <v>攻撃力：-2&amp;ref(Item/D_Blunt.jpg,nolink,25x25,Blunt Damage);&amp;ref(Item/D_Magic.jpg,nolink,25x25,Magic Damage);&amp;br;攻撃修正：-2&amp;br;防御修正：0&amp;br;長さ：0&amp;br;&amp;br;戦闘時使用可能：Incinerate</v>
      </c>
      <c r="FF52" t="str">
        <f t="shared" si="13"/>
        <v>&amp;br;戦闘時使用可能：Incinerate</v>
      </c>
      <c r="FG52" t="str">
        <f t="shared" si="14"/>
        <v>~</v>
      </c>
      <c r="FH52" s="24" t="str">
        <f t="shared" si="15"/>
        <v xml:space="preserve">|BGCOLOR(#000000):&amp;ref(Item/SH Weapons/Rod-of-the-Phoenix.jpg,nolink,75x75,Rod of the Phoenix);|BGCOLOR(BLACK):COLOR(WHITE):''Rod of the Phoenix''|片手|&amp;ref(Spell/P_Fire.jpg,nolink,25x25,Fire);4|&amp;ref(Spell/V_Fire.jpg,nolink,25x25,Fire Gem);25|
|~|&gt;|&gt;|&gt;|攻撃力：-2&amp;ref(Item/D_Blunt.jpg,nolink,25x25,Blunt Damage);&amp;ref(Item/D_Magic.jpg,nolink,25x25,Magic Damage);&amp;br;攻撃修正：-2&amp;br;防御修正：0&amp;br;長さ：0&amp;br;&amp;br;戦闘時使用可能：Incinerate|
|&gt;|&gt;|&gt;|&gt;|BGCOLOR(#F5F5F5):有力な攻撃呪文を使える。接近戦は論外|
</v>
      </c>
    </row>
    <row r="53" spans="1:164" x14ac:dyDescent="0.15">
      <c r="A53" t="str">
        <f t="shared" si="6"/>
        <v/>
      </c>
      <c r="C53" s="1" t="s">
        <v>3332</v>
      </c>
      <c r="E53" s="1">
        <v>6</v>
      </c>
      <c r="F53" s="1" t="s">
        <v>3465</v>
      </c>
      <c r="H53" s="1" t="s">
        <v>648</v>
      </c>
      <c r="I53" s="1" t="s">
        <v>639</v>
      </c>
      <c r="J53" s="1">
        <v>5</v>
      </c>
      <c r="K53" s="7">
        <v>5</v>
      </c>
      <c r="L53" s="6">
        <v>10</v>
      </c>
      <c r="M53" s="1" t="s">
        <v>4318</v>
      </c>
      <c r="X53" s="1">
        <v>1</v>
      </c>
      <c r="AE53" s="1">
        <v>6</v>
      </c>
      <c r="AF53" s="1">
        <v>-2</v>
      </c>
      <c r="AK53" s="1">
        <v>1</v>
      </c>
      <c r="AV53" s="1" t="s">
        <v>3466</v>
      </c>
      <c r="ER53" s="20" t="s">
        <v>4395</v>
      </c>
      <c r="ES53" t="str">
        <f t="shared" si="7"/>
        <v>BGCOLOR(#000000):&amp;ref(Item/SH Weapons/Evening-Star.jpg,nolink,75x75,Evening Star);|BGCOLOR(BLACK):COLOR(WHITE):''Evening Star''</v>
      </c>
      <c r="ET53" t="str">
        <f t="shared" si="0"/>
        <v>&amp;ref(Spell/P_Fire.jpg,nolink,25x25,Fire);1&amp;ref(Spell/P_Death.jpg,nolink,25x25,Death);1</v>
      </c>
      <c r="EU53" t="str">
        <f t="shared" si="1"/>
        <v>&amp;ref(Spell/V_Fire.jpg,nolink,25x25,Fire Gem);5&amp;ref(Spell/V_Death.jpg,nolink,25x25,Death Gem);5</v>
      </c>
      <c r="EV53" t="str">
        <f t="shared" si="2"/>
        <v>攻撃力：10&amp;ref(Item/D_Blunt.jpg,nolink,25x25,Blunt Damage);&amp;ref(Item/D_Magic.jpg,nolink,25x25,Magic Damage);&amp;br;対盾攻撃修正+2&amp;br;攻撃修正：6&amp;br;防御修正：-2&amp;br;長さ：1&amp;br;攻撃時追撃：Fire and Weakness</v>
      </c>
      <c r="EW53" t="str">
        <f t="shared" si="3"/>
        <v>n/a</v>
      </c>
      <c r="EX53" t="str">
        <f t="shared" si="4"/>
        <v>n/a</v>
      </c>
      <c r="EY53" t="str">
        <f t="shared" si="8"/>
        <v/>
      </c>
      <c r="EZ53" t="str">
        <f t="shared" si="16"/>
        <v/>
      </c>
      <c r="FA53" t="str">
        <f t="shared" si="9"/>
        <v/>
      </c>
      <c r="FB53" t="str">
        <f t="shared" si="5"/>
        <v/>
      </c>
      <c r="FC53" t="str">
        <f t="shared" si="10"/>
        <v/>
      </c>
      <c r="FD53" t="str">
        <f t="shared" si="11"/>
        <v/>
      </c>
      <c r="FE53" t="str">
        <f t="shared" si="12"/>
        <v>攻撃力：10&amp;ref(Item/D_Blunt.jpg,nolink,25x25,Blunt Damage);&amp;ref(Item/D_Magic.jpg,nolink,25x25,Magic Damage);&amp;br;対盾攻撃修正+2&amp;br;攻撃修正：6&amp;br;防御修正：-2&amp;br;長さ：1&amp;br;攻撃時追撃：Fire and Weakness</v>
      </c>
      <c r="FF53" t="str">
        <f t="shared" si="13"/>
        <v>~</v>
      </c>
      <c r="FG53" t="str">
        <f t="shared" si="14"/>
        <v>~</v>
      </c>
      <c r="FH53" s="24" t="str">
        <f t="shared" si="15"/>
        <v xml:space="preserve">|BGCOLOR(#000000):&amp;ref(Item/SH Weapons/Evening-Star.jpg,nolink,75x75,Evening Star);|BGCOLOR(BLACK):COLOR(WHITE):''Evening Star''|片手|&amp;ref(Spell/P_Fire.jpg,nolink,25x25,Fire);1&amp;ref(Spell/P_Death.jpg,nolink,25x25,Death);1|&amp;ref(Spell/V_Fire.jpg,nolink,25x25,Fire Gem);5&amp;ref(Spell/V_Death.jpg,nolink,25x25,Death Gem);5|
|~|&gt;|&gt;|&gt;|攻撃力：10&amp;ref(Item/D_Blunt.jpg,nolink,25x25,Blunt Damage);&amp;ref(Item/D_Magic.jpg,nolink,25x25,Magic Damage);&amp;br;対盾攻撃修正+2&amp;br;攻撃修正：6&amp;br;防御修正：-2&amp;br;長さ：1&amp;br;攻撃時追撃：Fire and Weakness|
|&gt;|&gt;|&gt;|&gt;|BGCOLOR(#F5F5F5):弱体化の炎を小範囲に放つ。丈夫なものも油断できない|
</v>
      </c>
    </row>
    <row r="54" spans="1:164" x14ac:dyDescent="0.15">
      <c r="A54" t="str">
        <f t="shared" si="6"/>
        <v/>
      </c>
      <c r="C54" s="1" t="s">
        <v>3332</v>
      </c>
      <c r="E54" s="1">
        <v>6</v>
      </c>
      <c r="F54" s="1" t="s">
        <v>3467</v>
      </c>
      <c r="H54" s="1" t="s">
        <v>647</v>
      </c>
      <c r="J54" s="1">
        <v>5</v>
      </c>
      <c r="L54" s="6">
        <v>10</v>
      </c>
      <c r="M54" s="1" t="s">
        <v>4318</v>
      </c>
      <c r="X54" s="1">
        <v>1</v>
      </c>
      <c r="AE54" s="1">
        <v>6</v>
      </c>
      <c r="AF54" s="1">
        <v>-2</v>
      </c>
      <c r="AK54" s="1">
        <v>1</v>
      </c>
      <c r="AV54" s="1" t="s">
        <v>3468</v>
      </c>
      <c r="ER54" s="20" t="s">
        <v>4396</v>
      </c>
      <c r="ES54" t="str">
        <f t="shared" si="7"/>
        <v>BGCOLOR(#000000):&amp;ref(Item/SH Weapons/Star-of-Thraldom.jpg,nolink,75x75,Star of Thraldom);|BGCOLOR(BLACK):COLOR(WHITE):''Star of Thraldom''</v>
      </c>
      <c r="ET54" t="str">
        <f t="shared" si="0"/>
        <v>&amp;ref(Spell/P_Air.jpg,nolink,25x25,Air);1</v>
      </c>
      <c r="EU54" t="str">
        <f t="shared" si="1"/>
        <v>&amp;ref(Spell/V_Air.jpg,nolink,25x25,Air Gem);5</v>
      </c>
      <c r="EV54" t="str">
        <f t="shared" si="2"/>
        <v>攻撃力：10&amp;ref(Item/D_Blunt.jpg,nolink,25x25,Blunt Damage);&amp;ref(Item/D_Magic.jpg,nolink,25x25,Magic Damage);&amp;br;対盾攻撃修正+2&amp;br;攻撃修正：6&amp;br;防御修正：-2&amp;br;長さ：1&amp;br;攻撃時追撃：False Fetter</v>
      </c>
      <c r="EW54" t="str">
        <f t="shared" si="3"/>
        <v>n/a</v>
      </c>
      <c r="EX54" t="str">
        <f t="shared" si="4"/>
        <v>n/a</v>
      </c>
      <c r="EY54" t="str">
        <f t="shared" si="8"/>
        <v/>
      </c>
      <c r="EZ54" t="str">
        <f t="shared" si="16"/>
        <v/>
      </c>
      <c r="FA54" t="str">
        <f t="shared" si="9"/>
        <v/>
      </c>
      <c r="FB54" t="str">
        <f t="shared" si="5"/>
        <v/>
      </c>
      <c r="FC54" t="str">
        <f t="shared" si="10"/>
        <v/>
      </c>
      <c r="FD54" t="str">
        <f t="shared" si="11"/>
        <v/>
      </c>
      <c r="FE54" t="str">
        <f t="shared" si="12"/>
        <v>攻撃力：10&amp;ref(Item/D_Blunt.jpg,nolink,25x25,Blunt Damage);&amp;ref(Item/D_Magic.jpg,nolink,25x25,Magic Damage);&amp;br;対盾攻撃修正+2&amp;br;攻撃修正：6&amp;br;防御修正：-2&amp;br;長さ：1&amp;br;攻撃時追撃：False Fetter</v>
      </c>
      <c r="FF54" t="str">
        <f t="shared" si="13"/>
        <v>~</v>
      </c>
      <c r="FG54" t="str">
        <f t="shared" si="14"/>
        <v>~</v>
      </c>
      <c r="FH54" s="24" t="str">
        <f t="shared" si="15"/>
        <v xml:space="preserve">|BGCOLOR(#000000):&amp;ref(Item/SH Weapons/Star-of-Thraldom.jpg,nolink,75x75,Star of Thraldom);|BGCOLOR(BLACK):COLOR(WHITE):''Star of Thraldom''|片手|&amp;ref(Spell/P_Air.jpg,nolink,25x25,Air);1|&amp;ref(Spell/V_Air.jpg,nolink,25x25,Air Gem);5|
|~|&gt;|&gt;|&gt;|攻撃力：10&amp;ref(Item/D_Blunt.jpg,nolink,25x25,Blunt Damage);&amp;ref(Item/D_Magic.jpg,nolink,25x25,Magic Damage);&amp;br;対盾攻撃修正+2&amp;br;攻撃修正：6&amp;br;防御修正：-2&amp;br;長さ：1&amp;br;攻撃時追撃：False Fetter|
|&gt;|&gt;|&gt;|&gt;|BGCOLOR(#F5F5F5):幻の枷で敵を捕縛。弱い敵の足止めに|
</v>
      </c>
    </row>
    <row r="55" spans="1:164" x14ac:dyDescent="0.15">
      <c r="A55" t="str">
        <f t="shared" si="6"/>
        <v/>
      </c>
      <c r="C55" s="1" t="s">
        <v>3332</v>
      </c>
      <c r="E55" s="1">
        <v>6</v>
      </c>
      <c r="F55" s="1" t="s">
        <v>3469</v>
      </c>
      <c r="H55" s="1" t="s">
        <v>640</v>
      </c>
      <c r="I55" s="1" t="s">
        <v>638</v>
      </c>
      <c r="J55" s="1">
        <v>10</v>
      </c>
      <c r="K55" s="7">
        <v>5</v>
      </c>
      <c r="L55" s="6">
        <v>12</v>
      </c>
      <c r="M55" s="1" t="s">
        <v>4316</v>
      </c>
      <c r="N55" s="1" t="s">
        <v>3366</v>
      </c>
      <c r="AE55" s="1">
        <v>4</v>
      </c>
      <c r="AF55" s="1">
        <v>1</v>
      </c>
      <c r="AK55" s="1">
        <v>1</v>
      </c>
      <c r="AV55" s="1" t="s">
        <v>3470</v>
      </c>
      <c r="ER55" s="20" t="s">
        <v>4397</v>
      </c>
      <c r="ES55" t="str">
        <f t="shared" si="7"/>
        <v>BGCOLOR(#000000):&amp;ref(Item/SH Weapons/Shadow-Brand.jpg,nolink,75x75,Shadow Brand);|BGCOLOR(BLACK):COLOR(WHITE):''Shadow Brand''</v>
      </c>
      <c r="ET55" t="str">
        <f t="shared" si="0"/>
        <v>&amp;ref(Spell/P_Death.jpg,nolink,25x25,Death);2&amp;ref(Spell/P_Earth.jpg,nolink,25x25,Earth);1</v>
      </c>
      <c r="EU55" t="str">
        <f t="shared" si="1"/>
        <v>&amp;ref(Spell/V_Death.jpg,nolink,25x25,Death Gem);10&amp;ref(Spell/V_Earth.jpg,nolink,25x25,Earth Gem);5</v>
      </c>
      <c r="EV55" t="str">
        <f t="shared" si="2"/>
        <v>攻撃力：12&amp;ref(Item/D_Slash.jpg,nolink,25x25,Slash Damage);&amp;ref(Item/D_Magic.jpg,nolink,25x25,Magic Damage);&amp;br;防御貫通&amp;br;攻撃修正：4&amp;br;防御修正：1&amp;br;長さ：1&amp;br;攻撃時追撃：Leeching Darkness</v>
      </c>
      <c r="EW55" t="str">
        <f t="shared" si="3"/>
        <v>n/a</v>
      </c>
      <c r="EX55" t="str">
        <f t="shared" si="4"/>
        <v>n/a</v>
      </c>
      <c r="EY55" t="str">
        <f t="shared" si="8"/>
        <v/>
      </c>
      <c r="EZ55" t="str">
        <f t="shared" si="16"/>
        <v/>
      </c>
      <c r="FA55" t="str">
        <f t="shared" si="9"/>
        <v/>
      </c>
      <c r="FB55" t="str">
        <f t="shared" si="5"/>
        <v/>
      </c>
      <c r="FC55" t="str">
        <f t="shared" si="10"/>
        <v/>
      </c>
      <c r="FD55" t="str">
        <f t="shared" si="11"/>
        <v/>
      </c>
      <c r="FE55" t="str">
        <f t="shared" si="12"/>
        <v>攻撃力：12&amp;ref(Item/D_Slash.jpg,nolink,25x25,Slash Damage);&amp;ref(Item/D_Magic.jpg,nolink,25x25,Magic Damage);&amp;br;防御貫通&amp;br;攻撃修正：4&amp;br;防御修正：1&amp;br;長さ：1&amp;br;攻撃時追撃：Leeching Darkness</v>
      </c>
      <c r="FF55" t="str">
        <f t="shared" si="13"/>
        <v>~</v>
      </c>
      <c r="FG55" t="str">
        <f t="shared" si="14"/>
        <v>~</v>
      </c>
      <c r="FH55" s="24" t="str">
        <f t="shared" si="15"/>
        <v xml:space="preserve">|BGCOLOR(#000000):&amp;ref(Item/SH Weapons/Shadow-Brand.jpg,nolink,75x75,Shadow Brand);|BGCOLOR(BLACK):COLOR(WHITE):''Shadow Brand''|片手|&amp;ref(Spell/P_Death.jpg,nolink,25x25,Death);2&amp;ref(Spell/P_Earth.jpg,nolink,25x25,Earth);1|&amp;ref(Spell/V_Death.jpg,nolink,25x25,Death Gem);10&amp;ref(Spell/V_Earth.jpg,nolink,25x25,Earth Gem);5|
|~|&gt;|&gt;|&gt;|攻撃力：12&amp;ref(Item/D_Slash.jpg,nolink,25x25,Slash Damage);&amp;ref(Item/D_Magic.jpg,nolink,25x25,Magic Damage);&amp;br;防御貫通&amp;br;攻撃修正：4&amp;br;防御修正：1&amp;br;長さ：1&amp;br;攻撃時追撃：Leeching Darkness|
|&gt;|&gt;|&gt;|&gt;|BGCOLOR(#F5F5F5):広範囲を薙ぎ倒す。自身も危険に晒される|
</v>
      </c>
    </row>
    <row r="56" spans="1:164" x14ac:dyDescent="0.15">
      <c r="A56" t="str">
        <f t="shared" si="6"/>
        <v/>
      </c>
      <c r="C56" s="1" t="s">
        <v>3332</v>
      </c>
      <c r="E56" s="1">
        <v>6</v>
      </c>
      <c r="F56" s="1" t="s">
        <v>3471</v>
      </c>
      <c r="H56" s="1" t="s">
        <v>1096</v>
      </c>
      <c r="J56" s="1">
        <v>15</v>
      </c>
      <c r="L56" s="6">
        <v>4</v>
      </c>
      <c r="M56" s="1" t="s">
        <v>4317</v>
      </c>
      <c r="O56" s="1" t="s">
        <v>3622</v>
      </c>
      <c r="AE56" s="1">
        <v>2</v>
      </c>
      <c r="AF56" s="1">
        <v>0</v>
      </c>
      <c r="AK56" s="1">
        <v>0</v>
      </c>
      <c r="EL56" s="2">
        <v>1</v>
      </c>
      <c r="ER56" s="20" t="s">
        <v>4398</v>
      </c>
      <c r="ES56" t="str">
        <f t="shared" si="7"/>
        <v>BGCOLOR(#000000):&amp;ref(Item/SH Weapons/Blood-Thorn.jpg,nolink,75x75,Blood Thorn);|BGCOLOR(BLACK):COLOR(WHITE):''Blood Thorn''</v>
      </c>
      <c r="ET56" t="str">
        <f t="shared" si="0"/>
        <v>&amp;ref(Spell/P_Blood.jpg,nolink,25x25,Blood);3</v>
      </c>
      <c r="EU56" t="str">
        <f t="shared" si="1"/>
        <v>&amp;ref(Spell/V_Blood.jpg,nolink,25x25,Blood Slave);15</v>
      </c>
      <c r="EV56" t="str">
        <f t="shared" si="2"/>
        <v>攻撃力：4&amp;ref(Item/D_Pierce.jpg,nolink,25x25,Pierce Damage);&amp;ref(Item/D_Magic.jpg,nolink,25x25,Magic Damage);&amp;br;吸収攻撃（上限5）&amp;br;攻撃修正：2&amp;br;防御修正：0&amp;br;長さ：0</v>
      </c>
      <c r="EW56" t="str">
        <f t="shared" si="3"/>
        <v>n/a</v>
      </c>
      <c r="EX56" t="str">
        <f t="shared" si="4"/>
        <v/>
      </c>
      <c r="EY56" t="str">
        <f t="shared" si="8"/>
        <v/>
      </c>
      <c r="EZ56" t="str">
        <f t="shared" si="16"/>
        <v/>
      </c>
      <c r="FA56" t="str">
        <f t="shared" si="9"/>
        <v/>
      </c>
      <c r="FB56" t="str">
        <f t="shared" si="5"/>
        <v>&amp;ref(Spell/P_Blood.jpg,nolink,25x25,Blood Magic Bonus (1));</v>
      </c>
      <c r="FC56" t="str">
        <f t="shared" si="10"/>
        <v/>
      </c>
      <c r="FD56" t="str">
        <f t="shared" si="11"/>
        <v>&amp;ref(Spell/P_Blood.jpg,nolink,25x25,Blood Magic Bonus (1));</v>
      </c>
      <c r="FE56" t="str">
        <f t="shared" si="12"/>
        <v>攻撃力：4&amp;ref(Item/D_Pierce.jpg,nolink,25x25,Pierce Damage);&amp;ref(Item/D_Magic.jpg,nolink,25x25,Magic Damage);&amp;br;吸収攻撃（上限5）&amp;br;攻撃修正：2&amp;br;防御修正：0&amp;br;長さ：0&amp;br;&amp;br;&amp;ref(Spell/P_Blood.jpg,nolink,25x25,Blood Magic Bonus (1));</v>
      </c>
      <c r="FF56" t="str">
        <f t="shared" si="13"/>
        <v>&amp;br;&amp;ref(Spell/P_Blood.jpg,nolink,25x25,Blood Magic Bonus (1));</v>
      </c>
      <c r="FG56" t="str">
        <f t="shared" si="14"/>
        <v>~</v>
      </c>
      <c r="FH56" s="24" t="str">
        <f t="shared" si="15"/>
        <v xml:space="preserve">|BGCOLOR(#000000):&amp;ref(Item/SH Weapons/Blood-Thorn.jpg,nolink,75x75,Blood Thorn);|BGCOLOR(BLACK):COLOR(WHITE):''Blood Thorn''|片手|&amp;ref(Spell/P_Blood.jpg,nolink,25x25,Blood);3|&amp;ref(Spell/V_Blood.jpg,nolink,25x25,Blood Slave);15|
|~|&gt;|&gt;|&gt;|攻撃力：4&amp;ref(Item/D_Pierce.jpg,nolink,25x25,Pierce Damage);&amp;ref(Item/D_Magic.jpg,nolink,25x25,Magic Damage);&amp;br;吸収攻撃（上限5）&amp;br;攻撃修正：2&amp;br;防御修正：0&amp;br;長さ：0&amp;br;&amp;br;&amp;ref(Spell/P_Blood.jpg,nolink,25x25,Blood Magic Bonus (1));|
|&gt;|&gt;|&gt;|&gt;|BGCOLOR(#F5F5F5):血魔法増強。補助武器にもなり得る|
</v>
      </c>
    </row>
    <row r="57" spans="1:164" x14ac:dyDescent="0.15">
      <c r="A57" t="str">
        <f t="shared" si="6"/>
        <v>片手6E</v>
      </c>
      <c r="C57" s="1" t="s">
        <v>3332</v>
      </c>
      <c r="E57" s="1">
        <v>6</v>
      </c>
      <c r="F57" s="1" t="s">
        <v>3473</v>
      </c>
      <c r="H57" s="1" t="s">
        <v>648</v>
      </c>
      <c r="I57" s="1" t="s">
        <v>1094</v>
      </c>
      <c r="J57" s="1">
        <v>5</v>
      </c>
      <c r="K57" s="7">
        <v>5</v>
      </c>
      <c r="L57" s="6">
        <v>2</v>
      </c>
      <c r="M57" s="1" t="s">
        <v>4316</v>
      </c>
      <c r="P57" s="1">
        <v>1</v>
      </c>
      <c r="AE57" s="1">
        <v>4</v>
      </c>
      <c r="AF57" s="1">
        <v>0</v>
      </c>
      <c r="AK57" s="1">
        <v>4</v>
      </c>
      <c r="AV57" s="1" t="s">
        <v>3456</v>
      </c>
      <c r="ER57" s="20" t="s">
        <v>4399</v>
      </c>
      <c r="ES57" t="str">
        <f t="shared" si="7"/>
        <v>BGCOLOR(#000000):&amp;ref(Item/SH Weapons/Demon-Whip.jpg,nolink,75x75,Demon Whip);|BGCOLOR(BLACK):COLOR(WHITE):''Demon Whip''</v>
      </c>
      <c r="ET57" t="str">
        <f t="shared" si="0"/>
        <v>&amp;ref(Spell/P_Fire.jpg,nolink,25x25,Fire);1&amp;ref(Spell/P_Blood.jpg,nolink,25x25,Blood);1</v>
      </c>
      <c r="EU57" t="str">
        <f t="shared" si="1"/>
        <v>&amp;ref(Spell/V_Fire.jpg,nolink,25x25,Fire Gem);5&amp;ref(Spell/V_Blood.jpg,nolink,25x25,Blood Slave);5</v>
      </c>
      <c r="EV57" t="str">
        <f t="shared" si="2"/>
        <v>攻撃力：2&amp;ref(Item/D_Slash.jpg,nolink,25x25,Slash Damage);&amp;ref(Item/D_Magic.jpg,nolink,25x25,Magic Damage);&amp;br;ダメージ上限1&amp;br;攻撃修正：4&amp;br;防御修正：0&amp;br;長さ：4&amp;br;攻撃時追撃：Small Area Fire</v>
      </c>
      <c r="EW57" t="str">
        <f t="shared" si="3"/>
        <v>n/a</v>
      </c>
      <c r="EX57" t="str">
        <f t="shared" si="4"/>
        <v>n/a</v>
      </c>
      <c r="EY57" t="str">
        <f t="shared" si="8"/>
        <v/>
      </c>
      <c r="EZ57" t="str">
        <f t="shared" si="16"/>
        <v/>
      </c>
      <c r="FA57" t="str">
        <f t="shared" si="9"/>
        <v/>
      </c>
      <c r="FB57" t="str">
        <f t="shared" si="5"/>
        <v/>
      </c>
      <c r="FC57" t="str">
        <f t="shared" si="10"/>
        <v/>
      </c>
      <c r="FD57" t="str">
        <f t="shared" si="11"/>
        <v/>
      </c>
      <c r="FE57" t="str">
        <f t="shared" si="12"/>
        <v>攻撃力：2&amp;ref(Item/D_Slash.jpg,nolink,25x25,Slash Damage);&amp;ref(Item/D_Magic.jpg,nolink,25x25,Magic Damage);&amp;br;ダメージ上限1&amp;br;攻撃修正：4&amp;br;防御修正：0&amp;br;長さ：4&amp;br;攻撃時追撃：Small Area Fire</v>
      </c>
      <c r="FF57" t="str">
        <f t="shared" si="13"/>
        <v>~</v>
      </c>
      <c r="FG57" t="str">
        <f t="shared" si="14"/>
        <v>~</v>
      </c>
      <c r="FH57" s="24" t="str">
        <f t="shared" si="15"/>
        <v xml:space="preserve">|BGCOLOR(#000000):&amp;ref(Item/SH Weapons/Demon-Whip.jpg,nolink,75x75,Demon Whip);|BGCOLOR(BLACK):COLOR(WHITE):''Demon Whip''|片手|&amp;ref(Spell/P_Fire.jpg,nolink,25x25,Fire);1&amp;ref(Spell/P_Blood.jpg,nolink,25x25,Blood);1|&amp;ref(Spell/V_Fire.jpg,nolink,25x25,Fire Gem);5&amp;ref(Spell/V_Blood.jpg,nolink,25x25,Blood Slave);5|
|~|&gt;|&gt;|&gt;|攻撃力：2&amp;ref(Item/D_Slash.jpg,nolink,25x25,Slash Damage);&amp;ref(Item/D_Magic.jpg,nolink,25x25,Magic Damage);&amp;br;ダメージ上限1&amp;br;攻撃修正：4&amp;br;防御修正：0&amp;br;長さ：4&amp;br;攻撃時追撃：Small Area Fire|
|&gt;|&gt;|&gt;|&gt;|BGCOLOR(#F5F5F5):小範囲を炎で攻撃する鞭。鞭自体はほぼ迎撃用|
</v>
      </c>
    </row>
    <row r="58" spans="1:164" x14ac:dyDescent="0.15">
      <c r="A58" t="str">
        <f t="shared" si="6"/>
        <v>片手8S</v>
      </c>
      <c r="C58" s="1" t="s">
        <v>3332</v>
      </c>
      <c r="E58" s="1">
        <v>8</v>
      </c>
      <c r="F58" s="1" t="s">
        <v>3474</v>
      </c>
      <c r="H58" s="1" t="s">
        <v>3475</v>
      </c>
      <c r="J58" s="1">
        <v>10</v>
      </c>
      <c r="L58" s="6">
        <v>0</v>
      </c>
      <c r="M58" s="1" t="s">
        <v>4318</v>
      </c>
      <c r="AE58" s="1">
        <v>0</v>
      </c>
      <c r="AF58" s="1">
        <v>0</v>
      </c>
      <c r="AK58" s="1">
        <v>1</v>
      </c>
      <c r="AV58" s="1" t="s">
        <v>3476</v>
      </c>
      <c r="AY58" s="2">
        <v>5</v>
      </c>
      <c r="CJ58" s="2">
        <v>50</v>
      </c>
      <c r="EN58" s="2" t="s">
        <v>648</v>
      </c>
      <c r="EQ58" s="7" t="s">
        <v>3477</v>
      </c>
      <c r="ER58" s="20" t="s">
        <v>4400</v>
      </c>
      <c r="ES58" t="str">
        <f t="shared" si="7"/>
        <v>BGCOLOR(#000000):&amp;ref(Item/SH Weapons/O'al-Kan's-Sceptre.jpg,nolink,75x75,O'al Kan's Sceptre);|BGCOLOR(BLACK):COLOR(WHITE):''O'al Kan's Sceptre''</v>
      </c>
      <c r="ET58" t="str">
        <f t="shared" si="0"/>
        <v>&amp;ref(Spell/P_Fire.jpg,nolink,25x25,Fire);2</v>
      </c>
      <c r="EU58" t="str">
        <f t="shared" si="1"/>
        <v>&amp;ref(Spell/V_Fire.jpg,nolink,25x25,Fire Gem);10</v>
      </c>
      <c r="EV58" t="str">
        <f t="shared" si="2"/>
        <v>攻撃力：0&amp;ref(Item/D_Blunt.jpg,nolink,25x25,Blunt Damage);&amp;ref(Item/D_Magic.jpg,nolink,25x25,Magic Damage);&amp;br;攻撃修正：0&amp;br;防御修正：0&amp;br;長さ：1&amp;br;攻撃時追撃：Small Area Fatigue</v>
      </c>
      <c r="EW58" t="str">
        <f t="shared" si="3"/>
        <v>n/a</v>
      </c>
      <c r="EX58" t="str">
        <f t="shared" si="4"/>
        <v>&amp;ref(Item/Cold-Resistant.jpg,nolink,25x25,Cold Resistant (5));</v>
      </c>
      <c r="EY58" t="str">
        <f t="shared" si="8"/>
        <v/>
      </c>
      <c r="EZ58" t="str">
        <f t="shared" si="16"/>
        <v>&amp;ref(Nation/LivingLead.jpg,nolink,25x25,Leadership (50));</v>
      </c>
      <c r="FA58" t="str">
        <f t="shared" si="9"/>
        <v/>
      </c>
      <c r="FB58" t="str">
        <f t="shared" si="5"/>
        <v/>
      </c>
      <c r="FC58" t="str">
        <f t="shared" si="10"/>
        <v>&amp;ref(Item/Far-Caster.jpg,nolink,25x25,Far Caster (Fire, 1));</v>
      </c>
      <c r="FD58" t="str">
        <f t="shared" si="11"/>
        <v>&amp;ref(Item/Cold-Resistant.jpg,nolink,25x25,Cold Resistant (5));&amp;br;&amp;ref(Nation/LivingLead.jpg,nolink,25x25,Leadership (50));&amp;br;&amp;ref(Item/Far-Caster.jpg,nolink,25x25,Far Caster (Fire, 1));&amp;br;戦闘時使用可能：Fireball</v>
      </c>
      <c r="FE58" t="str">
        <f t="shared" si="12"/>
        <v>攻撃力：0&amp;ref(Item/D_Blunt.jpg,nolink,25x25,Blunt Damage);&amp;ref(Item/D_Magic.jpg,nolink,25x25,Magic Damage);&amp;br;攻撃修正：0&amp;br;防御修正：0&amp;br;長さ：1&amp;br;攻撃時追撃：Small Area Fatigue&amp;br;&amp;br;&amp;ref(Item/Cold-Resistant.jpg,nolink,25x25,Cold Resistant (5));&amp;br;&amp;ref(Nation/LivingLead.jpg,nolink,25x25,Leadership (50));&amp;br;&amp;ref(Item/Far-Caster.jpg,nolink,25x25,Far Caster (Fire, 1));&amp;br;戦闘時使用可能：Fireball</v>
      </c>
      <c r="FF58" t="str">
        <f t="shared" si="13"/>
        <v>&amp;br;&amp;ref(Item/Cold-Resistant.jpg,nolink,25x25,Cold Resistant (5));&amp;br;&amp;ref(Nation/LivingLead.jpg,nolink,25x25,Leadership (50));&amp;br;&amp;ref(Item/Far-Caster.jpg,nolink,25x25,Far Caster (Fire, 1));&amp;br;戦闘時使用可能：Fireball</v>
      </c>
      <c r="FG58" t="str">
        <f t="shared" si="14"/>
        <v>~</v>
      </c>
      <c r="FH58" s="24" t="str">
        <f t="shared" si="15"/>
        <v xml:space="preserve">|BGCOLOR(#000000):&amp;ref(Item/SH Weapons/O'al-Kan's-Sceptre.jpg,nolink,75x75,O'al Kan's Sceptre);|BGCOLOR(BLACK):COLOR(WHITE):''O'al Kan's Sceptre''|片手|&amp;ref(Spell/P_Fire.jpg,nolink,25x25,Fire);2|&amp;ref(Spell/V_Fire.jpg,nolink,25x25,Fire Gem);10|
|~|&gt;|&gt;|&gt;|攻撃力：0&amp;ref(Item/D_Blunt.jpg,nolink,25x25,Blunt Damage);&amp;ref(Item/D_Magic.jpg,nolink,25x25,Magic Damage);&amp;br;攻撃修正：0&amp;br;防御修正：0&amp;br;長さ：1&amp;br;攻撃時追撃：Small Area Fatigue&amp;br;&amp;br;&amp;ref(Item/Cold-Resistant.jpg,nolink,25x25,Cold Resistant (5));&amp;br;&amp;ref(Nation/LivingLead.jpg,nolink,25x25,Leadership (50));&amp;br;&amp;ref(Item/Far-Caster.jpg,nolink,25x25,Far Caster (Fire, 1));&amp;br;戦闘時使用可能：Fireball|
|&gt;|&gt;|&gt;|&gt;|BGCOLOR(#F5F5F5):指揮官向けの笏。補助武器にもなる|
</v>
      </c>
    </row>
    <row r="59" spans="1:164" x14ac:dyDescent="0.15">
      <c r="A59" t="str">
        <f t="shared" si="6"/>
        <v/>
      </c>
      <c r="C59" s="1" t="s">
        <v>3332</v>
      </c>
      <c r="E59" s="1">
        <v>8</v>
      </c>
      <c r="F59" s="1" t="s">
        <v>3478</v>
      </c>
      <c r="H59" s="1" t="s">
        <v>3479</v>
      </c>
      <c r="J59" s="1">
        <v>40</v>
      </c>
      <c r="L59" s="6">
        <v>22</v>
      </c>
      <c r="M59" s="1" t="s">
        <v>4316</v>
      </c>
      <c r="N59" s="1" t="s">
        <v>3480</v>
      </c>
      <c r="AE59" s="1">
        <v>4</v>
      </c>
      <c r="AF59" s="1">
        <v>1</v>
      </c>
      <c r="AK59" s="1">
        <v>1</v>
      </c>
      <c r="AV59" s="1" t="s">
        <v>3481</v>
      </c>
      <c r="EQ59" s="7" t="s">
        <v>3482</v>
      </c>
      <c r="ER59" s="20" t="s">
        <v>4773</v>
      </c>
      <c r="ES59" t="str">
        <f t="shared" si="7"/>
        <v>BGCOLOR(#000000):&amp;ref(Item/SH Weapons/Unquenched-Sword.jpg,nolink,75x75,Unquenched Sword);|BGCOLOR(BLACK):COLOR(WHITE):''Unquenched Sword''</v>
      </c>
      <c r="ET59" t="str">
        <f t="shared" si="0"/>
        <v>&amp;ref(Spell/P_Fire.jpg,nolink,25x25,Fire);5</v>
      </c>
      <c r="EU59" t="str">
        <f t="shared" si="1"/>
        <v>&amp;ref(Spell/V_Fire.jpg,nolink,25x25,Fire Gem);40</v>
      </c>
      <c r="EV59" t="str">
        <f t="shared" si="2"/>
        <v>攻撃力：22&amp;ref(Item/D_Slash.jpg,nolink,25x25,Slash Damage);&amp;ref(Item/D_Magic.jpg,nolink,25x25,Magic Damage);&amp;br;防御貫通&amp;br;攻撃修正：4&amp;br;防御修正：1&amp;br;長さ：1&amp;br;攻撃時追撃：Small Area Fire</v>
      </c>
      <c r="EW59" t="str">
        <f t="shared" si="3"/>
        <v>n/a</v>
      </c>
      <c r="EX59" t="str">
        <f t="shared" si="4"/>
        <v/>
      </c>
      <c r="EY59" t="str">
        <f t="shared" si="8"/>
        <v/>
      </c>
      <c r="EZ59" t="str">
        <f t="shared" si="16"/>
        <v/>
      </c>
      <c r="FA59" t="str">
        <f t="shared" si="9"/>
        <v/>
      </c>
      <c r="FB59" t="str">
        <f t="shared" si="5"/>
        <v/>
      </c>
      <c r="FC59" t="str">
        <f t="shared" si="10"/>
        <v/>
      </c>
      <c r="FD59" t="str">
        <f t="shared" si="11"/>
        <v>戦闘開始時自動発動：Heat from Hell</v>
      </c>
      <c r="FE59" t="str">
        <f t="shared" si="12"/>
        <v>攻撃力：22&amp;ref(Item/D_Slash.jpg,nolink,25x25,Slash Damage);&amp;ref(Item/D_Magic.jpg,nolink,25x25,Magic Damage);&amp;br;防御貫通&amp;br;攻撃修正：4&amp;br;防御修正：1&amp;br;長さ：1&amp;br;攻撃時追撃：Small Area Fire&amp;br;&amp;br;戦闘開始時自動発動：Heat from Hell</v>
      </c>
      <c r="FF59" t="str">
        <f t="shared" si="13"/>
        <v>&amp;br;戦闘開始時自動発動：Heat from Hell</v>
      </c>
      <c r="FG59" t="str">
        <f t="shared" si="14"/>
        <v>~</v>
      </c>
      <c r="FH59" s="24" t="str">
        <f t="shared" si="15"/>
        <v xml:space="preserve">|BGCOLOR(#000000):&amp;ref(Item/SH Weapons/Unquenched-Sword.jpg,nolink,75x75,Unquenched Sword);|BGCOLOR(BLACK):COLOR(WHITE):''Unquenched Sword''|片手|&amp;ref(Spell/P_Fire.jpg,nolink,25x25,Fire);5|&amp;ref(Spell/V_Fire.jpg,nolink,25x25,Fire Gem);40|
|~|&gt;|&gt;|&gt;|攻撃力：22&amp;ref(Item/D_Slash.jpg,nolink,25x25,Slash Damage);&amp;ref(Item/D_Magic.jpg,nolink,25x25,Magic Damage);&amp;br;防御貫通&amp;br;攻撃修正：4&amp;br;防御修正：1&amp;br;長さ：1&amp;br;攻撃時追撃：Small Area Fire&amp;br;&amp;br;戦闘開始時自動発動：Heat from Hell|
|&gt;|&gt;|&gt;|&gt;|BGCOLOR(#F5F5F5):戦場を熱波で包む。高性能だが味方含め耐性が必要|
</v>
      </c>
    </row>
    <row r="60" spans="1:164" x14ac:dyDescent="0.15">
      <c r="A60" t="str">
        <f t="shared" si="6"/>
        <v/>
      </c>
      <c r="C60" s="1" t="s">
        <v>3332</v>
      </c>
      <c r="E60" s="1">
        <v>8</v>
      </c>
      <c r="F60" s="1" t="s">
        <v>3483</v>
      </c>
      <c r="H60" s="1" t="s">
        <v>3475</v>
      </c>
      <c r="I60" s="1" t="s">
        <v>3484</v>
      </c>
      <c r="J60" s="1">
        <v>10</v>
      </c>
      <c r="K60" s="7">
        <v>10</v>
      </c>
      <c r="L60" s="6">
        <v>15</v>
      </c>
      <c r="M60" s="1" t="s">
        <v>4316</v>
      </c>
      <c r="AE60" s="1">
        <v>5</v>
      </c>
      <c r="AF60" s="1">
        <v>4</v>
      </c>
      <c r="AK60" s="1">
        <v>1</v>
      </c>
      <c r="AV60" s="1" t="s">
        <v>3485</v>
      </c>
      <c r="AW60" s="2">
        <v>10</v>
      </c>
      <c r="AY60" s="2">
        <v>10</v>
      </c>
      <c r="ER60" s="20" t="s">
        <v>4401</v>
      </c>
      <c r="ES60" t="str">
        <f t="shared" si="7"/>
        <v>BGCOLOR(#000000):&amp;ref(Item/SH Weapons/Ember.jpg,nolink,75x75,Ember);|BGCOLOR(BLACK):COLOR(WHITE):''Ember''</v>
      </c>
      <c r="ET60" t="str">
        <f t="shared" si="0"/>
        <v>&amp;ref(Spell/P_Fire.jpg,nolink,25x25,Fire);2&amp;ref(Spell/P_Water.jpg,nolink,25x25,Water);2</v>
      </c>
      <c r="EU60" t="str">
        <f t="shared" si="1"/>
        <v>&amp;ref(Spell/V_Fire.jpg,nolink,25x25,Fire Gem);10&amp;ref(Spell/V_Water.jpg,nolink,25x25,Water Gem);10</v>
      </c>
      <c r="EV60" t="str">
        <f t="shared" si="2"/>
        <v>攻撃力：15&amp;ref(Item/D_Slash.jpg,nolink,25x25,Slash Damage);&amp;ref(Item/D_Magic.jpg,nolink,25x25,Magic Damage);&amp;br;攻撃修正：5&amp;br;防御修正：4&amp;br;長さ：1&amp;br;攻撃時追撃：Small Area Frost and Fire</v>
      </c>
      <c r="EW60" t="str">
        <f t="shared" si="3"/>
        <v>n/a</v>
      </c>
      <c r="EX60" t="str">
        <f t="shared" si="4"/>
        <v>&amp;ref(Item/Fire-Resistant.jpg,nolink,25x25,Fire Resistant (10));&amp;ref(Item/Cold-Resistant.jpg,nolink,25x25,Cold Resistant (10));</v>
      </c>
      <c r="EY60" t="str">
        <f t="shared" si="8"/>
        <v/>
      </c>
      <c r="EZ60" t="str">
        <f t="shared" si="16"/>
        <v/>
      </c>
      <c r="FA60" t="str">
        <f t="shared" si="9"/>
        <v/>
      </c>
      <c r="FB60" t="str">
        <f t="shared" si="5"/>
        <v/>
      </c>
      <c r="FC60" t="str">
        <f t="shared" si="10"/>
        <v/>
      </c>
      <c r="FD60" t="str">
        <f t="shared" si="11"/>
        <v>&amp;ref(Item/Fire-Resistant.jpg,nolink,25x25,Fire Resistant (10));&amp;ref(Item/Cold-Resistant.jpg,nolink,25x25,Cold Resistant (10));</v>
      </c>
      <c r="FE60" t="str">
        <f t="shared" si="12"/>
        <v>攻撃力：15&amp;ref(Item/D_Slash.jpg,nolink,25x25,Slash Damage);&amp;ref(Item/D_Magic.jpg,nolink,25x25,Magic Damage);&amp;br;攻撃修正：5&amp;br;防御修正：4&amp;br;長さ：1&amp;br;攻撃時追撃：Small Area Frost and Fire&amp;br;&amp;br;&amp;ref(Item/Fire-Resistant.jpg,nolink,25x25,Fire Resistant (10));&amp;ref(Item/Cold-Resistant.jpg,nolink,25x25,Cold Resistant (10));</v>
      </c>
      <c r="FF60" t="str">
        <f t="shared" si="13"/>
        <v>&amp;br;&amp;ref(Item/Fire-Resistant.jpg,nolink,25x25,Fire Resistant (10));&amp;ref(Item/Cold-Resistant.jpg,nolink,25x25,Cold Resistant (10));</v>
      </c>
      <c r="FG60" t="str">
        <f t="shared" si="14"/>
        <v>~</v>
      </c>
      <c r="FH60" s="24" t="str">
        <f t="shared" si="15"/>
        <v xml:space="preserve">|BGCOLOR(#000000):&amp;ref(Item/SH Weapons/Ember.jpg,nolink,75x75,Ember);|BGCOLOR(BLACK):COLOR(WHITE):''Ember''|片手|&amp;ref(Spell/P_Fire.jpg,nolink,25x25,Fire);2&amp;ref(Spell/P_Water.jpg,nolink,25x25,Water);2|&amp;ref(Spell/V_Fire.jpg,nolink,25x25,Fire Gem);10&amp;ref(Spell/V_Water.jpg,nolink,25x25,Water Gem);10|
|~|&gt;|&gt;|&gt;|攻撃力：15&amp;ref(Item/D_Slash.jpg,nolink,25x25,Slash Damage);&amp;ref(Item/D_Magic.jpg,nolink,25x25,Magic Damage);&amp;br;攻撃修正：5&amp;br;防御修正：4&amp;br;長さ：1&amp;br;攻撃時追撃：Small Area Frost and Fire&amp;br;&amp;br;&amp;ref(Item/Fire-Resistant.jpg,nolink,25x25,Fire Resistant (10));&amp;ref(Item/Cold-Resistant.jpg,nolink,25x25,Cold Resistant (10));|
|&gt;|&gt;|&gt;|&gt;|BGCOLOR(#F5F5F5):炎と冷気による攻撃。全く効かない相手は少ない|
</v>
      </c>
    </row>
    <row r="61" spans="1:164" x14ac:dyDescent="0.15">
      <c r="A61" t="str">
        <f t="shared" si="6"/>
        <v/>
      </c>
      <c r="C61" s="1" t="s">
        <v>3332</v>
      </c>
      <c r="E61" s="1">
        <v>8</v>
      </c>
      <c r="F61" s="1" t="s">
        <v>3486</v>
      </c>
      <c r="H61" s="1" t="s">
        <v>3484</v>
      </c>
      <c r="J61" s="1">
        <v>10</v>
      </c>
      <c r="L61" s="6">
        <v>-2</v>
      </c>
      <c r="M61" s="1" t="s">
        <v>4318</v>
      </c>
      <c r="AE61" s="1">
        <v>2</v>
      </c>
      <c r="AF61" s="1">
        <v>0</v>
      </c>
      <c r="AK61" s="1">
        <v>1</v>
      </c>
      <c r="EQ61" s="7" t="s">
        <v>3487</v>
      </c>
      <c r="ER61" s="20" t="s">
        <v>4402</v>
      </c>
      <c r="ES61" t="str">
        <f t="shared" si="7"/>
        <v>BGCOLOR(#000000):&amp;ref(Item/SH Weapons/Winter-Bringer.jpg,nolink,75x75,Winter Bringer);|BGCOLOR(BLACK):COLOR(WHITE):''Winter Bringer''</v>
      </c>
      <c r="ET61" t="str">
        <f t="shared" si="0"/>
        <v>&amp;ref(Spell/P_Water.jpg,nolink,25x25,Water);2</v>
      </c>
      <c r="EU61" t="str">
        <f t="shared" si="1"/>
        <v>&amp;ref(Spell/V_Water.jpg,nolink,25x25,Water Gem);10</v>
      </c>
      <c r="EV61" t="str">
        <f t="shared" si="2"/>
        <v>攻撃力：-2&amp;ref(Item/D_Blunt.jpg,nolink,25x25,Blunt Damage);&amp;ref(Item/D_Magic.jpg,nolink,25x25,Magic Damage);&amp;br;攻撃修正：2&amp;br;防御修正：0&amp;br;長さ：1</v>
      </c>
      <c r="EW61" t="str">
        <f t="shared" si="3"/>
        <v>n/a</v>
      </c>
      <c r="EX61" t="str">
        <f t="shared" si="4"/>
        <v/>
      </c>
      <c r="EY61" t="str">
        <f t="shared" si="8"/>
        <v/>
      </c>
      <c r="EZ61" t="str">
        <f t="shared" si="16"/>
        <v/>
      </c>
      <c r="FA61" t="str">
        <f t="shared" si="9"/>
        <v/>
      </c>
      <c r="FB61" t="str">
        <f t="shared" si="5"/>
        <v/>
      </c>
      <c r="FC61" t="str">
        <f t="shared" si="10"/>
        <v/>
      </c>
      <c r="FD61" t="str">
        <f t="shared" si="11"/>
        <v>戦闘時使用可能：Falling Frost</v>
      </c>
      <c r="FE61" t="str">
        <f t="shared" si="12"/>
        <v>攻撃力：-2&amp;ref(Item/D_Blunt.jpg,nolink,25x25,Blunt Damage);&amp;ref(Item/D_Magic.jpg,nolink,25x25,Magic Damage);&amp;br;攻撃修正：2&amp;br;防御修正：0&amp;br;長さ：1&amp;br;&amp;br;戦闘時使用可能：Falling Frost</v>
      </c>
      <c r="FF61" t="str">
        <f t="shared" si="13"/>
        <v>&amp;br;戦闘時使用可能：Falling Frost</v>
      </c>
      <c r="FG61" t="str">
        <f t="shared" si="14"/>
        <v>~</v>
      </c>
      <c r="FH61" s="24" t="str">
        <f t="shared" si="15"/>
        <v xml:space="preserve">|BGCOLOR(#000000):&amp;ref(Item/SH Weapons/Winter-Bringer.jpg,nolink,75x75,Winter Bringer);|BGCOLOR(BLACK):COLOR(WHITE):''Winter Bringer''|片手|&amp;ref(Spell/P_Water.jpg,nolink,25x25,Water);2|&amp;ref(Spell/V_Water.jpg,nolink,25x25,Water Gem);10|
|~|&gt;|&gt;|&gt;|攻撃力：-2&amp;ref(Item/D_Blunt.jpg,nolink,25x25,Blunt Damage);&amp;ref(Item/D_Magic.jpg,nolink,25x25,Magic Damage);&amp;br;攻撃修正：2&amp;br;防御修正：0&amp;br;長さ：1&amp;br;&amp;br;戦闘時使用可能：Falling Frost|
|&gt;|&gt;|&gt;|&gt;|BGCOLOR(#F5F5F5):範囲攻撃呪文を使える杖。それ以外に売りはない|
</v>
      </c>
    </row>
    <row r="62" spans="1:164" x14ac:dyDescent="0.15">
      <c r="A62" t="str">
        <f t="shared" si="6"/>
        <v/>
      </c>
      <c r="C62" s="1" t="s">
        <v>3332</v>
      </c>
      <c r="E62" s="1">
        <v>8</v>
      </c>
      <c r="F62" s="1" t="s">
        <v>3488</v>
      </c>
      <c r="H62" s="1" t="s">
        <v>3489</v>
      </c>
      <c r="I62" s="1" t="s">
        <v>3490</v>
      </c>
      <c r="J62" s="1">
        <v>5</v>
      </c>
      <c r="K62" s="7">
        <v>5</v>
      </c>
      <c r="L62" s="6">
        <v>10</v>
      </c>
      <c r="M62" s="1" t="s">
        <v>4316</v>
      </c>
      <c r="Q62" s="1">
        <v>3</v>
      </c>
      <c r="AE62" s="1">
        <v>3</v>
      </c>
      <c r="AF62" s="1">
        <v>3</v>
      </c>
      <c r="AK62" s="1">
        <v>2</v>
      </c>
      <c r="BA62" s="2">
        <v>1</v>
      </c>
      <c r="BE62" s="2">
        <v>1</v>
      </c>
      <c r="EQ62" s="7" t="s">
        <v>3579</v>
      </c>
      <c r="ER62" s="20" t="s">
        <v>4403</v>
      </c>
      <c r="ES62" t="str">
        <f t="shared" si="7"/>
        <v>BGCOLOR(#000000):&amp;ref(Item/SH Weapons/Dawn-Fang.jpg,nolink,75x75,Dawn Fang);|BGCOLOR(BLACK):COLOR(WHITE):''Dawn Fang''</v>
      </c>
      <c r="ET62" t="str">
        <f t="shared" si="0"/>
        <v>&amp;ref(Spell/P_Earth.jpg,nolink,25x25,Earth);1&amp;ref(Spell/P_Astral.jpg,nolink,25x25,Astral);1</v>
      </c>
      <c r="EU62" t="str">
        <f t="shared" si="1"/>
        <v>&amp;ref(Spell/V_Earth.jpg,nolink,25x25,Earth Gem);5&amp;ref(Spell/V_Astral.jpg,nolink,25x25,Astral Pearl);5</v>
      </c>
      <c r="EV62" t="str">
        <f t="shared" si="2"/>
        <v>攻撃力：10&amp;ref(Item/D_Slash.jpg,nolink,25x25,Slash Damage);&amp;ref(Item/D_Magic.jpg,nolink,25x25,Magic Damage);&amp;br;対アンデッド/デーモン三倍打&amp;br;攻撃修正：3&amp;br;防御修正：3&amp;br;長さ：2</v>
      </c>
      <c r="EW62" t="str">
        <f t="shared" si="3"/>
        <v>n/a</v>
      </c>
      <c r="EX62" t="str">
        <f t="shared" si="4"/>
        <v>&amp;ref(Item/Affliction-Resistance.jpg,nolink,25x25,Affliction Resistance (1));&amp;ref(Item/Awe.jpg,nolink,25x25,Awe (1));</v>
      </c>
      <c r="EY62" t="str">
        <f t="shared" si="8"/>
        <v/>
      </c>
      <c r="EZ62" t="str">
        <f t="shared" si="16"/>
        <v/>
      </c>
      <c r="FA62" t="str">
        <f t="shared" si="9"/>
        <v/>
      </c>
      <c r="FB62" t="str">
        <f t="shared" si="5"/>
        <v/>
      </c>
      <c r="FC62" t="str">
        <f t="shared" si="10"/>
        <v/>
      </c>
      <c r="FD62" t="str">
        <f t="shared" si="11"/>
        <v>&amp;ref(Item/Affliction-Resistance.jpg,nolink,25x25,Affliction Resistance (1));&amp;ref(Item/Awe.jpg,nolink,25x25,Awe (1));&amp;br;魔法抵抗+1</v>
      </c>
      <c r="FE62" t="str">
        <f t="shared" si="12"/>
        <v>攻撃力：10&amp;ref(Item/D_Slash.jpg,nolink,25x25,Slash Damage);&amp;ref(Item/D_Magic.jpg,nolink,25x25,Magic Damage);&amp;br;対アンデッド/デーモン三倍打&amp;br;攻撃修正：3&amp;br;防御修正：3&amp;br;長さ：2&amp;br;&amp;br;&amp;ref(Item/Affliction-Resistance.jpg,nolink,25x25,Affliction Resistance (1));&amp;ref(Item/Awe.jpg,nolink,25x25,Awe (1));&amp;br;魔法抵抗+1</v>
      </c>
      <c r="FF62" t="str">
        <f t="shared" si="13"/>
        <v>&amp;br;&amp;ref(Item/Affliction-Resistance.jpg,nolink,25x25,Affliction Resistance (1));&amp;ref(Item/Awe.jpg,nolink,25x25,Awe (1));&amp;br;魔法抵抗+1</v>
      </c>
      <c r="FG62" t="str">
        <f t="shared" si="14"/>
        <v>~</v>
      </c>
      <c r="FH62" s="24" t="str">
        <f t="shared" si="15"/>
        <v xml:space="preserve">|BGCOLOR(#000000):&amp;ref(Item/SH Weapons/Dawn-Fang.jpg,nolink,75x75,Dawn Fang);|BGCOLOR(BLACK):COLOR(WHITE):''Dawn Fang''|片手|&amp;ref(Spell/P_Earth.jpg,nolink,25x25,Earth);1&amp;ref(Spell/P_Astral.jpg,nolink,25x25,Astral);1|&amp;ref(Spell/V_Earth.jpg,nolink,25x25,Earth Gem);5&amp;ref(Spell/V_Astral.jpg,nolink,25x25,Astral Pearl);5|
|~|&gt;|&gt;|&gt;|攻撃力：10&amp;ref(Item/D_Slash.jpg,nolink,25x25,Slash Damage);&amp;ref(Item/D_Magic.jpg,nolink,25x25,Magic Damage);&amp;br;対アンデッド/デーモン三倍打&amp;br;攻撃修正：3&amp;br;防御修正：3&amp;br;長さ：2&amp;br;&amp;br;&amp;ref(Item/Affliction-Resistance.jpg,nolink,25x25,Affliction Resistance (1));&amp;ref(Item/Awe.jpg,nolink,25x25,Awe (1));&amp;br;魔法抵抗+1|
|&gt;|&gt;|&gt;|&gt;|BGCOLOR(#F5F5F5):防御的な性能の剣。不浄なものにはとくに強い|
</v>
      </c>
    </row>
    <row r="63" spans="1:164" x14ac:dyDescent="0.15">
      <c r="A63" t="str">
        <f t="shared" si="6"/>
        <v/>
      </c>
      <c r="C63" s="1" t="s">
        <v>3332</v>
      </c>
      <c r="E63" s="1">
        <v>8</v>
      </c>
      <c r="F63" s="1" t="s">
        <v>3492</v>
      </c>
      <c r="H63" s="1" t="s">
        <v>3493</v>
      </c>
      <c r="J63" s="1">
        <v>25</v>
      </c>
      <c r="L63" s="6">
        <v>28</v>
      </c>
      <c r="M63" s="1" t="s">
        <v>4321</v>
      </c>
      <c r="N63" s="1" t="s">
        <v>3480</v>
      </c>
      <c r="AE63" s="1">
        <v>12</v>
      </c>
      <c r="AF63" s="1">
        <v>6</v>
      </c>
      <c r="AK63" s="1">
        <v>1</v>
      </c>
      <c r="ER63" s="20" t="s">
        <v>4404</v>
      </c>
      <c r="ES63" t="str">
        <f t="shared" si="7"/>
        <v>BGCOLOR(#000000):&amp;ref(Item/SH Weapons/The-Summit.jpg,nolink,75x75,The Summit);|BGCOLOR(BLACK):COLOR(WHITE):''The Summit''</v>
      </c>
      <c r="ET63" t="str">
        <f t="shared" si="0"/>
        <v>&amp;ref(Spell/P_Earth.jpg,nolink,25x25,Earth);4</v>
      </c>
      <c r="EU63" t="str">
        <f t="shared" si="1"/>
        <v>&amp;ref(Spell/V_Earth.jpg,nolink,25x25,Earth Gem);25</v>
      </c>
      <c r="EV63" t="str">
        <f t="shared" si="2"/>
        <v>攻撃力：28&amp;ref(Item/D_Magic.jpg,nolink,25x25,Magic Damage);&amp;br;防御貫通&amp;br;攻撃修正：12&amp;br;防御修正：6&amp;br;長さ：1</v>
      </c>
      <c r="EW63" t="str">
        <f t="shared" si="3"/>
        <v>n/a</v>
      </c>
      <c r="EX63" t="str">
        <f t="shared" si="4"/>
        <v>n/a</v>
      </c>
      <c r="EY63" t="str">
        <f t="shared" si="8"/>
        <v/>
      </c>
      <c r="EZ63" t="str">
        <f t="shared" si="16"/>
        <v/>
      </c>
      <c r="FA63" t="str">
        <f t="shared" si="9"/>
        <v/>
      </c>
      <c r="FB63" t="str">
        <f t="shared" si="5"/>
        <v/>
      </c>
      <c r="FC63" t="str">
        <f t="shared" si="10"/>
        <v/>
      </c>
      <c r="FD63" t="str">
        <f t="shared" si="11"/>
        <v/>
      </c>
      <c r="FE63" t="str">
        <f t="shared" si="12"/>
        <v>攻撃力：28&amp;ref(Item/D_Magic.jpg,nolink,25x25,Magic Damage);&amp;br;防御貫通&amp;br;攻撃修正：12&amp;br;防御修正：6&amp;br;長さ：1</v>
      </c>
      <c r="FF63" t="str">
        <f t="shared" si="13"/>
        <v>~</v>
      </c>
      <c r="FG63" t="str">
        <f t="shared" si="14"/>
        <v>~</v>
      </c>
      <c r="FH63" s="24" t="str">
        <f t="shared" si="15"/>
        <v xml:space="preserve">|BGCOLOR(#000000):&amp;ref(Item/SH Weapons/The-Summit.jpg,nolink,75x75,The Summit);|BGCOLOR(BLACK):COLOR(WHITE):''The Summit''|片手|&amp;ref(Spell/P_Earth.jpg,nolink,25x25,Earth);4|&amp;ref(Spell/V_Earth.jpg,nolink,25x25,Earth Gem);25|
|~|&gt;|&gt;|&gt;|攻撃力：28&amp;ref(Item/D_Magic.jpg,nolink,25x25,Magic Damage);&amp;br;防御貫通&amp;br;攻撃修正：12&amp;br;防御修正：6&amp;br;長さ：1|
|&gt;|&gt;|&gt;|&gt;|BGCOLOR(#F5F5F5):純粋な性能は驚異的。対策のしようがない|
</v>
      </c>
    </row>
    <row r="64" spans="1:164" x14ac:dyDescent="0.15">
      <c r="A64" t="str">
        <f t="shared" si="6"/>
        <v/>
      </c>
      <c r="C64" s="1" t="s">
        <v>3332</v>
      </c>
      <c r="E64" s="1">
        <v>8</v>
      </c>
      <c r="F64" s="1" t="s">
        <v>3494</v>
      </c>
      <c r="H64" s="1" t="s">
        <v>3495</v>
      </c>
      <c r="J64" s="1">
        <v>60</v>
      </c>
      <c r="L64" s="6">
        <v>10</v>
      </c>
      <c r="M64" s="1" t="s">
        <v>4316</v>
      </c>
      <c r="AE64" s="1">
        <v>5</v>
      </c>
      <c r="AF64" s="1">
        <v>6</v>
      </c>
      <c r="AK64" s="1">
        <v>1</v>
      </c>
      <c r="AT64" s="1" t="s">
        <v>3496</v>
      </c>
      <c r="DC64" s="2">
        <v>1</v>
      </c>
      <c r="EQ64" s="7" t="s">
        <v>3580</v>
      </c>
      <c r="ER64" s="20" t="s">
        <v>4405</v>
      </c>
      <c r="ES64" t="str">
        <f t="shared" si="7"/>
        <v>BGCOLOR(#000000):&amp;ref(Item/SH Weapons/Mage-Bane.jpg,nolink,75x75,Mage Bane);|BGCOLOR(BLACK):COLOR(WHITE):''Mage Bane''</v>
      </c>
      <c r="ET64" t="str">
        <f t="shared" si="0"/>
        <v>&amp;ref(Spell/P_Earth.jpg,nolink,25x25,Earth);6</v>
      </c>
      <c r="EU64" t="str">
        <f t="shared" si="1"/>
        <v>&amp;ref(Spell/V_Earth.jpg,nolink,25x25,Earth Gem);60</v>
      </c>
      <c r="EV64" t="str">
        <f t="shared" si="2"/>
        <v>攻撃力：10&amp;ref(Item/D_Slash.jpg,nolink,25x25,Slash Damage);&amp;ref(Item/D_Magic.jpg,nolink,25x25,Magic Damage);&amp;br;攻撃修正：5&amp;br;防御修正：6&amp;br;長さ：1&amp;br;負傷時追撃：Unconsciousness</v>
      </c>
      <c r="EW64" t="str">
        <f t="shared" si="3"/>
        <v>n/a</v>
      </c>
      <c r="EX64" t="str">
        <f t="shared" si="4"/>
        <v/>
      </c>
      <c r="EY64" t="str">
        <f t="shared" si="8"/>
        <v/>
      </c>
      <c r="EZ64" t="str">
        <f t="shared" si="16"/>
        <v/>
      </c>
      <c r="FA64" t="str">
        <f t="shared" si="9"/>
        <v>&amp;ref(Item/Horror-Marked.jpg,nolink,25x25,Causes Horror Mark);</v>
      </c>
      <c r="FB64" t="str">
        <f t="shared" si="5"/>
        <v/>
      </c>
      <c r="FC64" t="str">
        <f t="shared" si="10"/>
        <v/>
      </c>
      <c r="FD64" t="str">
        <f t="shared" si="11"/>
        <v>&amp;ref(Item/Horror-Marked.jpg,nolink,25x25,Causes Horror Mark);&amp;br;魔法抵抗+5</v>
      </c>
      <c r="FE64" t="str">
        <f t="shared" si="12"/>
        <v>攻撃力：10&amp;ref(Item/D_Slash.jpg,nolink,25x25,Slash Damage);&amp;ref(Item/D_Magic.jpg,nolink,25x25,Magic Damage);&amp;br;攻撃修正：5&amp;br;防御修正：6&amp;br;長さ：1&amp;br;負傷時追撃：Unconsciousness&amp;br;&amp;br;&amp;ref(Item/Horror-Marked.jpg,nolink,25x25,Causes Horror Mark);&amp;br;魔法抵抗+5</v>
      </c>
      <c r="FF64" t="str">
        <f t="shared" si="13"/>
        <v>&amp;br;&amp;ref(Item/Horror-Marked.jpg,nolink,25x25,Causes Horror Mark);&amp;br;魔法抵抗+5</v>
      </c>
      <c r="FG64" t="str">
        <f t="shared" si="14"/>
        <v>~</v>
      </c>
      <c r="FH64" s="24" t="str">
        <f t="shared" si="15"/>
        <v xml:space="preserve">|BGCOLOR(#000000):&amp;ref(Item/SH Weapons/Mage-Bane.jpg,nolink,75x75,Mage Bane);|BGCOLOR(BLACK):COLOR(WHITE):''Mage Bane''|片手|&amp;ref(Spell/P_Earth.jpg,nolink,25x25,Earth);6|&amp;ref(Spell/V_Earth.jpg,nolink,25x25,Earth Gem);60|
|~|&gt;|&gt;|&gt;|攻撃力：10&amp;ref(Item/D_Slash.jpg,nolink,25x25,Slash Damage);&amp;ref(Item/D_Magic.jpg,nolink,25x25,Magic Damage);&amp;br;攻撃修正：5&amp;br;防御修正：6&amp;br;長さ：1&amp;br;負傷時追撃：Unconsciousness&amp;br;&amp;br;&amp;ref(Item/Horror-Marked.jpg,nolink,25x25,Causes Horror Mark);&amp;br;魔法抵抗+5|
|&gt;|&gt;|&gt;|&gt;|BGCOLOR(#F5F5F5):敵を瞬時に昏睡させる。どんな強敵でも止めてのける|
</v>
      </c>
    </row>
    <row r="65" spans="1:164" x14ac:dyDescent="0.15">
      <c r="A65" t="str">
        <f t="shared" si="6"/>
        <v/>
      </c>
      <c r="C65" s="1" t="s">
        <v>3332</v>
      </c>
      <c r="E65" s="1">
        <v>8</v>
      </c>
      <c r="F65" s="1" t="s">
        <v>3497</v>
      </c>
      <c r="H65" s="1" t="s">
        <v>3493</v>
      </c>
      <c r="I65" s="1" t="s">
        <v>3475</v>
      </c>
      <c r="J65" s="1">
        <v>25</v>
      </c>
      <c r="K65" s="7">
        <v>10</v>
      </c>
      <c r="L65" s="6">
        <v>5</v>
      </c>
      <c r="M65" s="1" t="s">
        <v>4318</v>
      </c>
      <c r="X65" s="1">
        <v>1</v>
      </c>
      <c r="AB65" s="1">
        <v>2</v>
      </c>
      <c r="AE65" s="1">
        <v>3</v>
      </c>
      <c r="AF65" s="1">
        <v>-2</v>
      </c>
      <c r="AK65" s="1">
        <v>2</v>
      </c>
      <c r="AU65" s="1" t="s">
        <v>3498</v>
      </c>
      <c r="EQ65" s="7" t="s">
        <v>3499</v>
      </c>
      <c r="ER65" s="20" t="s">
        <v>4406</v>
      </c>
      <c r="ES65" t="str">
        <f t="shared" si="7"/>
        <v>BGCOLOR(#000000):&amp;ref(Item/SH Weapons/The-Tartarian-Chains.jpg,nolink,75x75,The Tartarian Chains);|BGCOLOR(BLACK):COLOR(WHITE):''The Tartarian Chains''</v>
      </c>
      <c r="ET65" t="str">
        <f t="shared" si="0"/>
        <v>&amp;ref(Spell/P_Earth.jpg,nolink,25x25,Earth);4&amp;ref(Spell/P_Fire.jpg,nolink,25x25,Fire);2</v>
      </c>
      <c r="EU65" t="str">
        <f t="shared" si="1"/>
        <v>&amp;ref(Spell/V_Earth.jpg,nolink,25x25,Earth Gem);25&amp;ref(Spell/V_Fire.jpg,nolink,25x25,Fire Gem);10</v>
      </c>
      <c r="EV65" t="str">
        <f t="shared" si="2"/>
        <v>攻撃力：5&amp;ref(Item/D_Blunt.jpg,nolink,25x25,Blunt Damage);&amp;ref(Item/D_Magic.jpg,nolink,25x25,Magic Damage);&amp;br;対盾攻撃修正+2&amp;br;2回連続攻撃&amp;br;攻撃修正：3&amp;br;防御修正：-2&amp;br;長さ：2&amp;br;命中時追撃：Enslavement</v>
      </c>
      <c r="EW65" t="str">
        <f t="shared" si="3"/>
        <v>n/a</v>
      </c>
      <c r="EX65" t="str">
        <f t="shared" si="4"/>
        <v/>
      </c>
      <c r="EY65" t="str">
        <f t="shared" si="8"/>
        <v/>
      </c>
      <c r="EZ65" t="str">
        <f t="shared" si="16"/>
        <v/>
      </c>
      <c r="FA65" t="str">
        <f t="shared" si="9"/>
        <v/>
      </c>
      <c r="FB65" t="str">
        <f t="shared" si="5"/>
        <v/>
      </c>
      <c r="FC65" t="str">
        <f t="shared" si="10"/>
        <v/>
      </c>
      <c r="FD65" t="str">
        <f t="shared" si="11"/>
        <v>暗殺誘発：Ashen Angel</v>
      </c>
      <c r="FE65" t="str">
        <f t="shared" si="12"/>
        <v>攻撃力：5&amp;ref(Item/D_Blunt.jpg,nolink,25x25,Blunt Damage);&amp;ref(Item/D_Magic.jpg,nolink,25x25,Magic Damage);&amp;br;対盾攻撃修正+2&amp;br;2回連続攻撃&amp;br;攻撃修正：3&amp;br;防御修正：-2&amp;br;長さ：2&amp;br;命中時追撃：Enslavement&amp;br;&amp;br;暗殺誘発：Ashen Angel</v>
      </c>
      <c r="FF65" t="str">
        <f t="shared" si="13"/>
        <v>&amp;br;暗殺誘発：Ashen Angel</v>
      </c>
      <c r="FG65" t="str">
        <f t="shared" si="14"/>
        <v>~</v>
      </c>
      <c r="FH65" s="24" t="str">
        <f t="shared" si="15"/>
        <v xml:space="preserve">|BGCOLOR(#000000):&amp;ref(Item/SH Weapons/The-Tartarian-Chains.jpg,nolink,75x75,The Tartarian Chains);|BGCOLOR(BLACK):COLOR(WHITE):''The Tartarian Chains''|片手|&amp;ref(Spell/P_Earth.jpg,nolink,25x25,Earth);4&amp;ref(Spell/P_Fire.jpg,nolink,25x25,Fire);2|&amp;ref(Spell/V_Earth.jpg,nolink,25x25,Earth Gem);25&amp;ref(Spell/V_Fire.jpg,nolink,25x25,Fire Gem);10|
|~|&gt;|&gt;|&gt;|攻撃力：5&amp;ref(Item/D_Blunt.jpg,nolink,25x25,Blunt Damage);&amp;ref(Item/D_Magic.jpg,nolink,25x25,Magic Damage);&amp;br;対盾攻撃修正+2&amp;br;2回連続攻撃&amp;br;攻撃修正：3&amp;br;防御修正：-2&amp;br;長さ：2&amp;br;命中時追撃：Enslavement&amp;br;&amp;br;暗殺誘発：Ashen Angel|
|&gt;|&gt;|&gt;|&gt;|BGCOLOR(#F5F5F5):敵を隷属させる鎖。招かれざる客に注意|
</v>
      </c>
    </row>
    <row r="66" spans="1:164" x14ac:dyDescent="0.15">
      <c r="A66" t="str">
        <f t="shared" si="6"/>
        <v/>
      </c>
      <c r="C66" s="1" t="s">
        <v>3332</v>
      </c>
      <c r="E66" s="1">
        <v>8</v>
      </c>
      <c r="F66" s="1" t="s">
        <v>3500</v>
      </c>
      <c r="G66" s="1" t="s">
        <v>3501</v>
      </c>
      <c r="H66" s="1" t="s">
        <v>3490</v>
      </c>
      <c r="I66" s="1" t="s">
        <v>3502</v>
      </c>
      <c r="J66" s="1">
        <v>5</v>
      </c>
      <c r="K66" s="7">
        <v>5</v>
      </c>
      <c r="L66" s="6">
        <v>10</v>
      </c>
      <c r="M66" s="1" t="s">
        <v>4317</v>
      </c>
      <c r="N66" s="1" t="s">
        <v>3480</v>
      </c>
      <c r="AE66" s="1">
        <v>2</v>
      </c>
      <c r="AF66" s="1">
        <v>2</v>
      </c>
      <c r="AK66" s="1">
        <v>3</v>
      </c>
      <c r="CJ66" s="2">
        <v>50</v>
      </c>
      <c r="CY66" s="2">
        <v>1</v>
      </c>
      <c r="EQ66" s="7" t="s">
        <v>3503</v>
      </c>
      <c r="ER66" s="20" t="s">
        <v>4407</v>
      </c>
      <c r="ES66" t="str">
        <f t="shared" si="7"/>
        <v>BGCOLOR(#000000):&amp;ref(Item/SH Weapons/Twin-Spear-B.jpg,nolink,75x75,Twin Spear);|BGCOLOR(BLACK):COLOR(WHITE):''Twin Spear''</v>
      </c>
      <c r="ET66" t="str">
        <f t="shared" ref="ET66:ET81" si="17">SUBSTITUTE(SUBSTITUTE(SUBSTITUTE(SUBSTITUTE(SUBSTITUTE(SUBSTITUTE(SUBSTITUTE(SUBSTITUTE(SUBSTITUTE(H66&amp;I66,"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&amp;ref(Spell/P_Astral.jpg,nolink,25x25,Astral);1&amp;ref(Spell/P_Blood.jpg,nolink,25x25,Blood);1</v>
      </c>
      <c r="EU66" t="str">
        <f t="shared" ref="EU66:EU81" si="18">SUBSTITUTE(SUBSTITUTE(SUBSTITUTE(SUBSTITUTE(SUBSTITUTE(SUBSTITUTE(SUBSTITUTE(SUBSTITUTE(LEFT(H66,1)&amp;J66&amp;IF(I66&lt;&gt;"",LEFT(I66,1)&amp;K66,""),"火","&amp;ref(Spell/V_Fire.jpg,nolink,25x25,Fire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&amp;ref(Spell/V_Astral.jpg,nolink,25x25,Astral Pearl);5&amp;ref(Spell/V_Blood.jpg,nolink,25x25,Blood Slave);5</v>
      </c>
      <c r="EV66" t="str">
        <f t="shared" ref="EV66:EV81" si="19">IF(L66&lt;&gt;"",CONCATENATE("攻撃力：",L66,SUBSTITUTE(SUBSTITUTE(SUBSTITUTE(SUBSTITUTE(SUBSTITUTE(SUBSTITUTE(SUBSTITUTE(SUBSTITUTE(SUBSTITUTE(M66,"切","&amp;ref(Item/D_Slash.jpg,nolink,25x25,Slash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66,"ap","&amp;br;防御貫通"),"an","&amp;br;防御無視"),SUBSTITUTE(SUBSTITUTE(O66,"p","&amp;br;吸収攻撃（上限5）"),"f","&amp;br;吸収攻撃"),IF(P66&lt;&gt;"","&amp;br;ダメージ上限"&amp;P66,""),SUBSTITUTE(SUBSTITUTE(Q66,"2","&amp;br;対デーモン二倍打"),"3","&amp;br;対アンデッド/デーモン三倍打"),IF(R66&lt;&gt;"","&amp;br;対魔法生物2倍打",""),SUBSTITUTE(SUBSTITUTE(S66,"2","&amp;br;対小型二倍打"),"3","&amp;br;対大型三倍打"),SUBSTITUTE(SUBSTITUTE(SUBSTITUTE(T66,"0","&amp;br;筋力加算なし"),"2","&amp;br;筋力加算二分の一"),"3","&amp;br;筋力加算三分の一"),IF(U66&lt;&gt;"","&amp;br;第一撃に突撃ボーナス加算",""),IF(V66&lt;&gt;"","&amp;br;殺した敵をゾンビ化",""),IF(W66&lt;&gt;"","&amp;br;筋力加算+25%",""),IF(X66&lt;&gt;"","&amp;br;対盾攻撃修正+2",""),IF(Y66&lt;&gt;"","&amp;br;頭部優先攻撃",""),SUBSTITUTE(SUBSTITUTE(SUBSTITUTE(Z66,"n","&amp;br;抵抗可能"),"e","&amp;br;抵抗容易"),"h","&amp;br;抵抗困難"),IF(AA66&lt;&gt;"","&amp;br;ボーナス武器",""),IF(AB66&lt;&gt;"","&amp;br;"&amp;IF(AB66&gt;0,AB66&amp;"回連続攻撃",ABS(AB66)+1&amp;"ラウンド毎に1回攻撃"),""),IF(AC66&lt;&gt;"","&amp;br;効果範囲："&amp;AC66,""),IF(AD66&lt;&gt;"","&amp;br;効果継続："&amp;AC66,""),IF(AE66&lt;&gt;"","&amp;br;攻撃修正："&amp;AE66&amp;"&amp;br;防御修正："&amp;AF66&amp;"&amp;br;長さ："&amp;AK66,""),IF(AG66&lt;&gt;"","&amp;br;射程："&amp;SUBSTITUTE(SUBSTITUTE(SUBSTITUTE(AG66,"s","筋力"),"h","筋力/2"),"t","筋力/3")&amp;"&amp;br;精度修正："&amp;AH66&amp;"&amp;br;弾数："&amp;AI66&amp;IF(AJ66&lt;&gt;"","&amp;br;水中使用可能",""),""),IF(AT66&lt;&gt;"","&amp;br;負傷時追撃："&amp;AT66,""),IF(AU66&lt;&gt;"","&amp;br;命中時追撃："&amp;AU66,""),IF(AV66&lt;&gt;"","&amp;br;攻撃時追撃："&amp;AV66,"")),"n/a")</f>
        <v>攻撃力：10&amp;ref(Item/D_Pierce.jpg,nolink,25x25,Pierce Damage);&amp;ref(Item/D_Magic.jpg,nolink,25x25,Magic Damage);&amp;br;防御貫通&amp;br;攻撃修正：2&amp;br;防御修正：2&amp;br;長さ：3</v>
      </c>
      <c r="EW66" t="str">
        <f t="shared" ref="EW66:EW81" si="20">IF(AQ66&lt;&gt;"",CONCATENATE(IF(AL66&lt;&gt;"","頭部防護："&amp;AL66,""),IF(AM66&lt;&gt;"",IF(AL66&lt;&gt;"","&amp;br;","")&amp;"胴体防護："&amp;AM66,""),IF(AN66&lt;&gt;"","盾軽減力："&amp;AN66,""),IF(AO66&lt;&gt;"","&amp;br;防御修正："&amp;AO66,""),IF(AP66&lt;&gt;"","&amp;br;盾対応力："&amp;AP66,""),IF(AQ66&lt;&gt;"","&amp;br;装備負担："&amp;AQ66,""),IF(AR66&lt;&gt;"","&amp;br;行軍速度：-"&amp;AR66,""),IF(AS66&lt;&gt;"","&amp;br;魔法の防具","")),"n/a")</f>
        <v>n/a</v>
      </c>
      <c r="EX66" t="str">
        <f t="shared" ref="EX66:EX81" si="21">IF(COUNTA(AW66:EQ66)&lt;&gt;0,CONCATENATE(IF(AW66&lt;&gt;"",IF(AW66&gt;0,"&amp;ref(Item/Fire-Resistant.jpg,nolink,25x25,Fire Resistant ("&amp;AW66&amp;"));","&amp;ref(Item/Susceptible-to-Fire.jpg,nolink,25x25,Susceptible to Fire ("&amp;ABS(AW66)&amp;"));"),""),IF(AX66&lt;&gt;"",IF(AX66&gt;0,"&amp;ref(Item/Shock-Resistant.jpg,nolink,25x25,Shock Resistant ("&amp;AX66&amp;"));","&amp;ref(Item/Susceptible-to-Shock.jpg,nolink,25x25,Susceptible to Shock ("&amp;ABS(AX66)&amp;"));"),""),IF(AY66&lt;&gt;"",IF(AY66&gt;0,"&amp;ref(Item/Cold-Resistant.jpg,nolink,25x25,Cold Resistant ("&amp;AY66&amp;"));","&amp;ref(Item/Susceptible-to-Cold.jpg,nolink,25x25,Susceptible to Cold ("&amp;ABS(AY66)&amp;"));"),""),IF(AZ66&lt;&gt;"",IF(AZ66&gt;0,"&amp;ref(Item/Poison-Resistant.jpg,nolink,25x25,Poison Resistant ("&amp;AZ66&amp;"));","&amp;ref(Item/Susceptible-to-Poison.jpg,nolink,25x25,Susceptible to Poison ("&amp;ABS(AZ66)&amp;"));"),""),IF(BA66&lt;&gt;"","&amp;ref(Item/Affliction-Resistance.jpg,nolink,25x25,Affliction Resistance ("&amp;BA66&amp;"));",""),IF(BB66&lt;&gt;"","&amp;ref(Item/Ice-Protection.jpg,nolink,25x25,Ice Protection ("&amp;BB66&amp;"));",""),IF(BC66&lt;&gt;"","&amp;ref(Item/Invulnerable.jpg,nolink,25x25,Invulnerable ("&amp;BC66&amp;"));",""),IF(BD66&lt;&gt;"","&amp;ref(Item/Protective-Force.jpg,nolink,25x25,Protective Force ("&amp;BD66&amp;"));",""),IF(BE66&lt;&gt;"","&amp;ref(Item/Awe.jpg,nolink,25x25,Awe ("&amp;BE66&amp;"));",""),IF(BF66&lt;&gt;"","&amp;ref(Item/Animal-Awe.jpg,nolink,25x25,Animal Awe ("&amp;BF66&amp;"));",""),IF(BG66&lt;&gt;"","&amp;ref(Item/Causes-Fear.jpg,nolink,25x25,Fear ("&amp;BG66&amp;"));",""),IF(BH66&lt;&gt;"","&amp;ref(Item/Heat.jpg,nolink,25x25,Heat ("&amp;BH66&amp;"));",""),IF(BI66&lt;&gt;"","&amp;ref(Item/Chill.jpg,nolink,25x25,Chill ("&amp;BI66&amp;"));",""),IF(BJ66&lt;&gt;"","&amp;ref(Item/Fire-Shield.jpg,nolink,25x25,Fire Shield ("&amp;BJ66&amp;"));",""),IF(BK66&lt;&gt;"","&amp;ref(Item/Air-Shield.jpg,nolink,25x25,Air Shield ("&amp;BK66&amp;"));",""),IF(BL66&lt;&gt;"","&amp;ref(Item/Overcharged.jpg,nolink,25x25,Overcharged);",""),IF(BM66&lt;&gt;"","&amp;ref(Item/Poison-Barbs.jpg,nolink,25x25,Poison Barbs);",""),IF(BN66&lt;&gt;"","&amp;ref(Item/Petrification.jpg,nolink,25x25,Petrification);",""),IF(BO66&lt;&gt;"","&amp;ref(Item/Damage-Reversal.jpg,nolink,25x25,Damage Reversal ("&amp;BO66+12&amp;" vs MR));","")),"n/a")</f>
        <v/>
      </c>
      <c r="EY66" t="str">
        <f t="shared" si="8"/>
        <v/>
      </c>
      <c r="EZ66" t="str">
        <f t="shared" si="16"/>
        <v>&amp;ref(Nation/LivingLead.jpg,nolink,25x25,Leadership (50));</v>
      </c>
      <c r="FA66" t="str">
        <f t="shared" si="9"/>
        <v>&amp;ref(Item/Lucky.jpg,nolink,25x25,Lucky);</v>
      </c>
      <c r="FB66" t="str">
        <f t="shared" ref="FB66:FB81" si="22">CONCATENATE(IF(DS66&lt;&gt;"","&amp;ref(Item/Blood-Searcher.jpg,nolink,25x25,Blood Searcher ("&amp;DS66&amp;"));",""),IF(DT66&lt;&gt;"","&amp;ref(Item/Reanimation-Bonus.jpg,nolink,25x25,Reanimation Bonus ("&amp;DT66&amp;"));",""),IF(DU66&lt;&gt;"","&amp;ref(Item/Dragon-Master.jpg,nolink,25x25,Dragon Master ("&amp;DU66&amp;"));",""),IF(DV66&lt;&gt;"","&amp;ref(Item/Ivy-Lord.jpg,nolink,25x25,Ivy Lord ("&amp;DV66&amp;"));",""),IF(DW66&lt;&gt;"","&amp;ref(Item/Adept-Cross-Breeder.jpg,nolink,25x25,Adept Cross Breeder ("&amp;DW66&amp;"));",""),IF(DX66&lt;&gt;"","&amp;ref(Item/Forge-Bonus.jpg,nolink,25x25,Forge Bonus ("&amp;DX66&amp;"));",""),IF(DY66&lt;&gt;"","&amp;ref(Item/Master-Smith.jpg,nolink,25x25,Master Smith ("&amp;DY66&amp;"));",""),IF(DZ66&lt;&gt;"","&amp;ref(Item/Master-Ritualist.jpg,nolink,25x25,Master Ritualist ("&amp;DZ66&amp;"));",""),IF(EA66&lt;&gt;"","&amp;ref(Item/Alchemist.jpg,nolink,25x25,Alchemist ("&amp;EA66&amp;"));",""),IF(EB66&lt;&gt;"","&amp;ref(Item/Communion-Master.jpg,nolink,25x25,Communion Master);",""),IF(EC66&lt;&gt;"","&amp;ref(Item/Communion-Slave.jpg,nolink,25x25,Communion Slave);",""),IF(ED66&lt;&gt;"","&amp;ref(Item/Adept-Researcher.jpg,nolink,25x25,Adept Researcher ("&amp;ED66&amp;"));",""),IF(EE66&lt;&gt;"","&amp;ref(Spell/P_Fire.jpg,nolink,25x25,Fire Magic Bonus ("&amp;EE66&amp;"));",""),IF(EF66&lt;&gt;"","&amp;ref(Spell/P_Air.jpg,nolink,25x25,Air Magic Bonus ("&amp;EF66&amp;"));",""),IF(EG66&lt;&gt;"","&amp;ref(Spell/P_Water.jpg,nolink,25x25,Water Magic Bonus ("&amp;EG66&amp;"));",""),IF(EH66&lt;&gt;"","&amp;ref(Spell/P_Earth.jpg,nolink,25x25,Earth Magic Bonus ("&amp;EH66&amp;"));",""),IF(EI66&lt;&gt;"","&amp;ref(Spell/P_Astral.jpg,nolink,25x25,Astral Magic Bonus ("&amp;EI66&amp;"));",""),IF(EJ66&lt;&gt;"","&amp;ref(Spell/P_Death.jpg,nolink,25x25,Death Magic Bonus ("&amp;EJ66&amp;"));",""),IF(EK66&lt;&gt;"","&amp;ref(Spell/P_Nature.jpg,nolink,25x25,Nature Magic Bonus ("&amp;EK66&amp;"));",""),IF(EL66&lt;&gt;"","&amp;ref(Spell/P_Blood.jpg,nolink,25x25,Blood Magic Bonus ("&amp;EL66&amp;"));",""),IF(EM66&lt;&gt;"","&amp;ref(Spell/P_Holy.jpg,nolink,25x25,Priest Bonus ("&amp;EM66&amp;"));",""))</f>
        <v/>
      </c>
      <c r="FC66" t="str">
        <f t="shared" si="10"/>
        <v/>
      </c>
      <c r="FD66" t="str">
        <f t="shared" si="11"/>
        <v>&amp;ref(Nation/LivingLead.jpg,nolink,25x25,Leadership (50));&amp;ref(Item/Lucky.jpg,nolink,25x25,Lucky);&amp;br;戦闘時使用可能：Call Lesser Horror</v>
      </c>
      <c r="FE66" t="str">
        <f t="shared" si="12"/>
        <v>攻撃力：10&amp;ref(Item/D_Pierce.jpg,nolink,25x25,Pierce Damage);&amp;ref(Item/D_Magic.jpg,nolink,25x25,Magic Damage);&amp;br;防御貫通&amp;br;攻撃修正：2&amp;br;防御修正：2&amp;br;長さ：3&amp;br;&amp;br;&amp;ref(Nation/LivingLead.jpg,nolink,25x25,Leadership (50));&amp;ref(Item/Lucky.jpg,nolink,25x25,Lucky);&amp;br;戦闘時使用可能：Call Lesser Horror</v>
      </c>
      <c r="FF66" t="str">
        <f t="shared" si="13"/>
        <v>&amp;br;&amp;ref(Nation/LivingLead.jpg,nolink,25x25,Leadership (50));&amp;ref(Item/Lucky.jpg,nolink,25x25,Lucky);&amp;br;戦闘時使用可能：Call Lesser Horror</v>
      </c>
      <c r="FG66" t="str">
        <f t="shared" si="14"/>
        <v>~</v>
      </c>
      <c r="FH66" s="24" t="str">
        <f t="shared" si="15"/>
        <v xml:space="preserve">|BGCOLOR(#000000):&amp;ref(Item/SH Weapons/Twin-Spear-B.jpg,nolink,75x75,Twin Spear);|BGCOLOR(BLACK):COLOR(WHITE):''Twin Spear''|片手|&amp;ref(Spell/P_Astral.jpg,nolink,25x25,Astral);1&amp;ref(Spell/P_Blood.jpg,nolink,25x25,Blood);1|&amp;ref(Spell/V_Astral.jpg,nolink,25x25,Astral Pearl);5&amp;ref(Spell/V_Blood.jpg,nolink,25x25,Blood Slave);5|
|~|&gt;|&gt;|&gt;|攻撃力：10&amp;ref(Item/D_Pierce.jpg,nolink,25x25,Pierce Damage);&amp;ref(Item/D_Magic.jpg,nolink,25x25,Magic Damage);&amp;br;防御貫通&amp;br;攻撃修正：2&amp;br;防御修正：2&amp;br;長さ：3&amp;br;&amp;br;&amp;ref(Nation/LivingLead.jpg,nolink,25x25,Leadership (50));&amp;ref(Item/Lucky.jpg,nolink,25x25,Lucky);&amp;br;戦闘時使用可能：Call Lesser Horror|
|&gt;|&gt;|&gt;|&gt;|BGCOLOR(#F5F5F5):双子槍の血担当。扱いが難しい|
</v>
      </c>
    </row>
    <row r="67" spans="1:164" x14ac:dyDescent="0.15">
      <c r="A67" t="str">
        <f t="shared" ref="A67:A130" si="23">IF(OR(C67&lt;&gt;C66,E67&lt;&gt;E66),C67&amp;E67&amp;"S",IF(OR(C67&lt;&gt;C68,E67&lt;&gt;E68),C67&amp;E67&amp;"E",""))</f>
        <v/>
      </c>
      <c r="C67" s="1" t="s">
        <v>3332</v>
      </c>
      <c r="E67" s="1">
        <v>8</v>
      </c>
      <c r="F67" s="1" t="s">
        <v>3500</v>
      </c>
      <c r="G67" s="1" t="s">
        <v>3505</v>
      </c>
      <c r="H67" s="1" t="s">
        <v>3490</v>
      </c>
      <c r="I67" s="1" t="s">
        <v>3506</v>
      </c>
      <c r="J67" s="1">
        <v>5</v>
      </c>
      <c r="K67" s="7">
        <v>5</v>
      </c>
      <c r="L67" s="6">
        <v>10</v>
      </c>
      <c r="M67" s="1" t="s">
        <v>4317</v>
      </c>
      <c r="N67" s="1" t="s">
        <v>3480</v>
      </c>
      <c r="V67" s="1">
        <v>1</v>
      </c>
      <c r="AE67" s="1">
        <v>2</v>
      </c>
      <c r="AF67" s="1">
        <v>2</v>
      </c>
      <c r="AK67" s="1">
        <v>3</v>
      </c>
      <c r="CJ67" s="2">
        <v>50</v>
      </c>
      <c r="CY67" s="2">
        <v>1</v>
      </c>
      <c r="ER67" s="20" t="s">
        <v>4408</v>
      </c>
      <c r="ES67" t="str">
        <f t="shared" ref="ES67:ES81" si="24">CONCATENATE("BGCOLOR(#000000):&amp;ref(Item/",SUBSTITUTE(SUBSTITUTE(SUBSTITUTE(SUBSTITUTE(SUBSTITUTE(SUBSTITUTE(SUBSTITUTE(C67,"片手","SH Weapons"),"両手","DH Weapons"),"盾","Shields"),"兜","Helms"),"鎧","Armors"),"靴","Boots"),"雑貨","Misc"),"/",SUBSTITUTE(SUBSTITUTE(IF(G67&lt;&gt;"",G67,F67)," ","-"),"ö","o"),".jpg,nolink,75x75,",F67,");","|","BGCOLOR(BLACK):COLOR(WHITE):''",F67,"''")</f>
        <v>BGCOLOR(#000000):&amp;ref(Item/SH Weapons/Twin-Spear-D.jpg,nolink,75x75,Twin Spear);|BGCOLOR(BLACK):COLOR(WHITE):''Twin Spear''</v>
      </c>
      <c r="ET67" t="str">
        <f t="shared" si="17"/>
        <v>&amp;ref(Spell/P_Astral.jpg,nolink,25x25,Astral);1&amp;ref(Spell/P_Death.jpg,nolink,25x25,Death);1</v>
      </c>
      <c r="EU67" t="str">
        <f t="shared" si="18"/>
        <v>&amp;ref(Spell/V_Astral.jpg,nolink,25x25,Astral Pearl);5&amp;ref(Spell/V_Death.jpg,nolink,25x25,Death Gem);5</v>
      </c>
      <c r="EV67" t="str">
        <f t="shared" si="19"/>
        <v>攻撃力：10&amp;ref(Item/D_Pierce.jpg,nolink,25x25,Pierce Damage);&amp;ref(Item/D_Magic.jpg,nolink,25x25,Magic Damage);&amp;br;防御貫通&amp;br;殺した敵をゾンビ化&amp;br;攻撃修正：2&amp;br;防御修正：2&amp;br;長さ：3</v>
      </c>
      <c r="EW67" t="str">
        <f t="shared" si="20"/>
        <v>n/a</v>
      </c>
      <c r="EX67" t="str">
        <f t="shared" si="21"/>
        <v/>
      </c>
      <c r="EY67" t="str">
        <f t="shared" ref="EY67:EY81" si="25">CONCATENATE(IF(BP67&lt;&gt;"",IF(BP67="s","&amp;ref(Item/Sacred-Bless.jpg,nolink,25x25,Blessed (Sacred Only));","&amp;ref(Item/Blessed.jpg,nolink,25x25,Blessed);"),""),IF(BQ67&lt;&gt;"","&amp;ref(Item/Berserker.jpg,nolink,25x25,Berserker ("&amp;BQ67&amp;"));",""),IF(BR67&lt;&gt;"","&amp;ref(Item/Gone-Berserk.jpg,nolink,25x25,Gone Berserk);",""),IF(BS67&lt;&gt;"","&amp;ref(Item/Trample.jpg,nolink,25x25,Trample);",""),IF(BT67&lt;&gt;"",IF(BT67&lt;&gt;"s","&amp;ref(Item/Darkvision.jpg,nolink,25x25,Darkvision ("&amp;BT67&amp;"));","&amp;ref(Item/Spirit-Sight.jpg,nolink,25x25,Spirit Sight);"),""),IF(BU67&lt;&gt;"",IF(LEFT(BU67,1)&lt;&gt;"t","&amp;ref(Item/Regeneration.jpg,nolink,25x25,Regeneration ("&amp;BU67&amp;"));","&amp;ref(Item/True-Regeneration.jpg,nolink,25x25,True Regeneration ("&amp;MID(BU67,2,LEN(BU67)-1)&amp;"));"),""),IF(BV67&lt;&gt;"",IF(BV67&gt;0,"&amp;ref(Item/Reinvigoration.jpg,nolink,25x25,Reinvigoration ("&amp;BV67&amp;"));","&amp;ref(Item/Exhaustion.jpg,nolink,25x25,Exhaustion ("&amp;BV67&amp;"));"),""),IF(BW67&lt;&gt;"",IF(LEFT(BW67,1)&lt;&gt;"f","&amp;ref(Item/Stealthy-Boost.jpg,nolink,25x25,Stealth Boost ("&amp;BW67&amp;"));","&amp;ref(Item/Stealthy.jpg,nolink,25x25,Stealthy ("&amp;MID(BW67,2,LEN(BW67)-1)&amp;"));"),""),IF(BX67&lt;&gt;"","&amp;ref(Item/Invisible.jpg,nolink,25x25,Invisible);",""),IF(BY67&lt;&gt;"","&amp;ref(Item/Assassin.jpg,nolink,25x25,Assassin);",""),IF(BZ67&lt;&gt;"","&amp;ref(Item/Seduction.jpg,nolink,25x25,Seduction);",""),IF(CA67&lt;&gt;"","&amp;ref(Item/Reaper.jpg,nolink,25x25,Reaper ("&amp;CA67&amp;"));",""),IF(CB67&lt;&gt;"","&amp;ref(Item/Heretic.jpg,nolink,25x25,Heretic ("&amp;CB67&amp;"));",""),IF(CC67&lt;&gt;"","&amp;ref(Item/Inquisitor.jpg,nolink,25x25,Inquisitor);",""),IF(CD67&lt;&gt;"","&amp;ref(Item/Adept-Sacrificer.jpg,nolink,25x25,Adept Sacrificer ("&amp;CD67&amp;"));",""),IF(CE67&lt;&gt;"","&amp;ref(Item/Dominion-Spreader.jpg,nolink,25x25,Dominion Spreader ("&amp;CE67&amp;"));",""),IF(CF67&lt;&gt;"","&amp;ref(Item/Gold-Maker.jpg,nolink,25x25,Gold Maker ("&amp;CF67&amp;"));",""))</f>
        <v/>
      </c>
      <c r="EZ67" t="str">
        <f t="shared" si="16"/>
        <v>&amp;ref(Nation/LivingLead.jpg,nolink,25x25,Leadership (50));</v>
      </c>
      <c r="FA67" t="str">
        <f t="shared" ref="FA67:FA81" si="26">CONCATENATE(IF(CT67&lt;&gt;"","&amp;ref(Item/Ethereal.jpg,nolink,25x25,Ethereal);",""),IF(CU67&lt;&gt;"","&amp;ref(Item/Swiftness.jpg,nolink,25x25,Swiftness ("&amp;CU67&amp;"));",""),IF(CV67&lt;&gt;"","&amp;ref(Item/Quickness.jpg,nolink,25x25,Quickness);",""),IF(CW67&lt;&gt;"",IF(CW67&lt;&gt;"l","&amp;ref(Item/Enlarged.jpg,nolink,25x25,Enlarged);","&amp;ref(Item/Enlarged.jpg,nolink,25x25,Enlarged (Up to Size 4));"),""),IF(CX67&lt;&gt;"","&amp;ref(Item/Storm-Power.jpg,nolink,25x25,Storm Power ("&amp;CX67&amp;"));",""),IF(CY67&lt;&gt;"","&amp;ref(Item/Lucky.jpg,nolink,25x25,Lucky);",""),IF(CZ67&lt;&gt;"","&amp;ref(Item/Twist-Fate.jpg,nolink,25x25,Twist Fate);",""),IF(DA67&lt;&gt;"","&amp;ref(Item/Fool's-Luck.jpg,nolink,25x25,Fool's Luck);",""),IF(DB67&lt;&gt;"","&amp;ref(Item/Cursed.jpg,nolink,25x25,Cursed);",""),IF(DC67&lt;&gt;"","&amp;ref(Item/Horror-Marked.jpg,nolink,25x25,Causes Horror Mark);",""),IF(DD67&lt;&gt;"","&amp;ref(Item/Diseased.jpg,nolink,25x25,Diseased);",""),IF(DE67&lt;&gt;"","&amp;ref(Item/Affliction.jpg,nolink,25x25,Lost one eye);",""),IF(DF67&lt;&gt;"","&amp;ref(Item/Affliction.jpg,nolink,25x25,Chest Wound);",""),IF(DG67&lt;&gt;"","&amp;ref(Item/Affliction.jpg,nolink,25x25,Feeble Minded);",""),IF(DH67&lt;&gt;"","&amp;ref(Item/Insane.jpg,nolink,25x25,Insane ("&amp;DH67&amp;"));",""),IF(DI67&lt;&gt;"","&amp;ref(Item/Siege-Bonus.jpg,nolink,25x25,Siege Bonus ("&amp;DI67&amp;"));",""),IF(DJ67&lt;&gt;"","&amp;ref(Item/Flying.jpg,nolink,25x25,Flying"&amp;IF(DJ67&gt;0," (Map Move "&amp;DJ67&amp;")","")&amp;");",""),IF(DK67&lt;&gt;"","&amp;ref(Item/Storm-Immunity.jpg,nolink,25x25,Storm Immunity);",""),IF(DL67&lt;&gt;"","&amp;ref(Item/Floating.jpg,nolink,25x25,Floating);",""),IF(DM67&lt;&gt;"","&amp;ref(Item/Forest-Survival.jpg,nolink,25x25,Forest Survival);",""),IF(DN67&lt;&gt;"","&amp;ref(Item/Mountain-Survival.jpg,nolink,25x25,Mountain Survival);",""),IF(DO67&lt;&gt;"","&amp;ref(Item/Swamp-Survival.jpg,nolink,25x25,Swamp Survival);",""),IF(DP67&lt;&gt;"","&amp;ref(Item/Wasteland-Survival.jpg,nolink,25x25,Wasteland Survival);",""),IF(DQ67&lt;&gt;"","&amp;ref(Item/Snow-Move.jpg,nolink,25x25,Snow Move);",""),IF(DR67&lt;&gt;"","&amp;ref(Item/Swimming.jpg,nolink,25x25,Swimming);",""))</f>
        <v>&amp;ref(Item/Lucky.jpg,nolink,25x25,Lucky);</v>
      </c>
      <c r="FB67" t="str">
        <f t="shared" si="22"/>
        <v/>
      </c>
      <c r="FC67" t="str">
        <f t="shared" ref="FC67:FC81" si="27">CONCATENATE(IF(EN67&lt;&gt;"","&amp;ref(Item/Far-Caster.jpg,nolink,25x25,Far Caster ("&amp;SUBSTITUTE(SUBSTITUTE(SUBSTITUTE(SUBSTITUTE(SUBSTITUTE(SUBSTITUTE(SUBSTITUTE(SUBSTITUTE(SUBSTITUTE(SUBSTITUTE(SUBSTITUTE(SUBSTITUTE(EN67,"火","Fire, "),"風","Air, "),"水","Water, "),"地","Earth, "),"星","Astral, "),"死","Death, "),"緑","Nature, "),"血","Blood, "),"聖","Priest, "),"霊","Elemental, "),"魔","Sorcery, "),"全","All, ")&amp;"));",""),IF(EO67&lt;&gt;"",SUBSTITUTE(SUBSTITUTE(SUBSTITUTE(SUBSTITUTE(SUBSTITUTE(SUBSTITUTE(SUBSTITUTE(SUBSTITUTE(EO67,"火","&amp;ref(Spell/V_Fire.jpg,nolink,25x25,Fire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(")&amp;"));",""),IF(EP67&lt;&gt;"",SUBSTITUTE(SUBSTITUTE(SUBSTITUTE(SUBSTITUTE(SUBSTITUTE(SUBSTITUTE(SUBSTITUTE(SUBSTITUTE(EP67,"火","&amp;ref(Spell/Vt_Fire.jpg,nolink,25x25,Temporary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67" t="str">
        <f t="shared" ref="FD67:FD81" si="28">IF(EX67&lt;&gt;"n/a",CONCATENATE(EX67,EY67,IF(AND(OR(EX67&lt;&gt;"",EY67&lt;&gt;""),OR(EZ67&lt;&gt;"",FA67&lt;&gt;"")),"&amp;br;",""),EZ67,FA67,IF(AND(OR(EX67&lt;&gt;"",EY67&lt;&gt;"",EZ67&lt;&gt;"",FA67&lt;&gt;""),OR(FB67&lt;&gt;"",FC67&lt;&gt;"")),"&amp;br;",""),FB67,FC67,IF(AND(OR(EX67&lt;&gt;"",EY67&lt;&gt;"",EZ67&lt;&gt;"",FA67&lt;&gt;"",FB67&lt;&gt;"",FC67&lt;&gt;""),EQ67&lt;&gt;""),"&amp;br;",""),SUBSTITUTE(EQ67,"\n","&amp;br;")),"")</f>
        <v>&amp;ref(Nation/LivingLead.jpg,nolink,25x25,Leadership (50));&amp;ref(Item/Lucky.jpg,nolink,25x25,Lucky);</v>
      </c>
      <c r="FE67" t="str">
        <f t="shared" ref="FE67:FE81" si="29">CONCATENATE(IF(EV67&lt;&gt;"n/a",EV67,IF(EW67&lt;&gt;"n/a",EW67,IF(EX67&lt;&gt;"n/a",FD67,""))),IF(FF67&lt;&gt;"~","&amp;br;"&amp;FF67,""),IF(FG67&lt;&gt;"~","&amp;br;"&amp;FG67,""))</f>
        <v>攻撃力：10&amp;ref(Item/D_Pierce.jpg,nolink,25x25,Pierce Damage);&amp;ref(Item/D_Magic.jpg,nolink,25x25,Magic Damage);&amp;br;防御貫通&amp;br;殺した敵をゾンビ化&amp;br;攻撃修正：2&amp;br;防御修正：2&amp;br;長さ：3&amp;br;&amp;br;&amp;ref(Nation/LivingLead.jpg,nolink,25x25,Leadership (50));&amp;ref(Item/Lucky.jpg,nolink,25x25,Lucky);</v>
      </c>
      <c r="FF67" t="str">
        <f t="shared" ref="FF67:FF81" si="30">IF(EV67&lt;&gt;"n/a",IF(EW67&lt;&gt;"n/a","&amp;br;"&amp;EW67,IF(EX67&lt;&gt;"n/a","&amp;br;"&amp;FD67,"~")),IF(AND(EW67&lt;&gt;"n/a",EX67&lt;&gt;"n/a"),"&amp;br;"&amp;FD67,"~"))</f>
        <v>&amp;br;&amp;ref(Nation/LivingLead.jpg,nolink,25x25,Leadership (50));&amp;ref(Item/Lucky.jpg,nolink,25x25,Lucky);</v>
      </c>
      <c r="FG67" t="str">
        <f t="shared" ref="FG67:FG81" si="31">IF(AND(EV67&lt;&gt;"n/a",EW67&lt;&gt;"n/a",EX67&lt;&gt;"n/a"),IF(EX67&lt;&gt;"n/a","&amp;br;"&amp;FD67,""),"~")</f>
        <v>~</v>
      </c>
      <c r="FH67" s="24" t="str">
        <f t="shared" ref="FH67:FH81" si="32">CONCATENATE("|",ES67,"|",IF(D67&lt;&gt;"",D67,C67),"|",ET67,"|",EU67,"|",CHAR(10),"|~|&gt;|&gt;|&gt;|",FE67,"|",CHAR(10),"|&gt;|&gt;|&gt;|&gt;|BGCOLOR(#F5F5F5):",ER67,"|",CHAR(10))</f>
        <v xml:space="preserve">|BGCOLOR(#000000):&amp;ref(Item/SH Weapons/Twin-Spear-D.jpg,nolink,75x75,Twin Spear);|BGCOLOR(BLACK):COLOR(WHITE):''Twin Spear''|片手|&amp;ref(Spell/P_Astral.jpg,nolink,25x25,Astral);1&amp;ref(Spell/P_Death.jpg,nolink,25x25,Death);1|&amp;ref(Spell/V_Astral.jpg,nolink,25x25,Astral Pearl);5&amp;ref(Spell/V_Death.jpg,nolink,25x25,Death Gem);5|
|~|&gt;|&gt;|&gt;|攻撃力：10&amp;ref(Item/D_Pierce.jpg,nolink,25x25,Pierce Damage);&amp;ref(Item/D_Magic.jpg,nolink,25x25,Magic Damage);&amp;br;防御貫通&amp;br;殺した敵をゾンビ化&amp;br;攻撃修正：2&amp;br;防御修正：2&amp;br;長さ：3&amp;br;&amp;br;&amp;ref(Nation/LivingLead.jpg,nolink,25x25,Leadership (50));&amp;ref(Item/Lucky.jpg,nolink,25x25,Lucky);|
|&gt;|&gt;|&gt;|&gt;|BGCOLOR(#F5F5F5):双子槍の死担当。肉壁を作りながら戦える|
</v>
      </c>
    </row>
    <row r="68" spans="1:164" x14ac:dyDescent="0.15">
      <c r="A68" t="str">
        <f t="shared" si="23"/>
        <v/>
      </c>
      <c r="C68" s="1" t="s">
        <v>3332</v>
      </c>
      <c r="E68" s="1">
        <v>8</v>
      </c>
      <c r="F68" s="1" t="s">
        <v>3507</v>
      </c>
      <c r="H68" s="1" t="s">
        <v>3508</v>
      </c>
      <c r="J68" s="1">
        <v>60</v>
      </c>
      <c r="L68" s="6">
        <v>13</v>
      </c>
      <c r="M68" s="1" t="s">
        <v>4316</v>
      </c>
      <c r="AE68" s="1">
        <v>2</v>
      </c>
      <c r="AF68" s="1">
        <v>2</v>
      </c>
      <c r="AK68" s="1">
        <v>1</v>
      </c>
      <c r="AT68" s="1" t="s">
        <v>3509</v>
      </c>
      <c r="CY68" s="2">
        <v>1</v>
      </c>
      <c r="DB68" s="2">
        <v>1</v>
      </c>
      <c r="EQ68" s="7" t="s">
        <v>3858</v>
      </c>
      <c r="ER68" s="20" t="s">
        <v>4409</v>
      </c>
      <c r="ES68" t="str">
        <f t="shared" si="24"/>
        <v>BGCOLOR(#000000):&amp;ref(Item/SH Weapons/The-Sword-of-Aurgelmer.jpg,nolink,75x75,The Sword of Aurgelmer);|BGCOLOR(BLACK):COLOR(WHITE):''The Sword of Aurgelmer''</v>
      </c>
      <c r="ET68" t="str">
        <f t="shared" si="17"/>
        <v>&amp;ref(Spell/P_Astral.jpg,nolink,25x25,Astral);6</v>
      </c>
      <c r="EU68" t="str">
        <f t="shared" si="18"/>
        <v>&amp;ref(Spell/V_Astral.jpg,nolink,25x25,Astral Pearl);60</v>
      </c>
      <c r="EV68" t="str">
        <f t="shared" si="19"/>
        <v>攻撃力：13&amp;ref(Item/D_Slash.jpg,nolink,25x25,Slash Damage);&amp;ref(Item/D_Magic.jpg,nolink,25x25,Magic Damage);&amp;br;攻撃修正：2&amp;br;防御修正：2&amp;br;長さ：1&amp;br;負傷時追撃：Curse</v>
      </c>
      <c r="EW68" t="str">
        <f t="shared" si="20"/>
        <v>n/a</v>
      </c>
      <c r="EX68" t="str">
        <f t="shared" si="21"/>
        <v/>
      </c>
      <c r="EY68" t="str">
        <f t="shared" si="25"/>
        <v/>
      </c>
      <c r="EZ68" t="str">
        <f t="shared" ref="EZ68:EZ81" si="33">CONCATENATE(IF(CG68&lt;&gt;"",IF(CG68&gt;0,"&amp;ref(Item/Inspirational.jpg,nolink,25x25,Inspirational ("&amp;CG68&amp;"));","&amp;ref(Item/Uninspirational.jpg,nolink,25x25,Inspirational ("&amp;CG68&amp;"));"),""),IF(CH68&lt;&gt;"","&amp;ref(Item/Taskmaster.jpg,nolink,25x25,Taskmaster ("&amp;CH68&amp;"));",""),IF(CI68&lt;&gt;"","&amp;ref(Item/Beastmaster.jpg,nolink,25x25,Beastmaster ("&amp;CI68&amp;"));",""),IF(CJ68&lt;&gt;"","&amp;ref(Nation/LivingLead.jpg,nolink,25x25,Leadership ("&amp;CJ68&amp;"));",""),IF(CK68&lt;&gt;"","&amp;ref(Nation/MagicLead.jpg,nolink,25x25,Magic Leadership ("&amp;CK68&amp;"));",""),IF(CL68&lt;&gt;"","&amp;ref(Nation/UndeadLead.jpg,nolink,25x25,Undead Leadership ("&amp;CL68&amp;"));",""),IF(CM68&lt;&gt;"","&amp;ref(Item/Pillager.jpg,nolink,25x25,Pillager ("&amp;CM68&amp;"));",""),IF(CN68&lt;&gt;"","&amp;ref(Item/Patrol-Bonus.jpg,nolink,25x25,Patrol Bonus ("&amp;CN68&amp;"));",""),IF(CO68&lt;&gt;"",IF(CO68&gt;0,"&amp;ref(Item/Supply-Bonus.jpg,nolink,25x25,Supply Bonus ("&amp;CO68&amp;"));","&amp;ref(Item/Gluttony.jpg,nolink,25x25,Gluttony ("&amp;ABS(CO68)&amp;"));"),""),IF(CP68&lt;&gt;"",IF(CP68&gt;0,"&amp;ref(Item/Water-Breathing.jpg,nolink,25x25,Gift of Water Breathing ("&amp;CP68&amp;"));","&amp;ref(Item/Water-Breathing.jpg,nolink,25x25,Water Breathing);"),""),IF(CQ68&lt;&gt;"","&amp;ref(Item/Sailing.jpg,nolink,25x25,Sailing (Size points "&amp;LEFT(CQ68,LEN(CQ68)-1)&amp;", max size "&amp;RIGHT(CQ68)&amp;"));",""),IF(CR68&lt;&gt;"",IF(LEFT(CR68,1)&lt;&gt;"d",IF(LEFT(CR68,1)&lt;&gt;"g","&amp;ref(Item/Healer.jpg,nolink,25x25,Healer ("&amp;CR68&amp;"));","&amp;ref(Item/Disease-Grinder.jpg,nolink,25x25,Disease Grinder ("&amp;MID(CR68,2,LEN(CR68)-1)&amp;"));"),"&amp;ref(Item/Disease-Healer.jpg,nolink,25x25,Disease Healer ("&amp;MID(CR68,2,LEN(CR68)-1)&amp;"));"),""),IF(CS68&lt;&gt;"","&amp;ref(Item/Mason.jpg,nolink,25x25,Mason);",""))</f>
        <v/>
      </c>
      <c r="FA68" t="str">
        <f t="shared" si="26"/>
        <v>&amp;ref(Item/Lucky.jpg,nolink,25x25,Lucky);&amp;ref(Item/Cursed.jpg,nolink,25x25,Cursed);</v>
      </c>
      <c r="FB68" t="str">
        <f t="shared" si="22"/>
        <v/>
      </c>
      <c r="FC68" t="str">
        <f t="shared" si="27"/>
        <v/>
      </c>
      <c r="FD68" t="str">
        <f t="shared" si="28"/>
        <v>&amp;ref(Item/Lucky.jpg,nolink,25x25,Lucky);&amp;ref(Item/Cursed.jpg,nolink,25x25,Cursed);&amp;br;士気+4&amp;br;戦闘開始時自動発動：Will of the Fates</v>
      </c>
      <c r="FE68" t="str">
        <f t="shared" si="29"/>
        <v>攻撃力：13&amp;ref(Item/D_Slash.jpg,nolink,25x25,Slash Damage);&amp;ref(Item/D_Magic.jpg,nolink,25x25,Magic Damage);&amp;br;攻撃修正：2&amp;br;防御修正：2&amp;br;長さ：1&amp;br;負傷時追撃：Curse&amp;br;&amp;br;&amp;ref(Item/Lucky.jpg,nolink,25x25,Lucky);&amp;ref(Item/Cursed.jpg,nolink,25x25,Cursed);&amp;br;士気+4&amp;br;戦闘開始時自動発動：Will of the Fates</v>
      </c>
      <c r="FF68" t="str">
        <f t="shared" si="30"/>
        <v>&amp;br;&amp;ref(Item/Lucky.jpg,nolink,25x25,Lucky);&amp;ref(Item/Cursed.jpg,nolink,25x25,Cursed);&amp;br;士気+4&amp;br;戦闘開始時自動発動：Will of the Fates</v>
      </c>
      <c r="FG68" t="str">
        <f t="shared" si="31"/>
        <v>~</v>
      </c>
      <c r="FH68" s="24" t="str">
        <f t="shared" si="32"/>
        <v xml:space="preserve">|BGCOLOR(#000000):&amp;ref(Item/SH Weapons/The-Sword-of-Aurgelmer.jpg,nolink,75x75,The Sword of Aurgelmer);|BGCOLOR(BLACK):COLOR(WHITE):''The Sword of Aurgelmer''|片手|&amp;ref(Spell/P_Astral.jpg,nolink,25x25,Astral);6|&amp;ref(Spell/V_Astral.jpg,nolink,25x25,Astral Pearl);60|
|~|&gt;|&gt;|&gt;|攻撃力：13&amp;ref(Item/D_Slash.jpg,nolink,25x25,Slash Damage);&amp;ref(Item/D_Magic.jpg,nolink,25x25,Magic Damage);&amp;br;攻撃修正：2&amp;br;防御修正：2&amp;br;長さ：1&amp;br;負傷時追撃：Curse&amp;br;&amp;br;&amp;ref(Item/Lucky.jpg,nolink,25x25,Lucky);&amp;ref(Item/Cursed.jpg,nolink,25x25,Cursed);&amp;br;士気+4&amp;br;戦闘開始時自動発動：Will of the Fates|
|&gt;|&gt;|&gt;|&gt;|BGCOLOR(#F5F5F5):味方に幸運を、敵と自身には呪いを与える。あるだけで有用|
</v>
      </c>
    </row>
    <row r="69" spans="1:164" x14ac:dyDescent="0.15">
      <c r="A69" t="str">
        <f t="shared" si="23"/>
        <v/>
      </c>
      <c r="C69" s="1" t="s">
        <v>3332</v>
      </c>
      <c r="E69" s="1">
        <v>8</v>
      </c>
      <c r="F69" s="1" t="s">
        <v>3510</v>
      </c>
      <c r="H69" s="1" t="s">
        <v>3506</v>
      </c>
      <c r="J69" s="1">
        <v>5</v>
      </c>
      <c r="L69" s="6">
        <v>10</v>
      </c>
      <c r="M69" s="1" t="s">
        <v>4318</v>
      </c>
      <c r="N69" s="1" t="s">
        <v>3511</v>
      </c>
      <c r="T69" s="11">
        <v>0</v>
      </c>
      <c r="AE69" s="1">
        <v>2</v>
      </c>
      <c r="AF69" s="1">
        <v>0</v>
      </c>
      <c r="AK69" s="1">
        <v>1</v>
      </c>
      <c r="CL69" s="2">
        <v>20</v>
      </c>
      <c r="EQ69" s="7" t="s">
        <v>3512</v>
      </c>
      <c r="ER69" s="20" t="s">
        <v>4410</v>
      </c>
      <c r="ES69" t="str">
        <f t="shared" si="24"/>
        <v>BGCOLOR(#000000):&amp;ref(Item/SH Weapons/Rod-of-Death.jpg,nolink,75x75,Rod of Death);|BGCOLOR(BLACK):COLOR(WHITE):''Rod of Death''</v>
      </c>
      <c r="ET69" t="str">
        <f t="shared" si="17"/>
        <v>&amp;ref(Spell/P_Death.jpg,nolink,25x25,Death);1</v>
      </c>
      <c r="EU69" t="str">
        <f t="shared" si="18"/>
        <v>&amp;ref(Spell/V_Death.jpg,nolink,25x25,Death Gem);5</v>
      </c>
      <c r="EV69" t="str">
        <f t="shared" si="19"/>
        <v>攻撃力：10&amp;ref(Item/D_Blunt.jpg,nolink,25x25,Blunt Damage);&amp;ref(Item/D_Magic.jpg,nolink,25x25,Magic Damage);&amp;br;防御無視&amp;br;筋力加算なし&amp;br;攻撃修正：2&amp;br;防御修正：0&amp;br;長さ：1</v>
      </c>
      <c r="EW69" t="str">
        <f t="shared" si="20"/>
        <v>n/a</v>
      </c>
      <c r="EX69" t="str">
        <f t="shared" si="21"/>
        <v/>
      </c>
      <c r="EY69" t="str">
        <f t="shared" si="25"/>
        <v/>
      </c>
      <c r="EZ69" t="str">
        <f t="shared" si="33"/>
        <v>&amp;ref(Nation/UndeadLead.jpg,nolink,25x25,Undead Leadership (20));</v>
      </c>
      <c r="FA69" t="str">
        <f t="shared" si="26"/>
        <v/>
      </c>
      <c r="FB69" t="str">
        <f t="shared" si="22"/>
        <v/>
      </c>
      <c r="FC69" t="str">
        <f t="shared" si="27"/>
        <v/>
      </c>
      <c r="FD69" t="str">
        <f t="shared" si="28"/>
        <v>&amp;ref(Nation/UndeadLead.jpg,nolink,25x25,Undead Leadership (20));&amp;br;戦闘時使用可能：Control the Dead</v>
      </c>
      <c r="FE69" t="str">
        <f t="shared" si="29"/>
        <v>攻撃力：10&amp;ref(Item/D_Blunt.jpg,nolink,25x25,Blunt Damage);&amp;ref(Item/D_Magic.jpg,nolink,25x25,Magic Damage);&amp;br;防御無視&amp;br;筋力加算なし&amp;br;攻撃修正：2&amp;br;防御修正：0&amp;br;長さ：1&amp;br;&amp;br;&amp;ref(Nation/UndeadLead.jpg,nolink,25x25,Undead Leadership (20));&amp;br;戦闘時使用可能：Control the Dead</v>
      </c>
      <c r="FF69" t="str">
        <f t="shared" si="30"/>
        <v>&amp;br;&amp;ref(Nation/UndeadLead.jpg,nolink,25x25,Undead Leadership (20));&amp;br;戦闘時使用可能：Control the Dead</v>
      </c>
      <c r="FG69" t="str">
        <f t="shared" si="31"/>
        <v>~</v>
      </c>
      <c r="FH69" s="24" t="str">
        <f t="shared" si="32"/>
        <v xml:space="preserve">|BGCOLOR(#000000):&amp;ref(Item/SH Weapons/Rod-of-Death.jpg,nolink,75x75,Rod of Death);|BGCOLOR(BLACK):COLOR(WHITE):''Rod of Death''|片手|&amp;ref(Spell/P_Death.jpg,nolink,25x25,Death);1|&amp;ref(Spell/V_Death.jpg,nolink,25x25,Death Gem);5|
|~|&gt;|&gt;|&gt;|攻撃力：10&amp;ref(Item/D_Blunt.jpg,nolink,25x25,Blunt Damage);&amp;ref(Item/D_Magic.jpg,nolink,25x25,Magic Damage);&amp;br;防御無視&amp;br;筋力加算なし&amp;br;攻撃修正：2&amp;br;防御修正：0&amp;br;長さ：1&amp;br;&amp;br;&amp;ref(Nation/UndeadLead.jpg,nolink,25x25,Undead Leadership (20));&amp;br;戦闘時使用可能：Control the Dead|
|&gt;|&gt;|&gt;|&gt;|BGCOLOR(#F5F5F5):アンデッド支配の呪文を使える。武器としても特徴的|
</v>
      </c>
    </row>
    <row r="70" spans="1:164" x14ac:dyDescent="0.15">
      <c r="A70" t="str">
        <f t="shared" si="23"/>
        <v/>
      </c>
      <c r="C70" s="1" t="s">
        <v>3332</v>
      </c>
      <c r="E70" s="1">
        <v>8</v>
      </c>
      <c r="F70" s="1" t="s">
        <v>3513</v>
      </c>
      <c r="H70" s="1" t="s">
        <v>3514</v>
      </c>
      <c r="J70" s="1">
        <v>60</v>
      </c>
      <c r="L70" s="6">
        <v>5</v>
      </c>
      <c r="M70" s="1" t="s">
        <v>4316</v>
      </c>
      <c r="N70" s="1" t="s">
        <v>3480</v>
      </c>
      <c r="AE70" s="1">
        <v>4</v>
      </c>
      <c r="AF70" s="1">
        <v>4</v>
      </c>
      <c r="AK70" s="1">
        <v>1</v>
      </c>
      <c r="AT70" s="1" t="s">
        <v>3515</v>
      </c>
      <c r="EQ70" s="7" t="s">
        <v>3516</v>
      </c>
      <c r="ER70" s="20" t="s">
        <v>4411</v>
      </c>
      <c r="ES70" t="str">
        <f t="shared" si="24"/>
        <v>BGCOLOR(#000000):&amp;ref(Item/SH Weapons/The-Sickle-whose-Crop-is-Pain.jpg,nolink,75x75,The Sickle whose Crop is Pain);|BGCOLOR(BLACK):COLOR(WHITE):''The Sickle whose Crop is Pain''</v>
      </c>
      <c r="ET70" t="str">
        <f t="shared" si="17"/>
        <v>&amp;ref(Spell/P_Death.jpg,nolink,25x25,Death);6</v>
      </c>
      <c r="EU70" t="str">
        <f t="shared" si="18"/>
        <v>&amp;ref(Spell/V_Death.jpg,nolink,25x25,Death Gem);60</v>
      </c>
      <c r="EV70" t="str">
        <f t="shared" si="19"/>
        <v>攻撃力：5&amp;ref(Item/D_Slash.jpg,nolink,25x25,Slash Damage);&amp;ref(Item/D_Magic.jpg,nolink,25x25,Magic Damage);&amp;br;防御貫通&amp;br;攻撃修正：4&amp;br;防御修正：4&amp;br;長さ：1&amp;br;負傷時追撃：Decay</v>
      </c>
      <c r="EW70" t="str">
        <f t="shared" si="20"/>
        <v>n/a</v>
      </c>
      <c r="EX70" t="str">
        <f t="shared" si="21"/>
        <v/>
      </c>
      <c r="EY70" t="str">
        <f t="shared" si="25"/>
        <v/>
      </c>
      <c r="EZ70" t="str">
        <f t="shared" si="33"/>
        <v/>
      </c>
      <c r="FA70" t="str">
        <f t="shared" si="26"/>
        <v/>
      </c>
      <c r="FB70" t="str">
        <f t="shared" si="22"/>
        <v/>
      </c>
      <c r="FC70" t="str">
        <f t="shared" si="27"/>
        <v/>
      </c>
      <c r="FD70" t="str">
        <f t="shared" si="28"/>
        <v>近接攻撃で意志あるものを倒すと死の宝石を生成</v>
      </c>
      <c r="FE70" t="str">
        <f t="shared" si="29"/>
        <v>攻撃力：5&amp;ref(Item/D_Slash.jpg,nolink,25x25,Slash Damage);&amp;ref(Item/D_Magic.jpg,nolink,25x25,Magic Damage);&amp;br;防御貫通&amp;br;攻撃修正：4&amp;br;防御修正：4&amp;br;長さ：1&amp;br;負傷時追撃：Decay&amp;br;&amp;br;近接攻撃で意志あるものを倒すと死の宝石を生成</v>
      </c>
      <c r="FF70" t="str">
        <f t="shared" si="30"/>
        <v>&amp;br;近接攻撃で意志あるものを倒すと死の宝石を生成</v>
      </c>
      <c r="FG70" t="str">
        <f t="shared" si="31"/>
        <v>~</v>
      </c>
      <c r="FH70" s="24" t="str">
        <f t="shared" si="32"/>
        <v xml:space="preserve">|BGCOLOR(#000000):&amp;ref(Item/SH Weapons/The-Sickle-whose-Crop-is-Pain.jpg,nolink,75x75,The Sickle whose Crop is Pain);|BGCOLOR(BLACK):COLOR(WHITE):''The Sickle whose Crop is Pain''|片手|&amp;ref(Spell/P_Death.jpg,nolink,25x25,Death);6|&amp;ref(Spell/V_Death.jpg,nolink,25x25,Death Gem);60|
|~|&gt;|&gt;|&gt;|攻撃力：5&amp;ref(Item/D_Slash.jpg,nolink,25x25,Slash Damage);&amp;ref(Item/D_Magic.jpg,nolink,25x25,Magic Damage);&amp;br;防御貫通&amp;br;攻撃修正：4&amp;br;防御修正：4&amp;br;長さ：1&amp;br;負傷時追撃：Decay&amp;br;&amp;br;近接攻撃で意志あるものを倒すと死の宝石を生成|
|&gt;|&gt;|&gt;|&gt;|BGCOLOR(#F5F5F5):死の宝石を収穫する鎌。雑魚狩りのお供に|
</v>
      </c>
    </row>
    <row r="71" spans="1:164" x14ac:dyDescent="0.15">
      <c r="A71" t="str">
        <f t="shared" si="23"/>
        <v/>
      </c>
      <c r="C71" s="1" t="s">
        <v>3332</v>
      </c>
      <c r="E71" s="1">
        <v>8</v>
      </c>
      <c r="F71" s="1" t="s">
        <v>3517</v>
      </c>
      <c r="H71" s="1" t="s">
        <v>3514</v>
      </c>
      <c r="J71" s="1">
        <v>60</v>
      </c>
      <c r="L71" s="6">
        <v>0</v>
      </c>
      <c r="M71" s="1" t="s">
        <v>4318</v>
      </c>
      <c r="N71" s="1" t="s">
        <v>3480</v>
      </c>
      <c r="AE71" s="1">
        <v>1</v>
      </c>
      <c r="AF71" s="1">
        <v>0</v>
      </c>
      <c r="AK71" s="1">
        <v>1</v>
      </c>
      <c r="AT71" s="1" t="s">
        <v>3518</v>
      </c>
      <c r="EJ71" s="2">
        <v>2</v>
      </c>
      <c r="EN71" s="2" t="s">
        <v>640</v>
      </c>
      <c r="EQ71" s="7" t="s">
        <v>3519</v>
      </c>
      <c r="ER71" s="20" t="s">
        <v>4412</v>
      </c>
      <c r="ES71" t="str">
        <f t="shared" si="24"/>
        <v>BGCOLOR(#000000):&amp;ref(Item/SH Weapons/Sceptre-of-Dark-Regency.jpg,nolink,75x75,Sceptre of Dark Regency);|BGCOLOR(BLACK):COLOR(WHITE):''Sceptre of Dark Regency''</v>
      </c>
      <c r="ET71" t="str">
        <f t="shared" si="17"/>
        <v>&amp;ref(Spell/P_Death.jpg,nolink,25x25,Death);6</v>
      </c>
      <c r="EU71" t="str">
        <f t="shared" si="18"/>
        <v>&amp;ref(Spell/V_Death.jpg,nolink,25x25,Death Gem);60</v>
      </c>
      <c r="EV71" t="str">
        <f t="shared" si="19"/>
        <v>攻撃力：0&amp;ref(Item/D_Blunt.jpg,nolink,25x25,Blunt Damage);&amp;ref(Item/D_Magic.jpg,nolink,25x25,Magic Damage);&amp;br;防御貫通&amp;br;攻撃修正：1&amp;br;防御修正：0&amp;br;長さ：1&amp;br;負傷時追撃：Major Life Drain</v>
      </c>
      <c r="EW71" t="str">
        <f t="shared" si="20"/>
        <v>n/a</v>
      </c>
      <c r="EX71" t="str">
        <f t="shared" si="21"/>
        <v/>
      </c>
      <c r="EY71" t="str">
        <f t="shared" si="25"/>
        <v/>
      </c>
      <c r="EZ71" t="str">
        <f t="shared" si="33"/>
        <v/>
      </c>
      <c r="FA71" t="str">
        <f t="shared" si="26"/>
        <v/>
      </c>
      <c r="FB71" t="str">
        <f t="shared" si="22"/>
        <v>&amp;ref(Spell/P_Death.jpg,nolink,25x25,Death Magic Bonus (2));</v>
      </c>
      <c r="FC71" t="str">
        <f t="shared" si="27"/>
        <v>&amp;ref(Item/Far-Caster.jpg,nolink,25x25,Far Caster (Death, 2));</v>
      </c>
      <c r="FD71" t="str">
        <f t="shared" si="28"/>
        <v>&amp;ref(Spell/P_Death.jpg,nolink,25x25,Death Magic Bonus (2));&amp;ref(Item/Far-Caster.jpg,nolink,25x25,Far Caster (Death, 2));&amp;br;老化加速：+3</v>
      </c>
      <c r="FE71" t="str">
        <f t="shared" si="29"/>
        <v>攻撃力：0&amp;ref(Item/D_Blunt.jpg,nolink,25x25,Blunt Damage);&amp;ref(Item/D_Magic.jpg,nolink,25x25,Magic Damage);&amp;br;防御貫通&amp;br;攻撃修正：1&amp;br;防御修正：0&amp;br;長さ：1&amp;br;負傷時追撃：Major Life Drain&amp;br;&amp;br;&amp;ref(Spell/P_Death.jpg,nolink,25x25,Death Magic Bonus (2));&amp;ref(Item/Far-Caster.jpg,nolink,25x25,Far Caster (Death, 2));&amp;br;老化加速：+3</v>
      </c>
      <c r="FF71" t="str">
        <f t="shared" si="30"/>
        <v>&amp;br;&amp;ref(Spell/P_Death.jpg,nolink,25x25,Death Magic Bonus (2));&amp;ref(Item/Far-Caster.jpg,nolink,25x25,Far Caster (Death, 2));&amp;br;老化加速：+3</v>
      </c>
      <c r="FG71" t="str">
        <f t="shared" si="31"/>
        <v>~</v>
      </c>
      <c r="FH71" s="24" t="str">
        <f t="shared" si="32"/>
        <v xml:space="preserve">|BGCOLOR(#000000):&amp;ref(Item/SH Weapons/Sceptre-of-Dark-Regency.jpg,nolink,75x75,Sceptre of Dark Regency);|BGCOLOR(BLACK):COLOR(WHITE):''Sceptre of Dark Regency''|片手|&amp;ref(Spell/P_Death.jpg,nolink,25x25,Death);6|&amp;ref(Spell/V_Death.jpg,nolink,25x25,Death Gem);60|
|~|&gt;|&gt;|&gt;|攻撃力：0&amp;ref(Item/D_Blunt.jpg,nolink,25x25,Blunt Damage);&amp;ref(Item/D_Magic.jpg,nolink,25x25,Magic Damage);&amp;br;防御貫通&amp;br;攻撃修正：1&amp;br;防御修正：0&amp;br;長さ：1&amp;br;負傷時追撃：Major Life Drain&amp;br;&amp;br;&amp;ref(Spell/P_Death.jpg,nolink,25x25,Death Magic Bonus (2));&amp;ref(Item/Far-Caster.jpg,nolink,25x25,Far Caster (Death, 2));&amp;br;老化加速：+3|
|&gt;|&gt;|&gt;|&gt;|BGCOLOR(#F5F5F5):死魔法増強。非常に強力だが老化も招く|
</v>
      </c>
    </row>
    <row r="72" spans="1:164" x14ac:dyDescent="0.15">
      <c r="A72" t="str">
        <f t="shared" si="23"/>
        <v/>
      </c>
      <c r="C72" s="1" t="s">
        <v>3332</v>
      </c>
      <c r="E72" s="1">
        <v>8</v>
      </c>
      <c r="F72" s="1" t="s">
        <v>3520</v>
      </c>
      <c r="H72" s="1" t="s">
        <v>3521</v>
      </c>
      <c r="J72" s="1">
        <v>25</v>
      </c>
      <c r="L72" s="6">
        <v>6</v>
      </c>
      <c r="M72" s="1" t="s">
        <v>4316</v>
      </c>
      <c r="AE72" s="1">
        <v>3</v>
      </c>
      <c r="AF72" s="1">
        <v>2</v>
      </c>
      <c r="AK72" s="1">
        <v>1</v>
      </c>
      <c r="AT72" s="1" t="s">
        <v>3515</v>
      </c>
      <c r="EM72" s="2">
        <v>1</v>
      </c>
      <c r="EQ72" s="7" t="s">
        <v>3522</v>
      </c>
      <c r="ER72" s="20" t="s">
        <v>4413</v>
      </c>
      <c r="ES72" t="str">
        <f t="shared" si="24"/>
        <v>BGCOLOR(#000000):&amp;ref(Item/SH Weapons/Sword-of-Injustice.jpg,nolink,75x75,Sword of Injustice);|BGCOLOR(BLACK):COLOR(WHITE):''Sword of Injustice''</v>
      </c>
      <c r="ET72" t="str">
        <f t="shared" si="17"/>
        <v>&amp;ref(Spell/P_Death.jpg,nolink,25x25,Death);4</v>
      </c>
      <c r="EU72" t="str">
        <f t="shared" si="18"/>
        <v>&amp;ref(Spell/V_Death.jpg,nolink,25x25,Death Gem);25</v>
      </c>
      <c r="EV72" t="str">
        <f t="shared" si="19"/>
        <v>攻撃力：6&amp;ref(Item/D_Slash.jpg,nolink,25x25,Slash Damage);&amp;ref(Item/D_Magic.jpg,nolink,25x25,Magic Damage);&amp;br;攻撃修正：3&amp;br;防御修正：2&amp;br;長さ：1&amp;br;負傷時追撃：Decay</v>
      </c>
      <c r="EW72" t="str">
        <f t="shared" si="20"/>
        <v>n/a</v>
      </c>
      <c r="EX72" t="str">
        <f t="shared" si="21"/>
        <v/>
      </c>
      <c r="EY72" t="str">
        <f t="shared" si="25"/>
        <v/>
      </c>
      <c r="EZ72" t="str">
        <f t="shared" si="33"/>
        <v/>
      </c>
      <c r="FA72" t="str">
        <f t="shared" si="26"/>
        <v/>
      </c>
      <c r="FB72" t="str">
        <f t="shared" si="22"/>
        <v>&amp;ref(Spell/P_Holy.jpg,nolink,25x25,Priest Bonus (1));</v>
      </c>
      <c r="FC72" t="str">
        <f t="shared" si="27"/>
        <v/>
      </c>
      <c r="FD72" t="str">
        <f t="shared" si="28"/>
        <v>&amp;ref(Spell/P_Holy.jpg,nolink,25x25,Priest Bonus (1));&amp;br;戦闘開始時自動発動：Protection of the Sepulchre</v>
      </c>
      <c r="FE72" t="str">
        <f t="shared" si="29"/>
        <v>攻撃力：6&amp;ref(Item/D_Slash.jpg,nolink,25x25,Slash Damage);&amp;ref(Item/D_Magic.jpg,nolink,25x25,Magic Damage);&amp;br;攻撃修正：3&amp;br;防御修正：2&amp;br;長さ：1&amp;br;負傷時追撃：Decay&amp;br;&amp;br;&amp;ref(Spell/P_Holy.jpg,nolink,25x25,Priest Bonus (1));&amp;br;戦闘開始時自動発動：Protection of the Sepulchre</v>
      </c>
      <c r="FF72" t="str">
        <f t="shared" si="30"/>
        <v>&amp;br;&amp;ref(Spell/P_Holy.jpg,nolink,25x25,Priest Bonus (1));&amp;br;戦闘開始時自動発動：Protection of the Sepulchre</v>
      </c>
      <c r="FG72" t="str">
        <f t="shared" si="31"/>
        <v>~</v>
      </c>
      <c r="FH72" s="24" t="str">
        <f t="shared" si="32"/>
        <v xml:space="preserve">|BGCOLOR(#000000):&amp;ref(Item/SH Weapons/Sword-of-Injustice.jpg,nolink,75x75,Sword of Injustice);|BGCOLOR(BLACK):COLOR(WHITE):''Sword of Injustice''|片手|&amp;ref(Spell/P_Death.jpg,nolink,25x25,Death);4|&amp;ref(Spell/V_Death.jpg,nolink,25x25,Death Gem);25|
|~|&gt;|&gt;|&gt;|攻撃力：6&amp;ref(Item/D_Slash.jpg,nolink,25x25,Slash Damage);&amp;ref(Item/D_Magic.jpg,nolink,25x25,Magic Damage);&amp;br;攻撃修正：3&amp;br;防御修正：2&amp;br;長さ：1&amp;br;負傷時追撃：Decay&amp;br;&amp;br;&amp;ref(Spell/P_Holy.jpg,nolink,25x25,Priest Bonus (1));&amp;br;戦闘開始時自動発動：Protection of the Sepulchre|
|&gt;|&gt;|&gt;|&gt;|BGCOLOR(#F5F5F5):聖魔法増強。アンデッド軍団の補助にもなる|
</v>
      </c>
    </row>
    <row r="73" spans="1:164" x14ac:dyDescent="0.15">
      <c r="A73" t="str">
        <f t="shared" si="23"/>
        <v/>
      </c>
      <c r="C73" s="1" t="s">
        <v>3332</v>
      </c>
      <c r="E73" s="1">
        <v>8</v>
      </c>
      <c r="F73" s="1" t="s">
        <v>3523</v>
      </c>
      <c r="H73" s="1" t="s">
        <v>3521</v>
      </c>
      <c r="J73" s="1">
        <v>25</v>
      </c>
      <c r="L73" s="6">
        <v>8</v>
      </c>
      <c r="M73" s="1" t="s">
        <v>4319</v>
      </c>
      <c r="AE73" s="1">
        <v>4</v>
      </c>
      <c r="AF73" s="1">
        <v>5</v>
      </c>
      <c r="AK73" s="1">
        <v>1</v>
      </c>
      <c r="AT73" s="1" t="s">
        <v>3524</v>
      </c>
      <c r="DD73" s="2">
        <v>1</v>
      </c>
      <c r="ER73" s="20" t="s">
        <v>4414</v>
      </c>
      <c r="ES73" t="str">
        <f t="shared" si="24"/>
        <v>BGCOLOR(#000000):&amp;ref(Item/SH Weapons/Woundflame.jpg,nolink,75x75,Woundflame);|BGCOLOR(BLACK):COLOR(WHITE):''Woundflame''</v>
      </c>
      <c r="ET73" t="str">
        <f t="shared" si="17"/>
        <v>&amp;ref(Spell/P_Death.jpg,nolink,25x25,Death);4</v>
      </c>
      <c r="EU73" t="str">
        <f t="shared" si="18"/>
        <v>&amp;ref(Spell/V_Death.jpg,nolink,25x25,Death Gem);25</v>
      </c>
      <c r="EV73" t="str">
        <f t="shared" si="19"/>
        <v>攻撃力：8&amp;ref(Item/D_Slash.jpg,nolink,25x25,Slash Damage);&amp;ref(Item/D_Pierce.jpg,nolink,25x25,Pierce Damage);&amp;ref(Item/D_Magic.jpg,nolink,25x25,Magic Damage);&amp;br;攻撃修正：4&amp;br;防御修正：5&amp;br;長さ：1&amp;br;負傷時追撃：Plague</v>
      </c>
      <c r="EW73" t="str">
        <f t="shared" si="20"/>
        <v>n/a</v>
      </c>
      <c r="EX73" t="str">
        <f t="shared" si="21"/>
        <v/>
      </c>
      <c r="EY73" t="str">
        <f t="shared" si="25"/>
        <v/>
      </c>
      <c r="EZ73" t="str">
        <f t="shared" si="33"/>
        <v/>
      </c>
      <c r="FA73" t="str">
        <f t="shared" si="26"/>
        <v>&amp;ref(Item/Diseased.jpg,nolink,25x25,Diseased);</v>
      </c>
      <c r="FB73" t="str">
        <f t="shared" si="22"/>
        <v/>
      </c>
      <c r="FC73" t="str">
        <f t="shared" si="27"/>
        <v/>
      </c>
      <c r="FD73" t="str">
        <f t="shared" si="28"/>
        <v>&amp;ref(Item/Diseased.jpg,nolink,25x25,Diseased);</v>
      </c>
      <c r="FE73" t="str">
        <f t="shared" si="29"/>
        <v>攻撃力：8&amp;ref(Item/D_Slash.jpg,nolink,25x25,Slash Damage);&amp;ref(Item/D_Pierce.jpg,nolink,25x25,Pierce Damage);&amp;ref(Item/D_Magic.jpg,nolink,25x25,Magic Damage);&amp;br;攻撃修正：4&amp;br;防御修正：5&amp;br;長さ：1&amp;br;負傷時追撃：Plague&amp;br;&amp;br;&amp;ref(Item/Diseased.jpg,nolink,25x25,Diseased);</v>
      </c>
      <c r="FF73" t="str">
        <f t="shared" si="30"/>
        <v>&amp;br;&amp;ref(Item/Diseased.jpg,nolink,25x25,Diseased);</v>
      </c>
      <c r="FG73" t="str">
        <f t="shared" si="31"/>
        <v>~</v>
      </c>
      <c r="FH73" s="24" t="str">
        <f t="shared" si="32"/>
        <v xml:space="preserve">|BGCOLOR(#000000):&amp;ref(Item/SH Weapons/Woundflame.jpg,nolink,75x75,Woundflame);|BGCOLOR(BLACK):COLOR(WHITE):''Woundflame''|片手|&amp;ref(Spell/P_Death.jpg,nolink,25x25,Death);4|&amp;ref(Spell/V_Death.jpg,nolink,25x25,Death Gem);25|
|~|&gt;|&gt;|&gt;|攻撃力：8&amp;ref(Item/D_Slash.jpg,nolink,25x25,Slash Damage);&amp;ref(Item/D_Pierce.jpg,nolink,25x25,Pierce Damage);&amp;ref(Item/D_Magic.jpg,nolink,25x25,Magic Damage);&amp;br;攻撃修正：4&amp;br;防御修正：5&amp;br;長さ：1&amp;br;負傷時追撃：Plague&amp;br;&amp;br;&amp;ref(Item/Diseased.jpg,nolink,25x25,Diseased);|
|&gt;|&gt;|&gt;|&gt;|BGCOLOR(#F5F5F5):疫病を撒く剣。使い方に注意が必要|
</v>
      </c>
    </row>
    <row r="74" spans="1:164" x14ac:dyDescent="0.15">
      <c r="A74" t="str">
        <f t="shared" si="23"/>
        <v/>
      </c>
      <c r="C74" s="1" t="s">
        <v>3332</v>
      </c>
      <c r="E74" s="1">
        <v>8</v>
      </c>
      <c r="F74" s="1" t="s">
        <v>3525</v>
      </c>
      <c r="H74" s="1" t="s">
        <v>3526</v>
      </c>
      <c r="I74" s="1" t="s">
        <v>3489</v>
      </c>
      <c r="J74" s="1">
        <v>10</v>
      </c>
      <c r="K74" s="7">
        <v>5</v>
      </c>
      <c r="L74" s="6">
        <v>12</v>
      </c>
      <c r="M74" s="1" t="s">
        <v>4316</v>
      </c>
      <c r="AE74" s="1">
        <v>5</v>
      </c>
      <c r="AF74" s="1">
        <v>-2</v>
      </c>
      <c r="AK74" s="1">
        <v>1</v>
      </c>
      <c r="AU74" s="1" t="s">
        <v>3527</v>
      </c>
      <c r="EQ74" s="7" t="s">
        <v>3528</v>
      </c>
      <c r="ER74" s="20" t="s">
        <v>4415</v>
      </c>
      <c r="ES74" t="str">
        <f t="shared" si="24"/>
        <v>BGCOLOR(#000000):&amp;ref(Item/SH Weapons/Picus's-Axe-of-Rulership.jpg,nolink,75x75,Picus's Axe of Rulership);|BGCOLOR(BLACK):COLOR(WHITE):''Picus's Axe of Rulership''</v>
      </c>
      <c r="ET74" t="str">
        <f t="shared" si="17"/>
        <v>&amp;ref(Spell/P_Death.jpg,nolink,25x25,Death);2&amp;ref(Spell/P_Earth.jpg,nolink,25x25,Earth);1</v>
      </c>
      <c r="EU74" t="str">
        <f t="shared" si="18"/>
        <v>&amp;ref(Spell/V_Death.jpg,nolink,25x25,Death Gem);10&amp;ref(Spell/V_Earth.jpg,nolink,25x25,Earth Gem);5</v>
      </c>
      <c r="EV74" t="str">
        <f t="shared" si="19"/>
        <v>攻撃力：12&amp;ref(Item/D_Slash.jpg,nolink,25x25,Slash Damage);&amp;ref(Item/D_Magic.jpg,nolink,25x25,Magic Damage);&amp;br;攻撃修正：5&amp;br;防御修正：-2&amp;br;長さ：1&amp;br;命中時追撃：Armloss</v>
      </c>
      <c r="EW74" t="str">
        <f t="shared" si="20"/>
        <v>n/a</v>
      </c>
      <c r="EX74" t="str">
        <f t="shared" si="21"/>
        <v/>
      </c>
      <c r="EY74" t="str">
        <f t="shared" si="25"/>
        <v/>
      </c>
      <c r="EZ74" t="str">
        <f t="shared" si="33"/>
        <v/>
      </c>
      <c r="FA74" t="str">
        <f t="shared" si="26"/>
        <v/>
      </c>
      <c r="FB74" t="str">
        <f t="shared" si="22"/>
        <v/>
      </c>
      <c r="FC74" t="str">
        <f t="shared" si="27"/>
        <v/>
      </c>
      <c r="FD74" t="str">
        <f t="shared" si="28"/>
        <v>Procas's Axe of Rulershipと同時装備で追加効果&amp;br;追加効果：筋力+5、魔法抵抗+2</v>
      </c>
      <c r="FE74" t="str">
        <f t="shared" si="29"/>
        <v>攻撃力：12&amp;ref(Item/D_Slash.jpg,nolink,25x25,Slash Damage);&amp;ref(Item/D_Magic.jpg,nolink,25x25,Magic Damage);&amp;br;攻撃修正：5&amp;br;防御修正：-2&amp;br;長さ：1&amp;br;命中時追撃：Armloss&amp;br;&amp;br;Procas's Axe of Rulershipと同時装備で追加効果&amp;br;追加効果：筋力+5、魔法抵抗+2</v>
      </c>
      <c r="FF74" t="str">
        <f t="shared" si="30"/>
        <v>&amp;br;Procas's Axe of Rulershipと同時装備で追加効果&amp;br;追加効果：筋力+5、魔法抵抗+2</v>
      </c>
      <c r="FG74" t="str">
        <f t="shared" si="31"/>
        <v>~</v>
      </c>
      <c r="FH74" s="24" t="str">
        <f t="shared" si="32"/>
        <v xml:space="preserve">|BGCOLOR(#000000):&amp;ref(Item/SH Weapons/Picus's-Axe-of-Rulership.jpg,nolink,75x75,Picus's Axe of Rulership);|BGCOLOR(BLACK):COLOR(WHITE):''Picus's Axe of Rulership''|片手|&amp;ref(Spell/P_Death.jpg,nolink,25x25,Death);2&amp;ref(Spell/P_Earth.jpg,nolink,25x25,Earth);1|&amp;ref(Spell/V_Death.jpg,nolink,25x25,Death Gem);10&amp;ref(Spell/V_Earth.jpg,nolink,25x25,Earth Gem);5|
|~|&gt;|&gt;|&gt;|攻撃力：12&amp;ref(Item/D_Slash.jpg,nolink,25x25,Slash Damage);&amp;ref(Item/D_Magic.jpg,nolink,25x25,Magic Damage);&amp;br;攻撃修正：5&amp;br;防御修正：-2&amp;br;長さ：1&amp;br;命中時追撃：Armloss&amp;br;&amp;br;Procas's Axe of Rulershipと同時装備で追加効果&amp;br;追加効果：筋力+5、魔法抵抗+2|
|&gt;|&gt;|&gt;|&gt;|BGCOLOR(#F5F5F5):腕を落とす斧の片割れ。こちらは命中率重視|
</v>
      </c>
    </row>
    <row r="75" spans="1:164" x14ac:dyDescent="0.15">
      <c r="A75" t="str">
        <f t="shared" si="23"/>
        <v/>
      </c>
      <c r="C75" s="1" t="s">
        <v>3332</v>
      </c>
      <c r="E75" s="1">
        <v>8</v>
      </c>
      <c r="F75" s="1" t="s">
        <v>3529</v>
      </c>
      <c r="H75" s="1" t="s">
        <v>3530</v>
      </c>
      <c r="I75" s="1" t="s">
        <v>3490</v>
      </c>
      <c r="J75" s="1">
        <v>10</v>
      </c>
      <c r="K75" s="7">
        <v>5</v>
      </c>
      <c r="L75" s="6">
        <v>3</v>
      </c>
      <c r="M75" s="1" t="s">
        <v>4317</v>
      </c>
      <c r="N75" s="1" t="s">
        <v>3480</v>
      </c>
      <c r="AE75" s="1">
        <v>2</v>
      </c>
      <c r="AF75" s="1">
        <v>0</v>
      </c>
      <c r="AK75" s="1">
        <v>0</v>
      </c>
      <c r="AT75" s="1" t="s">
        <v>3531</v>
      </c>
      <c r="AZ75" s="2">
        <v>25</v>
      </c>
      <c r="EQ75" s="7" t="s">
        <v>3532</v>
      </c>
      <c r="ER75" s="20" t="s">
        <v>4416</v>
      </c>
      <c r="ES75" t="str">
        <f t="shared" si="24"/>
        <v>BGCOLOR(#000000):&amp;ref(Item/SH Weapons/The-Sharpest-Tooth.jpg,nolink,75x75,The Sharpest Tooth);|BGCOLOR(BLACK):COLOR(WHITE):''The Sharpest Tooth''</v>
      </c>
      <c r="ET75" t="str">
        <f t="shared" si="17"/>
        <v>&amp;ref(Spell/P_Nature.jpg,nolink,25x25,Nature);2&amp;ref(Spell/P_Astral.jpg,nolink,25x25,Astral);1</v>
      </c>
      <c r="EU75" t="str">
        <f t="shared" si="18"/>
        <v>&amp;ref(Spell/V_Nature.jpg,nolink,25x25,Nature Gem);10&amp;ref(Spell/V_Astral.jpg,nolink,25x25,Astral Pearl);5</v>
      </c>
      <c r="EV75" t="str">
        <f t="shared" si="19"/>
        <v>攻撃力：3&amp;ref(Item/D_Pierce.jpg,nolink,25x25,Pierce Damage);&amp;ref(Item/D_Magic.jpg,nolink,25x25,Magic Damage);&amp;br;防御貫通&amp;br;攻撃修正：2&amp;br;防御修正：0&amp;br;長さ：0&amp;br;負傷時追撃：The Deadliest Poison</v>
      </c>
      <c r="EW75" t="str">
        <f t="shared" si="20"/>
        <v>n/a</v>
      </c>
      <c r="EX75" t="str">
        <f t="shared" si="21"/>
        <v>&amp;ref(Item/Poison-Resistant.jpg,nolink,25x25,Poison Resistant (25));</v>
      </c>
      <c r="EY75" t="str">
        <f t="shared" si="25"/>
        <v/>
      </c>
      <c r="EZ75" t="str">
        <f t="shared" si="33"/>
        <v/>
      </c>
      <c r="FA75" t="str">
        <f t="shared" si="26"/>
        <v/>
      </c>
      <c r="FB75" t="str">
        <f t="shared" si="22"/>
        <v/>
      </c>
      <c r="FC75" t="str">
        <f t="shared" si="27"/>
        <v/>
      </c>
      <c r="FD75" t="str">
        <f t="shared" si="28"/>
        <v>&amp;ref(Item/Poison-Resistant.jpg,nolink,25x25,Poison Resistant (25));&amp;br;暗殺技能修正：+2</v>
      </c>
      <c r="FE75" t="str">
        <f t="shared" si="29"/>
        <v>攻撃力：3&amp;ref(Item/D_Pierce.jpg,nolink,25x25,Pierce Damage);&amp;ref(Item/D_Magic.jpg,nolink,25x25,Magic Damage);&amp;br;防御貫通&amp;br;攻撃修正：2&amp;br;防御修正：0&amp;br;長さ：0&amp;br;負傷時追撃：The Deadliest Poison&amp;br;&amp;br;&amp;ref(Item/Poison-Resistant.jpg,nolink,25x25,Poison Resistant (25));&amp;br;暗殺技能修正：+2</v>
      </c>
      <c r="FF75" t="str">
        <f t="shared" si="30"/>
        <v>&amp;br;&amp;ref(Item/Poison-Resistant.jpg,nolink,25x25,Poison Resistant (25));&amp;br;暗殺技能修正：+2</v>
      </c>
      <c r="FG75" t="str">
        <f t="shared" si="31"/>
        <v>~</v>
      </c>
      <c r="FH75" s="24" t="str">
        <f t="shared" si="32"/>
        <v xml:space="preserve">|BGCOLOR(#000000):&amp;ref(Item/SH Weapons/The-Sharpest-Tooth.jpg,nolink,75x75,The Sharpest Tooth);|BGCOLOR(BLACK):COLOR(WHITE):''The Sharpest Tooth''|片手|&amp;ref(Spell/P_Nature.jpg,nolink,25x25,Nature);2&amp;ref(Spell/P_Astral.jpg,nolink,25x25,Astral);1|&amp;ref(Spell/V_Nature.jpg,nolink,25x25,Nature Gem);10&amp;ref(Spell/V_Astral.jpg,nolink,25x25,Astral Pearl);5|
|~|&gt;|&gt;|&gt;|攻撃力：3&amp;ref(Item/D_Pierce.jpg,nolink,25x25,Pierce Damage);&amp;ref(Item/D_Magic.jpg,nolink,25x25,Magic Damage);&amp;br;防御貫通&amp;br;攻撃修正：2&amp;br;防御修正：0&amp;br;長さ：0&amp;br;負傷時追撃：The Deadliest Poison&amp;br;&amp;br;&amp;ref(Item/Poison-Resistant.jpg,nolink,25x25,Poison Resistant (25));&amp;br;暗殺技能修正：+2|
|&gt;|&gt;|&gt;|&gt;|BGCOLOR(#F5F5F5):驚異的な毒を持つ。暗殺者に有用な機能も|
</v>
      </c>
    </row>
    <row r="76" spans="1:164" x14ac:dyDescent="0.15">
      <c r="A76" t="str">
        <f t="shared" si="23"/>
        <v/>
      </c>
      <c r="C76" s="1" t="s">
        <v>3332</v>
      </c>
      <c r="E76" s="1">
        <v>8</v>
      </c>
      <c r="F76" s="1" t="s">
        <v>3533</v>
      </c>
      <c r="H76" s="1" t="s">
        <v>3534</v>
      </c>
      <c r="J76" s="1">
        <v>25</v>
      </c>
      <c r="L76" s="6">
        <v>0</v>
      </c>
      <c r="M76" s="1" t="s">
        <v>4318</v>
      </c>
      <c r="AE76" s="1">
        <v>1</v>
      </c>
      <c r="AF76" s="1">
        <v>0</v>
      </c>
      <c r="AK76" s="1">
        <v>1</v>
      </c>
      <c r="CJ76" s="2">
        <v>50</v>
      </c>
      <c r="DC76" s="2">
        <v>1</v>
      </c>
      <c r="EQ76" s="7" t="s">
        <v>3535</v>
      </c>
      <c r="ER76" s="20" t="s">
        <v>4417</v>
      </c>
      <c r="ES76" t="str">
        <f t="shared" si="24"/>
        <v>BGCOLOR(#000000):&amp;ref(Item/SH Weapons/Sceptre-of-Corruption.jpg,nolink,75x75,Sceptre of Corruption);|BGCOLOR(BLACK):COLOR(WHITE):''Sceptre of Corruption''</v>
      </c>
      <c r="ET76" t="str">
        <f t="shared" si="17"/>
        <v>&amp;ref(Spell/P_Blood.jpg,nolink,25x25,Blood);4</v>
      </c>
      <c r="EU76" t="str">
        <f t="shared" si="18"/>
        <v>&amp;ref(Spell/V_Blood.jpg,nolink,25x25,Blood Slave);25</v>
      </c>
      <c r="EV76" t="str">
        <f t="shared" si="19"/>
        <v>攻撃力：0&amp;ref(Item/D_Blunt.jpg,nolink,25x25,Blunt Damage);&amp;ref(Item/D_Magic.jpg,nolink,25x25,Magic Damage);&amp;br;攻撃修正：1&amp;br;防御修正：0&amp;br;長さ：1</v>
      </c>
      <c r="EW76" t="str">
        <f t="shared" si="20"/>
        <v>n/a</v>
      </c>
      <c r="EX76" t="str">
        <f t="shared" si="21"/>
        <v/>
      </c>
      <c r="EY76" t="str">
        <f t="shared" si="25"/>
        <v/>
      </c>
      <c r="EZ76" t="str">
        <f t="shared" si="33"/>
        <v>&amp;ref(Nation/LivingLead.jpg,nolink,25x25,Leadership (50));</v>
      </c>
      <c r="FA76" t="str">
        <f t="shared" si="26"/>
        <v>&amp;ref(Item/Horror-Marked.jpg,nolink,25x25,Causes Horror Mark);</v>
      </c>
      <c r="FB76" t="str">
        <f t="shared" si="22"/>
        <v/>
      </c>
      <c r="FC76" t="str">
        <f t="shared" si="27"/>
        <v/>
      </c>
      <c r="FD76" t="str">
        <f t="shared" si="28"/>
        <v>&amp;ref(Nation/LivingLead.jpg,nolink,25x25,Leadership (50));&amp;ref(Item/Horror-Marked.jpg,nolink,25x25,Causes Horror Mark);&amp;br;戦闘時使用可能：Bane Fire&amp;br;装備解除不可</v>
      </c>
      <c r="FE76" t="str">
        <f t="shared" si="29"/>
        <v>攻撃力：0&amp;ref(Item/D_Blunt.jpg,nolink,25x25,Blunt Damage);&amp;ref(Item/D_Magic.jpg,nolink,25x25,Magic Damage);&amp;br;攻撃修正：1&amp;br;防御修正：0&amp;br;長さ：1&amp;br;&amp;br;&amp;ref(Nation/LivingLead.jpg,nolink,25x25,Leadership (50));&amp;ref(Item/Horror-Marked.jpg,nolink,25x25,Causes Horror Mark);&amp;br;戦闘時使用可能：Bane Fire&amp;br;装備解除不可</v>
      </c>
      <c r="FF76" t="str">
        <f t="shared" si="30"/>
        <v>&amp;br;&amp;ref(Nation/LivingLead.jpg,nolink,25x25,Leadership (50));&amp;ref(Item/Horror-Marked.jpg,nolink,25x25,Causes Horror Mark);&amp;br;戦闘時使用可能：Bane Fire&amp;br;装備解除不可</v>
      </c>
      <c r="FG76" t="str">
        <f t="shared" si="31"/>
        <v>~</v>
      </c>
      <c r="FH76" s="24" t="str">
        <f t="shared" si="32"/>
        <v xml:space="preserve">|BGCOLOR(#000000):&amp;ref(Item/SH Weapons/Sceptre-of-Corruption.jpg,nolink,75x75,Sceptre of Corruption);|BGCOLOR(BLACK):COLOR(WHITE):''Sceptre of Corruption''|片手|&amp;ref(Spell/P_Blood.jpg,nolink,25x25,Blood);4|&amp;ref(Spell/V_Blood.jpg,nolink,25x25,Blood Slave);25|
|~|&gt;|&gt;|&gt;|攻撃力：0&amp;ref(Item/D_Blunt.jpg,nolink,25x25,Blunt Damage);&amp;ref(Item/D_Magic.jpg,nolink,25x25,Magic Damage);&amp;br;攻撃修正：1&amp;br;防御修正：0&amp;br;長さ：1&amp;br;&amp;br;&amp;ref(Nation/LivingLead.jpg,nolink,25x25,Leadership (50));&amp;ref(Item/Horror-Marked.jpg,nolink,25x25,Causes Horror Mark);&amp;br;戦闘時使用可能：Bane Fire&amp;br;装備解除不可|
|&gt;|&gt;|&gt;|&gt;|BGCOLOR(#F5F5F5):破滅の炎を放つ笏。指揮能力も増す|
</v>
      </c>
    </row>
    <row r="77" spans="1:164" x14ac:dyDescent="0.15">
      <c r="A77" t="str">
        <f t="shared" si="23"/>
        <v/>
      </c>
      <c r="C77" s="1" t="s">
        <v>3332</v>
      </c>
      <c r="E77" s="1">
        <v>8</v>
      </c>
      <c r="F77" s="1" t="s">
        <v>3536</v>
      </c>
      <c r="H77" s="1" t="s">
        <v>3537</v>
      </c>
      <c r="I77" s="1" t="s">
        <v>3489</v>
      </c>
      <c r="J77" s="1">
        <v>10</v>
      </c>
      <c r="K77" s="7">
        <v>5</v>
      </c>
      <c r="L77" s="6">
        <v>14</v>
      </c>
      <c r="M77" s="1" t="s">
        <v>4316</v>
      </c>
      <c r="AE77" s="1">
        <v>3</v>
      </c>
      <c r="AF77" s="1">
        <v>-2</v>
      </c>
      <c r="AK77" s="1">
        <v>1</v>
      </c>
      <c r="AU77" s="1" t="s">
        <v>3527</v>
      </c>
      <c r="EQ77" s="7" t="s">
        <v>3538</v>
      </c>
      <c r="ER77" s="20" t="s">
        <v>4418</v>
      </c>
      <c r="ES77" t="str">
        <f t="shared" si="24"/>
        <v>BGCOLOR(#000000):&amp;ref(Item/SH Weapons/Procas's-Axe-of-Rulership.jpg,nolink,75x75,Procas's Axe of Rulership);|BGCOLOR(BLACK):COLOR(WHITE):''Procas's Axe of Rulership''</v>
      </c>
      <c r="ET77" t="str">
        <f t="shared" si="17"/>
        <v>&amp;ref(Spell/P_Blood.jpg,nolink,25x25,Blood);2&amp;ref(Spell/P_Earth.jpg,nolink,25x25,Earth);1</v>
      </c>
      <c r="EU77" t="str">
        <f t="shared" si="18"/>
        <v>&amp;ref(Spell/V_Blood.jpg,nolink,25x25,Blood Slave);10&amp;ref(Spell/V_Earth.jpg,nolink,25x25,Earth Gem);5</v>
      </c>
      <c r="EV77" t="str">
        <f t="shared" si="19"/>
        <v>攻撃力：14&amp;ref(Item/D_Slash.jpg,nolink,25x25,Slash Damage);&amp;ref(Item/D_Magic.jpg,nolink,25x25,Magic Damage);&amp;br;攻撃修正：3&amp;br;防御修正：-2&amp;br;長さ：1&amp;br;命中時追撃：Armloss</v>
      </c>
      <c r="EW77" t="str">
        <f t="shared" si="20"/>
        <v>n/a</v>
      </c>
      <c r="EX77" t="str">
        <f t="shared" si="21"/>
        <v/>
      </c>
      <c r="EY77" t="str">
        <f t="shared" si="25"/>
        <v/>
      </c>
      <c r="EZ77" t="str">
        <f t="shared" si="33"/>
        <v/>
      </c>
      <c r="FA77" t="str">
        <f t="shared" si="26"/>
        <v/>
      </c>
      <c r="FB77" t="str">
        <f t="shared" si="22"/>
        <v/>
      </c>
      <c r="FC77" t="str">
        <f t="shared" si="27"/>
        <v/>
      </c>
      <c r="FD77" t="str">
        <f t="shared" si="28"/>
        <v>Picus's Axe of Rulershipと同時装備で追加効果&amp;br;追加効果：Fear+10</v>
      </c>
      <c r="FE77" t="str">
        <f t="shared" si="29"/>
        <v>攻撃力：14&amp;ref(Item/D_Slash.jpg,nolink,25x25,Slash Damage);&amp;ref(Item/D_Magic.jpg,nolink,25x25,Magic Damage);&amp;br;攻撃修正：3&amp;br;防御修正：-2&amp;br;長さ：1&amp;br;命中時追撃：Armloss&amp;br;&amp;br;Picus's Axe of Rulershipと同時装備で追加効果&amp;br;追加効果：Fear+10</v>
      </c>
      <c r="FF77" t="str">
        <f t="shared" si="30"/>
        <v>&amp;br;Picus's Axe of Rulershipと同時装備で追加効果&amp;br;追加効果：Fear+10</v>
      </c>
      <c r="FG77" t="str">
        <f t="shared" si="31"/>
        <v>~</v>
      </c>
      <c r="FH77" s="24" t="str">
        <f t="shared" si="32"/>
        <v xml:space="preserve">|BGCOLOR(#000000):&amp;ref(Item/SH Weapons/Procas's-Axe-of-Rulership.jpg,nolink,75x75,Procas's Axe of Rulership);|BGCOLOR(BLACK):COLOR(WHITE):''Procas's Axe of Rulership''|片手|&amp;ref(Spell/P_Blood.jpg,nolink,25x25,Blood);2&amp;ref(Spell/P_Earth.jpg,nolink,25x25,Earth);1|&amp;ref(Spell/V_Blood.jpg,nolink,25x25,Blood Slave);10&amp;ref(Spell/V_Earth.jpg,nolink,25x25,Earth Gem);5|
|~|&gt;|&gt;|&gt;|攻撃力：14&amp;ref(Item/D_Slash.jpg,nolink,25x25,Slash Damage);&amp;ref(Item/D_Magic.jpg,nolink,25x25,Magic Damage);&amp;br;攻撃修正：3&amp;br;防御修正：-2&amp;br;長さ：1&amp;br;命中時追撃：Armloss&amp;br;&amp;br;Picus's Axe of Rulershipと同時装備で追加効果&amp;br;追加効果：Fear+10|
|&gt;|&gt;|&gt;|&gt;|BGCOLOR(#F5F5F5):腕を落とす斧の片割れ。こちらは攻撃力重視|
</v>
      </c>
    </row>
    <row r="78" spans="1:164" x14ac:dyDescent="0.15">
      <c r="A78" t="str">
        <f t="shared" si="23"/>
        <v>片手8E</v>
      </c>
      <c r="C78" s="1" t="s">
        <v>3332</v>
      </c>
      <c r="E78" s="1">
        <v>8</v>
      </c>
      <c r="F78" s="1" t="s">
        <v>3539</v>
      </c>
      <c r="H78" s="1" t="s">
        <v>3540</v>
      </c>
      <c r="J78" s="1">
        <v>15</v>
      </c>
      <c r="L78" s="6">
        <v>0</v>
      </c>
      <c r="M78" s="1" t="s">
        <v>4318</v>
      </c>
      <c r="AE78" s="1">
        <v>1</v>
      </c>
      <c r="AF78" s="1">
        <v>1</v>
      </c>
      <c r="AK78" s="1">
        <v>1</v>
      </c>
      <c r="AU78" s="1" t="s">
        <v>3541</v>
      </c>
      <c r="CV78" s="2">
        <v>1</v>
      </c>
      <c r="DC78" s="2">
        <v>1</v>
      </c>
      <c r="EI78" s="2">
        <v>1</v>
      </c>
      <c r="EN78" s="2" t="s">
        <v>653</v>
      </c>
      <c r="EQ78" s="7" t="s">
        <v>4299</v>
      </c>
      <c r="ER78" s="20" t="s">
        <v>4419</v>
      </c>
      <c r="ES78" t="str">
        <f t="shared" si="24"/>
        <v>BGCOLOR(#000000):&amp;ref(Item/SH Weapons/Dimensional-Rod.jpg,nolink,75x75,Dimensional Rod);|BGCOLOR(BLACK):COLOR(WHITE):''Dimensional Rod''</v>
      </c>
      <c r="ET78" t="str">
        <f t="shared" si="17"/>
        <v>&amp;ref(Spell/P_Astral.jpg,nolink,25x25,Astral);3</v>
      </c>
      <c r="EU78" t="str">
        <f t="shared" si="18"/>
        <v>&amp;ref(Spell/V_Astral.jpg,nolink,25x25,Astral Pearl);15</v>
      </c>
      <c r="EV78" t="str">
        <f t="shared" si="19"/>
        <v>攻撃力：0&amp;ref(Item/D_Blunt.jpg,nolink,25x25,Blunt Damage);&amp;ref(Item/D_Magic.jpg,nolink,25x25,Magic Damage);&amp;br;攻撃修正：1&amp;br;防御修正：1&amp;br;長さ：1&amp;br;命中時追撃：Dimensional Shift</v>
      </c>
      <c r="EW78" t="str">
        <f t="shared" si="20"/>
        <v>n/a</v>
      </c>
      <c r="EX78" t="str">
        <f t="shared" si="21"/>
        <v/>
      </c>
      <c r="EY78" t="str">
        <f t="shared" si="25"/>
        <v/>
      </c>
      <c r="EZ78" t="str">
        <f t="shared" si="33"/>
        <v/>
      </c>
      <c r="FA78" t="str">
        <f t="shared" si="26"/>
        <v>&amp;ref(Item/Quickness.jpg,nolink,25x25,Quickness);&amp;ref(Item/Horror-Marked.jpg,nolink,25x25,Causes Horror Mark);</v>
      </c>
      <c r="FB78" t="str">
        <f t="shared" si="22"/>
        <v>&amp;ref(Spell/P_Astral.jpg,nolink,25x25,Astral Magic Bonus (1));</v>
      </c>
      <c r="FC78" t="str">
        <f t="shared" si="27"/>
        <v>&amp;ref(Item/Far-Caster.jpg,nolink,25x25,Far Caster (Astral, 1));</v>
      </c>
      <c r="FD78" t="str">
        <f t="shared" si="28"/>
        <v>&amp;ref(Item/Quickness.jpg,nolink,25x25,Quickness);&amp;ref(Item/Horror-Marked.jpg,nolink,25x25,Causes Horror Mark);&amp;br;&amp;ref(Spell/P_Astral.jpg,nolink,25x25,Astral Magic Bonus (1));&amp;ref(Item/Far-Caster.jpg,nolink,25x25,Far Caster (Astral, 1));&amp;br;装備解除不可&amp;br;所有者を徐々に発狂&amp;br;所有者を稀にVoidへ追放</v>
      </c>
      <c r="FE78" t="str">
        <f t="shared" si="29"/>
        <v>攻撃力：0&amp;ref(Item/D_Blunt.jpg,nolink,25x25,Blunt Damage);&amp;ref(Item/D_Magic.jpg,nolink,25x25,Magic Damage);&amp;br;攻撃修正：1&amp;br;防御修正：1&amp;br;長さ：1&amp;br;命中時追撃：Dimensional Shift&amp;br;&amp;br;&amp;ref(Item/Quickness.jpg,nolink,25x25,Quickness);&amp;ref(Item/Horror-Marked.jpg,nolink,25x25,Causes Horror Mark);&amp;br;&amp;ref(Spell/P_Astral.jpg,nolink,25x25,Astral Magic Bonus (1));&amp;ref(Item/Far-Caster.jpg,nolink,25x25,Far Caster (Astral, 1));&amp;br;装備解除不可&amp;br;所有者を徐々に発狂&amp;br;所有者を稀にVoidへ追放</v>
      </c>
      <c r="FF78" t="str">
        <f t="shared" si="30"/>
        <v>&amp;br;&amp;ref(Item/Quickness.jpg,nolink,25x25,Quickness);&amp;ref(Item/Horror-Marked.jpg,nolink,25x25,Causes Horror Mark);&amp;br;&amp;ref(Spell/P_Astral.jpg,nolink,25x25,Astral Magic Bonus (1));&amp;ref(Item/Far-Caster.jpg,nolink,25x25,Far Caster (Astral, 1));&amp;br;装備解除不可&amp;br;所有者を徐々に発狂&amp;br;所有者を稀にVoidへ追放</v>
      </c>
      <c r="FG78" t="str">
        <f t="shared" si="31"/>
        <v>~</v>
      </c>
      <c r="FH78" s="24" t="str">
        <f t="shared" si="32"/>
        <v xml:space="preserve">|BGCOLOR(#000000):&amp;ref(Item/SH Weapons/Dimensional-Rod.jpg,nolink,75x75,Dimensional Rod);|BGCOLOR(BLACK):COLOR(WHITE):''Dimensional Rod''|片手|&amp;ref(Spell/P_Astral.jpg,nolink,25x25,Astral);3|&amp;ref(Spell/V_Astral.jpg,nolink,25x25,Astral Pearl);15|
|~|&gt;|&gt;|&gt;|攻撃力：0&amp;ref(Item/D_Blunt.jpg,nolink,25x25,Blunt Damage);&amp;ref(Item/D_Magic.jpg,nolink,25x25,Magic Damage);&amp;br;攻撃修正：1&amp;br;防御修正：1&amp;br;長さ：1&amp;br;命中時追撃：Dimensional Shift&amp;br;&amp;br;&amp;ref(Item/Quickness.jpg,nolink,25x25,Quickness);&amp;ref(Item/Horror-Marked.jpg,nolink,25x25,Causes Horror Mark);&amp;br;&amp;ref(Spell/P_Astral.jpg,nolink,25x25,Astral Magic Bonus (1));&amp;ref(Item/Far-Caster.jpg,nolink,25x25,Far Caster (Astral, 1));&amp;br;装備解除不可&amp;br;所有者を徐々に発狂&amp;br;所有者を稀にVoidへ追放|
|&gt;|&gt;|&gt;|&gt;|BGCOLOR(#F5F5F5):星魔法増強。良くも悪くも癖が強い性能|
</v>
      </c>
    </row>
    <row r="79" spans="1:164" x14ac:dyDescent="0.15">
      <c r="A79" t="str">
        <f t="shared" si="23"/>
        <v>片手12S</v>
      </c>
      <c r="C79" s="1" t="s">
        <v>3332</v>
      </c>
      <c r="E79" s="1">
        <v>12</v>
      </c>
      <c r="F79" s="1" t="s">
        <v>3543</v>
      </c>
      <c r="H79" s="1" t="s">
        <v>3546</v>
      </c>
      <c r="J79" s="1">
        <v>40</v>
      </c>
      <c r="L79" s="6">
        <v>8</v>
      </c>
      <c r="M79" s="1" t="s">
        <v>4319</v>
      </c>
      <c r="AE79" s="1">
        <v>2</v>
      </c>
      <c r="AF79" s="1">
        <v>4</v>
      </c>
      <c r="AK79" s="1">
        <v>1</v>
      </c>
      <c r="BA79" s="2">
        <v>2</v>
      </c>
      <c r="CG79" s="2">
        <v>1</v>
      </c>
      <c r="CV79" s="2">
        <v>1</v>
      </c>
      <c r="CY79" s="2">
        <v>1</v>
      </c>
      <c r="EQ79" s="7" t="s">
        <v>3547</v>
      </c>
      <c r="ER79" s="20" t="s">
        <v>4420</v>
      </c>
      <c r="ES79" t="str">
        <f t="shared" si="24"/>
        <v>BGCOLOR(#000000):&amp;ref(Item/SH Weapons/Champion's-Gladius.jpg,nolink,75x75,Champion's Gladius);|BGCOLOR(BLACK):COLOR(WHITE):''Champion's Gladius''</v>
      </c>
      <c r="ET79" t="str">
        <f t="shared" si="17"/>
        <v>&amp;ref(Spell/P_Fire.jpg,nolink,25x25,Fire);5</v>
      </c>
      <c r="EU79" t="str">
        <f t="shared" si="18"/>
        <v>&amp;ref(Spell/V_Fire.jpg,nolink,25x25,Fire Gem);40</v>
      </c>
      <c r="EV79" t="str">
        <f t="shared" si="19"/>
        <v>攻撃力：8&amp;ref(Item/D_Slash.jpg,nolink,25x25,Slash Damage);&amp;ref(Item/D_Pierce.jpg,nolink,25x25,Pierce Damage);&amp;ref(Item/D_Magic.jpg,nolink,25x25,Magic Damage);&amp;br;攻撃修正：2&amp;br;防御修正：4&amp;br;長さ：1</v>
      </c>
      <c r="EW79" t="str">
        <f t="shared" si="20"/>
        <v>n/a</v>
      </c>
      <c r="EX79" t="str">
        <f t="shared" si="21"/>
        <v>&amp;ref(Item/Affliction-Resistance.jpg,nolink,25x25,Affliction Resistance (2));</v>
      </c>
      <c r="EY79" t="str">
        <f t="shared" si="25"/>
        <v/>
      </c>
      <c r="EZ79" t="str">
        <f t="shared" si="33"/>
        <v>&amp;ref(Item/Inspirational.jpg,nolink,25x25,Inspirational (1));</v>
      </c>
      <c r="FA79" t="str">
        <f t="shared" si="26"/>
        <v>&amp;ref(Item/Quickness.jpg,nolink,25x25,Quickness);&amp;ref(Item/Lucky.jpg,nolink,25x25,Lucky);</v>
      </c>
      <c r="FB79" t="str">
        <f t="shared" si="22"/>
        <v/>
      </c>
      <c r="FC79" t="str">
        <f t="shared" si="27"/>
        <v/>
      </c>
      <c r="FD79" t="str">
        <f t="shared" si="28"/>
        <v>&amp;ref(Item/Affliction-Resistance.jpg,nolink,25x25,Affliction Resistance (2));&amp;br;&amp;ref(Item/Inspirational.jpg,nolink,25x25,Inspirational (1));&amp;ref(Item/Quickness.jpg,nolink,25x25,Quickness);&amp;ref(Item/Lucky.jpg,nolink,25x25,Lucky);&amp;br;装備解除不可&amp;br;デスマッチ強制参加</v>
      </c>
      <c r="FE79" t="str">
        <f t="shared" si="29"/>
        <v>攻撃力：8&amp;ref(Item/D_Slash.jpg,nolink,25x25,Slash Damage);&amp;ref(Item/D_Pierce.jpg,nolink,25x25,Pierce Damage);&amp;ref(Item/D_Magic.jpg,nolink,25x25,Magic Damage);&amp;br;攻撃修正：2&amp;br;防御修正：4&amp;br;長さ：1&amp;br;&amp;br;&amp;ref(Item/Affliction-Resistance.jpg,nolink,25x25,Affliction Resistance (2));&amp;br;&amp;ref(Item/Inspirational.jpg,nolink,25x25,Inspirational (1));&amp;ref(Item/Quickness.jpg,nolink,25x25,Quickness);&amp;ref(Item/Lucky.jpg,nolink,25x25,Lucky);&amp;br;装備解除不可&amp;br;デスマッチ強制参加</v>
      </c>
      <c r="FF79" t="str">
        <f t="shared" si="30"/>
        <v>&amp;br;&amp;ref(Item/Affliction-Resistance.jpg,nolink,25x25,Affliction Resistance (2));&amp;br;&amp;ref(Item/Inspirational.jpg,nolink,25x25,Inspirational (1));&amp;ref(Item/Quickness.jpg,nolink,25x25,Quickness);&amp;ref(Item/Lucky.jpg,nolink,25x25,Lucky);&amp;br;装備解除不可&amp;br;デスマッチ強制参加</v>
      </c>
      <c r="FG79" t="str">
        <f t="shared" si="31"/>
        <v>~</v>
      </c>
      <c r="FH79" s="24" t="str">
        <f t="shared" si="32"/>
        <v xml:space="preserve">|BGCOLOR(#000000):&amp;ref(Item/SH Weapons/Champion's-Gladius.jpg,nolink,75x75,Champion's Gladius);|BGCOLOR(BLACK):COLOR(WHITE):''Champion's Gladius''|片手|&amp;ref(Spell/P_Fire.jpg,nolink,25x25,Fire);5|&amp;ref(Spell/V_Fire.jpg,nolink,25x25,Fire Gem);40|
|~|&gt;|&gt;|&gt;|攻撃力：8&amp;ref(Item/D_Slash.jpg,nolink,25x25,Slash Damage);&amp;ref(Item/D_Pierce.jpg,nolink,25x25,Pierce Damage);&amp;ref(Item/D_Magic.jpg,nolink,25x25,Magic Damage);&amp;br;攻撃修正：2&amp;br;防御修正：4&amp;br;長さ：1&amp;br;&amp;br;&amp;ref(Item/Affliction-Resistance.jpg,nolink,25x25,Affliction Resistance (2));&amp;br;&amp;ref(Item/Inspirational.jpg,nolink,25x25,Inspirational (1));&amp;ref(Item/Quickness.jpg,nolink,25x25,Quickness);&amp;ref(Item/Lucky.jpg,nolink,25x25,Lucky);&amp;br;装備解除不可&amp;br;デスマッチ強制参加|
|&gt;|&gt;|&gt;|&gt;|BGCOLOR(#F5F5F5):デスマッチ景品の一つ。やや防御的な能力を持つ|
</v>
      </c>
    </row>
    <row r="80" spans="1:164" x14ac:dyDescent="0.15">
      <c r="A80" t="str">
        <f t="shared" si="23"/>
        <v/>
      </c>
      <c r="C80" s="1" t="s">
        <v>3332</v>
      </c>
      <c r="E80" s="1">
        <v>12</v>
      </c>
      <c r="F80" s="1" t="s">
        <v>3544</v>
      </c>
      <c r="H80" s="1" t="s">
        <v>3548</v>
      </c>
      <c r="J80" s="1">
        <v>25</v>
      </c>
      <c r="L80" s="6">
        <v>15</v>
      </c>
      <c r="M80" s="1" t="s">
        <v>4316</v>
      </c>
      <c r="Q80" s="1">
        <v>3</v>
      </c>
      <c r="AE80" s="1">
        <v>3</v>
      </c>
      <c r="AF80" s="1">
        <v>3</v>
      </c>
      <c r="AK80" s="1">
        <v>1</v>
      </c>
      <c r="AV80" s="1" t="s">
        <v>3549</v>
      </c>
      <c r="BP80" s="2" t="s">
        <v>3551</v>
      </c>
      <c r="BR80" s="2">
        <v>1</v>
      </c>
      <c r="CJ80" s="2">
        <v>25</v>
      </c>
      <c r="ER80" s="20" t="s">
        <v>4422</v>
      </c>
      <c r="ES80" t="str">
        <f t="shared" si="24"/>
        <v>BGCOLOR(#000000):&amp;ref(Item/SH Weapons/Sun-Sword.jpg,nolink,75x75,Sun Sword);|BGCOLOR(BLACK):COLOR(WHITE):''Sun Sword''</v>
      </c>
      <c r="ET80" t="str">
        <f t="shared" si="17"/>
        <v>&amp;ref(Spell/P_Fire.jpg,nolink,25x25,Fire);4</v>
      </c>
      <c r="EU80" t="str">
        <f t="shared" si="18"/>
        <v>&amp;ref(Spell/V_Fire.jpg,nolink,25x25,Fire Gem);25</v>
      </c>
      <c r="EV80" t="str">
        <f t="shared" si="19"/>
        <v>攻撃力：15&amp;ref(Item/D_Slash.jpg,nolink,25x25,Slash Damage);&amp;ref(Item/D_Magic.jpg,nolink,25x25,Magic Damage);&amp;br;対アンデッド/デーモン三倍打&amp;br;攻撃修正：3&amp;br;防御修正：3&amp;br;長さ：1&amp;br;攻撃時追撃：Small Area Holyfire</v>
      </c>
      <c r="EW80" t="str">
        <f t="shared" si="20"/>
        <v>n/a</v>
      </c>
      <c r="EX80" t="str">
        <f t="shared" si="21"/>
        <v/>
      </c>
      <c r="EY80" t="str">
        <f t="shared" si="25"/>
        <v>&amp;ref(Item/Blessed.jpg,nolink,25x25,Blessed);&amp;ref(Item/Gone-Berserk.jpg,nolink,25x25,Gone Berserk);</v>
      </c>
      <c r="EZ80" t="str">
        <f t="shared" si="33"/>
        <v>&amp;ref(Nation/LivingLead.jpg,nolink,25x25,Leadership (25));</v>
      </c>
      <c r="FA80" t="str">
        <f t="shared" si="26"/>
        <v/>
      </c>
      <c r="FB80" t="str">
        <f t="shared" si="22"/>
        <v/>
      </c>
      <c r="FC80" t="str">
        <f t="shared" si="27"/>
        <v/>
      </c>
      <c r="FD80" t="str">
        <f t="shared" si="28"/>
        <v>&amp;ref(Item/Blessed.jpg,nolink,25x25,Blessed);&amp;ref(Item/Gone-Berserk.jpg,nolink,25x25,Gone Berserk);&amp;br;&amp;ref(Nation/LivingLead.jpg,nolink,25x25,Leadership (25));</v>
      </c>
      <c r="FE80" t="str">
        <f t="shared" si="29"/>
        <v>攻撃力：15&amp;ref(Item/D_Slash.jpg,nolink,25x25,Slash Damage);&amp;ref(Item/D_Magic.jpg,nolink,25x25,Magic Damage);&amp;br;対アンデッド/デーモン三倍打&amp;br;攻撃修正：3&amp;br;防御修正：3&amp;br;長さ：1&amp;br;攻撃時追撃：Small Area Holyfire&amp;br;&amp;br;&amp;ref(Item/Blessed.jpg,nolink,25x25,Blessed);&amp;ref(Item/Gone-Berserk.jpg,nolink,25x25,Gone Berserk);&amp;br;&amp;ref(Nation/LivingLead.jpg,nolink,25x25,Leadership (25));</v>
      </c>
      <c r="FF80" t="str">
        <f t="shared" si="30"/>
        <v>&amp;br;&amp;ref(Item/Blessed.jpg,nolink,25x25,Blessed);&amp;ref(Item/Gone-Berserk.jpg,nolink,25x25,Gone Berserk);&amp;br;&amp;ref(Nation/LivingLead.jpg,nolink,25x25,Leadership (25));</v>
      </c>
      <c r="FG80" t="str">
        <f t="shared" si="31"/>
        <v>~</v>
      </c>
      <c r="FH80" s="24" t="str">
        <f t="shared" si="32"/>
        <v xml:space="preserve">|BGCOLOR(#000000):&amp;ref(Item/SH Weapons/Sun-Sword.jpg,nolink,75x75,Sun Sword);|BGCOLOR(BLACK):COLOR(WHITE):''Sun Sword''|片手|&amp;ref(Spell/P_Fire.jpg,nolink,25x25,Fire);4|&amp;ref(Spell/V_Fire.jpg,nolink,25x25,Fire Gem);25|
|~|&gt;|&gt;|&gt;|攻撃力：15&amp;ref(Item/D_Slash.jpg,nolink,25x25,Slash Damage);&amp;ref(Item/D_Magic.jpg,nolink,25x25,Magic Damage);&amp;br;対アンデッド/デーモン三倍打&amp;br;攻撃修正：3&amp;br;防御修正：3&amp;br;長さ：1&amp;br;攻撃時追撃：Small Area Holyfire&amp;br;&amp;br;&amp;ref(Item/Blessed.jpg,nolink,25x25,Blessed);&amp;ref(Item/Gone-Berserk.jpg,nolink,25x25,Gone Berserk);&amp;br;&amp;ref(Nation/LivingLead.jpg,nolink,25x25,Leadership (25));|
|&gt;|&gt;|&gt;|&gt;|BGCOLOR(#F5F5F5):野良聖騎士の剣。聖火を放ち祝福と狂信を授ける|
</v>
      </c>
    </row>
    <row r="81" spans="1:164" x14ac:dyDescent="0.15">
      <c r="A81" t="str">
        <f t="shared" si="23"/>
        <v>片手12E</v>
      </c>
      <c r="C81" s="1" t="s">
        <v>3332</v>
      </c>
      <c r="E81" s="1">
        <v>12</v>
      </c>
      <c r="F81" s="1" t="s">
        <v>3545</v>
      </c>
      <c r="H81" s="1" t="s">
        <v>3552</v>
      </c>
      <c r="J81" s="1">
        <v>15</v>
      </c>
      <c r="L81" s="6">
        <v>12</v>
      </c>
      <c r="M81" s="1" t="s">
        <v>4316</v>
      </c>
      <c r="N81" s="1" t="s">
        <v>3553</v>
      </c>
      <c r="AE81" s="1">
        <v>5</v>
      </c>
      <c r="AF81" s="1">
        <v>2</v>
      </c>
      <c r="AK81" s="1">
        <v>1</v>
      </c>
      <c r="AT81" s="1" t="s">
        <v>3554</v>
      </c>
      <c r="BG81" s="2">
        <v>5</v>
      </c>
      <c r="ER81" s="20" t="s">
        <v>4421</v>
      </c>
      <c r="ES81" t="str">
        <f t="shared" si="24"/>
        <v>BGCOLOR(#000000):&amp;ref(Item/SH Weapons/The-Admiral's-Sword.jpg,nolink,75x75,The Admiral's Sword);|BGCOLOR(BLACK):COLOR(WHITE):''The Admiral's Sword''</v>
      </c>
      <c r="ET81" t="str">
        <f t="shared" si="17"/>
        <v>&amp;ref(Spell/P_Death.jpg,nolink,25x25,Death);3</v>
      </c>
      <c r="EU81" t="str">
        <f t="shared" si="18"/>
        <v>&amp;ref(Spell/V_Death.jpg,nolink,25x25,Death Gem);15</v>
      </c>
      <c r="EV81" t="str">
        <f t="shared" si="19"/>
        <v>攻撃力：12&amp;ref(Item/D_Slash.jpg,nolink,25x25,Slash Damage);&amp;ref(Item/D_Magic.jpg,nolink,25x25,Magic Damage);&amp;br;防御貫通&amp;br;攻撃修正：5&amp;br;防御修正：2&amp;br;長さ：1&amp;br;負傷時追撃：Curse</v>
      </c>
      <c r="EW81" t="str">
        <f t="shared" si="20"/>
        <v>n/a</v>
      </c>
      <c r="EX81" t="str">
        <f t="shared" si="21"/>
        <v>&amp;ref(Item/Causes-Fear.jpg,nolink,25x25,Fear (5));</v>
      </c>
      <c r="EY81" t="str">
        <f t="shared" si="25"/>
        <v/>
      </c>
      <c r="EZ81" t="str">
        <f t="shared" si="33"/>
        <v/>
      </c>
      <c r="FA81" t="str">
        <f t="shared" si="26"/>
        <v/>
      </c>
      <c r="FB81" t="str">
        <f t="shared" si="22"/>
        <v/>
      </c>
      <c r="FC81" t="str">
        <f t="shared" si="27"/>
        <v/>
      </c>
      <c r="FD81" t="str">
        <f t="shared" si="28"/>
        <v>&amp;ref(Item/Causes-Fear.jpg,nolink,25x25,Fear (5));</v>
      </c>
      <c r="FE81" t="str">
        <f t="shared" si="29"/>
        <v>攻撃力：12&amp;ref(Item/D_Slash.jpg,nolink,25x25,Slash Damage);&amp;ref(Item/D_Magic.jpg,nolink,25x25,Magic Damage);&amp;br;防御貫通&amp;br;攻撃修正：5&amp;br;防御修正：2&amp;br;長さ：1&amp;br;負傷時追撃：Curse&amp;br;&amp;br;&amp;ref(Item/Causes-Fear.jpg,nolink,25x25,Fear (5));</v>
      </c>
      <c r="FF81" t="str">
        <f t="shared" si="30"/>
        <v>&amp;br;&amp;ref(Item/Causes-Fear.jpg,nolink,25x25,Fear (5));</v>
      </c>
      <c r="FG81" t="str">
        <f t="shared" si="31"/>
        <v>~</v>
      </c>
      <c r="FH81" s="24" t="str">
        <f t="shared" si="32"/>
        <v xml:space="preserve">|BGCOLOR(#000000):&amp;ref(Item/SH Weapons/The-Admiral's-Sword.jpg,nolink,75x75,The Admiral's Sword);|BGCOLOR(BLACK):COLOR(WHITE):''The Admiral's Sword''|片手|&amp;ref(Spell/P_Death.jpg,nolink,25x25,Death);3|&amp;ref(Spell/V_Death.jpg,nolink,25x25,Death Gem);15|
|~|&gt;|&gt;|&gt;|攻撃力：12&amp;ref(Item/D_Slash.jpg,nolink,25x25,Slash Damage);&amp;ref(Item/D_Magic.jpg,nolink,25x25,Magic Damage);&amp;br;防御貫通&amp;br;攻撃修正：5&amp;br;防御修正：2&amp;br;長さ：1&amp;br;負傷時追撃：Curse&amp;br;&amp;br;&amp;ref(Item/Causes-Fear.jpg,nolink,25x25,Fear (5));|
|&gt;|&gt;|&gt;|&gt;|BGCOLOR(#F5F5F5):亡霊海賊の愛用品。手に入れる機会は多くない|
</v>
      </c>
    </row>
    <row r="82" spans="1:164" x14ac:dyDescent="0.15">
      <c r="A82" t="str">
        <f t="shared" si="23"/>
        <v>両手0S</v>
      </c>
      <c r="C82" s="1" t="s">
        <v>3556</v>
      </c>
      <c r="E82" s="1">
        <v>0</v>
      </c>
      <c r="F82" s="1" t="s">
        <v>3557</v>
      </c>
      <c r="H82" s="1" t="s">
        <v>3558</v>
      </c>
      <c r="J82" s="1">
        <v>5</v>
      </c>
      <c r="L82" s="6">
        <v>9</v>
      </c>
      <c r="M82" s="1" t="s">
        <v>4317</v>
      </c>
      <c r="W82" s="1">
        <v>1</v>
      </c>
      <c r="AE82" s="1">
        <v>3</v>
      </c>
      <c r="AF82" s="1">
        <v>1</v>
      </c>
      <c r="AK82" s="1">
        <v>5</v>
      </c>
      <c r="ER82" s="20" t="s">
        <v>4423</v>
      </c>
      <c r="ES82" t="str">
        <f t="shared" ref="ES82:ES145" si="34">CONCATENATE("BGCOLOR(#000000):&amp;ref(Item/",SUBSTITUTE(SUBSTITUTE(SUBSTITUTE(SUBSTITUTE(SUBSTITUTE(SUBSTITUTE(SUBSTITUTE(C82,"片手","SH Weapons"),"両手","DH Weapons"),"盾","Shields"),"兜","Helms"),"鎧","Armors"),"靴","Boots"),"雑貨","Misc"),"/",SUBSTITUTE(SUBSTITUTE(IF(G82&lt;&gt;"",G82,F82)," ","-"),"ö","o"),".jpg,nolink,75x75,",F82,");","|","BGCOLOR(BLACK):COLOR(WHITE):''",F82,"''")</f>
        <v>BGCOLOR(#000000):&amp;ref(Item/DH Weapons/Enchanted-Pike.jpg,nolink,75x75,Enchanted Pike);|BGCOLOR(BLACK):COLOR(WHITE):''Enchanted Pike''</v>
      </c>
      <c r="ET82" t="str">
        <f t="shared" ref="ET82:ET145" si="35">SUBSTITUTE(SUBSTITUTE(SUBSTITUTE(SUBSTITUTE(SUBSTITUTE(SUBSTITUTE(SUBSTITUTE(SUBSTITUTE(SUBSTITUTE(H82&amp;I82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&amp;ref(Spell/P_Astral.jpg,nolink,25x25,Astral);1</v>
      </c>
      <c r="EU82" t="str">
        <f t="shared" ref="EU82:EU145" si="36">SUBSTITUTE(SUBSTITUTE(SUBSTITUTE(SUBSTITUTE(SUBSTITUTE(SUBSTITUTE(SUBSTITUTE(SUBSTITUTE(LEFT(H82,1)&amp;J82&amp;IF(I82&lt;&gt;"",LEFT(I82,1)&amp;K82,""),"火","&amp;ref(Spell/V_Fire.jpg,nolink,25x25,Fire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&amp;ref(Spell/V_Astral.jpg,nolink,25x25,Astral Pearl);5</v>
      </c>
      <c r="EV82" t="str">
        <f t="shared" ref="EV82:EV145" si="37">IF(L82&lt;&gt;"",CONCATENATE("攻撃力：",L82,SUBSTITUTE(SUBSTITUTE(SUBSTITUTE(SUBSTITUTE(SUBSTITUTE(SUBSTITUTE(SUBSTITUTE(SUBSTITUTE(SUBSTITUTE(M82,"切","&amp;ref(Item/D_Slash.jpg,nolink,25x25,Slash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82,"ap","&amp;br;防御貫通"),"an","&amp;br;防御無視"),SUBSTITUTE(SUBSTITUTE(O82,"p","&amp;br;吸収攻撃（上限5）"),"f","&amp;br;吸収攻撃"),IF(P82&lt;&gt;"","&amp;br;ダメージ上限"&amp;P82,""),SUBSTITUTE(SUBSTITUTE(Q82,"2","&amp;br;対デーモン二倍打"),"3","&amp;br;対アンデッド/デーモン三倍打"),IF(R82&lt;&gt;"","&amp;br;対魔法生物2倍打",""),SUBSTITUTE(SUBSTITUTE(S82,"2","&amp;br;対小型二倍打"),"3","&amp;br;対大型三倍打"),SUBSTITUTE(SUBSTITUTE(SUBSTITUTE(T82,"0","&amp;br;筋力加算なし"),"2","&amp;br;筋力加算二分の一"),"3","&amp;br;筋力加算三分の一"),IF(U82&lt;&gt;"","&amp;br;第一撃に突撃ボーナス加算",""),IF(V82&lt;&gt;"","&amp;br;殺した敵をゾンビ化",""),IF(W82&lt;&gt;"","&amp;br;筋力加算+25%",""),IF(X82&lt;&gt;"","&amp;br;対盾攻撃修正+2",""),IF(Y82&lt;&gt;"","&amp;br;頭部優先攻撃",""),SUBSTITUTE(SUBSTITUTE(SUBSTITUTE(Z82,"n","&amp;br;抵抗可能"),"e","&amp;br;抵抗容易"),"h","&amp;br;抵抗困難"),IF(AA82&lt;&gt;"","&amp;br;ボーナス武器",""),IF(AB82&lt;&gt;"","&amp;br;"&amp;IF(AB82&gt;0,AB82&amp;"回連続攻撃",ABS(AB82)+1&amp;"ラウンド毎に1回攻撃"),""),IF(AC82&lt;&gt;"","&amp;br;効果範囲："&amp;AC82,""),IF(AD82&lt;&gt;"","&amp;br;効果継続："&amp;AC82,""),IF(AE82&lt;&gt;"","&amp;br;攻撃修正："&amp;AE82&amp;"&amp;br;防御修正："&amp;AF82&amp;"&amp;br;長さ："&amp;AK82,""),IF(AG82&lt;&gt;"","&amp;br;射程："&amp;SUBSTITUTE(SUBSTITUTE(SUBSTITUTE(AG82,"s","筋力"),"h","筋力/2"),"t","筋力/3")&amp;"&amp;br;精度修正："&amp;AH82&amp;"&amp;br;弾数："&amp;AI82&amp;IF(AJ82&lt;&gt;"","&amp;br;水中使用可能",""),""),IF(AT82&lt;&gt;"","&amp;br;負傷時追撃："&amp;AT82,""),IF(AU82&lt;&gt;"","&amp;br;命中時追撃："&amp;AU82,""),IF(AV82&lt;&gt;"","&amp;br;攻撃時追撃："&amp;AV82,"")),"n/a")</f>
        <v>攻撃力：9&amp;ref(Item/D_Pierce.jpg,nolink,25x25,Pierce Damage);&amp;ref(Item/D_Magic.jpg,nolink,25x25,Magic Damage);&amp;br;筋力加算+25%&amp;br;攻撃修正：3&amp;br;防御修正：1&amp;br;長さ：5</v>
      </c>
      <c r="EW82" t="str">
        <f t="shared" ref="EW82:EW145" si="38">IF(AQ82&lt;&gt;"",CONCATENATE(IF(AL82&lt;&gt;"","頭部防護："&amp;AL82,""),IF(AM82&lt;&gt;"",IF(AL82&lt;&gt;"","&amp;br;","")&amp;"胴体防護："&amp;AM82,""),IF(AN82&lt;&gt;"","盾軽減力："&amp;AN82,""),IF(AO82&lt;&gt;"","&amp;br;防御修正："&amp;AO82,""),IF(AP82&lt;&gt;"","&amp;br;盾対応力："&amp;AP82,""),IF(AQ82&lt;&gt;"","&amp;br;装備負担："&amp;AQ82,""),IF(AR82&lt;&gt;"","&amp;br;行軍速度：-"&amp;AR82,""),IF(AS82&lt;&gt;"","&amp;br;魔法の防具","")),"n/a")</f>
        <v>n/a</v>
      </c>
      <c r="EX82" t="str">
        <f t="shared" ref="EX82:EX145" si="39">IF(COUNTA(AW82:EQ82)&lt;&gt;0,CONCATENATE(IF(AW82&lt;&gt;"",IF(AW82&gt;0,"&amp;ref(Item/Fire-Resistant.jpg,nolink,25x25,Fire Resistant ("&amp;AW82&amp;"));","&amp;ref(Item/Susceptible-to-Fire.jpg,nolink,25x25,Susceptible to Fire ("&amp;ABS(AW82)&amp;"));"),""),IF(AX82&lt;&gt;"",IF(AX82&gt;0,"&amp;ref(Item/Shock-Resistant.jpg,nolink,25x25,Shock Resistant ("&amp;AX82&amp;"));","&amp;ref(Item/Susceptible-to-Shock.jpg,nolink,25x25,Susceptible to Shock ("&amp;ABS(AX82)&amp;"));"),""),IF(AY82&lt;&gt;"",IF(AY82&gt;0,"&amp;ref(Item/Cold-Resistant.jpg,nolink,25x25,Cold Resistant ("&amp;AY82&amp;"));","&amp;ref(Item/Susceptible-to-Cold.jpg,nolink,25x25,Susceptible to Cold ("&amp;ABS(AY82)&amp;"));"),""),IF(AZ82&lt;&gt;"",IF(AZ82&gt;0,"&amp;ref(Item/Poison-Resistant.jpg,nolink,25x25,Poison Resistant ("&amp;AZ82&amp;"));","&amp;ref(Item/Susceptible-to-Poison.jpg,nolink,25x25,Susceptible to Poison ("&amp;ABS(AZ82)&amp;"));"),""),IF(BA82&lt;&gt;"","&amp;ref(Item/Affliction-Resistance.jpg,nolink,25x25,Affliction Resistance ("&amp;BA82&amp;"));",""),IF(BB82&lt;&gt;"","&amp;ref(Item/Ice-Protection.jpg,nolink,25x25,Ice Protection ("&amp;BB82&amp;"));",""),IF(BC82&lt;&gt;"","&amp;ref(Item/Invulnerable.jpg,nolink,25x25,Invulnerable ("&amp;BC82&amp;"));",""),IF(BD82&lt;&gt;"","&amp;ref(Item/Protective-Force.jpg,nolink,25x25,Protective Force ("&amp;BD82&amp;"));",""),IF(BE82&lt;&gt;"","&amp;ref(Item/Awe.jpg,nolink,25x25,Awe ("&amp;BE82&amp;"));",""),IF(BF82&lt;&gt;"","&amp;ref(Item/Animal-Awe.jpg,nolink,25x25,Animal Awe ("&amp;BF82&amp;"));",""),IF(BG82&lt;&gt;"","&amp;ref(Item/Causes-Fear.jpg,nolink,25x25,Fear ("&amp;BG82&amp;"));",""),IF(BH82&lt;&gt;"","&amp;ref(Item/Heat.jpg,nolink,25x25,Heat ("&amp;BH82&amp;"));",""),IF(BI82&lt;&gt;"","&amp;ref(Item/Chill.jpg,nolink,25x25,Chill ("&amp;BI82&amp;"));",""),IF(BJ82&lt;&gt;"","&amp;ref(Item/Fire-Shield.jpg,nolink,25x25,Fire Shield ("&amp;BJ82&amp;"));",""),IF(BK82&lt;&gt;"","&amp;ref(Item/Air-Shield.jpg,nolink,25x25,Air Shield ("&amp;BK82&amp;"));",""),IF(BL82&lt;&gt;"","&amp;ref(Item/Overcharged.jpg,nolink,25x25,Overcharged);",""),IF(BM82&lt;&gt;"","&amp;ref(Item/Poison-Barbs.jpg,nolink,25x25,Poison Barbs);",""),IF(BN82&lt;&gt;"","&amp;ref(Item/Petrification.jpg,nolink,25x25,Petrification);",""),IF(BO82&lt;&gt;"","&amp;ref(Item/Damage-Reversal.jpg,nolink,25x25,Damage Reversal ("&amp;BO82+12&amp;" vs MR));","")),"n/a")</f>
        <v>n/a</v>
      </c>
      <c r="EY82" t="str">
        <f t="shared" ref="EY82:EY145" si="40">CONCATENATE(IF(BP82&lt;&gt;"",IF(BP82="s","&amp;ref(Item/Sacred-Bless.jpg,nolink,25x25,Blessed (Sacred Only));","&amp;ref(Item/Blessed.jpg,nolink,25x25,Blessed);"),""),IF(BQ82&lt;&gt;"","&amp;ref(Item/Berserker.jpg,nolink,25x25,Berserker ("&amp;BQ82&amp;"));",""),IF(BR82&lt;&gt;"","&amp;ref(Item/Gone-Berserk.jpg,nolink,25x25,Gone Berserk);",""),IF(BS82&lt;&gt;"","&amp;ref(Item/Trample.jpg,nolink,25x25,Trample);",""),IF(BT82&lt;&gt;"",IF(BT82&lt;&gt;"s","&amp;ref(Item/Darkvision.jpg,nolink,25x25,Darkvision ("&amp;BT82&amp;"));","&amp;ref(Item/Spirit-Sight.jpg,nolink,25x25,Spirit Sight);"),""),IF(BU82&lt;&gt;"",IF(LEFT(BU82,1)&lt;&gt;"t","&amp;ref(Item/Regeneration.jpg,nolink,25x25,Regeneration ("&amp;BU82&amp;"));","&amp;ref(Item/True-Regeneration.jpg,nolink,25x25,True Regeneration ("&amp;MID(BU82,2,LEN(BU82)-1)&amp;"));"),""),IF(BV82&lt;&gt;"",IF(BV82&gt;0,"&amp;ref(Item/Reinvigoration.jpg,nolink,25x25,Reinvigoration ("&amp;BV82&amp;"));","&amp;ref(Item/Exhaustion.jpg,nolink,25x25,Exhaustion ("&amp;BV82&amp;"));"),""),IF(BW82&lt;&gt;"",IF(LEFT(BW82,1)&lt;&gt;"f","&amp;ref(Item/Stealthy-Boost.jpg,nolink,25x25,Stealth Boost ("&amp;BW82&amp;"));","&amp;ref(Item/Stealthy.jpg,nolink,25x25,Stealthy ("&amp;MID(BW82,2,LEN(BW82)-1)&amp;"));"),""),IF(BX82&lt;&gt;"","&amp;ref(Item/Invisible.jpg,nolink,25x25,Invisible);",""),IF(BY82&lt;&gt;"","&amp;ref(Item/Assassin.jpg,nolink,25x25,Assassin);",""),IF(BZ82&lt;&gt;"","&amp;ref(Item/Seduction.jpg,nolink,25x25,Seduction);",""),IF(CA82&lt;&gt;"","&amp;ref(Item/Reaper.jpg,nolink,25x25,Reaper ("&amp;CA82&amp;"));",""),IF(CB82&lt;&gt;"","&amp;ref(Item/Heretic.jpg,nolink,25x25,Heretic ("&amp;CB82&amp;"));",""),IF(CC82&lt;&gt;"","&amp;ref(Item/Inquisitor.jpg,nolink,25x25,Inquisitor);",""),IF(CD82&lt;&gt;"","&amp;ref(Item/Adept-Sacrificer.jpg,nolink,25x25,Adept Sacrificer ("&amp;CD82&amp;"));",""),IF(CE82&lt;&gt;"","&amp;ref(Item/Dominion-Spreader.jpg,nolink,25x25,Dominion Spreader ("&amp;CE82&amp;"));",""),IF(CF82&lt;&gt;"","&amp;ref(Item/Gold-Maker.jpg,nolink,25x25,Gold Maker ("&amp;CF82&amp;"));",""))</f>
        <v/>
      </c>
      <c r="EZ82" t="str">
        <f t="shared" ref="EZ82:EZ145" si="41">CONCATENATE(IF(CG82&lt;&gt;"",IF(CG82&gt;0,"&amp;ref(Item/Inspirational.jpg,nolink,25x25,Inspirational ("&amp;CG82&amp;"));","&amp;ref(Item/Uninspirational.jpg,nolink,25x25,Inspirational ("&amp;CG82&amp;"));"),""),IF(CH82&lt;&gt;"","&amp;ref(Item/Taskmaster.jpg,nolink,25x25,Taskmaster ("&amp;CH82&amp;"));",""),IF(CI82&lt;&gt;"","&amp;ref(Item/Beastmaster.jpg,nolink,25x25,Beastmaster ("&amp;CI82&amp;"));",""),IF(CJ82&lt;&gt;"","&amp;ref(Nation/LivingLead.jpg,nolink,25x25,Leadership ("&amp;CJ82&amp;"));",""),IF(CK82&lt;&gt;"","&amp;ref(Nation/MagicLead.jpg,nolink,25x25,Magic Leadership ("&amp;CK82&amp;"));",""),IF(CL82&lt;&gt;"","&amp;ref(Nation/UndeadLead.jpg,nolink,25x25,Undead Leadership ("&amp;CL82&amp;"));",""),IF(CM82&lt;&gt;"","&amp;ref(Item/Pillager.jpg,nolink,25x25,Pillager ("&amp;CM82&amp;"));",""),IF(CN82&lt;&gt;"","&amp;ref(Item/Patrol-Bonus.jpg,nolink,25x25,Patrol Bonus ("&amp;CN82&amp;"));",""),IF(CO82&lt;&gt;"",IF(CO82&gt;0,"&amp;ref(Item/Supply-Bonus.jpg,nolink,25x25,Supply Bonus ("&amp;CO82&amp;"));","&amp;ref(Item/Gluttony.jpg,nolink,25x25,Gluttony ("&amp;ABS(CO82)&amp;"));"),""),IF(CP82&lt;&gt;"",IF(CP82&gt;0,"&amp;ref(Item/Water-Breathing.jpg,nolink,25x25,Gift of Water Breathing ("&amp;CP82&amp;"));","&amp;ref(Item/Water-Breathing.jpg,nolink,25x25,Water Breathing);"),""),IF(CQ82&lt;&gt;"","&amp;ref(Item/Sailing.jpg,nolink,25x25,Sailing (Size points "&amp;LEFT(CQ82,LEN(CQ82)-1)&amp;", max size "&amp;RIGHT(CQ82)&amp;"));",""),IF(CR82&lt;&gt;"",IF(LEFT(CR82,1)&lt;&gt;"d",IF(LEFT(CR82,1)&lt;&gt;"g","&amp;ref(Item/Healer.jpg,nolink,25x25,Healer ("&amp;CR82&amp;"));","&amp;ref(Item/Disease-Grinder.jpg,nolink,25x25,Disease Grinder ("&amp;MID(CR82,2,LEN(CR82)-1)&amp;"));"),"&amp;ref(Item/Disease-Healer.jpg,nolink,25x25,Disease Healer ("&amp;MID(CR82,2,LEN(CR82)-1)&amp;"));"),""),IF(CS82&lt;&gt;"","&amp;ref(Item/Mason.jpg,nolink,25x25,Mason);",""))</f>
        <v/>
      </c>
      <c r="FA82" t="str">
        <f t="shared" ref="FA82:FA145" si="42">CONCATENATE(IF(CT82&lt;&gt;"","&amp;ref(Item/Ethereal.jpg,nolink,25x25,Ethereal);",""),IF(CU82&lt;&gt;"","&amp;ref(Item/Swiftness.jpg,nolink,25x25,Swiftness ("&amp;CU82&amp;"));",""),IF(CV82&lt;&gt;"","&amp;ref(Item/Quickness.jpg,nolink,25x25,Quickness);",""),IF(CW82&lt;&gt;"",IF(CW82&lt;&gt;"l","&amp;ref(Item/Enlarged.jpg,nolink,25x25,Enlarged);","&amp;ref(Item/Enlarged.jpg,nolink,25x25,Enlarged (Up to Size 4));"),""),IF(CX82&lt;&gt;"","&amp;ref(Item/Storm-Power.jpg,nolink,25x25,Storm Power ("&amp;CX82&amp;"));",""),IF(CY82&lt;&gt;"","&amp;ref(Item/Lucky.jpg,nolink,25x25,Lucky);",""),IF(CZ82&lt;&gt;"","&amp;ref(Item/Twist-Fate.jpg,nolink,25x25,Twist Fate);",""),IF(DA82&lt;&gt;"","&amp;ref(Item/Fool's-Luck.jpg,nolink,25x25,Fool's Luck);",""),IF(DB82&lt;&gt;"","&amp;ref(Item/Cursed.jpg,nolink,25x25,Cursed);",""),IF(DC82&lt;&gt;"","&amp;ref(Item/Horror-Marked.jpg,nolink,25x25,Causes Horror Mark);",""),IF(DD82&lt;&gt;"","&amp;ref(Item/Diseased.jpg,nolink,25x25,Diseased);",""),IF(DE82&lt;&gt;"","&amp;ref(Item/Affliction.jpg,nolink,25x25,Lost one eye);",""),IF(DF82&lt;&gt;"","&amp;ref(Item/Affliction.jpg,nolink,25x25,Chest Wound);",""),IF(DG82&lt;&gt;"","&amp;ref(Item/Affliction.jpg,nolink,25x25,Feeble Minded);",""),IF(DH82&lt;&gt;"","&amp;ref(Item/Insane.jpg,nolink,25x25,Insane ("&amp;DH82&amp;"));",""),IF(DI82&lt;&gt;"","&amp;ref(Item/Siege-Bonus.jpg,nolink,25x25,Siege Bonus ("&amp;DI82&amp;"));",""),IF(DJ82&lt;&gt;"","&amp;ref(Item/Flying.jpg,nolink,25x25,Flying"&amp;IF(DJ82&gt;0," (Map Move "&amp;DJ82&amp;")","")&amp;");",""),IF(DK82&lt;&gt;"","&amp;ref(Item/Storm-Immunity.jpg,nolink,25x25,Storm Immunity);",""),IF(DL82&lt;&gt;"","&amp;ref(Item/Floating.jpg,nolink,25x25,Floating);",""),IF(DM82&lt;&gt;"","&amp;ref(Item/Forest-Survival.jpg,nolink,25x25,Forest Survival);",""),IF(DN82&lt;&gt;"","&amp;ref(Item/Mountain-Survival.jpg,nolink,25x25,Mountain Survival);",""),IF(DO82&lt;&gt;"","&amp;ref(Item/Swamp-Survival.jpg,nolink,25x25,Swamp Survival);",""),IF(DP82&lt;&gt;"","&amp;ref(Item/Wasteland-Survival.jpg,nolink,25x25,Wasteland Survival);",""),IF(DQ82&lt;&gt;"","&amp;ref(Item/Snow-Move.jpg,nolink,25x25,Snow Move);",""),IF(DR82&lt;&gt;"","&amp;ref(Item/Swimming.jpg,nolink,25x25,Swimming);",""))</f>
        <v/>
      </c>
      <c r="FB82" t="str">
        <f t="shared" ref="FB82:FB145" si="43">CONCATENATE(IF(DS82&lt;&gt;"","&amp;ref(Item/Blood-Searcher.jpg,nolink,25x25,Blood Searcher ("&amp;DS82&amp;"));",""),IF(DT82&lt;&gt;"","&amp;ref(Item/Reanimation-Bonus.jpg,nolink,25x25,Reanimation Bonus ("&amp;DT82&amp;"));",""),IF(DU82&lt;&gt;"","&amp;ref(Item/Dragon-Master.jpg,nolink,25x25,Dragon Master ("&amp;DU82&amp;"));",""),IF(DV82&lt;&gt;"","&amp;ref(Item/Ivy-Lord.jpg,nolink,25x25,Ivy Lord ("&amp;DV82&amp;"));",""),IF(DW82&lt;&gt;"","&amp;ref(Item/Adept-Cross-Breeder.jpg,nolink,25x25,Adept Cross Breeder ("&amp;DW82&amp;"));",""),IF(DX82&lt;&gt;"","&amp;ref(Item/Forge-Bonus.jpg,nolink,25x25,Forge Bonus ("&amp;DX82&amp;"));",""),IF(DY82&lt;&gt;"","&amp;ref(Item/Master-Smith.jpg,nolink,25x25,Master Smith ("&amp;DY82&amp;"));",""),IF(DZ82&lt;&gt;"","&amp;ref(Item/Master-Ritualist.jpg,nolink,25x25,Master Ritualist ("&amp;DZ82&amp;"));",""),IF(EA82&lt;&gt;"","&amp;ref(Item/Alchemist.jpg,nolink,25x25,Alchemist ("&amp;EA82&amp;"));",""),IF(EB82&lt;&gt;"","&amp;ref(Item/Communion-Master.jpg,nolink,25x25,Communion Master);",""),IF(EC82&lt;&gt;"","&amp;ref(Item/Communion-Slave.jpg,nolink,25x25,Communion Slave);",""),IF(ED82&lt;&gt;"","&amp;ref(Item/Adept-Researcher.jpg,nolink,25x25,Adept Researcher ("&amp;ED82&amp;"));",""),IF(EE82&lt;&gt;"","&amp;ref(Spell/P_Fire.jpg,nolink,25x25,Fire Magic Bonus ("&amp;EE82&amp;"));",""),IF(EF82&lt;&gt;"","&amp;ref(Spell/P_Air.jpg,nolink,25x25,Air Magic Bonus ("&amp;EF82&amp;"));",""),IF(EG82&lt;&gt;"","&amp;ref(Spell/P_Water.jpg,nolink,25x25,Water Magic Bonus ("&amp;EG82&amp;"));",""),IF(EH82&lt;&gt;"","&amp;ref(Spell/P_Earth.jpg,nolink,25x25,Earth Magic Bonus ("&amp;EH82&amp;"));",""),IF(EI82&lt;&gt;"","&amp;ref(Spell/P_Astral.jpg,nolink,25x25,Astral Magic Bonus ("&amp;EI82&amp;"));",""),IF(EJ82&lt;&gt;"","&amp;ref(Spell/P_Death.jpg,nolink,25x25,Death Magic Bonus ("&amp;EJ82&amp;"));",""),IF(EK82&lt;&gt;"","&amp;ref(Spell/P_Nature.jpg,nolink,25x25,Nature Magic Bonus ("&amp;EK82&amp;"));",""),IF(EL82&lt;&gt;"","&amp;ref(Spell/P_Blood.jpg,nolink,25x25,Blood Magic Bonus ("&amp;EL82&amp;"));",""),IF(EM82&lt;&gt;"","&amp;ref(Spell/P_Holy.jpg,nolink,25x25,Priest Bonus ("&amp;EM82&amp;"));",""))</f>
        <v/>
      </c>
      <c r="FC82" t="str">
        <f t="shared" ref="FC82:FC145" si="44">CONCATENATE(IF(EN82&lt;&gt;"","&amp;ref(Item/Far-Caster.jpg,nolink,25x25,Far Caster ("&amp;SUBSTITUTE(SUBSTITUTE(SUBSTITUTE(SUBSTITUTE(SUBSTITUTE(SUBSTITUTE(SUBSTITUTE(SUBSTITUTE(SUBSTITUTE(SUBSTITUTE(SUBSTITUTE(SUBSTITUTE(EN82,"火","Fire, "),"風","Air, "),"水","Water, "),"地","Earth, "),"星","Astral, "),"死","Death, "),"緑","Nature, "),"血","Blood, "),"聖","Priest, "),"霊","Elemental, "),"魔","Sorcery, "),"全","All, ")&amp;"));",""),IF(EO82&lt;&gt;"",SUBSTITUTE(SUBSTITUTE(SUBSTITUTE(SUBSTITUTE(SUBSTITUTE(SUBSTITUTE(SUBSTITUTE(SUBSTITUTE(EO82,"火","&amp;ref(Spell/V_Fire.jpg,nolink,25x25,Fire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(")&amp;"));",""),IF(EP82&lt;&gt;"",SUBSTITUTE(SUBSTITUTE(SUBSTITUTE(SUBSTITUTE(SUBSTITUTE(SUBSTITUTE(SUBSTITUTE(SUBSTITUTE(EP82,"火","&amp;ref(Spell/Vt_Fire.jpg,nolink,25x25,Temporary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82" t="str">
        <f t="shared" ref="FD82:FD145" si="45">IF(EX82&lt;&gt;"n/a",CONCATENATE(EX82,EY82,IF(AND(OR(EX82&lt;&gt;"",EY82&lt;&gt;""),OR(EZ82&lt;&gt;"",FA82&lt;&gt;"")),"&amp;br;",""),EZ82,FA82,IF(AND(OR(EX82&lt;&gt;"",EY82&lt;&gt;"",EZ82&lt;&gt;"",FA82&lt;&gt;""),OR(FB82&lt;&gt;"",FC82&lt;&gt;"")),"&amp;br;",""),FB82,FC82,IF(AND(OR(EX82&lt;&gt;"",EY82&lt;&gt;"",EZ82&lt;&gt;"",FA82&lt;&gt;"",FB82&lt;&gt;"",FC82&lt;&gt;""),EQ82&lt;&gt;""),"&amp;br;",""),SUBSTITUTE(EQ82,"\n","&amp;br;")),"")</f>
        <v/>
      </c>
      <c r="FE82" t="str">
        <f t="shared" ref="FE82:FE145" si="46">CONCATENATE(IF(EV82&lt;&gt;"n/a",EV82,IF(EW82&lt;&gt;"n/a",EW82,IF(EX82&lt;&gt;"n/a",FD82,""))),IF(FF82&lt;&gt;"~","&amp;br;"&amp;FF82,""),IF(FG82&lt;&gt;"~","&amp;br;"&amp;FG82,""))</f>
        <v>攻撃力：9&amp;ref(Item/D_Pierce.jpg,nolink,25x25,Pierce Damage);&amp;ref(Item/D_Magic.jpg,nolink,25x25,Magic Damage);&amp;br;筋力加算+25%&amp;br;攻撃修正：3&amp;br;防御修正：1&amp;br;長さ：5</v>
      </c>
      <c r="FF82" t="str">
        <f t="shared" ref="FF82:FF145" si="47">IF(EV82&lt;&gt;"n/a",IF(EW82&lt;&gt;"n/a","&amp;br;"&amp;EW82,IF(EX82&lt;&gt;"n/a","&amp;br;"&amp;FD82,"~")),IF(AND(EW82&lt;&gt;"n/a",EX82&lt;&gt;"n/a"),"&amp;br;"&amp;FD82,"~"))</f>
        <v>~</v>
      </c>
      <c r="FG82" t="str">
        <f t="shared" ref="FG82:FG145" si="48">IF(AND(EV82&lt;&gt;"n/a",EW82&lt;&gt;"n/a",EX82&lt;&gt;"n/a"),IF(EX82&lt;&gt;"n/a","&amp;br;"&amp;FD82,""),"~")</f>
        <v>~</v>
      </c>
      <c r="FH82" s="24" t="str">
        <f t="shared" ref="FH82:FH145" si="49">CONCATENATE("|",ES82,"|",IF(D82&lt;&gt;"",D82,C82),"|",ET82,"|",EU82,"|",CHAR(10),"|~|&gt;|&gt;|&gt;|",FE82,"|",CHAR(10),"|&gt;|&gt;|&gt;|&gt;|BGCOLOR(#F5F5F5):",ER82,"|",CHAR(10))</f>
        <v xml:space="preserve">|BGCOLOR(#000000):&amp;ref(Item/DH Weapons/Enchanted-Pike.jpg,nolink,75x75,Enchanted Pike);|BGCOLOR(BLACK):COLOR(WHITE):''Enchanted Pike''|両手|&amp;ref(Spell/P_Astral.jpg,nolink,25x25,Astral);1|&amp;ref(Spell/V_Astral.jpg,nolink,25x25,Astral Pearl);5|
|~|&gt;|&gt;|&gt;|攻撃力：9&amp;ref(Item/D_Pierce.jpg,nolink,25x25,Pierce Damage);&amp;ref(Item/D_Magic.jpg,nolink,25x25,Magic Damage);&amp;br;筋力加算+25%&amp;br;攻撃修正：3&amp;br;防御修正：1&amp;br;長さ：5|
|&gt;|&gt;|&gt;|&gt;|BGCOLOR(#F5F5F5):攻撃修正の高い長槍。魔法武器全体で見ても随一の長さ|
</v>
      </c>
    </row>
    <row r="83" spans="1:164" x14ac:dyDescent="0.15">
      <c r="A83" t="str">
        <f t="shared" si="23"/>
        <v>両手2S</v>
      </c>
      <c r="C83" s="1" t="s">
        <v>3556</v>
      </c>
      <c r="E83" s="1">
        <v>2</v>
      </c>
      <c r="F83" s="1" t="s">
        <v>3560</v>
      </c>
      <c r="H83" s="1" t="s">
        <v>646</v>
      </c>
      <c r="J83" s="1">
        <v>10</v>
      </c>
      <c r="L83" s="6">
        <v>6</v>
      </c>
      <c r="M83" s="1" t="s">
        <v>4318</v>
      </c>
      <c r="Q83" s="1">
        <v>3</v>
      </c>
      <c r="W83" s="1">
        <v>1</v>
      </c>
      <c r="X83" s="1">
        <v>1</v>
      </c>
      <c r="AB83" s="1">
        <v>2</v>
      </c>
      <c r="AE83" s="1">
        <v>5</v>
      </c>
      <c r="AF83" s="1">
        <v>-2</v>
      </c>
      <c r="AK83" s="1">
        <v>2</v>
      </c>
      <c r="ER83" s="20" t="s">
        <v>4424</v>
      </c>
      <c r="ES83" t="str">
        <f t="shared" si="34"/>
        <v>BGCOLOR(#000000):&amp;ref(Item/DH Weapons/Holy-Scourge.jpg,nolink,75x75,Holy Scourge);|BGCOLOR(BLACK):COLOR(WHITE):''Holy Scourge''</v>
      </c>
      <c r="ET83" t="str">
        <f t="shared" si="35"/>
        <v>&amp;ref(Spell/P_Fire.jpg,nolink,25x25,Fire);2</v>
      </c>
      <c r="EU83" t="str">
        <f t="shared" si="36"/>
        <v>&amp;ref(Spell/V_Fire.jpg,nolink,25x25,Fire Gem);10</v>
      </c>
      <c r="EV83" t="str">
        <f t="shared" si="37"/>
        <v>攻撃力：6&amp;ref(Item/D_Blunt.jpg,nolink,25x25,Blunt Damage);&amp;ref(Item/D_Magic.jpg,nolink,25x25,Magic Damage);&amp;br;対アンデッド/デーモン三倍打&amp;br;筋力加算+25%&amp;br;対盾攻撃修正+2&amp;br;2回連続攻撃&amp;br;攻撃修正：5&amp;br;防御修正：-2&amp;br;長さ：2</v>
      </c>
      <c r="EW83" t="str">
        <f t="shared" si="38"/>
        <v>n/a</v>
      </c>
      <c r="EX83" t="str">
        <f t="shared" si="39"/>
        <v>n/a</v>
      </c>
      <c r="EY83" t="str">
        <f t="shared" si="40"/>
        <v/>
      </c>
      <c r="EZ83" t="str">
        <f t="shared" si="41"/>
        <v/>
      </c>
      <c r="FA83" t="str">
        <f t="shared" si="42"/>
        <v/>
      </c>
      <c r="FB83" t="str">
        <f t="shared" si="43"/>
        <v/>
      </c>
      <c r="FC83" t="str">
        <f t="shared" si="44"/>
        <v/>
      </c>
      <c r="FD83" t="str">
        <f t="shared" si="45"/>
        <v/>
      </c>
      <c r="FE83" t="str">
        <f t="shared" si="46"/>
        <v>攻撃力：6&amp;ref(Item/D_Blunt.jpg,nolink,25x25,Blunt Damage);&amp;ref(Item/D_Magic.jpg,nolink,25x25,Magic Damage);&amp;br;対アンデッド/デーモン三倍打&amp;br;筋力加算+25%&amp;br;対盾攻撃修正+2&amp;br;2回連続攻撃&amp;br;攻撃修正：5&amp;br;防御修正：-2&amp;br;長さ：2</v>
      </c>
      <c r="FF83" t="str">
        <f t="shared" si="47"/>
        <v>~</v>
      </c>
      <c r="FG83" t="str">
        <f t="shared" si="48"/>
        <v>~</v>
      </c>
      <c r="FH83" s="24" t="str">
        <f t="shared" si="49"/>
        <v xml:space="preserve">|BGCOLOR(#000000):&amp;ref(Item/DH Weapons/Holy-Scourge.jpg,nolink,75x75,Holy Scourge);|BGCOLOR(BLACK):COLOR(WHITE):''Holy Scourge''|両手|&amp;ref(Spell/P_Fire.jpg,nolink,25x25,Fire);2|&amp;ref(Spell/V_Fire.jpg,nolink,25x25,Fire Gem);10|
|~|&gt;|&gt;|&gt;|攻撃力：6&amp;ref(Item/D_Blunt.jpg,nolink,25x25,Blunt Damage);&amp;ref(Item/D_Magic.jpg,nolink,25x25,Magic Damage);&amp;br;対アンデッド/デーモン三倍打&amp;br;筋力加算+25%&amp;br;対盾攻撃修正+2&amp;br;2回連続攻撃&amp;br;攻撃修正：5&amp;br;防御修正：-2&amp;br;長さ：2|
|&gt;|&gt;|&gt;|&gt;|BGCOLOR(#F5F5F5):不浄を砕く連接棍。連打の威力は強烈|
</v>
      </c>
    </row>
    <row r="84" spans="1:164" x14ac:dyDescent="0.15">
      <c r="A84" t="str">
        <f t="shared" si="23"/>
        <v/>
      </c>
      <c r="C84" s="1" t="s">
        <v>3556</v>
      </c>
      <c r="E84" s="1">
        <v>2</v>
      </c>
      <c r="F84" s="1" t="s">
        <v>3562</v>
      </c>
      <c r="H84" s="1" t="s">
        <v>3563</v>
      </c>
      <c r="J84" s="1">
        <v>5</v>
      </c>
      <c r="L84" s="6">
        <v>15</v>
      </c>
      <c r="M84" s="1" t="s">
        <v>4316</v>
      </c>
      <c r="N84" s="1" t="s">
        <v>3553</v>
      </c>
      <c r="W84" s="1">
        <v>1</v>
      </c>
      <c r="AE84" s="1">
        <v>4</v>
      </c>
      <c r="AF84" s="1">
        <v>4</v>
      </c>
      <c r="AK84" s="1">
        <v>2</v>
      </c>
      <c r="ER84" s="20" t="s">
        <v>4425</v>
      </c>
      <c r="ES84" t="str">
        <f t="shared" si="34"/>
        <v>BGCOLOR(#000000):&amp;ref(Item/DH Weapons/Greatsword-of-Sharpness.jpg,nolink,75x75,Greatsword of Sharpness);|BGCOLOR(BLACK):COLOR(WHITE):''Greatsword of Sharpness''</v>
      </c>
      <c r="ET84" t="str">
        <f t="shared" si="35"/>
        <v>&amp;ref(Spell/P_Earth.jpg,nolink,25x25,Earth);1</v>
      </c>
      <c r="EU84" t="str">
        <f t="shared" si="36"/>
        <v>&amp;ref(Spell/V_Earth.jpg,nolink,25x25,Earth Gem);5</v>
      </c>
      <c r="EV84" t="str">
        <f t="shared" si="37"/>
        <v>攻撃力：15&amp;ref(Item/D_Slash.jpg,nolink,25x25,Slash Damage);&amp;ref(Item/D_Magic.jpg,nolink,25x25,Magic Damage);&amp;br;防御貫通&amp;br;筋力加算+25%&amp;br;攻撃修正：4&amp;br;防御修正：4&amp;br;長さ：2</v>
      </c>
      <c r="EW84" t="str">
        <f t="shared" si="38"/>
        <v>n/a</v>
      </c>
      <c r="EX84" t="str">
        <f t="shared" si="39"/>
        <v>n/a</v>
      </c>
      <c r="EY84" t="str">
        <f t="shared" si="40"/>
        <v/>
      </c>
      <c r="EZ84" t="str">
        <f t="shared" si="41"/>
        <v/>
      </c>
      <c r="FA84" t="str">
        <f t="shared" si="42"/>
        <v/>
      </c>
      <c r="FB84" t="str">
        <f t="shared" si="43"/>
        <v/>
      </c>
      <c r="FC84" t="str">
        <f t="shared" si="44"/>
        <v/>
      </c>
      <c r="FD84" t="str">
        <f t="shared" si="45"/>
        <v/>
      </c>
      <c r="FE84" t="str">
        <f t="shared" si="46"/>
        <v>攻撃力：15&amp;ref(Item/D_Slash.jpg,nolink,25x25,Slash Damage);&amp;ref(Item/D_Magic.jpg,nolink,25x25,Magic Damage);&amp;br;防御貫通&amp;br;筋力加算+25%&amp;br;攻撃修正：4&amp;br;防御修正：4&amp;br;長さ：2</v>
      </c>
      <c r="FF84" t="str">
        <f t="shared" si="47"/>
        <v>~</v>
      </c>
      <c r="FG84" t="str">
        <f t="shared" si="48"/>
        <v>~</v>
      </c>
      <c r="FH84" s="24" t="str">
        <f t="shared" si="49"/>
        <v xml:space="preserve">|BGCOLOR(#000000):&amp;ref(Item/DH Weapons/Greatsword-of-Sharpness.jpg,nolink,75x75,Greatsword of Sharpness);|BGCOLOR(BLACK):COLOR(WHITE):''Greatsword of Sharpness''|両手|&amp;ref(Spell/P_Earth.jpg,nolink,25x25,Earth);1|&amp;ref(Spell/V_Earth.jpg,nolink,25x25,Earth Gem);5|
|~|&gt;|&gt;|&gt;|攻撃力：15&amp;ref(Item/D_Slash.jpg,nolink,25x25,Slash Damage);&amp;ref(Item/D_Magic.jpg,nolink,25x25,Magic Damage);&amp;br;防御貫通&amp;br;筋力加算+25%&amp;br;攻撃修正：4&amp;br;防御修正：4&amp;br;長さ：2|
|&gt;|&gt;|&gt;|&gt;|BGCOLOR(#F5F5F5):防御貫通の大剣。基本性能も高め|
</v>
      </c>
    </row>
    <row r="85" spans="1:164" x14ac:dyDescent="0.15">
      <c r="A85" t="str">
        <f t="shared" si="23"/>
        <v/>
      </c>
      <c r="C85" s="1" t="s">
        <v>3556</v>
      </c>
      <c r="E85" s="1">
        <v>2</v>
      </c>
      <c r="F85" s="1" t="s">
        <v>3564</v>
      </c>
      <c r="H85" s="1" t="s">
        <v>3563</v>
      </c>
      <c r="J85" s="1">
        <v>5</v>
      </c>
      <c r="L85" s="6">
        <v>16</v>
      </c>
      <c r="M85" s="1" t="s">
        <v>4319</v>
      </c>
      <c r="W85" s="1">
        <v>1</v>
      </c>
      <c r="AE85" s="1">
        <v>2</v>
      </c>
      <c r="AF85" s="1">
        <v>3</v>
      </c>
      <c r="AK85" s="1">
        <v>3</v>
      </c>
      <c r="EQ85" s="7" t="s">
        <v>3565</v>
      </c>
      <c r="ER85" s="20" t="s">
        <v>4426</v>
      </c>
      <c r="ES85" t="str">
        <f t="shared" si="34"/>
        <v>BGCOLOR(#000000):&amp;ref(Item/DH Weapons/Halberd-of-Might.jpg,nolink,75x75,Halberd of Might);|BGCOLOR(BLACK):COLOR(WHITE):''Halberd of Might''</v>
      </c>
      <c r="ET85" t="str">
        <f t="shared" si="35"/>
        <v>&amp;ref(Spell/P_Earth.jpg,nolink,25x25,Earth);1</v>
      </c>
      <c r="EU85" t="str">
        <f t="shared" si="36"/>
        <v>&amp;ref(Spell/V_Earth.jpg,nolink,25x25,Earth Gem);5</v>
      </c>
      <c r="EV85" t="str">
        <f t="shared" si="37"/>
        <v>攻撃力：16&amp;ref(Item/D_Slash.jpg,nolink,25x25,Slash Damage);&amp;ref(Item/D_Pierce.jpg,nolink,25x25,Pierce Damage);&amp;ref(Item/D_Magic.jpg,nolink,25x25,Magic Damage);&amp;br;筋力加算+25%&amp;br;攻撃修正：2&amp;br;防御修正：3&amp;br;長さ：3</v>
      </c>
      <c r="EW85" t="str">
        <f t="shared" si="38"/>
        <v>n/a</v>
      </c>
      <c r="EX85" t="str">
        <f t="shared" si="39"/>
        <v/>
      </c>
      <c r="EY85" t="str">
        <f t="shared" si="40"/>
        <v/>
      </c>
      <c r="EZ85" t="str">
        <f t="shared" si="41"/>
        <v/>
      </c>
      <c r="FA85" t="str">
        <f t="shared" si="42"/>
        <v/>
      </c>
      <c r="FB85" t="str">
        <f t="shared" si="43"/>
        <v/>
      </c>
      <c r="FC85" t="str">
        <f t="shared" si="44"/>
        <v/>
      </c>
      <c r="FD85" t="str">
        <f t="shared" si="45"/>
        <v>筋力+4</v>
      </c>
      <c r="FE85" t="str">
        <f t="shared" si="46"/>
        <v>攻撃力：16&amp;ref(Item/D_Slash.jpg,nolink,25x25,Slash Damage);&amp;ref(Item/D_Pierce.jpg,nolink,25x25,Pierce Damage);&amp;ref(Item/D_Magic.jpg,nolink,25x25,Magic Damage);&amp;br;筋力加算+25%&amp;br;攻撃修正：2&amp;br;防御修正：3&amp;br;長さ：3&amp;br;&amp;br;筋力+4</v>
      </c>
      <c r="FF85" t="str">
        <f t="shared" si="47"/>
        <v>&amp;br;筋力+4</v>
      </c>
      <c r="FG85" t="str">
        <f t="shared" si="48"/>
        <v>~</v>
      </c>
      <c r="FH85" s="24" t="str">
        <f t="shared" si="49"/>
        <v xml:space="preserve">|BGCOLOR(#000000):&amp;ref(Item/DH Weapons/Halberd-of-Might.jpg,nolink,75x75,Halberd of Might);|BGCOLOR(BLACK):COLOR(WHITE):''Halberd of Might''|両手|&amp;ref(Spell/P_Earth.jpg,nolink,25x25,Earth);1|&amp;ref(Spell/V_Earth.jpg,nolink,25x25,Earth Gem);5|
|~|&gt;|&gt;|&gt;|攻撃力：16&amp;ref(Item/D_Slash.jpg,nolink,25x25,Slash Damage);&amp;ref(Item/D_Pierce.jpg,nolink,25x25,Pierce Damage);&amp;ref(Item/D_Magic.jpg,nolink,25x25,Magic Damage);&amp;br;筋力加算+25%&amp;br;攻撃修正：2&amp;br;防御修正：3&amp;br;長さ：3&amp;br;&amp;br;筋力+4|
|&gt;|&gt;|&gt;|&gt;|BGCOLOR(#F5F5F5):筋力を高める。他の筋力依存攻撃も増幅|
</v>
      </c>
    </row>
    <row r="86" spans="1:164" x14ac:dyDescent="0.15">
      <c r="A86" t="str">
        <f t="shared" si="23"/>
        <v/>
      </c>
      <c r="C86" s="1" t="s">
        <v>3556</v>
      </c>
      <c r="E86" s="1">
        <v>2</v>
      </c>
      <c r="F86" s="1" t="s">
        <v>3566</v>
      </c>
      <c r="H86" s="1" t="s">
        <v>3563</v>
      </c>
      <c r="J86" s="1">
        <v>5</v>
      </c>
      <c r="L86" s="6">
        <v>25</v>
      </c>
      <c r="M86" s="1" t="s">
        <v>4318</v>
      </c>
      <c r="W86" s="1">
        <v>1</v>
      </c>
      <c r="AE86" s="1">
        <v>-1</v>
      </c>
      <c r="AF86" s="1">
        <v>-3</v>
      </c>
      <c r="AK86" s="1">
        <v>3</v>
      </c>
      <c r="AV86" s="1" t="s">
        <v>3567</v>
      </c>
      <c r="ER86" s="20" t="s">
        <v>4427</v>
      </c>
      <c r="ES86" t="str">
        <f t="shared" si="34"/>
        <v>BGCOLOR(#000000):&amp;ref(Item/DH Weapons/Hammer-of-the-Mountains.jpg,nolink,75x75,Hammer of the Mountains);|BGCOLOR(BLACK):COLOR(WHITE):''Hammer of the Mountains''</v>
      </c>
      <c r="ET86" t="str">
        <f t="shared" si="35"/>
        <v>&amp;ref(Spell/P_Earth.jpg,nolink,25x25,Earth);1</v>
      </c>
      <c r="EU86" t="str">
        <f t="shared" si="36"/>
        <v>&amp;ref(Spell/V_Earth.jpg,nolink,25x25,Earth Gem);5</v>
      </c>
      <c r="EV86" t="str">
        <f t="shared" si="37"/>
        <v>攻撃力：25&amp;ref(Item/D_Blunt.jpg,nolink,25x25,Blunt Damage);&amp;ref(Item/D_Magic.jpg,nolink,25x25,Magic Damage);&amp;br;筋力加算+25%&amp;br;攻撃修正：-1&amp;br;防御修正：-3&amp;br;長さ：3&amp;br;攻撃時追撃：Small Area Stun</v>
      </c>
      <c r="EW86" t="str">
        <f t="shared" si="38"/>
        <v>n/a</v>
      </c>
      <c r="EX86" t="str">
        <f t="shared" si="39"/>
        <v>n/a</v>
      </c>
      <c r="EY86" t="str">
        <f t="shared" si="40"/>
        <v/>
      </c>
      <c r="EZ86" t="str">
        <f t="shared" si="41"/>
        <v/>
      </c>
      <c r="FA86" t="str">
        <f t="shared" si="42"/>
        <v/>
      </c>
      <c r="FB86" t="str">
        <f t="shared" si="43"/>
        <v/>
      </c>
      <c r="FC86" t="str">
        <f t="shared" si="44"/>
        <v/>
      </c>
      <c r="FD86" t="str">
        <f t="shared" si="45"/>
        <v/>
      </c>
      <c r="FE86" t="str">
        <f t="shared" si="46"/>
        <v>攻撃力：25&amp;ref(Item/D_Blunt.jpg,nolink,25x25,Blunt Damage);&amp;ref(Item/D_Magic.jpg,nolink,25x25,Magic Damage);&amp;br;筋力加算+25%&amp;br;攻撃修正：-1&amp;br;防御修正：-3&amp;br;長さ：3&amp;br;攻撃時追撃：Small Area Stun</v>
      </c>
      <c r="FF86" t="str">
        <f t="shared" si="47"/>
        <v>~</v>
      </c>
      <c r="FG86" t="str">
        <f t="shared" si="48"/>
        <v>~</v>
      </c>
      <c r="FH86" s="24" t="str">
        <f t="shared" si="49"/>
        <v xml:space="preserve">|BGCOLOR(#000000):&amp;ref(Item/DH Weapons/Hammer-of-the-Mountains.jpg,nolink,75x75,Hammer of the Mountains);|BGCOLOR(BLACK):COLOR(WHITE):''Hammer of the Mountains''|両手|&amp;ref(Spell/P_Earth.jpg,nolink,25x25,Earth);1|&amp;ref(Spell/V_Earth.jpg,nolink,25x25,Earth Gem);5|
|~|&gt;|&gt;|&gt;|攻撃力：25&amp;ref(Item/D_Blunt.jpg,nolink,25x25,Blunt Damage);&amp;ref(Item/D_Magic.jpg,nolink,25x25,Magic Damage);&amp;br;筋力加算+25%&amp;br;攻撃修正：-1&amp;br;防御修正：-3&amp;br;長さ：3&amp;br;攻撃時追撃：Small Area Stun|
|&gt;|&gt;|&gt;|&gt;|BGCOLOR(#F5F5F5):驚異の威力と悲惨な技量修正。小さな敵を怯ませる|
</v>
      </c>
    </row>
    <row r="87" spans="1:164" x14ac:dyDescent="0.15">
      <c r="A87" t="str">
        <f t="shared" si="23"/>
        <v/>
      </c>
      <c r="C87" s="1" t="s">
        <v>3556</v>
      </c>
      <c r="E87" s="1">
        <v>2</v>
      </c>
      <c r="F87" s="1" t="s">
        <v>3568</v>
      </c>
      <c r="H87" s="1" t="s">
        <v>3563</v>
      </c>
      <c r="J87" s="1">
        <v>5</v>
      </c>
      <c r="L87" s="6">
        <v>3</v>
      </c>
      <c r="M87" s="1" t="s">
        <v>4318</v>
      </c>
      <c r="W87" s="1">
        <v>1</v>
      </c>
      <c r="AE87" s="1">
        <v>2</v>
      </c>
      <c r="AF87" s="1">
        <v>4</v>
      </c>
      <c r="AK87" s="1">
        <v>3</v>
      </c>
      <c r="AX87" s="2">
        <v>15</v>
      </c>
      <c r="EQ87" s="7" t="s">
        <v>3705</v>
      </c>
      <c r="ER87" s="20" t="s">
        <v>4428</v>
      </c>
      <c r="ES87" t="str">
        <f t="shared" si="34"/>
        <v>BGCOLOR(#000000):&amp;ref(Item/DH Weapons/Lightning-Rod.jpg,nolink,75x75,Lightning Rod);|BGCOLOR(BLACK):COLOR(WHITE):''Lightning Rod''</v>
      </c>
      <c r="ET87" t="str">
        <f t="shared" si="35"/>
        <v>&amp;ref(Spell/P_Earth.jpg,nolink,25x25,Earth);1</v>
      </c>
      <c r="EU87" t="str">
        <f t="shared" si="36"/>
        <v>&amp;ref(Spell/V_Earth.jpg,nolink,25x25,Earth Gem);5</v>
      </c>
      <c r="EV87" t="str">
        <f t="shared" si="37"/>
        <v>攻撃力：3&amp;ref(Item/D_Blunt.jpg,nolink,25x25,Blunt Damage);&amp;ref(Item/D_Magic.jpg,nolink,25x25,Magic Damage);&amp;br;筋力加算+25%&amp;br;攻撃修正：2&amp;br;防御修正：4&amp;br;長さ：3</v>
      </c>
      <c r="EW87" t="str">
        <f t="shared" si="38"/>
        <v>n/a</v>
      </c>
      <c r="EX87" t="str">
        <f t="shared" si="39"/>
        <v>&amp;ref(Item/Shock-Resistant.jpg,nolink,25x25,Shock Resistant (15));</v>
      </c>
      <c r="EY87" t="str">
        <f t="shared" si="40"/>
        <v/>
      </c>
      <c r="EZ87" t="str">
        <f t="shared" si="41"/>
        <v/>
      </c>
      <c r="FA87" t="str">
        <f t="shared" si="42"/>
        <v/>
      </c>
      <c r="FB87" t="str">
        <f t="shared" si="43"/>
        <v/>
      </c>
      <c r="FC87" t="str">
        <f t="shared" si="44"/>
        <v/>
      </c>
      <c r="FD87" t="str">
        <f t="shared" si="45"/>
        <v>&amp;ref(Item/Shock-Resistant.jpg,nolink,25x25,Shock Resistant (15));&amp;br;Corpse Construct召喚数+3</v>
      </c>
      <c r="FE87" t="str">
        <f t="shared" si="46"/>
        <v>攻撃力：3&amp;ref(Item/D_Blunt.jpg,nolink,25x25,Blunt Damage);&amp;ref(Item/D_Magic.jpg,nolink,25x25,Magic Damage);&amp;br;筋力加算+25%&amp;br;攻撃修正：2&amp;br;防御修正：4&amp;br;長さ：3&amp;br;&amp;br;&amp;ref(Item/Shock-Resistant.jpg,nolink,25x25,Shock Resistant (15));&amp;br;Corpse Construct召喚数+3</v>
      </c>
      <c r="FF87" t="str">
        <f t="shared" si="47"/>
        <v>&amp;br;&amp;ref(Item/Shock-Resistant.jpg,nolink,25x25,Shock Resistant (15));&amp;br;Corpse Construct召喚数+3</v>
      </c>
      <c r="FG87" t="str">
        <f t="shared" si="48"/>
        <v>~</v>
      </c>
      <c r="FH87" s="24" t="str">
        <f t="shared" si="49"/>
        <v xml:space="preserve">|BGCOLOR(#000000):&amp;ref(Item/DH Weapons/Lightning-Rod.jpg,nolink,75x75,Lightning Rod);|BGCOLOR(BLACK):COLOR(WHITE):''Lightning Rod''|両手|&amp;ref(Spell/P_Earth.jpg,nolink,25x25,Earth);1|&amp;ref(Spell/V_Earth.jpg,nolink,25x25,Earth Gem);5|
|~|&gt;|&gt;|&gt;|攻撃力：3&amp;ref(Item/D_Blunt.jpg,nolink,25x25,Blunt Damage);&amp;ref(Item/D_Magic.jpg,nolink,25x25,Magic Damage);&amp;br;筋力加算+25%&amp;br;攻撃修正：2&amp;br;防御修正：4&amp;br;長さ：3&amp;br;&amp;br;&amp;ref(Item/Shock-Resistant.jpg,nolink,25x25,Shock Resistant (15));&amp;br;Corpse Construct召喚数+3|
|&gt;|&gt;|&gt;|&gt;|BGCOLOR(#F5F5F5):電撃避け。死体工作の友でもある|
</v>
      </c>
    </row>
    <row r="88" spans="1:164" x14ac:dyDescent="0.15">
      <c r="A88" t="str">
        <f t="shared" si="23"/>
        <v/>
      </c>
      <c r="C88" s="1" t="s">
        <v>3556</v>
      </c>
      <c r="E88" s="1">
        <v>2</v>
      </c>
      <c r="F88" s="1" t="s">
        <v>3569</v>
      </c>
      <c r="H88" s="1" t="s">
        <v>3570</v>
      </c>
      <c r="J88" s="1">
        <v>5</v>
      </c>
      <c r="L88" s="6">
        <v>10</v>
      </c>
      <c r="M88" s="1" t="s">
        <v>4316</v>
      </c>
      <c r="W88" s="1">
        <v>1</v>
      </c>
      <c r="AE88" s="1">
        <v>2</v>
      </c>
      <c r="AF88" s="1">
        <v>3</v>
      </c>
      <c r="AK88" s="1">
        <v>2</v>
      </c>
      <c r="AT88" s="1" t="s">
        <v>3571</v>
      </c>
      <c r="ER88" s="20" t="s">
        <v>4429</v>
      </c>
      <c r="ES88" t="str">
        <f t="shared" si="34"/>
        <v>BGCOLOR(#000000):&amp;ref(Item/DH Weapons/Bane-Blade.jpg,nolink,75x75,Bane Blade);|BGCOLOR(BLACK):COLOR(WHITE):''Bane Blade''</v>
      </c>
      <c r="ET88" t="str">
        <f t="shared" si="35"/>
        <v>&amp;ref(Spell/P_Death.jpg,nolink,25x25,Death);1</v>
      </c>
      <c r="EU88" t="str">
        <f t="shared" si="36"/>
        <v>&amp;ref(Spell/V_Death.jpg,nolink,25x25,Death Gem);5</v>
      </c>
      <c r="EV88" t="str">
        <f t="shared" si="37"/>
        <v>攻撃力：10&amp;ref(Item/D_Slash.jpg,nolink,25x25,Slash Damage);&amp;ref(Item/D_Magic.jpg,nolink,25x25,Magic Damage);&amp;br;筋力加算+25%&amp;br;攻撃修正：2&amp;br;防御修正：3&amp;br;長さ：2&amp;br;負傷時追撃：Decay</v>
      </c>
      <c r="EW88" t="str">
        <f t="shared" si="38"/>
        <v>n/a</v>
      </c>
      <c r="EX88" t="str">
        <f t="shared" si="39"/>
        <v>n/a</v>
      </c>
      <c r="EY88" t="str">
        <f t="shared" si="40"/>
        <v/>
      </c>
      <c r="EZ88" t="str">
        <f t="shared" si="41"/>
        <v/>
      </c>
      <c r="FA88" t="str">
        <f t="shared" si="42"/>
        <v/>
      </c>
      <c r="FB88" t="str">
        <f t="shared" si="43"/>
        <v/>
      </c>
      <c r="FC88" t="str">
        <f t="shared" si="44"/>
        <v/>
      </c>
      <c r="FD88" t="str">
        <f t="shared" si="45"/>
        <v/>
      </c>
      <c r="FE88" t="str">
        <f t="shared" si="46"/>
        <v>攻撃力：10&amp;ref(Item/D_Slash.jpg,nolink,25x25,Slash Damage);&amp;ref(Item/D_Magic.jpg,nolink,25x25,Magic Damage);&amp;br;筋力加算+25%&amp;br;攻撃修正：2&amp;br;防御修正：3&amp;br;長さ：2&amp;br;負傷時追撃：Decay</v>
      </c>
      <c r="FF88" t="str">
        <f t="shared" si="47"/>
        <v>~</v>
      </c>
      <c r="FG88" t="str">
        <f t="shared" si="48"/>
        <v>~</v>
      </c>
      <c r="FH88" s="24" t="str">
        <f t="shared" si="49"/>
        <v xml:space="preserve">|BGCOLOR(#000000):&amp;ref(Item/DH Weapons/Bane-Blade.jpg,nolink,75x75,Bane Blade);|BGCOLOR(BLACK):COLOR(WHITE):''Bane Blade''|両手|&amp;ref(Spell/P_Death.jpg,nolink,25x25,Death);1|&amp;ref(Spell/V_Death.jpg,nolink,25x25,Death Gem);5|
|~|&gt;|&gt;|&gt;|攻撃力：10&amp;ref(Item/D_Slash.jpg,nolink,25x25,Slash Damage);&amp;ref(Item/D_Magic.jpg,nolink,25x25,Magic Damage);&amp;br;筋力加算+25%&amp;br;攻撃修正：2&amp;br;防御修正：3&amp;br;長さ：2&amp;br;負傷時追撃：Decay|
|&gt;|&gt;|&gt;|&gt;|BGCOLOR(#F5F5F5):敵を腐敗させる冥界の大剣|
</v>
      </c>
    </row>
    <row r="89" spans="1:164" x14ac:dyDescent="0.15">
      <c r="A89" t="str">
        <f t="shared" si="23"/>
        <v/>
      </c>
      <c r="C89" s="1" t="s">
        <v>3556</v>
      </c>
      <c r="E89" s="1">
        <v>2</v>
      </c>
      <c r="F89" s="1" t="s">
        <v>3572</v>
      </c>
      <c r="H89" s="1" t="s">
        <v>3570</v>
      </c>
      <c r="I89" s="1" t="s">
        <v>3558</v>
      </c>
      <c r="J89" s="1">
        <v>5</v>
      </c>
      <c r="K89" s="7">
        <v>5</v>
      </c>
      <c r="L89" s="6">
        <v>16</v>
      </c>
      <c r="M89" s="1" t="s">
        <v>4319</v>
      </c>
      <c r="W89" s="1">
        <v>1</v>
      </c>
      <c r="AE89" s="1">
        <v>2</v>
      </c>
      <c r="AF89" s="1">
        <v>2</v>
      </c>
      <c r="AK89" s="1">
        <v>3</v>
      </c>
      <c r="AV89" s="1" t="s">
        <v>3573</v>
      </c>
      <c r="ER89" s="20" t="s">
        <v>4430</v>
      </c>
      <c r="ES89" t="str">
        <f t="shared" si="34"/>
        <v>BGCOLOR(#000000):&amp;ref(Item/DH Weapons/Doom-Glaive.jpg,nolink,75x75,Doom Glaive);|BGCOLOR(BLACK):COLOR(WHITE):''Doom Glaive''</v>
      </c>
      <c r="ET89" t="str">
        <f t="shared" si="35"/>
        <v>&amp;ref(Spell/P_Death.jpg,nolink,25x25,Death);1&amp;ref(Spell/P_Astral.jpg,nolink,25x25,Astral);1</v>
      </c>
      <c r="EU89" t="str">
        <f t="shared" si="36"/>
        <v>&amp;ref(Spell/V_Death.jpg,nolink,25x25,Death Gem);5&amp;ref(Spell/V_Astral.jpg,nolink,25x25,Astral Pearl);5</v>
      </c>
      <c r="EV89" t="str">
        <f t="shared" si="37"/>
        <v>攻撃力：16&amp;ref(Item/D_Slash.jpg,nolink,25x25,Slash Damage);&amp;ref(Item/D_Pierce.jpg,nolink,25x25,Pierce Damage);&amp;ref(Item/D_Magic.jpg,nolink,25x25,Magic Damage);&amp;br;筋力加算+25%&amp;br;攻撃修正：2&amp;br;防御修正：2&amp;br;長さ：3&amp;br;攻撃時追撃：Small Area Curse and Decay</v>
      </c>
      <c r="EW89" t="str">
        <f t="shared" si="38"/>
        <v>n/a</v>
      </c>
      <c r="EX89" t="str">
        <f t="shared" si="39"/>
        <v>n/a</v>
      </c>
      <c r="EY89" t="str">
        <f t="shared" si="40"/>
        <v/>
      </c>
      <c r="EZ89" t="str">
        <f t="shared" si="41"/>
        <v/>
      </c>
      <c r="FA89" t="str">
        <f t="shared" si="42"/>
        <v/>
      </c>
      <c r="FB89" t="str">
        <f t="shared" si="43"/>
        <v/>
      </c>
      <c r="FC89" t="str">
        <f t="shared" si="44"/>
        <v/>
      </c>
      <c r="FD89" t="str">
        <f t="shared" si="45"/>
        <v/>
      </c>
      <c r="FE89" t="str">
        <f t="shared" si="46"/>
        <v>攻撃力：16&amp;ref(Item/D_Slash.jpg,nolink,25x25,Slash Damage);&amp;ref(Item/D_Pierce.jpg,nolink,25x25,Pierce Damage);&amp;ref(Item/D_Magic.jpg,nolink,25x25,Magic Damage);&amp;br;筋力加算+25%&amp;br;攻撃修正：2&amp;br;防御修正：2&amp;br;長さ：3&amp;br;攻撃時追撃：Small Area Curse and Decay</v>
      </c>
      <c r="FF89" t="str">
        <f t="shared" si="47"/>
        <v>~</v>
      </c>
      <c r="FG89" t="str">
        <f t="shared" si="48"/>
        <v>~</v>
      </c>
      <c r="FH89" s="24" t="str">
        <f t="shared" si="49"/>
        <v xml:space="preserve">|BGCOLOR(#000000):&amp;ref(Item/DH Weapons/Doom-Glaive.jpg,nolink,75x75,Doom Glaive);|BGCOLOR(BLACK):COLOR(WHITE):''Doom Glaive''|両手|&amp;ref(Spell/P_Death.jpg,nolink,25x25,Death);1&amp;ref(Spell/P_Astral.jpg,nolink,25x25,Astral);1|&amp;ref(Spell/V_Death.jpg,nolink,25x25,Death Gem);5&amp;ref(Spell/V_Astral.jpg,nolink,25x25,Astral Pearl);5|
|~|&gt;|&gt;|&gt;|攻撃力：16&amp;ref(Item/D_Slash.jpg,nolink,25x25,Slash Damage);&amp;ref(Item/D_Pierce.jpg,nolink,25x25,Pierce Damage);&amp;ref(Item/D_Magic.jpg,nolink,25x25,Magic Damage);&amp;br;筋力加算+25%&amp;br;攻撃修正：2&amp;br;防御修正：2&amp;br;長さ：3&amp;br;攻撃時追撃：Small Area Curse and Decay|
|&gt;|&gt;|&gt;|&gt;|BGCOLOR(#F5F5F5):腐敗と呪いを撒く。攻撃力も十分|
</v>
      </c>
    </row>
    <row r="90" spans="1:164" x14ac:dyDescent="0.15">
      <c r="A90" t="str">
        <f t="shared" si="23"/>
        <v/>
      </c>
      <c r="C90" s="1" t="s">
        <v>3556</v>
      </c>
      <c r="E90" s="1">
        <v>2</v>
      </c>
      <c r="F90" s="1" t="s">
        <v>3574</v>
      </c>
      <c r="H90" s="1" t="s">
        <v>3575</v>
      </c>
      <c r="J90" s="1">
        <v>5</v>
      </c>
      <c r="L90" s="6">
        <v>5</v>
      </c>
      <c r="W90" s="1">
        <v>1</v>
      </c>
      <c r="AE90" s="1">
        <v>3</v>
      </c>
      <c r="AF90" s="1">
        <v>5</v>
      </c>
      <c r="AK90" s="1">
        <v>3</v>
      </c>
      <c r="AT90" s="1" t="s">
        <v>3576</v>
      </c>
      <c r="ER90" s="20" t="s">
        <v>4431</v>
      </c>
      <c r="ES90" t="str">
        <f t="shared" si="34"/>
        <v>BGCOLOR(#000000):&amp;ref(Item/DH Weapons/Thorn-Staff.jpg,nolink,75x75,Thorn Staff);|BGCOLOR(BLACK):COLOR(WHITE):''Thorn Staff''</v>
      </c>
      <c r="ET90" t="str">
        <f t="shared" si="35"/>
        <v>&amp;ref(Spell/P_Nature.jpg,nolink,25x25,Nature);1</v>
      </c>
      <c r="EU90" t="str">
        <f t="shared" si="36"/>
        <v>&amp;ref(Spell/V_Nature.jpg,nolink,25x25,Nature Gem);5</v>
      </c>
      <c r="EV90" t="str">
        <f t="shared" si="37"/>
        <v>攻撃力：5&amp;br;筋力加算+25%&amp;br;攻撃修正：3&amp;br;防御修正：5&amp;br;長さ：3&amp;br;負傷時追撃：Strong Poison</v>
      </c>
      <c r="EW90" t="str">
        <f t="shared" si="38"/>
        <v>n/a</v>
      </c>
      <c r="EX90" t="str">
        <f t="shared" si="39"/>
        <v>n/a</v>
      </c>
      <c r="EY90" t="str">
        <f t="shared" si="40"/>
        <v/>
      </c>
      <c r="EZ90" t="str">
        <f t="shared" si="41"/>
        <v/>
      </c>
      <c r="FA90" t="str">
        <f t="shared" si="42"/>
        <v/>
      </c>
      <c r="FB90" t="str">
        <f t="shared" si="43"/>
        <v/>
      </c>
      <c r="FC90" t="str">
        <f t="shared" si="44"/>
        <v/>
      </c>
      <c r="FD90" t="str">
        <f t="shared" si="45"/>
        <v/>
      </c>
      <c r="FE90" t="str">
        <f t="shared" si="46"/>
        <v>攻撃力：5&amp;br;筋力加算+25%&amp;br;攻撃修正：3&amp;br;防御修正：5&amp;br;長さ：3&amp;br;負傷時追撃：Strong Poison</v>
      </c>
      <c r="FF90" t="str">
        <f t="shared" si="47"/>
        <v>~</v>
      </c>
      <c r="FG90" t="str">
        <f t="shared" si="48"/>
        <v>~</v>
      </c>
      <c r="FH90" s="24" t="str">
        <f t="shared" si="49"/>
        <v xml:space="preserve">|BGCOLOR(#000000):&amp;ref(Item/DH Weapons/Thorn-Staff.jpg,nolink,75x75,Thorn Staff);|BGCOLOR(BLACK):COLOR(WHITE):''Thorn Staff''|両手|&amp;ref(Spell/P_Nature.jpg,nolink,25x25,Nature);1|&amp;ref(Spell/V_Nature.jpg,nolink,25x25,Nature Gem);5|
|~|&gt;|&gt;|&gt;|攻撃力：5&amp;br;筋力加算+25%&amp;br;攻撃修正：3&amp;br;防御修正：5&amp;br;長さ：3&amp;br;負傷時追撃：Strong Poison|
|&gt;|&gt;|&gt;|&gt;|BGCOLOR(#F5F5F5):猛毒を持つ六尺棒。攻撃力はお寒いが毒は侮れない|
</v>
      </c>
    </row>
    <row r="91" spans="1:164" x14ac:dyDescent="0.15">
      <c r="A91" t="str">
        <f t="shared" si="23"/>
        <v/>
      </c>
      <c r="C91" s="1" t="s">
        <v>3556</v>
      </c>
      <c r="E91" s="1">
        <v>2</v>
      </c>
      <c r="F91" s="1" t="s">
        <v>3577</v>
      </c>
      <c r="H91" s="1" t="s">
        <v>3578</v>
      </c>
      <c r="J91" s="1">
        <v>10</v>
      </c>
      <c r="L91" s="6">
        <v>3</v>
      </c>
      <c r="W91" s="1">
        <v>1</v>
      </c>
      <c r="AB91" s="1">
        <v>4</v>
      </c>
      <c r="AE91" s="1">
        <v>2</v>
      </c>
      <c r="AF91" s="1">
        <v>1</v>
      </c>
      <c r="AK91" s="1">
        <v>0</v>
      </c>
      <c r="EQ91" s="7" t="s">
        <v>3581</v>
      </c>
      <c r="ER91" s="20" t="s">
        <v>4432</v>
      </c>
      <c r="ES91" t="str">
        <f t="shared" si="34"/>
        <v>BGCOLOR(#000000):&amp;ref(Item/DH Weapons/Gloves-of-the-Gladiator.jpg,nolink,75x75,Gloves of the Gladiator);|BGCOLOR(BLACK):COLOR(WHITE):''Gloves of the Gladiator''</v>
      </c>
      <c r="ET91" t="str">
        <f t="shared" si="35"/>
        <v>&amp;ref(Spell/P_Nature.jpg,nolink,25x25,Nature);2</v>
      </c>
      <c r="EU91" t="str">
        <f t="shared" si="36"/>
        <v>&amp;ref(Spell/V_Nature.jpg,nolink,25x25,Nature Gem);10</v>
      </c>
      <c r="EV91" t="str">
        <f t="shared" si="37"/>
        <v>攻撃力：3&amp;br;筋力加算+25%&amp;br;4回連続攻撃&amp;br;攻撃修正：2&amp;br;防御修正：1&amp;br;長さ：0</v>
      </c>
      <c r="EW91" t="str">
        <f t="shared" si="38"/>
        <v>n/a</v>
      </c>
      <c r="EX91" t="str">
        <f t="shared" si="39"/>
        <v/>
      </c>
      <c r="EY91" t="str">
        <f t="shared" si="40"/>
        <v/>
      </c>
      <c r="EZ91" t="str">
        <f t="shared" si="41"/>
        <v/>
      </c>
      <c r="FA91" t="str">
        <f t="shared" si="42"/>
        <v/>
      </c>
      <c r="FB91" t="str">
        <f t="shared" si="43"/>
        <v/>
      </c>
      <c r="FC91" t="str">
        <f t="shared" si="44"/>
        <v/>
      </c>
      <c r="FD91" t="str">
        <f t="shared" si="45"/>
        <v>筋力+3、魔法抵抗+1</v>
      </c>
      <c r="FE91" t="str">
        <f t="shared" si="46"/>
        <v>攻撃力：3&amp;br;筋力加算+25%&amp;br;4回連続攻撃&amp;br;攻撃修正：2&amp;br;防御修正：1&amp;br;長さ：0&amp;br;&amp;br;筋力+3、魔法抵抗+1</v>
      </c>
      <c r="FF91" t="str">
        <f t="shared" si="47"/>
        <v>&amp;br;筋力+3、魔法抵抗+1</v>
      </c>
      <c r="FG91" t="str">
        <f t="shared" si="48"/>
        <v>~</v>
      </c>
      <c r="FH91" s="24" t="str">
        <f t="shared" si="49"/>
        <v xml:space="preserve">|BGCOLOR(#000000):&amp;ref(Item/DH Weapons/Gloves-of-the-Gladiator.jpg,nolink,75x75,Gloves of the Gladiator);|BGCOLOR(BLACK):COLOR(WHITE):''Gloves of the Gladiator''|両手|&amp;ref(Spell/P_Nature.jpg,nolink,25x25,Nature);2|&amp;ref(Spell/V_Nature.jpg,nolink,25x25,Nature Gem);10|
|~|&gt;|&gt;|&gt;|攻撃力：3&amp;br;筋力加算+25%&amp;br;4回連続攻撃&amp;br;攻撃修正：2&amp;br;防御修正：1&amp;br;長さ：0&amp;br;&amp;br;筋力+3、魔法抵抗+1|
|&gt;|&gt;|&gt;|&gt;|BGCOLOR(#F5F5F5):連打を叩き込める。筋力次第では驚異的威力に|
</v>
      </c>
    </row>
    <row r="92" spans="1:164" x14ac:dyDescent="0.15">
      <c r="A92" t="str">
        <f t="shared" si="23"/>
        <v/>
      </c>
      <c r="C92" s="1" t="s">
        <v>3556</v>
      </c>
      <c r="E92" s="1">
        <v>2</v>
      </c>
      <c r="F92" s="1" t="s">
        <v>3582</v>
      </c>
      <c r="H92" s="1" t="s">
        <v>3561</v>
      </c>
      <c r="J92" s="1">
        <v>5</v>
      </c>
      <c r="L92" s="6">
        <v>12</v>
      </c>
      <c r="M92" s="1" t="s">
        <v>4317</v>
      </c>
      <c r="N92" s="1" t="s">
        <v>3553</v>
      </c>
      <c r="Q92" s="1">
        <v>3</v>
      </c>
      <c r="T92" s="11">
        <v>3</v>
      </c>
      <c r="W92" s="1">
        <v>1</v>
      </c>
      <c r="AB92" s="1">
        <v>-1</v>
      </c>
      <c r="AG92" s="1">
        <v>45</v>
      </c>
      <c r="AH92" s="1">
        <v>4</v>
      </c>
      <c r="AI92" s="1">
        <v>12</v>
      </c>
      <c r="ER92" s="20" t="s">
        <v>4433</v>
      </c>
      <c r="ES92" t="str">
        <f t="shared" si="34"/>
        <v>BGCOLOR(#000000):&amp;ref(Item/DH Weapons/Just-Man's-Cross.jpg,nolink,75x75,Just Man's Cross);|BGCOLOR(BLACK):COLOR(WHITE):''Just Man's Cross''</v>
      </c>
      <c r="ET92" t="str">
        <f t="shared" si="35"/>
        <v>&amp;ref(Spell/P_Fire.jpg,nolink,25x25,Fire);1</v>
      </c>
      <c r="EU92" t="str">
        <f t="shared" si="36"/>
        <v>&amp;ref(Spell/V_Fire.jpg,nolink,25x25,Fire Gem);5</v>
      </c>
      <c r="EV92" t="str">
        <f t="shared" si="37"/>
        <v>攻撃力：12&amp;ref(Item/D_Pierce.jpg,nolink,25x25,Pierce Damage);&amp;ref(Item/D_Magic.jpg,nolink,25x25,Magic Damage);&amp;br;防御貫通&amp;br;対アンデッド/デーモン三倍打&amp;br;筋力加算三分の一&amp;br;筋力加算+25%&amp;br;2ラウンド毎に1回攻撃&amp;br;射程：45&amp;br;精度修正：4&amp;br;弾数：12</v>
      </c>
      <c r="EW92" t="str">
        <f t="shared" si="38"/>
        <v>n/a</v>
      </c>
      <c r="EX92" t="str">
        <f t="shared" si="39"/>
        <v>n/a</v>
      </c>
      <c r="EY92" t="str">
        <f t="shared" si="40"/>
        <v/>
      </c>
      <c r="EZ92" t="str">
        <f t="shared" si="41"/>
        <v/>
      </c>
      <c r="FA92" t="str">
        <f t="shared" si="42"/>
        <v/>
      </c>
      <c r="FB92" t="str">
        <f t="shared" si="43"/>
        <v/>
      </c>
      <c r="FC92" t="str">
        <f t="shared" si="44"/>
        <v/>
      </c>
      <c r="FD92" t="str">
        <f t="shared" si="45"/>
        <v/>
      </c>
      <c r="FE92" t="str">
        <f t="shared" si="46"/>
        <v>攻撃力：12&amp;ref(Item/D_Pierce.jpg,nolink,25x25,Pierce Damage);&amp;ref(Item/D_Magic.jpg,nolink,25x25,Magic Damage);&amp;br;防御貫通&amp;br;対アンデッド/デーモン三倍打&amp;br;筋力加算三分の一&amp;br;筋力加算+25%&amp;br;2ラウンド毎に1回攻撃&amp;br;射程：45&amp;br;精度修正：4&amp;br;弾数：12</v>
      </c>
      <c r="FF92" t="str">
        <f t="shared" si="47"/>
        <v>~</v>
      </c>
      <c r="FG92" t="str">
        <f t="shared" si="48"/>
        <v>~</v>
      </c>
      <c r="FH92" s="24" t="str">
        <f t="shared" si="49"/>
        <v xml:space="preserve">|BGCOLOR(#000000):&amp;ref(Item/DH Weapons/Just-Man's-Cross.jpg,nolink,75x75,Just Man's Cross);|BGCOLOR(BLACK):COLOR(WHITE):''Just Man's Cross''|両手|&amp;ref(Spell/P_Fire.jpg,nolink,25x25,Fire);1|&amp;ref(Spell/V_Fire.jpg,nolink,25x25,Fire Gem);5|
|~|&gt;|&gt;|&gt;|攻撃力：12&amp;ref(Item/D_Pierce.jpg,nolink,25x25,Pierce Damage);&amp;ref(Item/D_Magic.jpg,nolink,25x25,Magic Damage);&amp;br;防御貫通&amp;br;対アンデッド/デーモン三倍打&amp;br;筋力加算三分の一&amp;br;筋力加算+25%&amp;br;2ラウンド毎に1回攻撃&amp;br;射程：45&amp;br;精度修正：4&amp;br;弾数：12|
|&gt;|&gt;|&gt;|&gt;|BGCOLOR(#F5F5F5):不浄を射抜く弩。それ以外にはやや平凡|
</v>
      </c>
    </row>
    <row r="93" spans="1:164" x14ac:dyDescent="0.15">
      <c r="A93" t="str">
        <f t="shared" si="23"/>
        <v/>
      </c>
      <c r="C93" s="1" t="s">
        <v>3556</v>
      </c>
      <c r="E93" s="1">
        <v>2</v>
      </c>
      <c r="F93" s="1" t="s">
        <v>3583</v>
      </c>
      <c r="H93" s="1" t="s">
        <v>3584</v>
      </c>
      <c r="J93" s="1">
        <v>5</v>
      </c>
      <c r="L93" s="6">
        <v>12</v>
      </c>
      <c r="M93" s="1" t="s">
        <v>4317</v>
      </c>
      <c r="W93" s="1">
        <v>1</v>
      </c>
      <c r="AG93" s="1">
        <v>50</v>
      </c>
      <c r="AH93" s="1">
        <v>30</v>
      </c>
      <c r="AI93" s="1">
        <v>12</v>
      </c>
      <c r="ER93" s="20" t="s">
        <v>4434</v>
      </c>
      <c r="ES93" t="str">
        <f t="shared" si="34"/>
        <v>BGCOLOR(#000000):&amp;ref(Item/DH Weapons/Trueshot-Longbow.jpg,nolink,75x75,Trueshot Longbow);|BGCOLOR(BLACK):COLOR(WHITE):''Trueshot Longbow''</v>
      </c>
      <c r="ET93" t="str">
        <f t="shared" si="35"/>
        <v>&amp;ref(Spell/P_Air.jpg,nolink,25x25,Air);1</v>
      </c>
      <c r="EU93" t="str">
        <f t="shared" si="36"/>
        <v>&amp;ref(Spell/V_Air.jpg,nolink,25x25,Air Gem);5</v>
      </c>
      <c r="EV93" t="str">
        <f t="shared" si="37"/>
        <v>攻撃力：12&amp;ref(Item/D_Pierce.jpg,nolink,25x25,Pierce Damage);&amp;ref(Item/D_Magic.jpg,nolink,25x25,Magic Damage);&amp;br;筋力加算+25%&amp;br;射程：50&amp;br;精度修正：30&amp;br;弾数：12</v>
      </c>
      <c r="EW93" t="str">
        <f t="shared" si="38"/>
        <v>n/a</v>
      </c>
      <c r="EX93" t="str">
        <f t="shared" si="39"/>
        <v>n/a</v>
      </c>
      <c r="EY93" t="str">
        <f t="shared" si="40"/>
        <v/>
      </c>
      <c r="EZ93" t="str">
        <f t="shared" si="41"/>
        <v/>
      </c>
      <c r="FA93" t="str">
        <f t="shared" si="42"/>
        <v/>
      </c>
      <c r="FB93" t="str">
        <f t="shared" si="43"/>
        <v/>
      </c>
      <c r="FC93" t="str">
        <f t="shared" si="44"/>
        <v/>
      </c>
      <c r="FD93" t="str">
        <f t="shared" si="45"/>
        <v/>
      </c>
      <c r="FE93" t="str">
        <f t="shared" si="46"/>
        <v>攻撃力：12&amp;ref(Item/D_Pierce.jpg,nolink,25x25,Pierce Damage);&amp;ref(Item/D_Magic.jpg,nolink,25x25,Magic Damage);&amp;br;筋力加算+25%&amp;br;射程：50&amp;br;精度修正：30&amp;br;弾数：12</v>
      </c>
      <c r="FF93" t="str">
        <f t="shared" si="47"/>
        <v>~</v>
      </c>
      <c r="FG93" t="str">
        <f t="shared" si="48"/>
        <v>~</v>
      </c>
      <c r="FH93" s="24" t="str">
        <f t="shared" si="49"/>
        <v xml:space="preserve">|BGCOLOR(#000000):&amp;ref(Item/DH Weapons/Trueshot-Longbow.jpg,nolink,75x75,Trueshot Longbow);|BGCOLOR(BLACK):COLOR(WHITE):''Trueshot Longbow''|両手|&amp;ref(Spell/P_Air.jpg,nolink,25x25,Air);1|&amp;ref(Spell/V_Air.jpg,nolink,25x25,Air Gem);5|
|~|&gt;|&gt;|&gt;|攻撃力：12&amp;ref(Item/D_Pierce.jpg,nolink,25x25,Pierce Damage);&amp;ref(Item/D_Magic.jpg,nolink,25x25,Magic Damage);&amp;br;筋力加算+25%&amp;br;射程：50&amp;br;精度修正：30&amp;br;弾数：12|
|&gt;|&gt;|&gt;|&gt;|BGCOLOR(#F5F5F5):高精度な長弓。狙い通りに飛ばしやすい|
</v>
      </c>
    </row>
    <row r="94" spans="1:164" x14ac:dyDescent="0.15">
      <c r="A94" t="str">
        <f t="shared" si="23"/>
        <v/>
      </c>
      <c r="C94" s="1" t="s">
        <v>3556</v>
      </c>
      <c r="E94" s="1">
        <v>2</v>
      </c>
      <c r="F94" s="1" t="s">
        <v>3585</v>
      </c>
      <c r="H94" s="1" t="s">
        <v>3586</v>
      </c>
      <c r="J94" s="1">
        <v>15</v>
      </c>
      <c r="L94" s="6">
        <v>3</v>
      </c>
      <c r="M94" s="1" t="s">
        <v>4318</v>
      </c>
      <c r="W94" s="1">
        <v>1</v>
      </c>
      <c r="AE94" s="1">
        <v>2</v>
      </c>
      <c r="AF94" s="1">
        <v>4</v>
      </c>
      <c r="AK94" s="1">
        <v>3</v>
      </c>
      <c r="AY94" s="2">
        <v>5</v>
      </c>
      <c r="EQ94" s="7" t="s">
        <v>3587</v>
      </c>
      <c r="ER94" s="20" t="s">
        <v>4435</v>
      </c>
      <c r="ES94" t="str">
        <f t="shared" si="34"/>
        <v>BGCOLOR(#000000):&amp;ref(Item/DH Weapons/Ice-Pebble-Staff.jpg,nolink,75x75,Ice Pebble Staff);|BGCOLOR(BLACK):COLOR(WHITE):''Ice Pebble Staff''</v>
      </c>
      <c r="ET94" t="str">
        <f t="shared" si="35"/>
        <v>&amp;ref(Spell/P_Water.jpg,nolink,25x25,Water);3</v>
      </c>
      <c r="EU94" t="str">
        <f t="shared" si="36"/>
        <v>&amp;ref(Spell/V_Water.jpg,nolink,25x25,Water Gem);15</v>
      </c>
      <c r="EV94" t="str">
        <f t="shared" si="37"/>
        <v>攻撃力：3&amp;ref(Item/D_Blunt.jpg,nolink,25x25,Blunt Damage);&amp;ref(Item/D_Magic.jpg,nolink,25x25,Magic Damage);&amp;br;筋力加算+25%&amp;br;攻撃修正：2&amp;br;防御修正：4&amp;br;長さ：3</v>
      </c>
      <c r="EW94" t="str">
        <f t="shared" si="38"/>
        <v>n/a</v>
      </c>
      <c r="EX94" t="str">
        <f t="shared" si="39"/>
        <v>&amp;ref(Item/Cold-Resistant.jpg,nolink,25x25,Cold Resistant (5));</v>
      </c>
      <c r="EY94" t="str">
        <f t="shared" si="40"/>
        <v/>
      </c>
      <c r="EZ94" t="str">
        <f t="shared" si="41"/>
        <v/>
      </c>
      <c r="FA94" t="str">
        <f t="shared" si="42"/>
        <v/>
      </c>
      <c r="FB94" t="str">
        <f t="shared" si="43"/>
        <v/>
      </c>
      <c r="FC94" t="str">
        <f t="shared" si="44"/>
        <v/>
      </c>
      <c r="FD94" t="str">
        <f t="shared" si="45"/>
        <v>&amp;ref(Item/Cold-Resistant.jpg,nolink,25x25,Cold Resistant (5));&amp;br;戦闘時使用可能：Numbness</v>
      </c>
      <c r="FE94" t="str">
        <f t="shared" si="46"/>
        <v>攻撃力：3&amp;ref(Item/D_Blunt.jpg,nolink,25x25,Blunt Damage);&amp;ref(Item/D_Magic.jpg,nolink,25x25,Magic Damage);&amp;br;筋力加算+25%&amp;br;攻撃修正：2&amp;br;防御修正：4&amp;br;長さ：3&amp;br;&amp;br;&amp;ref(Item/Cold-Resistant.jpg,nolink,25x25,Cold Resistant (5));&amp;br;戦闘時使用可能：Numbness</v>
      </c>
      <c r="FF94" t="str">
        <f t="shared" si="47"/>
        <v>&amp;br;&amp;ref(Item/Cold-Resistant.jpg,nolink,25x25,Cold Resistant (5));&amp;br;戦闘時使用可能：Numbness</v>
      </c>
      <c r="FG94" t="str">
        <f t="shared" si="48"/>
        <v>~</v>
      </c>
      <c r="FH94" s="24" t="str">
        <f t="shared" si="49"/>
        <v xml:space="preserve">|BGCOLOR(#000000):&amp;ref(Item/DH Weapons/Ice-Pebble-Staff.jpg,nolink,75x75,Ice Pebble Staff);|BGCOLOR(BLACK):COLOR(WHITE):''Ice Pebble Staff''|両手|&amp;ref(Spell/P_Water.jpg,nolink,25x25,Water);3|&amp;ref(Spell/V_Water.jpg,nolink,25x25,Water Gem);15|
|~|&gt;|&gt;|&gt;|攻撃力：3&amp;ref(Item/D_Blunt.jpg,nolink,25x25,Blunt Damage);&amp;ref(Item/D_Magic.jpg,nolink,25x25,Magic Damage);&amp;br;筋力加算+25%&amp;br;攻撃修正：2&amp;br;防御修正：4&amp;br;長さ：3&amp;br;&amp;br;&amp;ref(Item/Cold-Resistant.jpg,nolink,25x25,Cold Resistant (5));&amp;br;戦闘時使用可能：Numbness|
|&gt;|&gt;|&gt;|&gt;|BGCOLOR(#F5F5F5):補助的な呪文を使える。武器には向かない|
</v>
      </c>
    </row>
    <row r="95" spans="1:164" x14ac:dyDescent="0.15">
      <c r="A95" t="str">
        <f t="shared" si="23"/>
        <v/>
      </c>
      <c r="C95" s="1" t="s">
        <v>3556</v>
      </c>
      <c r="E95" s="1">
        <v>2</v>
      </c>
      <c r="F95" s="1" t="s">
        <v>3588</v>
      </c>
      <c r="H95" s="1" t="s">
        <v>3563</v>
      </c>
      <c r="I95" s="1" t="s">
        <v>3584</v>
      </c>
      <c r="J95" s="1">
        <v>5</v>
      </c>
      <c r="K95" s="7">
        <v>5</v>
      </c>
      <c r="L95" s="6">
        <v>12</v>
      </c>
      <c r="M95" s="1" t="s">
        <v>4317</v>
      </c>
      <c r="N95" s="1" t="s">
        <v>3589</v>
      </c>
      <c r="T95" s="11">
        <v>0</v>
      </c>
      <c r="W95" s="1">
        <v>1</v>
      </c>
      <c r="AG95" s="1">
        <v>35</v>
      </c>
      <c r="AH95" s="1">
        <v>10</v>
      </c>
      <c r="AI95" s="1">
        <v>12</v>
      </c>
      <c r="AJ95" s="1" t="s">
        <v>3651</v>
      </c>
      <c r="ER95" s="20" t="s">
        <v>4436</v>
      </c>
      <c r="ES95" t="str">
        <f t="shared" si="34"/>
        <v>BGCOLOR(#000000):&amp;ref(Item/DH Weapons/Piercer.jpg,nolink,75x75,Piercer);|BGCOLOR(BLACK):COLOR(WHITE):''Piercer''</v>
      </c>
      <c r="ET95" t="str">
        <f t="shared" si="35"/>
        <v>&amp;ref(Spell/P_Earth.jpg,nolink,25x25,Earth);1&amp;ref(Spell/P_Air.jpg,nolink,25x25,Air);1</v>
      </c>
      <c r="EU95" t="str">
        <f t="shared" si="36"/>
        <v>&amp;ref(Spell/V_Earth.jpg,nolink,25x25,Earth Gem);5&amp;ref(Spell/V_Air.jpg,nolink,25x25,Air Gem);5</v>
      </c>
      <c r="EV95" t="str">
        <f t="shared" si="37"/>
        <v>攻撃力：12&amp;ref(Item/D_Pierce.jpg,nolink,25x25,Pierce Damage);&amp;ref(Item/D_Magic.jpg,nolink,25x25,Magic Damage);&amp;br;防御無視&amp;br;筋力加算なし&amp;br;筋力加算+25%&amp;br;射程：35&amp;br;精度修正：10&amp;br;弾数：12&amp;br;水中使用可能</v>
      </c>
      <c r="EW95" t="str">
        <f t="shared" si="38"/>
        <v>n/a</v>
      </c>
      <c r="EX95" t="str">
        <f t="shared" si="39"/>
        <v>n/a</v>
      </c>
      <c r="EY95" t="str">
        <f t="shared" si="40"/>
        <v/>
      </c>
      <c r="EZ95" t="str">
        <f t="shared" si="41"/>
        <v/>
      </c>
      <c r="FA95" t="str">
        <f t="shared" si="42"/>
        <v/>
      </c>
      <c r="FB95" t="str">
        <f t="shared" si="43"/>
        <v/>
      </c>
      <c r="FC95" t="str">
        <f t="shared" si="44"/>
        <v/>
      </c>
      <c r="FD95" t="str">
        <f t="shared" si="45"/>
        <v/>
      </c>
      <c r="FE95" t="str">
        <f t="shared" si="46"/>
        <v>攻撃力：12&amp;ref(Item/D_Pierce.jpg,nolink,25x25,Pierce Damage);&amp;ref(Item/D_Magic.jpg,nolink,25x25,Magic Damage);&amp;br;防御無視&amp;br;筋力加算なし&amp;br;筋力加算+25%&amp;br;射程：35&amp;br;精度修正：10&amp;br;弾数：12&amp;br;水中使用可能</v>
      </c>
      <c r="FF95" t="str">
        <f t="shared" si="47"/>
        <v>~</v>
      </c>
      <c r="FG95" t="str">
        <f t="shared" si="48"/>
        <v>~</v>
      </c>
      <c r="FH95" s="24" t="str">
        <f t="shared" si="49"/>
        <v xml:space="preserve">|BGCOLOR(#000000):&amp;ref(Item/DH Weapons/Piercer.jpg,nolink,75x75,Piercer);|BGCOLOR(BLACK):COLOR(WHITE):''Piercer''|両手|&amp;ref(Spell/P_Earth.jpg,nolink,25x25,Earth);1&amp;ref(Spell/P_Air.jpg,nolink,25x25,Air);1|&amp;ref(Spell/V_Earth.jpg,nolink,25x25,Earth Gem);5&amp;ref(Spell/V_Air.jpg,nolink,25x25,Air Gem);5|
|~|&gt;|&gt;|&gt;|攻撃力：12&amp;ref(Item/D_Pierce.jpg,nolink,25x25,Pierce Damage);&amp;ref(Item/D_Magic.jpg,nolink,25x25,Magic Damage);&amp;br;防御無視&amp;br;筋力加算なし&amp;br;筋力加算+25%&amp;br;射程：35&amp;br;精度修正：10&amp;br;弾数：12&amp;br;水中使用可能|
|&gt;|&gt;|&gt;|&gt;|BGCOLOR(#F5F5F5):防御無視の弩。嵐や海でさえ貫き通す|
</v>
      </c>
    </row>
    <row r="96" spans="1:164" x14ac:dyDescent="0.15">
      <c r="A96" t="str">
        <f t="shared" si="23"/>
        <v/>
      </c>
      <c r="C96" s="1" t="s">
        <v>3556</v>
      </c>
      <c r="E96" s="1">
        <v>2</v>
      </c>
      <c r="F96" s="1" t="s">
        <v>3590</v>
      </c>
      <c r="H96" s="1" t="s">
        <v>3570</v>
      </c>
      <c r="J96" s="1">
        <v>5</v>
      </c>
      <c r="L96" s="6">
        <v>12</v>
      </c>
      <c r="M96" s="1" t="s">
        <v>4317</v>
      </c>
      <c r="T96" s="11">
        <v>3</v>
      </c>
      <c r="W96" s="1">
        <v>1</v>
      </c>
      <c r="AG96" s="1">
        <v>45</v>
      </c>
      <c r="AH96" s="1">
        <v>5</v>
      </c>
      <c r="AI96" s="1">
        <v>12</v>
      </c>
      <c r="AT96" s="1" t="s">
        <v>3591</v>
      </c>
      <c r="ER96" s="20" t="s">
        <v>4437</v>
      </c>
      <c r="ES96" t="str">
        <f t="shared" si="34"/>
        <v>BGCOLOR(#000000):&amp;ref(Item/DH Weapons/Black-Bow-of-Botulf.jpg,nolink,75x75,Black Bow of Botulf);|BGCOLOR(BLACK):COLOR(WHITE):''Black Bow of Botulf''</v>
      </c>
      <c r="ET96" t="str">
        <f t="shared" si="35"/>
        <v>&amp;ref(Spell/P_Death.jpg,nolink,25x25,Death);1</v>
      </c>
      <c r="EU96" t="str">
        <f t="shared" si="36"/>
        <v>&amp;ref(Spell/V_Death.jpg,nolink,25x25,Death Gem);5</v>
      </c>
      <c r="EV96" t="str">
        <f t="shared" si="37"/>
        <v>攻撃力：12&amp;ref(Item/D_Pierce.jpg,nolink,25x25,Pierce Damage);&amp;ref(Item/D_Magic.jpg,nolink,25x25,Magic Damage);&amp;br;筋力加算三分の一&amp;br;筋力加算+25%&amp;br;射程：45&amp;br;精度修正：5&amp;br;弾数：12&amp;br;負傷時追撃：Feeblemind</v>
      </c>
      <c r="EW96" t="str">
        <f t="shared" si="38"/>
        <v>n/a</v>
      </c>
      <c r="EX96" t="str">
        <f t="shared" si="39"/>
        <v>n/a</v>
      </c>
      <c r="EY96" t="str">
        <f t="shared" si="40"/>
        <v/>
      </c>
      <c r="EZ96" t="str">
        <f t="shared" si="41"/>
        <v/>
      </c>
      <c r="FA96" t="str">
        <f t="shared" si="42"/>
        <v/>
      </c>
      <c r="FB96" t="str">
        <f t="shared" si="43"/>
        <v/>
      </c>
      <c r="FC96" t="str">
        <f t="shared" si="44"/>
        <v/>
      </c>
      <c r="FD96" t="str">
        <f t="shared" si="45"/>
        <v/>
      </c>
      <c r="FE96" t="str">
        <f t="shared" si="46"/>
        <v>攻撃力：12&amp;ref(Item/D_Pierce.jpg,nolink,25x25,Pierce Damage);&amp;ref(Item/D_Magic.jpg,nolink,25x25,Magic Damage);&amp;br;筋力加算三分の一&amp;br;筋力加算+25%&amp;br;射程：45&amp;br;精度修正：5&amp;br;弾数：12&amp;br;負傷時追撃：Feeblemind</v>
      </c>
      <c r="FF96" t="str">
        <f t="shared" si="47"/>
        <v>~</v>
      </c>
      <c r="FG96" t="str">
        <f t="shared" si="48"/>
        <v>~</v>
      </c>
      <c r="FH96" s="24" t="str">
        <f t="shared" si="49"/>
        <v xml:space="preserve">|BGCOLOR(#000000):&amp;ref(Item/DH Weapons/Black-Bow-of-Botulf.jpg,nolink,75x75,Black Bow of Botulf);|BGCOLOR(BLACK):COLOR(WHITE):''Black Bow of Botulf''|両手|&amp;ref(Spell/P_Death.jpg,nolink,25x25,Death);1|&amp;ref(Spell/V_Death.jpg,nolink,25x25,Death Gem);5|
|~|&gt;|&gt;|&gt;|攻撃力：12&amp;ref(Item/D_Pierce.jpg,nolink,25x25,Pierce Damage);&amp;ref(Item/D_Magic.jpg,nolink,25x25,Magic Damage);&amp;br;筋力加算三分の一&amp;br;筋力加算+25%&amp;br;射程：45&amp;br;精度修正：5&amp;br;弾数：12&amp;br;負傷時追撃：Feeblemind|
|&gt;|&gt;|&gt;|&gt;|BGCOLOR(#F5F5F5):精神薄弱を招く弓。大物に刺さると痛快|
</v>
      </c>
    </row>
    <row r="97" spans="1:164" x14ac:dyDescent="0.15">
      <c r="A97" t="str">
        <f t="shared" si="23"/>
        <v>両手2E</v>
      </c>
      <c r="C97" s="1" t="s">
        <v>3556</v>
      </c>
      <c r="E97" s="1">
        <v>2</v>
      </c>
      <c r="F97" s="1" t="s">
        <v>3592</v>
      </c>
      <c r="H97" s="1" t="s">
        <v>3561</v>
      </c>
      <c r="J97" s="1">
        <v>5</v>
      </c>
      <c r="L97" s="6">
        <v>3</v>
      </c>
      <c r="M97" s="1" t="s">
        <v>4318</v>
      </c>
      <c r="W97" s="1">
        <v>1</v>
      </c>
      <c r="AE97" s="1">
        <v>2</v>
      </c>
      <c r="AF97" s="1">
        <v>4</v>
      </c>
      <c r="AK97" s="1">
        <v>3</v>
      </c>
      <c r="EN97" s="2" t="s">
        <v>648</v>
      </c>
      <c r="ER97" s="20" t="s">
        <v>4438</v>
      </c>
      <c r="ES97" t="str">
        <f t="shared" si="34"/>
        <v>BGCOLOR(#000000):&amp;ref(Item/DH Weapons/Staff-of-Flame-Focus.jpg,nolink,75x75,Staff of Flame Focus);|BGCOLOR(BLACK):COLOR(WHITE):''Staff of Flame Focus''</v>
      </c>
      <c r="ET97" t="str">
        <f t="shared" si="35"/>
        <v>&amp;ref(Spell/P_Fire.jpg,nolink,25x25,Fire);1</v>
      </c>
      <c r="EU97" t="str">
        <f t="shared" si="36"/>
        <v>&amp;ref(Spell/V_Fire.jpg,nolink,25x25,Fire Gem);5</v>
      </c>
      <c r="EV97" t="str">
        <f t="shared" si="37"/>
        <v>攻撃力：3&amp;ref(Item/D_Blunt.jpg,nolink,25x25,Blunt Damage);&amp;ref(Item/D_Magic.jpg,nolink,25x25,Magic Damage);&amp;br;筋力加算+25%&amp;br;攻撃修正：2&amp;br;防御修正：4&amp;br;長さ：3</v>
      </c>
      <c r="EW97" t="str">
        <f t="shared" si="38"/>
        <v>n/a</v>
      </c>
      <c r="EX97" t="str">
        <f t="shared" si="39"/>
        <v/>
      </c>
      <c r="EY97" t="str">
        <f t="shared" si="40"/>
        <v/>
      </c>
      <c r="EZ97" t="str">
        <f t="shared" si="41"/>
        <v/>
      </c>
      <c r="FA97" t="str">
        <f t="shared" si="42"/>
        <v/>
      </c>
      <c r="FB97" t="str">
        <f t="shared" si="43"/>
        <v/>
      </c>
      <c r="FC97" t="str">
        <f t="shared" si="44"/>
        <v>&amp;ref(Item/Far-Caster.jpg,nolink,25x25,Far Caster (Fire, 1));</v>
      </c>
      <c r="FD97" t="str">
        <f t="shared" si="45"/>
        <v>&amp;ref(Item/Far-Caster.jpg,nolink,25x25,Far Caster (Fire, 1));</v>
      </c>
      <c r="FE97" t="str">
        <f t="shared" si="46"/>
        <v>攻撃力：3&amp;ref(Item/D_Blunt.jpg,nolink,25x25,Blunt Damage);&amp;ref(Item/D_Magic.jpg,nolink,25x25,Magic Damage);&amp;br;筋力加算+25%&amp;br;攻撃修正：2&amp;br;防御修正：4&amp;br;長さ：3&amp;br;&amp;br;&amp;ref(Item/Far-Caster.jpg,nolink,25x25,Far Caster (Fire, 1));</v>
      </c>
      <c r="FF97" t="str">
        <f t="shared" si="47"/>
        <v>&amp;br;&amp;ref(Item/Far-Caster.jpg,nolink,25x25,Far Caster (Fire, 1));</v>
      </c>
      <c r="FG97" t="str">
        <f t="shared" si="48"/>
        <v>~</v>
      </c>
      <c r="FH97" s="24" t="str">
        <f t="shared" si="49"/>
        <v xml:space="preserve">|BGCOLOR(#000000):&amp;ref(Item/DH Weapons/Staff-of-Flame-Focus.jpg,nolink,75x75,Staff of Flame Focus);|BGCOLOR(BLACK):COLOR(WHITE):''Staff of Flame Focus''|両手|&amp;ref(Spell/P_Fire.jpg,nolink,25x25,Fire);1|&amp;ref(Spell/V_Fire.jpg,nolink,25x25,Fire Gem);5|
|~|&gt;|&gt;|&gt;|攻撃力：3&amp;ref(Item/D_Blunt.jpg,nolink,25x25,Blunt Damage);&amp;ref(Item/D_Magic.jpg,nolink,25x25,Magic Damage);&amp;br;筋力加算+25%&amp;br;攻撃修正：2&amp;br;防御修正：4&amp;br;長さ：3&amp;br;&amp;br;&amp;ref(Item/Far-Caster.jpg,nolink,25x25,Far Caster (Fire, 1));|
|&gt;|&gt;|&gt;|&gt;|BGCOLOR(#F5F5F5):火魔法の補助器具。それ以外の用途はない|
</v>
      </c>
    </row>
    <row r="98" spans="1:164" x14ac:dyDescent="0.15">
      <c r="A98" t="str">
        <f t="shared" si="23"/>
        <v>両手4S</v>
      </c>
      <c r="C98" s="1" t="s">
        <v>3556</v>
      </c>
      <c r="E98" s="1">
        <v>4</v>
      </c>
      <c r="F98" s="1" t="s">
        <v>3593</v>
      </c>
      <c r="H98" s="1" t="s">
        <v>3594</v>
      </c>
      <c r="J98" s="1">
        <v>15</v>
      </c>
      <c r="L98" s="6">
        <v>13</v>
      </c>
      <c r="M98" s="1" t="s">
        <v>4316</v>
      </c>
      <c r="N98" s="1" t="s">
        <v>3595</v>
      </c>
      <c r="Q98" s="1">
        <v>3</v>
      </c>
      <c r="W98" s="1">
        <v>1</v>
      </c>
      <c r="AE98" s="1">
        <v>4</v>
      </c>
      <c r="AF98" s="1">
        <v>2</v>
      </c>
      <c r="AK98" s="1">
        <v>2</v>
      </c>
      <c r="AU98" s="1" t="s">
        <v>3596</v>
      </c>
      <c r="AW98" s="2">
        <v>5</v>
      </c>
      <c r="EQ98" s="7" t="s">
        <v>3597</v>
      </c>
      <c r="ER98" s="20" t="s">
        <v>4439</v>
      </c>
      <c r="ES98" t="str">
        <f t="shared" si="34"/>
        <v>BGCOLOR(#000000):&amp;ref(Item/DH Weapons/Flambeau.jpg,nolink,75x75,Flambeau);|BGCOLOR(BLACK):COLOR(WHITE):''Flambeau''</v>
      </c>
      <c r="ET98" t="str">
        <f t="shared" si="35"/>
        <v>&amp;ref(Spell/P_Fire.jpg,nolink,25x25,Fire);3</v>
      </c>
      <c r="EU98" t="str">
        <f t="shared" si="36"/>
        <v>&amp;ref(Spell/V_Fire.jpg,nolink,25x25,Fire Gem);15</v>
      </c>
      <c r="EV98" t="str">
        <f t="shared" si="37"/>
        <v>攻撃力：13&amp;ref(Item/D_Slash.jpg,nolink,25x25,Slash Damage);&amp;ref(Item/D_Magic.jpg,nolink,25x25,Magic Damage);&amp;br;防御貫通&amp;br;対アンデッド/デーモン三倍打&amp;br;筋力加算+25%&amp;br;攻撃修正：4&amp;br;防御修正：2&amp;br;長さ：2&amp;br;命中時追撃：Fire</v>
      </c>
      <c r="EW98" t="str">
        <f t="shared" si="38"/>
        <v>n/a</v>
      </c>
      <c r="EX98" t="str">
        <f t="shared" si="39"/>
        <v>&amp;ref(Item/Fire-Resistant.jpg,nolink,25x25,Fire Resistant (5));</v>
      </c>
      <c r="EY98" t="str">
        <f t="shared" si="40"/>
        <v/>
      </c>
      <c r="EZ98" t="str">
        <f t="shared" si="41"/>
        <v/>
      </c>
      <c r="FA98" t="str">
        <f t="shared" si="42"/>
        <v/>
      </c>
      <c r="FB98" t="str">
        <f t="shared" si="43"/>
        <v/>
      </c>
      <c r="FC98" t="str">
        <f t="shared" si="44"/>
        <v/>
      </c>
      <c r="FD98" t="str">
        <f t="shared" si="45"/>
        <v>&amp;ref(Item/Fire-Resistant.jpg,nolink,25x25,Fire Resistant (5));&amp;br;戦闘時使用可能：Holy Pyre</v>
      </c>
      <c r="FE98" t="str">
        <f t="shared" si="46"/>
        <v>攻撃力：13&amp;ref(Item/D_Slash.jpg,nolink,25x25,Slash Damage);&amp;ref(Item/D_Magic.jpg,nolink,25x25,Magic Damage);&amp;br;防御貫通&amp;br;対アンデッド/デーモン三倍打&amp;br;筋力加算+25%&amp;br;攻撃修正：4&amp;br;防御修正：2&amp;br;長さ：2&amp;br;命中時追撃：Fire&amp;br;&amp;br;&amp;ref(Item/Fire-Resistant.jpg,nolink,25x25,Fire Resistant (5));&amp;br;戦闘時使用可能：Holy Pyre</v>
      </c>
      <c r="FF98" t="str">
        <f t="shared" si="47"/>
        <v>&amp;br;&amp;ref(Item/Fire-Resistant.jpg,nolink,25x25,Fire Resistant (5));&amp;br;戦闘時使用可能：Holy Pyre</v>
      </c>
      <c r="FG98" t="str">
        <f t="shared" si="48"/>
        <v>~</v>
      </c>
      <c r="FH98" s="24" t="str">
        <f t="shared" si="49"/>
        <v xml:space="preserve">|BGCOLOR(#000000):&amp;ref(Item/DH Weapons/Flambeau.jpg,nolink,75x75,Flambeau);|BGCOLOR(BLACK):COLOR(WHITE):''Flambeau''|両手|&amp;ref(Spell/P_Fire.jpg,nolink,25x25,Fire);3|&amp;ref(Spell/V_Fire.jpg,nolink,25x25,Fire Gem);15|
|~|&gt;|&gt;|&gt;|攻撃力：13&amp;ref(Item/D_Slash.jpg,nolink,25x25,Slash Damage);&amp;ref(Item/D_Magic.jpg,nolink,25x25,Magic Damage);&amp;br;防御貫通&amp;br;対アンデッド/デーモン三倍打&amp;br;筋力加算+25%&amp;br;攻撃修正：4&amp;br;防御修正：2&amp;br;長さ：2&amp;br;命中時追撃：Fire&amp;br;&amp;br;&amp;ref(Item/Fire-Resistant.jpg,nolink,25x25,Fire Resistant (5));&amp;br;戦闘時使用可能：Holy Pyre|
|&gt;|&gt;|&gt;|&gt;|BGCOLOR(#F5F5F5):聖火の大剣。殴り合いでも呪文でも不浄を焼き尽くす|
</v>
      </c>
    </row>
    <row r="99" spans="1:164" x14ac:dyDescent="0.15">
      <c r="A99" t="str">
        <f t="shared" si="23"/>
        <v/>
      </c>
      <c r="C99" s="1" t="s">
        <v>3556</v>
      </c>
      <c r="E99" s="1">
        <v>4</v>
      </c>
      <c r="F99" s="1" t="s">
        <v>3598</v>
      </c>
      <c r="H99" s="1" t="s">
        <v>3599</v>
      </c>
      <c r="J99" s="1">
        <v>5</v>
      </c>
      <c r="L99" s="6">
        <v>20</v>
      </c>
      <c r="M99" s="1" t="s">
        <v>4318</v>
      </c>
      <c r="S99" s="1">
        <v>2</v>
      </c>
      <c r="W99" s="1">
        <v>1</v>
      </c>
      <c r="AE99" s="1">
        <v>3</v>
      </c>
      <c r="AF99" s="1">
        <v>1</v>
      </c>
      <c r="AK99" s="1">
        <v>2</v>
      </c>
      <c r="ER99" s="20" t="s">
        <v>4440</v>
      </c>
      <c r="ES99" t="str">
        <f t="shared" si="34"/>
        <v>BGCOLOR(#000000):&amp;ref(Item/DH Weapons/Midget-Masher.jpg,nolink,75x75,Midget Masher);|BGCOLOR(BLACK):COLOR(WHITE):''Midget Masher''</v>
      </c>
      <c r="ET99" t="str">
        <f t="shared" si="35"/>
        <v>&amp;ref(Spell/P_Earth.jpg,nolink,25x25,Earth);1</v>
      </c>
      <c r="EU99" t="str">
        <f t="shared" si="36"/>
        <v>&amp;ref(Spell/V_Earth.jpg,nolink,25x25,Earth Gem);5</v>
      </c>
      <c r="EV99" t="str">
        <f t="shared" si="37"/>
        <v>攻撃力：20&amp;ref(Item/D_Blunt.jpg,nolink,25x25,Blunt Damage);&amp;ref(Item/D_Magic.jpg,nolink,25x25,Magic Damage);&amp;br;対小型二倍打&amp;br;筋力加算+25%&amp;br;攻撃修正：3&amp;br;防御修正：1&amp;br;長さ：2</v>
      </c>
      <c r="EW99" t="str">
        <f t="shared" si="38"/>
        <v>n/a</v>
      </c>
      <c r="EX99" t="str">
        <f t="shared" si="39"/>
        <v>n/a</v>
      </c>
      <c r="EY99" t="str">
        <f t="shared" si="40"/>
        <v/>
      </c>
      <c r="EZ99" t="str">
        <f t="shared" si="41"/>
        <v/>
      </c>
      <c r="FA99" t="str">
        <f t="shared" si="42"/>
        <v/>
      </c>
      <c r="FB99" t="str">
        <f t="shared" si="43"/>
        <v/>
      </c>
      <c r="FC99" t="str">
        <f t="shared" si="44"/>
        <v/>
      </c>
      <c r="FD99" t="str">
        <f t="shared" si="45"/>
        <v/>
      </c>
      <c r="FE99" t="str">
        <f t="shared" si="46"/>
        <v>攻撃力：20&amp;ref(Item/D_Blunt.jpg,nolink,25x25,Blunt Damage);&amp;ref(Item/D_Magic.jpg,nolink,25x25,Magic Damage);&amp;br;対小型二倍打&amp;br;筋力加算+25%&amp;br;攻撃修正：3&amp;br;防御修正：1&amp;br;長さ：2</v>
      </c>
      <c r="FF99" t="str">
        <f t="shared" si="47"/>
        <v>~</v>
      </c>
      <c r="FG99" t="str">
        <f t="shared" si="48"/>
        <v>~</v>
      </c>
      <c r="FH99" s="24" t="str">
        <f t="shared" si="49"/>
        <v xml:space="preserve">|BGCOLOR(#000000):&amp;ref(Item/DH Weapons/Midget-Masher.jpg,nolink,75x75,Midget Masher);|BGCOLOR(BLACK):COLOR(WHITE):''Midget Masher''|両手|&amp;ref(Spell/P_Earth.jpg,nolink,25x25,Earth);1|&amp;ref(Spell/V_Earth.jpg,nolink,25x25,Earth Gem);5|
|~|&gt;|&gt;|&gt;|攻撃力：20&amp;ref(Item/D_Blunt.jpg,nolink,25x25,Blunt Damage);&amp;ref(Item/D_Magic.jpg,nolink,25x25,Magic Damage);&amp;br;対小型二倍打&amp;br;筋力加算+25%&amp;br;攻撃修正：3&amp;br;防御修正：1&amp;br;長さ：2|
|&gt;|&gt;|&gt;|&gt;|BGCOLOR(#F5F5F5):自身より小さな敵を叩き潰す。数は捌けない|
</v>
      </c>
    </row>
    <row r="100" spans="1:164" x14ac:dyDescent="0.15">
      <c r="A100" t="str">
        <f t="shared" si="23"/>
        <v/>
      </c>
      <c r="C100" s="1" t="s">
        <v>3556</v>
      </c>
      <c r="E100" s="1">
        <v>4</v>
      </c>
      <c r="F100" s="1" t="s">
        <v>3600</v>
      </c>
      <c r="H100" s="1" t="s">
        <v>3599</v>
      </c>
      <c r="I100" s="1" t="s">
        <v>3601</v>
      </c>
      <c r="J100" s="1">
        <v>5</v>
      </c>
      <c r="K100" s="7">
        <v>5</v>
      </c>
      <c r="L100" s="6">
        <v>10</v>
      </c>
      <c r="M100" s="1" t="s">
        <v>4316</v>
      </c>
      <c r="N100" s="1" t="s">
        <v>3595</v>
      </c>
      <c r="W100" s="1">
        <v>1</v>
      </c>
      <c r="AE100" s="1">
        <v>2</v>
      </c>
      <c r="AF100" s="1">
        <v>0</v>
      </c>
      <c r="AK100" s="1">
        <v>2</v>
      </c>
      <c r="BG100" s="2">
        <v>10</v>
      </c>
      <c r="CM100" s="2">
        <v>25</v>
      </c>
      <c r="ER100" s="20" t="s">
        <v>4441</v>
      </c>
      <c r="ES100" t="str">
        <f t="shared" si="34"/>
        <v>BGCOLOR(#000000):&amp;ref(Item/DH Weapons/Implementor-Axe.jpg,nolink,75x75,Implementor Axe);|BGCOLOR(BLACK):COLOR(WHITE):''Implementor Axe''</v>
      </c>
      <c r="ET100" t="str">
        <f t="shared" si="35"/>
        <v>&amp;ref(Spell/P_Earth.jpg,nolink,25x25,Earth);1&amp;ref(Spell/P_Death.jpg,nolink,25x25,Death);1</v>
      </c>
      <c r="EU100" t="str">
        <f t="shared" si="36"/>
        <v>&amp;ref(Spell/V_Earth.jpg,nolink,25x25,Earth Gem);5&amp;ref(Spell/V_Death.jpg,nolink,25x25,Death Gem);5</v>
      </c>
      <c r="EV100" t="str">
        <f t="shared" si="37"/>
        <v>攻撃力：10&amp;ref(Item/D_Slash.jpg,nolink,25x25,Slash Damage);&amp;ref(Item/D_Magic.jpg,nolink,25x25,Magic Damage);&amp;br;防御貫通&amp;br;筋力加算+25%&amp;br;攻撃修正：2&amp;br;防御修正：0&amp;br;長さ：2</v>
      </c>
      <c r="EW100" t="str">
        <f t="shared" si="38"/>
        <v>n/a</v>
      </c>
      <c r="EX100" t="str">
        <f t="shared" si="39"/>
        <v>&amp;ref(Item/Causes-Fear.jpg,nolink,25x25,Fear (10));</v>
      </c>
      <c r="EY100" t="str">
        <f t="shared" si="40"/>
        <v/>
      </c>
      <c r="EZ100" t="str">
        <f t="shared" si="41"/>
        <v>&amp;ref(Item/Pillager.jpg,nolink,25x25,Pillager (25));</v>
      </c>
      <c r="FA100" t="str">
        <f t="shared" si="42"/>
        <v/>
      </c>
      <c r="FB100" t="str">
        <f t="shared" si="43"/>
        <v/>
      </c>
      <c r="FC100" t="str">
        <f t="shared" si="44"/>
        <v/>
      </c>
      <c r="FD100" t="str">
        <f t="shared" si="45"/>
        <v>&amp;ref(Item/Causes-Fear.jpg,nolink,25x25,Fear (10));&amp;br;&amp;ref(Item/Pillager.jpg,nolink,25x25,Pillager (25));</v>
      </c>
      <c r="FE100" t="str">
        <f t="shared" si="46"/>
        <v>攻撃力：10&amp;ref(Item/D_Slash.jpg,nolink,25x25,Slash Damage);&amp;ref(Item/D_Magic.jpg,nolink,25x25,Magic Damage);&amp;br;防御貫通&amp;br;筋力加算+25%&amp;br;攻撃修正：2&amp;br;防御修正：0&amp;br;長さ：2&amp;br;&amp;br;&amp;ref(Item/Causes-Fear.jpg,nolink,25x25,Fear (10));&amp;br;&amp;ref(Item/Pillager.jpg,nolink,25x25,Pillager (25));</v>
      </c>
      <c r="FF100" t="str">
        <f t="shared" si="47"/>
        <v>&amp;br;&amp;ref(Item/Causes-Fear.jpg,nolink,25x25,Fear (10));&amp;br;&amp;ref(Item/Pillager.jpg,nolink,25x25,Pillager (25));</v>
      </c>
      <c r="FG100" t="str">
        <f t="shared" si="48"/>
        <v>~</v>
      </c>
      <c r="FH100" s="24" t="str">
        <f t="shared" si="49"/>
        <v xml:space="preserve">|BGCOLOR(#000000):&amp;ref(Item/DH Weapons/Implementor-Axe.jpg,nolink,75x75,Implementor Axe);|BGCOLOR(BLACK):COLOR(WHITE):''Implementor Axe''|両手|&amp;ref(Spell/P_Earth.jpg,nolink,25x25,Earth);1&amp;ref(Spell/P_Death.jpg,nolink,25x25,Death);1|&amp;ref(Spell/V_Earth.jpg,nolink,25x25,Earth Gem);5&amp;ref(Spell/V_Death.jpg,nolink,25x25,Death Gem);5|
|~|&gt;|&gt;|&gt;|攻撃力：10&amp;ref(Item/D_Slash.jpg,nolink,25x25,Slash Damage);&amp;ref(Item/D_Magic.jpg,nolink,25x25,Magic Damage);&amp;br;防御貫通&amp;br;筋力加算+25%&amp;br;攻撃修正：2&amp;br;防御修正：0&amp;br;長さ：2&amp;br;&amp;br;&amp;ref(Item/Causes-Fear.jpg,nolink,25x25,Fear (10));&amp;br;&amp;ref(Item/Pillager.jpg,nolink,25x25,Pillager (25));|
|&gt;|&gt;|&gt;|&gt;|BGCOLOR(#F5F5F5):強い恐怖を纏う。略奪にも有用|
</v>
      </c>
    </row>
    <row r="101" spans="1:164" x14ac:dyDescent="0.15">
      <c r="A101" t="str">
        <f t="shared" si="23"/>
        <v/>
      </c>
      <c r="C101" s="1" t="s">
        <v>3556</v>
      </c>
      <c r="E101" s="1">
        <v>4</v>
      </c>
      <c r="F101" s="1" t="s">
        <v>3603</v>
      </c>
      <c r="H101" s="1" t="s">
        <v>3604</v>
      </c>
      <c r="I101" s="1" t="s">
        <v>3601</v>
      </c>
      <c r="J101" s="1">
        <v>10</v>
      </c>
      <c r="K101" s="7">
        <v>5</v>
      </c>
      <c r="L101" s="6">
        <v>1</v>
      </c>
      <c r="M101" s="1" t="s">
        <v>4315</v>
      </c>
      <c r="W101" s="1">
        <v>1</v>
      </c>
      <c r="AE101" s="1">
        <v>-2</v>
      </c>
      <c r="AF101" s="1">
        <v>-3</v>
      </c>
      <c r="AK101" s="1">
        <v>4</v>
      </c>
      <c r="BG101" s="2">
        <v>5</v>
      </c>
      <c r="EQ101" s="7" t="s">
        <v>3606</v>
      </c>
      <c r="ER101" s="20" t="s">
        <v>4442</v>
      </c>
      <c r="ES101" t="str">
        <f t="shared" si="34"/>
        <v>BGCOLOR(#000000):&amp;ref(Item/DH Weapons/Skull-Standard.jpg,nolink,75x75,Skull Standard);|BGCOLOR(BLACK):COLOR(WHITE):''Skull Standard''</v>
      </c>
      <c r="ET101" t="str">
        <f t="shared" si="35"/>
        <v>&amp;ref(Spell/P_Nature.jpg,nolink,25x25,Nature);2&amp;ref(Spell/P_Death.jpg,nolink,25x25,Death);1</v>
      </c>
      <c r="EU101" t="str">
        <f t="shared" si="36"/>
        <v>&amp;ref(Spell/V_Nature.jpg,nolink,25x25,Nature Gem);10&amp;ref(Spell/V_Death.jpg,nolink,25x25,Death Gem);5</v>
      </c>
      <c r="EV101" t="str">
        <f t="shared" si="37"/>
        <v>攻撃力：1&amp;ref(Item/D_Blunt.jpg,nolink,25x25,Blunt Damage);&amp;br;筋力加算+25%&amp;br;攻撃修正：-2&amp;br;防御修正：-3&amp;br;長さ：4</v>
      </c>
      <c r="EW101" t="str">
        <f t="shared" si="38"/>
        <v>n/a</v>
      </c>
      <c r="EX101" t="str">
        <f t="shared" si="39"/>
        <v>&amp;ref(Item/Causes-Fear.jpg,nolink,25x25,Fear (5));</v>
      </c>
      <c r="EY101" t="str">
        <f t="shared" si="40"/>
        <v/>
      </c>
      <c r="EZ101" t="str">
        <f t="shared" si="41"/>
        <v/>
      </c>
      <c r="FA101" t="str">
        <f t="shared" si="42"/>
        <v/>
      </c>
      <c r="FB101" t="str">
        <f t="shared" si="43"/>
        <v/>
      </c>
      <c r="FC101" t="str">
        <f t="shared" si="44"/>
        <v/>
      </c>
      <c r="FD101" t="str">
        <f t="shared" si="45"/>
        <v>&amp;ref(Item/Causes-Fear.jpg,nolink,25x25,Fear (5));&amp;br;戦闘時使用可能：Panic</v>
      </c>
      <c r="FE101" t="str">
        <f t="shared" si="46"/>
        <v>攻撃力：1&amp;ref(Item/D_Blunt.jpg,nolink,25x25,Blunt Damage);&amp;br;筋力加算+25%&amp;br;攻撃修正：-2&amp;br;防御修正：-3&amp;br;長さ：4&amp;br;&amp;br;&amp;ref(Item/Causes-Fear.jpg,nolink,25x25,Fear (5));&amp;br;戦闘時使用可能：Panic</v>
      </c>
      <c r="FF101" t="str">
        <f t="shared" si="47"/>
        <v>&amp;br;&amp;ref(Item/Causes-Fear.jpg,nolink,25x25,Fear (5));&amp;br;戦闘時使用可能：Panic</v>
      </c>
      <c r="FG101" t="str">
        <f t="shared" si="48"/>
        <v>~</v>
      </c>
      <c r="FH101" s="24" t="str">
        <f t="shared" si="49"/>
        <v xml:space="preserve">|BGCOLOR(#000000):&amp;ref(Item/DH Weapons/Skull-Standard.jpg,nolink,75x75,Skull Standard);|BGCOLOR(BLACK):COLOR(WHITE):''Skull Standard''|両手|&amp;ref(Spell/P_Nature.jpg,nolink,25x25,Nature);2&amp;ref(Spell/P_Death.jpg,nolink,25x25,Death);1|&amp;ref(Spell/V_Nature.jpg,nolink,25x25,Nature Gem);10&amp;ref(Spell/V_Death.jpg,nolink,25x25,Death Gem);5|
|~|&gt;|&gt;|&gt;|攻撃力：1&amp;ref(Item/D_Blunt.jpg,nolink,25x25,Blunt Damage);&amp;br;筋力加算+25%&amp;br;攻撃修正：-2&amp;br;防御修正：-3&amp;br;長さ：4&amp;br;&amp;br;&amp;ref(Item/Causes-Fear.jpg,nolink,25x25,Fear (5));&amp;br;戦闘時使用可能：Panic|
|&gt;|&gt;|&gt;|&gt;|BGCOLOR(#F5F5F5):敵を怯えさせる呪文を放つ旗。武器としては産廃|
</v>
      </c>
    </row>
    <row r="102" spans="1:164" x14ac:dyDescent="0.15">
      <c r="A102" t="str">
        <f t="shared" si="23"/>
        <v/>
      </c>
      <c r="C102" s="1" t="s">
        <v>3556</v>
      </c>
      <c r="E102" s="1">
        <v>4</v>
      </c>
      <c r="F102" s="1" t="s">
        <v>3607</v>
      </c>
      <c r="H102" s="1" t="s">
        <v>3608</v>
      </c>
      <c r="J102" s="1">
        <v>10</v>
      </c>
      <c r="L102" s="6">
        <v>0</v>
      </c>
      <c r="M102" s="1" t="s">
        <v>4322</v>
      </c>
      <c r="N102" s="1" t="s">
        <v>3609</v>
      </c>
      <c r="AG102" s="1">
        <v>40</v>
      </c>
      <c r="AH102" s="1">
        <v>3</v>
      </c>
      <c r="AI102" s="1">
        <v>10</v>
      </c>
      <c r="AJ102" s="1" t="s">
        <v>3651</v>
      </c>
      <c r="AV102" s="1" t="s">
        <v>3610</v>
      </c>
      <c r="ER102" s="20" t="s">
        <v>4443</v>
      </c>
      <c r="ES102" t="str">
        <f t="shared" si="34"/>
        <v>BGCOLOR(#000000):&amp;ref(Item/DH Weapons/Thunder-Bow.jpg,nolink,75x75,Thunder Bow);|BGCOLOR(BLACK):COLOR(WHITE):''Thunder Bow''</v>
      </c>
      <c r="ET102" t="str">
        <f t="shared" si="35"/>
        <v>&amp;ref(Spell/P_Air.jpg,nolink,25x25,Air);2</v>
      </c>
      <c r="EU102" t="str">
        <f t="shared" si="36"/>
        <v>&amp;ref(Spell/V_Air.jpg,nolink,25x25,Air Gem);10</v>
      </c>
      <c r="EV102" t="str">
        <f t="shared" si="37"/>
        <v>攻撃力：0&amp;ref(Item/D_Shock.jpg,nolink,25x25,Shock Damage);&amp;ref(Item/D_Magic.jpg,nolink,25x25,Magic Damage);&amp;br;防御無視&amp;br;射程：40&amp;br;精度修正：3&amp;br;弾数：10&amp;br;水中使用可能&amp;br;攻撃時追撃：Small Area Shock</v>
      </c>
      <c r="EW102" t="str">
        <f t="shared" si="38"/>
        <v>n/a</v>
      </c>
      <c r="EX102" t="str">
        <f t="shared" si="39"/>
        <v>n/a</v>
      </c>
      <c r="EY102" t="str">
        <f t="shared" si="40"/>
        <v/>
      </c>
      <c r="EZ102" t="str">
        <f t="shared" si="41"/>
        <v/>
      </c>
      <c r="FA102" t="str">
        <f t="shared" si="42"/>
        <v/>
      </c>
      <c r="FB102" t="str">
        <f t="shared" si="43"/>
        <v/>
      </c>
      <c r="FC102" t="str">
        <f t="shared" si="44"/>
        <v/>
      </c>
      <c r="FD102" t="str">
        <f t="shared" si="45"/>
        <v/>
      </c>
      <c r="FE102" t="str">
        <f t="shared" si="46"/>
        <v>攻撃力：0&amp;ref(Item/D_Shock.jpg,nolink,25x25,Shock Damage);&amp;ref(Item/D_Magic.jpg,nolink,25x25,Magic Damage);&amp;br;防御無視&amp;br;射程：40&amp;br;精度修正：3&amp;br;弾数：10&amp;br;水中使用可能&amp;br;攻撃時追撃：Small Area Shock</v>
      </c>
      <c r="FF102" t="str">
        <f t="shared" si="47"/>
        <v>~</v>
      </c>
      <c r="FG102" t="str">
        <f t="shared" si="48"/>
        <v>~</v>
      </c>
      <c r="FH102" s="24" t="str">
        <f t="shared" si="49"/>
        <v xml:space="preserve">|BGCOLOR(#000000):&amp;ref(Item/DH Weapons/Thunder-Bow.jpg,nolink,75x75,Thunder Bow);|BGCOLOR(BLACK):COLOR(WHITE):''Thunder Bow''|両手|&amp;ref(Spell/P_Air.jpg,nolink,25x25,Air);2|&amp;ref(Spell/V_Air.jpg,nolink,25x25,Air Gem);10|
|~|&gt;|&gt;|&gt;|攻撃力：0&amp;ref(Item/D_Shock.jpg,nolink,25x25,Shock Damage);&amp;ref(Item/D_Magic.jpg,nolink,25x25,Magic Damage);&amp;br;防御無視&amp;br;射程：40&amp;br;精度修正：3&amp;br;弾数：10&amp;br;水中使用可能&amp;br;攻撃時追撃：Small Area Shock|
|&gt;|&gt;|&gt;|&gt;|BGCOLOR(#F5F5F5):筋力依存の電撃を発射。防がれにくい|
</v>
      </c>
    </row>
    <row r="103" spans="1:164" x14ac:dyDescent="0.15">
      <c r="A103" t="str">
        <f t="shared" si="23"/>
        <v/>
      </c>
      <c r="C103" s="1" t="s">
        <v>3556</v>
      </c>
      <c r="E103" s="1">
        <v>4</v>
      </c>
      <c r="F103" s="1" t="s">
        <v>3611</v>
      </c>
      <c r="H103" s="1" t="s">
        <v>3612</v>
      </c>
      <c r="I103" s="1" t="s">
        <v>3599</v>
      </c>
      <c r="J103" s="1">
        <v>5</v>
      </c>
      <c r="K103" s="7">
        <v>5</v>
      </c>
      <c r="L103" s="6">
        <v>15</v>
      </c>
      <c r="M103" s="1" t="s">
        <v>4317</v>
      </c>
      <c r="N103" s="1" t="s">
        <v>3595</v>
      </c>
      <c r="T103" s="11">
        <v>3</v>
      </c>
      <c r="W103" s="1">
        <v>1</v>
      </c>
      <c r="AB103" s="1">
        <v>2</v>
      </c>
      <c r="AG103" s="1">
        <v>55</v>
      </c>
      <c r="AH103" s="1">
        <v>10</v>
      </c>
      <c r="AI103" s="1">
        <v>12</v>
      </c>
      <c r="ER103" s="20" t="s">
        <v>4444</v>
      </c>
      <c r="ES103" t="str">
        <f t="shared" si="34"/>
        <v>BGCOLOR(#000000):&amp;ref(Item/DH Weapons/Golden-Arbalest.jpg,nolink,75x75,Golden Arbalest);|BGCOLOR(BLACK):COLOR(WHITE):''Golden Arbalest''</v>
      </c>
      <c r="ET103" t="str">
        <f t="shared" si="35"/>
        <v>&amp;ref(Spell/P_Air.jpg,nolink,25x25,Air);1&amp;ref(Spell/P_Earth.jpg,nolink,25x25,Earth);1</v>
      </c>
      <c r="EU103" t="str">
        <f t="shared" si="36"/>
        <v>&amp;ref(Spell/V_Air.jpg,nolink,25x25,Air Gem);5&amp;ref(Spell/V_Earth.jpg,nolink,25x25,Earth Gem);5</v>
      </c>
      <c r="EV103" t="str">
        <f t="shared" si="37"/>
        <v>攻撃力：15&amp;ref(Item/D_Pierce.jpg,nolink,25x25,Pierce Damage);&amp;ref(Item/D_Magic.jpg,nolink,25x25,Magic Damage);&amp;br;防御貫通&amp;br;筋力加算三分の一&amp;br;筋力加算+25%&amp;br;2回連続攻撃&amp;br;射程：55&amp;br;精度修正：10&amp;br;弾数：12</v>
      </c>
      <c r="EW103" t="str">
        <f t="shared" si="38"/>
        <v>n/a</v>
      </c>
      <c r="EX103" t="str">
        <f t="shared" si="39"/>
        <v>n/a</v>
      </c>
      <c r="EY103" t="str">
        <f t="shared" si="40"/>
        <v/>
      </c>
      <c r="EZ103" t="str">
        <f t="shared" si="41"/>
        <v/>
      </c>
      <c r="FA103" t="str">
        <f t="shared" si="42"/>
        <v/>
      </c>
      <c r="FB103" t="str">
        <f t="shared" si="43"/>
        <v/>
      </c>
      <c r="FC103" t="str">
        <f t="shared" si="44"/>
        <v/>
      </c>
      <c r="FD103" t="str">
        <f t="shared" si="45"/>
        <v/>
      </c>
      <c r="FE103" t="str">
        <f t="shared" si="46"/>
        <v>攻撃力：15&amp;ref(Item/D_Pierce.jpg,nolink,25x25,Pierce Damage);&amp;ref(Item/D_Magic.jpg,nolink,25x25,Magic Damage);&amp;br;防御貫通&amp;br;筋力加算三分の一&amp;br;筋力加算+25%&amp;br;2回連続攻撃&amp;br;射程：55&amp;br;精度修正：10&amp;br;弾数：12</v>
      </c>
      <c r="FF103" t="str">
        <f t="shared" si="47"/>
        <v>~</v>
      </c>
      <c r="FG103" t="str">
        <f t="shared" si="48"/>
        <v>~</v>
      </c>
      <c r="FH103" s="24" t="str">
        <f t="shared" si="49"/>
        <v xml:space="preserve">|BGCOLOR(#000000):&amp;ref(Item/DH Weapons/Golden-Arbalest.jpg,nolink,75x75,Golden Arbalest);|BGCOLOR(BLACK):COLOR(WHITE):''Golden Arbalest''|両手|&amp;ref(Spell/P_Air.jpg,nolink,25x25,Air);1&amp;ref(Spell/P_Earth.jpg,nolink,25x25,Earth);1|&amp;ref(Spell/V_Air.jpg,nolink,25x25,Air Gem);5&amp;ref(Spell/V_Earth.jpg,nolink,25x25,Earth Gem);5|
|~|&gt;|&gt;|&gt;|攻撃力：15&amp;ref(Item/D_Pierce.jpg,nolink,25x25,Pierce Damage);&amp;ref(Item/D_Magic.jpg,nolink,25x25,Magic Damage);&amp;br;防御貫通&amp;br;筋力加算三分の一&amp;br;筋力加算+25%&amp;br;2回連続攻撃&amp;br;射程：55&amp;br;精度修正：10&amp;br;弾数：12|
|&gt;|&gt;|&gt;|&gt;|BGCOLOR(#F5F5F5):二発同時発射の弩。他の性能も優秀|
</v>
      </c>
    </row>
    <row r="104" spans="1:164" x14ac:dyDescent="0.15">
      <c r="A104" t="str">
        <f t="shared" si="23"/>
        <v/>
      </c>
      <c r="C104" s="1" t="s">
        <v>3556</v>
      </c>
      <c r="E104" s="1">
        <v>4</v>
      </c>
      <c r="F104" s="1" t="s">
        <v>3613</v>
      </c>
      <c r="H104" s="1" t="s">
        <v>3612</v>
      </c>
      <c r="I104" s="1" t="s">
        <v>3601</v>
      </c>
      <c r="J104" s="1">
        <v>5</v>
      </c>
      <c r="K104" s="7">
        <v>5</v>
      </c>
      <c r="L104" s="6">
        <v>13</v>
      </c>
      <c r="M104" s="1" t="s">
        <v>4317</v>
      </c>
      <c r="N104" s="1" t="s">
        <v>3609</v>
      </c>
      <c r="T104" s="11">
        <v>3</v>
      </c>
      <c r="W104" s="1">
        <v>1</v>
      </c>
      <c r="AB104" s="1">
        <v>-2</v>
      </c>
      <c r="AG104" s="1">
        <v>50</v>
      </c>
      <c r="AH104" s="1">
        <v>10</v>
      </c>
      <c r="AI104" s="1">
        <v>10</v>
      </c>
      <c r="AU104" s="1" t="s">
        <v>3614</v>
      </c>
      <c r="ER104" s="20" t="s">
        <v>4445</v>
      </c>
      <c r="ES104" t="str">
        <f t="shared" si="34"/>
        <v>BGCOLOR(#000000):&amp;ref(Item/DH Weapons/Vision's-Foe.jpg,nolink,75x75,Vision's Foe);|BGCOLOR(BLACK):COLOR(WHITE):''Vision's Foe''</v>
      </c>
      <c r="ET104" t="str">
        <f t="shared" si="35"/>
        <v>&amp;ref(Spell/P_Air.jpg,nolink,25x25,Air);1&amp;ref(Spell/P_Death.jpg,nolink,25x25,Death);1</v>
      </c>
      <c r="EU104" t="str">
        <f t="shared" si="36"/>
        <v>&amp;ref(Spell/V_Air.jpg,nolink,25x25,Air Gem);5&amp;ref(Spell/V_Death.jpg,nolink,25x25,Death Gem);5</v>
      </c>
      <c r="EV104" t="str">
        <f t="shared" si="37"/>
        <v>攻撃力：13&amp;ref(Item/D_Pierce.jpg,nolink,25x25,Pierce Damage);&amp;ref(Item/D_Magic.jpg,nolink,25x25,Magic Damage);&amp;br;防御無視&amp;br;筋力加算三分の一&amp;br;筋力加算+25%&amp;br;3ラウンド毎に1回攻撃&amp;br;射程：50&amp;br;精度修正：10&amp;br;弾数：10&amp;br;命中時追撃：Eyeloss</v>
      </c>
      <c r="EW104" t="str">
        <f t="shared" si="38"/>
        <v>n/a</v>
      </c>
      <c r="EX104" t="str">
        <f t="shared" si="39"/>
        <v>n/a</v>
      </c>
      <c r="EY104" t="str">
        <f t="shared" si="40"/>
        <v/>
      </c>
      <c r="EZ104" t="str">
        <f t="shared" si="41"/>
        <v/>
      </c>
      <c r="FA104" t="str">
        <f t="shared" si="42"/>
        <v/>
      </c>
      <c r="FB104" t="str">
        <f t="shared" si="43"/>
        <v/>
      </c>
      <c r="FC104" t="str">
        <f t="shared" si="44"/>
        <v/>
      </c>
      <c r="FD104" t="str">
        <f t="shared" si="45"/>
        <v/>
      </c>
      <c r="FE104" t="str">
        <f t="shared" si="46"/>
        <v>攻撃力：13&amp;ref(Item/D_Pierce.jpg,nolink,25x25,Pierce Damage);&amp;ref(Item/D_Magic.jpg,nolink,25x25,Magic Damage);&amp;br;防御無視&amp;br;筋力加算三分の一&amp;br;筋力加算+25%&amp;br;3ラウンド毎に1回攻撃&amp;br;射程：50&amp;br;精度修正：10&amp;br;弾数：10&amp;br;命中時追撃：Eyeloss</v>
      </c>
      <c r="FF104" t="str">
        <f t="shared" si="47"/>
        <v>~</v>
      </c>
      <c r="FG104" t="str">
        <f t="shared" si="48"/>
        <v>~</v>
      </c>
      <c r="FH104" s="24" t="str">
        <f t="shared" si="49"/>
        <v xml:space="preserve">|BGCOLOR(#000000):&amp;ref(Item/DH Weapons/Vision's-Foe.jpg,nolink,75x75,Vision's Foe);|BGCOLOR(BLACK):COLOR(WHITE):''Vision's Foe''|両手|&amp;ref(Spell/P_Air.jpg,nolink,25x25,Air);1&amp;ref(Spell/P_Death.jpg,nolink,25x25,Death);1|&amp;ref(Spell/V_Air.jpg,nolink,25x25,Air Gem);5&amp;ref(Spell/V_Death.jpg,nolink,25x25,Death Gem);5|
|~|&gt;|&gt;|&gt;|攻撃力：13&amp;ref(Item/D_Pierce.jpg,nolink,25x25,Pierce Damage);&amp;ref(Item/D_Magic.jpg,nolink,25x25,Magic Damage);&amp;br;防御無視&amp;br;筋力加算三分の一&amp;br;筋力加算+25%&amp;br;3ラウンド毎に1回攻撃&amp;br;射程：50&amp;br;精度修正：10&amp;br;弾数：10&amp;br;命中時追撃：Eyeloss|
|&gt;|&gt;|&gt;|&gt;|BGCOLOR(#F5F5F5):目を射抜く弩。防御無視だが再装填が遅い|
</v>
      </c>
    </row>
    <row r="105" spans="1:164" x14ac:dyDescent="0.15">
      <c r="A105" t="str">
        <f t="shared" si="23"/>
        <v/>
      </c>
      <c r="C105" s="1" t="s">
        <v>3556</v>
      </c>
      <c r="E105" s="1">
        <v>4</v>
      </c>
      <c r="F105" s="1" t="s">
        <v>3615</v>
      </c>
      <c r="H105" s="1" t="s">
        <v>3616</v>
      </c>
      <c r="I105" s="1" t="s">
        <v>3617</v>
      </c>
      <c r="J105" s="1">
        <v>10</v>
      </c>
      <c r="K105" s="7">
        <v>5</v>
      </c>
      <c r="L105" s="6">
        <v>3</v>
      </c>
      <c r="M105" s="1" t="s">
        <v>4318</v>
      </c>
      <c r="W105" s="1">
        <v>1</v>
      </c>
      <c r="AE105" s="1">
        <v>2</v>
      </c>
      <c r="AF105" s="1">
        <v>4</v>
      </c>
      <c r="AK105" s="1">
        <v>3</v>
      </c>
      <c r="EQ105" s="7" t="s">
        <v>3618</v>
      </c>
      <c r="ER105" s="20" t="s">
        <v>4446</v>
      </c>
      <c r="ES105" t="str">
        <f t="shared" si="34"/>
        <v>BGCOLOR(#000000):&amp;ref(Item/DH Weapons/Staff-of-Corrosion.jpg,nolink,75x75,Staff of Corrosion);|BGCOLOR(BLACK):COLOR(WHITE):''Staff of Corrosion''</v>
      </c>
      <c r="ET105" t="str">
        <f t="shared" si="35"/>
        <v>&amp;ref(Spell/P_Water.jpg,nolink,25x25,Water);2&amp;ref(Spell/P_Fire.jpg,nolink,25x25,Fire);1</v>
      </c>
      <c r="EU105" t="str">
        <f t="shared" si="36"/>
        <v>&amp;ref(Spell/V_Water.jpg,nolink,25x25,Water Gem);10&amp;ref(Spell/V_Fire.jpg,nolink,25x25,Fire Gem);5</v>
      </c>
      <c r="EV105" t="str">
        <f t="shared" si="37"/>
        <v>攻撃力：3&amp;ref(Item/D_Blunt.jpg,nolink,25x25,Blunt Damage);&amp;ref(Item/D_Magic.jpg,nolink,25x25,Magic Damage);&amp;br;筋力加算+25%&amp;br;攻撃修正：2&amp;br;防御修正：4&amp;br;長さ：3</v>
      </c>
      <c r="EW105" t="str">
        <f t="shared" si="38"/>
        <v>n/a</v>
      </c>
      <c r="EX105" t="str">
        <f t="shared" si="39"/>
        <v/>
      </c>
      <c r="EY105" t="str">
        <f t="shared" si="40"/>
        <v/>
      </c>
      <c r="EZ105" t="str">
        <f t="shared" si="41"/>
        <v/>
      </c>
      <c r="FA105" t="str">
        <f t="shared" si="42"/>
        <v/>
      </c>
      <c r="FB105" t="str">
        <f t="shared" si="43"/>
        <v/>
      </c>
      <c r="FC105" t="str">
        <f t="shared" si="44"/>
        <v/>
      </c>
      <c r="FD105" t="str">
        <f t="shared" si="45"/>
        <v>戦闘時使用可能：Acid Bolt</v>
      </c>
      <c r="FE105" t="str">
        <f t="shared" si="46"/>
        <v>攻撃力：3&amp;ref(Item/D_Blunt.jpg,nolink,25x25,Blunt Damage);&amp;ref(Item/D_Magic.jpg,nolink,25x25,Magic Damage);&amp;br;筋力加算+25%&amp;br;攻撃修正：2&amp;br;防御修正：4&amp;br;長さ：3&amp;br;&amp;br;戦闘時使用可能：Acid Bolt</v>
      </c>
      <c r="FF105" t="str">
        <f t="shared" si="47"/>
        <v>&amp;br;戦闘時使用可能：Acid Bolt</v>
      </c>
      <c r="FG105" t="str">
        <f t="shared" si="48"/>
        <v>~</v>
      </c>
      <c r="FH105" s="24" t="str">
        <f t="shared" si="49"/>
        <v xml:space="preserve">|BGCOLOR(#000000):&amp;ref(Item/DH Weapons/Staff-of-Corrosion.jpg,nolink,75x75,Staff of Corrosion);|BGCOLOR(BLACK):COLOR(WHITE):''Staff of Corrosion''|両手|&amp;ref(Spell/P_Water.jpg,nolink,25x25,Water);2&amp;ref(Spell/P_Fire.jpg,nolink,25x25,Fire);1|&amp;ref(Spell/V_Water.jpg,nolink,25x25,Water Gem);10&amp;ref(Spell/V_Fire.jpg,nolink,25x25,Fire Gem);5|
|~|&gt;|&gt;|&gt;|攻撃力：3&amp;ref(Item/D_Blunt.jpg,nolink,25x25,Blunt Damage);&amp;ref(Item/D_Magic.jpg,nolink,25x25,Magic Damage);&amp;br;筋力加算+25%&amp;br;攻撃修正：2&amp;br;防御修正：4&amp;br;長さ：3&amp;br;&amp;br;戦闘時使用可能：Acid Bolt|
|&gt;|&gt;|&gt;|&gt;|BGCOLOR(#F5F5F5):酸を放つ杖。大半の敵に有効|
</v>
      </c>
    </row>
    <row r="106" spans="1:164" x14ac:dyDescent="0.15">
      <c r="A106" t="str">
        <f t="shared" si="23"/>
        <v/>
      </c>
      <c r="C106" s="1" t="s">
        <v>3556</v>
      </c>
      <c r="E106" s="1">
        <v>4</v>
      </c>
      <c r="F106" s="1" t="s">
        <v>3619</v>
      </c>
      <c r="H106" s="1" t="s">
        <v>3620</v>
      </c>
      <c r="J106" s="1">
        <v>10</v>
      </c>
      <c r="L106" s="6">
        <v>11</v>
      </c>
      <c r="M106" s="1" t="s">
        <v>4316</v>
      </c>
      <c r="O106" s="1" t="s">
        <v>3621</v>
      </c>
      <c r="W106" s="1">
        <v>1</v>
      </c>
      <c r="AE106" s="1">
        <v>2</v>
      </c>
      <c r="AF106" s="1">
        <v>3</v>
      </c>
      <c r="AK106" s="1">
        <v>2</v>
      </c>
      <c r="ER106" s="20" t="s">
        <v>4447</v>
      </c>
      <c r="ES106" t="str">
        <f t="shared" si="34"/>
        <v>BGCOLOR(#000000):&amp;ref(Item/DH Weapons/Wraith-Sword.jpg,nolink,75x75,Wraith Sword);|BGCOLOR(BLACK):COLOR(WHITE):''Wraith Sword''</v>
      </c>
      <c r="ET106" t="str">
        <f t="shared" si="35"/>
        <v>&amp;ref(Spell/P_Death.jpg,nolink,25x25,Death);2</v>
      </c>
      <c r="EU106" t="str">
        <f t="shared" si="36"/>
        <v>&amp;ref(Spell/V_Death.jpg,nolink,25x25,Death Gem);10</v>
      </c>
      <c r="EV106" t="str">
        <f t="shared" si="37"/>
        <v>攻撃力：11&amp;ref(Item/D_Slash.jpg,nolink,25x25,Slash Damage);&amp;ref(Item/D_Magic.jpg,nolink,25x25,Magic Damage);&amp;br;吸収攻撃（上限5）&amp;br;筋力加算+25%&amp;br;攻撃修正：2&amp;br;防御修正：3&amp;br;長さ：2</v>
      </c>
      <c r="EW106" t="str">
        <f t="shared" si="38"/>
        <v>n/a</v>
      </c>
      <c r="EX106" t="str">
        <f t="shared" si="39"/>
        <v>n/a</v>
      </c>
      <c r="EY106" t="str">
        <f t="shared" si="40"/>
        <v/>
      </c>
      <c r="EZ106" t="str">
        <f t="shared" si="41"/>
        <v/>
      </c>
      <c r="FA106" t="str">
        <f t="shared" si="42"/>
        <v/>
      </c>
      <c r="FB106" t="str">
        <f t="shared" si="43"/>
        <v/>
      </c>
      <c r="FC106" t="str">
        <f t="shared" si="44"/>
        <v/>
      </c>
      <c r="FD106" t="str">
        <f t="shared" si="45"/>
        <v/>
      </c>
      <c r="FE106" t="str">
        <f t="shared" si="46"/>
        <v>攻撃力：11&amp;ref(Item/D_Slash.jpg,nolink,25x25,Slash Damage);&amp;ref(Item/D_Magic.jpg,nolink,25x25,Magic Damage);&amp;br;吸収攻撃（上限5）&amp;br;筋力加算+25%&amp;br;攻撃修正：2&amp;br;防御修正：3&amp;br;長さ：2</v>
      </c>
      <c r="FF106" t="str">
        <f t="shared" si="47"/>
        <v>~</v>
      </c>
      <c r="FG106" t="str">
        <f t="shared" si="48"/>
        <v>~</v>
      </c>
      <c r="FH106" s="24" t="str">
        <f t="shared" si="49"/>
        <v xml:space="preserve">|BGCOLOR(#000000):&amp;ref(Item/DH Weapons/Wraith-Sword.jpg,nolink,75x75,Wraith Sword);|BGCOLOR(BLACK):COLOR(WHITE):''Wraith Sword''|両手|&amp;ref(Spell/P_Death.jpg,nolink,25x25,Death);2|&amp;ref(Spell/V_Death.jpg,nolink,25x25,Death Gem);10|
|~|&gt;|&gt;|&gt;|攻撃力：11&amp;ref(Item/D_Slash.jpg,nolink,25x25,Slash Damage);&amp;ref(Item/D_Magic.jpg,nolink,25x25,Magic Damage);&amp;br;吸収攻撃（上限5）&amp;br;筋力加算+25%&amp;br;攻撃修正：2&amp;br;防御修正：3&amp;br;長さ：2|
|&gt;|&gt;|&gt;|&gt;|BGCOLOR(#F5F5F5):生命力を啜る大剣。疲労管理が楽になる|
</v>
      </c>
    </row>
    <row r="107" spans="1:164" x14ac:dyDescent="0.15">
      <c r="A107" t="str">
        <f t="shared" si="23"/>
        <v/>
      </c>
      <c r="C107" s="1" t="s">
        <v>3556</v>
      </c>
      <c r="E107" s="1">
        <v>4</v>
      </c>
      <c r="F107" s="1" t="s">
        <v>3623</v>
      </c>
      <c r="H107" s="1" t="s">
        <v>3620</v>
      </c>
      <c r="J107" s="1">
        <v>10</v>
      </c>
      <c r="L107" s="6">
        <v>3</v>
      </c>
      <c r="M107" s="1" t="s">
        <v>4318</v>
      </c>
      <c r="W107" s="1">
        <v>1</v>
      </c>
      <c r="AE107" s="1">
        <v>2</v>
      </c>
      <c r="AF107" s="1">
        <v>4</v>
      </c>
      <c r="AK107" s="1">
        <v>3</v>
      </c>
      <c r="EJ107" s="2">
        <v>1</v>
      </c>
      <c r="ER107" s="20" t="s">
        <v>4448</v>
      </c>
      <c r="ES107" t="str">
        <f t="shared" si="34"/>
        <v>BGCOLOR(#000000):&amp;ref(Item/DH Weapons/Skull-Staff.jpg,nolink,75x75,Skull Staff);|BGCOLOR(BLACK):COLOR(WHITE):''Skull Staff''</v>
      </c>
      <c r="ET107" t="str">
        <f t="shared" si="35"/>
        <v>&amp;ref(Spell/P_Death.jpg,nolink,25x25,Death);2</v>
      </c>
      <c r="EU107" t="str">
        <f t="shared" si="36"/>
        <v>&amp;ref(Spell/V_Death.jpg,nolink,25x25,Death Gem);10</v>
      </c>
      <c r="EV107" t="str">
        <f t="shared" si="37"/>
        <v>攻撃力：3&amp;ref(Item/D_Blunt.jpg,nolink,25x25,Blunt Damage);&amp;ref(Item/D_Magic.jpg,nolink,25x25,Magic Damage);&amp;br;筋力加算+25%&amp;br;攻撃修正：2&amp;br;防御修正：4&amp;br;長さ：3</v>
      </c>
      <c r="EW107" t="str">
        <f t="shared" si="38"/>
        <v>n/a</v>
      </c>
      <c r="EX107" t="str">
        <f t="shared" si="39"/>
        <v/>
      </c>
      <c r="EY107" t="str">
        <f t="shared" si="40"/>
        <v/>
      </c>
      <c r="EZ107" t="str">
        <f t="shared" si="41"/>
        <v/>
      </c>
      <c r="FA107" t="str">
        <f t="shared" si="42"/>
        <v/>
      </c>
      <c r="FB107" t="str">
        <f t="shared" si="43"/>
        <v>&amp;ref(Spell/P_Death.jpg,nolink,25x25,Death Magic Bonus (1));</v>
      </c>
      <c r="FC107" t="str">
        <f t="shared" si="44"/>
        <v/>
      </c>
      <c r="FD107" t="str">
        <f t="shared" si="45"/>
        <v>&amp;ref(Spell/P_Death.jpg,nolink,25x25,Death Magic Bonus (1));</v>
      </c>
      <c r="FE107" t="str">
        <f t="shared" si="46"/>
        <v>攻撃力：3&amp;ref(Item/D_Blunt.jpg,nolink,25x25,Blunt Damage);&amp;ref(Item/D_Magic.jpg,nolink,25x25,Magic Damage);&amp;br;筋力加算+25%&amp;br;攻撃修正：2&amp;br;防御修正：4&amp;br;長さ：3&amp;br;&amp;br;&amp;ref(Spell/P_Death.jpg,nolink,25x25,Death Magic Bonus (1));</v>
      </c>
      <c r="FF107" t="str">
        <f t="shared" si="47"/>
        <v>&amp;br;&amp;ref(Spell/P_Death.jpg,nolink,25x25,Death Magic Bonus (1));</v>
      </c>
      <c r="FG107" t="str">
        <f t="shared" si="48"/>
        <v>~</v>
      </c>
      <c r="FH107" s="24" t="str">
        <f t="shared" si="49"/>
        <v xml:space="preserve">|BGCOLOR(#000000):&amp;ref(Item/DH Weapons/Skull-Staff.jpg,nolink,75x75,Skull Staff);|BGCOLOR(BLACK):COLOR(WHITE):''Skull Staff''|両手|&amp;ref(Spell/P_Death.jpg,nolink,25x25,Death);2|&amp;ref(Spell/V_Death.jpg,nolink,25x25,Death Gem);10|
|~|&gt;|&gt;|&gt;|攻撃力：3&amp;ref(Item/D_Blunt.jpg,nolink,25x25,Blunt Damage);&amp;ref(Item/D_Magic.jpg,nolink,25x25,Magic Damage);&amp;br;筋力加算+25%&amp;br;攻撃修正：2&amp;br;防御修正：4&amp;br;長さ：3&amp;br;&amp;br;&amp;ref(Spell/P_Death.jpg,nolink,25x25,Death Magic Bonus (1));|
|&gt;|&gt;|&gt;|&gt;|BGCOLOR(#F5F5F5):死魔法増強。作り易さが利点|
</v>
      </c>
    </row>
    <row r="108" spans="1:164" x14ac:dyDescent="0.15">
      <c r="A108" t="str">
        <f t="shared" si="23"/>
        <v/>
      </c>
      <c r="C108" s="1" t="s">
        <v>3556</v>
      </c>
      <c r="E108" s="1">
        <v>4</v>
      </c>
      <c r="F108" s="1" t="s">
        <v>3624</v>
      </c>
      <c r="H108" s="1" t="s">
        <v>3625</v>
      </c>
      <c r="J108" s="1">
        <v>5</v>
      </c>
      <c r="L108" s="6">
        <v>5</v>
      </c>
      <c r="M108" s="1" t="s">
        <v>4317</v>
      </c>
      <c r="T108" s="11">
        <v>3</v>
      </c>
      <c r="W108" s="1">
        <v>1</v>
      </c>
      <c r="AG108" s="1">
        <v>35</v>
      </c>
      <c r="AH108" s="1">
        <v>0</v>
      </c>
      <c r="AI108" s="1">
        <v>12</v>
      </c>
      <c r="AU108" s="1" t="s">
        <v>3626</v>
      </c>
      <c r="ER108" s="20" t="s">
        <v>4449</v>
      </c>
      <c r="ES108" t="str">
        <f t="shared" si="34"/>
        <v>BGCOLOR(#000000):&amp;ref(Item/DH Weapons/Vine-Bow.jpg,nolink,75x75,Vine Bow);|BGCOLOR(BLACK):COLOR(WHITE):''Vine Bow''</v>
      </c>
      <c r="ET108" t="str">
        <f t="shared" si="35"/>
        <v>&amp;ref(Spell/P_Nature.jpg,nolink,25x25,Nature);1</v>
      </c>
      <c r="EU108" t="str">
        <f t="shared" si="36"/>
        <v>&amp;ref(Spell/V_Nature.jpg,nolink,25x25,Nature Gem);5</v>
      </c>
      <c r="EV108" t="str">
        <f t="shared" si="37"/>
        <v>攻撃力：5&amp;ref(Item/D_Pierce.jpg,nolink,25x25,Pierce Damage);&amp;ref(Item/D_Magic.jpg,nolink,25x25,Magic Damage);&amp;br;筋力加算三分の一&amp;br;筋力加算+25%&amp;br;射程：35&amp;br;精度修正：0&amp;br;弾数：12&amp;br;命中時追撃：Entanglement</v>
      </c>
      <c r="EW108" t="str">
        <f t="shared" si="38"/>
        <v>n/a</v>
      </c>
      <c r="EX108" t="str">
        <f t="shared" si="39"/>
        <v>n/a</v>
      </c>
      <c r="EY108" t="str">
        <f t="shared" si="40"/>
        <v/>
      </c>
      <c r="EZ108" t="str">
        <f t="shared" si="41"/>
        <v/>
      </c>
      <c r="FA108" t="str">
        <f t="shared" si="42"/>
        <v/>
      </c>
      <c r="FB108" t="str">
        <f t="shared" si="43"/>
        <v/>
      </c>
      <c r="FC108" t="str">
        <f t="shared" si="44"/>
        <v/>
      </c>
      <c r="FD108" t="str">
        <f t="shared" si="45"/>
        <v/>
      </c>
      <c r="FE108" t="str">
        <f t="shared" si="46"/>
        <v>攻撃力：5&amp;ref(Item/D_Pierce.jpg,nolink,25x25,Pierce Damage);&amp;ref(Item/D_Magic.jpg,nolink,25x25,Magic Damage);&amp;br;筋力加算三分の一&amp;br;筋力加算+25%&amp;br;射程：35&amp;br;精度修正：0&amp;br;弾数：12&amp;br;命中時追撃：Entanglement</v>
      </c>
      <c r="FF108" t="str">
        <f t="shared" si="47"/>
        <v>~</v>
      </c>
      <c r="FG108" t="str">
        <f t="shared" si="48"/>
        <v>~</v>
      </c>
      <c r="FH108" s="24" t="str">
        <f t="shared" si="49"/>
        <v xml:space="preserve">|BGCOLOR(#000000):&amp;ref(Item/DH Weapons/Vine-Bow.jpg,nolink,75x75,Vine Bow);|BGCOLOR(BLACK):COLOR(WHITE):''Vine Bow''|両手|&amp;ref(Spell/P_Nature.jpg,nolink,25x25,Nature);1|&amp;ref(Spell/V_Nature.jpg,nolink,25x25,Nature Gem);5|
|~|&gt;|&gt;|&gt;|攻撃力：5&amp;ref(Item/D_Pierce.jpg,nolink,25x25,Pierce Damage);&amp;ref(Item/D_Magic.jpg,nolink,25x25,Magic Damage);&amp;br;筋力加算三分の一&amp;br;筋力加算+25%&amp;br;射程：35&amp;br;精度修正：0&amp;br;弾数：12&amp;br;命中時追撃：Entanglement|
|&gt;|&gt;|&gt;|&gt;|BGCOLOR(#F5F5F5):敵を縛る弓。援護射撃に向く|
</v>
      </c>
    </row>
    <row r="109" spans="1:164" x14ac:dyDescent="0.15">
      <c r="A109" t="str">
        <f t="shared" si="23"/>
        <v>両手4E</v>
      </c>
      <c r="C109" s="1" t="s">
        <v>3556</v>
      </c>
      <c r="E109" s="1">
        <v>4</v>
      </c>
      <c r="F109" s="1" t="s">
        <v>3645</v>
      </c>
      <c r="H109" s="1" t="s">
        <v>3646</v>
      </c>
      <c r="J109" s="1">
        <v>5</v>
      </c>
      <c r="L109" s="6">
        <v>13</v>
      </c>
      <c r="M109" s="1" t="s">
        <v>4316</v>
      </c>
      <c r="R109" s="1">
        <v>1</v>
      </c>
      <c r="W109" s="1">
        <v>1</v>
      </c>
      <c r="AE109" s="1">
        <v>4</v>
      </c>
      <c r="AF109" s="1">
        <v>5</v>
      </c>
      <c r="AK109" s="1">
        <v>2</v>
      </c>
      <c r="ER109" s="20" t="s">
        <v>4460</v>
      </c>
      <c r="ES109" t="str">
        <f t="shared" si="34"/>
        <v>BGCOLOR(#000000):&amp;ref(Item/DH Weapons/Moon-Blade.jpg,nolink,75x75,Moon Blade);|BGCOLOR(BLACK):COLOR(WHITE):''Moon Blade''</v>
      </c>
      <c r="ET109" t="str">
        <f t="shared" si="35"/>
        <v>&amp;ref(Spell/P_Astral.jpg,nolink,25x25,Astral);1</v>
      </c>
      <c r="EU109" t="str">
        <f t="shared" si="36"/>
        <v>&amp;ref(Spell/V_Astral.jpg,nolink,25x25,Astral Pearl);5</v>
      </c>
      <c r="EV109" t="str">
        <f t="shared" si="37"/>
        <v>攻撃力：13&amp;ref(Item/D_Slash.jpg,nolink,25x25,Slash Damage);&amp;ref(Item/D_Magic.jpg,nolink,25x25,Magic Damage);&amp;br;対魔法生物2倍打&amp;br;筋力加算+25%&amp;br;攻撃修正：4&amp;br;防御修正：5&amp;br;長さ：2</v>
      </c>
      <c r="EW109" t="str">
        <f t="shared" si="38"/>
        <v>n/a</v>
      </c>
      <c r="EX109" t="str">
        <f t="shared" si="39"/>
        <v>n/a</v>
      </c>
      <c r="EY109" t="str">
        <f t="shared" si="40"/>
        <v/>
      </c>
      <c r="EZ109" t="str">
        <f t="shared" si="41"/>
        <v/>
      </c>
      <c r="FA109" t="str">
        <f t="shared" si="42"/>
        <v/>
      </c>
      <c r="FB109" t="str">
        <f t="shared" si="43"/>
        <v/>
      </c>
      <c r="FC109" t="str">
        <f t="shared" si="44"/>
        <v/>
      </c>
      <c r="FD109" t="str">
        <f t="shared" si="45"/>
        <v/>
      </c>
      <c r="FE109" t="str">
        <f t="shared" si="46"/>
        <v>攻撃力：13&amp;ref(Item/D_Slash.jpg,nolink,25x25,Slash Damage);&amp;ref(Item/D_Magic.jpg,nolink,25x25,Magic Damage);&amp;br;対魔法生物2倍打&amp;br;筋力加算+25%&amp;br;攻撃修正：4&amp;br;防御修正：5&amp;br;長さ：2</v>
      </c>
      <c r="FF109" t="str">
        <f t="shared" si="47"/>
        <v>~</v>
      </c>
      <c r="FG109" t="str">
        <f t="shared" si="48"/>
        <v>~</v>
      </c>
      <c r="FH109" s="24" t="str">
        <f t="shared" si="49"/>
        <v xml:space="preserve">|BGCOLOR(#000000):&amp;ref(Item/DH Weapons/Moon-Blade.jpg,nolink,75x75,Moon Blade);|BGCOLOR(BLACK):COLOR(WHITE):''Moon Blade''|両手|&amp;ref(Spell/P_Astral.jpg,nolink,25x25,Astral);1|&amp;ref(Spell/V_Astral.jpg,nolink,25x25,Astral Pearl);5|
|~|&gt;|&gt;|&gt;|攻撃力：13&amp;ref(Item/D_Slash.jpg,nolink,25x25,Slash Damage);&amp;ref(Item/D_Magic.jpg,nolink,25x25,Magic Damage);&amp;br;対魔法生物2倍打&amp;br;筋力加算+25%&amp;br;攻撃修正：4&amp;br;防御修正：5&amp;br;長さ：2|
|&gt;|&gt;|&gt;|&gt;|BGCOLOR(#F5F5F5):魔法生物殺し。効く相手には強烈|
</v>
      </c>
    </row>
    <row r="110" spans="1:164" x14ac:dyDescent="0.15">
      <c r="A110" t="str">
        <f t="shared" si="23"/>
        <v>両手6S</v>
      </c>
      <c r="C110" s="1" t="s">
        <v>3556</v>
      </c>
      <c r="E110" s="1">
        <v>6</v>
      </c>
      <c r="F110" s="1" t="s">
        <v>3627</v>
      </c>
      <c r="H110" s="1" t="s">
        <v>3616</v>
      </c>
      <c r="I110" s="1" t="s">
        <v>3612</v>
      </c>
      <c r="J110" s="1">
        <v>10</v>
      </c>
      <c r="K110" s="7">
        <v>5</v>
      </c>
      <c r="L110" s="6">
        <v>21</v>
      </c>
      <c r="M110" s="1" t="s">
        <v>4318</v>
      </c>
      <c r="W110" s="1">
        <v>1</v>
      </c>
      <c r="AE110" s="1">
        <v>5</v>
      </c>
      <c r="AF110" s="1">
        <v>1</v>
      </c>
      <c r="AK110" s="1">
        <v>3</v>
      </c>
      <c r="AV110" s="1" t="s">
        <v>3628</v>
      </c>
      <c r="AY110" s="2">
        <v>10</v>
      </c>
      <c r="ER110" s="20" t="s">
        <v>4450</v>
      </c>
      <c r="ES110" t="str">
        <f t="shared" si="34"/>
        <v>BGCOLOR(#000000):&amp;ref(Item/DH Weapons/Rime-Hammer.jpg,nolink,75x75,Rime Hammer);|BGCOLOR(BLACK):COLOR(WHITE):''Rime Hammer''</v>
      </c>
      <c r="ET110" t="str">
        <f t="shared" si="35"/>
        <v>&amp;ref(Spell/P_Water.jpg,nolink,25x25,Water);2&amp;ref(Spell/P_Air.jpg,nolink,25x25,Air);1</v>
      </c>
      <c r="EU110" t="str">
        <f t="shared" si="36"/>
        <v>&amp;ref(Spell/V_Water.jpg,nolink,25x25,Water Gem);10&amp;ref(Spell/V_Air.jpg,nolink,25x25,Air Gem);5</v>
      </c>
      <c r="EV110" t="str">
        <f t="shared" si="37"/>
        <v>攻撃力：21&amp;ref(Item/D_Blunt.jpg,nolink,25x25,Blunt Damage);&amp;ref(Item/D_Magic.jpg,nolink,25x25,Magic Damage);&amp;br;筋力加算+25%&amp;br;攻撃修正：5&amp;br;防御修正：1&amp;br;長さ：3&amp;br;攻撃時追撃：Freezing Mist</v>
      </c>
      <c r="EW110" t="str">
        <f t="shared" si="38"/>
        <v>n/a</v>
      </c>
      <c r="EX110" t="str">
        <f t="shared" si="39"/>
        <v>&amp;ref(Item/Cold-Resistant.jpg,nolink,25x25,Cold Resistant (10));</v>
      </c>
      <c r="EY110" t="str">
        <f t="shared" si="40"/>
        <v/>
      </c>
      <c r="EZ110" t="str">
        <f t="shared" si="41"/>
        <v/>
      </c>
      <c r="FA110" t="str">
        <f t="shared" si="42"/>
        <v/>
      </c>
      <c r="FB110" t="str">
        <f t="shared" si="43"/>
        <v/>
      </c>
      <c r="FC110" t="str">
        <f t="shared" si="44"/>
        <v/>
      </c>
      <c r="FD110" t="str">
        <f t="shared" si="45"/>
        <v>&amp;ref(Item/Cold-Resistant.jpg,nolink,25x25,Cold Resistant (10));</v>
      </c>
      <c r="FE110" t="str">
        <f t="shared" si="46"/>
        <v>攻撃力：21&amp;ref(Item/D_Blunt.jpg,nolink,25x25,Blunt Damage);&amp;ref(Item/D_Magic.jpg,nolink,25x25,Magic Damage);&amp;br;筋力加算+25%&amp;br;攻撃修正：5&amp;br;防御修正：1&amp;br;長さ：3&amp;br;攻撃時追撃：Freezing Mist&amp;br;&amp;br;&amp;ref(Item/Cold-Resistant.jpg,nolink,25x25,Cold Resistant (10));</v>
      </c>
      <c r="FF110" t="str">
        <f t="shared" si="47"/>
        <v>&amp;br;&amp;ref(Item/Cold-Resistant.jpg,nolink,25x25,Cold Resistant (10));</v>
      </c>
      <c r="FG110" t="str">
        <f t="shared" si="48"/>
        <v>~</v>
      </c>
      <c r="FH110" s="24" t="str">
        <f t="shared" si="49"/>
        <v xml:space="preserve">|BGCOLOR(#000000):&amp;ref(Item/DH Weapons/Rime-Hammer.jpg,nolink,75x75,Rime Hammer);|BGCOLOR(BLACK):COLOR(WHITE):''Rime Hammer''|両手|&amp;ref(Spell/P_Water.jpg,nolink,25x25,Water);2&amp;ref(Spell/P_Air.jpg,nolink,25x25,Air);1|&amp;ref(Spell/V_Water.jpg,nolink,25x25,Water Gem);10&amp;ref(Spell/V_Air.jpg,nolink,25x25,Air Gem);5|
|~|&gt;|&gt;|&gt;|攻撃力：21&amp;ref(Item/D_Blunt.jpg,nolink,25x25,Blunt Damage);&amp;ref(Item/D_Magic.jpg,nolink,25x25,Magic Damage);&amp;br;筋力加算+25%&amp;br;攻撃修正：5&amp;br;防御修正：1&amp;br;長さ：3&amp;br;攻撃時追撃：Freezing Mist&amp;br;&amp;br;&amp;ref(Item/Cold-Resistant.jpg,nolink,25x25,Cold Resistant (10));|
|&gt;|&gt;|&gt;|&gt;|BGCOLOR(#F5F5F5):短時間残る冷気を放出。多数の敵を削れる|
</v>
      </c>
    </row>
    <row r="111" spans="1:164" x14ac:dyDescent="0.15">
      <c r="A111" t="str">
        <f t="shared" si="23"/>
        <v/>
      </c>
      <c r="C111" s="1" t="s">
        <v>3556</v>
      </c>
      <c r="E111" s="1">
        <v>6</v>
      </c>
      <c r="F111" s="1" t="s">
        <v>3629</v>
      </c>
      <c r="H111" s="1" t="s">
        <v>3630</v>
      </c>
      <c r="J111" s="1">
        <v>40</v>
      </c>
      <c r="L111" s="6">
        <v>3</v>
      </c>
      <c r="M111" s="1" t="s">
        <v>4318</v>
      </c>
      <c r="W111" s="1">
        <v>1</v>
      </c>
      <c r="AE111" s="1">
        <v>2</v>
      </c>
      <c r="AF111" s="1">
        <v>4</v>
      </c>
      <c r="AK111" s="1">
        <v>3</v>
      </c>
      <c r="DM111" s="2">
        <v>1</v>
      </c>
      <c r="DV111" s="2">
        <v>1</v>
      </c>
      <c r="EK111" s="2">
        <v>2</v>
      </c>
      <c r="EN111" s="2" t="s">
        <v>641</v>
      </c>
      <c r="ER111" s="20" t="s">
        <v>4451</v>
      </c>
      <c r="ES111" t="str">
        <f t="shared" si="34"/>
        <v>BGCOLOR(#000000):&amp;ref(Item/DH Weapons/Treelord's-Staff.jpg,nolink,75x75,Treelord's Staff);|BGCOLOR(BLACK):COLOR(WHITE):''Treelord's Staff''</v>
      </c>
      <c r="ET111" t="str">
        <f t="shared" si="35"/>
        <v>&amp;ref(Spell/P_Nature.jpg,nolink,25x25,Nature);5</v>
      </c>
      <c r="EU111" t="str">
        <f t="shared" si="36"/>
        <v>&amp;ref(Spell/V_Nature.jpg,nolink,25x25,Nature Gem);40</v>
      </c>
      <c r="EV111" t="str">
        <f t="shared" si="37"/>
        <v>攻撃力：3&amp;ref(Item/D_Blunt.jpg,nolink,25x25,Blunt Damage);&amp;ref(Item/D_Magic.jpg,nolink,25x25,Magic Damage);&amp;br;筋力加算+25%&amp;br;攻撃修正：2&amp;br;防御修正：4&amp;br;長さ：3</v>
      </c>
      <c r="EW111" t="str">
        <f t="shared" si="38"/>
        <v>n/a</v>
      </c>
      <c r="EX111" t="str">
        <f t="shared" si="39"/>
        <v/>
      </c>
      <c r="EY111" t="str">
        <f t="shared" si="40"/>
        <v/>
      </c>
      <c r="EZ111" t="str">
        <f t="shared" si="41"/>
        <v/>
      </c>
      <c r="FA111" t="str">
        <f t="shared" si="42"/>
        <v>&amp;ref(Item/Forest-Survival.jpg,nolink,25x25,Forest Survival);</v>
      </c>
      <c r="FB111" t="str">
        <f t="shared" si="43"/>
        <v>&amp;ref(Item/Ivy-Lord.jpg,nolink,25x25,Ivy Lord (1));&amp;ref(Spell/P_Nature.jpg,nolink,25x25,Nature Magic Bonus (2));</v>
      </c>
      <c r="FC111" t="str">
        <f t="shared" si="44"/>
        <v>&amp;ref(Item/Far-Caster.jpg,nolink,25x25,Far Caster (Nature, 1));</v>
      </c>
      <c r="FD111" t="str">
        <f t="shared" si="45"/>
        <v>&amp;ref(Item/Forest-Survival.jpg,nolink,25x25,Forest Survival);&amp;br;&amp;ref(Item/Ivy-Lord.jpg,nolink,25x25,Ivy Lord (1));&amp;ref(Spell/P_Nature.jpg,nolink,25x25,Nature Magic Bonus (2));&amp;ref(Item/Far-Caster.jpg,nolink,25x25,Far Caster (Nature, 1));</v>
      </c>
      <c r="FE111" t="str">
        <f t="shared" si="46"/>
        <v>攻撃力：3&amp;ref(Item/D_Blunt.jpg,nolink,25x25,Blunt Damage);&amp;ref(Item/D_Magic.jpg,nolink,25x25,Magic Damage);&amp;br;筋力加算+25%&amp;br;攻撃修正：2&amp;br;防御修正：4&amp;br;長さ：3&amp;br;&amp;br;&amp;ref(Item/Forest-Survival.jpg,nolink,25x25,Forest Survival);&amp;br;&amp;ref(Item/Ivy-Lord.jpg,nolink,25x25,Ivy Lord (1));&amp;ref(Spell/P_Nature.jpg,nolink,25x25,Nature Magic Bonus (2));&amp;ref(Item/Far-Caster.jpg,nolink,25x25,Far Caster (Nature, 1));</v>
      </c>
      <c r="FF111" t="str">
        <f t="shared" si="47"/>
        <v>&amp;br;&amp;ref(Item/Forest-Survival.jpg,nolink,25x25,Forest Survival);&amp;br;&amp;ref(Item/Ivy-Lord.jpg,nolink,25x25,Ivy Lord (1));&amp;ref(Spell/P_Nature.jpg,nolink,25x25,Nature Magic Bonus (2));&amp;ref(Item/Far-Caster.jpg,nolink,25x25,Far Caster (Nature, 1));</v>
      </c>
      <c r="FG111" t="str">
        <f t="shared" si="48"/>
        <v>~</v>
      </c>
      <c r="FH111" s="24" t="str">
        <f t="shared" si="49"/>
        <v xml:space="preserve">|BGCOLOR(#000000):&amp;ref(Item/DH Weapons/Treelord's-Staff.jpg,nolink,75x75,Treelord's Staff);|BGCOLOR(BLACK):COLOR(WHITE):''Treelord's Staff''|両手|&amp;ref(Spell/P_Nature.jpg,nolink,25x25,Nature);5|&amp;ref(Spell/V_Nature.jpg,nolink,25x25,Nature Gem);40|
|~|&gt;|&gt;|&gt;|攻撃力：3&amp;ref(Item/D_Blunt.jpg,nolink,25x25,Blunt Damage);&amp;ref(Item/D_Magic.jpg,nolink,25x25,Magic Damage);&amp;br;筋力加算+25%&amp;br;攻撃修正：2&amp;br;防御修正：4&amp;br;長さ：3&amp;br;&amp;br;&amp;ref(Item/Forest-Survival.jpg,nolink,25x25,Forest Survival);&amp;br;&amp;ref(Item/Ivy-Lord.jpg,nolink,25x25,Ivy Lord (1));&amp;ref(Spell/P_Nature.jpg,nolink,25x25,Nature Magic Bonus (2));&amp;ref(Item/Far-Caster.jpg,nolink,25x25,Far Caster (Nature, 1));|
|&gt;|&gt;|&gt;|&gt;|BGCOLOR(#F5F5F5):緑魔法増強。効果は高いが値も張る|
</v>
      </c>
    </row>
    <row r="112" spans="1:164" x14ac:dyDescent="0.15">
      <c r="A112" t="str">
        <f t="shared" si="23"/>
        <v/>
      </c>
      <c r="C112" s="1" t="s">
        <v>3556</v>
      </c>
      <c r="E112" s="1">
        <v>6</v>
      </c>
      <c r="F112" s="1" t="s">
        <v>3632</v>
      </c>
      <c r="G112" s="1" t="s">
        <v>3635</v>
      </c>
      <c r="H112" s="1" t="s">
        <v>3633</v>
      </c>
      <c r="I112" s="1" t="s">
        <v>3634</v>
      </c>
      <c r="J112" s="1">
        <v>25</v>
      </c>
      <c r="K112" s="7">
        <v>25</v>
      </c>
      <c r="L112" s="6">
        <v>3</v>
      </c>
      <c r="M112" s="1" t="s">
        <v>4318</v>
      </c>
      <c r="W112" s="1">
        <v>1</v>
      </c>
      <c r="AE112" s="1">
        <v>2</v>
      </c>
      <c r="AF112" s="1">
        <v>4</v>
      </c>
      <c r="AK112" s="1">
        <v>3</v>
      </c>
      <c r="AW112" s="2">
        <v>5</v>
      </c>
      <c r="AY112" s="2">
        <v>5</v>
      </c>
      <c r="EE112" s="2">
        <v>1</v>
      </c>
      <c r="EF112" s="2">
        <v>1</v>
      </c>
      <c r="EG112" s="2">
        <v>1</v>
      </c>
      <c r="EH112" s="2">
        <v>1</v>
      </c>
      <c r="EN112" s="2" t="s">
        <v>4338</v>
      </c>
      <c r="ER112" s="20" t="s">
        <v>4452</v>
      </c>
      <c r="ES112" t="str">
        <f t="shared" si="34"/>
        <v>BGCOLOR(#000000):&amp;ref(Item/DH Weapons/Staff-of-Elemental-Mastery-FW.jpg,nolink,75x75,Staff of Elemental Mastery);|BGCOLOR(BLACK):COLOR(WHITE):''Staff of Elemental Mastery''</v>
      </c>
      <c r="ET112" t="str">
        <f t="shared" si="35"/>
        <v>&amp;ref(Spell/P_Fire.jpg,nolink,25x25,Fire);4&amp;ref(Spell/P_Water.jpg,nolink,25x25,Water);4</v>
      </c>
      <c r="EU112" t="str">
        <f t="shared" si="36"/>
        <v>&amp;ref(Spell/V_Fire.jpg,nolink,25x25,Fire Gem);25&amp;ref(Spell/V_Water.jpg,nolink,25x25,Water Gem);25</v>
      </c>
      <c r="EV112" t="str">
        <f t="shared" si="37"/>
        <v>攻撃力：3&amp;ref(Item/D_Blunt.jpg,nolink,25x25,Blunt Damage);&amp;ref(Item/D_Magic.jpg,nolink,25x25,Magic Damage);&amp;br;筋力加算+25%&amp;br;攻撃修正：2&amp;br;防御修正：4&amp;br;長さ：3</v>
      </c>
      <c r="EW112" t="str">
        <f t="shared" si="38"/>
        <v>n/a</v>
      </c>
      <c r="EX112" t="str">
        <f t="shared" si="39"/>
        <v>&amp;ref(Item/Fire-Resistant.jpg,nolink,25x25,Fire Resistant (5));&amp;ref(Item/Cold-Resistant.jpg,nolink,25x25,Cold Resistant (5));</v>
      </c>
      <c r="EY112" t="str">
        <f t="shared" si="40"/>
        <v/>
      </c>
      <c r="EZ112" t="str">
        <f t="shared" si="41"/>
        <v/>
      </c>
      <c r="FA112" t="str">
        <f t="shared" si="42"/>
        <v/>
      </c>
      <c r="FB112" t="str">
        <f t="shared" si="43"/>
        <v>&amp;ref(Spell/P_Fire.jpg,nolink,25x25,Fire Magic Bonus (1));&amp;ref(Spell/P_Air.jpg,nolink,25x25,Air Magic Bonus (1));&amp;ref(Spell/P_Water.jpg,nolink,25x25,Water Magic Bonus (1));&amp;ref(Spell/P_Earth.jpg,nolink,25x25,Earth Magic Bonus (1));</v>
      </c>
      <c r="FC112" t="str">
        <f t="shared" si="44"/>
        <v>&amp;ref(Item/Far-Caster.jpg,nolink,25x25,Far Caster (Elemental, 1));</v>
      </c>
      <c r="FD112" t="str">
        <f t="shared" si="45"/>
        <v>&amp;ref(Item/Fire-Resistant.jpg,nolink,25x25,Fire Resistant (5));&amp;ref(Item/Cold-Resistant.jpg,nolink,25x25,Cold Resistant (5));&amp;br;&amp;ref(Spell/P_Fire.jpg,nolink,25x25,Fire Magic Bonus (1));&amp;ref(Spell/P_Air.jpg,nolink,25x25,Air Magic Bonus (1));&amp;ref(Spell/P_Water.jpg,nolink,25x25,Water Magic Bonus (1));&amp;ref(Spell/P_Earth.jpg,nolink,25x25,Earth Magic Bonus (1));&amp;ref(Item/Far-Caster.jpg,nolink,25x25,Far Caster (Elemental, 1));</v>
      </c>
      <c r="FE112" t="str">
        <f t="shared" si="46"/>
        <v>攻撃力：3&amp;ref(Item/D_Blunt.jpg,nolink,25x25,Blunt Damage);&amp;ref(Item/D_Magic.jpg,nolink,25x25,Magic Damage);&amp;br;筋力加算+25%&amp;br;攻撃修正：2&amp;br;防御修正：4&amp;br;長さ：3&amp;br;&amp;br;&amp;ref(Item/Fire-Resistant.jpg,nolink,25x25,Fire Resistant (5));&amp;ref(Item/Cold-Resistant.jpg,nolink,25x25,Cold Resistant (5));&amp;br;&amp;ref(Spell/P_Fire.jpg,nolink,25x25,Fire Magic Bonus (1));&amp;ref(Spell/P_Air.jpg,nolink,25x25,Air Magic Bonus (1));&amp;ref(Spell/P_Water.jpg,nolink,25x25,Water Magic Bonus (1));&amp;ref(Spell/P_Earth.jpg,nolink,25x25,Earth Magic Bonus (1));&amp;ref(Item/Far-Caster.jpg,nolink,25x25,Far Caster (Elemental, 1));</v>
      </c>
      <c r="FF112" t="str">
        <f t="shared" si="47"/>
        <v>&amp;br;&amp;ref(Item/Fire-Resistant.jpg,nolink,25x25,Fire Resistant (5));&amp;ref(Item/Cold-Resistant.jpg,nolink,25x25,Cold Resistant (5));&amp;br;&amp;ref(Spell/P_Fire.jpg,nolink,25x25,Fire Magic Bonus (1));&amp;ref(Spell/P_Air.jpg,nolink,25x25,Air Magic Bonus (1));&amp;ref(Spell/P_Water.jpg,nolink,25x25,Water Magic Bonus (1));&amp;ref(Spell/P_Earth.jpg,nolink,25x25,Earth Magic Bonus (1));&amp;ref(Item/Far-Caster.jpg,nolink,25x25,Far Caster (Elemental, 1));</v>
      </c>
      <c r="FG112" t="str">
        <f t="shared" si="48"/>
        <v>~</v>
      </c>
      <c r="FH112" s="24" t="str">
        <f t="shared" si="49"/>
        <v xml:space="preserve">|BGCOLOR(#000000):&amp;ref(Item/DH Weapons/Staff-of-Elemental-Mastery-FW.jpg,nolink,75x75,Staff of Elemental Mastery);|BGCOLOR(BLACK):COLOR(WHITE):''Staff of Elemental Mastery''|両手|&amp;ref(Spell/P_Fire.jpg,nolink,25x25,Fire);4&amp;ref(Spell/P_Water.jpg,nolink,25x25,Water);4|&amp;ref(Spell/V_Fire.jpg,nolink,25x25,Fire Gem);25&amp;ref(Spell/V_Water.jpg,nolink,25x25,Water Gem);25|
|~|&gt;|&gt;|&gt;|攻撃力：3&amp;ref(Item/D_Blunt.jpg,nolink,25x25,Blunt Damage);&amp;ref(Item/D_Magic.jpg,nolink,25x25,Magic Damage);&amp;br;筋力加算+25%&amp;br;攻撃修正：2&amp;br;防御修正：4&amp;br;長さ：3&amp;br;&amp;br;&amp;ref(Item/Fire-Resistant.jpg,nolink,25x25,Fire Resistant (5));&amp;ref(Item/Cold-Resistant.jpg,nolink,25x25,Cold Resistant (5));&amp;br;&amp;ref(Spell/P_Fire.jpg,nolink,25x25,Fire Magic Bonus (1));&amp;ref(Spell/P_Air.jpg,nolink,25x25,Air Magic Bonus (1));&amp;ref(Spell/P_Water.jpg,nolink,25x25,Water Magic Bonus (1));&amp;ref(Spell/P_Earth.jpg,nolink,25x25,Earth Magic Bonus (1));&amp;ref(Item/Far-Caster.jpg,nolink,25x25,Far Caster (Elemental, 1));|
|&gt;|&gt;|&gt;|&gt;|BGCOLOR(#F5F5F5):元素魔法増強。対応範囲が広い|
</v>
      </c>
    </row>
    <row r="113" spans="1:164" x14ac:dyDescent="0.15">
      <c r="A113" t="str">
        <f t="shared" si="23"/>
        <v/>
      </c>
      <c r="C113" s="1" t="s">
        <v>3556</v>
      </c>
      <c r="E113" s="1">
        <v>6</v>
      </c>
      <c r="F113" s="1" t="s">
        <v>3679</v>
      </c>
      <c r="H113" s="1" t="s">
        <v>3665</v>
      </c>
      <c r="I113" s="1" t="s">
        <v>3599</v>
      </c>
      <c r="J113" s="1">
        <v>10</v>
      </c>
      <c r="K113" s="7">
        <v>5</v>
      </c>
      <c r="L113" s="6">
        <v>18</v>
      </c>
      <c r="M113" s="1" t="s">
        <v>4316</v>
      </c>
      <c r="N113" s="1" t="s">
        <v>3595</v>
      </c>
      <c r="W113" s="1">
        <v>1</v>
      </c>
      <c r="AE113" s="1">
        <v>4</v>
      </c>
      <c r="AF113" s="1">
        <v>1</v>
      </c>
      <c r="AK113" s="1">
        <v>2</v>
      </c>
      <c r="AT113" s="1" t="s">
        <v>3680</v>
      </c>
      <c r="AW113" s="2">
        <v>5</v>
      </c>
      <c r="BJ113" s="2">
        <v>7</v>
      </c>
      <c r="ER113" s="20" t="s">
        <v>4453</v>
      </c>
      <c r="ES113" t="str">
        <f t="shared" si="34"/>
        <v>BGCOLOR(#000000):&amp;ref(Item/DH Weapons/Carmine-Cleaver.jpg,nolink,75x75,Carmine Cleaver);|BGCOLOR(BLACK):COLOR(WHITE):''Carmine Cleaver''</v>
      </c>
      <c r="ET113" t="str">
        <f t="shared" si="35"/>
        <v>&amp;ref(Spell/P_Fire.jpg,nolink,25x25,Fire);2&amp;ref(Spell/P_Earth.jpg,nolink,25x25,Earth);1</v>
      </c>
      <c r="EU113" t="str">
        <f t="shared" si="36"/>
        <v>&amp;ref(Spell/V_Fire.jpg,nolink,25x25,Fire Gem);10&amp;ref(Spell/V_Earth.jpg,nolink,25x25,Earth Gem);5</v>
      </c>
      <c r="EV113" t="str">
        <f t="shared" si="37"/>
        <v>攻撃力：18&amp;ref(Item/D_Slash.jpg,nolink,25x25,Slash Damage);&amp;ref(Item/D_Magic.jpg,nolink,25x25,Magic Damage);&amp;br;防御貫通&amp;br;筋力加算+25%&amp;br;攻撃修正：4&amp;br;防御修正：1&amp;br;長さ：2&amp;br;負傷時追撃：Burn Flesh</v>
      </c>
      <c r="EW113" t="str">
        <f t="shared" si="38"/>
        <v>n/a</v>
      </c>
      <c r="EX113" t="str">
        <f t="shared" si="39"/>
        <v>&amp;ref(Item/Fire-Resistant.jpg,nolink,25x25,Fire Resistant (5));&amp;ref(Item/Fire-Shield.jpg,nolink,25x25,Fire Shield (7));</v>
      </c>
      <c r="EY113" t="str">
        <f t="shared" si="40"/>
        <v/>
      </c>
      <c r="EZ113" t="str">
        <f t="shared" si="41"/>
        <v/>
      </c>
      <c r="FA113" t="str">
        <f t="shared" si="42"/>
        <v/>
      </c>
      <c r="FB113" t="str">
        <f t="shared" si="43"/>
        <v/>
      </c>
      <c r="FC113" t="str">
        <f t="shared" si="44"/>
        <v/>
      </c>
      <c r="FD113" t="str">
        <f t="shared" si="45"/>
        <v>&amp;ref(Item/Fire-Resistant.jpg,nolink,25x25,Fire Resistant (5));&amp;ref(Item/Fire-Shield.jpg,nolink,25x25,Fire Shield (7));</v>
      </c>
      <c r="FE113" t="str">
        <f t="shared" si="46"/>
        <v>攻撃力：18&amp;ref(Item/D_Slash.jpg,nolink,25x25,Slash Damage);&amp;ref(Item/D_Magic.jpg,nolink,25x25,Magic Damage);&amp;br;防御貫通&amp;br;筋力加算+25%&amp;br;攻撃修正：4&amp;br;防御修正：1&amp;br;長さ：2&amp;br;負傷時追撃：Burn Flesh&amp;br;&amp;br;&amp;ref(Item/Fire-Resistant.jpg,nolink,25x25,Fire Resistant (5));&amp;ref(Item/Fire-Shield.jpg,nolink,25x25,Fire Shield (7));</v>
      </c>
      <c r="FF113" t="str">
        <f t="shared" si="47"/>
        <v>&amp;br;&amp;ref(Item/Fire-Resistant.jpg,nolink,25x25,Fire Resistant (5));&amp;ref(Item/Fire-Shield.jpg,nolink,25x25,Fire Shield (7));</v>
      </c>
      <c r="FG113" t="str">
        <f t="shared" si="48"/>
        <v>~</v>
      </c>
      <c r="FH113" s="24" t="str">
        <f t="shared" si="49"/>
        <v xml:space="preserve">|BGCOLOR(#000000):&amp;ref(Item/DH Weapons/Carmine-Cleaver.jpg,nolink,75x75,Carmine Cleaver);|BGCOLOR(BLACK):COLOR(WHITE):''Carmine Cleaver''|両手|&amp;ref(Spell/P_Fire.jpg,nolink,25x25,Fire);2&amp;ref(Spell/P_Earth.jpg,nolink,25x25,Earth);1|&amp;ref(Spell/V_Fire.jpg,nolink,25x25,Fire Gem);10&amp;ref(Spell/V_Earth.jpg,nolink,25x25,Earth Gem);5|
|~|&gt;|&gt;|&gt;|攻撃力：18&amp;ref(Item/D_Slash.jpg,nolink,25x25,Slash Damage);&amp;ref(Item/D_Magic.jpg,nolink,25x25,Magic Damage);&amp;br;防御貫通&amp;br;筋力加算+25%&amp;br;攻撃修正：4&amp;br;防御修正：1&amp;br;長さ：2&amp;br;負傷時追撃：Burn Flesh&amp;br;&amp;br;&amp;ref(Item/Fire-Resistant.jpg,nolink,25x25,Fire Resistant (5));&amp;ref(Item/Fire-Shield.jpg,nolink,25x25,Fire Shield (7));|
|&gt;|&gt;|&gt;|&gt;|BGCOLOR(#F5F5F5):炎の追撃と反撃。効く相手には強力|
</v>
      </c>
    </row>
    <row r="114" spans="1:164" x14ac:dyDescent="0.15">
      <c r="A114" t="str">
        <f t="shared" si="23"/>
        <v/>
      </c>
      <c r="C114" s="1" t="s">
        <v>3556</v>
      </c>
      <c r="E114" s="1">
        <v>6</v>
      </c>
      <c r="F114" s="1" t="s">
        <v>3682</v>
      </c>
      <c r="H114" s="1" t="s">
        <v>3612</v>
      </c>
      <c r="J114" s="1">
        <v>5</v>
      </c>
      <c r="L114" s="6">
        <v>8</v>
      </c>
      <c r="M114" s="1" t="s">
        <v>4314</v>
      </c>
      <c r="T114" s="11">
        <v>3</v>
      </c>
      <c r="W114" s="1">
        <v>1</v>
      </c>
      <c r="AB114" s="1">
        <v>13</v>
      </c>
      <c r="AG114" s="1">
        <v>40</v>
      </c>
      <c r="AH114" s="1">
        <v>0</v>
      </c>
      <c r="AI114" s="1">
        <v>7</v>
      </c>
      <c r="ER114" s="20" t="s">
        <v>4454</v>
      </c>
      <c r="ES114" t="str">
        <f t="shared" si="34"/>
        <v>BGCOLOR(#000000):&amp;ref(Item/DH Weapons/Bow-of-War.jpg,nolink,75x75,Bow of War);|BGCOLOR(BLACK):COLOR(WHITE):''Bow of War''</v>
      </c>
      <c r="ET114" t="str">
        <f t="shared" si="35"/>
        <v>&amp;ref(Spell/P_Air.jpg,nolink,25x25,Air);1</v>
      </c>
      <c r="EU114" t="str">
        <f t="shared" si="36"/>
        <v>&amp;ref(Spell/V_Air.jpg,nolink,25x25,Air Gem);5</v>
      </c>
      <c r="EV114" t="str">
        <f t="shared" si="37"/>
        <v>攻撃力：8&amp;ref(Item/D_Pierce.jpg,nolink,25x25,Pierce Damage);&amp;br;筋力加算三分の一&amp;br;筋力加算+25%&amp;br;13回連続攻撃&amp;br;射程：40&amp;br;精度修正：0&amp;br;弾数：7</v>
      </c>
      <c r="EW114" t="str">
        <f t="shared" si="38"/>
        <v>n/a</v>
      </c>
      <c r="EX114" t="str">
        <f t="shared" si="39"/>
        <v>n/a</v>
      </c>
      <c r="EY114" t="str">
        <f t="shared" si="40"/>
        <v/>
      </c>
      <c r="EZ114" t="str">
        <f t="shared" si="41"/>
        <v/>
      </c>
      <c r="FA114" t="str">
        <f t="shared" si="42"/>
        <v/>
      </c>
      <c r="FB114" t="str">
        <f t="shared" si="43"/>
        <v/>
      </c>
      <c r="FC114" t="str">
        <f t="shared" si="44"/>
        <v/>
      </c>
      <c r="FD114" t="str">
        <f t="shared" si="45"/>
        <v/>
      </c>
      <c r="FE114" t="str">
        <f t="shared" si="46"/>
        <v>攻撃力：8&amp;ref(Item/D_Pierce.jpg,nolink,25x25,Pierce Damage);&amp;br;筋力加算三分の一&amp;br;筋力加算+25%&amp;br;13回連続攻撃&amp;br;射程：40&amp;br;精度修正：0&amp;br;弾数：7</v>
      </c>
      <c r="FF114" t="str">
        <f t="shared" si="47"/>
        <v>~</v>
      </c>
      <c r="FG114" t="str">
        <f t="shared" si="48"/>
        <v>~</v>
      </c>
      <c r="FH114" s="24" t="str">
        <f t="shared" si="49"/>
        <v xml:space="preserve">|BGCOLOR(#000000):&amp;ref(Item/DH Weapons/Bow-of-War.jpg,nolink,75x75,Bow of War);|BGCOLOR(BLACK):COLOR(WHITE):''Bow of War''|両手|&amp;ref(Spell/P_Air.jpg,nolink,25x25,Air);1|&amp;ref(Spell/V_Air.jpg,nolink,25x25,Air Gem);5|
|~|&gt;|&gt;|&gt;|攻撃力：8&amp;ref(Item/D_Pierce.jpg,nolink,25x25,Pierce Damage);&amp;br;筋力加算三分の一&amp;br;筋力加算+25%&amp;br;13回連続攻撃&amp;br;射程：40&amp;br;精度修正：0&amp;br;弾数：7|
|&gt;|&gt;|&gt;|&gt;|BGCOLOR(#F5F5F5):大量の矢を撒き散らす。魔法属性を持たない|
</v>
      </c>
    </row>
    <row r="115" spans="1:164" x14ac:dyDescent="0.15">
      <c r="A115" t="str">
        <f t="shared" si="23"/>
        <v/>
      </c>
      <c r="C115" s="1" t="s">
        <v>3556</v>
      </c>
      <c r="E115" s="1">
        <v>6</v>
      </c>
      <c r="F115" s="1" t="s">
        <v>3683</v>
      </c>
      <c r="H115" s="1" t="s">
        <v>3675</v>
      </c>
      <c r="J115" s="1">
        <v>40</v>
      </c>
      <c r="L115" s="6">
        <v>3</v>
      </c>
      <c r="M115" s="1" t="s">
        <v>4318</v>
      </c>
      <c r="W115" s="1">
        <v>1</v>
      </c>
      <c r="AE115" s="1">
        <v>2</v>
      </c>
      <c r="AF115" s="1">
        <v>4</v>
      </c>
      <c r="AK115" s="1">
        <v>3</v>
      </c>
      <c r="AU115" s="1" t="s">
        <v>3684</v>
      </c>
      <c r="EQ115" s="7" t="s">
        <v>3704</v>
      </c>
      <c r="ER115" s="20" t="s">
        <v>4455</v>
      </c>
      <c r="ES115" t="str">
        <f t="shared" si="34"/>
        <v>BGCOLOR(#000000):&amp;ref(Item/DH Weapons/Staff-of-Storms.jpg,nolink,75x75,Staff of Storms);|BGCOLOR(BLACK):COLOR(WHITE):''Staff of Storms''</v>
      </c>
      <c r="ET115" t="str">
        <f t="shared" si="35"/>
        <v>&amp;ref(Spell/P_Air.jpg,nolink,25x25,Air);5</v>
      </c>
      <c r="EU115" t="str">
        <f t="shared" si="36"/>
        <v>&amp;ref(Spell/V_Air.jpg,nolink,25x25,Air Gem);40</v>
      </c>
      <c r="EV115" t="str">
        <f t="shared" si="37"/>
        <v>攻撃力：3&amp;ref(Item/D_Blunt.jpg,nolink,25x25,Blunt Damage);&amp;ref(Item/D_Magic.jpg,nolink,25x25,Magic Damage);&amp;br;筋力加算+25%&amp;br;攻撃修正：2&amp;br;防御修正：4&amp;br;長さ：3&amp;br;命中時追撃：Shock</v>
      </c>
      <c r="EW115" t="str">
        <f t="shared" si="38"/>
        <v>n/a</v>
      </c>
      <c r="EX115" t="str">
        <f t="shared" si="39"/>
        <v/>
      </c>
      <c r="EY115" t="str">
        <f t="shared" si="40"/>
        <v/>
      </c>
      <c r="EZ115" t="str">
        <f t="shared" si="41"/>
        <v/>
      </c>
      <c r="FA115" t="str">
        <f t="shared" si="42"/>
        <v/>
      </c>
      <c r="FB115" t="str">
        <f t="shared" si="43"/>
        <v/>
      </c>
      <c r="FC115" t="str">
        <f t="shared" si="44"/>
        <v/>
      </c>
      <c r="FD115" t="str">
        <f t="shared" si="45"/>
        <v>戦闘時使用可能：Lightning Bolt&amp;br;戦闘開始時自動発動：Storm&amp;br;Corpse Construct召喚数+5</v>
      </c>
      <c r="FE115" t="str">
        <f t="shared" si="46"/>
        <v>攻撃力：3&amp;ref(Item/D_Blunt.jpg,nolink,25x25,Blunt Damage);&amp;ref(Item/D_Magic.jpg,nolink,25x25,Magic Damage);&amp;br;筋力加算+25%&amp;br;攻撃修正：2&amp;br;防御修正：4&amp;br;長さ：3&amp;br;命中時追撃：Shock&amp;br;&amp;br;戦闘時使用可能：Lightning Bolt&amp;br;戦闘開始時自動発動：Storm&amp;br;Corpse Construct召喚数+5</v>
      </c>
      <c r="FF115" t="str">
        <f t="shared" si="47"/>
        <v>&amp;br;戦闘時使用可能：Lightning Bolt&amp;br;戦闘開始時自動発動：Storm&amp;br;Corpse Construct召喚数+5</v>
      </c>
      <c r="FG115" t="str">
        <f t="shared" si="48"/>
        <v>~</v>
      </c>
      <c r="FH115" s="24" t="str">
        <f t="shared" si="49"/>
        <v xml:space="preserve">|BGCOLOR(#000000):&amp;ref(Item/DH Weapons/Staff-of-Storms.jpg,nolink,75x75,Staff of Storms);|BGCOLOR(BLACK):COLOR(WHITE):''Staff of Storms''|両手|&amp;ref(Spell/P_Air.jpg,nolink,25x25,Air);5|&amp;ref(Spell/V_Air.jpg,nolink,25x25,Air Gem);40|
|~|&gt;|&gt;|&gt;|攻撃力：3&amp;ref(Item/D_Blunt.jpg,nolink,25x25,Blunt Damage);&amp;ref(Item/D_Magic.jpg,nolink,25x25,Magic Damage);&amp;br;筋力加算+25%&amp;br;攻撃修正：2&amp;br;防御修正：4&amp;br;長さ：3&amp;br;命中時追撃：Shock&amp;br;&amp;br;戦闘時使用可能：Lightning Bolt&amp;br;戦闘開始時自動発動：Storm&amp;br;Corpse Construct召喚数+5|
|&gt;|&gt;|&gt;|&gt;|BGCOLOR(#F5F5F5):嵐を招く杖。射撃や飛行への強烈な対抗策に|
</v>
      </c>
    </row>
    <row r="116" spans="1:164" x14ac:dyDescent="0.15">
      <c r="A116" t="str">
        <f t="shared" si="23"/>
        <v/>
      </c>
      <c r="C116" s="1" t="s">
        <v>3556</v>
      </c>
      <c r="E116" s="1">
        <v>6</v>
      </c>
      <c r="F116" s="1" t="s">
        <v>3632</v>
      </c>
      <c r="G116" s="1" t="s">
        <v>3687</v>
      </c>
      <c r="H116" s="1" t="s">
        <v>3685</v>
      </c>
      <c r="I116" s="1" t="s">
        <v>3686</v>
      </c>
      <c r="J116" s="1">
        <v>25</v>
      </c>
      <c r="K116" s="7">
        <v>25</v>
      </c>
      <c r="L116" s="6">
        <v>3</v>
      </c>
      <c r="M116" s="1" t="s">
        <v>4318</v>
      </c>
      <c r="W116" s="1">
        <v>1</v>
      </c>
      <c r="AE116" s="1">
        <v>2</v>
      </c>
      <c r="AF116" s="1">
        <v>4</v>
      </c>
      <c r="AK116" s="1">
        <v>3</v>
      </c>
      <c r="AX116" s="2">
        <v>5</v>
      </c>
      <c r="EE116" s="2">
        <v>1</v>
      </c>
      <c r="EF116" s="2">
        <v>1</v>
      </c>
      <c r="EG116" s="2">
        <v>1</v>
      </c>
      <c r="EH116" s="2">
        <v>1</v>
      </c>
      <c r="EN116" s="2" t="s">
        <v>4339</v>
      </c>
      <c r="EQ116" s="7" t="s">
        <v>3688</v>
      </c>
      <c r="ER116" s="20" t="s">
        <v>4456</v>
      </c>
      <c r="ES116" t="str">
        <f t="shared" si="34"/>
        <v>BGCOLOR(#000000):&amp;ref(Item/DH Weapons/Staff-of-Elemental-Mastery-AE.jpg,nolink,75x75,Staff of Elemental Mastery);|BGCOLOR(BLACK):COLOR(WHITE):''Staff of Elemental Mastery''</v>
      </c>
      <c r="ET116" t="str">
        <f t="shared" si="35"/>
        <v>&amp;ref(Spell/P_Air.jpg,nolink,25x25,Air);4&amp;ref(Spell/P_Earth.jpg,nolink,25x25,Earth);4</v>
      </c>
      <c r="EU116" t="str">
        <f t="shared" si="36"/>
        <v>&amp;ref(Spell/V_Air.jpg,nolink,25x25,Air Gem);25&amp;ref(Spell/V_Earth.jpg,nolink,25x25,Earth Gem);25</v>
      </c>
      <c r="EV116" t="str">
        <f t="shared" si="37"/>
        <v>攻撃力：3&amp;ref(Item/D_Blunt.jpg,nolink,25x25,Blunt Damage);&amp;ref(Item/D_Magic.jpg,nolink,25x25,Magic Damage);&amp;br;筋力加算+25%&amp;br;攻撃修正：2&amp;br;防御修正：4&amp;br;長さ：3</v>
      </c>
      <c r="EW116" t="str">
        <f t="shared" si="38"/>
        <v>n/a</v>
      </c>
      <c r="EX116" t="str">
        <f t="shared" si="39"/>
        <v>&amp;ref(Item/Shock-Resistant.jpg,nolink,25x25,Shock Resistant (5));</v>
      </c>
      <c r="EY116" t="str">
        <f t="shared" si="40"/>
        <v/>
      </c>
      <c r="EZ116" t="str">
        <f t="shared" si="41"/>
        <v/>
      </c>
      <c r="FA116" t="str">
        <f t="shared" si="42"/>
        <v/>
      </c>
      <c r="FB116" t="str">
        <f t="shared" si="43"/>
        <v>&amp;ref(Spell/P_Fire.jpg,nolink,25x25,Fire Magic Bonus (1));&amp;ref(Spell/P_Air.jpg,nolink,25x25,Air Magic Bonus (1));&amp;ref(Spell/P_Water.jpg,nolink,25x25,Water Magic Bonus (1));&amp;ref(Spell/P_Earth.jpg,nolink,25x25,Earth Magic Bonus (1));</v>
      </c>
      <c r="FC116" t="str">
        <f t="shared" si="44"/>
        <v>&amp;ref(Item/Far-Caster.jpg,nolink,25x25,Far Caster (Elemental, 1));</v>
      </c>
      <c r="FD116" t="str">
        <f t="shared" si="45"/>
        <v>&amp;ref(Item/Shock-Resistant.jpg,nolink,25x25,Shock Resistant (5));&amp;br;&amp;ref(Spell/P_Fire.jpg,nolink,25x25,Fire Magic Bonus (1));&amp;ref(Spell/P_Air.jpg,nolink,25x25,Air Magic Bonus (1));&amp;ref(Spell/P_Water.jpg,nolink,25x25,Water Magic Bonus (1));&amp;ref(Spell/P_Earth.jpg,nolink,25x25,Earth Magic Bonus (1));&amp;ref(Item/Far-Caster.jpg,nolink,25x25,Far Caster (Elemental, 1));&amp;br;常時効果：Stoneskin</v>
      </c>
      <c r="FE116" t="str">
        <f t="shared" si="46"/>
        <v>攻撃力：3&amp;ref(Item/D_Blunt.jpg,nolink,25x25,Blunt Damage);&amp;ref(Item/D_Magic.jpg,nolink,25x25,Magic Damage);&amp;br;筋力加算+25%&amp;br;攻撃修正：2&amp;br;防御修正：4&amp;br;長さ：3&amp;br;&amp;br;&amp;ref(Item/Shock-Resistant.jpg,nolink,25x25,Shock Resistant (5));&amp;br;&amp;ref(Spell/P_Fire.jpg,nolink,25x25,Fire Magic Bonus (1));&amp;ref(Spell/P_Air.jpg,nolink,25x25,Air Magic Bonus (1));&amp;ref(Spell/P_Water.jpg,nolink,25x25,Water Magic Bonus (1));&amp;ref(Spell/P_Earth.jpg,nolink,25x25,Earth Magic Bonus (1));&amp;ref(Item/Far-Caster.jpg,nolink,25x25,Far Caster (Elemental, 1));&amp;br;常時効果：Stoneskin</v>
      </c>
      <c r="FF116" t="str">
        <f t="shared" si="47"/>
        <v>&amp;br;&amp;ref(Item/Shock-Resistant.jpg,nolink,25x25,Shock Resistant (5));&amp;br;&amp;ref(Spell/P_Fire.jpg,nolink,25x25,Fire Magic Bonus (1));&amp;ref(Spell/P_Air.jpg,nolink,25x25,Air Magic Bonus (1));&amp;ref(Spell/P_Water.jpg,nolink,25x25,Water Magic Bonus (1));&amp;ref(Spell/P_Earth.jpg,nolink,25x25,Earth Magic Bonus (1));&amp;ref(Item/Far-Caster.jpg,nolink,25x25,Far Caster (Elemental, 1));&amp;br;常時効果：Stoneskin</v>
      </c>
      <c r="FG116" t="str">
        <f t="shared" si="48"/>
        <v>~</v>
      </c>
      <c r="FH116" s="24" t="str">
        <f t="shared" si="49"/>
        <v xml:space="preserve">|BGCOLOR(#000000):&amp;ref(Item/DH Weapons/Staff-of-Elemental-Mastery-AE.jpg,nolink,75x75,Staff of Elemental Mastery);|BGCOLOR(BLACK):COLOR(WHITE):''Staff of Elemental Mastery''|両手|&amp;ref(Spell/P_Air.jpg,nolink,25x25,Air);4&amp;ref(Spell/P_Earth.jpg,nolink,25x25,Earth);4|&amp;ref(Spell/V_Air.jpg,nolink,25x25,Air Gem);25&amp;ref(Spell/V_Earth.jpg,nolink,25x25,Earth Gem);25|
|~|&gt;|&gt;|&gt;|攻撃力：3&amp;ref(Item/D_Blunt.jpg,nolink,25x25,Blunt Damage);&amp;ref(Item/D_Magic.jpg,nolink,25x25,Magic Damage);&amp;br;筋力加算+25%&amp;br;攻撃修正：2&amp;br;防御修正：4&amp;br;長さ：3&amp;br;&amp;br;&amp;ref(Item/Shock-Resistant.jpg,nolink,25x25,Shock Resistant (5));&amp;br;&amp;ref(Spell/P_Fire.jpg,nolink,25x25,Fire Magic Bonus (1));&amp;ref(Spell/P_Air.jpg,nolink,25x25,Air Magic Bonus (1));&amp;ref(Spell/P_Water.jpg,nolink,25x25,Water Magic Bonus (1));&amp;ref(Spell/P_Earth.jpg,nolink,25x25,Earth Magic Bonus (1));&amp;ref(Item/Far-Caster.jpg,nolink,25x25,Far Caster (Elemental, 1));&amp;br;常時効果：Stoneskin|
|&gt;|&gt;|&gt;|&gt;|BGCOLOR(#F5F5F5):元素魔法増強。簡易的な防具にもなる|
</v>
      </c>
    </row>
    <row r="117" spans="1:164" x14ac:dyDescent="0.15">
      <c r="A117" t="str">
        <f t="shared" si="23"/>
        <v/>
      </c>
      <c r="C117" s="1" t="s">
        <v>3556</v>
      </c>
      <c r="E117" s="1">
        <v>6</v>
      </c>
      <c r="F117" s="1" t="s">
        <v>3636</v>
      </c>
      <c r="H117" s="1" t="s">
        <v>642</v>
      </c>
      <c r="J117" s="1">
        <v>5</v>
      </c>
      <c r="L117" s="6">
        <v>15</v>
      </c>
      <c r="M117" s="1" t="s">
        <v>4316</v>
      </c>
      <c r="Q117" s="1">
        <v>2</v>
      </c>
      <c r="W117" s="1">
        <v>1</v>
      </c>
      <c r="AE117" s="1">
        <v>5</v>
      </c>
      <c r="AF117" s="1">
        <v>2</v>
      </c>
      <c r="AK117" s="1">
        <v>2</v>
      </c>
      <c r="AW117" s="2">
        <v>15</v>
      </c>
      <c r="EQ117" s="7" t="s">
        <v>3637</v>
      </c>
      <c r="ER117" s="20" t="s">
        <v>4457</v>
      </c>
      <c r="ES117" t="str">
        <f t="shared" si="34"/>
        <v>BGCOLOR(#000000):&amp;ref(Item/DH Weapons/Demon-Bane.jpg,nolink,75x75,Demon Bane);|BGCOLOR(BLACK):COLOR(WHITE):''Demon Bane''</v>
      </c>
      <c r="ET117" t="str">
        <f t="shared" si="35"/>
        <v>&amp;ref(Spell/P_Water.jpg,nolink,25x25,Water);1</v>
      </c>
      <c r="EU117" t="str">
        <f t="shared" si="36"/>
        <v>&amp;ref(Spell/V_Water.jpg,nolink,25x25,Water Gem);5</v>
      </c>
      <c r="EV117" t="str">
        <f t="shared" si="37"/>
        <v>攻撃力：15&amp;ref(Item/D_Slash.jpg,nolink,25x25,Slash Damage);&amp;ref(Item/D_Magic.jpg,nolink,25x25,Magic Damage);&amp;br;対デーモン二倍打&amp;br;筋力加算+25%&amp;br;攻撃修正：5&amp;br;防御修正：2&amp;br;長さ：2</v>
      </c>
      <c r="EW117" t="str">
        <f t="shared" si="38"/>
        <v>n/a</v>
      </c>
      <c r="EX117" t="str">
        <f t="shared" si="39"/>
        <v>&amp;ref(Item/Fire-Resistant.jpg,nolink,25x25,Fire Resistant (15));</v>
      </c>
      <c r="EY117" t="str">
        <f t="shared" si="40"/>
        <v/>
      </c>
      <c r="EZ117" t="str">
        <f t="shared" si="41"/>
        <v/>
      </c>
      <c r="FA117" t="str">
        <f t="shared" si="42"/>
        <v/>
      </c>
      <c r="FB117" t="str">
        <f t="shared" si="43"/>
        <v/>
      </c>
      <c r="FC117" t="str">
        <f t="shared" si="44"/>
        <v/>
      </c>
      <c r="FD117" t="str">
        <f t="shared" si="45"/>
        <v>&amp;ref(Item/Fire-Resistant.jpg,nolink,25x25,Fire Resistant (15));&amp;br;HP+5</v>
      </c>
      <c r="FE117" t="str">
        <f t="shared" si="46"/>
        <v>攻撃力：15&amp;ref(Item/D_Slash.jpg,nolink,25x25,Slash Damage);&amp;ref(Item/D_Magic.jpg,nolink,25x25,Magic Damage);&amp;br;対デーモン二倍打&amp;br;筋力加算+25%&amp;br;攻撃修正：5&amp;br;防御修正：2&amp;br;長さ：2&amp;br;&amp;br;&amp;ref(Item/Fire-Resistant.jpg,nolink,25x25,Fire Resistant (15));&amp;br;HP+5</v>
      </c>
      <c r="FF117" t="str">
        <f t="shared" si="47"/>
        <v>&amp;br;&amp;ref(Item/Fire-Resistant.jpg,nolink,25x25,Fire Resistant (15));&amp;br;HP+5</v>
      </c>
      <c r="FG117" t="str">
        <f t="shared" si="48"/>
        <v>~</v>
      </c>
      <c r="FH117" s="24" t="str">
        <f t="shared" si="49"/>
        <v xml:space="preserve">|BGCOLOR(#000000):&amp;ref(Item/DH Weapons/Demon-Bane.jpg,nolink,75x75,Demon Bane);|BGCOLOR(BLACK):COLOR(WHITE):''Demon Bane''|両手|&amp;ref(Spell/P_Water.jpg,nolink,25x25,Water);1|&amp;ref(Spell/V_Water.jpg,nolink,25x25,Water Gem);5|
|~|&gt;|&gt;|&gt;|攻撃力：15&amp;ref(Item/D_Slash.jpg,nolink,25x25,Slash Damage);&amp;ref(Item/D_Magic.jpg,nolink,25x25,Magic Damage);&amp;br;対デーモン二倍打&amp;br;筋力加算+25%&amp;br;攻撃修正：5&amp;br;防御修正：2&amp;br;長さ：2&amp;br;&amp;br;&amp;ref(Item/Fire-Resistant.jpg,nolink,25x25,Fire Resistant (15));&amp;br;HP+5|
|&gt;|&gt;|&gt;|&gt;|BGCOLOR(#F5F5F5):悪魔殺しの大剣。多少の防御的な機能も備える|
</v>
      </c>
    </row>
    <row r="118" spans="1:164" x14ac:dyDescent="0.15">
      <c r="A118" t="str">
        <f t="shared" si="23"/>
        <v/>
      </c>
      <c r="C118" s="1" t="s">
        <v>3556</v>
      </c>
      <c r="E118" s="1">
        <v>6</v>
      </c>
      <c r="F118" s="1" t="s">
        <v>3638</v>
      </c>
      <c r="H118" s="1" t="s">
        <v>3639</v>
      </c>
      <c r="J118" s="1">
        <v>15</v>
      </c>
      <c r="L118" s="6">
        <v>10</v>
      </c>
      <c r="M118" s="1" t="s">
        <v>4317</v>
      </c>
      <c r="W118" s="1">
        <v>1</v>
      </c>
      <c r="AB118" s="1">
        <v>3</v>
      </c>
      <c r="AE118" s="1">
        <v>3</v>
      </c>
      <c r="AF118" s="1">
        <v>3</v>
      </c>
      <c r="AK118" s="1">
        <v>3</v>
      </c>
      <c r="CP118" s="2">
        <v>0</v>
      </c>
      <c r="EQ118" s="7" t="s">
        <v>3641</v>
      </c>
      <c r="ER118" s="20" t="s">
        <v>4458</v>
      </c>
      <c r="ES118" t="str">
        <f t="shared" si="34"/>
        <v>BGCOLOR(#000000):&amp;ref(Item/DH Weapons/Wave-Breaker.jpg,nolink,75x75,Wave Breaker);|BGCOLOR(BLACK):COLOR(WHITE):''Wave Breaker''</v>
      </c>
      <c r="ET118" t="str">
        <f t="shared" si="35"/>
        <v>&amp;ref(Spell/P_Water.jpg,nolink,25x25,Water);3</v>
      </c>
      <c r="EU118" t="str">
        <f t="shared" si="36"/>
        <v>&amp;ref(Spell/V_Water.jpg,nolink,25x25,Water Gem);15</v>
      </c>
      <c r="EV118" t="str">
        <f t="shared" si="37"/>
        <v>攻撃力：10&amp;ref(Item/D_Pierce.jpg,nolink,25x25,Pierce Damage);&amp;ref(Item/D_Magic.jpg,nolink,25x25,Magic Damage);&amp;br;筋力加算+25%&amp;br;3回連続攻撃&amp;br;攻撃修正：3&amp;br;防御修正：3&amp;br;長さ：3</v>
      </c>
      <c r="EW118" t="str">
        <f t="shared" si="38"/>
        <v>n/a</v>
      </c>
      <c r="EX118" t="str">
        <f t="shared" si="39"/>
        <v/>
      </c>
      <c r="EY118" t="str">
        <f t="shared" si="40"/>
        <v/>
      </c>
      <c r="EZ118" t="str">
        <f t="shared" si="41"/>
        <v>&amp;ref(Item/Water-Breathing.jpg,nolink,25x25,Water Breathing);</v>
      </c>
      <c r="FA118" t="str">
        <f t="shared" si="42"/>
        <v/>
      </c>
      <c r="FB118" t="str">
        <f t="shared" si="43"/>
        <v/>
      </c>
      <c r="FC118" t="str">
        <f t="shared" si="44"/>
        <v/>
      </c>
      <c r="FD118" t="str">
        <f t="shared" si="45"/>
        <v>&amp;ref(Item/Water-Breathing.jpg,nolink,25x25,Water Breathing);&amp;br;戦闘開始時自動発動：Friendly Currents</v>
      </c>
      <c r="FE118" t="str">
        <f t="shared" si="46"/>
        <v>攻撃力：10&amp;ref(Item/D_Pierce.jpg,nolink,25x25,Pierce Damage);&amp;ref(Item/D_Magic.jpg,nolink,25x25,Magic Damage);&amp;br;筋力加算+25%&amp;br;3回連続攻撃&amp;br;攻撃修正：3&amp;br;防御修正：3&amp;br;長さ：3&amp;br;&amp;br;&amp;ref(Item/Water-Breathing.jpg,nolink,25x25,Water Breathing);&amp;br;戦闘開始時自動発動：Friendly Currents</v>
      </c>
      <c r="FF118" t="str">
        <f t="shared" si="47"/>
        <v>&amp;br;&amp;ref(Item/Water-Breathing.jpg,nolink,25x25,Water Breathing);&amp;br;戦闘開始時自動発動：Friendly Currents</v>
      </c>
      <c r="FG118" t="str">
        <f t="shared" si="48"/>
        <v>~</v>
      </c>
      <c r="FH118" s="24" t="str">
        <f t="shared" si="49"/>
        <v xml:space="preserve">|BGCOLOR(#000000):&amp;ref(Item/DH Weapons/Wave-Breaker.jpg,nolink,75x75,Wave Breaker);|BGCOLOR(BLACK):COLOR(WHITE):''Wave Breaker''|両手|&amp;ref(Spell/P_Water.jpg,nolink,25x25,Water);3|&amp;ref(Spell/V_Water.jpg,nolink,25x25,Water Gem);15|
|~|&gt;|&gt;|&gt;|攻撃力：10&amp;ref(Item/D_Pierce.jpg,nolink,25x25,Pierce Damage);&amp;ref(Item/D_Magic.jpg,nolink,25x25,Magic Damage);&amp;br;筋力加算+25%&amp;br;3回連続攻撃&amp;br;攻撃修正：3&amp;br;防御修正：3&amp;br;長さ：3&amp;br;&amp;br;&amp;ref(Item/Water-Breathing.jpg,nolink,25x25,Water Breathing);&amp;br;戦闘開始時自動発動：Friendly Currents|
|&gt;|&gt;|&gt;|&gt;|BGCOLOR(#F5F5F5):連続攻撃が可能な三叉矛。海戦向けの機能も|
</v>
      </c>
    </row>
    <row r="119" spans="1:164" x14ac:dyDescent="0.15">
      <c r="A119" t="str">
        <f t="shared" si="23"/>
        <v/>
      </c>
      <c r="C119" s="1" t="s">
        <v>3556</v>
      </c>
      <c r="E119" s="1">
        <v>6</v>
      </c>
      <c r="F119" s="1" t="s">
        <v>3642</v>
      </c>
      <c r="H119" s="1" t="s">
        <v>3643</v>
      </c>
      <c r="J119" s="1">
        <v>15</v>
      </c>
      <c r="L119" s="6">
        <v>29</v>
      </c>
      <c r="M119" s="1" t="s">
        <v>4316</v>
      </c>
      <c r="N119" s="1" t="s">
        <v>3609</v>
      </c>
      <c r="W119" s="1">
        <v>1</v>
      </c>
      <c r="AE119" s="1">
        <v>-1</v>
      </c>
      <c r="AF119" s="1">
        <v>-1</v>
      </c>
      <c r="AK119" s="1">
        <v>2</v>
      </c>
      <c r="DI119" s="2">
        <v>50</v>
      </c>
      <c r="ER119" s="20" t="s">
        <v>4459</v>
      </c>
      <c r="ES119" t="str">
        <f t="shared" si="34"/>
        <v>BGCOLOR(#000000):&amp;ref(Item/DH Weapons/Gate-Cleaver.jpg,nolink,75x75,Gate Cleaver);|BGCOLOR(BLACK):COLOR(WHITE):''Gate Cleaver''</v>
      </c>
      <c r="ET119" t="str">
        <f t="shared" si="35"/>
        <v>&amp;ref(Spell/P_Earth.jpg,nolink,25x25,Earth);3</v>
      </c>
      <c r="EU119" t="str">
        <f t="shared" si="36"/>
        <v>&amp;ref(Spell/V_Earth.jpg,nolink,25x25,Earth Gem);15</v>
      </c>
      <c r="EV119" t="str">
        <f t="shared" si="37"/>
        <v>攻撃力：29&amp;ref(Item/D_Slash.jpg,nolink,25x25,Slash Damage);&amp;ref(Item/D_Magic.jpg,nolink,25x25,Magic Damage);&amp;br;防御無視&amp;br;筋力加算+25%&amp;br;攻撃修正：-1&amp;br;防御修正：-1&amp;br;長さ：2</v>
      </c>
      <c r="EW119" t="str">
        <f t="shared" si="38"/>
        <v>n/a</v>
      </c>
      <c r="EX119" t="str">
        <f t="shared" si="39"/>
        <v/>
      </c>
      <c r="EY119" t="str">
        <f t="shared" si="40"/>
        <v/>
      </c>
      <c r="EZ119" t="str">
        <f t="shared" si="41"/>
        <v/>
      </c>
      <c r="FA119" t="str">
        <f t="shared" si="42"/>
        <v>&amp;ref(Item/Siege-Bonus.jpg,nolink,25x25,Siege Bonus (50));</v>
      </c>
      <c r="FB119" t="str">
        <f t="shared" si="43"/>
        <v/>
      </c>
      <c r="FC119" t="str">
        <f t="shared" si="44"/>
        <v/>
      </c>
      <c r="FD119" t="str">
        <f t="shared" si="45"/>
        <v>&amp;ref(Item/Siege-Bonus.jpg,nolink,25x25,Siege Bonus (50));</v>
      </c>
      <c r="FE119" t="str">
        <f t="shared" si="46"/>
        <v>攻撃力：29&amp;ref(Item/D_Slash.jpg,nolink,25x25,Slash Damage);&amp;ref(Item/D_Magic.jpg,nolink,25x25,Magic Damage);&amp;br;防御無視&amp;br;筋力加算+25%&amp;br;攻撃修正：-1&amp;br;防御修正：-1&amp;br;長さ：2&amp;br;&amp;br;&amp;ref(Item/Siege-Bonus.jpg,nolink,25x25,Siege Bonus (50));</v>
      </c>
      <c r="FF119" t="str">
        <f t="shared" si="47"/>
        <v>&amp;br;&amp;ref(Item/Siege-Bonus.jpg,nolink,25x25,Siege Bonus (50));</v>
      </c>
      <c r="FG119" t="str">
        <f t="shared" si="48"/>
        <v>~</v>
      </c>
      <c r="FH119" s="24" t="str">
        <f t="shared" si="49"/>
        <v xml:space="preserve">|BGCOLOR(#000000):&amp;ref(Item/DH Weapons/Gate-Cleaver.jpg,nolink,75x75,Gate Cleaver);|BGCOLOR(BLACK):COLOR(WHITE):''Gate Cleaver''|両手|&amp;ref(Spell/P_Earth.jpg,nolink,25x25,Earth);3|&amp;ref(Spell/V_Earth.jpg,nolink,25x25,Earth Gem);15|
|~|&gt;|&gt;|&gt;|攻撃力：29&amp;ref(Item/D_Slash.jpg,nolink,25x25,Slash Damage);&amp;ref(Item/D_Magic.jpg,nolink,25x25,Magic Damage);&amp;br;防御無視&amp;br;筋力加算+25%&amp;br;攻撃修正：-1&amp;br;防御修正：-1&amp;br;長さ：2&amp;br;&amp;br;&amp;ref(Item/Siege-Bonus.jpg,nolink,25x25,Siege Bonus (50));|
|&gt;|&gt;|&gt;|&gt;|BGCOLOR(#F5F5F5):驚異的な威力で防御無視。要塞包囲にも効果的|
</v>
      </c>
    </row>
    <row r="120" spans="1:164" x14ac:dyDescent="0.15">
      <c r="A120" t="str">
        <f t="shared" si="23"/>
        <v/>
      </c>
      <c r="C120" s="1" t="s">
        <v>3556</v>
      </c>
      <c r="E120" s="1">
        <v>6</v>
      </c>
      <c r="F120" s="1" t="s">
        <v>3648</v>
      </c>
      <c r="H120" s="1" t="s">
        <v>3646</v>
      </c>
      <c r="J120" s="1">
        <v>5</v>
      </c>
      <c r="L120" s="6">
        <v>999</v>
      </c>
      <c r="M120" s="1" t="s">
        <v>4317</v>
      </c>
      <c r="N120" s="1" t="s">
        <v>3609</v>
      </c>
      <c r="T120" s="11">
        <v>0</v>
      </c>
      <c r="W120" s="1">
        <v>1</v>
      </c>
      <c r="Z120" s="1" t="s">
        <v>3649</v>
      </c>
      <c r="AB120" s="1">
        <v>-1</v>
      </c>
      <c r="AG120" s="1">
        <v>45</v>
      </c>
      <c r="AH120" s="1">
        <v>5</v>
      </c>
      <c r="AI120" s="1">
        <v>12</v>
      </c>
      <c r="AJ120" s="1" t="s">
        <v>3651</v>
      </c>
      <c r="ER120" s="20" t="s">
        <v>4461</v>
      </c>
      <c r="ES120" t="str">
        <f t="shared" si="34"/>
        <v>BGCOLOR(#000000):&amp;ref(Item/DH Weapons/Ethereal-Crossbow.jpg,nolink,75x75,Ethereal Crossbow);|BGCOLOR(BLACK):COLOR(WHITE):''Ethereal Crossbow''</v>
      </c>
      <c r="ET120" t="str">
        <f t="shared" si="35"/>
        <v>&amp;ref(Spell/P_Astral.jpg,nolink,25x25,Astral);1</v>
      </c>
      <c r="EU120" t="str">
        <f t="shared" si="36"/>
        <v>&amp;ref(Spell/V_Astral.jpg,nolink,25x25,Astral Pearl);5</v>
      </c>
      <c r="EV120" t="str">
        <f t="shared" si="37"/>
        <v>攻撃力：999&amp;ref(Item/D_Pierce.jpg,nolink,25x25,Pierce Damage);&amp;ref(Item/D_Magic.jpg,nolink,25x25,Magic Damage);&amp;br;防御無視&amp;br;筋力加算なし&amp;br;筋力加算+25%&amp;br;抵抗可能&amp;br;2ラウンド毎に1回攻撃&amp;br;射程：45&amp;br;精度修正：5&amp;br;弾数：12&amp;br;水中使用可能</v>
      </c>
      <c r="EW120" t="str">
        <f t="shared" si="38"/>
        <v>n/a</v>
      </c>
      <c r="EX120" t="str">
        <f t="shared" si="39"/>
        <v>n/a</v>
      </c>
      <c r="EY120" t="str">
        <f t="shared" si="40"/>
        <v/>
      </c>
      <c r="EZ120" t="str">
        <f t="shared" si="41"/>
        <v/>
      </c>
      <c r="FA120" t="str">
        <f t="shared" si="42"/>
        <v/>
      </c>
      <c r="FB120" t="str">
        <f t="shared" si="43"/>
        <v/>
      </c>
      <c r="FC120" t="str">
        <f t="shared" si="44"/>
        <v/>
      </c>
      <c r="FD120" t="str">
        <f t="shared" si="45"/>
        <v/>
      </c>
      <c r="FE120" t="str">
        <f t="shared" si="46"/>
        <v>攻撃力：999&amp;ref(Item/D_Pierce.jpg,nolink,25x25,Pierce Damage);&amp;ref(Item/D_Magic.jpg,nolink,25x25,Magic Damage);&amp;br;防御無視&amp;br;筋力加算なし&amp;br;筋力加算+25%&amp;br;抵抗可能&amp;br;2ラウンド毎に1回攻撃&amp;br;射程：45&amp;br;精度修正：5&amp;br;弾数：12&amp;br;水中使用可能</v>
      </c>
      <c r="FF120" t="str">
        <f t="shared" si="47"/>
        <v>~</v>
      </c>
      <c r="FG120" t="str">
        <f t="shared" si="48"/>
        <v>~</v>
      </c>
      <c r="FH120" s="24" t="str">
        <f t="shared" si="49"/>
        <v xml:space="preserve">|BGCOLOR(#000000):&amp;ref(Item/DH Weapons/Ethereal-Crossbow.jpg,nolink,75x75,Ethereal Crossbow);|BGCOLOR(BLACK):COLOR(WHITE):''Ethereal Crossbow''|両手|&amp;ref(Spell/P_Astral.jpg,nolink,25x25,Astral);1|&amp;ref(Spell/V_Astral.jpg,nolink,25x25,Astral Pearl);5|
|~|&gt;|&gt;|&gt;|攻撃力：999&amp;ref(Item/D_Pierce.jpg,nolink,25x25,Pierce Damage);&amp;ref(Item/D_Magic.jpg,nolink,25x25,Magic Damage);&amp;br;防御無視&amp;br;筋力加算なし&amp;br;筋力加算+25%&amp;br;抵抗可能&amp;br;2ラウンド毎に1回攻撃&amp;br;射程：45&amp;br;精度修正：5&amp;br;弾数：12&amp;br;水中使用可能|
|&gt;|&gt;|&gt;|&gt;|BGCOLOR(#F5F5F5):即死の弩。扱いはやや難しい|
</v>
      </c>
    </row>
    <row r="121" spans="1:164" x14ac:dyDescent="0.15">
      <c r="A121" t="str">
        <f t="shared" si="23"/>
        <v/>
      </c>
      <c r="C121" s="1" t="s">
        <v>3556</v>
      </c>
      <c r="E121" s="1">
        <v>6</v>
      </c>
      <c r="F121" s="1" t="s">
        <v>3652</v>
      </c>
      <c r="H121" s="1" t="s">
        <v>3601</v>
      </c>
      <c r="J121" s="1">
        <v>5</v>
      </c>
      <c r="L121" s="6">
        <v>10</v>
      </c>
      <c r="M121" s="1" t="s">
        <v>4317</v>
      </c>
      <c r="N121" s="1" t="s">
        <v>3595</v>
      </c>
      <c r="T121" s="11">
        <v>3</v>
      </c>
      <c r="W121" s="1">
        <v>1</v>
      </c>
      <c r="AB121" s="1">
        <v>-1</v>
      </c>
      <c r="AG121" s="1">
        <v>45</v>
      </c>
      <c r="AH121" s="1">
        <v>2</v>
      </c>
      <c r="AI121" s="1">
        <v>14</v>
      </c>
      <c r="AV121" s="1" t="s">
        <v>3653</v>
      </c>
      <c r="DB121" s="2">
        <v>1</v>
      </c>
      <c r="ER121" s="20" t="s">
        <v>4462</v>
      </c>
      <c r="ES121" t="str">
        <f t="shared" si="34"/>
        <v>BGCOLOR(#000000):&amp;ref(Item/DH Weapons/Banefire-Crossbow.jpg,nolink,75x75,Banefire Crossbow);|BGCOLOR(BLACK):COLOR(WHITE):''Banefire Crossbow''</v>
      </c>
      <c r="ET121" t="str">
        <f t="shared" si="35"/>
        <v>&amp;ref(Spell/P_Death.jpg,nolink,25x25,Death);1</v>
      </c>
      <c r="EU121" t="str">
        <f t="shared" si="36"/>
        <v>&amp;ref(Spell/V_Death.jpg,nolink,25x25,Death Gem);5</v>
      </c>
      <c r="EV121" t="str">
        <f t="shared" si="37"/>
        <v>攻撃力：10&amp;ref(Item/D_Pierce.jpg,nolink,25x25,Pierce Damage);&amp;ref(Item/D_Magic.jpg,nolink,25x25,Magic Damage);&amp;br;防御貫通&amp;br;筋力加算三分の一&amp;br;筋力加算+25%&amp;br;2ラウンド毎に1回攻撃&amp;br;射程：45&amp;br;精度修正：2&amp;br;弾数：14&amp;br;攻撃時追撃：Area Decay</v>
      </c>
      <c r="EW121" t="str">
        <f t="shared" si="38"/>
        <v>n/a</v>
      </c>
      <c r="EX121" t="str">
        <f t="shared" si="39"/>
        <v/>
      </c>
      <c r="EY121" t="str">
        <f t="shared" si="40"/>
        <v/>
      </c>
      <c r="EZ121" t="str">
        <f t="shared" si="41"/>
        <v/>
      </c>
      <c r="FA121" t="str">
        <f t="shared" si="42"/>
        <v>&amp;ref(Item/Cursed.jpg,nolink,25x25,Cursed);</v>
      </c>
      <c r="FB121" t="str">
        <f t="shared" si="43"/>
        <v/>
      </c>
      <c r="FC121" t="str">
        <f t="shared" si="44"/>
        <v/>
      </c>
      <c r="FD121" t="str">
        <f t="shared" si="45"/>
        <v>&amp;ref(Item/Cursed.jpg,nolink,25x25,Cursed);</v>
      </c>
      <c r="FE121" t="str">
        <f t="shared" si="46"/>
        <v>攻撃力：10&amp;ref(Item/D_Pierce.jpg,nolink,25x25,Pierce Damage);&amp;ref(Item/D_Magic.jpg,nolink,25x25,Magic Damage);&amp;br;防御貫通&amp;br;筋力加算三分の一&amp;br;筋力加算+25%&amp;br;2ラウンド毎に1回攻撃&amp;br;射程：45&amp;br;精度修正：2&amp;br;弾数：14&amp;br;攻撃時追撃：Area Decay&amp;br;&amp;br;&amp;ref(Item/Cursed.jpg,nolink,25x25,Cursed);</v>
      </c>
      <c r="FF121" t="str">
        <f t="shared" si="47"/>
        <v>&amp;br;&amp;ref(Item/Cursed.jpg,nolink,25x25,Cursed);</v>
      </c>
      <c r="FG121" t="str">
        <f t="shared" si="48"/>
        <v>~</v>
      </c>
      <c r="FH121" s="24" t="str">
        <f t="shared" si="49"/>
        <v xml:space="preserve">|BGCOLOR(#000000):&amp;ref(Item/DH Weapons/Banefire-Crossbow.jpg,nolink,75x75,Banefire Crossbow);|BGCOLOR(BLACK):COLOR(WHITE):''Banefire Crossbow''|両手|&amp;ref(Spell/P_Death.jpg,nolink,25x25,Death);1|&amp;ref(Spell/V_Death.jpg,nolink,25x25,Death Gem);5|
|~|&gt;|&gt;|&gt;|攻撃力：10&amp;ref(Item/D_Pierce.jpg,nolink,25x25,Pierce Damage);&amp;ref(Item/D_Magic.jpg,nolink,25x25,Magic Damage);&amp;br;防御貫通&amp;br;筋力加算三分の一&amp;br;筋力加算+25%&amp;br;2ラウンド毎に1回攻撃&amp;br;射程：45&amp;br;精度修正：2&amp;br;弾数：14&amp;br;攻撃時追撃：Area Decay&amp;br;&amp;br;&amp;ref(Item/Cursed.jpg,nolink,25x25,Cursed);|
|&gt;|&gt;|&gt;|&gt;|BGCOLOR(#F5F5F5):腐敗を撒き散らす弩。雑兵の群れにもある程度効く|
</v>
      </c>
    </row>
    <row r="122" spans="1:164" x14ac:dyDescent="0.15">
      <c r="A122" t="str">
        <f t="shared" si="23"/>
        <v/>
      </c>
      <c r="C122" s="1" t="s">
        <v>3556</v>
      </c>
      <c r="E122" s="1">
        <v>6</v>
      </c>
      <c r="F122" s="1" t="s">
        <v>3654</v>
      </c>
      <c r="H122" s="1" t="s">
        <v>3655</v>
      </c>
      <c r="I122" s="1" t="s">
        <v>3612</v>
      </c>
      <c r="J122" s="1">
        <v>15</v>
      </c>
      <c r="K122" s="7">
        <v>5</v>
      </c>
      <c r="L122" s="6">
        <v>12</v>
      </c>
      <c r="M122" s="1" t="s">
        <v>4317</v>
      </c>
      <c r="N122" s="1" t="s">
        <v>3595</v>
      </c>
      <c r="T122" s="11">
        <v>3</v>
      </c>
      <c r="V122" s="1">
        <v>1</v>
      </c>
      <c r="W122" s="1">
        <v>1</v>
      </c>
      <c r="AB122" s="1">
        <v>3</v>
      </c>
      <c r="AG122" s="1">
        <v>50</v>
      </c>
      <c r="AH122" s="1">
        <v>2</v>
      </c>
      <c r="AI122" s="1">
        <v>12</v>
      </c>
      <c r="AT122" s="1" t="s">
        <v>3656</v>
      </c>
      <c r="CL122" s="2">
        <v>5</v>
      </c>
      <c r="ER122" s="20" t="s">
        <v>4463</v>
      </c>
      <c r="ES122" t="str">
        <f t="shared" si="34"/>
        <v>BGCOLOR(#000000):&amp;ref(Item/DH Weapons/Ivory-Bow.jpg,nolink,75x75,Ivory Bow);|BGCOLOR(BLACK):COLOR(WHITE):''Ivory Bow''</v>
      </c>
      <c r="ET122" t="str">
        <f t="shared" si="35"/>
        <v>&amp;ref(Spell/P_Death.jpg,nolink,25x25,Death);3&amp;ref(Spell/P_Air.jpg,nolink,25x25,Air);1</v>
      </c>
      <c r="EU122" t="str">
        <f t="shared" si="36"/>
        <v>&amp;ref(Spell/V_Death.jpg,nolink,25x25,Death Gem);15&amp;ref(Spell/V_Air.jpg,nolink,25x25,Air Gem);5</v>
      </c>
      <c r="EV122" t="str">
        <f t="shared" si="37"/>
        <v>攻撃力：12&amp;ref(Item/D_Pierce.jpg,nolink,25x25,Pierce Damage);&amp;ref(Item/D_Magic.jpg,nolink,25x25,Magic Damage);&amp;br;防御貫通&amp;br;筋力加算三分の一&amp;br;殺した敵をゾンビ化&amp;br;筋力加算+25%&amp;br;3回連続攻撃&amp;br;射程：50&amp;br;精度修正：2&amp;br;弾数：12&amp;br;負傷時追撃：Decay</v>
      </c>
      <c r="EW122" t="str">
        <f t="shared" si="38"/>
        <v>n/a</v>
      </c>
      <c r="EX122" t="str">
        <f t="shared" si="39"/>
        <v/>
      </c>
      <c r="EY122" t="str">
        <f t="shared" si="40"/>
        <v/>
      </c>
      <c r="EZ122" t="str">
        <f t="shared" si="41"/>
        <v>&amp;ref(Nation/UndeadLead.jpg,nolink,25x25,Undead Leadership (5));</v>
      </c>
      <c r="FA122" t="str">
        <f t="shared" si="42"/>
        <v/>
      </c>
      <c r="FB122" t="str">
        <f t="shared" si="43"/>
        <v/>
      </c>
      <c r="FC122" t="str">
        <f t="shared" si="44"/>
        <v/>
      </c>
      <c r="FD122" t="str">
        <f t="shared" si="45"/>
        <v>&amp;ref(Nation/UndeadLead.jpg,nolink,25x25,Undead Leadership (5));</v>
      </c>
      <c r="FE122" t="str">
        <f t="shared" si="46"/>
        <v>攻撃力：12&amp;ref(Item/D_Pierce.jpg,nolink,25x25,Pierce Damage);&amp;ref(Item/D_Magic.jpg,nolink,25x25,Magic Damage);&amp;br;防御貫通&amp;br;筋力加算三分の一&amp;br;殺した敵をゾンビ化&amp;br;筋力加算+25%&amp;br;3回連続攻撃&amp;br;射程：50&amp;br;精度修正：2&amp;br;弾数：12&amp;br;負傷時追撃：Decay&amp;br;&amp;br;&amp;ref(Nation/UndeadLead.jpg,nolink,25x25,Undead Leadership (5));</v>
      </c>
      <c r="FF122" t="str">
        <f t="shared" si="47"/>
        <v>&amp;br;&amp;ref(Nation/UndeadLead.jpg,nolink,25x25,Undead Leadership (5));</v>
      </c>
      <c r="FG122" t="str">
        <f t="shared" si="48"/>
        <v>~</v>
      </c>
      <c r="FH122" s="24" t="str">
        <f t="shared" si="49"/>
        <v xml:space="preserve">|BGCOLOR(#000000):&amp;ref(Item/DH Weapons/Ivory-Bow.jpg,nolink,75x75,Ivory Bow);|BGCOLOR(BLACK):COLOR(WHITE):''Ivory Bow''|両手|&amp;ref(Spell/P_Death.jpg,nolink,25x25,Death);3&amp;ref(Spell/P_Air.jpg,nolink,25x25,Air);1|&amp;ref(Spell/V_Death.jpg,nolink,25x25,Death Gem);15&amp;ref(Spell/V_Air.jpg,nolink,25x25,Air Gem);5|
|~|&gt;|&gt;|&gt;|攻撃力：12&amp;ref(Item/D_Pierce.jpg,nolink,25x25,Pierce Damage);&amp;ref(Item/D_Magic.jpg,nolink,25x25,Magic Damage);&amp;br;防御貫通&amp;br;筋力加算三分の一&amp;br;殺した敵をゾンビ化&amp;br;筋力加算+25%&amp;br;3回連続攻撃&amp;br;射程：50&amp;br;精度修正：2&amp;br;弾数：12&amp;br;負傷時追撃：Decay&amp;br;&amp;br;&amp;ref(Nation/UndeadLead.jpg,nolink,25x25,Undead Leadership (5));|
|&gt;|&gt;|&gt;|&gt;|BGCOLOR(#F5F5F5):敵を素材に肉壁を作る弓。性能自体も侮れない|
</v>
      </c>
    </row>
    <row r="123" spans="1:164" x14ac:dyDescent="0.15">
      <c r="A123" t="str">
        <f t="shared" si="23"/>
        <v/>
      </c>
      <c r="C123" s="1" t="s">
        <v>3556</v>
      </c>
      <c r="E123" s="1">
        <v>6</v>
      </c>
      <c r="F123" s="1" t="s">
        <v>3657</v>
      </c>
      <c r="H123" s="1" t="s">
        <v>3658</v>
      </c>
      <c r="J123" s="1">
        <v>25</v>
      </c>
      <c r="L123" s="6">
        <v>1</v>
      </c>
      <c r="M123" s="1" t="s">
        <v>4315</v>
      </c>
      <c r="W123" s="1">
        <v>1</v>
      </c>
      <c r="AE123" s="1">
        <v>-2</v>
      </c>
      <c r="AF123" s="1">
        <v>-3</v>
      </c>
      <c r="AK123" s="1">
        <v>4</v>
      </c>
      <c r="BG123" s="2">
        <v>5</v>
      </c>
      <c r="EQ123" s="7" t="s">
        <v>3659</v>
      </c>
      <c r="ER123" s="20" t="s">
        <v>4464</v>
      </c>
      <c r="ES123" t="str">
        <f t="shared" si="34"/>
        <v>BGCOLOR(#000000):&amp;ref(Item/DH Weapons/Standard-of-the-Damned.jpg,nolink,75x75,Standard of the Damned);|BGCOLOR(BLACK):COLOR(WHITE):''Standard of the Damned''</v>
      </c>
      <c r="ET123" t="str">
        <f t="shared" si="35"/>
        <v>&amp;ref(Spell/P_Death.jpg,nolink,25x25,Death);4</v>
      </c>
      <c r="EU123" t="str">
        <f t="shared" si="36"/>
        <v>&amp;ref(Spell/V_Death.jpg,nolink,25x25,Death Gem);25</v>
      </c>
      <c r="EV123" t="str">
        <f t="shared" si="37"/>
        <v>攻撃力：1&amp;ref(Item/D_Blunt.jpg,nolink,25x25,Blunt Damage);&amp;br;筋力加算+25%&amp;br;攻撃修正：-2&amp;br;防御修正：-3&amp;br;長さ：4</v>
      </c>
      <c r="EW123" t="str">
        <f t="shared" si="38"/>
        <v>n/a</v>
      </c>
      <c r="EX123" t="str">
        <f t="shared" si="39"/>
        <v>&amp;ref(Item/Causes-Fear.jpg,nolink,25x25,Fear (5));</v>
      </c>
      <c r="EY123" t="str">
        <f t="shared" si="40"/>
        <v/>
      </c>
      <c r="EZ123" t="str">
        <f t="shared" si="41"/>
        <v/>
      </c>
      <c r="FA123" t="str">
        <f t="shared" si="42"/>
        <v/>
      </c>
      <c r="FB123" t="str">
        <f t="shared" si="43"/>
        <v/>
      </c>
      <c r="FC123" t="str">
        <f t="shared" si="44"/>
        <v/>
      </c>
      <c r="FD123" t="str">
        <f t="shared" si="45"/>
        <v>&amp;ref(Item/Causes-Fear.jpg,nolink,25x25,Fear (5));&amp;br;戦闘時使用可能：Drain Life</v>
      </c>
      <c r="FE123" t="str">
        <f t="shared" si="46"/>
        <v>攻撃力：1&amp;ref(Item/D_Blunt.jpg,nolink,25x25,Blunt Damage);&amp;br;筋力加算+25%&amp;br;攻撃修正：-2&amp;br;防御修正：-3&amp;br;長さ：4&amp;br;&amp;br;&amp;ref(Item/Causes-Fear.jpg,nolink,25x25,Fear (5));&amp;br;戦闘時使用可能：Drain Life</v>
      </c>
      <c r="FF123" t="str">
        <f t="shared" si="47"/>
        <v>&amp;br;&amp;ref(Item/Causes-Fear.jpg,nolink,25x25,Fear (5));&amp;br;戦闘時使用可能：Drain Life</v>
      </c>
      <c r="FG123" t="str">
        <f t="shared" si="48"/>
        <v>~</v>
      </c>
      <c r="FH123" s="24" t="str">
        <f t="shared" si="49"/>
        <v xml:space="preserve">|BGCOLOR(#000000):&amp;ref(Item/DH Weapons/Standard-of-the-Damned.jpg,nolink,75x75,Standard of the Damned);|BGCOLOR(BLACK):COLOR(WHITE):''Standard of the Damned''|両手|&amp;ref(Spell/P_Death.jpg,nolink,25x25,Death);4|&amp;ref(Spell/V_Death.jpg,nolink,25x25,Death Gem);25|
|~|&gt;|&gt;|&gt;|攻撃力：1&amp;ref(Item/D_Blunt.jpg,nolink,25x25,Blunt Damage);&amp;br;筋力加算+25%&amp;br;攻撃修正：-2&amp;br;防御修正：-3&amp;br;長さ：4&amp;br;&amp;br;&amp;ref(Item/Causes-Fear.jpg,nolink,25x25,Fear (5));&amp;br;戦闘時使用可能：Drain Life|
|&gt;|&gt;|&gt;|&gt;|BGCOLOR(#F5F5F5):生命力吸収の呪文を使える。殴り合いには使えない|
</v>
      </c>
    </row>
    <row r="124" spans="1:164" x14ac:dyDescent="0.15">
      <c r="A124" t="str">
        <f t="shared" si="23"/>
        <v/>
      </c>
      <c r="C124" s="1" t="s">
        <v>3556</v>
      </c>
      <c r="E124" s="1">
        <v>6</v>
      </c>
      <c r="F124" s="1" t="s">
        <v>3660</v>
      </c>
      <c r="H124" s="1" t="s">
        <v>3661</v>
      </c>
      <c r="J124" s="1">
        <v>25</v>
      </c>
      <c r="L124" s="6">
        <v>1</v>
      </c>
      <c r="M124" s="1" t="s">
        <v>4315</v>
      </c>
      <c r="W124" s="1">
        <v>1</v>
      </c>
      <c r="AE124" s="1">
        <v>-2</v>
      </c>
      <c r="AF124" s="1">
        <v>-3</v>
      </c>
      <c r="AK124" s="1">
        <v>4</v>
      </c>
      <c r="EQ124" s="7" t="s">
        <v>3662</v>
      </c>
      <c r="ER124" s="20" t="s">
        <v>4465</v>
      </c>
      <c r="ES124" t="str">
        <f t="shared" si="34"/>
        <v>BGCOLOR(#000000):&amp;ref(Item/DH Weapons/Banner-of-the-Northern-Star.jpg,nolink,75x75,Banner of the Northern Star);|BGCOLOR(BLACK):COLOR(WHITE):''Banner of the Northern Star''</v>
      </c>
      <c r="ET124" t="str">
        <f t="shared" si="35"/>
        <v>&amp;ref(Spell/P_Astral.jpg,nolink,25x25,Astral);4</v>
      </c>
      <c r="EU124" t="str">
        <f t="shared" si="36"/>
        <v>&amp;ref(Spell/V_Astral.jpg,nolink,25x25,Astral Pearl);25</v>
      </c>
      <c r="EV124" t="str">
        <f t="shared" si="37"/>
        <v>攻撃力：1&amp;ref(Item/D_Blunt.jpg,nolink,25x25,Blunt Damage);&amp;br;筋力加算+25%&amp;br;攻撃修正：-2&amp;br;防御修正：-3&amp;br;長さ：4</v>
      </c>
      <c r="EW124" t="str">
        <f t="shared" si="38"/>
        <v>n/a</v>
      </c>
      <c r="EX124" t="str">
        <f t="shared" si="39"/>
        <v/>
      </c>
      <c r="EY124" t="str">
        <f t="shared" si="40"/>
        <v/>
      </c>
      <c r="EZ124" t="str">
        <f t="shared" si="41"/>
        <v/>
      </c>
      <c r="FA124" t="str">
        <f t="shared" si="42"/>
        <v/>
      </c>
      <c r="FB124" t="str">
        <f t="shared" si="43"/>
        <v/>
      </c>
      <c r="FC124" t="str">
        <f t="shared" si="44"/>
        <v/>
      </c>
      <c r="FD124" t="str">
        <f t="shared" si="45"/>
        <v>魔法抵抗-2&amp;br;戦闘開始時自動発動：Light of the Northern Star</v>
      </c>
      <c r="FE124" t="str">
        <f t="shared" si="46"/>
        <v>攻撃力：1&amp;ref(Item/D_Blunt.jpg,nolink,25x25,Blunt Damage);&amp;br;筋力加算+25%&amp;br;攻撃修正：-2&amp;br;防御修正：-3&amp;br;長さ：4&amp;br;&amp;br;魔法抵抗-2&amp;br;戦闘開始時自動発動：Light of the Northern Star</v>
      </c>
      <c r="FF124" t="str">
        <f t="shared" si="47"/>
        <v>&amp;br;魔法抵抗-2&amp;br;戦闘開始時自動発動：Light of the Northern Star</v>
      </c>
      <c r="FG124" t="str">
        <f t="shared" si="48"/>
        <v>~</v>
      </c>
      <c r="FH124" s="24" t="str">
        <f t="shared" si="49"/>
        <v xml:space="preserve">|BGCOLOR(#000000):&amp;ref(Item/DH Weapons/Banner-of-the-Northern-Star.jpg,nolink,75x75,Banner of the Northern Star);|BGCOLOR(BLACK):COLOR(WHITE):''Banner of the Northern Star''|両手|&amp;ref(Spell/P_Astral.jpg,nolink,25x25,Astral);4|&amp;ref(Spell/V_Astral.jpg,nolink,25x25,Astral Pearl);25|
|~|&gt;|&gt;|&gt;|攻撃力：1&amp;ref(Item/D_Blunt.jpg,nolink,25x25,Blunt Damage);&amp;br;筋力加算+25%&amp;br;攻撃修正：-2&amp;br;防御修正：-3&amp;br;長さ：4&amp;br;&amp;br;魔法抵抗-2&amp;br;戦闘開始時自動発動：Light of the Northern Star|
|&gt;|&gt;|&gt;|&gt;|BGCOLOR(#F5F5F5):あるだけで敵味方全員の星魔法を強化。正しく使えば強力|
</v>
      </c>
    </row>
    <row r="125" spans="1:164" x14ac:dyDescent="0.15">
      <c r="A125" t="str">
        <f t="shared" si="23"/>
        <v>両手6E</v>
      </c>
      <c r="C125" s="1" t="s">
        <v>3556</v>
      </c>
      <c r="E125" s="1">
        <v>6</v>
      </c>
      <c r="F125" s="1" t="s">
        <v>3663</v>
      </c>
      <c r="H125" s="1" t="s">
        <v>3664</v>
      </c>
      <c r="I125" s="1" t="s">
        <v>3665</v>
      </c>
      <c r="J125" s="1">
        <v>10</v>
      </c>
      <c r="K125" s="7">
        <v>10</v>
      </c>
      <c r="L125" s="6">
        <v>14</v>
      </c>
      <c r="M125" s="1" t="s">
        <v>4316</v>
      </c>
      <c r="O125" s="1" t="s">
        <v>3621</v>
      </c>
      <c r="W125" s="1">
        <v>1</v>
      </c>
      <c r="AE125" s="1">
        <v>5</v>
      </c>
      <c r="AF125" s="1">
        <v>1</v>
      </c>
      <c r="AK125" s="1">
        <v>2</v>
      </c>
      <c r="AW125" s="2">
        <v>10</v>
      </c>
      <c r="BQ125" s="2">
        <v>3</v>
      </c>
      <c r="ER125" s="20" t="s">
        <v>4466</v>
      </c>
      <c r="ES125" t="str">
        <f t="shared" si="34"/>
        <v>BGCOLOR(#000000):&amp;ref(Item/DH Weapons/Hell-Sword.jpg,nolink,75x75,Hell Sword);|BGCOLOR(BLACK):COLOR(WHITE):''Hell Sword''</v>
      </c>
      <c r="ET125" t="str">
        <f t="shared" si="35"/>
        <v>&amp;ref(Spell/P_Blood.jpg,nolink,25x25,Blood);2&amp;ref(Spell/P_Fire.jpg,nolink,25x25,Fire);2</v>
      </c>
      <c r="EU125" t="str">
        <f t="shared" si="36"/>
        <v>&amp;ref(Spell/V_Blood.jpg,nolink,25x25,Blood Slave);10&amp;ref(Spell/V_Fire.jpg,nolink,25x25,Fire Gem);10</v>
      </c>
      <c r="EV125" t="str">
        <f t="shared" si="37"/>
        <v>攻撃力：14&amp;ref(Item/D_Slash.jpg,nolink,25x25,Slash Damage);&amp;ref(Item/D_Magic.jpg,nolink,25x25,Magic Damage);&amp;br;吸収攻撃（上限5）&amp;br;筋力加算+25%&amp;br;攻撃修正：5&amp;br;防御修正：1&amp;br;長さ：2</v>
      </c>
      <c r="EW125" t="str">
        <f t="shared" si="38"/>
        <v>n/a</v>
      </c>
      <c r="EX125" t="str">
        <f t="shared" si="39"/>
        <v>&amp;ref(Item/Fire-Resistant.jpg,nolink,25x25,Fire Resistant (10));</v>
      </c>
      <c r="EY125" t="str">
        <f t="shared" si="40"/>
        <v>&amp;ref(Item/Berserker.jpg,nolink,25x25,Berserker (3));</v>
      </c>
      <c r="EZ125" t="str">
        <f t="shared" si="41"/>
        <v/>
      </c>
      <c r="FA125" t="str">
        <f t="shared" si="42"/>
        <v/>
      </c>
      <c r="FB125" t="str">
        <f t="shared" si="43"/>
        <v/>
      </c>
      <c r="FC125" t="str">
        <f t="shared" si="44"/>
        <v/>
      </c>
      <c r="FD125" t="str">
        <f t="shared" si="45"/>
        <v>&amp;ref(Item/Fire-Resistant.jpg,nolink,25x25,Fire Resistant (10));&amp;ref(Item/Berserker.jpg,nolink,25x25,Berserker (3));</v>
      </c>
      <c r="FE125" t="str">
        <f t="shared" si="46"/>
        <v>攻撃力：14&amp;ref(Item/D_Slash.jpg,nolink,25x25,Slash Damage);&amp;ref(Item/D_Magic.jpg,nolink,25x25,Magic Damage);&amp;br;吸収攻撃（上限5）&amp;br;筋力加算+25%&amp;br;攻撃修正：5&amp;br;防御修正：1&amp;br;長さ：2&amp;br;&amp;br;&amp;ref(Item/Fire-Resistant.jpg,nolink,25x25,Fire Resistant (10));&amp;ref(Item/Berserker.jpg,nolink,25x25,Berserker (3));</v>
      </c>
      <c r="FF125" t="str">
        <f t="shared" si="47"/>
        <v>&amp;br;&amp;ref(Item/Fire-Resistant.jpg,nolink,25x25,Fire Resistant (10));&amp;ref(Item/Berserker.jpg,nolink,25x25,Berserker (3));</v>
      </c>
      <c r="FG125" t="str">
        <f t="shared" si="48"/>
        <v>~</v>
      </c>
      <c r="FH125" s="24" t="str">
        <f t="shared" si="49"/>
        <v xml:space="preserve">|BGCOLOR(#000000):&amp;ref(Item/DH Weapons/Hell-Sword.jpg,nolink,75x75,Hell Sword);|BGCOLOR(BLACK):COLOR(WHITE):''Hell Sword''|両手|&amp;ref(Spell/P_Blood.jpg,nolink,25x25,Blood);2&amp;ref(Spell/P_Fire.jpg,nolink,25x25,Fire);2|&amp;ref(Spell/V_Blood.jpg,nolink,25x25,Blood Slave);10&amp;ref(Spell/V_Fire.jpg,nolink,25x25,Fire Gem);10|
|~|&gt;|&gt;|&gt;|攻撃力：14&amp;ref(Item/D_Slash.jpg,nolink,25x25,Slash Damage);&amp;ref(Item/D_Magic.jpg,nolink,25x25,Magic Damage);&amp;br;吸収攻撃（上限5）&amp;br;筋力加算+25%&amp;br;攻撃修正：5&amp;br;防御修正：1&amp;br;長さ：2&amp;br;&amp;br;&amp;ref(Item/Fire-Resistant.jpg,nolink,25x25,Fire Resistant (10));&amp;ref(Item/Berserker.jpg,nolink,25x25,Berserker (3));|
|&gt;|&gt;|&gt;|&gt;|BGCOLOR(#F5F5F5):生命力を啜る地獄の大剣。狂戦士化との相性も良い|
</v>
      </c>
    </row>
    <row r="126" spans="1:164" x14ac:dyDescent="0.15">
      <c r="A126" t="str">
        <f t="shared" si="23"/>
        <v>両手8S</v>
      </c>
      <c r="C126" s="1" t="s">
        <v>3556</v>
      </c>
      <c r="E126" s="1">
        <v>8</v>
      </c>
      <c r="F126" s="1" t="s">
        <v>3666</v>
      </c>
      <c r="H126" s="1" t="s">
        <v>3594</v>
      </c>
      <c r="I126" s="1" t="s">
        <v>3667</v>
      </c>
      <c r="J126" s="1">
        <v>15</v>
      </c>
      <c r="K126" s="7">
        <v>15</v>
      </c>
      <c r="L126" s="6">
        <v>15</v>
      </c>
      <c r="M126" s="1" t="s">
        <v>4316</v>
      </c>
      <c r="W126" s="1">
        <v>1</v>
      </c>
      <c r="AE126" s="1">
        <v>3</v>
      </c>
      <c r="AF126" s="1">
        <v>4</v>
      </c>
      <c r="AK126" s="1">
        <v>2</v>
      </c>
      <c r="AV126" s="1" t="s">
        <v>3668</v>
      </c>
      <c r="AW126" s="2">
        <v>5</v>
      </c>
      <c r="EM126" s="2">
        <v>1</v>
      </c>
      <c r="EQ126" s="7" t="s">
        <v>3669</v>
      </c>
      <c r="ER126" s="20" t="s">
        <v>4467</v>
      </c>
      <c r="ES126" t="str">
        <f t="shared" si="34"/>
        <v>BGCOLOR(#000000):&amp;ref(Item/DH Weapons/Sword-of-Justice.jpg,nolink,75x75,Sword of Justice);|BGCOLOR(BLACK):COLOR(WHITE):''Sword of Justice''</v>
      </c>
      <c r="ET126" t="str">
        <f t="shared" si="35"/>
        <v>&amp;ref(Spell/P_Fire.jpg,nolink,25x25,Fire);3&amp;ref(Spell/P_Astral.jpg,nolink,25x25,Astral);3</v>
      </c>
      <c r="EU126" t="str">
        <f t="shared" si="36"/>
        <v>&amp;ref(Spell/V_Fire.jpg,nolink,25x25,Fire Gem);15&amp;ref(Spell/V_Astral.jpg,nolink,25x25,Astral Pearl);15</v>
      </c>
      <c r="EV126" t="str">
        <f t="shared" si="37"/>
        <v>攻撃力：15&amp;ref(Item/D_Slash.jpg,nolink,25x25,Slash Damage);&amp;ref(Item/D_Magic.jpg,nolink,25x25,Magic Damage);&amp;br;筋力加算+25%&amp;br;攻撃修正：3&amp;br;防御修正：4&amp;br;長さ：2&amp;br;攻撃時追撃：Small Area Fire</v>
      </c>
      <c r="EW126" t="str">
        <f t="shared" si="38"/>
        <v>n/a</v>
      </c>
      <c r="EX126" t="str">
        <f t="shared" si="39"/>
        <v>&amp;ref(Item/Fire-Resistant.jpg,nolink,25x25,Fire Resistant (5));</v>
      </c>
      <c r="EY126" t="str">
        <f t="shared" si="40"/>
        <v/>
      </c>
      <c r="EZ126" t="str">
        <f t="shared" si="41"/>
        <v/>
      </c>
      <c r="FA126" t="str">
        <f t="shared" si="42"/>
        <v/>
      </c>
      <c r="FB126" t="str">
        <f t="shared" si="43"/>
        <v>&amp;ref(Spell/P_Holy.jpg,nolink,25x25,Priest Bonus (1));</v>
      </c>
      <c r="FC126" t="str">
        <f t="shared" si="44"/>
        <v/>
      </c>
      <c r="FD126" t="str">
        <f t="shared" si="45"/>
        <v>&amp;ref(Item/Fire-Resistant.jpg,nolink,25x25,Fire Resistant (5));&amp;br;&amp;ref(Spell/P_Holy.jpg,nolink,25x25,Priest Bonus (1));&amp;br;戦闘時使用可能：Prison of Fire</v>
      </c>
      <c r="FE126" t="str">
        <f t="shared" si="46"/>
        <v>攻撃力：15&amp;ref(Item/D_Slash.jpg,nolink,25x25,Slash Damage);&amp;ref(Item/D_Magic.jpg,nolink,25x25,Magic Damage);&amp;br;筋力加算+25%&amp;br;攻撃修正：3&amp;br;防御修正：4&amp;br;長さ：2&amp;br;攻撃時追撃：Small Area Fire&amp;br;&amp;br;&amp;ref(Item/Fire-Resistant.jpg,nolink,25x25,Fire Resistant (5));&amp;br;&amp;ref(Spell/P_Holy.jpg,nolink,25x25,Priest Bonus (1));&amp;br;戦闘時使用可能：Prison of Fire</v>
      </c>
      <c r="FF126" t="str">
        <f t="shared" si="47"/>
        <v>&amp;br;&amp;ref(Item/Fire-Resistant.jpg,nolink,25x25,Fire Resistant (5));&amp;br;&amp;ref(Spell/P_Holy.jpg,nolink,25x25,Priest Bonus (1));&amp;br;戦闘時使用可能：Prison of Fire</v>
      </c>
      <c r="FG126" t="str">
        <f t="shared" si="48"/>
        <v>~</v>
      </c>
      <c r="FH126" s="24" t="str">
        <f t="shared" si="49"/>
        <v xml:space="preserve">|BGCOLOR(#000000):&amp;ref(Item/DH Weapons/Sword-of-Justice.jpg,nolink,75x75,Sword of Justice);|BGCOLOR(BLACK):COLOR(WHITE):''Sword of Justice''|両手|&amp;ref(Spell/P_Fire.jpg,nolink,25x25,Fire);3&amp;ref(Spell/P_Astral.jpg,nolink,25x25,Astral);3|&amp;ref(Spell/V_Fire.jpg,nolink,25x25,Fire Gem);15&amp;ref(Spell/V_Astral.jpg,nolink,25x25,Astral Pearl);15|
|~|&gt;|&gt;|&gt;|攻撃力：15&amp;ref(Item/D_Slash.jpg,nolink,25x25,Slash Damage);&amp;ref(Item/D_Magic.jpg,nolink,25x25,Magic Damage);&amp;br;筋力加算+25%&amp;br;攻撃修正：3&amp;br;防御修正：4&amp;br;長さ：2&amp;br;攻撃時追撃：Small Area Fire&amp;br;&amp;br;&amp;ref(Item/Fire-Resistant.jpg,nolink,25x25,Fire Resistant (5));&amp;br;&amp;ref(Spell/P_Holy.jpg,nolink,25x25,Priest Bonus (1));&amp;br;戦闘時使用可能：Prison of Fire|
|&gt;|&gt;|&gt;|&gt;|BGCOLOR(#F5F5F5):聖魔法増強。炎による攻撃や補助も可能|
</v>
      </c>
    </row>
    <row r="127" spans="1:164" x14ac:dyDescent="0.15">
      <c r="A127" t="str">
        <f t="shared" si="23"/>
        <v/>
      </c>
      <c r="C127" s="1" t="s">
        <v>3556</v>
      </c>
      <c r="E127" s="1">
        <v>8</v>
      </c>
      <c r="F127" s="1" t="s">
        <v>3670</v>
      </c>
      <c r="H127" s="1" t="s">
        <v>3671</v>
      </c>
      <c r="I127" s="1" t="s">
        <v>3672</v>
      </c>
      <c r="J127" s="1">
        <v>15</v>
      </c>
      <c r="K127" s="7">
        <v>10</v>
      </c>
      <c r="L127" s="6">
        <v>22</v>
      </c>
      <c r="M127" s="1" t="s">
        <v>4317</v>
      </c>
      <c r="N127" s="1" t="s">
        <v>3595</v>
      </c>
      <c r="T127" s="11">
        <v>3</v>
      </c>
      <c r="W127" s="1">
        <v>1</v>
      </c>
      <c r="AB127" s="1">
        <v>-1</v>
      </c>
      <c r="AG127" s="1">
        <v>100</v>
      </c>
      <c r="AH127" s="1">
        <v>100</v>
      </c>
      <c r="AI127" s="1">
        <v>10</v>
      </c>
      <c r="EN127" s="2" t="s">
        <v>647</v>
      </c>
      <c r="EQ127" s="7" t="s">
        <v>3673</v>
      </c>
      <c r="ER127" s="20" t="s">
        <v>4468</v>
      </c>
      <c r="ES127" t="str">
        <f t="shared" si="34"/>
        <v>BGCOLOR(#000000):&amp;ref(Item/DH Weapons/Bow-of-the-Titans.jpg,nolink,75x75,Bow of the Titans);|BGCOLOR(BLACK):COLOR(WHITE):''Bow of the Titans''</v>
      </c>
      <c r="ET127" t="str">
        <f t="shared" si="35"/>
        <v>&amp;ref(Spell/P_Air.jpg,nolink,25x25,Air);3&amp;ref(Spell/P_Astral.jpg,nolink,25x25,Astral);2</v>
      </c>
      <c r="EU127" t="str">
        <f t="shared" si="36"/>
        <v>&amp;ref(Spell/V_Air.jpg,nolink,25x25,Air Gem);15&amp;ref(Spell/V_Astral.jpg,nolink,25x25,Astral Pearl);10</v>
      </c>
      <c r="EV127" t="str">
        <f t="shared" si="37"/>
        <v>攻撃力：22&amp;ref(Item/D_Pierce.jpg,nolink,25x25,Pierce Damage);&amp;ref(Item/D_Magic.jpg,nolink,25x25,Magic Damage);&amp;br;防御貫通&amp;br;筋力加算三分の一&amp;br;筋力加算+25%&amp;br;2ラウンド毎に1回攻撃&amp;br;射程：100&amp;br;精度修正：100&amp;br;弾数：10</v>
      </c>
      <c r="EW127" t="str">
        <f t="shared" si="38"/>
        <v>n/a</v>
      </c>
      <c r="EX127" t="str">
        <f t="shared" si="39"/>
        <v/>
      </c>
      <c r="EY127" t="str">
        <f t="shared" si="40"/>
        <v/>
      </c>
      <c r="EZ127" t="str">
        <f t="shared" si="41"/>
        <v/>
      </c>
      <c r="FA127" t="str">
        <f t="shared" si="42"/>
        <v/>
      </c>
      <c r="FB127" t="str">
        <f t="shared" si="43"/>
        <v/>
      </c>
      <c r="FC127" t="str">
        <f t="shared" si="44"/>
        <v>&amp;ref(Item/Far-Caster.jpg,nolink,25x25,Far Caster (Air, 1));</v>
      </c>
      <c r="FD127" t="str">
        <f t="shared" si="45"/>
        <v>&amp;ref(Item/Far-Caster.jpg,nolink,25x25,Far Caster (Air, 1));&amp;br;非戦闘時使用可能：Seeking Arrow&amp;br;装備条件：筋力18</v>
      </c>
      <c r="FE127" t="str">
        <f t="shared" si="46"/>
        <v>攻撃力：22&amp;ref(Item/D_Pierce.jpg,nolink,25x25,Pierce Damage);&amp;ref(Item/D_Magic.jpg,nolink,25x25,Magic Damage);&amp;br;防御貫通&amp;br;筋力加算三分の一&amp;br;筋力加算+25%&amp;br;2ラウンド毎に1回攻撃&amp;br;射程：100&amp;br;精度修正：100&amp;br;弾数：10&amp;br;&amp;br;&amp;ref(Item/Far-Caster.jpg,nolink,25x25,Far Caster (Air, 1));&amp;br;非戦闘時使用可能：Seeking Arrow&amp;br;装備条件：筋力18</v>
      </c>
      <c r="FF127" t="str">
        <f t="shared" si="47"/>
        <v>&amp;br;&amp;ref(Item/Far-Caster.jpg,nolink,25x25,Far Caster (Air, 1));&amp;br;非戦闘時使用可能：Seeking Arrow&amp;br;装備条件：筋力18</v>
      </c>
      <c r="FG127" t="str">
        <f t="shared" si="48"/>
        <v>~</v>
      </c>
      <c r="FH127" s="24" t="str">
        <f t="shared" si="49"/>
        <v xml:space="preserve">|BGCOLOR(#000000):&amp;ref(Item/DH Weapons/Bow-of-the-Titans.jpg,nolink,75x75,Bow of the Titans);|BGCOLOR(BLACK):COLOR(WHITE):''Bow of the Titans''|両手|&amp;ref(Spell/P_Air.jpg,nolink,25x25,Air);3&amp;ref(Spell/P_Astral.jpg,nolink,25x25,Astral);2|&amp;ref(Spell/V_Air.jpg,nolink,25x25,Air Gem);15&amp;ref(Spell/V_Astral.jpg,nolink,25x25,Astral Pearl);10|
|~|&gt;|&gt;|&gt;|攻撃力：22&amp;ref(Item/D_Pierce.jpg,nolink,25x25,Pierce Damage);&amp;ref(Item/D_Magic.jpg,nolink,25x25,Magic Damage);&amp;br;防御貫通&amp;br;筋力加算三分の一&amp;br;筋力加算+25%&amp;br;2ラウンド毎に1回攻撃&amp;br;射程：100&amp;br;精度修正：100&amp;br;弾数：10&amp;br;&amp;br;&amp;ref(Item/Far-Caster.jpg,nolink,25x25,Far Caster (Air, 1));&amp;br;非戦闘時使用可能：Seeking Arrow&amp;br;装備条件：筋力18|
|&gt;|&gt;|&gt;|&gt;|BGCOLOR(#F5F5F5):高い筋力を要求する特別な弓。戦闘外でも役立つ|
</v>
      </c>
    </row>
    <row r="128" spans="1:164" x14ac:dyDescent="0.15">
      <c r="A128" t="str">
        <f t="shared" si="23"/>
        <v/>
      </c>
      <c r="C128" s="1" t="s">
        <v>3556</v>
      </c>
      <c r="E128" s="1">
        <v>8</v>
      </c>
      <c r="F128" s="1" t="s">
        <v>3674</v>
      </c>
      <c r="H128" s="1" t="s">
        <v>3675</v>
      </c>
      <c r="J128" s="1">
        <v>40</v>
      </c>
      <c r="L128" s="6">
        <v>15</v>
      </c>
      <c r="M128" s="1" t="s">
        <v>4316</v>
      </c>
      <c r="W128" s="1">
        <v>1</v>
      </c>
      <c r="AE128" s="1">
        <v>5</v>
      </c>
      <c r="AF128" s="1">
        <v>6</v>
      </c>
      <c r="AK128" s="1">
        <v>2</v>
      </c>
      <c r="AV128" s="1" t="s">
        <v>3676</v>
      </c>
      <c r="AX128" s="2">
        <v>15</v>
      </c>
      <c r="EQ128" s="7" t="s">
        <v>3677</v>
      </c>
      <c r="ER128" s="20" t="s">
        <v>4469</v>
      </c>
      <c r="ES128" t="str">
        <f t="shared" si="34"/>
        <v>BGCOLOR(#000000):&amp;ref(Item/DH Weapons/Tempest.jpg,nolink,75x75,Tempest);|BGCOLOR(BLACK):COLOR(WHITE):''Tempest''</v>
      </c>
      <c r="ET128" t="str">
        <f t="shared" si="35"/>
        <v>&amp;ref(Spell/P_Air.jpg,nolink,25x25,Air);5</v>
      </c>
      <c r="EU128" t="str">
        <f t="shared" si="36"/>
        <v>&amp;ref(Spell/V_Air.jpg,nolink,25x25,Air Gem);40</v>
      </c>
      <c r="EV128" t="str">
        <f t="shared" si="37"/>
        <v>攻撃力：15&amp;ref(Item/D_Slash.jpg,nolink,25x25,Slash Damage);&amp;ref(Item/D_Magic.jpg,nolink,25x25,Magic Damage);&amp;br;筋力加算+25%&amp;br;攻撃修正：5&amp;br;防御修正：6&amp;br;長さ：2&amp;br;攻撃時追撃：Chain Lightning</v>
      </c>
      <c r="EW128" t="str">
        <f t="shared" si="38"/>
        <v>n/a</v>
      </c>
      <c r="EX128" t="str">
        <f t="shared" si="39"/>
        <v>&amp;ref(Item/Shock-Resistant.jpg,nolink,25x25,Shock Resistant (15));</v>
      </c>
      <c r="EY128" t="str">
        <f t="shared" si="40"/>
        <v/>
      </c>
      <c r="EZ128" t="str">
        <f t="shared" si="41"/>
        <v/>
      </c>
      <c r="FA128" t="str">
        <f t="shared" si="42"/>
        <v/>
      </c>
      <c r="FB128" t="str">
        <f t="shared" si="43"/>
        <v/>
      </c>
      <c r="FC128" t="str">
        <f t="shared" si="44"/>
        <v/>
      </c>
      <c r="FD128" t="str">
        <f t="shared" si="45"/>
        <v>&amp;ref(Item/Shock-Resistant.jpg,nolink,25x25,Shock Resistant (15));&amp;br;戦闘時使用可能：Thunder Strike&amp;br;戦闘開始時自動発動：Storm</v>
      </c>
      <c r="FE128" t="str">
        <f t="shared" si="46"/>
        <v>攻撃力：15&amp;ref(Item/D_Slash.jpg,nolink,25x25,Slash Damage);&amp;ref(Item/D_Magic.jpg,nolink,25x25,Magic Damage);&amp;br;筋力加算+25%&amp;br;攻撃修正：5&amp;br;防御修正：6&amp;br;長さ：2&amp;br;攻撃時追撃：Chain Lightning&amp;br;&amp;br;&amp;ref(Item/Shock-Resistant.jpg,nolink,25x25,Shock Resistant (15));&amp;br;戦闘時使用可能：Thunder Strike&amp;br;戦闘開始時自動発動：Storm</v>
      </c>
      <c r="FF128" t="str">
        <f t="shared" si="47"/>
        <v>&amp;br;&amp;ref(Item/Shock-Resistant.jpg,nolink,25x25,Shock Resistant (15));&amp;br;戦闘時使用可能：Thunder Strike&amp;br;戦闘開始時自動発動：Storm</v>
      </c>
      <c r="FG128" t="str">
        <f t="shared" si="48"/>
        <v>~</v>
      </c>
      <c r="FH128" s="24" t="str">
        <f t="shared" si="49"/>
        <v xml:space="preserve">|BGCOLOR(#000000):&amp;ref(Item/DH Weapons/Tempest.jpg,nolink,75x75,Tempest);|BGCOLOR(BLACK):COLOR(WHITE):''Tempest''|両手|&amp;ref(Spell/P_Air.jpg,nolink,25x25,Air);5|&amp;ref(Spell/V_Air.jpg,nolink,25x25,Air Gem);40|
|~|&gt;|&gt;|&gt;|攻撃力：15&amp;ref(Item/D_Slash.jpg,nolink,25x25,Slash Damage);&amp;ref(Item/D_Magic.jpg,nolink,25x25,Magic Damage);&amp;br;筋力加算+25%&amp;br;攻撃修正：5&amp;br;防御修正：6&amp;br;長さ：2&amp;br;攻撃時追撃：Chain Lightning&amp;br;&amp;br;&amp;ref(Item/Shock-Resistant.jpg,nolink,25x25,Shock Resistant (15));&amp;br;戦闘時使用可能：Thunder Strike&amp;br;戦闘開始時自動発動：Storm|
|&gt;|&gt;|&gt;|&gt;|BGCOLOR(#F5F5F5):嵐と雷を操る大剣。多くの敵に対応できる|
</v>
      </c>
    </row>
    <row r="129" spans="1:164" x14ac:dyDescent="0.15">
      <c r="A129" t="str">
        <f t="shared" si="23"/>
        <v/>
      </c>
      <c r="C129" s="1" t="s">
        <v>3556</v>
      </c>
      <c r="E129" s="1">
        <v>8</v>
      </c>
      <c r="F129" s="1" t="s">
        <v>3678</v>
      </c>
      <c r="H129" s="1" t="s">
        <v>3639</v>
      </c>
      <c r="I129" s="1" t="s">
        <v>3672</v>
      </c>
      <c r="J129" s="1">
        <v>15</v>
      </c>
      <c r="K129" s="7">
        <v>10</v>
      </c>
      <c r="L129" s="6">
        <v>13</v>
      </c>
      <c r="M129" s="1" t="s">
        <v>4317</v>
      </c>
      <c r="W129" s="1">
        <v>1</v>
      </c>
      <c r="AE129" s="1">
        <v>2</v>
      </c>
      <c r="AF129" s="1">
        <v>3</v>
      </c>
      <c r="AK129" s="1">
        <v>3</v>
      </c>
      <c r="AT129" s="1" t="s">
        <v>3689</v>
      </c>
      <c r="EG129" s="2">
        <v>1</v>
      </c>
      <c r="ER129" s="20" t="s">
        <v>4470</v>
      </c>
      <c r="ES129" t="str">
        <f t="shared" si="34"/>
        <v>BGCOLOR(#000000):&amp;ref(Item/DH Weapons/Trident-from-Beyond.jpg,nolink,75x75,Trident from Beyond);|BGCOLOR(BLACK):COLOR(WHITE):''Trident from Beyond''</v>
      </c>
      <c r="ET129" t="str">
        <f t="shared" si="35"/>
        <v>&amp;ref(Spell/P_Water.jpg,nolink,25x25,Water);3&amp;ref(Spell/P_Astral.jpg,nolink,25x25,Astral);2</v>
      </c>
      <c r="EU129" t="str">
        <f t="shared" si="36"/>
        <v>&amp;ref(Spell/V_Water.jpg,nolink,25x25,Water Gem);15&amp;ref(Spell/V_Astral.jpg,nolink,25x25,Astral Pearl);10</v>
      </c>
      <c r="EV129" t="str">
        <f t="shared" si="37"/>
        <v>攻撃力：13&amp;ref(Item/D_Pierce.jpg,nolink,25x25,Pierce Damage);&amp;ref(Item/D_Magic.jpg,nolink,25x25,Magic Damage);&amp;br;筋力加算+25%&amp;br;攻撃修正：2&amp;br;防御修正：3&amp;br;長さ：3&amp;br;負傷時追撃：Soul Slay</v>
      </c>
      <c r="EW129" t="str">
        <f t="shared" si="38"/>
        <v>n/a</v>
      </c>
      <c r="EX129" t="str">
        <f t="shared" si="39"/>
        <v/>
      </c>
      <c r="EY129" t="str">
        <f t="shared" si="40"/>
        <v/>
      </c>
      <c r="EZ129" t="str">
        <f t="shared" si="41"/>
        <v/>
      </c>
      <c r="FA129" t="str">
        <f t="shared" si="42"/>
        <v/>
      </c>
      <c r="FB129" t="str">
        <f t="shared" si="43"/>
        <v>&amp;ref(Spell/P_Water.jpg,nolink,25x25,Water Magic Bonus (1));</v>
      </c>
      <c r="FC129" t="str">
        <f t="shared" si="44"/>
        <v/>
      </c>
      <c r="FD129" t="str">
        <f t="shared" si="45"/>
        <v>&amp;ref(Spell/P_Water.jpg,nolink,25x25,Water Magic Bonus (1));</v>
      </c>
      <c r="FE129" t="str">
        <f t="shared" si="46"/>
        <v>攻撃力：13&amp;ref(Item/D_Pierce.jpg,nolink,25x25,Pierce Damage);&amp;ref(Item/D_Magic.jpg,nolink,25x25,Magic Damage);&amp;br;筋力加算+25%&amp;br;攻撃修正：2&amp;br;防御修正：3&amp;br;長さ：3&amp;br;負傷時追撃：Soul Slay&amp;br;&amp;br;&amp;ref(Spell/P_Water.jpg,nolink,25x25,Water Magic Bonus (1));</v>
      </c>
      <c r="FF129" t="str">
        <f t="shared" si="47"/>
        <v>&amp;br;&amp;ref(Spell/P_Water.jpg,nolink,25x25,Water Magic Bonus (1));</v>
      </c>
      <c r="FG129" t="str">
        <f t="shared" si="48"/>
        <v>~</v>
      </c>
      <c r="FH129" s="24" t="str">
        <f t="shared" si="49"/>
        <v xml:space="preserve">|BGCOLOR(#000000):&amp;ref(Item/DH Weapons/Trident-from-Beyond.jpg,nolink,75x75,Trident from Beyond);|BGCOLOR(BLACK):COLOR(WHITE):''Trident from Beyond''|両手|&amp;ref(Spell/P_Water.jpg,nolink,25x25,Water);3&amp;ref(Spell/P_Astral.jpg,nolink,25x25,Astral);2|&amp;ref(Spell/V_Water.jpg,nolink,25x25,Water Gem);15&amp;ref(Spell/V_Astral.jpg,nolink,25x25,Astral Pearl);10|
|~|&gt;|&gt;|&gt;|攻撃力：13&amp;ref(Item/D_Pierce.jpg,nolink,25x25,Pierce Damage);&amp;ref(Item/D_Magic.jpg,nolink,25x25,Magic Damage);&amp;br;筋力加算+25%&amp;br;攻撃修正：2&amp;br;防御修正：3&amp;br;長さ：3&amp;br;負傷時追撃：Soul Slay&amp;br;&amp;br;&amp;ref(Spell/P_Water.jpg,nolink,25x25,Water Magic Bonus (1));|
|&gt;|&gt;|&gt;|&gt;|BGCOLOR(#F5F5F5):水魔法増強。即死の矛としても使える|
</v>
      </c>
    </row>
    <row r="130" spans="1:164" x14ac:dyDescent="0.15">
      <c r="A130" t="str">
        <f t="shared" si="23"/>
        <v/>
      </c>
      <c r="C130" s="1" t="s">
        <v>3556</v>
      </c>
      <c r="E130" s="1">
        <v>8</v>
      </c>
      <c r="F130" s="1" t="s">
        <v>3690</v>
      </c>
      <c r="H130" s="1" t="s">
        <v>3691</v>
      </c>
      <c r="J130" s="1">
        <v>40</v>
      </c>
      <c r="L130" s="6">
        <v>10</v>
      </c>
      <c r="M130" s="1" t="s">
        <v>4316</v>
      </c>
      <c r="W130" s="1">
        <v>1</v>
      </c>
      <c r="AE130" s="1">
        <v>4</v>
      </c>
      <c r="AF130" s="1">
        <v>7</v>
      </c>
      <c r="AK130" s="1">
        <v>2</v>
      </c>
      <c r="AV130" s="1" t="s">
        <v>3692</v>
      </c>
      <c r="ER130" s="20" t="s">
        <v>4471</v>
      </c>
      <c r="ES130" t="str">
        <f t="shared" si="34"/>
        <v>BGCOLOR(#000000):&amp;ref(Item/DH Weapons/The-Stone-Sword.jpg,nolink,75x75,The Stone Sword);|BGCOLOR(BLACK):COLOR(WHITE):''The Stone Sword''</v>
      </c>
      <c r="ET130" t="str">
        <f t="shared" si="35"/>
        <v>&amp;ref(Spell/P_Earth.jpg,nolink,25x25,Earth);5</v>
      </c>
      <c r="EU130" t="str">
        <f t="shared" si="36"/>
        <v>&amp;ref(Spell/V_Earth.jpg,nolink,25x25,Earth Gem);40</v>
      </c>
      <c r="EV130" t="str">
        <f t="shared" si="37"/>
        <v>攻撃力：10&amp;ref(Item/D_Slash.jpg,nolink,25x25,Slash Damage);&amp;ref(Item/D_Magic.jpg,nolink,25x25,Magic Damage);&amp;br;筋力加算+25%&amp;br;攻撃修正：4&amp;br;防御修正：7&amp;br;長さ：2&amp;br;攻撃時追撃：Area Petrification</v>
      </c>
      <c r="EW130" t="str">
        <f t="shared" si="38"/>
        <v>n/a</v>
      </c>
      <c r="EX130" t="str">
        <f t="shared" si="39"/>
        <v>n/a</v>
      </c>
      <c r="EY130" t="str">
        <f t="shared" si="40"/>
        <v/>
      </c>
      <c r="EZ130" t="str">
        <f t="shared" si="41"/>
        <v/>
      </c>
      <c r="FA130" t="str">
        <f t="shared" si="42"/>
        <v/>
      </c>
      <c r="FB130" t="str">
        <f t="shared" si="43"/>
        <v/>
      </c>
      <c r="FC130" t="str">
        <f t="shared" si="44"/>
        <v/>
      </c>
      <c r="FD130" t="str">
        <f t="shared" si="45"/>
        <v/>
      </c>
      <c r="FE130" t="str">
        <f t="shared" si="46"/>
        <v>攻撃力：10&amp;ref(Item/D_Slash.jpg,nolink,25x25,Slash Damage);&amp;ref(Item/D_Magic.jpg,nolink,25x25,Magic Damage);&amp;br;筋力加算+25%&amp;br;攻撃修正：4&amp;br;防御修正：7&amp;br;長さ：2&amp;br;攻撃時追撃：Area Petrification</v>
      </c>
      <c r="FF130" t="str">
        <f t="shared" si="47"/>
        <v>~</v>
      </c>
      <c r="FG130" t="str">
        <f t="shared" si="48"/>
        <v>~</v>
      </c>
      <c r="FH130" s="24" t="str">
        <f t="shared" si="49"/>
        <v xml:space="preserve">|BGCOLOR(#000000):&amp;ref(Item/DH Weapons/The-Stone-Sword.jpg,nolink,75x75,The Stone Sword);|BGCOLOR(BLACK):COLOR(WHITE):''The Stone Sword''|両手|&amp;ref(Spell/P_Earth.jpg,nolink,25x25,Earth);5|&amp;ref(Spell/V_Earth.jpg,nolink,25x25,Earth Gem);40|
|~|&gt;|&gt;|&gt;|攻撃力：10&amp;ref(Item/D_Slash.jpg,nolink,25x25,Slash Damage);&amp;ref(Item/D_Magic.jpg,nolink,25x25,Magic Damage);&amp;br;筋力加算+25%&amp;br;攻撃修正：4&amp;br;防御修正：7&amp;br;長さ：2&amp;br;攻撃時追撃：Area Petrification|
|&gt;|&gt;|&gt;|&gt;|BGCOLOR(#F5F5F5):周囲を石化させる。使用者さえ例外ではない|
</v>
      </c>
    </row>
    <row r="131" spans="1:164" x14ac:dyDescent="0.15">
      <c r="A131" t="str">
        <f t="shared" ref="A131:A150" si="50">IF(OR(C131&lt;&gt;C130,E131&lt;&gt;E130),C131&amp;E131&amp;"S",IF(OR(C131&lt;&gt;C132,E131&lt;&gt;E132),C131&amp;E131&amp;"E",""))</f>
        <v/>
      </c>
      <c r="C131" s="1" t="s">
        <v>3556</v>
      </c>
      <c r="E131" s="1">
        <v>8</v>
      </c>
      <c r="F131" s="1" t="s">
        <v>3693</v>
      </c>
      <c r="H131" s="1" t="s">
        <v>3691</v>
      </c>
      <c r="I131" s="1" t="s">
        <v>3594</v>
      </c>
      <c r="J131" s="1">
        <v>40</v>
      </c>
      <c r="K131" s="7">
        <v>15</v>
      </c>
      <c r="L131" s="6">
        <v>20</v>
      </c>
      <c r="M131" s="1" t="s">
        <v>4318</v>
      </c>
      <c r="W131" s="1">
        <v>1</v>
      </c>
      <c r="AE131" s="1">
        <v>1</v>
      </c>
      <c r="AF131" s="1">
        <v>0</v>
      </c>
      <c r="AK131" s="1">
        <v>2</v>
      </c>
      <c r="AV131" s="1" t="s">
        <v>3668</v>
      </c>
      <c r="DX131" s="2">
        <v>4</v>
      </c>
      <c r="ER131" s="20" t="s">
        <v>4472</v>
      </c>
      <c r="ES131" t="str">
        <f t="shared" si="34"/>
        <v>BGCOLOR(#000000):&amp;ref(Item/DH Weapons/Hammer-of-the-Forge-Lord.jpg,nolink,75x75,Hammer of the Forge Lord);|BGCOLOR(BLACK):COLOR(WHITE):''Hammer of the Forge Lord''</v>
      </c>
      <c r="ET131" t="str">
        <f t="shared" si="35"/>
        <v>&amp;ref(Spell/P_Earth.jpg,nolink,25x25,Earth);5&amp;ref(Spell/P_Fire.jpg,nolink,25x25,Fire);3</v>
      </c>
      <c r="EU131" t="str">
        <f t="shared" si="36"/>
        <v>&amp;ref(Spell/V_Earth.jpg,nolink,25x25,Earth Gem);40&amp;ref(Spell/V_Fire.jpg,nolink,25x25,Fire Gem);15</v>
      </c>
      <c r="EV131" t="str">
        <f t="shared" si="37"/>
        <v>攻撃力：20&amp;ref(Item/D_Blunt.jpg,nolink,25x25,Blunt Damage);&amp;ref(Item/D_Magic.jpg,nolink,25x25,Magic Damage);&amp;br;筋力加算+25%&amp;br;攻撃修正：1&amp;br;防御修正：0&amp;br;長さ：2&amp;br;攻撃時追撃：Small Area Fire</v>
      </c>
      <c r="EW131" t="str">
        <f t="shared" si="38"/>
        <v>n/a</v>
      </c>
      <c r="EX131" t="str">
        <f t="shared" si="39"/>
        <v/>
      </c>
      <c r="EY131" t="str">
        <f t="shared" si="40"/>
        <v/>
      </c>
      <c r="EZ131" t="str">
        <f t="shared" si="41"/>
        <v/>
      </c>
      <c r="FA131" t="str">
        <f t="shared" si="42"/>
        <v/>
      </c>
      <c r="FB131" t="str">
        <f t="shared" si="43"/>
        <v>&amp;ref(Item/Forge-Bonus.jpg,nolink,25x25,Forge Bonus (4));</v>
      </c>
      <c r="FC131" t="str">
        <f t="shared" si="44"/>
        <v/>
      </c>
      <c r="FD131" t="str">
        <f t="shared" si="45"/>
        <v>&amp;ref(Item/Forge-Bonus.jpg,nolink,25x25,Forge Bonus (4));</v>
      </c>
      <c r="FE131" t="str">
        <f t="shared" si="46"/>
        <v>攻撃力：20&amp;ref(Item/D_Blunt.jpg,nolink,25x25,Blunt Damage);&amp;ref(Item/D_Magic.jpg,nolink,25x25,Magic Damage);&amp;br;筋力加算+25%&amp;br;攻撃修正：1&amp;br;防御修正：0&amp;br;長さ：2&amp;br;攻撃時追撃：Small Area Fire&amp;br;&amp;br;&amp;ref(Item/Forge-Bonus.jpg,nolink,25x25,Forge Bonus (4));</v>
      </c>
      <c r="FF131" t="str">
        <f t="shared" si="47"/>
        <v>&amp;br;&amp;ref(Item/Forge-Bonus.jpg,nolink,25x25,Forge Bonus (4));</v>
      </c>
      <c r="FG131" t="str">
        <f t="shared" si="48"/>
        <v>~</v>
      </c>
      <c r="FH131" s="24" t="str">
        <f t="shared" si="49"/>
        <v xml:space="preserve">|BGCOLOR(#000000):&amp;ref(Item/DH Weapons/Hammer-of-the-Forge-Lord.jpg,nolink,75x75,Hammer of the Forge Lord);|BGCOLOR(BLACK):COLOR(WHITE):''Hammer of the Forge Lord''|両手|&amp;ref(Spell/P_Earth.jpg,nolink,25x25,Earth);5&amp;ref(Spell/P_Fire.jpg,nolink,25x25,Fire);3|&amp;ref(Spell/V_Earth.jpg,nolink,25x25,Earth Gem);40&amp;ref(Spell/V_Fire.jpg,nolink,25x25,Fire Gem);15|
|~|&gt;|&gt;|&gt;|攻撃力：20&amp;ref(Item/D_Blunt.jpg,nolink,25x25,Blunt Damage);&amp;ref(Item/D_Magic.jpg,nolink,25x25,Magic Damage);&amp;br;筋力加算+25%&amp;br;攻撃修正：1&amp;br;防御修正：0&amp;br;長さ：2&amp;br;攻撃時追撃：Small Area Fire&amp;br;&amp;br;&amp;ref(Item/Forge-Bonus.jpg,nolink,25x25,Forge Bonus (4));|
|&gt;|&gt;|&gt;|&gt;|BGCOLOR(#F5F5F5):アイテム製造費の大きな軽減。武器にもならなくはない|
</v>
      </c>
    </row>
    <row r="132" spans="1:164" x14ac:dyDescent="0.15">
      <c r="A132" t="str">
        <f t="shared" si="50"/>
        <v/>
      </c>
      <c r="C132" s="1" t="s">
        <v>3556</v>
      </c>
      <c r="E132" s="1">
        <v>8</v>
      </c>
      <c r="F132" s="1" t="s">
        <v>3695</v>
      </c>
      <c r="H132" s="1" t="s">
        <v>3686</v>
      </c>
      <c r="I132" s="1" t="s">
        <v>3667</v>
      </c>
      <c r="J132" s="1">
        <v>25</v>
      </c>
      <c r="K132" s="7">
        <v>15</v>
      </c>
      <c r="L132" s="6">
        <v>17</v>
      </c>
      <c r="M132" s="1" t="s">
        <v>4316</v>
      </c>
      <c r="W132" s="1">
        <v>1</v>
      </c>
      <c r="AE132" s="1">
        <v>3</v>
      </c>
      <c r="AF132" s="1">
        <v>5</v>
      </c>
      <c r="AK132" s="1">
        <v>2</v>
      </c>
      <c r="AV132" s="1" t="s">
        <v>3696</v>
      </c>
      <c r="EE132" s="2">
        <v>1</v>
      </c>
      <c r="EF132" s="2">
        <v>1</v>
      </c>
      <c r="EG132" s="2">
        <v>1</v>
      </c>
      <c r="EH132" s="2">
        <v>1</v>
      </c>
      <c r="ER132" s="20" t="s">
        <v>4473</v>
      </c>
      <c r="ES132" t="str">
        <f t="shared" si="34"/>
        <v>BGCOLOR(#000000):&amp;ref(Item/DH Weapons/The-Sword-of-Many-Colors.jpg,nolink,75x75,The Sword of Many Colors);|BGCOLOR(BLACK):COLOR(WHITE):''The Sword of Many Colors''</v>
      </c>
      <c r="ET132" t="str">
        <f t="shared" si="35"/>
        <v>&amp;ref(Spell/P_Earth.jpg,nolink,25x25,Earth);4&amp;ref(Spell/P_Astral.jpg,nolink,25x25,Astral);3</v>
      </c>
      <c r="EU132" t="str">
        <f t="shared" si="36"/>
        <v>&amp;ref(Spell/V_Earth.jpg,nolink,25x25,Earth Gem);25&amp;ref(Spell/V_Astral.jpg,nolink,25x25,Astral Pearl);15</v>
      </c>
      <c r="EV132" t="str">
        <f t="shared" si="37"/>
        <v>攻撃力：17&amp;ref(Item/D_Slash.jpg,nolink,25x25,Slash Damage);&amp;ref(Item/D_Magic.jpg,nolink,25x25,Magic Damage);&amp;br;筋力加算+25%&amp;br;攻撃修正：3&amp;br;防御修正：5&amp;br;長さ：2&amp;br;攻撃時追撃：Killing Light</v>
      </c>
      <c r="EW132" t="str">
        <f t="shared" si="38"/>
        <v>n/a</v>
      </c>
      <c r="EX132" t="str">
        <f t="shared" si="39"/>
        <v/>
      </c>
      <c r="EY132" t="str">
        <f t="shared" si="40"/>
        <v/>
      </c>
      <c r="EZ132" t="str">
        <f t="shared" si="41"/>
        <v/>
      </c>
      <c r="FA132" t="str">
        <f t="shared" si="42"/>
        <v/>
      </c>
      <c r="FB132" t="str">
        <f t="shared" si="43"/>
        <v>&amp;ref(Spell/P_Fire.jpg,nolink,25x25,Fire Magic Bonus (1));&amp;ref(Spell/P_Air.jpg,nolink,25x25,Air Magic Bonus (1));&amp;ref(Spell/P_Water.jpg,nolink,25x25,Water Magic Bonus (1));&amp;ref(Spell/P_Earth.jpg,nolink,25x25,Earth Magic Bonus (1));</v>
      </c>
      <c r="FC132" t="str">
        <f t="shared" si="44"/>
        <v/>
      </c>
      <c r="FD132" t="str">
        <f t="shared" si="45"/>
        <v>&amp;ref(Spell/P_Fire.jpg,nolink,25x25,Fire Magic Bonus (1));&amp;ref(Spell/P_Air.jpg,nolink,25x25,Air Magic Bonus (1));&amp;ref(Spell/P_Water.jpg,nolink,25x25,Water Magic Bonus (1));&amp;ref(Spell/P_Earth.jpg,nolink,25x25,Earth Magic Bonus (1));</v>
      </c>
      <c r="FE132" t="str">
        <f t="shared" si="46"/>
        <v>攻撃力：17&amp;ref(Item/D_Slash.jpg,nolink,25x25,Slash Damage);&amp;ref(Item/D_Magic.jpg,nolink,25x25,Magic Damage);&amp;br;筋力加算+25%&amp;br;攻撃修正：3&amp;br;防御修正：5&amp;br;長さ：2&amp;br;攻撃時追撃：Killing Light&amp;br;&amp;br;&amp;ref(Spell/P_Fire.jpg,nolink,25x25,Fire Magic Bonus (1));&amp;ref(Spell/P_Air.jpg,nolink,25x25,Air Magic Bonus (1));&amp;ref(Spell/P_Water.jpg,nolink,25x25,Water Magic Bonus (1));&amp;ref(Spell/P_Earth.jpg,nolink,25x25,Earth Magic Bonus (1));</v>
      </c>
      <c r="FF132" t="str">
        <f t="shared" si="47"/>
        <v>&amp;br;&amp;ref(Spell/P_Fire.jpg,nolink,25x25,Fire Magic Bonus (1));&amp;ref(Spell/P_Air.jpg,nolink,25x25,Air Magic Bonus (1));&amp;ref(Spell/P_Water.jpg,nolink,25x25,Water Magic Bonus (1));&amp;ref(Spell/P_Earth.jpg,nolink,25x25,Earth Magic Bonus (1));</v>
      </c>
      <c r="FG132" t="str">
        <f t="shared" si="48"/>
        <v>~</v>
      </c>
      <c r="FH132" s="24" t="str">
        <f t="shared" si="49"/>
        <v xml:space="preserve">|BGCOLOR(#000000):&amp;ref(Item/DH Weapons/The-Sword-of-Many-Colors.jpg,nolink,75x75,The Sword of Many Colors);|BGCOLOR(BLACK):COLOR(WHITE):''The Sword of Many Colors''|両手|&amp;ref(Spell/P_Earth.jpg,nolink,25x25,Earth);4&amp;ref(Spell/P_Astral.jpg,nolink,25x25,Astral);3|&amp;ref(Spell/V_Earth.jpg,nolink,25x25,Earth Gem);25&amp;ref(Spell/V_Astral.jpg,nolink,25x25,Astral Pearl);15|
|~|&gt;|&gt;|&gt;|攻撃力：17&amp;ref(Item/D_Slash.jpg,nolink,25x25,Slash Damage);&amp;ref(Item/D_Magic.jpg,nolink,25x25,Magic Damage);&amp;br;筋力加算+25%&amp;br;攻撃修正：3&amp;br;防御修正：5&amp;br;長さ：2&amp;br;攻撃時追撃：Killing Light&amp;br;&amp;br;&amp;ref(Spell/P_Fire.jpg,nolink,25x25,Fire Magic Bonus (1));&amp;ref(Spell/P_Air.jpg,nolink,25x25,Air Magic Bonus (1));&amp;ref(Spell/P_Water.jpg,nolink,25x25,Water Magic Bonus (1));&amp;ref(Spell/P_Earth.jpg,nolink,25x25,Earth Magic Bonus (1));|
|&gt;|&gt;|&gt;|&gt;|BGCOLOR(#F5F5F5):元素魔法増強。広範囲を薙ぎ倒す武器でもある|
</v>
      </c>
    </row>
    <row r="133" spans="1:164" x14ac:dyDescent="0.15">
      <c r="A133" t="str">
        <f t="shared" si="50"/>
        <v/>
      </c>
      <c r="C133" s="1" t="s">
        <v>3556</v>
      </c>
      <c r="E133" s="1">
        <v>8</v>
      </c>
      <c r="F133" s="1" t="s">
        <v>3697</v>
      </c>
      <c r="H133" s="1" t="s">
        <v>3672</v>
      </c>
      <c r="I133" s="1" t="s">
        <v>3664</v>
      </c>
      <c r="J133" s="1">
        <v>10</v>
      </c>
      <c r="K133" s="7">
        <v>10</v>
      </c>
      <c r="L133" s="6">
        <v>5</v>
      </c>
      <c r="M133" s="1" t="s">
        <v>4318</v>
      </c>
      <c r="W133" s="1">
        <v>1</v>
      </c>
      <c r="AE133" s="1">
        <v>3</v>
      </c>
      <c r="AF133" s="1">
        <v>5</v>
      </c>
      <c r="AK133" s="1">
        <v>3</v>
      </c>
      <c r="AT133" s="1" t="s">
        <v>3698</v>
      </c>
      <c r="EN133" s="2" t="s">
        <v>4340</v>
      </c>
      <c r="EQ133" s="7" t="s">
        <v>3699</v>
      </c>
      <c r="ER133" s="20" t="s">
        <v>4474</v>
      </c>
      <c r="ES133" t="str">
        <f t="shared" si="34"/>
        <v>BGCOLOR(#000000):&amp;ref(Item/DH Weapons/The-Oath-Rod-of-Kurgi.jpg,nolink,75x75,The Oath Rod of Kurgi);|BGCOLOR(BLACK):COLOR(WHITE):''The Oath Rod of Kurgi''</v>
      </c>
      <c r="ET133" t="str">
        <f t="shared" si="35"/>
        <v>&amp;ref(Spell/P_Astral.jpg,nolink,25x25,Astral);2&amp;ref(Spell/P_Blood.jpg,nolink,25x25,Blood);2</v>
      </c>
      <c r="EU133" t="str">
        <f t="shared" si="36"/>
        <v>&amp;ref(Spell/V_Astral.jpg,nolink,25x25,Astral Pearl);10&amp;ref(Spell/V_Blood.jpg,nolink,25x25,Blood Slave);10</v>
      </c>
      <c r="EV133" t="str">
        <f t="shared" si="37"/>
        <v>攻撃力：5&amp;ref(Item/D_Blunt.jpg,nolink,25x25,Blunt Damage);&amp;ref(Item/D_Magic.jpg,nolink,25x25,Magic Damage);&amp;br;筋力加算+25%&amp;br;攻撃修正：3&amp;br;防御修正：5&amp;br;長さ：3&amp;br;負傷時追撃：Feeblemind</v>
      </c>
      <c r="EW133" t="str">
        <f t="shared" si="38"/>
        <v>n/a</v>
      </c>
      <c r="EX133" t="str">
        <f t="shared" si="39"/>
        <v/>
      </c>
      <c r="EY133" t="str">
        <f t="shared" si="40"/>
        <v/>
      </c>
      <c r="EZ133" t="str">
        <f t="shared" si="41"/>
        <v/>
      </c>
      <c r="FA133" t="str">
        <f t="shared" si="42"/>
        <v/>
      </c>
      <c r="FB133" t="str">
        <f t="shared" si="43"/>
        <v/>
      </c>
      <c r="FC133" t="str">
        <f t="shared" si="44"/>
        <v>&amp;ref(Item/Far-Caster.jpg,nolink,25x25,Far Caster (All, 1));</v>
      </c>
      <c r="FD133" t="str">
        <f t="shared" si="45"/>
        <v>&amp;ref(Item/Far-Caster.jpg,nolink,25x25,Far Caster (All, 1));&amp;br;戦闘時使用可能：Horror Mark&amp;br;同じ州のユニットにFeeble Mindedを拡散</v>
      </c>
      <c r="FE133" t="str">
        <f t="shared" si="46"/>
        <v>攻撃力：5&amp;ref(Item/D_Blunt.jpg,nolink,25x25,Blunt Damage);&amp;ref(Item/D_Magic.jpg,nolink,25x25,Magic Damage);&amp;br;筋力加算+25%&amp;br;攻撃修正：3&amp;br;防御修正：5&amp;br;長さ：3&amp;br;負傷時追撃：Feeblemind&amp;br;&amp;br;&amp;ref(Item/Far-Caster.jpg,nolink,25x25,Far Caster (All, 1));&amp;br;戦闘時使用可能：Horror Mark&amp;br;同じ州のユニットにFeeble Mindedを拡散</v>
      </c>
      <c r="FF133" t="str">
        <f t="shared" si="47"/>
        <v>&amp;br;&amp;ref(Item/Far-Caster.jpg,nolink,25x25,Far Caster (All, 1));&amp;br;戦闘時使用可能：Horror Mark&amp;br;同じ州のユニットにFeeble Mindedを拡散</v>
      </c>
      <c r="FG133" t="str">
        <f t="shared" si="48"/>
        <v>~</v>
      </c>
      <c r="FH133" s="24" t="str">
        <f t="shared" si="49"/>
        <v xml:space="preserve">|BGCOLOR(#000000):&amp;ref(Item/DH Weapons/The-Oath-Rod-of-Kurgi.jpg,nolink,75x75,The Oath Rod of Kurgi);|BGCOLOR(BLACK):COLOR(WHITE):''The Oath Rod of Kurgi''|両手|&amp;ref(Spell/P_Astral.jpg,nolink,25x25,Astral);2&amp;ref(Spell/P_Blood.jpg,nolink,25x25,Blood);2|&amp;ref(Spell/V_Astral.jpg,nolink,25x25,Astral Pearl);10&amp;ref(Spell/V_Blood.jpg,nolink,25x25,Blood Slave);10|
|~|&gt;|&gt;|&gt;|攻撃力：5&amp;ref(Item/D_Blunt.jpg,nolink,25x25,Blunt Damage);&amp;ref(Item/D_Magic.jpg,nolink,25x25,Magic Damage);&amp;br;筋力加算+25%&amp;br;攻撃修正：3&amp;br;防御修正：5&amp;br;長さ：3&amp;br;負傷時追撃：Feeblemind&amp;br;&amp;br;&amp;ref(Item/Far-Caster.jpg,nolink,25x25,Far Caster (All, 1));&amp;br;戦闘時使用可能：Horror Mark&amp;br;同じ州のユニットにFeeble Mindedを拡散|
|&gt;|&gt;|&gt;|&gt;|BGCOLOR(#F5F5F5):精神を砕く杖。無用な機能も持つ|
</v>
      </c>
    </row>
    <row r="134" spans="1:164" x14ac:dyDescent="0.15">
      <c r="A134" t="str">
        <f t="shared" si="50"/>
        <v/>
      </c>
      <c r="C134" s="1" t="s">
        <v>3556</v>
      </c>
      <c r="E134" s="1">
        <v>8</v>
      </c>
      <c r="F134" s="1" t="s">
        <v>3700</v>
      </c>
      <c r="H134" s="1" t="s">
        <v>3620</v>
      </c>
      <c r="J134" s="1">
        <v>10</v>
      </c>
      <c r="L134" s="6">
        <v>10</v>
      </c>
      <c r="M134" s="1" t="s">
        <v>4318</v>
      </c>
      <c r="W134" s="1">
        <v>1</v>
      </c>
      <c r="X134" s="1">
        <v>1</v>
      </c>
      <c r="AB134" s="1">
        <v>2</v>
      </c>
      <c r="AE134" s="1">
        <v>4</v>
      </c>
      <c r="AF134" s="1">
        <v>-1</v>
      </c>
      <c r="AK134" s="1">
        <v>2</v>
      </c>
      <c r="AU134" s="1" t="s">
        <v>3702</v>
      </c>
      <c r="EJ134" s="2">
        <v>1</v>
      </c>
      <c r="EQ134" s="7" t="s">
        <v>3703</v>
      </c>
      <c r="ER134" s="20" t="s">
        <v>4475</v>
      </c>
      <c r="ES134" t="str">
        <f t="shared" si="34"/>
        <v>BGCOLOR(#000000):&amp;ref(Item/DH Weapons/The-Flailing-Hands.jpg,nolink,75x75,The Flailing Hands);|BGCOLOR(BLACK):COLOR(WHITE):''The Flailing Hands''</v>
      </c>
      <c r="ET134" t="str">
        <f t="shared" si="35"/>
        <v>&amp;ref(Spell/P_Death.jpg,nolink,25x25,Death);2</v>
      </c>
      <c r="EU134" t="str">
        <f t="shared" si="36"/>
        <v>&amp;ref(Spell/V_Death.jpg,nolink,25x25,Death Gem);10</v>
      </c>
      <c r="EV134" t="str">
        <f t="shared" si="37"/>
        <v>攻撃力：10&amp;ref(Item/D_Blunt.jpg,nolink,25x25,Blunt Damage);&amp;ref(Item/D_Magic.jpg,nolink,25x25,Magic Damage);&amp;br;筋力加算+25%&amp;br;対盾攻撃修正+2&amp;br;2回連続攻撃&amp;br;攻撃修正：4&amp;br;防御修正：-1&amp;br;長さ：2&amp;br;命中時追撃：Fear and Cold</v>
      </c>
      <c r="EW134" t="str">
        <f t="shared" si="38"/>
        <v>n/a</v>
      </c>
      <c r="EX134" t="str">
        <f t="shared" si="39"/>
        <v/>
      </c>
      <c r="EY134" t="str">
        <f t="shared" si="40"/>
        <v/>
      </c>
      <c r="EZ134" t="str">
        <f t="shared" si="41"/>
        <v/>
      </c>
      <c r="FA134" t="str">
        <f t="shared" si="42"/>
        <v/>
      </c>
      <c r="FB134" t="str">
        <f t="shared" si="43"/>
        <v>&amp;ref(Spell/P_Death.jpg,nolink,25x25,Death Magic Bonus (1));</v>
      </c>
      <c r="FC134" t="str">
        <f t="shared" si="44"/>
        <v/>
      </c>
      <c r="FD134" t="str">
        <f t="shared" si="45"/>
        <v>&amp;ref(Spell/P_Death.jpg,nolink,25x25,Death Magic Bonus (1));&amp;br;抵抗貫通修正+1、魔法抵抗+1</v>
      </c>
      <c r="FE134" t="str">
        <f t="shared" si="46"/>
        <v>攻撃力：10&amp;ref(Item/D_Blunt.jpg,nolink,25x25,Blunt Damage);&amp;ref(Item/D_Magic.jpg,nolink,25x25,Magic Damage);&amp;br;筋力加算+25%&amp;br;対盾攻撃修正+2&amp;br;2回連続攻撃&amp;br;攻撃修正：4&amp;br;防御修正：-1&amp;br;長さ：2&amp;br;命中時追撃：Fear and Cold&amp;br;&amp;br;&amp;ref(Spell/P_Death.jpg,nolink,25x25,Death Magic Bonus (1));&amp;br;抵抗貫通修正+1、魔法抵抗+1</v>
      </c>
      <c r="FF134" t="str">
        <f t="shared" si="47"/>
        <v>&amp;br;&amp;ref(Spell/P_Death.jpg,nolink,25x25,Death Magic Bonus (1));&amp;br;抵抗貫通修正+1、魔法抵抗+1</v>
      </c>
      <c r="FG134" t="str">
        <f t="shared" si="48"/>
        <v>~</v>
      </c>
      <c r="FH134" s="24" t="str">
        <f t="shared" si="49"/>
        <v xml:space="preserve">|BGCOLOR(#000000):&amp;ref(Item/DH Weapons/The-Flailing-Hands.jpg,nolink,75x75,The Flailing Hands);|BGCOLOR(BLACK):COLOR(WHITE):''The Flailing Hands''|両手|&amp;ref(Spell/P_Death.jpg,nolink,25x25,Death);2|&amp;ref(Spell/V_Death.jpg,nolink,25x25,Death Gem);10|
|~|&gt;|&gt;|&gt;|攻撃力：10&amp;ref(Item/D_Blunt.jpg,nolink,25x25,Blunt Damage);&amp;ref(Item/D_Magic.jpg,nolink,25x25,Magic Damage);&amp;br;筋力加算+25%&amp;br;対盾攻撃修正+2&amp;br;2回連続攻撃&amp;br;攻撃修正：4&amp;br;防御修正：-1&amp;br;長さ：2&amp;br;命中時追撃：Fear and Cold&amp;br;&amp;br;&amp;ref(Spell/P_Death.jpg,nolink,25x25,Death Magic Bonus (1));&amp;br;抵抗貫通修正+1、魔法抵抗+1|
|&gt;|&gt;|&gt;|&gt;|BGCOLOR(#F5F5F5):死魔法増強。武器としても魔法の補助としても有効|
</v>
      </c>
    </row>
    <row r="135" spans="1:164" x14ac:dyDescent="0.15">
      <c r="A135" t="str">
        <f t="shared" si="50"/>
        <v/>
      </c>
      <c r="C135" s="1" t="s">
        <v>3556</v>
      </c>
      <c r="E135" s="1">
        <v>8</v>
      </c>
      <c r="F135" s="1" t="s">
        <v>3706</v>
      </c>
      <c r="H135" s="1" t="s">
        <v>3707</v>
      </c>
      <c r="J135" s="1">
        <v>60</v>
      </c>
      <c r="L135" s="6">
        <v>13</v>
      </c>
      <c r="M135" s="1" t="s">
        <v>4316</v>
      </c>
      <c r="W135" s="1">
        <v>1</v>
      </c>
      <c r="AE135" s="1">
        <v>5</v>
      </c>
      <c r="AF135" s="1">
        <v>6</v>
      </c>
      <c r="AK135" s="1">
        <v>2</v>
      </c>
      <c r="AV135" s="1" t="s">
        <v>3708</v>
      </c>
      <c r="BG135" s="2">
        <v>5</v>
      </c>
      <c r="EJ135" s="2">
        <v>1</v>
      </c>
      <c r="EQ135" s="7" t="s">
        <v>3709</v>
      </c>
      <c r="ER135" s="20" t="s">
        <v>4476</v>
      </c>
      <c r="ES135" t="str">
        <f t="shared" si="34"/>
        <v>BGCOLOR(#000000):&amp;ref(Item/DH Weapons/Sun-Slayer.jpg,nolink,75x75,Sun Slayer);|BGCOLOR(BLACK):COLOR(WHITE):''Sun Slayer''</v>
      </c>
      <c r="ET135" t="str">
        <f t="shared" si="35"/>
        <v>&amp;ref(Spell/P_Death.jpg,nolink,25x25,Death);6</v>
      </c>
      <c r="EU135" t="str">
        <f t="shared" si="36"/>
        <v>&amp;ref(Spell/V_Death.jpg,nolink,25x25,Death Gem);60</v>
      </c>
      <c r="EV135" t="str">
        <f t="shared" si="37"/>
        <v>攻撃力：13&amp;ref(Item/D_Slash.jpg,nolink,25x25,Slash Damage);&amp;ref(Item/D_Magic.jpg,nolink,25x25,Magic Damage);&amp;br;筋力加算+25%&amp;br;攻撃修正：5&amp;br;防御修正：6&amp;br;長さ：2&amp;br;攻撃時追撃：Area Death</v>
      </c>
      <c r="EW135" t="str">
        <f t="shared" si="38"/>
        <v>n/a</v>
      </c>
      <c r="EX135" t="str">
        <f t="shared" si="39"/>
        <v>&amp;ref(Item/Causes-Fear.jpg,nolink,25x25,Fear (5));</v>
      </c>
      <c r="EY135" t="str">
        <f t="shared" si="40"/>
        <v/>
      </c>
      <c r="EZ135" t="str">
        <f t="shared" si="41"/>
        <v/>
      </c>
      <c r="FA135" t="str">
        <f t="shared" si="42"/>
        <v/>
      </c>
      <c r="FB135" t="str">
        <f t="shared" si="43"/>
        <v>&amp;ref(Spell/P_Death.jpg,nolink,25x25,Death Magic Bonus (1));</v>
      </c>
      <c r="FC135" t="str">
        <f t="shared" si="44"/>
        <v/>
      </c>
      <c r="FD135" t="str">
        <f t="shared" si="45"/>
        <v>&amp;ref(Item/Causes-Fear.jpg,nolink,25x25,Fear (5));&amp;br;&amp;ref(Spell/P_Death.jpg,nolink,25x25,Death Magic Bonus (1));&amp;br;戦闘時使用可能：Drain Life&amp;br;戦闘開始時自動発動：Darkness</v>
      </c>
      <c r="FE135" t="str">
        <f t="shared" si="46"/>
        <v>攻撃力：13&amp;ref(Item/D_Slash.jpg,nolink,25x25,Slash Damage);&amp;ref(Item/D_Magic.jpg,nolink,25x25,Magic Damage);&amp;br;筋力加算+25%&amp;br;攻撃修正：5&amp;br;防御修正：6&amp;br;長さ：2&amp;br;攻撃時追撃：Area Death&amp;br;&amp;br;&amp;ref(Item/Causes-Fear.jpg,nolink,25x25,Fear (5));&amp;br;&amp;ref(Spell/P_Death.jpg,nolink,25x25,Death Magic Bonus (1));&amp;br;戦闘時使用可能：Drain Life&amp;br;戦闘開始時自動発動：Darkness</v>
      </c>
      <c r="FF135" t="str">
        <f t="shared" si="47"/>
        <v>&amp;br;&amp;ref(Item/Causes-Fear.jpg,nolink,25x25,Fear (5));&amp;br;&amp;ref(Spell/P_Death.jpg,nolink,25x25,Death Magic Bonus (1));&amp;br;戦闘時使用可能：Drain Life&amp;br;戦闘開始時自動発動：Darkness</v>
      </c>
      <c r="FG135" t="str">
        <f t="shared" si="48"/>
        <v>~</v>
      </c>
      <c r="FH135" s="24" t="str">
        <f t="shared" si="49"/>
        <v xml:space="preserve">|BGCOLOR(#000000):&amp;ref(Item/DH Weapons/Sun-Slayer.jpg,nolink,75x75,Sun Slayer);|BGCOLOR(BLACK):COLOR(WHITE):''Sun Slayer''|両手|&amp;ref(Spell/P_Death.jpg,nolink,25x25,Death);6|&amp;ref(Spell/V_Death.jpg,nolink,25x25,Death Gem);60|
|~|&gt;|&gt;|&gt;|攻撃力：13&amp;ref(Item/D_Slash.jpg,nolink,25x25,Slash Damage);&amp;ref(Item/D_Magic.jpg,nolink,25x25,Magic Damage);&amp;br;筋力加算+25%&amp;br;攻撃修正：5&amp;br;防御修正：6&amp;br;長さ：2&amp;br;攻撃時追撃：Area Death&amp;br;&amp;br;&amp;ref(Item/Causes-Fear.jpg,nolink,25x25,Fear (5));&amp;br;&amp;ref(Spell/P_Death.jpg,nolink,25x25,Death Magic Bonus (1));&amp;br;戦闘時使用可能：Drain Life&amp;br;戦闘開始時自動発動：Darkness|
|&gt;|&gt;|&gt;|&gt;|BGCOLOR(#F5F5F5):死魔法増強。振れば生物全ての脅威となる|
</v>
      </c>
    </row>
    <row r="136" spans="1:164" x14ac:dyDescent="0.15">
      <c r="A136" t="str">
        <f t="shared" si="50"/>
        <v/>
      </c>
      <c r="C136" s="1" t="s">
        <v>3556</v>
      </c>
      <c r="E136" s="1">
        <v>8</v>
      </c>
      <c r="F136" s="1" t="s">
        <v>3710</v>
      </c>
      <c r="H136" s="1" t="s">
        <v>3711</v>
      </c>
      <c r="I136" s="1" t="s">
        <v>3625</v>
      </c>
      <c r="J136" s="1">
        <v>15</v>
      </c>
      <c r="K136" s="7">
        <v>5</v>
      </c>
      <c r="L136" s="6">
        <v>16</v>
      </c>
      <c r="M136" s="1" t="s">
        <v>4316</v>
      </c>
      <c r="W136" s="1">
        <v>1</v>
      </c>
      <c r="AC136" s="1">
        <v>1</v>
      </c>
      <c r="AE136" s="1">
        <v>10</v>
      </c>
      <c r="AF136" s="1">
        <v>-5</v>
      </c>
      <c r="AK136" s="1">
        <v>0</v>
      </c>
      <c r="AV136" s="1" t="s">
        <v>3712</v>
      </c>
      <c r="BG136" s="2">
        <v>5</v>
      </c>
      <c r="BR136" s="2">
        <v>1</v>
      </c>
      <c r="EQ136" s="7" t="s">
        <v>3859</v>
      </c>
      <c r="ER136" s="20" t="s">
        <v>4477</v>
      </c>
      <c r="ES136" t="str">
        <f t="shared" si="34"/>
        <v>BGCOLOR(#000000):&amp;ref(Item/DH Weapons/Harvest-Blade.jpg,nolink,75x75,Harvest Blade);|BGCOLOR(BLACK):COLOR(WHITE):''Harvest Blade''</v>
      </c>
      <c r="ET136" t="str">
        <f t="shared" si="35"/>
        <v>&amp;ref(Spell/P_Blood.jpg,nolink,25x25,Blood);3&amp;ref(Spell/P_Nature.jpg,nolink,25x25,Nature);1</v>
      </c>
      <c r="EU136" t="str">
        <f t="shared" si="36"/>
        <v>&amp;ref(Spell/V_Blood.jpg,nolink,25x25,Blood Slave);15&amp;ref(Spell/V_Nature.jpg,nolink,25x25,Nature Gem);5</v>
      </c>
      <c r="EV136" t="str">
        <f t="shared" si="37"/>
        <v>攻撃力：16&amp;ref(Item/D_Slash.jpg,nolink,25x25,Slash Damage);&amp;ref(Item/D_Magic.jpg,nolink,25x25,Magic Damage);&amp;br;筋力加算+25%&amp;br;効果範囲：1&amp;br;攻撃修正：10&amp;br;防御修正：-5&amp;br;長さ：0&amp;br;攻撃時追撃：Leg Chop</v>
      </c>
      <c r="EW136" t="str">
        <f t="shared" si="38"/>
        <v>n/a</v>
      </c>
      <c r="EX136" t="str">
        <f t="shared" si="39"/>
        <v>&amp;ref(Item/Causes-Fear.jpg,nolink,25x25,Fear (5));</v>
      </c>
      <c r="EY136" t="str">
        <f t="shared" si="40"/>
        <v>&amp;ref(Item/Gone-Berserk.jpg,nolink,25x25,Gone Berserk);</v>
      </c>
      <c r="EZ136" t="str">
        <f t="shared" si="41"/>
        <v/>
      </c>
      <c r="FA136" t="str">
        <f t="shared" si="42"/>
        <v/>
      </c>
      <c r="FB136" t="str">
        <f t="shared" si="43"/>
        <v/>
      </c>
      <c r="FC136" t="str">
        <f t="shared" si="44"/>
        <v/>
      </c>
      <c r="FD136" t="str">
        <f t="shared" si="45"/>
        <v>&amp;ref(Item/Causes-Fear.jpg,nolink,25x25,Fear (5));&amp;ref(Item/Gone-Berserk.jpg,nolink,25x25,Gone Berserk);&amp;br;士気+2&amp;br;装備解除不可</v>
      </c>
      <c r="FE136" t="str">
        <f t="shared" si="46"/>
        <v>攻撃力：16&amp;ref(Item/D_Slash.jpg,nolink,25x25,Slash Damage);&amp;ref(Item/D_Magic.jpg,nolink,25x25,Magic Damage);&amp;br;筋力加算+25%&amp;br;効果範囲：1&amp;br;攻撃修正：10&amp;br;防御修正：-5&amp;br;長さ：0&amp;br;攻撃時追撃：Leg Chop&amp;br;&amp;br;&amp;ref(Item/Causes-Fear.jpg,nolink,25x25,Fear (5));&amp;ref(Item/Gone-Berserk.jpg,nolink,25x25,Gone Berserk);&amp;br;士気+2&amp;br;装備解除不可</v>
      </c>
      <c r="FF136" t="str">
        <f t="shared" si="47"/>
        <v>&amp;br;&amp;ref(Item/Causes-Fear.jpg,nolink,25x25,Fear (5));&amp;ref(Item/Gone-Berserk.jpg,nolink,25x25,Gone Berserk);&amp;br;士気+2&amp;br;装備解除不可</v>
      </c>
      <c r="FG136" t="str">
        <f t="shared" si="48"/>
        <v>~</v>
      </c>
      <c r="FH136" s="24" t="str">
        <f t="shared" si="49"/>
        <v xml:space="preserve">|BGCOLOR(#000000):&amp;ref(Item/DH Weapons/Harvest-Blade.jpg,nolink,75x75,Harvest Blade);|BGCOLOR(BLACK):COLOR(WHITE):''Harvest Blade''|両手|&amp;ref(Spell/P_Blood.jpg,nolink,25x25,Blood);3&amp;ref(Spell/P_Nature.jpg,nolink,25x25,Nature);1|&amp;ref(Spell/V_Blood.jpg,nolink,25x25,Blood Slave);15&amp;ref(Spell/V_Nature.jpg,nolink,25x25,Nature Gem);5|
|~|&gt;|&gt;|&gt;|攻撃力：16&amp;ref(Item/D_Slash.jpg,nolink,25x25,Slash Damage);&amp;ref(Item/D_Magic.jpg,nolink,25x25,Magic Damage);&amp;br;筋力加算+25%&amp;br;効果範囲：1&amp;br;攻撃修正：10&amp;br;防御修正：-5&amp;br;長さ：0&amp;br;攻撃時追撃：Leg Chop&amp;br;&amp;br;&amp;ref(Item/Causes-Fear.jpg,nolink,25x25,Fear (5));&amp;ref(Item/Gone-Berserk.jpg,nolink,25x25,Gone Berserk);&amp;br;士気+2&amp;br;装備解除不可|
|&gt;|&gt;|&gt;|&gt;|BGCOLOR(#F5F5F5):小範囲を薙ぎ払う狂気の大鎌。扱いは難しいが強力|
</v>
      </c>
    </row>
    <row r="137" spans="1:164" x14ac:dyDescent="0.15">
      <c r="A137" t="str">
        <f t="shared" si="50"/>
        <v/>
      </c>
      <c r="C137" s="1" t="s">
        <v>3556</v>
      </c>
      <c r="E137" s="1">
        <v>8</v>
      </c>
      <c r="F137" s="1" t="s">
        <v>3714</v>
      </c>
      <c r="H137" s="1" t="s">
        <v>3715</v>
      </c>
      <c r="I137" s="1" t="s">
        <v>3617</v>
      </c>
      <c r="J137" s="1">
        <v>5</v>
      </c>
      <c r="K137" s="7">
        <v>5</v>
      </c>
      <c r="L137" s="6">
        <v>14</v>
      </c>
      <c r="M137" s="1" t="s">
        <v>4316</v>
      </c>
      <c r="N137" s="1" t="s">
        <v>3595</v>
      </c>
      <c r="W137" s="1">
        <v>1</v>
      </c>
      <c r="AE137" s="1">
        <v>4</v>
      </c>
      <c r="AF137" s="1">
        <v>4</v>
      </c>
      <c r="AK137" s="1">
        <v>2</v>
      </c>
      <c r="AT137" s="1" t="s">
        <v>3716</v>
      </c>
      <c r="AW137" s="2">
        <v>5</v>
      </c>
      <c r="ER137" s="20" t="s">
        <v>4478</v>
      </c>
      <c r="ES137" t="str">
        <f t="shared" si="34"/>
        <v>BGCOLOR(#000000):&amp;ref(Item/DH Weapons/Infernal-Sword.jpg,nolink,75x75,Infernal Sword);|BGCOLOR(BLACK):COLOR(WHITE):''Infernal Sword''</v>
      </c>
      <c r="ET137" t="str">
        <f t="shared" si="35"/>
        <v>&amp;ref(Spell/P_Blood.jpg,nolink,25x25,Blood);1&amp;ref(Spell/P_Fire.jpg,nolink,25x25,Fire);1</v>
      </c>
      <c r="EU137" t="str">
        <f t="shared" si="36"/>
        <v>&amp;ref(Spell/V_Blood.jpg,nolink,25x25,Blood Slave);5&amp;ref(Spell/V_Fire.jpg,nolink,25x25,Fire Gem);5</v>
      </c>
      <c r="EV137" t="str">
        <f t="shared" si="37"/>
        <v>攻撃力：14&amp;ref(Item/D_Slash.jpg,nolink,25x25,Slash Damage);&amp;ref(Item/D_Magic.jpg,nolink,25x25,Magic Damage);&amp;br;防御貫通&amp;br;筋力加算+25%&amp;br;攻撃修正：4&amp;br;防御修正：4&amp;br;長さ：2&amp;br;負傷時追撃：Banish to Inferno</v>
      </c>
      <c r="EW137" t="str">
        <f t="shared" si="38"/>
        <v>n/a</v>
      </c>
      <c r="EX137" t="str">
        <f t="shared" si="39"/>
        <v>&amp;ref(Item/Fire-Resistant.jpg,nolink,25x25,Fire Resistant (5));</v>
      </c>
      <c r="EY137" t="str">
        <f t="shared" si="40"/>
        <v/>
      </c>
      <c r="EZ137" t="str">
        <f t="shared" si="41"/>
        <v/>
      </c>
      <c r="FA137" t="str">
        <f t="shared" si="42"/>
        <v/>
      </c>
      <c r="FB137" t="str">
        <f t="shared" si="43"/>
        <v/>
      </c>
      <c r="FC137" t="str">
        <f t="shared" si="44"/>
        <v/>
      </c>
      <c r="FD137" t="str">
        <f t="shared" si="45"/>
        <v>&amp;ref(Item/Fire-Resistant.jpg,nolink,25x25,Fire Resistant (5));</v>
      </c>
      <c r="FE137" t="str">
        <f t="shared" si="46"/>
        <v>攻撃力：14&amp;ref(Item/D_Slash.jpg,nolink,25x25,Slash Damage);&amp;ref(Item/D_Magic.jpg,nolink,25x25,Magic Damage);&amp;br;防御貫通&amp;br;筋力加算+25%&amp;br;攻撃修正：4&amp;br;防御修正：4&amp;br;長さ：2&amp;br;負傷時追撃：Banish to Inferno&amp;br;&amp;br;&amp;ref(Item/Fire-Resistant.jpg,nolink,25x25,Fire Resistant (5));</v>
      </c>
      <c r="FF137" t="str">
        <f t="shared" si="47"/>
        <v>&amp;br;&amp;ref(Item/Fire-Resistant.jpg,nolink,25x25,Fire Resistant (5));</v>
      </c>
      <c r="FG137" t="str">
        <f t="shared" si="48"/>
        <v>~</v>
      </c>
      <c r="FH137" s="24" t="str">
        <f t="shared" si="49"/>
        <v xml:space="preserve">|BGCOLOR(#000000):&amp;ref(Item/DH Weapons/Infernal-Sword.jpg,nolink,75x75,Infernal Sword);|BGCOLOR(BLACK):COLOR(WHITE):''Infernal Sword''|両手|&amp;ref(Spell/P_Blood.jpg,nolink,25x25,Blood);1&amp;ref(Spell/P_Fire.jpg,nolink,25x25,Fire);1|&amp;ref(Spell/V_Blood.jpg,nolink,25x25,Blood Slave);5&amp;ref(Spell/V_Fire.jpg,nolink,25x25,Fire Gem);5|
|~|&gt;|&gt;|&gt;|攻撃力：14&amp;ref(Item/D_Slash.jpg,nolink,25x25,Slash Damage);&amp;ref(Item/D_Magic.jpg,nolink,25x25,Magic Damage);&amp;br;防御貫通&amp;br;筋力加算+25%&amp;br;攻撃修正：4&amp;br;防御修正：4&amp;br;長さ：2&amp;br;負傷時追撃：Banish to Inferno&amp;br;&amp;br;&amp;ref(Item/Fire-Resistant.jpg,nolink,25x25,Fire Resistant (5));|
|&gt;|&gt;|&gt;|&gt;|BGCOLOR(#F5F5F5):敵を地獄に叩き落す。運は絡むが凶悪|
</v>
      </c>
    </row>
    <row r="138" spans="1:164" x14ac:dyDescent="0.15">
      <c r="A138" t="str">
        <f t="shared" si="50"/>
        <v>両手8E</v>
      </c>
      <c r="C138" s="1" t="s">
        <v>3556</v>
      </c>
      <c r="E138" s="1">
        <v>8</v>
      </c>
      <c r="F138" s="1" t="s">
        <v>3717</v>
      </c>
      <c r="H138" s="1" t="s">
        <v>3718</v>
      </c>
      <c r="I138" s="1" t="s">
        <v>3617</v>
      </c>
      <c r="J138" s="1">
        <v>40</v>
      </c>
      <c r="K138" s="7">
        <v>5</v>
      </c>
      <c r="L138" s="6">
        <v>4</v>
      </c>
      <c r="M138" s="1" t="s">
        <v>4318</v>
      </c>
      <c r="W138" s="1">
        <v>1</v>
      </c>
      <c r="AE138" s="1">
        <v>3</v>
      </c>
      <c r="AF138" s="1">
        <v>3</v>
      </c>
      <c r="AK138" s="1">
        <v>3</v>
      </c>
      <c r="AV138" s="1" t="s">
        <v>3719</v>
      </c>
      <c r="AW138" s="2">
        <v>5</v>
      </c>
      <c r="EE138" s="2">
        <v>1</v>
      </c>
      <c r="EN138" s="2" t="s">
        <v>4342</v>
      </c>
      <c r="EP138" s="2" t="s">
        <v>648</v>
      </c>
      <c r="ER138" s="20" t="s">
        <v>4479</v>
      </c>
      <c r="ES138" t="str">
        <f t="shared" si="34"/>
        <v>BGCOLOR(#000000):&amp;ref(Item/DH Weapons/The-Staff-from-the-Sun.jpg,nolink,75x75,The Staff from the Sun);|BGCOLOR(BLACK):COLOR(WHITE):''The Staff from the Sun''</v>
      </c>
      <c r="ET138" t="str">
        <f t="shared" si="35"/>
        <v>&amp;ref(Spell/P_Astral.jpg,nolink,25x25,Astral);5&amp;ref(Spell/P_Fire.jpg,nolink,25x25,Fire);1</v>
      </c>
      <c r="EU138" t="str">
        <f t="shared" si="36"/>
        <v>&amp;ref(Spell/V_Astral.jpg,nolink,25x25,Astral Pearl);40&amp;ref(Spell/V_Fire.jpg,nolink,25x25,Fire Gem);5</v>
      </c>
      <c r="EV138" t="str">
        <f t="shared" si="37"/>
        <v>攻撃力：4&amp;ref(Item/D_Blunt.jpg,nolink,25x25,Blunt Damage);&amp;ref(Item/D_Magic.jpg,nolink,25x25,Magic Damage);&amp;br;筋力加算+25%&amp;br;攻撃修正：3&amp;br;防御修正：3&amp;br;長さ：3&amp;br;攻撃時追撃：Area Fire</v>
      </c>
      <c r="EW138" t="str">
        <f t="shared" si="38"/>
        <v>n/a</v>
      </c>
      <c r="EX138" t="str">
        <f t="shared" si="39"/>
        <v>&amp;ref(Item/Fire-Resistant.jpg,nolink,25x25,Fire Resistant (5));</v>
      </c>
      <c r="EY138" t="str">
        <f t="shared" si="40"/>
        <v/>
      </c>
      <c r="EZ138" t="str">
        <f t="shared" si="41"/>
        <v/>
      </c>
      <c r="FA138" t="str">
        <f t="shared" si="42"/>
        <v/>
      </c>
      <c r="FB138" t="str">
        <f t="shared" si="43"/>
        <v>&amp;ref(Spell/P_Fire.jpg,nolink,25x25,Fire Magic Bonus (1));</v>
      </c>
      <c r="FC138" t="str">
        <f t="shared" si="44"/>
        <v>&amp;ref(Item/Far-Caster.jpg,nolink,25x25,Far Caster (Fire, 2));&amp;ref(Spell/Vt_Fire.jpg,nolink,25x25,Temporary Fire Gem (1));</v>
      </c>
      <c r="FD138" t="str">
        <f t="shared" si="45"/>
        <v>&amp;ref(Item/Fire-Resistant.jpg,nolink,25x25,Fire Resistant (5));&amp;br;&amp;ref(Spell/P_Fire.jpg,nolink,25x25,Fire Magic Bonus (1));&amp;ref(Item/Far-Caster.jpg,nolink,25x25,Far Caster (Fire, 2));&amp;ref(Spell/Vt_Fire.jpg,nolink,25x25,Temporary Fire Gem (1));</v>
      </c>
      <c r="FE138" t="str">
        <f t="shared" si="46"/>
        <v>攻撃力：4&amp;ref(Item/D_Blunt.jpg,nolink,25x25,Blunt Damage);&amp;ref(Item/D_Magic.jpg,nolink,25x25,Magic Damage);&amp;br;筋力加算+25%&amp;br;攻撃修正：3&amp;br;防御修正：3&amp;br;長さ：3&amp;br;攻撃時追撃：Area Fire&amp;br;&amp;br;&amp;ref(Item/Fire-Resistant.jpg,nolink,25x25,Fire Resistant (5));&amp;br;&amp;ref(Spell/P_Fire.jpg,nolink,25x25,Fire Magic Bonus (1));&amp;ref(Item/Far-Caster.jpg,nolink,25x25,Far Caster (Fire, 2));&amp;ref(Spell/Vt_Fire.jpg,nolink,25x25,Temporary Fire Gem (1));</v>
      </c>
      <c r="FF138" t="str">
        <f t="shared" si="47"/>
        <v>&amp;br;&amp;ref(Item/Fire-Resistant.jpg,nolink,25x25,Fire Resistant (5));&amp;br;&amp;ref(Spell/P_Fire.jpg,nolink,25x25,Fire Magic Bonus (1));&amp;ref(Item/Far-Caster.jpg,nolink,25x25,Far Caster (Fire, 2));&amp;ref(Spell/Vt_Fire.jpg,nolink,25x25,Temporary Fire Gem (1));</v>
      </c>
      <c r="FG138" t="str">
        <f t="shared" si="48"/>
        <v>~</v>
      </c>
      <c r="FH138" s="24" t="str">
        <f t="shared" si="49"/>
        <v xml:space="preserve">|BGCOLOR(#000000):&amp;ref(Item/DH Weapons/The-Staff-from-the-Sun.jpg,nolink,75x75,The Staff from the Sun);|BGCOLOR(BLACK):COLOR(WHITE):''The Staff from the Sun''|両手|&amp;ref(Spell/P_Astral.jpg,nolink,25x25,Astral);5&amp;ref(Spell/P_Fire.jpg,nolink,25x25,Fire);1|&amp;ref(Spell/V_Astral.jpg,nolink,25x25,Astral Pearl);40&amp;ref(Spell/V_Fire.jpg,nolink,25x25,Fire Gem);5|
|~|&gt;|&gt;|&gt;|攻撃力：4&amp;ref(Item/D_Blunt.jpg,nolink,25x25,Blunt Damage);&amp;ref(Item/D_Magic.jpg,nolink,25x25,Magic Damage);&amp;br;筋力加算+25%&amp;br;攻撃修正：3&amp;br;防御修正：3&amp;br;長さ：3&amp;br;攻撃時追撃：Area Fire&amp;br;&amp;br;&amp;ref(Item/Fire-Resistant.jpg,nolink,25x25,Fire Resistant (5));&amp;br;&amp;ref(Spell/P_Fire.jpg,nolink,25x25,Fire Magic Bonus (1));&amp;ref(Item/Far-Caster.jpg,nolink,25x25,Far Caster (Fire, 2));&amp;ref(Spell/Vt_Fire.jpg,nolink,25x25,Temporary Fire Gem (1));|
|&gt;|&gt;|&gt;|&gt;|BGCOLOR(#F5F5F5):火魔法増強。多数の強力な恩恵を与える|
</v>
      </c>
    </row>
    <row r="139" spans="1:164" x14ac:dyDescent="0.15">
      <c r="A139" t="str">
        <f t="shared" si="50"/>
        <v>両手12S</v>
      </c>
      <c r="C139" s="1" t="s">
        <v>3556</v>
      </c>
      <c r="E139" s="1">
        <v>12</v>
      </c>
      <c r="F139" s="1" t="s">
        <v>3722</v>
      </c>
      <c r="H139" s="1" t="s">
        <v>3643</v>
      </c>
      <c r="J139" s="1">
        <v>15</v>
      </c>
      <c r="L139" s="6">
        <v>12</v>
      </c>
      <c r="M139" s="1" t="s">
        <v>4316</v>
      </c>
      <c r="S139" s="1">
        <v>3</v>
      </c>
      <c r="W139" s="1">
        <v>1</v>
      </c>
      <c r="AE139" s="1">
        <v>3</v>
      </c>
      <c r="AF139" s="1">
        <v>4</v>
      </c>
      <c r="AK139" s="1">
        <v>1</v>
      </c>
      <c r="BK139" s="2">
        <v>80</v>
      </c>
      <c r="ER139" s="20" t="s">
        <v>4480</v>
      </c>
      <c r="ES139" t="str">
        <f t="shared" si="34"/>
        <v>BGCOLOR(#000000):&amp;ref(Item/DH Weapons/Shortsword.jpg,nolink,75x75,Shortsword);|BGCOLOR(BLACK):COLOR(WHITE):''Shortsword''</v>
      </c>
      <c r="ET139" t="str">
        <f t="shared" si="35"/>
        <v>&amp;ref(Spell/P_Earth.jpg,nolink,25x25,Earth);3</v>
      </c>
      <c r="EU139" t="str">
        <f t="shared" si="36"/>
        <v>&amp;ref(Spell/V_Earth.jpg,nolink,25x25,Earth Gem);15</v>
      </c>
      <c r="EV139" t="str">
        <f t="shared" si="37"/>
        <v>攻撃力：12&amp;ref(Item/D_Slash.jpg,nolink,25x25,Slash Damage);&amp;ref(Item/D_Magic.jpg,nolink,25x25,Magic Damage);&amp;br;対大型三倍打&amp;br;筋力加算+25%&amp;br;攻撃修正：3&amp;br;防御修正：4&amp;br;長さ：1</v>
      </c>
      <c r="EW139" t="str">
        <f t="shared" si="38"/>
        <v>n/a</v>
      </c>
      <c r="EX139" t="str">
        <f t="shared" si="39"/>
        <v>&amp;ref(Item/Air-Shield.jpg,nolink,25x25,Air Shield (80));</v>
      </c>
      <c r="EY139" t="str">
        <f t="shared" si="40"/>
        <v/>
      </c>
      <c r="EZ139" t="str">
        <f t="shared" si="41"/>
        <v/>
      </c>
      <c r="FA139" t="str">
        <f t="shared" si="42"/>
        <v/>
      </c>
      <c r="FB139" t="str">
        <f t="shared" si="43"/>
        <v/>
      </c>
      <c r="FC139" t="str">
        <f t="shared" si="44"/>
        <v/>
      </c>
      <c r="FD139" t="str">
        <f t="shared" si="45"/>
        <v>&amp;ref(Item/Air-Shield.jpg,nolink,25x25,Air Shield (80));</v>
      </c>
      <c r="FE139" t="str">
        <f t="shared" si="46"/>
        <v>攻撃力：12&amp;ref(Item/D_Slash.jpg,nolink,25x25,Slash Damage);&amp;ref(Item/D_Magic.jpg,nolink,25x25,Magic Damage);&amp;br;対大型三倍打&amp;br;筋力加算+25%&amp;br;攻撃修正：3&amp;br;防御修正：4&amp;br;長さ：1&amp;br;&amp;br;&amp;ref(Item/Air-Shield.jpg,nolink,25x25,Air Shield (80));</v>
      </c>
      <c r="FF139" t="str">
        <f t="shared" si="47"/>
        <v>&amp;br;&amp;ref(Item/Air-Shield.jpg,nolink,25x25,Air Shield (80));</v>
      </c>
      <c r="FG139" t="str">
        <f t="shared" si="48"/>
        <v>~</v>
      </c>
      <c r="FH139" s="24" t="str">
        <f t="shared" si="49"/>
        <v xml:space="preserve">|BGCOLOR(#000000):&amp;ref(Item/DH Weapons/Shortsword.jpg,nolink,75x75,Shortsword);|BGCOLOR(BLACK):COLOR(WHITE):''Shortsword''|両手|&amp;ref(Spell/P_Earth.jpg,nolink,25x25,Earth);3|&amp;ref(Spell/V_Earth.jpg,nolink,25x25,Earth Gem);15|
|~|&gt;|&gt;|&gt;|攻撃力：12&amp;ref(Item/D_Slash.jpg,nolink,25x25,Slash Damage);&amp;ref(Item/D_Magic.jpg,nolink,25x25,Magic Damage);&amp;br;対大型三倍打&amp;br;筋力加算+25%&amp;br;攻撃修正：3&amp;br;防御修正：4&amp;br;長さ：1&amp;br;&amp;br;&amp;ref(Item/Air-Shield.jpg,nolink,25x25,Air Shield (80));|
|&gt;|&gt;|&gt;|&gt;|BGCOLOR(#F5F5F5):小人の英雄の剣。自身より大きなものに非常に強い|
</v>
      </c>
    </row>
    <row r="140" spans="1:164" x14ac:dyDescent="0.15">
      <c r="A140" t="str">
        <f t="shared" si="50"/>
        <v/>
      </c>
      <c r="C140" s="1" t="s">
        <v>3556</v>
      </c>
      <c r="E140" s="1">
        <v>12</v>
      </c>
      <c r="F140" s="1" t="s">
        <v>3723</v>
      </c>
      <c r="H140" s="1" t="s">
        <v>3726</v>
      </c>
      <c r="J140" s="1">
        <v>60</v>
      </c>
      <c r="L140" s="6">
        <v>37</v>
      </c>
      <c r="M140" s="1" t="s">
        <v>4318</v>
      </c>
      <c r="T140" s="11">
        <v>0</v>
      </c>
      <c r="W140" s="1">
        <v>1</v>
      </c>
      <c r="AE140" s="1">
        <v>0</v>
      </c>
      <c r="AF140" s="1">
        <v>-1</v>
      </c>
      <c r="AK140" s="1">
        <v>2</v>
      </c>
      <c r="DY140" s="2">
        <v>1</v>
      </c>
      <c r="ER140" s="20" t="s">
        <v>4481</v>
      </c>
      <c r="ES140" t="str">
        <f t="shared" si="34"/>
        <v>BGCOLOR(#000000):&amp;ref(Item/DH Weapons/Hammer-of-the-Cyclops.jpg,nolink,75x75,Hammer of the Cyclops);|BGCOLOR(BLACK):COLOR(WHITE):''Hammer of the Cyclops''</v>
      </c>
      <c r="ET140" t="str">
        <f t="shared" si="35"/>
        <v>&amp;ref(Spell/P_Earth.jpg,nolink,25x25,Earth);6</v>
      </c>
      <c r="EU140" t="str">
        <f t="shared" si="36"/>
        <v>&amp;ref(Spell/V_Earth.jpg,nolink,25x25,Earth Gem);60</v>
      </c>
      <c r="EV140" t="str">
        <f t="shared" si="37"/>
        <v>攻撃力：37&amp;ref(Item/D_Blunt.jpg,nolink,25x25,Blunt Damage);&amp;ref(Item/D_Magic.jpg,nolink,25x25,Magic Damage);&amp;br;筋力加算なし&amp;br;筋力加算+25%&amp;br;攻撃修正：0&amp;br;防御修正：-1&amp;br;長さ：2</v>
      </c>
      <c r="EW140" t="str">
        <f t="shared" si="38"/>
        <v>n/a</v>
      </c>
      <c r="EX140" t="str">
        <f t="shared" si="39"/>
        <v/>
      </c>
      <c r="EY140" t="str">
        <f t="shared" si="40"/>
        <v/>
      </c>
      <c r="EZ140" t="str">
        <f t="shared" si="41"/>
        <v/>
      </c>
      <c r="FA140" t="str">
        <f t="shared" si="42"/>
        <v/>
      </c>
      <c r="FB140" t="str">
        <f t="shared" si="43"/>
        <v>&amp;ref(Item/Master-Smith.jpg,nolink,25x25,Master Smith (1));</v>
      </c>
      <c r="FC140" t="str">
        <f t="shared" si="44"/>
        <v/>
      </c>
      <c r="FD140" t="str">
        <f t="shared" si="45"/>
        <v>&amp;ref(Item/Master-Smith.jpg,nolink,25x25,Master Smith (1));</v>
      </c>
      <c r="FE140" t="str">
        <f t="shared" si="46"/>
        <v>攻撃力：37&amp;ref(Item/D_Blunt.jpg,nolink,25x25,Blunt Damage);&amp;ref(Item/D_Magic.jpg,nolink,25x25,Magic Damage);&amp;br;筋力加算なし&amp;br;筋力加算+25%&amp;br;攻撃修正：0&amp;br;防御修正：-1&amp;br;長さ：2&amp;br;&amp;br;&amp;ref(Item/Master-Smith.jpg,nolink,25x25,Master Smith (1));</v>
      </c>
      <c r="FF140" t="str">
        <f t="shared" si="47"/>
        <v>&amp;br;&amp;ref(Item/Master-Smith.jpg,nolink,25x25,Master Smith (1));</v>
      </c>
      <c r="FG140" t="str">
        <f t="shared" si="48"/>
        <v>~</v>
      </c>
      <c r="FH140" s="24" t="str">
        <f t="shared" si="49"/>
        <v xml:space="preserve">|BGCOLOR(#000000):&amp;ref(Item/DH Weapons/Hammer-of-the-Cyclops.jpg,nolink,75x75,Hammer of the Cyclops);|BGCOLOR(BLACK):COLOR(WHITE):''Hammer of the Cyclops''|両手|&amp;ref(Spell/P_Earth.jpg,nolink,25x25,Earth);6|&amp;ref(Spell/V_Earth.jpg,nolink,25x25,Earth Gem);60|
|~|&gt;|&gt;|&gt;|攻撃力：37&amp;ref(Item/D_Blunt.jpg,nolink,25x25,Blunt Damage);&amp;ref(Item/D_Magic.jpg,nolink,25x25,Magic Damage);&amp;br;筋力加算なし&amp;br;筋力加算+25%&amp;br;攻撃修正：0&amp;br;防御修正：-1&amp;br;長さ：2&amp;br;&amp;br;&amp;ref(Item/Master-Smith.jpg,nolink,25x25,Master Smith (1));|
|&gt;|&gt;|&gt;|&gt;|BGCOLOR(#F5F5F5):アイテム製造の友。武器としても独特な性能|
</v>
      </c>
    </row>
    <row r="141" spans="1:164" x14ac:dyDescent="0.15">
      <c r="A141" t="str">
        <f t="shared" si="50"/>
        <v>両手12E</v>
      </c>
      <c r="C141" s="1" t="s">
        <v>3556</v>
      </c>
      <c r="E141" s="1">
        <v>12</v>
      </c>
      <c r="F141" s="1" t="s">
        <v>3724</v>
      </c>
      <c r="H141" s="1" t="s">
        <v>3727</v>
      </c>
      <c r="J141" s="1">
        <v>40</v>
      </c>
      <c r="L141" s="6">
        <v>12</v>
      </c>
      <c r="M141" s="1" t="s">
        <v>4317</v>
      </c>
      <c r="W141" s="1">
        <v>1</v>
      </c>
      <c r="AB141" s="1">
        <v>2</v>
      </c>
      <c r="AE141" s="1">
        <v>3</v>
      </c>
      <c r="AF141" s="1">
        <v>6</v>
      </c>
      <c r="AK141" s="1">
        <v>3</v>
      </c>
      <c r="CJ141" s="2">
        <v>25</v>
      </c>
      <c r="CV141" s="2">
        <v>1</v>
      </c>
      <c r="CY141" s="2">
        <v>1</v>
      </c>
      <c r="EQ141" s="7" t="s">
        <v>3728</v>
      </c>
      <c r="ER141" s="20" t="s">
        <v>4482</v>
      </c>
      <c r="ES141" t="str">
        <f t="shared" si="34"/>
        <v>BGCOLOR(#000000):&amp;ref(Item/DH Weapons/Champion's-Trident.jpg,nolink,75x75,Champion's Trident);|BGCOLOR(BLACK):COLOR(WHITE):''Champion's Trident''</v>
      </c>
      <c r="ET141" t="str">
        <f t="shared" si="35"/>
        <v>&amp;ref(Spell/P_Fire.jpg,nolink,25x25,Fire);5</v>
      </c>
      <c r="EU141" t="str">
        <f t="shared" si="36"/>
        <v>&amp;ref(Spell/V_Fire.jpg,nolink,25x25,Fire Gem);40</v>
      </c>
      <c r="EV141" t="str">
        <f t="shared" si="37"/>
        <v>攻撃力：12&amp;ref(Item/D_Pierce.jpg,nolink,25x25,Pierce Damage);&amp;ref(Item/D_Magic.jpg,nolink,25x25,Magic Damage);&amp;br;筋力加算+25%&amp;br;2回連続攻撃&amp;br;攻撃修正：3&amp;br;防御修正：6&amp;br;長さ：3</v>
      </c>
      <c r="EW141" t="str">
        <f t="shared" si="38"/>
        <v>n/a</v>
      </c>
      <c r="EX141" t="str">
        <f t="shared" si="39"/>
        <v/>
      </c>
      <c r="EY141" t="str">
        <f t="shared" si="40"/>
        <v/>
      </c>
      <c r="EZ141" t="str">
        <f t="shared" si="41"/>
        <v>&amp;ref(Nation/LivingLead.jpg,nolink,25x25,Leadership (25));</v>
      </c>
      <c r="FA141" t="str">
        <f t="shared" si="42"/>
        <v>&amp;ref(Item/Quickness.jpg,nolink,25x25,Quickness);&amp;ref(Item/Lucky.jpg,nolink,25x25,Lucky);</v>
      </c>
      <c r="FB141" t="str">
        <f t="shared" si="43"/>
        <v/>
      </c>
      <c r="FC141" t="str">
        <f t="shared" si="44"/>
        <v/>
      </c>
      <c r="FD141" t="str">
        <f t="shared" si="45"/>
        <v>&amp;ref(Nation/LivingLead.jpg,nolink,25x25,Leadership (25));&amp;ref(Item/Quickness.jpg,nolink,25x25,Quickness);&amp;ref(Item/Lucky.jpg,nolink,25x25,Lucky);&amp;br;装備解除不可&amp;br;デスマッチ強制参加</v>
      </c>
      <c r="FE141" t="str">
        <f t="shared" si="46"/>
        <v>攻撃力：12&amp;ref(Item/D_Pierce.jpg,nolink,25x25,Pierce Damage);&amp;ref(Item/D_Magic.jpg,nolink,25x25,Magic Damage);&amp;br;筋力加算+25%&amp;br;2回連続攻撃&amp;br;攻撃修正：3&amp;br;防御修正：6&amp;br;長さ：3&amp;br;&amp;br;&amp;ref(Nation/LivingLead.jpg,nolink,25x25,Leadership (25));&amp;ref(Item/Quickness.jpg,nolink,25x25,Quickness);&amp;ref(Item/Lucky.jpg,nolink,25x25,Lucky);&amp;br;装備解除不可&amp;br;デスマッチ強制参加</v>
      </c>
      <c r="FF141" t="str">
        <f t="shared" si="47"/>
        <v>&amp;br;&amp;ref(Nation/LivingLead.jpg,nolink,25x25,Leadership (25));&amp;ref(Item/Quickness.jpg,nolink,25x25,Quickness);&amp;ref(Item/Lucky.jpg,nolink,25x25,Lucky);&amp;br;装備解除不可&amp;br;デスマッチ強制参加</v>
      </c>
      <c r="FG141" t="str">
        <f t="shared" si="48"/>
        <v>~</v>
      </c>
      <c r="FH141" s="24" t="str">
        <f t="shared" si="49"/>
        <v xml:space="preserve">|BGCOLOR(#000000):&amp;ref(Item/DH Weapons/Champion's-Trident.jpg,nolink,75x75,Champion's Trident);|BGCOLOR(BLACK):COLOR(WHITE):''Champion's Trident''|両手|&amp;ref(Spell/P_Fire.jpg,nolink,25x25,Fire);5|&amp;ref(Spell/V_Fire.jpg,nolink,25x25,Fire Gem);40|
|~|&gt;|&gt;|&gt;|攻撃力：12&amp;ref(Item/D_Pierce.jpg,nolink,25x25,Pierce Damage);&amp;ref(Item/D_Magic.jpg,nolink,25x25,Magic Damage);&amp;br;筋力加算+25%&amp;br;2回連続攻撃&amp;br;攻撃修正：3&amp;br;防御修正：6&amp;br;長さ：3&amp;br;&amp;br;&amp;ref(Nation/LivingLead.jpg,nolink,25x25,Leadership (25));&amp;ref(Item/Quickness.jpg,nolink,25x25,Quickness);&amp;ref(Item/Lucky.jpg,nolink,25x25,Lucky);&amp;br;装備解除不可&amp;br;デスマッチ強制参加|
|&gt;|&gt;|&gt;|&gt;|BGCOLOR(#F5F5F5):デスマッチ景品の一つ。加速しながらの二連攻撃は強烈|
</v>
      </c>
    </row>
    <row r="142" spans="1:164" x14ac:dyDescent="0.15">
      <c r="A142" t="str">
        <f t="shared" si="50"/>
        <v>盾0S</v>
      </c>
      <c r="C142" s="1" t="s">
        <v>3729</v>
      </c>
      <c r="E142" s="1">
        <v>0</v>
      </c>
      <c r="F142" s="1" t="s">
        <v>3730</v>
      </c>
      <c r="H142" s="1" t="s">
        <v>3599</v>
      </c>
      <c r="J142" s="1">
        <v>5</v>
      </c>
      <c r="AN142" s="1">
        <v>23</v>
      </c>
      <c r="AO142" s="1">
        <v>-2</v>
      </c>
      <c r="AP142" s="1">
        <v>9</v>
      </c>
      <c r="AQ142" s="1">
        <v>2</v>
      </c>
      <c r="AS142" s="1" t="s">
        <v>3735</v>
      </c>
      <c r="EQ142" s="7" t="s">
        <v>3736</v>
      </c>
      <c r="ER142" s="20" t="s">
        <v>4483</v>
      </c>
      <c r="ES142" t="str">
        <f t="shared" si="34"/>
        <v>BGCOLOR(#000000):&amp;ref(Item/Shields/Blacksteel-Tower-Shield.jpg,nolink,75x75,Blacksteel Tower Shield);|BGCOLOR(BLACK):COLOR(WHITE):''Blacksteel Tower Shield''</v>
      </c>
      <c r="ET142" t="str">
        <f t="shared" si="35"/>
        <v>&amp;ref(Spell/P_Earth.jpg,nolink,25x25,Earth);1</v>
      </c>
      <c r="EU142" t="str">
        <f t="shared" si="36"/>
        <v>&amp;ref(Spell/V_Earth.jpg,nolink,25x25,Earth Gem);5</v>
      </c>
      <c r="EV142" t="str">
        <f t="shared" si="37"/>
        <v>n/a</v>
      </c>
      <c r="EW142" t="str">
        <f t="shared" si="38"/>
        <v>盾軽減力：23&amp;br;防御修正：-2&amp;br;盾対応力：9&amp;br;装備負担：2&amp;br;魔法の防具</v>
      </c>
      <c r="EX142" t="str">
        <f t="shared" si="39"/>
        <v/>
      </c>
      <c r="EY142" t="str">
        <f t="shared" si="40"/>
        <v/>
      </c>
      <c r="EZ142" t="str">
        <f t="shared" si="41"/>
        <v/>
      </c>
      <c r="FA142" t="str">
        <f t="shared" si="42"/>
        <v/>
      </c>
      <c r="FB142" t="str">
        <f t="shared" si="43"/>
        <v/>
      </c>
      <c r="FC142" t="str">
        <f t="shared" si="44"/>
        <v/>
      </c>
      <c r="FD142" t="str">
        <f t="shared" si="45"/>
        <v>騎乗中使用不可</v>
      </c>
      <c r="FE142" t="str">
        <f t="shared" si="46"/>
        <v>盾軽減力：23&amp;br;防御修正：-2&amp;br;盾対応力：9&amp;br;装備負担：2&amp;br;魔法の防具&amp;br;&amp;br;騎乗中使用不可</v>
      </c>
      <c r="FF142" t="str">
        <f t="shared" si="47"/>
        <v>&amp;br;騎乗中使用不可</v>
      </c>
      <c r="FG142" t="str">
        <f t="shared" si="48"/>
        <v>~</v>
      </c>
      <c r="FH142" s="24" t="str">
        <f t="shared" si="49"/>
        <v xml:space="preserve">|BGCOLOR(#000000):&amp;ref(Item/Shields/Blacksteel-Tower-Shield.jpg,nolink,75x75,Blacksteel Tower Shield);|BGCOLOR(BLACK):COLOR(WHITE):''Blacksteel Tower Shield''|盾|&amp;ref(Spell/P_Earth.jpg,nolink,25x25,Earth);1|&amp;ref(Spell/V_Earth.jpg,nolink,25x25,Earth Gem);5|
|~|&gt;|&gt;|&gt;|盾軽減力：23&amp;br;防御修正：-2&amp;br;盾対応力：9&amp;br;装備負担：2&amp;br;魔法の防具&amp;br;&amp;br;騎乗中使用不可|
|&gt;|&gt;|&gt;|&gt;|BGCOLOR(#F5F5F5):硬い大盾。重いが多くの攻撃を受けてくれる|
</v>
      </c>
    </row>
    <row r="143" spans="1:164" x14ac:dyDescent="0.15">
      <c r="A143" t="str">
        <f t="shared" si="50"/>
        <v/>
      </c>
      <c r="C143" s="1" t="s">
        <v>3729</v>
      </c>
      <c r="E143" s="1">
        <v>0</v>
      </c>
      <c r="F143" s="1" t="s">
        <v>3737</v>
      </c>
      <c r="H143" s="1" t="s">
        <v>3599</v>
      </c>
      <c r="J143" s="1">
        <v>5</v>
      </c>
      <c r="AN143" s="1">
        <v>29</v>
      </c>
      <c r="AO143" s="1">
        <v>-2</v>
      </c>
      <c r="AP143" s="1">
        <v>8</v>
      </c>
      <c r="AQ143" s="1">
        <v>2</v>
      </c>
      <c r="AS143" s="1" t="s">
        <v>3735</v>
      </c>
      <c r="ER143" s="20" t="s">
        <v>4484</v>
      </c>
      <c r="ES143" t="str">
        <f t="shared" si="34"/>
        <v>BGCOLOR(#000000):&amp;ref(Item/Shields/Blacksteel-Kite-Shield.jpg,nolink,75x75,Blacksteel Kite Shield);|BGCOLOR(BLACK):COLOR(WHITE):''Blacksteel Kite Shield''</v>
      </c>
      <c r="ET143" t="str">
        <f t="shared" si="35"/>
        <v>&amp;ref(Spell/P_Earth.jpg,nolink,25x25,Earth);1</v>
      </c>
      <c r="EU143" t="str">
        <f t="shared" si="36"/>
        <v>&amp;ref(Spell/V_Earth.jpg,nolink,25x25,Earth Gem);5</v>
      </c>
      <c r="EV143" t="str">
        <f t="shared" si="37"/>
        <v>n/a</v>
      </c>
      <c r="EW143" t="str">
        <f t="shared" si="38"/>
        <v>盾軽減力：29&amp;br;防御修正：-2&amp;br;盾対応力：8&amp;br;装備負担：2&amp;br;魔法の防具</v>
      </c>
      <c r="EX143" t="str">
        <f t="shared" si="39"/>
        <v>n/a</v>
      </c>
      <c r="EY143" t="str">
        <f t="shared" si="40"/>
        <v/>
      </c>
      <c r="EZ143" t="str">
        <f t="shared" si="41"/>
        <v/>
      </c>
      <c r="FA143" t="str">
        <f t="shared" si="42"/>
        <v/>
      </c>
      <c r="FB143" t="str">
        <f t="shared" si="43"/>
        <v/>
      </c>
      <c r="FC143" t="str">
        <f t="shared" si="44"/>
        <v/>
      </c>
      <c r="FD143" t="str">
        <f t="shared" si="45"/>
        <v/>
      </c>
      <c r="FE143" t="str">
        <f t="shared" si="46"/>
        <v>盾軽減力：29&amp;br;防御修正：-2&amp;br;盾対応力：8&amp;br;装備負担：2&amp;br;魔法の防具</v>
      </c>
      <c r="FF143" t="str">
        <f t="shared" si="47"/>
        <v>~</v>
      </c>
      <c r="FG143" t="str">
        <f t="shared" si="48"/>
        <v>~</v>
      </c>
      <c r="FH143" s="24" t="str">
        <f t="shared" si="49"/>
        <v xml:space="preserve">|BGCOLOR(#000000):&amp;ref(Item/Shields/Blacksteel-Kite-Shield.jpg,nolink,75x75,Blacksteel Kite Shield);|BGCOLOR(BLACK):COLOR(WHITE):''Blacksteel Kite Shield''|盾|&amp;ref(Spell/P_Earth.jpg,nolink,25x25,Earth);1|&amp;ref(Spell/V_Earth.jpg,nolink,25x25,Earth Gem);5|
|~|&gt;|&gt;|&gt;|盾軽減力：29&amp;br;防御修正：-2&amp;br;盾対応力：8&amp;br;装備負担：2&amp;br;魔法の防具|
|&gt;|&gt;|&gt;|&gt;|BGCOLOR(#F5F5F5):硬い騎盾。並の威力では貫けない|
</v>
      </c>
    </row>
    <row r="144" spans="1:164" x14ac:dyDescent="0.15">
      <c r="A144" t="str">
        <f t="shared" si="50"/>
        <v/>
      </c>
      <c r="C144" s="1" t="s">
        <v>3729</v>
      </c>
      <c r="E144" s="1">
        <v>0</v>
      </c>
      <c r="F144" s="1" t="s">
        <v>3738</v>
      </c>
      <c r="H144" s="1" t="s">
        <v>3646</v>
      </c>
      <c r="J144" s="1">
        <v>5</v>
      </c>
      <c r="AN144" s="1">
        <v>17</v>
      </c>
      <c r="AO144" s="1">
        <v>-1</v>
      </c>
      <c r="AP144" s="1">
        <v>7</v>
      </c>
      <c r="AQ144" s="1">
        <v>1</v>
      </c>
      <c r="AS144" s="1" t="s">
        <v>3735</v>
      </c>
      <c r="ER144" s="20" t="s">
        <v>4485</v>
      </c>
      <c r="ES144" t="str">
        <f t="shared" si="34"/>
        <v>BGCOLOR(#000000):&amp;ref(Item/Shields/Enchanted-Shield.jpg,nolink,75x75,Enchanted Shield);|BGCOLOR(BLACK):COLOR(WHITE):''Enchanted Shield''</v>
      </c>
      <c r="ET144" t="str">
        <f t="shared" si="35"/>
        <v>&amp;ref(Spell/P_Astral.jpg,nolink,25x25,Astral);1</v>
      </c>
      <c r="EU144" t="str">
        <f t="shared" si="36"/>
        <v>&amp;ref(Spell/V_Astral.jpg,nolink,25x25,Astral Pearl);5</v>
      </c>
      <c r="EV144" t="str">
        <f t="shared" si="37"/>
        <v>n/a</v>
      </c>
      <c r="EW144" t="str">
        <f t="shared" si="38"/>
        <v>盾軽減力：17&amp;br;防御修正：-1&amp;br;盾対応力：7&amp;br;装備負担：1&amp;br;魔法の防具</v>
      </c>
      <c r="EX144" t="str">
        <f t="shared" si="39"/>
        <v>n/a</v>
      </c>
      <c r="EY144" t="str">
        <f t="shared" si="40"/>
        <v/>
      </c>
      <c r="EZ144" t="str">
        <f t="shared" si="41"/>
        <v/>
      </c>
      <c r="FA144" t="str">
        <f t="shared" si="42"/>
        <v/>
      </c>
      <c r="FB144" t="str">
        <f t="shared" si="43"/>
        <v/>
      </c>
      <c r="FC144" t="str">
        <f t="shared" si="44"/>
        <v/>
      </c>
      <c r="FD144" t="str">
        <f t="shared" si="45"/>
        <v/>
      </c>
      <c r="FE144" t="str">
        <f t="shared" si="46"/>
        <v>盾軽減力：17&amp;br;防御修正：-1&amp;br;盾対応力：7&amp;br;装備負担：1&amp;br;魔法の防具</v>
      </c>
      <c r="FF144" t="str">
        <f t="shared" si="47"/>
        <v>~</v>
      </c>
      <c r="FG144" t="str">
        <f t="shared" si="48"/>
        <v>~</v>
      </c>
      <c r="FH144" s="24" t="str">
        <f t="shared" si="49"/>
        <v xml:space="preserve">|BGCOLOR(#000000):&amp;ref(Item/Shields/Enchanted-Shield.jpg,nolink,75x75,Enchanted Shield);|BGCOLOR(BLACK):COLOR(WHITE):''Enchanted Shield''|盾|&amp;ref(Spell/P_Astral.jpg,nolink,25x25,Astral);1|&amp;ref(Spell/V_Astral.jpg,nolink,25x25,Astral Pearl);5|
|~|&gt;|&gt;|&gt;|盾軽減力：17&amp;br;防御修正：-1&amp;br;盾対応力：7&amp;br;装備負担：1&amp;br;魔法の防具|
|&gt;|&gt;|&gt;|&gt;|BGCOLOR(#F5F5F5):バランスの良い盾。重さも控えめ|
</v>
      </c>
    </row>
    <row r="145" spans="1:164" x14ac:dyDescent="0.15">
      <c r="A145" t="str">
        <f t="shared" si="50"/>
        <v>盾0E</v>
      </c>
      <c r="C145" s="1" t="s">
        <v>3729</v>
      </c>
      <c r="E145" s="1">
        <v>0</v>
      </c>
      <c r="F145" s="1" t="s">
        <v>3739</v>
      </c>
      <c r="H145" s="1" t="s">
        <v>3625</v>
      </c>
      <c r="J145" s="1">
        <v>5</v>
      </c>
      <c r="AN145" s="1">
        <v>13</v>
      </c>
      <c r="AO145" s="1">
        <v>0</v>
      </c>
      <c r="AP145" s="1">
        <v>4</v>
      </c>
      <c r="AQ145" s="1">
        <v>0</v>
      </c>
      <c r="AS145" s="1" t="s">
        <v>3735</v>
      </c>
      <c r="ER145" s="20" t="s">
        <v>4486</v>
      </c>
      <c r="ES145" t="str">
        <f t="shared" si="34"/>
        <v>BGCOLOR(#000000):&amp;ref(Item/Shields/Raw-Hide-Shield.jpg,nolink,75x75,Raw Hide Shield);|BGCOLOR(BLACK):COLOR(WHITE):''Raw Hide Shield''</v>
      </c>
      <c r="ET145" t="str">
        <f t="shared" si="35"/>
        <v>&amp;ref(Spell/P_Nature.jpg,nolink,25x25,Nature);1</v>
      </c>
      <c r="EU145" t="str">
        <f t="shared" si="36"/>
        <v>&amp;ref(Spell/V_Nature.jpg,nolink,25x25,Nature Gem);5</v>
      </c>
      <c r="EV145" t="str">
        <f t="shared" si="37"/>
        <v>n/a</v>
      </c>
      <c r="EW145" t="str">
        <f t="shared" si="38"/>
        <v>盾軽減力：13&amp;br;防御修正：0&amp;br;盾対応力：4&amp;br;装備負担：0&amp;br;魔法の防具</v>
      </c>
      <c r="EX145" t="str">
        <f t="shared" si="39"/>
        <v>n/a</v>
      </c>
      <c r="EY145" t="str">
        <f t="shared" si="40"/>
        <v/>
      </c>
      <c r="EZ145" t="str">
        <f t="shared" si="41"/>
        <v/>
      </c>
      <c r="FA145" t="str">
        <f t="shared" si="42"/>
        <v/>
      </c>
      <c r="FB145" t="str">
        <f t="shared" si="43"/>
        <v/>
      </c>
      <c r="FC145" t="str">
        <f t="shared" si="44"/>
        <v/>
      </c>
      <c r="FD145" t="str">
        <f t="shared" si="45"/>
        <v/>
      </c>
      <c r="FE145" t="str">
        <f t="shared" si="46"/>
        <v>盾軽減力：13&amp;br;防御修正：0&amp;br;盾対応力：4&amp;br;装備負担：0&amp;br;魔法の防具</v>
      </c>
      <c r="FF145" t="str">
        <f t="shared" si="47"/>
        <v>~</v>
      </c>
      <c r="FG145" t="str">
        <f t="shared" si="48"/>
        <v>~</v>
      </c>
      <c r="FH145" s="24" t="str">
        <f t="shared" si="49"/>
        <v xml:space="preserve">|BGCOLOR(#000000):&amp;ref(Item/Shields/Raw-Hide-Shield.jpg,nolink,75x75,Raw Hide Shield);|BGCOLOR(BLACK):COLOR(WHITE):''Raw Hide Shield''|盾|&amp;ref(Spell/P_Nature.jpg,nolink,25x25,Nature);1|&amp;ref(Spell/V_Nature.jpg,nolink,25x25,Nature Gem);5|
|~|&gt;|&gt;|&gt;|盾軽減力：13&amp;br;防御修正：0&amp;br;盾対応力：4&amp;br;装備負担：0&amp;br;魔法の防具|
|&gt;|&gt;|&gt;|&gt;|BGCOLOR(#F5F5F5):軽いが脆い盾。頼りないが邪魔にもならない|
</v>
      </c>
    </row>
    <row r="146" spans="1:164" x14ac:dyDescent="0.15">
      <c r="A146" t="str">
        <f t="shared" si="50"/>
        <v>盾2S</v>
      </c>
      <c r="C146" s="1" t="s">
        <v>3729</v>
      </c>
      <c r="E146" s="1">
        <v>2</v>
      </c>
      <c r="F146" s="1" t="s">
        <v>3740</v>
      </c>
      <c r="H146" s="1" t="s">
        <v>3608</v>
      </c>
      <c r="J146" s="1">
        <v>10</v>
      </c>
      <c r="AN146" s="1">
        <v>16</v>
      </c>
      <c r="AO146" s="1">
        <v>0</v>
      </c>
      <c r="AP146" s="1">
        <v>8</v>
      </c>
      <c r="AQ146" s="1">
        <v>0</v>
      </c>
      <c r="AS146" s="1" t="s">
        <v>3735</v>
      </c>
      <c r="EQ146" s="7" t="s">
        <v>3736</v>
      </c>
      <c r="ER146" s="20" t="s">
        <v>4487</v>
      </c>
      <c r="ES146" t="str">
        <f t="shared" ref="ES146:ES209" si="51">CONCATENATE("BGCOLOR(#000000):&amp;ref(Item/",SUBSTITUTE(SUBSTITUTE(SUBSTITUTE(SUBSTITUTE(SUBSTITUTE(SUBSTITUTE(SUBSTITUTE(C146,"片手","SH Weapons"),"両手","DH Weapons"),"盾","Shields"),"兜","Helms"),"鎧","Armors"),"靴","Boots"),"雑貨","Misc"),"/",SUBSTITUTE(SUBSTITUTE(IF(G146&lt;&gt;"",G146,F146)," ","-"),"ö","o"),".jpg,nolink,75x75,",F146,");","|","BGCOLOR(BLACK):COLOR(WHITE):''",F146,"''")</f>
        <v>BGCOLOR(#000000):&amp;ref(Item/Shields/Weightless-Tower-Shield.jpg,nolink,75x75,Weightless Tower Shield);|BGCOLOR(BLACK):COLOR(WHITE):''Weightless Tower Shield''</v>
      </c>
      <c r="ET146" t="str">
        <f t="shared" ref="ET146:ET209" si="52">SUBSTITUTE(SUBSTITUTE(SUBSTITUTE(SUBSTITUTE(SUBSTITUTE(SUBSTITUTE(SUBSTITUTE(SUBSTITUTE(SUBSTITUTE(H146&amp;I146,"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&amp;ref(Spell/P_Air.jpg,nolink,25x25,Air);2</v>
      </c>
      <c r="EU146" t="str">
        <f t="shared" ref="EU146:EU209" si="53">SUBSTITUTE(SUBSTITUTE(SUBSTITUTE(SUBSTITUTE(SUBSTITUTE(SUBSTITUTE(SUBSTITUTE(SUBSTITUTE(LEFT(H146,1)&amp;J146&amp;IF(I146&lt;&gt;"",LEFT(I146,1)&amp;K146,""),"火","&amp;ref(Spell/V_Fire.jpg,nolink,25x25,Fire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&amp;ref(Spell/V_Air.jpg,nolink,25x25,Air Gem);10</v>
      </c>
      <c r="EV146" t="str">
        <f t="shared" ref="EV146:EV209" si="54">IF(L146&lt;&gt;"",CONCATENATE("攻撃力：",L146,SUBSTITUTE(SUBSTITUTE(SUBSTITUTE(SUBSTITUTE(SUBSTITUTE(SUBSTITUTE(SUBSTITUTE(SUBSTITUTE(SUBSTITUTE(M146,"切","&amp;ref(Item/D_Slash.jpg,nolink,25x25,Slash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146,"ap","&amp;br;防御貫通"),"an","&amp;br;防御無視"),SUBSTITUTE(SUBSTITUTE(O146,"p","&amp;br;吸収攻撃（上限5）"),"f","&amp;br;吸収攻撃"),IF(P146&lt;&gt;"","&amp;br;ダメージ上限"&amp;P146,""),SUBSTITUTE(SUBSTITUTE(Q146,"2","&amp;br;対デーモン二倍打"),"3","&amp;br;対アンデッド/デーモン三倍打"),IF(R146&lt;&gt;"","&amp;br;対魔法生物2倍打",""),SUBSTITUTE(SUBSTITUTE(S146,"2","&amp;br;対小型二倍打"),"3","&amp;br;対大型三倍打"),SUBSTITUTE(SUBSTITUTE(SUBSTITUTE(T146,"0","&amp;br;筋力加算なし"),"2","&amp;br;筋力加算二分の一"),"3","&amp;br;筋力加算三分の一"),IF(U146&lt;&gt;"","&amp;br;第一撃に突撃ボーナス加算",""),IF(V146&lt;&gt;"","&amp;br;殺した敵をゾンビ化",""),IF(W146&lt;&gt;"","&amp;br;筋力加算+25%",""),IF(X146&lt;&gt;"","&amp;br;対盾攻撃修正+2",""),IF(Y146&lt;&gt;"","&amp;br;頭部優先攻撃",""),SUBSTITUTE(SUBSTITUTE(SUBSTITUTE(Z146,"n","&amp;br;抵抗可能"),"e","&amp;br;抵抗容易"),"h","&amp;br;抵抗困難"),IF(AA146&lt;&gt;"","&amp;br;ボーナス武器",""),IF(AB146&lt;&gt;"","&amp;br;"&amp;IF(AB146&gt;0,AB146&amp;"回連続攻撃",ABS(AB146)+1&amp;"ラウンド毎に1回攻撃"),""),IF(AC146&lt;&gt;"","&amp;br;効果範囲："&amp;AC146,""),IF(AD146&lt;&gt;"","&amp;br;効果継続："&amp;AC146,""),IF(AE146&lt;&gt;"","&amp;br;攻撃修正："&amp;AE146&amp;"&amp;br;防御修正："&amp;AF146&amp;"&amp;br;長さ："&amp;AK146,""),IF(AG146&lt;&gt;"","&amp;br;射程："&amp;SUBSTITUTE(SUBSTITUTE(SUBSTITUTE(AG146,"s","筋力"),"h","筋力/2"),"t","筋力/3")&amp;"&amp;br;精度修正："&amp;AH146&amp;"&amp;br;弾数："&amp;AI146&amp;IF(AJ146&lt;&gt;"","&amp;br;水中使用可能",""),""),IF(AT146&lt;&gt;"","&amp;br;負傷時追撃："&amp;AT146,""),IF(AU146&lt;&gt;"","&amp;br;命中時追撃："&amp;AU146,""),IF(AV146&lt;&gt;"","&amp;br;攻撃時追撃："&amp;AV146,"")),"n/a")</f>
        <v>n/a</v>
      </c>
      <c r="EW146" t="str">
        <f t="shared" ref="EW146:EW209" si="55">IF(AQ146&lt;&gt;"",CONCATENATE(IF(AL146&lt;&gt;"","頭部防護："&amp;AL146,""),IF(AM146&lt;&gt;"",IF(AL146&lt;&gt;"","&amp;br;","")&amp;"胴体防護："&amp;AM146,""),IF(AN146&lt;&gt;"","盾軽減力："&amp;AN146,""),IF(AO146&lt;&gt;"","&amp;br;防御修正："&amp;AO146,""),IF(AP146&lt;&gt;"","&amp;br;盾対応力："&amp;AP146,""),IF(AQ146&lt;&gt;"","&amp;br;装備負担："&amp;AQ146,""),IF(AR146&lt;&gt;"","&amp;br;行軍速度：-"&amp;AR146,""),IF(AS146&lt;&gt;"","&amp;br;魔法の防具","")),"n/a")</f>
        <v>盾軽減力：16&amp;br;防御修正：0&amp;br;盾対応力：8&amp;br;装備負担：0&amp;br;魔法の防具</v>
      </c>
      <c r="EX146" t="str">
        <f t="shared" ref="EX146:EX209" si="56">IF(COUNTA(AW146:EQ146)&lt;&gt;0,CONCATENATE(IF(AW146&lt;&gt;"",IF(AW146&gt;0,"&amp;ref(Item/Fire-Resistant.jpg,nolink,25x25,Fire Resistant ("&amp;AW146&amp;"));","&amp;ref(Item/Susceptible-to-Fire.jpg,nolink,25x25,Susceptible to Fire ("&amp;ABS(AW146)&amp;"));"),""),IF(AX146&lt;&gt;"",IF(AX146&gt;0,"&amp;ref(Item/Shock-Resistant.jpg,nolink,25x25,Shock Resistant ("&amp;AX146&amp;"));","&amp;ref(Item/Susceptible-to-Shock.jpg,nolink,25x25,Susceptible to Shock ("&amp;ABS(AX146)&amp;"));"),""),IF(AY146&lt;&gt;"",IF(AY146&gt;0,"&amp;ref(Item/Cold-Resistant.jpg,nolink,25x25,Cold Resistant ("&amp;AY146&amp;"));","&amp;ref(Item/Susceptible-to-Cold.jpg,nolink,25x25,Susceptible to Cold ("&amp;ABS(AY146)&amp;"));"),""),IF(AZ146&lt;&gt;"",IF(AZ146&gt;0,"&amp;ref(Item/Poison-Resistant.jpg,nolink,25x25,Poison Resistant ("&amp;AZ146&amp;"));","&amp;ref(Item/Susceptible-to-Poison.jpg,nolink,25x25,Susceptible to Poison ("&amp;ABS(AZ146)&amp;"));"),""),IF(BA146&lt;&gt;"","&amp;ref(Item/Affliction-Resistance.jpg,nolink,25x25,Affliction Resistance ("&amp;BA146&amp;"));",""),IF(BB146&lt;&gt;"","&amp;ref(Item/Ice-Protection.jpg,nolink,25x25,Ice Protection ("&amp;BB146&amp;"));",""),IF(BC146&lt;&gt;"","&amp;ref(Item/Invulnerable.jpg,nolink,25x25,Invulnerable ("&amp;BC146&amp;"));",""),IF(BD146&lt;&gt;"","&amp;ref(Item/Protective-Force.jpg,nolink,25x25,Protective Force ("&amp;BD146&amp;"));",""),IF(BE146&lt;&gt;"","&amp;ref(Item/Awe.jpg,nolink,25x25,Awe ("&amp;BE146&amp;"));",""),IF(BF146&lt;&gt;"","&amp;ref(Item/Animal-Awe.jpg,nolink,25x25,Animal Awe ("&amp;BF146&amp;"));",""),IF(BG146&lt;&gt;"","&amp;ref(Item/Causes-Fear.jpg,nolink,25x25,Fear ("&amp;BG146&amp;"));",""),IF(BH146&lt;&gt;"","&amp;ref(Item/Heat.jpg,nolink,25x25,Heat ("&amp;BH146&amp;"));",""),IF(BI146&lt;&gt;"","&amp;ref(Item/Chill.jpg,nolink,25x25,Chill ("&amp;BI146&amp;"));",""),IF(BJ146&lt;&gt;"","&amp;ref(Item/Fire-Shield.jpg,nolink,25x25,Fire Shield ("&amp;BJ146&amp;"));",""),IF(BK146&lt;&gt;"","&amp;ref(Item/Air-Shield.jpg,nolink,25x25,Air Shield ("&amp;BK146&amp;"));",""),IF(BL146&lt;&gt;"","&amp;ref(Item/Overcharged.jpg,nolink,25x25,Overcharged);",""),IF(BM146&lt;&gt;"","&amp;ref(Item/Poison-Barbs.jpg,nolink,25x25,Poison Barbs);",""),IF(BN146&lt;&gt;"","&amp;ref(Item/Petrification.jpg,nolink,25x25,Petrification);",""),IF(BO146&lt;&gt;"","&amp;ref(Item/Damage-Reversal.jpg,nolink,25x25,Damage Reversal ("&amp;BO146+12&amp;" vs MR));","")),"n/a")</f>
        <v/>
      </c>
      <c r="EY146" t="str">
        <f t="shared" ref="EY146:EY209" si="57">CONCATENATE(IF(BP146&lt;&gt;"",IF(BP146="s","&amp;ref(Item/Sacred-Bless.jpg,nolink,25x25,Blessed (Sacred Only));","&amp;ref(Item/Blessed.jpg,nolink,25x25,Blessed);"),""),IF(BQ146&lt;&gt;"","&amp;ref(Item/Berserker.jpg,nolink,25x25,Berserker ("&amp;BQ146&amp;"));",""),IF(BR146&lt;&gt;"","&amp;ref(Item/Gone-Berserk.jpg,nolink,25x25,Gone Berserk);",""),IF(BS146&lt;&gt;"","&amp;ref(Item/Trample.jpg,nolink,25x25,Trample);",""),IF(BT146&lt;&gt;"",IF(BT146&lt;&gt;"s","&amp;ref(Item/Darkvision.jpg,nolink,25x25,Darkvision ("&amp;BT146&amp;"));","&amp;ref(Item/Spirit-Sight.jpg,nolink,25x25,Spirit Sight);"),""),IF(BU146&lt;&gt;"",IF(LEFT(BU146,1)&lt;&gt;"t","&amp;ref(Item/Regeneration.jpg,nolink,25x25,Regeneration ("&amp;BU146&amp;"));","&amp;ref(Item/True-Regeneration.jpg,nolink,25x25,True Regeneration ("&amp;MID(BU146,2,LEN(BU146)-1)&amp;"));"),""),IF(BV146&lt;&gt;"",IF(BV146&gt;0,"&amp;ref(Item/Reinvigoration.jpg,nolink,25x25,Reinvigoration ("&amp;BV146&amp;"));","&amp;ref(Item/Exhaustion.jpg,nolink,25x25,Exhaustion ("&amp;BV146&amp;"));"),""),IF(BW146&lt;&gt;"",IF(LEFT(BW146,1)&lt;&gt;"f","&amp;ref(Item/Stealthy-Boost.jpg,nolink,25x25,Stealth Boost ("&amp;BW146&amp;"));","&amp;ref(Item/Stealthy.jpg,nolink,25x25,Stealthy ("&amp;MID(BW146,2,LEN(BW146)-1)&amp;"));"),""),IF(BX146&lt;&gt;"","&amp;ref(Item/Invisible.jpg,nolink,25x25,Invisible);",""),IF(BY146&lt;&gt;"","&amp;ref(Item/Assassin.jpg,nolink,25x25,Assassin);",""),IF(BZ146&lt;&gt;"","&amp;ref(Item/Seduction.jpg,nolink,25x25,Seduction);",""),IF(CA146&lt;&gt;"","&amp;ref(Item/Reaper.jpg,nolink,25x25,Reaper ("&amp;CA146&amp;"));",""),IF(CB146&lt;&gt;"","&amp;ref(Item/Heretic.jpg,nolink,25x25,Heretic ("&amp;CB146&amp;"));",""),IF(CC146&lt;&gt;"","&amp;ref(Item/Inquisitor.jpg,nolink,25x25,Inquisitor);",""),IF(CD146&lt;&gt;"","&amp;ref(Item/Adept-Sacrificer.jpg,nolink,25x25,Adept Sacrificer ("&amp;CD146&amp;"));",""),IF(CE146&lt;&gt;"","&amp;ref(Item/Dominion-Spreader.jpg,nolink,25x25,Dominion Spreader ("&amp;CE146&amp;"));",""),IF(CF146&lt;&gt;"","&amp;ref(Item/Gold-Maker.jpg,nolink,25x25,Gold Maker ("&amp;CF146&amp;"));",""))</f>
        <v/>
      </c>
      <c r="EZ146" t="str">
        <f t="shared" ref="EZ146:EZ209" si="58">CONCATENATE(IF(CG146&lt;&gt;"",IF(CG146&gt;0,"&amp;ref(Item/Inspirational.jpg,nolink,25x25,Inspirational ("&amp;CG146&amp;"));","&amp;ref(Item/Uninspirational.jpg,nolink,25x25,Inspirational ("&amp;CG146&amp;"));"),""),IF(CH146&lt;&gt;"","&amp;ref(Item/Taskmaster.jpg,nolink,25x25,Taskmaster ("&amp;CH146&amp;"));",""),IF(CI146&lt;&gt;"","&amp;ref(Item/Beastmaster.jpg,nolink,25x25,Beastmaster ("&amp;CI146&amp;"));",""),IF(CJ146&lt;&gt;"","&amp;ref(Nation/LivingLead.jpg,nolink,25x25,Leadership ("&amp;CJ146&amp;"));",""),IF(CK146&lt;&gt;"","&amp;ref(Nation/MagicLead.jpg,nolink,25x25,Magic Leadership ("&amp;CK146&amp;"));",""),IF(CL146&lt;&gt;"","&amp;ref(Nation/UndeadLead.jpg,nolink,25x25,Undead Leadership ("&amp;CL146&amp;"));",""),IF(CM146&lt;&gt;"","&amp;ref(Item/Pillager.jpg,nolink,25x25,Pillager ("&amp;CM146&amp;"));",""),IF(CN146&lt;&gt;"","&amp;ref(Item/Patrol-Bonus.jpg,nolink,25x25,Patrol Bonus ("&amp;CN146&amp;"));",""),IF(CO146&lt;&gt;"",IF(CO146&gt;0,"&amp;ref(Item/Supply-Bonus.jpg,nolink,25x25,Supply Bonus ("&amp;CO146&amp;"));","&amp;ref(Item/Gluttony.jpg,nolink,25x25,Gluttony ("&amp;ABS(CO146)&amp;"));"),""),IF(CP146&lt;&gt;"",IF(CP146&gt;0,"&amp;ref(Item/Water-Breathing.jpg,nolink,25x25,Gift of Water Breathing ("&amp;CP146&amp;"));","&amp;ref(Item/Water-Breathing.jpg,nolink,25x25,Water Breathing);"),""),IF(CQ146&lt;&gt;"","&amp;ref(Item/Sailing.jpg,nolink,25x25,Sailing (Size points "&amp;LEFT(CQ146,LEN(CQ146)-1)&amp;", max size "&amp;RIGHT(CQ146)&amp;"));",""),IF(CR146&lt;&gt;"",IF(LEFT(CR146,1)&lt;&gt;"d",IF(LEFT(CR146,1)&lt;&gt;"g","&amp;ref(Item/Healer.jpg,nolink,25x25,Healer ("&amp;CR146&amp;"));","&amp;ref(Item/Disease-Grinder.jpg,nolink,25x25,Disease Grinder ("&amp;MID(CR146,2,LEN(CR146)-1)&amp;"));"),"&amp;ref(Item/Disease-Healer.jpg,nolink,25x25,Disease Healer ("&amp;MID(CR146,2,LEN(CR146)-1)&amp;"));"),""),IF(CS146&lt;&gt;"","&amp;ref(Item/Mason.jpg,nolink,25x25,Mason);",""))</f>
        <v/>
      </c>
      <c r="FA146" t="str">
        <f t="shared" ref="FA146:FA209" si="59">CONCATENATE(IF(CT146&lt;&gt;"","&amp;ref(Item/Ethereal.jpg,nolink,25x25,Ethereal);",""),IF(CU146&lt;&gt;"","&amp;ref(Item/Swiftness.jpg,nolink,25x25,Swiftness ("&amp;CU146&amp;"));",""),IF(CV146&lt;&gt;"","&amp;ref(Item/Quickness.jpg,nolink,25x25,Quickness);",""),IF(CW146&lt;&gt;"",IF(CW146&lt;&gt;"l","&amp;ref(Item/Enlarged.jpg,nolink,25x25,Enlarged);","&amp;ref(Item/Enlarged.jpg,nolink,25x25,Enlarged (Up to Size 4));"),""),IF(CX146&lt;&gt;"","&amp;ref(Item/Storm-Power.jpg,nolink,25x25,Storm Power ("&amp;CX146&amp;"));",""),IF(CY146&lt;&gt;"","&amp;ref(Item/Lucky.jpg,nolink,25x25,Lucky);",""),IF(CZ146&lt;&gt;"","&amp;ref(Item/Twist-Fate.jpg,nolink,25x25,Twist Fate);",""),IF(DA146&lt;&gt;"","&amp;ref(Item/Fool's-Luck.jpg,nolink,25x25,Fool's Luck);",""),IF(DB146&lt;&gt;"","&amp;ref(Item/Cursed.jpg,nolink,25x25,Cursed);",""),IF(DC146&lt;&gt;"","&amp;ref(Item/Horror-Marked.jpg,nolink,25x25,Causes Horror Mark);",""),IF(DD146&lt;&gt;"","&amp;ref(Item/Diseased.jpg,nolink,25x25,Diseased);",""),IF(DE146&lt;&gt;"","&amp;ref(Item/Affliction.jpg,nolink,25x25,Lost one eye);",""),IF(DF146&lt;&gt;"","&amp;ref(Item/Affliction.jpg,nolink,25x25,Chest Wound);",""),IF(DG146&lt;&gt;"","&amp;ref(Item/Affliction.jpg,nolink,25x25,Feeble Minded);",""),IF(DH146&lt;&gt;"","&amp;ref(Item/Insane.jpg,nolink,25x25,Insane ("&amp;DH146&amp;"));",""),IF(DI146&lt;&gt;"","&amp;ref(Item/Siege-Bonus.jpg,nolink,25x25,Siege Bonus ("&amp;DI146&amp;"));",""),IF(DJ146&lt;&gt;"","&amp;ref(Item/Flying.jpg,nolink,25x25,Flying"&amp;IF(DJ146&gt;0," (Map Move "&amp;DJ146&amp;")","")&amp;");",""),IF(DK146&lt;&gt;"","&amp;ref(Item/Storm-Immunity.jpg,nolink,25x25,Storm Immunity);",""),IF(DL146&lt;&gt;"","&amp;ref(Item/Floating.jpg,nolink,25x25,Floating);",""),IF(DM146&lt;&gt;"","&amp;ref(Item/Forest-Survival.jpg,nolink,25x25,Forest Survival);",""),IF(DN146&lt;&gt;"","&amp;ref(Item/Mountain-Survival.jpg,nolink,25x25,Mountain Survival);",""),IF(DO146&lt;&gt;"","&amp;ref(Item/Swamp-Survival.jpg,nolink,25x25,Swamp Survival);",""),IF(DP146&lt;&gt;"","&amp;ref(Item/Wasteland-Survival.jpg,nolink,25x25,Wasteland Survival);",""),IF(DQ146&lt;&gt;"","&amp;ref(Item/Snow-Move.jpg,nolink,25x25,Snow Move);",""),IF(DR146&lt;&gt;"","&amp;ref(Item/Swimming.jpg,nolink,25x25,Swimming);",""))</f>
        <v/>
      </c>
      <c r="FB146" t="str">
        <f t="shared" ref="FB146:FB209" si="60">CONCATENATE(IF(DS146&lt;&gt;"","&amp;ref(Item/Blood-Searcher.jpg,nolink,25x25,Blood Searcher ("&amp;DS146&amp;"));",""),IF(DT146&lt;&gt;"","&amp;ref(Item/Reanimation-Bonus.jpg,nolink,25x25,Reanimation Bonus ("&amp;DT146&amp;"));",""),IF(DU146&lt;&gt;"","&amp;ref(Item/Dragon-Master.jpg,nolink,25x25,Dragon Master ("&amp;DU146&amp;"));",""),IF(DV146&lt;&gt;"","&amp;ref(Item/Ivy-Lord.jpg,nolink,25x25,Ivy Lord ("&amp;DV146&amp;"));",""),IF(DW146&lt;&gt;"","&amp;ref(Item/Adept-Cross-Breeder.jpg,nolink,25x25,Adept Cross Breeder ("&amp;DW146&amp;"));",""),IF(DX146&lt;&gt;"","&amp;ref(Item/Forge-Bonus.jpg,nolink,25x25,Forge Bonus ("&amp;DX146&amp;"));",""),IF(DY146&lt;&gt;"","&amp;ref(Item/Master-Smith.jpg,nolink,25x25,Master Smith ("&amp;DY146&amp;"));",""),IF(DZ146&lt;&gt;"","&amp;ref(Item/Master-Ritualist.jpg,nolink,25x25,Master Ritualist ("&amp;DZ146&amp;"));",""),IF(EA146&lt;&gt;"","&amp;ref(Item/Alchemist.jpg,nolink,25x25,Alchemist ("&amp;EA146&amp;"));",""),IF(EB146&lt;&gt;"","&amp;ref(Item/Communion-Master.jpg,nolink,25x25,Communion Master);",""),IF(EC146&lt;&gt;"","&amp;ref(Item/Communion-Slave.jpg,nolink,25x25,Communion Slave);",""),IF(ED146&lt;&gt;"","&amp;ref(Item/Adept-Researcher.jpg,nolink,25x25,Adept Researcher ("&amp;ED146&amp;"));",""),IF(EE146&lt;&gt;"","&amp;ref(Spell/P_Fire.jpg,nolink,25x25,Fire Magic Bonus ("&amp;EE146&amp;"));",""),IF(EF146&lt;&gt;"","&amp;ref(Spell/P_Air.jpg,nolink,25x25,Air Magic Bonus ("&amp;EF146&amp;"));",""),IF(EG146&lt;&gt;"","&amp;ref(Spell/P_Water.jpg,nolink,25x25,Water Magic Bonus ("&amp;EG146&amp;"));",""),IF(EH146&lt;&gt;"","&amp;ref(Spell/P_Earth.jpg,nolink,25x25,Earth Magic Bonus ("&amp;EH146&amp;"));",""),IF(EI146&lt;&gt;"","&amp;ref(Spell/P_Astral.jpg,nolink,25x25,Astral Magic Bonus ("&amp;EI146&amp;"));",""),IF(EJ146&lt;&gt;"","&amp;ref(Spell/P_Death.jpg,nolink,25x25,Death Magic Bonus ("&amp;EJ146&amp;"));",""),IF(EK146&lt;&gt;"","&amp;ref(Spell/P_Nature.jpg,nolink,25x25,Nature Magic Bonus ("&amp;EK146&amp;"));",""),IF(EL146&lt;&gt;"","&amp;ref(Spell/P_Blood.jpg,nolink,25x25,Blood Magic Bonus ("&amp;EL146&amp;"));",""),IF(EM146&lt;&gt;"","&amp;ref(Spell/P_Holy.jpg,nolink,25x25,Priest Bonus ("&amp;EM146&amp;"));",""))</f>
        <v/>
      </c>
      <c r="FC146" t="str">
        <f t="shared" ref="FC146:FC209" si="61">CONCATENATE(IF(EN146&lt;&gt;"","&amp;ref(Item/Far-Caster.jpg,nolink,25x25,Far Caster ("&amp;SUBSTITUTE(SUBSTITUTE(SUBSTITUTE(SUBSTITUTE(SUBSTITUTE(SUBSTITUTE(SUBSTITUTE(SUBSTITUTE(SUBSTITUTE(SUBSTITUTE(SUBSTITUTE(SUBSTITUTE(EN146,"火","Fire, "),"風","Air, "),"水","Water, "),"地","Earth, "),"星","Astral, "),"死","Death, "),"緑","Nature, "),"血","Blood, "),"聖","Priest, "),"霊","Elemental, "),"魔","Sorcery, "),"全","All, ")&amp;"));",""),IF(EO146&lt;&gt;"",SUBSTITUTE(SUBSTITUTE(SUBSTITUTE(SUBSTITUTE(SUBSTITUTE(SUBSTITUTE(SUBSTITUTE(SUBSTITUTE(EO146,"火","&amp;ref(Spell/V_Fire.jpg,nolink,25x25,Fire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(")&amp;"));",""),IF(EP146&lt;&gt;"",SUBSTITUTE(SUBSTITUTE(SUBSTITUTE(SUBSTITUTE(SUBSTITUTE(SUBSTITUTE(SUBSTITUTE(SUBSTITUTE(EP146,"火","&amp;ref(Spell/Vt_Fire.jpg,nolink,25x25,Temporary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146" t="str">
        <f t="shared" ref="FD146:FD209" si="62">IF(EX146&lt;&gt;"n/a",CONCATENATE(EX146,EY146,IF(AND(OR(EX146&lt;&gt;"",EY146&lt;&gt;""),OR(EZ146&lt;&gt;"",FA146&lt;&gt;"")),"&amp;br;",""),EZ146,FA146,IF(AND(OR(EX146&lt;&gt;"",EY146&lt;&gt;"",EZ146&lt;&gt;"",FA146&lt;&gt;""),OR(FB146&lt;&gt;"",FC146&lt;&gt;"")),"&amp;br;",""),FB146,FC146,IF(AND(OR(EX146&lt;&gt;"",EY146&lt;&gt;"",EZ146&lt;&gt;"",FA146&lt;&gt;"",FB146&lt;&gt;"",FC146&lt;&gt;""),EQ146&lt;&gt;""),"&amp;br;",""),SUBSTITUTE(EQ146,"\n","&amp;br;")),"")</f>
        <v>騎乗中使用不可</v>
      </c>
      <c r="FE146" t="str">
        <f t="shared" ref="FE146:FE209" si="63">CONCATENATE(IF(EV146&lt;&gt;"n/a",EV146,IF(EW146&lt;&gt;"n/a",EW146,IF(EX146&lt;&gt;"n/a",FD146,""))),IF(FF146&lt;&gt;"~","&amp;br;"&amp;FF146,""),IF(FG146&lt;&gt;"~","&amp;br;"&amp;FG146,""))</f>
        <v>盾軽減力：16&amp;br;防御修正：0&amp;br;盾対応力：8&amp;br;装備負担：0&amp;br;魔法の防具&amp;br;&amp;br;騎乗中使用不可</v>
      </c>
      <c r="FF146" t="str">
        <f t="shared" ref="FF146:FF209" si="64">IF(EV146&lt;&gt;"n/a",IF(EW146&lt;&gt;"n/a","&amp;br;"&amp;EW146,IF(EX146&lt;&gt;"n/a","&amp;br;"&amp;FD146,"~")),IF(AND(EW146&lt;&gt;"n/a",EX146&lt;&gt;"n/a"),"&amp;br;"&amp;FD146,"~"))</f>
        <v>&amp;br;騎乗中使用不可</v>
      </c>
      <c r="FG146" t="str">
        <f t="shared" ref="FG146:FG209" si="65">IF(AND(EV146&lt;&gt;"n/a",EW146&lt;&gt;"n/a",EX146&lt;&gt;"n/a"),IF(EX146&lt;&gt;"n/a","&amp;br;"&amp;FD146,""),"~")</f>
        <v>~</v>
      </c>
      <c r="FH146" s="24" t="str">
        <f t="shared" ref="FH146:FH209" si="66">CONCATENATE("|",ES146,"|",IF(D146&lt;&gt;"",D146,C146),"|",ET146,"|",EU146,"|",CHAR(10),"|~|&gt;|&gt;|&gt;|",FE146,"|",CHAR(10),"|&gt;|&gt;|&gt;|&gt;|BGCOLOR(#F5F5F5):",ER146,"|",CHAR(10))</f>
        <v xml:space="preserve">|BGCOLOR(#000000):&amp;ref(Item/Shields/Weightless-Tower-Shield.jpg,nolink,75x75,Weightless Tower Shield);|BGCOLOR(BLACK):COLOR(WHITE):''Weightless Tower Shield''|盾|&amp;ref(Spell/P_Air.jpg,nolink,25x25,Air);2|&amp;ref(Spell/V_Air.jpg,nolink,25x25,Air Gem);10|
|~|&gt;|&gt;|&gt;|盾軽減力：16&amp;br;防御修正：0&amp;br;盾対応力：8&amp;br;装備負担：0&amp;br;魔法の防具&amp;br;&amp;br;騎乗中使用不可|
|&gt;|&gt;|&gt;|&gt;|BGCOLOR(#F5F5F5):軽い大盾。邪魔にならないが少々脆い|
</v>
      </c>
    </row>
    <row r="147" spans="1:164" x14ac:dyDescent="0.15">
      <c r="A147" t="str">
        <f t="shared" si="50"/>
        <v/>
      </c>
      <c r="C147" s="1" t="s">
        <v>3729</v>
      </c>
      <c r="E147" s="1">
        <v>2</v>
      </c>
      <c r="F147" s="1" t="s">
        <v>3741</v>
      </c>
      <c r="H147" s="1" t="s">
        <v>3608</v>
      </c>
      <c r="J147" s="1">
        <v>10</v>
      </c>
      <c r="AN147" s="1">
        <v>21</v>
      </c>
      <c r="AO147" s="1">
        <v>0</v>
      </c>
      <c r="AP147" s="1">
        <v>7</v>
      </c>
      <c r="AQ147" s="1">
        <v>0</v>
      </c>
      <c r="AS147" s="1" t="s">
        <v>3735</v>
      </c>
      <c r="ER147" s="20" t="s">
        <v>4488</v>
      </c>
      <c r="ES147" t="str">
        <f t="shared" si="51"/>
        <v>BGCOLOR(#000000):&amp;ref(Item/Shields/Weightless-Kite-Shield.jpg,nolink,75x75,Weightless Kite Shield);|BGCOLOR(BLACK):COLOR(WHITE):''Weightless Kite Shield''</v>
      </c>
      <c r="ET147" t="str">
        <f t="shared" si="52"/>
        <v>&amp;ref(Spell/P_Air.jpg,nolink,25x25,Air);2</v>
      </c>
      <c r="EU147" t="str">
        <f t="shared" si="53"/>
        <v>&amp;ref(Spell/V_Air.jpg,nolink,25x25,Air Gem);10</v>
      </c>
      <c r="EV147" t="str">
        <f t="shared" si="54"/>
        <v>n/a</v>
      </c>
      <c r="EW147" t="str">
        <f t="shared" si="55"/>
        <v>盾軽減力：21&amp;br;防御修正：0&amp;br;盾対応力：7&amp;br;装備負担：0&amp;br;魔法の防具</v>
      </c>
      <c r="EX147" t="str">
        <f t="shared" si="56"/>
        <v>n/a</v>
      </c>
      <c r="EY147" t="str">
        <f t="shared" si="57"/>
        <v/>
      </c>
      <c r="EZ147" t="str">
        <f t="shared" si="58"/>
        <v/>
      </c>
      <c r="FA147" t="str">
        <f t="shared" si="59"/>
        <v/>
      </c>
      <c r="FB147" t="str">
        <f t="shared" si="60"/>
        <v/>
      </c>
      <c r="FC147" t="str">
        <f t="shared" si="61"/>
        <v/>
      </c>
      <c r="FD147" t="str">
        <f t="shared" si="62"/>
        <v/>
      </c>
      <c r="FE147" t="str">
        <f t="shared" si="63"/>
        <v>盾軽減力：21&amp;br;防御修正：0&amp;br;盾対応力：7&amp;br;装備負担：0&amp;br;魔法の防具</v>
      </c>
      <c r="FF147" t="str">
        <f t="shared" si="64"/>
        <v>~</v>
      </c>
      <c r="FG147" t="str">
        <f t="shared" si="65"/>
        <v>~</v>
      </c>
      <c r="FH147" s="24" t="str">
        <f t="shared" si="66"/>
        <v xml:space="preserve">|BGCOLOR(#000000):&amp;ref(Item/Shields/Weightless-Kite-Shield.jpg,nolink,75x75,Weightless Kite Shield);|BGCOLOR(BLACK):COLOR(WHITE):''Weightless Kite Shield''|盾|&amp;ref(Spell/P_Air.jpg,nolink,25x25,Air);2|&amp;ref(Spell/V_Air.jpg,nolink,25x25,Air Gem);10|
|~|&gt;|&gt;|&gt;|盾軽減力：21&amp;br;防御修正：0&amp;br;盾対応力：7&amp;br;装備負担：0&amp;br;魔法の防具|
|&gt;|&gt;|&gt;|&gt;|BGCOLOR(#F5F5F5):軽い騎盾。軽減力も十分|
</v>
      </c>
    </row>
    <row r="148" spans="1:164" x14ac:dyDescent="0.15">
      <c r="A148" t="str">
        <f t="shared" si="50"/>
        <v/>
      </c>
      <c r="C148" s="1" t="s">
        <v>3729</v>
      </c>
      <c r="E148" s="1">
        <v>2</v>
      </c>
      <c r="F148" s="1" t="s">
        <v>3742</v>
      </c>
      <c r="H148" s="1" t="s">
        <v>3743</v>
      </c>
      <c r="J148" s="1">
        <v>10</v>
      </c>
      <c r="AN148" s="1">
        <v>23</v>
      </c>
      <c r="AO148" s="1">
        <v>-3</v>
      </c>
      <c r="AP148" s="1">
        <v>6</v>
      </c>
      <c r="AQ148" s="1">
        <v>3</v>
      </c>
      <c r="AS148" s="1" t="s">
        <v>3735</v>
      </c>
      <c r="EQ148" s="7" t="s">
        <v>3744</v>
      </c>
      <c r="ER148" s="20" t="s">
        <v>4489</v>
      </c>
      <c r="ES148" t="str">
        <f t="shared" si="51"/>
        <v>BGCOLOR(#000000):&amp;ref(Item/Shields/Lead-Shield.jpg,nolink,75x75,Lead Shield);|BGCOLOR(BLACK):COLOR(WHITE):''Lead Shield''</v>
      </c>
      <c r="ET148" t="str">
        <f t="shared" si="52"/>
        <v>&amp;ref(Spell/P_Earth.jpg,nolink,25x25,Earth);2</v>
      </c>
      <c r="EU148" t="str">
        <f t="shared" si="53"/>
        <v>&amp;ref(Spell/V_Earth.jpg,nolink,25x25,Earth Gem);10</v>
      </c>
      <c r="EV148" t="str">
        <f t="shared" si="54"/>
        <v>n/a</v>
      </c>
      <c r="EW148" t="str">
        <f t="shared" si="55"/>
        <v>盾軽減力：23&amp;br;防御修正：-3&amp;br;盾対応力：6&amp;br;装備負担：3&amp;br;魔法の防具</v>
      </c>
      <c r="EX148" t="str">
        <f t="shared" si="56"/>
        <v/>
      </c>
      <c r="EY148" t="str">
        <f t="shared" si="57"/>
        <v/>
      </c>
      <c r="EZ148" t="str">
        <f t="shared" si="58"/>
        <v/>
      </c>
      <c r="FA148" t="str">
        <f t="shared" si="59"/>
        <v/>
      </c>
      <c r="FB148" t="str">
        <f t="shared" si="60"/>
        <v/>
      </c>
      <c r="FC148" t="str">
        <f t="shared" si="61"/>
        <v/>
      </c>
      <c r="FD148" t="str">
        <f t="shared" si="62"/>
        <v>魔法抵抗+4</v>
      </c>
      <c r="FE148" t="str">
        <f t="shared" si="63"/>
        <v>盾軽減力：23&amp;br;防御修正：-3&amp;br;盾対応力：6&amp;br;装備負担：3&amp;br;魔法の防具&amp;br;&amp;br;魔法抵抗+4</v>
      </c>
      <c r="FF148" t="str">
        <f t="shared" si="64"/>
        <v>&amp;br;魔法抵抗+4</v>
      </c>
      <c r="FG148" t="str">
        <f t="shared" si="65"/>
        <v>~</v>
      </c>
      <c r="FH148" s="24" t="str">
        <f t="shared" si="66"/>
        <v xml:space="preserve">|BGCOLOR(#000000):&amp;ref(Item/Shields/Lead-Shield.jpg,nolink,75x75,Lead Shield);|BGCOLOR(BLACK):COLOR(WHITE):''Lead Shield''|盾|&amp;ref(Spell/P_Earth.jpg,nolink,25x25,Earth);2|&amp;ref(Spell/V_Earth.jpg,nolink,25x25,Earth Gem);10|
|~|&gt;|&gt;|&gt;|盾軽減力：23&amp;br;防御修正：-3&amp;br;盾対応力：6&amp;br;装備負担：3&amp;br;魔法の防具&amp;br;&amp;br;魔法抵抗+4|
|&gt;|&gt;|&gt;|&gt;|BGCOLOR(#F5F5F5):抵抗力を高める鉛の盾。かなり重いのが難点|
</v>
      </c>
    </row>
    <row r="149" spans="1:164" x14ac:dyDescent="0.15">
      <c r="A149" t="str">
        <f t="shared" si="50"/>
        <v/>
      </c>
      <c r="C149" s="1" t="s">
        <v>3729</v>
      </c>
      <c r="E149" s="1">
        <v>2</v>
      </c>
      <c r="F149" s="1" t="s">
        <v>3745</v>
      </c>
      <c r="H149" s="1" t="s">
        <v>3599</v>
      </c>
      <c r="I149" s="1" t="s">
        <v>3612</v>
      </c>
      <c r="J149" s="1">
        <v>5</v>
      </c>
      <c r="K149" s="7">
        <v>5</v>
      </c>
      <c r="AN149" s="1">
        <v>21</v>
      </c>
      <c r="AO149" s="1">
        <v>-1</v>
      </c>
      <c r="AP149" s="1">
        <v>8</v>
      </c>
      <c r="AQ149" s="1">
        <v>1</v>
      </c>
      <c r="AS149" s="1" t="s">
        <v>3735</v>
      </c>
      <c r="BK149" s="2">
        <v>80</v>
      </c>
      <c r="ER149" s="20" t="s">
        <v>4490</v>
      </c>
      <c r="ES149" t="str">
        <f t="shared" si="51"/>
        <v>BGCOLOR(#000000):&amp;ref(Item/Shields/Shield-of-Valor.jpg,nolink,75x75,Shield of Valor);|BGCOLOR(BLACK):COLOR(WHITE):''Shield of Valor''</v>
      </c>
      <c r="ET149" t="str">
        <f t="shared" si="52"/>
        <v>&amp;ref(Spell/P_Earth.jpg,nolink,25x25,Earth);1&amp;ref(Spell/P_Air.jpg,nolink,25x25,Air);1</v>
      </c>
      <c r="EU149" t="str">
        <f t="shared" si="53"/>
        <v>&amp;ref(Spell/V_Earth.jpg,nolink,25x25,Earth Gem);5&amp;ref(Spell/V_Air.jpg,nolink,25x25,Air Gem);5</v>
      </c>
      <c r="EV149" t="str">
        <f t="shared" si="54"/>
        <v>n/a</v>
      </c>
      <c r="EW149" t="str">
        <f t="shared" si="55"/>
        <v>盾軽減力：21&amp;br;防御修正：-1&amp;br;盾対応力：8&amp;br;装備負担：1&amp;br;魔法の防具</v>
      </c>
      <c r="EX149" t="str">
        <f t="shared" si="56"/>
        <v>&amp;ref(Item/Air-Shield.jpg,nolink,25x25,Air Shield (80));</v>
      </c>
      <c r="EY149" t="str">
        <f t="shared" si="57"/>
        <v/>
      </c>
      <c r="EZ149" t="str">
        <f t="shared" si="58"/>
        <v/>
      </c>
      <c r="FA149" t="str">
        <f t="shared" si="59"/>
        <v/>
      </c>
      <c r="FB149" t="str">
        <f t="shared" si="60"/>
        <v/>
      </c>
      <c r="FC149" t="str">
        <f t="shared" si="61"/>
        <v/>
      </c>
      <c r="FD149" t="str">
        <f t="shared" si="62"/>
        <v>&amp;ref(Item/Air-Shield.jpg,nolink,25x25,Air Shield (80));</v>
      </c>
      <c r="FE149" t="str">
        <f t="shared" si="63"/>
        <v>盾軽減力：21&amp;br;防御修正：-1&amp;br;盾対応力：8&amp;br;装備負担：1&amp;br;魔法の防具&amp;br;&amp;br;&amp;ref(Item/Air-Shield.jpg,nolink,25x25,Air Shield (80));</v>
      </c>
      <c r="FF149" t="str">
        <f t="shared" si="64"/>
        <v>&amp;br;&amp;ref(Item/Air-Shield.jpg,nolink,25x25,Air Shield (80));</v>
      </c>
      <c r="FG149" t="str">
        <f t="shared" si="65"/>
        <v>~</v>
      </c>
      <c r="FH149" s="24" t="str">
        <f t="shared" si="66"/>
        <v xml:space="preserve">|BGCOLOR(#000000):&amp;ref(Item/Shields/Shield-of-Valor.jpg,nolink,75x75,Shield of Valor);|BGCOLOR(BLACK):COLOR(WHITE):''Shield of Valor''|盾|&amp;ref(Spell/P_Earth.jpg,nolink,25x25,Earth);1&amp;ref(Spell/P_Air.jpg,nolink,25x25,Air);1|&amp;ref(Spell/V_Earth.jpg,nolink,25x25,Earth Gem);5&amp;ref(Spell/V_Air.jpg,nolink,25x25,Air Gem);5|
|~|&gt;|&gt;|&gt;|盾軽減力：21&amp;br;防御修正：-1&amp;br;盾対応力：8&amp;br;装備負担：1&amp;br;魔法の防具&amp;br;&amp;br;&amp;ref(Item/Air-Shield.jpg,nolink,25x25,Air Shield (80));|
|&gt;|&gt;|&gt;|&gt;|BGCOLOR(#F5F5F5):射撃への徹底的な対策。効果は高い|
</v>
      </c>
    </row>
    <row r="150" spans="1:164" x14ac:dyDescent="0.15">
      <c r="A150" t="str">
        <f t="shared" si="50"/>
        <v/>
      </c>
      <c r="C150" s="1" t="s">
        <v>3729</v>
      </c>
      <c r="E150" s="1">
        <v>2</v>
      </c>
      <c r="F150" s="1" t="s">
        <v>3746</v>
      </c>
      <c r="H150" s="1" t="s">
        <v>3667</v>
      </c>
      <c r="I150" s="1" t="s">
        <v>3743</v>
      </c>
      <c r="J150" s="1">
        <v>15</v>
      </c>
      <c r="K150" s="7">
        <v>10</v>
      </c>
      <c r="AN150" s="1">
        <v>30</v>
      </c>
      <c r="AO150" s="1">
        <v>-4</v>
      </c>
      <c r="AP150" s="1">
        <v>7</v>
      </c>
      <c r="AQ150" s="1">
        <v>4</v>
      </c>
      <c r="AS150" s="1" t="s">
        <v>3735</v>
      </c>
      <c r="EQ150" s="7" t="s">
        <v>3747</v>
      </c>
      <c r="ER150" s="20" t="s">
        <v>4491</v>
      </c>
      <c r="ES150" t="str">
        <f t="shared" si="51"/>
        <v>BGCOLOR(#000000):&amp;ref(Item/Shields/Crystal-Shield.jpg,nolink,75x75,Crystal Shield);|BGCOLOR(BLACK):COLOR(WHITE):''Crystal Shield''</v>
      </c>
      <c r="ET150" t="str">
        <f t="shared" si="52"/>
        <v>&amp;ref(Spell/P_Astral.jpg,nolink,25x25,Astral);3&amp;ref(Spell/P_Earth.jpg,nolink,25x25,Earth);2</v>
      </c>
      <c r="EU150" t="str">
        <f t="shared" si="53"/>
        <v>&amp;ref(Spell/V_Astral.jpg,nolink,25x25,Astral Pearl);15&amp;ref(Spell/V_Earth.jpg,nolink,25x25,Earth Gem);10</v>
      </c>
      <c r="EV150" t="str">
        <f t="shared" si="54"/>
        <v>n/a</v>
      </c>
      <c r="EW150" t="str">
        <f t="shared" si="55"/>
        <v>盾軽減力：30&amp;br;防御修正：-4&amp;br;盾対応力：7&amp;br;装備負担：4&amp;br;魔法の防具</v>
      </c>
      <c r="EX150" t="str">
        <f t="shared" si="56"/>
        <v/>
      </c>
      <c r="EY150" t="str">
        <f t="shared" si="57"/>
        <v/>
      </c>
      <c r="EZ150" t="str">
        <f t="shared" si="58"/>
        <v/>
      </c>
      <c r="FA150" t="str">
        <f t="shared" si="59"/>
        <v/>
      </c>
      <c r="FB150" t="str">
        <f t="shared" si="60"/>
        <v/>
      </c>
      <c r="FC150" t="str">
        <f t="shared" si="61"/>
        <v/>
      </c>
      <c r="FD150" t="str">
        <f t="shared" si="62"/>
        <v>戦闘開始時自動発動：Power of the Spheres&amp;br;騎乗中使用不可</v>
      </c>
      <c r="FE150" t="str">
        <f t="shared" si="63"/>
        <v>盾軽減力：30&amp;br;防御修正：-4&amp;br;盾対応力：7&amp;br;装備負担：4&amp;br;魔法の防具&amp;br;&amp;br;戦闘開始時自動発動：Power of the Spheres&amp;br;騎乗中使用不可</v>
      </c>
      <c r="FF150" t="str">
        <f t="shared" si="64"/>
        <v>&amp;br;戦闘開始時自動発動：Power of the Spheres&amp;br;騎乗中使用不可</v>
      </c>
      <c r="FG150" t="str">
        <f t="shared" si="65"/>
        <v>~</v>
      </c>
      <c r="FH150" s="24" t="str">
        <f t="shared" si="66"/>
        <v xml:space="preserve">|BGCOLOR(#000000):&amp;ref(Item/Shields/Crystal-Shield.jpg,nolink,75x75,Crystal Shield);|BGCOLOR(BLACK):COLOR(WHITE):''Crystal Shield''|盾|&amp;ref(Spell/P_Astral.jpg,nolink,25x25,Astral);3&amp;ref(Spell/P_Earth.jpg,nolink,25x25,Earth);2|&amp;ref(Spell/V_Astral.jpg,nolink,25x25,Astral Pearl);15&amp;ref(Spell/V_Earth.jpg,nolink,25x25,Earth Gem);10|
|~|&gt;|&gt;|&gt;|盾軽減力：30&amp;br;防御修正：-4&amp;br;盾対応力：7&amp;br;装備負担：4&amp;br;魔法の防具&amp;br;&amp;br;戦闘開始時自動発動：Power of the Spheres&amp;br;騎乗中使用不可|
|&gt;|&gt;|&gt;|&gt;|BGCOLOR(#F5F5F5):戦闘中の魔力を高める。あまりにも重い|
</v>
      </c>
    </row>
    <row r="151" spans="1:164" x14ac:dyDescent="0.15">
      <c r="A151" t="str">
        <f t="shared" ref="A151:A196" si="67">IF(OR(C151&lt;&gt;C150,E151&lt;&gt;E150),C151&amp;E151&amp;"S",IF(OR(C151&lt;&gt;C152,E151&lt;&gt;E152),C151&amp;E151&amp;"E",""))</f>
        <v/>
      </c>
      <c r="C151" s="1" t="s">
        <v>3729</v>
      </c>
      <c r="E151" s="1">
        <v>2</v>
      </c>
      <c r="F151" s="1" t="s">
        <v>3748</v>
      </c>
      <c r="H151" s="1" t="s">
        <v>3604</v>
      </c>
      <c r="J151" s="1">
        <v>10</v>
      </c>
      <c r="AN151" s="1">
        <v>16</v>
      </c>
      <c r="AO151" s="1">
        <v>0</v>
      </c>
      <c r="AP151" s="1">
        <v>5</v>
      </c>
      <c r="AQ151" s="1">
        <v>0</v>
      </c>
      <c r="AS151" s="1" t="s">
        <v>3735</v>
      </c>
      <c r="EQ151" s="7" t="s">
        <v>3749</v>
      </c>
      <c r="ER151" s="20" t="s">
        <v>4492</v>
      </c>
      <c r="ES151" t="str">
        <f t="shared" si="51"/>
        <v>BGCOLOR(#000000):&amp;ref(Item/Shields/Eye-Shield.jpg,nolink,75x75,Eye Shield);|BGCOLOR(BLACK):COLOR(WHITE):''Eye Shield''</v>
      </c>
      <c r="ET151" t="str">
        <f t="shared" si="52"/>
        <v>&amp;ref(Spell/P_Nature.jpg,nolink,25x25,Nature);2</v>
      </c>
      <c r="EU151" t="str">
        <f t="shared" si="53"/>
        <v>&amp;ref(Spell/V_Nature.jpg,nolink,25x25,Nature Gem);10</v>
      </c>
      <c r="EV151" t="str">
        <f t="shared" si="54"/>
        <v>n/a</v>
      </c>
      <c r="EW151" t="str">
        <f t="shared" si="55"/>
        <v>盾軽減力：16&amp;br;防御修正：0&amp;br;盾対応力：5&amp;br;装備負担：0&amp;br;魔法の防具</v>
      </c>
      <c r="EX151" t="str">
        <f t="shared" si="56"/>
        <v/>
      </c>
      <c r="EY151" t="str">
        <f t="shared" si="57"/>
        <v/>
      </c>
      <c r="EZ151" t="str">
        <f t="shared" si="58"/>
        <v/>
      </c>
      <c r="FA151" t="str">
        <f t="shared" si="59"/>
        <v/>
      </c>
      <c r="FB151" t="str">
        <f t="shared" si="60"/>
        <v/>
      </c>
      <c r="FC151" t="str">
        <f t="shared" si="61"/>
        <v/>
      </c>
      <c r="FD151" t="str">
        <f t="shared" si="62"/>
        <v>近接攻撃に目潰しで自動反撃（抵抗可能）</v>
      </c>
      <c r="FE151" t="str">
        <f t="shared" si="63"/>
        <v>盾軽減力：16&amp;br;防御修正：0&amp;br;盾対応力：5&amp;br;装備負担：0&amp;br;魔法の防具&amp;br;&amp;br;近接攻撃に目潰しで自動反撃（抵抗可能）</v>
      </c>
      <c r="FF151" t="str">
        <f t="shared" si="64"/>
        <v>&amp;br;近接攻撃に目潰しで自動反撃（抵抗可能）</v>
      </c>
      <c r="FG151" t="str">
        <f t="shared" si="65"/>
        <v>~</v>
      </c>
      <c r="FH151" s="24" t="str">
        <f t="shared" si="66"/>
        <v xml:space="preserve">|BGCOLOR(#000000):&amp;ref(Item/Shields/Eye-Shield.jpg,nolink,75x75,Eye Shield);|BGCOLOR(BLACK):COLOR(WHITE):''Eye Shield''|盾|&amp;ref(Spell/P_Nature.jpg,nolink,25x25,Nature);2|&amp;ref(Spell/V_Nature.jpg,nolink,25x25,Nature Gem);10|
|~|&gt;|&gt;|&gt;|盾軽減力：16&amp;br;防御修正：0&amp;br;盾対応力：5&amp;br;装備負担：0&amp;br;魔法の防具&amp;br;&amp;br;近接攻撃に目潰しで自動反撃（抵抗可能）|
|&gt;|&gt;|&gt;|&gt;|BGCOLOR(#F5F5F5):敵の目を潰す盾。やや脆いが嫌らしい性能|
</v>
      </c>
    </row>
    <row r="152" spans="1:164" x14ac:dyDescent="0.15">
      <c r="A152" t="str">
        <f t="shared" si="67"/>
        <v>盾2E</v>
      </c>
      <c r="C152" s="1" t="s">
        <v>3729</v>
      </c>
      <c r="E152" s="1">
        <v>2</v>
      </c>
      <c r="F152" s="1" t="s">
        <v>3750</v>
      </c>
      <c r="H152" s="1" t="s">
        <v>3616</v>
      </c>
      <c r="J152" s="1">
        <v>10</v>
      </c>
      <c r="AN152" s="1">
        <v>21</v>
      </c>
      <c r="AO152" s="1">
        <v>-1</v>
      </c>
      <c r="AP152" s="1">
        <v>8</v>
      </c>
      <c r="AQ152" s="1">
        <v>1</v>
      </c>
      <c r="AS152" s="1" t="s">
        <v>3735</v>
      </c>
      <c r="AY152" s="2">
        <v>5</v>
      </c>
      <c r="BB152" s="2">
        <v>1</v>
      </c>
      <c r="ER152" s="20" t="s">
        <v>4493</v>
      </c>
      <c r="ES152" t="str">
        <f t="shared" si="51"/>
        <v>BGCOLOR(#000000):&amp;ref(Item/Shields/Ice-Aegis.jpg,nolink,75x75,Ice Aegis);|BGCOLOR(BLACK):COLOR(WHITE):''Ice Aegis''</v>
      </c>
      <c r="ET152" t="str">
        <f t="shared" si="52"/>
        <v>&amp;ref(Spell/P_Water.jpg,nolink,25x25,Water);2</v>
      </c>
      <c r="EU152" t="str">
        <f t="shared" si="53"/>
        <v>&amp;ref(Spell/V_Water.jpg,nolink,25x25,Water Gem);10</v>
      </c>
      <c r="EV152" t="str">
        <f t="shared" si="54"/>
        <v>n/a</v>
      </c>
      <c r="EW152" t="str">
        <f t="shared" si="55"/>
        <v>盾軽減力：21&amp;br;防御修正：-1&amp;br;盾対応力：8&amp;br;装備負担：1&amp;br;魔法の防具</v>
      </c>
      <c r="EX152" t="str">
        <f t="shared" si="56"/>
        <v>&amp;ref(Item/Cold-Resistant.jpg,nolink,25x25,Cold Resistant (5));&amp;ref(Item/Ice-Protection.jpg,nolink,25x25,Ice Protection (1));</v>
      </c>
      <c r="EY152" t="str">
        <f t="shared" si="57"/>
        <v/>
      </c>
      <c r="EZ152" t="str">
        <f t="shared" si="58"/>
        <v/>
      </c>
      <c r="FA152" t="str">
        <f t="shared" si="59"/>
        <v/>
      </c>
      <c r="FB152" t="str">
        <f t="shared" si="60"/>
        <v/>
      </c>
      <c r="FC152" t="str">
        <f t="shared" si="61"/>
        <v/>
      </c>
      <c r="FD152" t="str">
        <f t="shared" si="62"/>
        <v>&amp;ref(Item/Cold-Resistant.jpg,nolink,25x25,Cold Resistant (5));&amp;ref(Item/Ice-Protection.jpg,nolink,25x25,Ice Protection (1));</v>
      </c>
      <c r="FE152" t="str">
        <f t="shared" si="63"/>
        <v>盾軽減力：21&amp;br;防御修正：-1&amp;br;盾対応力：8&amp;br;装備負担：1&amp;br;魔法の防具&amp;br;&amp;br;&amp;ref(Item/Cold-Resistant.jpg,nolink,25x25,Cold Resistant (5));&amp;ref(Item/Ice-Protection.jpg,nolink,25x25,Ice Protection (1));</v>
      </c>
      <c r="FF152" t="str">
        <f t="shared" si="64"/>
        <v>&amp;br;&amp;ref(Item/Cold-Resistant.jpg,nolink,25x25,Cold Resistant (5));&amp;ref(Item/Ice-Protection.jpg,nolink,25x25,Ice Protection (1));</v>
      </c>
      <c r="FG152" t="str">
        <f t="shared" si="65"/>
        <v>~</v>
      </c>
      <c r="FH152" s="24" t="str">
        <f t="shared" si="66"/>
        <v xml:space="preserve">|BGCOLOR(#000000):&amp;ref(Item/Shields/Ice-Aegis.jpg,nolink,75x75,Ice Aegis);|BGCOLOR(BLACK):COLOR(WHITE):''Ice Aegis''|盾|&amp;ref(Spell/P_Water.jpg,nolink,25x25,Water);2|&amp;ref(Spell/V_Water.jpg,nolink,25x25,Water Gem);10|
|~|&gt;|&gt;|&gt;|盾軽減力：21&amp;br;防御修正：-1&amp;br;盾対応力：8&amp;br;装備負担：1&amp;br;魔法の防具&amp;br;&amp;br;&amp;ref(Item/Cold-Resistant.jpg,nolink,25x25,Cold Resistant (5));&amp;ref(Item/Ice-Protection.jpg,nolink,25x25,Ice Protection (1));|
|&gt;|&gt;|&gt;|&gt;|BGCOLOR(#F5F5F5):寒いと防御力を高めてくれる盾。暑さは苦手|
</v>
      </c>
    </row>
    <row r="153" spans="1:164" x14ac:dyDescent="0.15">
      <c r="A153" t="str">
        <f t="shared" si="67"/>
        <v>盾4S</v>
      </c>
      <c r="C153" s="1" t="s">
        <v>3729</v>
      </c>
      <c r="E153" s="1">
        <v>4</v>
      </c>
      <c r="F153" s="1" t="s">
        <v>3752</v>
      </c>
      <c r="H153" s="1" t="s">
        <v>3665</v>
      </c>
      <c r="J153" s="1">
        <v>10</v>
      </c>
      <c r="AN153" s="1">
        <v>23</v>
      </c>
      <c r="AO153" s="1">
        <v>-1</v>
      </c>
      <c r="AP153" s="1">
        <v>9</v>
      </c>
      <c r="AQ153" s="1">
        <v>1</v>
      </c>
      <c r="AS153" s="1" t="s">
        <v>3735</v>
      </c>
      <c r="AW153" s="2">
        <v>15</v>
      </c>
      <c r="ER153" s="20" t="s">
        <v>4494</v>
      </c>
      <c r="ES153" t="str">
        <f t="shared" si="51"/>
        <v>BGCOLOR(#000000):&amp;ref(Item/Shields/Golden-Hoplon.jpg,nolink,75x75,Golden Hoplon);|BGCOLOR(BLACK):COLOR(WHITE):''Golden Hoplon''</v>
      </c>
      <c r="ET153" t="str">
        <f t="shared" si="52"/>
        <v>&amp;ref(Spell/P_Fire.jpg,nolink,25x25,Fire);2</v>
      </c>
      <c r="EU153" t="str">
        <f t="shared" si="53"/>
        <v>&amp;ref(Spell/V_Fire.jpg,nolink,25x25,Fire Gem);10</v>
      </c>
      <c r="EV153" t="str">
        <f t="shared" si="54"/>
        <v>n/a</v>
      </c>
      <c r="EW153" t="str">
        <f t="shared" si="55"/>
        <v>盾軽減力：23&amp;br;防御修正：-1&amp;br;盾対応力：9&amp;br;装備負担：1&amp;br;魔法の防具</v>
      </c>
      <c r="EX153" t="str">
        <f t="shared" si="56"/>
        <v>&amp;ref(Item/Fire-Resistant.jpg,nolink,25x25,Fire Resistant (15));</v>
      </c>
      <c r="EY153" t="str">
        <f t="shared" si="57"/>
        <v/>
      </c>
      <c r="EZ153" t="str">
        <f t="shared" si="58"/>
        <v/>
      </c>
      <c r="FA153" t="str">
        <f t="shared" si="59"/>
        <v/>
      </c>
      <c r="FB153" t="str">
        <f t="shared" si="60"/>
        <v/>
      </c>
      <c r="FC153" t="str">
        <f t="shared" si="61"/>
        <v/>
      </c>
      <c r="FD153" t="str">
        <f t="shared" si="62"/>
        <v>&amp;ref(Item/Fire-Resistant.jpg,nolink,25x25,Fire Resistant (15));</v>
      </c>
      <c r="FE153" t="str">
        <f t="shared" si="63"/>
        <v>盾軽減力：23&amp;br;防御修正：-1&amp;br;盾対応力：9&amp;br;装備負担：1&amp;br;魔法の防具&amp;br;&amp;br;&amp;ref(Item/Fire-Resistant.jpg,nolink,25x25,Fire Resistant (15));</v>
      </c>
      <c r="FF153" t="str">
        <f t="shared" si="64"/>
        <v>&amp;br;&amp;ref(Item/Fire-Resistant.jpg,nolink,25x25,Fire Resistant (15));</v>
      </c>
      <c r="FG153" t="str">
        <f t="shared" si="65"/>
        <v>~</v>
      </c>
      <c r="FH153" s="24" t="str">
        <f t="shared" si="66"/>
        <v xml:space="preserve">|BGCOLOR(#000000):&amp;ref(Item/Shields/Golden-Hoplon.jpg,nolink,75x75,Golden Hoplon);|BGCOLOR(BLACK):COLOR(WHITE):''Golden Hoplon''|盾|&amp;ref(Spell/P_Fire.jpg,nolink,25x25,Fire);2|&amp;ref(Spell/V_Fire.jpg,nolink,25x25,Fire Gem);10|
|~|&gt;|&gt;|&gt;|盾軽減力：23&amp;br;防御修正：-1&amp;br;盾対応力：9&amp;br;装備負担：1&amp;br;魔法の防具&amp;br;&amp;br;&amp;ref(Item/Fire-Resistant.jpg,nolink,25x25,Fire Resistant (15));|
|&gt;|&gt;|&gt;|&gt;|BGCOLOR(#F5F5F5):熱に強い盾。基本性能も上々|
</v>
      </c>
    </row>
    <row r="154" spans="1:164" x14ac:dyDescent="0.15">
      <c r="A154" t="str">
        <f t="shared" si="67"/>
        <v/>
      </c>
      <c r="C154" s="1" t="s">
        <v>3729</v>
      </c>
      <c r="E154" s="1">
        <v>4</v>
      </c>
      <c r="F154" s="1" t="s">
        <v>3753</v>
      </c>
      <c r="H154" s="1" t="s">
        <v>3743</v>
      </c>
      <c r="I154" s="1" t="s">
        <v>3617</v>
      </c>
      <c r="J154" s="1">
        <v>10</v>
      </c>
      <c r="K154" s="7">
        <v>5</v>
      </c>
      <c r="AN154" s="1">
        <v>26</v>
      </c>
      <c r="AO154" s="1">
        <v>-1</v>
      </c>
      <c r="AP154" s="1">
        <v>5</v>
      </c>
      <c r="AQ154" s="1">
        <v>1</v>
      </c>
      <c r="AS154" s="1" t="s">
        <v>3735</v>
      </c>
      <c r="AW154" s="2">
        <v>5</v>
      </c>
      <c r="BJ154" s="2">
        <v>7</v>
      </c>
      <c r="ER154" s="20" t="s">
        <v>4495</v>
      </c>
      <c r="ES154" t="str">
        <f t="shared" si="51"/>
        <v>BGCOLOR(#000000):&amp;ref(Item/Shields/Charcoal-Shield.jpg,nolink,75x75,Charcoal Shield);|BGCOLOR(BLACK):COLOR(WHITE):''Charcoal Shield''</v>
      </c>
      <c r="ET154" t="str">
        <f t="shared" si="52"/>
        <v>&amp;ref(Spell/P_Earth.jpg,nolink,25x25,Earth);2&amp;ref(Spell/P_Fire.jpg,nolink,25x25,Fire);1</v>
      </c>
      <c r="EU154" t="str">
        <f t="shared" si="53"/>
        <v>&amp;ref(Spell/V_Earth.jpg,nolink,25x25,Earth Gem);10&amp;ref(Spell/V_Fire.jpg,nolink,25x25,Fire Gem);5</v>
      </c>
      <c r="EV154" t="str">
        <f t="shared" si="54"/>
        <v>n/a</v>
      </c>
      <c r="EW154" t="str">
        <f t="shared" si="55"/>
        <v>盾軽減力：26&amp;br;防御修正：-1&amp;br;盾対応力：5&amp;br;装備負担：1&amp;br;魔法の防具</v>
      </c>
      <c r="EX154" t="str">
        <f t="shared" si="56"/>
        <v>&amp;ref(Item/Fire-Resistant.jpg,nolink,25x25,Fire Resistant (5));&amp;ref(Item/Fire-Shield.jpg,nolink,25x25,Fire Shield (7));</v>
      </c>
      <c r="EY154" t="str">
        <f t="shared" si="57"/>
        <v/>
      </c>
      <c r="EZ154" t="str">
        <f t="shared" si="58"/>
        <v/>
      </c>
      <c r="FA154" t="str">
        <f t="shared" si="59"/>
        <v/>
      </c>
      <c r="FB154" t="str">
        <f t="shared" si="60"/>
        <v/>
      </c>
      <c r="FC154" t="str">
        <f t="shared" si="61"/>
        <v/>
      </c>
      <c r="FD154" t="str">
        <f t="shared" si="62"/>
        <v>&amp;ref(Item/Fire-Resistant.jpg,nolink,25x25,Fire Resistant (5));&amp;ref(Item/Fire-Shield.jpg,nolink,25x25,Fire Shield (7));</v>
      </c>
      <c r="FE154" t="str">
        <f t="shared" si="63"/>
        <v>盾軽減力：26&amp;br;防御修正：-1&amp;br;盾対応力：5&amp;br;装備負担：1&amp;br;魔法の防具&amp;br;&amp;br;&amp;ref(Item/Fire-Resistant.jpg,nolink,25x25,Fire Resistant (5));&amp;ref(Item/Fire-Shield.jpg,nolink,25x25,Fire Shield (7));</v>
      </c>
      <c r="FF154" t="str">
        <f t="shared" si="64"/>
        <v>&amp;br;&amp;ref(Item/Fire-Resistant.jpg,nolink,25x25,Fire Resistant (5));&amp;ref(Item/Fire-Shield.jpg,nolink,25x25,Fire Shield (7));</v>
      </c>
      <c r="FG154" t="str">
        <f t="shared" si="65"/>
        <v>~</v>
      </c>
      <c r="FH154" s="24" t="str">
        <f t="shared" si="66"/>
        <v xml:space="preserve">|BGCOLOR(#000000):&amp;ref(Item/Shields/Charcoal-Shield.jpg,nolink,75x75,Charcoal Shield);|BGCOLOR(BLACK):COLOR(WHITE):''Charcoal Shield''|盾|&amp;ref(Spell/P_Earth.jpg,nolink,25x25,Earth);2&amp;ref(Spell/P_Fire.jpg,nolink,25x25,Fire);1|&amp;ref(Spell/V_Earth.jpg,nolink,25x25,Earth Gem);10&amp;ref(Spell/V_Fire.jpg,nolink,25x25,Fire Gem);5|
|~|&gt;|&gt;|&gt;|盾軽減力：26&amp;br;防御修正：-1&amp;br;盾対応力：5&amp;br;装備負担：1&amp;br;魔法の防具&amp;br;&amp;br;&amp;ref(Item/Fire-Resistant.jpg,nolink,25x25,Fire Resistant (5));&amp;ref(Item/Fire-Shield.jpg,nolink,25x25,Fire Shield (7));|
|&gt;|&gt;|&gt;|&gt;|BGCOLOR(#F5F5F5):攻撃者を焼く盾。受け止めにくいが軽減力は優秀|
</v>
      </c>
    </row>
    <row r="155" spans="1:164" x14ac:dyDescent="0.15">
      <c r="A155" t="str">
        <f t="shared" si="67"/>
        <v/>
      </c>
      <c r="C155" s="1" t="s">
        <v>3729</v>
      </c>
      <c r="E155" s="1">
        <v>4</v>
      </c>
      <c r="F155" s="1" t="s">
        <v>3754</v>
      </c>
      <c r="H155" s="1" t="s">
        <v>3672</v>
      </c>
      <c r="J155" s="1">
        <v>10</v>
      </c>
      <c r="AN155" s="1">
        <v>19</v>
      </c>
      <c r="AO155" s="1">
        <v>0</v>
      </c>
      <c r="AP155" s="1">
        <v>4</v>
      </c>
      <c r="AQ155" s="1">
        <v>0</v>
      </c>
      <c r="AS155" s="1" t="s">
        <v>3735</v>
      </c>
      <c r="CY155" s="2">
        <v>1</v>
      </c>
      <c r="ER155" s="20" t="s">
        <v>4496</v>
      </c>
      <c r="ES155" t="str">
        <f t="shared" si="51"/>
        <v>BGCOLOR(#000000):&amp;ref(Item/Shields/Lucky-Coin.jpg,nolink,75x75,Lucky Coin);|BGCOLOR(BLACK):COLOR(WHITE):''Lucky Coin''</v>
      </c>
      <c r="ET155" t="str">
        <f t="shared" si="52"/>
        <v>&amp;ref(Spell/P_Astral.jpg,nolink,25x25,Astral);2</v>
      </c>
      <c r="EU155" t="str">
        <f t="shared" si="53"/>
        <v>&amp;ref(Spell/V_Astral.jpg,nolink,25x25,Astral Pearl);10</v>
      </c>
      <c r="EV155" t="str">
        <f t="shared" si="54"/>
        <v>n/a</v>
      </c>
      <c r="EW155" t="str">
        <f t="shared" si="55"/>
        <v>盾軽減力：19&amp;br;防御修正：0&amp;br;盾対応力：4&amp;br;装備負担：0&amp;br;魔法の防具</v>
      </c>
      <c r="EX155" t="str">
        <f t="shared" si="56"/>
        <v/>
      </c>
      <c r="EY155" t="str">
        <f t="shared" si="57"/>
        <v/>
      </c>
      <c r="EZ155" t="str">
        <f t="shared" si="58"/>
        <v/>
      </c>
      <c r="FA155" t="str">
        <f t="shared" si="59"/>
        <v>&amp;ref(Item/Lucky.jpg,nolink,25x25,Lucky);</v>
      </c>
      <c r="FB155" t="str">
        <f t="shared" si="60"/>
        <v/>
      </c>
      <c r="FC155" t="str">
        <f t="shared" si="61"/>
        <v/>
      </c>
      <c r="FD155" t="str">
        <f t="shared" si="62"/>
        <v>&amp;ref(Item/Lucky.jpg,nolink,25x25,Lucky);</v>
      </c>
      <c r="FE155" t="str">
        <f t="shared" si="63"/>
        <v>盾軽減力：19&amp;br;防御修正：0&amp;br;盾対応力：4&amp;br;装備負担：0&amp;br;魔法の防具&amp;br;&amp;br;&amp;ref(Item/Lucky.jpg,nolink,25x25,Lucky);</v>
      </c>
      <c r="FF155" t="str">
        <f t="shared" si="64"/>
        <v>&amp;br;&amp;ref(Item/Lucky.jpg,nolink,25x25,Lucky);</v>
      </c>
      <c r="FG155" t="str">
        <f t="shared" si="65"/>
        <v>~</v>
      </c>
      <c r="FH155" s="24" t="str">
        <f t="shared" si="66"/>
        <v xml:space="preserve">|BGCOLOR(#000000):&amp;ref(Item/Shields/Lucky-Coin.jpg,nolink,75x75,Lucky Coin);|BGCOLOR(BLACK):COLOR(WHITE):''Lucky Coin''|盾|&amp;ref(Spell/P_Astral.jpg,nolink,25x25,Astral);2|&amp;ref(Spell/V_Astral.jpg,nolink,25x25,Astral Pearl);10|
|~|&gt;|&gt;|&gt;|盾軽減力：19&amp;br;防御修正：0&amp;br;盾対応力：4&amp;br;装備負担：0&amp;br;魔法の防具&amp;br;&amp;br;&amp;ref(Item/Lucky.jpg,nolink,25x25,Lucky);|
|&gt;|&gt;|&gt;|&gt;|BGCOLOR(#F5F5F5):お守り代わりの盾。脆い指揮官に|
</v>
      </c>
    </row>
    <row r="156" spans="1:164" x14ac:dyDescent="0.15">
      <c r="A156" t="str">
        <f t="shared" si="67"/>
        <v/>
      </c>
      <c r="C156" s="1" t="s">
        <v>3729</v>
      </c>
      <c r="E156" s="1">
        <v>4</v>
      </c>
      <c r="F156" s="1" t="s">
        <v>3755</v>
      </c>
      <c r="H156" s="1" t="s">
        <v>3672</v>
      </c>
      <c r="I156" s="1" t="s">
        <v>3715</v>
      </c>
      <c r="J156" s="1">
        <v>10</v>
      </c>
      <c r="K156" s="7">
        <v>5</v>
      </c>
      <c r="AN156" s="1">
        <v>21</v>
      </c>
      <c r="AO156" s="1">
        <v>-1</v>
      </c>
      <c r="AP156" s="1">
        <v>7</v>
      </c>
      <c r="AQ156" s="1">
        <v>1</v>
      </c>
      <c r="AS156" s="1" t="s">
        <v>3735</v>
      </c>
      <c r="EQ156" s="7" t="s">
        <v>3756</v>
      </c>
      <c r="ER156" s="20" t="s">
        <v>4497</v>
      </c>
      <c r="ES156" t="str">
        <f t="shared" si="51"/>
        <v>BGCOLOR(#000000):&amp;ref(Item/Shields/Shield-of-the-Accursed.jpg,nolink,75x75,Shield of the Accursed);|BGCOLOR(BLACK):COLOR(WHITE):''Shield of the Accursed''</v>
      </c>
      <c r="ET156" t="str">
        <f t="shared" si="52"/>
        <v>&amp;ref(Spell/P_Astral.jpg,nolink,25x25,Astral);2&amp;ref(Spell/P_Blood.jpg,nolink,25x25,Blood);1</v>
      </c>
      <c r="EU156" t="str">
        <f t="shared" si="53"/>
        <v>&amp;ref(Spell/V_Astral.jpg,nolink,25x25,Astral Pearl);10&amp;ref(Spell/V_Blood.jpg,nolink,25x25,Blood Slave);5</v>
      </c>
      <c r="EV156" t="str">
        <f t="shared" si="54"/>
        <v>n/a</v>
      </c>
      <c r="EW156" t="str">
        <f t="shared" si="55"/>
        <v>盾軽減力：21&amp;br;防御修正：-1&amp;br;盾対応力：7&amp;br;装備負担：1&amp;br;魔法の防具</v>
      </c>
      <c r="EX156" t="str">
        <f t="shared" si="56"/>
        <v/>
      </c>
      <c r="EY156" t="str">
        <f t="shared" si="57"/>
        <v/>
      </c>
      <c r="EZ156" t="str">
        <f t="shared" si="58"/>
        <v/>
      </c>
      <c r="FA156" t="str">
        <f t="shared" si="59"/>
        <v/>
      </c>
      <c r="FB156" t="str">
        <f t="shared" si="60"/>
        <v/>
      </c>
      <c r="FC156" t="str">
        <f t="shared" si="61"/>
        <v/>
      </c>
      <c r="FD156" t="str">
        <f t="shared" si="62"/>
        <v>防御技能+3&amp;br;近接攻撃にHorror Markで反撃（抵抗困難）</v>
      </c>
      <c r="FE156" t="str">
        <f t="shared" si="63"/>
        <v>盾軽減力：21&amp;br;防御修正：-1&amp;br;盾対応力：7&amp;br;装備負担：1&amp;br;魔法の防具&amp;br;&amp;br;防御技能+3&amp;br;近接攻撃にHorror Markで反撃（抵抗困難）</v>
      </c>
      <c r="FF156" t="str">
        <f t="shared" si="64"/>
        <v>&amp;br;防御技能+3&amp;br;近接攻撃にHorror Markで反撃（抵抗困難）</v>
      </c>
      <c r="FG156" t="str">
        <f t="shared" si="65"/>
        <v>~</v>
      </c>
      <c r="FH156" s="24" t="str">
        <f t="shared" si="66"/>
        <v xml:space="preserve">|BGCOLOR(#000000):&amp;ref(Item/Shields/Shield-of-the-Accursed.jpg,nolink,75x75,Shield of the Accursed);|BGCOLOR(BLACK):COLOR(WHITE):''Shield of the Accursed''|盾|&amp;ref(Spell/P_Astral.jpg,nolink,25x25,Astral);2&amp;ref(Spell/P_Blood.jpg,nolink,25x25,Blood);1|&amp;ref(Spell/V_Astral.jpg,nolink,25x25,Astral Pearl);10&amp;ref(Spell/V_Blood.jpg,nolink,25x25,Blood Slave);5|
|~|&gt;|&gt;|&gt;|盾軽減力：21&amp;br;防御修正：-1&amp;br;盾対応力：7&amp;br;装備負担：1&amp;br;魔法の防具&amp;br;&amp;br;防御技能+3&amp;br;近接攻撃にHorror Markで反撃（抵抗困難）|
|&gt;|&gt;|&gt;|&gt;|BGCOLOR(#F5F5F5):非常に嫌な自動反撃を備え、回避力まで高める|
</v>
      </c>
    </row>
    <row r="157" spans="1:164" x14ac:dyDescent="0.15">
      <c r="A157" t="str">
        <f t="shared" si="67"/>
        <v/>
      </c>
      <c r="C157" s="1" t="s">
        <v>3729</v>
      </c>
      <c r="E157" s="1">
        <v>4</v>
      </c>
      <c r="F157" s="1" t="s">
        <v>3757</v>
      </c>
      <c r="H157" s="1" t="s">
        <v>3604</v>
      </c>
      <c r="J157" s="1">
        <v>10</v>
      </c>
      <c r="AN157" s="1">
        <v>13</v>
      </c>
      <c r="AO157" s="1">
        <v>0</v>
      </c>
      <c r="AP157" s="1">
        <v>5</v>
      </c>
      <c r="AQ157" s="1">
        <v>0</v>
      </c>
      <c r="AS157" s="1" t="s">
        <v>3735</v>
      </c>
      <c r="EQ157" s="7" t="s">
        <v>3758</v>
      </c>
      <c r="ER157" s="20" t="s">
        <v>4498</v>
      </c>
      <c r="ES157" t="str">
        <f t="shared" si="51"/>
        <v>BGCOLOR(#000000):&amp;ref(Item/Shields/Vine-Shield.jpg,nolink,75x75,Vine Shield);|BGCOLOR(BLACK):COLOR(WHITE):''Vine Shield''</v>
      </c>
      <c r="ET157" t="str">
        <f t="shared" si="52"/>
        <v>&amp;ref(Spell/P_Nature.jpg,nolink,25x25,Nature);2</v>
      </c>
      <c r="EU157" t="str">
        <f t="shared" si="53"/>
        <v>&amp;ref(Spell/V_Nature.jpg,nolink,25x25,Nature Gem);10</v>
      </c>
      <c r="EV157" t="str">
        <f t="shared" si="54"/>
        <v>n/a</v>
      </c>
      <c r="EW157" t="str">
        <f t="shared" si="55"/>
        <v>盾軽減力：13&amp;br;防御修正：0&amp;br;盾対応力：5&amp;br;装備負担：0&amp;br;魔法の防具</v>
      </c>
      <c r="EX157" t="str">
        <f t="shared" si="56"/>
        <v/>
      </c>
      <c r="EY157" t="str">
        <f t="shared" si="57"/>
        <v/>
      </c>
      <c r="EZ157" t="str">
        <f t="shared" si="58"/>
        <v/>
      </c>
      <c r="FA157" t="str">
        <f t="shared" si="59"/>
        <v/>
      </c>
      <c r="FB157" t="str">
        <f t="shared" si="60"/>
        <v/>
      </c>
      <c r="FC157" t="str">
        <f t="shared" si="61"/>
        <v/>
      </c>
      <c r="FD157" t="str">
        <f t="shared" si="62"/>
        <v>近接攻撃に蔓の捕縛で反撃（抵抗可能）</v>
      </c>
      <c r="FE157" t="str">
        <f t="shared" si="63"/>
        <v>盾軽減力：13&amp;br;防御修正：0&amp;br;盾対応力：5&amp;br;装備負担：0&amp;br;魔法の防具&amp;br;&amp;br;近接攻撃に蔓の捕縛で反撃（抵抗可能）</v>
      </c>
      <c r="FF157" t="str">
        <f t="shared" si="64"/>
        <v>&amp;br;近接攻撃に蔓の捕縛で反撃（抵抗可能）</v>
      </c>
      <c r="FG157" t="str">
        <f t="shared" si="65"/>
        <v>~</v>
      </c>
      <c r="FH157" s="24" t="str">
        <f t="shared" si="66"/>
        <v xml:space="preserve">|BGCOLOR(#000000):&amp;ref(Item/Shields/Vine-Shield.jpg,nolink,75x75,Vine Shield);|BGCOLOR(BLACK):COLOR(WHITE):''Vine Shield''|盾|&amp;ref(Spell/P_Nature.jpg,nolink,25x25,Nature);2|&amp;ref(Spell/V_Nature.jpg,nolink,25x25,Nature Gem);10|
|~|&gt;|&gt;|&gt;|盾軽減力：13&amp;br;防御修正：0&amp;br;盾対応力：5&amp;br;装備負担：0&amp;br;魔法の防具&amp;br;&amp;br;近接攻撃に蔓の捕縛で反撃（抵抗可能）|
|&gt;|&gt;|&gt;|&gt;|BGCOLOR(#F5F5F5):敵を捕縛して攻撃を阻害。盾自体は脆い|
</v>
      </c>
    </row>
    <row r="158" spans="1:164" x14ac:dyDescent="0.15">
      <c r="A158" t="str">
        <f t="shared" si="67"/>
        <v>盾4E</v>
      </c>
      <c r="C158" s="1" t="s">
        <v>3729</v>
      </c>
      <c r="E158" s="1">
        <v>4</v>
      </c>
      <c r="F158" s="1" t="s">
        <v>3759</v>
      </c>
      <c r="H158" s="1" t="s">
        <v>3625</v>
      </c>
      <c r="I158" s="1" t="s">
        <v>3646</v>
      </c>
      <c r="J158" s="1">
        <v>5</v>
      </c>
      <c r="K158" s="7">
        <v>5</v>
      </c>
      <c r="AN158" s="1">
        <v>13</v>
      </c>
      <c r="AO158" s="1">
        <v>0</v>
      </c>
      <c r="AP158" s="1">
        <v>4</v>
      </c>
      <c r="AQ158" s="1">
        <v>0</v>
      </c>
      <c r="AS158" s="1" t="s">
        <v>3735</v>
      </c>
      <c r="EQ158" s="7" t="s">
        <v>3760</v>
      </c>
      <c r="ER158" s="20" t="s">
        <v>4499</v>
      </c>
      <c r="ES158" t="str">
        <f t="shared" si="51"/>
        <v>BGCOLOR(#000000):&amp;ref(Item/Shields/Totem-Shield.jpg,nolink,75x75,Totem Shield);|BGCOLOR(BLACK):COLOR(WHITE):''Totem Shield''</v>
      </c>
      <c r="ET158" t="str">
        <f t="shared" si="52"/>
        <v>&amp;ref(Spell/P_Nature.jpg,nolink,25x25,Nature);1&amp;ref(Spell/P_Astral.jpg,nolink,25x25,Astral);1</v>
      </c>
      <c r="EU158" t="str">
        <f t="shared" si="53"/>
        <v>&amp;ref(Spell/V_Nature.jpg,nolink,25x25,Nature Gem);5&amp;ref(Spell/V_Astral.jpg,nolink,25x25,Astral Pearl);5</v>
      </c>
      <c r="EV158" t="str">
        <f t="shared" si="54"/>
        <v>n/a</v>
      </c>
      <c r="EW158" t="str">
        <f t="shared" si="55"/>
        <v>盾軽減力：13&amp;br;防御修正：0&amp;br;盾対応力：4&amp;br;装備負担：0&amp;br;魔法の防具</v>
      </c>
      <c r="EX158" t="str">
        <f t="shared" si="56"/>
        <v/>
      </c>
      <c r="EY158" t="str">
        <f t="shared" si="57"/>
        <v/>
      </c>
      <c r="EZ158" t="str">
        <f t="shared" si="58"/>
        <v/>
      </c>
      <c r="FA158" t="str">
        <f t="shared" si="59"/>
        <v/>
      </c>
      <c r="FB158" t="str">
        <f t="shared" si="60"/>
        <v/>
      </c>
      <c r="FC158" t="str">
        <f t="shared" si="61"/>
        <v/>
      </c>
      <c r="FD158" t="str">
        <f t="shared" si="62"/>
        <v>近接攻撃にCurseで反撃（抵抗困難）</v>
      </c>
      <c r="FE158" t="str">
        <f t="shared" si="63"/>
        <v>盾軽減力：13&amp;br;防御修正：0&amp;br;盾対応力：4&amp;br;装備負担：0&amp;br;魔法の防具&amp;br;&amp;br;近接攻撃にCurseで反撃（抵抗困難）</v>
      </c>
      <c r="FF158" t="str">
        <f t="shared" si="64"/>
        <v>&amp;br;近接攻撃にCurseで反撃（抵抗困難）</v>
      </c>
      <c r="FG158" t="str">
        <f t="shared" si="65"/>
        <v>~</v>
      </c>
      <c r="FH158" s="24" t="str">
        <f t="shared" si="66"/>
        <v xml:space="preserve">|BGCOLOR(#000000):&amp;ref(Item/Shields/Totem-Shield.jpg,nolink,75x75,Totem Shield);|BGCOLOR(BLACK):COLOR(WHITE):''Totem Shield''|盾|&amp;ref(Spell/P_Nature.jpg,nolink,25x25,Nature);1&amp;ref(Spell/P_Astral.jpg,nolink,25x25,Astral);1|&amp;ref(Spell/V_Nature.jpg,nolink,25x25,Nature Gem);5&amp;ref(Spell/V_Astral.jpg,nolink,25x25,Astral Pearl);5|
|~|&gt;|&gt;|&gt;|盾軽減力：13&amp;br;防御修正：0&amp;br;盾対応力：4&amp;br;装備負担：0&amp;br;魔法の防具&amp;br;&amp;br;近接攻撃にCurseで反撃（抵抗困難）|
|&gt;|&gt;|&gt;|&gt;|BGCOLOR(#F5F5F5):敵を呪う盾。盾自体の性能は低い|
</v>
      </c>
    </row>
    <row r="159" spans="1:164" x14ac:dyDescent="0.15">
      <c r="A159" t="str">
        <f t="shared" si="67"/>
        <v>盾6S</v>
      </c>
      <c r="C159" s="1" t="s">
        <v>3729</v>
      </c>
      <c r="E159" s="1">
        <v>6</v>
      </c>
      <c r="F159" s="1" t="s">
        <v>3761</v>
      </c>
      <c r="H159" s="1" t="s">
        <v>3599</v>
      </c>
      <c r="I159" s="1" t="s">
        <v>3617</v>
      </c>
      <c r="J159" s="1">
        <v>5</v>
      </c>
      <c r="K159" s="7">
        <v>5</v>
      </c>
      <c r="AN159" s="1">
        <v>23</v>
      </c>
      <c r="AO159" s="1">
        <v>-1</v>
      </c>
      <c r="AP159" s="1">
        <v>9</v>
      </c>
      <c r="AQ159" s="1">
        <v>1</v>
      </c>
      <c r="AS159" s="1" t="s">
        <v>3735</v>
      </c>
      <c r="BE159" s="2">
        <v>1</v>
      </c>
      <c r="ER159" s="20" t="s">
        <v>4500</v>
      </c>
      <c r="ES159" t="str">
        <f t="shared" si="51"/>
        <v>BGCOLOR(#000000):&amp;ref(Item/Shields/Shield-of-Gleaming-Gold.jpg,nolink,75x75,Shield of Gleaming Gold);|BGCOLOR(BLACK):COLOR(WHITE):''Shield of Gleaming Gold''</v>
      </c>
      <c r="ET159" t="str">
        <f t="shared" si="52"/>
        <v>&amp;ref(Spell/P_Earth.jpg,nolink,25x25,Earth);1&amp;ref(Spell/P_Fire.jpg,nolink,25x25,Fire);1</v>
      </c>
      <c r="EU159" t="str">
        <f t="shared" si="53"/>
        <v>&amp;ref(Spell/V_Earth.jpg,nolink,25x25,Earth Gem);5&amp;ref(Spell/V_Fire.jpg,nolink,25x25,Fire Gem);5</v>
      </c>
      <c r="EV159" t="str">
        <f t="shared" si="54"/>
        <v>n/a</v>
      </c>
      <c r="EW159" t="str">
        <f t="shared" si="55"/>
        <v>盾軽減力：23&amp;br;防御修正：-1&amp;br;盾対応力：9&amp;br;装備負担：1&amp;br;魔法の防具</v>
      </c>
      <c r="EX159" t="str">
        <f t="shared" si="56"/>
        <v>&amp;ref(Item/Awe.jpg,nolink,25x25,Awe (1));</v>
      </c>
      <c r="EY159" t="str">
        <f t="shared" si="57"/>
        <v/>
      </c>
      <c r="EZ159" t="str">
        <f t="shared" si="58"/>
        <v/>
      </c>
      <c r="FA159" t="str">
        <f t="shared" si="59"/>
        <v/>
      </c>
      <c r="FB159" t="str">
        <f t="shared" si="60"/>
        <v/>
      </c>
      <c r="FC159" t="str">
        <f t="shared" si="61"/>
        <v/>
      </c>
      <c r="FD159" t="str">
        <f t="shared" si="62"/>
        <v>&amp;ref(Item/Awe.jpg,nolink,25x25,Awe (1));</v>
      </c>
      <c r="FE159" t="str">
        <f t="shared" si="63"/>
        <v>盾軽減力：23&amp;br;防御修正：-1&amp;br;盾対応力：9&amp;br;装備負担：1&amp;br;魔法の防具&amp;br;&amp;br;&amp;ref(Item/Awe.jpg,nolink,25x25,Awe (1));</v>
      </c>
      <c r="FF159" t="str">
        <f t="shared" si="64"/>
        <v>&amp;br;&amp;ref(Item/Awe.jpg,nolink,25x25,Awe (1));</v>
      </c>
      <c r="FG159" t="str">
        <f t="shared" si="65"/>
        <v>~</v>
      </c>
      <c r="FH159" s="24" t="str">
        <f t="shared" si="66"/>
        <v xml:space="preserve">|BGCOLOR(#000000):&amp;ref(Item/Shields/Shield-of-Gleaming-Gold.jpg,nolink,75x75,Shield of Gleaming Gold);|BGCOLOR(BLACK):COLOR(WHITE):''Shield of Gleaming Gold''|盾|&amp;ref(Spell/P_Earth.jpg,nolink,25x25,Earth);1&amp;ref(Spell/P_Fire.jpg,nolink,25x25,Fire);1|&amp;ref(Spell/V_Earth.jpg,nolink,25x25,Earth Gem);5&amp;ref(Spell/V_Fire.jpg,nolink,25x25,Fire Gem);5|
|~|&gt;|&gt;|&gt;|盾軽減力：23&amp;br;防御修正：-1&amp;br;盾対応力：9&amp;br;装備負担：1&amp;br;魔法の防具&amp;br;&amp;br;&amp;ref(Item/Awe.jpg,nolink,25x25,Awe (1));|
|&gt;|&gt;|&gt;|&gt;|BGCOLOR(#F5F5F5):攻撃を妨害する盾。士気の低い雑兵に有効|
</v>
      </c>
    </row>
    <row r="160" spans="1:164" x14ac:dyDescent="0.15">
      <c r="A160" t="str">
        <f t="shared" si="67"/>
        <v/>
      </c>
      <c r="C160" s="1" t="s">
        <v>3729</v>
      </c>
      <c r="E160" s="1">
        <v>6</v>
      </c>
      <c r="F160" s="1" t="s">
        <v>3762</v>
      </c>
      <c r="H160" s="1" t="s">
        <v>3612</v>
      </c>
      <c r="I160" s="1" t="s">
        <v>3599</v>
      </c>
      <c r="J160" s="1">
        <v>5</v>
      </c>
      <c r="K160" s="7">
        <v>5</v>
      </c>
      <c r="AN160" s="1">
        <v>21</v>
      </c>
      <c r="AO160" s="1">
        <v>-2</v>
      </c>
      <c r="AP160" s="1">
        <v>9</v>
      </c>
      <c r="AQ160" s="1">
        <v>2</v>
      </c>
      <c r="AS160" s="1" t="s">
        <v>3735</v>
      </c>
      <c r="AX160" s="2">
        <v>5</v>
      </c>
      <c r="EQ160" s="7" t="s">
        <v>3763</v>
      </c>
      <c r="ER160" s="20" t="s">
        <v>4501</v>
      </c>
      <c r="ES160" t="str">
        <f t="shared" si="51"/>
        <v>BGCOLOR(#000000):&amp;ref(Item/Shields/Scutata-Volturnus.jpg,nolink,75x75,Scutata Volturnus);|BGCOLOR(BLACK):COLOR(WHITE):''Scutata Volturnus''</v>
      </c>
      <c r="ET160" t="str">
        <f t="shared" si="52"/>
        <v>&amp;ref(Spell/P_Air.jpg,nolink,25x25,Air);1&amp;ref(Spell/P_Earth.jpg,nolink,25x25,Earth);1</v>
      </c>
      <c r="EU160" t="str">
        <f t="shared" si="53"/>
        <v>&amp;ref(Spell/V_Air.jpg,nolink,25x25,Air Gem);5&amp;ref(Spell/V_Earth.jpg,nolink,25x25,Earth Gem);5</v>
      </c>
      <c r="EV160" t="str">
        <f t="shared" si="54"/>
        <v>n/a</v>
      </c>
      <c r="EW160" t="str">
        <f t="shared" si="55"/>
        <v>盾軽減力：21&amp;br;防御修正：-2&amp;br;盾対応力：9&amp;br;装備負担：2&amp;br;魔法の防具</v>
      </c>
      <c r="EX160" t="str">
        <f t="shared" si="56"/>
        <v>&amp;ref(Item/Shock-Resistant.jpg,nolink,25x25,Shock Resistant (5));</v>
      </c>
      <c r="EY160" t="str">
        <f t="shared" si="57"/>
        <v/>
      </c>
      <c r="EZ160" t="str">
        <f t="shared" si="58"/>
        <v/>
      </c>
      <c r="FA160" t="str">
        <f t="shared" si="59"/>
        <v/>
      </c>
      <c r="FB160" t="str">
        <f t="shared" si="60"/>
        <v/>
      </c>
      <c r="FC160" t="str">
        <f t="shared" si="61"/>
        <v/>
      </c>
      <c r="FD160" t="str">
        <f t="shared" si="62"/>
        <v>&amp;ref(Item/Shock-Resistant.jpg,nolink,25x25,Shock Resistant (5));&amp;br;戦闘中自動発動：Shocking Grasp&amp;br;騎乗中使用不可</v>
      </c>
      <c r="FE160" t="str">
        <f t="shared" si="63"/>
        <v>盾軽減力：21&amp;br;防御修正：-2&amp;br;盾対応力：9&amp;br;装備負担：2&amp;br;魔法の防具&amp;br;&amp;br;&amp;ref(Item/Shock-Resistant.jpg,nolink,25x25,Shock Resistant (5));&amp;br;戦闘中自動発動：Shocking Grasp&amp;br;騎乗中使用不可</v>
      </c>
      <c r="FF160" t="str">
        <f t="shared" si="64"/>
        <v>&amp;br;&amp;ref(Item/Shock-Resistant.jpg,nolink,25x25,Shock Resistant (5));&amp;br;戦闘中自動発動：Shocking Grasp&amp;br;騎乗中使用不可</v>
      </c>
      <c r="FG160" t="str">
        <f t="shared" si="65"/>
        <v>~</v>
      </c>
      <c r="FH160" s="24" t="str">
        <f t="shared" si="66"/>
        <v xml:space="preserve">|BGCOLOR(#000000):&amp;ref(Item/Shields/Scutata-Volturnus.jpg,nolink,75x75,Scutata Volturnus);|BGCOLOR(BLACK):COLOR(WHITE):''Scutata Volturnus''|盾|&amp;ref(Spell/P_Air.jpg,nolink,25x25,Air);1&amp;ref(Spell/P_Earth.jpg,nolink,25x25,Earth);1|&amp;ref(Spell/V_Air.jpg,nolink,25x25,Air Gem);5&amp;ref(Spell/V_Earth.jpg,nolink,25x25,Earth Gem);5|
|~|&gt;|&gt;|&gt;|盾軽減力：21&amp;br;防御修正：-2&amp;br;盾対応力：9&amp;br;装備負担：2&amp;br;魔法の防具&amp;br;&amp;br;&amp;ref(Item/Shock-Resistant.jpg,nolink,25x25,Shock Resistant (5));&amp;br;戦闘中自動発動：Shocking Grasp&amp;br;騎乗中使用不可|
|&gt;|&gt;|&gt;|&gt;|BGCOLOR(#F5F5F5):自動攻撃を行う大盾。多くの敵に効く|
</v>
      </c>
    </row>
    <row r="161" spans="1:164" x14ac:dyDescent="0.15">
      <c r="A161" t="str">
        <f t="shared" si="67"/>
        <v>盾6E</v>
      </c>
      <c r="C161" s="1" t="s">
        <v>3729</v>
      </c>
      <c r="E161" s="1">
        <v>6</v>
      </c>
      <c r="F161" s="1" t="s">
        <v>3764</v>
      </c>
      <c r="H161" s="1" t="s">
        <v>3620</v>
      </c>
      <c r="I161" s="1" t="s">
        <v>3617</v>
      </c>
      <c r="J161" s="1">
        <v>10</v>
      </c>
      <c r="K161" s="7">
        <v>5</v>
      </c>
      <c r="AN161" s="1">
        <v>23</v>
      </c>
      <c r="AO161" s="1">
        <v>-1</v>
      </c>
      <c r="AP161" s="1">
        <v>6</v>
      </c>
      <c r="AQ161" s="1">
        <v>1</v>
      </c>
      <c r="AS161" s="1" t="s">
        <v>3735</v>
      </c>
      <c r="BG161" s="2">
        <v>5</v>
      </c>
      <c r="CK161" s="2">
        <v>1</v>
      </c>
      <c r="EQ161" s="7" t="s">
        <v>3765</v>
      </c>
      <c r="ER161" s="20" t="s">
        <v>4502</v>
      </c>
      <c r="ES161" t="str">
        <f t="shared" si="51"/>
        <v>BGCOLOR(#000000):&amp;ref(Item/Shields/Lantern-Shield.jpg,nolink,75x75,Lantern Shield);|BGCOLOR(BLACK):COLOR(WHITE):''Lantern Shield''</v>
      </c>
      <c r="ET161" t="str">
        <f t="shared" si="52"/>
        <v>&amp;ref(Spell/P_Death.jpg,nolink,25x25,Death);2&amp;ref(Spell/P_Fire.jpg,nolink,25x25,Fire);1</v>
      </c>
      <c r="EU161" t="str">
        <f t="shared" si="53"/>
        <v>&amp;ref(Spell/V_Death.jpg,nolink,25x25,Death Gem);10&amp;ref(Spell/V_Fire.jpg,nolink,25x25,Fire Gem);5</v>
      </c>
      <c r="EV161" t="str">
        <f t="shared" si="54"/>
        <v>n/a</v>
      </c>
      <c r="EW161" t="str">
        <f t="shared" si="55"/>
        <v>盾軽減力：23&amp;br;防御修正：-1&amp;br;盾対応力：6&amp;br;装備負担：1&amp;br;魔法の防具</v>
      </c>
      <c r="EX161" t="str">
        <f t="shared" si="56"/>
        <v>&amp;ref(Item/Causes-Fear.jpg,nolink,25x25,Fear (5));</v>
      </c>
      <c r="EY161" t="str">
        <f t="shared" si="57"/>
        <v/>
      </c>
      <c r="EZ161" t="str">
        <f t="shared" si="58"/>
        <v>&amp;ref(Nation/MagicLead.jpg,nolink,25x25,Magic Leadership (1));</v>
      </c>
      <c r="FA161" t="str">
        <f t="shared" si="59"/>
        <v/>
      </c>
      <c r="FB161" t="str">
        <f t="shared" si="60"/>
        <v/>
      </c>
      <c r="FC161" t="str">
        <f t="shared" si="61"/>
        <v/>
      </c>
      <c r="FD161" t="str">
        <f t="shared" si="62"/>
        <v>&amp;ref(Item/Causes-Fear.jpg,nolink,25x25,Fear (5));&amp;br;&amp;ref(Nation/MagicLead.jpg,nolink,25x25,Magic Leadership (1));&amp;br;随員：Corpse Candle3体</v>
      </c>
      <c r="FE161" t="str">
        <f t="shared" si="63"/>
        <v>盾軽減力：23&amp;br;防御修正：-1&amp;br;盾対応力：6&amp;br;装備負担：1&amp;br;魔法の防具&amp;br;&amp;br;&amp;ref(Item/Causes-Fear.jpg,nolink,25x25,Fear (5));&amp;br;&amp;ref(Nation/MagicLead.jpg,nolink,25x25,Magic Leadership (1));&amp;br;随員：Corpse Candle3体</v>
      </c>
      <c r="FF161" t="str">
        <f t="shared" si="64"/>
        <v>&amp;br;&amp;ref(Item/Causes-Fear.jpg,nolink,25x25,Fear (5));&amp;br;&amp;ref(Nation/MagicLead.jpg,nolink,25x25,Magic Leadership (1));&amp;br;随員：Corpse Candle3体</v>
      </c>
      <c r="FG161" t="str">
        <f t="shared" si="65"/>
        <v>~</v>
      </c>
      <c r="FH161" s="24" t="str">
        <f t="shared" si="66"/>
        <v xml:space="preserve">|BGCOLOR(#000000):&amp;ref(Item/Shields/Lantern-Shield.jpg,nolink,75x75,Lantern Shield);|BGCOLOR(BLACK):COLOR(WHITE):''Lantern Shield''|盾|&amp;ref(Spell/P_Death.jpg,nolink,25x25,Death);2&amp;ref(Spell/P_Fire.jpg,nolink,25x25,Fire);1|&amp;ref(Spell/V_Death.jpg,nolink,25x25,Death Gem);10&amp;ref(Spell/V_Fire.jpg,nolink,25x25,Fire Gem);5|
|~|&gt;|&gt;|&gt;|盾軽減力：23&amp;br;防御修正：-1&amp;br;盾対応力：6&amp;br;装備負担：1&amp;br;魔法の防具&amp;br;&amp;br;&amp;ref(Item/Causes-Fear.jpg,nolink,25x25,Fear (5));&amp;br;&amp;ref(Nation/MagicLead.jpg,nolink,25x25,Magic Leadership (1));&amp;br;随員：Corpse Candle3体|
|&gt;|&gt;|&gt;|&gt;|BGCOLOR(#F5F5F5):お供付きの盾。恐怖も撒き散らす|
</v>
      </c>
    </row>
    <row r="162" spans="1:164" x14ac:dyDescent="0.15">
      <c r="A162" t="str">
        <f t="shared" si="67"/>
        <v>盾8S</v>
      </c>
      <c r="C162" s="1" t="s">
        <v>3729</v>
      </c>
      <c r="E162" s="1">
        <v>8</v>
      </c>
      <c r="F162" s="1" t="s">
        <v>3766</v>
      </c>
      <c r="H162" s="1" t="s">
        <v>3594</v>
      </c>
      <c r="I162" s="1" t="s">
        <v>3672</v>
      </c>
      <c r="J162" s="1">
        <v>15</v>
      </c>
      <c r="K162" s="7">
        <v>10</v>
      </c>
      <c r="AN162" s="1">
        <v>30</v>
      </c>
      <c r="AO162" s="1">
        <v>-1</v>
      </c>
      <c r="AP162" s="1">
        <v>9</v>
      </c>
      <c r="AQ162" s="1">
        <v>1</v>
      </c>
      <c r="AS162" s="1" t="s">
        <v>3735</v>
      </c>
      <c r="BE162" s="2">
        <v>2</v>
      </c>
      <c r="BP162" s="2" t="s">
        <v>3605</v>
      </c>
      <c r="EM162" s="2">
        <v>1</v>
      </c>
      <c r="ER162" s="20" t="s">
        <v>4503</v>
      </c>
      <c r="ES162" t="str">
        <f t="shared" si="51"/>
        <v>BGCOLOR(#000000):&amp;ref(Item/Shields/Immaculate-Shield.jpg,nolink,75x75,Immaculate Shield);|BGCOLOR(BLACK):COLOR(WHITE):''Immaculate Shield''</v>
      </c>
      <c r="ET162" t="str">
        <f t="shared" si="52"/>
        <v>&amp;ref(Spell/P_Fire.jpg,nolink,25x25,Fire);3&amp;ref(Spell/P_Astral.jpg,nolink,25x25,Astral);2</v>
      </c>
      <c r="EU162" t="str">
        <f t="shared" si="53"/>
        <v>&amp;ref(Spell/V_Fire.jpg,nolink,25x25,Fire Gem);15&amp;ref(Spell/V_Astral.jpg,nolink,25x25,Astral Pearl);10</v>
      </c>
      <c r="EV162" t="str">
        <f t="shared" si="54"/>
        <v>n/a</v>
      </c>
      <c r="EW162" t="str">
        <f t="shared" si="55"/>
        <v>盾軽減力：30&amp;br;防御修正：-1&amp;br;盾対応力：9&amp;br;装備負担：1&amp;br;魔法の防具</v>
      </c>
      <c r="EX162" t="str">
        <f t="shared" si="56"/>
        <v>&amp;ref(Item/Awe.jpg,nolink,25x25,Awe (2));</v>
      </c>
      <c r="EY162" t="str">
        <f t="shared" si="57"/>
        <v>&amp;ref(Item/Blessed.jpg,nolink,25x25,Blessed);</v>
      </c>
      <c r="EZ162" t="str">
        <f t="shared" si="58"/>
        <v/>
      </c>
      <c r="FA162" t="str">
        <f t="shared" si="59"/>
        <v/>
      </c>
      <c r="FB162" t="str">
        <f t="shared" si="60"/>
        <v>&amp;ref(Spell/P_Holy.jpg,nolink,25x25,Priest Bonus (1));</v>
      </c>
      <c r="FC162" t="str">
        <f t="shared" si="61"/>
        <v/>
      </c>
      <c r="FD162" t="str">
        <f t="shared" si="62"/>
        <v>&amp;ref(Item/Awe.jpg,nolink,25x25,Awe (2));&amp;ref(Item/Blessed.jpg,nolink,25x25,Blessed);&amp;br;&amp;ref(Spell/P_Holy.jpg,nolink,25x25,Priest Bonus (1));</v>
      </c>
      <c r="FE162" t="str">
        <f t="shared" si="63"/>
        <v>盾軽減力：30&amp;br;防御修正：-1&amp;br;盾対応力：9&amp;br;装備負担：1&amp;br;魔法の防具&amp;br;&amp;br;&amp;ref(Item/Awe.jpg,nolink,25x25,Awe (2));&amp;ref(Item/Blessed.jpg,nolink,25x25,Blessed);&amp;br;&amp;ref(Spell/P_Holy.jpg,nolink,25x25,Priest Bonus (1));</v>
      </c>
      <c r="FF162" t="str">
        <f t="shared" si="64"/>
        <v>&amp;br;&amp;ref(Item/Awe.jpg,nolink,25x25,Awe (2));&amp;ref(Item/Blessed.jpg,nolink,25x25,Blessed);&amp;br;&amp;ref(Spell/P_Holy.jpg,nolink,25x25,Priest Bonus (1));</v>
      </c>
      <c r="FG162" t="str">
        <f t="shared" si="65"/>
        <v>~</v>
      </c>
      <c r="FH162" s="24" t="str">
        <f t="shared" si="66"/>
        <v xml:space="preserve">|BGCOLOR(#000000):&amp;ref(Item/Shields/Immaculate-Shield.jpg,nolink,75x75,Immaculate Shield);|BGCOLOR(BLACK):COLOR(WHITE):''Immaculate Shield''|盾|&amp;ref(Spell/P_Fire.jpg,nolink,25x25,Fire);3&amp;ref(Spell/P_Astral.jpg,nolink,25x25,Astral);2|&amp;ref(Spell/V_Fire.jpg,nolink,25x25,Fire Gem);15&amp;ref(Spell/V_Astral.jpg,nolink,25x25,Astral Pearl);10|
|~|&gt;|&gt;|&gt;|盾軽減力：30&amp;br;防御修正：-1&amp;br;盾対応力：9&amp;br;装備負担：1&amp;br;魔法の防具&amp;br;&amp;br;&amp;ref(Item/Awe.jpg,nolink,25x25,Awe (2));&amp;ref(Item/Blessed.jpg,nolink,25x25,Blessed);&amp;br;&amp;ref(Spell/P_Holy.jpg,nolink,25x25,Priest Bonus (1));|
|&gt;|&gt;|&gt;|&gt;|BGCOLOR(#F5F5F5):聖魔法増強。祝福も授けてくれる|
</v>
      </c>
    </row>
    <row r="163" spans="1:164" x14ac:dyDescent="0.15">
      <c r="A163" t="str">
        <f t="shared" si="67"/>
        <v/>
      </c>
      <c r="C163" s="1" t="s">
        <v>3729</v>
      </c>
      <c r="E163" s="1">
        <v>8</v>
      </c>
      <c r="F163" s="1" t="s">
        <v>3767</v>
      </c>
      <c r="H163" s="1" t="s">
        <v>3686</v>
      </c>
      <c r="J163" s="1">
        <v>25</v>
      </c>
      <c r="AN163" s="1">
        <v>40</v>
      </c>
      <c r="AO163" s="1">
        <v>-2</v>
      </c>
      <c r="AP163" s="1">
        <v>11</v>
      </c>
      <c r="AQ163" s="1">
        <v>2</v>
      </c>
      <c r="AS163" s="1" t="s">
        <v>3735</v>
      </c>
      <c r="AW163" s="2">
        <v>15</v>
      </c>
      <c r="AX163" s="2">
        <v>15</v>
      </c>
      <c r="EQ163" s="7" t="s">
        <v>3768</v>
      </c>
      <c r="ER163" s="20" t="s">
        <v>4504</v>
      </c>
      <c r="ES163" t="str">
        <f t="shared" si="51"/>
        <v>BGCOLOR(#000000):&amp;ref(Item/Shields/Barrier.jpg,nolink,75x75,Barrier);|BGCOLOR(BLACK):COLOR(WHITE):''Barrier''</v>
      </c>
      <c r="ET163" t="str">
        <f t="shared" si="52"/>
        <v>&amp;ref(Spell/P_Earth.jpg,nolink,25x25,Earth);4</v>
      </c>
      <c r="EU163" t="str">
        <f t="shared" si="53"/>
        <v>&amp;ref(Spell/V_Earth.jpg,nolink,25x25,Earth Gem);25</v>
      </c>
      <c r="EV163" t="str">
        <f t="shared" si="54"/>
        <v>n/a</v>
      </c>
      <c r="EW163" t="str">
        <f t="shared" si="55"/>
        <v>盾軽減力：40&amp;br;防御修正：-2&amp;br;盾対応力：11&amp;br;装備負担：2&amp;br;魔法の防具</v>
      </c>
      <c r="EX163" t="str">
        <f t="shared" si="56"/>
        <v>&amp;ref(Item/Fire-Resistant.jpg,nolink,25x25,Fire Resistant (15));&amp;ref(Item/Shock-Resistant.jpg,nolink,25x25,Shock Resistant (15));</v>
      </c>
      <c r="EY163" t="str">
        <f t="shared" si="57"/>
        <v/>
      </c>
      <c r="EZ163" t="str">
        <f t="shared" si="58"/>
        <v/>
      </c>
      <c r="FA163" t="str">
        <f t="shared" si="59"/>
        <v/>
      </c>
      <c r="FB163" t="str">
        <f t="shared" si="60"/>
        <v/>
      </c>
      <c r="FC163" t="str">
        <f t="shared" si="61"/>
        <v/>
      </c>
      <c r="FD163" t="str">
        <f t="shared" si="62"/>
        <v>&amp;ref(Item/Fire-Resistant.jpg,nolink,25x25,Fire Resistant (15));&amp;ref(Item/Shock-Resistant.jpg,nolink,25x25,Shock Resistant (15));&amp;br;筋力+4&amp;br;騎乗中使用不可</v>
      </c>
      <c r="FE163" t="str">
        <f t="shared" si="63"/>
        <v>盾軽減力：40&amp;br;防御修正：-2&amp;br;盾対応力：11&amp;br;装備負担：2&amp;br;魔法の防具&amp;br;&amp;br;&amp;ref(Item/Fire-Resistant.jpg,nolink,25x25,Fire Resistant (15));&amp;ref(Item/Shock-Resistant.jpg,nolink,25x25,Shock Resistant (15));&amp;br;筋力+4&amp;br;騎乗中使用不可</v>
      </c>
      <c r="FF163" t="str">
        <f t="shared" si="64"/>
        <v>&amp;br;&amp;ref(Item/Fire-Resistant.jpg,nolink,25x25,Fire Resistant (15));&amp;ref(Item/Shock-Resistant.jpg,nolink,25x25,Shock Resistant (15));&amp;br;筋力+4&amp;br;騎乗中使用不可</v>
      </c>
      <c r="FG163" t="str">
        <f t="shared" si="65"/>
        <v>~</v>
      </c>
      <c r="FH163" s="24" t="str">
        <f t="shared" si="66"/>
        <v xml:space="preserve">|BGCOLOR(#000000):&amp;ref(Item/Shields/Barrier.jpg,nolink,75x75,Barrier);|BGCOLOR(BLACK):COLOR(WHITE):''Barrier''|盾|&amp;ref(Spell/P_Earth.jpg,nolink,25x25,Earth);4|&amp;ref(Spell/V_Earth.jpg,nolink,25x25,Earth Gem);25|
|~|&gt;|&gt;|&gt;|盾軽減力：40&amp;br;防御修正：-2&amp;br;盾対応力：11&amp;br;装備負担：2&amp;br;魔法の防具&amp;br;&amp;br;&amp;ref(Item/Fire-Resistant.jpg,nolink,25x25,Fire Resistant (15));&amp;ref(Item/Shock-Resistant.jpg,nolink,25x25,Shock Resistant (15));&amp;br;筋力+4&amp;br;騎乗中使用不可|
|&gt;|&gt;|&gt;|&gt;|BGCOLOR(#F5F5F5):驚異的な軽減力を持つ。おまけも有益|
</v>
      </c>
    </row>
    <row r="164" spans="1:164" x14ac:dyDescent="0.15">
      <c r="A164" t="str">
        <f t="shared" si="67"/>
        <v/>
      </c>
      <c r="C164" s="1" t="s">
        <v>3729</v>
      </c>
      <c r="E164" s="1">
        <v>8</v>
      </c>
      <c r="F164" s="1" t="s">
        <v>3769</v>
      </c>
      <c r="H164" s="1" t="s">
        <v>3691</v>
      </c>
      <c r="J164" s="1">
        <v>40</v>
      </c>
      <c r="AN164" s="1">
        <v>25</v>
      </c>
      <c r="AO164" s="1">
        <v>-1</v>
      </c>
      <c r="AP164" s="1">
        <v>7</v>
      </c>
      <c r="AQ164" s="1">
        <v>1</v>
      </c>
      <c r="AS164" s="1" t="s">
        <v>3735</v>
      </c>
      <c r="BG164" s="2">
        <v>5</v>
      </c>
      <c r="BN164" s="2" t="s">
        <v>3649</v>
      </c>
      <c r="ER164" s="20" t="s">
        <v>4505</v>
      </c>
      <c r="ES164" t="str">
        <f t="shared" si="51"/>
        <v>BGCOLOR(#000000):&amp;ref(Item/Shields/The-Aegis.jpg,nolink,75x75,The Aegis);|BGCOLOR(BLACK):COLOR(WHITE):''The Aegis''</v>
      </c>
      <c r="ET164" t="str">
        <f t="shared" si="52"/>
        <v>&amp;ref(Spell/P_Earth.jpg,nolink,25x25,Earth);5</v>
      </c>
      <c r="EU164" t="str">
        <f t="shared" si="53"/>
        <v>&amp;ref(Spell/V_Earth.jpg,nolink,25x25,Earth Gem);40</v>
      </c>
      <c r="EV164" t="str">
        <f t="shared" si="54"/>
        <v>n/a</v>
      </c>
      <c r="EW164" t="str">
        <f t="shared" si="55"/>
        <v>盾軽減力：25&amp;br;防御修正：-1&amp;br;盾対応力：7&amp;br;装備負担：1&amp;br;魔法の防具</v>
      </c>
      <c r="EX164" t="str">
        <f t="shared" si="56"/>
        <v>&amp;ref(Item/Causes-Fear.jpg,nolink,25x25,Fear (5));&amp;ref(Item/Petrification.jpg,nolink,25x25,Petrification);</v>
      </c>
      <c r="EY164" t="str">
        <f t="shared" si="57"/>
        <v/>
      </c>
      <c r="EZ164" t="str">
        <f t="shared" si="58"/>
        <v/>
      </c>
      <c r="FA164" t="str">
        <f t="shared" si="59"/>
        <v/>
      </c>
      <c r="FB164" t="str">
        <f t="shared" si="60"/>
        <v/>
      </c>
      <c r="FC164" t="str">
        <f t="shared" si="61"/>
        <v/>
      </c>
      <c r="FD164" t="str">
        <f t="shared" si="62"/>
        <v>&amp;ref(Item/Causes-Fear.jpg,nolink,25x25,Fear (5));&amp;ref(Item/Petrification.jpg,nolink,25x25,Petrification);</v>
      </c>
      <c r="FE164" t="str">
        <f t="shared" si="63"/>
        <v>盾軽減力：25&amp;br;防御修正：-1&amp;br;盾対応力：7&amp;br;装備負担：1&amp;br;魔法の防具&amp;br;&amp;br;&amp;ref(Item/Causes-Fear.jpg,nolink,25x25,Fear (5));&amp;ref(Item/Petrification.jpg,nolink,25x25,Petrification);</v>
      </c>
      <c r="FF164" t="str">
        <f t="shared" si="64"/>
        <v>&amp;br;&amp;ref(Item/Causes-Fear.jpg,nolink,25x25,Fear (5));&amp;ref(Item/Petrification.jpg,nolink,25x25,Petrification);</v>
      </c>
      <c r="FG164" t="str">
        <f t="shared" si="65"/>
        <v>~</v>
      </c>
      <c r="FH164" s="24" t="str">
        <f t="shared" si="66"/>
        <v xml:space="preserve">|BGCOLOR(#000000):&amp;ref(Item/Shields/The-Aegis.jpg,nolink,75x75,The Aegis);|BGCOLOR(BLACK):COLOR(WHITE):''The Aegis''|盾|&amp;ref(Spell/P_Earth.jpg,nolink,25x25,Earth);5|&amp;ref(Spell/V_Earth.jpg,nolink,25x25,Earth Gem);40|
|~|&gt;|&gt;|&gt;|盾軽減力：25&amp;br;防御修正：-1&amp;br;盾対応力：7&amp;br;装備負担：1&amp;br;魔法の防具&amp;br;&amp;br;&amp;ref(Item/Causes-Fear.jpg,nolink,25x25,Fear (5));&amp;ref(Item/Petrification.jpg,nolink,25x25,Petrification);|
|&gt;|&gt;|&gt;|&gt;|BGCOLOR(#F5F5F5):石化の盾。魔法抵抗の低い敵には非常に強い|
</v>
      </c>
    </row>
    <row r="165" spans="1:164" x14ac:dyDescent="0.15">
      <c r="A165" t="str">
        <f t="shared" si="67"/>
        <v>盾8E</v>
      </c>
      <c r="C165" s="1" t="s">
        <v>3729</v>
      </c>
      <c r="E165" s="1">
        <v>8</v>
      </c>
      <c r="F165" s="1" t="s">
        <v>3771</v>
      </c>
      <c r="H165" s="1" t="s">
        <v>3643</v>
      </c>
      <c r="I165" s="1" t="s">
        <v>3672</v>
      </c>
      <c r="J165" s="1">
        <v>15</v>
      </c>
      <c r="K165" s="7">
        <v>10</v>
      </c>
      <c r="AN165" s="1">
        <v>35</v>
      </c>
      <c r="AO165" s="1">
        <v>-2</v>
      </c>
      <c r="AP165" s="1">
        <v>9</v>
      </c>
      <c r="AQ165" s="1">
        <v>2</v>
      </c>
      <c r="AS165" s="1" t="s">
        <v>3735</v>
      </c>
      <c r="AW165" s="2">
        <v>5</v>
      </c>
      <c r="BA165" s="2">
        <v>1</v>
      </c>
      <c r="BE165" s="2">
        <v>1</v>
      </c>
      <c r="EQ165" s="7" t="s">
        <v>3772</v>
      </c>
      <c r="ER165" s="20" t="s">
        <v>4506</v>
      </c>
      <c r="ES165" t="str">
        <f t="shared" si="51"/>
        <v>BGCOLOR(#000000):&amp;ref(Item/Shields/Shield-of-the-Dawn.jpg,nolink,75x75,Shield of the Dawn);|BGCOLOR(BLACK):COLOR(WHITE):''Shield of the Dawn''</v>
      </c>
      <c r="ET165" t="str">
        <f t="shared" si="52"/>
        <v>&amp;ref(Spell/P_Earth.jpg,nolink,25x25,Earth);3&amp;ref(Spell/P_Astral.jpg,nolink,25x25,Astral);2</v>
      </c>
      <c r="EU165" t="str">
        <f t="shared" si="53"/>
        <v>&amp;ref(Spell/V_Earth.jpg,nolink,25x25,Earth Gem);15&amp;ref(Spell/V_Astral.jpg,nolink,25x25,Astral Pearl);10</v>
      </c>
      <c r="EV165" t="str">
        <f t="shared" si="54"/>
        <v>n/a</v>
      </c>
      <c r="EW165" t="str">
        <f t="shared" si="55"/>
        <v>盾軽減力：35&amp;br;防御修正：-2&amp;br;盾対応力：9&amp;br;装備負担：2&amp;br;魔法の防具</v>
      </c>
      <c r="EX165" t="str">
        <f t="shared" si="56"/>
        <v>&amp;ref(Item/Fire-Resistant.jpg,nolink,25x25,Fire Resistant (5));&amp;ref(Item/Affliction-Resistance.jpg,nolink,25x25,Affliction Resistance (1));&amp;ref(Item/Awe.jpg,nolink,25x25,Awe (1));</v>
      </c>
      <c r="EY165" t="str">
        <f t="shared" si="57"/>
        <v/>
      </c>
      <c r="EZ165" t="str">
        <f t="shared" si="58"/>
        <v/>
      </c>
      <c r="FA165" t="str">
        <f t="shared" si="59"/>
        <v/>
      </c>
      <c r="FB165" t="str">
        <f t="shared" si="60"/>
        <v/>
      </c>
      <c r="FC165" t="str">
        <f t="shared" si="61"/>
        <v/>
      </c>
      <c r="FD165" t="str">
        <f t="shared" si="62"/>
        <v>&amp;ref(Item/Fire-Resistant.jpg,nolink,25x25,Fire Resistant (5));&amp;ref(Item/Affliction-Resistance.jpg,nolink,25x25,Affliction Resistance (1));&amp;ref(Item/Awe.jpg,nolink,25x25,Awe (1));&amp;br;魔法抵抗+1</v>
      </c>
      <c r="FE165" t="str">
        <f t="shared" si="63"/>
        <v>盾軽減力：35&amp;br;防御修正：-2&amp;br;盾対応力：9&amp;br;装備負担：2&amp;br;魔法の防具&amp;br;&amp;br;&amp;ref(Item/Fire-Resistant.jpg,nolink,25x25,Fire Resistant (5));&amp;ref(Item/Affliction-Resistance.jpg,nolink,25x25,Affliction Resistance (1));&amp;ref(Item/Awe.jpg,nolink,25x25,Awe (1));&amp;br;魔法抵抗+1</v>
      </c>
      <c r="FF165" t="str">
        <f t="shared" si="64"/>
        <v>&amp;br;&amp;ref(Item/Fire-Resistant.jpg,nolink,25x25,Fire Resistant (5));&amp;ref(Item/Affliction-Resistance.jpg,nolink,25x25,Affliction Resistance (1));&amp;ref(Item/Awe.jpg,nolink,25x25,Awe (1));&amp;br;魔法抵抗+1</v>
      </c>
      <c r="FG165" t="str">
        <f t="shared" si="65"/>
        <v>~</v>
      </c>
      <c r="FH165" s="24" t="str">
        <f t="shared" si="66"/>
        <v xml:space="preserve">|BGCOLOR(#000000):&amp;ref(Item/Shields/Shield-of-the-Dawn.jpg,nolink,75x75,Shield of the Dawn);|BGCOLOR(BLACK):COLOR(WHITE):''Shield of the Dawn''|盾|&amp;ref(Spell/P_Earth.jpg,nolink,25x25,Earth);3&amp;ref(Spell/P_Astral.jpg,nolink,25x25,Astral);2|&amp;ref(Spell/V_Earth.jpg,nolink,25x25,Earth Gem);15&amp;ref(Spell/V_Astral.jpg,nolink,25x25,Astral Pearl);10|
|~|&gt;|&gt;|&gt;|盾軽減力：35&amp;br;防御修正：-2&amp;br;盾対応力：9&amp;br;装備負担：2&amp;br;魔法の防具&amp;br;&amp;br;&amp;ref(Item/Fire-Resistant.jpg,nolink,25x25,Fire Resistant (5));&amp;ref(Item/Affliction-Resistance.jpg,nolink,25x25,Affliction Resistance (1));&amp;ref(Item/Awe.jpg,nolink,25x25,Awe (1));&amp;br;魔法抵抗+1|
|&gt;|&gt;|&gt;|&gt;|BGCOLOR(#F5F5F5):様々な面で守ってくれる。基本性能も優秀|
</v>
      </c>
    </row>
    <row r="166" spans="1:164" x14ac:dyDescent="0.15">
      <c r="A166" t="str">
        <f t="shared" si="67"/>
        <v>盾12S</v>
      </c>
      <c r="C166" s="1" t="s">
        <v>3729</v>
      </c>
      <c r="E166" s="1">
        <v>12</v>
      </c>
      <c r="F166" s="1" t="s">
        <v>3773</v>
      </c>
      <c r="H166" s="1" t="s">
        <v>3633</v>
      </c>
      <c r="J166" s="1">
        <v>25</v>
      </c>
      <c r="AN166" s="1">
        <v>25</v>
      </c>
      <c r="AO166" s="1">
        <v>-2</v>
      </c>
      <c r="AP166" s="1">
        <v>8</v>
      </c>
      <c r="AQ166" s="1">
        <v>2</v>
      </c>
      <c r="AS166" s="1" t="s">
        <v>3735</v>
      </c>
      <c r="AW166" s="2">
        <v>15</v>
      </c>
      <c r="AX166" s="2">
        <v>15</v>
      </c>
      <c r="BE166" s="2">
        <v>1</v>
      </c>
      <c r="ER166" s="20" t="s">
        <v>4507</v>
      </c>
      <c r="ES166" t="str">
        <f t="shared" si="51"/>
        <v>BGCOLOR(#000000):&amp;ref(Item/Shields/Sun-Shield.jpg,nolink,75x75,Sun Shield);|BGCOLOR(BLACK):COLOR(WHITE):''Sun Shield''</v>
      </c>
      <c r="ET166" t="str">
        <f t="shared" si="52"/>
        <v>&amp;ref(Spell/P_Fire.jpg,nolink,25x25,Fire);4</v>
      </c>
      <c r="EU166" t="str">
        <f t="shared" si="53"/>
        <v>&amp;ref(Spell/V_Fire.jpg,nolink,25x25,Fire Gem);25</v>
      </c>
      <c r="EV166" t="str">
        <f t="shared" si="54"/>
        <v>n/a</v>
      </c>
      <c r="EW166" t="str">
        <f t="shared" si="55"/>
        <v>盾軽減力：25&amp;br;防御修正：-2&amp;br;盾対応力：8&amp;br;装備負担：2&amp;br;魔法の防具</v>
      </c>
      <c r="EX166" t="str">
        <f t="shared" si="56"/>
        <v>&amp;ref(Item/Fire-Resistant.jpg,nolink,25x25,Fire Resistant (15));&amp;ref(Item/Shock-Resistant.jpg,nolink,25x25,Shock Resistant (15));&amp;ref(Item/Awe.jpg,nolink,25x25,Awe (1));</v>
      </c>
      <c r="EY166" t="str">
        <f t="shared" si="57"/>
        <v/>
      </c>
      <c r="EZ166" t="str">
        <f t="shared" si="58"/>
        <v/>
      </c>
      <c r="FA166" t="str">
        <f t="shared" si="59"/>
        <v/>
      </c>
      <c r="FB166" t="str">
        <f t="shared" si="60"/>
        <v/>
      </c>
      <c r="FC166" t="str">
        <f t="shared" si="61"/>
        <v/>
      </c>
      <c r="FD166" t="str">
        <f t="shared" si="62"/>
        <v>&amp;ref(Item/Fire-Resistant.jpg,nolink,25x25,Fire Resistant (15));&amp;ref(Item/Shock-Resistant.jpg,nolink,25x25,Shock Resistant (15));&amp;ref(Item/Awe.jpg,nolink,25x25,Awe (1));</v>
      </c>
      <c r="FE166" t="str">
        <f t="shared" si="63"/>
        <v>盾軽減力：25&amp;br;防御修正：-2&amp;br;盾対応力：8&amp;br;装備負担：2&amp;br;魔法の防具&amp;br;&amp;br;&amp;ref(Item/Fire-Resistant.jpg,nolink,25x25,Fire Resistant (15));&amp;ref(Item/Shock-Resistant.jpg,nolink,25x25,Shock Resistant (15));&amp;ref(Item/Awe.jpg,nolink,25x25,Awe (1));</v>
      </c>
      <c r="FF166" t="str">
        <f t="shared" si="64"/>
        <v>&amp;br;&amp;ref(Item/Fire-Resistant.jpg,nolink,25x25,Fire Resistant (15));&amp;ref(Item/Shock-Resistant.jpg,nolink,25x25,Shock Resistant (15));&amp;ref(Item/Awe.jpg,nolink,25x25,Awe (1));</v>
      </c>
      <c r="FG166" t="str">
        <f t="shared" si="65"/>
        <v>~</v>
      </c>
      <c r="FH166" s="24" t="str">
        <f t="shared" si="66"/>
        <v xml:space="preserve">|BGCOLOR(#000000):&amp;ref(Item/Shields/Sun-Shield.jpg,nolink,75x75,Sun Shield);|BGCOLOR(BLACK):COLOR(WHITE):''Sun Shield''|盾|&amp;ref(Spell/P_Fire.jpg,nolink,25x25,Fire);4|&amp;ref(Spell/V_Fire.jpg,nolink,25x25,Fire Gem);25|
|~|&gt;|&gt;|&gt;|盾軽減力：25&amp;br;防御修正：-2&amp;br;盾対応力：8&amp;br;装備負担：2&amp;br;魔法の防具&amp;br;&amp;br;&amp;ref(Item/Fire-Resistant.jpg,nolink,25x25,Fire Resistant (15));&amp;ref(Item/Shock-Resistant.jpg,nolink,25x25,Shock Resistant (15));&amp;ref(Item/Awe.jpg,nolink,25x25,Awe (1));|
|&gt;|&gt;|&gt;|&gt;|BGCOLOR(#F5F5F5):野良聖騎士の盾。高い属性耐性も備える|
</v>
      </c>
    </row>
    <row r="167" spans="1:164" x14ac:dyDescent="0.15">
      <c r="A167" t="str">
        <f t="shared" si="67"/>
        <v>兜0S</v>
      </c>
      <c r="C167" s="1" t="s">
        <v>3774</v>
      </c>
      <c r="E167" s="1">
        <v>0</v>
      </c>
      <c r="F167" s="1" t="s">
        <v>3776</v>
      </c>
      <c r="H167" s="1" t="s">
        <v>3599</v>
      </c>
      <c r="J167" s="1">
        <v>5</v>
      </c>
      <c r="AF167" s="1">
        <v>0</v>
      </c>
      <c r="AL167" s="1">
        <v>24</v>
      </c>
      <c r="AO167" s="1">
        <v>0</v>
      </c>
      <c r="AQ167" s="1">
        <v>0</v>
      </c>
      <c r="AS167" s="1" t="s">
        <v>3735</v>
      </c>
      <c r="ER167" s="20" t="s">
        <v>4508</v>
      </c>
      <c r="ES167" t="str">
        <f t="shared" si="51"/>
        <v>BGCOLOR(#000000):&amp;ref(Item/Helms/Blacksteel-Helmet.jpg,nolink,75x75,Blacksteel Helmet);|BGCOLOR(BLACK):COLOR(WHITE):''Blacksteel Helmet''</v>
      </c>
      <c r="ET167" t="str">
        <f t="shared" si="52"/>
        <v>&amp;ref(Spell/P_Earth.jpg,nolink,25x25,Earth);1</v>
      </c>
      <c r="EU167" t="str">
        <f t="shared" si="53"/>
        <v>&amp;ref(Spell/V_Earth.jpg,nolink,25x25,Earth Gem);5</v>
      </c>
      <c r="EV167" t="str">
        <f t="shared" si="54"/>
        <v>n/a</v>
      </c>
      <c r="EW167" t="str">
        <f t="shared" si="55"/>
        <v>頭部防護：24&amp;br;防御修正：0&amp;br;装備負担：0&amp;br;魔法の防具</v>
      </c>
      <c r="EX167" t="str">
        <f t="shared" si="56"/>
        <v>n/a</v>
      </c>
      <c r="EY167" t="str">
        <f t="shared" si="57"/>
        <v/>
      </c>
      <c r="EZ167" t="str">
        <f t="shared" si="58"/>
        <v/>
      </c>
      <c r="FA167" t="str">
        <f t="shared" si="59"/>
        <v/>
      </c>
      <c r="FB167" t="str">
        <f t="shared" si="60"/>
        <v/>
      </c>
      <c r="FC167" t="str">
        <f t="shared" si="61"/>
        <v/>
      </c>
      <c r="FD167" t="str">
        <f t="shared" si="62"/>
        <v/>
      </c>
      <c r="FE167" t="str">
        <f t="shared" si="63"/>
        <v>頭部防護：24&amp;br;防御修正：0&amp;br;装備負担：0&amp;br;魔法の防具</v>
      </c>
      <c r="FF167" t="str">
        <f t="shared" si="64"/>
        <v>~</v>
      </c>
      <c r="FG167" t="str">
        <f t="shared" si="65"/>
        <v>~</v>
      </c>
      <c r="FH167" s="24" t="str">
        <f t="shared" si="66"/>
        <v xml:space="preserve">|BGCOLOR(#000000):&amp;ref(Item/Helms/Blacksteel-Helmet.jpg,nolink,75x75,Blacksteel Helmet);|BGCOLOR(BLACK):COLOR(WHITE):''Blacksteel Helmet''|兜|&amp;ref(Spell/P_Earth.jpg,nolink,25x25,Earth);1|&amp;ref(Spell/V_Earth.jpg,nolink,25x25,Earth Gem);5|
|~|&gt;|&gt;|&gt;|頭部防護：24&amp;br;防御修正：0&amp;br;装備負担：0&amp;br;魔法の防具|
|&gt;|&gt;|&gt;|&gt;|BGCOLOR(#F5F5F5):安価で硬い。序盤の安全確保には十分|
</v>
      </c>
    </row>
    <row r="168" spans="1:164" x14ac:dyDescent="0.15">
      <c r="A168" t="str">
        <f t="shared" si="67"/>
        <v>兜0E</v>
      </c>
      <c r="C168" s="1" t="s">
        <v>3774</v>
      </c>
      <c r="E168" s="1">
        <v>0</v>
      </c>
      <c r="F168" s="1" t="s">
        <v>3777</v>
      </c>
      <c r="H168" s="1" t="s">
        <v>3646</v>
      </c>
      <c r="J168" s="1">
        <v>5</v>
      </c>
      <c r="AF168" s="1">
        <v>0</v>
      </c>
      <c r="AL168" s="1">
        <v>15</v>
      </c>
      <c r="AO168" s="1">
        <v>0</v>
      </c>
      <c r="AQ168" s="1">
        <v>0</v>
      </c>
      <c r="AS168" s="1" t="s">
        <v>3735</v>
      </c>
      <c r="ER168" s="20" t="s">
        <v>4509</v>
      </c>
      <c r="ES168" t="str">
        <f t="shared" si="51"/>
        <v>BGCOLOR(#000000):&amp;ref(Item/Helms/Enchanted-Helmet.jpg,nolink,75x75,Enchanted Helmet);|BGCOLOR(BLACK):COLOR(WHITE):''Enchanted Helmet''</v>
      </c>
      <c r="ET168" t="str">
        <f t="shared" si="52"/>
        <v>&amp;ref(Spell/P_Astral.jpg,nolink,25x25,Astral);1</v>
      </c>
      <c r="EU168" t="str">
        <f t="shared" si="53"/>
        <v>&amp;ref(Spell/V_Astral.jpg,nolink,25x25,Astral Pearl);5</v>
      </c>
      <c r="EV168" t="str">
        <f t="shared" si="54"/>
        <v>n/a</v>
      </c>
      <c r="EW168" t="str">
        <f t="shared" si="55"/>
        <v>頭部防護：15&amp;br;防御修正：0&amp;br;装備負担：0&amp;br;魔法の防具</v>
      </c>
      <c r="EX168" t="str">
        <f t="shared" si="56"/>
        <v>n/a</v>
      </c>
      <c r="EY168" t="str">
        <f t="shared" si="57"/>
        <v/>
      </c>
      <c r="EZ168" t="str">
        <f t="shared" si="58"/>
        <v/>
      </c>
      <c r="FA168" t="str">
        <f t="shared" si="59"/>
        <v/>
      </c>
      <c r="FB168" t="str">
        <f t="shared" si="60"/>
        <v/>
      </c>
      <c r="FC168" t="str">
        <f t="shared" si="61"/>
        <v/>
      </c>
      <c r="FD168" t="str">
        <f t="shared" si="62"/>
        <v/>
      </c>
      <c r="FE168" t="str">
        <f t="shared" si="63"/>
        <v>頭部防護：15&amp;br;防御修正：0&amp;br;装備負担：0&amp;br;魔法の防具</v>
      </c>
      <c r="FF168" t="str">
        <f t="shared" si="64"/>
        <v>~</v>
      </c>
      <c r="FG168" t="str">
        <f t="shared" si="65"/>
        <v>~</v>
      </c>
      <c r="FH168" s="24" t="str">
        <f t="shared" si="66"/>
        <v xml:space="preserve">|BGCOLOR(#000000):&amp;ref(Item/Helms/Enchanted-Helmet.jpg,nolink,75x75,Enchanted Helmet);|BGCOLOR(BLACK):COLOR(WHITE):''Enchanted Helmet''|兜|&amp;ref(Spell/P_Astral.jpg,nolink,25x25,Astral);1|&amp;ref(Spell/V_Astral.jpg,nolink,25x25,Astral Pearl);5|
|~|&gt;|&gt;|&gt;|頭部防護：15&amp;br;防御修正：0&amp;br;装備負担：0&amp;br;魔法の防具|
|&gt;|&gt;|&gt;|&gt;|BGCOLOR(#F5F5F5):やや控えめな性能。それでも無いよりは遥かに良い|
</v>
      </c>
    </row>
    <row r="169" spans="1:164" x14ac:dyDescent="0.15">
      <c r="A169" t="str">
        <f t="shared" si="67"/>
        <v>兜2S</v>
      </c>
      <c r="C169" s="1" t="s">
        <v>3774</v>
      </c>
      <c r="E169" s="1">
        <v>2</v>
      </c>
      <c r="F169" s="1" t="s">
        <v>3778</v>
      </c>
      <c r="H169" s="1" t="s">
        <v>3617</v>
      </c>
      <c r="J169" s="1">
        <v>5</v>
      </c>
      <c r="AF169" s="1">
        <v>0</v>
      </c>
      <c r="AL169" s="1">
        <v>22</v>
      </c>
      <c r="AO169" s="1">
        <v>0</v>
      </c>
      <c r="AQ169" s="1">
        <v>0</v>
      </c>
      <c r="AS169" s="1" t="s">
        <v>3735</v>
      </c>
      <c r="AW169" s="2">
        <v>5</v>
      </c>
      <c r="BT169" s="2">
        <v>50</v>
      </c>
      <c r="EQ169" s="7" t="s">
        <v>3860</v>
      </c>
      <c r="ER169" s="20" t="s">
        <v>4510</v>
      </c>
      <c r="ES169" t="str">
        <f t="shared" si="51"/>
        <v>BGCOLOR(#000000):&amp;ref(Item/Helms/Dragon-Helmet.jpg,nolink,75x75,Dragon Helmet);|BGCOLOR(BLACK):COLOR(WHITE):''Dragon Helmet''</v>
      </c>
      <c r="ET169" t="str">
        <f t="shared" si="52"/>
        <v>&amp;ref(Spell/P_Fire.jpg,nolink,25x25,Fire);1</v>
      </c>
      <c r="EU169" t="str">
        <f t="shared" si="53"/>
        <v>&amp;ref(Spell/V_Fire.jpg,nolink,25x25,Fire Gem);5</v>
      </c>
      <c r="EV169" t="str">
        <f t="shared" si="54"/>
        <v>n/a</v>
      </c>
      <c r="EW169" t="str">
        <f t="shared" si="55"/>
        <v>頭部防護：22&amp;br;防御修正：0&amp;br;装備負担：0&amp;br;魔法の防具</v>
      </c>
      <c r="EX169" t="str">
        <f t="shared" si="56"/>
        <v>&amp;ref(Item/Fire-Resistant.jpg,nolink,25x25,Fire Resistant (5));</v>
      </c>
      <c r="EY169" t="str">
        <f t="shared" si="57"/>
        <v>&amp;ref(Item/Darkvision.jpg,nolink,25x25,Darkvision (50));</v>
      </c>
      <c r="EZ169" t="str">
        <f t="shared" si="58"/>
        <v/>
      </c>
      <c r="FA169" t="str">
        <f t="shared" si="59"/>
        <v/>
      </c>
      <c r="FB169" t="str">
        <f t="shared" si="60"/>
        <v/>
      </c>
      <c r="FC169" t="str">
        <f t="shared" si="61"/>
        <v/>
      </c>
      <c r="FD169" t="str">
        <f t="shared" si="62"/>
        <v>&amp;ref(Item/Fire-Resistant.jpg,nolink,25x25,Fire Resistant (5));&amp;ref(Item/Darkvision.jpg,nolink,25x25,Darkvision (50));&amp;br;士気+5</v>
      </c>
      <c r="FE169" t="str">
        <f t="shared" si="63"/>
        <v>頭部防護：22&amp;br;防御修正：0&amp;br;装備負担：0&amp;br;魔法の防具&amp;br;&amp;br;&amp;ref(Item/Fire-Resistant.jpg,nolink,25x25,Fire Resistant (5));&amp;ref(Item/Darkvision.jpg,nolink,25x25,Darkvision (50));&amp;br;士気+5</v>
      </c>
      <c r="FF169" t="str">
        <f t="shared" si="64"/>
        <v>&amp;br;&amp;ref(Item/Fire-Resistant.jpg,nolink,25x25,Fire Resistant (5));&amp;ref(Item/Darkvision.jpg,nolink,25x25,Darkvision (50));&amp;br;士気+5</v>
      </c>
      <c r="FG169" t="str">
        <f t="shared" si="65"/>
        <v>~</v>
      </c>
      <c r="FH169" s="24" t="str">
        <f t="shared" si="66"/>
        <v xml:space="preserve">|BGCOLOR(#000000):&amp;ref(Item/Helms/Dragon-Helmet.jpg,nolink,75x75,Dragon Helmet);|BGCOLOR(BLACK):COLOR(WHITE):''Dragon Helmet''|兜|&amp;ref(Spell/P_Fire.jpg,nolink,25x25,Fire);1|&amp;ref(Spell/V_Fire.jpg,nolink,25x25,Fire Gem);5|
|~|&gt;|&gt;|&gt;|頭部防護：22&amp;br;防御修正：0&amp;br;装備負担：0&amp;br;魔法の防具&amp;br;&amp;br;&amp;ref(Item/Fire-Resistant.jpg,nolink,25x25,Fire Resistant (5));&amp;ref(Item/Darkvision.jpg,nolink,25x25,Darkvision (50));&amp;br;士気+5|
|&gt;|&gt;|&gt;|&gt;|BGCOLOR(#F5F5F5):火に強い。士気も大きく高まる|
</v>
      </c>
    </row>
    <row r="170" spans="1:164" x14ac:dyDescent="0.15">
      <c r="A170" t="str">
        <f t="shared" si="67"/>
        <v/>
      </c>
      <c r="C170" s="1" t="s">
        <v>3774</v>
      </c>
      <c r="D170" s="1" t="s">
        <v>3781</v>
      </c>
      <c r="E170" s="1">
        <v>2</v>
      </c>
      <c r="F170" s="1" t="s">
        <v>3780</v>
      </c>
      <c r="H170" s="1" t="s">
        <v>3599</v>
      </c>
      <c r="J170" s="1">
        <v>5</v>
      </c>
      <c r="AF170" s="1">
        <v>0</v>
      </c>
      <c r="AL170" s="1">
        <v>9</v>
      </c>
      <c r="AO170" s="1">
        <v>0</v>
      </c>
      <c r="AQ170" s="1">
        <v>0</v>
      </c>
      <c r="AS170" s="1" t="s">
        <v>3735</v>
      </c>
      <c r="EQ170" s="7" t="s">
        <v>3772</v>
      </c>
      <c r="ER170" s="20" t="s">
        <v>4511</v>
      </c>
      <c r="ES170" t="str">
        <f t="shared" si="51"/>
        <v>BGCOLOR(#000000):&amp;ref(Item/Helms/Crown-of-Lead.jpg,nolink,75x75,Crown of Lead);|BGCOLOR(BLACK):COLOR(WHITE):''Crown of Lead''</v>
      </c>
      <c r="ET170" t="str">
        <f t="shared" si="52"/>
        <v>&amp;ref(Spell/P_Earth.jpg,nolink,25x25,Earth);1</v>
      </c>
      <c r="EU170" t="str">
        <f t="shared" si="53"/>
        <v>&amp;ref(Spell/V_Earth.jpg,nolink,25x25,Earth Gem);5</v>
      </c>
      <c r="EV170" t="str">
        <f t="shared" si="54"/>
        <v>n/a</v>
      </c>
      <c r="EW170" t="str">
        <f t="shared" si="55"/>
        <v>頭部防護：9&amp;br;防御修正：0&amp;br;装備負担：0&amp;br;魔法の防具</v>
      </c>
      <c r="EX170" t="str">
        <f t="shared" si="56"/>
        <v/>
      </c>
      <c r="EY170" t="str">
        <f t="shared" si="57"/>
        <v/>
      </c>
      <c r="EZ170" t="str">
        <f t="shared" si="58"/>
        <v/>
      </c>
      <c r="FA170" t="str">
        <f t="shared" si="59"/>
        <v/>
      </c>
      <c r="FB170" t="str">
        <f t="shared" si="60"/>
        <v/>
      </c>
      <c r="FC170" t="str">
        <f t="shared" si="61"/>
        <v/>
      </c>
      <c r="FD170" t="str">
        <f t="shared" si="62"/>
        <v>魔法抵抗+1</v>
      </c>
      <c r="FE170" t="str">
        <f t="shared" si="63"/>
        <v>頭部防護：9&amp;br;防御修正：0&amp;br;装備負担：0&amp;br;魔法の防具&amp;br;&amp;br;魔法抵抗+1</v>
      </c>
      <c r="FF170" t="str">
        <f t="shared" si="64"/>
        <v>&amp;br;魔法抵抗+1</v>
      </c>
      <c r="FG170" t="str">
        <f t="shared" si="65"/>
        <v>~</v>
      </c>
      <c r="FH170" s="24" t="str">
        <f t="shared" si="66"/>
        <v xml:space="preserve">|BGCOLOR(#000000):&amp;ref(Item/Helms/Crown-of-Lead.jpg,nolink,75x75,Crown of Lead);|BGCOLOR(BLACK):COLOR(WHITE):''Crown of Lead''|冠|&amp;ref(Spell/P_Earth.jpg,nolink,25x25,Earth);1|&amp;ref(Spell/V_Earth.jpg,nolink,25x25,Earth Gem);5|
|~|&gt;|&gt;|&gt;|頭部防護：9&amp;br;防御修正：0&amp;br;装備負担：0&amp;br;魔法の防具&amp;br;&amp;br;魔法抵抗+1|
|&gt;|&gt;|&gt;|&gt;|BGCOLOR(#F5F5F5):抵抗力強化。効果は控えめだが貴重|
</v>
      </c>
    </row>
    <row r="171" spans="1:164" x14ac:dyDescent="0.15">
      <c r="A171" t="str">
        <f t="shared" si="67"/>
        <v/>
      </c>
      <c r="C171" s="1" t="s">
        <v>3774</v>
      </c>
      <c r="E171" s="1">
        <v>2</v>
      </c>
      <c r="F171" s="1" t="s">
        <v>3782</v>
      </c>
      <c r="H171" s="1" t="s">
        <v>3620</v>
      </c>
      <c r="J171" s="1">
        <v>10</v>
      </c>
      <c r="AF171" s="1">
        <v>0</v>
      </c>
      <c r="AL171" s="1">
        <v>22</v>
      </c>
      <c r="AO171" s="1">
        <v>0</v>
      </c>
      <c r="AQ171" s="1">
        <v>0</v>
      </c>
      <c r="AS171" s="1" t="s">
        <v>3735</v>
      </c>
      <c r="BG171" s="2">
        <v>5</v>
      </c>
      <c r="ER171" s="20" t="s">
        <v>4512</v>
      </c>
      <c r="ES171" t="str">
        <f t="shared" si="51"/>
        <v>BGCOLOR(#000000):&amp;ref(Item/Helms/Horror-Helmet.jpg,nolink,75x75,Horror Helmet);|BGCOLOR(BLACK):COLOR(WHITE):''Horror Helmet''</v>
      </c>
      <c r="ET171" t="str">
        <f t="shared" si="52"/>
        <v>&amp;ref(Spell/P_Death.jpg,nolink,25x25,Death);2</v>
      </c>
      <c r="EU171" t="str">
        <f t="shared" si="53"/>
        <v>&amp;ref(Spell/V_Death.jpg,nolink,25x25,Death Gem);10</v>
      </c>
      <c r="EV171" t="str">
        <f t="shared" si="54"/>
        <v>n/a</v>
      </c>
      <c r="EW171" t="str">
        <f t="shared" si="55"/>
        <v>頭部防護：22&amp;br;防御修正：0&amp;br;装備負担：0&amp;br;魔法の防具</v>
      </c>
      <c r="EX171" t="str">
        <f t="shared" si="56"/>
        <v>&amp;ref(Item/Causes-Fear.jpg,nolink,25x25,Fear (5));</v>
      </c>
      <c r="EY171" t="str">
        <f t="shared" si="57"/>
        <v/>
      </c>
      <c r="EZ171" t="str">
        <f t="shared" si="58"/>
        <v/>
      </c>
      <c r="FA171" t="str">
        <f t="shared" si="59"/>
        <v/>
      </c>
      <c r="FB171" t="str">
        <f t="shared" si="60"/>
        <v/>
      </c>
      <c r="FC171" t="str">
        <f t="shared" si="61"/>
        <v/>
      </c>
      <c r="FD171" t="str">
        <f t="shared" si="62"/>
        <v>&amp;ref(Item/Causes-Fear.jpg,nolink,25x25,Fear (5));</v>
      </c>
      <c r="FE171" t="str">
        <f t="shared" si="63"/>
        <v>頭部防護：22&amp;br;防御修正：0&amp;br;装備負担：0&amp;br;魔法の防具&amp;br;&amp;br;&amp;ref(Item/Causes-Fear.jpg,nolink,25x25,Fear (5));</v>
      </c>
      <c r="FF171" t="str">
        <f t="shared" si="64"/>
        <v>&amp;br;&amp;ref(Item/Causes-Fear.jpg,nolink,25x25,Fear (5));</v>
      </c>
      <c r="FG171" t="str">
        <f t="shared" si="65"/>
        <v>~</v>
      </c>
      <c r="FH171" s="24" t="str">
        <f t="shared" si="66"/>
        <v xml:space="preserve">|BGCOLOR(#000000):&amp;ref(Item/Helms/Horror-Helmet.jpg,nolink,75x75,Horror Helmet);|BGCOLOR(BLACK):COLOR(WHITE):''Horror Helmet''|兜|&amp;ref(Spell/P_Death.jpg,nolink,25x25,Death);2|&amp;ref(Spell/V_Death.jpg,nolink,25x25,Death Gem);10|
|~|&gt;|&gt;|&gt;|頭部防護：22&amp;br;防御修正：0&amp;br;装備負担：0&amp;br;魔法の防具&amp;br;&amp;br;&amp;ref(Item/Causes-Fear.jpg,nolink,25x25,Fear (5));|
|&gt;|&gt;|&gt;|&gt;|BGCOLOR(#F5F5F5):恐怖を振りまく兜。雑兵の追い散らしに|
</v>
      </c>
    </row>
    <row r="172" spans="1:164" x14ac:dyDescent="0.15">
      <c r="A172" t="str">
        <f t="shared" si="67"/>
        <v/>
      </c>
      <c r="C172" s="1" t="s">
        <v>3774</v>
      </c>
      <c r="D172" s="1" t="s">
        <v>3781</v>
      </c>
      <c r="E172" s="1">
        <v>2</v>
      </c>
      <c r="F172" s="1" t="s">
        <v>3783</v>
      </c>
      <c r="H172" s="1" t="s">
        <v>3625</v>
      </c>
      <c r="J172" s="1">
        <v>5</v>
      </c>
      <c r="DM172" s="2">
        <v>1</v>
      </c>
      <c r="DV172" s="2">
        <v>1</v>
      </c>
      <c r="ER172" s="20" t="s">
        <v>4513</v>
      </c>
      <c r="ES172" t="str">
        <f t="shared" si="51"/>
        <v>BGCOLOR(#000000):&amp;ref(Item/Helms/Ivy-Crown.jpg,nolink,75x75,Ivy Crown);|BGCOLOR(BLACK):COLOR(WHITE):''Ivy Crown''</v>
      </c>
      <c r="ET172" t="str">
        <f t="shared" si="52"/>
        <v>&amp;ref(Spell/P_Nature.jpg,nolink,25x25,Nature);1</v>
      </c>
      <c r="EU172" t="str">
        <f t="shared" si="53"/>
        <v>&amp;ref(Spell/V_Nature.jpg,nolink,25x25,Nature Gem);5</v>
      </c>
      <c r="EV172" t="str">
        <f t="shared" si="54"/>
        <v>n/a</v>
      </c>
      <c r="EW172" t="str">
        <f t="shared" si="55"/>
        <v>n/a</v>
      </c>
      <c r="EX172" t="str">
        <f t="shared" si="56"/>
        <v/>
      </c>
      <c r="EY172" t="str">
        <f t="shared" si="57"/>
        <v/>
      </c>
      <c r="EZ172" t="str">
        <f t="shared" si="58"/>
        <v/>
      </c>
      <c r="FA172" t="str">
        <f t="shared" si="59"/>
        <v>&amp;ref(Item/Forest-Survival.jpg,nolink,25x25,Forest Survival);</v>
      </c>
      <c r="FB172" t="str">
        <f t="shared" si="60"/>
        <v>&amp;ref(Item/Ivy-Lord.jpg,nolink,25x25,Ivy Lord (1));</v>
      </c>
      <c r="FC172" t="str">
        <f t="shared" si="61"/>
        <v/>
      </c>
      <c r="FD172" t="str">
        <f t="shared" si="62"/>
        <v>&amp;ref(Item/Forest-Survival.jpg,nolink,25x25,Forest Survival);&amp;br;&amp;ref(Item/Ivy-Lord.jpg,nolink,25x25,Ivy Lord (1));</v>
      </c>
      <c r="FE172" t="str">
        <f t="shared" si="63"/>
        <v>&amp;ref(Item/Forest-Survival.jpg,nolink,25x25,Forest Survival);&amp;br;&amp;ref(Item/Ivy-Lord.jpg,nolink,25x25,Ivy Lord (1));</v>
      </c>
      <c r="FF172" t="str">
        <f t="shared" si="64"/>
        <v>~</v>
      </c>
      <c r="FG172" t="str">
        <f t="shared" si="65"/>
        <v>~</v>
      </c>
      <c r="FH172" s="24" t="str">
        <f t="shared" si="66"/>
        <v xml:space="preserve">|BGCOLOR(#000000):&amp;ref(Item/Helms/Ivy-Crown.jpg,nolink,75x75,Ivy Crown);|BGCOLOR(BLACK):COLOR(WHITE):''Ivy Crown''|冠|&amp;ref(Spell/P_Nature.jpg,nolink,25x25,Nature);1|&amp;ref(Spell/V_Nature.jpg,nolink,25x25,Nature Gem);5|
|~|&gt;|&gt;|&gt;|&amp;ref(Item/Forest-Survival.jpg,nolink,25x25,Forest Survival);&amp;br;&amp;ref(Item/Ivy-Lord.jpg,nolink,25x25,Ivy Lord (1));|
|&gt;|&gt;|&gt;|&gt;|BGCOLOR(#F5F5F5):植物人の王を騙るための品。戦闘ではほぼ無意味|
</v>
      </c>
    </row>
    <row r="173" spans="1:164" x14ac:dyDescent="0.15">
      <c r="A173" t="str">
        <f t="shared" si="67"/>
        <v/>
      </c>
      <c r="C173" s="1" t="s">
        <v>3774</v>
      </c>
      <c r="E173" s="1">
        <v>2</v>
      </c>
      <c r="F173" s="1" t="s">
        <v>3784</v>
      </c>
      <c r="H173" s="1" t="s">
        <v>3625</v>
      </c>
      <c r="J173" s="1">
        <v>5</v>
      </c>
      <c r="L173" s="6">
        <v>0</v>
      </c>
      <c r="M173" s="1" t="s">
        <v>10689</v>
      </c>
      <c r="AA173" s="1">
        <v>1</v>
      </c>
      <c r="AE173" s="1">
        <v>-1</v>
      </c>
      <c r="AF173" s="1">
        <v>-1</v>
      </c>
      <c r="AK173" s="1">
        <v>0</v>
      </c>
      <c r="AL173" s="1">
        <v>22</v>
      </c>
      <c r="AO173" s="1">
        <v>0</v>
      </c>
      <c r="AQ173" s="1">
        <v>0</v>
      </c>
      <c r="AS173" s="1" t="s">
        <v>3735</v>
      </c>
      <c r="ER173" s="20" t="s">
        <v>4514</v>
      </c>
      <c r="ES173" t="str">
        <f t="shared" si="51"/>
        <v>BGCOLOR(#000000):&amp;ref(Item/Helms/Horned-Helmet.jpg,nolink,75x75,Horned Helmet);|BGCOLOR(BLACK):COLOR(WHITE):''Horned Helmet''</v>
      </c>
      <c r="ET173" t="str">
        <f t="shared" si="52"/>
        <v>&amp;ref(Spell/P_Nature.jpg,nolink,25x25,Nature);1</v>
      </c>
      <c r="EU173" t="str">
        <f t="shared" si="53"/>
        <v>&amp;ref(Spell/V_Nature.jpg,nolink,25x25,Nature Gem);5</v>
      </c>
      <c r="EV173" t="str">
        <f t="shared" si="54"/>
        <v>攻撃力：0&amp;ref(Item/D_Slash.jpg,nolink,25x25,Slash Damage);&amp;ref(Item/D_Magic.jpg,nolink,25x25,Magic Damage);&amp;br;ボーナス武器&amp;br;攻撃修正：-1&amp;br;防御修正：-1&amp;br;長さ：0</v>
      </c>
      <c r="EW173" t="str">
        <f t="shared" si="55"/>
        <v>頭部防護：22&amp;br;防御修正：0&amp;br;装備負担：0&amp;br;魔法の防具</v>
      </c>
      <c r="EX173" t="str">
        <f t="shared" si="56"/>
        <v>n/a</v>
      </c>
      <c r="EY173" t="str">
        <f t="shared" si="57"/>
        <v/>
      </c>
      <c r="EZ173" t="str">
        <f t="shared" si="58"/>
        <v/>
      </c>
      <c r="FA173" t="str">
        <f t="shared" si="59"/>
        <v/>
      </c>
      <c r="FB173" t="str">
        <f t="shared" si="60"/>
        <v/>
      </c>
      <c r="FC173" t="str">
        <f t="shared" si="61"/>
        <v/>
      </c>
      <c r="FD173" t="str">
        <f t="shared" si="62"/>
        <v/>
      </c>
      <c r="FE173" t="str">
        <f t="shared" si="63"/>
        <v>攻撃力：0&amp;ref(Item/D_Slash.jpg,nolink,25x25,Slash Damage);&amp;ref(Item/D_Magic.jpg,nolink,25x25,Magic Damage);&amp;br;ボーナス武器&amp;br;攻撃修正：-1&amp;br;防御修正：-1&amp;br;長さ：0&amp;br;&amp;br;頭部防護：22&amp;br;防御修正：0&amp;br;装備負担：0&amp;br;魔法の防具</v>
      </c>
      <c r="FF173" t="str">
        <f t="shared" si="64"/>
        <v>&amp;br;頭部防護：22&amp;br;防御修正：0&amp;br;装備負担：0&amp;br;魔法の防具</v>
      </c>
      <c r="FG173" t="str">
        <f t="shared" si="65"/>
        <v>~</v>
      </c>
      <c r="FH173" s="24" t="str">
        <f t="shared" si="66"/>
        <v xml:space="preserve">|BGCOLOR(#000000):&amp;ref(Item/Helms/Horned-Helmet.jpg,nolink,75x75,Horned Helmet);|BGCOLOR(BLACK):COLOR(WHITE):''Horned Helmet''|兜|&amp;ref(Spell/P_Nature.jpg,nolink,25x25,Nature);1|&amp;ref(Spell/V_Nature.jpg,nolink,25x25,Nature Gem);5|
|~|&gt;|&gt;|&gt;|攻撃力：0&amp;ref(Item/D_Slash.jpg,nolink,25x25,Slash Damage);&amp;ref(Item/D_Magic.jpg,nolink,25x25,Magic Damage);&amp;br;ボーナス武器&amp;br;攻撃修正：-1&amp;br;防御修正：-1&amp;br;長さ：0&amp;br;&amp;br;頭部防護：22&amp;br;防御修正：0&amp;br;装備負担：0&amp;br;魔法の防具|
|&gt;|&gt;|&gt;|&gt;|BGCOLOR(#F5F5F5):武器でもある兜。有用性は筋力次第|
</v>
      </c>
    </row>
    <row r="174" spans="1:164" x14ac:dyDescent="0.15">
      <c r="A174" t="str">
        <f t="shared" si="67"/>
        <v>兜2E</v>
      </c>
      <c r="C174" s="1" t="s">
        <v>3774</v>
      </c>
      <c r="E174" s="1">
        <v>2</v>
      </c>
      <c r="F174" s="1" t="s">
        <v>3788</v>
      </c>
      <c r="H174" s="1" t="s">
        <v>3789</v>
      </c>
      <c r="J174" s="1">
        <v>5</v>
      </c>
      <c r="AL174" s="1">
        <v>18</v>
      </c>
      <c r="AO174" s="1">
        <v>0</v>
      </c>
      <c r="AQ174" s="1">
        <v>0</v>
      </c>
      <c r="AS174" s="1" t="s">
        <v>3735</v>
      </c>
      <c r="AY174" s="2">
        <v>5</v>
      </c>
      <c r="ER174" s="20" t="s">
        <v>4515</v>
      </c>
      <c r="ES174" t="str">
        <f t="shared" si="51"/>
        <v>BGCOLOR(#000000):&amp;ref(Item/Helms/Ice-Helmet.jpg,nolink,75x75,Ice Helmet);|BGCOLOR(BLACK):COLOR(WHITE):''Ice Helmet''</v>
      </c>
      <c r="ET174" t="str">
        <f t="shared" si="52"/>
        <v>&amp;ref(Spell/P_Water.jpg,nolink,25x25,Water);1</v>
      </c>
      <c r="EU174" t="str">
        <f t="shared" si="53"/>
        <v>&amp;ref(Spell/V_Water.jpg,nolink,25x25,Water Gem);5</v>
      </c>
      <c r="EV174" t="str">
        <f t="shared" si="54"/>
        <v>n/a</v>
      </c>
      <c r="EW174" t="str">
        <f t="shared" si="55"/>
        <v>頭部防護：18&amp;br;防御修正：0&amp;br;装備負担：0&amp;br;魔法の防具</v>
      </c>
      <c r="EX174" t="str">
        <f t="shared" si="56"/>
        <v>&amp;ref(Item/Cold-Resistant.jpg,nolink,25x25,Cold Resistant (5));</v>
      </c>
      <c r="EY174" t="str">
        <f t="shared" si="57"/>
        <v/>
      </c>
      <c r="EZ174" t="str">
        <f t="shared" si="58"/>
        <v/>
      </c>
      <c r="FA174" t="str">
        <f t="shared" si="59"/>
        <v/>
      </c>
      <c r="FB174" t="str">
        <f t="shared" si="60"/>
        <v/>
      </c>
      <c r="FC174" t="str">
        <f t="shared" si="61"/>
        <v/>
      </c>
      <c r="FD174" t="str">
        <f t="shared" si="62"/>
        <v>&amp;ref(Item/Cold-Resistant.jpg,nolink,25x25,Cold Resistant (5));</v>
      </c>
      <c r="FE174" t="str">
        <f t="shared" si="63"/>
        <v>頭部防護：18&amp;br;防御修正：0&amp;br;装備負担：0&amp;br;魔法の防具&amp;br;&amp;br;&amp;ref(Item/Cold-Resistant.jpg,nolink,25x25,Cold Resistant (5));</v>
      </c>
      <c r="FF174" t="str">
        <f t="shared" si="64"/>
        <v>&amp;br;&amp;ref(Item/Cold-Resistant.jpg,nolink,25x25,Cold Resistant (5));</v>
      </c>
      <c r="FG174" t="str">
        <f t="shared" si="65"/>
        <v>~</v>
      </c>
      <c r="FH174" s="24" t="str">
        <f t="shared" si="66"/>
        <v xml:space="preserve">|BGCOLOR(#000000):&amp;ref(Item/Helms/Ice-Helmet.jpg,nolink,75x75,Ice Helmet);|BGCOLOR(BLACK):COLOR(WHITE):''Ice Helmet''|兜|&amp;ref(Spell/P_Water.jpg,nolink,25x25,Water);1|&amp;ref(Spell/V_Water.jpg,nolink,25x25,Water Gem);5|
|~|&gt;|&gt;|&gt;|頭部防護：18&amp;br;防御修正：0&amp;br;装備負担：0&amp;br;魔法の防具&amp;br;&amp;br;&amp;ref(Item/Cold-Resistant.jpg,nolink,25x25,Cold Resistant (5));|
|&gt;|&gt;|&gt;|&gt;|BGCOLOR(#F5F5F5):冷気にやや強い。防御力も悪くはない|
</v>
      </c>
    </row>
    <row r="175" spans="1:164" x14ac:dyDescent="0.15">
      <c r="A175" t="str">
        <f t="shared" si="67"/>
        <v>兜4S</v>
      </c>
      <c r="C175" s="1" t="s">
        <v>3774</v>
      </c>
      <c r="E175" s="1">
        <v>4</v>
      </c>
      <c r="F175" s="1" t="s">
        <v>3790</v>
      </c>
      <c r="H175" s="1" t="s">
        <v>3633</v>
      </c>
      <c r="J175" s="1">
        <v>25</v>
      </c>
      <c r="AL175" s="1">
        <v>26</v>
      </c>
      <c r="AM175" s="1">
        <v>5</v>
      </c>
      <c r="AO175" s="1">
        <v>0</v>
      </c>
      <c r="AQ175" s="1">
        <v>0</v>
      </c>
      <c r="AS175" s="1" t="s">
        <v>3735</v>
      </c>
      <c r="BV175" s="2">
        <v>-3</v>
      </c>
      <c r="EE175" s="2">
        <v>1</v>
      </c>
      <c r="ER175" s="20" t="s">
        <v>4516</v>
      </c>
      <c r="ES175" t="str">
        <f t="shared" si="51"/>
        <v>BGCOLOR(#000000):&amp;ref(Item/Helms/Flame-Helmet.jpg,nolink,75x75,Flame Helmet);|BGCOLOR(BLACK):COLOR(WHITE):''Flame Helmet''</v>
      </c>
      <c r="ET175" t="str">
        <f t="shared" si="52"/>
        <v>&amp;ref(Spell/P_Fire.jpg,nolink,25x25,Fire);4</v>
      </c>
      <c r="EU175" t="str">
        <f t="shared" si="53"/>
        <v>&amp;ref(Spell/V_Fire.jpg,nolink,25x25,Fire Gem);25</v>
      </c>
      <c r="EV175" t="str">
        <f t="shared" si="54"/>
        <v>n/a</v>
      </c>
      <c r="EW175" t="str">
        <f t="shared" si="55"/>
        <v>頭部防護：26&amp;br;胴体防護：5&amp;br;防御修正：0&amp;br;装備負担：0&amp;br;魔法の防具</v>
      </c>
      <c r="EX175" t="str">
        <f t="shared" si="56"/>
        <v/>
      </c>
      <c r="EY175" t="str">
        <f t="shared" si="57"/>
        <v>&amp;ref(Item/Exhaustion.jpg,nolink,25x25,Exhaustion (-3));</v>
      </c>
      <c r="EZ175" t="str">
        <f t="shared" si="58"/>
        <v/>
      </c>
      <c r="FA175" t="str">
        <f t="shared" si="59"/>
        <v/>
      </c>
      <c r="FB175" t="str">
        <f t="shared" si="60"/>
        <v>&amp;ref(Spell/P_Fire.jpg,nolink,25x25,Fire Magic Bonus (1));</v>
      </c>
      <c r="FC175" t="str">
        <f t="shared" si="61"/>
        <v/>
      </c>
      <c r="FD175" t="str">
        <f t="shared" si="62"/>
        <v>&amp;ref(Item/Exhaustion.jpg,nolink,25x25,Exhaustion (-3));&amp;br;&amp;ref(Spell/P_Fire.jpg,nolink,25x25,Fire Magic Bonus (1));</v>
      </c>
      <c r="FE175" t="str">
        <f t="shared" si="63"/>
        <v>頭部防護：26&amp;br;胴体防護：5&amp;br;防御修正：0&amp;br;装備負担：0&amp;br;魔法の防具&amp;br;&amp;br;&amp;ref(Item/Exhaustion.jpg,nolink,25x25,Exhaustion (-3));&amp;br;&amp;ref(Spell/P_Fire.jpg,nolink,25x25,Fire Magic Bonus (1));</v>
      </c>
      <c r="FF175" t="str">
        <f t="shared" si="64"/>
        <v>&amp;br;&amp;ref(Item/Exhaustion.jpg,nolink,25x25,Exhaustion (-3));&amp;br;&amp;ref(Spell/P_Fire.jpg,nolink,25x25,Fire Magic Bonus (1));</v>
      </c>
      <c r="FG175" t="str">
        <f t="shared" si="65"/>
        <v>~</v>
      </c>
      <c r="FH175" s="24" t="str">
        <f t="shared" si="66"/>
        <v xml:space="preserve">|BGCOLOR(#000000):&amp;ref(Item/Helms/Flame-Helmet.jpg,nolink,75x75,Flame Helmet);|BGCOLOR(BLACK):COLOR(WHITE):''Flame Helmet''|兜|&amp;ref(Spell/P_Fire.jpg,nolink,25x25,Fire);4|&amp;ref(Spell/V_Fire.jpg,nolink,25x25,Fire Gem);25|
|~|&gt;|&gt;|&gt;|頭部防護：26&amp;br;胴体防護：5&amp;br;防御修正：0&amp;br;装備負担：0&amp;br;魔法の防具&amp;br;&amp;br;&amp;ref(Item/Exhaustion.jpg,nolink,25x25,Exhaustion (-3));&amp;br;&amp;ref(Spell/P_Fire.jpg,nolink,25x25,Fire Magic Bonus (1));|
|&gt;|&gt;|&gt;|&gt;|BGCOLOR(#F5F5F5):火魔法増強。消耗も招くが防御力は優秀|
</v>
      </c>
    </row>
    <row r="176" spans="1:164" x14ac:dyDescent="0.15">
      <c r="A176" t="str">
        <f t="shared" si="67"/>
        <v/>
      </c>
      <c r="C176" s="1" t="s">
        <v>3774</v>
      </c>
      <c r="E176" s="1">
        <v>4</v>
      </c>
      <c r="F176" s="1" t="s">
        <v>3793</v>
      </c>
      <c r="H176" s="1" t="s">
        <v>3617</v>
      </c>
      <c r="I176" s="1" t="s">
        <v>3599</v>
      </c>
      <c r="J176" s="1">
        <v>5</v>
      </c>
      <c r="K176" s="7">
        <v>5</v>
      </c>
      <c r="AL176" s="1">
        <v>19</v>
      </c>
      <c r="AO176" s="1">
        <v>0</v>
      </c>
      <c r="AQ176" s="1">
        <v>0</v>
      </c>
      <c r="AS176" s="1" t="s">
        <v>3735</v>
      </c>
      <c r="CG176" s="2">
        <v>2</v>
      </c>
      <c r="ER176" s="20" t="s">
        <v>4517</v>
      </c>
      <c r="ES176" t="str">
        <f t="shared" si="51"/>
        <v>BGCOLOR(#000000):&amp;ref(Item/Helms/Helmet-of-Heroes.jpg,nolink,75x75,Helmet of Heroes);|BGCOLOR(BLACK):COLOR(WHITE):''Helmet of Heroes''</v>
      </c>
      <c r="ET176" t="str">
        <f t="shared" si="52"/>
        <v>&amp;ref(Spell/P_Fire.jpg,nolink,25x25,Fire);1&amp;ref(Spell/P_Earth.jpg,nolink,25x25,Earth);1</v>
      </c>
      <c r="EU176" t="str">
        <f t="shared" si="53"/>
        <v>&amp;ref(Spell/V_Fire.jpg,nolink,25x25,Fire Gem);5&amp;ref(Spell/V_Earth.jpg,nolink,25x25,Earth Gem);5</v>
      </c>
      <c r="EV176" t="str">
        <f t="shared" si="54"/>
        <v>n/a</v>
      </c>
      <c r="EW176" t="str">
        <f t="shared" si="55"/>
        <v>頭部防護：19&amp;br;防御修正：0&amp;br;装備負担：0&amp;br;魔法の防具</v>
      </c>
      <c r="EX176" t="str">
        <f t="shared" si="56"/>
        <v/>
      </c>
      <c r="EY176" t="str">
        <f t="shared" si="57"/>
        <v/>
      </c>
      <c r="EZ176" t="str">
        <f t="shared" si="58"/>
        <v>&amp;ref(Item/Inspirational.jpg,nolink,25x25,Inspirational (2));</v>
      </c>
      <c r="FA176" t="str">
        <f t="shared" si="59"/>
        <v/>
      </c>
      <c r="FB176" t="str">
        <f t="shared" si="60"/>
        <v/>
      </c>
      <c r="FC176" t="str">
        <f t="shared" si="61"/>
        <v/>
      </c>
      <c r="FD176" t="str">
        <f t="shared" si="62"/>
        <v>&amp;ref(Item/Inspirational.jpg,nolink,25x25,Inspirational (2));</v>
      </c>
      <c r="FE176" t="str">
        <f t="shared" si="63"/>
        <v>頭部防護：19&amp;br;防御修正：0&amp;br;装備負担：0&amp;br;魔法の防具&amp;br;&amp;br;&amp;ref(Item/Inspirational.jpg,nolink,25x25,Inspirational (2));</v>
      </c>
      <c r="FF176" t="str">
        <f t="shared" si="64"/>
        <v>&amp;br;&amp;ref(Item/Inspirational.jpg,nolink,25x25,Inspirational (2));</v>
      </c>
      <c r="FG176" t="str">
        <f t="shared" si="65"/>
        <v>~</v>
      </c>
      <c r="FH176" s="24" t="str">
        <f t="shared" si="66"/>
        <v xml:space="preserve">|BGCOLOR(#000000):&amp;ref(Item/Helms/Helmet-of-Heroes.jpg,nolink,75x75,Helmet of Heroes);|BGCOLOR(BLACK):COLOR(WHITE):''Helmet of Heroes''|兜|&amp;ref(Spell/P_Fire.jpg,nolink,25x25,Fire);1&amp;ref(Spell/P_Earth.jpg,nolink,25x25,Earth);1|&amp;ref(Spell/V_Fire.jpg,nolink,25x25,Fire Gem);5&amp;ref(Spell/V_Earth.jpg,nolink,25x25,Earth Gem);5|
|~|&gt;|&gt;|&gt;|頭部防護：19&amp;br;防御修正：0&amp;br;装備負担：0&amp;br;魔法の防具&amp;br;&amp;br;&amp;ref(Item/Inspirational.jpg,nolink,25x25,Inspirational (2));|
|&gt;|&gt;|&gt;|&gt;|BGCOLOR(#F5F5F5):指揮官用。効果はかなり高い|
</v>
      </c>
    </row>
    <row r="177" spans="1:164" x14ac:dyDescent="0.15">
      <c r="A177" t="str">
        <f t="shared" si="67"/>
        <v/>
      </c>
      <c r="C177" s="1" t="s">
        <v>3774</v>
      </c>
      <c r="E177" s="1">
        <v>4</v>
      </c>
      <c r="F177" s="1" t="s">
        <v>3794</v>
      </c>
      <c r="H177" s="1" t="s">
        <v>3685</v>
      </c>
      <c r="J177" s="1">
        <v>25</v>
      </c>
      <c r="AL177" s="1">
        <v>22</v>
      </c>
      <c r="AO177" s="1">
        <v>0</v>
      </c>
      <c r="AQ177" s="1">
        <v>0</v>
      </c>
      <c r="AS177" s="1" t="s">
        <v>3735</v>
      </c>
      <c r="EF177" s="2">
        <v>1</v>
      </c>
      <c r="ER177" s="20" t="s">
        <v>4518</v>
      </c>
      <c r="ES177" t="str">
        <f t="shared" si="51"/>
        <v>BGCOLOR(#000000):&amp;ref(Item/Helms/Winged-Helmet.jpg,nolink,75x75,Winged Helmet);|BGCOLOR(BLACK):COLOR(WHITE):''Winged Helmet''</v>
      </c>
      <c r="ET177" t="str">
        <f t="shared" si="52"/>
        <v>&amp;ref(Spell/P_Air.jpg,nolink,25x25,Air);4</v>
      </c>
      <c r="EU177" t="str">
        <f t="shared" si="53"/>
        <v>&amp;ref(Spell/V_Air.jpg,nolink,25x25,Air Gem);25</v>
      </c>
      <c r="EV177" t="str">
        <f t="shared" si="54"/>
        <v>n/a</v>
      </c>
      <c r="EW177" t="str">
        <f t="shared" si="55"/>
        <v>頭部防護：22&amp;br;防御修正：0&amp;br;装備負担：0&amp;br;魔法の防具</v>
      </c>
      <c r="EX177" t="str">
        <f t="shared" si="56"/>
        <v/>
      </c>
      <c r="EY177" t="str">
        <f t="shared" si="57"/>
        <v/>
      </c>
      <c r="EZ177" t="str">
        <f t="shared" si="58"/>
        <v/>
      </c>
      <c r="FA177" t="str">
        <f t="shared" si="59"/>
        <v/>
      </c>
      <c r="FB177" t="str">
        <f t="shared" si="60"/>
        <v>&amp;ref(Spell/P_Air.jpg,nolink,25x25,Air Magic Bonus (1));</v>
      </c>
      <c r="FC177" t="str">
        <f t="shared" si="61"/>
        <v/>
      </c>
      <c r="FD177" t="str">
        <f t="shared" si="62"/>
        <v>&amp;ref(Spell/P_Air.jpg,nolink,25x25,Air Magic Bonus (1));</v>
      </c>
      <c r="FE177" t="str">
        <f t="shared" si="63"/>
        <v>頭部防護：22&amp;br;防御修正：0&amp;br;装備負担：0&amp;br;魔法の防具&amp;br;&amp;br;&amp;ref(Spell/P_Air.jpg,nolink,25x25,Air Magic Bonus (1));</v>
      </c>
      <c r="FF177" t="str">
        <f t="shared" si="64"/>
        <v>&amp;br;&amp;ref(Spell/P_Air.jpg,nolink,25x25,Air Magic Bonus (1));</v>
      </c>
      <c r="FG177" t="str">
        <f t="shared" si="65"/>
        <v>~</v>
      </c>
      <c r="FH177" s="24" t="str">
        <f t="shared" si="66"/>
        <v xml:space="preserve">|BGCOLOR(#000000):&amp;ref(Item/Helms/Winged-Helmet.jpg,nolink,75x75,Winged Helmet);|BGCOLOR(BLACK):COLOR(WHITE):''Winged Helmet''|兜|&amp;ref(Spell/P_Air.jpg,nolink,25x25,Air);4|&amp;ref(Spell/V_Air.jpg,nolink,25x25,Air Gem);25|
|~|&gt;|&gt;|&gt;|頭部防護：22&amp;br;防御修正：0&amp;br;装備負担：0&amp;br;魔法の防具&amp;br;&amp;br;&amp;ref(Spell/P_Air.jpg,nolink,25x25,Air Magic Bonus (1));|
|&gt;|&gt;|&gt;|&gt;|BGCOLOR(#F5F5F5):風魔法増強。やや作りにくい|
</v>
      </c>
    </row>
    <row r="178" spans="1:164" x14ac:dyDescent="0.15">
      <c r="A178" t="str">
        <f t="shared" si="67"/>
        <v/>
      </c>
      <c r="C178" s="1" t="s">
        <v>3774</v>
      </c>
      <c r="D178" s="1" t="s">
        <v>3781</v>
      </c>
      <c r="E178" s="1">
        <v>4</v>
      </c>
      <c r="F178" s="1" t="s">
        <v>3795</v>
      </c>
      <c r="H178" s="1" t="s">
        <v>3672</v>
      </c>
      <c r="J178" s="1">
        <v>10</v>
      </c>
      <c r="AL178" s="1">
        <v>9</v>
      </c>
      <c r="AO178" s="1">
        <v>0</v>
      </c>
      <c r="AQ178" s="1">
        <v>0</v>
      </c>
      <c r="AS178" s="1" t="s">
        <v>3735</v>
      </c>
      <c r="CG178" s="2">
        <v>1</v>
      </c>
      <c r="CJ178" s="2">
        <v>50</v>
      </c>
      <c r="CK178" s="2">
        <v>25</v>
      </c>
      <c r="ER178" s="20" t="s">
        <v>4519</v>
      </c>
      <c r="ES178" t="str">
        <f t="shared" si="51"/>
        <v>BGCOLOR(#000000):&amp;ref(Item/Helms/Crown-of-Command.jpg,nolink,75x75,Crown of Command);|BGCOLOR(BLACK):COLOR(WHITE):''Crown of Command''</v>
      </c>
      <c r="ET178" t="str">
        <f t="shared" si="52"/>
        <v>&amp;ref(Spell/P_Astral.jpg,nolink,25x25,Astral);2</v>
      </c>
      <c r="EU178" t="str">
        <f t="shared" si="53"/>
        <v>&amp;ref(Spell/V_Astral.jpg,nolink,25x25,Astral Pearl);10</v>
      </c>
      <c r="EV178" t="str">
        <f t="shared" si="54"/>
        <v>n/a</v>
      </c>
      <c r="EW178" t="str">
        <f t="shared" si="55"/>
        <v>頭部防護：9&amp;br;防御修正：0&amp;br;装備負担：0&amp;br;魔法の防具</v>
      </c>
      <c r="EX178" t="str">
        <f t="shared" si="56"/>
        <v/>
      </c>
      <c r="EY178" t="str">
        <f t="shared" si="57"/>
        <v/>
      </c>
      <c r="EZ178" t="str">
        <f t="shared" si="58"/>
        <v>&amp;ref(Item/Inspirational.jpg,nolink,25x25,Inspirational (1));&amp;ref(Nation/LivingLead.jpg,nolink,25x25,Leadership (50));&amp;ref(Nation/MagicLead.jpg,nolink,25x25,Magic Leadership (25));</v>
      </c>
      <c r="FA178" t="str">
        <f t="shared" si="59"/>
        <v/>
      </c>
      <c r="FB178" t="str">
        <f t="shared" si="60"/>
        <v/>
      </c>
      <c r="FC178" t="str">
        <f t="shared" si="61"/>
        <v/>
      </c>
      <c r="FD178" t="str">
        <f t="shared" si="62"/>
        <v>&amp;ref(Item/Inspirational.jpg,nolink,25x25,Inspirational (1));&amp;ref(Nation/LivingLead.jpg,nolink,25x25,Leadership (50));&amp;ref(Nation/MagicLead.jpg,nolink,25x25,Magic Leadership (25));</v>
      </c>
      <c r="FE178" t="str">
        <f t="shared" si="63"/>
        <v>頭部防護：9&amp;br;防御修正：0&amp;br;装備負担：0&amp;br;魔法の防具&amp;br;&amp;br;&amp;ref(Item/Inspirational.jpg,nolink,25x25,Inspirational (1));&amp;ref(Nation/LivingLead.jpg,nolink,25x25,Leadership (50));&amp;ref(Nation/MagicLead.jpg,nolink,25x25,Magic Leadership (25));</v>
      </c>
      <c r="FF178" t="str">
        <f t="shared" si="64"/>
        <v>&amp;br;&amp;ref(Item/Inspirational.jpg,nolink,25x25,Inspirational (1));&amp;ref(Nation/LivingLead.jpg,nolink,25x25,Leadership (50));&amp;ref(Nation/MagicLead.jpg,nolink,25x25,Magic Leadership (25));</v>
      </c>
      <c r="FG178" t="str">
        <f t="shared" si="65"/>
        <v>~</v>
      </c>
      <c r="FH178" s="24" t="str">
        <f t="shared" si="66"/>
        <v xml:space="preserve">|BGCOLOR(#000000):&amp;ref(Item/Helms/Crown-of-Command.jpg,nolink,75x75,Crown of Command);|BGCOLOR(BLACK):COLOR(WHITE):''Crown of Command''|冠|&amp;ref(Spell/P_Astral.jpg,nolink,25x25,Astral);2|&amp;ref(Spell/V_Astral.jpg,nolink,25x25,Astral Pearl);10|
|~|&gt;|&gt;|&gt;|頭部防護：9&amp;br;防御修正：0&amp;br;装備負担：0&amp;br;魔法の防具&amp;br;&amp;br;&amp;ref(Item/Inspirational.jpg,nolink,25x25,Inspirational (1));&amp;ref(Nation/LivingLead.jpg,nolink,25x25,Leadership (50));&amp;ref(Nation/MagicLead.jpg,nolink,25x25,Magic Leadership (25));|
|&gt;|&gt;|&gt;|&gt;|BGCOLOR(#F5F5F5):指揮官向け。魔法生物の指揮にも役立つ|
</v>
      </c>
    </row>
    <row r="179" spans="1:164" x14ac:dyDescent="0.15">
      <c r="A179" t="str">
        <f t="shared" si="67"/>
        <v/>
      </c>
      <c r="C179" s="1" t="s">
        <v>3774</v>
      </c>
      <c r="E179" s="1">
        <v>4</v>
      </c>
      <c r="F179" s="1" t="s">
        <v>3796</v>
      </c>
      <c r="H179" s="1" t="s">
        <v>3620</v>
      </c>
      <c r="I179" s="1" t="s">
        <v>3625</v>
      </c>
      <c r="J179" s="1">
        <v>10</v>
      </c>
      <c r="K179" s="7">
        <v>5</v>
      </c>
      <c r="AL179" s="1">
        <v>10</v>
      </c>
      <c r="AO179" s="1">
        <v>-1</v>
      </c>
      <c r="AQ179" s="1">
        <v>0</v>
      </c>
      <c r="AS179" s="1" t="s">
        <v>3735</v>
      </c>
      <c r="EQ179" s="7" t="s">
        <v>3797</v>
      </c>
      <c r="ER179" s="20" t="s">
        <v>4520</v>
      </c>
      <c r="ES179" t="str">
        <f t="shared" si="51"/>
        <v>BGCOLOR(#000000):&amp;ref(Item/Helms/Spirit-Mask.jpg,nolink,75x75,Spirit Mask);|BGCOLOR(BLACK):COLOR(WHITE):''Spirit Mask''</v>
      </c>
      <c r="ET179" t="str">
        <f t="shared" si="52"/>
        <v>&amp;ref(Spell/P_Death.jpg,nolink,25x25,Death);2&amp;ref(Spell/P_Nature.jpg,nolink,25x25,Nature);1</v>
      </c>
      <c r="EU179" t="str">
        <f t="shared" si="53"/>
        <v>&amp;ref(Spell/V_Death.jpg,nolink,25x25,Death Gem);10&amp;ref(Spell/V_Nature.jpg,nolink,25x25,Nature Gem);5</v>
      </c>
      <c r="EV179" t="str">
        <f t="shared" si="54"/>
        <v>n/a</v>
      </c>
      <c r="EW179" t="str">
        <f t="shared" si="55"/>
        <v>頭部防護：10&amp;br;防御修正：-1&amp;br;装備負担：0&amp;br;魔法の防具</v>
      </c>
      <c r="EX179" t="str">
        <f t="shared" si="56"/>
        <v/>
      </c>
      <c r="EY179" t="str">
        <f t="shared" si="57"/>
        <v/>
      </c>
      <c r="EZ179" t="str">
        <f t="shared" si="58"/>
        <v/>
      </c>
      <c r="FA179" t="str">
        <f t="shared" si="59"/>
        <v/>
      </c>
      <c r="FB179" t="str">
        <f t="shared" si="60"/>
        <v/>
      </c>
      <c r="FC179" t="str">
        <f t="shared" si="61"/>
        <v/>
      </c>
      <c r="FD179" t="str">
        <f t="shared" si="62"/>
        <v>魔法抵抗+1&amp;br;戦闘中自動発動：Frighten</v>
      </c>
      <c r="FE179" t="str">
        <f t="shared" si="63"/>
        <v>頭部防護：10&amp;br;防御修正：-1&amp;br;装備負担：0&amp;br;魔法の防具&amp;br;&amp;br;魔法抵抗+1&amp;br;戦闘中自動発動：Frighten</v>
      </c>
      <c r="FF179" t="str">
        <f t="shared" si="64"/>
        <v>&amp;br;魔法抵抗+1&amp;br;戦闘中自動発動：Frighten</v>
      </c>
      <c r="FG179" t="str">
        <f t="shared" si="65"/>
        <v>~</v>
      </c>
      <c r="FH179" s="24" t="str">
        <f t="shared" si="66"/>
        <v xml:space="preserve">|BGCOLOR(#000000):&amp;ref(Item/Helms/Spirit-Mask.jpg,nolink,75x75,Spirit Mask);|BGCOLOR(BLACK):COLOR(WHITE):''Spirit Mask''|兜|&amp;ref(Spell/P_Death.jpg,nolink,25x25,Death);2&amp;ref(Spell/P_Nature.jpg,nolink,25x25,Nature);1|&amp;ref(Spell/V_Death.jpg,nolink,25x25,Death Gem);10&amp;ref(Spell/V_Nature.jpg,nolink,25x25,Nature Gem);5|
|~|&gt;|&gt;|&gt;|頭部防護：10&amp;br;防御修正：-1&amp;br;装備負担：0&amp;br;魔法の防具&amp;br;&amp;br;魔法抵抗+1&amp;br;戦闘中自動発動：Frighten|
|&gt;|&gt;|&gt;|&gt;|BGCOLOR(#F5F5F5):敵を脅す仮面。誰が持っていても役立つ|
</v>
      </c>
    </row>
    <row r="180" spans="1:164" x14ac:dyDescent="0.15">
      <c r="A180" t="str">
        <f t="shared" si="67"/>
        <v/>
      </c>
      <c r="C180" s="1" t="s">
        <v>3774</v>
      </c>
      <c r="D180" s="1" t="s">
        <v>3781</v>
      </c>
      <c r="E180" s="1">
        <v>4</v>
      </c>
      <c r="F180" s="1" t="s">
        <v>3798</v>
      </c>
      <c r="H180" s="1" t="s">
        <v>3625</v>
      </c>
      <c r="J180" s="1">
        <v>5</v>
      </c>
      <c r="AZ180" s="2">
        <v>5</v>
      </c>
      <c r="CY180" s="2">
        <v>1</v>
      </c>
      <c r="ER180" s="20" t="s">
        <v>4521</v>
      </c>
      <c r="ES180" t="str">
        <f t="shared" si="51"/>
        <v>BGCOLOR(#000000):&amp;ref(Item/Helms/Mistletoe-Garland.jpg,nolink,75x75,Mistletoe Garland);|BGCOLOR(BLACK):COLOR(WHITE):''Mistletoe Garland''</v>
      </c>
      <c r="ET180" t="str">
        <f t="shared" si="52"/>
        <v>&amp;ref(Spell/P_Nature.jpg,nolink,25x25,Nature);1</v>
      </c>
      <c r="EU180" t="str">
        <f t="shared" si="53"/>
        <v>&amp;ref(Spell/V_Nature.jpg,nolink,25x25,Nature Gem);5</v>
      </c>
      <c r="EV180" t="str">
        <f t="shared" si="54"/>
        <v>n/a</v>
      </c>
      <c r="EW180" t="str">
        <f t="shared" si="55"/>
        <v>n/a</v>
      </c>
      <c r="EX180" t="str">
        <f t="shared" si="56"/>
        <v>&amp;ref(Item/Poison-Resistant.jpg,nolink,25x25,Poison Resistant (5));</v>
      </c>
      <c r="EY180" t="str">
        <f t="shared" si="57"/>
        <v/>
      </c>
      <c r="EZ180" t="str">
        <f t="shared" si="58"/>
        <v/>
      </c>
      <c r="FA180" t="str">
        <f t="shared" si="59"/>
        <v>&amp;ref(Item/Lucky.jpg,nolink,25x25,Lucky);</v>
      </c>
      <c r="FB180" t="str">
        <f t="shared" si="60"/>
        <v/>
      </c>
      <c r="FC180" t="str">
        <f t="shared" si="61"/>
        <v/>
      </c>
      <c r="FD180" t="str">
        <f t="shared" si="62"/>
        <v>&amp;ref(Item/Poison-Resistant.jpg,nolink,25x25,Poison Resistant (5));&amp;br;&amp;ref(Item/Lucky.jpg,nolink,25x25,Lucky);</v>
      </c>
      <c r="FE180" t="str">
        <f t="shared" si="63"/>
        <v>&amp;ref(Item/Poison-Resistant.jpg,nolink,25x25,Poison Resistant (5));&amp;br;&amp;ref(Item/Lucky.jpg,nolink,25x25,Lucky);</v>
      </c>
      <c r="FF180" t="str">
        <f t="shared" si="64"/>
        <v>~</v>
      </c>
      <c r="FG180" t="str">
        <f t="shared" si="65"/>
        <v>~</v>
      </c>
      <c r="FH180" s="24" t="str">
        <f t="shared" si="66"/>
        <v xml:space="preserve">|BGCOLOR(#000000):&amp;ref(Item/Helms/Mistletoe-Garland.jpg,nolink,75x75,Mistletoe Garland);|BGCOLOR(BLACK):COLOR(WHITE):''Mistletoe Garland''|冠|&amp;ref(Spell/P_Nature.jpg,nolink,25x25,Nature);1|&amp;ref(Spell/V_Nature.jpg,nolink,25x25,Nature Gem);5|
|~|&gt;|&gt;|&gt;|&amp;ref(Item/Poison-Resistant.jpg,nolink,25x25,Poison Resistant (5));&amp;br;&amp;ref(Item/Lucky.jpg,nolink,25x25,Lucky);|
|&gt;|&gt;|&gt;|&gt;|BGCOLOR(#F5F5F5):お守り代わりの花冠。事故死の抑止になる|
</v>
      </c>
    </row>
    <row r="181" spans="1:164" x14ac:dyDescent="0.15">
      <c r="A181" t="str">
        <f t="shared" si="67"/>
        <v>兜4E</v>
      </c>
      <c r="C181" s="1" t="s">
        <v>3774</v>
      </c>
      <c r="D181" s="1" t="s">
        <v>3781</v>
      </c>
      <c r="E181" s="1">
        <v>4</v>
      </c>
      <c r="F181" s="1" t="s">
        <v>3799</v>
      </c>
      <c r="H181" s="1" t="s">
        <v>3620</v>
      </c>
      <c r="J181" s="1">
        <v>10</v>
      </c>
      <c r="AL181" s="1">
        <v>9</v>
      </c>
      <c r="AO181" s="1">
        <v>0</v>
      </c>
      <c r="AQ181" s="1">
        <v>0</v>
      </c>
      <c r="AS181" s="1" t="s">
        <v>3735</v>
      </c>
      <c r="CG181" s="2">
        <v>-1</v>
      </c>
      <c r="CL181" s="2">
        <v>75</v>
      </c>
      <c r="ER181" s="20" t="s">
        <v>4522</v>
      </c>
      <c r="ES181" t="str">
        <f t="shared" si="51"/>
        <v>BGCOLOR(#000000):&amp;ref(Item/Helms/Crown-of-Bones.jpg,nolink,75x75,Crown of Bones);|BGCOLOR(BLACK):COLOR(WHITE):''Crown of Bones''</v>
      </c>
      <c r="ET181" t="str">
        <f t="shared" si="52"/>
        <v>&amp;ref(Spell/P_Death.jpg,nolink,25x25,Death);2</v>
      </c>
      <c r="EU181" t="str">
        <f t="shared" si="53"/>
        <v>&amp;ref(Spell/V_Death.jpg,nolink,25x25,Death Gem);10</v>
      </c>
      <c r="EV181" t="str">
        <f t="shared" si="54"/>
        <v>n/a</v>
      </c>
      <c r="EW181" t="str">
        <f t="shared" si="55"/>
        <v>頭部防護：9&amp;br;防御修正：0&amp;br;装備負担：0&amp;br;魔法の防具</v>
      </c>
      <c r="EX181" t="str">
        <f t="shared" si="56"/>
        <v/>
      </c>
      <c r="EY181" t="str">
        <f t="shared" si="57"/>
        <v/>
      </c>
      <c r="EZ181" t="str">
        <f t="shared" si="58"/>
        <v>&amp;ref(Item/Uninspirational.jpg,nolink,25x25,Inspirational (-1));&amp;ref(Nation/UndeadLead.jpg,nolink,25x25,Undead Leadership (75));</v>
      </c>
      <c r="FA181" t="str">
        <f t="shared" si="59"/>
        <v/>
      </c>
      <c r="FB181" t="str">
        <f t="shared" si="60"/>
        <v/>
      </c>
      <c r="FC181" t="str">
        <f t="shared" si="61"/>
        <v/>
      </c>
      <c r="FD181" t="str">
        <f t="shared" si="62"/>
        <v>&amp;ref(Item/Uninspirational.jpg,nolink,25x25,Inspirational (-1));&amp;ref(Nation/UndeadLead.jpg,nolink,25x25,Undead Leadership (75));</v>
      </c>
      <c r="FE181" t="str">
        <f t="shared" si="63"/>
        <v>頭部防護：9&amp;br;防御修正：0&amp;br;装備負担：0&amp;br;魔法の防具&amp;br;&amp;br;&amp;ref(Item/Uninspirational.jpg,nolink,25x25,Inspirational (-1));&amp;ref(Nation/UndeadLead.jpg,nolink,25x25,Undead Leadership (75));</v>
      </c>
      <c r="FF181" t="str">
        <f t="shared" si="64"/>
        <v>&amp;br;&amp;ref(Item/Uninspirational.jpg,nolink,25x25,Inspirational (-1));&amp;ref(Nation/UndeadLead.jpg,nolink,25x25,Undead Leadership (75));</v>
      </c>
      <c r="FG181" t="str">
        <f t="shared" si="65"/>
        <v>~</v>
      </c>
      <c r="FH181" s="24" t="str">
        <f t="shared" si="66"/>
        <v xml:space="preserve">|BGCOLOR(#000000):&amp;ref(Item/Helms/Crown-of-Bones.jpg,nolink,75x75,Crown of Bones);|BGCOLOR(BLACK):COLOR(WHITE):''Crown of Bones''|冠|&amp;ref(Spell/P_Death.jpg,nolink,25x25,Death);2|&amp;ref(Spell/V_Death.jpg,nolink,25x25,Death Gem);10|
|~|&gt;|&gt;|&gt;|頭部防護：9&amp;br;防御修正：0&amp;br;装備負担：0&amp;br;魔法の防具&amp;br;&amp;br;&amp;ref(Item/Uninspirational.jpg,nolink,25x25,Inspirational (-1));&amp;ref(Nation/UndeadLead.jpg,nolink,25x25,Undead Leadership (75));|
|&gt;|&gt;|&gt;|&gt;|BGCOLOR(#F5F5F5):アンデッドの指揮に役立つ。ただし士気は低下|
</v>
      </c>
    </row>
    <row r="182" spans="1:164" x14ac:dyDescent="0.15">
      <c r="A182" t="str">
        <f t="shared" si="67"/>
        <v>兜6S</v>
      </c>
      <c r="C182" s="1" t="s">
        <v>3774</v>
      </c>
      <c r="E182" s="1">
        <v>6</v>
      </c>
      <c r="F182" s="1" t="s">
        <v>3800</v>
      </c>
      <c r="H182" s="1" t="s">
        <v>3671</v>
      </c>
      <c r="J182" s="1">
        <v>15</v>
      </c>
      <c r="AL182" s="1">
        <v>20</v>
      </c>
      <c r="AO182" s="1">
        <v>0</v>
      </c>
      <c r="AQ182" s="1">
        <v>0</v>
      </c>
      <c r="AS182" s="1" t="s">
        <v>3735</v>
      </c>
      <c r="EQ182" s="7" t="s">
        <v>3801</v>
      </c>
      <c r="ER182" s="20" t="s">
        <v>4523</v>
      </c>
      <c r="ES182" t="str">
        <f t="shared" si="51"/>
        <v>BGCOLOR(#000000):&amp;ref(Item/Helms/Spirit-Helmet.jpg,nolink,75x75,Spirit Helmet);|BGCOLOR(BLACK):COLOR(WHITE):''Spirit Helmet''</v>
      </c>
      <c r="ET182" t="str">
        <f t="shared" si="52"/>
        <v>&amp;ref(Spell/P_Air.jpg,nolink,25x25,Air);3</v>
      </c>
      <c r="EU182" t="str">
        <f t="shared" si="53"/>
        <v>&amp;ref(Spell/V_Air.jpg,nolink,25x25,Air Gem);15</v>
      </c>
      <c r="EV182" t="str">
        <f t="shared" si="54"/>
        <v>n/a</v>
      </c>
      <c r="EW182" t="str">
        <f t="shared" si="55"/>
        <v>頭部防護：20&amp;br;防御修正：0&amp;br;装備負担：0&amp;br;魔法の防具</v>
      </c>
      <c r="EX182" t="str">
        <f t="shared" si="56"/>
        <v/>
      </c>
      <c r="EY182" t="str">
        <f t="shared" si="57"/>
        <v/>
      </c>
      <c r="EZ182" t="str">
        <f t="shared" si="58"/>
        <v/>
      </c>
      <c r="FA182" t="str">
        <f t="shared" si="59"/>
        <v/>
      </c>
      <c r="FB182" t="str">
        <f t="shared" si="60"/>
        <v/>
      </c>
      <c r="FC182" t="str">
        <f t="shared" si="61"/>
        <v/>
      </c>
      <c r="FD182" t="str">
        <f t="shared" si="62"/>
        <v>戦闘中自動発動：Lightning Bolt</v>
      </c>
      <c r="FE182" t="str">
        <f t="shared" si="63"/>
        <v>頭部防護：20&amp;br;防御修正：0&amp;br;装備負担：0&amp;br;魔法の防具&amp;br;&amp;br;戦闘中自動発動：Lightning Bolt</v>
      </c>
      <c r="FF182" t="str">
        <f t="shared" si="64"/>
        <v>&amp;br;戦闘中自動発動：Lightning Bolt</v>
      </c>
      <c r="FG182" t="str">
        <f t="shared" si="65"/>
        <v>~</v>
      </c>
      <c r="FH182" s="24" t="str">
        <f t="shared" si="66"/>
        <v xml:space="preserve">|BGCOLOR(#000000):&amp;ref(Item/Helms/Spirit-Helmet.jpg,nolink,75x75,Spirit Helmet);|BGCOLOR(BLACK):COLOR(WHITE):''Spirit Helmet''|兜|&amp;ref(Spell/P_Air.jpg,nolink,25x25,Air);3|&amp;ref(Spell/V_Air.jpg,nolink,25x25,Air Gem);15|
|~|&gt;|&gt;|&gt;|頭部防護：20&amp;br;防御修正：0&amp;br;装備負担：0&amp;br;魔法の防具&amp;br;&amp;br;戦闘中自動発動：Lightning Bolt|
|&gt;|&gt;|&gt;|&gt;|BGCOLOR(#F5F5F5):自動砲台。射程も長く誰でも使える|
</v>
      </c>
    </row>
    <row r="183" spans="1:164" x14ac:dyDescent="0.15">
      <c r="A183" t="str">
        <f t="shared" si="67"/>
        <v/>
      </c>
      <c r="C183" s="1" t="s">
        <v>3774</v>
      </c>
      <c r="E183" s="1">
        <v>6</v>
      </c>
      <c r="F183" s="1" t="s">
        <v>3802</v>
      </c>
      <c r="H183" s="1" t="s">
        <v>3686</v>
      </c>
      <c r="J183" s="1">
        <v>25</v>
      </c>
      <c r="AL183" s="1">
        <v>23</v>
      </c>
      <c r="AO183" s="1">
        <v>0</v>
      </c>
      <c r="AQ183" s="1">
        <v>0</v>
      </c>
      <c r="AS183" s="1" t="s">
        <v>3735</v>
      </c>
      <c r="EQ183" s="7" t="s">
        <v>3803</v>
      </c>
      <c r="ER183" s="20" t="s">
        <v>4524</v>
      </c>
      <c r="ES183" t="str">
        <f t="shared" si="51"/>
        <v>BGCOLOR(#000000):&amp;ref(Item/Helms/Iron-Face.jpg,nolink,75x75,Iron Face);|BGCOLOR(BLACK):COLOR(WHITE):''Iron Face''</v>
      </c>
      <c r="ET183" t="str">
        <f t="shared" si="52"/>
        <v>&amp;ref(Spell/P_Earth.jpg,nolink,25x25,Earth);4</v>
      </c>
      <c r="EU183" t="str">
        <f t="shared" si="53"/>
        <v>&amp;ref(Spell/V_Earth.jpg,nolink,25x25,Earth Gem);25</v>
      </c>
      <c r="EV183" t="str">
        <f t="shared" si="54"/>
        <v>n/a</v>
      </c>
      <c r="EW183" t="str">
        <f t="shared" si="55"/>
        <v>頭部防護：23&amp;br;防御修正：0&amp;br;装備負担：0&amp;br;魔法の防具</v>
      </c>
      <c r="EX183" t="str">
        <f t="shared" si="56"/>
        <v/>
      </c>
      <c r="EY183" t="str">
        <f t="shared" si="57"/>
        <v/>
      </c>
      <c r="EZ183" t="str">
        <f t="shared" si="58"/>
        <v/>
      </c>
      <c r="FA183" t="str">
        <f t="shared" si="59"/>
        <v/>
      </c>
      <c r="FB183" t="str">
        <f t="shared" si="60"/>
        <v/>
      </c>
      <c r="FC183" t="str">
        <f t="shared" si="61"/>
        <v/>
      </c>
      <c r="FD183" t="str">
        <f t="shared" si="62"/>
        <v>常時効果：Ironskin</v>
      </c>
      <c r="FE183" t="str">
        <f t="shared" si="63"/>
        <v>頭部防護：23&amp;br;防御修正：0&amp;br;装備負担：0&amp;br;魔法の防具&amp;br;&amp;br;常時効果：Ironskin</v>
      </c>
      <c r="FF183" t="str">
        <f t="shared" si="64"/>
        <v>&amp;br;常時効果：Ironskin</v>
      </c>
      <c r="FG183" t="str">
        <f t="shared" si="65"/>
        <v>~</v>
      </c>
      <c r="FH183" s="24" t="str">
        <f t="shared" si="66"/>
        <v xml:space="preserve">|BGCOLOR(#000000):&amp;ref(Item/Helms/Iron-Face.jpg,nolink,75x75,Iron Face);|BGCOLOR(BLACK):COLOR(WHITE):''Iron Face''|兜|&amp;ref(Spell/P_Earth.jpg,nolink,25x25,Earth);4|&amp;ref(Spell/V_Earth.jpg,nolink,25x25,Earth Gem);25|
|~|&gt;|&gt;|&gt;|頭部防護：23&amp;br;防御修正：0&amp;br;装備負担：0&amp;br;魔法の防具&amp;br;&amp;br;常時効果：Ironskin|
|&gt;|&gt;|&gt;|&gt;|BGCOLOR(#F5F5F5):着用者自体も硬くなる。電撃に注意|
</v>
      </c>
    </row>
    <row r="184" spans="1:164" x14ac:dyDescent="0.15">
      <c r="A184" t="str">
        <f t="shared" si="67"/>
        <v/>
      </c>
      <c r="C184" s="1" t="s">
        <v>3774</v>
      </c>
      <c r="D184" s="1" t="s">
        <v>3781</v>
      </c>
      <c r="E184" s="1">
        <v>6</v>
      </c>
      <c r="F184" s="1" t="s">
        <v>3804</v>
      </c>
      <c r="H184" s="1" t="s">
        <v>3743</v>
      </c>
      <c r="I184" s="1" t="s">
        <v>3617</v>
      </c>
      <c r="J184" s="1">
        <v>10</v>
      </c>
      <c r="K184" s="7">
        <v>5</v>
      </c>
      <c r="AL184" s="1">
        <v>9</v>
      </c>
      <c r="AO184" s="1">
        <v>0</v>
      </c>
      <c r="AQ184" s="1">
        <v>0</v>
      </c>
      <c r="AS184" s="1" t="s">
        <v>3735</v>
      </c>
      <c r="CG184" s="2">
        <v>1</v>
      </c>
      <c r="CJ184" s="2">
        <v>50</v>
      </c>
      <c r="CW184" s="2" t="s">
        <v>3631</v>
      </c>
      <c r="ER184" s="20" t="s">
        <v>4525</v>
      </c>
      <c r="ES184" t="str">
        <f t="shared" si="51"/>
        <v>BGCOLOR(#000000):&amp;ref(Item/Helms/Crown-of-the-Titans.jpg,nolink,75x75,Crown of the Titans);|BGCOLOR(BLACK):COLOR(WHITE):''Crown of the Titans''</v>
      </c>
      <c r="ET184" t="str">
        <f t="shared" si="52"/>
        <v>&amp;ref(Spell/P_Earth.jpg,nolink,25x25,Earth);2&amp;ref(Spell/P_Fire.jpg,nolink,25x25,Fire);1</v>
      </c>
      <c r="EU184" t="str">
        <f t="shared" si="53"/>
        <v>&amp;ref(Spell/V_Earth.jpg,nolink,25x25,Earth Gem);10&amp;ref(Spell/V_Fire.jpg,nolink,25x25,Fire Gem);5</v>
      </c>
      <c r="EV184" t="str">
        <f t="shared" si="54"/>
        <v>n/a</v>
      </c>
      <c r="EW184" t="str">
        <f t="shared" si="55"/>
        <v>頭部防護：9&amp;br;防御修正：0&amp;br;装備負担：0&amp;br;魔法の防具</v>
      </c>
      <c r="EX184" t="str">
        <f t="shared" si="56"/>
        <v/>
      </c>
      <c r="EY184" t="str">
        <f t="shared" si="57"/>
        <v/>
      </c>
      <c r="EZ184" t="str">
        <f t="shared" si="58"/>
        <v>&amp;ref(Item/Inspirational.jpg,nolink,25x25,Inspirational (1));&amp;ref(Nation/LivingLead.jpg,nolink,25x25,Leadership (50));</v>
      </c>
      <c r="FA184" t="str">
        <f t="shared" si="59"/>
        <v>&amp;ref(Item/Enlarged.jpg,nolink,25x25,Enlarged);</v>
      </c>
      <c r="FB184" t="str">
        <f t="shared" si="60"/>
        <v/>
      </c>
      <c r="FC184" t="str">
        <f t="shared" si="61"/>
        <v/>
      </c>
      <c r="FD184" t="str">
        <f t="shared" si="62"/>
        <v>&amp;ref(Item/Inspirational.jpg,nolink,25x25,Inspirational (1));&amp;ref(Nation/LivingLead.jpg,nolink,25x25,Leadership (50));&amp;ref(Item/Enlarged.jpg,nolink,25x25,Enlarged);</v>
      </c>
      <c r="FE184" t="str">
        <f t="shared" si="63"/>
        <v>頭部防護：9&amp;br;防御修正：0&amp;br;装備負担：0&amp;br;魔法の防具&amp;br;&amp;br;&amp;ref(Item/Inspirational.jpg,nolink,25x25,Inspirational (1));&amp;ref(Nation/LivingLead.jpg,nolink,25x25,Leadership (50));&amp;ref(Item/Enlarged.jpg,nolink,25x25,Enlarged);</v>
      </c>
      <c r="FF184" t="str">
        <f t="shared" si="64"/>
        <v>&amp;br;&amp;ref(Item/Inspirational.jpg,nolink,25x25,Inspirational (1));&amp;ref(Nation/LivingLead.jpg,nolink,25x25,Leadership (50));&amp;ref(Item/Enlarged.jpg,nolink,25x25,Enlarged);</v>
      </c>
      <c r="FG184" t="str">
        <f t="shared" si="65"/>
        <v>~</v>
      </c>
      <c r="FH184" s="24" t="str">
        <f t="shared" si="66"/>
        <v xml:space="preserve">|BGCOLOR(#000000):&amp;ref(Item/Helms/Crown-of-the-Titans.jpg,nolink,75x75,Crown of the Titans);|BGCOLOR(BLACK):COLOR(WHITE):''Crown of the Titans''|冠|&amp;ref(Spell/P_Earth.jpg,nolink,25x25,Earth);2&amp;ref(Spell/P_Fire.jpg,nolink,25x25,Fire);1|&amp;ref(Spell/V_Earth.jpg,nolink,25x25,Earth Gem);10&amp;ref(Spell/V_Fire.jpg,nolink,25x25,Fire Gem);5|
|~|&gt;|&gt;|&gt;|頭部防護：9&amp;br;防御修正：0&amp;br;装備負担：0&amp;br;魔法の防具&amp;br;&amp;br;&amp;ref(Item/Inspirational.jpg,nolink,25x25,Inspirational (1));&amp;ref(Nation/LivingLead.jpg,nolink,25x25,Leadership (50));&amp;ref(Item/Enlarged.jpg,nolink,25x25,Enlarged);|
|&gt;|&gt;|&gt;|&gt;|BGCOLOR(#F5F5F5):巨大化により色々な恩恵を得る。指揮官向けの機能も|
</v>
      </c>
    </row>
    <row r="185" spans="1:164" x14ac:dyDescent="0.15">
      <c r="A185" t="str">
        <f t="shared" si="67"/>
        <v/>
      </c>
      <c r="C185" s="1" t="s">
        <v>3774</v>
      </c>
      <c r="E185" s="1">
        <v>6</v>
      </c>
      <c r="F185" s="1" t="s">
        <v>3806</v>
      </c>
      <c r="H185" s="1" t="s">
        <v>3672</v>
      </c>
      <c r="J185" s="1">
        <v>10</v>
      </c>
      <c r="AL185" s="1">
        <v>8</v>
      </c>
      <c r="AO185" s="1">
        <v>0</v>
      </c>
      <c r="AQ185" s="1">
        <v>0</v>
      </c>
      <c r="AS185" s="1" t="s">
        <v>3735</v>
      </c>
      <c r="EI185" s="2">
        <v>1</v>
      </c>
      <c r="EQ185" s="7" t="s">
        <v>3807</v>
      </c>
      <c r="ER185" s="20" t="s">
        <v>4526</v>
      </c>
      <c r="ES185" t="str">
        <f t="shared" si="51"/>
        <v>BGCOLOR(#000000):&amp;ref(Item/Helms/Starshine-Skullcap.jpg,nolink,75x75,Starshine Skullcap);|BGCOLOR(BLACK):COLOR(WHITE):''Starshine Skullcap''</v>
      </c>
      <c r="ET185" t="str">
        <f t="shared" si="52"/>
        <v>&amp;ref(Spell/P_Astral.jpg,nolink,25x25,Astral);2</v>
      </c>
      <c r="EU185" t="str">
        <f t="shared" si="53"/>
        <v>&amp;ref(Spell/V_Astral.jpg,nolink,25x25,Astral Pearl);10</v>
      </c>
      <c r="EV185" t="str">
        <f t="shared" si="54"/>
        <v>n/a</v>
      </c>
      <c r="EW185" t="str">
        <f t="shared" si="55"/>
        <v>頭部防護：8&amp;br;防御修正：0&amp;br;装備負担：0&amp;br;魔法の防具</v>
      </c>
      <c r="EX185" t="str">
        <f t="shared" si="56"/>
        <v/>
      </c>
      <c r="EY185" t="str">
        <f t="shared" si="57"/>
        <v/>
      </c>
      <c r="EZ185" t="str">
        <f t="shared" si="58"/>
        <v/>
      </c>
      <c r="FA185" t="str">
        <f t="shared" si="59"/>
        <v/>
      </c>
      <c r="FB185" t="str">
        <f t="shared" si="60"/>
        <v>&amp;ref(Spell/P_Astral.jpg,nolink,25x25,Astral Magic Bonus (1));</v>
      </c>
      <c r="FC185" t="str">
        <f t="shared" si="61"/>
        <v/>
      </c>
      <c r="FD185" t="str">
        <f t="shared" si="62"/>
        <v>&amp;ref(Spell/P_Astral.jpg,nolink,25x25,Astral Magic Bonus (1));&amp;br;魔法抵抗+2</v>
      </c>
      <c r="FE185" t="str">
        <f t="shared" si="63"/>
        <v>頭部防護：8&amp;br;防御修正：0&amp;br;装備負担：0&amp;br;魔法の防具&amp;br;&amp;br;&amp;ref(Spell/P_Astral.jpg,nolink,25x25,Astral Magic Bonus (1));&amp;br;魔法抵抗+2</v>
      </c>
      <c r="FF185" t="str">
        <f t="shared" si="64"/>
        <v>&amp;br;&amp;ref(Spell/P_Astral.jpg,nolink,25x25,Astral Magic Bonus (1));&amp;br;魔法抵抗+2</v>
      </c>
      <c r="FG185" t="str">
        <f t="shared" si="65"/>
        <v>~</v>
      </c>
      <c r="FH185" s="24" t="str">
        <f t="shared" si="66"/>
        <v xml:space="preserve">|BGCOLOR(#000000):&amp;ref(Item/Helms/Starshine-Skullcap.jpg,nolink,75x75,Starshine Skullcap);|BGCOLOR(BLACK):COLOR(WHITE):''Starshine Skullcap''|兜|&amp;ref(Spell/P_Astral.jpg,nolink,25x25,Astral);2|&amp;ref(Spell/V_Astral.jpg,nolink,25x25,Astral Pearl);10|
|~|&gt;|&gt;|&gt;|頭部防護：8&amp;br;防御修正：0&amp;br;装備負担：0&amp;br;魔法の防具&amp;br;&amp;br;&amp;ref(Spell/P_Astral.jpg,nolink,25x25,Astral Magic Bonus (1));&amp;br;魔法抵抗+2|
|&gt;|&gt;|&gt;|&gt;|BGCOLOR(#F5F5F5):星魔法増強。抵抗力の強化にも使える|
</v>
      </c>
    </row>
    <row r="186" spans="1:164" x14ac:dyDescent="0.15">
      <c r="A186" t="str">
        <f t="shared" si="67"/>
        <v/>
      </c>
      <c r="C186" s="1" t="s">
        <v>3774</v>
      </c>
      <c r="D186" s="1" t="s">
        <v>3781</v>
      </c>
      <c r="E186" s="1">
        <v>6</v>
      </c>
      <c r="F186" s="1" t="s">
        <v>3808</v>
      </c>
      <c r="H186" s="1" t="s">
        <v>3661</v>
      </c>
      <c r="I186" s="1" t="s">
        <v>3616</v>
      </c>
      <c r="J186" s="1">
        <v>25</v>
      </c>
      <c r="K186" s="7">
        <v>10</v>
      </c>
      <c r="AL186" s="1">
        <v>9</v>
      </c>
      <c r="AO186" s="1">
        <v>0</v>
      </c>
      <c r="AQ186" s="1">
        <v>0</v>
      </c>
      <c r="AS186" s="1" t="s">
        <v>3735</v>
      </c>
      <c r="CK186" s="2">
        <v>10</v>
      </c>
      <c r="EQ186" s="7" t="s">
        <v>3809</v>
      </c>
      <c r="ER186" s="20" t="s">
        <v>4527</v>
      </c>
      <c r="ES186" t="str">
        <f t="shared" si="51"/>
        <v>BGCOLOR(#000000):&amp;ref(Item/Helms/Crown-of-the-Magi.jpg,nolink,75x75,Crown of the Magi);|BGCOLOR(BLACK):COLOR(WHITE):''Crown of the Magi''</v>
      </c>
      <c r="ET186" t="str">
        <f t="shared" si="52"/>
        <v>&amp;ref(Spell/P_Astral.jpg,nolink,25x25,Astral);4&amp;ref(Spell/P_Water.jpg,nolink,25x25,Water);2</v>
      </c>
      <c r="EU186" t="str">
        <f t="shared" si="53"/>
        <v>&amp;ref(Spell/V_Astral.jpg,nolink,25x25,Astral Pearl);25&amp;ref(Spell/V_Water.jpg,nolink,25x25,Water Gem);10</v>
      </c>
      <c r="EV186" t="str">
        <f t="shared" si="54"/>
        <v>n/a</v>
      </c>
      <c r="EW186" t="str">
        <f t="shared" si="55"/>
        <v>頭部防護：9&amp;br;防御修正：0&amp;br;装備負担：0&amp;br;魔法の防具</v>
      </c>
      <c r="EX186" t="str">
        <f t="shared" si="56"/>
        <v/>
      </c>
      <c r="EY186" t="str">
        <f t="shared" si="57"/>
        <v/>
      </c>
      <c r="EZ186" t="str">
        <f t="shared" si="58"/>
        <v>&amp;ref(Nation/MagicLead.jpg,nolink,25x25,Magic Leadership (10));</v>
      </c>
      <c r="FA186" t="str">
        <f t="shared" si="59"/>
        <v/>
      </c>
      <c r="FB186" t="str">
        <f t="shared" si="60"/>
        <v/>
      </c>
      <c r="FC186" t="str">
        <f t="shared" si="61"/>
        <v/>
      </c>
      <c r="FD186" t="str">
        <f t="shared" si="62"/>
        <v>&amp;ref(Nation/MagicLead.jpg,nolink,25x25,Magic Leadership (10));&amp;br;高速詠唱：30</v>
      </c>
      <c r="FE186" t="str">
        <f t="shared" si="63"/>
        <v>頭部防護：9&amp;br;防御修正：0&amp;br;装備負担：0&amp;br;魔法の防具&amp;br;&amp;br;&amp;ref(Nation/MagicLead.jpg,nolink,25x25,Magic Leadership (10));&amp;br;高速詠唱：30</v>
      </c>
      <c r="FF186" t="str">
        <f t="shared" si="64"/>
        <v>&amp;br;&amp;ref(Nation/MagicLead.jpg,nolink,25x25,Magic Leadership (10));&amp;br;高速詠唱：30</v>
      </c>
      <c r="FG186" t="str">
        <f t="shared" si="65"/>
        <v>~</v>
      </c>
      <c r="FH186" s="24" t="str">
        <f t="shared" si="66"/>
        <v xml:space="preserve">|BGCOLOR(#000000):&amp;ref(Item/Helms/Crown-of-the-Magi.jpg,nolink,75x75,Crown of the Magi);|BGCOLOR(BLACK):COLOR(WHITE):''Crown of the Magi''|冠|&amp;ref(Spell/P_Astral.jpg,nolink,25x25,Astral);4&amp;ref(Spell/P_Water.jpg,nolink,25x25,Water);2|&amp;ref(Spell/V_Astral.jpg,nolink,25x25,Astral Pearl);25&amp;ref(Spell/V_Water.jpg,nolink,25x25,Water Gem);10|
|~|&gt;|&gt;|&gt;|頭部防護：9&amp;br;防御修正：0&amp;br;装備負担：0&amp;br;魔法の防具&amp;br;&amp;br;&amp;ref(Nation/MagicLead.jpg,nolink,25x25,Magic Leadership (10));&amp;br;高速詠唱：30|
|&gt;|&gt;|&gt;|&gt;|BGCOLOR(#F5F5F5):貴重な詠唱短縮。価格に見合う価値はある|
</v>
      </c>
    </row>
    <row r="187" spans="1:164" x14ac:dyDescent="0.15">
      <c r="A187" t="str">
        <f t="shared" si="67"/>
        <v/>
      </c>
      <c r="C187" s="1" t="s">
        <v>3774</v>
      </c>
      <c r="E187" s="1">
        <v>6</v>
      </c>
      <c r="F187" s="1" t="s">
        <v>3810</v>
      </c>
      <c r="H187" s="1" t="s">
        <v>3811</v>
      </c>
      <c r="J187" s="1">
        <v>40</v>
      </c>
      <c r="AL187" s="1">
        <v>18</v>
      </c>
      <c r="AO187" s="1">
        <v>-1</v>
      </c>
      <c r="AQ187" s="1">
        <v>0</v>
      </c>
      <c r="AS187" s="1" t="s">
        <v>3735</v>
      </c>
      <c r="CL187" s="2">
        <v>10</v>
      </c>
      <c r="EJ187" s="2">
        <v>1</v>
      </c>
      <c r="EQ187" s="7" t="s">
        <v>3812</v>
      </c>
      <c r="ER187" s="20" t="s">
        <v>4528</v>
      </c>
      <c r="ES187" t="str">
        <f t="shared" si="51"/>
        <v>BGCOLOR(#000000):&amp;ref(Item/Helms/Skullface.jpg,nolink,75x75,Skullface);|BGCOLOR(BLACK):COLOR(WHITE):''Skullface''</v>
      </c>
      <c r="ET187" t="str">
        <f t="shared" si="52"/>
        <v>&amp;ref(Spell/P_Death.jpg,nolink,25x25,Death);5</v>
      </c>
      <c r="EU187" t="str">
        <f t="shared" si="53"/>
        <v>&amp;ref(Spell/V_Death.jpg,nolink,25x25,Death Gem);40</v>
      </c>
      <c r="EV187" t="str">
        <f t="shared" si="54"/>
        <v>n/a</v>
      </c>
      <c r="EW187" t="str">
        <f t="shared" si="55"/>
        <v>頭部防護：18&amp;br;防御修正：-1&amp;br;装備負担：0&amp;br;魔法の防具</v>
      </c>
      <c r="EX187" t="str">
        <f t="shared" si="56"/>
        <v/>
      </c>
      <c r="EY187" t="str">
        <f t="shared" si="57"/>
        <v/>
      </c>
      <c r="EZ187" t="str">
        <f t="shared" si="58"/>
        <v>&amp;ref(Nation/UndeadLead.jpg,nolink,25x25,Undead Leadership (10));</v>
      </c>
      <c r="FA187" t="str">
        <f t="shared" si="59"/>
        <v/>
      </c>
      <c r="FB187" t="str">
        <f t="shared" si="60"/>
        <v>&amp;ref(Spell/P_Death.jpg,nolink,25x25,Death Magic Bonus (1));</v>
      </c>
      <c r="FC187" t="str">
        <f t="shared" si="61"/>
        <v/>
      </c>
      <c r="FD187" t="str">
        <f t="shared" si="62"/>
        <v>&amp;ref(Nation/UndeadLead.jpg,nolink,25x25,Undead Leadership (10));&amp;br;&amp;ref(Spell/P_Death.jpg,nolink,25x25,Death Magic Bonus (1));&amp;br;戦闘時使用可能：Horde of Skeletons</v>
      </c>
      <c r="FE187" t="str">
        <f t="shared" si="63"/>
        <v>頭部防護：18&amp;br;防御修正：-1&amp;br;装備負担：0&amp;br;魔法の防具&amp;br;&amp;br;&amp;ref(Nation/UndeadLead.jpg,nolink,25x25,Undead Leadership (10));&amp;br;&amp;ref(Spell/P_Death.jpg,nolink,25x25,Death Magic Bonus (1));&amp;br;戦闘時使用可能：Horde of Skeletons</v>
      </c>
      <c r="FF187" t="str">
        <f t="shared" si="64"/>
        <v>&amp;br;&amp;ref(Nation/UndeadLead.jpg,nolink,25x25,Undead Leadership (10));&amp;br;&amp;ref(Spell/P_Death.jpg,nolink,25x25,Death Magic Bonus (1));&amp;br;戦闘時使用可能：Horde of Skeletons</v>
      </c>
      <c r="FG187" t="str">
        <f t="shared" si="65"/>
        <v>~</v>
      </c>
      <c r="FH187" s="24" t="str">
        <f t="shared" si="66"/>
        <v xml:space="preserve">|BGCOLOR(#000000):&amp;ref(Item/Helms/Skullface.jpg,nolink,75x75,Skullface);|BGCOLOR(BLACK):COLOR(WHITE):''Skullface''|兜|&amp;ref(Spell/P_Death.jpg,nolink,25x25,Death);5|&amp;ref(Spell/V_Death.jpg,nolink,25x25,Death Gem);40|
|~|&gt;|&gt;|&gt;|頭部防護：18&amp;br;防御修正：-1&amp;br;装備負担：0&amp;br;魔法の防具&amp;br;&amp;br;&amp;ref(Nation/UndeadLead.jpg,nolink,25x25,Undead Leadership (10));&amp;br;&amp;ref(Spell/P_Death.jpg,nolink,25x25,Death Magic Bonus (1));&amp;br;戦闘時使用可能：Horde of Skeletons|
|&gt;|&gt;|&gt;|&gt;|BGCOLOR(#F5F5F5):死魔法増強。捨て駒製造機の機能も備える|
</v>
      </c>
    </row>
    <row r="188" spans="1:164" x14ac:dyDescent="0.15">
      <c r="A188" t="str">
        <f t="shared" si="67"/>
        <v>兜6E</v>
      </c>
      <c r="C188" s="1" t="s">
        <v>3774</v>
      </c>
      <c r="D188" s="1" t="s">
        <v>3781</v>
      </c>
      <c r="E188" s="1">
        <v>6</v>
      </c>
      <c r="F188" s="1" t="s">
        <v>3813</v>
      </c>
      <c r="H188" s="1" t="s">
        <v>3811</v>
      </c>
      <c r="J188" s="1">
        <v>40</v>
      </c>
      <c r="AL188" s="1">
        <v>9</v>
      </c>
      <c r="AO188" s="1">
        <v>0</v>
      </c>
      <c r="AQ188" s="1">
        <v>0</v>
      </c>
      <c r="AS188" s="1" t="s">
        <v>3735</v>
      </c>
      <c r="BT188" s="2">
        <v>100</v>
      </c>
      <c r="CL188" s="2">
        <v>50</v>
      </c>
      <c r="CT188" s="2">
        <v>1</v>
      </c>
      <c r="EQ188" s="7" t="s">
        <v>3815</v>
      </c>
      <c r="ER188" s="20" t="s">
        <v>4529</v>
      </c>
      <c r="ES188" t="str">
        <f t="shared" si="51"/>
        <v>BGCOLOR(#000000):&amp;ref(Item/Helms/Wraith-Crown.jpg,nolink,75x75,Wraith Crown);|BGCOLOR(BLACK):COLOR(WHITE):''Wraith Crown''</v>
      </c>
      <c r="ET188" t="str">
        <f t="shared" si="52"/>
        <v>&amp;ref(Spell/P_Death.jpg,nolink,25x25,Death);5</v>
      </c>
      <c r="EU188" t="str">
        <f t="shared" si="53"/>
        <v>&amp;ref(Spell/V_Death.jpg,nolink,25x25,Death Gem);40</v>
      </c>
      <c r="EV188" t="str">
        <f t="shared" si="54"/>
        <v>n/a</v>
      </c>
      <c r="EW188" t="str">
        <f t="shared" si="55"/>
        <v>頭部防護：9&amp;br;防御修正：0&amp;br;装備負担：0&amp;br;魔法の防具</v>
      </c>
      <c r="EX188" t="str">
        <f t="shared" si="56"/>
        <v/>
      </c>
      <c r="EY188" t="str">
        <f t="shared" si="57"/>
        <v>&amp;ref(Item/Darkvision.jpg,nolink,25x25,Darkvision (100));</v>
      </c>
      <c r="EZ188" t="str">
        <f t="shared" si="58"/>
        <v>&amp;ref(Nation/UndeadLead.jpg,nolink,25x25,Undead Leadership (50));</v>
      </c>
      <c r="FA188" t="str">
        <f t="shared" si="59"/>
        <v>&amp;ref(Item/Ethereal.jpg,nolink,25x25,Ethereal);</v>
      </c>
      <c r="FB188" t="str">
        <f t="shared" si="60"/>
        <v/>
      </c>
      <c r="FC188" t="str">
        <f t="shared" si="61"/>
        <v/>
      </c>
      <c r="FD188" t="str">
        <f t="shared" si="62"/>
        <v>&amp;ref(Item/Darkvision.jpg,nolink,25x25,Darkvision (100));&amp;br;&amp;ref(Nation/UndeadLead.jpg,nolink,25x25,Undead Leadership (50));&amp;ref(Item/Ethereal.jpg,nolink,25x25,Ethereal);&amp;br;随員：Longdead5～30体</v>
      </c>
      <c r="FE188" t="str">
        <f t="shared" si="63"/>
        <v>頭部防護：9&amp;br;防御修正：0&amp;br;装備負担：0&amp;br;魔法の防具&amp;br;&amp;br;&amp;ref(Item/Darkvision.jpg,nolink,25x25,Darkvision (100));&amp;br;&amp;ref(Nation/UndeadLead.jpg,nolink,25x25,Undead Leadership (50));&amp;ref(Item/Ethereal.jpg,nolink,25x25,Ethereal);&amp;br;随員：Longdead5～30体</v>
      </c>
      <c r="FF188" t="str">
        <f t="shared" si="64"/>
        <v>&amp;br;&amp;ref(Item/Darkvision.jpg,nolink,25x25,Darkvision (100));&amp;br;&amp;ref(Nation/UndeadLead.jpg,nolink,25x25,Undead Leadership (50));&amp;ref(Item/Ethereal.jpg,nolink,25x25,Ethereal);&amp;br;随員：Longdead5～30体</v>
      </c>
      <c r="FG188" t="str">
        <f t="shared" si="65"/>
        <v>~</v>
      </c>
      <c r="FH188" s="24" t="str">
        <f t="shared" si="66"/>
        <v xml:space="preserve">|BGCOLOR(#000000):&amp;ref(Item/Helms/Wraith-Crown.jpg,nolink,75x75,Wraith Crown);|BGCOLOR(BLACK):COLOR(WHITE):''Wraith Crown''|冠|&amp;ref(Spell/P_Death.jpg,nolink,25x25,Death);5|&amp;ref(Spell/V_Death.jpg,nolink,25x25,Death Gem);40|
|~|&gt;|&gt;|&gt;|頭部防護：9&amp;br;防御修正：0&amp;br;装備負担：0&amp;br;魔法の防具&amp;br;&amp;br;&amp;ref(Item/Darkvision.jpg,nolink,25x25,Darkvision (100));&amp;br;&amp;ref(Nation/UndeadLead.jpg,nolink,25x25,Undead Leadership (50));&amp;ref(Item/Ethereal.jpg,nolink,25x25,Ethereal);&amp;br;随員：Longdead5～30体|
|&gt;|&gt;|&gt;|&gt;|BGCOLOR(#F5F5F5):多様な機能を備える。生存力の確保に|
</v>
      </c>
    </row>
    <row r="189" spans="1:164" x14ac:dyDescent="0.15">
      <c r="A189" t="str">
        <f t="shared" si="67"/>
        <v>兜8S</v>
      </c>
      <c r="C189" s="1" t="s">
        <v>3774</v>
      </c>
      <c r="D189" s="1" t="s">
        <v>4899</v>
      </c>
      <c r="E189" s="1">
        <v>8</v>
      </c>
      <c r="F189" s="1" t="s">
        <v>3816</v>
      </c>
      <c r="H189" s="1" t="s">
        <v>3727</v>
      </c>
      <c r="I189" s="1" t="s">
        <v>3643</v>
      </c>
      <c r="J189" s="1">
        <v>40</v>
      </c>
      <c r="K189" s="7">
        <v>15</v>
      </c>
      <c r="AL189" s="1">
        <v>21</v>
      </c>
      <c r="AO189" s="1">
        <v>-3</v>
      </c>
      <c r="AQ189" s="1">
        <v>2</v>
      </c>
      <c r="AS189" s="1" t="s">
        <v>3735</v>
      </c>
      <c r="BD189" s="2">
        <v>30</v>
      </c>
      <c r="CG189" s="2">
        <v>1</v>
      </c>
      <c r="CJ189" s="2">
        <v>100</v>
      </c>
      <c r="EQ189" s="7" t="s">
        <v>3818</v>
      </c>
      <c r="ER189" s="20" t="s">
        <v>4530</v>
      </c>
      <c r="ES189" t="str">
        <f t="shared" si="51"/>
        <v>BGCOLOR(#000000):&amp;ref(Item/Helms/Crown-of-Overmight.jpg,nolink,75x75,Crown of Overmight);|BGCOLOR(BLACK):COLOR(WHITE):''Crown of Overmight''</v>
      </c>
      <c r="ET189" t="str">
        <f t="shared" si="52"/>
        <v>&amp;ref(Spell/P_Fire.jpg,nolink,25x25,Fire);5&amp;ref(Spell/P_Earth.jpg,nolink,25x25,Earth);3</v>
      </c>
      <c r="EU189" t="str">
        <f t="shared" si="53"/>
        <v>&amp;ref(Spell/V_Fire.jpg,nolink,25x25,Fire Gem);40&amp;ref(Spell/V_Earth.jpg,nolink,25x25,Earth Gem);15</v>
      </c>
      <c r="EV189" t="str">
        <f t="shared" si="54"/>
        <v>n/a</v>
      </c>
      <c r="EW189" t="str">
        <f t="shared" si="55"/>
        <v>頭部防護：21&amp;br;防御修正：-3&amp;br;装備負担：2&amp;br;魔法の防具</v>
      </c>
      <c r="EX189" t="str">
        <f t="shared" si="56"/>
        <v>&amp;ref(Item/Protective-Force.jpg,nolink,25x25,Protective Force (30));</v>
      </c>
      <c r="EY189" t="str">
        <f t="shared" si="57"/>
        <v/>
      </c>
      <c r="EZ189" t="str">
        <f t="shared" si="58"/>
        <v>&amp;ref(Item/Inspirational.jpg,nolink,25x25,Inspirational (1));&amp;ref(Nation/LivingLead.jpg,nolink,25x25,Leadership (100));</v>
      </c>
      <c r="FA189" t="str">
        <f t="shared" si="59"/>
        <v/>
      </c>
      <c r="FB189" t="str">
        <f t="shared" si="60"/>
        <v/>
      </c>
      <c r="FC189" t="str">
        <f t="shared" si="61"/>
        <v/>
      </c>
      <c r="FD189" t="str">
        <f t="shared" si="62"/>
        <v>&amp;ref(Item/Protective-Force.jpg,nolink,25x25,Protective Force (30));&amp;br;&amp;ref(Item/Inspirational.jpg,nolink,25x25,Inspirational (1));&amp;ref(Nation/LivingLead.jpg,nolink,25x25,Leadership (100));&amp;br;筋力+5&amp;br;戦闘中自動発動：Charm&amp;br;装備解除不可</v>
      </c>
      <c r="FE189" t="str">
        <f t="shared" si="63"/>
        <v>頭部防護：21&amp;br;防御修正：-3&amp;br;装備負担：2&amp;br;魔法の防具&amp;br;&amp;br;&amp;ref(Item/Protective-Force.jpg,nolink,25x25,Protective Force (30));&amp;br;&amp;ref(Item/Inspirational.jpg,nolink,25x25,Inspirational (1));&amp;ref(Nation/LivingLead.jpg,nolink,25x25,Leadership (100));&amp;br;筋力+5&amp;br;戦闘中自動発動：Charm&amp;br;装備解除不可</v>
      </c>
      <c r="FF189" t="str">
        <f t="shared" si="64"/>
        <v>&amp;br;&amp;ref(Item/Protective-Force.jpg,nolink,25x25,Protective Force (30));&amp;br;&amp;ref(Item/Inspirational.jpg,nolink,25x25,Inspirational (1));&amp;ref(Nation/LivingLead.jpg,nolink,25x25,Leadership (100));&amp;br;筋力+5&amp;br;戦闘中自動発動：Charm&amp;br;装備解除不可</v>
      </c>
      <c r="FG189" t="str">
        <f t="shared" si="65"/>
        <v>~</v>
      </c>
      <c r="FH189" s="24" t="str">
        <f t="shared" si="66"/>
        <v xml:space="preserve">|BGCOLOR(#000000):&amp;ref(Item/Helms/Crown-of-Overmight.jpg,nolink,75x75,Crown of Overmight);|BGCOLOR(BLACK):COLOR(WHITE):''Crown of Overmight''|冠|&amp;ref(Spell/P_Fire.jpg,nolink,25x25,Fire);5&amp;ref(Spell/P_Earth.jpg,nolink,25x25,Earth);3|&amp;ref(Spell/V_Fire.jpg,nolink,25x25,Fire Gem);40&amp;ref(Spell/V_Earth.jpg,nolink,25x25,Earth Gem);15|
|~|&gt;|&gt;|&gt;|頭部防護：21&amp;br;防御修正：-3&amp;br;装備負担：2&amp;br;魔法の防具&amp;br;&amp;br;&amp;ref(Item/Protective-Force.jpg,nolink,25x25,Protective Force (30));&amp;br;&amp;ref(Item/Inspirational.jpg,nolink,25x25,Inspirational (1));&amp;ref(Nation/LivingLead.jpg,nolink,25x25,Leadership (100));&amp;br;筋力+5&amp;br;戦闘中自動発動：Charm&amp;br;装備解除不可|
|&gt;|&gt;|&gt;|&gt;|BGCOLOR(#F5F5F5):重すぎる冠。性能自体は戦闘に適する|
</v>
      </c>
    </row>
    <row r="190" spans="1:164" x14ac:dyDescent="0.15">
      <c r="A190" t="str">
        <f t="shared" si="67"/>
        <v/>
      </c>
      <c r="C190" s="1" t="s">
        <v>3774</v>
      </c>
      <c r="D190" s="1" t="s">
        <v>3781</v>
      </c>
      <c r="E190" s="1">
        <v>8</v>
      </c>
      <c r="F190" s="1" t="s">
        <v>3819</v>
      </c>
      <c r="H190" s="1" t="s">
        <v>3727</v>
      </c>
      <c r="I190" s="1" t="s">
        <v>3661</v>
      </c>
      <c r="J190" s="1">
        <v>40</v>
      </c>
      <c r="K190" s="7">
        <v>25</v>
      </c>
      <c r="AL190" s="1">
        <v>9</v>
      </c>
      <c r="AO190" s="1">
        <v>0</v>
      </c>
      <c r="AQ190" s="1">
        <v>0</v>
      </c>
      <c r="AS190" s="1" t="s">
        <v>3735</v>
      </c>
      <c r="AW190" s="2">
        <v>15</v>
      </c>
      <c r="BC190" s="2">
        <v>25</v>
      </c>
      <c r="BE190" s="2">
        <v>5</v>
      </c>
      <c r="EQ190" s="7" t="s">
        <v>3820</v>
      </c>
      <c r="ER190" s="20" t="s">
        <v>4531</v>
      </c>
      <c r="ES190" t="str">
        <f t="shared" si="51"/>
        <v>BGCOLOR(#000000):&amp;ref(Item/Helms/Amon-Hotep.jpg,nolink,75x75,Amon Hotep);|BGCOLOR(BLACK):COLOR(WHITE):''Amon Hotep''</v>
      </c>
      <c r="ET190" t="str">
        <f t="shared" si="52"/>
        <v>&amp;ref(Spell/P_Fire.jpg,nolink,25x25,Fire);5&amp;ref(Spell/P_Astral.jpg,nolink,25x25,Astral);4</v>
      </c>
      <c r="EU190" t="str">
        <f t="shared" si="53"/>
        <v>&amp;ref(Spell/V_Fire.jpg,nolink,25x25,Fire Gem);40&amp;ref(Spell/V_Astral.jpg,nolink,25x25,Astral Pearl);25</v>
      </c>
      <c r="EV190" t="str">
        <f t="shared" si="54"/>
        <v>n/a</v>
      </c>
      <c r="EW190" t="str">
        <f t="shared" si="55"/>
        <v>頭部防護：9&amp;br;防御修正：0&amp;br;装備負担：0&amp;br;魔法の防具</v>
      </c>
      <c r="EX190" t="str">
        <f t="shared" si="56"/>
        <v>&amp;ref(Item/Fire-Resistant.jpg,nolink,25x25,Fire Resistant (15));&amp;ref(Item/Invulnerable.jpg,nolink,25x25,Invulnerable (25));&amp;ref(Item/Awe.jpg,nolink,25x25,Awe (5));</v>
      </c>
      <c r="EY190" t="str">
        <f t="shared" si="57"/>
        <v/>
      </c>
      <c r="EZ190" t="str">
        <f t="shared" si="58"/>
        <v/>
      </c>
      <c r="FA190" t="str">
        <f t="shared" si="59"/>
        <v/>
      </c>
      <c r="FB190" t="str">
        <f t="shared" si="60"/>
        <v/>
      </c>
      <c r="FC190" t="str">
        <f t="shared" si="61"/>
        <v/>
      </c>
      <c r="FD190" t="str">
        <f t="shared" si="62"/>
        <v>&amp;ref(Item/Fire-Resistant.jpg,nolink,25x25,Fire Resistant (15));&amp;ref(Item/Invulnerable.jpg,nolink,25x25,Invulnerable (25));&amp;ref(Item/Awe.jpg,nolink,25x25,Awe (5));&amp;br;魔法抵抗+5&amp;br;非戦闘時使用可能：Mummification&amp;br;装備解除不可</v>
      </c>
      <c r="FE190" t="str">
        <f t="shared" si="63"/>
        <v>頭部防護：9&amp;br;防御修正：0&amp;br;装備負担：0&amp;br;魔法の防具&amp;br;&amp;br;&amp;ref(Item/Fire-Resistant.jpg,nolink,25x25,Fire Resistant (15));&amp;ref(Item/Invulnerable.jpg,nolink,25x25,Invulnerable (25));&amp;ref(Item/Awe.jpg,nolink,25x25,Awe (5));&amp;br;魔法抵抗+5&amp;br;非戦闘時使用可能：Mummification&amp;br;装備解除不可</v>
      </c>
      <c r="FF190" t="str">
        <f t="shared" si="64"/>
        <v>&amp;br;&amp;ref(Item/Fire-Resistant.jpg,nolink,25x25,Fire Resistant (15));&amp;ref(Item/Invulnerable.jpg,nolink,25x25,Invulnerable (25));&amp;ref(Item/Awe.jpg,nolink,25x25,Awe (5));&amp;br;魔法抵抗+5&amp;br;非戦闘時使用可能：Mummification&amp;br;装備解除不可</v>
      </c>
      <c r="FG190" t="str">
        <f t="shared" si="65"/>
        <v>~</v>
      </c>
      <c r="FH190" s="24" t="str">
        <f t="shared" si="66"/>
        <v xml:space="preserve">|BGCOLOR(#000000):&amp;ref(Item/Helms/Amon-Hotep.jpg,nolink,75x75,Amon Hotep);|BGCOLOR(BLACK):COLOR(WHITE):''Amon Hotep''|冠|&amp;ref(Spell/P_Fire.jpg,nolink,25x25,Fire);5&amp;ref(Spell/P_Astral.jpg,nolink,25x25,Astral);4|&amp;ref(Spell/V_Fire.jpg,nolink,25x25,Fire Gem);40&amp;ref(Spell/V_Astral.jpg,nolink,25x25,Astral Pearl);25|
|~|&gt;|&gt;|&gt;|頭部防護：9&amp;br;防御修正：0&amp;br;装備負担：0&amp;br;魔法の防具&amp;br;&amp;br;&amp;ref(Item/Fire-Resistant.jpg,nolink,25x25,Fire Resistant (15));&amp;ref(Item/Invulnerable.jpg,nolink,25x25,Invulnerable (25));&amp;ref(Item/Awe.jpg,nolink,25x25,Awe (5));&amp;br;魔法抵抗+5&amp;br;非戦闘時使用可能：Mummification&amp;br;装備解除不可|
|&gt;|&gt;|&gt;|&gt;|BGCOLOR(#F5F5F5):ミイラ製造機。戦闘向けの機能も持つ|
</v>
      </c>
    </row>
    <row r="191" spans="1:164" x14ac:dyDescent="0.15">
      <c r="A191" t="str">
        <f t="shared" si="67"/>
        <v/>
      </c>
      <c r="C191" s="1" t="s">
        <v>3774</v>
      </c>
      <c r="E191" s="1">
        <v>8</v>
      </c>
      <c r="F191" s="1" t="s">
        <v>3821</v>
      </c>
      <c r="H191" s="1" t="s">
        <v>3639</v>
      </c>
      <c r="I191" s="1" t="s">
        <v>3671</v>
      </c>
      <c r="J191" s="1">
        <v>15</v>
      </c>
      <c r="K191" s="7">
        <v>15</v>
      </c>
      <c r="AL191" s="1">
        <v>25</v>
      </c>
      <c r="AO191" s="1">
        <v>0</v>
      </c>
      <c r="AQ191" s="1">
        <v>0</v>
      </c>
      <c r="AS191" s="1" t="s">
        <v>3735</v>
      </c>
      <c r="BE191" s="2">
        <v>5</v>
      </c>
      <c r="CG191" s="2">
        <v>3</v>
      </c>
      <c r="EQ191" s="7" t="s">
        <v>3822</v>
      </c>
      <c r="ER191" s="20" t="s">
        <v>4532</v>
      </c>
      <c r="ES191" t="str">
        <f t="shared" si="51"/>
        <v>BGCOLOR(#000000):&amp;ref(Item/Helms/Helmet-of-Perfection.jpg,nolink,75x75,Helmet of Perfection);|BGCOLOR(BLACK):COLOR(WHITE):''Helmet of Perfection''</v>
      </c>
      <c r="ET191" t="str">
        <f t="shared" si="52"/>
        <v>&amp;ref(Spell/P_Water.jpg,nolink,25x25,Water);3&amp;ref(Spell/P_Air.jpg,nolink,25x25,Air);3</v>
      </c>
      <c r="EU191" t="str">
        <f t="shared" si="53"/>
        <v>&amp;ref(Spell/V_Water.jpg,nolink,25x25,Water Gem);15&amp;ref(Spell/V_Air.jpg,nolink,25x25,Air Gem);15</v>
      </c>
      <c r="EV191" t="str">
        <f t="shared" si="54"/>
        <v>n/a</v>
      </c>
      <c r="EW191" t="str">
        <f t="shared" si="55"/>
        <v>頭部防護：25&amp;br;防御修正：0&amp;br;装備負担：0&amp;br;魔法の防具</v>
      </c>
      <c r="EX191" t="str">
        <f t="shared" si="56"/>
        <v>&amp;ref(Item/Awe.jpg,nolink,25x25,Awe (5));</v>
      </c>
      <c r="EY191" t="str">
        <f t="shared" si="57"/>
        <v/>
      </c>
      <c r="EZ191" t="str">
        <f t="shared" si="58"/>
        <v>&amp;ref(Item/Inspirational.jpg,nolink,25x25,Inspirational (3));</v>
      </c>
      <c r="FA191" t="str">
        <f t="shared" si="59"/>
        <v/>
      </c>
      <c r="FB191" t="str">
        <f t="shared" si="60"/>
        <v/>
      </c>
      <c r="FC191" t="str">
        <f t="shared" si="61"/>
        <v/>
      </c>
      <c r="FD191" t="str">
        <f t="shared" si="62"/>
        <v>&amp;ref(Item/Awe.jpg,nolink,25x25,Awe (5));&amp;br;&amp;ref(Item/Inspirational.jpg,nolink,25x25,Inspirational (3));&amp;br;近接攻撃に目潰しで自動反撃（抵抗可能）</v>
      </c>
      <c r="FE191" t="str">
        <f t="shared" si="63"/>
        <v>頭部防護：25&amp;br;防御修正：0&amp;br;装備負担：0&amp;br;魔法の防具&amp;br;&amp;br;&amp;ref(Item/Awe.jpg,nolink,25x25,Awe (5));&amp;br;&amp;ref(Item/Inspirational.jpg,nolink,25x25,Inspirational (3));&amp;br;近接攻撃に目潰しで自動反撃（抵抗可能）</v>
      </c>
      <c r="FF191" t="str">
        <f t="shared" si="64"/>
        <v>&amp;br;&amp;ref(Item/Awe.jpg,nolink,25x25,Awe (5));&amp;br;&amp;ref(Item/Inspirational.jpg,nolink,25x25,Inspirational (3));&amp;br;近接攻撃に目潰しで自動反撃（抵抗可能）</v>
      </c>
      <c r="FG191" t="str">
        <f t="shared" si="65"/>
        <v>~</v>
      </c>
      <c r="FH191" s="24" t="str">
        <f t="shared" si="66"/>
        <v xml:space="preserve">|BGCOLOR(#000000):&amp;ref(Item/Helms/Helmet-of-Perfection.jpg,nolink,75x75,Helmet of Perfection);|BGCOLOR(BLACK):COLOR(WHITE):''Helmet of Perfection''|兜|&amp;ref(Spell/P_Water.jpg,nolink,25x25,Water);3&amp;ref(Spell/P_Air.jpg,nolink,25x25,Air);3|&amp;ref(Spell/V_Water.jpg,nolink,25x25,Water Gem);15&amp;ref(Spell/V_Air.jpg,nolink,25x25,Air Gem);15|
|~|&gt;|&gt;|&gt;|頭部防護：25&amp;br;防御修正：0&amp;br;装備負担：0&amp;br;魔法の防具&amp;br;&amp;br;&amp;ref(Item/Awe.jpg,nolink,25x25,Awe (5));&amp;br;&amp;ref(Item/Inspirational.jpg,nolink,25x25,Inspirational (3));&amp;br;近接攻撃に目潰しで自動反撃（抵抗可能）|
|&gt;|&gt;|&gt;|&gt;|BGCOLOR(#F5F5F5):指揮と戦闘の双方に使える|
</v>
      </c>
    </row>
    <row r="192" spans="1:164" x14ac:dyDescent="0.15">
      <c r="A192" t="str">
        <f t="shared" si="67"/>
        <v/>
      </c>
      <c r="C192" s="1" t="s">
        <v>3774</v>
      </c>
      <c r="E192" s="1">
        <v>8</v>
      </c>
      <c r="F192" s="1" t="s">
        <v>3823</v>
      </c>
      <c r="H192" s="1" t="s">
        <v>3743</v>
      </c>
      <c r="I192" s="1" t="s">
        <v>3646</v>
      </c>
      <c r="J192" s="1">
        <v>10</v>
      </c>
      <c r="K192" s="7">
        <v>5</v>
      </c>
      <c r="AL192" s="1">
        <v>23</v>
      </c>
      <c r="AO192" s="1">
        <v>0</v>
      </c>
      <c r="AQ192" s="1">
        <v>0</v>
      </c>
      <c r="AS192" s="1" t="s">
        <v>3735</v>
      </c>
      <c r="BA192" s="2">
        <v>1</v>
      </c>
      <c r="BE192" s="2">
        <v>1</v>
      </c>
      <c r="EQ192" s="7" t="s">
        <v>3807</v>
      </c>
      <c r="ER192" s="20" t="s">
        <v>4533</v>
      </c>
      <c r="ES192" t="str">
        <f t="shared" si="51"/>
        <v>BGCOLOR(#000000):&amp;ref(Item/Helms/Helmet-of-the-Dawn.jpg,nolink,75x75,Helmet of the Dawn);|BGCOLOR(BLACK):COLOR(WHITE):''Helmet of the Dawn''</v>
      </c>
      <c r="ET192" t="str">
        <f t="shared" si="52"/>
        <v>&amp;ref(Spell/P_Earth.jpg,nolink,25x25,Earth);2&amp;ref(Spell/P_Astral.jpg,nolink,25x25,Astral);1</v>
      </c>
      <c r="EU192" t="str">
        <f t="shared" si="53"/>
        <v>&amp;ref(Spell/V_Earth.jpg,nolink,25x25,Earth Gem);10&amp;ref(Spell/V_Astral.jpg,nolink,25x25,Astral Pearl);5</v>
      </c>
      <c r="EV192" t="str">
        <f t="shared" si="54"/>
        <v>n/a</v>
      </c>
      <c r="EW192" t="str">
        <f t="shared" si="55"/>
        <v>頭部防護：23&amp;br;防御修正：0&amp;br;装備負担：0&amp;br;魔法の防具</v>
      </c>
      <c r="EX192" t="str">
        <f t="shared" si="56"/>
        <v>&amp;ref(Item/Affliction-Resistance.jpg,nolink,25x25,Affliction Resistance (1));&amp;ref(Item/Awe.jpg,nolink,25x25,Awe (1));</v>
      </c>
      <c r="EY192" t="str">
        <f t="shared" si="57"/>
        <v/>
      </c>
      <c r="EZ192" t="str">
        <f t="shared" si="58"/>
        <v/>
      </c>
      <c r="FA192" t="str">
        <f t="shared" si="59"/>
        <v/>
      </c>
      <c r="FB192" t="str">
        <f t="shared" si="60"/>
        <v/>
      </c>
      <c r="FC192" t="str">
        <f t="shared" si="61"/>
        <v/>
      </c>
      <c r="FD192" t="str">
        <f t="shared" si="62"/>
        <v>&amp;ref(Item/Affliction-Resistance.jpg,nolink,25x25,Affliction Resistance (1));&amp;ref(Item/Awe.jpg,nolink,25x25,Awe (1));&amp;br;魔法抵抗+2</v>
      </c>
      <c r="FE192" t="str">
        <f t="shared" si="63"/>
        <v>頭部防護：23&amp;br;防御修正：0&amp;br;装備負担：0&amp;br;魔法の防具&amp;br;&amp;br;&amp;ref(Item/Affliction-Resistance.jpg,nolink,25x25,Affliction Resistance (1));&amp;ref(Item/Awe.jpg,nolink,25x25,Awe (1));&amp;br;魔法抵抗+2</v>
      </c>
      <c r="FF192" t="str">
        <f t="shared" si="64"/>
        <v>&amp;br;&amp;ref(Item/Affliction-Resistance.jpg,nolink,25x25,Affliction Resistance (1));&amp;ref(Item/Awe.jpg,nolink,25x25,Awe (1));&amp;br;魔法抵抗+2</v>
      </c>
      <c r="FG192" t="str">
        <f t="shared" si="65"/>
        <v>~</v>
      </c>
      <c r="FH192" s="24" t="str">
        <f t="shared" si="66"/>
        <v xml:space="preserve">|BGCOLOR(#000000):&amp;ref(Item/Helms/Helmet-of-the-Dawn.jpg,nolink,75x75,Helmet of the Dawn);|BGCOLOR(BLACK):COLOR(WHITE):''Helmet of the Dawn''|兜|&amp;ref(Spell/P_Earth.jpg,nolink,25x25,Earth);2&amp;ref(Spell/P_Astral.jpg,nolink,25x25,Astral);1|&amp;ref(Spell/V_Earth.jpg,nolink,25x25,Earth Gem);10&amp;ref(Spell/V_Astral.jpg,nolink,25x25,Astral Pearl);5|
|~|&gt;|&gt;|&gt;|頭部防護：23&amp;br;防御修正：0&amp;br;装備負担：0&amp;br;魔法の防具&amp;br;&amp;br;&amp;ref(Item/Affliction-Resistance.jpg,nolink,25x25,Affliction Resistance (1));&amp;ref(Item/Awe.jpg,nolink,25x25,Awe (1));&amp;br;魔法抵抗+2|
|&gt;|&gt;|&gt;|&gt;|BGCOLOR(#F5F5F5):多様な防御的機能を備える兜|
</v>
      </c>
    </row>
    <row r="193" spans="1:164" x14ac:dyDescent="0.15">
      <c r="A193" t="str">
        <f t="shared" si="67"/>
        <v/>
      </c>
      <c r="C193" s="1" t="s">
        <v>3774</v>
      </c>
      <c r="D193" s="1" t="s">
        <v>3781</v>
      </c>
      <c r="E193" s="1">
        <v>8</v>
      </c>
      <c r="F193" s="1" t="s">
        <v>3824</v>
      </c>
      <c r="H193" s="1" t="s">
        <v>3604</v>
      </c>
      <c r="J193" s="1">
        <v>10</v>
      </c>
      <c r="AZ193" s="2">
        <v>15</v>
      </c>
      <c r="BF193" s="2">
        <v>5</v>
      </c>
      <c r="BU193" s="2">
        <v>5</v>
      </c>
      <c r="DM193" s="2">
        <v>1</v>
      </c>
      <c r="DV193" s="2">
        <v>2</v>
      </c>
      <c r="EQ193" s="7" t="s">
        <v>3825</v>
      </c>
      <c r="ER193" s="20" t="s">
        <v>4534</v>
      </c>
      <c r="ES193" t="str">
        <f t="shared" si="51"/>
        <v>BGCOLOR(#000000):&amp;ref(Item/Helms/Crown-of-the-Ivy-King.jpg,nolink,75x75,Crown of the Ivy King);|BGCOLOR(BLACK):COLOR(WHITE):''Crown of the Ivy King''</v>
      </c>
      <c r="ET193" t="str">
        <f t="shared" si="52"/>
        <v>&amp;ref(Spell/P_Nature.jpg,nolink,25x25,Nature);2</v>
      </c>
      <c r="EU193" t="str">
        <f t="shared" si="53"/>
        <v>&amp;ref(Spell/V_Nature.jpg,nolink,25x25,Nature Gem);10</v>
      </c>
      <c r="EV193" t="str">
        <f t="shared" si="54"/>
        <v>n/a</v>
      </c>
      <c r="EW193" t="str">
        <f t="shared" si="55"/>
        <v>n/a</v>
      </c>
      <c r="EX193" t="str">
        <f t="shared" si="56"/>
        <v>&amp;ref(Item/Poison-Resistant.jpg,nolink,25x25,Poison Resistant (15));&amp;ref(Item/Animal-Awe.jpg,nolink,25x25,Animal Awe (5));</v>
      </c>
      <c r="EY193" t="str">
        <f t="shared" si="57"/>
        <v>&amp;ref(Item/Regeneration.jpg,nolink,25x25,Regeneration (5));</v>
      </c>
      <c r="EZ193" t="str">
        <f t="shared" si="58"/>
        <v/>
      </c>
      <c r="FA193" t="str">
        <f t="shared" si="59"/>
        <v>&amp;ref(Item/Forest-Survival.jpg,nolink,25x25,Forest Survival);</v>
      </c>
      <c r="FB193" t="str">
        <f t="shared" si="60"/>
        <v>&amp;ref(Item/Ivy-Lord.jpg,nolink,25x25,Ivy Lord (2));</v>
      </c>
      <c r="FC193" t="str">
        <f t="shared" si="61"/>
        <v/>
      </c>
      <c r="FD193" t="str">
        <f t="shared" si="62"/>
        <v>&amp;ref(Item/Poison-Resistant.jpg,nolink,25x25,Poison Resistant (15));&amp;ref(Item/Animal-Awe.jpg,nolink,25x25,Animal Awe (5));&amp;ref(Item/Regeneration.jpg,nolink,25x25,Regeneration (5));&amp;br;&amp;ref(Item/Forest-Survival.jpg,nolink,25x25,Forest Survival);&amp;br;&amp;ref(Item/Ivy-Lord.jpg,nolink,25x25,Ivy Lord (2));&amp;br;非戦闘時使用可能：Awaken Vine Men&amp;br;常時効果：Barkskin</v>
      </c>
      <c r="FE193" t="str">
        <f t="shared" si="63"/>
        <v>&amp;ref(Item/Poison-Resistant.jpg,nolink,25x25,Poison Resistant (15));&amp;ref(Item/Animal-Awe.jpg,nolink,25x25,Animal Awe (5));&amp;ref(Item/Regeneration.jpg,nolink,25x25,Regeneration (5));&amp;br;&amp;ref(Item/Forest-Survival.jpg,nolink,25x25,Forest Survival);&amp;br;&amp;ref(Item/Ivy-Lord.jpg,nolink,25x25,Ivy Lord (2));&amp;br;非戦闘時使用可能：Awaken Vine Men&amp;br;常時効果：Barkskin</v>
      </c>
      <c r="FF193" t="str">
        <f t="shared" si="64"/>
        <v>~</v>
      </c>
      <c r="FG193" t="str">
        <f t="shared" si="65"/>
        <v>~</v>
      </c>
      <c r="FH193" s="24" t="str">
        <f t="shared" si="66"/>
        <v xml:space="preserve">|BGCOLOR(#000000):&amp;ref(Item/Helms/Crown-of-the-Ivy-King.jpg,nolink,75x75,Crown of the Ivy King);|BGCOLOR(BLACK):COLOR(WHITE):''Crown of the Ivy King''|冠|&amp;ref(Spell/P_Nature.jpg,nolink,25x25,Nature);2|&amp;ref(Spell/V_Nature.jpg,nolink,25x25,Nature Gem);10|
|~|&gt;|&gt;|&gt;|&amp;ref(Item/Poison-Resistant.jpg,nolink,25x25,Poison Resistant (15));&amp;ref(Item/Animal-Awe.jpg,nolink,25x25,Animal Awe (5));&amp;ref(Item/Regeneration.jpg,nolink,25x25,Regeneration (5));&amp;br;&amp;ref(Item/Forest-Survival.jpg,nolink,25x25,Forest Survival);&amp;br;&amp;ref(Item/Ivy-Lord.jpg,nolink,25x25,Ivy Lord (2));&amp;br;非戦闘時使用可能：Awaken Vine Men&amp;br;常時効果：Barkskin|
|&gt;|&gt;|&gt;|&gt;|BGCOLOR(#F5F5F5):植物人と動物の敬意を得る。防具にはならない|
</v>
      </c>
    </row>
    <row r="194" spans="1:164" x14ac:dyDescent="0.15">
      <c r="A194" t="str">
        <f t="shared" si="67"/>
        <v/>
      </c>
      <c r="C194" s="1" t="s">
        <v>3774</v>
      </c>
      <c r="D194" s="1" t="s">
        <v>3781</v>
      </c>
      <c r="E194" s="1">
        <v>8</v>
      </c>
      <c r="F194" s="1" t="s">
        <v>3826</v>
      </c>
      <c r="H194" s="1" t="s">
        <v>3620</v>
      </c>
      <c r="J194" s="1">
        <v>10</v>
      </c>
      <c r="AL194" s="1">
        <v>9</v>
      </c>
      <c r="AO194" s="1">
        <v>0</v>
      </c>
      <c r="AQ194" s="1">
        <v>0</v>
      </c>
      <c r="AS194" s="1" t="s">
        <v>3735</v>
      </c>
      <c r="BG194" s="2">
        <v>5</v>
      </c>
      <c r="BT194" s="2">
        <v>100</v>
      </c>
      <c r="DT194" s="19" t="s">
        <v>4775</v>
      </c>
      <c r="EN194" s="2" t="s">
        <v>639</v>
      </c>
      <c r="EO194" s="2" t="s">
        <v>639</v>
      </c>
      <c r="ER194" s="20" t="s">
        <v>4535</v>
      </c>
      <c r="ES194" t="str">
        <f t="shared" si="51"/>
        <v>BGCOLOR(#000000):&amp;ref(Item/Helms/The-Crown-of-Despair.jpg,nolink,75x75,The Crown of Despair);|BGCOLOR(BLACK):COLOR(WHITE):''The Crown of Despair''</v>
      </c>
      <c r="ET194" t="str">
        <f t="shared" si="52"/>
        <v>&amp;ref(Spell/P_Death.jpg,nolink,25x25,Death);2</v>
      </c>
      <c r="EU194" t="str">
        <f t="shared" si="53"/>
        <v>&amp;ref(Spell/V_Death.jpg,nolink,25x25,Death Gem);10</v>
      </c>
      <c r="EV194" t="str">
        <f t="shared" si="54"/>
        <v>n/a</v>
      </c>
      <c r="EW194" t="str">
        <f t="shared" si="55"/>
        <v>頭部防護：9&amp;br;防御修正：0&amp;br;装備負担：0&amp;br;魔法の防具</v>
      </c>
      <c r="EX194" t="str">
        <f t="shared" si="56"/>
        <v>&amp;ref(Item/Causes-Fear.jpg,nolink,25x25,Fear (5));</v>
      </c>
      <c r="EY194" t="str">
        <f t="shared" si="57"/>
        <v>&amp;ref(Item/Darkvision.jpg,nolink,25x25,Darkvision (100));</v>
      </c>
      <c r="EZ194" t="str">
        <f t="shared" si="58"/>
        <v/>
      </c>
      <c r="FA194" t="str">
        <f t="shared" si="59"/>
        <v/>
      </c>
      <c r="FB194" t="str">
        <f t="shared" si="60"/>
        <v>&amp;ref(Item/Reanimation-Bonus.jpg,nolink,25x25,Reanimation Bonus (2/4));</v>
      </c>
      <c r="FC194" t="str">
        <f t="shared" si="61"/>
        <v>&amp;ref(Item/Far-Caster.jpg,nolink,25x25,Far Caster (Death, 1));&amp;ref(Spell/V_Death.jpg,nolink,25x25,Death Gem Generator (1));</v>
      </c>
      <c r="FD194" t="str">
        <f t="shared" si="62"/>
        <v>&amp;ref(Item/Causes-Fear.jpg,nolink,25x25,Fear (5));&amp;ref(Item/Darkvision.jpg,nolink,25x25,Darkvision (100));&amp;br;&amp;ref(Item/Reanimation-Bonus.jpg,nolink,25x25,Reanimation Bonus (2/4));&amp;ref(Item/Far-Caster.jpg,nolink,25x25,Far Caster (Death, 1));&amp;ref(Spell/V_Death.jpg,nolink,25x25,Death Gem Generator (1));</v>
      </c>
      <c r="FE194" t="str">
        <f t="shared" si="63"/>
        <v>頭部防護：9&amp;br;防御修正：0&amp;br;装備負担：0&amp;br;魔法の防具&amp;br;&amp;br;&amp;ref(Item/Causes-Fear.jpg,nolink,25x25,Fear (5));&amp;ref(Item/Darkvision.jpg,nolink,25x25,Darkvision (100));&amp;br;&amp;ref(Item/Reanimation-Bonus.jpg,nolink,25x25,Reanimation Bonus (2/4));&amp;ref(Item/Far-Caster.jpg,nolink,25x25,Far Caster (Death, 1));&amp;ref(Spell/V_Death.jpg,nolink,25x25,Death Gem Generator (1));</v>
      </c>
      <c r="FF194" t="str">
        <f t="shared" si="64"/>
        <v>&amp;br;&amp;ref(Item/Causes-Fear.jpg,nolink,25x25,Fear (5));&amp;ref(Item/Darkvision.jpg,nolink,25x25,Darkvision (100));&amp;br;&amp;ref(Item/Reanimation-Bonus.jpg,nolink,25x25,Reanimation Bonus (2/4));&amp;ref(Item/Far-Caster.jpg,nolink,25x25,Far Caster (Death, 1));&amp;ref(Spell/V_Death.jpg,nolink,25x25,Death Gem Generator (1));</v>
      </c>
      <c r="FG194" t="str">
        <f t="shared" si="65"/>
        <v>~</v>
      </c>
      <c r="FH194" s="24" t="str">
        <f t="shared" si="66"/>
        <v xml:space="preserve">|BGCOLOR(#000000):&amp;ref(Item/Helms/The-Crown-of-Despair.jpg,nolink,75x75,The Crown of Despair);|BGCOLOR(BLACK):COLOR(WHITE):''The Crown of Despair''|冠|&amp;ref(Spell/P_Death.jpg,nolink,25x25,Death);2|&amp;ref(Spell/V_Death.jpg,nolink,25x25,Death Gem);10|
|~|&gt;|&gt;|&gt;|頭部防護：9&amp;br;防御修正：0&amp;br;装備負担：0&amp;br;魔法の防具&amp;br;&amp;br;&amp;ref(Item/Causes-Fear.jpg,nolink,25x25,Fear (5));&amp;ref(Item/Darkvision.jpg,nolink,25x25,Darkvision (100));&amp;br;&amp;ref(Item/Reanimation-Bonus.jpg,nolink,25x25,Reanimation Bonus (2/4));&amp;ref(Item/Far-Caster.jpg,nolink,25x25,Far Caster (Death, 1));&amp;ref(Spell/V_Death.jpg,nolink,25x25,Death Gem Generator (1));|
|&gt;|&gt;|&gt;|&gt;|BGCOLOR(#F5F5F5):死魔法絡みの機能が豊富。作り易さも利点|
</v>
      </c>
    </row>
    <row r="195" spans="1:164" x14ac:dyDescent="0.15">
      <c r="A195" t="str">
        <f t="shared" si="67"/>
        <v/>
      </c>
      <c r="C195" s="1" t="s">
        <v>3774</v>
      </c>
      <c r="D195" s="1" t="s">
        <v>3781</v>
      </c>
      <c r="E195" s="1">
        <v>8</v>
      </c>
      <c r="F195" s="1" t="s">
        <v>3828</v>
      </c>
      <c r="H195" s="1" t="s">
        <v>3633</v>
      </c>
      <c r="J195" s="1">
        <v>25</v>
      </c>
      <c r="AL195" s="1">
        <v>9</v>
      </c>
      <c r="AO195" s="1">
        <v>0</v>
      </c>
      <c r="AQ195" s="1">
        <v>0</v>
      </c>
      <c r="AS195" s="1" t="s">
        <v>3735</v>
      </c>
      <c r="AW195" s="2">
        <v>25</v>
      </c>
      <c r="BH195" s="2">
        <v>3</v>
      </c>
      <c r="BJ195" s="2">
        <v>7</v>
      </c>
      <c r="BV195" s="2">
        <v>-1</v>
      </c>
      <c r="CK195" s="2">
        <v>25</v>
      </c>
      <c r="EQ195" s="7" t="s">
        <v>3831</v>
      </c>
      <c r="ER195" s="20" t="s">
        <v>4536</v>
      </c>
      <c r="ES195" t="str">
        <f t="shared" si="51"/>
        <v>BGCOLOR(#000000):&amp;ref(Item/Helms/Crown-of-the-Fire-King.jpg,nolink,75x75,Crown of the Fire King);|BGCOLOR(BLACK):COLOR(WHITE):''Crown of the Fire King''</v>
      </c>
      <c r="ET195" t="str">
        <f t="shared" si="52"/>
        <v>&amp;ref(Spell/P_Fire.jpg,nolink,25x25,Fire);4</v>
      </c>
      <c r="EU195" t="str">
        <f t="shared" si="53"/>
        <v>&amp;ref(Spell/V_Fire.jpg,nolink,25x25,Fire Gem);25</v>
      </c>
      <c r="EV195" t="str">
        <f t="shared" si="54"/>
        <v>n/a</v>
      </c>
      <c r="EW195" t="str">
        <f t="shared" si="55"/>
        <v>頭部防護：9&amp;br;防御修正：0&amp;br;装備負担：0&amp;br;魔法の防具</v>
      </c>
      <c r="EX195" t="str">
        <f t="shared" si="56"/>
        <v>&amp;ref(Item/Fire-Resistant.jpg,nolink,25x25,Fire Resistant (25));&amp;ref(Item/Heat.jpg,nolink,25x25,Heat (3));&amp;ref(Item/Fire-Shield.jpg,nolink,25x25,Fire Shield (7));</v>
      </c>
      <c r="EY195" t="str">
        <f t="shared" si="57"/>
        <v>&amp;ref(Item/Exhaustion.jpg,nolink,25x25,Exhaustion (-1));</v>
      </c>
      <c r="EZ195" t="str">
        <f t="shared" si="58"/>
        <v>&amp;ref(Nation/MagicLead.jpg,nolink,25x25,Magic Leadership (25));</v>
      </c>
      <c r="FA195" t="str">
        <f t="shared" si="59"/>
        <v/>
      </c>
      <c r="FB195" t="str">
        <f t="shared" si="60"/>
        <v/>
      </c>
      <c r="FC195" t="str">
        <f t="shared" si="61"/>
        <v/>
      </c>
      <c r="FD195" t="str">
        <f t="shared" si="62"/>
        <v>&amp;ref(Item/Fire-Resistant.jpg,nolink,25x25,Fire Resistant (25));&amp;ref(Item/Heat.jpg,nolink,25x25,Heat (3));&amp;ref(Item/Fire-Shield.jpg,nolink,25x25,Fire Shield (7));&amp;ref(Item/Exhaustion.jpg,nolink,25x25,Exhaustion (-1));&amp;br;&amp;ref(Nation/MagicLead.jpg,nolink,25x25,Magic Leadership (25));&amp;br;随員：Fire Elemental2体&amp;br;装備解除不可</v>
      </c>
      <c r="FE195" t="str">
        <f t="shared" si="63"/>
        <v>頭部防護：9&amp;br;防御修正：0&amp;br;装備負担：0&amp;br;魔法の防具&amp;br;&amp;br;&amp;ref(Item/Fire-Resistant.jpg,nolink,25x25,Fire Resistant (25));&amp;ref(Item/Heat.jpg,nolink,25x25,Heat (3));&amp;ref(Item/Fire-Shield.jpg,nolink,25x25,Fire Shield (7));&amp;ref(Item/Exhaustion.jpg,nolink,25x25,Exhaustion (-1));&amp;br;&amp;ref(Nation/MagicLead.jpg,nolink,25x25,Magic Leadership (25));&amp;br;随員：Fire Elemental2体&amp;br;装備解除不可</v>
      </c>
      <c r="FF195" t="str">
        <f t="shared" si="64"/>
        <v>&amp;br;&amp;ref(Item/Fire-Resistant.jpg,nolink,25x25,Fire Resistant (25));&amp;ref(Item/Heat.jpg,nolink,25x25,Heat (3));&amp;ref(Item/Fire-Shield.jpg,nolink,25x25,Fire Shield (7));&amp;ref(Item/Exhaustion.jpg,nolink,25x25,Exhaustion (-1));&amp;br;&amp;ref(Nation/MagicLead.jpg,nolink,25x25,Magic Leadership (25));&amp;br;随員：Fire Elemental2体&amp;br;装備解除不可</v>
      </c>
      <c r="FG195" t="str">
        <f t="shared" si="65"/>
        <v>~</v>
      </c>
      <c r="FH195" s="24" t="str">
        <f t="shared" si="66"/>
        <v xml:space="preserve">|BGCOLOR(#000000):&amp;ref(Item/Helms/Crown-of-the-Fire-King.jpg,nolink,75x75,Crown of the Fire King);|BGCOLOR(BLACK):COLOR(WHITE):''Crown of the Fire King''|冠|&amp;ref(Spell/P_Fire.jpg,nolink,25x25,Fire);4|&amp;ref(Spell/V_Fire.jpg,nolink,25x25,Fire Gem);25|
|~|&gt;|&gt;|&gt;|頭部防護：9&amp;br;防御修正：0&amp;br;装備負担：0&amp;br;魔法の防具&amp;br;&amp;br;&amp;ref(Item/Fire-Resistant.jpg,nolink,25x25,Fire Resistant (25));&amp;ref(Item/Heat.jpg,nolink,25x25,Heat (3));&amp;ref(Item/Fire-Shield.jpg,nolink,25x25,Fire Shield (7));&amp;ref(Item/Exhaustion.jpg,nolink,25x25,Exhaustion (-1));&amp;br;&amp;ref(Nation/MagicLead.jpg,nolink,25x25,Magic Leadership (25));&amp;br;随員：Fire Elemental2体&amp;br;装備解除不可|
|&gt;|&gt;|&gt;|&gt;|BGCOLOR(#F5F5F5):炎の王の冠。持久力がやや落ちる|
</v>
      </c>
    </row>
    <row r="196" spans="1:164" x14ac:dyDescent="0.15">
      <c r="A196" t="str">
        <f t="shared" si="67"/>
        <v/>
      </c>
      <c r="C196" s="1" t="s">
        <v>3774</v>
      </c>
      <c r="D196" s="1" t="s">
        <v>3781</v>
      </c>
      <c r="E196" s="1">
        <v>8</v>
      </c>
      <c r="F196" s="1" t="s">
        <v>3832</v>
      </c>
      <c r="H196" s="1" t="s">
        <v>3634</v>
      </c>
      <c r="J196" s="1">
        <v>25</v>
      </c>
      <c r="AL196" s="1">
        <v>9</v>
      </c>
      <c r="AO196" s="1">
        <v>0</v>
      </c>
      <c r="AQ196" s="1">
        <v>0</v>
      </c>
      <c r="AS196" s="1" t="s">
        <v>3735</v>
      </c>
      <c r="AX196" s="2">
        <v>25</v>
      </c>
      <c r="BI196" s="2">
        <v>25</v>
      </c>
      <c r="CK196" s="2">
        <v>25</v>
      </c>
      <c r="EQ196" s="7" t="s">
        <v>3833</v>
      </c>
      <c r="ER196" s="20" t="s">
        <v>4537</v>
      </c>
      <c r="ES196" t="str">
        <f t="shared" si="51"/>
        <v>BGCOLOR(#000000):&amp;ref(Item/Helms/Crown-of-the-Frost-King.jpg,nolink,75x75,Crown of the Frost King);|BGCOLOR(BLACK):COLOR(WHITE):''Crown of the Frost King''</v>
      </c>
      <c r="ET196" t="str">
        <f t="shared" si="52"/>
        <v>&amp;ref(Spell/P_Water.jpg,nolink,25x25,Water);4</v>
      </c>
      <c r="EU196" t="str">
        <f t="shared" si="53"/>
        <v>&amp;ref(Spell/V_Water.jpg,nolink,25x25,Water Gem);25</v>
      </c>
      <c r="EV196" t="str">
        <f t="shared" si="54"/>
        <v>n/a</v>
      </c>
      <c r="EW196" t="str">
        <f t="shared" si="55"/>
        <v>頭部防護：9&amp;br;防御修正：0&amp;br;装備負担：0&amp;br;魔法の防具</v>
      </c>
      <c r="EX196" t="str">
        <f t="shared" si="56"/>
        <v>&amp;ref(Item/Shock-Resistant.jpg,nolink,25x25,Shock Resistant (25));&amp;ref(Item/Chill.jpg,nolink,25x25,Chill (25));</v>
      </c>
      <c r="EY196" t="str">
        <f t="shared" si="57"/>
        <v/>
      </c>
      <c r="EZ196" t="str">
        <f t="shared" si="58"/>
        <v>&amp;ref(Nation/MagicLead.jpg,nolink,25x25,Magic Leadership (25));</v>
      </c>
      <c r="FA196" t="str">
        <f t="shared" si="59"/>
        <v/>
      </c>
      <c r="FB196" t="str">
        <f t="shared" si="60"/>
        <v/>
      </c>
      <c r="FC196" t="str">
        <f t="shared" si="61"/>
        <v/>
      </c>
      <c r="FD196" t="str">
        <f t="shared" si="62"/>
        <v>&amp;ref(Item/Shock-Resistant.jpg,nolink,25x25,Shock Resistant (25));&amp;ref(Item/Chill.jpg,nolink,25x25,Chill (25));&amp;br;&amp;ref(Nation/MagicLead.jpg,nolink,25x25,Magic Leadership (25));&amp;br;随員：Ice Elemental2体&amp;br;装備解除不可</v>
      </c>
      <c r="FE196" t="str">
        <f t="shared" si="63"/>
        <v>頭部防護：9&amp;br;防御修正：0&amp;br;装備負担：0&amp;br;魔法の防具&amp;br;&amp;br;&amp;ref(Item/Shock-Resistant.jpg,nolink,25x25,Shock Resistant (25));&amp;ref(Item/Chill.jpg,nolink,25x25,Chill (25));&amp;br;&amp;ref(Nation/MagicLead.jpg,nolink,25x25,Magic Leadership (25));&amp;br;随員：Ice Elemental2体&amp;br;装備解除不可</v>
      </c>
      <c r="FF196" t="str">
        <f t="shared" si="64"/>
        <v>&amp;br;&amp;ref(Item/Shock-Resistant.jpg,nolink,25x25,Shock Resistant (25));&amp;ref(Item/Chill.jpg,nolink,25x25,Chill (25));&amp;br;&amp;ref(Nation/MagicLead.jpg,nolink,25x25,Magic Leadership (25));&amp;br;随員：Ice Elemental2体&amp;br;装備解除不可</v>
      </c>
      <c r="FG196" t="str">
        <f t="shared" si="65"/>
        <v>~</v>
      </c>
      <c r="FH196" s="24" t="str">
        <f t="shared" si="66"/>
        <v xml:space="preserve">|BGCOLOR(#000000):&amp;ref(Item/Helms/Crown-of-the-Frost-King.jpg,nolink,75x75,Crown of the Frost King);|BGCOLOR(BLACK):COLOR(WHITE):''Crown of the Frost King''|冠|&amp;ref(Spell/P_Water.jpg,nolink,25x25,Water);4|&amp;ref(Spell/V_Water.jpg,nolink,25x25,Water Gem);25|
|~|&gt;|&gt;|&gt;|頭部防護：9&amp;br;防御修正：0&amp;br;装備負担：0&amp;br;魔法の防具&amp;br;&amp;br;&amp;ref(Item/Shock-Resistant.jpg,nolink,25x25,Shock Resistant (25));&amp;ref(Item/Chill.jpg,nolink,25x25,Chill (25));&amp;br;&amp;ref(Nation/MagicLead.jpg,nolink,25x25,Magic Leadership (25));&amp;br;随員：Ice Elemental2体&amp;br;装備解除不可|
|&gt;|&gt;|&gt;|&gt;|BGCOLOR(#F5F5F5):氷の王の冠。非常に広い範囲に冷気を撒き散らす|
</v>
      </c>
    </row>
    <row r="197" spans="1:164" x14ac:dyDescent="0.15">
      <c r="A197" t="str">
        <f t="shared" ref="A197:A260" si="68">IF(OR(C197&lt;&gt;C196,E197&lt;&gt;E196),C197&amp;E197&amp;"S",IF(OR(C197&lt;&gt;C198,E197&lt;&gt;E198),C197&amp;E197&amp;"E",""))</f>
        <v>兜8E</v>
      </c>
      <c r="C197" s="1" t="s">
        <v>3774</v>
      </c>
      <c r="D197" s="1" t="s">
        <v>3781</v>
      </c>
      <c r="E197" s="1">
        <v>8</v>
      </c>
      <c r="F197" s="1" t="s">
        <v>3834</v>
      </c>
      <c r="H197" s="1" t="s">
        <v>3661</v>
      </c>
      <c r="I197" s="1" t="s">
        <v>3633</v>
      </c>
      <c r="J197" s="1">
        <v>25</v>
      </c>
      <c r="K197" s="7">
        <v>25</v>
      </c>
      <c r="AL197" s="1">
        <v>9</v>
      </c>
      <c r="AO197" s="1">
        <v>0</v>
      </c>
      <c r="AQ197" s="1">
        <v>0</v>
      </c>
      <c r="AS197" s="1" t="s">
        <v>3735</v>
      </c>
      <c r="BE197" s="2">
        <v>5</v>
      </c>
      <c r="DC197" s="2">
        <v>1</v>
      </c>
      <c r="DZ197" s="2">
        <v>1</v>
      </c>
      <c r="EQ197" s="7" t="s">
        <v>3713</v>
      </c>
      <c r="ER197" s="20" t="s">
        <v>4538</v>
      </c>
      <c r="ES197" t="str">
        <f t="shared" si="51"/>
        <v>BGCOLOR(#000000):&amp;ref(Item/Helms/The-First-Crown.jpg,nolink,75x75,The First Crown);|BGCOLOR(BLACK):COLOR(WHITE):''The First Crown''</v>
      </c>
      <c r="ET197" t="str">
        <f t="shared" si="52"/>
        <v>&amp;ref(Spell/P_Astral.jpg,nolink,25x25,Astral);4&amp;ref(Spell/P_Fire.jpg,nolink,25x25,Fire);4</v>
      </c>
      <c r="EU197" t="str">
        <f t="shared" si="53"/>
        <v>&amp;ref(Spell/V_Astral.jpg,nolink,25x25,Astral Pearl);25&amp;ref(Spell/V_Fire.jpg,nolink,25x25,Fire Gem);25</v>
      </c>
      <c r="EV197" t="str">
        <f t="shared" si="54"/>
        <v>n/a</v>
      </c>
      <c r="EW197" t="str">
        <f t="shared" si="55"/>
        <v>頭部防護：9&amp;br;防御修正：0&amp;br;装備負担：0&amp;br;魔法の防具</v>
      </c>
      <c r="EX197" t="str">
        <f t="shared" si="56"/>
        <v>&amp;ref(Item/Awe.jpg,nolink,25x25,Awe (5));</v>
      </c>
      <c r="EY197" t="str">
        <f t="shared" si="57"/>
        <v/>
      </c>
      <c r="EZ197" t="str">
        <f t="shared" si="58"/>
        <v/>
      </c>
      <c r="FA197" t="str">
        <f t="shared" si="59"/>
        <v>&amp;ref(Item/Horror-Marked.jpg,nolink,25x25,Causes Horror Mark);</v>
      </c>
      <c r="FB197" t="str">
        <f t="shared" si="60"/>
        <v>&amp;ref(Item/Master-Ritualist.jpg,nolink,25x25,Master Ritualist (1));</v>
      </c>
      <c r="FC197" t="str">
        <f t="shared" si="61"/>
        <v/>
      </c>
      <c r="FD197" t="str">
        <f t="shared" si="62"/>
        <v>&amp;ref(Item/Awe.jpg,nolink,25x25,Awe (5));&amp;br;&amp;ref(Item/Horror-Marked.jpg,nolink,25x25,Causes Horror Mark);&amp;br;&amp;ref(Item/Master-Ritualist.jpg,nolink,25x25,Master Ritualist (1));&amp;br;装備解除不可</v>
      </c>
      <c r="FE197" t="str">
        <f t="shared" si="63"/>
        <v>頭部防護：9&amp;br;防御修正：0&amp;br;装備負担：0&amp;br;魔法の防具&amp;br;&amp;br;&amp;ref(Item/Awe.jpg,nolink,25x25,Awe (5));&amp;br;&amp;ref(Item/Horror-Marked.jpg,nolink,25x25,Causes Horror Mark);&amp;br;&amp;ref(Item/Master-Ritualist.jpg,nolink,25x25,Master Ritualist (1));&amp;br;装備解除不可</v>
      </c>
      <c r="FF197" t="str">
        <f t="shared" si="64"/>
        <v>&amp;br;&amp;ref(Item/Awe.jpg,nolink,25x25,Awe (5));&amp;br;&amp;ref(Item/Horror-Marked.jpg,nolink,25x25,Causes Horror Mark);&amp;br;&amp;ref(Item/Master-Ritualist.jpg,nolink,25x25,Master Ritualist (1));&amp;br;装備解除不可</v>
      </c>
      <c r="FG197" t="str">
        <f t="shared" si="65"/>
        <v>~</v>
      </c>
      <c r="FH197" s="24" t="str">
        <f t="shared" si="66"/>
        <v xml:space="preserve">|BGCOLOR(#000000):&amp;ref(Item/Helms/The-First-Crown.jpg,nolink,75x75,The First Crown);|BGCOLOR(BLACK):COLOR(WHITE):''The First Crown''|冠|&amp;ref(Spell/P_Astral.jpg,nolink,25x25,Astral);4&amp;ref(Spell/P_Fire.jpg,nolink,25x25,Fire);4|&amp;ref(Spell/V_Astral.jpg,nolink,25x25,Astral Pearl);25&amp;ref(Spell/V_Fire.jpg,nolink,25x25,Fire Gem);25|
|~|&gt;|&gt;|&gt;|頭部防護：9&amp;br;防御修正：0&amp;br;装備負担：0&amp;br;魔法の防具&amp;br;&amp;br;&amp;ref(Item/Awe.jpg,nolink,25x25,Awe (5));&amp;br;&amp;ref(Item/Horror-Marked.jpg,nolink,25x25,Causes Horror Mark);&amp;br;&amp;ref(Item/Master-Ritualist.jpg,nolink,25x25,Master Ritualist (1));&amp;br;装備解除不可|
|&gt;|&gt;|&gt;|&gt;|BGCOLOR(#F5F5F5):儀式に役立つ。強力ながら危険性も|
</v>
      </c>
    </row>
    <row r="198" spans="1:164" x14ac:dyDescent="0.15">
      <c r="A198" t="str">
        <f t="shared" si="68"/>
        <v>兜12S</v>
      </c>
      <c r="C198" s="1" t="s">
        <v>3774</v>
      </c>
      <c r="D198" s="1" t="s">
        <v>3781</v>
      </c>
      <c r="E198" s="1">
        <v>12</v>
      </c>
      <c r="F198" s="1" t="s">
        <v>3836</v>
      </c>
      <c r="H198" s="1" t="s">
        <v>3707</v>
      </c>
      <c r="J198" s="1">
        <v>60</v>
      </c>
      <c r="AL198" s="1">
        <v>9</v>
      </c>
      <c r="AO198" s="1">
        <v>0</v>
      </c>
      <c r="AQ198" s="1">
        <v>0</v>
      </c>
      <c r="AS198" s="1" t="s">
        <v>3735</v>
      </c>
      <c r="AW198" s="2">
        <v>15</v>
      </c>
      <c r="AX198" s="2">
        <v>15</v>
      </c>
      <c r="BG198" s="2">
        <v>5</v>
      </c>
      <c r="EJ198" s="2">
        <v>1</v>
      </c>
      <c r="EQ198" s="7" t="s">
        <v>3841</v>
      </c>
      <c r="ER198" s="20" t="s">
        <v>4539</v>
      </c>
      <c r="ES198" t="str">
        <f t="shared" si="51"/>
        <v>BGCOLOR(#000000):&amp;ref(Item/Helms/Crown-of-Katafagus.jpg,nolink,75x75,Crown of Katafagus);|BGCOLOR(BLACK):COLOR(WHITE):''Crown of Katafagus''</v>
      </c>
      <c r="ET198" t="str">
        <f t="shared" si="52"/>
        <v>&amp;ref(Spell/P_Death.jpg,nolink,25x25,Death);6</v>
      </c>
      <c r="EU198" t="str">
        <f t="shared" si="53"/>
        <v>&amp;ref(Spell/V_Death.jpg,nolink,25x25,Death Gem);60</v>
      </c>
      <c r="EV198" t="str">
        <f t="shared" si="54"/>
        <v>n/a</v>
      </c>
      <c r="EW198" t="str">
        <f t="shared" si="55"/>
        <v>頭部防護：9&amp;br;防御修正：0&amp;br;装備負担：0&amp;br;魔法の防具</v>
      </c>
      <c r="EX198" t="str">
        <f t="shared" si="56"/>
        <v>&amp;ref(Item/Fire-Resistant.jpg,nolink,25x25,Fire Resistant (15));&amp;ref(Item/Shock-Resistant.jpg,nolink,25x25,Shock Resistant (15));&amp;ref(Item/Causes-Fear.jpg,nolink,25x25,Fear (5));</v>
      </c>
      <c r="EY198" t="str">
        <f t="shared" si="57"/>
        <v/>
      </c>
      <c r="EZ198" t="str">
        <f t="shared" si="58"/>
        <v/>
      </c>
      <c r="FA198" t="str">
        <f t="shared" si="59"/>
        <v/>
      </c>
      <c r="FB198" t="str">
        <f t="shared" si="60"/>
        <v>&amp;ref(Spell/P_Death.jpg,nolink,25x25,Death Magic Bonus (1));</v>
      </c>
      <c r="FC198" t="str">
        <f t="shared" si="61"/>
        <v/>
      </c>
      <c r="FD198" t="str">
        <f t="shared" si="62"/>
        <v>&amp;ref(Item/Fire-Resistant.jpg,nolink,25x25,Fire Resistant (15));&amp;ref(Item/Shock-Resistant.jpg,nolink,25x25,Shock Resistant (15));&amp;ref(Item/Causes-Fear.jpg,nolink,25x25,Fear (5));&amp;br;&amp;ref(Spell/P_Death.jpg,nolink,25x25,Death Magic Bonus (1));&amp;br;毎ターン自動召喚：Mummy1体&amp;br;装備解除不可</v>
      </c>
      <c r="FE198" t="str">
        <f t="shared" si="63"/>
        <v>頭部防護：9&amp;br;防御修正：0&amp;br;装備負担：0&amp;br;魔法の防具&amp;br;&amp;br;&amp;ref(Item/Fire-Resistant.jpg,nolink,25x25,Fire Resistant (15));&amp;ref(Item/Shock-Resistant.jpg,nolink,25x25,Shock Resistant (15));&amp;ref(Item/Causes-Fear.jpg,nolink,25x25,Fear (5));&amp;br;&amp;ref(Spell/P_Death.jpg,nolink,25x25,Death Magic Bonus (1));&amp;br;毎ターン自動召喚：Mummy1体&amp;br;装備解除不可</v>
      </c>
      <c r="FF198" t="str">
        <f t="shared" si="64"/>
        <v>&amp;br;&amp;ref(Item/Fire-Resistant.jpg,nolink,25x25,Fire Resistant (15));&amp;ref(Item/Shock-Resistant.jpg,nolink,25x25,Shock Resistant (15));&amp;ref(Item/Causes-Fear.jpg,nolink,25x25,Fear (5));&amp;br;&amp;ref(Spell/P_Death.jpg,nolink,25x25,Death Magic Bonus (1));&amp;br;毎ターン自動召喚：Mummy1体&amp;br;装備解除不可</v>
      </c>
      <c r="FG198" t="str">
        <f t="shared" si="65"/>
        <v>~</v>
      </c>
      <c r="FH198" s="24" t="str">
        <f t="shared" si="66"/>
        <v xml:space="preserve">|BGCOLOR(#000000):&amp;ref(Item/Helms/Crown-of-Katafagus.jpg,nolink,75x75,Crown of Katafagus);|BGCOLOR(BLACK):COLOR(WHITE):''Crown of Katafagus''|冠|&amp;ref(Spell/P_Death.jpg,nolink,25x25,Death);6|&amp;ref(Spell/V_Death.jpg,nolink,25x25,Death Gem);60|
|~|&gt;|&gt;|&gt;|頭部防護：9&amp;br;防御修正：0&amp;br;装備負担：0&amp;br;魔法の防具&amp;br;&amp;br;&amp;ref(Item/Fire-Resistant.jpg,nolink,25x25,Fire Resistant (15));&amp;ref(Item/Shock-Resistant.jpg,nolink,25x25,Shock Resistant (15));&amp;ref(Item/Causes-Fear.jpg,nolink,25x25,Fear (5));&amp;br;&amp;ref(Spell/P_Death.jpg,nolink,25x25,Death Magic Bonus (1));&amp;br;毎ターン自動召喚：Mummy1体&amp;br;装備解除不可|
|&gt;|&gt;|&gt;|&gt;|BGCOLOR(#F5F5F5):野良リッチの冠。幅広い恩恵を与える|
</v>
      </c>
    </row>
    <row r="199" spans="1:164" x14ac:dyDescent="0.15">
      <c r="A199" t="str">
        <f t="shared" si="68"/>
        <v/>
      </c>
      <c r="C199" s="1" t="s">
        <v>3774</v>
      </c>
      <c r="D199" s="1" t="s">
        <v>3781</v>
      </c>
      <c r="E199" s="1">
        <v>12</v>
      </c>
      <c r="F199" s="1" t="s">
        <v>3837</v>
      </c>
      <c r="H199" s="1" t="s">
        <v>3727</v>
      </c>
      <c r="I199" s="1" t="s">
        <v>3707</v>
      </c>
      <c r="J199" s="1">
        <v>40</v>
      </c>
      <c r="K199" s="7">
        <v>60</v>
      </c>
      <c r="AL199" s="1">
        <v>9</v>
      </c>
      <c r="AO199" s="1">
        <v>0</v>
      </c>
      <c r="AQ199" s="1">
        <v>0</v>
      </c>
      <c r="AS199" s="1" t="s">
        <v>3735</v>
      </c>
      <c r="BG199" s="2">
        <v>10</v>
      </c>
      <c r="DB199" s="2">
        <v>1</v>
      </c>
      <c r="EQ199" s="7" t="s">
        <v>3861</v>
      </c>
      <c r="ER199" s="20" t="s">
        <v>4540</v>
      </c>
      <c r="ES199" t="str">
        <f t="shared" si="51"/>
        <v>BGCOLOR(#000000):&amp;ref(Item/Helms/Crown-of-Ptah.jpg,nolink,75x75,Crown of Ptah);|BGCOLOR(BLACK):COLOR(WHITE):''Crown of Ptah''</v>
      </c>
      <c r="ET199" t="str">
        <f t="shared" si="52"/>
        <v>&amp;ref(Spell/P_Fire.jpg,nolink,25x25,Fire);5&amp;ref(Spell/P_Death.jpg,nolink,25x25,Death);6</v>
      </c>
      <c r="EU199" t="str">
        <f t="shared" si="53"/>
        <v>&amp;ref(Spell/V_Fire.jpg,nolink,25x25,Fire Gem);40&amp;ref(Spell/V_Death.jpg,nolink,25x25,Death Gem);60</v>
      </c>
      <c r="EV199" t="str">
        <f t="shared" si="54"/>
        <v>n/a</v>
      </c>
      <c r="EW199" t="str">
        <f t="shared" si="55"/>
        <v>頭部防護：9&amp;br;防御修正：0&amp;br;装備負担：0&amp;br;魔法の防具</v>
      </c>
      <c r="EX199" t="str">
        <f t="shared" si="56"/>
        <v>&amp;ref(Item/Causes-Fear.jpg,nolink,25x25,Fear (10));</v>
      </c>
      <c r="EY199" t="str">
        <f t="shared" si="57"/>
        <v/>
      </c>
      <c r="EZ199" t="str">
        <f t="shared" si="58"/>
        <v/>
      </c>
      <c r="FA199" t="str">
        <f t="shared" si="59"/>
        <v>&amp;ref(Item/Cursed.jpg,nolink,25x25,Cursed);</v>
      </c>
      <c r="FB199" t="str">
        <f t="shared" si="60"/>
        <v/>
      </c>
      <c r="FC199" t="str">
        <f t="shared" si="61"/>
        <v/>
      </c>
      <c r="FD199" t="str">
        <f t="shared" si="62"/>
        <v>&amp;ref(Item/Causes-Fear.jpg,nolink,25x25,Fear (10));&amp;br;&amp;ref(Item/Cursed.jpg,nolink,25x25,Cursed);&amp;br;魔法抵抗+3、士気+4&amp;br;戦闘時使用可能：Control the Dead&amp;br;戦闘開始時自動発動：Power of the Sepulchre&amp;br;装備解除不可</v>
      </c>
      <c r="FE199" t="str">
        <f t="shared" si="63"/>
        <v>頭部防護：9&amp;br;防御修正：0&amp;br;装備負担：0&amp;br;魔法の防具&amp;br;&amp;br;&amp;ref(Item/Causes-Fear.jpg,nolink,25x25,Fear (10));&amp;br;&amp;ref(Item/Cursed.jpg,nolink,25x25,Cursed);&amp;br;魔法抵抗+3、士気+4&amp;br;戦闘時使用可能：Control the Dead&amp;br;戦闘開始時自動発動：Power of the Sepulchre&amp;br;装備解除不可</v>
      </c>
      <c r="FF199" t="str">
        <f t="shared" si="64"/>
        <v>&amp;br;&amp;ref(Item/Causes-Fear.jpg,nolink,25x25,Fear (10));&amp;br;&amp;ref(Item/Cursed.jpg,nolink,25x25,Cursed);&amp;br;魔法抵抗+3、士気+4&amp;br;戦闘時使用可能：Control the Dead&amp;br;戦闘開始時自動発動：Power of the Sepulchre&amp;br;装備解除不可</v>
      </c>
      <c r="FG199" t="str">
        <f t="shared" si="65"/>
        <v>~</v>
      </c>
      <c r="FH199" s="24" t="str">
        <f t="shared" si="66"/>
        <v xml:space="preserve">|BGCOLOR(#000000):&amp;ref(Item/Helms/Crown-of-Ptah.jpg,nolink,75x75,Crown of Ptah);|BGCOLOR(BLACK):COLOR(WHITE):''Crown of Ptah''|冠|&amp;ref(Spell/P_Fire.jpg,nolink,25x25,Fire);5&amp;ref(Spell/P_Death.jpg,nolink,25x25,Death);6|&amp;ref(Spell/V_Fire.jpg,nolink,25x25,Fire Gem);40&amp;ref(Spell/V_Death.jpg,nolink,25x25,Death Gem);60|
|~|&gt;|&gt;|&gt;|頭部防護：9&amp;br;防御修正：0&amp;br;装備負担：0&amp;br;魔法の防具&amp;br;&amp;br;&amp;ref(Item/Causes-Fear.jpg,nolink,25x25,Fear (10));&amp;br;&amp;ref(Item/Cursed.jpg,nolink,25x25,Cursed);&amp;br;魔法抵抗+3、士気+4&amp;br;戦闘時使用可能：Control the Dead&amp;br;戦闘開始時自動発動：Power of the Sepulchre&amp;br;装備解除不可|
|&gt;|&gt;|&gt;|&gt;|BGCOLOR(#F5F5F5):野良ミイラ神の冠。同行するアンデッドを支援する|
</v>
      </c>
    </row>
    <row r="200" spans="1:164" x14ac:dyDescent="0.15">
      <c r="A200" t="str">
        <f t="shared" si="68"/>
        <v/>
      </c>
      <c r="C200" s="1" t="s">
        <v>3774</v>
      </c>
      <c r="E200" s="1">
        <v>12</v>
      </c>
      <c r="F200" s="1" t="s">
        <v>3838</v>
      </c>
      <c r="H200" s="1" t="s">
        <v>3633</v>
      </c>
      <c r="J200" s="1">
        <v>25</v>
      </c>
      <c r="AL200" s="1">
        <v>25</v>
      </c>
      <c r="AO200" s="1">
        <v>0</v>
      </c>
      <c r="AQ200" s="1">
        <v>0</v>
      </c>
      <c r="AS200" s="1" t="s">
        <v>3735</v>
      </c>
      <c r="BE200" s="2">
        <v>1</v>
      </c>
      <c r="EQ200" s="7" t="s">
        <v>3842</v>
      </c>
      <c r="ER200" s="20" t="s">
        <v>4541</v>
      </c>
      <c r="ES200" t="str">
        <f t="shared" si="51"/>
        <v>BGCOLOR(#000000):&amp;ref(Item/Helms/Sun-Helmet.jpg,nolink,75x75,Sun Helmet);|BGCOLOR(BLACK):COLOR(WHITE):''Sun Helmet''</v>
      </c>
      <c r="ET200" t="str">
        <f t="shared" si="52"/>
        <v>&amp;ref(Spell/P_Fire.jpg,nolink,25x25,Fire);4</v>
      </c>
      <c r="EU200" t="str">
        <f t="shared" si="53"/>
        <v>&amp;ref(Spell/V_Fire.jpg,nolink,25x25,Fire Gem);25</v>
      </c>
      <c r="EV200" t="str">
        <f t="shared" si="54"/>
        <v>n/a</v>
      </c>
      <c r="EW200" t="str">
        <f t="shared" si="55"/>
        <v>頭部防護：25&amp;br;防御修正：0&amp;br;装備負担：0&amp;br;魔法の防具</v>
      </c>
      <c r="EX200" t="str">
        <f t="shared" si="56"/>
        <v>&amp;ref(Item/Awe.jpg,nolink,25x25,Awe (1));</v>
      </c>
      <c r="EY200" t="str">
        <f t="shared" si="57"/>
        <v/>
      </c>
      <c r="EZ200" t="str">
        <f t="shared" si="58"/>
        <v/>
      </c>
      <c r="FA200" t="str">
        <f t="shared" si="59"/>
        <v/>
      </c>
      <c r="FB200" t="str">
        <f t="shared" si="60"/>
        <v/>
      </c>
      <c r="FC200" t="str">
        <f t="shared" si="61"/>
        <v/>
      </c>
      <c r="FD200" t="str">
        <f t="shared" si="62"/>
        <v>&amp;ref(Item/Awe.jpg,nolink,25x25,Awe (1));&amp;br;魔法抵抗+5</v>
      </c>
      <c r="FE200" t="str">
        <f t="shared" si="63"/>
        <v>頭部防護：25&amp;br;防御修正：0&amp;br;装備負担：0&amp;br;魔法の防具&amp;br;&amp;br;&amp;ref(Item/Awe.jpg,nolink,25x25,Awe (1));&amp;br;魔法抵抗+5</v>
      </c>
      <c r="FF200" t="str">
        <f t="shared" si="64"/>
        <v>&amp;br;&amp;ref(Item/Awe.jpg,nolink,25x25,Awe (1));&amp;br;魔法抵抗+5</v>
      </c>
      <c r="FG200" t="str">
        <f t="shared" si="65"/>
        <v>~</v>
      </c>
      <c r="FH200" s="24" t="str">
        <f t="shared" si="66"/>
        <v xml:space="preserve">|BGCOLOR(#000000):&amp;ref(Item/Helms/Sun-Helmet.jpg,nolink,75x75,Sun Helmet);|BGCOLOR(BLACK):COLOR(WHITE):''Sun Helmet''|兜|&amp;ref(Spell/P_Fire.jpg,nolink,25x25,Fire);4|&amp;ref(Spell/V_Fire.jpg,nolink,25x25,Fire Gem);25|
|~|&gt;|&gt;|&gt;|頭部防護：25&amp;br;防御修正：0&amp;br;装備負担：0&amp;br;魔法の防具&amp;br;&amp;br;&amp;ref(Item/Awe.jpg,nolink,25x25,Awe (1));&amp;br;魔法抵抗+5|
|&gt;|&gt;|&gt;|&gt;|BGCOLOR(#F5F5F5):野良聖騎士の兜。魔法抵抗の増加が大きい|
</v>
      </c>
    </row>
    <row r="201" spans="1:164" x14ac:dyDescent="0.15">
      <c r="A201" t="str">
        <f t="shared" si="68"/>
        <v/>
      </c>
      <c r="C201" s="1" t="s">
        <v>3774</v>
      </c>
      <c r="E201" s="1">
        <v>12</v>
      </c>
      <c r="F201" s="1" t="s">
        <v>3839</v>
      </c>
      <c r="H201" s="1" t="s">
        <v>3655</v>
      </c>
      <c r="J201" s="1">
        <v>15</v>
      </c>
      <c r="AL201" s="1">
        <v>23</v>
      </c>
      <c r="AO201" s="1">
        <v>0</v>
      </c>
      <c r="AQ201" s="1">
        <v>0</v>
      </c>
      <c r="AS201" s="1" t="s">
        <v>3735</v>
      </c>
      <c r="BT201" s="2" t="s">
        <v>3786</v>
      </c>
      <c r="BX201" s="2">
        <v>1</v>
      </c>
      <c r="EQ201" s="7" t="s">
        <v>3713</v>
      </c>
      <c r="ER201" s="20" t="s">
        <v>4542</v>
      </c>
      <c r="ES201" t="str">
        <f t="shared" si="51"/>
        <v>BGCOLOR(#000000):&amp;ref(Item/Helms/Helmet-of-Invisibility.jpg,nolink,75x75,Helmet of Invisibility);|BGCOLOR(BLACK):COLOR(WHITE):''Helmet of Invisibility''</v>
      </c>
      <c r="ET201" t="str">
        <f t="shared" si="52"/>
        <v>&amp;ref(Spell/P_Death.jpg,nolink,25x25,Death);3</v>
      </c>
      <c r="EU201" t="str">
        <f t="shared" si="53"/>
        <v>&amp;ref(Spell/V_Death.jpg,nolink,25x25,Death Gem);15</v>
      </c>
      <c r="EV201" t="str">
        <f t="shared" si="54"/>
        <v>n/a</v>
      </c>
      <c r="EW201" t="str">
        <f t="shared" si="55"/>
        <v>頭部防護：23&amp;br;防御修正：0&amp;br;装備負担：0&amp;br;魔法の防具</v>
      </c>
      <c r="EX201" t="str">
        <f t="shared" si="56"/>
        <v/>
      </c>
      <c r="EY201" t="str">
        <f t="shared" si="57"/>
        <v>&amp;ref(Item/Spirit-Sight.jpg,nolink,25x25,Spirit Sight);&amp;ref(Item/Invisible.jpg,nolink,25x25,Invisible);</v>
      </c>
      <c r="EZ201" t="str">
        <f t="shared" si="58"/>
        <v/>
      </c>
      <c r="FA201" t="str">
        <f t="shared" si="59"/>
        <v/>
      </c>
      <c r="FB201" t="str">
        <f t="shared" si="60"/>
        <v/>
      </c>
      <c r="FC201" t="str">
        <f t="shared" si="61"/>
        <v/>
      </c>
      <c r="FD201" t="str">
        <f t="shared" si="62"/>
        <v>&amp;ref(Item/Spirit-Sight.jpg,nolink,25x25,Spirit Sight);&amp;ref(Item/Invisible.jpg,nolink,25x25,Invisible);&amp;br;装備解除不可</v>
      </c>
      <c r="FE201" t="str">
        <f t="shared" si="63"/>
        <v>頭部防護：23&amp;br;防御修正：0&amp;br;装備負担：0&amp;br;魔法の防具&amp;br;&amp;br;&amp;ref(Item/Spirit-Sight.jpg,nolink,25x25,Spirit Sight);&amp;ref(Item/Invisible.jpg,nolink,25x25,Invisible);&amp;br;装備解除不可</v>
      </c>
      <c r="FF201" t="str">
        <f t="shared" si="64"/>
        <v>&amp;br;&amp;ref(Item/Spirit-Sight.jpg,nolink,25x25,Spirit Sight);&amp;ref(Item/Invisible.jpg,nolink,25x25,Invisible);&amp;br;装備解除不可</v>
      </c>
      <c r="FG201" t="str">
        <f t="shared" si="65"/>
        <v>~</v>
      </c>
      <c r="FH201" s="24" t="str">
        <f t="shared" si="66"/>
        <v xml:space="preserve">|BGCOLOR(#000000):&amp;ref(Item/Helms/Helmet-of-Invisibility.jpg,nolink,75x75,Helmet of Invisibility);|BGCOLOR(BLACK):COLOR(WHITE):''Helmet of Invisibility''|兜|&amp;ref(Spell/P_Death.jpg,nolink,25x25,Death);3|&amp;ref(Spell/V_Death.jpg,nolink,25x25,Death Gem);15|
|~|&gt;|&gt;|&gt;|頭部防護：23&amp;br;防御修正：0&amp;br;装備負担：0&amp;br;魔法の防具&amp;br;&amp;br;&amp;ref(Item/Spirit-Sight.jpg,nolink,25x25,Spirit Sight);&amp;ref(Item/Invisible.jpg,nolink,25x25,Invisible);&amp;br;装備解除不可|
|&gt;|&gt;|&gt;|&gt;|BGCOLOR(#F5F5F5):冥王の愛用品。数少ない透明化の手段|
</v>
      </c>
    </row>
    <row r="202" spans="1:164" x14ac:dyDescent="0.15">
      <c r="A202" t="str">
        <f t="shared" si="68"/>
        <v/>
      </c>
      <c r="C202" s="1" t="s">
        <v>3774</v>
      </c>
      <c r="E202" s="1">
        <v>12</v>
      </c>
      <c r="F202" s="1" t="s">
        <v>3840</v>
      </c>
      <c r="H202" s="1" t="s">
        <v>3727</v>
      </c>
      <c r="J202" s="1">
        <v>40</v>
      </c>
      <c r="AL202" s="1">
        <v>19</v>
      </c>
      <c r="AO202" s="1">
        <v>0</v>
      </c>
      <c r="AQ202" s="1">
        <v>0</v>
      </c>
      <c r="AS202" s="1" t="s">
        <v>3735</v>
      </c>
      <c r="BE202" s="2">
        <v>1</v>
      </c>
      <c r="CG202" s="2">
        <v>2</v>
      </c>
      <c r="CV202" s="2">
        <v>1</v>
      </c>
      <c r="CY202" s="2">
        <v>1</v>
      </c>
      <c r="EQ202" s="7" t="s">
        <v>3862</v>
      </c>
      <c r="ER202" s="20" t="s">
        <v>4543</v>
      </c>
      <c r="ES202" t="str">
        <f t="shared" si="51"/>
        <v>BGCOLOR(#000000):&amp;ref(Item/Helms/Champion's-Helmet.jpg,nolink,75x75,Champion's Helmet);|BGCOLOR(BLACK):COLOR(WHITE):''Champion's Helmet''</v>
      </c>
      <c r="ET202" t="str">
        <f t="shared" si="52"/>
        <v>&amp;ref(Spell/P_Fire.jpg,nolink,25x25,Fire);5</v>
      </c>
      <c r="EU202" t="str">
        <f t="shared" si="53"/>
        <v>&amp;ref(Spell/V_Fire.jpg,nolink,25x25,Fire Gem);40</v>
      </c>
      <c r="EV202" t="str">
        <f t="shared" si="54"/>
        <v>n/a</v>
      </c>
      <c r="EW202" t="str">
        <f t="shared" si="55"/>
        <v>頭部防護：19&amp;br;防御修正：0&amp;br;装備負担：0&amp;br;魔法の防具</v>
      </c>
      <c r="EX202" t="str">
        <f t="shared" si="56"/>
        <v>&amp;ref(Item/Awe.jpg,nolink,25x25,Awe (1));</v>
      </c>
      <c r="EY202" t="str">
        <f t="shared" si="57"/>
        <v/>
      </c>
      <c r="EZ202" t="str">
        <f t="shared" si="58"/>
        <v>&amp;ref(Item/Inspirational.jpg,nolink,25x25,Inspirational (2));</v>
      </c>
      <c r="FA202" t="str">
        <f t="shared" si="59"/>
        <v>&amp;ref(Item/Quickness.jpg,nolink,25x25,Quickness);&amp;ref(Item/Lucky.jpg,nolink,25x25,Lucky);</v>
      </c>
      <c r="FB202" t="str">
        <f t="shared" si="60"/>
        <v/>
      </c>
      <c r="FC202" t="str">
        <f t="shared" si="61"/>
        <v/>
      </c>
      <c r="FD202" t="str">
        <f t="shared" si="62"/>
        <v>&amp;ref(Item/Awe.jpg,nolink,25x25,Awe (1));&amp;br;&amp;ref(Item/Inspirational.jpg,nolink,25x25,Inspirational (2));&amp;ref(Item/Quickness.jpg,nolink,25x25,Quickness);&amp;ref(Item/Lucky.jpg,nolink,25x25,Lucky);&amp;br;士気+4&amp;br;装備解除不可&amp;br;デスマッチ強制参加</v>
      </c>
      <c r="FE202" t="str">
        <f t="shared" si="63"/>
        <v>頭部防護：19&amp;br;防御修正：0&amp;br;装備負担：0&amp;br;魔法の防具&amp;br;&amp;br;&amp;ref(Item/Awe.jpg,nolink,25x25,Awe (1));&amp;br;&amp;ref(Item/Inspirational.jpg,nolink,25x25,Inspirational (2));&amp;ref(Item/Quickness.jpg,nolink,25x25,Quickness);&amp;ref(Item/Lucky.jpg,nolink,25x25,Lucky);&amp;br;士気+4&amp;br;装備解除不可&amp;br;デスマッチ強制参加</v>
      </c>
      <c r="FF202" t="str">
        <f t="shared" si="64"/>
        <v>&amp;br;&amp;ref(Item/Awe.jpg,nolink,25x25,Awe (1));&amp;br;&amp;ref(Item/Inspirational.jpg,nolink,25x25,Inspirational (2));&amp;ref(Item/Quickness.jpg,nolink,25x25,Quickness);&amp;ref(Item/Lucky.jpg,nolink,25x25,Lucky);&amp;br;士気+4&amp;br;装備解除不可&amp;br;デスマッチ強制参加</v>
      </c>
      <c r="FG202" t="str">
        <f t="shared" si="65"/>
        <v>~</v>
      </c>
      <c r="FH202" s="24" t="str">
        <f t="shared" si="66"/>
        <v xml:space="preserve">|BGCOLOR(#000000):&amp;ref(Item/Helms/Champion's-Helmet.jpg,nolink,75x75,Champion's Helmet);|BGCOLOR(BLACK):COLOR(WHITE):''Champion's Helmet''|兜|&amp;ref(Spell/P_Fire.jpg,nolink,25x25,Fire);5|&amp;ref(Spell/V_Fire.jpg,nolink,25x25,Fire Gem);40|
|~|&gt;|&gt;|&gt;|頭部防護：19&amp;br;防御修正：0&amp;br;装備負担：0&amp;br;魔法の防具&amp;br;&amp;br;&amp;ref(Item/Awe.jpg,nolink,25x25,Awe (1));&amp;br;&amp;ref(Item/Inspirational.jpg,nolink,25x25,Inspirational (2));&amp;ref(Item/Quickness.jpg,nolink,25x25,Quickness);&amp;ref(Item/Lucky.jpg,nolink,25x25,Lucky);&amp;br;士気+4&amp;br;装備解除不可&amp;br;デスマッチ強制参加|
|&gt;|&gt;|&gt;|&gt;|BGCOLOR(#F5F5F5):デスマッチ景品の一つ。着用者とその配下の士気を高める|
</v>
      </c>
    </row>
    <row r="203" spans="1:164" x14ac:dyDescent="0.15">
      <c r="A203" t="str">
        <f t="shared" si="68"/>
        <v>兜12E</v>
      </c>
      <c r="C203" s="1" t="s">
        <v>6266</v>
      </c>
      <c r="E203" s="1">
        <v>12</v>
      </c>
      <c r="F203" s="1" t="s">
        <v>6267</v>
      </c>
      <c r="H203" s="1" t="s">
        <v>6268</v>
      </c>
      <c r="J203" s="1">
        <v>40</v>
      </c>
      <c r="AL203" s="1">
        <v>10</v>
      </c>
      <c r="AO203" s="1">
        <v>0</v>
      </c>
      <c r="AQ203" s="1">
        <v>0</v>
      </c>
      <c r="AS203" s="1" t="s">
        <v>6269</v>
      </c>
      <c r="BE203" s="2">
        <v>1</v>
      </c>
      <c r="CG203" s="2">
        <v>3</v>
      </c>
      <c r="CJ203" s="2">
        <v>50</v>
      </c>
      <c r="CV203" s="2">
        <v>1</v>
      </c>
      <c r="CY203" s="2">
        <v>1</v>
      </c>
      <c r="EQ203" s="7" t="s">
        <v>6270</v>
      </c>
      <c r="ER203" s="20" t="s">
        <v>6271</v>
      </c>
      <c r="ES203" t="str">
        <f t="shared" si="51"/>
        <v>BGCOLOR(#000000):&amp;ref(Item/Helms/Champion's-Headband.jpg,nolink,75x75,Champion's Headband);|BGCOLOR(BLACK):COLOR(WHITE):''Champion's Headband''</v>
      </c>
      <c r="ET203" t="str">
        <f t="shared" si="52"/>
        <v>&amp;ref(Spell/P_Fire.jpg,nolink,25x25,Fire);5</v>
      </c>
      <c r="EU203" t="str">
        <f t="shared" si="53"/>
        <v>&amp;ref(Spell/V_Fire.jpg,nolink,25x25,Fire Gem);40</v>
      </c>
      <c r="EV203" t="str">
        <f t="shared" si="54"/>
        <v>n/a</v>
      </c>
      <c r="EW203" t="str">
        <f t="shared" si="55"/>
        <v>頭部防護：10&amp;br;防御修正：0&amp;br;装備負担：0&amp;br;魔法の防具</v>
      </c>
      <c r="EX203" t="str">
        <f t="shared" si="56"/>
        <v>&amp;ref(Item/Awe.jpg,nolink,25x25,Awe (1));</v>
      </c>
      <c r="EY203" t="str">
        <f t="shared" si="57"/>
        <v/>
      </c>
      <c r="EZ203" t="str">
        <f t="shared" si="58"/>
        <v>&amp;ref(Item/Inspirational.jpg,nolink,25x25,Inspirational (3));&amp;ref(Nation/LivingLead.jpg,nolink,25x25,Leadership (50));</v>
      </c>
      <c r="FA203" t="str">
        <f t="shared" si="59"/>
        <v>&amp;ref(Item/Quickness.jpg,nolink,25x25,Quickness);&amp;ref(Item/Lucky.jpg,nolink,25x25,Lucky);</v>
      </c>
      <c r="FB203" t="str">
        <f t="shared" si="60"/>
        <v/>
      </c>
      <c r="FC203" t="str">
        <f t="shared" si="61"/>
        <v/>
      </c>
      <c r="FD203" t="str">
        <f t="shared" si="62"/>
        <v>&amp;ref(Item/Awe.jpg,nolink,25x25,Awe (1));&amp;br;&amp;ref(Item/Inspirational.jpg,nolink,25x25,Inspirational (3));&amp;ref(Nation/LivingLead.jpg,nolink,25x25,Leadership (50));&amp;ref(Item/Quickness.jpg,nolink,25x25,Quickness);&amp;ref(Item/Lucky.jpg,nolink,25x25,Lucky);&amp;br;装備解除不可&amp;br;デスマッチ強制参加</v>
      </c>
      <c r="FE203" t="str">
        <f t="shared" si="63"/>
        <v>頭部防護：10&amp;br;防御修正：0&amp;br;装備負担：0&amp;br;魔法の防具&amp;br;&amp;br;&amp;ref(Item/Awe.jpg,nolink,25x25,Awe (1));&amp;br;&amp;ref(Item/Inspirational.jpg,nolink,25x25,Inspirational (3));&amp;ref(Nation/LivingLead.jpg,nolink,25x25,Leadership (50));&amp;ref(Item/Quickness.jpg,nolink,25x25,Quickness);&amp;ref(Item/Lucky.jpg,nolink,25x25,Lucky);&amp;br;装備解除不可&amp;br;デスマッチ強制参加</v>
      </c>
      <c r="FF203" t="str">
        <f t="shared" si="64"/>
        <v>&amp;br;&amp;ref(Item/Awe.jpg,nolink,25x25,Awe (1));&amp;br;&amp;ref(Item/Inspirational.jpg,nolink,25x25,Inspirational (3));&amp;ref(Nation/LivingLead.jpg,nolink,25x25,Leadership (50));&amp;ref(Item/Quickness.jpg,nolink,25x25,Quickness);&amp;ref(Item/Lucky.jpg,nolink,25x25,Lucky);&amp;br;装備解除不可&amp;br;デスマッチ強制参加</v>
      </c>
      <c r="FG203" t="str">
        <f t="shared" si="65"/>
        <v>~</v>
      </c>
      <c r="FH203" s="24" t="str">
        <f t="shared" si="66"/>
        <v xml:space="preserve">|BGCOLOR(#000000):&amp;ref(Item/Helms/Champion's-Headband.jpg,nolink,75x75,Champion's Headband);|BGCOLOR(BLACK):COLOR(WHITE):''Champion's Headband''|兜|&amp;ref(Spell/P_Fire.jpg,nolink,25x25,Fire);5|&amp;ref(Spell/V_Fire.jpg,nolink,25x25,Fire Gem);40|
|~|&gt;|&gt;|&gt;|頭部防護：10&amp;br;防御修正：0&amp;br;装備負担：0&amp;br;魔法の防具&amp;br;&amp;br;&amp;ref(Item/Awe.jpg,nolink,25x25,Awe (1));&amp;br;&amp;ref(Item/Inspirational.jpg,nolink,25x25,Inspirational (3));&amp;ref(Nation/LivingLead.jpg,nolink,25x25,Leadership (50));&amp;ref(Item/Quickness.jpg,nolink,25x25,Quickness);&amp;ref(Item/Lucky.jpg,nolink,25x25,Lucky);&amp;br;装備解除不可&amp;br;デスマッチ強制参加|
|&gt;|&gt;|&gt;|&gt;|BGCOLOR(#F5F5F5):デスマッチ景品の一つ。指揮上限と配下の士気を向上|
</v>
      </c>
    </row>
    <row r="204" spans="1:164" x14ac:dyDescent="0.15">
      <c r="A204" t="str">
        <f t="shared" si="68"/>
        <v>鎧0S</v>
      </c>
      <c r="C204" s="1" t="s">
        <v>3845</v>
      </c>
      <c r="E204" s="1">
        <v>0</v>
      </c>
      <c r="F204" s="1" t="s">
        <v>3846</v>
      </c>
      <c r="H204" s="1" t="s">
        <v>3847</v>
      </c>
      <c r="J204" s="1">
        <v>5</v>
      </c>
      <c r="AM204" s="1">
        <v>17</v>
      </c>
      <c r="AO204" s="1">
        <v>-1</v>
      </c>
      <c r="AQ204" s="1">
        <v>2</v>
      </c>
      <c r="AR204" s="1">
        <v>2</v>
      </c>
      <c r="AS204" s="1" t="s">
        <v>3849</v>
      </c>
      <c r="ER204" s="20" t="s">
        <v>4544</v>
      </c>
      <c r="ES204" t="str">
        <f t="shared" si="51"/>
        <v>BGCOLOR(#000000):&amp;ref(Item/Armors/Blacksteel-Plate.jpg,nolink,75x75,Blacksteel Plate);|BGCOLOR(BLACK):COLOR(WHITE):''Blacksteel Plate''</v>
      </c>
      <c r="ET204" t="str">
        <f t="shared" si="52"/>
        <v>&amp;ref(Spell/P_Earth.jpg,nolink,25x25,Earth);1</v>
      </c>
      <c r="EU204" t="str">
        <f t="shared" si="53"/>
        <v>&amp;ref(Spell/V_Earth.jpg,nolink,25x25,Earth Gem);5</v>
      </c>
      <c r="EV204" t="str">
        <f t="shared" si="54"/>
        <v>n/a</v>
      </c>
      <c r="EW204" t="str">
        <f t="shared" si="55"/>
        <v>胴体防護：17&amp;br;防御修正：-1&amp;br;装備負担：2&amp;br;行軍速度：-2&amp;br;魔法の防具</v>
      </c>
      <c r="EX204" t="str">
        <f t="shared" si="56"/>
        <v>n/a</v>
      </c>
      <c r="EY204" t="str">
        <f t="shared" si="57"/>
        <v/>
      </c>
      <c r="EZ204" t="str">
        <f t="shared" si="58"/>
        <v/>
      </c>
      <c r="FA204" t="str">
        <f t="shared" si="59"/>
        <v/>
      </c>
      <c r="FB204" t="str">
        <f t="shared" si="60"/>
        <v/>
      </c>
      <c r="FC204" t="str">
        <f t="shared" si="61"/>
        <v/>
      </c>
      <c r="FD204" t="str">
        <f t="shared" si="62"/>
        <v/>
      </c>
      <c r="FE204" t="str">
        <f t="shared" si="63"/>
        <v>胴体防護：17&amp;br;防御修正：-1&amp;br;装備負担：2&amp;br;行軍速度：-2&amp;br;魔法の防具</v>
      </c>
      <c r="FF204" t="str">
        <f t="shared" si="64"/>
        <v>~</v>
      </c>
      <c r="FG204" t="str">
        <f t="shared" si="65"/>
        <v>~</v>
      </c>
      <c r="FH204" s="24" t="str">
        <f t="shared" si="66"/>
        <v xml:space="preserve">|BGCOLOR(#000000):&amp;ref(Item/Armors/Blacksteel-Plate.jpg,nolink,75x75,Blacksteel Plate);|BGCOLOR(BLACK):COLOR(WHITE):''Blacksteel Plate''|鎧|&amp;ref(Spell/P_Earth.jpg,nolink,25x25,Earth);1|&amp;ref(Spell/V_Earth.jpg,nolink,25x25,Earth Gem);5|
|~|&gt;|&gt;|&gt;|胴体防護：17&amp;br;防御修正：-1&amp;br;装備負担：2&amp;br;行軍速度：-2&amp;br;魔法の防具|
|&gt;|&gt;|&gt;|&gt;|BGCOLOR(#F5F5F5):優秀な防御力。やや重い|
</v>
      </c>
    </row>
    <row r="205" spans="1:164" x14ac:dyDescent="0.15">
      <c r="A205" t="str">
        <f t="shared" si="68"/>
        <v/>
      </c>
      <c r="C205" s="1" t="s">
        <v>3845</v>
      </c>
      <c r="E205" s="1">
        <v>0</v>
      </c>
      <c r="F205" s="1" t="s">
        <v>4776</v>
      </c>
      <c r="H205" s="1" t="s">
        <v>3850</v>
      </c>
      <c r="J205" s="1">
        <v>10</v>
      </c>
      <c r="AM205" s="1">
        <v>24</v>
      </c>
      <c r="AO205" s="1">
        <v>-3</v>
      </c>
      <c r="AQ205" s="1">
        <v>4</v>
      </c>
      <c r="AR205" s="1">
        <v>6</v>
      </c>
      <c r="AS205" s="1" t="s">
        <v>3849</v>
      </c>
      <c r="ER205" s="20" t="s">
        <v>4545</v>
      </c>
      <c r="ES205" t="str">
        <f t="shared" si="51"/>
        <v>BGCOLOR(#000000):&amp;ref(Item/Armors/Blacksteel-Full-Plate.jpg,nolink,75x75,Blacksteel Full Plate);|BGCOLOR(BLACK):COLOR(WHITE):''Blacksteel Full Plate''</v>
      </c>
      <c r="ET205" t="str">
        <f t="shared" si="52"/>
        <v>&amp;ref(Spell/P_Earth.jpg,nolink,25x25,Earth);2</v>
      </c>
      <c r="EU205" t="str">
        <f t="shared" si="53"/>
        <v>&amp;ref(Spell/V_Earth.jpg,nolink,25x25,Earth Gem);10</v>
      </c>
      <c r="EV205" t="str">
        <f t="shared" si="54"/>
        <v>n/a</v>
      </c>
      <c r="EW205" t="str">
        <f t="shared" si="55"/>
        <v>胴体防護：24&amp;br;防御修正：-3&amp;br;装備負担：4&amp;br;行軍速度：-6&amp;br;魔法の防具</v>
      </c>
      <c r="EX205" t="str">
        <f t="shared" si="56"/>
        <v>n/a</v>
      </c>
      <c r="EY205" t="str">
        <f t="shared" si="57"/>
        <v/>
      </c>
      <c r="EZ205" t="str">
        <f t="shared" si="58"/>
        <v/>
      </c>
      <c r="FA205" t="str">
        <f t="shared" si="59"/>
        <v/>
      </c>
      <c r="FB205" t="str">
        <f t="shared" si="60"/>
        <v/>
      </c>
      <c r="FC205" t="str">
        <f t="shared" si="61"/>
        <v/>
      </c>
      <c r="FD205" t="str">
        <f t="shared" si="62"/>
        <v/>
      </c>
      <c r="FE205" t="str">
        <f t="shared" si="63"/>
        <v>胴体防護：24&amp;br;防御修正：-3&amp;br;装備負担：4&amp;br;行軍速度：-6&amp;br;魔法の防具</v>
      </c>
      <c r="FF205" t="str">
        <f t="shared" si="64"/>
        <v>~</v>
      </c>
      <c r="FG205" t="str">
        <f t="shared" si="65"/>
        <v>~</v>
      </c>
      <c r="FH205" s="24" t="str">
        <f t="shared" si="66"/>
        <v xml:space="preserve">|BGCOLOR(#000000):&amp;ref(Item/Armors/Blacksteel-Full-Plate.jpg,nolink,75x75,Blacksteel Full Plate);|BGCOLOR(BLACK):COLOR(WHITE):''Blacksteel Full Plate''|鎧|&amp;ref(Spell/P_Earth.jpg,nolink,25x25,Earth);2|&amp;ref(Spell/V_Earth.jpg,nolink,25x25,Earth Gem);10|
|~|&gt;|&gt;|&gt;|胴体防護：24&amp;br;防御修正：-3&amp;br;装備負担：4&amp;br;行軍速度：-6&amp;br;魔法の防具|
|&gt;|&gt;|&gt;|&gt;|BGCOLOR(#F5F5F5):過大な重量と相応の防御力。疲労対策は欠かせない|
</v>
      </c>
    </row>
    <row r="206" spans="1:164" x14ac:dyDescent="0.15">
      <c r="A206" t="str">
        <f t="shared" si="68"/>
        <v/>
      </c>
      <c r="C206" s="1" t="s">
        <v>3845</v>
      </c>
      <c r="E206" s="1">
        <v>0</v>
      </c>
      <c r="F206" s="1" t="s">
        <v>3851</v>
      </c>
      <c r="H206" s="1" t="s">
        <v>3852</v>
      </c>
      <c r="J206" s="1">
        <v>5</v>
      </c>
      <c r="AM206" s="1">
        <v>9</v>
      </c>
      <c r="AO206" s="1">
        <v>0</v>
      </c>
      <c r="AQ206" s="1">
        <v>0</v>
      </c>
      <c r="AR206" s="1">
        <v>0</v>
      </c>
      <c r="AS206" s="1" t="s">
        <v>3849</v>
      </c>
      <c r="BR206" s="2">
        <v>1</v>
      </c>
      <c r="ER206" s="20" t="s">
        <v>4546</v>
      </c>
      <c r="ES206" t="str">
        <f t="shared" si="51"/>
        <v>BGCOLOR(#000000):&amp;ref(Item/Armors/Berserker-Pelt.jpg,nolink,75x75,Berserker Pelt);|BGCOLOR(BLACK):COLOR(WHITE):''Berserker Pelt''</v>
      </c>
      <c r="ET206" t="str">
        <f t="shared" si="52"/>
        <v>&amp;ref(Spell/P_Nature.jpg,nolink,25x25,Nature);1</v>
      </c>
      <c r="EU206" t="str">
        <f t="shared" si="53"/>
        <v>&amp;ref(Spell/V_Nature.jpg,nolink,25x25,Nature Gem);5</v>
      </c>
      <c r="EV206" t="str">
        <f t="shared" si="54"/>
        <v>n/a</v>
      </c>
      <c r="EW206" t="str">
        <f t="shared" si="55"/>
        <v>胴体防護：9&amp;br;防御修正：0&amp;br;装備負担：0&amp;br;行軍速度：-0&amp;br;魔法の防具</v>
      </c>
      <c r="EX206" t="str">
        <f t="shared" si="56"/>
        <v/>
      </c>
      <c r="EY206" t="str">
        <f t="shared" si="57"/>
        <v>&amp;ref(Item/Gone-Berserk.jpg,nolink,25x25,Gone Berserk);</v>
      </c>
      <c r="EZ206" t="str">
        <f t="shared" si="58"/>
        <v/>
      </c>
      <c r="FA206" t="str">
        <f t="shared" si="59"/>
        <v/>
      </c>
      <c r="FB206" t="str">
        <f t="shared" si="60"/>
        <v/>
      </c>
      <c r="FC206" t="str">
        <f t="shared" si="61"/>
        <v/>
      </c>
      <c r="FD206" t="str">
        <f t="shared" si="62"/>
        <v>&amp;ref(Item/Gone-Berserk.jpg,nolink,25x25,Gone Berserk);</v>
      </c>
      <c r="FE206" t="str">
        <f t="shared" si="63"/>
        <v>胴体防護：9&amp;br;防御修正：0&amp;br;装備負担：0&amp;br;行軍速度：-0&amp;br;魔法の防具&amp;br;&amp;br;&amp;ref(Item/Gone-Berserk.jpg,nolink,25x25,Gone Berserk);</v>
      </c>
      <c r="FF206" t="str">
        <f t="shared" si="64"/>
        <v>&amp;br;&amp;ref(Item/Gone-Berserk.jpg,nolink,25x25,Gone Berserk);</v>
      </c>
      <c r="FG206" t="str">
        <f t="shared" si="65"/>
        <v>~</v>
      </c>
      <c r="FH206" s="24" t="str">
        <f t="shared" si="66"/>
        <v xml:space="preserve">|BGCOLOR(#000000):&amp;ref(Item/Armors/Berserker-Pelt.jpg,nolink,75x75,Berserker Pelt);|BGCOLOR(BLACK):COLOR(WHITE):''Berserker Pelt''|鎧|&amp;ref(Spell/P_Nature.jpg,nolink,25x25,Nature);1|&amp;ref(Spell/V_Nature.jpg,nolink,25x25,Nature Gem);5|
|~|&gt;|&gt;|&gt;|胴体防護：9&amp;br;防御修正：0&amp;br;装備負担：0&amp;br;行軍速度：-0&amp;br;魔法の防具&amp;br;&amp;br;&amp;ref(Item/Gone-Berserk.jpg,nolink,25x25,Gone Berserk);|
|&gt;|&gt;|&gt;|&gt;|BGCOLOR(#F5F5F5):常時狂戦士に。気軽に使える類ではない|
</v>
      </c>
    </row>
    <row r="207" spans="1:164" x14ac:dyDescent="0.15">
      <c r="A207" t="str">
        <f t="shared" si="68"/>
        <v>鎧0E</v>
      </c>
      <c r="C207" s="1" t="s">
        <v>3845</v>
      </c>
      <c r="E207" s="1">
        <v>0</v>
      </c>
      <c r="F207" s="1" t="s">
        <v>3853</v>
      </c>
      <c r="H207" s="1" t="s">
        <v>3854</v>
      </c>
      <c r="J207" s="1">
        <v>5</v>
      </c>
      <c r="AM207" s="1">
        <v>13</v>
      </c>
      <c r="AO207" s="1">
        <v>-1</v>
      </c>
      <c r="AQ207" s="1">
        <v>1</v>
      </c>
      <c r="AR207" s="1">
        <v>0</v>
      </c>
      <c r="AS207" s="1" t="s">
        <v>3849</v>
      </c>
      <c r="ER207" s="20" t="s">
        <v>4547</v>
      </c>
      <c r="ES207" t="str">
        <f t="shared" si="51"/>
        <v>BGCOLOR(#000000):&amp;ref(Item/Armors/Enchanted-Ring-Mail-Armor.jpg,nolink,75x75,Enchanted Ring Mail Armor);|BGCOLOR(BLACK):COLOR(WHITE):''Enchanted Ring Mail Armor''</v>
      </c>
      <c r="ET207" t="str">
        <f t="shared" si="52"/>
        <v>&amp;ref(Spell/P_Astral.jpg,nolink,25x25,Astral);1</v>
      </c>
      <c r="EU207" t="str">
        <f t="shared" si="53"/>
        <v>&amp;ref(Spell/V_Astral.jpg,nolink,25x25,Astral Pearl);5</v>
      </c>
      <c r="EV207" t="str">
        <f t="shared" si="54"/>
        <v>n/a</v>
      </c>
      <c r="EW207" t="str">
        <f t="shared" si="55"/>
        <v>胴体防護：13&amp;br;防御修正：-1&amp;br;装備負担：1&amp;br;行軍速度：-0&amp;br;魔法の防具</v>
      </c>
      <c r="EX207" t="str">
        <f t="shared" si="56"/>
        <v>n/a</v>
      </c>
      <c r="EY207" t="str">
        <f t="shared" si="57"/>
        <v/>
      </c>
      <c r="EZ207" t="str">
        <f t="shared" si="58"/>
        <v/>
      </c>
      <c r="FA207" t="str">
        <f t="shared" si="59"/>
        <v/>
      </c>
      <c r="FB207" t="str">
        <f t="shared" si="60"/>
        <v/>
      </c>
      <c r="FC207" t="str">
        <f t="shared" si="61"/>
        <v/>
      </c>
      <c r="FD207" t="str">
        <f t="shared" si="62"/>
        <v/>
      </c>
      <c r="FE207" t="str">
        <f t="shared" si="63"/>
        <v>胴体防護：13&amp;br;防御修正：-1&amp;br;装備負担：1&amp;br;行軍速度：-0&amp;br;魔法の防具</v>
      </c>
      <c r="FF207" t="str">
        <f t="shared" si="64"/>
        <v>~</v>
      </c>
      <c r="FG207" t="str">
        <f t="shared" si="65"/>
        <v>~</v>
      </c>
      <c r="FH207" s="24" t="str">
        <f t="shared" si="66"/>
        <v xml:space="preserve">|BGCOLOR(#000000):&amp;ref(Item/Armors/Enchanted-Ring-Mail-Armor.jpg,nolink,75x75,Enchanted Ring Mail Armor);|BGCOLOR(BLACK):COLOR(WHITE):''Enchanted Ring Mail Armor''|鎧|&amp;ref(Spell/P_Astral.jpg,nolink,25x25,Astral);1|&amp;ref(Spell/V_Astral.jpg,nolink,25x25,Astral Pearl);5|
|~|&gt;|&gt;|&gt;|胴体防護：13&amp;br;防御修正：-1&amp;br;装備負担：1&amp;br;行軍速度：-0&amp;br;魔法の防具|
|&gt;|&gt;|&gt;|&gt;|BGCOLOR(#F5F5F5):平凡な防御力ながら軽量。扱いやすい|
</v>
      </c>
    </row>
    <row r="208" spans="1:164" x14ac:dyDescent="0.15">
      <c r="A208" t="str">
        <f t="shared" si="68"/>
        <v>鎧2S</v>
      </c>
      <c r="C208" s="1" t="s">
        <v>3845</v>
      </c>
      <c r="E208" s="1">
        <v>2</v>
      </c>
      <c r="F208" s="1" t="s">
        <v>3855</v>
      </c>
      <c r="H208" s="1" t="s">
        <v>3856</v>
      </c>
      <c r="J208" s="1">
        <v>5</v>
      </c>
      <c r="AM208" s="1">
        <v>16</v>
      </c>
      <c r="AO208" s="1">
        <v>-1</v>
      </c>
      <c r="AQ208" s="1">
        <v>2</v>
      </c>
      <c r="AR208" s="1">
        <v>2</v>
      </c>
      <c r="AS208" s="1" t="s">
        <v>3849</v>
      </c>
      <c r="AW208" s="2">
        <v>5</v>
      </c>
      <c r="EQ208" s="7" t="s">
        <v>3857</v>
      </c>
      <c r="ER208" s="20" t="s">
        <v>4548</v>
      </c>
      <c r="ES208" t="str">
        <f t="shared" si="51"/>
        <v>BGCOLOR(#000000):&amp;ref(Item/Armors/Fire-Plate.jpg,nolink,75x75,Fire Plate);|BGCOLOR(BLACK):COLOR(WHITE):''Fire Plate''</v>
      </c>
      <c r="ET208" t="str">
        <f t="shared" si="52"/>
        <v>&amp;ref(Spell/P_Fire.jpg,nolink,25x25,Fire);1</v>
      </c>
      <c r="EU208" t="str">
        <f t="shared" si="53"/>
        <v>&amp;ref(Spell/V_Fire.jpg,nolink,25x25,Fire Gem);5</v>
      </c>
      <c r="EV208" t="str">
        <f t="shared" si="54"/>
        <v>n/a</v>
      </c>
      <c r="EW208" t="str">
        <f t="shared" si="55"/>
        <v>胴体防護：16&amp;br;防御修正：-1&amp;br;装備負担：2&amp;br;行軍速度：-2&amp;br;魔法の防具</v>
      </c>
      <c r="EX208" t="str">
        <f t="shared" si="56"/>
        <v>&amp;ref(Item/Fire-Resistant.jpg,nolink,25x25,Fire Resistant (5));</v>
      </c>
      <c r="EY208" t="str">
        <f t="shared" si="57"/>
        <v/>
      </c>
      <c r="EZ208" t="str">
        <f t="shared" si="58"/>
        <v/>
      </c>
      <c r="FA208" t="str">
        <f t="shared" si="59"/>
        <v/>
      </c>
      <c r="FB208" t="str">
        <f t="shared" si="60"/>
        <v/>
      </c>
      <c r="FC208" t="str">
        <f t="shared" si="61"/>
        <v/>
      </c>
      <c r="FD208" t="str">
        <f t="shared" si="62"/>
        <v>&amp;ref(Item/Fire-Resistant.jpg,nolink,25x25,Fire Resistant (5));&amp;br;士気+2</v>
      </c>
      <c r="FE208" t="str">
        <f t="shared" si="63"/>
        <v>胴体防護：16&amp;br;防御修正：-1&amp;br;装備負担：2&amp;br;行軍速度：-2&amp;br;魔法の防具&amp;br;&amp;br;&amp;ref(Item/Fire-Resistant.jpg,nolink,25x25,Fire Resistant (5));&amp;br;士気+2</v>
      </c>
      <c r="FF208" t="str">
        <f t="shared" si="64"/>
        <v>&amp;br;&amp;ref(Item/Fire-Resistant.jpg,nolink,25x25,Fire Resistant (5));&amp;br;士気+2</v>
      </c>
      <c r="FG208" t="str">
        <f t="shared" si="65"/>
        <v>~</v>
      </c>
      <c r="FH208" s="24" t="str">
        <f t="shared" si="66"/>
        <v xml:space="preserve">|BGCOLOR(#000000):&amp;ref(Item/Armors/Fire-Plate.jpg,nolink,75x75,Fire Plate);|BGCOLOR(BLACK):COLOR(WHITE):''Fire Plate''|鎧|&amp;ref(Spell/P_Fire.jpg,nolink,25x25,Fire);1|&amp;ref(Spell/V_Fire.jpg,nolink,25x25,Fire Gem);5|
|~|&gt;|&gt;|&gt;|胴体防護：16&amp;br;防御修正：-1&amp;br;装備負担：2&amp;br;行軍速度：-2&amp;br;魔法の防具&amp;br;&amp;br;&amp;ref(Item/Fire-Resistant.jpg,nolink,25x25,Fire Resistant (5));&amp;br;士気+2|
|&gt;|&gt;|&gt;|&gt;|BGCOLOR(#F5F5F5):手頃な性能に多少の火炎耐性|
</v>
      </c>
    </row>
    <row r="209" spans="1:164" x14ac:dyDescent="0.15">
      <c r="A209" t="str">
        <f t="shared" si="68"/>
        <v/>
      </c>
      <c r="C209" s="1" t="s">
        <v>3845</v>
      </c>
      <c r="E209" s="1">
        <v>2</v>
      </c>
      <c r="F209" s="1" t="s">
        <v>3863</v>
      </c>
      <c r="H209" s="1" t="s">
        <v>3864</v>
      </c>
      <c r="J209" s="1">
        <v>5</v>
      </c>
      <c r="AM209" s="1">
        <v>3</v>
      </c>
      <c r="AO209" s="1">
        <v>0</v>
      </c>
      <c r="AQ209" s="1">
        <v>0</v>
      </c>
      <c r="AR209" s="1">
        <v>0</v>
      </c>
      <c r="AS209" s="1" t="s">
        <v>3849</v>
      </c>
      <c r="BK209" s="2">
        <v>80</v>
      </c>
      <c r="ER209" s="20" t="s">
        <v>4549</v>
      </c>
      <c r="ES209" t="str">
        <f t="shared" si="51"/>
        <v>BGCOLOR(#000000):&amp;ref(Item/Armors/Robe-of-Missile-Protection.jpg,nolink,75x75,Robe of Missile Protection);|BGCOLOR(BLACK):COLOR(WHITE):''Robe of Missile Protection''</v>
      </c>
      <c r="ET209" t="str">
        <f t="shared" si="52"/>
        <v>&amp;ref(Spell/P_Air.jpg,nolink,25x25,Air);1</v>
      </c>
      <c r="EU209" t="str">
        <f t="shared" si="53"/>
        <v>&amp;ref(Spell/V_Air.jpg,nolink,25x25,Air Gem);5</v>
      </c>
      <c r="EV209" t="str">
        <f t="shared" si="54"/>
        <v>n/a</v>
      </c>
      <c r="EW209" t="str">
        <f t="shared" si="55"/>
        <v>胴体防護：3&amp;br;防御修正：0&amp;br;装備負担：0&amp;br;行軍速度：-0&amp;br;魔法の防具</v>
      </c>
      <c r="EX209" t="str">
        <f t="shared" si="56"/>
        <v>&amp;ref(Item/Air-Shield.jpg,nolink,25x25,Air Shield (80));</v>
      </c>
      <c r="EY209" t="str">
        <f t="shared" si="57"/>
        <v/>
      </c>
      <c r="EZ209" t="str">
        <f t="shared" si="58"/>
        <v/>
      </c>
      <c r="FA209" t="str">
        <f t="shared" si="59"/>
        <v/>
      </c>
      <c r="FB209" t="str">
        <f t="shared" si="60"/>
        <v/>
      </c>
      <c r="FC209" t="str">
        <f t="shared" si="61"/>
        <v/>
      </c>
      <c r="FD209" t="str">
        <f t="shared" si="62"/>
        <v>&amp;ref(Item/Air-Shield.jpg,nolink,25x25,Air Shield (80));</v>
      </c>
      <c r="FE209" t="str">
        <f t="shared" si="63"/>
        <v>胴体防護：3&amp;br;防御修正：0&amp;br;装備負担：0&amp;br;行軍速度：-0&amp;br;魔法の防具&amp;br;&amp;br;&amp;ref(Item/Air-Shield.jpg,nolink,25x25,Air Shield (80));</v>
      </c>
      <c r="FF209" t="str">
        <f t="shared" si="64"/>
        <v>&amp;br;&amp;ref(Item/Air-Shield.jpg,nolink,25x25,Air Shield (80));</v>
      </c>
      <c r="FG209" t="str">
        <f t="shared" si="65"/>
        <v>~</v>
      </c>
      <c r="FH209" s="24" t="str">
        <f t="shared" si="66"/>
        <v xml:space="preserve">|BGCOLOR(#000000):&amp;ref(Item/Armors/Robe-of-Missile-Protection.jpg,nolink,75x75,Robe of Missile Protection);|BGCOLOR(BLACK):COLOR(WHITE):''Robe of Missile Protection''|鎧|&amp;ref(Spell/P_Air.jpg,nolink,25x25,Air);1|&amp;ref(Spell/V_Air.jpg,nolink,25x25,Air Gem);5|
|~|&gt;|&gt;|&gt;|胴体防護：3&amp;br;防御修正：0&amp;br;装備負担：0&amp;br;行軍速度：-0&amp;br;魔法の防具&amp;br;&amp;br;&amp;ref(Item/Air-Shield.jpg,nolink,25x25,Air Shield (80));|
|&gt;|&gt;|&gt;|&gt;|BGCOLOR(#F5F5F5):射撃対策。それ以外への備えは薄い|
</v>
      </c>
    </row>
    <row r="210" spans="1:164" x14ac:dyDescent="0.15">
      <c r="A210" t="str">
        <f t="shared" si="68"/>
        <v/>
      </c>
      <c r="C210" s="1" t="s">
        <v>3845</v>
      </c>
      <c r="E210" s="1">
        <v>2</v>
      </c>
      <c r="F210" s="1" t="s">
        <v>3865</v>
      </c>
      <c r="H210" s="1" t="s">
        <v>3864</v>
      </c>
      <c r="J210" s="1">
        <v>5</v>
      </c>
      <c r="AM210" s="1">
        <v>11</v>
      </c>
      <c r="AO210" s="1">
        <v>0</v>
      </c>
      <c r="AQ210" s="1">
        <v>1</v>
      </c>
      <c r="AR210" s="1">
        <v>0</v>
      </c>
      <c r="AS210" s="1" t="s">
        <v>3849</v>
      </c>
      <c r="ER210" s="20" t="s">
        <v>4550</v>
      </c>
      <c r="ES210" t="str">
        <f t="shared" ref="ES210:ES273" si="69">CONCATENATE("BGCOLOR(#000000):&amp;ref(Item/",SUBSTITUTE(SUBSTITUTE(SUBSTITUTE(SUBSTITUTE(SUBSTITUTE(SUBSTITUTE(SUBSTITUTE(C210,"片手","SH Weapons"),"両手","DH Weapons"),"盾","Shields"),"兜","Helms"),"鎧","Armors"),"靴","Boots"),"雑貨","Misc"),"/",SUBSTITUTE(SUBSTITUTE(IF(G210&lt;&gt;"",G210,F210)," ","-"),"ö","o"),".jpg,nolink,75x75,",F210,");","|","BGCOLOR(BLACK):COLOR(WHITE):''",F210,"''")</f>
        <v>BGCOLOR(#000000):&amp;ref(Item/Armors/Lightweight-Scale-Mail.jpg,nolink,75x75,Lightweight Scale Mail);|BGCOLOR(BLACK):COLOR(WHITE):''Lightweight Scale Mail''</v>
      </c>
      <c r="ET210" t="str">
        <f t="shared" ref="ET210:ET273" si="70">SUBSTITUTE(SUBSTITUTE(SUBSTITUTE(SUBSTITUTE(SUBSTITUTE(SUBSTITUTE(SUBSTITUTE(SUBSTITUTE(SUBSTITUTE(H210&amp;I210,"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&amp;ref(Spell/P_Air.jpg,nolink,25x25,Air);1</v>
      </c>
      <c r="EU210" t="str">
        <f t="shared" ref="EU210:EU273" si="71">SUBSTITUTE(SUBSTITUTE(SUBSTITUTE(SUBSTITUTE(SUBSTITUTE(SUBSTITUTE(SUBSTITUTE(SUBSTITUTE(LEFT(H210,1)&amp;J210&amp;IF(I210&lt;&gt;"",LEFT(I210,1)&amp;K210,""),"火","&amp;ref(Spell/V_Fire.jpg,nolink,25x25,Fire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&amp;ref(Spell/V_Air.jpg,nolink,25x25,Air Gem);5</v>
      </c>
      <c r="EV210" t="str">
        <f t="shared" ref="EV210:EV273" si="72">IF(L210&lt;&gt;"",CONCATENATE("攻撃力：",L210,SUBSTITUTE(SUBSTITUTE(SUBSTITUTE(SUBSTITUTE(SUBSTITUTE(SUBSTITUTE(SUBSTITUTE(SUBSTITUTE(SUBSTITUTE(M210,"切","&amp;ref(Item/D_Slash.jpg,nolink,25x25,Slash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210,"ap","&amp;br;防御貫通"),"an","&amp;br;防御無視"),SUBSTITUTE(SUBSTITUTE(O210,"p","&amp;br;吸収攻撃（上限5）"),"f","&amp;br;吸収攻撃"),IF(P210&lt;&gt;"","&amp;br;ダメージ上限"&amp;P210,""),SUBSTITUTE(SUBSTITUTE(Q210,"2","&amp;br;対デーモン二倍打"),"3","&amp;br;対アンデッド/デーモン三倍打"),IF(R210&lt;&gt;"","&amp;br;対魔法生物2倍打",""),SUBSTITUTE(SUBSTITUTE(S210,"2","&amp;br;対小型二倍打"),"3","&amp;br;対大型三倍打"),SUBSTITUTE(SUBSTITUTE(SUBSTITUTE(T210,"0","&amp;br;筋力加算なし"),"2","&amp;br;筋力加算二分の一"),"3","&amp;br;筋力加算三分の一"),IF(U210&lt;&gt;"","&amp;br;第一撃に突撃ボーナス加算",""),IF(V210&lt;&gt;"","&amp;br;殺した敵をゾンビ化",""),IF(W210&lt;&gt;"","&amp;br;筋力加算+25%",""),IF(X210&lt;&gt;"","&amp;br;対盾攻撃修正+2",""),IF(Y210&lt;&gt;"","&amp;br;頭部優先攻撃",""),SUBSTITUTE(SUBSTITUTE(SUBSTITUTE(Z210,"n","&amp;br;抵抗可能"),"e","&amp;br;抵抗容易"),"h","&amp;br;抵抗困難"),IF(AA210&lt;&gt;"","&amp;br;ボーナス武器",""),IF(AB210&lt;&gt;"","&amp;br;"&amp;IF(AB210&gt;0,AB210&amp;"回連続攻撃",ABS(AB210)+1&amp;"ラウンド毎に1回攻撃"),""),IF(AC210&lt;&gt;"","&amp;br;効果範囲："&amp;AC210,""),IF(AD210&lt;&gt;"","&amp;br;効果継続："&amp;AC210,""),IF(AE210&lt;&gt;"","&amp;br;攻撃修正："&amp;AE210&amp;"&amp;br;防御修正："&amp;AF210&amp;"&amp;br;長さ："&amp;AK210,""),IF(AG210&lt;&gt;"","&amp;br;射程："&amp;SUBSTITUTE(SUBSTITUTE(SUBSTITUTE(AG210,"s","筋力"),"h","筋力/2"),"t","筋力/3")&amp;"&amp;br;精度修正："&amp;AH210&amp;"&amp;br;弾数："&amp;AI210&amp;IF(AJ210&lt;&gt;"","&amp;br;水中使用可能",""),""),IF(AT210&lt;&gt;"","&amp;br;負傷時追撃："&amp;AT210,""),IF(AU210&lt;&gt;"","&amp;br;命中時追撃："&amp;AU210,""),IF(AV210&lt;&gt;"","&amp;br;攻撃時追撃："&amp;AV210,"")),"n/a")</f>
        <v>n/a</v>
      </c>
      <c r="EW210" t="str">
        <f t="shared" ref="EW210:EW273" si="73">IF(AQ210&lt;&gt;"",CONCATENATE(IF(AL210&lt;&gt;"","頭部防護："&amp;AL210,""),IF(AM210&lt;&gt;"",IF(AL210&lt;&gt;"","&amp;br;","")&amp;"胴体防護："&amp;AM210,""),IF(AN210&lt;&gt;"","盾軽減力："&amp;AN210,""),IF(AO210&lt;&gt;"","&amp;br;防御修正："&amp;AO210,""),IF(AP210&lt;&gt;"","&amp;br;盾対応力："&amp;AP210,""),IF(AQ210&lt;&gt;"","&amp;br;装備負担："&amp;AQ210,""),IF(AR210&lt;&gt;"","&amp;br;行軍速度：-"&amp;AR210,""),IF(AS210&lt;&gt;"","&amp;br;魔法の防具","")),"n/a")</f>
        <v>胴体防護：11&amp;br;防御修正：0&amp;br;装備負担：1&amp;br;行軍速度：-0&amp;br;魔法の防具</v>
      </c>
      <c r="EX210" t="str">
        <f t="shared" ref="EX210:EX273" si="74">IF(COUNTA(AW210:EQ210)&lt;&gt;0,CONCATENATE(IF(AW210&lt;&gt;"",IF(AW210&gt;0,"&amp;ref(Item/Fire-Resistant.jpg,nolink,25x25,Fire Resistant ("&amp;AW210&amp;"));","&amp;ref(Item/Susceptible-to-Fire.jpg,nolink,25x25,Susceptible to Fire ("&amp;ABS(AW210)&amp;"));"),""),IF(AX210&lt;&gt;"",IF(AX210&gt;0,"&amp;ref(Item/Shock-Resistant.jpg,nolink,25x25,Shock Resistant ("&amp;AX210&amp;"));","&amp;ref(Item/Susceptible-to-Shock.jpg,nolink,25x25,Susceptible to Shock ("&amp;ABS(AX210)&amp;"));"),""),IF(AY210&lt;&gt;"",IF(AY210&gt;0,"&amp;ref(Item/Cold-Resistant.jpg,nolink,25x25,Cold Resistant ("&amp;AY210&amp;"));","&amp;ref(Item/Susceptible-to-Cold.jpg,nolink,25x25,Susceptible to Cold ("&amp;ABS(AY210)&amp;"));"),""),IF(AZ210&lt;&gt;"",IF(AZ210&gt;0,"&amp;ref(Item/Poison-Resistant.jpg,nolink,25x25,Poison Resistant ("&amp;AZ210&amp;"));","&amp;ref(Item/Susceptible-to-Poison.jpg,nolink,25x25,Susceptible to Poison ("&amp;ABS(AZ210)&amp;"));"),""),IF(BA210&lt;&gt;"","&amp;ref(Item/Affliction-Resistance.jpg,nolink,25x25,Affliction Resistance ("&amp;BA210&amp;"));",""),IF(BB210&lt;&gt;"","&amp;ref(Item/Ice-Protection.jpg,nolink,25x25,Ice Protection ("&amp;BB210&amp;"));",""),IF(BC210&lt;&gt;"","&amp;ref(Item/Invulnerable.jpg,nolink,25x25,Invulnerable ("&amp;BC210&amp;"));",""),IF(BD210&lt;&gt;"","&amp;ref(Item/Protective-Force.jpg,nolink,25x25,Protective Force ("&amp;BD210&amp;"));",""),IF(BE210&lt;&gt;"","&amp;ref(Item/Awe.jpg,nolink,25x25,Awe ("&amp;BE210&amp;"));",""),IF(BF210&lt;&gt;"","&amp;ref(Item/Animal-Awe.jpg,nolink,25x25,Animal Awe ("&amp;BF210&amp;"));",""),IF(BG210&lt;&gt;"","&amp;ref(Item/Causes-Fear.jpg,nolink,25x25,Fear ("&amp;BG210&amp;"));",""),IF(BH210&lt;&gt;"","&amp;ref(Item/Heat.jpg,nolink,25x25,Heat ("&amp;BH210&amp;"));",""),IF(BI210&lt;&gt;"","&amp;ref(Item/Chill.jpg,nolink,25x25,Chill ("&amp;BI210&amp;"));",""),IF(BJ210&lt;&gt;"","&amp;ref(Item/Fire-Shield.jpg,nolink,25x25,Fire Shield ("&amp;BJ210&amp;"));",""),IF(BK210&lt;&gt;"","&amp;ref(Item/Air-Shield.jpg,nolink,25x25,Air Shield ("&amp;BK210&amp;"));",""),IF(BL210&lt;&gt;"","&amp;ref(Item/Overcharged.jpg,nolink,25x25,Overcharged);",""),IF(BM210&lt;&gt;"","&amp;ref(Item/Poison-Barbs.jpg,nolink,25x25,Poison Barbs);",""),IF(BN210&lt;&gt;"","&amp;ref(Item/Petrification.jpg,nolink,25x25,Petrification);",""),IF(BO210&lt;&gt;"","&amp;ref(Item/Damage-Reversal.jpg,nolink,25x25,Damage Reversal ("&amp;BO210+12&amp;" vs MR));","")),"n/a")</f>
        <v>n/a</v>
      </c>
      <c r="EY210" t="str">
        <f t="shared" ref="EY210:EY273" si="75">CONCATENATE(IF(BP210&lt;&gt;"",IF(BP210="s","&amp;ref(Item/Sacred-Bless.jpg,nolink,25x25,Blessed (Sacred Only));","&amp;ref(Item/Blessed.jpg,nolink,25x25,Blessed);"),""),IF(BQ210&lt;&gt;"","&amp;ref(Item/Berserker.jpg,nolink,25x25,Berserker ("&amp;BQ210&amp;"));",""),IF(BR210&lt;&gt;"","&amp;ref(Item/Gone-Berserk.jpg,nolink,25x25,Gone Berserk);",""),IF(BS210&lt;&gt;"","&amp;ref(Item/Trample.jpg,nolink,25x25,Trample);",""),IF(BT210&lt;&gt;"",IF(BT210&lt;&gt;"s","&amp;ref(Item/Darkvision.jpg,nolink,25x25,Darkvision ("&amp;BT210&amp;"));","&amp;ref(Item/Spirit-Sight.jpg,nolink,25x25,Spirit Sight);"),""),IF(BU210&lt;&gt;"",IF(LEFT(BU210,1)&lt;&gt;"t","&amp;ref(Item/Regeneration.jpg,nolink,25x25,Regeneration ("&amp;BU210&amp;"));","&amp;ref(Item/True-Regeneration.jpg,nolink,25x25,True Regeneration ("&amp;MID(BU210,2,LEN(BU210)-1)&amp;"));"),""),IF(BV210&lt;&gt;"",IF(BV210&gt;0,"&amp;ref(Item/Reinvigoration.jpg,nolink,25x25,Reinvigoration ("&amp;BV210&amp;"));","&amp;ref(Item/Exhaustion.jpg,nolink,25x25,Exhaustion ("&amp;BV210&amp;"));"),""),IF(BW210&lt;&gt;"",IF(LEFT(BW210,1)&lt;&gt;"f","&amp;ref(Item/Stealthy-Boost.jpg,nolink,25x25,Stealth Boost ("&amp;BW210&amp;"));","&amp;ref(Item/Stealthy.jpg,nolink,25x25,Stealthy ("&amp;MID(BW210,2,LEN(BW210)-1)&amp;"));"),""),IF(BX210&lt;&gt;"","&amp;ref(Item/Invisible.jpg,nolink,25x25,Invisible);",""),IF(BY210&lt;&gt;"","&amp;ref(Item/Assassin.jpg,nolink,25x25,Assassin);",""),IF(BZ210&lt;&gt;"","&amp;ref(Item/Seduction.jpg,nolink,25x25,Seduction);",""),IF(CA210&lt;&gt;"","&amp;ref(Item/Reaper.jpg,nolink,25x25,Reaper ("&amp;CA210&amp;"));",""),IF(CB210&lt;&gt;"","&amp;ref(Item/Heretic.jpg,nolink,25x25,Heretic ("&amp;CB210&amp;"));",""),IF(CC210&lt;&gt;"","&amp;ref(Item/Inquisitor.jpg,nolink,25x25,Inquisitor);",""),IF(CD210&lt;&gt;"","&amp;ref(Item/Adept-Sacrificer.jpg,nolink,25x25,Adept Sacrificer ("&amp;CD210&amp;"));",""),IF(CE210&lt;&gt;"","&amp;ref(Item/Dominion-Spreader.jpg,nolink,25x25,Dominion Spreader ("&amp;CE210&amp;"));",""),IF(CF210&lt;&gt;"","&amp;ref(Item/Gold-Maker.jpg,nolink,25x25,Gold Maker ("&amp;CF210&amp;"));",""))</f>
        <v/>
      </c>
      <c r="EZ210" t="str">
        <f t="shared" ref="EZ210:EZ273" si="76">CONCATENATE(IF(CG210&lt;&gt;"",IF(CG210&gt;0,"&amp;ref(Item/Inspirational.jpg,nolink,25x25,Inspirational ("&amp;CG210&amp;"));","&amp;ref(Item/Uninspirational.jpg,nolink,25x25,Inspirational ("&amp;CG210&amp;"));"),""),IF(CH210&lt;&gt;"","&amp;ref(Item/Taskmaster.jpg,nolink,25x25,Taskmaster ("&amp;CH210&amp;"));",""),IF(CI210&lt;&gt;"","&amp;ref(Item/Beastmaster.jpg,nolink,25x25,Beastmaster ("&amp;CI210&amp;"));",""),IF(CJ210&lt;&gt;"","&amp;ref(Nation/LivingLead.jpg,nolink,25x25,Leadership ("&amp;CJ210&amp;"));",""),IF(CK210&lt;&gt;"","&amp;ref(Nation/MagicLead.jpg,nolink,25x25,Magic Leadership ("&amp;CK210&amp;"));",""),IF(CL210&lt;&gt;"","&amp;ref(Nation/UndeadLead.jpg,nolink,25x25,Undead Leadership ("&amp;CL210&amp;"));",""),IF(CM210&lt;&gt;"","&amp;ref(Item/Pillager.jpg,nolink,25x25,Pillager ("&amp;CM210&amp;"));",""),IF(CN210&lt;&gt;"","&amp;ref(Item/Patrol-Bonus.jpg,nolink,25x25,Patrol Bonus ("&amp;CN210&amp;"));",""),IF(CO210&lt;&gt;"",IF(CO210&gt;0,"&amp;ref(Item/Supply-Bonus.jpg,nolink,25x25,Supply Bonus ("&amp;CO210&amp;"));","&amp;ref(Item/Gluttony.jpg,nolink,25x25,Gluttony ("&amp;ABS(CO210)&amp;"));"),""),IF(CP210&lt;&gt;"",IF(CP210&gt;0,"&amp;ref(Item/Water-Breathing.jpg,nolink,25x25,Gift of Water Breathing ("&amp;CP210&amp;"));","&amp;ref(Item/Water-Breathing.jpg,nolink,25x25,Water Breathing);"),""),IF(CQ210&lt;&gt;"","&amp;ref(Item/Sailing.jpg,nolink,25x25,Sailing (Size points "&amp;LEFT(CQ210,LEN(CQ210)-1)&amp;", max size "&amp;RIGHT(CQ210)&amp;"));",""),IF(CR210&lt;&gt;"",IF(LEFT(CR210,1)&lt;&gt;"d",IF(LEFT(CR210,1)&lt;&gt;"g","&amp;ref(Item/Healer.jpg,nolink,25x25,Healer ("&amp;CR210&amp;"));","&amp;ref(Item/Disease-Grinder.jpg,nolink,25x25,Disease Grinder ("&amp;MID(CR210,2,LEN(CR210)-1)&amp;"));"),"&amp;ref(Item/Disease-Healer.jpg,nolink,25x25,Disease Healer ("&amp;MID(CR210,2,LEN(CR210)-1)&amp;"));"),""),IF(CS210&lt;&gt;"","&amp;ref(Item/Mason.jpg,nolink,25x25,Mason);",""))</f>
        <v/>
      </c>
      <c r="FA210" t="str">
        <f t="shared" ref="FA210:FA273" si="77">CONCATENATE(IF(CT210&lt;&gt;"","&amp;ref(Item/Ethereal.jpg,nolink,25x25,Ethereal);",""),IF(CU210&lt;&gt;"","&amp;ref(Item/Swiftness.jpg,nolink,25x25,Swiftness ("&amp;CU210&amp;"));",""),IF(CV210&lt;&gt;"","&amp;ref(Item/Quickness.jpg,nolink,25x25,Quickness);",""),IF(CW210&lt;&gt;"",IF(CW210&lt;&gt;"l","&amp;ref(Item/Enlarged.jpg,nolink,25x25,Enlarged);","&amp;ref(Item/Enlarged.jpg,nolink,25x25,Enlarged (Up to Size 4));"),""),IF(CX210&lt;&gt;"","&amp;ref(Item/Storm-Power.jpg,nolink,25x25,Storm Power ("&amp;CX210&amp;"));",""),IF(CY210&lt;&gt;"","&amp;ref(Item/Lucky.jpg,nolink,25x25,Lucky);",""),IF(CZ210&lt;&gt;"","&amp;ref(Item/Twist-Fate.jpg,nolink,25x25,Twist Fate);",""),IF(DA210&lt;&gt;"","&amp;ref(Item/Fool's-Luck.jpg,nolink,25x25,Fool's Luck);",""),IF(DB210&lt;&gt;"","&amp;ref(Item/Cursed.jpg,nolink,25x25,Cursed);",""),IF(DC210&lt;&gt;"","&amp;ref(Item/Horror-Marked.jpg,nolink,25x25,Causes Horror Mark);",""),IF(DD210&lt;&gt;"","&amp;ref(Item/Diseased.jpg,nolink,25x25,Diseased);",""),IF(DE210&lt;&gt;"","&amp;ref(Item/Affliction.jpg,nolink,25x25,Lost one eye);",""),IF(DF210&lt;&gt;"","&amp;ref(Item/Affliction.jpg,nolink,25x25,Chest Wound);",""),IF(DG210&lt;&gt;"","&amp;ref(Item/Affliction.jpg,nolink,25x25,Feeble Minded);",""),IF(DH210&lt;&gt;"","&amp;ref(Item/Insane.jpg,nolink,25x25,Insane ("&amp;DH210&amp;"));",""),IF(DI210&lt;&gt;"","&amp;ref(Item/Siege-Bonus.jpg,nolink,25x25,Siege Bonus ("&amp;DI210&amp;"));",""),IF(DJ210&lt;&gt;"","&amp;ref(Item/Flying.jpg,nolink,25x25,Flying"&amp;IF(DJ210&gt;0," (Map Move "&amp;DJ210&amp;")","")&amp;");",""),IF(DK210&lt;&gt;"","&amp;ref(Item/Storm-Immunity.jpg,nolink,25x25,Storm Immunity);",""),IF(DL210&lt;&gt;"","&amp;ref(Item/Floating.jpg,nolink,25x25,Floating);",""),IF(DM210&lt;&gt;"","&amp;ref(Item/Forest-Survival.jpg,nolink,25x25,Forest Survival);",""),IF(DN210&lt;&gt;"","&amp;ref(Item/Mountain-Survival.jpg,nolink,25x25,Mountain Survival);",""),IF(DO210&lt;&gt;"","&amp;ref(Item/Swamp-Survival.jpg,nolink,25x25,Swamp Survival);",""),IF(DP210&lt;&gt;"","&amp;ref(Item/Wasteland-Survival.jpg,nolink,25x25,Wasteland Survival);",""),IF(DQ210&lt;&gt;"","&amp;ref(Item/Snow-Move.jpg,nolink,25x25,Snow Move);",""),IF(DR210&lt;&gt;"","&amp;ref(Item/Swimming.jpg,nolink,25x25,Swimming);",""))</f>
        <v/>
      </c>
      <c r="FB210" t="str">
        <f t="shared" ref="FB210:FB273" si="78">CONCATENATE(IF(DS210&lt;&gt;"","&amp;ref(Item/Blood-Searcher.jpg,nolink,25x25,Blood Searcher ("&amp;DS210&amp;"));",""),IF(DT210&lt;&gt;"","&amp;ref(Item/Reanimation-Bonus.jpg,nolink,25x25,Reanimation Bonus ("&amp;DT210&amp;"));",""),IF(DU210&lt;&gt;"","&amp;ref(Item/Dragon-Master.jpg,nolink,25x25,Dragon Master ("&amp;DU210&amp;"));",""),IF(DV210&lt;&gt;"","&amp;ref(Item/Ivy-Lord.jpg,nolink,25x25,Ivy Lord ("&amp;DV210&amp;"));",""),IF(DW210&lt;&gt;"","&amp;ref(Item/Adept-Cross-Breeder.jpg,nolink,25x25,Adept Cross Breeder ("&amp;DW210&amp;"));",""),IF(DX210&lt;&gt;"","&amp;ref(Item/Forge-Bonus.jpg,nolink,25x25,Forge Bonus ("&amp;DX210&amp;"));",""),IF(DY210&lt;&gt;"","&amp;ref(Item/Master-Smith.jpg,nolink,25x25,Master Smith ("&amp;DY210&amp;"));",""),IF(DZ210&lt;&gt;"","&amp;ref(Item/Master-Ritualist.jpg,nolink,25x25,Master Ritualist ("&amp;DZ210&amp;"));",""),IF(EA210&lt;&gt;"","&amp;ref(Item/Alchemist.jpg,nolink,25x25,Alchemist ("&amp;EA210&amp;"));",""),IF(EB210&lt;&gt;"","&amp;ref(Item/Communion-Master.jpg,nolink,25x25,Communion Master);",""),IF(EC210&lt;&gt;"","&amp;ref(Item/Communion-Slave.jpg,nolink,25x25,Communion Slave);",""),IF(ED210&lt;&gt;"","&amp;ref(Item/Adept-Researcher.jpg,nolink,25x25,Adept Researcher ("&amp;ED210&amp;"));",""),IF(EE210&lt;&gt;"","&amp;ref(Spell/P_Fire.jpg,nolink,25x25,Fire Magic Bonus ("&amp;EE210&amp;"));",""),IF(EF210&lt;&gt;"","&amp;ref(Spell/P_Air.jpg,nolink,25x25,Air Magic Bonus ("&amp;EF210&amp;"));",""),IF(EG210&lt;&gt;"","&amp;ref(Spell/P_Water.jpg,nolink,25x25,Water Magic Bonus ("&amp;EG210&amp;"));",""),IF(EH210&lt;&gt;"","&amp;ref(Spell/P_Earth.jpg,nolink,25x25,Earth Magic Bonus ("&amp;EH210&amp;"));",""),IF(EI210&lt;&gt;"","&amp;ref(Spell/P_Astral.jpg,nolink,25x25,Astral Magic Bonus ("&amp;EI210&amp;"));",""),IF(EJ210&lt;&gt;"","&amp;ref(Spell/P_Death.jpg,nolink,25x25,Death Magic Bonus ("&amp;EJ210&amp;"));",""),IF(EK210&lt;&gt;"","&amp;ref(Spell/P_Nature.jpg,nolink,25x25,Nature Magic Bonus ("&amp;EK210&amp;"));",""),IF(EL210&lt;&gt;"","&amp;ref(Spell/P_Blood.jpg,nolink,25x25,Blood Magic Bonus ("&amp;EL210&amp;"));",""),IF(EM210&lt;&gt;"","&amp;ref(Spell/P_Holy.jpg,nolink,25x25,Priest Bonus ("&amp;EM210&amp;"));",""))</f>
        <v/>
      </c>
      <c r="FC210" t="str">
        <f t="shared" ref="FC210:FC273" si="79">CONCATENATE(IF(EN210&lt;&gt;"","&amp;ref(Item/Far-Caster.jpg,nolink,25x25,Far Caster ("&amp;SUBSTITUTE(SUBSTITUTE(SUBSTITUTE(SUBSTITUTE(SUBSTITUTE(SUBSTITUTE(SUBSTITUTE(SUBSTITUTE(SUBSTITUTE(SUBSTITUTE(SUBSTITUTE(SUBSTITUTE(EN210,"火","Fire, "),"風","Air, "),"水","Water, "),"地","Earth, "),"星","Astral, "),"死","Death, "),"緑","Nature, "),"血","Blood, "),"聖","Priest, "),"霊","Elemental, "),"魔","Sorcery, "),"全","All, ")&amp;"));",""),IF(EO210&lt;&gt;"",SUBSTITUTE(SUBSTITUTE(SUBSTITUTE(SUBSTITUTE(SUBSTITUTE(SUBSTITUTE(SUBSTITUTE(SUBSTITUTE(EO210,"火","&amp;ref(Spell/V_Fire.jpg,nolink,25x25,Fire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(")&amp;"));",""),IF(EP210&lt;&gt;"",SUBSTITUTE(SUBSTITUTE(SUBSTITUTE(SUBSTITUTE(SUBSTITUTE(SUBSTITUTE(SUBSTITUTE(SUBSTITUTE(EP210,"火","&amp;ref(Spell/Vt_Fire.jpg,nolink,25x25,Temporary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210" t="str">
        <f t="shared" ref="FD210:FD273" si="80">IF(EX210&lt;&gt;"n/a",CONCATENATE(EX210,EY210,IF(AND(OR(EX210&lt;&gt;"",EY210&lt;&gt;""),OR(EZ210&lt;&gt;"",FA210&lt;&gt;"")),"&amp;br;",""),EZ210,FA210,IF(AND(OR(EX210&lt;&gt;"",EY210&lt;&gt;"",EZ210&lt;&gt;"",FA210&lt;&gt;""),OR(FB210&lt;&gt;"",FC210&lt;&gt;"")),"&amp;br;",""),FB210,FC210,IF(AND(OR(EX210&lt;&gt;"",EY210&lt;&gt;"",EZ210&lt;&gt;"",FA210&lt;&gt;"",FB210&lt;&gt;"",FC210&lt;&gt;""),EQ210&lt;&gt;""),"&amp;br;",""),SUBSTITUTE(EQ210,"\n","&amp;br;")),"")</f>
        <v/>
      </c>
      <c r="FE210" t="str">
        <f t="shared" ref="FE210:FE273" si="81">CONCATENATE(IF(EV210&lt;&gt;"n/a",EV210,IF(EW210&lt;&gt;"n/a",EW210,IF(EX210&lt;&gt;"n/a",FD210,""))),IF(FF210&lt;&gt;"~","&amp;br;"&amp;FF210,""),IF(FG210&lt;&gt;"~","&amp;br;"&amp;FG210,""))</f>
        <v>胴体防護：11&amp;br;防御修正：0&amp;br;装備負担：1&amp;br;行軍速度：-0&amp;br;魔法の防具</v>
      </c>
      <c r="FF210" t="str">
        <f t="shared" ref="FF210:FF273" si="82">IF(EV210&lt;&gt;"n/a",IF(EW210&lt;&gt;"n/a","&amp;br;"&amp;EW210,IF(EX210&lt;&gt;"n/a","&amp;br;"&amp;FD210,"~")),IF(AND(EW210&lt;&gt;"n/a",EX210&lt;&gt;"n/a"),"&amp;br;"&amp;FD210,"~"))</f>
        <v>~</v>
      </c>
      <c r="FG210" t="str">
        <f t="shared" ref="FG210:FG273" si="83">IF(AND(EV210&lt;&gt;"n/a",EW210&lt;&gt;"n/a",EX210&lt;&gt;"n/a"),IF(EX210&lt;&gt;"n/a","&amp;br;"&amp;FD210,""),"~")</f>
        <v>~</v>
      </c>
      <c r="FH210" s="24" t="str">
        <f t="shared" ref="FH210:FH273" si="84">CONCATENATE("|",ES210,"|",IF(D210&lt;&gt;"",D210,C210),"|",ET210,"|",EU210,"|",CHAR(10),"|~|&gt;|&gt;|&gt;|",FE210,"|",CHAR(10),"|&gt;|&gt;|&gt;|&gt;|BGCOLOR(#F5F5F5):",ER210,"|",CHAR(10))</f>
        <v xml:space="preserve">|BGCOLOR(#000000):&amp;ref(Item/Armors/Lightweight-Scale-Mail.jpg,nolink,75x75,Lightweight Scale Mail);|BGCOLOR(BLACK):COLOR(WHITE):''Lightweight Scale Mail''|鎧|&amp;ref(Spell/P_Air.jpg,nolink,25x25,Air);1|&amp;ref(Spell/V_Air.jpg,nolink,25x25,Air Gem);5|
|~|&gt;|&gt;|&gt;|胴体防護：11&amp;br;防御修正：0&amp;br;装備負担：1&amp;br;行軍速度：-0&amp;br;魔法の防具|
|&gt;|&gt;|&gt;|&gt;|BGCOLOR(#F5F5F5):軽いが薄っぺらい鎧。長期戦向け|
</v>
      </c>
    </row>
    <row r="211" spans="1:164" x14ac:dyDescent="0.15">
      <c r="A211" t="str">
        <f t="shared" si="68"/>
        <v/>
      </c>
      <c r="C211" s="1" t="s">
        <v>3845</v>
      </c>
      <c r="E211" s="1">
        <v>2</v>
      </c>
      <c r="F211" s="1" t="s">
        <v>3866</v>
      </c>
      <c r="H211" s="1" t="s">
        <v>3864</v>
      </c>
      <c r="I211" s="1" t="s">
        <v>3867</v>
      </c>
      <c r="J211" s="1">
        <v>5</v>
      </c>
      <c r="K211" s="7">
        <v>5</v>
      </c>
      <c r="AM211" s="1">
        <v>13</v>
      </c>
      <c r="AO211" s="1">
        <v>-1</v>
      </c>
      <c r="AQ211" s="1">
        <v>1</v>
      </c>
      <c r="AR211" s="1">
        <v>0</v>
      </c>
      <c r="AS211" s="1" t="s">
        <v>3849</v>
      </c>
      <c r="EQ211" s="7" t="s">
        <v>3868</v>
      </c>
      <c r="ER211" s="20" t="s">
        <v>4551</v>
      </c>
      <c r="ES211" t="str">
        <f t="shared" si="69"/>
        <v>BGCOLOR(#000000):&amp;ref(Item/Armors/Mirror-Armor.jpg,nolink,75x75,Mirror Armor);|BGCOLOR(BLACK):COLOR(WHITE):''Mirror Armor''</v>
      </c>
      <c r="ET211" t="str">
        <f t="shared" si="70"/>
        <v>&amp;ref(Spell/P_Air.jpg,nolink,25x25,Air);1&amp;ref(Spell/P_Water.jpg,nolink,25x25,Water);1</v>
      </c>
      <c r="EU211" t="str">
        <f t="shared" si="71"/>
        <v>&amp;ref(Spell/V_Air.jpg,nolink,25x25,Air Gem);5&amp;ref(Spell/V_Water.jpg,nolink,25x25,Water Gem);5</v>
      </c>
      <c r="EV211" t="str">
        <f t="shared" si="72"/>
        <v>n/a</v>
      </c>
      <c r="EW211" t="str">
        <f t="shared" si="73"/>
        <v>胴体防護：13&amp;br;防御修正：-1&amp;br;装備負担：1&amp;br;行軍速度：-0&amp;br;魔法の防具</v>
      </c>
      <c r="EX211" t="str">
        <f t="shared" si="74"/>
        <v/>
      </c>
      <c r="EY211" t="str">
        <f t="shared" si="75"/>
        <v/>
      </c>
      <c r="EZ211" t="str">
        <f t="shared" si="76"/>
        <v/>
      </c>
      <c r="FA211" t="str">
        <f t="shared" si="77"/>
        <v/>
      </c>
      <c r="FB211" t="str">
        <f t="shared" si="78"/>
        <v/>
      </c>
      <c r="FC211" t="str">
        <f t="shared" si="79"/>
        <v/>
      </c>
      <c r="FD211" t="str">
        <f t="shared" si="80"/>
        <v>魔法抵抗+3</v>
      </c>
      <c r="FE211" t="str">
        <f t="shared" si="81"/>
        <v>胴体防護：13&amp;br;防御修正：-1&amp;br;装備負担：1&amp;br;行軍速度：-0&amp;br;魔法の防具&amp;br;&amp;br;魔法抵抗+3</v>
      </c>
      <c r="FF211" t="str">
        <f t="shared" si="82"/>
        <v>&amp;br;魔法抵抗+3</v>
      </c>
      <c r="FG211" t="str">
        <f t="shared" si="83"/>
        <v>~</v>
      </c>
      <c r="FH211" s="24" t="str">
        <f t="shared" si="84"/>
        <v xml:space="preserve">|BGCOLOR(#000000):&amp;ref(Item/Armors/Mirror-Armor.jpg,nolink,75x75,Mirror Armor);|BGCOLOR(BLACK):COLOR(WHITE):''Mirror Armor''|鎧|&amp;ref(Spell/P_Air.jpg,nolink,25x25,Air);1&amp;ref(Spell/P_Water.jpg,nolink,25x25,Water);1|&amp;ref(Spell/V_Air.jpg,nolink,25x25,Air Gem);5&amp;ref(Spell/V_Water.jpg,nolink,25x25,Water Gem);5|
|~|&gt;|&gt;|&gt;|胴体防護：13&amp;br;防御修正：-1&amp;br;装備負担：1&amp;br;行軍速度：-0&amp;br;魔法の防具&amp;br;&amp;br;魔法抵抗+3|
|&gt;|&gt;|&gt;|&gt;|BGCOLOR(#F5F5F5):魔法抵抗が高まる。状況次第では最良の鎧にも|
</v>
      </c>
    </row>
    <row r="212" spans="1:164" x14ac:dyDescent="0.15">
      <c r="A212" t="str">
        <f t="shared" si="68"/>
        <v/>
      </c>
      <c r="C212" s="1" t="s">
        <v>3845</v>
      </c>
      <c r="E212" s="1">
        <v>2</v>
      </c>
      <c r="F212" s="1" t="s">
        <v>3869</v>
      </c>
      <c r="H212" s="1" t="s">
        <v>3870</v>
      </c>
      <c r="J212" s="1">
        <v>10</v>
      </c>
      <c r="AM212" s="1">
        <v>11</v>
      </c>
      <c r="AO212" s="1">
        <v>0</v>
      </c>
      <c r="AQ212" s="1">
        <v>0</v>
      </c>
      <c r="AR212" s="1">
        <v>0</v>
      </c>
      <c r="AS212" s="1" t="s">
        <v>3849</v>
      </c>
      <c r="ER212" s="20" t="s">
        <v>4552</v>
      </c>
      <c r="ES212" t="str">
        <f t="shared" si="69"/>
        <v>BGCOLOR(#000000):&amp;ref(Item/Armors/Weightless-Scale-Mail.jpg,nolink,75x75,Weightless Scale Mail);|BGCOLOR(BLACK):COLOR(WHITE):''Weightless Scale Mail''</v>
      </c>
      <c r="ET212" t="str">
        <f t="shared" si="70"/>
        <v>&amp;ref(Spell/P_Air.jpg,nolink,25x25,Air);2</v>
      </c>
      <c r="EU212" t="str">
        <f t="shared" si="71"/>
        <v>&amp;ref(Spell/V_Air.jpg,nolink,25x25,Air Gem);10</v>
      </c>
      <c r="EV212" t="str">
        <f t="shared" si="72"/>
        <v>n/a</v>
      </c>
      <c r="EW212" t="str">
        <f t="shared" si="73"/>
        <v>胴体防護：11&amp;br;防御修正：0&amp;br;装備負担：0&amp;br;行軍速度：-0&amp;br;魔法の防具</v>
      </c>
      <c r="EX212" t="str">
        <f t="shared" si="74"/>
        <v>n/a</v>
      </c>
      <c r="EY212" t="str">
        <f t="shared" si="75"/>
        <v/>
      </c>
      <c r="EZ212" t="str">
        <f t="shared" si="76"/>
        <v/>
      </c>
      <c r="FA212" t="str">
        <f t="shared" si="77"/>
        <v/>
      </c>
      <c r="FB212" t="str">
        <f t="shared" si="78"/>
        <v/>
      </c>
      <c r="FC212" t="str">
        <f t="shared" si="79"/>
        <v/>
      </c>
      <c r="FD212" t="str">
        <f t="shared" si="80"/>
        <v/>
      </c>
      <c r="FE212" t="str">
        <f t="shared" si="81"/>
        <v>胴体防護：11&amp;br;防御修正：0&amp;br;装備負担：0&amp;br;行軍速度：-0&amp;br;魔法の防具</v>
      </c>
      <c r="FF212" t="str">
        <f t="shared" si="82"/>
        <v>~</v>
      </c>
      <c r="FG212" t="str">
        <f t="shared" si="83"/>
        <v>~</v>
      </c>
      <c r="FH212" s="24" t="str">
        <f t="shared" si="84"/>
        <v xml:space="preserve">|BGCOLOR(#000000):&amp;ref(Item/Armors/Weightless-Scale-Mail.jpg,nolink,75x75,Weightless Scale Mail);|BGCOLOR(BLACK):COLOR(WHITE):''Weightless Scale Mail''|鎧|&amp;ref(Spell/P_Air.jpg,nolink,25x25,Air);2|&amp;ref(Spell/V_Air.jpg,nolink,25x25,Air Gem);10|
|~|&gt;|&gt;|&gt;|胴体防護：11&amp;br;防御修正：0&amp;br;装備負担：0&amp;br;行軍速度：-0&amp;br;魔法の防具|
|&gt;|&gt;|&gt;|&gt;|BGCOLOR(#F5F5F5):重量なし。魔術師でも気軽に身に着けられる|
</v>
      </c>
    </row>
    <row r="213" spans="1:164" x14ac:dyDescent="0.15">
      <c r="A213" t="str">
        <f t="shared" si="68"/>
        <v/>
      </c>
      <c r="C213" s="1" t="s">
        <v>3845</v>
      </c>
      <c r="E213" s="1">
        <v>2</v>
      </c>
      <c r="F213" s="1" t="s">
        <v>3871</v>
      </c>
      <c r="H213" s="1" t="s">
        <v>3864</v>
      </c>
      <c r="J213" s="1">
        <v>5</v>
      </c>
      <c r="AM213" s="1">
        <v>13</v>
      </c>
      <c r="AO213" s="1">
        <v>-1</v>
      </c>
      <c r="AQ213" s="1">
        <v>2</v>
      </c>
      <c r="AR213" s="1">
        <v>2</v>
      </c>
      <c r="AS213" s="1" t="s">
        <v>3849</v>
      </c>
      <c r="AX213" s="2">
        <v>25</v>
      </c>
      <c r="EQ213" s="7" t="s">
        <v>3872</v>
      </c>
      <c r="ER213" s="20" t="s">
        <v>4553</v>
      </c>
      <c r="ES213" t="str">
        <f t="shared" si="69"/>
        <v>BGCOLOR(#000000):&amp;ref(Item/Armors/Copper-Plate.jpg,nolink,75x75,Copper Plate);|BGCOLOR(BLACK):COLOR(WHITE):''Copper Plate''</v>
      </c>
      <c r="ET213" t="str">
        <f t="shared" si="70"/>
        <v>&amp;ref(Spell/P_Air.jpg,nolink,25x25,Air);1</v>
      </c>
      <c r="EU213" t="str">
        <f t="shared" si="71"/>
        <v>&amp;ref(Spell/V_Air.jpg,nolink,25x25,Air Gem);5</v>
      </c>
      <c r="EV213" t="str">
        <f t="shared" si="72"/>
        <v>n/a</v>
      </c>
      <c r="EW213" t="str">
        <f t="shared" si="73"/>
        <v>胴体防護：13&amp;br;防御修正：-1&amp;br;装備負担：2&amp;br;行軍速度：-2&amp;br;魔法の防具</v>
      </c>
      <c r="EX213" t="str">
        <f t="shared" si="74"/>
        <v>&amp;ref(Item/Shock-Resistant.jpg,nolink,25x25,Shock Resistant (25));</v>
      </c>
      <c r="EY213" t="str">
        <f t="shared" si="75"/>
        <v/>
      </c>
      <c r="EZ213" t="str">
        <f t="shared" si="76"/>
        <v/>
      </c>
      <c r="FA213" t="str">
        <f t="shared" si="77"/>
        <v/>
      </c>
      <c r="FB213" t="str">
        <f t="shared" si="78"/>
        <v/>
      </c>
      <c r="FC213" t="str">
        <f t="shared" si="79"/>
        <v/>
      </c>
      <c r="FD213" t="str">
        <f t="shared" si="80"/>
        <v>&amp;ref(Item/Shock-Resistant.jpg,nolink,25x25,Shock Resistant (25));&amp;br;戦闘開始時自動発動：Charge Body</v>
      </c>
      <c r="FE213" t="str">
        <f t="shared" si="81"/>
        <v>胴体防護：13&amp;br;防御修正：-1&amp;br;装備負担：2&amp;br;行軍速度：-2&amp;br;魔法の防具&amp;br;&amp;br;&amp;ref(Item/Shock-Resistant.jpg,nolink,25x25,Shock Resistant (25));&amp;br;戦闘開始時自動発動：Charge Body</v>
      </c>
      <c r="FF213" t="str">
        <f t="shared" si="82"/>
        <v>&amp;br;&amp;ref(Item/Shock-Resistant.jpg,nolink,25x25,Shock Resistant (25));&amp;br;戦闘開始時自動発動：Charge Body</v>
      </c>
      <c r="FG213" t="str">
        <f t="shared" si="83"/>
        <v>~</v>
      </c>
      <c r="FH213" s="24" t="str">
        <f t="shared" si="84"/>
        <v xml:space="preserve">|BGCOLOR(#000000):&amp;ref(Item/Armors/Copper-Plate.jpg,nolink,75x75,Copper Plate);|BGCOLOR(BLACK):COLOR(WHITE):''Copper Plate''|鎧|&amp;ref(Spell/P_Air.jpg,nolink,25x25,Air);1|&amp;ref(Spell/V_Air.jpg,nolink,25x25,Air Gem);5|
|~|&gt;|&gt;|&gt;|胴体防護：13&amp;br;防御修正：-1&amp;br;装備負担：2&amp;br;行軍速度：-2&amp;br;魔法の防具&amp;br;&amp;br;&amp;ref(Item/Shock-Resistant.jpg,nolink,25x25,Shock Resistant (25));&amp;br;戦闘開始時自動発動：Charge Body|
|&gt;|&gt;|&gt;|&gt;|BGCOLOR(#F5F5F5):電撃に非常に強い。一度限りの自動反撃付き|
</v>
      </c>
    </row>
    <row r="214" spans="1:164" x14ac:dyDescent="0.15">
      <c r="A214" t="str">
        <f t="shared" si="68"/>
        <v/>
      </c>
      <c r="C214" s="1" t="s">
        <v>3845</v>
      </c>
      <c r="E214" s="1">
        <v>2</v>
      </c>
      <c r="F214" s="1" t="s">
        <v>3873</v>
      </c>
      <c r="H214" s="1" t="s">
        <v>3867</v>
      </c>
      <c r="J214" s="1">
        <v>5</v>
      </c>
      <c r="AM214" s="1">
        <v>9</v>
      </c>
      <c r="AO214" s="1">
        <v>0</v>
      </c>
      <c r="AQ214" s="1">
        <v>1</v>
      </c>
      <c r="AR214" s="1">
        <v>0</v>
      </c>
      <c r="AS214" s="1" t="s">
        <v>3849</v>
      </c>
      <c r="CP214" s="2">
        <v>0</v>
      </c>
      <c r="EQ214" s="7" t="s">
        <v>3874</v>
      </c>
      <c r="ER214" s="20" t="s">
        <v>4554</v>
      </c>
      <c r="ES214" t="str">
        <f t="shared" si="69"/>
        <v>BGCOLOR(#000000):&amp;ref(Item/Armors/Shambler-Skin-Armor.jpg,nolink,75x75,Shambler Skin Armor);|BGCOLOR(BLACK):COLOR(WHITE):''Shambler Skin Armor''</v>
      </c>
      <c r="ET214" t="str">
        <f t="shared" si="70"/>
        <v>&amp;ref(Spell/P_Water.jpg,nolink,25x25,Water);1</v>
      </c>
      <c r="EU214" t="str">
        <f t="shared" si="71"/>
        <v>&amp;ref(Spell/V_Water.jpg,nolink,25x25,Water Gem);5</v>
      </c>
      <c r="EV214" t="str">
        <f t="shared" si="72"/>
        <v>n/a</v>
      </c>
      <c r="EW214" t="str">
        <f t="shared" si="73"/>
        <v>胴体防護：9&amp;br;防御修正：0&amp;br;装備負担：1&amp;br;行軍速度：-0&amp;br;魔法の防具</v>
      </c>
      <c r="EX214" t="str">
        <f t="shared" si="74"/>
        <v/>
      </c>
      <c r="EY214" t="str">
        <f t="shared" si="75"/>
        <v/>
      </c>
      <c r="EZ214" t="str">
        <f t="shared" si="76"/>
        <v>&amp;ref(Item/Water-Breathing.jpg,nolink,25x25,Water Breathing);</v>
      </c>
      <c r="FA214" t="str">
        <f t="shared" si="77"/>
        <v/>
      </c>
      <c r="FB214" t="str">
        <f t="shared" si="78"/>
        <v/>
      </c>
      <c r="FC214" t="str">
        <f t="shared" si="79"/>
        <v/>
      </c>
      <c r="FD214" t="str">
        <f t="shared" si="80"/>
        <v>&amp;ref(Item/Water-Breathing.jpg,nolink,25x25,Water Breathing);&amp;br;空気呼吸付加</v>
      </c>
      <c r="FE214" t="str">
        <f t="shared" si="81"/>
        <v>胴体防護：9&amp;br;防御修正：0&amp;br;装備負担：1&amp;br;行軍速度：-0&amp;br;魔法の防具&amp;br;&amp;br;&amp;ref(Item/Water-Breathing.jpg,nolink,25x25,Water Breathing);&amp;br;空気呼吸付加</v>
      </c>
      <c r="FF214" t="str">
        <f t="shared" si="82"/>
        <v>&amp;br;&amp;ref(Item/Water-Breathing.jpg,nolink,25x25,Water Breathing);&amp;br;空気呼吸付加</v>
      </c>
      <c r="FG214" t="str">
        <f t="shared" si="83"/>
        <v>~</v>
      </c>
      <c r="FH214" s="24" t="str">
        <f t="shared" si="84"/>
        <v xml:space="preserve">|BGCOLOR(#000000):&amp;ref(Item/Armors/Shambler-Skin-Armor.jpg,nolink,75x75,Shambler Skin Armor);|BGCOLOR(BLACK):COLOR(WHITE):''Shambler Skin Armor''|鎧|&amp;ref(Spell/P_Water.jpg,nolink,25x25,Water);1|&amp;ref(Spell/V_Water.jpg,nolink,25x25,Water Gem);5|
|~|&gt;|&gt;|&gt;|胴体防護：9&amp;br;防御修正：0&amp;br;装備負担：1&amp;br;行軍速度：-0&amp;br;魔法の防具&amp;br;&amp;br;&amp;ref(Item/Water-Breathing.jpg,nolink,25x25,Water Breathing);&amp;br;空気呼吸付加|
|&gt;|&gt;|&gt;|&gt;|BGCOLOR(#F5F5F5):陸でも海でも活動可能な服。防具としては軽く脆い|
</v>
      </c>
    </row>
    <row r="215" spans="1:164" x14ac:dyDescent="0.15">
      <c r="A215" t="str">
        <f t="shared" si="68"/>
        <v/>
      </c>
      <c r="C215" s="1" t="s">
        <v>3845</v>
      </c>
      <c r="E215" s="1">
        <v>2</v>
      </c>
      <c r="F215" s="1" t="s">
        <v>3875</v>
      </c>
      <c r="H215" s="1" t="s">
        <v>3852</v>
      </c>
      <c r="J215" s="1">
        <v>5</v>
      </c>
      <c r="AM215" s="1">
        <v>8</v>
      </c>
      <c r="AO215" s="1">
        <v>0</v>
      </c>
      <c r="AQ215" s="1">
        <v>1</v>
      </c>
      <c r="AR215" s="1">
        <v>0</v>
      </c>
      <c r="AS215" s="1" t="s">
        <v>3849</v>
      </c>
      <c r="AY215" s="2">
        <v>6</v>
      </c>
      <c r="EQ215" s="7" t="s">
        <v>3876</v>
      </c>
      <c r="ER215" s="20" t="s">
        <v>4555</v>
      </c>
      <c r="ES215" t="str">
        <f t="shared" si="69"/>
        <v>BGCOLOR(#000000):&amp;ref(Item/Armors/Dire-Wolf-Pelt.jpg,nolink,75x75,Dire Wolf Pelt);|BGCOLOR(BLACK):COLOR(WHITE):''Dire Wolf Pelt''</v>
      </c>
      <c r="ET215" t="str">
        <f t="shared" si="70"/>
        <v>&amp;ref(Spell/P_Nature.jpg,nolink,25x25,Nature);1</v>
      </c>
      <c r="EU215" t="str">
        <f t="shared" si="71"/>
        <v>&amp;ref(Spell/V_Nature.jpg,nolink,25x25,Nature Gem);5</v>
      </c>
      <c r="EV215" t="str">
        <f t="shared" si="72"/>
        <v>n/a</v>
      </c>
      <c r="EW215" t="str">
        <f t="shared" si="73"/>
        <v>胴体防護：8&amp;br;防御修正：0&amp;br;装備負担：1&amp;br;行軍速度：-0&amp;br;魔法の防具</v>
      </c>
      <c r="EX215" t="str">
        <f t="shared" si="74"/>
        <v>&amp;ref(Item/Cold-Resistant.jpg,nolink,25x25,Cold Resistant (6));</v>
      </c>
      <c r="EY215" t="str">
        <f t="shared" si="75"/>
        <v/>
      </c>
      <c r="EZ215" t="str">
        <f t="shared" si="76"/>
        <v/>
      </c>
      <c r="FA215" t="str">
        <f t="shared" si="77"/>
        <v/>
      </c>
      <c r="FB215" t="str">
        <f t="shared" si="78"/>
        <v/>
      </c>
      <c r="FC215" t="str">
        <f t="shared" si="79"/>
        <v/>
      </c>
      <c r="FD215" t="str">
        <f t="shared" si="80"/>
        <v>&amp;ref(Item/Cold-Resistant.jpg,nolink,25x25,Cold Resistant (6));&amp;br;攻撃技能+1、防御技能+1</v>
      </c>
      <c r="FE215" t="str">
        <f t="shared" si="81"/>
        <v>胴体防護：8&amp;br;防御修正：0&amp;br;装備負担：1&amp;br;行軍速度：-0&amp;br;魔法の防具&amp;br;&amp;br;&amp;ref(Item/Cold-Resistant.jpg,nolink,25x25,Cold Resistant (6));&amp;br;攻撃技能+1、防御技能+1</v>
      </c>
      <c r="FF215" t="str">
        <f t="shared" si="82"/>
        <v>&amp;br;&amp;ref(Item/Cold-Resistant.jpg,nolink,25x25,Cold Resistant (6));&amp;br;攻撃技能+1、防御技能+1</v>
      </c>
      <c r="FG215" t="str">
        <f t="shared" si="83"/>
        <v>~</v>
      </c>
      <c r="FH215" s="24" t="str">
        <f t="shared" si="84"/>
        <v xml:space="preserve">|BGCOLOR(#000000):&amp;ref(Item/Armors/Dire-Wolf-Pelt.jpg,nolink,75x75,Dire Wolf Pelt);|BGCOLOR(BLACK):COLOR(WHITE):''Dire Wolf Pelt''|鎧|&amp;ref(Spell/P_Nature.jpg,nolink,25x25,Nature);1|&amp;ref(Spell/V_Nature.jpg,nolink,25x25,Nature Gem);5|
|~|&gt;|&gt;|&gt;|胴体防護：8&amp;br;防御修正：0&amp;br;装備負担：1&amp;br;行軍速度：-0&amp;br;魔法の防具&amp;br;&amp;br;&amp;ref(Item/Cold-Resistant.jpg,nolink,25x25,Cold Resistant (6));&amp;br;攻撃技能+1、防御技能+1|
|&gt;|&gt;|&gt;|&gt;|BGCOLOR(#F5F5F5):戦闘技能が高まる。素で十分な防御力があるなら|
</v>
      </c>
    </row>
    <row r="216" spans="1:164" x14ac:dyDescent="0.15">
      <c r="A216" t="str">
        <f t="shared" si="68"/>
        <v/>
      </c>
      <c r="C216" s="1" t="s">
        <v>3845</v>
      </c>
      <c r="E216" s="1">
        <v>2</v>
      </c>
      <c r="F216" s="1" t="s">
        <v>3877</v>
      </c>
      <c r="H216" s="1" t="s">
        <v>3852</v>
      </c>
      <c r="I216" s="1" t="s">
        <v>3847</v>
      </c>
      <c r="J216" s="1">
        <v>3</v>
      </c>
      <c r="K216" s="7">
        <v>2</v>
      </c>
      <c r="AL216" s="1">
        <v>15</v>
      </c>
      <c r="AM216" s="1">
        <v>15</v>
      </c>
      <c r="AO216" s="1">
        <v>-1</v>
      </c>
      <c r="AQ216" s="1">
        <v>1</v>
      </c>
      <c r="AR216" s="1">
        <v>0</v>
      </c>
      <c r="AS216" s="1" t="s">
        <v>3849</v>
      </c>
      <c r="ER216" s="20" t="s">
        <v>4556</v>
      </c>
      <c r="ES216" t="str">
        <f t="shared" si="69"/>
        <v>BGCOLOR(#000000):&amp;ref(Item/Armors/Kithaironic-Lion-Pelt.jpg,nolink,75x75,Kithaironic Lion Pelt);|BGCOLOR(BLACK):COLOR(WHITE):''Kithaironic Lion Pelt''</v>
      </c>
      <c r="ET216" t="str">
        <f t="shared" si="70"/>
        <v>&amp;ref(Spell/P_Nature.jpg,nolink,25x25,Nature);1&amp;ref(Spell/P_Earth.jpg,nolink,25x25,Earth);1</v>
      </c>
      <c r="EU216" t="str">
        <f t="shared" si="71"/>
        <v>&amp;ref(Spell/V_Nature.jpg,nolink,25x25,Nature Gem);3&amp;ref(Spell/V_Earth.jpg,nolink,25x25,Earth Gem);2</v>
      </c>
      <c r="EV216" t="str">
        <f t="shared" si="72"/>
        <v>n/a</v>
      </c>
      <c r="EW216" t="str">
        <f t="shared" si="73"/>
        <v>頭部防護：15&amp;br;胴体防護：15&amp;br;防御修正：-1&amp;br;装備負担：1&amp;br;行軍速度：-0&amp;br;魔法の防具</v>
      </c>
      <c r="EX216" t="str">
        <f t="shared" si="74"/>
        <v>n/a</v>
      </c>
      <c r="EY216" t="str">
        <f t="shared" si="75"/>
        <v/>
      </c>
      <c r="EZ216" t="str">
        <f t="shared" si="76"/>
        <v/>
      </c>
      <c r="FA216" t="str">
        <f t="shared" si="77"/>
        <v/>
      </c>
      <c r="FB216" t="str">
        <f t="shared" si="78"/>
        <v/>
      </c>
      <c r="FC216" t="str">
        <f t="shared" si="79"/>
        <v/>
      </c>
      <c r="FD216" t="str">
        <f t="shared" si="80"/>
        <v/>
      </c>
      <c r="FE216" t="str">
        <f t="shared" si="81"/>
        <v>頭部防護：15&amp;br;胴体防護：15&amp;br;防御修正：-1&amp;br;装備負担：1&amp;br;行軍速度：-0&amp;br;魔法の防具</v>
      </c>
      <c r="FF216" t="str">
        <f t="shared" si="82"/>
        <v>~</v>
      </c>
      <c r="FG216" t="str">
        <f t="shared" si="83"/>
        <v>~</v>
      </c>
      <c r="FH216" s="24" t="str">
        <f t="shared" si="84"/>
        <v xml:space="preserve">|BGCOLOR(#000000):&amp;ref(Item/Armors/Kithaironic-Lion-Pelt.jpg,nolink,75x75,Kithaironic Lion Pelt);|BGCOLOR(BLACK):COLOR(WHITE):''Kithaironic Lion Pelt''|鎧|&amp;ref(Spell/P_Nature.jpg,nolink,25x25,Nature);1&amp;ref(Spell/P_Earth.jpg,nolink,25x25,Earth);1|&amp;ref(Spell/V_Nature.jpg,nolink,25x25,Nature Gem);3&amp;ref(Spell/V_Earth.jpg,nolink,25x25,Earth Gem);2|
|~|&gt;|&gt;|&gt;|頭部防護：15&amp;br;胴体防護：15&amp;br;防御修正：-1&amp;br;装備負担：1&amp;br;行軍速度：-0&amp;br;魔法の防具|
|&gt;|&gt;|&gt;|&gt;|BGCOLOR(#F5F5F5):全身を保護してくれる。安価なのも利点|
</v>
      </c>
    </row>
    <row r="217" spans="1:164" x14ac:dyDescent="0.15">
      <c r="A217" t="str">
        <f t="shared" si="68"/>
        <v/>
      </c>
      <c r="C217" s="1" t="s">
        <v>3845</v>
      </c>
      <c r="E217" s="1">
        <v>2</v>
      </c>
      <c r="F217" s="1" t="s">
        <v>3878</v>
      </c>
      <c r="H217" s="1" t="s">
        <v>3879</v>
      </c>
      <c r="J217" s="1">
        <v>40</v>
      </c>
      <c r="AM217" s="1">
        <v>16</v>
      </c>
      <c r="AO217" s="1">
        <v>-1</v>
      </c>
      <c r="AQ217" s="1">
        <v>1</v>
      </c>
      <c r="AR217" s="1">
        <v>0</v>
      </c>
      <c r="AS217" s="1" t="s">
        <v>3849</v>
      </c>
      <c r="EL217" s="2">
        <v>1</v>
      </c>
      <c r="EQ217" s="7" t="s">
        <v>3880</v>
      </c>
      <c r="ER217" s="20" t="s">
        <v>4557</v>
      </c>
      <c r="ES217" t="str">
        <f t="shared" si="69"/>
        <v>BGCOLOR(#000000):&amp;ref(Item/Armors/Armor-of-Souls.jpg,nolink,75x75,Armor of Souls);|BGCOLOR(BLACK):COLOR(WHITE):''Armor of Souls''</v>
      </c>
      <c r="ET217" t="str">
        <f t="shared" si="70"/>
        <v>&amp;ref(Spell/P_Blood.jpg,nolink,25x25,Blood);5</v>
      </c>
      <c r="EU217" t="str">
        <f t="shared" si="71"/>
        <v>&amp;ref(Spell/V_Blood.jpg,nolink,25x25,Blood Slave);40</v>
      </c>
      <c r="EV217" t="str">
        <f t="shared" si="72"/>
        <v>n/a</v>
      </c>
      <c r="EW217" t="str">
        <f t="shared" si="73"/>
        <v>胴体防護：16&amp;br;防御修正：-1&amp;br;装備負担：1&amp;br;行軍速度：-0&amp;br;魔法の防具</v>
      </c>
      <c r="EX217" t="str">
        <f t="shared" si="74"/>
        <v/>
      </c>
      <c r="EY217" t="str">
        <f t="shared" si="75"/>
        <v/>
      </c>
      <c r="EZ217" t="str">
        <f t="shared" si="76"/>
        <v/>
      </c>
      <c r="FA217" t="str">
        <f t="shared" si="77"/>
        <v/>
      </c>
      <c r="FB217" t="str">
        <f t="shared" si="78"/>
        <v>&amp;ref(Spell/P_Blood.jpg,nolink,25x25,Blood Magic Bonus (1));</v>
      </c>
      <c r="FC217" t="str">
        <f t="shared" si="79"/>
        <v/>
      </c>
      <c r="FD217" t="str">
        <f t="shared" si="80"/>
        <v>&amp;ref(Spell/P_Blood.jpg,nolink,25x25,Blood Magic Bonus (1));&amp;br;魔法抵抗+5</v>
      </c>
      <c r="FE217" t="str">
        <f t="shared" si="81"/>
        <v>胴体防護：16&amp;br;防御修正：-1&amp;br;装備負担：1&amp;br;行軍速度：-0&amp;br;魔法の防具&amp;br;&amp;br;&amp;ref(Spell/P_Blood.jpg,nolink,25x25,Blood Magic Bonus (1));&amp;br;魔法抵抗+5</v>
      </c>
      <c r="FF217" t="str">
        <f t="shared" si="82"/>
        <v>&amp;br;&amp;ref(Spell/P_Blood.jpg,nolink,25x25,Blood Magic Bonus (1));&amp;br;魔法抵抗+5</v>
      </c>
      <c r="FG217" t="str">
        <f t="shared" si="83"/>
        <v>~</v>
      </c>
      <c r="FH217" s="24" t="str">
        <f t="shared" si="84"/>
        <v xml:space="preserve">|BGCOLOR(#000000):&amp;ref(Item/Armors/Armor-of-Souls.jpg,nolink,75x75,Armor of Souls);|BGCOLOR(BLACK):COLOR(WHITE):''Armor of Souls''|鎧|&amp;ref(Spell/P_Blood.jpg,nolink,25x25,Blood);5|&amp;ref(Spell/V_Blood.jpg,nolink,25x25,Blood Slave);40|
|~|&gt;|&gt;|&gt;|胴体防護：16&amp;br;防御修正：-1&amp;br;装備負担：1&amp;br;行軍速度：-0&amp;br;魔法の防具&amp;br;&amp;br;&amp;ref(Spell/P_Blood.jpg,nolink,25x25,Blood Magic Bonus (1));&amp;br;魔法抵抗+5|
|&gt;|&gt;|&gt;|&gt;|BGCOLOR(#F5F5F5):血魔法増強。それを抜いてさえ優れた鎧でもある|
</v>
      </c>
    </row>
    <row r="218" spans="1:164" x14ac:dyDescent="0.15">
      <c r="A218" t="str">
        <f t="shared" si="68"/>
        <v>鎧2E</v>
      </c>
      <c r="C218" s="1" t="s">
        <v>3845</v>
      </c>
      <c r="E218" s="1">
        <v>2</v>
      </c>
      <c r="F218" s="1" t="s">
        <v>3881</v>
      </c>
      <c r="H218" s="1" t="s">
        <v>3852</v>
      </c>
      <c r="J218" s="1">
        <v>5</v>
      </c>
      <c r="AM218" s="1">
        <v>5</v>
      </c>
      <c r="AO218" s="1">
        <v>0</v>
      </c>
      <c r="AQ218" s="1">
        <v>0</v>
      </c>
      <c r="AR218" s="1">
        <v>0</v>
      </c>
      <c r="AS218" s="1" t="s">
        <v>3849</v>
      </c>
      <c r="BW218" s="2">
        <v>30</v>
      </c>
      <c r="ER218" s="20" t="s">
        <v>4558</v>
      </c>
      <c r="ES218" t="str">
        <f t="shared" si="69"/>
        <v>BGCOLOR(#000000):&amp;ref(Item/Armors/Ranger's-Cloak.jpg,nolink,75x75,Ranger's Cloak);|BGCOLOR(BLACK):COLOR(WHITE):''Ranger's Cloak''</v>
      </c>
      <c r="ET218" t="str">
        <f t="shared" si="70"/>
        <v>&amp;ref(Spell/P_Nature.jpg,nolink,25x25,Nature);1</v>
      </c>
      <c r="EU218" t="str">
        <f t="shared" si="71"/>
        <v>&amp;ref(Spell/V_Nature.jpg,nolink,25x25,Nature Gem);5</v>
      </c>
      <c r="EV218" t="str">
        <f t="shared" si="72"/>
        <v>n/a</v>
      </c>
      <c r="EW218" t="str">
        <f t="shared" si="73"/>
        <v>胴体防護：5&amp;br;防御修正：0&amp;br;装備負担：0&amp;br;行軍速度：-0&amp;br;魔法の防具</v>
      </c>
      <c r="EX218" t="str">
        <f t="shared" si="74"/>
        <v/>
      </c>
      <c r="EY218" t="str">
        <f t="shared" si="75"/>
        <v>&amp;ref(Item/Stealthy-Boost.jpg,nolink,25x25,Stealth Boost (30));</v>
      </c>
      <c r="EZ218" t="str">
        <f t="shared" si="76"/>
        <v/>
      </c>
      <c r="FA218" t="str">
        <f t="shared" si="77"/>
        <v/>
      </c>
      <c r="FB218" t="str">
        <f t="shared" si="78"/>
        <v/>
      </c>
      <c r="FC218" t="str">
        <f t="shared" si="79"/>
        <v/>
      </c>
      <c r="FD218" t="str">
        <f t="shared" si="80"/>
        <v>&amp;ref(Item/Stealthy-Boost.jpg,nolink,25x25,Stealth Boost (30));</v>
      </c>
      <c r="FE218" t="str">
        <f t="shared" si="81"/>
        <v>胴体防護：5&amp;br;防御修正：0&amp;br;装備負担：0&amp;br;行軍速度：-0&amp;br;魔法の防具&amp;br;&amp;br;&amp;ref(Item/Stealthy-Boost.jpg,nolink,25x25,Stealth Boost (30));</v>
      </c>
      <c r="FF218" t="str">
        <f t="shared" si="82"/>
        <v>&amp;br;&amp;ref(Item/Stealthy-Boost.jpg,nolink,25x25,Stealth Boost (30));</v>
      </c>
      <c r="FG218" t="str">
        <f t="shared" si="83"/>
        <v>~</v>
      </c>
      <c r="FH218" s="24" t="str">
        <f t="shared" si="84"/>
        <v xml:space="preserve">|BGCOLOR(#000000):&amp;ref(Item/Armors/Ranger's-Cloak.jpg,nolink,75x75,Ranger's Cloak);|BGCOLOR(BLACK):COLOR(WHITE):''Ranger's Cloak''|鎧|&amp;ref(Spell/P_Nature.jpg,nolink,25x25,Nature);1|&amp;ref(Spell/V_Nature.jpg,nolink,25x25,Nature Gem);5|
|~|&gt;|&gt;|&gt;|胴体防護：5&amp;br;防御修正：0&amp;br;装備負担：0&amp;br;行軍速度：-0&amp;br;魔法の防具&amp;br;&amp;br;&amp;ref(Item/Stealthy-Boost.jpg,nolink,25x25,Stealth Boost (30));|
|&gt;|&gt;|&gt;|&gt;|BGCOLOR(#F5F5F5):斥候向け。防具としては頼りない|
</v>
      </c>
    </row>
    <row r="219" spans="1:164" x14ac:dyDescent="0.15">
      <c r="A219" t="str">
        <f t="shared" si="68"/>
        <v>鎧4S</v>
      </c>
      <c r="C219" s="1" t="s">
        <v>3845</v>
      </c>
      <c r="E219" s="1">
        <v>4</v>
      </c>
      <c r="F219" s="1" t="s">
        <v>3884</v>
      </c>
      <c r="H219" s="1" t="s">
        <v>3885</v>
      </c>
      <c r="J219" s="1">
        <v>10</v>
      </c>
      <c r="AM219" s="1">
        <v>16</v>
      </c>
      <c r="AO219" s="1">
        <v>-1</v>
      </c>
      <c r="AQ219" s="1">
        <v>1</v>
      </c>
      <c r="AR219" s="1">
        <v>0</v>
      </c>
      <c r="AS219" s="1" t="s">
        <v>3849</v>
      </c>
      <c r="AW219" s="2">
        <v>15</v>
      </c>
      <c r="EQ219" s="7" t="s">
        <v>3886</v>
      </c>
      <c r="ER219" s="20" t="s">
        <v>4559</v>
      </c>
      <c r="ES219" t="str">
        <f t="shared" si="69"/>
        <v>BGCOLOR(#000000):&amp;ref(Item/Armors/Red-Dragon-Scale-Mail.jpg,nolink,75x75,Red Dragon Scale Mail);|BGCOLOR(BLACK):COLOR(WHITE):''Red Dragon Scale Mail''</v>
      </c>
      <c r="ET219" t="str">
        <f t="shared" si="70"/>
        <v>&amp;ref(Spell/P_Fire.jpg,nolink,25x25,Fire);2</v>
      </c>
      <c r="EU219" t="str">
        <f t="shared" si="71"/>
        <v>&amp;ref(Spell/V_Fire.jpg,nolink,25x25,Fire Gem);10</v>
      </c>
      <c r="EV219" t="str">
        <f t="shared" si="72"/>
        <v>n/a</v>
      </c>
      <c r="EW219" t="str">
        <f t="shared" si="73"/>
        <v>胴体防護：16&amp;br;防御修正：-1&amp;br;装備負担：1&amp;br;行軍速度：-0&amp;br;魔法の防具</v>
      </c>
      <c r="EX219" t="str">
        <f t="shared" si="74"/>
        <v>&amp;ref(Item/Fire-Resistant.jpg,nolink,25x25,Fire Resistant (15));</v>
      </c>
      <c r="EY219" t="str">
        <f t="shared" si="75"/>
        <v/>
      </c>
      <c r="EZ219" t="str">
        <f t="shared" si="76"/>
        <v/>
      </c>
      <c r="FA219" t="str">
        <f t="shared" si="77"/>
        <v/>
      </c>
      <c r="FB219" t="str">
        <f t="shared" si="78"/>
        <v/>
      </c>
      <c r="FC219" t="str">
        <f t="shared" si="79"/>
        <v/>
      </c>
      <c r="FD219" t="str">
        <f t="shared" si="80"/>
        <v>&amp;ref(Item/Fire-Resistant.jpg,nolink,25x25,Fire Resistant (15));&amp;br;士気+4</v>
      </c>
      <c r="FE219" t="str">
        <f t="shared" si="81"/>
        <v>胴体防護：16&amp;br;防御修正：-1&amp;br;装備負担：1&amp;br;行軍速度：-0&amp;br;魔法の防具&amp;br;&amp;br;&amp;ref(Item/Fire-Resistant.jpg,nolink,25x25,Fire Resistant (15));&amp;br;士気+4</v>
      </c>
      <c r="FF219" t="str">
        <f t="shared" si="82"/>
        <v>&amp;br;&amp;ref(Item/Fire-Resistant.jpg,nolink,25x25,Fire Resistant (15));&amp;br;士気+4</v>
      </c>
      <c r="FG219" t="str">
        <f t="shared" si="83"/>
        <v>~</v>
      </c>
      <c r="FH219" s="24" t="str">
        <f t="shared" si="84"/>
        <v xml:space="preserve">|BGCOLOR(#000000):&amp;ref(Item/Armors/Red-Dragon-Scale-Mail.jpg,nolink,75x75,Red Dragon Scale Mail);|BGCOLOR(BLACK):COLOR(WHITE):''Red Dragon Scale Mail''|鎧|&amp;ref(Spell/P_Fire.jpg,nolink,25x25,Fire);2|&amp;ref(Spell/V_Fire.jpg,nolink,25x25,Fire Gem);10|
|~|&gt;|&gt;|&gt;|胴体防護：16&amp;br;防御修正：-1&amp;br;装備負担：1&amp;br;行軍速度：-0&amp;br;魔法の防具&amp;br;&amp;br;&amp;ref(Item/Fire-Resistant.jpg,nolink,25x25,Fire Resistant (15));&amp;br;士気+4|
|&gt;|&gt;|&gt;|&gt;|BGCOLOR(#F5F5F5):火炎に強い竜鱗の鎧。士気も上がる|
</v>
      </c>
    </row>
    <row r="220" spans="1:164" x14ac:dyDescent="0.15">
      <c r="A220" t="str">
        <f t="shared" si="68"/>
        <v/>
      </c>
      <c r="C220" s="1" t="s">
        <v>3845</v>
      </c>
      <c r="E220" s="1">
        <v>4</v>
      </c>
      <c r="F220" s="1" t="s">
        <v>3887</v>
      </c>
      <c r="H220" s="1" t="s">
        <v>3870</v>
      </c>
      <c r="J220" s="1">
        <v>10</v>
      </c>
      <c r="AM220" s="1">
        <v>19</v>
      </c>
      <c r="AO220" s="1">
        <v>3</v>
      </c>
      <c r="AQ220" s="1">
        <v>2</v>
      </c>
      <c r="AR220" s="1">
        <v>2</v>
      </c>
      <c r="AS220" s="1" t="s">
        <v>3849</v>
      </c>
      <c r="ER220" s="20" t="s">
        <v>4560</v>
      </c>
      <c r="ES220" t="str">
        <f t="shared" si="69"/>
        <v>BGCOLOR(#000000):&amp;ref(Item/Armors/Chain-Mail-of-Displacement.jpg,nolink,75x75,Chain Mail of Displacement);|BGCOLOR(BLACK):COLOR(WHITE):''Chain Mail of Displacement''</v>
      </c>
      <c r="ET220" t="str">
        <f t="shared" si="70"/>
        <v>&amp;ref(Spell/P_Air.jpg,nolink,25x25,Air);2</v>
      </c>
      <c r="EU220" t="str">
        <f t="shared" si="71"/>
        <v>&amp;ref(Spell/V_Air.jpg,nolink,25x25,Air Gem);10</v>
      </c>
      <c r="EV220" t="str">
        <f t="shared" si="72"/>
        <v>n/a</v>
      </c>
      <c r="EW220" t="str">
        <f t="shared" si="73"/>
        <v>胴体防護：19&amp;br;防御修正：3&amp;br;装備負担：2&amp;br;行軍速度：-2&amp;br;魔法の防具</v>
      </c>
      <c r="EX220" t="str">
        <f t="shared" si="74"/>
        <v>n/a</v>
      </c>
      <c r="EY220" t="str">
        <f t="shared" si="75"/>
        <v/>
      </c>
      <c r="EZ220" t="str">
        <f t="shared" si="76"/>
        <v/>
      </c>
      <c r="FA220" t="str">
        <f t="shared" si="77"/>
        <v/>
      </c>
      <c r="FB220" t="str">
        <f t="shared" si="78"/>
        <v/>
      </c>
      <c r="FC220" t="str">
        <f t="shared" si="79"/>
        <v/>
      </c>
      <c r="FD220" t="str">
        <f t="shared" si="80"/>
        <v/>
      </c>
      <c r="FE220" t="str">
        <f t="shared" si="81"/>
        <v>胴体防護：19&amp;br;防御修正：3&amp;br;装備負担：2&amp;br;行軍速度：-2&amp;br;魔法の防具</v>
      </c>
      <c r="FF220" t="str">
        <f t="shared" si="82"/>
        <v>~</v>
      </c>
      <c r="FG220" t="str">
        <f t="shared" si="83"/>
        <v>~</v>
      </c>
      <c r="FH220" s="24" t="str">
        <f t="shared" si="84"/>
        <v xml:space="preserve">|BGCOLOR(#000000):&amp;ref(Item/Armors/Chain-Mail-of-Displacement.jpg,nolink,75x75,Chain Mail of Displacement);|BGCOLOR(BLACK):COLOR(WHITE):''Chain Mail of Displacement''|鎧|&amp;ref(Spell/P_Air.jpg,nolink,25x25,Air);2|&amp;ref(Spell/V_Air.jpg,nolink,25x25,Air Gem);10|
|~|&gt;|&gt;|&gt;|胴体防護：19&amp;br;防御修正：3&amp;br;装備負担：2&amp;br;行軍速度：-2&amp;br;魔法の防具|
|&gt;|&gt;|&gt;|&gt;|BGCOLOR(#F5F5F5):回避率も上げてくれる。重いが硬さも十分|
</v>
      </c>
    </row>
    <row r="221" spans="1:164" x14ac:dyDescent="0.15">
      <c r="A221" t="str">
        <f t="shared" si="68"/>
        <v/>
      </c>
      <c r="C221" s="1" t="s">
        <v>3845</v>
      </c>
      <c r="E221" s="1">
        <v>4</v>
      </c>
      <c r="F221" s="1" t="s">
        <v>3888</v>
      </c>
      <c r="H221" s="1" t="s">
        <v>3870</v>
      </c>
      <c r="I221" s="1" t="s">
        <v>3847</v>
      </c>
      <c r="J221" s="1">
        <v>10</v>
      </c>
      <c r="K221" s="7">
        <v>5</v>
      </c>
      <c r="AM221" s="1">
        <v>17</v>
      </c>
      <c r="AO221" s="1">
        <v>-1</v>
      </c>
      <c r="AQ221" s="1">
        <v>1</v>
      </c>
      <c r="AR221" s="1">
        <v>0</v>
      </c>
      <c r="AS221" s="1" t="s">
        <v>3849</v>
      </c>
      <c r="BK221" s="2">
        <v>80</v>
      </c>
      <c r="ER221" s="20" t="s">
        <v>4561</v>
      </c>
      <c r="ES221" t="str">
        <f t="shared" si="69"/>
        <v>BGCOLOR(#000000):&amp;ref(Item/Armors/Silver-Hauberk.jpg,nolink,75x75,Silver Hauberk);|BGCOLOR(BLACK):COLOR(WHITE):''Silver Hauberk''</v>
      </c>
      <c r="ET221" t="str">
        <f t="shared" si="70"/>
        <v>&amp;ref(Spell/P_Air.jpg,nolink,25x25,Air);2&amp;ref(Spell/P_Earth.jpg,nolink,25x25,Earth);1</v>
      </c>
      <c r="EU221" t="str">
        <f t="shared" si="71"/>
        <v>&amp;ref(Spell/V_Air.jpg,nolink,25x25,Air Gem);10&amp;ref(Spell/V_Earth.jpg,nolink,25x25,Earth Gem);5</v>
      </c>
      <c r="EV221" t="str">
        <f t="shared" si="72"/>
        <v>n/a</v>
      </c>
      <c r="EW221" t="str">
        <f t="shared" si="73"/>
        <v>胴体防護：17&amp;br;防御修正：-1&amp;br;装備負担：1&amp;br;行軍速度：-0&amp;br;魔法の防具</v>
      </c>
      <c r="EX221" t="str">
        <f t="shared" si="74"/>
        <v>&amp;ref(Item/Air-Shield.jpg,nolink,25x25,Air Shield (80));</v>
      </c>
      <c r="EY221" t="str">
        <f t="shared" si="75"/>
        <v/>
      </c>
      <c r="EZ221" t="str">
        <f t="shared" si="76"/>
        <v/>
      </c>
      <c r="FA221" t="str">
        <f t="shared" si="77"/>
        <v/>
      </c>
      <c r="FB221" t="str">
        <f t="shared" si="78"/>
        <v/>
      </c>
      <c r="FC221" t="str">
        <f t="shared" si="79"/>
        <v/>
      </c>
      <c r="FD221" t="str">
        <f t="shared" si="80"/>
        <v>&amp;ref(Item/Air-Shield.jpg,nolink,25x25,Air Shield (80));</v>
      </c>
      <c r="FE221" t="str">
        <f t="shared" si="81"/>
        <v>胴体防護：17&amp;br;防御修正：-1&amp;br;装備負担：1&amp;br;行軍速度：-0&amp;br;魔法の防具&amp;br;&amp;br;&amp;ref(Item/Air-Shield.jpg,nolink,25x25,Air Shield (80));</v>
      </c>
      <c r="FF221" t="str">
        <f t="shared" si="82"/>
        <v>&amp;br;&amp;ref(Item/Air-Shield.jpg,nolink,25x25,Air Shield (80));</v>
      </c>
      <c r="FG221" t="str">
        <f t="shared" si="83"/>
        <v>~</v>
      </c>
      <c r="FH221" s="24" t="str">
        <f t="shared" si="84"/>
        <v xml:space="preserve">|BGCOLOR(#000000):&amp;ref(Item/Armors/Silver-Hauberk.jpg,nolink,75x75,Silver Hauberk);|BGCOLOR(BLACK):COLOR(WHITE):''Silver Hauberk''|鎧|&amp;ref(Spell/P_Air.jpg,nolink,25x25,Air);2&amp;ref(Spell/P_Earth.jpg,nolink,25x25,Earth);1|&amp;ref(Spell/V_Air.jpg,nolink,25x25,Air Gem);10&amp;ref(Spell/V_Earth.jpg,nolink,25x25,Earth Gem);5|
|~|&gt;|&gt;|&gt;|胴体防護：17&amp;br;防御修正：-1&amp;br;装備負担：1&amp;br;行軍速度：-0&amp;br;魔法の防具&amp;br;&amp;br;&amp;ref(Item/Air-Shield.jpg,nolink,25x25,Air Shield (80));|
|&gt;|&gt;|&gt;|&gt;|BGCOLOR(#F5F5F5):射撃対策を兼任。基本性能も良好|
</v>
      </c>
    </row>
    <row r="222" spans="1:164" x14ac:dyDescent="0.15">
      <c r="A222" t="str">
        <f t="shared" si="68"/>
        <v/>
      </c>
      <c r="C222" s="1" t="s">
        <v>3845</v>
      </c>
      <c r="E222" s="1">
        <v>4</v>
      </c>
      <c r="F222" s="1" t="s">
        <v>3889</v>
      </c>
      <c r="H222" s="1" t="s">
        <v>3864</v>
      </c>
      <c r="I222" s="1" t="s">
        <v>3847</v>
      </c>
      <c r="J222" s="1">
        <v>5</v>
      </c>
      <c r="K222" s="7">
        <v>5</v>
      </c>
      <c r="AM222" s="1">
        <v>13</v>
      </c>
      <c r="AO222" s="1">
        <v>0</v>
      </c>
      <c r="AQ222" s="1">
        <v>0</v>
      </c>
      <c r="AR222" s="1">
        <v>0</v>
      </c>
      <c r="AS222" s="1" t="s">
        <v>3849</v>
      </c>
      <c r="ER222" s="20" t="s">
        <v>4562</v>
      </c>
      <c r="ES222" t="str">
        <f t="shared" si="69"/>
        <v>BGCOLOR(#000000):&amp;ref(Item/Armors/Brightmail-Haubergeon.jpg,nolink,75x75,Brightmail Haubergeon);|BGCOLOR(BLACK):COLOR(WHITE):''Brightmail Haubergeon''</v>
      </c>
      <c r="ET222" t="str">
        <f t="shared" si="70"/>
        <v>&amp;ref(Spell/P_Air.jpg,nolink,25x25,Air);1&amp;ref(Spell/P_Earth.jpg,nolink,25x25,Earth);1</v>
      </c>
      <c r="EU222" t="str">
        <f t="shared" si="71"/>
        <v>&amp;ref(Spell/V_Air.jpg,nolink,25x25,Air Gem);5&amp;ref(Spell/V_Earth.jpg,nolink,25x25,Earth Gem);5</v>
      </c>
      <c r="EV222" t="str">
        <f t="shared" si="72"/>
        <v>n/a</v>
      </c>
      <c r="EW222" t="str">
        <f t="shared" si="73"/>
        <v>胴体防護：13&amp;br;防御修正：0&amp;br;装備負担：0&amp;br;行軍速度：-0&amp;br;魔法の防具</v>
      </c>
      <c r="EX222" t="str">
        <f t="shared" si="74"/>
        <v>n/a</v>
      </c>
      <c r="EY222" t="str">
        <f t="shared" si="75"/>
        <v/>
      </c>
      <c r="EZ222" t="str">
        <f t="shared" si="76"/>
        <v/>
      </c>
      <c r="FA222" t="str">
        <f t="shared" si="77"/>
        <v/>
      </c>
      <c r="FB222" t="str">
        <f t="shared" si="78"/>
        <v/>
      </c>
      <c r="FC222" t="str">
        <f t="shared" si="79"/>
        <v/>
      </c>
      <c r="FD222" t="str">
        <f t="shared" si="80"/>
        <v/>
      </c>
      <c r="FE222" t="str">
        <f t="shared" si="81"/>
        <v>胴体防護：13&amp;br;防御修正：0&amp;br;装備負担：0&amp;br;行軍速度：-0&amp;br;魔法の防具</v>
      </c>
      <c r="FF222" t="str">
        <f t="shared" si="82"/>
        <v>~</v>
      </c>
      <c r="FG222" t="str">
        <f t="shared" si="83"/>
        <v>~</v>
      </c>
      <c r="FH222" s="24" t="str">
        <f t="shared" si="84"/>
        <v xml:space="preserve">|BGCOLOR(#000000):&amp;ref(Item/Armors/Brightmail-Haubergeon.jpg,nolink,75x75,Brightmail Haubergeon);|BGCOLOR(BLACK):COLOR(WHITE):''Brightmail Haubergeon''|鎧|&amp;ref(Spell/P_Air.jpg,nolink,25x25,Air);1&amp;ref(Spell/P_Earth.jpg,nolink,25x25,Earth);1|&amp;ref(Spell/V_Air.jpg,nolink,25x25,Air Gem);5&amp;ref(Spell/V_Earth.jpg,nolink,25x25,Earth Gem);5|
|~|&gt;|&gt;|&gt;|胴体防護：13&amp;br;防御修正：0&amp;br;装備負担：0&amp;br;行軍速度：-0&amp;br;魔法の防具|
|&gt;|&gt;|&gt;|&gt;|BGCOLOR(#F5F5F5):平凡な防御力だが重量なし。邪魔にならない|
</v>
      </c>
    </row>
    <row r="223" spans="1:164" x14ac:dyDescent="0.15">
      <c r="A223" t="str">
        <f t="shared" si="68"/>
        <v/>
      </c>
      <c r="C223" s="1" t="s">
        <v>3845</v>
      </c>
      <c r="E223" s="1">
        <v>4</v>
      </c>
      <c r="F223" s="1" t="s">
        <v>3890</v>
      </c>
      <c r="H223" s="1" t="s">
        <v>3850</v>
      </c>
      <c r="I223" s="1" t="s">
        <v>3856</v>
      </c>
      <c r="J223" s="1">
        <v>10</v>
      </c>
      <c r="K223" s="7">
        <v>5</v>
      </c>
      <c r="AM223" s="1">
        <v>19</v>
      </c>
      <c r="AO223" s="1">
        <v>-3</v>
      </c>
      <c r="AQ223" s="1">
        <v>4</v>
      </c>
      <c r="AR223" s="1">
        <v>6</v>
      </c>
      <c r="AS223" s="1" t="s">
        <v>3849</v>
      </c>
      <c r="AW223" s="2">
        <v>10</v>
      </c>
      <c r="AX223" s="2">
        <v>10</v>
      </c>
      <c r="AY223" s="2">
        <v>10</v>
      </c>
      <c r="ER223" s="20" t="s">
        <v>4563</v>
      </c>
      <c r="ES223" t="str">
        <f t="shared" si="69"/>
        <v>BGCOLOR(#000000):&amp;ref(Item/Armors/Elemental-Armor.jpg,nolink,75x75,Elemental Armor);|BGCOLOR(BLACK):COLOR(WHITE):''Elemental Armor''</v>
      </c>
      <c r="ET223" t="str">
        <f t="shared" si="70"/>
        <v>&amp;ref(Spell/P_Earth.jpg,nolink,25x25,Earth);2&amp;ref(Spell/P_Fire.jpg,nolink,25x25,Fire);1</v>
      </c>
      <c r="EU223" t="str">
        <f t="shared" si="71"/>
        <v>&amp;ref(Spell/V_Earth.jpg,nolink,25x25,Earth Gem);10&amp;ref(Spell/V_Fire.jpg,nolink,25x25,Fire Gem);5</v>
      </c>
      <c r="EV223" t="str">
        <f t="shared" si="72"/>
        <v>n/a</v>
      </c>
      <c r="EW223" t="str">
        <f t="shared" si="73"/>
        <v>胴体防護：19&amp;br;防御修正：-3&amp;br;装備負担：4&amp;br;行軍速度：-6&amp;br;魔法の防具</v>
      </c>
      <c r="EX223" t="str">
        <f t="shared" si="74"/>
        <v>&amp;ref(Item/Fire-Resistant.jpg,nolink,25x25,Fire Resistant (10));&amp;ref(Item/Shock-Resistant.jpg,nolink,25x25,Shock Resistant (10));&amp;ref(Item/Cold-Resistant.jpg,nolink,25x25,Cold Resistant (10));</v>
      </c>
      <c r="EY223" t="str">
        <f t="shared" si="75"/>
        <v/>
      </c>
      <c r="EZ223" t="str">
        <f t="shared" si="76"/>
        <v/>
      </c>
      <c r="FA223" t="str">
        <f t="shared" si="77"/>
        <v/>
      </c>
      <c r="FB223" t="str">
        <f t="shared" si="78"/>
        <v/>
      </c>
      <c r="FC223" t="str">
        <f t="shared" si="79"/>
        <v/>
      </c>
      <c r="FD223" t="str">
        <f t="shared" si="80"/>
        <v>&amp;ref(Item/Fire-Resistant.jpg,nolink,25x25,Fire Resistant (10));&amp;ref(Item/Shock-Resistant.jpg,nolink,25x25,Shock Resistant (10));&amp;ref(Item/Cold-Resistant.jpg,nolink,25x25,Cold Resistant (10));</v>
      </c>
      <c r="FE223" t="str">
        <f t="shared" si="81"/>
        <v>胴体防護：19&amp;br;防御修正：-3&amp;br;装備負担：4&amp;br;行軍速度：-6&amp;br;魔法の防具&amp;br;&amp;br;&amp;ref(Item/Fire-Resistant.jpg,nolink,25x25,Fire Resistant (10));&amp;ref(Item/Shock-Resistant.jpg,nolink,25x25,Shock Resistant (10));&amp;ref(Item/Cold-Resistant.jpg,nolink,25x25,Cold Resistant (10));</v>
      </c>
      <c r="FF223" t="str">
        <f t="shared" si="82"/>
        <v>&amp;br;&amp;ref(Item/Fire-Resistant.jpg,nolink,25x25,Fire Resistant (10));&amp;ref(Item/Shock-Resistant.jpg,nolink,25x25,Shock Resistant (10));&amp;ref(Item/Cold-Resistant.jpg,nolink,25x25,Cold Resistant (10));</v>
      </c>
      <c r="FG223" t="str">
        <f t="shared" si="83"/>
        <v>~</v>
      </c>
      <c r="FH223" s="24" t="str">
        <f t="shared" si="84"/>
        <v xml:space="preserve">|BGCOLOR(#000000):&amp;ref(Item/Armors/Elemental-Armor.jpg,nolink,75x75,Elemental Armor);|BGCOLOR(BLACK):COLOR(WHITE):''Elemental Armor''|鎧|&amp;ref(Spell/P_Earth.jpg,nolink,25x25,Earth);2&amp;ref(Spell/P_Fire.jpg,nolink,25x25,Fire);1|&amp;ref(Spell/V_Earth.jpg,nolink,25x25,Earth Gem);10&amp;ref(Spell/V_Fire.jpg,nolink,25x25,Fire Gem);5|
|~|&gt;|&gt;|&gt;|胴体防護：19&amp;br;防御修正：-3&amp;br;装備負担：4&amp;br;行軍速度：-6&amp;br;魔法の防具&amp;br;&amp;br;&amp;ref(Item/Fire-Resistant.jpg,nolink,25x25,Fire Resistant (10));&amp;ref(Item/Shock-Resistant.jpg,nolink,25x25,Shock Resistant (10));&amp;ref(Item/Cold-Resistant.jpg,nolink,25x25,Cold Resistant (10));|
|&gt;|&gt;|&gt;|&gt;|BGCOLOR(#F5F5F5):多様な耐性を与える。丈夫でもあるが重い|
</v>
      </c>
    </row>
    <row r="224" spans="1:164" x14ac:dyDescent="0.15">
      <c r="A224" t="str">
        <f t="shared" si="68"/>
        <v/>
      </c>
      <c r="C224" s="1" t="s">
        <v>3845</v>
      </c>
      <c r="E224" s="1">
        <v>4</v>
      </c>
      <c r="F224" s="1" t="s">
        <v>3891</v>
      </c>
      <c r="H224" s="1" t="s">
        <v>3892</v>
      </c>
      <c r="J224" s="1">
        <v>10</v>
      </c>
      <c r="AM224" s="1">
        <v>16</v>
      </c>
      <c r="AO224" s="1">
        <v>-1</v>
      </c>
      <c r="AQ224" s="1">
        <v>1</v>
      </c>
      <c r="AR224" s="1">
        <v>0</v>
      </c>
      <c r="AS224" s="1" t="s">
        <v>3849</v>
      </c>
      <c r="AY224" s="2">
        <v>15</v>
      </c>
      <c r="EQ224" s="7" t="s">
        <v>3886</v>
      </c>
      <c r="ER224" s="20" t="s">
        <v>4564</v>
      </c>
      <c r="ES224" t="str">
        <f t="shared" si="69"/>
        <v>BGCOLOR(#000000):&amp;ref(Item/Armors/Blue-Dragon-Scale-Mail.jpg,nolink,75x75,Blue Dragon Scale Mail);|BGCOLOR(BLACK):COLOR(WHITE):''Blue Dragon Scale Mail''</v>
      </c>
      <c r="ET224" t="str">
        <f t="shared" si="70"/>
        <v>&amp;ref(Spell/P_Water.jpg,nolink,25x25,Water);2</v>
      </c>
      <c r="EU224" t="str">
        <f t="shared" si="71"/>
        <v>&amp;ref(Spell/V_Water.jpg,nolink,25x25,Water Gem);10</v>
      </c>
      <c r="EV224" t="str">
        <f t="shared" si="72"/>
        <v>n/a</v>
      </c>
      <c r="EW224" t="str">
        <f t="shared" si="73"/>
        <v>胴体防護：16&amp;br;防御修正：-1&amp;br;装備負担：1&amp;br;行軍速度：-0&amp;br;魔法の防具</v>
      </c>
      <c r="EX224" t="str">
        <f t="shared" si="74"/>
        <v>&amp;ref(Item/Cold-Resistant.jpg,nolink,25x25,Cold Resistant (15));</v>
      </c>
      <c r="EY224" t="str">
        <f t="shared" si="75"/>
        <v/>
      </c>
      <c r="EZ224" t="str">
        <f t="shared" si="76"/>
        <v/>
      </c>
      <c r="FA224" t="str">
        <f t="shared" si="77"/>
        <v/>
      </c>
      <c r="FB224" t="str">
        <f t="shared" si="78"/>
        <v/>
      </c>
      <c r="FC224" t="str">
        <f t="shared" si="79"/>
        <v/>
      </c>
      <c r="FD224" t="str">
        <f t="shared" si="80"/>
        <v>&amp;ref(Item/Cold-Resistant.jpg,nolink,25x25,Cold Resistant (15));&amp;br;士気+4</v>
      </c>
      <c r="FE224" t="str">
        <f t="shared" si="81"/>
        <v>胴体防護：16&amp;br;防御修正：-1&amp;br;装備負担：1&amp;br;行軍速度：-0&amp;br;魔法の防具&amp;br;&amp;br;&amp;ref(Item/Cold-Resistant.jpg,nolink,25x25,Cold Resistant (15));&amp;br;士気+4</v>
      </c>
      <c r="FF224" t="str">
        <f t="shared" si="82"/>
        <v>&amp;br;&amp;ref(Item/Cold-Resistant.jpg,nolink,25x25,Cold Resistant (15));&amp;br;士気+4</v>
      </c>
      <c r="FG224" t="str">
        <f t="shared" si="83"/>
        <v>~</v>
      </c>
      <c r="FH224" s="24" t="str">
        <f t="shared" si="84"/>
        <v xml:space="preserve">|BGCOLOR(#000000):&amp;ref(Item/Armors/Blue-Dragon-Scale-Mail.jpg,nolink,75x75,Blue Dragon Scale Mail);|BGCOLOR(BLACK):COLOR(WHITE):''Blue Dragon Scale Mail''|鎧|&amp;ref(Spell/P_Water.jpg,nolink,25x25,Water);2|&amp;ref(Spell/V_Water.jpg,nolink,25x25,Water Gem);10|
|~|&gt;|&gt;|&gt;|胴体防護：16&amp;br;防御修正：-1&amp;br;装備負担：1&amp;br;行軍速度：-0&amp;br;魔法の防具&amp;br;&amp;br;&amp;ref(Item/Cold-Resistant.jpg,nolink,25x25,Cold Resistant (15));&amp;br;士気+4|
|&gt;|&gt;|&gt;|&gt;|BGCOLOR(#F5F5F5):冷気に強い竜鱗の鎧。軽量で扱いも容易|
</v>
      </c>
    </row>
    <row r="225" spans="1:164" x14ac:dyDescent="0.15">
      <c r="A225" t="str">
        <f t="shared" si="68"/>
        <v/>
      </c>
      <c r="C225" s="1" t="s">
        <v>3845</v>
      </c>
      <c r="E225" s="1">
        <v>4</v>
      </c>
      <c r="F225" s="1" t="s">
        <v>3893</v>
      </c>
      <c r="H225" s="1" t="s">
        <v>3894</v>
      </c>
      <c r="J225" s="1">
        <v>15</v>
      </c>
      <c r="AM225" s="1">
        <v>3</v>
      </c>
      <c r="AO225" s="1">
        <v>0</v>
      </c>
      <c r="AQ225" s="1">
        <v>0</v>
      </c>
      <c r="AR225" s="1">
        <v>0</v>
      </c>
      <c r="AS225" s="1" t="s">
        <v>3849</v>
      </c>
      <c r="CP225" s="2">
        <v>0</v>
      </c>
      <c r="EG225" s="2">
        <v>1</v>
      </c>
      <c r="EQ225" s="7" t="s">
        <v>3874</v>
      </c>
      <c r="ER225" s="20" t="s">
        <v>4565</v>
      </c>
      <c r="ES225" t="str">
        <f t="shared" si="69"/>
        <v>BGCOLOR(#000000):&amp;ref(Item/Armors/Robe-of-the-Sea.jpg,nolink,75x75,Robe of the Sea);|BGCOLOR(BLACK):COLOR(WHITE):''Robe of the Sea''</v>
      </c>
      <c r="ET225" t="str">
        <f t="shared" si="70"/>
        <v>&amp;ref(Spell/P_Water.jpg,nolink,25x25,Water);3</v>
      </c>
      <c r="EU225" t="str">
        <f t="shared" si="71"/>
        <v>&amp;ref(Spell/V_Water.jpg,nolink,25x25,Water Gem);15</v>
      </c>
      <c r="EV225" t="str">
        <f t="shared" si="72"/>
        <v>n/a</v>
      </c>
      <c r="EW225" t="str">
        <f t="shared" si="73"/>
        <v>胴体防護：3&amp;br;防御修正：0&amp;br;装備負担：0&amp;br;行軍速度：-0&amp;br;魔法の防具</v>
      </c>
      <c r="EX225" t="str">
        <f t="shared" si="74"/>
        <v/>
      </c>
      <c r="EY225" t="str">
        <f t="shared" si="75"/>
        <v/>
      </c>
      <c r="EZ225" t="str">
        <f t="shared" si="76"/>
        <v>&amp;ref(Item/Water-Breathing.jpg,nolink,25x25,Water Breathing);</v>
      </c>
      <c r="FA225" t="str">
        <f t="shared" si="77"/>
        <v/>
      </c>
      <c r="FB225" t="str">
        <f t="shared" si="78"/>
        <v>&amp;ref(Spell/P_Water.jpg,nolink,25x25,Water Magic Bonus (1));</v>
      </c>
      <c r="FC225" t="str">
        <f t="shared" si="79"/>
        <v/>
      </c>
      <c r="FD225" t="str">
        <f t="shared" si="80"/>
        <v>&amp;ref(Item/Water-Breathing.jpg,nolink,25x25,Water Breathing);&amp;br;&amp;ref(Spell/P_Water.jpg,nolink,25x25,Water Magic Bonus (1));&amp;br;空気呼吸付加</v>
      </c>
      <c r="FE225" t="str">
        <f t="shared" si="81"/>
        <v>胴体防護：3&amp;br;防御修正：0&amp;br;装備負担：0&amp;br;行軍速度：-0&amp;br;魔法の防具&amp;br;&amp;br;&amp;ref(Item/Water-Breathing.jpg,nolink,25x25,Water Breathing);&amp;br;&amp;ref(Spell/P_Water.jpg,nolink,25x25,Water Magic Bonus (1));&amp;br;空気呼吸付加</v>
      </c>
      <c r="FF225" t="str">
        <f t="shared" si="82"/>
        <v>&amp;br;&amp;ref(Item/Water-Breathing.jpg,nolink,25x25,Water Breathing);&amp;br;&amp;ref(Spell/P_Water.jpg,nolink,25x25,Water Magic Bonus (1));&amp;br;空気呼吸付加</v>
      </c>
      <c r="FG225" t="str">
        <f t="shared" si="83"/>
        <v>~</v>
      </c>
      <c r="FH225" s="24" t="str">
        <f t="shared" si="84"/>
        <v xml:space="preserve">|BGCOLOR(#000000):&amp;ref(Item/Armors/Robe-of-the-Sea.jpg,nolink,75x75,Robe of the Sea);|BGCOLOR(BLACK):COLOR(WHITE):''Robe of the Sea''|鎧|&amp;ref(Spell/P_Water.jpg,nolink,25x25,Water);3|&amp;ref(Spell/V_Water.jpg,nolink,25x25,Water Gem);15|
|~|&gt;|&gt;|&gt;|胴体防護：3&amp;br;防御修正：0&amp;br;装備負担：0&amp;br;行軍速度：-0&amp;br;魔法の防具&amp;br;&amp;br;&amp;ref(Item/Water-Breathing.jpg,nolink,25x25,Water Breathing);&amp;br;&amp;ref(Spell/P_Water.jpg,nolink,25x25,Water Magic Bonus (1));&amp;br;空気呼吸付加|
|&gt;|&gt;|&gt;|&gt;|BGCOLOR(#F5F5F5):水魔法増強。呼吸能力の拡張もしてくれる|
</v>
      </c>
    </row>
    <row r="226" spans="1:164" x14ac:dyDescent="0.15">
      <c r="A226" t="str">
        <f t="shared" si="68"/>
        <v/>
      </c>
      <c r="C226" s="1" t="s">
        <v>3845</v>
      </c>
      <c r="E226" s="1">
        <v>4</v>
      </c>
      <c r="F226" s="1" t="s">
        <v>3895</v>
      </c>
      <c r="H226" s="1" t="s">
        <v>3854</v>
      </c>
      <c r="J226" s="1">
        <v>5</v>
      </c>
      <c r="AM226" s="1">
        <v>9</v>
      </c>
      <c r="AO226" s="1">
        <v>0</v>
      </c>
      <c r="AQ226" s="1">
        <v>0</v>
      </c>
      <c r="AR226" s="1">
        <v>0</v>
      </c>
      <c r="AS226" s="1" t="s">
        <v>3849</v>
      </c>
      <c r="BP226" s="2" t="s">
        <v>3896</v>
      </c>
      <c r="EQ226" s="7" t="s">
        <v>3897</v>
      </c>
      <c r="ER226" s="20" t="s">
        <v>4566</v>
      </c>
      <c r="ES226" t="str">
        <f t="shared" si="69"/>
        <v>BGCOLOR(#000000):&amp;ref(Item/Armors/Shroud-of-the-Battle-Saint.jpg,nolink,75x75,Shroud of the Battle Saint);|BGCOLOR(BLACK):COLOR(WHITE):''Shroud of the Battle Saint''</v>
      </c>
      <c r="ET226" t="str">
        <f t="shared" si="70"/>
        <v>&amp;ref(Spell/P_Astral.jpg,nolink,25x25,Astral);1</v>
      </c>
      <c r="EU226" t="str">
        <f t="shared" si="71"/>
        <v>&amp;ref(Spell/V_Astral.jpg,nolink,25x25,Astral Pearl);5</v>
      </c>
      <c r="EV226" t="str">
        <f t="shared" si="72"/>
        <v>n/a</v>
      </c>
      <c r="EW226" t="str">
        <f t="shared" si="73"/>
        <v>胴体防護：9&amp;br;防御修正：0&amp;br;装備負担：0&amp;br;行軍速度：-0&amp;br;魔法の防具</v>
      </c>
      <c r="EX226" t="str">
        <f t="shared" si="74"/>
        <v/>
      </c>
      <c r="EY226" t="str">
        <f t="shared" si="75"/>
        <v>&amp;ref(Item/Blessed.jpg,nolink,25x25,Blessed);</v>
      </c>
      <c r="EZ226" t="str">
        <f t="shared" si="76"/>
        <v/>
      </c>
      <c r="FA226" t="str">
        <f t="shared" si="77"/>
        <v/>
      </c>
      <c r="FB226" t="str">
        <f t="shared" si="78"/>
        <v/>
      </c>
      <c r="FC226" t="str">
        <f t="shared" si="79"/>
        <v/>
      </c>
      <c r="FD226" t="str">
        <f t="shared" si="80"/>
        <v>&amp;ref(Item/Blessed.jpg,nolink,25x25,Blessed);&amp;br;装備解除不可</v>
      </c>
      <c r="FE226" t="str">
        <f t="shared" si="81"/>
        <v>胴体防護：9&amp;br;防御修正：0&amp;br;装備負担：0&amp;br;行軍速度：-0&amp;br;魔法の防具&amp;br;&amp;br;&amp;ref(Item/Blessed.jpg,nolink,25x25,Blessed);&amp;br;装備解除不可</v>
      </c>
      <c r="FF226" t="str">
        <f t="shared" si="82"/>
        <v>&amp;br;&amp;ref(Item/Blessed.jpg,nolink,25x25,Blessed);&amp;br;装備解除不可</v>
      </c>
      <c r="FG226" t="str">
        <f t="shared" si="83"/>
        <v>~</v>
      </c>
      <c r="FH226" s="24" t="str">
        <f t="shared" si="84"/>
        <v xml:space="preserve">|BGCOLOR(#000000):&amp;ref(Item/Armors/Shroud-of-the-Battle-Saint.jpg,nolink,75x75,Shroud of the Battle Saint);|BGCOLOR(BLACK):COLOR(WHITE):''Shroud of the Battle Saint''|鎧|&amp;ref(Spell/P_Astral.jpg,nolink,25x25,Astral);1|&amp;ref(Spell/V_Astral.jpg,nolink,25x25,Astral Pearl);5|
|~|&gt;|&gt;|&gt;|胴体防護：9&amp;br;防御修正：0&amp;br;装備負担：0&amp;br;行軍速度：-0&amp;br;魔法の防具&amp;br;&amp;br;&amp;ref(Item/Blessed.jpg,nolink,25x25,Blessed);&amp;br;装備解除不可|
|&gt;|&gt;|&gt;|&gt;|BGCOLOR(#F5F5F5):誰でも常時祝福を得られる。有用性は神次第|
</v>
      </c>
    </row>
    <row r="227" spans="1:164" x14ac:dyDescent="0.15">
      <c r="A227" t="str">
        <f t="shared" si="68"/>
        <v/>
      </c>
      <c r="C227" s="1" t="s">
        <v>3845</v>
      </c>
      <c r="E227" s="1">
        <v>4</v>
      </c>
      <c r="F227" s="1" t="s">
        <v>3898</v>
      </c>
      <c r="H227" s="1" t="s">
        <v>3899</v>
      </c>
      <c r="J227" s="1">
        <v>10</v>
      </c>
      <c r="AM227" s="1">
        <v>3</v>
      </c>
      <c r="AO227" s="1">
        <v>0</v>
      </c>
      <c r="AQ227" s="1">
        <v>0</v>
      </c>
      <c r="AR227" s="1">
        <v>0</v>
      </c>
      <c r="AS227" s="1" t="s">
        <v>3849</v>
      </c>
      <c r="BW227" s="2">
        <v>20</v>
      </c>
      <c r="CT227" s="2">
        <v>1</v>
      </c>
      <c r="ER227" s="20" t="s">
        <v>4567</v>
      </c>
      <c r="ES227" t="str">
        <f t="shared" si="69"/>
        <v>BGCOLOR(#000000):&amp;ref(Item/Armors/Robe-of-Shadows.jpg,nolink,75x75,Robe of Shadows);|BGCOLOR(BLACK):COLOR(WHITE):''Robe of Shadows''</v>
      </c>
      <c r="ET227" t="str">
        <f t="shared" si="70"/>
        <v>&amp;ref(Spell/P_Astral.jpg,nolink,25x25,Astral);2</v>
      </c>
      <c r="EU227" t="str">
        <f t="shared" si="71"/>
        <v>&amp;ref(Spell/V_Astral.jpg,nolink,25x25,Astral Pearl);10</v>
      </c>
      <c r="EV227" t="str">
        <f t="shared" si="72"/>
        <v>n/a</v>
      </c>
      <c r="EW227" t="str">
        <f t="shared" si="73"/>
        <v>胴体防護：3&amp;br;防御修正：0&amp;br;装備負担：0&amp;br;行軍速度：-0&amp;br;魔法の防具</v>
      </c>
      <c r="EX227" t="str">
        <f t="shared" si="74"/>
        <v/>
      </c>
      <c r="EY227" t="str">
        <f t="shared" si="75"/>
        <v>&amp;ref(Item/Stealthy-Boost.jpg,nolink,25x25,Stealth Boost (20));</v>
      </c>
      <c r="EZ227" t="str">
        <f t="shared" si="76"/>
        <v/>
      </c>
      <c r="FA227" t="str">
        <f t="shared" si="77"/>
        <v>&amp;ref(Item/Ethereal.jpg,nolink,25x25,Ethereal);</v>
      </c>
      <c r="FB227" t="str">
        <f t="shared" si="78"/>
        <v/>
      </c>
      <c r="FC227" t="str">
        <f t="shared" si="79"/>
        <v/>
      </c>
      <c r="FD227" t="str">
        <f t="shared" si="80"/>
        <v>&amp;ref(Item/Stealthy-Boost.jpg,nolink,25x25,Stealth Boost (20));&amp;br;&amp;ref(Item/Ethereal.jpg,nolink,25x25,Ethereal);</v>
      </c>
      <c r="FE227" t="str">
        <f t="shared" si="81"/>
        <v>胴体防護：3&amp;br;防御修正：0&amp;br;装備負担：0&amp;br;行軍速度：-0&amp;br;魔法の防具&amp;br;&amp;br;&amp;ref(Item/Stealthy-Boost.jpg,nolink,25x25,Stealth Boost (20));&amp;br;&amp;ref(Item/Ethereal.jpg,nolink,25x25,Ethereal);</v>
      </c>
      <c r="FF227" t="str">
        <f t="shared" si="82"/>
        <v>&amp;br;&amp;ref(Item/Stealthy-Boost.jpg,nolink,25x25,Stealth Boost (20));&amp;br;&amp;ref(Item/Ethereal.jpg,nolink,25x25,Ethereal);</v>
      </c>
      <c r="FG227" t="str">
        <f t="shared" si="83"/>
        <v>~</v>
      </c>
      <c r="FH227" s="24" t="str">
        <f t="shared" si="84"/>
        <v xml:space="preserve">|BGCOLOR(#000000):&amp;ref(Item/Armors/Robe-of-Shadows.jpg,nolink,75x75,Robe of Shadows);|BGCOLOR(BLACK):COLOR(WHITE):''Robe of Shadows''|鎧|&amp;ref(Spell/P_Astral.jpg,nolink,25x25,Astral);2|&amp;ref(Spell/V_Astral.jpg,nolink,25x25,Astral Pearl);10|
|~|&gt;|&gt;|&gt;|胴体防護：3&amp;br;防御修正：0&amp;br;装備負担：0&amp;br;行軍速度：-0&amp;br;魔法の防具&amp;br;&amp;br;&amp;ref(Item/Stealthy-Boost.jpg,nolink,25x25,Stealth Boost (20));&amp;br;&amp;ref(Item/Ethereal.jpg,nolink,25x25,Ethereal);|
|&gt;|&gt;|&gt;|&gt;|BGCOLOR(#F5F5F5):霊体化で身を守る。隠密行動の助けにもなる|
</v>
      </c>
    </row>
    <row r="228" spans="1:164" x14ac:dyDescent="0.15">
      <c r="A228" t="str">
        <f t="shared" si="68"/>
        <v/>
      </c>
      <c r="C228" s="1" t="s">
        <v>3845</v>
      </c>
      <c r="E228" s="1">
        <v>4</v>
      </c>
      <c r="F228" s="1" t="s">
        <v>3900</v>
      </c>
      <c r="H228" s="1" t="s">
        <v>3901</v>
      </c>
      <c r="I228" s="1" t="s">
        <v>3847</v>
      </c>
      <c r="J228" s="1">
        <v>10</v>
      </c>
      <c r="K228" s="7">
        <v>5</v>
      </c>
      <c r="AM228" s="1">
        <v>13</v>
      </c>
      <c r="AO228" s="1">
        <v>0</v>
      </c>
      <c r="AQ228" s="1">
        <v>0</v>
      </c>
      <c r="AR228" s="1">
        <v>0</v>
      </c>
      <c r="AS228" s="1" t="s">
        <v>3849</v>
      </c>
      <c r="BW228" s="2" t="s">
        <v>3902</v>
      </c>
      <c r="ER228" s="20" t="s">
        <v>4568</v>
      </c>
      <c r="ES228" t="str">
        <f t="shared" si="69"/>
        <v>BGCOLOR(#000000):&amp;ref(Item/Armors/Shadowmail-Haubergeon.jpg,nolink,75x75,Shadowmail Haubergeon);|BGCOLOR(BLACK):COLOR(WHITE):''Shadowmail Haubergeon''</v>
      </c>
      <c r="ET228" t="str">
        <f t="shared" si="70"/>
        <v>&amp;ref(Spell/P_Death.jpg,nolink,25x25,Death);2&amp;ref(Spell/P_Earth.jpg,nolink,25x25,Earth);1</v>
      </c>
      <c r="EU228" t="str">
        <f t="shared" si="71"/>
        <v>&amp;ref(Spell/V_Death.jpg,nolink,25x25,Death Gem);10&amp;ref(Spell/V_Earth.jpg,nolink,25x25,Earth Gem);5</v>
      </c>
      <c r="EV228" t="str">
        <f t="shared" si="72"/>
        <v>n/a</v>
      </c>
      <c r="EW228" t="str">
        <f t="shared" si="73"/>
        <v>胴体防護：13&amp;br;防御修正：0&amp;br;装備負担：0&amp;br;行軍速度：-0&amp;br;魔法の防具</v>
      </c>
      <c r="EX228" t="str">
        <f t="shared" si="74"/>
        <v/>
      </c>
      <c r="EY228" t="str">
        <f t="shared" si="75"/>
        <v>&amp;ref(Item/Stealthy.jpg,nolink,25x25,Stealthy (20));</v>
      </c>
      <c r="EZ228" t="str">
        <f t="shared" si="76"/>
        <v/>
      </c>
      <c r="FA228" t="str">
        <f t="shared" si="77"/>
        <v/>
      </c>
      <c r="FB228" t="str">
        <f t="shared" si="78"/>
        <v/>
      </c>
      <c r="FC228" t="str">
        <f t="shared" si="79"/>
        <v/>
      </c>
      <c r="FD228" t="str">
        <f t="shared" si="80"/>
        <v>&amp;ref(Item/Stealthy.jpg,nolink,25x25,Stealthy (20));</v>
      </c>
      <c r="FE228" t="str">
        <f t="shared" si="81"/>
        <v>胴体防護：13&amp;br;防御修正：0&amp;br;装備負担：0&amp;br;行軍速度：-0&amp;br;魔法の防具&amp;br;&amp;br;&amp;ref(Item/Stealthy.jpg,nolink,25x25,Stealthy (20));</v>
      </c>
      <c r="FF228" t="str">
        <f t="shared" si="82"/>
        <v>&amp;br;&amp;ref(Item/Stealthy.jpg,nolink,25x25,Stealthy (20));</v>
      </c>
      <c r="FG228" t="str">
        <f t="shared" si="83"/>
        <v>~</v>
      </c>
      <c r="FH228" s="24" t="str">
        <f t="shared" si="84"/>
        <v xml:space="preserve">|BGCOLOR(#000000):&amp;ref(Item/Armors/Shadowmail-Haubergeon.jpg,nolink,75x75,Shadowmail Haubergeon);|BGCOLOR(BLACK):COLOR(WHITE):''Shadowmail Haubergeon''|鎧|&amp;ref(Spell/P_Death.jpg,nolink,25x25,Death);2&amp;ref(Spell/P_Earth.jpg,nolink,25x25,Earth);1|&amp;ref(Spell/V_Death.jpg,nolink,25x25,Death Gem);10&amp;ref(Spell/V_Earth.jpg,nolink,25x25,Earth Gem);5|
|~|&gt;|&gt;|&gt;|胴体防護：13&amp;br;防御修正：0&amp;br;装備負担：0&amp;br;行軍速度：-0&amp;br;魔法の防具&amp;br;&amp;br;&amp;ref(Item/Stealthy.jpg,nolink,25x25,Stealthy (20));|
|&gt;|&gt;|&gt;|&gt;|BGCOLOR(#F5F5F5):誰でも隠密行動が可能に。重量もない|
</v>
      </c>
    </row>
    <row r="229" spans="1:164" x14ac:dyDescent="0.15">
      <c r="A229" t="str">
        <f t="shared" si="68"/>
        <v/>
      </c>
      <c r="C229" s="1" t="s">
        <v>3845</v>
      </c>
      <c r="E229" s="1">
        <v>4</v>
      </c>
      <c r="F229" s="1" t="s">
        <v>3903</v>
      </c>
      <c r="H229" s="1" t="s">
        <v>3904</v>
      </c>
      <c r="J229" s="1">
        <v>10</v>
      </c>
      <c r="AM229" s="1">
        <v>16</v>
      </c>
      <c r="AO229" s="1">
        <v>-1</v>
      </c>
      <c r="AQ229" s="1">
        <v>1</v>
      </c>
      <c r="AR229" s="1">
        <v>0</v>
      </c>
      <c r="AS229" s="1" t="s">
        <v>3849</v>
      </c>
      <c r="AZ229" s="2">
        <v>15</v>
      </c>
      <c r="EQ229" s="7" t="s">
        <v>3886</v>
      </c>
      <c r="ER229" s="20" t="s">
        <v>4569</v>
      </c>
      <c r="ES229" t="str">
        <f t="shared" si="69"/>
        <v>BGCOLOR(#000000):&amp;ref(Item/Armors/Green-Dragon-Scale-Mail.jpg,nolink,75x75,Green Dragon Scale Mail);|BGCOLOR(BLACK):COLOR(WHITE):''Green Dragon Scale Mail''</v>
      </c>
      <c r="ET229" t="str">
        <f t="shared" si="70"/>
        <v>&amp;ref(Spell/P_Nature.jpg,nolink,25x25,Nature);2</v>
      </c>
      <c r="EU229" t="str">
        <f t="shared" si="71"/>
        <v>&amp;ref(Spell/V_Nature.jpg,nolink,25x25,Nature Gem);10</v>
      </c>
      <c r="EV229" t="str">
        <f t="shared" si="72"/>
        <v>n/a</v>
      </c>
      <c r="EW229" t="str">
        <f t="shared" si="73"/>
        <v>胴体防護：16&amp;br;防御修正：-1&amp;br;装備負担：1&amp;br;行軍速度：-0&amp;br;魔法の防具</v>
      </c>
      <c r="EX229" t="str">
        <f t="shared" si="74"/>
        <v>&amp;ref(Item/Poison-Resistant.jpg,nolink,25x25,Poison Resistant (15));</v>
      </c>
      <c r="EY229" t="str">
        <f t="shared" si="75"/>
        <v/>
      </c>
      <c r="EZ229" t="str">
        <f t="shared" si="76"/>
        <v/>
      </c>
      <c r="FA229" t="str">
        <f t="shared" si="77"/>
        <v/>
      </c>
      <c r="FB229" t="str">
        <f t="shared" si="78"/>
        <v/>
      </c>
      <c r="FC229" t="str">
        <f t="shared" si="79"/>
        <v/>
      </c>
      <c r="FD229" t="str">
        <f t="shared" si="80"/>
        <v>&amp;ref(Item/Poison-Resistant.jpg,nolink,25x25,Poison Resistant (15));&amp;br;士気+4</v>
      </c>
      <c r="FE229" t="str">
        <f t="shared" si="81"/>
        <v>胴体防護：16&amp;br;防御修正：-1&amp;br;装備負担：1&amp;br;行軍速度：-0&amp;br;魔法の防具&amp;br;&amp;br;&amp;ref(Item/Poison-Resistant.jpg,nolink,25x25,Poison Resistant (15));&amp;br;士気+4</v>
      </c>
      <c r="FF229" t="str">
        <f t="shared" si="82"/>
        <v>&amp;br;&amp;ref(Item/Poison-Resistant.jpg,nolink,25x25,Poison Resistant (15));&amp;br;士気+4</v>
      </c>
      <c r="FG229" t="str">
        <f t="shared" si="83"/>
        <v>~</v>
      </c>
      <c r="FH229" s="24" t="str">
        <f t="shared" si="84"/>
        <v xml:space="preserve">|BGCOLOR(#000000):&amp;ref(Item/Armors/Green-Dragon-Scale-Mail.jpg,nolink,75x75,Green Dragon Scale Mail);|BGCOLOR(BLACK):COLOR(WHITE):''Green Dragon Scale Mail''|鎧|&amp;ref(Spell/P_Nature.jpg,nolink,25x25,Nature);2|&amp;ref(Spell/V_Nature.jpg,nolink,25x25,Nature Gem);10|
|~|&gt;|&gt;|&gt;|胴体防護：16&amp;br;防御修正：-1&amp;br;装備負担：1&amp;br;行軍速度：-0&amp;br;魔法の防具&amp;br;&amp;br;&amp;ref(Item/Poison-Resistant.jpg,nolink,25x25,Poison Resistant (15));&amp;br;士気+4|
|&gt;|&gt;|&gt;|&gt;|BGCOLOR(#F5F5F5):毒物に強い竜鱗の鎧。希少そうなわりには安価|
</v>
      </c>
    </row>
    <row r="230" spans="1:164" x14ac:dyDescent="0.15">
      <c r="A230" t="str">
        <f t="shared" si="68"/>
        <v>鎧4E</v>
      </c>
      <c r="C230" s="1" t="s">
        <v>3845</v>
      </c>
      <c r="E230" s="1">
        <v>4</v>
      </c>
      <c r="F230" s="1" t="s">
        <v>3905</v>
      </c>
      <c r="H230" s="1" t="s">
        <v>3906</v>
      </c>
      <c r="I230" s="1" t="s">
        <v>3904</v>
      </c>
      <c r="J230" s="1">
        <v>15</v>
      </c>
      <c r="K230" s="7">
        <v>10</v>
      </c>
      <c r="AL230" s="1">
        <v>13</v>
      </c>
      <c r="AM230" s="1">
        <v>13</v>
      </c>
      <c r="AO230" s="1">
        <v>-1</v>
      </c>
      <c r="AQ230" s="1">
        <v>5</v>
      </c>
      <c r="AR230" s="1">
        <v>6</v>
      </c>
      <c r="AS230" s="1" t="s">
        <v>3849</v>
      </c>
      <c r="AZ230" s="2">
        <v>5</v>
      </c>
      <c r="BM230" s="2">
        <v>1</v>
      </c>
      <c r="EK230" s="2">
        <v>1</v>
      </c>
      <c r="EL230" s="2">
        <v>1</v>
      </c>
      <c r="EQ230" s="7" t="s">
        <v>3897</v>
      </c>
      <c r="ER230" s="20" t="s">
        <v>4570</v>
      </c>
      <c r="ES230" t="str">
        <f t="shared" si="69"/>
        <v>BGCOLOR(#000000):&amp;ref(Item/Armors/Armor-of-Twisting-Thorns.jpg,nolink,75x75,Armor of Twisting Thorns);|BGCOLOR(BLACK):COLOR(WHITE):''Armor of Twisting Thorns''</v>
      </c>
      <c r="ET230" t="str">
        <f t="shared" si="70"/>
        <v>&amp;ref(Spell/P_Blood.jpg,nolink,25x25,Blood);3&amp;ref(Spell/P_Nature.jpg,nolink,25x25,Nature);2</v>
      </c>
      <c r="EU230" t="str">
        <f t="shared" si="71"/>
        <v>&amp;ref(Spell/V_Blood.jpg,nolink,25x25,Blood Slave);15&amp;ref(Spell/V_Nature.jpg,nolink,25x25,Nature Gem);10</v>
      </c>
      <c r="EV230" t="str">
        <f t="shared" si="72"/>
        <v>n/a</v>
      </c>
      <c r="EW230" t="str">
        <f t="shared" si="73"/>
        <v>頭部防護：13&amp;br;胴体防護：13&amp;br;防御修正：-1&amp;br;装備負担：5&amp;br;行軍速度：-6&amp;br;魔法の防具</v>
      </c>
      <c r="EX230" t="str">
        <f t="shared" si="74"/>
        <v>&amp;ref(Item/Poison-Resistant.jpg,nolink,25x25,Poison Resistant (5));&amp;ref(Item/Poison-Barbs.jpg,nolink,25x25,Poison Barbs);</v>
      </c>
      <c r="EY230" t="str">
        <f t="shared" si="75"/>
        <v/>
      </c>
      <c r="EZ230" t="str">
        <f t="shared" si="76"/>
        <v/>
      </c>
      <c r="FA230" t="str">
        <f t="shared" si="77"/>
        <v/>
      </c>
      <c r="FB230" t="str">
        <f t="shared" si="78"/>
        <v>&amp;ref(Spell/P_Nature.jpg,nolink,25x25,Nature Magic Bonus (1));&amp;ref(Spell/P_Blood.jpg,nolink,25x25,Blood Magic Bonus (1));</v>
      </c>
      <c r="FC230" t="str">
        <f t="shared" si="79"/>
        <v/>
      </c>
      <c r="FD230" t="str">
        <f t="shared" si="80"/>
        <v>&amp;ref(Item/Poison-Resistant.jpg,nolink,25x25,Poison Resistant (5));&amp;ref(Item/Poison-Barbs.jpg,nolink,25x25,Poison Barbs);&amp;br;&amp;ref(Spell/P_Nature.jpg,nolink,25x25,Nature Magic Bonus (1));&amp;ref(Spell/P_Blood.jpg,nolink,25x25,Blood Magic Bonus (1));&amp;br;装備解除不可</v>
      </c>
      <c r="FE230" t="str">
        <f t="shared" si="81"/>
        <v>頭部防護：13&amp;br;胴体防護：13&amp;br;防御修正：-1&amp;br;装備負担：5&amp;br;行軍速度：-6&amp;br;魔法の防具&amp;br;&amp;br;&amp;ref(Item/Poison-Resistant.jpg,nolink,25x25,Poison Resistant (5));&amp;ref(Item/Poison-Barbs.jpg,nolink,25x25,Poison Barbs);&amp;br;&amp;ref(Spell/P_Nature.jpg,nolink,25x25,Nature Magic Bonus (1));&amp;ref(Spell/P_Blood.jpg,nolink,25x25,Blood Magic Bonus (1));&amp;br;装備解除不可</v>
      </c>
      <c r="FF230" t="str">
        <f t="shared" si="82"/>
        <v>&amp;br;&amp;ref(Item/Poison-Resistant.jpg,nolink,25x25,Poison Resistant (5));&amp;ref(Item/Poison-Barbs.jpg,nolink,25x25,Poison Barbs);&amp;br;&amp;ref(Spell/P_Nature.jpg,nolink,25x25,Nature Magic Bonus (1));&amp;ref(Spell/P_Blood.jpg,nolink,25x25,Blood Magic Bonus (1));&amp;br;装備解除不可</v>
      </c>
      <c r="FG230" t="str">
        <f t="shared" si="83"/>
        <v>~</v>
      </c>
      <c r="FH230" s="24" t="str">
        <f t="shared" si="84"/>
        <v xml:space="preserve">|BGCOLOR(#000000):&amp;ref(Item/Armors/Armor-of-Twisting-Thorns.jpg,nolink,75x75,Armor of Twisting Thorns);|BGCOLOR(BLACK):COLOR(WHITE):''Armor of Twisting Thorns''|鎧|&amp;ref(Spell/P_Blood.jpg,nolink,25x25,Blood);3&amp;ref(Spell/P_Nature.jpg,nolink,25x25,Nature);2|&amp;ref(Spell/V_Blood.jpg,nolink,25x25,Blood Slave);15&amp;ref(Spell/V_Nature.jpg,nolink,25x25,Nature Gem);10|
|~|&gt;|&gt;|&gt;|頭部防護：13&amp;br;胴体防護：13&amp;br;防御修正：-1&amp;br;装備負担：5&amp;br;行軍速度：-6&amp;br;魔法の防具&amp;br;&amp;br;&amp;ref(Item/Poison-Resistant.jpg,nolink,25x25,Poison Resistant (5));&amp;ref(Item/Poison-Barbs.jpg,nolink,25x25,Poison Barbs);&amp;br;&amp;ref(Spell/P_Nature.jpg,nolink,25x25,Nature Magic Bonus (1));&amp;ref(Spell/P_Blood.jpg,nolink,25x25,Blood Magic Bonus (1));&amp;br;装備解除不可|
|&gt;|&gt;|&gt;|&gt;|BGCOLOR(#F5F5F5):緑、血魔法増強。戦闘では扱いが難しい重量|
</v>
      </c>
    </row>
    <row r="231" spans="1:164" x14ac:dyDescent="0.15">
      <c r="A231" t="str">
        <f t="shared" si="68"/>
        <v>鎧6S</v>
      </c>
      <c r="C231" s="1" t="s">
        <v>3845</v>
      </c>
      <c r="E231" s="1">
        <v>6</v>
      </c>
      <c r="F231" s="1" t="s">
        <v>4777</v>
      </c>
      <c r="H231" s="1" t="s">
        <v>3847</v>
      </c>
      <c r="J231" s="1">
        <v>5</v>
      </c>
      <c r="AM231" s="1">
        <v>23</v>
      </c>
      <c r="AO231" s="1">
        <v>-1</v>
      </c>
      <c r="AQ231" s="1">
        <v>2</v>
      </c>
      <c r="AR231" s="1">
        <v>2</v>
      </c>
      <c r="AS231" s="1" t="s">
        <v>3849</v>
      </c>
      <c r="ER231" s="20" t="s">
        <v>4571</v>
      </c>
      <c r="ES231" t="str">
        <f t="shared" si="69"/>
        <v>BGCOLOR(#000000):&amp;ref(Item/Armors/Armor-of-Knights.jpg,nolink,75x75,Armor of Knights);|BGCOLOR(BLACK):COLOR(WHITE):''Armor of Knights''</v>
      </c>
      <c r="ET231" t="str">
        <f t="shared" si="70"/>
        <v>&amp;ref(Spell/P_Earth.jpg,nolink,25x25,Earth);1</v>
      </c>
      <c r="EU231" t="str">
        <f t="shared" si="71"/>
        <v>&amp;ref(Spell/V_Earth.jpg,nolink,25x25,Earth Gem);5</v>
      </c>
      <c r="EV231" t="str">
        <f t="shared" si="72"/>
        <v>n/a</v>
      </c>
      <c r="EW231" t="str">
        <f t="shared" si="73"/>
        <v>胴体防護：23&amp;br;防御修正：-1&amp;br;装備負担：2&amp;br;行軍速度：-2&amp;br;魔法の防具</v>
      </c>
      <c r="EX231" t="str">
        <f t="shared" si="74"/>
        <v>n/a</v>
      </c>
      <c r="EY231" t="str">
        <f t="shared" si="75"/>
        <v/>
      </c>
      <c r="EZ231" t="str">
        <f t="shared" si="76"/>
        <v/>
      </c>
      <c r="FA231" t="str">
        <f t="shared" si="77"/>
        <v/>
      </c>
      <c r="FB231" t="str">
        <f t="shared" si="78"/>
        <v/>
      </c>
      <c r="FC231" t="str">
        <f t="shared" si="79"/>
        <v/>
      </c>
      <c r="FD231" t="str">
        <f t="shared" si="80"/>
        <v/>
      </c>
      <c r="FE231" t="str">
        <f t="shared" si="81"/>
        <v>胴体防護：23&amp;br;防御修正：-1&amp;br;装備負担：2&amp;br;行軍速度：-2&amp;br;魔法の防具</v>
      </c>
      <c r="FF231" t="str">
        <f t="shared" si="82"/>
        <v>~</v>
      </c>
      <c r="FG231" t="str">
        <f t="shared" si="83"/>
        <v>~</v>
      </c>
      <c r="FH231" s="24" t="str">
        <f t="shared" si="84"/>
        <v xml:space="preserve">|BGCOLOR(#000000):&amp;ref(Item/Armors/Armor-of-Knights.jpg,nolink,75x75,Armor of Knights);|BGCOLOR(BLACK):COLOR(WHITE):''Armor of Knights''|鎧|&amp;ref(Spell/P_Earth.jpg,nolink,25x25,Earth);1|&amp;ref(Spell/V_Earth.jpg,nolink,25x25,Earth Gem);5|
|~|&gt;|&gt;|&gt;|胴体防護：23&amp;br;防御修正：-1&amp;br;装備負担：2&amp;br;行軍速度：-2&amp;br;魔法の防具|
|&gt;|&gt;|&gt;|&gt;|BGCOLOR(#F5F5F5):重量や費用の割に丈夫。特殊能力は持たない|
</v>
      </c>
    </row>
    <row r="232" spans="1:164" x14ac:dyDescent="0.15">
      <c r="A232" t="str">
        <f t="shared" si="68"/>
        <v/>
      </c>
      <c r="C232" s="1" t="s">
        <v>3845</v>
      </c>
      <c r="E232" s="1">
        <v>6</v>
      </c>
      <c r="F232" s="1" t="s">
        <v>3907</v>
      </c>
      <c r="H232" s="1" t="s">
        <v>3850</v>
      </c>
      <c r="J232" s="1">
        <v>10</v>
      </c>
      <c r="AM232" s="1">
        <v>16</v>
      </c>
      <c r="AO232" s="1">
        <v>-1</v>
      </c>
      <c r="AQ232" s="1">
        <v>3</v>
      </c>
      <c r="AR232" s="1">
        <v>4</v>
      </c>
      <c r="AS232" s="1" t="s">
        <v>3849</v>
      </c>
      <c r="EQ232" s="7" t="s">
        <v>3908</v>
      </c>
      <c r="ER232" s="20" t="s">
        <v>4572</v>
      </c>
      <c r="ES232" t="str">
        <f t="shared" si="69"/>
        <v>BGCOLOR(#000000):&amp;ref(Item/Armors/Marble-Armor.jpg,nolink,75x75,Marble Armor);|BGCOLOR(BLACK):COLOR(WHITE):''Marble Armor''</v>
      </c>
      <c r="ET232" t="str">
        <f t="shared" si="70"/>
        <v>&amp;ref(Spell/P_Earth.jpg,nolink,25x25,Earth);2</v>
      </c>
      <c r="EU232" t="str">
        <f t="shared" si="71"/>
        <v>&amp;ref(Spell/V_Earth.jpg,nolink,25x25,Earth Gem);10</v>
      </c>
      <c r="EV232" t="str">
        <f t="shared" si="72"/>
        <v>n/a</v>
      </c>
      <c r="EW232" t="str">
        <f t="shared" si="73"/>
        <v>胴体防護：16&amp;br;防御修正：-1&amp;br;装備負担：3&amp;br;行軍速度：-4&amp;br;魔法の防具</v>
      </c>
      <c r="EX232" t="str">
        <f t="shared" si="74"/>
        <v/>
      </c>
      <c r="EY232" t="str">
        <f t="shared" si="75"/>
        <v/>
      </c>
      <c r="EZ232" t="str">
        <f t="shared" si="76"/>
        <v/>
      </c>
      <c r="FA232" t="str">
        <f t="shared" si="77"/>
        <v/>
      </c>
      <c r="FB232" t="str">
        <f t="shared" si="78"/>
        <v/>
      </c>
      <c r="FC232" t="str">
        <f t="shared" si="79"/>
        <v/>
      </c>
      <c r="FD232" t="str">
        <f t="shared" si="80"/>
        <v>常時効果：Stoneskin</v>
      </c>
      <c r="FE232" t="str">
        <f t="shared" si="81"/>
        <v>胴体防護：16&amp;br;防御修正：-1&amp;br;装備負担：3&amp;br;行軍速度：-4&amp;br;魔法の防具&amp;br;&amp;br;常時効果：Stoneskin</v>
      </c>
      <c r="FF232" t="str">
        <f t="shared" si="82"/>
        <v>&amp;br;常時効果：Stoneskin</v>
      </c>
      <c r="FG232" t="str">
        <f t="shared" si="83"/>
        <v>~</v>
      </c>
      <c r="FH232" s="24" t="str">
        <f t="shared" si="84"/>
        <v xml:space="preserve">|BGCOLOR(#000000):&amp;ref(Item/Armors/Marble-Armor.jpg,nolink,75x75,Marble Armor);|BGCOLOR(BLACK):COLOR(WHITE):''Marble Armor''|鎧|&amp;ref(Spell/P_Earth.jpg,nolink,25x25,Earth);2|&amp;ref(Spell/V_Earth.jpg,nolink,25x25,Earth Gem);10|
|~|&gt;|&gt;|&gt;|胴体防護：16&amp;br;防御修正：-1&amp;br;装備負担：3&amp;br;行軍速度：-4&amp;br;魔法の防具&amp;br;&amp;br;常時効果：Stoneskin|
|&gt;|&gt;|&gt;|&gt;|BGCOLOR(#F5F5F5):着用者も硬くなる。冷気に注意|
</v>
      </c>
    </row>
    <row r="233" spans="1:164" x14ac:dyDescent="0.15">
      <c r="A233" t="str">
        <f t="shared" si="68"/>
        <v/>
      </c>
      <c r="C233" s="1" t="s">
        <v>3845</v>
      </c>
      <c r="E233" s="1">
        <v>6</v>
      </c>
      <c r="F233" s="1" t="s">
        <v>3909</v>
      </c>
      <c r="H233" s="1" t="s">
        <v>3910</v>
      </c>
      <c r="J233" s="1">
        <v>25</v>
      </c>
      <c r="AM233" s="1">
        <v>17</v>
      </c>
      <c r="AO233" s="1">
        <v>-4</v>
      </c>
      <c r="AQ233" s="1">
        <v>3</v>
      </c>
      <c r="AR233" s="1">
        <v>0</v>
      </c>
      <c r="AS233" s="1" t="s">
        <v>3849</v>
      </c>
      <c r="BG233" s="2">
        <v>5</v>
      </c>
      <c r="BS233" s="2">
        <v>1</v>
      </c>
      <c r="DJ233" s="2">
        <v>0</v>
      </c>
      <c r="EQ233" s="7" t="s">
        <v>3914</v>
      </c>
      <c r="ER233" s="20" t="s">
        <v>4573</v>
      </c>
      <c r="ES233" t="str">
        <f t="shared" si="69"/>
        <v>BGCOLOR(#000000):&amp;ref(Item/Armors/Stymphalian-Wings.jpg,nolink,75x75,Stymphalian Wings);|BGCOLOR(BLACK):COLOR(WHITE):''Stymphalian Wings''</v>
      </c>
      <c r="ET233" t="str">
        <f t="shared" si="70"/>
        <v>&amp;ref(Spell/P_Earth.jpg,nolink,25x25,Earth);4</v>
      </c>
      <c r="EU233" t="str">
        <f t="shared" si="71"/>
        <v>&amp;ref(Spell/V_Earth.jpg,nolink,25x25,Earth Gem);25</v>
      </c>
      <c r="EV233" t="str">
        <f t="shared" si="72"/>
        <v>n/a</v>
      </c>
      <c r="EW233" t="str">
        <f t="shared" si="73"/>
        <v>胴体防護：17&amp;br;防御修正：-4&amp;br;装備負担：3&amp;br;行軍速度：-0&amp;br;魔法の防具</v>
      </c>
      <c r="EX233" t="str">
        <f t="shared" si="74"/>
        <v>&amp;ref(Item/Causes-Fear.jpg,nolink,25x25,Fear (5));</v>
      </c>
      <c r="EY233" t="str">
        <f t="shared" si="75"/>
        <v>&amp;ref(Item/Trample.jpg,nolink,25x25,Trample);</v>
      </c>
      <c r="EZ233" t="str">
        <f t="shared" si="76"/>
        <v/>
      </c>
      <c r="FA233" t="str">
        <f t="shared" si="77"/>
        <v>&amp;ref(Item/Flying.jpg,nolink,25x25,Flying);</v>
      </c>
      <c r="FB233" t="str">
        <f t="shared" si="78"/>
        <v/>
      </c>
      <c r="FC233" t="str">
        <f t="shared" si="79"/>
        <v/>
      </c>
      <c r="FD233" t="str">
        <f t="shared" si="80"/>
        <v>&amp;ref(Item/Causes-Fear.jpg,nolink,25x25,Fear (5));&amp;ref(Item/Trample.jpg,nolink,25x25,Trample);&amp;br;&amp;ref(Item/Flying.jpg,nolink,25x25,Flying);&amp;br;攻撃技能-4&amp;br;騎乗中使用不可</v>
      </c>
      <c r="FE233" t="str">
        <f t="shared" si="81"/>
        <v>胴体防護：17&amp;br;防御修正：-4&amp;br;装備負担：3&amp;br;行軍速度：-0&amp;br;魔法の防具&amp;br;&amp;br;&amp;ref(Item/Causes-Fear.jpg,nolink,25x25,Fear (5));&amp;ref(Item/Trample.jpg,nolink,25x25,Trample);&amp;br;&amp;ref(Item/Flying.jpg,nolink,25x25,Flying);&amp;br;攻撃技能-4&amp;br;騎乗中使用不可</v>
      </c>
      <c r="FF233" t="str">
        <f t="shared" si="82"/>
        <v>&amp;br;&amp;ref(Item/Causes-Fear.jpg,nolink,25x25,Fear (5));&amp;ref(Item/Trample.jpg,nolink,25x25,Trample);&amp;br;&amp;ref(Item/Flying.jpg,nolink,25x25,Flying);&amp;br;攻撃技能-4&amp;br;騎乗中使用不可</v>
      </c>
      <c r="FG233" t="str">
        <f t="shared" si="83"/>
        <v>~</v>
      </c>
      <c r="FH233" s="24" t="str">
        <f t="shared" si="84"/>
        <v xml:space="preserve">|BGCOLOR(#000000):&amp;ref(Item/Armors/Stymphalian-Wings.jpg,nolink,75x75,Stymphalian Wings);|BGCOLOR(BLACK):COLOR(WHITE):''Stymphalian Wings''|鎧|&amp;ref(Spell/P_Earth.jpg,nolink,25x25,Earth);4|&amp;ref(Spell/V_Earth.jpg,nolink,25x25,Earth Gem);25|
|~|&gt;|&gt;|&gt;|胴体防護：17&amp;br;防御修正：-4&amp;br;装備負担：3&amp;br;行軍速度：-0&amp;br;魔法の防具&amp;br;&amp;br;&amp;ref(Item/Causes-Fear.jpg,nolink,25x25,Fear (5));&amp;ref(Item/Trample.jpg,nolink,25x25,Trample);&amp;br;&amp;ref(Item/Flying.jpg,nolink,25x25,Flying);&amp;br;攻撃技能-4&amp;br;騎乗中使用不可|
|&gt;|&gt;|&gt;|&gt;|BGCOLOR(#F5F5F5):着る飛行型蹂躙装置。大型の指揮官が使うと強力|
</v>
      </c>
    </row>
    <row r="234" spans="1:164" x14ac:dyDescent="0.15">
      <c r="A234" t="str">
        <f t="shared" si="68"/>
        <v/>
      </c>
      <c r="C234" s="1" t="s">
        <v>3845</v>
      </c>
      <c r="E234" s="1">
        <v>6</v>
      </c>
      <c r="F234" s="1" t="s">
        <v>3915</v>
      </c>
      <c r="H234" s="1" t="s">
        <v>3864</v>
      </c>
      <c r="I234" s="1" t="s">
        <v>3852</v>
      </c>
      <c r="J234" s="1">
        <v>5</v>
      </c>
      <c r="K234" s="7">
        <v>5</v>
      </c>
      <c r="AM234" s="1">
        <v>11</v>
      </c>
      <c r="AO234" s="1">
        <v>-1</v>
      </c>
      <c r="AQ234" s="1">
        <v>1</v>
      </c>
      <c r="AR234" s="1">
        <v>0</v>
      </c>
      <c r="AS234" s="1" t="s">
        <v>3849</v>
      </c>
      <c r="BV234" s="2">
        <v>3</v>
      </c>
      <c r="EQ234" s="7" t="s">
        <v>3916</v>
      </c>
      <c r="ER234" s="20" t="s">
        <v>4574</v>
      </c>
      <c r="ES234" t="str">
        <f t="shared" si="69"/>
        <v>BGCOLOR(#000000):&amp;ref(Item/Armors/Rainbow-Armor.jpg,nolink,75x75,Rainbow Armor);|BGCOLOR(BLACK):COLOR(WHITE):''Rainbow Armor''</v>
      </c>
      <c r="ET234" t="str">
        <f t="shared" si="70"/>
        <v>&amp;ref(Spell/P_Air.jpg,nolink,25x25,Air);1&amp;ref(Spell/P_Nature.jpg,nolink,25x25,Nature);1</v>
      </c>
      <c r="EU234" t="str">
        <f t="shared" si="71"/>
        <v>&amp;ref(Spell/V_Air.jpg,nolink,25x25,Air Gem);5&amp;ref(Spell/V_Nature.jpg,nolink,25x25,Nature Gem);5</v>
      </c>
      <c r="EV234" t="str">
        <f t="shared" si="72"/>
        <v>n/a</v>
      </c>
      <c r="EW234" t="str">
        <f t="shared" si="73"/>
        <v>胴体防護：11&amp;br;防御修正：-1&amp;br;装備負担：1&amp;br;行軍速度：-0&amp;br;魔法の防具</v>
      </c>
      <c r="EX234" t="str">
        <f t="shared" si="74"/>
        <v/>
      </c>
      <c r="EY234" t="str">
        <f t="shared" si="75"/>
        <v>&amp;ref(Item/Reinvigoration.jpg,nolink,25x25,Reinvigoration (3));</v>
      </c>
      <c r="EZ234" t="str">
        <f t="shared" si="76"/>
        <v/>
      </c>
      <c r="FA234" t="str">
        <f t="shared" si="77"/>
        <v/>
      </c>
      <c r="FB234" t="str">
        <f t="shared" si="78"/>
        <v/>
      </c>
      <c r="FC234" t="str">
        <f t="shared" si="79"/>
        <v/>
      </c>
      <c r="FD234" t="str">
        <f t="shared" si="80"/>
        <v>&amp;ref(Item/Reinvigoration.jpg,nolink,25x25,Reinvigoration (3));&amp;br;魔法抵抗+2</v>
      </c>
      <c r="FE234" t="str">
        <f t="shared" si="81"/>
        <v>胴体防護：11&amp;br;防御修正：-1&amp;br;装備負担：1&amp;br;行軍速度：-0&amp;br;魔法の防具&amp;br;&amp;br;&amp;ref(Item/Reinvigoration.jpg,nolink,25x25,Reinvigoration (3));&amp;br;魔法抵抗+2</v>
      </c>
      <c r="FF234" t="str">
        <f t="shared" si="82"/>
        <v>&amp;br;&amp;ref(Item/Reinvigoration.jpg,nolink,25x25,Reinvigoration (3));&amp;br;魔法抵抗+2</v>
      </c>
      <c r="FG234" t="str">
        <f t="shared" si="83"/>
        <v>~</v>
      </c>
      <c r="FH234" s="24" t="str">
        <f t="shared" si="84"/>
        <v xml:space="preserve">|BGCOLOR(#000000):&amp;ref(Item/Armors/Rainbow-Armor.jpg,nolink,75x75,Rainbow Armor);|BGCOLOR(BLACK):COLOR(WHITE):''Rainbow Armor''|鎧|&amp;ref(Spell/P_Air.jpg,nolink,25x25,Air);1&amp;ref(Spell/P_Nature.jpg,nolink,25x25,Nature);1|&amp;ref(Spell/V_Air.jpg,nolink,25x25,Air Gem);5&amp;ref(Spell/V_Nature.jpg,nolink,25x25,Nature Gem);5|
|~|&gt;|&gt;|&gt;|胴体防護：11&amp;br;防御修正：-1&amp;br;装備負担：1&amp;br;行軍速度：-0&amp;br;魔法の防具&amp;br;&amp;br;&amp;ref(Item/Reinvigoration.jpg,nolink,25x25,Reinvigoration (3));&amp;br;魔法抵抗+2|
|&gt;|&gt;|&gt;|&gt;|BGCOLOR(#F5F5F5):軽く、疲労回復も備える。魔法抵抗も補強|
</v>
      </c>
    </row>
    <row r="235" spans="1:164" x14ac:dyDescent="0.15">
      <c r="A235" t="str">
        <f t="shared" si="68"/>
        <v/>
      </c>
      <c r="C235" s="1" t="s">
        <v>3845</v>
      </c>
      <c r="E235" s="1">
        <v>6</v>
      </c>
      <c r="F235" s="1" t="s">
        <v>3917</v>
      </c>
      <c r="H235" s="1" t="s">
        <v>3918</v>
      </c>
      <c r="I235" s="1" t="s">
        <v>3879</v>
      </c>
      <c r="J235" s="1">
        <v>40</v>
      </c>
      <c r="K235" s="7">
        <v>40</v>
      </c>
      <c r="AM235" s="1">
        <v>3</v>
      </c>
      <c r="AO235" s="1">
        <v>0</v>
      </c>
      <c r="AQ235" s="1">
        <v>0</v>
      </c>
      <c r="AR235" s="1">
        <v>0</v>
      </c>
      <c r="AS235" s="1" t="s">
        <v>3849</v>
      </c>
      <c r="BV235" s="2">
        <v>5</v>
      </c>
      <c r="DC235" s="2">
        <v>1</v>
      </c>
      <c r="EE235" s="2">
        <v>1</v>
      </c>
      <c r="EF235" s="2">
        <v>1</v>
      </c>
      <c r="EG235" s="2">
        <v>1</v>
      </c>
      <c r="EH235" s="2">
        <v>1</v>
      </c>
      <c r="EI235" s="2">
        <v>1</v>
      </c>
      <c r="EJ235" s="2">
        <v>1</v>
      </c>
      <c r="EK235" s="2">
        <v>1</v>
      </c>
      <c r="EL235" s="2">
        <v>1</v>
      </c>
      <c r="ER235" s="20" t="s">
        <v>4575</v>
      </c>
      <c r="ES235" t="str">
        <f t="shared" si="69"/>
        <v>BGCOLOR(#000000):&amp;ref(Item/Armors/Robe-of-the-Magi.jpg,nolink,75x75,Robe of the Magi);|BGCOLOR(BLACK):COLOR(WHITE):''Robe of the Magi''</v>
      </c>
      <c r="ET235" t="str">
        <f t="shared" si="70"/>
        <v>&amp;ref(Spell/P_Air.jpg,nolink,25x25,Air);5&amp;ref(Spell/P_Blood.jpg,nolink,25x25,Blood);5</v>
      </c>
      <c r="EU235" t="str">
        <f t="shared" si="71"/>
        <v>&amp;ref(Spell/V_Air.jpg,nolink,25x25,Air Gem);40&amp;ref(Spell/V_Blood.jpg,nolink,25x25,Blood Slave);40</v>
      </c>
      <c r="EV235" t="str">
        <f t="shared" si="72"/>
        <v>n/a</v>
      </c>
      <c r="EW235" t="str">
        <f t="shared" si="73"/>
        <v>胴体防護：3&amp;br;防御修正：0&amp;br;装備負担：0&amp;br;行軍速度：-0&amp;br;魔法の防具</v>
      </c>
      <c r="EX235" t="str">
        <f t="shared" si="74"/>
        <v/>
      </c>
      <c r="EY235" t="str">
        <f t="shared" si="75"/>
        <v>&amp;ref(Item/Reinvigoration.jpg,nolink,25x25,Reinvigoration (5));</v>
      </c>
      <c r="EZ235" t="str">
        <f t="shared" si="76"/>
        <v/>
      </c>
      <c r="FA235" t="str">
        <f t="shared" si="77"/>
        <v>&amp;ref(Item/Horror-Marked.jpg,nolink,25x25,Causes Horror Mark);</v>
      </c>
      <c r="FB235" t="str">
        <f t="shared" si="78"/>
        <v>&amp;ref(Spell/P_Fire.jpg,nolink,25x25,Fire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v>
      </c>
      <c r="FC235" t="str">
        <f t="shared" si="79"/>
        <v/>
      </c>
      <c r="FD235" t="str">
        <f t="shared" si="80"/>
        <v>&amp;ref(Item/Reinvigoration.jpg,nolink,25x25,Reinvigoration (5));&amp;br;&amp;ref(Item/Horror-Marked.jpg,nolink,25x25,Causes Horror Mark);&amp;br;&amp;ref(Spell/P_Fire.jpg,nolink,25x25,Fire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v>
      </c>
      <c r="FE235" t="str">
        <f t="shared" si="81"/>
        <v>胴体防護：3&amp;br;防御修正：0&amp;br;装備負担：0&amp;br;行軍速度：-0&amp;br;魔法の防具&amp;br;&amp;br;&amp;ref(Item/Reinvigoration.jpg,nolink,25x25,Reinvigoration (5));&amp;br;&amp;ref(Item/Horror-Marked.jpg,nolink,25x25,Causes Horror Mark);&amp;br;&amp;ref(Spell/P_Fire.jpg,nolink,25x25,Fire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v>
      </c>
      <c r="FF235" t="str">
        <f t="shared" si="82"/>
        <v>&amp;br;&amp;ref(Item/Reinvigoration.jpg,nolink,25x25,Reinvigoration (5));&amp;br;&amp;ref(Item/Horror-Marked.jpg,nolink,25x25,Causes Horror Mark);&amp;br;&amp;ref(Spell/P_Fire.jpg,nolink,25x25,Fire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v>
      </c>
      <c r="FG235" t="str">
        <f t="shared" si="83"/>
        <v>~</v>
      </c>
      <c r="FH235" s="24" t="str">
        <f t="shared" si="84"/>
        <v xml:space="preserve">|BGCOLOR(#000000):&amp;ref(Item/Armors/Robe-of-the-Magi.jpg,nolink,75x75,Robe of the Magi);|BGCOLOR(BLACK):COLOR(WHITE):''Robe of the Magi''|鎧|&amp;ref(Spell/P_Air.jpg,nolink,25x25,Air);5&amp;ref(Spell/P_Blood.jpg,nolink,25x25,Blood);5|&amp;ref(Spell/V_Air.jpg,nolink,25x25,Air Gem);40&amp;ref(Spell/V_Blood.jpg,nolink,25x25,Blood Slave);40|
|~|&gt;|&gt;|&gt;|胴体防護：3&amp;br;防御修正：0&amp;br;装備負担：0&amp;br;行軍速度：-0&amp;br;魔法の防具&amp;br;&amp;br;&amp;ref(Item/Reinvigoration.jpg,nolink,25x25,Reinvigoration (5));&amp;br;&amp;ref(Item/Horror-Marked.jpg,nolink,25x25,Causes Horror Mark);&amp;br;&amp;ref(Spell/P_Fire.jpg,nolink,25x25,Fire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
|&gt;|&gt;|&gt;|&gt;|BGCOLOR(#F5F5F5):全魔法増強。疲労も高速で回復させる|
</v>
      </c>
    </row>
    <row r="236" spans="1:164" x14ac:dyDescent="0.15">
      <c r="A236" t="str">
        <f t="shared" si="68"/>
        <v/>
      </c>
      <c r="C236" s="1" t="s">
        <v>3845</v>
      </c>
      <c r="E236" s="1">
        <v>6</v>
      </c>
      <c r="F236" s="1" t="s">
        <v>3919</v>
      </c>
      <c r="H236" s="1" t="s">
        <v>3920</v>
      </c>
      <c r="J236" s="1">
        <v>25</v>
      </c>
      <c r="AM236" s="1">
        <v>4</v>
      </c>
      <c r="AO236" s="1">
        <v>0</v>
      </c>
      <c r="AQ236" s="1">
        <v>0</v>
      </c>
      <c r="AR236" s="1">
        <v>0</v>
      </c>
      <c r="AS236" s="1" t="s">
        <v>3849</v>
      </c>
      <c r="BC236" s="2">
        <v>25</v>
      </c>
      <c r="ER236" s="20" t="s">
        <v>4576</v>
      </c>
      <c r="ES236" t="str">
        <f t="shared" si="69"/>
        <v>BGCOLOR(#000000):&amp;ref(Item/Armors/Robe-of-Invulnerability.jpg,nolink,75x75,Robe of Invulnerability);|BGCOLOR(BLACK):COLOR(WHITE):''Robe of Invulnerability''</v>
      </c>
      <c r="ET236" t="str">
        <f t="shared" si="70"/>
        <v>&amp;ref(Spell/P_Death.jpg,nolink,25x25,Death);4</v>
      </c>
      <c r="EU236" t="str">
        <f t="shared" si="71"/>
        <v>&amp;ref(Spell/V_Death.jpg,nolink,25x25,Death Gem);25</v>
      </c>
      <c r="EV236" t="str">
        <f t="shared" si="72"/>
        <v>n/a</v>
      </c>
      <c r="EW236" t="str">
        <f t="shared" si="73"/>
        <v>胴体防護：4&amp;br;防御修正：0&amp;br;装備負担：0&amp;br;行軍速度：-0&amp;br;魔法の防具</v>
      </c>
      <c r="EX236" t="str">
        <f t="shared" si="74"/>
        <v>&amp;ref(Item/Invulnerable.jpg,nolink,25x25,Invulnerable (25));</v>
      </c>
      <c r="EY236" t="str">
        <f t="shared" si="75"/>
        <v/>
      </c>
      <c r="EZ236" t="str">
        <f t="shared" si="76"/>
        <v/>
      </c>
      <c r="FA236" t="str">
        <f t="shared" si="77"/>
        <v/>
      </c>
      <c r="FB236" t="str">
        <f t="shared" si="78"/>
        <v/>
      </c>
      <c r="FC236" t="str">
        <f t="shared" si="79"/>
        <v/>
      </c>
      <c r="FD236" t="str">
        <f t="shared" si="80"/>
        <v>&amp;ref(Item/Invulnerable.jpg,nolink,25x25,Invulnerable (25));</v>
      </c>
      <c r="FE236" t="str">
        <f t="shared" si="81"/>
        <v>胴体防護：4&amp;br;防御修正：0&amp;br;装備負担：0&amp;br;行軍速度：-0&amp;br;魔法の防具&amp;br;&amp;br;&amp;ref(Item/Invulnerable.jpg,nolink,25x25,Invulnerable (25));</v>
      </c>
      <c r="FF236" t="str">
        <f t="shared" si="82"/>
        <v>&amp;br;&amp;ref(Item/Invulnerable.jpg,nolink,25x25,Invulnerable (25));</v>
      </c>
      <c r="FG236" t="str">
        <f t="shared" si="83"/>
        <v>~</v>
      </c>
      <c r="FH236" s="24" t="str">
        <f t="shared" si="84"/>
        <v xml:space="preserve">|BGCOLOR(#000000):&amp;ref(Item/Armors/Robe-of-Invulnerability.jpg,nolink,75x75,Robe of Invulnerability);|BGCOLOR(BLACK):COLOR(WHITE):''Robe of Invulnerability''|鎧|&amp;ref(Spell/P_Death.jpg,nolink,25x25,Death);4|&amp;ref(Spell/V_Death.jpg,nolink,25x25,Death Gem);25|
|~|&gt;|&gt;|&gt;|胴体防護：4&amp;br;防御修正：0&amp;br;装備負担：0&amp;br;行軍速度：-0&amp;br;魔法の防具&amp;br;&amp;br;&amp;ref(Item/Invulnerable.jpg,nolink,25x25,Invulnerable (25));|
|&gt;|&gt;|&gt;|&gt;|BGCOLOR(#F5F5F5):魔法属性がない攻撃に強い。それ以外にはお粗末|
</v>
      </c>
    </row>
    <row r="237" spans="1:164" x14ac:dyDescent="0.15">
      <c r="A237" t="str">
        <f t="shared" si="68"/>
        <v/>
      </c>
      <c r="C237" s="1" t="s">
        <v>3845</v>
      </c>
      <c r="E237" s="1">
        <v>6</v>
      </c>
      <c r="F237" s="1" t="s">
        <v>3921</v>
      </c>
      <c r="H237" s="1" t="s">
        <v>3892</v>
      </c>
      <c r="J237" s="1">
        <v>10</v>
      </c>
      <c r="AM237" s="1">
        <v>16</v>
      </c>
      <c r="AO237" s="1">
        <v>-2</v>
      </c>
      <c r="AQ237" s="1">
        <v>2</v>
      </c>
      <c r="AR237" s="1">
        <v>2</v>
      </c>
      <c r="AS237" s="1" t="s">
        <v>3849</v>
      </c>
      <c r="AY237" s="2">
        <v>5</v>
      </c>
      <c r="BB237" s="2">
        <v>1</v>
      </c>
      <c r="EQ237" s="7" t="s">
        <v>3922</v>
      </c>
      <c r="ER237" s="20" t="s">
        <v>4577</v>
      </c>
      <c r="ES237" t="str">
        <f t="shared" si="69"/>
        <v>BGCOLOR(#000000):&amp;ref(Item/Armors/Rime-Hauberk.jpg,nolink,75x75,Rime Hauberk);|BGCOLOR(BLACK):COLOR(WHITE):''Rime Hauberk''</v>
      </c>
      <c r="ET237" t="str">
        <f t="shared" si="70"/>
        <v>&amp;ref(Spell/P_Water.jpg,nolink,25x25,Water);2</v>
      </c>
      <c r="EU237" t="str">
        <f t="shared" si="71"/>
        <v>&amp;ref(Spell/V_Water.jpg,nolink,25x25,Water Gem);10</v>
      </c>
      <c r="EV237" t="str">
        <f t="shared" si="72"/>
        <v>n/a</v>
      </c>
      <c r="EW237" t="str">
        <f t="shared" si="73"/>
        <v>胴体防護：16&amp;br;防御修正：-2&amp;br;装備負担：2&amp;br;行軍速度：-2&amp;br;魔法の防具</v>
      </c>
      <c r="EX237" t="str">
        <f t="shared" si="74"/>
        <v>&amp;ref(Item/Cold-Resistant.jpg,nolink,25x25,Cold Resistant (5));&amp;ref(Item/Ice-Protection.jpg,nolink,25x25,Ice Protection (1));</v>
      </c>
      <c r="EY237" t="str">
        <f t="shared" si="75"/>
        <v/>
      </c>
      <c r="EZ237" t="str">
        <f t="shared" si="76"/>
        <v/>
      </c>
      <c r="FA237" t="str">
        <f t="shared" si="77"/>
        <v/>
      </c>
      <c r="FB237" t="str">
        <f t="shared" si="78"/>
        <v/>
      </c>
      <c r="FC237" t="str">
        <f t="shared" si="79"/>
        <v/>
      </c>
      <c r="FD237" t="str">
        <f t="shared" si="80"/>
        <v>&amp;ref(Item/Cold-Resistant.jpg,nolink,25x25,Cold Resistant (5));&amp;ref(Item/Ice-Protection.jpg,nolink,25x25,Ice Protection (1));&amp;br;常時効果：Breath of Winter</v>
      </c>
      <c r="FE237" t="str">
        <f t="shared" si="81"/>
        <v>胴体防護：16&amp;br;防御修正：-2&amp;br;装備負担：2&amp;br;行軍速度：-2&amp;br;魔法の防具&amp;br;&amp;br;&amp;ref(Item/Cold-Resistant.jpg,nolink,25x25,Cold Resistant (5));&amp;ref(Item/Ice-Protection.jpg,nolink,25x25,Ice Protection (1));&amp;br;常時効果：Breath of Winter</v>
      </c>
      <c r="FF237" t="str">
        <f t="shared" si="82"/>
        <v>&amp;br;&amp;ref(Item/Cold-Resistant.jpg,nolink,25x25,Cold Resistant (5));&amp;ref(Item/Ice-Protection.jpg,nolink,25x25,Ice Protection (1));&amp;br;常時効果：Breath of Winter</v>
      </c>
      <c r="FG237" t="str">
        <f t="shared" si="83"/>
        <v>~</v>
      </c>
      <c r="FH237" s="24" t="str">
        <f t="shared" si="84"/>
        <v xml:space="preserve">|BGCOLOR(#000000):&amp;ref(Item/Armors/Rime-Hauberk.jpg,nolink,75x75,Rime Hauberk);|BGCOLOR(BLACK):COLOR(WHITE):''Rime Hauberk''|鎧|&amp;ref(Spell/P_Water.jpg,nolink,25x25,Water);2|&amp;ref(Spell/V_Water.jpg,nolink,25x25,Water Gem);10|
|~|&gt;|&gt;|&gt;|胴体防護：16&amp;br;防御修正：-2&amp;br;装備負担：2&amp;br;行軍速度：-2&amp;br;魔法の防具&amp;br;&amp;br;&amp;ref(Item/Cold-Resistant.jpg,nolink,25x25,Cold Resistant (5));&amp;ref(Item/Ice-Protection.jpg,nolink,25x25,Ice Protection (1));&amp;br;常時効果：Breath of Winter|
|&gt;|&gt;|&gt;|&gt;|BGCOLOR(#F5F5F5):冷気を放つ鎧。寒い州でこそ真価を発揮|
</v>
      </c>
    </row>
    <row r="238" spans="1:164" x14ac:dyDescent="0.15">
      <c r="A238" t="str">
        <f t="shared" si="68"/>
        <v/>
      </c>
      <c r="C238" s="1" t="s">
        <v>3845</v>
      </c>
      <c r="E238" s="1">
        <v>6</v>
      </c>
      <c r="F238" s="1" t="s">
        <v>3923</v>
      </c>
      <c r="H238" s="1" t="s">
        <v>3892</v>
      </c>
      <c r="I238" s="1" t="s">
        <v>3847</v>
      </c>
      <c r="J238" s="1">
        <v>10</v>
      </c>
      <c r="K238" s="7">
        <v>5</v>
      </c>
      <c r="AM238" s="1">
        <v>16</v>
      </c>
      <c r="AO238" s="1">
        <v>-1</v>
      </c>
      <c r="AQ238" s="1">
        <v>4</v>
      </c>
      <c r="AR238" s="1">
        <v>6</v>
      </c>
      <c r="AS238" s="1" t="s">
        <v>3849</v>
      </c>
      <c r="CV238" s="2">
        <v>1</v>
      </c>
      <c r="ER238" s="20" t="s">
        <v>4578</v>
      </c>
      <c r="ES238" t="str">
        <f t="shared" si="69"/>
        <v>BGCOLOR(#000000):&amp;ref(Item/Armors/Jade-Armor.jpg,nolink,75x75,Jade Armor);|BGCOLOR(BLACK):COLOR(WHITE):''Jade Armor''</v>
      </c>
      <c r="ET238" t="str">
        <f t="shared" si="70"/>
        <v>&amp;ref(Spell/P_Water.jpg,nolink,25x25,Water);2&amp;ref(Spell/P_Earth.jpg,nolink,25x25,Earth);1</v>
      </c>
      <c r="EU238" t="str">
        <f t="shared" si="71"/>
        <v>&amp;ref(Spell/V_Water.jpg,nolink,25x25,Water Gem);10&amp;ref(Spell/V_Earth.jpg,nolink,25x25,Earth Gem);5</v>
      </c>
      <c r="EV238" t="str">
        <f t="shared" si="72"/>
        <v>n/a</v>
      </c>
      <c r="EW238" t="str">
        <f t="shared" si="73"/>
        <v>胴体防護：16&amp;br;防御修正：-1&amp;br;装備負担：4&amp;br;行軍速度：-6&amp;br;魔法の防具</v>
      </c>
      <c r="EX238" t="str">
        <f t="shared" si="74"/>
        <v/>
      </c>
      <c r="EY238" t="str">
        <f t="shared" si="75"/>
        <v/>
      </c>
      <c r="EZ238" t="str">
        <f t="shared" si="76"/>
        <v/>
      </c>
      <c r="FA238" t="str">
        <f t="shared" si="77"/>
        <v>&amp;ref(Item/Quickness.jpg,nolink,25x25,Quickness);</v>
      </c>
      <c r="FB238" t="str">
        <f t="shared" si="78"/>
        <v/>
      </c>
      <c r="FC238" t="str">
        <f t="shared" si="79"/>
        <v/>
      </c>
      <c r="FD238" t="str">
        <f t="shared" si="80"/>
        <v>&amp;ref(Item/Quickness.jpg,nolink,25x25,Quickness);</v>
      </c>
      <c r="FE238" t="str">
        <f t="shared" si="81"/>
        <v>胴体防護：16&amp;br;防御修正：-1&amp;br;装備負担：4&amp;br;行軍速度：-6&amp;br;魔法の防具&amp;br;&amp;br;&amp;ref(Item/Quickness.jpg,nolink,25x25,Quickness);</v>
      </c>
      <c r="FF238" t="str">
        <f t="shared" si="82"/>
        <v>&amp;br;&amp;ref(Item/Quickness.jpg,nolink,25x25,Quickness);</v>
      </c>
      <c r="FG238" t="str">
        <f t="shared" si="83"/>
        <v>~</v>
      </c>
      <c r="FH238" s="24" t="str">
        <f t="shared" si="84"/>
        <v xml:space="preserve">|BGCOLOR(#000000):&amp;ref(Item/Armors/Jade-Armor.jpg,nolink,75x75,Jade Armor);|BGCOLOR(BLACK):COLOR(WHITE):''Jade Armor''|鎧|&amp;ref(Spell/P_Water.jpg,nolink,25x25,Water);2&amp;ref(Spell/P_Earth.jpg,nolink,25x25,Earth);1|&amp;ref(Spell/V_Water.jpg,nolink,25x25,Water Gem);10&amp;ref(Spell/V_Earth.jpg,nolink,25x25,Earth Gem);5|
|~|&gt;|&gt;|&gt;|胴体防護：16&amp;br;防御修正：-1&amp;br;装備負担：4&amp;br;行軍速度：-6&amp;br;魔法の防具&amp;br;&amp;br;&amp;ref(Item/Quickness.jpg,nolink,25x25,Quickness);|
|&gt;|&gt;|&gt;|&gt;|BGCOLOR(#F5F5F5):加速機能付き。重量と加速から来る疲労が問題|
</v>
      </c>
    </row>
    <row r="239" spans="1:164" x14ac:dyDescent="0.15">
      <c r="A239" t="str">
        <f t="shared" si="68"/>
        <v/>
      </c>
      <c r="C239" s="1" t="s">
        <v>3845</v>
      </c>
      <c r="E239" s="1">
        <v>6</v>
      </c>
      <c r="F239" s="1" t="s">
        <v>3924</v>
      </c>
      <c r="H239" s="1" t="s">
        <v>3920</v>
      </c>
      <c r="J239" s="1">
        <v>25</v>
      </c>
      <c r="AM239" s="1">
        <v>7</v>
      </c>
      <c r="AO239" s="1">
        <v>-3</v>
      </c>
      <c r="AQ239" s="1">
        <v>3</v>
      </c>
      <c r="AR239" s="1">
        <v>4</v>
      </c>
      <c r="AS239" s="1" t="s">
        <v>3849</v>
      </c>
      <c r="AY239" s="2">
        <v>5</v>
      </c>
      <c r="EQ239" s="7" t="s">
        <v>3925</v>
      </c>
      <c r="ER239" s="20" t="s">
        <v>4579</v>
      </c>
      <c r="ES239" t="str">
        <f t="shared" si="69"/>
        <v>BGCOLOR(#000000):&amp;ref(Item/Armors/Bone-Armor.jpg,nolink,75x75,Bone Armor);|BGCOLOR(BLACK):COLOR(WHITE):''Bone Armor''</v>
      </c>
      <c r="ET239" t="str">
        <f t="shared" si="70"/>
        <v>&amp;ref(Spell/P_Death.jpg,nolink,25x25,Death);4</v>
      </c>
      <c r="EU239" t="str">
        <f t="shared" si="71"/>
        <v>&amp;ref(Spell/V_Death.jpg,nolink,25x25,Death Gem);25</v>
      </c>
      <c r="EV239" t="str">
        <f t="shared" si="72"/>
        <v>n/a</v>
      </c>
      <c r="EW239" t="str">
        <f t="shared" si="73"/>
        <v>胴体防護：7&amp;br;防御修正：-3&amp;br;装備負担：3&amp;br;行軍速度：-4&amp;br;魔法の防具</v>
      </c>
      <c r="EX239" t="str">
        <f t="shared" si="74"/>
        <v>&amp;ref(Item/Cold-Resistant.jpg,nolink,25x25,Cold Resistant (5));</v>
      </c>
      <c r="EY239" t="str">
        <f t="shared" si="75"/>
        <v/>
      </c>
      <c r="EZ239" t="str">
        <f t="shared" si="76"/>
        <v/>
      </c>
      <c r="FA239" t="str">
        <f t="shared" si="77"/>
        <v/>
      </c>
      <c r="FB239" t="str">
        <f t="shared" si="78"/>
        <v/>
      </c>
      <c r="FC239" t="str">
        <f t="shared" si="79"/>
        <v/>
      </c>
      <c r="FD239" t="str">
        <f t="shared" si="80"/>
        <v>&amp;ref(Item/Cold-Resistant.jpg,nolink,25x25,Cold Resistant (5));&amp;br;常時効果：Soul Vortex</v>
      </c>
      <c r="FE239" t="str">
        <f t="shared" si="81"/>
        <v>胴体防護：7&amp;br;防御修正：-3&amp;br;装備負担：3&amp;br;行軍速度：-4&amp;br;魔法の防具&amp;br;&amp;br;&amp;ref(Item/Cold-Resistant.jpg,nolink,25x25,Cold Resistant (5));&amp;br;常時効果：Soul Vortex</v>
      </c>
      <c r="FF239" t="str">
        <f t="shared" si="82"/>
        <v>&amp;br;&amp;ref(Item/Cold-Resistant.jpg,nolink,25x25,Cold Resistant (5));&amp;br;常時効果：Soul Vortex</v>
      </c>
      <c r="FG239" t="str">
        <f t="shared" si="83"/>
        <v>~</v>
      </c>
      <c r="FH239" s="24" t="str">
        <f t="shared" si="84"/>
        <v xml:space="preserve">|BGCOLOR(#000000):&amp;ref(Item/Armors/Bone-Armor.jpg,nolink,75x75,Bone Armor);|BGCOLOR(BLACK):COLOR(WHITE):''Bone Armor''|鎧|&amp;ref(Spell/P_Death.jpg,nolink,25x25,Death);4|&amp;ref(Spell/V_Death.jpg,nolink,25x25,Death Gem);25|
|~|&gt;|&gt;|&gt;|胴体防護：7&amp;br;防御修正：-3&amp;br;装備負担：3&amp;br;行軍速度：-4&amp;br;魔法の防具&amp;br;&amp;br;&amp;ref(Item/Cold-Resistant.jpg,nolink,25x25,Cold Resistant (5));&amp;br;常時効果：Soul Vortex|
|&gt;|&gt;|&gt;|&gt;|BGCOLOR(#F5F5F5):周囲から生命量を吸い取る鎧。防具としては弱い|
</v>
      </c>
    </row>
    <row r="240" spans="1:164" x14ac:dyDescent="0.15">
      <c r="A240" t="str">
        <f t="shared" si="68"/>
        <v>鎧6E</v>
      </c>
      <c r="C240" s="1" t="s">
        <v>3845</v>
      </c>
      <c r="E240" s="1">
        <v>6</v>
      </c>
      <c r="F240" s="1" t="s">
        <v>3926</v>
      </c>
      <c r="H240" s="1" t="s">
        <v>3904</v>
      </c>
      <c r="J240" s="1">
        <v>10</v>
      </c>
      <c r="AM240" s="1">
        <v>12</v>
      </c>
      <c r="AO240" s="1">
        <v>-1</v>
      </c>
      <c r="AQ240" s="1">
        <v>1</v>
      </c>
      <c r="AR240" s="1">
        <v>0</v>
      </c>
      <c r="AS240" s="1" t="s">
        <v>3849</v>
      </c>
      <c r="AZ240" s="2">
        <v>15</v>
      </c>
      <c r="BU240" s="2">
        <v>10</v>
      </c>
      <c r="ER240" s="20" t="s">
        <v>4580</v>
      </c>
      <c r="ES240" t="str">
        <f t="shared" si="69"/>
        <v>BGCOLOR(#000000):&amp;ref(Item/Armors/Hydra-Skin-Armor.jpg,nolink,75x75,Hydra Skin Armor);|BGCOLOR(BLACK):COLOR(WHITE):''Hydra Skin Armor''</v>
      </c>
      <c r="ET240" t="str">
        <f t="shared" si="70"/>
        <v>&amp;ref(Spell/P_Nature.jpg,nolink,25x25,Nature);2</v>
      </c>
      <c r="EU240" t="str">
        <f t="shared" si="71"/>
        <v>&amp;ref(Spell/V_Nature.jpg,nolink,25x25,Nature Gem);10</v>
      </c>
      <c r="EV240" t="str">
        <f t="shared" si="72"/>
        <v>n/a</v>
      </c>
      <c r="EW240" t="str">
        <f t="shared" si="73"/>
        <v>胴体防護：12&amp;br;防御修正：-1&amp;br;装備負担：1&amp;br;行軍速度：-0&amp;br;魔法の防具</v>
      </c>
      <c r="EX240" t="str">
        <f t="shared" si="74"/>
        <v>&amp;ref(Item/Poison-Resistant.jpg,nolink,25x25,Poison Resistant (15));</v>
      </c>
      <c r="EY240" t="str">
        <f t="shared" si="75"/>
        <v>&amp;ref(Item/Regeneration.jpg,nolink,25x25,Regeneration (10));</v>
      </c>
      <c r="EZ240" t="str">
        <f t="shared" si="76"/>
        <v/>
      </c>
      <c r="FA240" t="str">
        <f t="shared" si="77"/>
        <v/>
      </c>
      <c r="FB240" t="str">
        <f t="shared" si="78"/>
        <v/>
      </c>
      <c r="FC240" t="str">
        <f t="shared" si="79"/>
        <v/>
      </c>
      <c r="FD240" t="str">
        <f t="shared" si="80"/>
        <v>&amp;ref(Item/Poison-Resistant.jpg,nolink,25x25,Poison Resistant (15));&amp;ref(Item/Regeneration.jpg,nolink,25x25,Regeneration (10));</v>
      </c>
      <c r="FE240" t="str">
        <f t="shared" si="81"/>
        <v>胴体防護：12&amp;br;防御修正：-1&amp;br;装備負担：1&amp;br;行軍速度：-0&amp;br;魔法の防具&amp;br;&amp;br;&amp;ref(Item/Poison-Resistant.jpg,nolink,25x25,Poison Resistant (15));&amp;ref(Item/Regeneration.jpg,nolink,25x25,Regeneration (10));</v>
      </c>
      <c r="FF240" t="str">
        <f t="shared" si="82"/>
        <v>&amp;br;&amp;ref(Item/Poison-Resistant.jpg,nolink,25x25,Poison Resistant (15));&amp;ref(Item/Regeneration.jpg,nolink,25x25,Regeneration (10));</v>
      </c>
      <c r="FG240" t="str">
        <f t="shared" si="83"/>
        <v>~</v>
      </c>
      <c r="FH240" s="24" t="str">
        <f t="shared" si="84"/>
        <v xml:space="preserve">|BGCOLOR(#000000):&amp;ref(Item/Armors/Hydra-Skin-Armor.jpg,nolink,75x75,Hydra Skin Armor);|BGCOLOR(BLACK):COLOR(WHITE):''Hydra Skin Armor''|鎧|&amp;ref(Spell/P_Nature.jpg,nolink,25x25,Nature);2|&amp;ref(Spell/V_Nature.jpg,nolink,25x25,Nature Gem);10|
|~|&gt;|&gt;|&gt;|胴体防護：12&amp;br;防御修正：-1&amp;br;装備負担：1&amp;br;行軍速度：-0&amp;br;魔法の防具&amp;br;&amp;br;&amp;ref(Item/Poison-Resistant.jpg,nolink,25x25,Poison Resistant (15));&amp;ref(Item/Regeneration.jpg,nolink,25x25,Regeneration (10));|
|&gt;|&gt;|&gt;|&gt;|BGCOLOR(#F5F5F5):再生能力を付加。高HPの指揮官に|
</v>
      </c>
    </row>
    <row r="241" spans="1:164" x14ac:dyDescent="0.15">
      <c r="A241" t="str">
        <f t="shared" si="68"/>
        <v>鎧8S</v>
      </c>
      <c r="C241" s="1" t="s">
        <v>3845</v>
      </c>
      <c r="E241" s="1">
        <v>8</v>
      </c>
      <c r="F241" s="1" t="s">
        <v>3927</v>
      </c>
      <c r="H241" s="1" t="s">
        <v>3910</v>
      </c>
      <c r="J241" s="1">
        <v>25</v>
      </c>
      <c r="AM241" s="1">
        <v>28</v>
      </c>
      <c r="AO241" s="1">
        <v>-3</v>
      </c>
      <c r="AQ241" s="1">
        <v>4</v>
      </c>
      <c r="AR241" s="1">
        <v>6</v>
      </c>
      <c r="AS241" s="1" t="s">
        <v>3849</v>
      </c>
      <c r="EQ241" s="7" t="s">
        <v>3928</v>
      </c>
      <c r="ER241" s="20" t="s">
        <v>4581</v>
      </c>
      <c r="ES241" t="str">
        <f t="shared" si="69"/>
        <v>BGCOLOR(#000000):&amp;ref(Item/Armors/Aseftik's-Armor.jpg,nolink,75x75,Aseftik's Armor);|BGCOLOR(BLACK):COLOR(WHITE):''Aseftik's Armor''</v>
      </c>
      <c r="ET241" t="str">
        <f t="shared" si="70"/>
        <v>&amp;ref(Spell/P_Earth.jpg,nolink,25x25,Earth);4</v>
      </c>
      <c r="EU241" t="str">
        <f t="shared" si="71"/>
        <v>&amp;ref(Spell/V_Earth.jpg,nolink,25x25,Earth Gem);25</v>
      </c>
      <c r="EV241" t="str">
        <f t="shared" si="72"/>
        <v>n/a</v>
      </c>
      <c r="EW241" t="str">
        <f t="shared" si="73"/>
        <v>胴体防護：28&amp;br;防御修正：-3&amp;br;装備負担：4&amp;br;行軍速度：-6&amp;br;魔法の防具</v>
      </c>
      <c r="EX241" t="str">
        <f t="shared" si="74"/>
        <v/>
      </c>
      <c r="EY241" t="str">
        <f t="shared" si="75"/>
        <v/>
      </c>
      <c r="EZ241" t="str">
        <f t="shared" si="76"/>
        <v/>
      </c>
      <c r="FA241" t="str">
        <f t="shared" si="77"/>
        <v/>
      </c>
      <c r="FB241" t="str">
        <f t="shared" si="78"/>
        <v/>
      </c>
      <c r="FC241" t="str">
        <f t="shared" si="79"/>
        <v/>
      </c>
      <c r="FD241" t="str">
        <f t="shared" si="80"/>
        <v>魔法抵抗+3、士気+8&amp;br;装備解除不可</v>
      </c>
      <c r="FE241" t="str">
        <f t="shared" si="81"/>
        <v>胴体防護：28&amp;br;防御修正：-3&amp;br;装備負担：4&amp;br;行軍速度：-6&amp;br;魔法の防具&amp;br;&amp;br;魔法抵抗+3、士気+8&amp;br;装備解除不可</v>
      </c>
      <c r="FF241" t="str">
        <f t="shared" si="82"/>
        <v>&amp;br;魔法抵抗+3、士気+8&amp;br;装備解除不可</v>
      </c>
      <c r="FG241" t="str">
        <f t="shared" si="83"/>
        <v>~</v>
      </c>
      <c r="FH241" s="24" t="str">
        <f t="shared" si="84"/>
        <v xml:space="preserve">|BGCOLOR(#000000):&amp;ref(Item/Armors/Aseftik's-Armor.jpg,nolink,75x75,Aseftik's Armor);|BGCOLOR(BLACK):COLOR(WHITE):''Aseftik's Armor''|鎧|&amp;ref(Spell/P_Earth.jpg,nolink,25x25,Earth);4|&amp;ref(Spell/V_Earth.jpg,nolink,25x25,Earth Gem);25|
|~|&gt;|&gt;|&gt;|胴体防護：28&amp;br;防御修正：-3&amp;br;装備負担：4&amp;br;行軍速度：-6&amp;br;魔法の防具&amp;br;&amp;br;魔法抵抗+3、士気+8&amp;br;装備解除不可|
|&gt;|&gt;|&gt;|&gt;|BGCOLOR(#F5F5F5):重いが相応に丈夫。魔法にも強い|
</v>
      </c>
    </row>
    <row r="242" spans="1:164" x14ac:dyDescent="0.15">
      <c r="A242" t="str">
        <f t="shared" si="68"/>
        <v/>
      </c>
      <c r="C242" s="1" t="s">
        <v>3845</v>
      </c>
      <c r="E242" s="1">
        <v>8</v>
      </c>
      <c r="F242" s="1" t="s">
        <v>3929</v>
      </c>
      <c r="H242" s="1" t="s">
        <v>3910</v>
      </c>
      <c r="J242" s="1">
        <v>25</v>
      </c>
      <c r="AM242" s="1">
        <v>30</v>
      </c>
      <c r="AO242" s="1">
        <v>-8</v>
      </c>
      <c r="AQ242" s="1">
        <v>10</v>
      </c>
      <c r="AR242" s="1">
        <v>6</v>
      </c>
      <c r="AS242" s="1" t="s">
        <v>3849</v>
      </c>
      <c r="BU242" s="2">
        <v>10</v>
      </c>
      <c r="EQ242" s="7" t="s">
        <v>4583</v>
      </c>
      <c r="ER242" s="20" t="s">
        <v>4582</v>
      </c>
      <c r="ES242" t="str">
        <f t="shared" si="69"/>
        <v>BGCOLOR(#000000):&amp;ref(Item/Armors/Monolith-Armor.jpg,nolink,75x75,Monolith Armor);|BGCOLOR(BLACK):COLOR(WHITE):''Monolith Armor''</v>
      </c>
      <c r="ET242" t="str">
        <f t="shared" si="70"/>
        <v>&amp;ref(Spell/P_Earth.jpg,nolink,25x25,Earth);4</v>
      </c>
      <c r="EU242" t="str">
        <f t="shared" si="71"/>
        <v>&amp;ref(Spell/V_Earth.jpg,nolink,25x25,Earth Gem);25</v>
      </c>
      <c r="EV242" t="str">
        <f t="shared" si="72"/>
        <v>n/a</v>
      </c>
      <c r="EW242" t="str">
        <f t="shared" si="73"/>
        <v>胴体防護：30&amp;br;防御修正：-8&amp;br;装備負担：10&amp;br;行軍速度：-6&amp;br;魔法の防具</v>
      </c>
      <c r="EX242" t="str">
        <f t="shared" si="74"/>
        <v/>
      </c>
      <c r="EY242" t="str">
        <f t="shared" si="75"/>
        <v>&amp;ref(Item/Regeneration.jpg,nolink,25x25,Regeneration (10));</v>
      </c>
      <c r="EZ242" t="str">
        <f t="shared" si="76"/>
        <v/>
      </c>
      <c r="FA242" t="str">
        <f t="shared" si="77"/>
        <v/>
      </c>
      <c r="FB242" t="str">
        <f t="shared" si="78"/>
        <v/>
      </c>
      <c r="FC242" t="str">
        <f t="shared" si="79"/>
        <v/>
      </c>
      <c r="FD242" t="str">
        <f t="shared" si="80"/>
        <v>&amp;ref(Item/Regeneration.jpg,nolink,25x25,Regeneration (10));&amp;br;士気+10&amp;br;騎乗中使用不可</v>
      </c>
      <c r="FE242" t="str">
        <f t="shared" si="81"/>
        <v>胴体防護：30&amp;br;防御修正：-8&amp;br;装備負担：10&amp;br;行軍速度：-6&amp;br;魔法の防具&amp;br;&amp;br;&amp;ref(Item/Regeneration.jpg,nolink,25x25,Regeneration (10));&amp;br;士気+10&amp;br;騎乗中使用不可</v>
      </c>
      <c r="FF242" t="str">
        <f t="shared" si="82"/>
        <v>&amp;br;&amp;ref(Item/Regeneration.jpg,nolink,25x25,Regeneration (10));&amp;br;士気+10&amp;br;騎乗中使用不可</v>
      </c>
      <c r="FG242" t="str">
        <f t="shared" si="83"/>
        <v>~</v>
      </c>
      <c r="FH242" s="24" t="str">
        <f t="shared" si="84"/>
        <v xml:space="preserve">|BGCOLOR(#000000):&amp;ref(Item/Armors/Monolith-Armor.jpg,nolink,75x75,Monolith Armor);|BGCOLOR(BLACK):COLOR(WHITE):''Monolith Armor''|鎧|&amp;ref(Spell/P_Earth.jpg,nolink,25x25,Earth);4|&amp;ref(Spell/V_Earth.jpg,nolink,25x25,Earth Gem);25|
|~|&gt;|&gt;|&gt;|胴体防護：30&amp;br;防御修正：-8&amp;br;装備負担：10&amp;br;行軍速度：-6&amp;br;魔法の防具&amp;br;&amp;br;&amp;ref(Item/Regeneration.jpg,nolink,25x25,Regeneration (10));&amp;br;士気+10&amp;br;騎乗中使用不可|
|&gt;|&gt;|&gt;|&gt;|BGCOLOR(#F5F5F5):驚異的な重量。使い手を選ぶ|
</v>
      </c>
    </row>
    <row r="243" spans="1:164" x14ac:dyDescent="0.15">
      <c r="A243" t="str">
        <f t="shared" si="68"/>
        <v/>
      </c>
      <c r="C243" s="1" t="s">
        <v>3845</v>
      </c>
      <c r="E243" s="1">
        <v>8</v>
      </c>
      <c r="F243" s="1" t="s">
        <v>3930</v>
      </c>
      <c r="H243" s="1" t="s">
        <v>3931</v>
      </c>
      <c r="I243" s="1" t="s">
        <v>3899</v>
      </c>
      <c r="J243" s="1">
        <v>15</v>
      </c>
      <c r="K243" s="7">
        <v>10</v>
      </c>
      <c r="AM243" s="1">
        <v>20</v>
      </c>
      <c r="AO243" s="1">
        <v>-1</v>
      </c>
      <c r="AQ243" s="1">
        <v>2</v>
      </c>
      <c r="AR243" s="1">
        <v>2</v>
      </c>
      <c r="AS243" s="1" t="s">
        <v>3849</v>
      </c>
      <c r="AW243" s="2">
        <v>6</v>
      </c>
      <c r="BA243" s="2">
        <v>2</v>
      </c>
      <c r="BE243" s="2">
        <v>1</v>
      </c>
      <c r="EQ243" s="7" t="s">
        <v>3932</v>
      </c>
      <c r="ER243" s="20" t="s">
        <v>4584</v>
      </c>
      <c r="ES243" t="str">
        <f t="shared" si="69"/>
        <v>BGCOLOR(#000000):&amp;ref(Item/Armors/Armor-of-the-Dawn.jpg,nolink,75x75,Armor of the Dawn);|BGCOLOR(BLACK):COLOR(WHITE):''Armor of the Dawn''</v>
      </c>
      <c r="ET243" t="str">
        <f t="shared" si="70"/>
        <v>&amp;ref(Spell/P_Earth.jpg,nolink,25x25,Earth);3&amp;ref(Spell/P_Astral.jpg,nolink,25x25,Astral);2</v>
      </c>
      <c r="EU243" t="str">
        <f t="shared" si="71"/>
        <v>&amp;ref(Spell/V_Earth.jpg,nolink,25x25,Earth Gem);15&amp;ref(Spell/V_Astral.jpg,nolink,25x25,Astral Pearl);10</v>
      </c>
      <c r="EV243" t="str">
        <f t="shared" si="72"/>
        <v>n/a</v>
      </c>
      <c r="EW243" t="str">
        <f t="shared" si="73"/>
        <v>胴体防護：20&amp;br;防御修正：-1&amp;br;装備負担：2&amp;br;行軍速度：-2&amp;br;魔法の防具</v>
      </c>
      <c r="EX243" t="str">
        <f t="shared" si="74"/>
        <v>&amp;ref(Item/Fire-Resistant.jpg,nolink,25x25,Fire Resistant (6));&amp;ref(Item/Affliction-Resistance.jpg,nolink,25x25,Affliction Resistance (2));&amp;ref(Item/Awe.jpg,nolink,25x25,Awe (1));</v>
      </c>
      <c r="EY243" t="str">
        <f t="shared" si="75"/>
        <v/>
      </c>
      <c r="EZ243" t="str">
        <f t="shared" si="76"/>
        <v/>
      </c>
      <c r="FA243" t="str">
        <f t="shared" si="77"/>
        <v/>
      </c>
      <c r="FB243" t="str">
        <f t="shared" si="78"/>
        <v/>
      </c>
      <c r="FC243" t="str">
        <f t="shared" si="79"/>
        <v/>
      </c>
      <c r="FD243" t="str">
        <f t="shared" si="80"/>
        <v>&amp;ref(Item/Fire-Resistant.jpg,nolink,25x25,Fire Resistant (6));&amp;ref(Item/Affliction-Resistance.jpg,nolink,25x25,Affliction Resistance (2));&amp;ref(Item/Awe.jpg,nolink,25x25,Awe (1));&amp;br;魔法抵抗+1</v>
      </c>
      <c r="FE243" t="str">
        <f t="shared" si="81"/>
        <v>胴体防護：20&amp;br;防御修正：-1&amp;br;装備負担：2&amp;br;行軍速度：-2&amp;br;魔法の防具&amp;br;&amp;br;&amp;ref(Item/Fire-Resistant.jpg,nolink,25x25,Fire Resistant (6));&amp;ref(Item/Affliction-Resistance.jpg,nolink,25x25,Affliction Resistance (2));&amp;ref(Item/Awe.jpg,nolink,25x25,Awe (1));&amp;br;魔法抵抗+1</v>
      </c>
      <c r="FF243" t="str">
        <f t="shared" si="82"/>
        <v>&amp;br;&amp;ref(Item/Fire-Resistant.jpg,nolink,25x25,Fire Resistant (6));&amp;ref(Item/Affliction-Resistance.jpg,nolink,25x25,Affliction Resistance (2));&amp;ref(Item/Awe.jpg,nolink,25x25,Awe (1));&amp;br;魔法抵抗+1</v>
      </c>
      <c r="FG243" t="str">
        <f t="shared" si="83"/>
        <v>~</v>
      </c>
      <c r="FH243" s="24" t="str">
        <f t="shared" si="84"/>
        <v xml:space="preserve">|BGCOLOR(#000000):&amp;ref(Item/Armors/Armor-of-the-Dawn.jpg,nolink,75x75,Armor of the Dawn);|BGCOLOR(BLACK):COLOR(WHITE):''Armor of the Dawn''|鎧|&amp;ref(Spell/P_Earth.jpg,nolink,25x25,Earth);3&amp;ref(Spell/P_Astral.jpg,nolink,25x25,Astral);2|&amp;ref(Spell/V_Earth.jpg,nolink,25x25,Earth Gem);15&amp;ref(Spell/V_Astral.jpg,nolink,25x25,Astral Pearl);10|
|~|&gt;|&gt;|&gt;|胴体防護：20&amp;br;防御修正：-1&amp;br;装備負担：2&amp;br;行軍速度：-2&amp;br;魔法の防具&amp;br;&amp;br;&amp;ref(Item/Fire-Resistant.jpg,nolink,25x25,Fire Resistant (6));&amp;ref(Item/Affliction-Resistance.jpg,nolink,25x25,Affliction Resistance (2));&amp;ref(Item/Awe.jpg,nolink,25x25,Awe (1));&amp;br;魔法抵抗+1|
|&gt;|&gt;|&gt;|&gt;|BGCOLOR(#F5F5F5):優秀な性能に多様な恩恵を併せ持つ|
</v>
      </c>
    </row>
    <row r="244" spans="1:164" x14ac:dyDescent="0.15">
      <c r="A244" t="str">
        <f t="shared" si="68"/>
        <v/>
      </c>
      <c r="C244" s="1" t="s">
        <v>3845</v>
      </c>
      <c r="E244" s="1">
        <v>8</v>
      </c>
      <c r="F244" s="1" t="s">
        <v>3933</v>
      </c>
      <c r="H244" s="1" t="s">
        <v>3934</v>
      </c>
      <c r="J244" s="1">
        <v>15</v>
      </c>
      <c r="AM244" s="1">
        <v>4</v>
      </c>
      <c r="AO244" s="1">
        <v>0</v>
      </c>
      <c r="AQ244" s="1">
        <v>0</v>
      </c>
      <c r="AR244" s="1">
        <v>0</v>
      </c>
      <c r="AS244" s="1" t="s">
        <v>3849</v>
      </c>
      <c r="AW244" s="2">
        <v>10</v>
      </c>
      <c r="AX244" s="2">
        <v>10</v>
      </c>
      <c r="AY244" s="2">
        <v>10</v>
      </c>
      <c r="BW244" s="2">
        <v>20</v>
      </c>
      <c r="EQ244" s="7" t="s">
        <v>3868</v>
      </c>
      <c r="ER244" s="20" t="s">
        <v>4585</v>
      </c>
      <c r="ES244" t="str">
        <f t="shared" si="69"/>
        <v>BGCOLOR(#000000):&amp;ref(Item/Armors/Robe-of-Calius-the-Druid.jpg,nolink,75x75,Robe of Calius the Druid);|BGCOLOR(BLACK):COLOR(WHITE):''Robe of Calius the Druid''</v>
      </c>
      <c r="ET244" t="str">
        <f t="shared" si="70"/>
        <v>&amp;ref(Spell/P_Nature.jpg,nolink,25x25,Nature);3</v>
      </c>
      <c r="EU244" t="str">
        <f t="shared" si="71"/>
        <v>&amp;ref(Spell/V_Nature.jpg,nolink,25x25,Nature Gem);15</v>
      </c>
      <c r="EV244" t="str">
        <f t="shared" si="72"/>
        <v>n/a</v>
      </c>
      <c r="EW244" t="str">
        <f t="shared" si="73"/>
        <v>胴体防護：4&amp;br;防御修正：0&amp;br;装備負担：0&amp;br;行軍速度：-0&amp;br;魔法の防具</v>
      </c>
      <c r="EX244" t="str">
        <f t="shared" si="74"/>
        <v>&amp;ref(Item/Fire-Resistant.jpg,nolink,25x25,Fire Resistant (10));&amp;ref(Item/Shock-Resistant.jpg,nolink,25x25,Shock Resistant (10));&amp;ref(Item/Cold-Resistant.jpg,nolink,25x25,Cold Resistant (10));</v>
      </c>
      <c r="EY244" t="str">
        <f t="shared" si="75"/>
        <v>&amp;ref(Item/Stealthy-Boost.jpg,nolink,25x25,Stealth Boost (20));</v>
      </c>
      <c r="EZ244" t="str">
        <f t="shared" si="76"/>
        <v/>
      </c>
      <c r="FA244" t="str">
        <f t="shared" si="77"/>
        <v/>
      </c>
      <c r="FB244" t="str">
        <f t="shared" si="78"/>
        <v/>
      </c>
      <c r="FC244" t="str">
        <f t="shared" si="79"/>
        <v/>
      </c>
      <c r="FD244" t="str">
        <f t="shared" si="80"/>
        <v>&amp;ref(Item/Fire-Resistant.jpg,nolink,25x25,Fire Resistant (10));&amp;ref(Item/Shock-Resistant.jpg,nolink,25x25,Shock Resistant (10));&amp;ref(Item/Cold-Resistant.jpg,nolink,25x25,Cold Resistant (10));&amp;ref(Item/Stealthy-Boost.jpg,nolink,25x25,Stealth Boost (20));&amp;br;魔法抵抗+3</v>
      </c>
      <c r="FE244" t="str">
        <f t="shared" si="81"/>
        <v>胴体防護：4&amp;br;防御修正：0&amp;br;装備負担：0&amp;br;行軍速度：-0&amp;br;魔法の防具&amp;br;&amp;br;&amp;ref(Item/Fire-Resistant.jpg,nolink,25x25,Fire Resistant (10));&amp;ref(Item/Shock-Resistant.jpg,nolink,25x25,Shock Resistant (10));&amp;ref(Item/Cold-Resistant.jpg,nolink,25x25,Cold Resistant (10));&amp;ref(Item/Stealthy-Boost.jpg,nolink,25x25,Stealth Boost (20));&amp;br;魔法抵抗+3</v>
      </c>
      <c r="FF244" t="str">
        <f t="shared" si="82"/>
        <v>&amp;br;&amp;ref(Item/Fire-Resistant.jpg,nolink,25x25,Fire Resistant (10));&amp;ref(Item/Shock-Resistant.jpg,nolink,25x25,Shock Resistant (10));&amp;ref(Item/Cold-Resistant.jpg,nolink,25x25,Cold Resistant (10));&amp;ref(Item/Stealthy-Boost.jpg,nolink,25x25,Stealth Boost (20));&amp;br;魔法抵抗+3</v>
      </c>
      <c r="FG244" t="str">
        <f t="shared" si="83"/>
        <v>~</v>
      </c>
      <c r="FH244" s="24" t="str">
        <f t="shared" si="84"/>
        <v xml:space="preserve">|BGCOLOR(#000000):&amp;ref(Item/Armors/Robe-of-Calius-the-Druid.jpg,nolink,75x75,Robe of Calius the Druid);|BGCOLOR(BLACK):COLOR(WHITE):''Robe of Calius the Druid''|鎧|&amp;ref(Spell/P_Nature.jpg,nolink,25x25,Nature);3|&amp;ref(Spell/V_Nature.jpg,nolink,25x25,Nature Gem);15|
|~|&gt;|&gt;|&gt;|胴体防護：4&amp;br;防御修正：0&amp;br;装備負担：0&amp;br;行軍速度：-0&amp;br;魔法の防具&amp;br;&amp;br;&amp;ref(Item/Fire-Resistant.jpg,nolink,25x25,Fire Resistant (10));&amp;ref(Item/Shock-Resistant.jpg,nolink,25x25,Shock Resistant (10));&amp;ref(Item/Cold-Resistant.jpg,nolink,25x25,Cold Resistant (10));&amp;ref(Item/Stealthy-Boost.jpg,nolink,25x25,Stealth Boost (20));&amp;br;魔法抵抗+3|
|&gt;|&gt;|&gt;|&gt;|BGCOLOR(#F5F5F5):様々な属性耐性を付加。潜水にも役立つ|
</v>
      </c>
    </row>
    <row r="245" spans="1:164" x14ac:dyDescent="0.15">
      <c r="A245" t="str">
        <f t="shared" si="68"/>
        <v/>
      </c>
      <c r="C245" s="1" t="s">
        <v>3845</v>
      </c>
      <c r="E245" s="1">
        <v>8</v>
      </c>
      <c r="F245" s="1" t="s">
        <v>3935</v>
      </c>
      <c r="H245" s="1" t="s">
        <v>3936</v>
      </c>
      <c r="J245" s="1">
        <v>25</v>
      </c>
      <c r="AM245" s="1">
        <v>16</v>
      </c>
      <c r="AO245" s="1">
        <v>0</v>
      </c>
      <c r="AQ245" s="1">
        <v>1</v>
      </c>
      <c r="AR245" s="1">
        <v>0</v>
      </c>
      <c r="AS245" s="1" t="s">
        <v>3849</v>
      </c>
      <c r="AY245" s="2">
        <v>5</v>
      </c>
      <c r="BR245" s="2">
        <v>1</v>
      </c>
      <c r="CU245" s="2">
        <v>50</v>
      </c>
      <c r="DN245" s="2">
        <v>1</v>
      </c>
      <c r="EQ245" s="7" t="s">
        <v>3938</v>
      </c>
      <c r="ER245" s="20" t="s">
        <v>4586</v>
      </c>
      <c r="ES245" t="str">
        <f t="shared" si="69"/>
        <v>BGCOLOR(#000000):&amp;ref(Item/Armors/Fenris'-Pelt.jpg,nolink,75x75,Fenris' Pelt);|BGCOLOR(BLACK):COLOR(WHITE):''Fenris' Pelt''</v>
      </c>
      <c r="ET245" t="str">
        <f t="shared" si="70"/>
        <v>&amp;ref(Spell/P_Nature.jpg,nolink,25x25,Nature);4</v>
      </c>
      <c r="EU245" t="str">
        <f t="shared" si="71"/>
        <v>&amp;ref(Spell/V_Nature.jpg,nolink,25x25,Nature Gem);25</v>
      </c>
      <c r="EV245" t="str">
        <f t="shared" si="72"/>
        <v>n/a</v>
      </c>
      <c r="EW245" t="str">
        <f t="shared" si="73"/>
        <v>胴体防護：16&amp;br;防御修正：0&amp;br;装備負担：1&amp;br;行軍速度：-0&amp;br;魔法の防具</v>
      </c>
      <c r="EX245" t="str">
        <f t="shared" si="74"/>
        <v>&amp;ref(Item/Cold-Resistant.jpg,nolink,25x25,Cold Resistant (5));</v>
      </c>
      <c r="EY245" t="str">
        <f t="shared" si="75"/>
        <v>&amp;ref(Item/Gone-Berserk.jpg,nolink,25x25,Gone Berserk);</v>
      </c>
      <c r="EZ245" t="str">
        <f t="shared" si="76"/>
        <v/>
      </c>
      <c r="FA245" t="str">
        <f t="shared" si="77"/>
        <v>&amp;ref(Item/Swiftness.jpg,nolink,25x25,Swiftness (50));&amp;ref(Item/Mountain-Survival.jpg,nolink,25x25,Mountain Survival);</v>
      </c>
      <c r="FB245" t="str">
        <f t="shared" si="78"/>
        <v/>
      </c>
      <c r="FC245" t="str">
        <f t="shared" si="79"/>
        <v/>
      </c>
      <c r="FD245" t="str">
        <f t="shared" si="80"/>
        <v>&amp;ref(Item/Cold-Resistant.jpg,nolink,25x25,Cold Resistant (5));&amp;ref(Item/Gone-Berserk.jpg,nolink,25x25,Gone Berserk);&amp;br;&amp;ref(Item/Swiftness.jpg,nolink,25x25,Swiftness (50));&amp;ref(Item/Mountain-Survival.jpg,nolink,25x25,Mountain Survival);&amp;br;戦闘開始時自動発動：Howl</v>
      </c>
      <c r="FE245" t="str">
        <f t="shared" si="81"/>
        <v>胴体防護：16&amp;br;防御修正：0&amp;br;装備負担：1&amp;br;行軍速度：-0&amp;br;魔法の防具&amp;br;&amp;br;&amp;ref(Item/Cold-Resistant.jpg,nolink,25x25,Cold Resistant (5));&amp;ref(Item/Gone-Berserk.jpg,nolink,25x25,Gone Berserk);&amp;br;&amp;ref(Item/Swiftness.jpg,nolink,25x25,Swiftness (50));&amp;ref(Item/Mountain-Survival.jpg,nolink,25x25,Mountain Survival);&amp;br;戦闘開始時自動発動：Howl</v>
      </c>
      <c r="FF245" t="str">
        <f t="shared" si="82"/>
        <v>&amp;br;&amp;ref(Item/Cold-Resistant.jpg,nolink,25x25,Cold Resistant (5));&amp;ref(Item/Gone-Berserk.jpg,nolink,25x25,Gone Berserk);&amp;br;&amp;ref(Item/Swiftness.jpg,nolink,25x25,Swiftness (50));&amp;ref(Item/Mountain-Survival.jpg,nolink,25x25,Mountain Survival);&amp;br;戦闘開始時自動発動：Howl</v>
      </c>
      <c r="FG245" t="str">
        <f t="shared" si="83"/>
        <v>~</v>
      </c>
      <c r="FH245" s="24" t="str">
        <f t="shared" si="84"/>
        <v xml:space="preserve">|BGCOLOR(#000000):&amp;ref(Item/Armors/Fenris'-Pelt.jpg,nolink,75x75,Fenris' Pelt);|BGCOLOR(BLACK):COLOR(WHITE):''Fenris' Pelt''|鎧|&amp;ref(Spell/P_Nature.jpg,nolink,25x25,Nature);4|&amp;ref(Spell/V_Nature.jpg,nolink,25x25,Nature Gem);25|
|~|&gt;|&gt;|&gt;|胴体防護：16&amp;br;防御修正：0&amp;br;装備負担：1&amp;br;行軍速度：-0&amp;br;魔法の防具&amp;br;&amp;br;&amp;ref(Item/Cold-Resistant.jpg,nolink,25x25,Cold Resistant (5));&amp;ref(Item/Gone-Berserk.jpg,nolink,25x25,Gone Berserk);&amp;br;&amp;ref(Item/Swiftness.jpg,nolink,25x25,Swiftness (50));&amp;ref(Item/Mountain-Survival.jpg,nolink,25x25,Mountain Survival);&amp;br;戦闘開始時自動発動：Howl|
|&gt;|&gt;|&gt;|&gt;|BGCOLOR(#F5F5F5):多数の狼と共に突撃するための品。使い方次第では強力|
</v>
      </c>
    </row>
    <row r="246" spans="1:164" x14ac:dyDescent="0.15">
      <c r="A246" t="str">
        <f t="shared" si="68"/>
        <v/>
      </c>
      <c r="C246" s="1" t="s">
        <v>3845</v>
      </c>
      <c r="E246" s="1">
        <v>8</v>
      </c>
      <c r="F246" s="1" t="s">
        <v>3939</v>
      </c>
      <c r="H246" s="1" t="s">
        <v>3940</v>
      </c>
      <c r="J246" s="1">
        <v>15</v>
      </c>
      <c r="AM246" s="1">
        <v>16</v>
      </c>
      <c r="AO246" s="1">
        <v>-1</v>
      </c>
      <c r="AQ246" s="1">
        <v>1</v>
      </c>
      <c r="AR246" s="1">
        <v>0</v>
      </c>
      <c r="AS246" s="1" t="s">
        <v>3849</v>
      </c>
      <c r="BE246" s="2">
        <v>4</v>
      </c>
      <c r="BP246" s="2" t="s">
        <v>3896</v>
      </c>
      <c r="EQ246" s="7" t="s">
        <v>3941</v>
      </c>
      <c r="ER246" s="20" t="s">
        <v>4587</v>
      </c>
      <c r="ES246" t="str">
        <f t="shared" si="69"/>
        <v>BGCOLOR(#000000):&amp;ref(Item/Armors/Armor-of-Virtue.jpg,nolink,75x75,Armor of Virtue);|BGCOLOR(BLACK):COLOR(WHITE):''Armor of Virtue''</v>
      </c>
      <c r="ET246" t="str">
        <f t="shared" si="70"/>
        <v>&amp;ref(Spell/P_Astral.jpg,nolink,25x25,Astral);3</v>
      </c>
      <c r="EU246" t="str">
        <f t="shared" si="71"/>
        <v>&amp;ref(Spell/V_Astral.jpg,nolink,25x25,Astral Pearl);15</v>
      </c>
      <c r="EV246" t="str">
        <f t="shared" si="72"/>
        <v>n/a</v>
      </c>
      <c r="EW246" t="str">
        <f t="shared" si="73"/>
        <v>胴体防護：16&amp;br;防御修正：-1&amp;br;装備負担：1&amp;br;行軍速度：-0&amp;br;魔法の防具</v>
      </c>
      <c r="EX246" t="str">
        <f t="shared" si="74"/>
        <v>&amp;ref(Item/Awe.jpg,nolink,25x25,Awe (4));</v>
      </c>
      <c r="EY246" t="str">
        <f t="shared" si="75"/>
        <v>&amp;ref(Item/Blessed.jpg,nolink,25x25,Blessed);</v>
      </c>
      <c r="EZ246" t="str">
        <f t="shared" si="76"/>
        <v/>
      </c>
      <c r="FA246" t="str">
        <f t="shared" si="77"/>
        <v/>
      </c>
      <c r="FB246" t="str">
        <f t="shared" si="78"/>
        <v/>
      </c>
      <c r="FC246" t="str">
        <f t="shared" si="79"/>
        <v/>
      </c>
      <c r="FD246" t="str">
        <f t="shared" si="80"/>
        <v>&amp;ref(Item/Awe.jpg,nolink,25x25,Awe (4));&amp;ref(Item/Blessed.jpg,nolink,25x25,Blessed);&amp;br;ダメージを受けると首都へ帰還</v>
      </c>
      <c r="FE246" t="str">
        <f t="shared" si="81"/>
        <v>胴体防護：16&amp;br;防御修正：-1&amp;br;装備負担：1&amp;br;行軍速度：-0&amp;br;魔法の防具&amp;br;&amp;br;&amp;ref(Item/Awe.jpg,nolink,25x25,Awe (4));&amp;ref(Item/Blessed.jpg,nolink,25x25,Blessed);&amp;br;ダメージを受けると首都へ帰還</v>
      </c>
      <c r="FF246" t="str">
        <f t="shared" si="82"/>
        <v>&amp;br;&amp;ref(Item/Awe.jpg,nolink,25x25,Awe (4));&amp;ref(Item/Blessed.jpg,nolink,25x25,Blessed);&amp;br;ダメージを受けると首都へ帰還</v>
      </c>
      <c r="FG246" t="str">
        <f t="shared" si="83"/>
        <v>~</v>
      </c>
      <c r="FH246" s="24" t="str">
        <f t="shared" si="84"/>
        <v xml:space="preserve">|BGCOLOR(#000000):&amp;ref(Item/Armors/Armor-of-Virtue.jpg,nolink,75x75,Armor of Virtue);|BGCOLOR(BLACK):COLOR(WHITE):''Armor of Virtue''|鎧|&amp;ref(Spell/P_Astral.jpg,nolink,25x25,Astral);3|&amp;ref(Spell/V_Astral.jpg,nolink,25x25,Astral Pearl);15|
|~|&gt;|&gt;|&gt;|胴体防護：16&amp;br;防御修正：-1&amp;br;装備負担：1&amp;br;行軍速度：-0&amp;br;魔法の防具&amp;br;&amp;br;&amp;ref(Item/Awe.jpg,nolink,25x25,Awe (4));&amp;ref(Item/Blessed.jpg,nolink,25x25,Blessed);&amp;br;ダメージを受けると首都へ帰還|
|&gt;|&gt;|&gt;|&gt;|BGCOLOR(#F5F5F5):過保護な鎧。強力だが扱い辛い|
</v>
      </c>
    </row>
    <row r="247" spans="1:164" x14ac:dyDescent="0.15">
      <c r="A247" t="str">
        <f t="shared" si="68"/>
        <v/>
      </c>
      <c r="C247" s="1" t="s">
        <v>3845</v>
      </c>
      <c r="E247" s="1">
        <v>8</v>
      </c>
      <c r="F247" s="1" t="s">
        <v>3942</v>
      </c>
      <c r="H247" s="1" t="s">
        <v>3943</v>
      </c>
      <c r="J247" s="1">
        <v>25</v>
      </c>
      <c r="AO247" s="1">
        <v>0</v>
      </c>
      <c r="AQ247" s="1">
        <v>0</v>
      </c>
      <c r="AR247" s="1">
        <v>0</v>
      </c>
      <c r="AS247" s="1" t="s">
        <v>3849</v>
      </c>
      <c r="BO247" s="2">
        <v>1</v>
      </c>
      <c r="BV247" s="2">
        <v>2</v>
      </c>
      <c r="DC247" s="2">
        <v>1</v>
      </c>
      <c r="EL247" s="2">
        <v>1</v>
      </c>
      <c r="EQ247" s="7" t="s">
        <v>3945</v>
      </c>
      <c r="ER247" s="20" t="s">
        <v>4588</v>
      </c>
      <c r="ES247" t="str">
        <f t="shared" si="69"/>
        <v>BGCOLOR(#000000):&amp;ref(Item/Armors/Flesh-Ward.jpg,nolink,75x75,Flesh Ward);|BGCOLOR(BLACK):COLOR(WHITE):''Flesh Ward''</v>
      </c>
      <c r="ET247" t="str">
        <f t="shared" si="70"/>
        <v>&amp;ref(Spell/P_Blood.jpg,nolink,25x25,Blood);4</v>
      </c>
      <c r="EU247" t="str">
        <f t="shared" si="71"/>
        <v>&amp;ref(Spell/V_Blood.jpg,nolink,25x25,Blood Slave);25</v>
      </c>
      <c r="EV247" t="str">
        <f t="shared" si="72"/>
        <v>n/a</v>
      </c>
      <c r="EW247" t="str">
        <f t="shared" si="73"/>
        <v>&amp;br;防御修正：0&amp;br;装備負担：0&amp;br;行軍速度：-0&amp;br;魔法の防具</v>
      </c>
      <c r="EX247" t="str">
        <f t="shared" si="74"/>
        <v>&amp;ref(Item/Damage-Reversal.jpg,nolink,25x25,Damage Reversal (13 vs MR));</v>
      </c>
      <c r="EY247" t="str">
        <f t="shared" si="75"/>
        <v>&amp;ref(Item/Reinvigoration.jpg,nolink,25x25,Reinvigoration (2));</v>
      </c>
      <c r="EZ247" t="str">
        <f t="shared" si="76"/>
        <v/>
      </c>
      <c r="FA247" t="str">
        <f t="shared" si="77"/>
        <v>&amp;ref(Item/Horror-Marked.jpg,nolink,25x25,Causes Horror Mark);</v>
      </c>
      <c r="FB247" t="str">
        <f t="shared" si="78"/>
        <v>&amp;ref(Spell/P_Blood.jpg,nolink,25x25,Blood Magic Bonus (1));</v>
      </c>
      <c r="FC247" t="str">
        <f t="shared" si="79"/>
        <v/>
      </c>
      <c r="FD247" t="str">
        <f t="shared" si="80"/>
        <v>&amp;ref(Item/Damage-Reversal.jpg,nolink,25x25,Damage Reversal (13 vs MR));&amp;ref(Item/Reinvigoration.jpg,nolink,25x25,Reinvigoration (2));&amp;br;&amp;ref(Item/Horror-Marked.jpg,nolink,25x25,Causes Horror Mark);&amp;br;&amp;ref(Spell/P_Blood.jpg,nolink,25x25,Blood Magic Bonus (1));&amp;br;筋力+4&amp;br;無生物使用不可&amp;br;装備解除不可</v>
      </c>
      <c r="FE247" t="str">
        <f t="shared" si="81"/>
        <v>&amp;br;防御修正：0&amp;br;装備負担：0&amp;br;行軍速度：-0&amp;br;魔法の防具&amp;br;&amp;br;&amp;ref(Item/Damage-Reversal.jpg,nolink,25x25,Damage Reversal (13 vs MR));&amp;ref(Item/Reinvigoration.jpg,nolink,25x25,Reinvigoration (2));&amp;br;&amp;ref(Item/Horror-Marked.jpg,nolink,25x25,Causes Horror Mark);&amp;br;&amp;ref(Spell/P_Blood.jpg,nolink,25x25,Blood Magic Bonus (1));&amp;br;筋力+4&amp;br;無生物使用不可&amp;br;装備解除不可</v>
      </c>
      <c r="FF247" t="str">
        <f t="shared" si="82"/>
        <v>&amp;br;&amp;ref(Item/Damage-Reversal.jpg,nolink,25x25,Damage Reversal (13 vs MR));&amp;ref(Item/Reinvigoration.jpg,nolink,25x25,Reinvigoration (2));&amp;br;&amp;ref(Item/Horror-Marked.jpg,nolink,25x25,Causes Horror Mark);&amp;br;&amp;ref(Spell/P_Blood.jpg,nolink,25x25,Blood Magic Bonus (1));&amp;br;筋力+4&amp;br;無生物使用不可&amp;br;装備解除不可</v>
      </c>
      <c r="FG247" t="str">
        <f t="shared" si="83"/>
        <v>~</v>
      </c>
      <c r="FH247" s="24" t="str">
        <f t="shared" si="84"/>
        <v xml:space="preserve">|BGCOLOR(#000000):&amp;ref(Item/Armors/Flesh-Ward.jpg,nolink,75x75,Flesh Ward);|BGCOLOR(BLACK):COLOR(WHITE):''Flesh Ward''|鎧|&amp;ref(Spell/P_Blood.jpg,nolink,25x25,Blood);4|&amp;ref(Spell/V_Blood.jpg,nolink,25x25,Blood Slave);25|
|~|&gt;|&gt;|&gt;|&amp;br;防御修正：0&amp;br;装備負担：0&amp;br;行軍速度：-0&amp;br;魔法の防具&amp;br;&amp;br;&amp;ref(Item/Damage-Reversal.jpg,nolink,25x25,Damage Reversal (13 vs MR));&amp;ref(Item/Reinvigoration.jpg,nolink,25x25,Reinvigoration (2));&amp;br;&amp;ref(Item/Horror-Marked.jpg,nolink,25x25,Causes Horror Mark);&amp;br;&amp;ref(Spell/P_Blood.jpg,nolink,25x25,Blood Magic Bonus (1));&amp;br;筋力+4&amp;br;無生物使用不可&amp;br;装備解除不可|
|&gt;|&gt;|&gt;|&gt;|BGCOLOR(#F5F5F5):独特な性能。抵抗力の低い相手には強い|
</v>
      </c>
    </row>
    <row r="248" spans="1:164" x14ac:dyDescent="0.15">
      <c r="A248" t="str">
        <f t="shared" si="68"/>
        <v>鎧8E</v>
      </c>
      <c r="C248" s="1" t="s">
        <v>3845</v>
      </c>
      <c r="E248" s="1">
        <v>8</v>
      </c>
      <c r="F248" s="1" t="s">
        <v>3946</v>
      </c>
      <c r="H248" s="1" t="s">
        <v>3943</v>
      </c>
      <c r="I248" s="1" t="s">
        <v>3847</v>
      </c>
      <c r="J248" s="1">
        <v>25</v>
      </c>
      <c r="K248" s="7">
        <v>5</v>
      </c>
      <c r="BU248" s="2">
        <v>10</v>
      </c>
      <c r="EH248" s="2">
        <v>1</v>
      </c>
      <c r="EQ248" s="7" t="s">
        <v>3947</v>
      </c>
      <c r="ER248" s="20" t="s">
        <v>4589</v>
      </c>
      <c r="ES248" t="str">
        <f t="shared" si="69"/>
        <v>BGCOLOR(#000000):&amp;ref(Item/Armors/Pebble-Skin-Suit.jpg,nolink,75x75,Pebble Skin Suit);|BGCOLOR(BLACK):COLOR(WHITE):''Pebble Skin Suit''</v>
      </c>
      <c r="ET248" t="str">
        <f t="shared" si="70"/>
        <v>&amp;ref(Spell/P_Blood.jpg,nolink,25x25,Blood);4&amp;ref(Spell/P_Earth.jpg,nolink,25x25,Earth);1</v>
      </c>
      <c r="EU248" t="str">
        <f t="shared" si="71"/>
        <v>&amp;ref(Spell/V_Blood.jpg,nolink,25x25,Blood Slave);25&amp;ref(Spell/V_Earth.jpg,nolink,25x25,Earth Gem);5</v>
      </c>
      <c r="EV248" t="str">
        <f t="shared" si="72"/>
        <v>n/a</v>
      </c>
      <c r="EW248" t="str">
        <f t="shared" si="73"/>
        <v>n/a</v>
      </c>
      <c r="EX248" t="str">
        <f t="shared" si="74"/>
        <v/>
      </c>
      <c r="EY248" t="str">
        <f t="shared" si="75"/>
        <v>&amp;ref(Item/Regeneration.jpg,nolink,25x25,Regeneration (10));</v>
      </c>
      <c r="EZ248" t="str">
        <f t="shared" si="76"/>
        <v/>
      </c>
      <c r="FA248" t="str">
        <f t="shared" si="77"/>
        <v/>
      </c>
      <c r="FB248" t="str">
        <f t="shared" si="78"/>
        <v>&amp;ref(Spell/P_Earth.jpg,nolink,25x25,Earth Magic Bonus (1));</v>
      </c>
      <c r="FC248" t="str">
        <f t="shared" si="79"/>
        <v/>
      </c>
      <c r="FD248" t="str">
        <f t="shared" si="80"/>
        <v>&amp;ref(Item/Regeneration.jpg,nolink,25x25,Regeneration (10));&amp;br;&amp;ref(Spell/P_Earth.jpg,nolink,25x25,Earth Magic Bonus (1));&amp;br;筋力+2&amp;br;常時効果：Stoneskin&amp;br;無生物使用不可&amp;br;装備解除不可&amp;br;ターン毎に低確率でTrollに変身</v>
      </c>
      <c r="FE248" t="str">
        <f t="shared" si="81"/>
        <v>&amp;ref(Item/Regeneration.jpg,nolink,25x25,Regeneration (10));&amp;br;&amp;ref(Spell/P_Earth.jpg,nolink,25x25,Earth Magic Bonus (1));&amp;br;筋力+2&amp;br;常時効果：Stoneskin&amp;br;無生物使用不可&amp;br;装備解除不可&amp;br;ターン毎に低確率でTrollに変身</v>
      </c>
      <c r="FF248" t="str">
        <f t="shared" si="82"/>
        <v>~</v>
      </c>
      <c r="FG248" t="str">
        <f t="shared" si="83"/>
        <v>~</v>
      </c>
      <c r="FH248" s="24" t="str">
        <f t="shared" si="84"/>
        <v xml:space="preserve">|BGCOLOR(#000000):&amp;ref(Item/Armors/Pebble-Skin-Suit.jpg,nolink,75x75,Pebble Skin Suit);|BGCOLOR(BLACK):COLOR(WHITE):''Pebble Skin Suit''|鎧|&amp;ref(Spell/P_Blood.jpg,nolink,25x25,Blood);4&amp;ref(Spell/P_Earth.jpg,nolink,25x25,Earth);1|&amp;ref(Spell/V_Blood.jpg,nolink,25x25,Blood Slave);25&amp;ref(Spell/V_Earth.jpg,nolink,25x25,Earth Gem);5|
|~|&gt;|&gt;|&gt;|&amp;ref(Item/Regeneration.jpg,nolink,25x25,Regeneration (10));&amp;br;&amp;ref(Spell/P_Earth.jpg,nolink,25x25,Earth Magic Bonus (1));&amp;br;筋力+2&amp;br;常時効果：Stoneskin&amp;br;無生物使用不可&amp;br;装備解除不可&amp;br;ターン毎に低確率でTrollに変身|
|&gt;|&gt;|&gt;|&gt;|BGCOLOR(#F5F5F5):地魔法増強。非常に特徴的な効果を備える|
</v>
      </c>
    </row>
    <row r="249" spans="1:164" x14ac:dyDescent="0.15">
      <c r="A249" t="str">
        <f t="shared" si="68"/>
        <v>鎧12S</v>
      </c>
      <c r="C249" s="1" t="s">
        <v>3845</v>
      </c>
      <c r="E249" s="1">
        <v>12</v>
      </c>
      <c r="F249" s="1" t="s">
        <v>3948</v>
      </c>
      <c r="H249" s="1" t="s">
        <v>3952</v>
      </c>
      <c r="I249" s="1" t="s">
        <v>3953</v>
      </c>
      <c r="J249" s="1">
        <v>40</v>
      </c>
      <c r="K249" s="7">
        <v>40</v>
      </c>
      <c r="AM249" s="1">
        <v>16</v>
      </c>
      <c r="AO249" s="1">
        <v>0</v>
      </c>
      <c r="AQ249" s="1">
        <v>0</v>
      </c>
      <c r="AR249" s="1">
        <v>0</v>
      </c>
      <c r="AS249" s="1" t="s">
        <v>3849</v>
      </c>
      <c r="EI249" s="2">
        <v>1</v>
      </c>
      <c r="EJ249" s="2">
        <v>1</v>
      </c>
      <c r="EK249" s="2">
        <v>1</v>
      </c>
      <c r="EL249" s="2">
        <v>1</v>
      </c>
      <c r="ER249" s="20" t="s">
        <v>4590</v>
      </c>
      <c r="ES249" t="str">
        <f t="shared" si="69"/>
        <v>BGCOLOR(#000000):&amp;ref(Item/Armors/Robe-of-the-Sorceress.jpg,nolink,75x75,Robe of the Sorceress);|BGCOLOR(BLACK):COLOR(WHITE):''Robe of the Sorceress''</v>
      </c>
      <c r="ET249" t="str">
        <f t="shared" si="70"/>
        <v>&amp;ref(Spell/P_Earth.jpg,nolink,25x25,Earth);5&amp;ref(Spell/P_Astral.jpg,nolink,25x25,Astral);5</v>
      </c>
      <c r="EU249" t="str">
        <f t="shared" si="71"/>
        <v>&amp;ref(Spell/V_Earth.jpg,nolink,25x25,Earth Gem);40&amp;ref(Spell/V_Astral.jpg,nolink,25x25,Astral Pearl);40</v>
      </c>
      <c r="EV249" t="str">
        <f t="shared" si="72"/>
        <v>n/a</v>
      </c>
      <c r="EW249" t="str">
        <f t="shared" si="73"/>
        <v>胴体防護：16&amp;br;防御修正：0&amp;br;装備負担：0&amp;br;行軍速度：-0&amp;br;魔法の防具</v>
      </c>
      <c r="EX249" t="str">
        <f t="shared" si="74"/>
        <v/>
      </c>
      <c r="EY249" t="str">
        <f t="shared" si="75"/>
        <v/>
      </c>
      <c r="EZ249" t="str">
        <f t="shared" si="76"/>
        <v/>
      </c>
      <c r="FA249" t="str">
        <f t="shared" si="77"/>
        <v/>
      </c>
      <c r="FB249" t="str">
        <f t="shared" si="78"/>
        <v>&amp;ref(Spell/P_Astral.jpg,nolink,25x25,Astral Magic Bonus (1));&amp;ref(Spell/P_Death.jpg,nolink,25x25,Death Magic Bonus (1));&amp;ref(Spell/P_Nature.jpg,nolink,25x25,Nature Magic Bonus (1));&amp;ref(Spell/P_Blood.jpg,nolink,25x25,Blood Magic Bonus (1));</v>
      </c>
      <c r="FC249" t="str">
        <f t="shared" si="79"/>
        <v/>
      </c>
      <c r="FD249" t="str">
        <f t="shared" si="80"/>
        <v>&amp;ref(Spell/P_Astral.jpg,nolink,25x25,Astral Magic Bonus (1));&amp;ref(Spell/P_Death.jpg,nolink,25x25,Death Magic Bonus (1));&amp;ref(Spell/P_Nature.jpg,nolink,25x25,Nature Magic Bonus (1));&amp;ref(Spell/P_Blood.jpg,nolink,25x25,Blood Magic Bonus (1));</v>
      </c>
      <c r="FE249" t="str">
        <f t="shared" si="81"/>
        <v>胴体防護：16&amp;br;防御修正：0&amp;br;装備負担：0&amp;br;行軍速度：-0&amp;br;魔法の防具&amp;br;&amp;br;&amp;ref(Spell/P_Astral.jpg,nolink,25x25,Astral Magic Bonus (1));&amp;ref(Spell/P_Death.jpg,nolink,25x25,Death Magic Bonus (1));&amp;ref(Spell/P_Nature.jpg,nolink,25x25,Nature Magic Bonus (1));&amp;ref(Spell/P_Blood.jpg,nolink,25x25,Blood Magic Bonus (1));</v>
      </c>
      <c r="FF249" t="str">
        <f t="shared" si="82"/>
        <v>&amp;br;&amp;ref(Spell/P_Astral.jpg,nolink,25x25,Astral Magic Bonus (1));&amp;ref(Spell/P_Death.jpg,nolink,25x25,Death Magic Bonus (1));&amp;ref(Spell/P_Nature.jpg,nolink,25x25,Nature Magic Bonus (1));&amp;ref(Spell/P_Blood.jpg,nolink,25x25,Blood Magic Bonus (1));</v>
      </c>
      <c r="FG249" t="str">
        <f t="shared" si="83"/>
        <v>~</v>
      </c>
      <c r="FH249" s="24" t="str">
        <f t="shared" si="84"/>
        <v xml:space="preserve">|BGCOLOR(#000000):&amp;ref(Item/Armors/Robe-of-the-Sorceress.jpg,nolink,75x75,Robe of the Sorceress);|BGCOLOR(BLACK):COLOR(WHITE):''Robe of the Sorceress''|鎧|&amp;ref(Spell/P_Earth.jpg,nolink,25x25,Earth);5&amp;ref(Spell/P_Astral.jpg,nolink,25x25,Astral);5|&amp;ref(Spell/V_Earth.jpg,nolink,25x25,Earth Gem);40&amp;ref(Spell/V_Astral.jpg,nolink,25x25,Astral Pearl);40|
|~|&gt;|&gt;|&gt;|胴体防護：16&amp;br;防御修正：0&amp;br;装備負担：0&amp;br;行軍速度：-0&amp;br;魔法の防具&amp;br;&amp;br;&amp;ref(Spell/P_Astral.jpg,nolink,25x25,Astral Magic Bonus (1));&amp;ref(Spell/P_Death.jpg,nolink,25x25,Death Magic Bonus (1));&amp;ref(Spell/P_Nature.jpg,nolink,25x25,Nature Magic Bonus (1));&amp;ref(Spell/P_Blood.jpg,nolink,25x25,Blood Magic Bonus (1));|
|&gt;|&gt;|&gt;|&gt;|BGCOLOR(#F5F5F5):野良女魔術師の外套。癖のない魔術師に理想的な防具|
</v>
      </c>
    </row>
    <row r="250" spans="1:164" x14ac:dyDescent="0.15">
      <c r="A250" t="str">
        <f t="shared" si="68"/>
        <v/>
      </c>
      <c r="C250" s="1" t="s">
        <v>3845</v>
      </c>
      <c r="E250" s="1">
        <v>12</v>
      </c>
      <c r="F250" s="1" t="s">
        <v>3949</v>
      </c>
      <c r="H250" s="1" t="s">
        <v>3954</v>
      </c>
      <c r="J250" s="1">
        <v>25</v>
      </c>
      <c r="AM250" s="1">
        <v>25</v>
      </c>
      <c r="AO250" s="1">
        <v>-3</v>
      </c>
      <c r="AQ250" s="1">
        <v>4</v>
      </c>
      <c r="AR250" s="1">
        <v>6</v>
      </c>
      <c r="AS250" s="1" t="s">
        <v>3849</v>
      </c>
      <c r="BE250" s="2">
        <v>3</v>
      </c>
      <c r="EQ250" s="7" t="s">
        <v>3886</v>
      </c>
      <c r="ER250" s="20" t="s">
        <v>4591</v>
      </c>
      <c r="ES250" t="str">
        <f t="shared" si="69"/>
        <v>BGCOLOR(#000000):&amp;ref(Item/Armors/Sun-Armor.jpg,nolink,75x75,Sun Armor);|BGCOLOR(BLACK):COLOR(WHITE):''Sun Armor''</v>
      </c>
      <c r="ET250" t="str">
        <f t="shared" si="70"/>
        <v>&amp;ref(Spell/P_Fire.jpg,nolink,25x25,Fire);4</v>
      </c>
      <c r="EU250" t="str">
        <f t="shared" si="71"/>
        <v>&amp;ref(Spell/V_Fire.jpg,nolink,25x25,Fire Gem);25</v>
      </c>
      <c r="EV250" t="str">
        <f t="shared" si="72"/>
        <v>n/a</v>
      </c>
      <c r="EW250" t="str">
        <f t="shared" si="73"/>
        <v>胴体防護：25&amp;br;防御修正：-3&amp;br;装備負担：4&amp;br;行軍速度：-6&amp;br;魔法の防具</v>
      </c>
      <c r="EX250" t="str">
        <f t="shared" si="74"/>
        <v>&amp;ref(Item/Awe.jpg,nolink,25x25,Awe (3));</v>
      </c>
      <c r="EY250" t="str">
        <f t="shared" si="75"/>
        <v/>
      </c>
      <c r="EZ250" t="str">
        <f t="shared" si="76"/>
        <v/>
      </c>
      <c r="FA250" t="str">
        <f t="shared" si="77"/>
        <v/>
      </c>
      <c r="FB250" t="str">
        <f t="shared" si="78"/>
        <v/>
      </c>
      <c r="FC250" t="str">
        <f t="shared" si="79"/>
        <v/>
      </c>
      <c r="FD250" t="str">
        <f t="shared" si="80"/>
        <v>&amp;ref(Item/Awe.jpg,nolink,25x25,Awe (3));&amp;br;士気+4</v>
      </c>
      <c r="FE250" t="str">
        <f t="shared" si="81"/>
        <v>胴体防護：25&amp;br;防御修正：-3&amp;br;装備負担：4&amp;br;行軍速度：-6&amp;br;魔法の防具&amp;br;&amp;br;&amp;ref(Item/Awe.jpg,nolink,25x25,Awe (3));&amp;br;士気+4</v>
      </c>
      <c r="FF250" t="str">
        <f t="shared" si="82"/>
        <v>&amp;br;&amp;ref(Item/Awe.jpg,nolink,25x25,Awe (3));&amp;br;士気+4</v>
      </c>
      <c r="FG250" t="str">
        <f t="shared" si="83"/>
        <v>~</v>
      </c>
      <c r="FH250" s="24" t="str">
        <f t="shared" si="84"/>
        <v xml:space="preserve">|BGCOLOR(#000000):&amp;ref(Item/Armors/Sun-Armor.jpg,nolink,75x75,Sun Armor);|BGCOLOR(BLACK):COLOR(WHITE):''Sun Armor''|鎧|&amp;ref(Spell/P_Fire.jpg,nolink,25x25,Fire);4|&amp;ref(Spell/V_Fire.jpg,nolink,25x25,Fire Gem);25|
|~|&gt;|&gt;|&gt;|胴体防護：25&amp;br;防御修正：-3&amp;br;装備負担：4&amp;br;行軍速度：-6&amp;br;魔法の防具&amp;br;&amp;br;&amp;ref(Item/Awe.jpg,nolink,25x25,Awe (3));&amp;br;士気+4|
|&gt;|&gt;|&gt;|&gt;|BGCOLOR(#F5F5F5):野良聖騎士の鎧。攻撃妨害が強力|
</v>
      </c>
    </row>
    <row r="251" spans="1:164" x14ac:dyDescent="0.15">
      <c r="A251" t="str">
        <f t="shared" si="68"/>
        <v/>
      </c>
      <c r="C251" s="1" t="s">
        <v>3845</v>
      </c>
      <c r="E251" s="1">
        <v>12</v>
      </c>
      <c r="F251" s="1" t="s">
        <v>3950</v>
      </c>
      <c r="H251" s="1" t="s">
        <v>3931</v>
      </c>
      <c r="J251" s="1">
        <v>15</v>
      </c>
      <c r="AM251" s="1">
        <v>20</v>
      </c>
      <c r="AO251" s="1">
        <v>-3</v>
      </c>
      <c r="AQ251" s="1">
        <v>6</v>
      </c>
      <c r="AR251" s="1">
        <v>6</v>
      </c>
      <c r="AS251" s="1" t="s">
        <v>3849</v>
      </c>
      <c r="ER251" s="20" t="s">
        <v>4592</v>
      </c>
      <c r="ES251" t="str">
        <f t="shared" si="69"/>
        <v>BGCOLOR(#000000):&amp;ref(Item/Armors/Greenstone-Armor.jpg,nolink,75x75,Greenstone Armor);|BGCOLOR(BLACK):COLOR(WHITE):''Greenstone Armor''</v>
      </c>
      <c r="ET251" t="str">
        <f t="shared" si="70"/>
        <v>&amp;ref(Spell/P_Earth.jpg,nolink,25x25,Earth);3</v>
      </c>
      <c r="EU251" t="str">
        <f t="shared" si="71"/>
        <v>&amp;ref(Spell/V_Earth.jpg,nolink,25x25,Earth Gem);15</v>
      </c>
      <c r="EV251" t="str">
        <f t="shared" si="72"/>
        <v>n/a</v>
      </c>
      <c r="EW251" t="str">
        <f t="shared" si="73"/>
        <v>胴体防護：20&amp;br;防御修正：-3&amp;br;装備負担：6&amp;br;行軍速度：-6&amp;br;魔法の防具</v>
      </c>
      <c r="EX251" t="str">
        <f t="shared" si="74"/>
        <v>n/a</v>
      </c>
      <c r="EY251" t="str">
        <f t="shared" si="75"/>
        <v/>
      </c>
      <c r="EZ251" t="str">
        <f t="shared" si="76"/>
        <v/>
      </c>
      <c r="FA251" t="str">
        <f t="shared" si="77"/>
        <v/>
      </c>
      <c r="FB251" t="str">
        <f t="shared" si="78"/>
        <v/>
      </c>
      <c r="FC251" t="str">
        <f t="shared" si="79"/>
        <v/>
      </c>
      <c r="FD251" t="str">
        <f t="shared" si="80"/>
        <v/>
      </c>
      <c r="FE251" t="str">
        <f t="shared" si="81"/>
        <v>胴体防護：20&amp;br;防御修正：-3&amp;br;装備負担：6&amp;br;行軍速度：-6&amp;br;魔法の防具</v>
      </c>
      <c r="FF251" t="str">
        <f t="shared" si="82"/>
        <v>~</v>
      </c>
      <c r="FG251" t="str">
        <f t="shared" si="83"/>
        <v>~</v>
      </c>
      <c r="FH251" s="24" t="str">
        <f t="shared" si="84"/>
        <v xml:space="preserve">|BGCOLOR(#000000):&amp;ref(Item/Armors/Greenstone-Armor.jpg,nolink,75x75,Greenstone Armor);|BGCOLOR(BLACK):COLOR(WHITE):''Greenstone Armor''|鎧|&amp;ref(Spell/P_Earth.jpg,nolink,25x25,Earth);3|&amp;ref(Spell/V_Earth.jpg,nolink,25x25,Earth Gem);15|
|~|&gt;|&gt;|&gt;|胴体防護：20&amp;br;防御修正：-3&amp;br;装備負担：6&amp;br;行軍速度：-6&amp;br;魔法の防具|
|&gt;|&gt;|&gt;|&gt;|BGCOLOR(#F5F5F5):自称英雄の鎧。無駄に重い|
</v>
      </c>
    </row>
    <row r="252" spans="1:164" x14ac:dyDescent="0.15">
      <c r="A252" t="str">
        <f t="shared" si="68"/>
        <v>鎧12E</v>
      </c>
      <c r="C252" s="1" t="s">
        <v>3845</v>
      </c>
      <c r="E252" s="1">
        <v>12</v>
      </c>
      <c r="F252" s="1" t="s">
        <v>3951</v>
      </c>
      <c r="H252" s="1" t="s">
        <v>3955</v>
      </c>
      <c r="J252" s="1">
        <v>40</v>
      </c>
      <c r="AM252" s="1">
        <v>18</v>
      </c>
      <c r="AO252" s="1">
        <v>-1</v>
      </c>
      <c r="AQ252" s="1">
        <v>3</v>
      </c>
      <c r="AR252" s="1">
        <v>4</v>
      </c>
      <c r="AS252" s="1" t="s">
        <v>3849</v>
      </c>
      <c r="BE252" s="2">
        <v>1</v>
      </c>
      <c r="BU252" s="2" t="s">
        <v>3956</v>
      </c>
      <c r="CV252" s="2">
        <v>1</v>
      </c>
      <c r="CY252" s="2">
        <v>1</v>
      </c>
      <c r="EQ252" s="7" t="s">
        <v>3957</v>
      </c>
      <c r="ER252" s="20" t="s">
        <v>4593</v>
      </c>
      <c r="ES252" t="str">
        <f t="shared" si="69"/>
        <v>BGCOLOR(#000000):&amp;ref(Item/Armors/Champion's-Cuirass.jpg,nolink,75x75,Champion's Cuirass);|BGCOLOR(BLACK):COLOR(WHITE):''Champion's Cuirass''</v>
      </c>
      <c r="ET252" t="str">
        <f t="shared" si="70"/>
        <v>&amp;ref(Spell/P_Fire.jpg,nolink,25x25,Fire);5</v>
      </c>
      <c r="EU252" t="str">
        <f t="shared" si="71"/>
        <v>&amp;ref(Spell/V_Fire.jpg,nolink,25x25,Fire Gem);40</v>
      </c>
      <c r="EV252" t="str">
        <f t="shared" si="72"/>
        <v>n/a</v>
      </c>
      <c r="EW252" t="str">
        <f t="shared" si="73"/>
        <v>胴体防護：18&amp;br;防御修正：-1&amp;br;装備負担：3&amp;br;行軍速度：-4&amp;br;魔法の防具</v>
      </c>
      <c r="EX252" t="str">
        <f t="shared" si="74"/>
        <v>&amp;ref(Item/Awe.jpg,nolink,25x25,Awe (1));</v>
      </c>
      <c r="EY252" t="str">
        <f t="shared" si="75"/>
        <v>&amp;ref(Item/True-Regeneration.jpg,nolink,25x25,True Regeneration (5));</v>
      </c>
      <c r="EZ252" t="str">
        <f t="shared" si="76"/>
        <v/>
      </c>
      <c r="FA252" t="str">
        <f t="shared" si="77"/>
        <v>&amp;ref(Item/Quickness.jpg,nolink,25x25,Quickness);&amp;ref(Item/Lucky.jpg,nolink,25x25,Lucky);</v>
      </c>
      <c r="FB252" t="str">
        <f t="shared" si="78"/>
        <v/>
      </c>
      <c r="FC252" t="str">
        <f t="shared" si="79"/>
        <v/>
      </c>
      <c r="FD252" t="str">
        <f t="shared" si="80"/>
        <v>&amp;ref(Item/Awe.jpg,nolink,25x25,Awe (1));&amp;ref(Item/True-Regeneration.jpg,nolink,25x25,True Regeneration (5));&amp;br;&amp;ref(Item/Quickness.jpg,nolink,25x25,Quickness);&amp;ref(Item/Lucky.jpg,nolink,25x25,Lucky);&amp;br;装備解除不可&amp;br;デスマッチ強制参加</v>
      </c>
      <c r="FE252" t="str">
        <f t="shared" si="81"/>
        <v>胴体防護：18&amp;br;防御修正：-1&amp;br;装備負担：3&amp;br;行軍速度：-4&amp;br;魔法の防具&amp;br;&amp;br;&amp;ref(Item/Awe.jpg,nolink,25x25,Awe (1));&amp;ref(Item/True-Regeneration.jpg,nolink,25x25,True Regeneration (5));&amp;br;&amp;ref(Item/Quickness.jpg,nolink,25x25,Quickness);&amp;ref(Item/Lucky.jpg,nolink,25x25,Lucky);&amp;br;装備解除不可&amp;br;デスマッチ強制参加</v>
      </c>
      <c r="FF252" t="str">
        <f t="shared" si="82"/>
        <v>&amp;br;&amp;ref(Item/Awe.jpg,nolink,25x25,Awe (1));&amp;ref(Item/True-Regeneration.jpg,nolink,25x25,True Regeneration (5));&amp;br;&amp;ref(Item/Quickness.jpg,nolink,25x25,Quickness);&amp;ref(Item/Lucky.jpg,nolink,25x25,Lucky);&amp;br;装備解除不可&amp;br;デスマッチ強制参加</v>
      </c>
      <c r="FG252" t="str">
        <f t="shared" si="83"/>
        <v>~</v>
      </c>
      <c r="FH252" s="24" t="str">
        <f t="shared" si="84"/>
        <v xml:space="preserve">|BGCOLOR(#000000):&amp;ref(Item/Armors/Champion's-Cuirass.jpg,nolink,75x75,Champion's Cuirass);|BGCOLOR(BLACK):COLOR(WHITE):''Champion's Cuirass''|鎧|&amp;ref(Spell/P_Fire.jpg,nolink,25x25,Fire);5|&amp;ref(Spell/V_Fire.jpg,nolink,25x25,Fire Gem);40|
|~|&gt;|&gt;|&gt;|胴体防護：18&amp;br;防御修正：-1&amp;br;装備負担：3&amp;br;行軍速度：-4&amp;br;魔法の防具&amp;br;&amp;br;&amp;ref(Item/Awe.jpg,nolink,25x25,Awe (1));&amp;ref(Item/True-Regeneration.jpg,nolink,25x25,True Regeneration (5));&amp;br;&amp;ref(Item/Quickness.jpg,nolink,25x25,Quickness);&amp;ref(Item/Lucky.jpg,nolink,25x25,Lucky);&amp;br;装備解除不可&amp;br;デスマッチ強制参加|
|&gt;|&gt;|&gt;|&gt;|BGCOLOR(#F5F5F5):デスマッチ景品の一つ。多様な恩恵を与えるがやや重い|
</v>
      </c>
    </row>
    <row r="253" spans="1:164" x14ac:dyDescent="0.15">
      <c r="A253" t="str">
        <f t="shared" si="68"/>
        <v>靴0S</v>
      </c>
      <c r="C253" s="1" t="s">
        <v>3958</v>
      </c>
      <c r="E253" s="1">
        <v>0</v>
      </c>
      <c r="F253" s="1" t="s">
        <v>3959</v>
      </c>
      <c r="H253" s="1" t="s">
        <v>3852</v>
      </c>
      <c r="J253" s="1">
        <v>5</v>
      </c>
      <c r="CU253" s="2">
        <v>100</v>
      </c>
      <c r="EQ253" s="7" t="s">
        <v>3960</v>
      </c>
      <c r="ER253" s="20" t="s">
        <v>4594</v>
      </c>
      <c r="ES253" t="str">
        <f t="shared" si="69"/>
        <v>BGCOLOR(#000000):&amp;ref(Item/Boots/Boots-of-Long-Strides.jpg,nolink,75x75,Boots of Long Strides);|BGCOLOR(BLACK):COLOR(WHITE):''Boots of Long Strides''</v>
      </c>
      <c r="ET253" t="str">
        <f t="shared" si="70"/>
        <v>&amp;ref(Spell/P_Nature.jpg,nolink,25x25,Nature);1</v>
      </c>
      <c r="EU253" t="str">
        <f t="shared" si="71"/>
        <v>&amp;ref(Spell/V_Nature.jpg,nolink,25x25,Nature Gem);5</v>
      </c>
      <c r="EV253" t="str">
        <f t="shared" si="72"/>
        <v>n/a</v>
      </c>
      <c r="EW253" t="str">
        <f t="shared" si="73"/>
        <v>n/a</v>
      </c>
      <c r="EX253" t="str">
        <f t="shared" si="74"/>
        <v/>
      </c>
      <c r="EY253" t="str">
        <f t="shared" si="75"/>
        <v/>
      </c>
      <c r="EZ253" t="str">
        <f t="shared" si="76"/>
        <v/>
      </c>
      <c r="FA253" t="str">
        <f t="shared" si="77"/>
        <v>&amp;ref(Item/Swiftness.jpg,nolink,25x25,Swiftness (100));</v>
      </c>
      <c r="FB253" t="str">
        <f t="shared" si="78"/>
        <v/>
      </c>
      <c r="FC253" t="str">
        <f t="shared" si="79"/>
        <v/>
      </c>
      <c r="FD253" t="str">
        <f t="shared" si="80"/>
        <v>&amp;ref(Item/Swiftness.jpg,nolink,25x25,Swiftness (100));&amp;br;行軍速度+6</v>
      </c>
      <c r="FE253" t="str">
        <f t="shared" si="81"/>
        <v>&amp;ref(Item/Swiftness.jpg,nolink,25x25,Swiftness (100));&amp;br;行軍速度+6</v>
      </c>
      <c r="FF253" t="str">
        <f t="shared" si="82"/>
        <v>~</v>
      </c>
      <c r="FG253" t="str">
        <f t="shared" si="83"/>
        <v>~</v>
      </c>
      <c r="FH253" s="24" t="str">
        <f t="shared" si="84"/>
        <v xml:space="preserve">|BGCOLOR(#000000):&amp;ref(Item/Boots/Boots-of-Long-Strides.jpg,nolink,75x75,Boots of Long Strides);|BGCOLOR(BLACK):COLOR(WHITE):''Boots of Long Strides''|靴|&amp;ref(Spell/P_Nature.jpg,nolink,25x25,Nature);1|&amp;ref(Spell/V_Nature.jpg,nolink,25x25,Nature Gem);5|
|~|&gt;|&gt;|&gt;|&amp;ref(Item/Swiftness.jpg,nolink,25x25,Swiftness (100));&amp;br;行軍速度+6|
|&gt;|&gt;|&gt;|&gt;|BGCOLOR(#F5F5F5):移動速度の強化。先手を取れることも増える|
</v>
      </c>
    </row>
    <row r="254" spans="1:164" x14ac:dyDescent="0.15">
      <c r="A254" t="str">
        <f t="shared" si="68"/>
        <v>靴0E</v>
      </c>
      <c r="C254" s="1" t="s">
        <v>3958</v>
      </c>
      <c r="E254" s="1">
        <v>0</v>
      </c>
      <c r="F254" s="1" t="s">
        <v>4650</v>
      </c>
      <c r="H254" s="1" t="s">
        <v>4651</v>
      </c>
      <c r="J254" s="1">
        <v>5</v>
      </c>
      <c r="DR254" s="2">
        <v>1</v>
      </c>
      <c r="ER254" s="20" t="s">
        <v>4653</v>
      </c>
      <c r="ES254" t="str">
        <f t="shared" si="69"/>
        <v>BGCOLOR(#000000):&amp;ref(Item/Boots/Boots-of-Water-Walking.jpg,nolink,75x75,Boots of Water Walking);|BGCOLOR(BLACK):COLOR(WHITE):''Boots of Water Walking''</v>
      </c>
      <c r="ET254" t="str">
        <f t="shared" si="70"/>
        <v>&amp;ref(Spell/P_Water.jpg,nolink,25x25,Water);1</v>
      </c>
      <c r="EU254" t="str">
        <f t="shared" si="71"/>
        <v>&amp;ref(Spell/V_Water.jpg,nolink,25x25,Water Gem);5</v>
      </c>
      <c r="EV254" t="str">
        <f t="shared" si="72"/>
        <v>n/a</v>
      </c>
      <c r="EW254" t="str">
        <f t="shared" si="73"/>
        <v>n/a</v>
      </c>
      <c r="EX254" t="str">
        <f t="shared" si="74"/>
        <v/>
      </c>
      <c r="EY254" t="str">
        <f t="shared" si="75"/>
        <v/>
      </c>
      <c r="EZ254" t="str">
        <f t="shared" si="76"/>
        <v/>
      </c>
      <c r="FA254" t="str">
        <f t="shared" si="77"/>
        <v>&amp;ref(Item/Swimming.jpg,nolink,25x25,Swimming);</v>
      </c>
      <c r="FB254" t="str">
        <f t="shared" si="78"/>
        <v/>
      </c>
      <c r="FC254" t="str">
        <f t="shared" si="79"/>
        <v/>
      </c>
      <c r="FD254" t="str">
        <f t="shared" si="80"/>
        <v>&amp;ref(Item/Swimming.jpg,nolink,25x25,Swimming);</v>
      </c>
      <c r="FE254" t="str">
        <f t="shared" si="81"/>
        <v>&amp;ref(Item/Swimming.jpg,nolink,25x25,Swimming);</v>
      </c>
      <c r="FF254" t="str">
        <f t="shared" si="82"/>
        <v>~</v>
      </c>
      <c r="FG254" t="str">
        <f t="shared" si="83"/>
        <v>~</v>
      </c>
      <c r="FH254" s="24" t="str">
        <f t="shared" si="84"/>
        <v xml:space="preserve">|BGCOLOR(#000000):&amp;ref(Item/Boots/Boots-of-Water-Walking.jpg,nolink,75x75,Boots of Water Walking);|BGCOLOR(BLACK):COLOR(WHITE):''Boots of Water Walking''|靴|&amp;ref(Spell/P_Water.jpg,nolink,25x25,Water);1|&amp;ref(Spell/V_Water.jpg,nolink,25x25,Water Gem);5|
|~|&gt;|&gt;|&gt;|&amp;ref(Item/Swimming.jpg,nolink,25x25,Swimming);|
|&gt;|&gt;|&gt;|&gt;|BGCOLOR(#F5F5F5):誰でも川を通れるようになる。暑い領域で優秀|
</v>
      </c>
    </row>
    <row r="255" spans="1:164" x14ac:dyDescent="0.15">
      <c r="A255" t="str">
        <f t="shared" si="68"/>
        <v>靴2S</v>
      </c>
      <c r="C255" s="1" t="s">
        <v>3958</v>
      </c>
      <c r="E255" s="1">
        <v>2</v>
      </c>
      <c r="F255" s="1" t="s">
        <v>3961</v>
      </c>
      <c r="H255" s="1" t="s">
        <v>3864</v>
      </c>
      <c r="J255" s="1">
        <v>5</v>
      </c>
      <c r="L255" s="6">
        <v>0</v>
      </c>
      <c r="M255" s="1" t="s">
        <v>4318</v>
      </c>
      <c r="AA255" s="1">
        <v>1</v>
      </c>
      <c r="AE255" s="1">
        <v>0</v>
      </c>
      <c r="AF255" s="1">
        <v>0</v>
      </c>
      <c r="AK255" s="1">
        <v>0</v>
      </c>
      <c r="ER255" s="20" t="s">
        <v>4595</v>
      </c>
      <c r="ES255" t="str">
        <f t="shared" si="69"/>
        <v>BGCOLOR(#000000):&amp;ref(Item/Boots/Chi-Shoes.jpg,nolink,75x75,Chi Shoes);|BGCOLOR(BLACK):COLOR(WHITE):''Chi Shoes''</v>
      </c>
      <c r="ET255" t="str">
        <f t="shared" si="70"/>
        <v>&amp;ref(Spell/P_Air.jpg,nolink,25x25,Air);1</v>
      </c>
      <c r="EU255" t="str">
        <f t="shared" si="71"/>
        <v>&amp;ref(Spell/V_Air.jpg,nolink,25x25,Air Gem);5</v>
      </c>
      <c r="EV255" t="str">
        <f t="shared" si="72"/>
        <v>攻撃力：0&amp;ref(Item/D_Blunt.jpg,nolink,25x25,Blunt Damage);&amp;ref(Item/D_Magic.jpg,nolink,25x25,Magic Damage);&amp;br;ボーナス武器&amp;br;攻撃修正：0&amp;br;防御修正：0&amp;br;長さ：0</v>
      </c>
      <c r="EW255" t="str">
        <f t="shared" si="73"/>
        <v>n/a</v>
      </c>
      <c r="EX255" t="str">
        <f t="shared" si="74"/>
        <v>n/a</v>
      </c>
      <c r="EY255" t="str">
        <f t="shared" si="75"/>
        <v/>
      </c>
      <c r="EZ255" t="str">
        <f t="shared" si="76"/>
        <v/>
      </c>
      <c r="FA255" t="str">
        <f t="shared" si="77"/>
        <v/>
      </c>
      <c r="FB255" t="str">
        <f t="shared" si="78"/>
        <v/>
      </c>
      <c r="FC255" t="str">
        <f t="shared" si="79"/>
        <v/>
      </c>
      <c r="FD255" t="str">
        <f t="shared" si="80"/>
        <v/>
      </c>
      <c r="FE255" t="str">
        <f t="shared" si="81"/>
        <v>攻撃力：0&amp;ref(Item/D_Blunt.jpg,nolink,25x25,Blunt Damage);&amp;ref(Item/D_Magic.jpg,nolink,25x25,Magic Damage);&amp;br;ボーナス武器&amp;br;攻撃修正：0&amp;br;防御修正：0&amp;br;長さ：0</v>
      </c>
      <c r="FF255" t="str">
        <f t="shared" si="82"/>
        <v>~</v>
      </c>
      <c r="FG255" t="str">
        <f t="shared" si="83"/>
        <v>~</v>
      </c>
      <c r="FH255" s="24" t="str">
        <f t="shared" si="84"/>
        <v xml:space="preserve">|BGCOLOR(#000000):&amp;ref(Item/Boots/Chi-Shoes.jpg,nolink,75x75,Chi Shoes);|BGCOLOR(BLACK):COLOR(WHITE):''Chi Shoes''|靴|&amp;ref(Spell/P_Air.jpg,nolink,25x25,Air);1|&amp;ref(Spell/V_Air.jpg,nolink,25x25,Air Gem);5|
|~|&gt;|&gt;|&gt;|攻撃力：0&amp;ref(Item/D_Blunt.jpg,nolink,25x25,Blunt Damage);&amp;ref(Item/D_Magic.jpg,nolink,25x25,Magic Damage);&amp;br;ボーナス武器&amp;br;攻撃修正：0&amp;br;防御修正：0&amp;br;長さ：0|
|&gt;|&gt;|&gt;|&gt;|BGCOLOR(#F5F5F5):蹴りの一撃が可能に。筋力が高ければ強烈|
</v>
      </c>
    </row>
    <row r="256" spans="1:164" x14ac:dyDescent="0.15">
      <c r="A256" t="str">
        <f t="shared" si="68"/>
        <v/>
      </c>
      <c r="C256" s="1" t="s">
        <v>3958</v>
      </c>
      <c r="E256" s="1">
        <v>2</v>
      </c>
      <c r="F256" s="1" t="s">
        <v>3962</v>
      </c>
      <c r="H256" s="1" t="s">
        <v>3847</v>
      </c>
      <c r="J256" s="1">
        <v>5</v>
      </c>
      <c r="BS256" s="2">
        <v>1</v>
      </c>
      <c r="ER256" s="20" t="s">
        <v>4596</v>
      </c>
      <c r="ES256" t="str">
        <f t="shared" si="69"/>
        <v>BGCOLOR(#000000):&amp;ref(Item/Boots/Boots-of-the-Behemoth.jpg,nolink,75x75,Boots of the Behemoth);|BGCOLOR(BLACK):COLOR(WHITE):''Boots of the Behemoth''</v>
      </c>
      <c r="ET256" t="str">
        <f t="shared" si="70"/>
        <v>&amp;ref(Spell/P_Earth.jpg,nolink,25x25,Earth);1</v>
      </c>
      <c r="EU256" t="str">
        <f t="shared" si="71"/>
        <v>&amp;ref(Spell/V_Earth.jpg,nolink,25x25,Earth Gem);5</v>
      </c>
      <c r="EV256" t="str">
        <f t="shared" si="72"/>
        <v>n/a</v>
      </c>
      <c r="EW256" t="str">
        <f t="shared" si="73"/>
        <v>n/a</v>
      </c>
      <c r="EX256" t="str">
        <f t="shared" si="74"/>
        <v/>
      </c>
      <c r="EY256" t="str">
        <f t="shared" si="75"/>
        <v>&amp;ref(Item/Trample.jpg,nolink,25x25,Trample);</v>
      </c>
      <c r="EZ256" t="str">
        <f t="shared" si="76"/>
        <v/>
      </c>
      <c r="FA256" t="str">
        <f t="shared" si="77"/>
        <v/>
      </c>
      <c r="FB256" t="str">
        <f t="shared" si="78"/>
        <v/>
      </c>
      <c r="FC256" t="str">
        <f t="shared" si="79"/>
        <v/>
      </c>
      <c r="FD256" t="str">
        <f t="shared" si="80"/>
        <v>&amp;ref(Item/Trample.jpg,nolink,25x25,Trample);</v>
      </c>
      <c r="FE256" t="str">
        <f t="shared" si="81"/>
        <v>&amp;ref(Item/Trample.jpg,nolink,25x25,Trample);</v>
      </c>
      <c r="FF256" t="str">
        <f t="shared" si="82"/>
        <v>~</v>
      </c>
      <c r="FG256" t="str">
        <f t="shared" si="83"/>
        <v>~</v>
      </c>
      <c r="FH256" s="24" t="str">
        <f t="shared" si="84"/>
        <v xml:space="preserve">|BGCOLOR(#000000):&amp;ref(Item/Boots/Boots-of-the-Behemoth.jpg,nolink,75x75,Boots of the Behemoth);|BGCOLOR(BLACK):COLOR(WHITE):''Boots of the Behemoth''|靴|&amp;ref(Spell/P_Earth.jpg,nolink,25x25,Earth);1|&amp;ref(Spell/V_Earth.jpg,nolink,25x25,Earth Gem);5|
|~|&gt;|&gt;|&gt;|&amp;ref(Item/Trample.jpg,nolink,25x25,Trample);|
|&gt;|&gt;|&gt;|&gt;|BGCOLOR(#F5F5F5):小さな敵を薙ぎ倒せる。ほぼ巨人用|
</v>
      </c>
    </row>
    <row r="257" spans="1:164" x14ac:dyDescent="0.15">
      <c r="A257" t="str">
        <f t="shared" si="68"/>
        <v/>
      </c>
      <c r="C257" s="1" t="s">
        <v>3958</v>
      </c>
      <c r="E257" s="1">
        <v>2</v>
      </c>
      <c r="F257" s="1" t="s">
        <v>3963</v>
      </c>
      <c r="H257" s="1" t="s">
        <v>3847</v>
      </c>
      <c r="J257" s="1">
        <v>5</v>
      </c>
      <c r="EQ257" s="7" t="s">
        <v>3964</v>
      </c>
      <c r="ER257" s="20" t="s">
        <v>4597</v>
      </c>
      <c r="ES257" t="str">
        <f t="shared" si="69"/>
        <v>BGCOLOR(#000000):&amp;ref(Item/Boots/Boots-of-Giant-Strength.jpg,nolink,75x75,Boots of Giant Strength);|BGCOLOR(BLACK):COLOR(WHITE):''Boots of Giant Strength''</v>
      </c>
      <c r="ET257" t="str">
        <f t="shared" si="70"/>
        <v>&amp;ref(Spell/P_Earth.jpg,nolink,25x25,Earth);1</v>
      </c>
      <c r="EU257" t="str">
        <f t="shared" si="71"/>
        <v>&amp;ref(Spell/V_Earth.jpg,nolink,25x25,Earth Gem);5</v>
      </c>
      <c r="EV257" t="str">
        <f t="shared" si="72"/>
        <v>n/a</v>
      </c>
      <c r="EW257" t="str">
        <f t="shared" si="73"/>
        <v>n/a</v>
      </c>
      <c r="EX257" t="str">
        <f t="shared" si="74"/>
        <v/>
      </c>
      <c r="EY257" t="str">
        <f t="shared" si="75"/>
        <v/>
      </c>
      <c r="EZ257" t="str">
        <f t="shared" si="76"/>
        <v/>
      </c>
      <c r="FA257" t="str">
        <f t="shared" si="77"/>
        <v/>
      </c>
      <c r="FB257" t="str">
        <f t="shared" si="78"/>
        <v/>
      </c>
      <c r="FC257" t="str">
        <f t="shared" si="79"/>
        <v/>
      </c>
      <c r="FD257" t="str">
        <f t="shared" si="80"/>
        <v>筋力+5</v>
      </c>
      <c r="FE257" t="str">
        <f t="shared" si="81"/>
        <v>筋力+5</v>
      </c>
      <c r="FF257" t="str">
        <f t="shared" si="82"/>
        <v>~</v>
      </c>
      <c r="FG257" t="str">
        <f t="shared" si="83"/>
        <v>~</v>
      </c>
      <c r="FH257" s="24" t="str">
        <f t="shared" si="84"/>
        <v xml:space="preserve">|BGCOLOR(#000000):&amp;ref(Item/Boots/Boots-of-Giant-Strength.jpg,nolink,75x75,Boots of Giant Strength);|BGCOLOR(BLACK):COLOR(WHITE):''Boots of Giant Strength''|靴|&amp;ref(Spell/P_Earth.jpg,nolink,25x25,Earth);1|&amp;ref(Spell/V_Earth.jpg,nolink,25x25,Earth Gem);5|
|~|&gt;|&gt;|&gt;|筋力+5|
|&gt;|&gt;|&gt;|&gt;|BGCOLOR(#F5F5F5):筋力の大きな強化。手数が多いと恩恵も増える|
</v>
      </c>
    </row>
    <row r="258" spans="1:164" x14ac:dyDescent="0.15">
      <c r="A258" t="str">
        <f t="shared" si="68"/>
        <v/>
      </c>
      <c r="C258" s="1" t="s">
        <v>3958</v>
      </c>
      <c r="E258" s="1">
        <v>2</v>
      </c>
      <c r="F258" s="1" t="s">
        <v>3965</v>
      </c>
      <c r="H258" s="1" t="s">
        <v>3852</v>
      </c>
      <c r="J258" s="1">
        <v>5</v>
      </c>
      <c r="AY258" s="2">
        <v>5</v>
      </c>
      <c r="DN258" s="2">
        <v>1</v>
      </c>
      <c r="DQ258" s="2">
        <v>1</v>
      </c>
      <c r="ER258" s="20" t="s">
        <v>4598</v>
      </c>
      <c r="ES258" t="str">
        <f t="shared" si="69"/>
        <v>BGCOLOR(#000000):&amp;ref(Item/Boots/Birch-Boots.jpg,nolink,75x75,Birch Boots);|BGCOLOR(BLACK):COLOR(WHITE):''Birch Boots''</v>
      </c>
      <c r="ET258" t="str">
        <f t="shared" si="70"/>
        <v>&amp;ref(Spell/P_Nature.jpg,nolink,25x25,Nature);1</v>
      </c>
      <c r="EU258" t="str">
        <f t="shared" si="71"/>
        <v>&amp;ref(Spell/V_Nature.jpg,nolink,25x25,Nature Gem);5</v>
      </c>
      <c r="EV258" t="str">
        <f t="shared" si="72"/>
        <v>n/a</v>
      </c>
      <c r="EW258" t="str">
        <f t="shared" si="73"/>
        <v>n/a</v>
      </c>
      <c r="EX258" t="str">
        <f t="shared" si="74"/>
        <v>&amp;ref(Item/Cold-Resistant.jpg,nolink,25x25,Cold Resistant (5));</v>
      </c>
      <c r="EY258" t="str">
        <f t="shared" si="75"/>
        <v/>
      </c>
      <c r="EZ258" t="str">
        <f t="shared" si="76"/>
        <v/>
      </c>
      <c r="FA258" t="str">
        <f t="shared" si="77"/>
        <v>&amp;ref(Item/Mountain-Survival.jpg,nolink,25x25,Mountain Survival);&amp;ref(Item/Snow-Move.jpg,nolink,25x25,Snow Move);</v>
      </c>
      <c r="FB258" t="str">
        <f t="shared" si="78"/>
        <v/>
      </c>
      <c r="FC258" t="str">
        <f t="shared" si="79"/>
        <v/>
      </c>
      <c r="FD258" t="str">
        <f t="shared" si="80"/>
        <v>&amp;ref(Item/Cold-Resistant.jpg,nolink,25x25,Cold Resistant (5));&amp;br;&amp;ref(Item/Mountain-Survival.jpg,nolink,25x25,Mountain Survival);&amp;ref(Item/Snow-Move.jpg,nolink,25x25,Snow Move);</v>
      </c>
      <c r="FE258" t="str">
        <f t="shared" si="81"/>
        <v>&amp;ref(Item/Cold-Resistant.jpg,nolink,25x25,Cold Resistant (5));&amp;br;&amp;ref(Item/Mountain-Survival.jpg,nolink,25x25,Mountain Survival);&amp;ref(Item/Snow-Move.jpg,nolink,25x25,Snow Move);</v>
      </c>
      <c r="FF258" t="str">
        <f t="shared" si="82"/>
        <v>~</v>
      </c>
      <c r="FG258" t="str">
        <f t="shared" si="83"/>
        <v>~</v>
      </c>
      <c r="FH258" s="24" t="str">
        <f t="shared" si="84"/>
        <v xml:space="preserve">|BGCOLOR(#000000):&amp;ref(Item/Boots/Birch-Boots.jpg,nolink,75x75,Birch Boots);|BGCOLOR(BLACK):COLOR(WHITE):''Birch Boots''|靴|&amp;ref(Spell/P_Nature.jpg,nolink,25x25,Nature);1|&amp;ref(Spell/V_Nature.jpg,nolink,25x25,Nature Gem);5|
|~|&gt;|&gt;|&gt;|&amp;ref(Item/Cold-Resistant.jpg,nolink,25x25,Cold Resistant (5));&amp;br;&amp;ref(Item/Mountain-Survival.jpg,nolink,25x25,Mountain Survival);&amp;ref(Item/Snow-Move.jpg,nolink,25x25,Snow Move);|
|&gt;|&gt;|&gt;|&gt;|BGCOLOR(#F5F5F5):山と冬の旅に。冷気にも少し耐えられる|
</v>
      </c>
    </row>
    <row r="259" spans="1:164" x14ac:dyDescent="0.15">
      <c r="A259" t="str">
        <f t="shared" si="68"/>
        <v>靴2E</v>
      </c>
      <c r="C259" s="1" t="s">
        <v>3958</v>
      </c>
      <c r="E259" s="1">
        <v>2</v>
      </c>
      <c r="F259" s="1" t="s">
        <v>3967</v>
      </c>
      <c r="H259" s="1" t="s">
        <v>3852</v>
      </c>
      <c r="J259" s="1">
        <v>5</v>
      </c>
      <c r="BV259" s="2">
        <v>2</v>
      </c>
      <c r="BW259" s="2">
        <v>20</v>
      </c>
      <c r="DM259" s="2">
        <v>1</v>
      </c>
      <c r="ER259" s="20" t="s">
        <v>4599</v>
      </c>
      <c r="ES259" t="str">
        <f t="shared" si="69"/>
        <v>BGCOLOR(#000000):&amp;ref(Item/Boots/Ranger's-Boots.jpg,nolink,75x75,Ranger's Boots);|BGCOLOR(BLACK):COLOR(WHITE):''Ranger's Boots''</v>
      </c>
      <c r="ET259" t="str">
        <f t="shared" si="70"/>
        <v>&amp;ref(Spell/P_Nature.jpg,nolink,25x25,Nature);1</v>
      </c>
      <c r="EU259" t="str">
        <f t="shared" si="71"/>
        <v>&amp;ref(Spell/V_Nature.jpg,nolink,25x25,Nature Gem);5</v>
      </c>
      <c r="EV259" t="str">
        <f t="shared" si="72"/>
        <v>n/a</v>
      </c>
      <c r="EW259" t="str">
        <f t="shared" si="73"/>
        <v>n/a</v>
      </c>
      <c r="EX259" t="str">
        <f t="shared" si="74"/>
        <v/>
      </c>
      <c r="EY259" t="str">
        <f t="shared" si="75"/>
        <v>&amp;ref(Item/Reinvigoration.jpg,nolink,25x25,Reinvigoration (2));&amp;ref(Item/Stealthy-Boost.jpg,nolink,25x25,Stealth Boost (20));</v>
      </c>
      <c r="EZ259" t="str">
        <f t="shared" si="76"/>
        <v/>
      </c>
      <c r="FA259" t="str">
        <f t="shared" si="77"/>
        <v>&amp;ref(Item/Forest-Survival.jpg,nolink,25x25,Forest Survival);</v>
      </c>
      <c r="FB259" t="str">
        <f t="shared" si="78"/>
        <v/>
      </c>
      <c r="FC259" t="str">
        <f t="shared" si="79"/>
        <v/>
      </c>
      <c r="FD259" t="str">
        <f t="shared" si="80"/>
        <v>&amp;ref(Item/Reinvigoration.jpg,nolink,25x25,Reinvigoration (2));&amp;ref(Item/Stealthy-Boost.jpg,nolink,25x25,Stealth Boost (20));&amp;br;&amp;ref(Item/Forest-Survival.jpg,nolink,25x25,Forest Survival);</v>
      </c>
      <c r="FE259" t="str">
        <f t="shared" si="81"/>
        <v>&amp;ref(Item/Reinvigoration.jpg,nolink,25x25,Reinvigoration (2));&amp;ref(Item/Stealthy-Boost.jpg,nolink,25x25,Stealth Boost (20));&amp;br;&amp;ref(Item/Forest-Survival.jpg,nolink,25x25,Forest Survival);</v>
      </c>
      <c r="FF259" t="str">
        <f t="shared" si="82"/>
        <v>~</v>
      </c>
      <c r="FG259" t="str">
        <f t="shared" si="83"/>
        <v>~</v>
      </c>
      <c r="FH259" s="24" t="str">
        <f t="shared" si="84"/>
        <v xml:space="preserve">|BGCOLOR(#000000):&amp;ref(Item/Boots/Ranger's-Boots.jpg,nolink,75x75,Ranger's Boots);|BGCOLOR(BLACK):COLOR(WHITE):''Ranger's Boots''|靴|&amp;ref(Spell/P_Nature.jpg,nolink,25x25,Nature);1|&amp;ref(Spell/V_Nature.jpg,nolink,25x25,Nature Gem);5|
|~|&gt;|&gt;|&gt;|&amp;ref(Item/Reinvigoration.jpg,nolink,25x25,Reinvigoration (2));&amp;ref(Item/Stealthy-Boost.jpg,nolink,25x25,Stealth Boost (20));&amp;br;&amp;ref(Item/Forest-Survival.jpg,nolink,25x25,Forest Survival);|
|&gt;|&gt;|&gt;|&gt;|BGCOLOR(#F5F5F5):斥候向け。疲労回復も備える|
</v>
      </c>
    </row>
    <row r="260" spans="1:164" x14ac:dyDescent="0.15">
      <c r="A260" t="str">
        <f t="shared" si="68"/>
        <v>靴4S</v>
      </c>
      <c r="C260" s="1" t="s">
        <v>3958</v>
      </c>
      <c r="E260" s="1">
        <v>4</v>
      </c>
      <c r="F260" s="1" t="s">
        <v>3968</v>
      </c>
      <c r="H260" s="1" t="s">
        <v>3856</v>
      </c>
      <c r="I260" s="1" t="s">
        <v>3847</v>
      </c>
      <c r="J260" s="1">
        <v>5</v>
      </c>
      <c r="K260" s="7">
        <v>5</v>
      </c>
      <c r="AW260" s="2">
        <v>15</v>
      </c>
      <c r="DP260" s="2">
        <v>1</v>
      </c>
      <c r="EQ260" s="7" t="s">
        <v>3969</v>
      </c>
      <c r="ER260" s="20" t="s">
        <v>4600</v>
      </c>
      <c r="ES260" t="str">
        <f t="shared" si="69"/>
        <v>BGCOLOR(#000000):&amp;ref(Item/Boots/Brimstone-Boots.jpg,nolink,75x75,Brimstone Boots);|BGCOLOR(BLACK):COLOR(WHITE):''Brimstone Boots''</v>
      </c>
      <c r="ET260" t="str">
        <f t="shared" si="70"/>
        <v>&amp;ref(Spell/P_Fire.jpg,nolink,25x25,Fire);1&amp;ref(Spell/P_Earth.jpg,nolink,25x25,Earth);1</v>
      </c>
      <c r="EU260" t="str">
        <f t="shared" si="71"/>
        <v>&amp;ref(Spell/V_Fire.jpg,nolink,25x25,Fire Gem);5&amp;ref(Spell/V_Earth.jpg,nolink,25x25,Earth Gem);5</v>
      </c>
      <c r="EV260" t="str">
        <f t="shared" si="72"/>
        <v>n/a</v>
      </c>
      <c r="EW260" t="str">
        <f t="shared" si="73"/>
        <v>n/a</v>
      </c>
      <c r="EX260" t="str">
        <f t="shared" si="74"/>
        <v>&amp;ref(Item/Fire-Resistant.jpg,nolink,25x25,Fire Resistant (15));</v>
      </c>
      <c r="EY260" t="str">
        <f t="shared" si="75"/>
        <v/>
      </c>
      <c r="EZ260" t="str">
        <f t="shared" si="76"/>
        <v/>
      </c>
      <c r="FA260" t="str">
        <f t="shared" si="77"/>
        <v>&amp;ref(Item/Wasteland-Survival.jpg,nolink,25x25,Wasteland Survival);</v>
      </c>
      <c r="FB260" t="str">
        <f t="shared" si="78"/>
        <v/>
      </c>
      <c r="FC260" t="str">
        <f t="shared" si="79"/>
        <v/>
      </c>
      <c r="FD260" t="str">
        <f t="shared" si="80"/>
        <v>&amp;ref(Item/Fire-Resistant.jpg,nolink,25x25,Fire Resistant (15));&amp;br;&amp;ref(Item/Wasteland-Survival.jpg,nolink,25x25,Wasteland Survival);&amp;br;筋力+4</v>
      </c>
      <c r="FE260" t="str">
        <f t="shared" si="81"/>
        <v>&amp;ref(Item/Fire-Resistant.jpg,nolink,25x25,Fire Resistant (15));&amp;br;&amp;ref(Item/Wasteland-Survival.jpg,nolink,25x25,Wasteland Survival);&amp;br;筋力+4</v>
      </c>
      <c r="FF260" t="str">
        <f t="shared" si="82"/>
        <v>~</v>
      </c>
      <c r="FG260" t="str">
        <f t="shared" si="83"/>
        <v>~</v>
      </c>
      <c r="FH260" s="24" t="str">
        <f t="shared" si="84"/>
        <v xml:space="preserve">|BGCOLOR(#000000):&amp;ref(Item/Boots/Brimstone-Boots.jpg,nolink,75x75,Brimstone Boots);|BGCOLOR(BLACK):COLOR(WHITE):''Brimstone Boots''|靴|&amp;ref(Spell/P_Fire.jpg,nolink,25x25,Fire);1&amp;ref(Spell/P_Earth.jpg,nolink,25x25,Earth);1|&amp;ref(Spell/V_Fire.jpg,nolink,25x25,Fire Gem);5&amp;ref(Spell/V_Earth.jpg,nolink,25x25,Earth Gem);5|
|~|&gt;|&gt;|&gt;|&amp;ref(Item/Fire-Resistant.jpg,nolink,25x25,Fire Resistant (15));&amp;br;&amp;ref(Item/Wasteland-Survival.jpg,nolink,25x25,Wasteland Survival);&amp;br;筋力+4|
|&gt;|&gt;|&gt;|&gt;|BGCOLOR(#F5F5F5):筋力と火炎耐性。両方必要なときにはありがたい|
</v>
      </c>
    </row>
    <row r="261" spans="1:164" x14ac:dyDescent="0.15">
      <c r="A261" t="str">
        <f t="shared" ref="A261:A324" si="85">IF(OR(C261&lt;&gt;C260,E261&lt;&gt;E260),C261&amp;E261&amp;"S",IF(OR(C261&lt;&gt;C262,E261&lt;&gt;E262),C261&amp;E261&amp;"E",""))</f>
        <v/>
      </c>
      <c r="C261" s="1" t="s">
        <v>3958</v>
      </c>
      <c r="E261" s="1">
        <v>4</v>
      </c>
      <c r="F261" s="1" t="s">
        <v>3970</v>
      </c>
      <c r="H261" s="1" t="s">
        <v>3870</v>
      </c>
      <c r="J261" s="1">
        <v>10</v>
      </c>
      <c r="DJ261" s="2">
        <v>20</v>
      </c>
      <c r="ER261" s="20" t="s">
        <v>4601</v>
      </c>
      <c r="ES261" t="str">
        <f t="shared" si="69"/>
        <v>BGCOLOR(#000000):&amp;ref(Item/Boots/Winged-Shoes.jpg,nolink,75x75,Winged Shoes);|BGCOLOR(BLACK):COLOR(WHITE):''Winged Shoes''</v>
      </c>
      <c r="ET261" t="str">
        <f t="shared" si="70"/>
        <v>&amp;ref(Spell/P_Air.jpg,nolink,25x25,Air);2</v>
      </c>
      <c r="EU261" t="str">
        <f t="shared" si="71"/>
        <v>&amp;ref(Spell/V_Air.jpg,nolink,25x25,Air Gem);10</v>
      </c>
      <c r="EV261" t="str">
        <f t="shared" si="72"/>
        <v>n/a</v>
      </c>
      <c r="EW261" t="str">
        <f t="shared" si="73"/>
        <v>n/a</v>
      </c>
      <c r="EX261" t="str">
        <f t="shared" si="74"/>
        <v/>
      </c>
      <c r="EY261" t="str">
        <f t="shared" si="75"/>
        <v/>
      </c>
      <c r="EZ261" t="str">
        <f t="shared" si="76"/>
        <v/>
      </c>
      <c r="FA261" t="str">
        <f t="shared" si="77"/>
        <v>&amp;ref(Item/Flying.jpg,nolink,25x25,Flying (Map Move 20));</v>
      </c>
      <c r="FB261" t="str">
        <f t="shared" si="78"/>
        <v/>
      </c>
      <c r="FC261" t="str">
        <f t="shared" si="79"/>
        <v/>
      </c>
      <c r="FD261" t="str">
        <f t="shared" si="80"/>
        <v>&amp;ref(Item/Flying.jpg,nolink,25x25,Flying (Map Move 20));</v>
      </c>
      <c r="FE261" t="str">
        <f t="shared" si="81"/>
        <v>&amp;ref(Item/Flying.jpg,nolink,25x25,Flying (Map Move 20));</v>
      </c>
      <c r="FF261" t="str">
        <f t="shared" si="82"/>
        <v>~</v>
      </c>
      <c r="FG261" t="str">
        <f t="shared" si="83"/>
        <v>~</v>
      </c>
      <c r="FH261" s="24" t="str">
        <f t="shared" si="84"/>
        <v xml:space="preserve">|BGCOLOR(#000000):&amp;ref(Item/Boots/Winged-Shoes.jpg,nolink,75x75,Winged Shoes);|BGCOLOR(BLACK):COLOR(WHITE):''Winged Shoes''|靴|&amp;ref(Spell/P_Air.jpg,nolink,25x25,Air);2|&amp;ref(Spell/V_Air.jpg,nolink,25x25,Air Gem);10|
|~|&gt;|&gt;|&gt;|&amp;ref(Item/Flying.jpg,nolink,25x25,Flying (Map Move 20));|
|&gt;|&gt;|&gt;|&gt;|BGCOLOR(#F5F5F5):飛行能力を獲得。誰でも一定の速度に|
</v>
      </c>
    </row>
    <row r="262" spans="1:164" x14ac:dyDescent="0.15">
      <c r="A262" t="str">
        <f t="shared" si="85"/>
        <v/>
      </c>
      <c r="C262" s="1" t="s">
        <v>3958</v>
      </c>
      <c r="E262" s="1">
        <v>4</v>
      </c>
      <c r="F262" s="1" t="s">
        <v>3971</v>
      </c>
      <c r="H262" s="1" t="s">
        <v>3850</v>
      </c>
      <c r="J262" s="1">
        <v>10</v>
      </c>
      <c r="EH262" s="2">
        <v>1</v>
      </c>
      <c r="ER262" s="20" t="s">
        <v>4602</v>
      </c>
      <c r="ES262" t="str">
        <f t="shared" si="69"/>
        <v>BGCOLOR(#000000):&amp;ref(Item/Boots/Earth-Boots.jpg,nolink,75x75,Earth Boots);|BGCOLOR(BLACK):COLOR(WHITE):''Earth Boots''</v>
      </c>
      <c r="ET262" t="str">
        <f t="shared" si="70"/>
        <v>&amp;ref(Spell/P_Earth.jpg,nolink,25x25,Earth);2</v>
      </c>
      <c r="EU262" t="str">
        <f t="shared" si="71"/>
        <v>&amp;ref(Spell/V_Earth.jpg,nolink,25x25,Earth Gem);10</v>
      </c>
      <c r="EV262" t="str">
        <f t="shared" si="72"/>
        <v>n/a</v>
      </c>
      <c r="EW262" t="str">
        <f t="shared" si="73"/>
        <v>n/a</v>
      </c>
      <c r="EX262" t="str">
        <f t="shared" si="74"/>
        <v/>
      </c>
      <c r="EY262" t="str">
        <f t="shared" si="75"/>
        <v/>
      </c>
      <c r="EZ262" t="str">
        <f t="shared" si="76"/>
        <v/>
      </c>
      <c r="FA262" t="str">
        <f t="shared" si="77"/>
        <v/>
      </c>
      <c r="FB262" t="str">
        <f t="shared" si="78"/>
        <v>&amp;ref(Spell/P_Earth.jpg,nolink,25x25,Earth Magic Bonus (1));</v>
      </c>
      <c r="FC262" t="str">
        <f t="shared" si="79"/>
        <v/>
      </c>
      <c r="FD262" t="str">
        <f t="shared" si="80"/>
        <v>&amp;ref(Spell/P_Earth.jpg,nolink,25x25,Earth Magic Bonus (1));</v>
      </c>
      <c r="FE262" t="str">
        <f t="shared" si="81"/>
        <v>&amp;ref(Spell/P_Earth.jpg,nolink,25x25,Earth Magic Bonus (1));</v>
      </c>
      <c r="FF262" t="str">
        <f t="shared" si="82"/>
        <v>~</v>
      </c>
      <c r="FG262" t="str">
        <f t="shared" si="83"/>
        <v>~</v>
      </c>
      <c r="FH262" s="24" t="str">
        <f t="shared" si="84"/>
        <v xml:space="preserve">|BGCOLOR(#000000):&amp;ref(Item/Boots/Earth-Boots.jpg,nolink,75x75,Earth Boots);|BGCOLOR(BLACK):COLOR(WHITE):''Earth Boots''|靴|&amp;ref(Spell/P_Earth.jpg,nolink,25x25,Earth);2|&amp;ref(Spell/V_Earth.jpg,nolink,25x25,Earth Gem);10|
|~|&gt;|&gt;|&gt;|&amp;ref(Spell/P_Earth.jpg,nolink,25x25,Earth Magic Bonus (1));|
|&gt;|&gt;|&gt;|&gt;|BGCOLOR(#F5F5F5):地魔法増強。安価で癖もない|
</v>
      </c>
    </row>
    <row r="263" spans="1:164" x14ac:dyDescent="0.15">
      <c r="A263" t="str">
        <f t="shared" si="85"/>
        <v>靴4E</v>
      </c>
      <c r="C263" s="1" t="s">
        <v>3958</v>
      </c>
      <c r="E263" s="1">
        <v>4</v>
      </c>
      <c r="F263" s="1" t="s">
        <v>3972</v>
      </c>
      <c r="H263" s="1" t="s">
        <v>3852</v>
      </c>
      <c r="J263" s="1">
        <v>5</v>
      </c>
      <c r="BV263" s="2">
        <v>3</v>
      </c>
      <c r="EQ263" s="7" t="s">
        <v>3973</v>
      </c>
      <c r="ER263" s="20" t="s">
        <v>4603</v>
      </c>
      <c r="ES263" t="str">
        <f t="shared" si="69"/>
        <v>BGCOLOR(#000000):&amp;ref(Item/Boots/Boots-of-the-Messenger.jpg,nolink,75x75,Boots of the Messenger);|BGCOLOR(BLACK):COLOR(WHITE):''Boots of the Messenger''</v>
      </c>
      <c r="ET263" t="str">
        <f t="shared" si="70"/>
        <v>&amp;ref(Spell/P_Nature.jpg,nolink,25x25,Nature);1</v>
      </c>
      <c r="EU263" t="str">
        <f t="shared" si="71"/>
        <v>&amp;ref(Spell/V_Nature.jpg,nolink,25x25,Nature Gem);5</v>
      </c>
      <c r="EV263" t="str">
        <f t="shared" si="72"/>
        <v>n/a</v>
      </c>
      <c r="EW263" t="str">
        <f t="shared" si="73"/>
        <v>n/a</v>
      </c>
      <c r="EX263" t="str">
        <f t="shared" si="74"/>
        <v/>
      </c>
      <c r="EY263" t="str">
        <f t="shared" si="75"/>
        <v>&amp;ref(Item/Reinvigoration.jpg,nolink,25x25,Reinvigoration (3));</v>
      </c>
      <c r="EZ263" t="str">
        <f t="shared" si="76"/>
        <v/>
      </c>
      <c r="FA263" t="str">
        <f t="shared" si="77"/>
        <v/>
      </c>
      <c r="FB263" t="str">
        <f t="shared" si="78"/>
        <v/>
      </c>
      <c r="FC263" t="str">
        <f t="shared" si="79"/>
        <v/>
      </c>
      <c r="FD263" t="str">
        <f t="shared" si="80"/>
        <v>&amp;ref(Item/Reinvigoration.jpg,nolink,25x25,Reinvigoration (3));&amp;br;行軍速度+9</v>
      </c>
      <c r="FE263" t="str">
        <f t="shared" si="81"/>
        <v>&amp;ref(Item/Reinvigoration.jpg,nolink,25x25,Reinvigoration (3));&amp;br;行軍速度+9</v>
      </c>
      <c r="FF263" t="str">
        <f t="shared" si="82"/>
        <v>~</v>
      </c>
      <c r="FG263" t="str">
        <f t="shared" si="83"/>
        <v>~</v>
      </c>
      <c r="FH263" s="24" t="str">
        <f t="shared" si="84"/>
        <v xml:space="preserve">|BGCOLOR(#000000):&amp;ref(Item/Boots/Boots-of-the-Messenger.jpg,nolink,75x75,Boots of the Messenger);|BGCOLOR(BLACK):COLOR(WHITE):''Boots of the Messenger''|靴|&amp;ref(Spell/P_Nature.jpg,nolink,25x25,Nature);1|&amp;ref(Spell/V_Nature.jpg,nolink,25x25,Nature Gem);5|
|~|&gt;|&gt;|&gt;|&amp;ref(Item/Reinvigoration.jpg,nolink,25x25,Reinvigoration (3));&amp;br;行軍速度+9|
|&gt;|&gt;|&gt;|&gt;|BGCOLOR(#F5F5F5):疲労回復の定番。行軍の助けにもなる|
</v>
      </c>
    </row>
    <row r="264" spans="1:164" x14ac:dyDescent="0.15">
      <c r="A264" t="str">
        <f t="shared" si="85"/>
        <v>靴6S</v>
      </c>
      <c r="C264" s="1" t="s">
        <v>3958</v>
      </c>
      <c r="E264" s="1">
        <v>6</v>
      </c>
      <c r="F264" s="1" t="s">
        <v>3974</v>
      </c>
      <c r="H264" s="1" t="s">
        <v>3892</v>
      </c>
      <c r="J264" s="1">
        <v>10</v>
      </c>
      <c r="CV264" s="2">
        <v>1</v>
      </c>
      <c r="EQ264" s="7" t="s">
        <v>3975</v>
      </c>
      <c r="ER264" s="20" t="s">
        <v>4604</v>
      </c>
      <c r="ES264" t="str">
        <f t="shared" si="69"/>
        <v>BGCOLOR(#000000):&amp;ref(Item/Boots/Boots-of-Quickness.jpg,nolink,75x75,Boots of Quickness);|BGCOLOR(BLACK):COLOR(WHITE):''Boots of Quickness''</v>
      </c>
      <c r="ET264" t="str">
        <f t="shared" si="70"/>
        <v>&amp;ref(Spell/P_Water.jpg,nolink,25x25,Water);2</v>
      </c>
      <c r="EU264" t="str">
        <f t="shared" si="71"/>
        <v>&amp;ref(Spell/V_Water.jpg,nolink,25x25,Water Gem);10</v>
      </c>
      <c r="EV264" t="str">
        <f t="shared" si="72"/>
        <v>n/a</v>
      </c>
      <c r="EW264" t="str">
        <f t="shared" si="73"/>
        <v>n/a</v>
      </c>
      <c r="EX264" t="str">
        <f t="shared" si="74"/>
        <v/>
      </c>
      <c r="EY264" t="str">
        <f t="shared" si="75"/>
        <v/>
      </c>
      <c r="EZ264" t="str">
        <f t="shared" si="76"/>
        <v/>
      </c>
      <c r="FA264" t="str">
        <f t="shared" si="77"/>
        <v>&amp;ref(Item/Quickness.jpg,nolink,25x25,Quickness);</v>
      </c>
      <c r="FB264" t="str">
        <f t="shared" si="78"/>
        <v/>
      </c>
      <c r="FC264" t="str">
        <f t="shared" si="79"/>
        <v/>
      </c>
      <c r="FD264" t="str">
        <f t="shared" si="80"/>
        <v>&amp;ref(Item/Quickness.jpg,nolink,25x25,Quickness);&amp;br;行軍速度+12</v>
      </c>
      <c r="FE264" t="str">
        <f t="shared" si="81"/>
        <v>&amp;ref(Item/Quickness.jpg,nolink,25x25,Quickness);&amp;br;行軍速度+12</v>
      </c>
      <c r="FF264" t="str">
        <f t="shared" si="82"/>
        <v>~</v>
      </c>
      <c r="FG264" t="str">
        <f t="shared" si="83"/>
        <v>~</v>
      </c>
      <c r="FH264" s="24" t="str">
        <f t="shared" si="84"/>
        <v xml:space="preserve">|BGCOLOR(#000000):&amp;ref(Item/Boots/Boots-of-Quickness.jpg,nolink,75x75,Boots of Quickness);|BGCOLOR(BLACK):COLOR(WHITE):''Boots of Quickness''|靴|&amp;ref(Spell/P_Water.jpg,nolink,25x25,Water);2|&amp;ref(Spell/V_Water.jpg,nolink,25x25,Water Gem);10|
|~|&gt;|&gt;|&gt;|&amp;ref(Item/Quickness.jpg,nolink,25x25,Quickness);&amp;br;行軍速度+12|
|&gt;|&gt;|&gt;|&gt;|BGCOLOR(#F5F5F5):常時加速状態。強力だが疲労に注意|
</v>
      </c>
    </row>
    <row r="265" spans="1:164" x14ac:dyDescent="0.15">
      <c r="A265" t="str">
        <f t="shared" si="85"/>
        <v/>
      </c>
      <c r="C265" s="1" t="s">
        <v>3958</v>
      </c>
      <c r="E265" s="1">
        <v>6</v>
      </c>
      <c r="F265" s="1" t="s">
        <v>3976</v>
      </c>
      <c r="H265" s="1" t="s">
        <v>3850</v>
      </c>
      <c r="J265" s="1">
        <v>10</v>
      </c>
      <c r="DN265" s="2">
        <v>1</v>
      </c>
      <c r="EQ265" s="7" t="s">
        <v>3908</v>
      </c>
      <c r="ER265" s="20" t="s">
        <v>4605</v>
      </c>
      <c r="ES265" t="str">
        <f t="shared" si="69"/>
        <v>BGCOLOR(#000000):&amp;ref(Item/Boots/Boots-of-Stone.jpg,nolink,75x75,Boots of Stone);|BGCOLOR(BLACK):COLOR(WHITE):''Boots of Stone''</v>
      </c>
      <c r="ET265" t="str">
        <f t="shared" si="70"/>
        <v>&amp;ref(Spell/P_Earth.jpg,nolink,25x25,Earth);2</v>
      </c>
      <c r="EU265" t="str">
        <f t="shared" si="71"/>
        <v>&amp;ref(Spell/V_Earth.jpg,nolink,25x25,Earth Gem);10</v>
      </c>
      <c r="EV265" t="str">
        <f t="shared" si="72"/>
        <v>n/a</v>
      </c>
      <c r="EW265" t="str">
        <f t="shared" si="73"/>
        <v>n/a</v>
      </c>
      <c r="EX265" t="str">
        <f t="shared" si="74"/>
        <v/>
      </c>
      <c r="EY265" t="str">
        <f t="shared" si="75"/>
        <v/>
      </c>
      <c r="EZ265" t="str">
        <f t="shared" si="76"/>
        <v/>
      </c>
      <c r="FA265" t="str">
        <f t="shared" si="77"/>
        <v>&amp;ref(Item/Mountain-Survival.jpg,nolink,25x25,Mountain Survival);</v>
      </c>
      <c r="FB265" t="str">
        <f t="shared" si="78"/>
        <v/>
      </c>
      <c r="FC265" t="str">
        <f t="shared" si="79"/>
        <v/>
      </c>
      <c r="FD265" t="str">
        <f t="shared" si="80"/>
        <v>&amp;ref(Item/Mountain-Survival.jpg,nolink,25x25,Mountain Survival);&amp;br;常時効果：Stoneskin</v>
      </c>
      <c r="FE265" t="str">
        <f t="shared" si="81"/>
        <v>&amp;ref(Item/Mountain-Survival.jpg,nolink,25x25,Mountain Survival);&amp;br;常時効果：Stoneskin</v>
      </c>
      <c r="FF265" t="str">
        <f t="shared" si="82"/>
        <v>~</v>
      </c>
      <c r="FG265" t="str">
        <f t="shared" si="83"/>
        <v>~</v>
      </c>
      <c r="FH265" s="24" t="str">
        <f t="shared" si="84"/>
        <v xml:space="preserve">|BGCOLOR(#000000):&amp;ref(Item/Boots/Boots-of-Stone.jpg,nolink,75x75,Boots of Stone);|BGCOLOR(BLACK):COLOR(WHITE):''Boots of Stone''|靴|&amp;ref(Spell/P_Earth.jpg,nolink,25x25,Earth);2|&amp;ref(Spell/V_Earth.jpg,nolink,25x25,Earth Gem);10|
|~|&gt;|&gt;|&gt;|&amp;ref(Item/Mountain-Survival.jpg,nolink,25x25,Mountain Survival);&amp;br;常時効果：Stoneskin|
|&gt;|&gt;|&gt;|&gt;|BGCOLOR(#F5F5F5):防御力を大きく高める。冷気には弱い|
</v>
      </c>
    </row>
    <row r="266" spans="1:164" x14ac:dyDescent="0.15">
      <c r="A266" t="str">
        <f t="shared" si="85"/>
        <v/>
      </c>
      <c r="C266" s="1" t="s">
        <v>3958</v>
      </c>
      <c r="E266" s="1">
        <v>6</v>
      </c>
      <c r="F266" s="1" t="s">
        <v>3977</v>
      </c>
      <c r="H266" s="1" t="s">
        <v>3978</v>
      </c>
      <c r="J266" s="1">
        <v>10</v>
      </c>
      <c r="BV266" s="2">
        <v>3</v>
      </c>
      <c r="EQ266" s="7" t="s">
        <v>3979</v>
      </c>
      <c r="ER266" s="20" t="s">
        <v>4606</v>
      </c>
      <c r="ES266" t="str">
        <f t="shared" si="69"/>
        <v>BGCOLOR(#000000):&amp;ref(Item/Boots/Boots-of-Youth.jpg,nolink,75x75,Boots of Youth);|BGCOLOR(BLACK):COLOR(WHITE):''Boots of Youth''</v>
      </c>
      <c r="ET266" t="str">
        <f t="shared" si="70"/>
        <v>&amp;ref(Spell/P_Blood.jpg,nolink,25x25,Blood);2</v>
      </c>
      <c r="EU266" t="str">
        <f t="shared" si="71"/>
        <v>&amp;ref(Spell/V_Blood.jpg,nolink,25x25,Blood Slave);10</v>
      </c>
      <c r="EV266" t="str">
        <f t="shared" si="72"/>
        <v>n/a</v>
      </c>
      <c r="EW266" t="str">
        <f t="shared" si="73"/>
        <v>n/a</v>
      </c>
      <c r="EX266" t="str">
        <f t="shared" si="74"/>
        <v/>
      </c>
      <c r="EY266" t="str">
        <f t="shared" si="75"/>
        <v>&amp;ref(Item/Reinvigoration.jpg,nolink,25x25,Reinvigoration (3));</v>
      </c>
      <c r="EZ266" t="str">
        <f t="shared" si="76"/>
        <v/>
      </c>
      <c r="FA266" t="str">
        <f t="shared" si="77"/>
        <v/>
      </c>
      <c r="FB266" t="str">
        <f t="shared" si="78"/>
        <v/>
      </c>
      <c r="FC266" t="str">
        <f t="shared" si="79"/>
        <v/>
      </c>
      <c r="FD266" t="str">
        <f t="shared" si="80"/>
        <v>&amp;ref(Item/Reinvigoration.jpg,nolink,25x25,Reinvigoration (3));&amp;br;老化抑止：90%</v>
      </c>
      <c r="FE266" t="str">
        <f t="shared" si="81"/>
        <v>&amp;ref(Item/Reinvigoration.jpg,nolink,25x25,Reinvigoration (3));&amp;br;老化抑止：90%</v>
      </c>
      <c r="FF266" t="str">
        <f t="shared" si="82"/>
        <v>~</v>
      </c>
      <c r="FG266" t="str">
        <f t="shared" si="83"/>
        <v>~</v>
      </c>
      <c r="FH266" s="24" t="str">
        <f t="shared" si="84"/>
        <v xml:space="preserve">|BGCOLOR(#000000):&amp;ref(Item/Boots/Boots-of-Youth.jpg,nolink,75x75,Boots of Youth);|BGCOLOR(BLACK):COLOR(WHITE):''Boots of Youth''|靴|&amp;ref(Spell/P_Blood.jpg,nolink,25x25,Blood);2|&amp;ref(Spell/V_Blood.jpg,nolink,25x25,Blood Slave);10|
|~|&gt;|&gt;|&gt;|&amp;ref(Item/Reinvigoration.jpg,nolink,25x25,Reinvigoration (3));&amp;br;老化抑止：90%|
|&gt;|&gt;|&gt;|&gt;|BGCOLOR(#F5F5F5):老化をほぼ停止。疲労回復付き|
</v>
      </c>
    </row>
    <row r="267" spans="1:164" x14ac:dyDescent="0.15">
      <c r="A267" t="str">
        <f t="shared" si="85"/>
        <v/>
      </c>
      <c r="C267" s="1" t="s">
        <v>3958</v>
      </c>
      <c r="E267" s="1">
        <v>6</v>
      </c>
      <c r="F267" s="1" t="s">
        <v>3980</v>
      </c>
      <c r="H267" s="1" t="s">
        <v>3864</v>
      </c>
      <c r="J267" s="1">
        <v>5</v>
      </c>
      <c r="DM267" s="2">
        <v>1</v>
      </c>
      <c r="DN267" s="2">
        <v>1</v>
      </c>
      <c r="DO267" s="2">
        <v>1</v>
      </c>
      <c r="DP267" s="2">
        <v>1</v>
      </c>
      <c r="DQ267" s="2">
        <v>1</v>
      </c>
      <c r="EQ267" s="7" t="s">
        <v>3981</v>
      </c>
      <c r="ER267" s="20" t="s">
        <v>4607</v>
      </c>
      <c r="ES267" t="str">
        <f t="shared" si="69"/>
        <v>BGCOLOR(#000000):&amp;ref(Item/Boots/Boots-of-the-Spider.jpg,nolink,75x75,Boots of the Spider);|BGCOLOR(BLACK):COLOR(WHITE):''Boots of the Spider''</v>
      </c>
      <c r="ET267" t="str">
        <f t="shared" si="70"/>
        <v>&amp;ref(Spell/P_Air.jpg,nolink,25x25,Air);1</v>
      </c>
      <c r="EU267" t="str">
        <f t="shared" si="71"/>
        <v>&amp;ref(Spell/V_Air.jpg,nolink,25x25,Air Gem);5</v>
      </c>
      <c r="EV267" t="str">
        <f t="shared" si="72"/>
        <v>n/a</v>
      </c>
      <c r="EW267" t="str">
        <f t="shared" si="73"/>
        <v>n/a</v>
      </c>
      <c r="EX267" t="str">
        <f t="shared" si="74"/>
        <v/>
      </c>
      <c r="EY267" t="str">
        <f t="shared" si="75"/>
        <v/>
      </c>
      <c r="EZ267" t="str">
        <f t="shared" si="76"/>
        <v/>
      </c>
      <c r="FA267" t="str">
        <f t="shared" si="77"/>
        <v>&amp;ref(Item/Forest-Survival.jpg,nolink,25x25,Forest Survival);&amp;ref(Item/Mountain-Survival.jpg,nolink,25x25,Mountain Survival);&amp;ref(Item/Swamp-Survival.jpg,nolink,25x25,Swamp Survival);&amp;ref(Item/Wasteland-Survival.jpg,nolink,25x25,Wasteland Survival);&amp;ref(Item/Snow-Move.jpg,nolink,25x25,Snow Move);</v>
      </c>
      <c r="FB267" t="str">
        <f t="shared" si="78"/>
        <v/>
      </c>
      <c r="FC267" t="str">
        <f t="shared" si="79"/>
        <v/>
      </c>
      <c r="FD267" t="str">
        <f t="shared" si="80"/>
        <v>&amp;ref(Item/Forest-Survival.jpg,nolink,25x25,Forest Survival);&amp;ref(Item/Mountain-Survival.jpg,nolink,25x25,Mountain Survival);&amp;ref(Item/Swamp-Survival.jpg,nolink,25x25,Swamp Survival);&amp;ref(Item/Wasteland-Survival.jpg,nolink,25x25,Wasteland Survival);&amp;ref(Item/Snow-Move.jpg,nolink,25x25,Snow Move);&amp;br;捕縛無効</v>
      </c>
      <c r="FE267" t="str">
        <f t="shared" si="81"/>
        <v>&amp;ref(Item/Forest-Survival.jpg,nolink,25x25,Forest Survival);&amp;ref(Item/Mountain-Survival.jpg,nolink,25x25,Mountain Survival);&amp;ref(Item/Swamp-Survival.jpg,nolink,25x25,Swamp Survival);&amp;ref(Item/Wasteland-Survival.jpg,nolink,25x25,Wasteland Survival);&amp;ref(Item/Snow-Move.jpg,nolink,25x25,Snow Move);&amp;br;捕縛無効</v>
      </c>
      <c r="FF267" t="str">
        <f t="shared" si="82"/>
        <v>~</v>
      </c>
      <c r="FG267" t="str">
        <f t="shared" si="83"/>
        <v>~</v>
      </c>
      <c r="FH267" s="24" t="str">
        <f t="shared" si="84"/>
        <v xml:space="preserve">|BGCOLOR(#000000):&amp;ref(Item/Boots/Boots-of-the-Spider.jpg,nolink,75x75,Boots of the Spider);|BGCOLOR(BLACK):COLOR(WHITE):''Boots of the Spider''|靴|&amp;ref(Spell/P_Air.jpg,nolink,25x25,Air);1|&amp;ref(Spell/V_Air.jpg,nolink,25x25,Air Gem);5|
|~|&gt;|&gt;|&gt;|&amp;ref(Item/Forest-Survival.jpg,nolink,25x25,Forest Survival);&amp;ref(Item/Mountain-Survival.jpg,nolink,25x25,Mountain Survival);&amp;ref(Item/Swamp-Survival.jpg,nolink,25x25,Swamp Survival);&amp;ref(Item/Wasteland-Survival.jpg,nolink,25x25,Wasteland Survival);&amp;ref(Item/Snow-Move.jpg,nolink,25x25,Snow Move);&amp;br;捕縛無効|
|&gt;|&gt;|&gt;|&gt;|BGCOLOR(#F5F5F5):どんな地形も抜けられる。捕縛すら受け付けない|
</v>
      </c>
    </row>
    <row r="268" spans="1:164" x14ac:dyDescent="0.15">
      <c r="A268" t="str">
        <f t="shared" si="85"/>
        <v>靴6E</v>
      </c>
      <c r="C268" s="1" t="s">
        <v>3958</v>
      </c>
      <c r="E268" s="1">
        <v>6</v>
      </c>
      <c r="F268" s="1" t="s">
        <v>3982</v>
      </c>
      <c r="H268" s="1" t="s">
        <v>3904</v>
      </c>
      <c r="J268" s="1">
        <v>10</v>
      </c>
      <c r="EQ268" s="7" t="s">
        <v>3983</v>
      </c>
      <c r="ER268" s="20" t="s">
        <v>4608</v>
      </c>
      <c r="ES268" t="str">
        <f t="shared" si="69"/>
        <v>BGCOLOR(#000000):&amp;ref(Item/Boots/Boots-of-Seven-Mile-Strides.jpg,nolink,75x75,Boots of Seven Mile Strides);|BGCOLOR(BLACK):COLOR(WHITE):''Boots of Seven Mile Strides''</v>
      </c>
      <c r="ET268" t="str">
        <f t="shared" si="70"/>
        <v>&amp;ref(Spell/P_Nature.jpg,nolink,25x25,Nature);2</v>
      </c>
      <c r="EU268" t="str">
        <f t="shared" si="71"/>
        <v>&amp;ref(Spell/V_Nature.jpg,nolink,25x25,Nature Gem);10</v>
      </c>
      <c r="EV268" t="str">
        <f t="shared" si="72"/>
        <v>n/a</v>
      </c>
      <c r="EW268" t="str">
        <f t="shared" si="73"/>
        <v>n/a</v>
      </c>
      <c r="EX268" t="str">
        <f t="shared" si="74"/>
        <v/>
      </c>
      <c r="EY268" t="str">
        <f t="shared" si="75"/>
        <v/>
      </c>
      <c r="EZ268" t="str">
        <f t="shared" si="76"/>
        <v/>
      </c>
      <c r="FA268" t="str">
        <f t="shared" si="77"/>
        <v/>
      </c>
      <c r="FB268" t="str">
        <f t="shared" si="78"/>
        <v/>
      </c>
      <c r="FC268" t="str">
        <f t="shared" si="79"/>
        <v/>
      </c>
      <c r="FD268" t="str">
        <f t="shared" si="80"/>
        <v>行軍速度+18</v>
      </c>
      <c r="FE268" t="str">
        <f t="shared" si="81"/>
        <v>行軍速度+18</v>
      </c>
      <c r="FF268" t="str">
        <f t="shared" si="82"/>
        <v>~</v>
      </c>
      <c r="FG268" t="str">
        <f t="shared" si="83"/>
        <v>~</v>
      </c>
      <c r="FH268" s="24" t="str">
        <f t="shared" si="84"/>
        <v xml:space="preserve">|BGCOLOR(#000000):&amp;ref(Item/Boots/Boots-of-Seven-Mile-Strides.jpg,nolink,75x75,Boots of Seven Mile Strides);|BGCOLOR(BLACK):COLOR(WHITE):''Boots of Seven Mile Strides''|靴|&amp;ref(Spell/P_Nature.jpg,nolink,25x25,Nature);2|&amp;ref(Spell/V_Nature.jpg,nolink,25x25,Nature Gem);10|
|~|&gt;|&gt;|&gt;|行軍速度+18|
|&gt;|&gt;|&gt;|&gt;|BGCOLOR(#F5F5F5):単純な行軍加速では最高峰|
</v>
      </c>
    </row>
    <row r="269" spans="1:164" x14ac:dyDescent="0.15">
      <c r="A269" t="str">
        <f t="shared" si="85"/>
        <v>靴8S</v>
      </c>
      <c r="C269" s="1" t="s">
        <v>3958</v>
      </c>
      <c r="E269" s="1">
        <v>8</v>
      </c>
      <c r="F269" s="1" t="s">
        <v>3984</v>
      </c>
      <c r="H269" s="1" t="s">
        <v>3910</v>
      </c>
      <c r="I269" s="1" t="s">
        <v>3852</v>
      </c>
      <c r="J269" s="1">
        <v>25</v>
      </c>
      <c r="K269" s="7">
        <v>5</v>
      </c>
      <c r="BU269" s="2">
        <v>10</v>
      </c>
      <c r="BV269" s="2">
        <v>5</v>
      </c>
      <c r="EH269" s="2">
        <v>1</v>
      </c>
      <c r="EQ269" s="7" t="s">
        <v>3960</v>
      </c>
      <c r="ER269" s="20" t="s">
        <v>4609</v>
      </c>
      <c r="ES269" t="str">
        <f t="shared" si="69"/>
        <v>BGCOLOR(#000000):&amp;ref(Item/Boots/Boots-of-Antaeus.jpg,nolink,75x75,Boots of Antaeus);|BGCOLOR(BLACK):COLOR(WHITE):''Boots of Antaeus''</v>
      </c>
      <c r="ET269" t="str">
        <f t="shared" si="70"/>
        <v>&amp;ref(Spell/P_Earth.jpg,nolink,25x25,Earth);4&amp;ref(Spell/P_Nature.jpg,nolink,25x25,Nature);1</v>
      </c>
      <c r="EU269" t="str">
        <f t="shared" si="71"/>
        <v>&amp;ref(Spell/V_Earth.jpg,nolink,25x25,Earth Gem);25&amp;ref(Spell/V_Nature.jpg,nolink,25x25,Nature Gem);5</v>
      </c>
      <c r="EV269" t="str">
        <f t="shared" si="72"/>
        <v>n/a</v>
      </c>
      <c r="EW269" t="str">
        <f t="shared" si="73"/>
        <v>n/a</v>
      </c>
      <c r="EX269" t="str">
        <f t="shared" si="74"/>
        <v/>
      </c>
      <c r="EY269" t="str">
        <f t="shared" si="75"/>
        <v>&amp;ref(Item/Regeneration.jpg,nolink,25x25,Regeneration (10));&amp;ref(Item/Reinvigoration.jpg,nolink,25x25,Reinvigoration (5));</v>
      </c>
      <c r="EZ269" t="str">
        <f t="shared" si="76"/>
        <v/>
      </c>
      <c r="FA269" t="str">
        <f t="shared" si="77"/>
        <v/>
      </c>
      <c r="FB269" t="str">
        <f t="shared" si="78"/>
        <v>&amp;ref(Spell/P_Earth.jpg,nolink,25x25,Earth Magic Bonus (1));</v>
      </c>
      <c r="FC269" t="str">
        <f t="shared" si="79"/>
        <v/>
      </c>
      <c r="FD269" t="str">
        <f t="shared" si="80"/>
        <v>&amp;ref(Item/Regeneration.jpg,nolink,25x25,Regeneration (10));&amp;ref(Item/Reinvigoration.jpg,nolink,25x25,Reinvigoration (5));&amp;br;&amp;ref(Spell/P_Earth.jpg,nolink,25x25,Earth Magic Bonus (1));&amp;br;行軍速度+6</v>
      </c>
      <c r="FE269" t="str">
        <f t="shared" si="81"/>
        <v>&amp;ref(Item/Regeneration.jpg,nolink,25x25,Regeneration (10));&amp;ref(Item/Reinvigoration.jpg,nolink,25x25,Reinvigoration (5));&amp;br;&amp;ref(Spell/P_Earth.jpg,nolink,25x25,Earth Magic Bonus (1));&amp;br;行軍速度+6</v>
      </c>
      <c r="FF269" t="str">
        <f t="shared" si="82"/>
        <v>~</v>
      </c>
      <c r="FG269" t="str">
        <f t="shared" si="83"/>
        <v>~</v>
      </c>
      <c r="FH269" s="24" t="str">
        <f t="shared" si="84"/>
        <v xml:space="preserve">|BGCOLOR(#000000):&amp;ref(Item/Boots/Boots-of-Antaeus.jpg,nolink,75x75,Boots of Antaeus);|BGCOLOR(BLACK):COLOR(WHITE):''Boots of Antaeus''|靴|&amp;ref(Spell/P_Earth.jpg,nolink,25x25,Earth);4&amp;ref(Spell/P_Nature.jpg,nolink,25x25,Nature);1|&amp;ref(Spell/V_Earth.jpg,nolink,25x25,Earth Gem);25&amp;ref(Spell/V_Nature.jpg,nolink,25x25,Nature Gem);5|
|~|&gt;|&gt;|&gt;|&amp;ref(Item/Regeneration.jpg,nolink,25x25,Regeneration (10));&amp;ref(Item/Reinvigoration.jpg,nolink,25x25,Reinvigoration (5));&amp;br;&amp;ref(Spell/P_Earth.jpg,nolink,25x25,Earth Magic Bonus (1));&amp;br;行軍速度+6|
|&gt;|&gt;|&gt;|&gt;|BGCOLOR(#F5F5F5):地魔法増強。様々な形で持久力も高める|
</v>
      </c>
    </row>
    <row r="270" spans="1:164" x14ac:dyDescent="0.15">
      <c r="A270" t="str">
        <f t="shared" si="85"/>
        <v/>
      </c>
      <c r="C270" s="1" t="s">
        <v>3958</v>
      </c>
      <c r="E270" s="1">
        <v>8</v>
      </c>
      <c r="F270" s="1" t="s">
        <v>3985</v>
      </c>
      <c r="H270" s="1" t="s">
        <v>3854</v>
      </c>
      <c r="J270" s="1">
        <v>5</v>
      </c>
      <c r="EQ270" s="7" t="s">
        <v>3986</v>
      </c>
      <c r="ER270" s="20" t="s">
        <v>4610</v>
      </c>
      <c r="ES270" t="str">
        <f t="shared" si="69"/>
        <v>BGCOLOR(#000000):&amp;ref(Item/Boots/Sandals-of-the-Crane.jpg,nolink,75x75,Sandals of the Crane);|BGCOLOR(BLACK):COLOR(WHITE):''Sandals of the Crane''</v>
      </c>
      <c r="ET270" t="str">
        <f t="shared" si="70"/>
        <v>&amp;ref(Spell/P_Astral.jpg,nolink,25x25,Astral);1</v>
      </c>
      <c r="EU270" t="str">
        <f t="shared" si="71"/>
        <v>&amp;ref(Spell/V_Astral.jpg,nolink,25x25,Astral Pearl);5</v>
      </c>
      <c r="EV270" t="str">
        <f t="shared" si="72"/>
        <v>n/a</v>
      </c>
      <c r="EW270" t="str">
        <f t="shared" si="73"/>
        <v>n/a</v>
      </c>
      <c r="EX270" t="str">
        <f t="shared" si="74"/>
        <v/>
      </c>
      <c r="EY270" t="str">
        <f t="shared" si="75"/>
        <v/>
      </c>
      <c r="EZ270" t="str">
        <f t="shared" si="76"/>
        <v/>
      </c>
      <c r="FA270" t="str">
        <f t="shared" si="77"/>
        <v/>
      </c>
      <c r="FB270" t="str">
        <f t="shared" si="78"/>
        <v/>
      </c>
      <c r="FC270" t="str">
        <f t="shared" si="79"/>
        <v/>
      </c>
      <c r="FD270" t="str">
        <f t="shared" si="80"/>
        <v>戦闘中自動発動：Blink</v>
      </c>
      <c r="FE270" t="str">
        <f t="shared" si="81"/>
        <v>戦闘中自動発動：Blink</v>
      </c>
      <c r="FF270" t="str">
        <f t="shared" si="82"/>
        <v>~</v>
      </c>
      <c r="FG270" t="str">
        <f t="shared" si="83"/>
        <v>~</v>
      </c>
      <c r="FH270" s="24" t="str">
        <f t="shared" si="84"/>
        <v xml:space="preserve">|BGCOLOR(#000000):&amp;ref(Item/Boots/Sandals-of-the-Crane.jpg,nolink,75x75,Sandals of the Crane);|BGCOLOR(BLACK):COLOR(WHITE):''Sandals of the Crane''|靴|&amp;ref(Spell/P_Astral.jpg,nolink,25x25,Astral);1|&amp;ref(Spell/V_Astral.jpg,nolink,25x25,Astral Pearl);5|
|~|&gt;|&gt;|&gt;|戦闘中自動発動：Blink|
|&gt;|&gt;|&gt;|&gt;|BGCOLOR(#F5F5F5):戦場を勝手に飛び回る。扱いが非常に難しい|
</v>
      </c>
    </row>
    <row r="271" spans="1:164" x14ac:dyDescent="0.15">
      <c r="A271" t="str">
        <f t="shared" si="85"/>
        <v/>
      </c>
      <c r="C271" s="1" t="s">
        <v>3958</v>
      </c>
      <c r="E271" s="1">
        <v>8</v>
      </c>
      <c r="F271" s="1" t="s">
        <v>3987</v>
      </c>
      <c r="H271" s="1" t="s">
        <v>3953</v>
      </c>
      <c r="J271" s="1">
        <v>40</v>
      </c>
      <c r="CT271" s="2">
        <v>1</v>
      </c>
      <c r="DC271" s="2">
        <v>1</v>
      </c>
      <c r="EQ271" s="7" t="s">
        <v>3989</v>
      </c>
      <c r="ER271" s="20" t="s">
        <v>4611</v>
      </c>
      <c r="ES271" t="str">
        <f t="shared" si="69"/>
        <v>BGCOLOR(#000000):&amp;ref(Item/Boots/Boots-of-the-Planes.jpg,nolink,75x75,Boots of the Planes);|BGCOLOR(BLACK):COLOR(WHITE):''Boots of the Planes''</v>
      </c>
      <c r="ET271" t="str">
        <f t="shared" si="70"/>
        <v>&amp;ref(Spell/P_Astral.jpg,nolink,25x25,Astral);5</v>
      </c>
      <c r="EU271" t="str">
        <f t="shared" si="71"/>
        <v>&amp;ref(Spell/V_Astral.jpg,nolink,25x25,Astral Pearl);40</v>
      </c>
      <c r="EV271" t="str">
        <f t="shared" si="72"/>
        <v>n/a</v>
      </c>
      <c r="EW271" t="str">
        <f t="shared" si="73"/>
        <v>n/a</v>
      </c>
      <c r="EX271" t="str">
        <f t="shared" si="74"/>
        <v/>
      </c>
      <c r="EY271" t="str">
        <f t="shared" si="75"/>
        <v/>
      </c>
      <c r="EZ271" t="str">
        <f t="shared" si="76"/>
        <v/>
      </c>
      <c r="FA271" t="str">
        <f t="shared" si="77"/>
        <v>&amp;ref(Item/Ethereal.jpg,nolink,25x25,Ethereal);&amp;ref(Item/Horror-Marked.jpg,nolink,25x25,Causes Horror Mark);</v>
      </c>
      <c r="FB271" t="str">
        <f t="shared" si="78"/>
        <v/>
      </c>
      <c r="FC271" t="str">
        <f t="shared" si="79"/>
        <v/>
      </c>
      <c r="FD271" t="str">
        <f t="shared" si="80"/>
        <v>&amp;ref(Item/Ethereal.jpg,nolink,25x25,Ethereal);&amp;ref(Item/Horror-Marked.jpg,nolink,25x25,Causes Horror Mark);&amp;br;非戦闘時使用可能：Teleport&amp;br;稀にVoidへ追放される</v>
      </c>
      <c r="FE271" t="str">
        <f t="shared" si="81"/>
        <v>&amp;ref(Item/Ethereal.jpg,nolink,25x25,Ethereal);&amp;ref(Item/Horror-Marked.jpg,nolink,25x25,Causes Horror Mark);&amp;br;非戦闘時使用可能：Teleport&amp;br;稀にVoidへ追放される</v>
      </c>
      <c r="FF271" t="str">
        <f t="shared" si="82"/>
        <v>~</v>
      </c>
      <c r="FG271" t="str">
        <f t="shared" si="83"/>
        <v>~</v>
      </c>
      <c r="FH271" s="24" t="str">
        <f t="shared" si="84"/>
        <v xml:space="preserve">|BGCOLOR(#000000):&amp;ref(Item/Boots/Boots-of-the-Planes.jpg,nolink,75x75,Boots of the Planes);|BGCOLOR(BLACK):COLOR(WHITE):''Boots of the Planes''|靴|&amp;ref(Spell/P_Astral.jpg,nolink,25x25,Astral);5|&amp;ref(Spell/V_Astral.jpg,nolink,25x25,Astral Pearl);40|
|~|&gt;|&gt;|&gt;|&amp;ref(Item/Ethereal.jpg,nolink,25x25,Ethereal);&amp;ref(Item/Horror-Marked.jpg,nolink,25x25,Causes Horror Mark);&amp;br;非戦闘時使用可能：Teleport&amp;br;稀にVoidへ追放される|
|&gt;|&gt;|&gt;|&gt;|BGCOLOR(#F5F5F5):気ままな一人旅が可能に。危険も伴う|
</v>
      </c>
    </row>
    <row r="272" spans="1:164" x14ac:dyDescent="0.15">
      <c r="A272" t="str">
        <f t="shared" si="85"/>
        <v>靴8E</v>
      </c>
      <c r="C272" s="1" t="s">
        <v>3958</v>
      </c>
      <c r="E272" s="1">
        <v>8</v>
      </c>
      <c r="F272" s="1" t="s">
        <v>3988</v>
      </c>
      <c r="H272" s="1" t="s">
        <v>3936</v>
      </c>
      <c r="J272" s="1">
        <v>25</v>
      </c>
      <c r="BV272" s="2">
        <v>10</v>
      </c>
      <c r="EQ272" s="7" t="s">
        <v>3973</v>
      </c>
      <c r="ER272" s="20" t="s">
        <v>4612</v>
      </c>
      <c r="ES272" t="str">
        <f t="shared" si="69"/>
        <v>BGCOLOR(#000000):&amp;ref(Item/Boots/The-Boots-of-Calius-the-Druid.jpg,nolink,75x75,The Boots of Calius the Druid);|BGCOLOR(BLACK):COLOR(WHITE):''The Boots of Calius the Druid''</v>
      </c>
      <c r="ET272" t="str">
        <f t="shared" si="70"/>
        <v>&amp;ref(Spell/P_Nature.jpg,nolink,25x25,Nature);4</v>
      </c>
      <c r="EU272" t="str">
        <f t="shared" si="71"/>
        <v>&amp;ref(Spell/V_Nature.jpg,nolink,25x25,Nature Gem);25</v>
      </c>
      <c r="EV272" t="str">
        <f t="shared" si="72"/>
        <v>n/a</v>
      </c>
      <c r="EW272" t="str">
        <f t="shared" si="73"/>
        <v>n/a</v>
      </c>
      <c r="EX272" t="str">
        <f t="shared" si="74"/>
        <v/>
      </c>
      <c r="EY272" t="str">
        <f t="shared" si="75"/>
        <v>&amp;ref(Item/Reinvigoration.jpg,nolink,25x25,Reinvigoration (10));</v>
      </c>
      <c r="EZ272" t="str">
        <f t="shared" si="76"/>
        <v/>
      </c>
      <c r="FA272" t="str">
        <f t="shared" si="77"/>
        <v/>
      </c>
      <c r="FB272" t="str">
        <f t="shared" si="78"/>
        <v/>
      </c>
      <c r="FC272" t="str">
        <f t="shared" si="79"/>
        <v/>
      </c>
      <c r="FD272" t="str">
        <f t="shared" si="80"/>
        <v>&amp;ref(Item/Reinvigoration.jpg,nolink,25x25,Reinvigoration (10));&amp;br;行軍速度+9</v>
      </c>
      <c r="FE272" t="str">
        <f t="shared" si="81"/>
        <v>&amp;ref(Item/Reinvigoration.jpg,nolink,25x25,Reinvigoration (10));&amp;br;行軍速度+9</v>
      </c>
      <c r="FF272" t="str">
        <f t="shared" si="82"/>
        <v>~</v>
      </c>
      <c r="FG272" t="str">
        <f t="shared" si="83"/>
        <v>~</v>
      </c>
      <c r="FH272" s="24" t="str">
        <f t="shared" si="84"/>
        <v xml:space="preserve">|BGCOLOR(#000000):&amp;ref(Item/Boots/The-Boots-of-Calius-the-Druid.jpg,nolink,75x75,The Boots of Calius the Druid);|BGCOLOR(BLACK):COLOR(WHITE):''The Boots of Calius the Druid''|靴|&amp;ref(Spell/P_Nature.jpg,nolink,25x25,Nature);4|&amp;ref(Spell/V_Nature.jpg,nolink,25x25,Nature Gem);25|
|~|&gt;|&gt;|&gt;|&amp;ref(Item/Reinvigoration.jpg,nolink,25x25,Reinvigoration (10));&amp;br;行軍速度+9|
|&gt;|&gt;|&gt;|&gt;|BGCOLOR(#F5F5F5):強力な疲労回復。並のことでは疲れ切らない|
</v>
      </c>
    </row>
    <row r="273" spans="1:164" x14ac:dyDescent="0.15">
      <c r="A273" t="str">
        <f t="shared" si="85"/>
        <v>靴12S</v>
      </c>
      <c r="C273" s="1" t="s">
        <v>3958</v>
      </c>
      <c r="E273" s="1">
        <v>12</v>
      </c>
      <c r="F273" s="1" t="s">
        <v>3990</v>
      </c>
      <c r="H273" s="1" t="s">
        <v>3955</v>
      </c>
      <c r="J273" s="1">
        <v>40</v>
      </c>
      <c r="CJ273" s="2">
        <v>25</v>
      </c>
      <c r="CV273" s="2">
        <v>1</v>
      </c>
      <c r="CY273" s="2">
        <v>1</v>
      </c>
      <c r="EQ273" s="7" t="s">
        <v>3991</v>
      </c>
      <c r="ER273" s="20" t="s">
        <v>4613</v>
      </c>
      <c r="ES273" t="str">
        <f t="shared" si="69"/>
        <v>BGCOLOR(#000000):&amp;ref(Item/Boots/Golden-Sandals.jpg,nolink,75x75,Golden Sandals);|BGCOLOR(BLACK):COLOR(WHITE):''Golden Sandals''</v>
      </c>
      <c r="ET273" t="str">
        <f t="shared" si="70"/>
        <v>&amp;ref(Spell/P_Fire.jpg,nolink,25x25,Fire);5</v>
      </c>
      <c r="EU273" t="str">
        <f t="shared" si="71"/>
        <v>&amp;ref(Spell/V_Fire.jpg,nolink,25x25,Fire Gem);40</v>
      </c>
      <c r="EV273" t="str">
        <f t="shared" si="72"/>
        <v>n/a</v>
      </c>
      <c r="EW273" t="str">
        <f t="shared" si="73"/>
        <v>n/a</v>
      </c>
      <c r="EX273" t="str">
        <f t="shared" si="74"/>
        <v/>
      </c>
      <c r="EY273" t="str">
        <f t="shared" si="75"/>
        <v/>
      </c>
      <c r="EZ273" t="str">
        <f t="shared" si="76"/>
        <v>&amp;ref(Nation/LivingLead.jpg,nolink,25x25,Leadership (25));</v>
      </c>
      <c r="FA273" t="str">
        <f t="shared" si="77"/>
        <v>&amp;ref(Item/Quickness.jpg,nolink,25x25,Quickness);&amp;ref(Item/Lucky.jpg,nolink,25x25,Lucky);</v>
      </c>
      <c r="FB273" t="str">
        <f t="shared" si="78"/>
        <v/>
      </c>
      <c r="FC273" t="str">
        <f t="shared" si="79"/>
        <v/>
      </c>
      <c r="FD273" t="str">
        <f t="shared" si="80"/>
        <v>&amp;ref(Nation/LivingLead.jpg,nolink,25x25,Leadership (25));&amp;ref(Item/Quickness.jpg,nolink,25x25,Quickness);&amp;ref(Item/Lucky.jpg,nolink,25x25,Lucky);&amp;br;防御技能+5、行軍速度+6</v>
      </c>
      <c r="FE273" t="str">
        <f t="shared" si="81"/>
        <v>&amp;ref(Nation/LivingLead.jpg,nolink,25x25,Leadership (25));&amp;ref(Item/Quickness.jpg,nolink,25x25,Quickness);&amp;ref(Item/Lucky.jpg,nolink,25x25,Lucky);&amp;br;防御技能+5、行軍速度+6</v>
      </c>
      <c r="FF273" t="str">
        <f t="shared" si="82"/>
        <v>~</v>
      </c>
      <c r="FG273" t="str">
        <f t="shared" si="83"/>
        <v>~</v>
      </c>
      <c r="FH273" s="24" t="str">
        <f t="shared" si="84"/>
        <v xml:space="preserve">|BGCOLOR(#000000):&amp;ref(Item/Boots/Golden-Sandals.jpg,nolink,75x75,Golden Sandals);|BGCOLOR(BLACK):COLOR(WHITE):''Golden Sandals''|靴|&amp;ref(Spell/P_Fire.jpg,nolink,25x25,Fire);5|&amp;ref(Spell/V_Fire.jpg,nolink,25x25,Fire Gem);40|
|~|&gt;|&gt;|&gt;|&amp;ref(Nation/LivingLead.jpg,nolink,25x25,Leadership (25));&amp;ref(Item/Quickness.jpg,nolink,25x25,Quickness);&amp;ref(Item/Lucky.jpg,nolink,25x25,Lucky);&amp;br;防御技能+5、行軍速度+6|
|&gt;|&gt;|&gt;|&gt;|BGCOLOR(#F5F5F5):デスマッチ景品の一つ。加速と併せて防御技能が大きく増加|
</v>
      </c>
    </row>
    <row r="274" spans="1:164" x14ac:dyDescent="0.15">
      <c r="A274" t="str">
        <f t="shared" si="85"/>
        <v>雑貨0S</v>
      </c>
      <c r="C274" s="1" t="s">
        <v>3992</v>
      </c>
      <c r="E274" s="1">
        <v>0</v>
      </c>
      <c r="F274" s="1" t="s">
        <v>3993</v>
      </c>
      <c r="H274" s="1" t="s">
        <v>3994</v>
      </c>
      <c r="J274" s="1">
        <v>5</v>
      </c>
      <c r="AW274" s="2">
        <v>15</v>
      </c>
      <c r="ER274" s="20" t="s">
        <v>4614</v>
      </c>
      <c r="ES274" t="str">
        <f t="shared" ref="ES274:ES337" si="86">CONCATENATE("BGCOLOR(#000000):&amp;ref(Item/",SUBSTITUTE(SUBSTITUTE(SUBSTITUTE(SUBSTITUTE(SUBSTITUTE(SUBSTITUTE(SUBSTITUTE(C274,"片手","SH Weapons"),"両手","DH Weapons"),"盾","Shields"),"兜","Helms"),"鎧","Armors"),"靴","Boots"),"雑貨","Misc"),"/",SUBSTITUTE(SUBSTITUTE(IF(G274&lt;&gt;"",G274,F274)," ","-"),"ö","o"),".jpg,nolink,75x75,",F274,");","|","BGCOLOR(BLACK):COLOR(WHITE):''",F274,"''")</f>
        <v>BGCOLOR(#000000):&amp;ref(Item/Misc/Ring-of-Fire.jpg,nolink,75x75,Ring of Fire);|BGCOLOR(BLACK):COLOR(WHITE):''Ring of Fire''</v>
      </c>
      <c r="ET274" t="str">
        <f t="shared" ref="ET274:ET337" si="87">SUBSTITUTE(SUBSTITUTE(SUBSTITUTE(SUBSTITUTE(SUBSTITUTE(SUBSTITUTE(SUBSTITUTE(SUBSTITUTE(SUBSTITUTE(H274&amp;I274,"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&amp;ref(Spell/P_Fire.jpg,nolink,25x25,Fire);1</v>
      </c>
      <c r="EU274" t="str">
        <f t="shared" ref="EU274:EU337" si="88">SUBSTITUTE(SUBSTITUTE(SUBSTITUTE(SUBSTITUTE(SUBSTITUTE(SUBSTITUTE(SUBSTITUTE(SUBSTITUTE(LEFT(H274,1)&amp;J274&amp;IF(I274&lt;&gt;"",LEFT(I274,1)&amp;K274,""),"火","&amp;ref(Spell/V_Fire.jpg,nolink,25x25,Fire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Gem);5</v>
      </c>
      <c r="EV274" t="str">
        <f t="shared" ref="EV274:EV337" si="89">IF(L274&lt;&gt;"",CONCATENATE("攻撃力：",L274,SUBSTITUTE(SUBSTITUTE(SUBSTITUTE(SUBSTITUTE(SUBSTITUTE(SUBSTITUTE(SUBSTITUTE(SUBSTITUTE(SUBSTITUTE(M274,"切","&amp;ref(Item/D_Slash.jpg,nolink,25x25,Slash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274,"ap","&amp;br;防御貫通"),"an","&amp;br;防御無視"),SUBSTITUTE(SUBSTITUTE(O274,"p","&amp;br;吸収攻撃（上限5）"),"f","&amp;br;吸収攻撃"),IF(P274&lt;&gt;"","&amp;br;ダメージ上限"&amp;P274,""),SUBSTITUTE(SUBSTITUTE(Q274,"2","&amp;br;対デーモン二倍打"),"3","&amp;br;対アンデッド/デーモン三倍打"),IF(R274&lt;&gt;"","&amp;br;対魔法生物2倍打",""),SUBSTITUTE(SUBSTITUTE(S274,"2","&amp;br;対小型二倍打"),"3","&amp;br;対大型三倍打"),SUBSTITUTE(SUBSTITUTE(SUBSTITUTE(T274,"0","&amp;br;筋力加算なし"),"2","&amp;br;筋力加算二分の一"),"3","&amp;br;筋力加算三分の一"),IF(U274&lt;&gt;"","&amp;br;第一撃に突撃ボーナス加算",""),IF(V274&lt;&gt;"","&amp;br;殺した敵をゾンビ化",""),IF(W274&lt;&gt;"","&amp;br;筋力加算+25%",""),IF(X274&lt;&gt;"","&amp;br;対盾攻撃修正+2",""),IF(Y274&lt;&gt;"","&amp;br;頭部優先攻撃",""),SUBSTITUTE(SUBSTITUTE(SUBSTITUTE(Z274,"n","&amp;br;抵抗可能"),"e","&amp;br;抵抗容易"),"h","&amp;br;抵抗困難"),IF(AA274&lt;&gt;"","&amp;br;ボーナス武器",""),IF(AB274&lt;&gt;"","&amp;br;"&amp;IF(AB274&gt;0,AB274&amp;"回連続攻撃",ABS(AB274)+1&amp;"ラウンド毎に1回攻撃"),""),IF(AC274&lt;&gt;"","&amp;br;効果範囲："&amp;AC274,""),IF(AD274&lt;&gt;"","&amp;br;効果継続："&amp;AC274,""),IF(AE274&lt;&gt;"","&amp;br;攻撃修正："&amp;AE274&amp;"&amp;br;防御修正："&amp;AF274&amp;"&amp;br;長さ："&amp;AK274,""),IF(AG274&lt;&gt;"","&amp;br;射程："&amp;SUBSTITUTE(SUBSTITUTE(SUBSTITUTE(AG274,"s","筋力"),"h","筋力/2"),"t","筋力/3")&amp;"&amp;br;精度修正："&amp;AH274&amp;"&amp;br;弾数："&amp;AI274&amp;IF(AJ274&lt;&gt;"","&amp;br;水中使用可能",""),""),IF(AT274&lt;&gt;"","&amp;br;負傷時追撃："&amp;AT274,""),IF(AU274&lt;&gt;"","&amp;br;命中時追撃："&amp;AU274,""),IF(AV274&lt;&gt;"","&amp;br;攻撃時追撃："&amp;AV274,"")),"n/a")</f>
        <v>n/a</v>
      </c>
      <c r="EW274" t="str">
        <f t="shared" ref="EW274:EW337" si="90">IF(AQ274&lt;&gt;"",CONCATENATE(IF(AL274&lt;&gt;"","頭部防護："&amp;AL274,""),IF(AM274&lt;&gt;"",IF(AL274&lt;&gt;"","&amp;br;","")&amp;"胴体防護："&amp;AM274,""),IF(AN274&lt;&gt;"","盾軽減力："&amp;AN274,""),IF(AO274&lt;&gt;"","&amp;br;防御修正："&amp;AO274,""),IF(AP274&lt;&gt;"","&amp;br;盾対応力："&amp;AP274,""),IF(AQ274&lt;&gt;"","&amp;br;装備負担："&amp;AQ274,""),IF(AR274&lt;&gt;"","&amp;br;行軍速度：-"&amp;AR274,""),IF(AS274&lt;&gt;"","&amp;br;魔法の防具","")),"n/a")</f>
        <v>n/a</v>
      </c>
      <c r="EX274" t="str">
        <f t="shared" ref="EX274:EX337" si="91">IF(COUNTA(AW274:EQ274)&lt;&gt;0,CONCATENATE(IF(AW274&lt;&gt;"",IF(AW274&gt;0,"&amp;ref(Item/Fire-Resistant.jpg,nolink,25x25,Fire Resistant ("&amp;AW274&amp;"));","&amp;ref(Item/Susceptible-to-Fire.jpg,nolink,25x25,Susceptible to Fire ("&amp;ABS(AW274)&amp;"));"),""),IF(AX274&lt;&gt;"",IF(AX274&gt;0,"&amp;ref(Item/Shock-Resistant.jpg,nolink,25x25,Shock Resistant ("&amp;AX274&amp;"));","&amp;ref(Item/Susceptible-to-Shock.jpg,nolink,25x25,Susceptible to Shock ("&amp;ABS(AX274)&amp;"));"),""),IF(AY274&lt;&gt;"",IF(AY274&gt;0,"&amp;ref(Item/Cold-Resistant.jpg,nolink,25x25,Cold Resistant ("&amp;AY274&amp;"));","&amp;ref(Item/Susceptible-to-Cold.jpg,nolink,25x25,Susceptible to Cold ("&amp;ABS(AY274)&amp;"));"),""),IF(AZ274&lt;&gt;"",IF(AZ274&gt;0,"&amp;ref(Item/Poison-Resistant.jpg,nolink,25x25,Poison Resistant ("&amp;AZ274&amp;"));","&amp;ref(Item/Susceptible-to-Poison.jpg,nolink,25x25,Susceptible to Poison ("&amp;ABS(AZ274)&amp;"));"),""),IF(BA274&lt;&gt;"","&amp;ref(Item/Affliction-Resistance.jpg,nolink,25x25,Affliction Resistance ("&amp;BA274&amp;"));",""),IF(BB274&lt;&gt;"","&amp;ref(Item/Ice-Protection.jpg,nolink,25x25,Ice Protection ("&amp;BB274&amp;"));",""),IF(BC274&lt;&gt;"","&amp;ref(Item/Invulnerable.jpg,nolink,25x25,Invulnerable ("&amp;BC274&amp;"));",""),IF(BD274&lt;&gt;"","&amp;ref(Item/Protective-Force.jpg,nolink,25x25,Protective Force ("&amp;BD274&amp;"));",""),IF(BE274&lt;&gt;"","&amp;ref(Item/Awe.jpg,nolink,25x25,Awe ("&amp;BE274&amp;"));",""),IF(BF274&lt;&gt;"","&amp;ref(Item/Animal-Awe.jpg,nolink,25x25,Animal Awe ("&amp;BF274&amp;"));",""),IF(BG274&lt;&gt;"","&amp;ref(Item/Causes-Fear.jpg,nolink,25x25,Fear ("&amp;BG274&amp;"));",""),IF(BH274&lt;&gt;"","&amp;ref(Item/Heat.jpg,nolink,25x25,Heat ("&amp;BH274&amp;"));",""),IF(BI274&lt;&gt;"","&amp;ref(Item/Chill.jpg,nolink,25x25,Chill ("&amp;BI274&amp;"));",""),IF(BJ274&lt;&gt;"","&amp;ref(Item/Fire-Shield.jpg,nolink,25x25,Fire Shield ("&amp;BJ274&amp;"));",""),IF(BK274&lt;&gt;"","&amp;ref(Item/Air-Shield.jpg,nolink,25x25,Air Shield ("&amp;BK274&amp;"));",""),IF(BL274&lt;&gt;"","&amp;ref(Item/Overcharged.jpg,nolink,25x25,Overcharged);",""),IF(BM274&lt;&gt;"","&amp;ref(Item/Poison-Barbs.jpg,nolink,25x25,Poison Barbs);",""),IF(BN274&lt;&gt;"","&amp;ref(Item/Petrification.jpg,nolink,25x25,Petrification);",""),IF(BO274&lt;&gt;"","&amp;ref(Item/Damage-Reversal.jpg,nolink,25x25,Damage Reversal ("&amp;BO274+12&amp;" vs MR));","")),"n/a")</f>
        <v>&amp;ref(Item/Fire-Resistant.jpg,nolink,25x25,Fire Resistant (15));</v>
      </c>
      <c r="EY274" t="str">
        <f t="shared" ref="EY274:EY337" si="92">CONCATENATE(IF(BP274&lt;&gt;"",IF(BP274="s","&amp;ref(Item/Sacred-Bless.jpg,nolink,25x25,Blessed (Sacred Only));","&amp;ref(Item/Blessed.jpg,nolink,25x25,Blessed);"),""),IF(BQ274&lt;&gt;"","&amp;ref(Item/Berserker.jpg,nolink,25x25,Berserker ("&amp;BQ274&amp;"));",""),IF(BR274&lt;&gt;"","&amp;ref(Item/Gone-Berserk.jpg,nolink,25x25,Gone Berserk);",""),IF(BS274&lt;&gt;"","&amp;ref(Item/Trample.jpg,nolink,25x25,Trample);",""),IF(BT274&lt;&gt;"",IF(BT274&lt;&gt;"s","&amp;ref(Item/Darkvision.jpg,nolink,25x25,Darkvision ("&amp;BT274&amp;"));","&amp;ref(Item/Spirit-Sight.jpg,nolink,25x25,Spirit Sight);"),""),IF(BU274&lt;&gt;"",IF(LEFT(BU274,1)&lt;&gt;"t","&amp;ref(Item/Regeneration.jpg,nolink,25x25,Regeneration ("&amp;BU274&amp;"));","&amp;ref(Item/True-Regeneration.jpg,nolink,25x25,True Regeneration ("&amp;MID(BU274,2,LEN(BU274)-1)&amp;"));"),""),IF(BV274&lt;&gt;"",IF(BV274&gt;0,"&amp;ref(Item/Reinvigoration.jpg,nolink,25x25,Reinvigoration ("&amp;BV274&amp;"));","&amp;ref(Item/Exhaustion.jpg,nolink,25x25,Exhaustion ("&amp;BV274&amp;"));"),""),IF(BW274&lt;&gt;"",IF(LEFT(BW274,1)&lt;&gt;"f","&amp;ref(Item/Stealthy-Boost.jpg,nolink,25x25,Stealth Boost ("&amp;BW274&amp;"));","&amp;ref(Item/Stealthy.jpg,nolink,25x25,Stealthy ("&amp;MID(BW274,2,LEN(BW274)-1)&amp;"));"),""),IF(BX274&lt;&gt;"","&amp;ref(Item/Invisible.jpg,nolink,25x25,Invisible);",""),IF(BY274&lt;&gt;"","&amp;ref(Item/Assassin.jpg,nolink,25x25,Assassin);",""),IF(BZ274&lt;&gt;"","&amp;ref(Item/Seduction.jpg,nolink,25x25,Seduction);",""),IF(CA274&lt;&gt;"","&amp;ref(Item/Reaper.jpg,nolink,25x25,Reaper ("&amp;CA274&amp;"));",""),IF(CB274&lt;&gt;"","&amp;ref(Item/Heretic.jpg,nolink,25x25,Heretic ("&amp;CB274&amp;"));",""),IF(CC274&lt;&gt;"","&amp;ref(Item/Inquisitor.jpg,nolink,25x25,Inquisitor);",""),IF(CD274&lt;&gt;"","&amp;ref(Item/Adept-Sacrificer.jpg,nolink,25x25,Adept Sacrificer ("&amp;CD274&amp;"));",""),IF(CE274&lt;&gt;"","&amp;ref(Item/Dominion-Spreader.jpg,nolink,25x25,Dominion Spreader ("&amp;CE274&amp;"));",""),IF(CF274&lt;&gt;"","&amp;ref(Item/Gold-Maker.jpg,nolink,25x25,Gold Maker ("&amp;CF274&amp;"));",""))</f>
        <v/>
      </c>
      <c r="EZ274" t="str">
        <f t="shared" ref="EZ274:EZ337" si="93">CONCATENATE(IF(CG274&lt;&gt;"",IF(CG274&gt;0,"&amp;ref(Item/Inspirational.jpg,nolink,25x25,Inspirational ("&amp;CG274&amp;"));","&amp;ref(Item/Uninspirational.jpg,nolink,25x25,Inspirational ("&amp;CG274&amp;"));"),""),IF(CH274&lt;&gt;"","&amp;ref(Item/Taskmaster.jpg,nolink,25x25,Taskmaster ("&amp;CH274&amp;"));",""),IF(CI274&lt;&gt;"","&amp;ref(Item/Beastmaster.jpg,nolink,25x25,Beastmaster ("&amp;CI274&amp;"));",""),IF(CJ274&lt;&gt;"","&amp;ref(Nation/LivingLead.jpg,nolink,25x25,Leadership ("&amp;CJ274&amp;"));",""),IF(CK274&lt;&gt;"","&amp;ref(Nation/MagicLead.jpg,nolink,25x25,Magic Leadership ("&amp;CK274&amp;"));",""),IF(CL274&lt;&gt;"","&amp;ref(Nation/UndeadLead.jpg,nolink,25x25,Undead Leadership ("&amp;CL274&amp;"));",""),IF(CM274&lt;&gt;"","&amp;ref(Item/Pillager.jpg,nolink,25x25,Pillager ("&amp;CM274&amp;"));",""),IF(CN274&lt;&gt;"","&amp;ref(Item/Patrol-Bonus.jpg,nolink,25x25,Patrol Bonus ("&amp;CN274&amp;"));",""),IF(CO274&lt;&gt;"",IF(CO274&gt;0,"&amp;ref(Item/Supply-Bonus.jpg,nolink,25x25,Supply Bonus ("&amp;CO274&amp;"));","&amp;ref(Item/Gluttony.jpg,nolink,25x25,Gluttony ("&amp;ABS(CO274)&amp;"));"),""),IF(CP274&lt;&gt;"",IF(CP274&gt;0,"&amp;ref(Item/Water-Breathing.jpg,nolink,25x25,Gift of Water Breathing ("&amp;CP274&amp;"));","&amp;ref(Item/Water-Breathing.jpg,nolink,25x25,Water Breathing);"),""),IF(CQ274&lt;&gt;"","&amp;ref(Item/Sailing.jpg,nolink,25x25,Sailing (Size points "&amp;LEFT(CQ274,LEN(CQ274)-1)&amp;", max size "&amp;RIGHT(CQ274)&amp;"));",""),IF(CR274&lt;&gt;"",IF(LEFT(CR274,1)&lt;&gt;"d",IF(LEFT(CR274,1)&lt;&gt;"g","&amp;ref(Item/Healer.jpg,nolink,25x25,Healer ("&amp;CR274&amp;"));","&amp;ref(Item/Disease-Grinder.jpg,nolink,25x25,Disease Grinder ("&amp;MID(CR274,2,LEN(CR274)-1)&amp;"));"),"&amp;ref(Item/Disease-Healer.jpg,nolink,25x25,Disease Healer ("&amp;MID(CR274,2,LEN(CR274)-1)&amp;"));"),""),IF(CS274&lt;&gt;"","&amp;ref(Item/Mason.jpg,nolink,25x25,Mason);",""))</f>
        <v/>
      </c>
      <c r="FA274" t="str">
        <f t="shared" ref="FA274:FA337" si="94">CONCATENATE(IF(CT274&lt;&gt;"","&amp;ref(Item/Ethereal.jpg,nolink,25x25,Ethereal);",""),IF(CU274&lt;&gt;"","&amp;ref(Item/Swiftness.jpg,nolink,25x25,Swiftness ("&amp;CU274&amp;"));",""),IF(CV274&lt;&gt;"","&amp;ref(Item/Quickness.jpg,nolink,25x25,Quickness);",""),IF(CW274&lt;&gt;"",IF(CW274&lt;&gt;"l","&amp;ref(Item/Enlarged.jpg,nolink,25x25,Enlarged);","&amp;ref(Item/Enlarged.jpg,nolink,25x25,Enlarged (Up to Size 4));"),""),IF(CX274&lt;&gt;"","&amp;ref(Item/Storm-Power.jpg,nolink,25x25,Storm Power ("&amp;CX274&amp;"));",""),IF(CY274&lt;&gt;"","&amp;ref(Item/Lucky.jpg,nolink,25x25,Lucky);",""),IF(CZ274&lt;&gt;"","&amp;ref(Item/Twist-Fate.jpg,nolink,25x25,Twist Fate);",""),IF(DA274&lt;&gt;"","&amp;ref(Item/Fool's-Luck.jpg,nolink,25x25,Fool's Luck);",""),IF(DB274&lt;&gt;"","&amp;ref(Item/Cursed.jpg,nolink,25x25,Cursed);",""),IF(DC274&lt;&gt;"","&amp;ref(Item/Horror-Marked.jpg,nolink,25x25,Causes Horror Mark);",""),IF(DD274&lt;&gt;"","&amp;ref(Item/Diseased.jpg,nolink,25x25,Diseased);",""),IF(DE274&lt;&gt;"","&amp;ref(Item/Affliction.jpg,nolink,25x25,Lost one eye);",""),IF(DF274&lt;&gt;"","&amp;ref(Item/Affliction.jpg,nolink,25x25,Chest Wound);",""),IF(DG274&lt;&gt;"","&amp;ref(Item/Affliction.jpg,nolink,25x25,Feeble Minded);",""),IF(DH274&lt;&gt;"","&amp;ref(Item/Insane.jpg,nolink,25x25,Insane ("&amp;DH274&amp;"));",""),IF(DI274&lt;&gt;"","&amp;ref(Item/Siege-Bonus.jpg,nolink,25x25,Siege Bonus ("&amp;DI274&amp;"));",""),IF(DJ274&lt;&gt;"","&amp;ref(Item/Flying.jpg,nolink,25x25,Flying"&amp;IF(DJ274&gt;0," (Map Move "&amp;DJ274&amp;")","")&amp;");",""),IF(DK274&lt;&gt;"","&amp;ref(Item/Storm-Immunity.jpg,nolink,25x25,Storm Immunity);",""),IF(DL274&lt;&gt;"","&amp;ref(Item/Floating.jpg,nolink,25x25,Floating);",""),IF(DM274&lt;&gt;"","&amp;ref(Item/Forest-Survival.jpg,nolink,25x25,Forest Survival);",""),IF(DN274&lt;&gt;"","&amp;ref(Item/Mountain-Survival.jpg,nolink,25x25,Mountain Survival);",""),IF(DO274&lt;&gt;"","&amp;ref(Item/Swamp-Survival.jpg,nolink,25x25,Swamp Survival);",""),IF(DP274&lt;&gt;"","&amp;ref(Item/Wasteland-Survival.jpg,nolink,25x25,Wasteland Survival);",""),IF(DQ274&lt;&gt;"","&amp;ref(Item/Snow-Move.jpg,nolink,25x25,Snow Move);",""),IF(DR274&lt;&gt;"","&amp;ref(Item/Swimming.jpg,nolink,25x25,Swimming);",""))</f>
        <v/>
      </c>
      <c r="FB274" t="str">
        <f t="shared" ref="FB274:FB337" si="95">CONCATENATE(IF(DS274&lt;&gt;"","&amp;ref(Item/Blood-Searcher.jpg,nolink,25x25,Blood Searcher ("&amp;DS274&amp;"));",""),IF(DT274&lt;&gt;"","&amp;ref(Item/Reanimation-Bonus.jpg,nolink,25x25,Reanimation Bonus ("&amp;DT274&amp;"));",""),IF(DU274&lt;&gt;"","&amp;ref(Item/Dragon-Master.jpg,nolink,25x25,Dragon Master ("&amp;DU274&amp;"));",""),IF(DV274&lt;&gt;"","&amp;ref(Item/Ivy-Lord.jpg,nolink,25x25,Ivy Lord ("&amp;DV274&amp;"));",""),IF(DW274&lt;&gt;"","&amp;ref(Item/Adept-Cross-Breeder.jpg,nolink,25x25,Adept Cross Breeder ("&amp;DW274&amp;"));",""),IF(DX274&lt;&gt;"","&amp;ref(Item/Forge-Bonus.jpg,nolink,25x25,Forge Bonus ("&amp;DX274&amp;"));",""),IF(DY274&lt;&gt;"","&amp;ref(Item/Master-Smith.jpg,nolink,25x25,Master Smith ("&amp;DY274&amp;"));",""),IF(DZ274&lt;&gt;"","&amp;ref(Item/Master-Ritualist.jpg,nolink,25x25,Master Ritualist ("&amp;DZ274&amp;"));",""),IF(EA274&lt;&gt;"","&amp;ref(Item/Alchemist.jpg,nolink,25x25,Alchemist ("&amp;EA274&amp;"));",""),IF(EB274&lt;&gt;"","&amp;ref(Item/Communion-Master.jpg,nolink,25x25,Communion Master);",""),IF(EC274&lt;&gt;"","&amp;ref(Item/Communion-Slave.jpg,nolink,25x25,Communion Slave);",""),IF(ED274&lt;&gt;"","&amp;ref(Item/Adept-Researcher.jpg,nolink,25x25,Adept Researcher ("&amp;ED274&amp;"));",""),IF(EE274&lt;&gt;"","&amp;ref(Spell/P_Fire.jpg,nolink,25x25,Fire Magic Bonus ("&amp;EE274&amp;"));",""),IF(EF274&lt;&gt;"","&amp;ref(Spell/P_Air.jpg,nolink,25x25,Air Magic Bonus ("&amp;EF274&amp;"));",""),IF(EG274&lt;&gt;"","&amp;ref(Spell/P_Water.jpg,nolink,25x25,Water Magic Bonus ("&amp;EG274&amp;"));",""),IF(EH274&lt;&gt;"","&amp;ref(Spell/P_Earth.jpg,nolink,25x25,Earth Magic Bonus ("&amp;EH274&amp;"));",""),IF(EI274&lt;&gt;"","&amp;ref(Spell/P_Astral.jpg,nolink,25x25,Astral Magic Bonus ("&amp;EI274&amp;"));",""),IF(EJ274&lt;&gt;"","&amp;ref(Spell/P_Death.jpg,nolink,25x25,Death Magic Bonus ("&amp;EJ274&amp;"));",""),IF(EK274&lt;&gt;"","&amp;ref(Spell/P_Nature.jpg,nolink,25x25,Nature Magic Bonus ("&amp;EK274&amp;"));",""),IF(EL274&lt;&gt;"","&amp;ref(Spell/P_Blood.jpg,nolink,25x25,Blood Magic Bonus ("&amp;EL274&amp;"));",""),IF(EM274&lt;&gt;"","&amp;ref(Spell/P_Holy.jpg,nolink,25x25,Priest Bonus ("&amp;EM274&amp;"));",""))</f>
        <v/>
      </c>
      <c r="FC274" t="str">
        <f t="shared" ref="FC274:FC337" si="96">CONCATENATE(IF(EN274&lt;&gt;"","&amp;ref(Item/Far-Caster.jpg,nolink,25x25,Far Caster ("&amp;SUBSTITUTE(SUBSTITUTE(SUBSTITUTE(SUBSTITUTE(SUBSTITUTE(SUBSTITUTE(SUBSTITUTE(SUBSTITUTE(SUBSTITUTE(SUBSTITUTE(SUBSTITUTE(SUBSTITUTE(EN274,"火","Fire, "),"風","Air, "),"水","Water, "),"地","Earth, "),"星","Astral, "),"死","Death, "),"緑","Nature, "),"血","Blood, "),"聖","Priest, "),"霊","Elemental, "),"魔","Sorcery, "),"全","All, ")&amp;"));",""),IF(EO274&lt;&gt;"",SUBSTITUTE(SUBSTITUTE(SUBSTITUTE(SUBSTITUTE(SUBSTITUTE(SUBSTITUTE(SUBSTITUTE(SUBSTITUTE(EO274,"火","&amp;ref(Spell/V_Fire.jpg,nolink,25x25,Fire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(")&amp;"));",""),IF(EP274&lt;&gt;"",SUBSTITUTE(SUBSTITUTE(SUBSTITUTE(SUBSTITUTE(SUBSTITUTE(SUBSTITUTE(SUBSTITUTE(SUBSTITUTE(EP274,"火","&amp;ref(Spell/Vt_Fire.jpg,nolink,25x25,Temporary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274" t="str">
        <f t="shared" ref="FD274:FD337" si="97">IF(EX274&lt;&gt;"n/a",CONCATENATE(EX274,EY274,IF(AND(OR(EX274&lt;&gt;"",EY274&lt;&gt;""),OR(EZ274&lt;&gt;"",FA274&lt;&gt;"")),"&amp;br;",""),EZ274,FA274,IF(AND(OR(EX274&lt;&gt;"",EY274&lt;&gt;"",EZ274&lt;&gt;"",FA274&lt;&gt;""),OR(FB274&lt;&gt;"",FC274&lt;&gt;"")),"&amp;br;",""),FB274,FC274,IF(AND(OR(EX274&lt;&gt;"",EY274&lt;&gt;"",EZ274&lt;&gt;"",FA274&lt;&gt;"",FB274&lt;&gt;"",FC274&lt;&gt;""),EQ274&lt;&gt;""),"&amp;br;",""),SUBSTITUTE(EQ274,"\n","&amp;br;")),"")</f>
        <v>&amp;ref(Item/Fire-Resistant.jpg,nolink,25x25,Fire Resistant (15));</v>
      </c>
      <c r="FE274" t="str">
        <f t="shared" ref="FE274:FE337" si="98">CONCATENATE(IF(EV274&lt;&gt;"n/a",EV274,IF(EW274&lt;&gt;"n/a",EW274,IF(EX274&lt;&gt;"n/a",FD274,""))),IF(FF274&lt;&gt;"~","&amp;br;"&amp;FF274,""),IF(FG274&lt;&gt;"~","&amp;br;"&amp;FG274,""))</f>
        <v>&amp;ref(Item/Fire-Resistant.jpg,nolink,25x25,Fire Resistant (15));</v>
      </c>
      <c r="FF274" t="str">
        <f t="shared" ref="FF274:FF337" si="99">IF(EV274&lt;&gt;"n/a",IF(EW274&lt;&gt;"n/a","&amp;br;"&amp;EW274,IF(EX274&lt;&gt;"n/a","&amp;br;"&amp;FD274,"~")),IF(AND(EW274&lt;&gt;"n/a",EX274&lt;&gt;"n/a"),"&amp;br;"&amp;FD274,"~"))</f>
        <v>~</v>
      </c>
      <c r="FG274" t="str">
        <f t="shared" ref="FG274:FG337" si="100">IF(AND(EV274&lt;&gt;"n/a",EW274&lt;&gt;"n/a",EX274&lt;&gt;"n/a"),IF(EX274&lt;&gt;"n/a","&amp;br;"&amp;FD274,""),"~")</f>
        <v>~</v>
      </c>
      <c r="FH274" s="24" t="str">
        <f t="shared" ref="FH274:FH337" si="101">CONCATENATE("|",ES274,"|",IF(D274&lt;&gt;"",D274,C274),"|",ET274,"|",EU274,"|",CHAR(10),"|~|&gt;|&gt;|&gt;|",FE274,"|",CHAR(10),"|&gt;|&gt;|&gt;|&gt;|BGCOLOR(#F5F5F5):",ER274,"|",CHAR(10))</f>
        <v xml:space="preserve">|BGCOLOR(#000000):&amp;ref(Item/Misc/Ring-of-Fire.jpg,nolink,75x75,Ring of Fire);|BGCOLOR(BLACK):COLOR(WHITE):''Ring of Fire''|雑貨|&amp;ref(Spell/P_Fire.jpg,nolink,25x25,Fire);1|&amp;ref(Spell/V_Fire.jpg,nolink,25x25,Fire Gem);5|
|~|&gt;|&gt;|&gt;|&amp;ref(Item/Fire-Resistant.jpg,nolink,25x25,Fire Resistant (15));|
|&gt;|&gt;|&gt;|&gt;|BGCOLOR(#F5F5F5):手頃な火炎対策。序盤には十分|
</v>
      </c>
    </row>
    <row r="275" spans="1:164" x14ac:dyDescent="0.15">
      <c r="A275" t="str">
        <f t="shared" si="85"/>
        <v/>
      </c>
      <c r="C275" s="1" t="s">
        <v>3992</v>
      </c>
      <c r="E275" s="1">
        <v>0</v>
      </c>
      <c r="F275" s="1" t="s">
        <v>3995</v>
      </c>
      <c r="H275" s="1" t="s">
        <v>3996</v>
      </c>
      <c r="J275" s="1">
        <v>5</v>
      </c>
      <c r="AX275" s="2">
        <v>15</v>
      </c>
      <c r="ER275" s="20" t="s">
        <v>4615</v>
      </c>
      <c r="ES275" t="str">
        <f t="shared" si="86"/>
        <v>BGCOLOR(#000000):&amp;ref(Item/Misc/Ring-of-Tamed-Lightning.jpg,nolink,75x75,Ring of Tamed Lightning);|BGCOLOR(BLACK):COLOR(WHITE):''Ring of Tamed Lightning''</v>
      </c>
      <c r="ET275" t="str">
        <f t="shared" si="87"/>
        <v>&amp;ref(Spell/P_Air.jpg,nolink,25x25,Air);1</v>
      </c>
      <c r="EU275" t="str">
        <f t="shared" si="88"/>
        <v>&amp;ref(Spell/V_Air.jpg,nolink,25x25,Air Gem);5</v>
      </c>
      <c r="EV275" t="str">
        <f t="shared" si="89"/>
        <v>n/a</v>
      </c>
      <c r="EW275" t="str">
        <f t="shared" si="90"/>
        <v>n/a</v>
      </c>
      <c r="EX275" t="str">
        <f t="shared" si="91"/>
        <v>&amp;ref(Item/Shock-Resistant.jpg,nolink,25x25,Shock Resistant (15));</v>
      </c>
      <c r="EY275" t="str">
        <f t="shared" si="92"/>
        <v/>
      </c>
      <c r="EZ275" t="str">
        <f t="shared" si="93"/>
        <v/>
      </c>
      <c r="FA275" t="str">
        <f t="shared" si="94"/>
        <v/>
      </c>
      <c r="FB275" t="str">
        <f t="shared" si="95"/>
        <v/>
      </c>
      <c r="FC275" t="str">
        <f t="shared" si="96"/>
        <v/>
      </c>
      <c r="FD275" t="str">
        <f t="shared" si="97"/>
        <v>&amp;ref(Item/Shock-Resistant.jpg,nolink,25x25,Shock Resistant (15));</v>
      </c>
      <c r="FE275" t="str">
        <f t="shared" si="98"/>
        <v>&amp;ref(Item/Shock-Resistant.jpg,nolink,25x25,Shock Resistant (15));</v>
      </c>
      <c r="FF275" t="str">
        <f t="shared" si="99"/>
        <v>~</v>
      </c>
      <c r="FG275" t="str">
        <f t="shared" si="100"/>
        <v>~</v>
      </c>
      <c r="FH275" s="24" t="str">
        <f t="shared" si="101"/>
        <v xml:space="preserve">|BGCOLOR(#000000):&amp;ref(Item/Misc/Ring-of-Tamed-Lightning.jpg,nolink,75x75,Ring of Tamed Lightning);|BGCOLOR(BLACK):COLOR(WHITE):''Ring of Tamed Lightning''|雑貨|&amp;ref(Spell/P_Air.jpg,nolink,25x25,Air);1|&amp;ref(Spell/V_Air.jpg,nolink,25x25,Air Gem);5|
|~|&gt;|&gt;|&gt;|&amp;ref(Item/Shock-Resistant.jpg,nolink,25x25,Shock Resistant (15));|
|&gt;|&gt;|&gt;|&gt;|BGCOLOR(#F5F5F5):手頃な電撃対策。多用してくる敵には必須|
</v>
      </c>
    </row>
    <row r="276" spans="1:164" x14ac:dyDescent="0.15">
      <c r="A276" t="str">
        <f t="shared" si="85"/>
        <v/>
      </c>
      <c r="C276" s="1" t="s">
        <v>3992</v>
      </c>
      <c r="E276" s="1">
        <v>0</v>
      </c>
      <c r="F276" s="1" t="s">
        <v>3997</v>
      </c>
      <c r="H276" s="1" t="s">
        <v>3998</v>
      </c>
      <c r="J276" s="1">
        <v>5</v>
      </c>
      <c r="AY276" s="2">
        <v>15</v>
      </c>
      <c r="ER276" s="20" t="s">
        <v>4616</v>
      </c>
      <c r="ES276" t="str">
        <f t="shared" si="86"/>
        <v>BGCOLOR(#000000):&amp;ref(Item/Misc/Ring-of-Frost.jpg,nolink,75x75,Ring of Frost);|BGCOLOR(BLACK):COLOR(WHITE):''Ring of Frost''</v>
      </c>
      <c r="ET276" t="str">
        <f t="shared" si="87"/>
        <v>&amp;ref(Spell/P_Water.jpg,nolink,25x25,Water);1</v>
      </c>
      <c r="EU276" t="str">
        <f t="shared" si="88"/>
        <v>&amp;ref(Spell/V_Water.jpg,nolink,25x25,Water Gem);5</v>
      </c>
      <c r="EV276" t="str">
        <f t="shared" si="89"/>
        <v>n/a</v>
      </c>
      <c r="EW276" t="str">
        <f t="shared" si="90"/>
        <v>n/a</v>
      </c>
      <c r="EX276" t="str">
        <f t="shared" si="91"/>
        <v>&amp;ref(Item/Cold-Resistant.jpg,nolink,25x25,Cold Resistant (15));</v>
      </c>
      <c r="EY276" t="str">
        <f t="shared" si="92"/>
        <v/>
      </c>
      <c r="EZ276" t="str">
        <f t="shared" si="93"/>
        <v/>
      </c>
      <c r="FA276" t="str">
        <f t="shared" si="94"/>
        <v/>
      </c>
      <c r="FB276" t="str">
        <f t="shared" si="95"/>
        <v/>
      </c>
      <c r="FC276" t="str">
        <f t="shared" si="96"/>
        <v/>
      </c>
      <c r="FD276" t="str">
        <f t="shared" si="97"/>
        <v>&amp;ref(Item/Cold-Resistant.jpg,nolink,25x25,Cold Resistant (15));</v>
      </c>
      <c r="FE276" t="str">
        <f t="shared" si="98"/>
        <v>&amp;ref(Item/Cold-Resistant.jpg,nolink,25x25,Cold Resistant (15));</v>
      </c>
      <c r="FF276" t="str">
        <f t="shared" si="99"/>
        <v>~</v>
      </c>
      <c r="FG276" t="str">
        <f t="shared" si="100"/>
        <v>~</v>
      </c>
      <c r="FH276" s="24" t="str">
        <f t="shared" si="101"/>
        <v xml:space="preserve">|BGCOLOR(#000000):&amp;ref(Item/Misc/Ring-of-Frost.jpg,nolink,75x75,Ring of Frost);|BGCOLOR(BLACK):COLOR(WHITE):''Ring of Frost''|雑貨|&amp;ref(Spell/P_Water.jpg,nolink,25x25,Water);1|&amp;ref(Spell/V_Water.jpg,nolink,25x25,Water Gem);5|
|~|&gt;|&gt;|&gt;|&amp;ref(Item/Cold-Resistant.jpg,nolink,25x25,Cold Resistant (15));|
|&gt;|&gt;|&gt;|&gt;|BGCOLOR(#F5F5F5):手頃な冷気対策。アンデッドの寒波への対処にも|
</v>
      </c>
    </row>
    <row r="277" spans="1:164" x14ac:dyDescent="0.15">
      <c r="A277" t="str">
        <f t="shared" si="85"/>
        <v/>
      </c>
      <c r="C277" s="1" t="s">
        <v>3992</v>
      </c>
      <c r="E277" s="1">
        <v>0</v>
      </c>
      <c r="F277" s="1" t="s">
        <v>3999</v>
      </c>
      <c r="H277" s="1" t="s">
        <v>4000</v>
      </c>
      <c r="I277" s="1" t="s">
        <v>4001</v>
      </c>
      <c r="J277" s="1">
        <v>5</v>
      </c>
      <c r="K277" s="7">
        <v>5</v>
      </c>
      <c r="EQ277" s="7" t="s">
        <v>4002</v>
      </c>
      <c r="ER277" s="20" t="s">
        <v>4617</v>
      </c>
      <c r="ES277" t="str">
        <f t="shared" si="86"/>
        <v>BGCOLOR(#000000):&amp;ref(Item/Misc/Bear-Claw-Talisman.jpg,nolink,75x75,Bear Claw Talisman);|BGCOLOR(BLACK):COLOR(WHITE):''Bear Claw Talisman''</v>
      </c>
      <c r="ET277" t="str">
        <f t="shared" si="87"/>
        <v>&amp;ref(Spell/P_Earth.jpg,nolink,25x25,Earth);1&amp;ref(Spell/P_Nature.jpg,nolink,25x25,Nature);1</v>
      </c>
      <c r="EU277" t="str">
        <f t="shared" si="88"/>
        <v>&amp;ref(Spell/V_Earth.jpg,nolink,25x25,Earth Gem);5&amp;ref(Spell/V_Nature.jpg,nolink,25x25,Nature Gem);5</v>
      </c>
      <c r="EV277" t="str">
        <f t="shared" si="89"/>
        <v>n/a</v>
      </c>
      <c r="EW277" t="str">
        <f t="shared" si="90"/>
        <v>n/a</v>
      </c>
      <c r="EX277" t="str">
        <f t="shared" si="91"/>
        <v/>
      </c>
      <c r="EY277" t="str">
        <f t="shared" si="92"/>
        <v/>
      </c>
      <c r="EZ277" t="str">
        <f t="shared" si="93"/>
        <v/>
      </c>
      <c r="FA277" t="str">
        <f t="shared" si="94"/>
        <v/>
      </c>
      <c r="FB277" t="str">
        <f t="shared" si="95"/>
        <v/>
      </c>
      <c r="FC277" t="str">
        <f t="shared" si="96"/>
        <v/>
      </c>
      <c r="FD277" t="str">
        <f t="shared" si="97"/>
        <v>筋力+5、士気+2</v>
      </c>
      <c r="FE277" t="str">
        <f t="shared" si="98"/>
        <v>筋力+5、士気+2</v>
      </c>
      <c r="FF277" t="str">
        <f t="shared" si="99"/>
        <v>~</v>
      </c>
      <c r="FG277" t="str">
        <f t="shared" si="100"/>
        <v>~</v>
      </c>
      <c r="FH277" s="24" t="str">
        <f t="shared" si="101"/>
        <v xml:space="preserve">|BGCOLOR(#000000):&amp;ref(Item/Misc/Bear-Claw-Talisman.jpg,nolink,75x75,Bear Claw Talisman);|BGCOLOR(BLACK):COLOR(WHITE):''Bear Claw Talisman''|雑貨|&amp;ref(Spell/P_Earth.jpg,nolink,25x25,Earth);1&amp;ref(Spell/P_Nature.jpg,nolink,25x25,Nature);1|&amp;ref(Spell/V_Earth.jpg,nolink,25x25,Earth Gem);5&amp;ref(Spell/V_Nature.jpg,nolink,25x25,Nature Gem);5|
|~|&gt;|&gt;|&gt;|筋力+5、士気+2|
|&gt;|&gt;|&gt;|&gt;|BGCOLOR(#F5F5F5):筋力の大きな向上。硬い敵の処理に|
</v>
      </c>
    </row>
    <row r="278" spans="1:164" x14ac:dyDescent="0.15">
      <c r="A278" t="str">
        <f t="shared" si="85"/>
        <v/>
      </c>
      <c r="C278" s="1" t="s">
        <v>3992</v>
      </c>
      <c r="E278" s="1">
        <v>0</v>
      </c>
      <c r="F278" s="1" t="s">
        <v>4003</v>
      </c>
      <c r="H278" s="1" t="s">
        <v>4004</v>
      </c>
      <c r="J278" s="1">
        <v>5</v>
      </c>
      <c r="CZ278" s="2">
        <v>1</v>
      </c>
      <c r="ER278" s="20" t="s">
        <v>4618</v>
      </c>
      <c r="ES278" t="str">
        <f t="shared" si="86"/>
        <v>BGCOLOR(#000000):&amp;ref(Item/Misc/Rabbit-Foot-Charm.jpg,nolink,75x75,Rabbit Foot Charm);|BGCOLOR(BLACK):COLOR(WHITE):''Rabbit Foot Charm''</v>
      </c>
      <c r="ET278" t="str">
        <f t="shared" si="87"/>
        <v>&amp;ref(Spell/P_Astral.jpg,nolink,25x25,Astral);1</v>
      </c>
      <c r="EU278" t="str">
        <f t="shared" si="88"/>
        <v>&amp;ref(Spell/V_Astral.jpg,nolink,25x25,Astral Pearl);5</v>
      </c>
      <c r="EV278" t="str">
        <f t="shared" si="89"/>
        <v>n/a</v>
      </c>
      <c r="EW278" t="str">
        <f t="shared" si="90"/>
        <v>n/a</v>
      </c>
      <c r="EX278" t="str">
        <f t="shared" si="91"/>
        <v/>
      </c>
      <c r="EY278" t="str">
        <f t="shared" si="92"/>
        <v/>
      </c>
      <c r="EZ278" t="str">
        <f t="shared" si="93"/>
        <v/>
      </c>
      <c r="FA278" t="str">
        <f t="shared" si="94"/>
        <v>&amp;ref(Item/Twist-Fate.jpg,nolink,25x25,Twist Fate);</v>
      </c>
      <c r="FB278" t="str">
        <f t="shared" si="95"/>
        <v/>
      </c>
      <c r="FC278" t="str">
        <f t="shared" si="96"/>
        <v/>
      </c>
      <c r="FD278" t="str">
        <f t="shared" si="97"/>
        <v>&amp;ref(Item/Twist-Fate.jpg,nolink,25x25,Twist Fate);</v>
      </c>
      <c r="FE278" t="str">
        <f t="shared" si="98"/>
        <v>&amp;ref(Item/Twist-Fate.jpg,nolink,25x25,Twist Fate);</v>
      </c>
      <c r="FF278" t="str">
        <f t="shared" si="99"/>
        <v>~</v>
      </c>
      <c r="FG278" t="str">
        <f t="shared" si="100"/>
        <v>~</v>
      </c>
      <c r="FH278" s="24" t="str">
        <f t="shared" si="101"/>
        <v xml:space="preserve">|BGCOLOR(#000000):&amp;ref(Item/Misc/Rabbit-Foot-Charm.jpg,nolink,75x75,Rabbit Foot Charm);|BGCOLOR(BLACK):COLOR(WHITE):''Rabbit Foot Charm''|雑貨|&amp;ref(Spell/P_Astral.jpg,nolink,25x25,Astral);1|&amp;ref(Spell/V_Astral.jpg,nolink,25x25,Astral Pearl);5|
|~|&gt;|&gt;|&gt;|&amp;ref(Item/Twist-Fate.jpg,nolink,25x25,Twist Fate);|
|&gt;|&gt;|&gt;|&gt;|BGCOLOR(#F5F5F5):確実に一撃を防ぐ。戦闘外でも有効|
</v>
      </c>
    </row>
    <row r="279" spans="1:164" x14ac:dyDescent="0.15">
      <c r="A279" t="str">
        <f t="shared" si="85"/>
        <v/>
      </c>
      <c r="C279" s="1" t="s">
        <v>3992</v>
      </c>
      <c r="E279" s="1">
        <v>0</v>
      </c>
      <c r="F279" s="1" t="s">
        <v>4007</v>
      </c>
      <c r="H279" s="1" t="s">
        <v>4008</v>
      </c>
      <c r="J279" s="1">
        <v>5</v>
      </c>
      <c r="CL279" s="2">
        <v>5</v>
      </c>
      <c r="EQ279" s="7" t="s">
        <v>4009</v>
      </c>
      <c r="ER279" s="20" t="s">
        <v>4619</v>
      </c>
      <c r="ES279" t="str">
        <f t="shared" si="86"/>
        <v>BGCOLOR(#000000):&amp;ref(Item/Misc/Skull-Talisman.jpg,nolink,75x75,Skull Talisman);|BGCOLOR(BLACK):COLOR(WHITE):''Skull Talisman''</v>
      </c>
      <c r="ET279" t="str">
        <f t="shared" si="87"/>
        <v>&amp;ref(Spell/P_Death.jpg,nolink,25x25,Death);1</v>
      </c>
      <c r="EU279" t="str">
        <f t="shared" si="88"/>
        <v>&amp;ref(Spell/V_Death.jpg,nolink,25x25,Death Gem);5</v>
      </c>
      <c r="EV279" t="str">
        <f t="shared" si="89"/>
        <v>n/a</v>
      </c>
      <c r="EW279" t="str">
        <f t="shared" si="90"/>
        <v>n/a</v>
      </c>
      <c r="EX279" t="str">
        <f t="shared" si="91"/>
        <v/>
      </c>
      <c r="EY279" t="str">
        <f t="shared" si="92"/>
        <v/>
      </c>
      <c r="EZ279" t="str">
        <f t="shared" si="93"/>
        <v>&amp;ref(Nation/UndeadLead.jpg,nolink,25x25,Undead Leadership (5));</v>
      </c>
      <c r="FA279" t="str">
        <f t="shared" si="94"/>
        <v/>
      </c>
      <c r="FB279" t="str">
        <f t="shared" si="95"/>
        <v/>
      </c>
      <c r="FC279" t="str">
        <f t="shared" si="96"/>
        <v/>
      </c>
      <c r="FD279" t="str">
        <f t="shared" si="97"/>
        <v>&amp;ref(Nation/UndeadLead.jpg,nolink,25x25,Undead Leadership (5));&amp;br;随員：Longdead1体</v>
      </c>
      <c r="FE279" t="str">
        <f t="shared" si="98"/>
        <v>&amp;ref(Nation/UndeadLead.jpg,nolink,25x25,Undead Leadership (5));&amp;br;随員：Longdead1体</v>
      </c>
      <c r="FF279" t="str">
        <f t="shared" si="99"/>
        <v>~</v>
      </c>
      <c r="FG279" t="str">
        <f t="shared" si="100"/>
        <v>~</v>
      </c>
      <c r="FH279" s="24" t="str">
        <f t="shared" si="101"/>
        <v xml:space="preserve">|BGCOLOR(#000000):&amp;ref(Item/Misc/Skull-Talisman.jpg,nolink,75x75,Skull Talisman);|BGCOLOR(BLACK):COLOR(WHITE):''Skull Talisman''|雑貨|&amp;ref(Spell/P_Death.jpg,nolink,25x25,Death);1|&amp;ref(Spell/V_Death.jpg,nolink,25x25,Death Gem);5|
|~|&gt;|&gt;|&gt;|&amp;ref(Nation/UndeadLead.jpg,nolink,25x25,Undead Leadership (5));&amp;br;随員：Longdead1体|
|&gt;|&gt;|&gt;|&gt;|BGCOLOR(#F5F5F5):弱いが信頼できる護衛。主に暗殺対策に|
</v>
      </c>
    </row>
    <row r="280" spans="1:164" x14ac:dyDescent="0.15">
      <c r="A280" t="str">
        <f t="shared" si="85"/>
        <v/>
      </c>
      <c r="C280" s="1" t="s">
        <v>3992</v>
      </c>
      <c r="E280" s="1">
        <v>0</v>
      </c>
      <c r="F280" s="1" t="s">
        <v>4010</v>
      </c>
      <c r="H280" s="1" t="s">
        <v>4001</v>
      </c>
      <c r="J280" s="1">
        <v>5</v>
      </c>
      <c r="AZ280" s="2">
        <v>30</v>
      </c>
      <c r="EQ280" s="7" t="s">
        <v>4011</v>
      </c>
      <c r="ER280" s="20" t="s">
        <v>4620</v>
      </c>
      <c r="ES280" t="str">
        <f t="shared" si="86"/>
        <v>BGCOLOR(#000000):&amp;ref(Item/Misc/Snake-Ring.jpg,nolink,75x75,Snake Ring);|BGCOLOR(BLACK):COLOR(WHITE):''Snake Ring''</v>
      </c>
      <c r="ET280" t="str">
        <f t="shared" si="87"/>
        <v>&amp;ref(Spell/P_Nature.jpg,nolink,25x25,Nature);1</v>
      </c>
      <c r="EU280" t="str">
        <f t="shared" si="88"/>
        <v>&amp;ref(Spell/V_Nature.jpg,nolink,25x25,Nature Gem);5</v>
      </c>
      <c r="EV280" t="str">
        <f t="shared" si="89"/>
        <v>n/a</v>
      </c>
      <c r="EW280" t="str">
        <f t="shared" si="90"/>
        <v>n/a</v>
      </c>
      <c r="EX280" t="str">
        <f t="shared" si="91"/>
        <v>&amp;ref(Item/Poison-Resistant.jpg,nolink,25x25,Poison Resistant (30));</v>
      </c>
      <c r="EY280" t="str">
        <f t="shared" si="92"/>
        <v/>
      </c>
      <c r="EZ280" t="str">
        <f t="shared" si="93"/>
        <v/>
      </c>
      <c r="FA280" t="str">
        <f t="shared" si="94"/>
        <v/>
      </c>
      <c r="FB280" t="str">
        <f t="shared" si="95"/>
        <v/>
      </c>
      <c r="FC280" t="str">
        <f t="shared" si="96"/>
        <v/>
      </c>
      <c r="FD280" t="str">
        <f t="shared" si="97"/>
        <v>&amp;ref(Item/Poison-Resistant.jpg,nolink,25x25,Poison Resistant (30));&amp;br;戦闘時使用可能：Poison Touch</v>
      </c>
      <c r="FE280" t="str">
        <f t="shared" si="98"/>
        <v>&amp;ref(Item/Poison-Resistant.jpg,nolink,25x25,Poison Resistant (30));&amp;br;戦闘時使用可能：Poison Touch</v>
      </c>
      <c r="FF280" t="str">
        <f t="shared" si="99"/>
        <v>~</v>
      </c>
      <c r="FG280" t="str">
        <f t="shared" si="100"/>
        <v>~</v>
      </c>
      <c r="FH280" s="24" t="str">
        <f t="shared" si="101"/>
        <v xml:space="preserve">|BGCOLOR(#000000):&amp;ref(Item/Misc/Snake-Ring.jpg,nolink,75x75,Snake Ring);|BGCOLOR(BLACK):COLOR(WHITE):''Snake Ring''|雑貨|&amp;ref(Spell/P_Nature.jpg,nolink,25x25,Nature);1|&amp;ref(Spell/V_Nature.jpg,nolink,25x25,Nature Gem);5|
|~|&gt;|&gt;|&gt;|&amp;ref(Item/Poison-Resistant.jpg,nolink,25x25,Poison Resistant (30));&amp;br;戦闘時使用可能：Poison Touch|
|&gt;|&gt;|&gt;|&gt;|BGCOLOR(#F5F5F5):手頃な毒物対策。おまけもついている|
</v>
      </c>
    </row>
    <row r="281" spans="1:164" x14ac:dyDescent="0.15">
      <c r="A281" t="str">
        <f t="shared" si="85"/>
        <v>雑貨0E</v>
      </c>
      <c r="C281" s="1" t="s">
        <v>3992</v>
      </c>
      <c r="E281" s="1">
        <v>0</v>
      </c>
      <c r="F281" s="1" t="s">
        <v>4012</v>
      </c>
      <c r="H281" s="1" t="s">
        <v>4013</v>
      </c>
      <c r="J281" s="1">
        <v>5</v>
      </c>
      <c r="DG281" s="2">
        <v>1</v>
      </c>
      <c r="EQ281" s="7" t="s">
        <v>4324</v>
      </c>
      <c r="ER281" s="20" t="s">
        <v>4621</v>
      </c>
      <c r="ES281" t="str">
        <f t="shared" si="86"/>
        <v>BGCOLOR(#000000):&amp;ref(Item/Misc/Slave-Collar.jpg,nolink,75x75,Slave Collar);|BGCOLOR(BLACK):COLOR(WHITE):''Slave Collar''</v>
      </c>
      <c r="ET281" t="str">
        <f t="shared" si="87"/>
        <v>&amp;ref(Spell/P_Blood.jpg,nolink,25x25,Blood);1</v>
      </c>
      <c r="EU281" t="str">
        <f t="shared" si="88"/>
        <v>&amp;ref(Spell/V_Blood.jpg,nolink,25x25,Blood Slave);5</v>
      </c>
      <c r="EV281" t="str">
        <f t="shared" si="89"/>
        <v>n/a</v>
      </c>
      <c r="EW281" t="str">
        <f t="shared" si="90"/>
        <v>n/a</v>
      </c>
      <c r="EX281" t="str">
        <f t="shared" si="91"/>
        <v/>
      </c>
      <c r="EY281" t="str">
        <f t="shared" si="92"/>
        <v/>
      </c>
      <c r="EZ281" t="str">
        <f t="shared" si="93"/>
        <v/>
      </c>
      <c r="FA281" t="str">
        <f t="shared" si="94"/>
        <v>&amp;ref(Item/Affliction.jpg,nolink,25x25,Feeble Minded);</v>
      </c>
      <c r="FB281" t="str">
        <f t="shared" si="95"/>
        <v/>
      </c>
      <c r="FC281" t="str">
        <f t="shared" si="96"/>
        <v/>
      </c>
      <c r="FD281" t="str">
        <f t="shared" si="97"/>
        <v>&amp;ref(Item/Affliction.jpg,nolink,25x25,Feeble Minded);&amp;br;士気+20&amp;br;暗殺技能修正：+1&amp;br;装備解除不可</v>
      </c>
      <c r="FE281" t="str">
        <f t="shared" si="98"/>
        <v>&amp;ref(Item/Affliction.jpg,nolink,25x25,Feeble Minded);&amp;br;士気+20&amp;br;暗殺技能修正：+1&amp;br;装備解除不可</v>
      </c>
      <c r="FF281" t="str">
        <f t="shared" si="99"/>
        <v>~</v>
      </c>
      <c r="FG281" t="str">
        <f t="shared" si="100"/>
        <v>~</v>
      </c>
      <c r="FH281" s="24" t="str">
        <f t="shared" si="101"/>
        <v xml:space="preserve">|BGCOLOR(#000000):&amp;ref(Item/Misc/Slave-Collar.jpg,nolink,75x75,Slave Collar);|BGCOLOR(BLACK):COLOR(WHITE):''Slave Collar''|雑貨|&amp;ref(Spell/P_Blood.jpg,nolink,25x25,Blood);1|&amp;ref(Spell/V_Blood.jpg,nolink,25x25,Blood Slave);5|
|~|&gt;|&gt;|&gt;|&amp;ref(Item/Affliction.jpg,nolink,25x25,Feeble Minded);&amp;br;士気+20&amp;br;暗殺技能修正：+1&amp;br;装備解除不可|
|&gt;|&gt;|&gt;|&gt;|BGCOLOR(#F5F5F5):並の事では逃げなくなる。副作用が大きい|
</v>
      </c>
    </row>
    <row r="282" spans="1:164" x14ac:dyDescent="0.15">
      <c r="A282" t="str">
        <f t="shared" si="85"/>
        <v>雑貨2S</v>
      </c>
      <c r="C282" s="1" t="s">
        <v>3992</v>
      </c>
      <c r="E282" s="1">
        <v>2</v>
      </c>
      <c r="F282" s="1" t="s">
        <v>4015</v>
      </c>
      <c r="H282" s="1" t="s">
        <v>3994</v>
      </c>
      <c r="J282" s="1">
        <v>5</v>
      </c>
      <c r="AW282" s="2">
        <v>5</v>
      </c>
      <c r="EQ282" s="7" t="s">
        <v>4323</v>
      </c>
      <c r="ER282" s="20" t="s">
        <v>4622</v>
      </c>
      <c r="ES282" t="str">
        <f t="shared" si="86"/>
        <v>BGCOLOR(#000000):&amp;ref(Item/Misc/Burning-Pearl.jpg,nolink,75x75,Burning Pearl);|BGCOLOR(BLACK):COLOR(WHITE):''Burning Pearl''</v>
      </c>
      <c r="ET282" t="str">
        <f t="shared" si="87"/>
        <v>&amp;ref(Spell/P_Fire.jpg,nolink,25x25,Fire);1</v>
      </c>
      <c r="EU282" t="str">
        <f t="shared" si="88"/>
        <v>&amp;ref(Spell/V_Fire.jpg,nolink,25x25,Fire Gem);5</v>
      </c>
      <c r="EV282" t="str">
        <f t="shared" si="89"/>
        <v>n/a</v>
      </c>
      <c r="EW282" t="str">
        <f t="shared" si="90"/>
        <v>n/a</v>
      </c>
      <c r="EX282" t="str">
        <f t="shared" si="91"/>
        <v>&amp;ref(Item/Fire-Resistant.jpg,nolink,25x25,Fire Resistant (5));</v>
      </c>
      <c r="EY282" t="str">
        <f t="shared" si="92"/>
        <v/>
      </c>
      <c r="EZ282" t="str">
        <f t="shared" si="93"/>
        <v/>
      </c>
      <c r="FA282" t="str">
        <f t="shared" si="94"/>
        <v/>
      </c>
      <c r="FB282" t="str">
        <f t="shared" si="95"/>
        <v/>
      </c>
      <c r="FC282" t="str">
        <f t="shared" si="96"/>
        <v/>
      </c>
      <c r="FD282" t="str">
        <f t="shared" si="97"/>
        <v>&amp;ref(Item/Fire-Resistant.jpg,nolink,25x25,Fire Resistant (5));&amp;br;攻撃技能+4&amp;br;暗殺技能修正：-1</v>
      </c>
      <c r="FE282" t="str">
        <f t="shared" si="98"/>
        <v>&amp;ref(Item/Fire-Resistant.jpg,nolink,25x25,Fire Resistant (5));&amp;br;攻撃技能+4&amp;br;暗殺技能修正：-1</v>
      </c>
      <c r="FF282" t="str">
        <f t="shared" si="99"/>
        <v>~</v>
      </c>
      <c r="FG282" t="str">
        <f t="shared" si="100"/>
        <v>~</v>
      </c>
      <c r="FH282" s="24" t="str">
        <f t="shared" si="101"/>
        <v xml:space="preserve">|BGCOLOR(#000000):&amp;ref(Item/Misc/Burning-Pearl.jpg,nolink,75x75,Burning Pearl);|BGCOLOR(BLACK):COLOR(WHITE):''Burning Pearl''|雑貨|&amp;ref(Spell/P_Fire.jpg,nolink,25x25,Fire);1|&amp;ref(Spell/V_Fire.jpg,nolink,25x25,Fire Gem);5|
|~|&gt;|&gt;|&gt;|&amp;ref(Item/Fire-Resistant.jpg,nolink,25x25,Fire Resistant (5));&amp;br;攻撃技能+4&amp;br;暗殺技能修正：-1|
|&gt;|&gt;|&gt;|&gt;|BGCOLOR(#F5F5F5):接近戦での命中率を大いに向上|
</v>
      </c>
    </row>
    <row r="283" spans="1:164" x14ac:dyDescent="0.15">
      <c r="A283" t="str">
        <f t="shared" si="85"/>
        <v/>
      </c>
      <c r="C283" s="1" t="s">
        <v>3992</v>
      </c>
      <c r="E283" s="1">
        <v>2</v>
      </c>
      <c r="F283" s="1" t="s">
        <v>4016</v>
      </c>
      <c r="H283" s="1" t="s">
        <v>3994</v>
      </c>
      <c r="J283" s="1">
        <v>5</v>
      </c>
      <c r="AY283" s="2">
        <v>5</v>
      </c>
      <c r="EP283" s="2" t="s">
        <v>648</v>
      </c>
      <c r="ER283" s="20" t="s">
        <v>4623</v>
      </c>
      <c r="ES283" t="str">
        <f t="shared" si="86"/>
        <v>BGCOLOR(#000000):&amp;ref(Item/Misc/Fire-in-a-Jar.jpg,nolink,75x75,Fire in a Jar);|BGCOLOR(BLACK):COLOR(WHITE):''Fire in a Jar''</v>
      </c>
      <c r="ET283" t="str">
        <f t="shared" si="87"/>
        <v>&amp;ref(Spell/P_Fire.jpg,nolink,25x25,Fire);1</v>
      </c>
      <c r="EU283" t="str">
        <f t="shared" si="88"/>
        <v>&amp;ref(Spell/V_Fire.jpg,nolink,25x25,Fire Gem);5</v>
      </c>
      <c r="EV283" t="str">
        <f t="shared" si="89"/>
        <v>n/a</v>
      </c>
      <c r="EW283" t="str">
        <f t="shared" si="90"/>
        <v>n/a</v>
      </c>
      <c r="EX283" t="str">
        <f t="shared" si="91"/>
        <v>&amp;ref(Item/Cold-Resistant.jpg,nolink,25x25,Cold Resistant (5));</v>
      </c>
      <c r="EY283" t="str">
        <f t="shared" si="92"/>
        <v/>
      </c>
      <c r="EZ283" t="str">
        <f t="shared" si="93"/>
        <v/>
      </c>
      <c r="FA283" t="str">
        <f t="shared" si="94"/>
        <v/>
      </c>
      <c r="FB283" t="str">
        <f t="shared" si="95"/>
        <v/>
      </c>
      <c r="FC283" t="str">
        <f t="shared" si="96"/>
        <v>&amp;ref(Spell/Vt_Fire.jpg,nolink,25x25,Temporary Fire Gem (1));</v>
      </c>
      <c r="FD283" t="str">
        <f t="shared" si="97"/>
        <v>&amp;ref(Item/Cold-Resistant.jpg,nolink,25x25,Cold Resistant (5));&amp;br;&amp;ref(Spell/Vt_Fire.jpg,nolink,25x25,Temporary Fire Gem (1));</v>
      </c>
      <c r="FE283" t="str">
        <f t="shared" si="98"/>
        <v>&amp;ref(Item/Cold-Resistant.jpg,nolink,25x25,Cold Resistant (5));&amp;br;&amp;ref(Spell/Vt_Fire.jpg,nolink,25x25,Temporary Fire Gem (1));</v>
      </c>
      <c r="FF283" t="str">
        <f t="shared" si="99"/>
        <v>~</v>
      </c>
      <c r="FG283" t="str">
        <f t="shared" si="100"/>
        <v>~</v>
      </c>
      <c r="FH283" s="24" t="str">
        <f t="shared" si="101"/>
        <v xml:space="preserve">|BGCOLOR(#000000):&amp;ref(Item/Misc/Fire-in-a-Jar.jpg,nolink,75x75,Fire in a Jar);|BGCOLOR(BLACK):COLOR(WHITE):''Fire in a Jar''|雑貨|&amp;ref(Spell/P_Fire.jpg,nolink,25x25,Fire);1|&amp;ref(Spell/V_Fire.jpg,nolink,25x25,Fire Gem);5|
|~|&gt;|&gt;|&gt;|&amp;ref(Item/Cold-Resistant.jpg,nolink,25x25,Cold Resistant (5));&amp;br;&amp;ref(Spell/Vt_Fire.jpg,nolink,25x25,Temporary Fire Gem (1));|
|&gt;|&gt;|&gt;|&gt;|BGCOLOR(#F5F5F5):手軽に作れる火の宝石の代役。用途は幅広い|
</v>
      </c>
    </row>
    <row r="284" spans="1:164" x14ac:dyDescent="0.15">
      <c r="A284" t="str">
        <f t="shared" si="85"/>
        <v/>
      </c>
      <c r="C284" s="1" t="s">
        <v>3992</v>
      </c>
      <c r="E284" s="1">
        <v>2</v>
      </c>
      <c r="F284" s="1" t="s">
        <v>4017</v>
      </c>
      <c r="H284" s="1" t="s">
        <v>3996</v>
      </c>
      <c r="J284" s="1">
        <v>5</v>
      </c>
      <c r="CN284" s="2">
        <v>10</v>
      </c>
      <c r="EQ284" s="7" t="s">
        <v>4019</v>
      </c>
      <c r="ER284" s="20" t="s">
        <v>4624</v>
      </c>
      <c r="ES284" t="str">
        <f t="shared" si="86"/>
        <v>BGCOLOR(#000000):&amp;ref(Item/Misc/Ring-of-Warning.jpg,nolink,75x75,Ring of Warning);|BGCOLOR(BLACK):COLOR(WHITE):''Ring of Warning''</v>
      </c>
      <c r="ET284" t="str">
        <f t="shared" si="87"/>
        <v>&amp;ref(Spell/P_Air.jpg,nolink,25x25,Air);1</v>
      </c>
      <c r="EU284" t="str">
        <f t="shared" si="88"/>
        <v>&amp;ref(Spell/V_Air.jpg,nolink,25x25,Air Gem);5</v>
      </c>
      <c r="EV284" t="str">
        <f t="shared" si="89"/>
        <v>n/a</v>
      </c>
      <c r="EW284" t="str">
        <f t="shared" si="90"/>
        <v>n/a</v>
      </c>
      <c r="EX284" t="str">
        <f t="shared" si="91"/>
        <v/>
      </c>
      <c r="EY284" t="str">
        <f t="shared" si="92"/>
        <v/>
      </c>
      <c r="EZ284" t="str">
        <f t="shared" si="93"/>
        <v>&amp;ref(Item/Patrol-Bonus.jpg,nolink,25x25,Patrol Bonus (10));</v>
      </c>
      <c r="FA284" t="str">
        <f t="shared" si="94"/>
        <v/>
      </c>
      <c r="FB284" t="str">
        <f t="shared" si="95"/>
        <v/>
      </c>
      <c r="FC284" t="str">
        <f t="shared" si="96"/>
        <v/>
      </c>
      <c r="FD284" t="str">
        <f t="shared" si="97"/>
        <v>&amp;ref(Item/Patrol-Bonus.jpg,nolink,25x25,Patrol Bonus (10));&amp;br;護衛最大数+5</v>
      </c>
      <c r="FE284" t="str">
        <f t="shared" si="98"/>
        <v>&amp;ref(Item/Patrol-Bonus.jpg,nolink,25x25,Patrol Bonus (10));&amp;br;護衛最大数+5</v>
      </c>
      <c r="FF284" t="str">
        <f t="shared" si="99"/>
        <v>~</v>
      </c>
      <c r="FG284" t="str">
        <f t="shared" si="100"/>
        <v>~</v>
      </c>
      <c r="FH284" s="24" t="str">
        <f t="shared" si="101"/>
        <v xml:space="preserve">|BGCOLOR(#000000):&amp;ref(Item/Misc/Ring-of-Warning.jpg,nolink,75x75,Ring of Warning);|BGCOLOR(BLACK):COLOR(WHITE):''Ring of Warning''|雑貨|&amp;ref(Spell/P_Air.jpg,nolink,25x25,Air);1|&amp;ref(Spell/V_Air.jpg,nolink,25x25,Air Gem);5|
|~|&gt;|&gt;|&gt;|&amp;ref(Item/Patrol-Bonus.jpg,nolink,25x25,Patrol Bonus (10));&amp;br;護衛最大数+5|
|&gt;|&gt;|&gt;|&gt;|BGCOLOR(#F5F5F5):暗殺対策。有能な護衛の用意も重要|
</v>
      </c>
    </row>
    <row r="285" spans="1:164" x14ac:dyDescent="0.15">
      <c r="A285" t="str">
        <f t="shared" si="85"/>
        <v/>
      </c>
      <c r="C285" s="1" t="s">
        <v>3992</v>
      </c>
      <c r="E285" s="1">
        <v>2</v>
      </c>
      <c r="F285" s="1" t="s">
        <v>4020</v>
      </c>
      <c r="H285" s="1" t="s">
        <v>3996</v>
      </c>
      <c r="J285" s="1">
        <v>5</v>
      </c>
      <c r="DL285" s="2">
        <v>1</v>
      </c>
      <c r="ER285" s="20" t="s">
        <v>4625</v>
      </c>
      <c r="ES285" t="str">
        <f t="shared" si="86"/>
        <v>BGCOLOR(#000000):&amp;ref(Item/Misc/Ring-of-Levitation.jpg,nolink,75x75,Ring of Levitation);|BGCOLOR(BLACK):COLOR(WHITE):''Ring of Levitation''</v>
      </c>
      <c r="ET285" t="str">
        <f t="shared" si="87"/>
        <v>&amp;ref(Spell/P_Air.jpg,nolink,25x25,Air);1</v>
      </c>
      <c r="EU285" t="str">
        <f t="shared" si="88"/>
        <v>&amp;ref(Spell/V_Air.jpg,nolink,25x25,Air Gem);5</v>
      </c>
      <c r="EV285" t="str">
        <f t="shared" si="89"/>
        <v>n/a</v>
      </c>
      <c r="EW285" t="str">
        <f t="shared" si="90"/>
        <v>n/a</v>
      </c>
      <c r="EX285" t="str">
        <f t="shared" si="91"/>
        <v/>
      </c>
      <c r="EY285" t="str">
        <f t="shared" si="92"/>
        <v/>
      </c>
      <c r="EZ285" t="str">
        <f t="shared" si="93"/>
        <v/>
      </c>
      <c r="FA285" t="str">
        <f t="shared" si="94"/>
        <v>&amp;ref(Item/Floating.jpg,nolink,25x25,Floating);</v>
      </c>
      <c r="FB285" t="str">
        <f t="shared" si="95"/>
        <v/>
      </c>
      <c r="FC285" t="str">
        <f t="shared" si="96"/>
        <v/>
      </c>
      <c r="FD285" t="str">
        <f t="shared" si="97"/>
        <v>&amp;ref(Item/Floating.jpg,nolink,25x25,Floating);</v>
      </c>
      <c r="FE285" t="str">
        <f t="shared" si="98"/>
        <v>&amp;ref(Item/Floating.jpg,nolink,25x25,Floating);</v>
      </c>
      <c r="FF285" t="str">
        <f t="shared" si="99"/>
        <v>~</v>
      </c>
      <c r="FG285" t="str">
        <f t="shared" si="100"/>
        <v>~</v>
      </c>
      <c r="FH285" s="24" t="str">
        <f t="shared" si="101"/>
        <v xml:space="preserve">|BGCOLOR(#000000):&amp;ref(Item/Misc/Ring-of-Levitation.jpg,nolink,75x75,Ring of Levitation);|BGCOLOR(BLACK):COLOR(WHITE):''Ring of Levitation''|雑貨|&amp;ref(Spell/P_Air.jpg,nolink,25x25,Air);1|&amp;ref(Spell/V_Air.jpg,nolink,25x25,Air Gem);5|
|~|&gt;|&gt;|&gt;|&amp;ref(Item/Floating.jpg,nolink,25x25,Floating);|
|&gt;|&gt;|&gt;|&gt;|BGCOLOR(#F5F5F5):地震などへの対策に。行軍でも役立つ|
</v>
      </c>
    </row>
    <row r="286" spans="1:164" x14ac:dyDescent="0.15">
      <c r="A286" t="str">
        <f t="shared" si="85"/>
        <v/>
      </c>
      <c r="C286" s="1" t="s">
        <v>3992</v>
      </c>
      <c r="E286" s="1">
        <v>2</v>
      </c>
      <c r="F286" s="1" t="s">
        <v>4021</v>
      </c>
      <c r="H286" s="1" t="s">
        <v>3996</v>
      </c>
      <c r="J286" s="1">
        <v>5</v>
      </c>
      <c r="ED286" s="2">
        <v>6</v>
      </c>
      <c r="ER286" s="20" t="s">
        <v>4626</v>
      </c>
      <c r="ES286" t="str">
        <f t="shared" si="86"/>
        <v>BGCOLOR(#000000):&amp;ref(Item/Misc/Owl-Quill.jpg,nolink,75x75,Owl Quill);|BGCOLOR(BLACK):COLOR(WHITE):''Owl Quill''</v>
      </c>
      <c r="ET286" t="str">
        <f t="shared" si="87"/>
        <v>&amp;ref(Spell/P_Air.jpg,nolink,25x25,Air);1</v>
      </c>
      <c r="EU286" t="str">
        <f t="shared" si="88"/>
        <v>&amp;ref(Spell/V_Air.jpg,nolink,25x25,Air Gem);5</v>
      </c>
      <c r="EV286" t="str">
        <f t="shared" si="89"/>
        <v>n/a</v>
      </c>
      <c r="EW286" t="str">
        <f t="shared" si="90"/>
        <v>n/a</v>
      </c>
      <c r="EX286" t="str">
        <f t="shared" si="91"/>
        <v/>
      </c>
      <c r="EY286" t="str">
        <f t="shared" si="92"/>
        <v/>
      </c>
      <c r="EZ286" t="str">
        <f t="shared" si="93"/>
        <v/>
      </c>
      <c r="FA286" t="str">
        <f t="shared" si="94"/>
        <v/>
      </c>
      <c r="FB286" t="str">
        <f t="shared" si="95"/>
        <v>&amp;ref(Item/Adept-Researcher.jpg,nolink,25x25,Adept Researcher (6));</v>
      </c>
      <c r="FC286" t="str">
        <f t="shared" si="96"/>
        <v/>
      </c>
      <c r="FD286" t="str">
        <f t="shared" si="97"/>
        <v>&amp;ref(Item/Adept-Researcher.jpg,nolink,25x25,Adept Researcher (6));</v>
      </c>
      <c r="FE286" t="str">
        <f t="shared" si="98"/>
        <v>&amp;ref(Item/Adept-Researcher.jpg,nolink,25x25,Adept Researcher (6));</v>
      </c>
      <c r="FF286" t="str">
        <f t="shared" si="99"/>
        <v>~</v>
      </c>
      <c r="FG286" t="str">
        <f t="shared" si="100"/>
        <v>~</v>
      </c>
      <c r="FH286" s="24" t="str">
        <f t="shared" si="101"/>
        <v xml:space="preserve">|BGCOLOR(#000000):&amp;ref(Item/Misc/Owl-Quill.jpg,nolink,75x75,Owl Quill);|BGCOLOR(BLACK):COLOR(WHITE):''Owl Quill''|雑貨|&amp;ref(Spell/P_Air.jpg,nolink,25x25,Air);1|&amp;ref(Spell/V_Air.jpg,nolink,25x25,Air Gem);5|
|~|&gt;|&gt;|&gt;|&amp;ref(Item/Adept-Researcher.jpg,nolink,25x25,Adept Researcher (6));|
|&gt;|&gt;|&gt;|&gt;|BGCOLOR(#F5F5F5):安価な研究道具。序盤から中盤に大活躍|
</v>
      </c>
    </row>
    <row r="287" spans="1:164" x14ac:dyDescent="0.15">
      <c r="A287" t="str">
        <f t="shared" si="85"/>
        <v/>
      </c>
      <c r="C287" s="1" t="s">
        <v>3992</v>
      </c>
      <c r="E287" s="1">
        <v>2</v>
      </c>
      <c r="F287" s="1" t="s">
        <v>4023</v>
      </c>
      <c r="H287" s="1" t="s">
        <v>3996</v>
      </c>
      <c r="J287" s="1">
        <v>5</v>
      </c>
      <c r="DE287" s="2">
        <v>1</v>
      </c>
      <c r="EQ287" s="7" t="s">
        <v>4024</v>
      </c>
      <c r="ER287" s="20" t="s">
        <v>4627</v>
      </c>
      <c r="ES287" t="str">
        <f t="shared" si="86"/>
        <v>BGCOLOR(#000000):&amp;ref(Item/Misc/Eye-of-Aiming.jpg,nolink,75x75,Eye of Aiming);|BGCOLOR(BLACK):COLOR(WHITE):''Eye of Aiming''</v>
      </c>
      <c r="ET287" t="str">
        <f t="shared" si="87"/>
        <v>&amp;ref(Spell/P_Air.jpg,nolink,25x25,Air);1</v>
      </c>
      <c r="EU287" t="str">
        <f t="shared" si="88"/>
        <v>&amp;ref(Spell/V_Air.jpg,nolink,25x25,Air Gem);5</v>
      </c>
      <c r="EV287" t="str">
        <f t="shared" si="89"/>
        <v>n/a</v>
      </c>
      <c r="EW287" t="str">
        <f t="shared" si="90"/>
        <v>n/a</v>
      </c>
      <c r="EX287" t="str">
        <f t="shared" si="91"/>
        <v/>
      </c>
      <c r="EY287" t="str">
        <f t="shared" si="92"/>
        <v/>
      </c>
      <c r="EZ287" t="str">
        <f t="shared" si="93"/>
        <v/>
      </c>
      <c r="FA287" t="str">
        <f t="shared" si="94"/>
        <v>&amp;ref(Item/Affliction.jpg,nolink,25x25,Lost one eye);</v>
      </c>
      <c r="FB287" t="str">
        <f t="shared" si="95"/>
        <v/>
      </c>
      <c r="FC287" t="str">
        <f t="shared" si="96"/>
        <v/>
      </c>
      <c r="FD287" t="str">
        <f t="shared" si="97"/>
        <v>&amp;ref(Item/Affliction.jpg,nolink,25x25,Lost one eye);&amp;br;射撃精度+8&amp;br;装備解除不可</v>
      </c>
      <c r="FE287" t="str">
        <f t="shared" si="98"/>
        <v>&amp;ref(Item/Affliction.jpg,nolink,25x25,Lost one eye);&amp;br;射撃精度+8&amp;br;装備解除不可</v>
      </c>
      <c r="FF287" t="str">
        <f t="shared" si="99"/>
        <v>~</v>
      </c>
      <c r="FG287" t="str">
        <f t="shared" si="100"/>
        <v>~</v>
      </c>
      <c r="FH287" s="24" t="str">
        <f t="shared" si="101"/>
        <v xml:space="preserve">|BGCOLOR(#000000):&amp;ref(Item/Misc/Eye-of-Aiming.jpg,nolink,75x75,Eye of Aiming);|BGCOLOR(BLACK):COLOR(WHITE):''Eye of Aiming''|雑貨|&amp;ref(Spell/P_Air.jpg,nolink,25x25,Air);1|&amp;ref(Spell/V_Air.jpg,nolink,25x25,Air Gem);5|
|~|&gt;|&gt;|&gt;|&amp;ref(Item/Affliction.jpg,nolink,25x25,Lost one eye);&amp;br;射撃精度+8&amp;br;装備解除不可|
|&gt;|&gt;|&gt;|&gt;|BGCOLOR(#F5F5F5):貴重な射撃精度向上。白兵戦には弱くなる|
</v>
      </c>
    </row>
    <row r="288" spans="1:164" x14ac:dyDescent="0.15">
      <c r="A288" t="str">
        <f t="shared" si="85"/>
        <v/>
      </c>
      <c r="C288" s="1" t="s">
        <v>3992</v>
      </c>
      <c r="E288" s="1">
        <v>2</v>
      </c>
      <c r="F288" s="1" t="s">
        <v>4025</v>
      </c>
      <c r="H288" s="1" t="s">
        <v>4026</v>
      </c>
      <c r="J288" s="1">
        <v>10</v>
      </c>
      <c r="BK288" s="2">
        <v>80</v>
      </c>
      <c r="ER288" s="20" t="s">
        <v>4628</v>
      </c>
      <c r="ES288" t="str">
        <f t="shared" si="86"/>
        <v>BGCOLOR(#000000):&amp;ref(Item/Misc/Amulet-of-Missile-Protection.jpg,nolink,75x75,Amulet of Missile Protection);|BGCOLOR(BLACK):COLOR(WHITE):''Amulet of Missile Protection''</v>
      </c>
      <c r="ET288" t="str">
        <f t="shared" si="87"/>
        <v>&amp;ref(Spell/P_Air.jpg,nolink,25x25,Air);2</v>
      </c>
      <c r="EU288" t="str">
        <f t="shared" si="88"/>
        <v>&amp;ref(Spell/V_Air.jpg,nolink,25x25,Air Gem);10</v>
      </c>
      <c r="EV288" t="str">
        <f t="shared" si="89"/>
        <v>n/a</v>
      </c>
      <c r="EW288" t="str">
        <f t="shared" si="90"/>
        <v>n/a</v>
      </c>
      <c r="EX288" t="str">
        <f t="shared" si="91"/>
        <v>&amp;ref(Item/Air-Shield.jpg,nolink,25x25,Air Shield (80));</v>
      </c>
      <c r="EY288" t="str">
        <f t="shared" si="92"/>
        <v/>
      </c>
      <c r="EZ288" t="str">
        <f t="shared" si="93"/>
        <v/>
      </c>
      <c r="FA288" t="str">
        <f t="shared" si="94"/>
        <v/>
      </c>
      <c r="FB288" t="str">
        <f t="shared" si="95"/>
        <v/>
      </c>
      <c r="FC288" t="str">
        <f t="shared" si="96"/>
        <v/>
      </c>
      <c r="FD288" t="str">
        <f t="shared" si="97"/>
        <v>&amp;ref(Item/Air-Shield.jpg,nolink,25x25,Air Shield (80));</v>
      </c>
      <c r="FE288" t="str">
        <f t="shared" si="98"/>
        <v>&amp;ref(Item/Air-Shield.jpg,nolink,25x25,Air Shield (80));</v>
      </c>
      <c r="FF288" t="str">
        <f t="shared" si="99"/>
        <v>~</v>
      </c>
      <c r="FG288" t="str">
        <f t="shared" si="100"/>
        <v>~</v>
      </c>
      <c r="FH288" s="24" t="str">
        <f t="shared" si="101"/>
        <v xml:space="preserve">|BGCOLOR(#000000):&amp;ref(Item/Misc/Amulet-of-Missile-Protection.jpg,nolink,75x75,Amulet of Missile Protection);|BGCOLOR(BLACK):COLOR(WHITE):''Amulet of Missile Protection''|雑貨|&amp;ref(Spell/P_Air.jpg,nolink,25x25,Air);2|&amp;ref(Spell/V_Air.jpg,nolink,25x25,Air Gem);10|
|~|&gt;|&gt;|&gt;|&amp;ref(Item/Air-Shield.jpg,nolink,25x25,Air Shield (80));|
|&gt;|&gt;|&gt;|&gt;|BGCOLOR(#F5F5F5):手軽な射撃対策。魔物でも使えるのが利点|
</v>
      </c>
    </row>
    <row r="289" spans="1:164" x14ac:dyDescent="0.15">
      <c r="A289" t="str">
        <f t="shared" si="85"/>
        <v/>
      </c>
      <c r="C289" s="1" t="s">
        <v>3992</v>
      </c>
      <c r="E289" s="1">
        <v>2</v>
      </c>
      <c r="F289" s="1" t="s">
        <v>4027</v>
      </c>
      <c r="H289" s="1" t="s">
        <v>4026</v>
      </c>
      <c r="J289" s="1">
        <v>10</v>
      </c>
      <c r="CP289" s="2">
        <v>0</v>
      </c>
      <c r="ER289" s="20" t="s">
        <v>4629</v>
      </c>
      <c r="ES289" t="str">
        <f t="shared" si="86"/>
        <v>BGCOLOR(#000000):&amp;ref(Item/Misc/Amulet-of-Breathing.jpg,nolink,75x75,Amulet of Breathing);|BGCOLOR(BLACK):COLOR(WHITE):''Amulet of Breathing''</v>
      </c>
      <c r="ET289" t="str">
        <f t="shared" si="87"/>
        <v>&amp;ref(Spell/P_Air.jpg,nolink,25x25,Air);2</v>
      </c>
      <c r="EU289" t="str">
        <f t="shared" si="88"/>
        <v>&amp;ref(Spell/V_Air.jpg,nolink,25x25,Air Gem);10</v>
      </c>
      <c r="EV289" t="str">
        <f t="shared" si="89"/>
        <v>n/a</v>
      </c>
      <c r="EW289" t="str">
        <f t="shared" si="90"/>
        <v>n/a</v>
      </c>
      <c r="EX289" t="str">
        <f t="shared" si="91"/>
        <v/>
      </c>
      <c r="EY289" t="str">
        <f t="shared" si="92"/>
        <v/>
      </c>
      <c r="EZ289" t="str">
        <f t="shared" si="93"/>
        <v>&amp;ref(Item/Water-Breathing.jpg,nolink,25x25,Water Breathing);</v>
      </c>
      <c r="FA289" t="str">
        <f t="shared" si="94"/>
        <v/>
      </c>
      <c r="FB289" t="str">
        <f t="shared" si="95"/>
        <v/>
      </c>
      <c r="FC289" t="str">
        <f t="shared" si="96"/>
        <v/>
      </c>
      <c r="FD289" t="str">
        <f t="shared" si="97"/>
        <v>&amp;ref(Item/Water-Breathing.jpg,nolink,25x25,Water Breathing);</v>
      </c>
      <c r="FE289" t="str">
        <f t="shared" si="98"/>
        <v>&amp;ref(Item/Water-Breathing.jpg,nolink,25x25,Water Breathing);</v>
      </c>
      <c r="FF289" t="str">
        <f t="shared" si="99"/>
        <v>~</v>
      </c>
      <c r="FG289" t="str">
        <f t="shared" si="100"/>
        <v>~</v>
      </c>
      <c r="FH289" s="24" t="str">
        <f t="shared" si="101"/>
        <v xml:space="preserve">|BGCOLOR(#000000):&amp;ref(Item/Misc/Amulet-of-Breathing.jpg,nolink,75x75,Amulet of Breathing);|BGCOLOR(BLACK):COLOR(WHITE):''Amulet of Breathing''|雑貨|&amp;ref(Spell/P_Air.jpg,nolink,25x25,Air);2|&amp;ref(Spell/V_Air.jpg,nolink,25x25,Air Gem);10|
|~|&gt;|&gt;|&gt;|&amp;ref(Item/Water-Breathing.jpg,nolink,25x25,Water Breathing);|
|&gt;|&gt;|&gt;|&gt;|BGCOLOR(#F5F5F5):ややお高い水中呼吸。海中での能力低下は回避不能|
</v>
      </c>
    </row>
    <row r="290" spans="1:164" x14ac:dyDescent="0.15">
      <c r="A290" t="str">
        <f t="shared" si="85"/>
        <v/>
      </c>
      <c r="C290" s="1" t="s">
        <v>3992</v>
      </c>
      <c r="E290" s="1">
        <v>2</v>
      </c>
      <c r="F290" s="1" t="s">
        <v>4028</v>
      </c>
      <c r="H290" s="1" t="s">
        <v>4026</v>
      </c>
      <c r="I290" s="1" t="s">
        <v>4001</v>
      </c>
      <c r="J290" s="1">
        <v>10</v>
      </c>
      <c r="K290" s="7">
        <v>5</v>
      </c>
      <c r="EQ290" s="7" t="s">
        <v>4029</v>
      </c>
      <c r="ER290" s="20" t="s">
        <v>4630</v>
      </c>
      <c r="ES290" t="str">
        <f t="shared" si="86"/>
        <v>BGCOLOR(#000000):&amp;ref(Item/Misc/Gossamer-Cloth.jpg,nolink,75x75,Gossamer Cloth);|BGCOLOR(BLACK):COLOR(WHITE):''Gossamer Cloth''</v>
      </c>
      <c r="ET290" t="str">
        <f t="shared" si="87"/>
        <v>&amp;ref(Spell/P_Air.jpg,nolink,25x25,Air);2&amp;ref(Spell/P_Nature.jpg,nolink,25x25,Nature);1</v>
      </c>
      <c r="EU290" t="str">
        <f t="shared" si="88"/>
        <v>&amp;ref(Spell/V_Air.jpg,nolink,25x25,Air Gem);10&amp;ref(Spell/V_Nature.jpg,nolink,25x25,Nature Gem);5</v>
      </c>
      <c r="EV290" t="str">
        <f t="shared" si="89"/>
        <v>n/a</v>
      </c>
      <c r="EW290" t="str">
        <f t="shared" si="90"/>
        <v>n/a</v>
      </c>
      <c r="EX290" t="str">
        <f t="shared" si="91"/>
        <v/>
      </c>
      <c r="EY290" t="str">
        <f t="shared" si="92"/>
        <v/>
      </c>
      <c r="EZ290" t="str">
        <f t="shared" si="93"/>
        <v/>
      </c>
      <c r="FA290" t="str">
        <f t="shared" si="94"/>
        <v/>
      </c>
      <c r="FB290" t="str">
        <f t="shared" si="95"/>
        <v/>
      </c>
      <c r="FC290" t="str">
        <f t="shared" si="96"/>
        <v/>
      </c>
      <c r="FD290" t="str">
        <f t="shared" si="97"/>
        <v>軍勢規模欺瞞：-25</v>
      </c>
      <c r="FE290" t="str">
        <f t="shared" si="98"/>
        <v>軍勢規模欺瞞：-25</v>
      </c>
      <c r="FF290" t="str">
        <f t="shared" si="99"/>
        <v>~</v>
      </c>
      <c r="FG290" t="str">
        <f t="shared" si="100"/>
        <v>~</v>
      </c>
      <c r="FH290" s="24" t="str">
        <f t="shared" si="101"/>
        <v xml:space="preserve">|BGCOLOR(#000000):&amp;ref(Item/Misc/Gossamer-Cloth.jpg,nolink,75x75,Gossamer Cloth);|BGCOLOR(BLACK):COLOR(WHITE):''Gossamer Cloth''|雑貨|&amp;ref(Spell/P_Air.jpg,nolink,25x25,Air);2&amp;ref(Spell/P_Nature.jpg,nolink,25x25,Nature);1|&amp;ref(Spell/V_Air.jpg,nolink,25x25,Air Gem);10&amp;ref(Spell/V_Nature.jpg,nolink,25x25,Nature Gem);5|
|~|&gt;|&gt;|&gt;|軍勢規模欺瞞：-25|
|&gt;|&gt;|&gt;|&gt;|BGCOLOR(#F5F5F5):軍を小さく見せかける。小規模なら完全な隠蔽も|
</v>
      </c>
    </row>
    <row r="291" spans="1:164" x14ac:dyDescent="0.15">
      <c r="A291" t="str">
        <f t="shared" si="85"/>
        <v/>
      </c>
      <c r="C291" s="1" t="s">
        <v>3992</v>
      </c>
      <c r="E291" s="1">
        <v>2</v>
      </c>
      <c r="F291" s="1" t="s">
        <v>4030</v>
      </c>
      <c r="H291" s="1" t="s">
        <v>3998</v>
      </c>
      <c r="J291" s="1">
        <v>5</v>
      </c>
      <c r="CP291" s="2">
        <v>0</v>
      </c>
      <c r="ER291" s="20" t="s">
        <v>4631</v>
      </c>
      <c r="ES291" t="str">
        <f t="shared" si="86"/>
        <v>BGCOLOR(#000000):&amp;ref(Item/Misc/Ring-of-Water-Breathing.jpg,nolink,75x75,Ring of Water Breathing);|BGCOLOR(BLACK):COLOR(WHITE):''Ring of Water Breathing''</v>
      </c>
      <c r="ET291" t="str">
        <f t="shared" si="87"/>
        <v>&amp;ref(Spell/P_Water.jpg,nolink,25x25,Water);1</v>
      </c>
      <c r="EU291" t="str">
        <f t="shared" si="88"/>
        <v>&amp;ref(Spell/V_Water.jpg,nolink,25x25,Water Gem);5</v>
      </c>
      <c r="EV291" t="str">
        <f t="shared" si="89"/>
        <v>n/a</v>
      </c>
      <c r="EW291" t="str">
        <f t="shared" si="90"/>
        <v>n/a</v>
      </c>
      <c r="EX291" t="str">
        <f t="shared" si="91"/>
        <v/>
      </c>
      <c r="EY291" t="str">
        <f t="shared" si="92"/>
        <v/>
      </c>
      <c r="EZ291" t="str">
        <f t="shared" si="93"/>
        <v>&amp;ref(Item/Water-Breathing.jpg,nolink,25x25,Water Breathing);</v>
      </c>
      <c r="FA291" t="str">
        <f t="shared" si="94"/>
        <v/>
      </c>
      <c r="FB291" t="str">
        <f t="shared" si="95"/>
        <v/>
      </c>
      <c r="FC291" t="str">
        <f t="shared" si="96"/>
        <v/>
      </c>
      <c r="FD291" t="str">
        <f t="shared" si="97"/>
        <v>&amp;ref(Item/Water-Breathing.jpg,nolink,25x25,Water Breathing);</v>
      </c>
      <c r="FE291" t="str">
        <f t="shared" si="98"/>
        <v>&amp;ref(Item/Water-Breathing.jpg,nolink,25x25,Water Breathing);</v>
      </c>
      <c r="FF291" t="str">
        <f t="shared" si="99"/>
        <v>~</v>
      </c>
      <c r="FG291" t="str">
        <f t="shared" si="100"/>
        <v>~</v>
      </c>
      <c r="FH291" s="24" t="str">
        <f t="shared" si="101"/>
        <v xml:space="preserve">|BGCOLOR(#000000):&amp;ref(Item/Misc/Ring-of-Water-Breathing.jpg,nolink,75x75,Ring of Water Breathing);|BGCOLOR(BLACK):COLOR(WHITE):''Ring of Water Breathing''|雑貨|&amp;ref(Spell/P_Water.jpg,nolink,25x25,Water);1|&amp;ref(Spell/V_Water.jpg,nolink,25x25,Water Gem);5|
|~|&gt;|&gt;|&gt;|&amp;ref(Item/Water-Breathing.jpg,nolink,25x25,Water Breathing);|
|&gt;|&gt;|&gt;|&gt;|BGCOLOR(#F5F5F5):安価な水中呼吸。兵を率いないならこれで十分|
</v>
      </c>
    </row>
    <row r="292" spans="1:164" x14ac:dyDescent="0.15">
      <c r="A292" t="str">
        <f t="shared" si="85"/>
        <v/>
      </c>
      <c r="C292" s="1" t="s">
        <v>3992</v>
      </c>
      <c r="E292" s="1">
        <v>2</v>
      </c>
      <c r="F292" s="1" t="s">
        <v>4031</v>
      </c>
      <c r="H292" s="1" t="s">
        <v>3998</v>
      </c>
      <c r="J292" s="1">
        <v>5</v>
      </c>
      <c r="BP292" s="2" t="s">
        <v>4032</v>
      </c>
      <c r="ER292" s="20" t="s">
        <v>4632</v>
      </c>
      <c r="ES292" t="str">
        <f t="shared" si="86"/>
        <v>BGCOLOR(#000000):&amp;ref(Item/Misc/Flask-of-Holy-Water.jpg,nolink,75x75,Flask of Holy Water);|BGCOLOR(BLACK):COLOR(WHITE):''Flask of Holy Water''</v>
      </c>
      <c r="ET292" t="str">
        <f t="shared" si="87"/>
        <v>&amp;ref(Spell/P_Water.jpg,nolink,25x25,Water);1</v>
      </c>
      <c r="EU292" t="str">
        <f t="shared" si="88"/>
        <v>&amp;ref(Spell/V_Water.jpg,nolink,25x25,Water Gem);5</v>
      </c>
      <c r="EV292" t="str">
        <f t="shared" si="89"/>
        <v>n/a</v>
      </c>
      <c r="EW292" t="str">
        <f t="shared" si="90"/>
        <v>n/a</v>
      </c>
      <c r="EX292" t="str">
        <f t="shared" si="91"/>
        <v/>
      </c>
      <c r="EY292" t="str">
        <f t="shared" si="92"/>
        <v>&amp;ref(Item/Sacred-Bless.jpg,nolink,25x25,Blessed (Sacred Only));</v>
      </c>
      <c r="EZ292" t="str">
        <f t="shared" si="93"/>
        <v/>
      </c>
      <c r="FA292" t="str">
        <f t="shared" si="94"/>
        <v/>
      </c>
      <c r="FB292" t="str">
        <f t="shared" si="95"/>
        <v/>
      </c>
      <c r="FC292" t="str">
        <f t="shared" si="96"/>
        <v/>
      </c>
      <c r="FD292" t="str">
        <f t="shared" si="97"/>
        <v>&amp;ref(Item/Sacred-Bless.jpg,nolink,25x25,Blessed (Sacred Only));</v>
      </c>
      <c r="FE292" t="str">
        <f t="shared" si="98"/>
        <v>&amp;ref(Item/Sacred-Bless.jpg,nolink,25x25,Blessed (Sacred Only));</v>
      </c>
      <c r="FF292" t="str">
        <f t="shared" si="99"/>
        <v>~</v>
      </c>
      <c r="FG292" t="str">
        <f t="shared" si="100"/>
        <v>~</v>
      </c>
      <c r="FH292" s="24" t="str">
        <f t="shared" si="101"/>
        <v xml:space="preserve">|BGCOLOR(#000000):&amp;ref(Item/Misc/Flask-of-Holy-Water.jpg,nolink,75x75,Flask of Holy Water);|BGCOLOR(BLACK):COLOR(WHITE):''Flask of Holy Water''|雑貨|&amp;ref(Spell/P_Water.jpg,nolink,25x25,Water);1|&amp;ref(Spell/V_Water.jpg,nolink,25x25,Water Gem);5|
|~|&gt;|&gt;|&gt;|&amp;ref(Item/Sacred-Bless.jpg,nolink,25x25,Blessed (Sacred Only));|
|&gt;|&gt;|&gt;|&gt;|BGCOLOR(#F5F5F5):元々神聖なものだけが使える自動祝福装置|
</v>
      </c>
    </row>
    <row r="293" spans="1:164" x14ac:dyDescent="0.15">
      <c r="A293" t="str">
        <f t="shared" si="85"/>
        <v/>
      </c>
      <c r="C293" s="1" t="s">
        <v>3992</v>
      </c>
      <c r="E293" s="1">
        <v>2</v>
      </c>
      <c r="F293" s="1" t="s">
        <v>4033</v>
      </c>
      <c r="H293" s="1" t="s">
        <v>3998</v>
      </c>
      <c r="I293" s="1" t="s">
        <v>4001</v>
      </c>
      <c r="J293" s="1">
        <v>5</v>
      </c>
      <c r="K293" s="7">
        <v>5</v>
      </c>
      <c r="EP293" s="2" t="s">
        <v>667</v>
      </c>
      <c r="ER293" s="20" t="s">
        <v>4633</v>
      </c>
      <c r="ES293" t="str">
        <f t="shared" si="86"/>
        <v>BGCOLOR(#000000):&amp;ref(Item/Misc/Clam-of-Pearls.jpg,nolink,75x75,Clam of Pearls);|BGCOLOR(BLACK):COLOR(WHITE):''Clam of Pearls''</v>
      </c>
      <c r="ET293" t="str">
        <f t="shared" si="87"/>
        <v>&amp;ref(Spell/P_Water.jpg,nolink,25x25,Water);1&amp;ref(Spell/P_Nature.jpg,nolink,25x25,Nature);1</v>
      </c>
      <c r="EU293" t="str">
        <f t="shared" si="88"/>
        <v>&amp;ref(Spell/V_Water.jpg,nolink,25x25,Water Gem);5&amp;ref(Spell/V_Nature.jpg,nolink,25x25,Nature Gem);5</v>
      </c>
      <c r="EV293" t="str">
        <f t="shared" si="89"/>
        <v>n/a</v>
      </c>
      <c r="EW293" t="str">
        <f t="shared" si="90"/>
        <v>n/a</v>
      </c>
      <c r="EX293" t="str">
        <f t="shared" si="91"/>
        <v/>
      </c>
      <c r="EY293" t="str">
        <f t="shared" si="92"/>
        <v/>
      </c>
      <c r="EZ293" t="str">
        <f t="shared" si="93"/>
        <v/>
      </c>
      <c r="FA293" t="str">
        <f t="shared" si="94"/>
        <v/>
      </c>
      <c r="FB293" t="str">
        <f t="shared" si="95"/>
        <v/>
      </c>
      <c r="FC293" t="str">
        <f t="shared" si="96"/>
        <v>&amp;ref(Spell/Vt_Astral.jpg,nolink,25x25,Temporary Astral Pearl (2));</v>
      </c>
      <c r="FD293" t="str">
        <f t="shared" si="97"/>
        <v>&amp;ref(Spell/Vt_Astral.jpg,nolink,25x25,Temporary Astral Pearl (2));</v>
      </c>
      <c r="FE293" t="str">
        <f t="shared" si="98"/>
        <v>&amp;ref(Spell/Vt_Astral.jpg,nolink,25x25,Temporary Astral Pearl (2));</v>
      </c>
      <c r="FF293" t="str">
        <f t="shared" si="99"/>
        <v>~</v>
      </c>
      <c r="FG293" t="str">
        <f t="shared" si="100"/>
        <v>~</v>
      </c>
      <c r="FH293" s="24" t="str">
        <f t="shared" si="101"/>
        <v xml:space="preserve">|BGCOLOR(#000000):&amp;ref(Item/Misc/Clam-of-Pearls.jpg,nolink,75x75,Clam of Pearls);|BGCOLOR(BLACK):COLOR(WHITE):''Clam of Pearls''|雑貨|&amp;ref(Spell/P_Water.jpg,nolink,25x25,Water);1&amp;ref(Spell/P_Nature.jpg,nolink,25x25,Nature);1|&amp;ref(Spell/V_Water.jpg,nolink,25x25,Water Gem);5&amp;ref(Spell/V_Nature.jpg,nolink,25x25,Nature Gem);5|
|~|&gt;|&gt;|&gt;|&amp;ref(Spell/Vt_Astral.jpg,nolink,25x25,Temporary Astral Pearl (2));|
|&gt;|&gt;|&gt;|&gt;|BGCOLOR(#F5F5F5):二個もの真珠を戦闘毎に使える。製造条件が曲者|
</v>
      </c>
    </row>
    <row r="294" spans="1:164" x14ac:dyDescent="0.15">
      <c r="A294" t="str">
        <f t="shared" si="85"/>
        <v/>
      </c>
      <c r="C294" s="1" t="s">
        <v>3992</v>
      </c>
      <c r="E294" s="1">
        <v>2</v>
      </c>
      <c r="F294" s="1" t="s">
        <v>4034</v>
      </c>
      <c r="H294" s="1" t="s">
        <v>4000</v>
      </c>
      <c r="J294" s="1">
        <v>5</v>
      </c>
      <c r="AL294" s="1">
        <v>2</v>
      </c>
      <c r="AM294" s="1">
        <v>2</v>
      </c>
      <c r="AO294" s="1">
        <v>2</v>
      </c>
      <c r="AQ294" s="1">
        <v>0</v>
      </c>
      <c r="AS294" s="1">
        <v>1</v>
      </c>
      <c r="ER294" s="20" t="s">
        <v>4634</v>
      </c>
      <c r="ES294" t="str">
        <f t="shared" si="86"/>
        <v>BGCOLOR(#000000):&amp;ref(Item/Misc/Bracers-of-Protection.jpg,nolink,75x75,Bracers of Protection);|BGCOLOR(BLACK):COLOR(WHITE):''Bracers of Protection''</v>
      </c>
      <c r="ET294" t="str">
        <f t="shared" si="87"/>
        <v>&amp;ref(Spell/P_Earth.jpg,nolink,25x25,Earth);1</v>
      </c>
      <c r="EU294" t="str">
        <f t="shared" si="88"/>
        <v>&amp;ref(Spell/V_Earth.jpg,nolink,25x25,Earth Gem);5</v>
      </c>
      <c r="EV294" t="str">
        <f t="shared" si="89"/>
        <v>n/a</v>
      </c>
      <c r="EW294" t="str">
        <f t="shared" si="90"/>
        <v>頭部防護：2&amp;br;胴体防護：2&amp;br;防御修正：2&amp;br;装備負担：0&amp;br;魔法の防具</v>
      </c>
      <c r="EX294" t="str">
        <f t="shared" si="91"/>
        <v>n/a</v>
      </c>
      <c r="EY294" t="str">
        <f t="shared" si="92"/>
        <v/>
      </c>
      <c r="EZ294" t="str">
        <f t="shared" si="93"/>
        <v/>
      </c>
      <c r="FA294" t="str">
        <f t="shared" si="94"/>
        <v/>
      </c>
      <c r="FB294" t="str">
        <f t="shared" si="95"/>
        <v/>
      </c>
      <c r="FC294" t="str">
        <f t="shared" si="96"/>
        <v/>
      </c>
      <c r="FD294" t="str">
        <f t="shared" si="97"/>
        <v/>
      </c>
      <c r="FE294" t="str">
        <f t="shared" si="98"/>
        <v>頭部防護：2&amp;br;胴体防護：2&amp;br;防御修正：2&amp;br;装備負担：0&amp;br;魔法の防具</v>
      </c>
      <c r="FF294" t="str">
        <f t="shared" si="99"/>
        <v>~</v>
      </c>
      <c r="FG294" t="str">
        <f t="shared" si="100"/>
        <v>~</v>
      </c>
      <c r="FH294" s="24" t="str">
        <f t="shared" si="101"/>
        <v xml:space="preserve">|BGCOLOR(#000000):&amp;ref(Item/Misc/Bracers-of-Protection.jpg,nolink,75x75,Bracers of Protection);|BGCOLOR(BLACK):COLOR(WHITE):''Bracers of Protection''|雑貨|&amp;ref(Spell/P_Earth.jpg,nolink,25x25,Earth);1|&amp;ref(Spell/V_Earth.jpg,nolink,25x25,Earth Gem);5|
|~|&gt;|&gt;|&gt;|頭部防護：2&amp;br;胴体防護：2&amp;br;防御修正：2&amp;br;装備負担：0&amp;br;魔法の防具|
|&gt;|&gt;|&gt;|&gt;|BGCOLOR(#F5F5F5):追加装甲。分厚い防具と合わせるのが良い|
</v>
      </c>
    </row>
    <row r="295" spans="1:164" x14ac:dyDescent="0.15">
      <c r="A295" t="str">
        <f t="shared" si="85"/>
        <v/>
      </c>
      <c r="C295" s="1" t="s">
        <v>3992</v>
      </c>
      <c r="E295" s="1">
        <v>2</v>
      </c>
      <c r="F295" s="1" t="s">
        <v>4035</v>
      </c>
      <c r="H295" s="1" t="s">
        <v>4000</v>
      </c>
      <c r="J295" s="1">
        <v>5</v>
      </c>
      <c r="EQ295" s="7" t="s">
        <v>4036</v>
      </c>
      <c r="ER295" s="20" t="s">
        <v>4635</v>
      </c>
      <c r="ES295" t="str">
        <f t="shared" si="86"/>
        <v>BGCOLOR(#000000):&amp;ref(Item/Misc/Lodestone-Amulet.jpg,nolink,75x75,Lodestone Amulet);|BGCOLOR(BLACK):COLOR(WHITE):''Lodestone Amulet''</v>
      </c>
      <c r="ET295" t="str">
        <f t="shared" si="87"/>
        <v>&amp;ref(Spell/P_Earth.jpg,nolink,25x25,Earth);1</v>
      </c>
      <c r="EU295" t="str">
        <f t="shared" si="88"/>
        <v>&amp;ref(Spell/V_Earth.jpg,nolink,25x25,Earth Gem);5</v>
      </c>
      <c r="EV295" t="str">
        <f t="shared" si="89"/>
        <v>n/a</v>
      </c>
      <c r="EW295" t="str">
        <f t="shared" si="90"/>
        <v>n/a</v>
      </c>
      <c r="EX295" t="str">
        <f t="shared" si="91"/>
        <v/>
      </c>
      <c r="EY295" t="str">
        <f t="shared" si="92"/>
        <v/>
      </c>
      <c r="EZ295" t="str">
        <f t="shared" si="93"/>
        <v/>
      </c>
      <c r="FA295" t="str">
        <f t="shared" si="94"/>
        <v/>
      </c>
      <c r="FB295" t="str">
        <f t="shared" si="95"/>
        <v/>
      </c>
      <c r="FC295" t="str">
        <f t="shared" si="96"/>
        <v/>
      </c>
      <c r="FD295" t="str">
        <f t="shared" si="97"/>
        <v>魔法抵抗+2</v>
      </c>
      <c r="FE295" t="str">
        <f t="shared" si="98"/>
        <v>魔法抵抗+2</v>
      </c>
      <c r="FF295" t="str">
        <f t="shared" si="99"/>
        <v>~</v>
      </c>
      <c r="FG295" t="str">
        <f t="shared" si="100"/>
        <v>~</v>
      </c>
      <c r="FH295" s="24" t="str">
        <f t="shared" si="101"/>
        <v xml:space="preserve">|BGCOLOR(#000000):&amp;ref(Item/Misc/Lodestone-Amulet.jpg,nolink,75x75,Lodestone Amulet);|BGCOLOR(BLACK):COLOR(WHITE):''Lodestone Amulet''|雑貨|&amp;ref(Spell/P_Earth.jpg,nolink,25x25,Earth);1|&amp;ref(Spell/V_Earth.jpg,nolink,25x25,Earth Gem);5|
|~|&gt;|&gt;|&gt;|魔法抵抗+2|
|&gt;|&gt;|&gt;|&gt;|BGCOLOR(#F5F5F5):魔法抵抗の補強。効果は控えめだが安価|
</v>
      </c>
    </row>
    <row r="296" spans="1:164" x14ac:dyDescent="0.15">
      <c r="A296" t="str">
        <f t="shared" si="85"/>
        <v/>
      </c>
      <c r="C296" s="1" t="s">
        <v>3992</v>
      </c>
      <c r="E296" s="1">
        <v>2</v>
      </c>
      <c r="F296" s="1" t="s">
        <v>4037</v>
      </c>
      <c r="H296" s="1" t="s">
        <v>4000</v>
      </c>
      <c r="I296" s="1" t="s">
        <v>4004</v>
      </c>
      <c r="J296" s="1">
        <v>5</v>
      </c>
      <c r="K296" s="7">
        <v>5</v>
      </c>
      <c r="BA296" s="2">
        <v>2</v>
      </c>
      <c r="ER296" s="20" t="s">
        <v>4636</v>
      </c>
      <c r="ES296" t="str">
        <f t="shared" si="86"/>
        <v>BGCOLOR(#000000):&amp;ref(Item/Misc/Wound-Fend-Amulet.jpg,nolink,75x75,Wound Fend Amulet);|BGCOLOR(BLACK):COLOR(WHITE):''Wound Fend Amulet''</v>
      </c>
      <c r="ET296" t="str">
        <f t="shared" si="87"/>
        <v>&amp;ref(Spell/P_Earth.jpg,nolink,25x25,Earth);1&amp;ref(Spell/P_Astral.jpg,nolink,25x25,Astral);1</v>
      </c>
      <c r="EU296" t="str">
        <f t="shared" si="88"/>
        <v>&amp;ref(Spell/V_Earth.jpg,nolink,25x25,Earth Gem);5&amp;ref(Spell/V_Astral.jpg,nolink,25x25,Astral Pearl);5</v>
      </c>
      <c r="EV296" t="str">
        <f t="shared" si="89"/>
        <v>n/a</v>
      </c>
      <c r="EW296" t="str">
        <f t="shared" si="90"/>
        <v>n/a</v>
      </c>
      <c r="EX296" t="str">
        <f t="shared" si="91"/>
        <v>&amp;ref(Item/Affliction-Resistance.jpg,nolink,25x25,Affliction Resistance (2));</v>
      </c>
      <c r="EY296" t="str">
        <f t="shared" si="92"/>
        <v/>
      </c>
      <c r="EZ296" t="str">
        <f t="shared" si="93"/>
        <v/>
      </c>
      <c r="FA296" t="str">
        <f t="shared" si="94"/>
        <v/>
      </c>
      <c r="FB296" t="str">
        <f t="shared" si="95"/>
        <v/>
      </c>
      <c r="FC296" t="str">
        <f t="shared" si="96"/>
        <v/>
      </c>
      <c r="FD296" t="str">
        <f t="shared" si="97"/>
        <v>&amp;ref(Item/Affliction-Resistance.jpg,nolink,25x25,Affliction Resistance (2));</v>
      </c>
      <c r="FE296" t="str">
        <f t="shared" si="98"/>
        <v>&amp;ref(Item/Affliction-Resistance.jpg,nolink,25x25,Affliction Resistance (2));</v>
      </c>
      <c r="FF296" t="str">
        <f t="shared" si="99"/>
        <v>~</v>
      </c>
      <c r="FG296" t="str">
        <f t="shared" si="100"/>
        <v>~</v>
      </c>
      <c r="FH296" s="24" t="str">
        <f t="shared" si="101"/>
        <v xml:space="preserve">|BGCOLOR(#000000):&amp;ref(Item/Misc/Wound-Fend-Amulet.jpg,nolink,75x75,Wound Fend Amulet);|BGCOLOR(BLACK):COLOR(WHITE):''Wound Fend Amulet''|雑貨|&amp;ref(Spell/P_Earth.jpg,nolink,25x25,Earth);1&amp;ref(Spell/P_Astral.jpg,nolink,25x25,Astral);1|&amp;ref(Spell/V_Earth.jpg,nolink,25x25,Earth Gem);5&amp;ref(Spell/V_Astral.jpg,nolink,25x25,Astral Pearl);5|
|~|&gt;|&gt;|&gt;|&amp;ref(Item/Affliction-Resistance.jpg,nolink,25x25,Affliction Resistance (2));|
|&gt;|&gt;|&gt;|&gt;|BGCOLOR(#F5F5F5):傷からの後遺症を抑える。事故防止に|
</v>
      </c>
    </row>
    <row r="297" spans="1:164" x14ac:dyDescent="0.15">
      <c r="A297" t="str">
        <f t="shared" si="85"/>
        <v/>
      </c>
      <c r="C297" s="1" t="s">
        <v>3992</v>
      </c>
      <c r="E297" s="1">
        <v>2</v>
      </c>
      <c r="F297" s="1" t="s">
        <v>4038</v>
      </c>
      <c r="H297" s="1" t="s">
        <v>4000</v>
      </c>
      <c r="J297" s="1">
        <v>5</v>
      </c>
      <c r="L297" s="6">
        <v>8</v>
      </c>
      <c r="M297" s="1" t="s">
        <v>4318</v>
      </c>
      <c r="AG297" s="1" t="s">
        <v>4765</v>
      </c>
      <c r="AH297" s="1">
        <v>0</v>
      </c>
      <c r="AI297" s="1">
        <v>15</v>
      </c>
      <c r="EQ297" s="7" t="s">
        <v>4039</v>
      </c>
      <c r="ER297" s="20" t="s">
        <v>4637</v>
      </c>
      <c r="ES297" t="str">
        <f t="shared" si="86"/>
        <v>BGCOLOR(#000000):&amp;ref(Item/Misc/The-Pebble-Pouch.jpg,nolink,75x75,The Pebble Pouch);|BGCOLOR(BLACK):COLOR(WHITE):''The Pebble Pouch''</v>
      </c>
      <c r="ET297" t="str">
        <f t="shared" si="87"/>
        <v>&amp;ref(Spell/P_Earth.jpg,nolink,25x25,Earth);1</v>
      </c>
      <c r="EU297" t="str">
        <f t="shared" si="88"/>
        <v>&amp;ref(Spell/V_Earth.jpg,nolink,25x25,Earth Gem);5</v>
      </c>
      <c r="EV297" t="str">
        <f t="shared" si="89"/>
        <v>攻撃力：8&amp;ref(Item/D_Blunt.jpg,nolink,25x25,Blunt Damage);&amp;ref(Item/D_Magic.jpg,nolink,25x25,Magic Damage);&amp;br;射程：筋力/3&amp;br;精度修正：0&amp;br;弾数：15</v>
      </c>
      <c r="EW297" t="str">
        <f t="shared" si="90"/>
        <v>n/a</v>
      </c>
      <c r="EX297" t="str">
        <f t="shared" si="91"/>
        <v/>
      </c>
      <c r="EY297" t="str">
        <f t="shared" si="92"/>
        <v/>
      </c>
      <c r="EZ297" t="str">
        <f t="shared" si="93"/>
        <v/>
      </c>
      <c r="FA297" t="str">
        <f t="shared" si="94"/>
        <v/>
      </c>
      <c r="FB297" t="str">
        <f t="shared" si="95"/>
        <v/>
      </c>
      <c r="FC297" t="str">
        <f t="shared" si="96"/>
        <v/>
      </c>
      <c r="FD297" t="str">
        <f t="shared" si="97"/>
        <v>装備条件：サイズ4、筋力20、腕2本</v>
      </c>
      <c r="FE297" t="str">
        <f t="shared" si="98"/>
        <v>攻撃力：8&amp;ref(Item/D_Blunt.jpg,nolink,25x25,Blunt Damage);&amp;ref(Item/D_Magic.jpg,nolink,25x25,Magic Damage);&amp;br;射程：筋力/3&amp;br;精度修正：0&amp;br;弾数：15&amp;br;&amp;br;装備条件：サイズ4、筋力20、腕2本</v>
      </c>
      <c r="FF297" t="str">
        <f t="shared" si="99"/>
        <v>&amp;br;装備条件：サイズ4、筋力20、腕2本</v>
      </c>
      <c r="FG297" t="str">
        <f t="shared" si="100"/>
        <v>~</v>
      </c>
      <c r="FH297" s="24" t="str">
        <f t="shared" si="101"/>
        <v xml:space="preserve">|BGCOLOR(#000000):&amp;ref(Item/Misc/The-Pebble-Pouch.jpg,nolink,75x75,The Pebble Pouch);|BGCOLOR(BLACK):COLOR(WHITE):''The Pebble Pouch''|雑貨|&amp;ref(Spell/P_Earth.jpg,nolink,25x25,Earth);1|&amp;ref(Spell/V_Earth.jpg,nolink,25x25,Earth Gem);5|
|~|&gt;|&gt;|&gt;|攻撃力：8&amp;ref(Item/D_Blunt.jpg,nolink,25x25,Blunt Damage);&amp;ref(Item/D_Magic.jpg,nolink,25x25,Magic Damage);&amp;br;射程：筋力/3&amp;br;精度修正：0&amp;br;弾数：15&amp;br;&amp;br;装備条件：サイズ4、筋力20、腕2本|
|&gt;|&gt;|&gt;|&gt;|BGCOLOR(#F5F5F5):巨人用の投擲武器。手を塞がれないのが特徴|
</v>
      </c>
    </row>
    <row r="298" spans="1:164" x14ac:dyDescent="0.15">
      <c r="A298" t="str">
        <f t="shared" si="85"/>
        <v/>
      </c>
      <c r="C298" s="1" t="s">
        <v>3992</v>
      </c>
      <c r="E298" s="1">
        <v>2</v>
      </c>
      <c r="F298" s="1" t="s">
        <v>4040</v>
      </c>
      <c r="H298" s="1" t="s">
        <v>4000</v>
      </c>
      <c r="I298" s="1" t="s">
        <v>3996</v>
      </c>
      <c r="J298" s="1">
        <v>5</v>
      </c>
      <c r="K298" s="7">
        <v>5</v>
      </c>
      <c r="L298" s="6">
        <v>9</v>
      </c>
      <c r="M298" s="1" t="s">
        <v>4318</v>
      </c>
      <c r="T298" s="11">
        <v>0</v>
      </c>
      <c r="Y298" s="1">
        <v>1</v>
      </c>
      <c r="AB298" s="1">
        <v>4</v>
      </c>
      <c r="AE298" s="1">
        <v>0</v>
      </c>
      <c r="AF298" s="1">
        <v>2</v>
      </c>
      <c r="AK298" s="1">
        <v>5</v>
      </c>
      <c r="ER298" s="20" t="s">
        <v>4638</v>
      </c>
      <c r="ES298" t="str">
        <f t="shared" si="86"/>
        <v>BGCOLOR(#000000):&amp;ref(Item/Misc/Stone-Bird.jpg,nolink,75x75,Stone Bird);|BGCOLOR(BLACK):COLOR(WHITE):''Stone Bird''</v>
      </c>
      <c r="ET298" t="str">
        <f t="shared" si="87"/>
        <v>&amp;ref(Spell/P_Earth.jpg,nolink,25x25,Earth);1&amp;ref(Spell/P_Air.jpg,nolink,25x25,Air);1</v>
      </c>
      <c r="EU298" t="str">
        <f t="shared" si="88"/>
        <v>&amp;ref(Spell/V_Earth.jpg,nolink,25x25,Earth Gem);5&amp;ref(Spell/V_Air.jpg,nolink,25x25,Air Gem);5</v>
      </c>
      <c r="EV298" t="str">
        <f t="shared" si="89"/>
        <v>攻撃力：9&amp;ref(Item/D_Blunt.jpg,nolink,25x25,Blunt Damage);&amp;ref(Item/D_Magic.jpg,nolink,25x25,Magic Damage);&amp;br;筋力加算なし&amp;br;頭部優先攻撃&amp;br;4回連続攻撃&amp;br;攻撃修正：0&amp;br;防御修正：2&amp;br;長さ：5</v>
      </c>
      <c r="EW298" t="str">
        <f t="shared" si="90"/>
        <v>n/a</v>
      </c>
      <c r="EX298" t="str">
        <f t="shared" si="91"/>
        <v>n/a</v>
      </c>
      <c r="EY298" t="str">
        <f t="shared" si="92"/>
        <v/>
      </c>
      <c r="EZ298" t="str">
        <f t="shared" si="93"/>
        <v/>
      </c>
      <c r="FA298" t="str">
        <f t="shared" si="94"/>
        <v/>
      </c>
      <c r="FB298" t="str">
        <f t="shared" si="95"/>
        <v/>
      </c>
      <c r="FC298" t="str">
        <f t="shared" si="96"/>
        <v/>
      </c>
      <c r="FD298" t="str">
        <f t="shared" si="97"/>
        <v/>
      </c>
      <c r="FE298" t="str">
        <f t="shared" si="98"/>
        <v>攻撃力：9&amp;ref(Item/D_Blunt.jpg,nolink,25x25,Blunt Damage);&amp;ref(Item/D_Magic.jpg,nolink,25x25,Magic Damage);&amp;br;筋力加算なし&amp;br;頭部優先攻撃&amp;br;4回連続攻撃&amp;br;攻撃修正：0&amp;br;防御修正：2&amp;br;長さ：5</v>
      </c>
      <c r="FF298" t="str">
        <f t="shared" si="99"/>
        <v>~</v>
      </c>
      <c r="FG298" t="str">
        <f t="shared" si="100"/>
        <v>~</v>
      </c>
      <c r="FH298" s="24" t="str">
        <f t="shared" si="101"/>
        <v xml:space="preserve">|BGCOLOR(#000000):&amp;ref(Item/Misc/Stone-Bird.jpg,nolink,75x75,Stone Bird);|BGCOLOR(BLACK):COLOR(WHITE):''Stone Bird''|雑貨|&amp;ref(Spell/P_Earth.jpg,nolink,25x25,Earth);1&amp;ref(Spell/P_Air.jpg,nolink,25x25,Air);1|&amp;ref(Spell/V_Earth.jpg,nolink,25x25,Earth Gem);5&amp;ref(Spell/V_Air.jpg,nolink,25x25,Air Gem);5|
|~|&gt;|&gt;|&gt;|攻撃力：9&amp;ref(Item/D_Blunt.jpg,nolink,25x25,Blunt Damage);&amp;ref(Item/D_Magic.jpg,nolink,25x25,Magic Damage);&amp;br;筋力加算なし&amp;br;頭部優先攻撃&amp;br;4回連続攻撃&amp;br;攻撃修正：0&amp;br;防御修正：2&amp;br;長さ：5|
|&gt;|&gt;|&gt;|&gt;|BGCOLOR(#F5F5F5):頭を連打する石の鳥。兜のない敵には強烈|
</v>
      </c>
    </row>
    <row r="299" spans="1:164" x14ac:dyDescent="0.15">
      <c r="A299" t="str">
        <f t="shared" si="85"/>
        <v/>
      </c>
      <c r="C299" s="1" t="s">
        <v>3992</v>
      </c>
      <c r="E299" s="1">
        <v>2</v>
      </c>
      <c r="F299" s="1" t="s">
        <v>4042</v>
      </c>
      <c r="H299" s="1" t="s">
        <v>4000</v>
      </c>
      <c r="J299" s="1">
        <v>5</v>
      </c>
      <c r="BT299" s="2">
        <v>50</v>
      </c>
      <c r="BW299" s="2">
        <v>20</v>
      </c>
      <c r="ER299" s="20" t="s">
        <v>4639</v>
      </c>
      <c r="ES299" t="str">
        <f t="shared" si="86"/>
        <v>BGCOLOR(#000000):&amp;ref(Item/Misc/Cat's-Eye-Amulet.jpg,nolink,75x75,Cat's Eye Amulet);|BGCOLOR(BLACK):COLOR(WHITE):''Cat's Eye Amulet''</v>
      </c>
      <c r="ET299" t="str">
        <f t="shared" si="87"/>
        <v>&amp;ref(Spell/P_Earth.jpg,nolink,25x25,Earth);1</v>
      </c>
      <c r="EU299" t="str">
        <f t="shared" si="88"/>
        <v>&amp;ref(Spell/V_Earth.jpg,nolink,25x25,Earth Gem);5</v>
      </c>
      <c r="EV299" t="str">
        <f t="shared" si="89"/>
        <v>n/a</v>
      </c>
      <c r="EW299" t="str">
        <f t="shared" si="90"/>
        <v>n/a</v>
      </c>
      <c r="EX299" t="str">
        <f t="shared" si="91"/>
        <v/>
      </c>
      <c r="EY299" t="str">
        <f t="shared" si="92"/>
        <v>&amp;ref(Item/Darkvision.jpg,nolink,25x25,Darkvision (50));&amp;ref(Item/Stealthy-Boost.jpg,nolink,25x25,Stealth Boost (20));</v>
      </c>
      <c r="EZ299" t="str">
        <f t="shared" si="93"/>
        <v/>
      </c>
      <c r="FA299" t="str">
        <f t="shared" si="94"/>
        <v/>
      </c>
      <c r="FB299" t="str">
        <f t="shared" si="95"/>
        <v/>
      </c>
      <c r="FC299" t="str">
        <f t="shared" si="96"/>
        <v/>
      </c>
      <c r="FD299" t="str">
        <f t="shared" si="97"/>
        <v>&amp;ref(Item/Darkvision.jpg,nolink,25x25,Darkvision (50));&amp;ref(Item/Stealthy-Boost.jpg,nolink,25x25,Stealth Boost (20));</v>
      </c>
      <c r="FE299" t="str">
        <f t="shared" si="98"/>
        <v>&amp;ref(Item/Darkvision.jpg,nolink,25x25,Darkvision (50));&amp;ref(Item/Stealthy-Boost.jpg,nolink,25x25,Stealth Boost (20));</v>
      </c>
      <c r="FF299" t="str">
        <f t="shared" si="99"/>
        <v>~</v>
      </c>
      <c r="FG299" t="str">
        <f t="shared" si="100"/>
        <v>~</v>
      </c>
      <c r="FH299" s="24" t="str">
        <f t="shared" si="101"/>
        <v xml:space="preserve">|BGCOLOR(#000000):&amp;ref(Item/Misc/Cat's-Eye-Amulet.jpg,nolink,75x75,Cat's Eye Amulet);|BGCOLOR(BLACK):COLOR(WHITE):''Cat's Eye Amulet''|雑貨|&amp;ref(Spell/P_Earth.jpg,nolink,25x25,Earth);1|&amp;ref(Spell/V_Earth.jpg,nolink,25x25,Earth Gem);5|
|~|&gt;|&gt;|&gt;|&amp;ref(Item/Darkvision.jpg,nolink,25x25,Darkvision (50));&amp;ref(Item/Stealthy-Boost.jpg,nolink,25x25,Stealth Boost (20));|
|&gt;|&gt;|&gt;|&gt;|BGCOLOR(#F5F5F5):暗視と隠密行動の助けに。暗殺者に好都合|
</v>
      </c>
    </row>
    <row r="300" spans="1:164" x14ac:dyDescent="0.15">
      <c r="A300" t="str">
        <f t="shared" si="85"/>
        <v/>
      </c>
      <c r="C300" s="1" t="s">
        <v>3992</v>
      </c>
      <c r="E300" s="1">
        <v>2</v>
      </c>
      <c r="F300" s="1" t="s">
        <v>4043</v>
      </c>
      <c r="H300" s="1" t="s">
        <v>4004</v>
      </c>
      <c r="J300" s="1">
        <v>5</v>
      </c>
      <c r="CY300" s="2">
        <v>1</v>
      </c>
      <c r="ER300" s="20" t="s">
        <v>4640</v>
      </c>
      <c r="ES300" t="str">
        <f t="shared" si="86"/>
        <v>BGCOLOR(#000000):&amp;ref(Item/Misc/Pendant-of-Luck.jpg,nolink,75x75,Pendant of Luck);|BGCOLOR(BLACK):COLOR(WHITE):''Pendant of Luck''</v>
      </c>
      <c r="ET300" t="str">
        <f t="shared" si="87"/>
        <v>&amp;ref(Spell/P_Astral.jpg,nolink,25x25,Astral);1</v>
      </c>
      <c r="EU300" t="str">
        <f t="shared" si="88"/>
        <v>&amp;ref(Spell/V_Astral.jpg,nolink,25x25,Astral Pearl);5</v>
      </c>
      <c r="EV300" t="str">
        <f t="shared" si="89"/>
        <v>n/a</v>
      </c>
      <c r="EW300" t="str">
        <f t="shared" si="90"/>
        <v>n/a</v>
      </c>
      <c r="EX300" t="str">
        <f t="shared" si="91"/>
        <v/>
      </c>
      <c r="EY300" t="str">
        <f t="shared" si="92"/>
        <v/>
      </c>
      <c r="EZ300" t="str">
        <f t="shared" si="93"/>
        <v/>
      </c>
      <c r="FA300" t="str">
        <f t="shared" si="94"/>
        <v>&amp;ref(Item/Lucky.jpg,nolink,25x25,Lucky);</v>
      </c>
      <c r="FB300" t="str">
        <f t="shared" si="95"/>
        <v/>
      </c>
      <c r="FC300" t="str">
        <f t="shared" si="96"/>
        <v/>
      </c>
      <c r="FD300" t="str">
        <f t="shared" si="97"/>
        <v>&amp;ref(Item/Lucky.jpg,nolink,25x25,Lucky);</v>
      </c>
      <c r="FE300" t="str">
        <f t="shared" si="98"/>
        <v>&amp;ref(Item/Lucky.jpg,nolink,25x25,Lucky);</v>
      </c>
      <c r="FF300" t="str">
        <f t="shared" si="99"/>
        <v>~</v>
      </c>
      <c r="FG300" t="str">
        <f t="shared" si="100"/>
        <v>~</v>
      </c>
      <c r="FH300" s="24" t="str">
        <f t="shared" si="101"/>
        <v xml:space="preserve">|BGCOLOR(#000000):&amp;ref(Item/Misc/Pendant-of-Luck.jpg,nolink,75x75,Pendant of Luck);|BGCOLOR(BLACK):COLOR(WHITE):''Pendant of Luck''|雑貨|&amp;ref(Spell/P_Astral.jpg,nolink,25x25,Astral);1|&amp;ref(Spell/V_Astral.jpg,nolink,25x25,Astral Pearl);5|
|~|&gt;|&gt;|&gt;|&amp;ref(Item/Lucky.jpg,nolink,25x25,Lucky);|
|&gt;|&gt;|&gt;|&gt;|BGCOLOR(#F5F5F5):高確率で死を回避。脆い魔術師などに|
</v>
      </c>
    </row>
    <row r="301" spans="1:164" x14ac:dyDescent="0.15">
      <c r="A301" t="str">
        <f t="shared" si="85"/>
        <v/>
      </c>
      <c r="C301" s="1" t="s">
        <v>3992</v>
      </c>
      <c r="E301" s="1">
        <v>2</v>
      </c>
      <c r="F301" s="1" t="s">
        <v>4044</v>
      </c>
      <c r="H301" s="1" t="s">
        <v>639</v>
      </c>
      <c r="J301" s="1">
        <v>5</v>
      </c>
      <c r="EQ301" s="7" t="s">
        <v>4045</v>
      </c>
      <c r="ER301" s="20" t="s">
        <v>4641</v>
      </c>
      <c r="ES301" t="str">
        <f t="shared" si="86"/>
        <v>BGCOLOR(#000000):&amp;ref(Item/Misc/Champion's-Skull.jpg,nolink,75x75,Champion's Skull);|BGCOLOR(BLACK):COLOR(WHITE):''Champion's Skull''</v>
      </c>
      <c r="ET301" t="str">
        <f t="shared" si="87"/>
        <v>&amp;ref(Spell/P_Death.jpg,nolink,25x25,Death);1</v>
      </c>
      <c r="EU301" t="str">
        <f t="shared" si="88"/>
        <v>&amp;ref(Spell/V_Death.jpg,nolink,25x25,Death Gem);5</v>
      </c>
      <c r="EV301" t="str">
        <f t="shared" si="89"/>
        <v>n/a</v>
      </c>
      <c r="EW301" t="str">
        <f t="shared" si="90"/>
        <v>n/a</v>
      </c>
      <c r="EX301" t="str">
        <f t="shared" si="91"/>
        <v/>
      </c>
      <c r="EY301" t="str">
        <f t="shared" si="92"/>
        <v/>
      </c>
      <c r="EZ301" t="str">
        <f t="shared" si="93"/>
        <v/>
      </c>
      <c r="FA301" t="str">
        <f t="shared" si="94"/>
        <v/>
      </c>
      <c r="FB301" t="str">
        <f t="shared" si="95"/>
        <v/>
      </c>
      <c r="FC301" t="str">
        <f t="shared" si="96"/>
        <v/>
      </c>
      <c r="FD301" t="str">
        <f t="shared" si="97"/>
        <v>経験値自然増加：+3</v>
      </c>
      <c r="FE301" t="str">
        <f t="shared" si="98"/>
        <v>経験値自然増加：+3</v>
      </c>
      <c r="FF301" t="str">
        <f t="shared" si="99"/>
        <v>~</v>
      </c>
      <c r="FG301" t="str">
        <f t="shared" si="100"/>
        <v>~</v>
      </c>
      <c r="FH301" s="24" t="str">
        <f t="shared" si="101"/>
        <v xml:space="preserve">|BGCOLOR(#000000):&amp;ref(Item/Misc/Champion's-Skull.jpg,nolink,75x75,Champion's Skull);|BGCOLOR(BLACK):COLOR(WHITE):''Champion's Skull''|雑貨|&amp;ref(Spell/P_Death.jpg,nolink,25x25,Death);1|&amp;ref(Spell/V_Death.jpg,nolink,25x25,Death Gem);5|
|~|&gt;|&gt;|&gt;|経験値自然増加：+3|
|&gt;|&gt;|&gt;|&gt;|BGCOLOR(#F5F5F5):全自動訓練装置。地味だが色々使える|
</v>
      </c>
    </row>
    <row r="302" spans="1:164" x14ac:dyDescent="0.15">
      <c r="A302" t="str">
        <f t="shared" si="85"/>
        <v/>
      </c>
      <c r="C302" s="1" t="s">
        <v>3992</v>
      </c>
      <c r="E302" s="1">
        <v>2</v>
      </c>
      <c r="F302" s="1" t="s">
        <v>4046</v>
      </c>
      <c r="H302" s="1" t="s">
        <v>4008</v>
      </c>
      <c r="I302" s="1" t="s">
        <v>4001</v>
      </c>
      <c r="J302" s="1">
        <v>5</v>
      </c>
      <c r="K302" s="7">
        <v>5</v>
      </c>
      <c r="EQ302" s="7" t="s">
        <v>4047</v>
      </c>
      <c r="ER302" s="20" t="s">
        <v>4642</v>
      </c>
      <c r="ES302" t="str">
        <f t="shared" si="86"/>
        <v>BGCOLOR(#000000):&amp;ref(Item/Misc/Effigy-of-War.jpg,nolink,75x75,Effigy of War);|BGCOLOR(BLACK):COLOR(WHITE):''Effigy of War''</v>
      </c>
      <c r="ET302" t="str">
        <f t="shared" si="87"/>
        <v>&amp;ref(Spell/P_Death.jpg,nolink,25x25,Death);1&amp;ref(Spell/P_Nature.jpg,nolink,25x25,Nature);1</v>
      </c>
      <c r="EU302" t="str">
        <f t="shared" si="88"/>
        <v>&amp;ref(Spell/V_Death.jpg,nolink,25x25,Death Gem);5&amp;ref(Spell/V_Nature.jpg,nolink,25x25,Nature Gem);5</v>
      </c>
      <c r="EV302" t="str">
        <f t="shared" si="89"/>
        <v>n/a</v>
      </c>
      <c r="EW302" t="str">
        <f t="shared" si="90"/>
        <v>n/a</v>
      </c>
      <c r="EX302" t="str">
        <f t="shared" si="91"/>
        <v/>
      </c>
      <c r="EY302" t="str">
        <f t="shared" si="92"/>
        <v/>
      </c>
      <c r="EZ302" t="str">
        <f t="shared" si="93"/>
        <v/>
      </c>
      <c r="FA302" t="str">
        <f t="shared" si="94"/>
        <v/>
      </c>
      <c r="FB302" t="str">
        <f t="shared" si="95"/>
        <v/>
      </c>
      <c r="FC302" t="str">
        <f t="shared" si="96"/>
        <v/>
      </c>
      <c r="FD302" t="str">
        <f t="shared" si="97"/>
        <v>軍勢規模欺瞞：+50</v>
      </c>
      <c r="FE302" t="str">
        <f t="shared" si="98"/>
        <v>軍勢規模欺瞞：+50</v>
      </c>
      <c r="FF302" t="str">
        <f t="shared" si="99"/>
        <v>~</v>
      </c>
      <c r="FG302" t="str">
        <f t="shared" si="100"/>
        <v>~</v>
      </c>
      <c r="FH302" s="24" t="str">
        <f t="shared" si="101"/>
        <v xml:space="preserve">|BGCOLOR(#000000):&amp;ref(Item/Misc/Effigy-of-War.jpg,nolink,75x75,Effigy of War);|BGCOLOR(BLACK):COLOR(WHITE):''Effigy of War''|雑貨|&amp;ref(Spell/P_Death.jpg,nolink,25x25,Death);1&amp;ref(Spell/P_Nature.jpg,nolink,25x25,Nature);1|&amp;ref(Spell/V_Death.jpg,nolink,25x25,Death Gem);5&amp;ref(Spell/V_Nature.jpg,nolink,25x25,Nature Gem);5|
|~|&gt;|&gt;|&gt;|軍勢規模欺瞞：+50|
|&gt;|&gt;|&gt;|&gt;|BGCOLOR(#F5F5F5):軍を大きく見せかける。敵への牽制に|
</v>
      </c>
    </row>
    <row r="303" spans="1:164" x14ac:dyDescent="0.15">
      <c r="A303" t="str">
        <f t="shared" si="85"/>
        <v/>
      </c>
      <c r="C303" s="1" t="s">
        <v>3992</v>
      </c>
      <c r="E303" s="1">
        <v>2</v>
      </c>
      <c r="F303" s="1" t="s">
        <v>4048</v>
      </c>
      <c r="H303" s="1" t="s">
        <v>4001</v>
      </c>
      <c r="J303" s="1">
        <v>5</v>
      </c>
      <c r="CK303" s="2">
        <v>1</v>
      </c>
      <c r="EQ303" s="7" t="s">
        <v>4049</v>
      </c>
      <c r="ER303" s="20" t="s">
        <v>4643</v>
      </c>
      <c r="ES303" t="str">
        <f t="shared" si="86"/>
        <v>BGCOLOR(#000000):&amp;ref(Item/Misc/Handful-of-Acorns.jpg,nolink,75x75,Handful of Acorns);|BGCOLOR(BLACK):COLOR(WHITE):''Handful of Acorns''</v>
      </c>
      <c r="ET303" t="str">
        <f t="shared" si="87"/>
        <v>&amp;ref(Spell/P_Nature.jpg,nolink,25x25,Nature);1</v>
      </c>
      <c r="EU303" t="str">
        <f t="shared" si="88"/>
        <v>&amp;ref(Spell/V_Nature.jpg,nolink,25x25,Nature Gem);5</v>
      </c>
      <c r="EV303" t="str">
        <f t="shared" si="89"/>
        <v>n/a</v>
      </c>
      <c r="EW303" t="str">
        <f t="shared" si="90"/>
        <v>n/a</v>
      </c>
      <c r="EX303" t="str">
        <f t="shared" si="91"/>
        <v/>
      </c>
      <c r="EY303" t="str">
        <f t="shared" si="92"/>
        <v/>
      </c>
      <c r="EZ303" t="str">
        <f t="shared" si="93"/>
        <v>&amp;ref(Nation/MagicLead.jpg,nolink,25x25,Magic Leadership (1));</v>
      </c>
      <c r="FA303" t="str">
        <f t="shared" si="94"/>
        <v/>
      </c>
      <c r="FB303" t="str">
        <f t="shared" si="95"/>
        <v/>
      </c>
      <c r="FC303" t="str">
        <f t="shared" si="96"/>
        <v/>
      </c>
      <c r="FD303" t="str">
        <f t="shared" si="97"/>
        <v>&amp;ref(Nation/MagicLead.jpg,nolink,25x25,Magic Leadership (1));&amp;br;随員：Vineman3体</v>
      </c>
      <c r="FE303" t="str">
        <f t="shared" si="98"/>
        <v>&amp;ref(Nation/MagicLead.jpg,nolink,25x25,Magic Leadership (1));&amp;br;随員：Vineman3体</v>
      </c>
      <c r="FF303" t="str">
        <f t="shared" si="99"/>
        <v>~</v>
      </c>
      <c r="FG303" t="str">
        <f t="shared" si="100"/>
        <v>~</v>
      </c>
      <c r="FH303" s="24" t="str">
        <f t="shared" si="101"/>
        <v xml:space="preserve">|BGCOLOR(#000000):&amp;ref(Item/Misc/Handful-of-Acorns.jpg,nolink,75x75,Handful of Acorns);|BGCOLOR(BLACK):COLOR(WHITE):''Handful of Acorns''|雑貨|&amp;ref(Spell/P_Nature.jpg,nolink,25x25,Nature);1|&amp;ref(Spell/V_Nature.jpg,nolink,25x25,Nature Gem);5|
|~|&gt;|&gt;|&gt;|&amp;ref(Nation/MagicLead.jpg,nolink,25x25,Magic Leadership (1));&amp;br;随員：Vineman3体|
|&gt;|&gt;|&gt;|&gt;|BGCOLOR(#F5F5F5):丈夫な護衛を得られる。数の多さが利点|
</v>
      </c>
    </row>
    <row r="304" spans="1:164" x14ac:dyDescent="0.15">
      <c r="A304" t="str">
        <f t="shared" si="85"/>
        <v/>
      </c>
      <c r="C304" s="1" t="s">
        <v>3992</v>
      </c>
      <c r="E304" s="1">
        <v>2</v>
      </c>
      <c r="F304" s="1" t="s">
        <v>4050</v>
      </c>
      <c r="H304" s="1" t="s">
        <v>4001</v>
      </c>
      <c r="J304" s="1">
        <v>5</v>
      </c>
      <c r="EQ304" s="7" t="s">
        <v>4051</v>
      </c>
      <c r="ER304" s="20" t="s">
        <v>4644</v>
      </c>
      <c r="ES304" t="str">
        <f t="shared" si="86"/>
        <v>BGCOLOR(#000000):&amp;ref(Item/Misc/Barkskin-Amulet.jpg,nolink,75x75,Barkskin Amulet);|BGCOLOR(BLACK):COLOR(WHITE):''Barkskin Amulet''</v>
      </c>
      <c r="ET304" t="str">
        <f t="shared" si="87"/>
        <v>&amp;ref(Spell/P_Nature.jpg,nolink,25x25,Nature);1</v>
      </c>
      <c r="EU304" t="str">
        <f t="shared" si="88"/>
        <v>&amp;ref(Spell/V_Nature.jpg,nolink,25x25,Nature Gem);5</v>
      </c>
      <c r="EV304" t="str">
        <f t="shared" si="89"/>
        <v>n/a</v>
      </c>
      <c r="EW304" t="str">
        <f t="shared" si="90"/>
        <v>n/a</v>
      </c>
      <c r="EX304" t="str">
        <f t="shared" si="91"/>
        <v/>
      </c>
      <c r="EY304" t="str">
        <f t="shared" si="92"/>
        <v/>
      </c>
      <c r="EZ304" t="str">
        <f t="shared" si="93"/>
        <v/>
      </c>
      <c r="FA304" t="str">
        <f t="shared" si="94"/>
        <v/>
      </c>
      <c r="FB304" t="str">
        <f t="shared" si="95"/>
        <v/>
      </c>
      <c r="FC304" t="str">
        <f t="shared" si="96"/>
        <v/>
      </c>
      <c r="FD304" t="str">
        <f t="shared" si="97"/>
        <v>常時効果：Barkskin</v>
      </c>
      <c r="FE304" t="str">
        <f t="shared" si="98"/>
        <v>常時効果：Barkskin</v>
      </c>
      <c r="FF304" t="str">
        <f t="shared" si="99"/>
        <v>~</v>
      </c>
      <c r="FG304" t="str">
        <f t="shared" si="100"/>
        <v>~</v>
      </c>
      <c r="FH304" s="24" t="str">
        <f t="shared" si="101"/>
        <v xml:space="preserve">|BGCOLOR(#000000):&amp;ref(Item/Misc/Barkskin-Amulet.jpg,nolink,75x75,Barkskin Amulet);|BGCOLOR(BLACK):COLOR(WHITE):''Barkskin Amulet''|雑貨|&amp;ref(Spell/P_Nature.jpg,nolink,25x25,Nature);1|&amp;ref(Spell/V_Nature.jpg,nolink,25x25,Nature Gem);5|
|~|&gt;|&gt;|&gt;|常時効果：Barkskin|
|&gt;|&gt;|&gt;|&gt;|BGCOLOR(#F5F5F5):簡易的な防具代わり。火には弱くなる|
</v>
      </c>
    </row>
    <row r="305" spans="1:164" x14ac:dyDescent="0.15">
      <c r="A305" t="str">
        <f t="shared" si="85"/>
        <v/>
      </c>
      <c r="C305" s="1" t="s">
        <v>3992</v>
      </c>
      <c r="E305" s="1">
        <v>2</v>
      </c>
      <c r="F305" s="1" t="s">
        <v>4052</v>
      </c>
      <c r="H305" s="1" t="s">
        <v>4053</v>
      </c>
      <c r="J305" s="1">
        <v>10</v>
      </c>
      <c r="EQ305" s="7" t="s">
        <v>4054</v>
      </c>
      <c r="ER305" s="20" t="s">
        <v>4645</v>
      </c>
      <c r="ES305" t="str">
        <f t="shared" si="86"/>
        <v>BGCOLOR(#000000):&amp;ref(Item/Misc/Cat-Charm.jpg,nolink,75x75,Cat Charm);|BGCOLOR(BLACK):COLOR(WHITE):''Cat Charm''</v>
      </c>
      <c r="ET305" t="str">
        <f t="shared" si="87"/>
        <v>&amp;ref(Spell/P_Nature.jpg,nolink,25x25,Nature);2</v>
      </c>
      <c r="EU305" t="str">
        <f t="shared" si="88"/>
        <v>&amp;ref(Spell/V_Nature.jpg,nolink,25x25,Nature Gem);10</v>
      </c>
      <c r="EV305" t="str">
        <f t="shared" si="89"/>
        <v>n/a</v>
      </c>
      <c r="EW305" t="str">
        <f t="shared" si="90"/>
        <v>n/a</v>
      </c>
      <c r="EX305" t="str">
        <f t="shared" si="91"/>
        <v/>
      </c>
      <c r="EY305" t="str">
        <f t="shared" si="92"/>
        <v/>
      </c>
      <c r="EZ305" t="str">
        <f t="shared" si="93"/>
        <v/>
      </c>
      <c r="FA305" t="str">
        <f t="shared" si="94"/>
        <v/>
      </c>
      <c r="FB305" t="str">
        <f t="shared" si="95"/>
        <v/>
      </c>
      <c r="FC305" t="str">
        <f t="shared" si="96"/>
        <v/>
      </c>
      <c r="FD305" t="str">
        <f t="shared" si="97"/>
        <v>防御技能+4</v>
      </c>
      <c r="FE305" t="str">
        <f t="shared" si="98"/>
        <v>防御技能+4</v>
      </c>
      <c r="FF305" t="str">
        <f t="shared" si="99"/>
        <v>~</v>
      </c>
      <c r="FG305" t="str">
        <f t="shared" si="100"/>
        <v>~</v>
      </c>
      <c r="FH305" s="24" t="str">
        <f t="shared" si="101"/>
        <v xml:space="preserve">|BGCOLOR(#000000):&amp;ref(Item/Misc/Cat-Charm.jpg,nolink,75x75,Cat Charm);|BGCOLOR(BLACK):COLOR(WHITE):''Cat Charm''|雑貨|&amp;ref(Spell/P_Nature.jpg,nolink,25x25,Nature);2|&amp;ref(Spell/V_Nature.jpg,nolink,25x25,Nature Gem);10|
|~|&gt;|&gt;|&gt;|防御技能+4|
|&gt;|&gt;|&gt;|&gt;|BGCOLOR(#F5F5F5):接近戦での回避率向上。少数相手に向く|
</v>
      </c>
    </row>
    <row r="306" spans="1:164" x14ac:dyDescent="0.15">
      <c r="A306" t="str">
        <f t="shared" si="85"/>
        <v/>
      </c>
      <c r="C306" s="1" t="s">
        <v>3992</v>
      </c>
      <c r="E306" s="1">
        <v>2</v>
      </c>
      <c r="F306" s="1" t="s">
        <v>4055</v>
      </c>
      <c r="H306" s="1" t="s">
        <v>4056</v>
      </c>
      <c r="J306" s="1">
        <v>15</v>
      </c>
      <c r="CO306" s="2">
        <v>100</v>
      </c>
      <c r="ER306" s="20" t="s">
        <v>4646</v>
      </c>
      <c r="ES306" t="str">
        <f t="shared" si="86"/>
        <v>BGCOLOR(#000000):&amp;ref(Item/Misc/Enormous-Cauldron-of-Broth.jpg,nolink,75x75,Enormous Cauldron of Broth);|BGCOLOR(BLACK):COLOR(WHITE):''Enormous Cauldron of Broth''</v>
      </c>
      <c r="ET306" t="str">
        <f t="shared" si="87"/>
        <v>&amp;ref(Spell/P_Nature.jpg,nolink,25x25,Nature);3</v>
      </c>
      <c r="EU306" t="str">
        <f t="shared" si="88"/>
        <v>&amp;ref(Spell/V_Nature.jpg,nolink,25x25,Nature Gem);15</v>
      </c>
      <c r="EV306" t="str">
        <f t="shared" si="89"/>
        <v>n/a</v>
      </c>
      <c r="EW306" t="str">
        <f t="shared" si="90"/>
        <v>n/a</v>
      </c>
      <c r="EX306" t="str">
        <f t="shared" si="91"/>
        <v/>
      </c>
      <c r="EY306" t="str">
        <f t="shared" si="92"/>
        <v/>
      </c>
      <c r="EZ306" t="str">
        <f t="shared" si="93"/>
        <v>&amp;ref(Item/Supply-Bonus.jpg,nolink,25x25,Supply Bonus (100));</v>
      </c>
      <c r="FA306" t="str">
        <f t="shared" si="94"/>
        <v/>
      </c>
      <c r="FB306" t="str">
        <f t="shared" si="95"/>
        <v/>
      </c>
      <c r="FC306" t="str">
        <f t="shared" si="96"/>
        <v/>
      </c>
      <c r="FD306" t="str">
        <f t="shared" si="97"/>
        <v>&amp;ref(Item/Supply-Bonus.jpg,nolink,25x25,Supply Bonus (100));</v>
      </c>
      <c r="FE306" t="str">
        <f t="shared" si="98"/>
        <v>&amp;ref(Item/Supply-Bonus.jpg,nolink,25x25,Supply Bonus (100));</v>
      </c>
      <c r="FF306" t="str">
        <f t="shared" si="99"/>
        <v>~</v>
      </c>
      <c r="FG306" t="str">
        <f t="shared" si="100"/>
        <v>~</v>
      </c>
      <c r="FH306" s="24" t="str">
        <f t="shared" si="101"/>
        <v xml:space="preserve">|BGCOLOR(#000000):&amp;ref(Item/Misc/Enormous-Cauldron-of-Broth.jpg,nolink,75x75,Enormous Cauldron of Broth);|BGCOLOR(BLACK):COLOR(WHITE):''Enormous Cauldron of Broth''|雑貨|&amp;ref(Spell/P_Nature.jpg,nolink,25x25,Nature);3|&amp;ref(Spell/V_Nature.jpg,nolink,25x25,Nature Gem);15|
|~|&gt;|&gt;|&gt;|&amp;ref(Item/Supply-Bonus.jpg,nolink,25x25,Supply Bonus (100));|
|&gt;|&gt;|&gt;|&gt;|BGCOLOR(#F5F5F5):大容量の食糧鍋。痩せ地への行軍に|
</v>
      </c>
    </row>
    <row r="307" spans="1:164" x14ac:dyDescent="0.15">
      <c r="A307" t="str">
        <f t="shared" si="85"/>
        <v/>
      </c>
      <c r="C307" s="1" t="s">
        <v>3992</v>
      </c>
      <c r="E307" s="1">
        <v>2</v>
      </c>
      <c r="F307" s="1" t="s">
        <v>4057</v>
      </c>
      <c r="H307" s="1" t="s">
        <v>4013</v>
      </c>
      <c r="J307" s="1">
        <v>5</v>
      </c>
      <c r="EQ307" s="7" t="s">
        <v>4058</v>
      </c>
      <c r="ER307" s="20" t="s">
        <v>4647</v>
      </c>
      <c r="ES307" t="str">
        <f t="shared" si="86"/>
        <v>BGCOLOR(#000000):&amp;ref(Item/Misc/Ring-of-the-Warrior.jpg,nolink,75x75,Ring of the Warrior);|BGCOLOR(BLACK):COLOR(WHITE):''Ring of the Warrior''</v>
      </c>
      <c r="ET307" t="str">
        <f t="shared" si="87"/>
        <v>&amp;ref(Spell/P_Blood.jpg,nolink,25x25,Blood);1</v>
      </c>
      <c r="EU307" t="str">
        <f t="shared" si="88"/>
        <v>&amp;ref(Spell/V_Blood.jpg,nolink,25x25,Blood Slave);5</v>
      </c>
      <c r="EV307" t="str">
        <f t="shared" si="89"/>
        <v>n/a</v>
      </c>
      <c r="EW307" t="str">
        <f t="shared" si="90"/>
        <v>n/a</v>
      </c>
      <c r="EX307" t="str">
        <f t="shared" si="91"/>
        <v/>
      </c>
      <c r="EY307" t="str">
        <f t="shared" si="92"/>
        <v/>
      </c>
      <c r="EZ307" t="str">
        <f t="shared" si="93"/>
        <v/>
      </c>
      <c r="FA307" t="str">
        <f t="shared" si="94"/>
        <v/>
      </c>
      <c r="FB307" t="str">
        <f t="shared" si="95"/>
        <v/>
      </c>
      <c r="FC307" t="str">
        <f t="shared" si="96"/>
        <v/>
      </c>
      <c r="FD307" t="str">
        <f t="shared" si="97"/>
        <v>攻撃技能+5、士気+2</v>
      </c>
      <c r="FE307" t="str">
        <f t="shared" si="98"/>
        <v>攻撃技能+5、士気+2</v>
      </c>
      <c r="FF307" t="str">
        <f t="shared" si="99"/>
        <v>~</v>
      </c>
      <c r="FG307" t="str">
        <f t="shared" si="100"/>
        <v>~</v>
      </c>
      <c r="FH307" s="24" t="str">
        <f t="shared" si="101"/>
        <v xml:space="preserve">|BGCOLOR(#000000):&amp;ref(Item/Misc/Ring-of-the-Warrior.jpg,nolink,75x75,Ring of the Warrior);|BGCOLOR(BLACK):COLOR(WHITE):''Ring of the Warrior''|雑貨|&amp;ref(Spell/P_Blood.jpg,nolink,25x25,Blood);1|&amp;ref(Spell/V_Blood.jpg,nolink,25x25,Blood Slave);5|
|~|&gt;|&gt;|&gt;|攻撃技能+5、士気+2|
|&gt;|&gt;|&gt;|&gt;|BGCOLOR(#F5F5F5):大きな命中率向上。安さも強み|
</v>
      </c>
    </row>
    <row r="308" spans="1:164" x14ac:dyDescent="0.15">
      <c r="A308" t="str">
        <f t="shared" si="85"/>
        <v/>
      </c>
      <c r="C308" s="1" t="s">
        <v>3992</v>
      </c>
      <c r="E308" s="1">
        <v>2</v>
      </c>
      <c r="F308" s="1" t="s">
        <v>4059</v>
      </c>
      <c r="H308" s="1" t="s">
        <v>4013</v>
      </c>
      <c r="J308" s="1">
        <v>5</v>
      </c>
      <c r="CL308" s="2">
        <v>1</v>
      </c>
      <c r="DC308" s="2">
        <v>1</v>
      </c>
      <c r="ED308" s="2">
        <v>3</v>
      </c>
      <c r="EQ308" s="7" t="s">
        <v>4063</v>
      </c>
      <c r="ER308" s="20" t="s">
        <v>4648</v>
      </c>
      <c r="ES308" t="str">
        <f t="shared" si="86"/>
        <v>BGCOLOR(#000000):&amp;ref(Item/Misc/Imp-Familiar.jpg,nolink,75x75,Imp Familiar);|BGCOLOR(BLACK):COLOR(WHITE):''Imp Familiar''</v>
      </c>
      <c r="ET308" t="str">
        <f t="shared" si="87"/>
        <v>&amp;ref(Spell/P_Blood.jpg,nolink,25x25,Blood);1</v>
      </c>
      <c r="EU308" t="str">
        <f t="shared" si="88"/>
        <v>&amp;ref(Spell/V_Blood.jpg,nolink,25x25,Blood Slave);5</v>
      </c>
      <c r="EV308" t="str">
        <f t="shared" si="89"/>
        <v>n/a</v>
      </c>
      <c r="EW308" t="str">
        <f t="shared" si="90"/>
        <v>n/a</v>
      </c>
      <c r="EX308" t="str">
        <f t="shared" si="91"/>
        <v/>
      </c>
      <c r="EY308" t="str">
        <f t="shared" si="92"/>
        <v/>
      </c>
      <c r="EZ308" t="str">
        <f t="shared" si="93"/>
        <v>&amp;ref(Nation/UndeadLead.jpg,nolink,25x25,Undead Leadership (1));</v>
      </c>
      <c r="FA308" t="str">
        <f t="shared" si="94"/>
        <v>&amp;ref(Item/Horror-Marked.jpg,nolink,25x25,Causes Horror Mark);</v>
      </c>
      <c r="FB308" t="str">
        <f t="shared" si="95"/>
        <v>&amp;ref(Item/Adept-Researcher.jpg,nolink,25x25,Adept Researcher (3));</v>
      </c>
      <c r="FC308" t="str">
        <f t="shared" si="96"/>
        <v/>
      </c>
      <c r="FD308" t="str">
        <f t="shared" si="97"/>
        <v>&amp;ref(Nation/UndeadLead.jpg,nolink,25x25,Undead Leadership (1));&amp;ref(Item/Horror-Marked.jpg,nolink,25x25,Causes Horror Mark);&amp;br;&amp;ref(Item/Adept-Researcher.jpg,nolink,25x25,Adept Researcher (3));&amp;br;製造費軽減対象外&amp;br;装備解除不可</v>
      </c>
      <c r="FE308" t="str">
        <f t="shared" si="98"/>
        <v>&amp;ref(Nation/UndeadLead.jpg,nolink,25x25,Undead Leadership (1));&amp;ref(Item/Horror-Marked.jpg,nolink,25x25,Causes Horror Mark);&amp;br;&amp;ref(Item/Adept-Researcher.jpg,nolink,25x25,Adept Researcher (3));&amp;br;製造費軽減対象外&amp;br;装備解除不可</v>
      </c>
      <c r="FF308" t="str">
        <f t="shared" si="99"/>
        <v>~</v>
      </c>
      <c r="FG308" t="str">
        <f t="shared" si="100"/>
        <v>~</v>
      </c>
      <c r="FH308" s="24" t="str">
        <f t="shared" si="101"/>
        <v xml:space="preserve">|BGCOLOR(#000000):&amp;ref(Item/Misc/Imp-Familiar.jpg,nolink,75x75,Imp Familiar);|BGCOLOR(BLACK):COLOR(WHITE):''Imp Familiar''|雑貨|&amp;ref(Spell/P_Blood.jpg,nolink,25x25,Blood);1|&amp;ref(Spell/V_Blood.jpg,nolink,25x25,Blood Slave);5|
|~|&gt;|&gt;|&gt;|&amp;ref(Nation/UndeadLead.jpg,nolink,25x25,Undead Leadership (1));&amp;ref(Item/Horror-Marked.jpg,nolink,25x25,Causes Horror Mark);&amp;br;&amp;ref(Item/Adept-Researcher.jpg,nolink,25x25,Adept Researcher (3));&amp;br;製造費軽減対象外&amp;br;装備解除不可|
|&gt;|&gt;|&gt;|&gt;|BGCOLOR(#F5F5F5):多機能な使い魔。多少の危険も秘める|
</v>
      </c>
    </row>
    <row r="309" spans="1:164" x14ac:dyDescent="0.15">
      <c r="A309" t="str">
        <f t="shared" si="85"/>
        <v>雑貨2E</v>
      </c>
      <c r="C309" s="1" t="s">
        <v>3992</v>
      </c>
      <c r="E309" s="1">
        <v>2</v>
      </c>
      <c r="F309" s="1" t="s">
        <v>4060</v>
      </c>
      <c r="H309" s="1" t="s">
        <v>4061</v>
      </c>
      <c r="I309" s="1" t="s">
        <v>3994</v>
      </c>
      <c r="J309" s="1">
        <v>90</v>
      </c>
      <c r="K309" s="7">
        <v>5</v>
      </c>
      <c r="CL309" s="2">
        <v>10</v>
      </c>
      <c r="DC309" s="2">
        <v>1</v>
      </c>
      <c r="EQ309" s="7" t="s">
        <v>4062</v>
      </c>
      <c r="ER309" s="20" t="s">
        <v>4649</v>
      </c>
      <c r="ES309" t="str">
        <f t="shared" si="86"/>
        <v>BGCOLOR(#000000):&amp;ref(Item/Misc/Soul-Contract.jpg,nolink,75x75,Soul Contract);|BGCOLOR(BLACK):COLOR(WHITE):''Soul Contract''</v>
      </c>
      <c r="ET309" t="str">
        <f t="shared" si="87"/>
        <v>&amp;ref(Spell/P_Blood.jpg,nolink,25x25,Blood);3&amp;ref(Spell/P_Fire.jpg,nolink,25x25,Fire);1</v>
      </c>
      <c r="EU309" t="str">
        <f t="shared" si="88"/>
        <v>&amp;ref(Spell/V_Blood.jpg,nolink,25x25,Blood Slave);90&amp;ref(Spell/V_Fire.jpg,nolink,25x25,Fire Gem);5</v>
      </c>
      <c r="EV309" t="str">
        <f t="shared" si="89"/>
        <v>n/a</v>
      </c>
      <c r="EW309" t="str">
        <f t="shared" si="90"/>
        <v>n/a</v>
      </c>
      <c r="EX309" t="str">
        <f t="shared" si="91"/>
        <v/>
      </c>
      <c r="EY309" t="str">
        <f t="shared" si="92"/>
        <v/>
      </c>
      <c r="EZ309" t="str">
        <f t="shared" si="93"/>
        <v>&amp;ref(Nation/UndeadLead.jpg,nolink,25x25,Undead Leadership (10));</v>
      </c>
      <c r="FA309" t="str">
        <f t="shared" si="94"/>
        <v>&amp;ref(Item/Horror-Marked.jpg,nolink,25x25,Causes Horror Mark);</v>
      </c>
      <c r="FB309" t="str">
        <f t="shared" si="95"/>
        <v/>
      </c>
      <c r="FC309" t="str">
        <f t="shared" si="96"/>
        <v/>
      </c>
      <c r="FD309" t="str">
        <f t="shared" si="97"/>
        <v>&amp;ref(Nation/UndeadLead.jpg,nolink,25x25,Undead Leadership (10));&amp;ref(Item/Horror-Marked.jpg,nolink,25x25,Causes Horror Mark);&amp;br;毎ターン自動召喚：Devil1体&amp;br;製造費軽減対象外&amp;br;装備解除不可</v>
      </c>
      <c r="FE309" t="str">
        <f t="shared" si="98"/>
        <v>&amp;ref(Nation/UndeadLead.jpg,nolink,25x25,Undead Leadership (10));&amp;ref(Item/Horror-Marked.jpg,nolink,25x25,Causes Horror Mark);&amp;br;毎ターン自動召喚：Devil1体&amp;br;製造費軽減対象外&amp;br;装備解除不可</v>
      </c>
      <c r="FF309" t="str">
        <f t="shared" si="99"/>
        <v>~</v>
      </c>
      <c r="FG309" t="str">
        <f t="shared" si="100"/>
        <v>~</v>
      </c>
      <c r="FH309" s="24" t="str">
        <f t="shared" si="101"/>
        <v xml:space="preserve">|BGCOLOR(#000000):&amp;ref(Item/Misc/Soul-Contract.jpg,nolink,75x75,Soul Contract);|BGCOLOR(BLACK):COLOR(WHITE):''Soul Contract''|雑貨|&amp;ref(Spell/P_Blood.jpg,nolink,25x25,Blood);3&amp;ref(Spell/P_Fire.jpg,nolink,25x25,Fire);1|&amp;ref(Spell/V_Blood.jpg,nolink,25x25,Blood Slave);90&amp;ref(Spell/V_Fire.jpg,nolink,25x25,Fire Gem);5|
|~|&gt;|&gt;|&gt;|&amp;ref(Nation/UndeadLead.jpg,nolink,25x25,Undead Leadership (10));&amp;ref(Item/Horror-Marked.jpg,nolink,25x25,Causes Horror Mark);&amp;br;毎ターン自動召喚：Devil1体&amp;br;製造費軽減対象外&amp;br;装備解除不可|
|&gt;|&gt;|&gt;|&gt;|BGCOLOR(#F5F5F5):悪魔を自動生産。代償は避け得ぬ死|
</v>
      </c>
    </row>
    <row r="310" spans="1:164" x14ac:dyDescent="0.15">
      <c r="A310" t="str">
        <f t="shared" si="85"/>
        <v>雑貨4S</v>
      </c>
      <c r="C310" s="1" t="s">
        <v>3992</v>
      </c>
      <c r="E310" s="1">
        <v>4</v>
      </c>
      <c r="F310" s="1" t="s">
        <v>4064</v>
      </c>
      <c r="H310" s="1" t="s">
        <v>4065</v>
      </c>
      <c r="J310" s="1">
        <v>5</v>
      </c>
      <c r="EQ310" s="7" t="s">
        <v>4066</v>
      </c>
      <c r="ER310" s="20" t="s">
        <v>4655</v>
      </c>
      <c r="ES310" t="str">
        <f t="shared" si="86"/>
        <v>BGCOLOR(#000000):&amp;ref(Item/Misc/Medallion-of-Vengeance.jpg,nolink,75x75,Medallion of Vengeance);|BGCOLOR(BLACK):COLOR(WHITE):''Medallion of Vengeance''</v>
      </c>
      <c r="ET310" t="str">
        <f t="shared" si="87"/>
        <v>&amp;ref(Spell/P_Fire.jpg,nolink,25x25,Fire);1</v>
      </c>
      <c r="EU310" t="str">
        <f t="shared" si="88"/>
        <v>&amp;ref(Spell/V_Fire.jpg,nolink,25x25,Fire Gem);5</v>
      </c>
      <c r="EV310" t="str">
        <f t="shared" si="89"/>
        <v>n/a</v>
      </c>
      <c r="EW310" t="str">
        <f t="shared" si="90"/>
        <v>n/a</v>
      </c>
      <c r="EX310" t="str">
        <f t="shared" si="91"/>
        <v/>
      </c>
      <c r="EY310" t="str">
        <f t="shared" si="92"/>
        <v/>
      </c>
      <c r="EZ310" t="str">
        <f t="shared" si="93"/>
        <v/>
      </c>
      <c r="FA310" t="str">
        <f t="shared" si="94"/>
        <v/>
      </c>
      <c r="FB310" t="str">
        <f t="shared" si="95"/>
        <v/>
      </c>
      <c r="FC310" t="str">
        <f t="shared" si="96"/>
        <v/>
      </c>
      <c r="FD310" t="str">
        <f t="shared" si="97"/>
        <v>死亡時に消費して自爆（威力20、防御貫通、範囲10）</v>
      </c>
      <c r="FE310" t="str">
        <f t="shared" si="98"/>
        <v>死亡時に消費して自爆（威力20、防御貫通、範囲10）</v>
      </c>
      <c r="FF310" t="str">
        <f t="shared" si="99"/>
        <v>~</v>
      </c>
      <c r="FG310" t="str">
        <f t="shared" si="100"/>
        <v>~</v>
      </c>
      <c r="FH310" s="24" t="str">
        <f t="shared" si="101"/>
        <v xml:space="preserve">|BGCOLOR(#000000):&amp;ref(Item/Misc/Medallion-of-Vengeance.jpg,nolink,75x75,Medallion of Vengeance);|BGCOLOR(BLACK):COLOR(WHITE):''Medallion of Vengeance''|雑貨|&amp;ref(Spell/P_Fire.jpg,nolink,25x25,Fire);1|&amp;ref(Spell/V_Fire.jpg,nolink,25x25,Fire Gem);5|
|~|&gt;|&gt;|&gt;|死亡時に消費して自爆（威力20、防御貫通、範囲10）|
|&gt;|&gt;|&gt;|&gt;|BGCOLOR(#F5F5F5):生体爆弾の種。指揮官や魔術師に直撃させると爽快|
</v>
      </c>
    </row>
    <row r="311" spans="1:164" x14ac:dyDescent="0.15">
      <c r="A311" t="str">
        <f t="shared" si="85"/>
        <v/>
      </c>
      <c r="C311" s="1" t="s">
        <v>3992</v>
      </c>
      <c r="E311" s="1">
        <v>4</v>
      </c>
      <c r="F311" s="1" t="s">
        <v>4067</v>
      </c>
      <c r="H311" s="1" t="s">
        <v>4068</v>
      </c>
      <c r="J311" s="1">
        <v>10</v>
      </c>
      <c r="CP311" s="2">
        <v>20</v>
      </c>
      <c r="ER311" s="20" t="s">
        <v>4656</v>
      </c>
      <c r="ES311" t="str">
        <f t="shared" si="86"/>
        <v>BGCOLOR(#000000):&amp;ref(Item/Misc/Pills-of-Water-Breathing.jpg,nolink,75x75,Pills of Water Breathing);|BGCOLOR(BLACK):COLOR(WHITE):''Pills of Water Breathing''</v>
      </c>
      <c r="ET311" t="str">
        <f t="shared" si="87"/>
        <v>&amp;ref(Spell/P_Air.jpg,nolink,25x25,Air);2</v>
      </c>
      <c r="EU311" t="str">
        <f t="shared" si="88"/>
        <v>&amp;ref(Spell/V_Air.jpg,nolink,25x25,Air Gem);10</v>
      </c>
      <c r="EV311" t="str">
        <f t="shared" si="89"/>
        <v>n/a</v>
      </c>
      <c r="EW311" t="str">
        <f t="shared" si="90"/>
        <v>n/a</v>
      </c>
      <c r="EX311" t="str">
        <f t="shared" si="91"/>
        <v/>
      </c>
      <c r="EY311" t="str">
        <f t="shared" si="92"/>
        <v/>
      </c>
      <c r="EZ311" t="str">
        <f t="shared" si="93"/>
        <v>&amp;ref(Item/Water-Breathing.jpg,nolink,25x25,Gift of Water Breathing (20));</v>
      </c>
      <c r="FA311" t="str">
        <f t="shared" si="94"/>
        <v/>
      </c>
      <c r="FB311" t="str">
        <f t="shared" si="95"/>
        <v/>
      </c>
      <c r="FC311" t="str">
        <f t="shared" si="96"/>
        <v/>
      </c>
      <c r="FD311" t="str">
        <f t="shared" si="97"/>
        <v>&amp;ref(Item/Water-Breathing.jpg,nolink,25x25,Gift of Water Breathing (20));</v>
      </c>
      <c r="FE311" t="str">
        <f t="shared" si="98"/>
        <v>&amp;ref(Item/Water-Breathing.jpg,nolink,25x25,Gift of Water Breathing (20));</v>
      </c>
      <c r="FF311" t="str">
        <f t="shared" si="99"/>
        <v>~</v>
      </c>
      <c r="FG311" t="str">
        <f t="shared" si="100"/>
        <v>~</v>
      </c>
      <c r="FH311" s="24" t="str">
        <f t="shared" si="101"/>
        <v xml:space="preserve">|BGCOLOR(#000000):&amp;ref(Item/Misc/Pills-of-Water-Breathing.jpg,nolink,75x75,Pills of Water Breathing);|BGCOLOR(BLACK):COLOR(WHITE):''Pills of Water Breathing''|雑貨|&amp;ref(Spell/P_Air.jpg,nolink,25x25,Air);2|&amp;ref(Spell/V_Air.jpg,nolink,25x25,Air Gem);10|
|~|&gt;|&gt;|&gt;|&amp;ref(Item/Water-Breathing.jpg,nolink,25x25,Gift of Water Breathing (20));|
|&gt;|&gt;|&gt;|&gt;|BGCOLOR(#F5F5F5):安価だが弱い水中呼吸付加。護衛程度は問題なく連れられる|
</v>
      </c>
    </row>
    <row r="312" spans="1:164" x14ac:dyDescent="0.15">
      <c r="A312" t="str">
        <f t="shared" si="85"/>
        <v/>
      </c>
      <c r="C312" s="1" t="s">
        <v>3992</v>
      </c>
      <c r="E312" s="1">
        <v>4</v>
      </c>
      <c r="F312" s="1" t="s">
        <v>4069</v>
      </c>
      <c r="H312" s="1" t="s">
        <v>4070</v>
      </c>
      <c r="J312" s="1">
        <v>5</v>
      </c>
      <c r="L312" s="6">
        <v>19</v>
      </c>
      <c r="M312" s="1" t="s">
        <v>4317</v>
      </c>
      <c r="T312" s="11">
        <v>0</v>
      </c>
      <c r="AA312" s="1">
        <v>1</v>
      </c>
      <c r="AE312" s="1">
        <v>0</v>
      </c>
      <c r="AF312" s="1">
        <v>1</v>
      </c>
      <c r="AK312" s="1">
        <v>5</v>
      </c>
      <c r="ER312" s="20" t="s">
        <v>4657</v>
      </c>
      <c r="ES312" t="str">
        <f t="shared" si="86"/>
        <v>BGCOLOR(#000000):&amp;ref(Item/Misc/Dancing-Trident.jpg,nolink,75x75,Dancing Trident);|BGCOLOR(BLACK):COLOR(WHITE):''Dancing Trident''</v>
      </c>
      <c r="ET312" t="str">
        <f t="shared" si="87"/>
        <v>&amp;ref(Spell/P_Air.jpg,nolink,25x25,Air);1</v>
      </c>
      <c r="EU312" t="str">
        <f t="shared" si="88"/>
        <v>&amp;ref(Spell/V_Air.jpg,nolink,25x25,Air Gem);5</v>
      </c>
      <c r="EV312" t="str">
        <f t="shared" si="89"/>
        <v>攻撃力：19&amp;ref(Item/D_Pierce.jpg,nolink,25x25,Pierce Damage);&amp;ref(Item/D_Magic.jpg,nolink,25x25,Magic Damage);&amp;br;筋力加算なし&amp;br;ボーナス武器&amp;br;攻撃修正：0&amp;br;防御修正：1&amp;br;長さ：5</v>
      </c>
      <c r="EW312" t="str">
        <f t="shared" si="90"/>
        <v>n/a</v>
      </c>
      <c r="EX312" t="str">
        <f t="shared" si="91"/>
        <v>n/a</v>
      </c>
      <c r="EY312" t="str">
        <f t="shared" si="92"/>
        <v/>
      </c>
      <c r="EZ312" t="str">
        <f t="shared" si="93"/>
        <v/>
      </c>
      <c r="FA312" t="str">
        <f t="shared" si="94"/>
        <v/>
      </c>
      <c r="FB312" t="str">
        <f t="shared" si="95"/>
        <v/>
      </c>
      <c r="FC312" t="str">
        <f t="shared" si="96"/>
        <v/>
      </c>
      <c r="FD312" t="str">
        <f t="shared" si="97"/>
        <v/>
      </c>
      <c r="FE312" t="str">
        <f t="shared" si="98"/>
        <v>攻撃力：19&amp;ref(Item/D_Pierce.jpg,nolink,25x25,Pierce Damage);&amp;ref(Item/D_Magic.jpg,nolink,25x25,Magic Damage);&amp;br;筋力加算なし&amp;br;ボーナス武器&amp;br;攻撃修正：0&amp;br;防御修正：1&amp;br;長さ：5</v>
      </c>
      <c r="FF312" t="str">
        <f t="shared" si="99"/>
        <v>~</v>
      </c>
      <c r="FG312" t="str">
        <f t="shared" si="100"/>
        <v>~</v>
      </c>
      <c r="FH312" s="24" t="str">
        <f t="shared" si="101"/>
        <v xml:space="preserve">|BGCOLOR(#000000):&amp;ref(Item/Misc/Dancing-Trident.jpg,nolink,75x75,Dancing Trident);|BGCOLOR(BLACK):COLOR(WHITE):''Dancing Trident''|雑貨|&amp;ref(Spell/P_Air.jpg,nolink,25x25,Air);1|&amp;ref(Spell/V_Air.jpg,nolink,25x25,Air Gem);5|
|~|&gt;|&gt;|&gt;|攻撃力：19&amp;ref(Item/D_Pierce.jpg,nolink,25x25,Pierce Damage);&amp;ref(Item/D_Magic.jpg,nolink,25x25,Magic Damage);&amp;br;筋力加算なし&amp;br;ボーナス武器&amp;br;攻撃修正：0&amp;br;防御修正：1&amp;br;長さ：5|
|&gt;|&gt;|&gt;|&gt;|BGCOLOR(#F5F5F5):一撃の重い追撃。水中でもよく機能する|
</v>
      </c>
    </row>
    <row r="313" spans="1:164" x14ac:dyDescent="0.15">
      <c r="A313" t="str">
        <f t="shared" si="85"/>
        <v/>
      </c>
      <c r="C313" s="1" t="s">
        <v>3992</v>
      </c>
      <c r="E313" s="1">
        <v>4</v>
      </c>
      <c r="F313" s="1" t="s">
        <v>4071</v>
      </c>
      <c r="H313" s="1" t="s">
        <v>4070</v>
      </c>
      <c r="J313" s="1">
        <v>5</v>
      </c>
      <c r="AX313" s="2">
        <v>15</v>
      </c>
      <c r="BL313" s="2">
        <v>1</v>
      </c>
      <c r="EQ313" s="7" t="s">
        <v>4073</v>
      </c>
      <c r="ER313" s="20" t="s">
        <v>4658</v>
      </c>
      <c r="ES313" t="str">
        <f t="shared" si="86"/>
        <v>BGCOLOR(#000000):&amp;ref(Item/Misc/Storm-Spool.jpg,nolink,75x75,Storm Spool);|BGCOLOR(BLACK):COLOR(WHITE):''Storm Spool''</v>
      </c>
      <c r="ET313" t="str">
        <f t="shared" si="87"/>
        <v>&amp;ref(Spell/P_Air.jpg,nolink,25x25,Air);1</v>
      </c>
      <c r="EU313" t="str">
        <f t="shared" si="88"/>
        <v>&amp;ref(Spell/V_Air.jpg,nolink,25x25,Air Gem);5</v>
      </c>
      <c r="EV313" t="str">
        <f t="shared" si="89"/>
        <v>n/a</v>
      </c>
      <c r="EW313" t="str">
        <f t="shared" si="90"/>
        <v>n/a</v>
      </c>
      <c r="EX313" t="str">
        <f t="shared" si="91"/>
        <v>&amp;ref(Item/Shock-Resistant.jpg,nolink,25x25,Shock Resistant (15));&amp;ref(Item/Overcharged.jpg,nolink,25x25,Overcharged);</v>
      </c>
      <c r="EY313" t="str">
        <f t="shared" si="92"/>
        <v/>
      </c>
      <c r="EZ313" t="str">
        <f t="shared" si="93"/>
        <v/>
      </c>
      <c r="FA313" t="str">
        <f t="shared" si="94"/>
        <v/>
      </c>
      <c r="FB313" t="str">
        <f t="shared" si="95"/>
        <v/>
      </c>
      <c r="FC313" t="str">
        <f t="shared" si="96"/>
        <v/>
      </c>
      <c r="FD313" t="str">
        <f t="shared" si="97"/>
        <v>&amp;ref(Item/Shock-Resistant.jpg,nolink,25x25,Shock Resistant (15));&amp;ref(Item/Overcharged.jpg,nolink,25x25,Overcharged);&amp;br;Corpse Construct召喚数+2</v>
      </c>
      <c r="FE313" t="str">
        <f t="shared" si="98"/>
        <v>&amp;ref(Item/Shock-Resistant.jpg,nolink,25x25,Shock Resistant (15));&amp;ref(Item/Overcharged.jpg,nolink,25x25,Overcharged);&amp;br;Corpse Construct召喚数+2</v>
      </c>
      <c r="FF313" t="str">
        <f t="shared" si="99"/>
        <v>~</v>
      </c>
      <c r="FG313" t="str">
        <f t="shared" si="100"/>
        <v>~</v>
      </c>
      <c r="FH313" s="24" t="str">
        <f t="shared" si="101"/>
        <v xml:space="preserve">|BGCOLOR(#000000):&amp;ref(Item/Misc/Storm-Spool.jpg,nolink,75x75,Storm Spool);|BGCOLOR(BLACK):COLOR(WHITE):''Storm Spool''|雑貨|&amp;ref(Spell/P_Air.jpg,nolink,25x25,Air);1|&amp;ref(Spell/V_Air.jpg,nolink,25x25,Air Gem);5|
|~|&gt;|&gt;|&gt;|&amp;ref(Item/Shock-Resistant.jpg,nolink,25x25,Shock Resistant (15));&amp;ref(Item/Overcharged.jpg,nolink,25x25,Overcharged);&amp;br;Corpse Construct召喚数+2|
|&gt;|&gt;|&gt;|&gt;|BGCOLOR(#F5F5F5):電撃での弱い自動反撃。死体工作にも役立つ|
</v>
      </c>
    </row>
    <row r="314" spans="1:164" x14ac:dyDescent="0.15">
      <c r="A314" t="str">
        <f t="shared" si="85"/>
        <v/>
      </c>
      <c r="C314" s="1" t="s">
        <v>3992</v>
      </c>
      <c r="E314" s="1">
        <v>4</v>
      </c>
      <c r="F314" s="1" t="s">
        <v>4074</v>
      </c>
      <c r="H314" s="1" t="s">
        <v>4075</v>
      </c>
      <c r="J314" s="1">
        <v>15</v>
      </c>
      <c r="DI314" s="2">
        <v>25</v>
      </c>
      <c r="EQ314" s="7" t="s">
        <v>4076</v>
      </c>
      <c r="ER314" s="20" t="s">
        <v>4659</v>
      </c>
      <c r="ES314" t="str">
        <f t="shared" si="86"/>
        <v>BGCOLOR(#000000):&amp;ref(Item/Misc/Wall-Shaker.jpg,nolink,75x75,Wall Shaker);|BGCOLOR(BLACK):COLOR(WHITE):''Wall Shaker''</v>
      </c>
      <c r="ET314" t="str">
        <f t="shared" si="87"/>
        <v>&amp;ref(Spell/P_Air.jpg,nolink,25x25,Air);3</v>
      </c>
      <c r="EU314" t="str">
        <f t="shared" si="88"/>
        <v>&amp;ref(Spell/V_Air.jpg,nolink,25x25,Air Gem);15</v>
      </c>
      <c r="EV314" t="str">
        <f t="shared" si="89"/>
        <v>n/a</v>
      </c>
      <c r="EW314" t="str">
        <f t="shared" si="90"/>
        <v>n/a</v>
      </c>
      <c r="EX314" t="str">
        <f t="shared" si="91"/>
        <v/>
      </c>
      <c r="EY314" t="str">
        <f t="shared" si="92"/>
        <v/>
      </c>
      <c r="EZ314" t="str">
        <f t="shared" si="93"/>
        <v/>
      </c>
      <c r="FA314" t="str">
        <f t="shared" si="94"/>
        <v>&amp;ref(Item/Siege-Bonus.jpg,nolink,25x25,Siege Bonus (25));</v>
      </c>
      <c r="FB314" t="str">
        <f t="shared" si="95"/>
        <v/>
      </c>
      <c r="FC314" t="str">
        <f t="shared" si="96"/>
        <v/>
      </c>
      <c r="FD314" t="str">
        <f t="shared" si="97"/>
        <v>&amp;ref(Item/Siege-Bonus.jpg,nolink,25x25,Siege Bonus (25));&amp;br;戦闘時使用可能：Panic</v>
      </c>
      <c r="FE314" t="str">
        <f t="shared" si="98"/>
        <v>&amp;ref(Item/Siege-Bonus.jpg,nolink,25x25,Siege Bonus (25));&amp;br;戦闘時使用可能：Panic</v>
      </c>
      <c r="FF314" t="str">
        <f t="shared" si="99"/>
        <v>~</v>
      </c>
      <c r="FG314" t="str">
        <f t="shared" si="100"/>
        <v>~</v>
      </c>
      <c r="FH314" s="24" t="str">
        <f t="shared" si="101"/>
        <v xml:space="preserve">|BGCOLOR(#000000):&amp;ref(Item/Misc/Wall-Shaker.jpg,nolink,75x75,Wall Shaker);|BGCOLOR(BLACK):COLOR(WHITE):''Wall Shaker''|雑貨|&amp;ref(Spell/P_Air.jpg,nolink,25x25,Air);3|&amp;ref(Spell/V_Air.jpg,nolink,25x25,Air Gem);15|
|~|&gt;|&gt;|&gt;|&amp;ref(Item/Siege-Bonus.jpg,nolink,25x25,Siege Bonus (25));&amp;br;戦闘時使用可能：Panic|
|&gt;|&gt;|&gt;|&gt;|BGCOLOR(#F5F5F5):包囲戦のお供。戦闘でも役立ってくれる|
</v>
      </c>
    </row>
    <row r="315" spans="1:164" x14ac:dyDescent="0.15">
      <c r="A315" t="str">
        <f t="shared" si="85"/>
        <v/>
      </c>
      <c r="C315" s="1" t="s">
        <v>3992</v>
      </c>
      <c r="E315" s="1">
        <v>4</v>
      </c>
      <c r="F315" s="1" t="s">
        <v>4077</v>
      </c>
      <c r="H315" s="1" t="s">
        <v>4078</v>
      </c>
      <c r="J315" s="1">
        <v>40</v>
      </c>
      <c r="CK315" s="2">
        <v>1</v>
      </c>
      <c r="EF315" s="2">
        <v>1</v>
      </c>
      <c r="EQ315" s="7" t="s">
        <v>4079</v>
      </c>
      <c r="ER315" s="20" t="s">
        <v>4665</v>
      </c>
      <c r="ES315" t="str">
        <f t="shared" si="86"/>
        <v>BGCOLOR(#000000):&amp;ref(Item/Misc/Bag-of-Winds.jpg,nolink,75x75,Bag of Winds);|BGCOLOR(BLACK):COLOR(WHITE):''Bag of Winds''</v>
      </c>
      <c r="ET315" t="str">
        <f t="shared" si="87"/>
        <v>&amp;ref(Spell/P_Air.jpg,nolink,25x25,Air);5</v>
      </c>
      <c r="EU315" t="str">
        <f t="shared" si="88"/>
        <v>&amp;ref(Spell/V_Air.jpg,nolink,25x25,Air Gem);40</v>
      </c>
      <c r="EV315" t="str">
        <f t="shared" si="89"/>
        <v>n/a</v>
      </c>
      <c r="EW315" t="str">
        <f t="shared" si="90"/>
        <v>n/a</v>
      </c>
      <c r="EX315" t="str">
        <f t="shared" si="91"/>
        <v/>
      </c>
      <c r="EY315" t="str">
        <f t="shared" si="92"/>
        <v/>
      </c>
      <c r="EZ315" t="str">
        <f t="shared" si="93"/>
        <v>&amp;ref(Nation/MagicLead.jpg,nolink,25x25,Magic Leadership (1));</v>
      </c>
      <c r="FA315" t="str">
        <f t="shared" si="94"/>
        <v/>
      </c>
      <c r="FB315" t="str">
        <f t="shared" si="95"/>
        <v>&amp;ref(Spell/P_Air.jpg,nolink,25x25,Air Magic Bonus (1));</v>
      </c>
      <c r="FC315" t="str">
        <f t="shared" si="96"/>
        <v/>
      </c>
      <c r="FD315" t="str">
        <f t="shared" si="97"/>
        <v>&amp;ref(Nation/MagicLead.jpg,nolink,25x25,Magic Leadership (1));&amp;br;&amp;ref(Spell/P_Air.jpg,nolink,25x25,Air Magic Bonus (1));&amp;br;戦闘開始時自動発動：Summon Lesser Air Elemental</v>
      </c>
      <c r="FE315" t="str">
        <f t="shared" si="98"/>
        <v>&amp;ref(Nation/MagicLead.jpg,nolink,25x25,Magic Leadership (1));&amp;br;&amp;ref(Spell/P_Air.jpg,nolink,25x25,Air Magic Bonus (1));&amp;br;戦闘開始時自動発動：Summon Lesser Air Elemental</v>
      </c>
      <c r="FF315" t="str">
        <f t="shared" si="99"/>
        <v>~</v>
      </c>
      <c r="FG315" t="str">
        <f t="shared" si="100"/>
        <v>~</v>
      </c>
      <c r="FH315" s="24" t="str">
        <f t="shared" si="101"/>
        <v xml:space="preserve">|BGCOLOR(#000000):&amp;ref(Item/Misc/Bag-of-Winds.jpg,nolink,75x75,Bag of Winds);|BGCOLOR(BLACK):COLOR(WHITE):''Bag of Winds''|雑貨|&amp;ref(Spell/P_Air.jpg,nolink,25x25,Air);5|&amp;ref(Spell/V_Air.jpg,nolink,25x25,Air Gem);40|
|~|&gt;|&gt;|&gt;|&amp;ref(Nation/MagicLead.jpg,nolink,25x25,Magic Leadership (1));&amp;br;&amp;ref(Spell/P_Air.jpg,nolink,25x25,Air Magic Bonus (1));&amp;br;戦闘開始時自動発動：Summon Lesser Air Elemental|
|&gt;|&gt;|&gt;|&gt;|BGCOLOR(#F5F5F5):風魔法増強。風の精霊のお供も付く|
</v>
      </c>
    </row>
    <row r="316" spans="1:164" x14ac:dyDescent="0.15">
      <c r="A316" t="str">
        <f t="shared" si="85"/>
        <v/>
      </c>
      <c r="C316" s="1" t="s">
        <v>3992</v>
      </c>
      <c r="E316" s="1">
        <v>4</v>
      </c>
      <c r="F316" s="1" t="s">
        <v>4080</v>
      </c>
      <c r="H316" s="1" t="s">
        <v>4075</v>
      </c>
      <c r="J316" s="1">
        <v>15</v>
      </c>
      <c r="EQ316" s="7" t="s">
        <v>4081</v>
      </c>
      <c r="ER316" s="20" t="s">
        <v>4660</v>
      </c>
      <c r="ES316" t="str">
        <f t="shared" si="86"/>
        <v>BGCOLOR(#000000):&amp;ref(Item/Misc/Flying-Carpet.jpg,nolink,75x75,Flying Carpet);|BGCOLOR(BLACK):COLOR(WHITE):''Flying Carpet''</v>
      </c>
      <c r="ET316" t="str">
        <f t="shared" si="87"/>
        <v>&amp;ref(Spell/P_Air.jpg,nolink,25x25,Air);3</v>
      </c>
      <c r="EU316" t="str">
        <f t="shared" si="88"/>
        <v>&amp;ref(Spell/V_Air.jpg,nolink,25x25,Air Gem);15</v>
      </c>
      <c r="EV316" t="str">
        <f t="shared" si="89"/>
        <v>n/a</v>
      </c>
      <c r="EW316" t="str">
        <f t="shared" si="90"/>
        <v>n/a</v>
      </c>
      <c r="EX316" t="str">
        <f t="shared" si="91"/>
        <v/>
      </c>
      <c r="EY316" t="str">
        <f t="shared" si="92"/>
        <v/>
      </c>
      <c r="EZ316" t="str">
        <f t="shared" si="93"/>
        <v/>
      </c>
      <c r="FA316" t="str">
        <f t="shared" si="94"/>
        <v/>
      </c>
      <c r="FB316" t="str">
        <f t="shared" si="95"/>
        <v/>
      </c>
      <c r="FC316" t="str">
        <f t="shared" si="96"/>
        <v/>
      </c>
      <c r="FD316" t="str">
        <f t="shared" si="97"/>
        <v>空輸：容量14、速度20</v>
      </c>
      <c r="FE316" t="str">
        <f t="shared" si="98"/>
        <v>空輸：容量14、速度20</v>
      </c>
      <c r="FF316" t="str">
        <f t="shared" si="99"/>
        <v>~</v>
      </c>
      <c r="FG316" t="str">
        <f t="shared" si="100"/>
        <v>~</v>
      </c>
      <c r="FH316" s="24" t="str">
        <f t="shared" si="101"/>
        <v xml:space="preserve">|BGCOLOR(#000000):&amp;ref(Item/Misc/Flying-Carpet.jpg,nolink,75x75,Flying Carpet);|BGCOLOR(BLACK):COLOR(WHITE):''Flying Carpet''|雑貨|&amp;ref(Spell/P_Air.jpg,nolink,25x25,Air);3|&amp;ref(Spell/V_Air.jpg,nolink,25x25,Air Gem);15|
|~|&gt;|&gt;|&gt;|空輸：容量14、速度20|
|&gt;|&gt;|&gt;|&gt;|BGCOLOR(#F5F5F5):小型輸送機。鈍重な兵も素早く輸送する|
</v>
      </c>
    </row>
    <row r="317" spans="1:164" x14ac:dyDescent="0.15">
      <c r="A317" t="str">
        <f t="shared" si="85"/>
        <v/>
      </c>
      <c r="C317" s="1" t="s">
        <v>3992</v>
      </c>
      <c r="E317" s="1">
        <v>4</v>
      </c>
      <c r="F317" s="1" t="s">
        <v>4082</v>
      </c>
      <c r="H317" s="1" t="s">
        <v>4070</v>
      </c>
      <c r="I317" s="1" t="s">
        <v>4083</v>
      </c>
      <c r="J317" s="1">
        <v>5</v>
      </c>
      <c r="K317" s="7">
        <v>5</v>
      </c>
      <c r="BD317" s="2">
        <v>20</v>
      </c>
      <c r="ER317" s="20" t="s">
        <v>4661</v>
      </c>
      <c r="ES317" t="str">
        <f t="shared" si="86"/>
        <v>BGCOLOR(#000000):&amp;ref(Item/Misc/Dancing-Shield.jpg,nolink,75x75,Dancing Shield);|BGCOLOR(BLACK):COLOR(WHITE):''Dancing Shield''</v>
      </c>
      <c r="ET317" t="str">
        <f t="shared" si="87"/>
        <v>&amp;ref(Spell/P_Air.jpg,nolink,25x25,Air);1&amp;ref(Spell/P_Earth.jpg,nolink,25x25,Earth);1</v>
      </c>
      <c r="EU317" t="str">
        <f t="shared" si="88"/>
        <v>&amp;ref(Spell/V_Air.jpg,nolink,25x25,Air Gem);5&amp;ref(Spell/V_Earth.jpg,nolink,25x25,Earth Gem);5</v>
      </c>
      <c r="EV317" t="str">
        <f t="shared" si="89"/>
        <v>n/a</v>
      </c>
      <c r="EW317" t="str">
        <f t="shared" si="90"/>
        <v>n/a</v>
      </c>
      <c r="EX317" t="str">
        <f t="shared" si="91"/>
        <v>&amp;ref(Item/Protective-Force.jpg,nolink,25x25,Protective Force (20));</v>
      </c>
      <c r="EY317" t="str">
        <f t="shared" si="92"/>
        <v/>
      </c>
      <c r="EZ317" t="str">
        <f t="shared" si="93"/>
        <v/>
      </c>
      <c r="FA317" t="str">
        <f t="shared" si="94"/>
        <v/>
      </c>
      <c r="FB317" t="str">
        <f t="shared" si="95"/>
        <v/>
      </c>
      <c r="FC317" t="str">
        <f t="shared" si="96"/>
        <v/>
      </c>
      <c r="FD317" t="str">
        <f t="shared" si="97"/>
        <v>&amp;ref(Item/Protective-Force.jpg,nolink,25x25,Protective Force (20));</v>
      </c>
      <c r="FE317" t="str">
        <f t="shared" si="98"/>
        <v>&amp;ref(Item/Protective-Force.jpg,nolink,25x25,Protective Force (20));</v>
      </c>
      <c r="FF317" t="str">
        <f t="shared" si="99"/>
        <v>~</v>
      </c>
      <c r="FG317" t="str">
        <f t="shared" si="100"/>
        <v>~</v>
      </c>
      <c r="FH317" s="24" t="str">
        <f t="shared" si="101"/>
        <v xml:space="preserve">|BGCOLOR(#000000):&amp;ref(Item/Misc/Dancing-Shield.jpg,nolink,75x75,Dancing Shield);|BGCOLOR(BLACK):COLOR(WHITE):''Dancing Shield''|雑貨|&amp;ref(Spell/P_Air.jpg,nolink,25x25,Air);1&amp;ref(Spell/P_Earth.jpg,nolink,25x25,Earth);1|&amp;ref(Spell/V_Air.jpg,nolink,25x25,Air Gem);5&amp;ref(Spell/V_Earth.jpg,nolink,25x25,Earth Gem);5|
|~|&gt;|&gt;|&gt;|&amp;ref(Item/Protective-Force.jpg,nolink,25x25,Protective Force (20));|
|&gt;|&gt;|&gt;|&gt;|BGCOLOR(#F5F5F5):不確実だが強力な追加防御|
</v>
      </c>
    </row>
    <row r="318" spans="1:164" x14ac:dyDescent="0.15">
      <c r="A318" t="str">
        <f t="shared" si="85"/>
        <v/>
      </c>
      <c r="C318" s="1" t="s">
        <v>3992</v>
      </c>
      <c r="E318" s="1">
        <v>4</v>
      </c>
      <c r="F318" s="1" t="s">
        <v>4084</v>
      </c>
      <c r="H318" s="1" t="s">
        <v>4068</v>
      </c>
      <c r="J318" s="1">
        <v>10</v>
      </c>
      <c r="EQ318" s="7" t="s">
        <v>4085</v>
      </c>
      <c r="ER318" s="20" t="s">
        <v>4662</v>
      </c>
      <c r="ES318" t="str">
        <f t="shared" si="86"/>
        <v>BGCOLOR(#000000):&amp;ref(Item/Misc/Enchanted-Mirror.jpg,nolink,75x75,Enchanted Mirror);|BGCOLOR(BLACK):COLOR(WHITE):''Enchanted Mirror''</v>
      </c>
      <c r="ET318" t="str">
        <f t="shared" si="87"/>
        <v>&amp;ref(Spell/P_Air.jpg,nolink,25x25,Air);2</v>
      </c>
      <c r="EU318" t="str">
        <f t="shared" si="88"/>
        <v>&amp;ref(Spell/V_Air.jpg,nolink,25x25,Air Gem);10</v>
      </c>
      <c r="EV318" t="str">
        <f t="shared" si="89"/>
        <v>n/a</v>
      </c>
      <c r="EW318" t="str">
        <f t="shared" si="90"/>
        <v>n/a</v>
      </c>
      <c r="EX318" t="str">
        <f t="shared" si="91"/>
        <v/>
      </c>
      <c r="EY318" t="str">
        <f t="shared" si="92"/>
        <v/>
      </c>
      <c r="EZ318" t="str">
        <f t="shared" si="93"/>
        <v/>
      </c>
      <c r="FA318" t="str">
        <f t="shared" si="94"/>
        <v/>
      </c>
      <c r="FB318" t="str">
        <f t="shared" si="95"/>
        <v/>
      </c>
      <c r="FC318" t="str">
        <f t="shared" si="96"/>
        <v/>
      </c>
      <c r="FD318" t="str">
        <f t="shared" si="97"/>
        <v>軍勢規模欺瞞：+75</v>
      </c>
      <c r="FE318" t="str">
        <f t="shared" si="98"/>
        <v>軍勢規模欺瞞：+75</v>
      </c>
      <c r="FF318" t="str">
        <f t="shared" si="99"/>
        <v>~</v>
      </c>
      <c r="FG318" t="str">
        <f t="shared" si="100"/>
        <v>~</v>
      </c>
      <c r="FH318" s="24" t="str">
        <f t="shared" si="101"/>
        <v xml:space="preserve">|BGCOLOR(#000000):&amp;ref(Item/Misc/Enchanted-Mirror.jpg,nolink,75x75,Enchanted Mirror);|BGCOLOR(BLACK):COLOR(WHITE):''Enchanted Mirror''|雑貨|&amp;ref(Spell/P_Air.jpg,nolink,25x25,Air);2|&amp;ref(Spell/V_Air.jpg,nolink,25x25,Air Gem);10|
|~|&gt;|&gt;|&gt;|軍勢規模欺瞞：+75|
|&gt;|&gt;|&gt;|&gt;|BGCOLOR(#F5F5F5):大軍が居るかのように思わせる。要塞と組み合わせるのが良い|
</v>
      </c>
    </row>
    <row r="319" spans="1:164" x14ac:dyDescent="0.15">
      <c r="A319" t="str">
        <f t="shared" si="85"/>
        <v/>
      </c>
      <c r="C319" s="1" t="s">
        <v>3992</v>
      </c>
      <c r="E319" s="1">
        <v>4</v>
      </c>
      <c r="F319" s="1" t="s">
        <v>4086</v>
      </c>
      <c r="H319" s="1" t="s">
        <v>4075</v>
      </c>
      <c r="J319" s="1">
        <v>15</v>
      </c>
      <c r="EQ319" s="7" t="s">
        <v>4087</v>
      </c>
      <c r="ER319" s="20" t="s">
        <v>4663</v>
      </c>
      <c r="ES319" t="str">
        <f t="shared" si="86"/>
        <v>BGCOLOR(#000000):&amp;ref(Item/Misc/Cauldron-of-the-Elven-Halls.jpg,nolink,75x75,Cauldron of the Elven Halls);|BGCOLOR(BLACK):COLOR(WHITE):''Cauldron of the Elven Halls''</v>
      </c>
      <c r="ET319" t="str">
        <f t="shared" si="87"/>
        <v>&amp;ref(Spell/P_Air.jpg,nolink,25x25,Air);3</v>
      </c>
      <c r="EU319" t="str">
        <f t="shared" si="88"/>
        <v>&amp;ref(Spell/V_Air.jpg,nolink,25x25,Air Gem);15</v>
      </c>
      <c r="EV319" t="str">
        <f t="shared" si="89"/>
        <v>n/a</v>
      </c>
      <c r="EW319" t="str">
        <f t="shared" si="90"/>
        <v>n/a</v>
      </c>
      <c r="EX319" t="str">
        <f t="shared" si="91"/>
        <v/>
      </c>
      <c r="EY319" t="str">
        <f t="shared" si="92"/>
        <v/>
      </c>
      <c r="EZ319" t="str">
        <f t="shared" si="93"/>
        <v/>
      </c>
      <c r="FA319" t="str">
        <f t="shared" si="94"/>
        <v/>
      </c>
      <c r="FB319" t="str">
        <f t="shared" si="95"/>
        <v/>
      </c>
      <c r="FC319" t="str">
        <f t="shared" si="96"/>
        <v/>
      </c>
      <c r="FD319" t="str">
        <f t="shared" si="97"/>
        <v>軍勢規模欺瞞：-75</v>
      </c>
      <c r="FE319" t="str">
        <f t="shared" si="98"/>
        <v>軍勢規模欺瞞：-75</v>
      </c>
      <c r="FF319" t="str">
        <f t="shared" si="99"/>
        <v>~</v>
      </c>
      <c r="FG319" t="str">
        <f t="shared" si="100"/>
        <v>~</v>
      </c>
      <c r="FH319" s="24" t="str">
        <f t="shared" si="101"/>
        <v xml:space="preserve">|BGCOLOR(#000000):&amp;ref(Item/Misc/Cauldron-of-the-Elven-Halls.jpg,nolink,75x75,Cauldron of the Elven Halls);|BGCOLOR(BLACK):COLOR(WHITE):''Cauldron of the Elven Halls''|雑貨|&amp;ref(Spell/P_Air.jpg,nolink,25x25,Air);3|&amp;ref(Spell/V_Air.jpg,nolink,25x25,Air Gem);15|
|~|&gt;|&gt;|&gt;|軍勢規模欺瞞：-75|
|&gt;|&gt;|&gt;|&gt;|BGCOLOR(#F5F5F5):多数の兵を隠蔽。完全な隠蔽も十分可能|
</v>
      </c>
    </row>
    <row r="320" spans="1:164" x14ac:dyDescent="0.15">
      <c r="A320" t="str">
        <f t="shared" si="85"/>
        <v/>
      </c>
      <c r="C320" s="1" t="s">
        <v>3992</v>
      </c>
      <c r="E320" s="1">
        <v>4</v>
      </c>
      <c r="F320" s="1" t="s">
        <v>4088</v>
      </c>
      <c r="H320" s="1" t="s">
        <v>4089</v>
      </c>
      <c r="I320" s="1" t="s">
        <v>4070</v>
      </c>
      <c r="J320" s="1">
        <v>5</v>
      </c>
      <c r="K320" s="7">
        <v>5</v>
      </c>
      <c r="EQ320" s="7" t="s">
        <v>4090</v>
      </c>
      <c r="ER320" s="20" t="s">
        <v>4664</v>
      </c>
      <c r="ES320" t="str">
        <f t="shared" si="86"/>
        <v>BGCOLOR(#000000):&amp;ref(Item/Misc/Amulet-of-the-Fish.jpg,nolink,75x75,Amulet of the Fish);|BGCOLOR(BLACK):COLOR(WHITE):''Amulet of the Fish''</v>
      </c>
      <c r="ET320" t="str">
        <f t="shared" si="87"/>
        <v>&amp;ref(Spell/P_Water.jpg,nolink,25x25,Water);1&amp;ref(Spell/P_Air.jpg,nolink,25x25,Air);1</v>
      </c>
      <c r="EU320" t="str">
        <f t="shared" si="88"/>
        <v>&amp;ref(Spell/V_Water.jpg,nolink,25x25,Water Gem);5&amp;ref(Spell/V_Air.jpg,nolink,25x25,Air Gem);5</v>
      </c>
      <c r="EV320" t="str">
        <f t="shared" si="89"/>
        <v>n/a</v>
      </c>
      <c r="EW320" t="str">
        <f t="shared" si="90"/>
        <v>n/a</v>
      </c>
      <c r="EX320" t="str">
        <f t="shared" si="91"/>
        <v/>
      </c>
      <c r="EY320" t="str">
        <f t="shared" si="92"/>
        <v/>
      </c>
      <c r="EZ320" t="str">
        <f t="shared" si="93"/>
        <v/>
      </c>
      <c r="FA320" t="str">
        <f t="shared" si="94"/>
        <v/>
      </c>
      <c r="FB320" t="str">
        <f t="shared" si="95"/>
        <v/>
      </c>
      <c r="FC320" t="str">
        <f t="shared" si="96"/>
        <v/>
      </c>
      <c r="FD320" t="str">
        <f t="shared" si="97"/>
        <v>空気呼吸付加</v>
      </c>
      <c r="FE320" t="str">
        <f t="shared" si="98"/>
        <v>空気呼吸付加</v>
      </c>
      <c r="FF320" t="str">
        <f t="shared" si="99"/>
        <v>~</v>
      </c>
      <c r="FG320" t="str">
        <f t="shared" si="100"/>
        <v>~</v>
      </c>
      <c r="FH320" s="24" t="str">
        <f t="shared" si="101"/>
        <v xml:space="preserve">|BGCOLOR(#000000):&amp;ref(Item/Misc/Amulet-of-the-Fish.jpg,nolink,75x75,Amulet of the Fish);|BGCOLOR(BLACK):COLOR(WHITE):''Amulet of the Fish''|雑貨|&amp;ref(Spell/P_Water.jpg,nolink,25x25,Water);1&amp;ref(Spell/P_Air.jpg,nolink,25x25,Air);1|&amp;ref(Spell/V_Water.jpg,nolink,25x25,Water Gem);5&amp;ref(Spell/V_Air.jpg,nolink,25x25,Air Gem);5|
|~|&gt;|&gt;|&gt;|空気呼吸付加|
|&gt;|&gt;|&gt;|&gt;|BGCOLOR(#F5F5F5):魚が陸に上がるための品。誰でも使えるのが売り|
</v>
      </c>
    </row>
    <row r="321" spans="1:164" x14ac:dyDescent="0.15">
      <c r="A321" t="str">
        <f t="shared" si="85"/>
        <v/>
      </c>
      <c r="C321" s="1" t="s">
        <v>3992</v>
      </c>
      <c r="E321" s="1">
        <v>4</v>
      </c>
      <c r="F321" s="1" t="s">
        <v>4091</v>
      </c>
      <c r="H321" s="1" t="s">
        <v>4092</v>
      </c>
      <c r="I321" s="1" t="s">
        <v>4089</v>
      </c>
      <c r="J321" s="1">
        <v>15</v>
      </c>
      <c r="K321" s="7">
        <v>5</v>
      </c>
      <c r="CP321" s="2">
        <v>50</v>
      </c>
      <c r="ER321" s="20" t="s">
        <v>4666</v>
      </c>
      <c r="ES321" t="str">
        <f t="shared" si="86"/>
        <v>BGCOLOR(#000000):&amp;ref(Item/Misc/Manual-of-Water-Breathing.jpg,nolink,75x75,Manual of Water Breathing);|BGCOLOR(BLACK):COLOR(WHITE):''Manual of Water Breathing''</v>
      </c>
      <c r="ET321" t="str">
        <f t="shared" si="87"/>
        <v>&amp;ref(Spell/P_Nature.jpg,nolink,25x25,Nature);3&amp;ref(Spell/P_Water.jpg,nolink,25x25,Water);1</v>
      </c>
      <c r="EU321" t="str">
        <f t="shared" si="88"/>
        <v>&amp;ref(Spell/V_Nature.jpg,nolink,25x25,Nature Gem);15&amp;ref(Spell/V_Water.jpg,nolink,25x25,Water Gem);5</v>
      </c>
      <c r="EV321" t="str">
        <f t="shared" si="89"/>
        <v>n/a</v>
      </c>
      <c r="EW321" t="str">
        <f t="shared" si="90"/>
        <v>n/a</v>
      </c>
      <c r="EX321" t="str">
        <f t="shared" si="91"/>
        <v/>
      </c>
      <c r="EY321" t="str">
        <f t="shared" si="92"/>
        <v/>
      </c>
      <c r="EZ321" t="str">
        <f t="shared" si="93"/>
        <v>&amp;ref(Item/Water-Breathing.jpg,nolink,25x25,Gift of Water Breathing (50));</v>
      </c>
      <c r="FA321" t="str">
        <f t="shared" si="94"/>
        <v/>
      </c>
      <c r="FB321" t="str">
        <f t="shared" si="95"/>
        <v/>
      </c>
      <c r="FC321" t="str">
        <f t="shared" si="96"/>
        <v/>
      </c>
      <c r="FD321" t="str">
        <f t="shared" si="97"/>
        <v>&amp;ref(Item/Water-Breathing.jpg,nolink,25x25,Gift of Water Breathing (50));</v>
      </c>
      <c r="FE321" t="str">
        <f t="shared" si="98"/>
        <v>&amp;ref(Item/Water-Breathing.jpg,nolink,25x25,Gift of Water Breathing (50));</v>
      </c>
      <c r="FF321" t="str">
        <f t="shared" si="99"/>
        <v>~</v>
      </c>
      <c r="FG321" t="str">
        <f t="shared" si="100"/>
        <v>~</v>
      </c>
      <c r="FH321" s="24" t="str">
        <f t="shared" si="101"/>
        <v xml:space="preserve">|BGCOLOR(#000000):&amp;ref(Item/Misc/Manual-of-Water-Breathing.jpg,nolink,75x75,Manual of Water Breathing);|BGCOLOR(BLACK):COLOR(WHITE):''Manual of Water Breathing''|雑貨|&amp;ref(Spell/P_Nature.jpg,nolink,25x25,Nature);3&amp;ref(Spell/P_Water.jpg,nolink,25x25,Water);1|&amp;ref(Spell/V_Nature.jpg,nolink,25x25,Nature Gem);15&amp;ref(Spell/V_Water.jpg,nolink,25x25,Water Gem);5|
|~|&gt;|&gt;|&gt;|&amp;ref(Item/Water-Breathing.jpg,nolink,25x25,Gift of Water Breathing (50));|
|&gt;|&gt;|&gt;|&gt;|BGCOLOR(#F5F5F5):やや値の張る水中呼吸の書。容量はそれなり|
</v>
      </c>
    </row>
    <row r="322" spans="1:164" x14ac:dyDescent="0.15">
      <c r="A322" t="str">
        <f t="shared" si="85"/>
        <v/>
      </c>
      <c r="C322" s="1" t="s">
        <v>3992</v>
      </c>
      <c r="E322" s="1">
        <v>4</v>
      </c>
      <c r="F322" s="1" t="s">
        <v>4093</v>
      </c>
      <c r="H322" s="1" t="s">
        <v>4083</v>
      </c>
      <c r="J322" s="1">
        <v>5</v>
      </c>
      <c r="BV322" s="2">
        <v>3</v>
      </c>
      <c r="EQ322" s="7" t="s">
        <v>4094</v>
      </c>
      <c r="ER322" s="20" t="s">
        <v>4667</v>
      </c>
      <c r="ES322" t="str">
        <f t="shared" si="86"/>
        <v>BGCOLOR(#000000):&amp;ref(Item/Misc/Girdle-of-Might.jpg,nolink,75x75,Girdle of Might);|BGCOLOR(BLACK):COLOR(WHITE):''Girdle of Might''</v>
      </c>
      <c r="ET322" t="str">
        <f t="shared" si="87"/>
        <v>&amp;ref(Spell/P_Earth.jpg,nolink,25x25,Earth);1</v>
      </c>
      <c r="EU322" t="str">
        <f t="shared" si="88"/>
        <v>&amp;ref(Spell/V_Earth.jpg,nolink,25x25,Earth Gem);5</v>
      </c>
      <c r="EV322" t="str">
        <f t="shared" si="89"/>
        <v>n/a</v>
      </c>
      <c r="EW322" t="str">
        <f t="shared" si="90"/>
        <v>n/a</v>
      </c>
      <c r="EX322" t="str">
        <f t="shared" si="91"/>
        <v/>
      </c>
      <c r="EY322" t="str">
        <f t="shared" si="92"/>
        <v>&amp;ref(Item/Reinvigoration.jpg,nolink,25x25,Reinvigoration (3));</v>
      </c>
      <c r="EZ322" t="str">
        <f t="shared" si="93"/>
        <v/>
      </c>
      <c r="FA322" t="str">
        <f t="shared" si="94"/>
        <v/>
      </c>
      <c r="FB322" t="str">
        <f t="shared" si="95"/>
        <v/>
      </c>
      <c r="FC322" t="str">
        <f t="shared" si="96"/>
        <v/>
      </c>
      <c r="FD322" t="str">
        <f t="shared" si="97"/>
        <v>&amp;ref(Item/Reinvigoration.jpg,nolink,25x25,Reinvigoration (3));&amp;br;筋力+3</v>
      </c>
      <c r="FE322" t="str">
        <f t="shared" si="98"/>
        <v>&amp;ref(Item/Reinvigoration.jpg,nolink,25x25,Reinvigoration (3));&amp;br;筋力+3</v>
      </c>
      <c r="FF322" t="str">
        <f t="shared" si="99"/>
        <v>~</v>
      </c>
      <c r="FG322" t="str">
        <f t="shared" si="100"/>
        <v>~</v>
      </c>
      <c r="FH322" s="24" t="str">
        <f t="shared" si="101"/>
        <v xml:space="preserve">|BGCOLOR(#000000):&amp;ref(Item/Misc/Girdle-of-Might.jpg,nolink,75x75,Girdle of Might);|BGCOLOR(BLACK):COLOR(WHITE):''Girdle of Might''|雑貨|&amp;ref(Spell/P_Earth.jpg,nolink,25x25,Earth);1|&amp;ref(Spell/V_Earth.jpg,nolink,25x25,Earth Gem);5|
|~|&gt;|&gt;|&gt;|&amp;ref(Item/Reinvigoration.jpg,nolink,25x25,Reinvigoration (3));&amp;br;筋力+3|
|&gt;|&gt;|&gt;|&gt;|BGCOLOR(#F5F5F5):筋力と持久力を提供。魔術師にでも役立つ|
</v>
      </c>
    </row>
    <row r="323" spans="1:164" x14ac:dyDescent="0.15">
      <c r="A323" t="str">
        <f t="shared" si="85"/>
        <v/>
      </c>
      <c r="C323" s="1" t="s">
        <v>3992</v>
      </c>
      <c r="E323" s="1">
        <v>4</v>
      </c>
      <c r="F323" s="1" t="s">
        <v>4095</v>
      </c>
      <c r="H323" s="1" t="s">
        <v>4083</v>
      </c>
      <c r="I323" s="1" t="s">
        <v>4096</v>
      </c>
      <c r="J323" s="1">
        <v>5</v>
      </c>
      <c r="K323" s="7">
        <v>5</v>
      </c>
      <c r="EB323" s="2">
        <v>1</v>
      </c>
      <c r="ER323" s="20" t="s">
        <v>4669</v>
      </c>
      <c r="ES323" t="str">
        <f t="shared" si="86"/>
        <v>BGCOLOR(#000000):&amp;ref(Item/Misc/Crystal-Matrix.jpg,nolink,75x75,Crystal Matrix);|BGCOLOR(BLACK):COLOR(WHITE):''Crystal Matrix''</v>
      </c>
      <c r="ET323" t="str">
        <f t="shared" si="87"/>
        <v>&amp;ref(Spell/P_Earth.jpg,nolink,25x25,Earth);1&amp;ref(Spell/P_Astral.jpg,nolink,25x25,Astral);1</v>
      </c>
      <c r="EU323" t="str">
        <f t="shared" si="88"/>
        <v>&amp;ref(Spell/V_Earth.jpg,nolink,25x25,Earth Gem);5&amp;ref(Spell/V_Astral.jpg,nolink,25x25,Astral Pearl);5</v>
      </c>
      <c r="EV323" t="str">
        <f t="shared" si="89"/>
        <v>n/a</v>
      </c>
      <c r="EW323" t="str">
        <f t="shared" si="90"/>
        <v>n/a</v>
      </c>
      <c r="EX323" t="str">
        <f t="shared" si="91"/>
        <v/>
      </c>
      <c r="EY323" t="str">
        <f t="shared" si="92"/>
        <v/>
      </c>
      <c r="EZ323" t="str">
        <f t="shared" si="93"/>
        <v/>
      </c>
      <c r="FA323" t="str">
        <f t="shared" si="94"/>
        <v/>
      </c>
      <c r="FB323" t="str">
        <f t="shared" si="95"/>
        <v>&amp;ref(Item/Communion-Master.jpg,nolink,25x25,Communion Master);</v>
      </c>
      <c r="FC323" t="str">
        <f t="shared" si="96"/>
        <v/>
      </c>
      <c r="FD323" t="str">
        <f t="shared" si="97"/>
        <v>&amp;ref(Item/Communion-Master.jpg,nolink,25x25,Communion Master);</v>
      </c>
      <c r="FE323" t="str">
        <f t="shared" si="98"/>
        <v>&amp;ref(Item/Communion-Master.jpg,nolink,25x25,Communion Master);</v>
      </c>
      <c r="FF323" t="str">
        <f t="shared" si="99"/>
        <v>~</v>
      </c>
      <c r="FG323" t="str">
        <f t="shared" si="100"/>
        <v>~</v>
      </c>
      <c r="FH323" s="24" t="str">
        <f t="shared" si="101"/>
        <v xml:space="preserve">|BGCOLOR(#000000):&amp;ref(Item/Misc/Crystal-Matrix.jpg,nolink,75x75,Crystal Matrix);|BGCOLOR(BLACK):COLOR(WHITE):''Crystal Matrix''|雑貨|&amp;ref(Spell/P_Earth.jpg,nolink,25x25,Earth);1&amp;ref(Spell/P_Astral.jpg,nolink,25x25,Astral);1|&amp;ref(Spell/V_Earth.jpg,nolink,25x25,Earth Gem);5&amp;ref(Spell/V_Astral.jpg,nolink,25x25,Astral Pearl);5|
|~|&gt;|&gt;|&gt;|&amp;ref(Item/Communion-Master.jpg,nolink,25x25,Communion Master);|
|&gt;|&gt;|&gt;|&gt;|BGCOLOR(#F5F5F5):準備の手間を省ける。聖以外の魔法技能が必要|
</v>
      </c>
    </row>
    <row r="324" spans="1:164" x14ac:dyDescent="0.15">
      <c r="A324" t="str">
        <f t="shared" si="85"/>
        <v/>
      </c>
      <c r="C324" s="1" t="s">
        <v>3992</v>
      </c>
      <c r="E324" s="1">
        <v>4</v>
      </c>
      <c r="F324" s="1" t="s">
        <v>4099</v>
      </c>
      <c r="H324" s="1" t="s">
        <v>4083</v>
      </c>
      <c r="I324" s="1" t="s">
        <v>4096</v>
      </c>
      <c r="J324" s="1">
        <v>5</v>
      </c>
      <c r="K324" s="7">
        <v>5</v>
      </c>
      <c r="EC324" s="2">
        <v>1</v>
      </c>
      <c r="ER324" s="20" t="s">
        <v>4668</v>
      </c>
      <c r="ES324" t="str">
        <f t="shared" si="86"/>
        <v>BGCOLOR(#000000):&amp;ref(Item/Misc/Slave-Matrix.jpg,nolink,75x75,Slave Matrix);|BGCOLOR(BLACK):COLOR(WHITE):''Slave Matrix''</v>
      </c>
      <c r="ET324" t="str">
        <f t="shared" si="87"/>
        <v>&amp;ref(Spell/P_Earth.jpg,nolink,25x25,Earth);1&amp;ref(Spell/P_Astral.jpg,nolink,25x25,Astral);1</v>
      </c>
      <c r="EU324" t="str">
        <f t="shared" si="88"/>
        <v>&amp;ref(Spell/V_Earth.jpg,nolink,25x25,Earth Gem);5&amp;ref(Spell/V_Astral.jpg,nolink,25x25,Astral Pearl);5</v>
      </c>
      <c r="EV324" t="str">
        <f t="shared" si="89"/>
        <v>n/a</v>
      </c>
      <c r="EW324" t="str">
        <f t="shared" si="90"/>
        <v>n/a</v>
      </c>
      <c r="EX324" t="str">
        <f t="shared" si="91"/>
        <v/>
      </c>
      <c r="EY324" t="str">
        <f t="shared" si="92"/>
        <v/>
      </c>
      <c r="EZ324" t="str">
        <f t="shared" si="93"/>
        <v/>
      </c>
      <c r="FA324" t="str">
        <f t="shared" si="94"/>
        <v/>
      </c>
      <c r="FB324" t="str">
        <f t="shared" si="95"/>
        <v>&amp;ref(Item/Communion-Slave.jpg,nolink,25x25,Communion Slave);</v>
      </c>
      <c r="FC324" t="str">
        <f t="shared" si="96"/>
        <v/>
      </c>
      <c r="FD324" t="str">
        <f t="shared" si="97"/>
        <v>&amp;ref(Item/Communion-Slave.jpg,nolink,25x25,Communion Slave);</v>
      </c>
      <c r="FE324" t="str">
        <f t="shared" si="98"/>
        <v>&amp;ref(Item/Communion-Slave.jpg,nolink,25x25,Communion Slave);</v>
      </c>
      <c r="FF324" t="str">
        <f t="shared" si="99"/>
        <v>~</v>
      </c>
      <c r="FG324" t="str">
        <f t="shared" si="100"/>
        <v>~</v>
      </c>
      <c r="FH324" s="24" t="str">
        <f t="shared" si="101"/>
        <v xml:space="preserve">|BGCOLOR(#000000):&amp;ref(Item/Misc/Slave-Matrix.jpg,nolink,75x75,Slave Matrix);|BGCOLOR(BLACK):COLOR(WHITE):''Slave Matrix''|雑貨|&amp;ref(Spell/P_Earth.jpg,nolink,25x25,Earth);1&amp;ref(Spell/P_Astral.jpg,nolink,25x25,Astral);1|&amp;ref(Spell/V_Earth.jpg,nolink,25x25,Earth Gem);5&amp;ref(Spell/V_Astral.jpg,nolink,25x25,Astral Pearl);5|
|~|&gt;|&gt;|&gt;|&amp;ref(Item/Communion-Slave.jpg,nolink,25x25,Communion Slave);|
|&gt;|&gt;|&gt;|&gt;|BGCOLOR(#F5F5F5):時間短縮に。聖以外の魔法技能さえあれば機能する|
</v>
      </c>
    </row>
    <row r="325" spans="1:164" x14ac:dyDescent="0.15">
      <c r="A325" t="str">
        <f t="shared" ref="A325:A388" si="102">IF(OR(C325&lt;&gt;C324,E325&lt;&gt;E324),C325&amp;E325&amp;"S",IF(OR(C325&lt;&gt;C326,E325&lt;&gt;E326),C325&amp;E325&amp;"E",""))</f>
        <v/>
      </c>
      <c r="C325" s="1" t="s">
        <v>3992</v>
      </c>
      <c r="E325" s="1">
        <v>4</v>
      </c>
      <c r="F325" s="1" t="s">
        <v>4100</v>
      </c>
      <c r="H325" s="1" t="s">
        <v>4096</v>
      </c>
      <c r="J325" s="1">
        <v>5</v>
      </c>
      <c r="EQ325" s="7" t="s">
        <v>4101</v>
      </c>
      <c r="ER325" s="20" t="s">
        <v>4670</v>
      </c>
      <c r="ES325" t="str">
        <f t="shared" si="86"/>
        <v>BGCOLOR(#000000):&amp;ref(Item/Misc/Amulet-of-Antimagic.jpg,nolink,75x75,Amulet of Antimagic);|BGCOLOR(BLACK):COLOR(WHITE):''Amulet of Antimagic''</v>
      </c>
      <c r="ET325" t="str">
        <f t="shared" si="87"/>
        <v>&amp;ref(Spell/P_Astral.jpg,nolink,25x25,Astral);1</v>
      </c>
      <c r="EU325" t="str">
        <f t="shared" si="88"/>
        <v>&amp;ref(Spell/V_Astral.jpg,nolink,25x25,Astral Pearl);5</v>
      </c>
      <c r="EV325" t="str">
        <f t="shared" si="89"/>
        <v>n/a</v>
      </c>
      <c r="EW325" t="str">
        <f t="shared" si="90"/>
        <v>n/a</v>
      </c>
      <c r="EX325" t="str">
        <f t="shared" si="91"/>
        <v/>
      </c>
      <c r="EY325" t="str">
        <f t="shared" si="92"/>
        <v/>
      </c>
      <c r="EZ325" t="str">
        <f t="shared" si="93"/>
        <v/>
      </c>
      <c r="FA325" t="str">
        <f t="shared" si="94"/>
        <v/>
      </c>
      <c r="FB325" t="str">
        <f t="shared" si="95"/>
        <v/>
      </c>
      <c r="FC325" t="str">
        <f t="shared" si="96"/>
        <v/>
      </c>
      <c r="FD325" t="str">
        <f t="shared" si="97"/>
        <v>魔法抵抗+4</v>
      </c>
      <c r="FE325" t="str">
        <f t="shared" si="98"/>
        <v>魔法抵抗+4</v>
      </c>
      <c r="FF325" t="str">
        <f t="shared" si="99"/>
        <v>~</v>
      </c>
      <c r="FG325" t="str">
        <f t="shared" si="100"/>
        <v>~</v>
      </c>
      <c r="FH325" s="24" t="str">
        <f t="shared" si="101"/>
        <v xml:space="preserve">|BGCOLOR(#000000):&amp;ref(Item/Misc/Amulet-of-Antimagic.jpg,nolink,75x75,Amulet of Antimagic);|BGCOLOR(BLACK):COLOR(WHITE):''Amulet of Antimagic''|雑貨|&amp;ref(Spell/P_Astral.jpg,nolink,25x25,Astral);1|&amp;ref(Spell/V_Astral.jpg,nolink,25x25,Astral Pearl);5|
|~|&gt;|&gt;|&gt;|魔法抵抗+4|
|&gt;|&gt;|&gt;|&gt;|BGCOLOR(#F5F5F5):特定の攻撃への優れた対策。大型の指揮官には重要|
</v>
      </c>
    </row>
    <row r="326" spans="1:164" x14ac:dyDescent="0.15">
      <c r="A326" t="str">
        <f t="shared" si="102"/>
        <v/>
      </c>
      <c r="C326" s="1" t="s">
        <v>3992</v>
      </c>
      <c r="E326" s="1">
        <v>4</v>
      </c>
      <c r="F326" s="1" t="s">
        <v>4102</v>
      </c>
      <c r="H326" s="1" t="s">
        <v>4096</v>
      </c>
      <c r="J326" s="1">
        <v>5</v>
      </c>
      <c r="DA326" s="2">
        <v>1</v>
      </c>
      <c r="EQ326" s="7" t="s">
        <v>4179</v>
      </c>
      <c r="ER326" s="20" t="s">
        <v>4671</v>
      </c>
      <c r="ES326" t="str">
        <f t="shared" si="86"/>
        <v>BGCOLOR(#000000):&amp;ref(Item/Misc/Spell-Focus.jpg,nolink,75x75,Spell Focus);|BGCOLOR(BLACK):COLOR(WHITE):''Spell Focus''</v>
      </c>
      <c r="ET326" t="str">
        <f t="shared" si="87"/>
        <v>&amp;ref(Spell/P_Astral.jpg,nolink,25x25,Astral);1</v>
      </c>
      <c r="EU326" t="str">
        <f t="shared" si="88"/>
        <v>&amp;ref(Spell/V_Astral.jpg,nolink,25x25,Astral Pearl);5</v>
      </c>
      <c r="EV326" t="str">
        <f t="shared" si="89"/>
        <v>n/a</v>
      </c>
      <c r="EW326" t="str">
        <f t="shared" si="90"/>
        <v>n/a</v>
      </c>
      <c r="EX326" t="str">
        <f t="shared" si="91"/>
        <v/>
      </c>
      <c r="EY326" t="str">
        <f t="shared" si="92"/>
        <v/>
      </c>
      <c r="EZ326" t="str">
        <f t="shared" si="93"/>
        <v/>
      </c>
      <c r="FA326" t="str">
        <f t="shared" si="94"/>
        <v>&amp;ref(Item/Fool's-Luck.jpg,nolink,25x25,Fool's Luck);</v>
      </c>
      <c r="FB326" t="str">
        <f t="shared" si="95"/>
        <v/>
      </c>
      <c r="FC326" t="str">
        <f t="shared" si="96"/>
        <v/>
      </c>
      <c r="FD326" t="str">
        <f t="shared" si="97"/>
        <v>&amp;ref(Item/Fool's-Luck.jpg,nolink,25x25,Fool's Luck);&amp;br;抵抗貫通修正+1</v>
      </c>
      <c r="FE326" t="str">
        <f t="shared" si="98"/>
        <v>&amp;ref(Item/Fool's-Luck.jpg,nolink,25x25,Fool's Luck);&amp;br;抵抗貫通修正+1</v>
      </c>
      <c r="FF326" t="str">
        <f t="shared" si="99"/>
        <v>~</v>
      </c>
      <c r="FG326" t="str">
        <f t="shared" si="100"/>
        <v>~</v>
      </c>
      <c r="FH326" s="24" t="str">
        <f t="shared" si="101"/>
        <v xml:space="preserve">|BGCOLOR(#000000):&amp;ref(Item/Misc/Spell-Focus.jpg,nolink,75x75,Spell Focus);|BGCOLOR(BLACK):COLOR(WHITE):''Spell Focus''|雑貨|&amp;ref(Spell/P_Astral.jpg,nolink,25x25,Astral);1|&amp;ref(Spell/V_Astral.jpg,nolink,25x25,Astral Pearl);5|
|~|&gt;|&gt;|&gt;|&amp;ref(Item/Fool's-Luck.jpg,nolink,25x25,Fool's Luck);&amp;br;抵抗貫通修正+1|
|&gt;|&gt;|&gt;|&gt;|BGCOLOR(#F5F5F5):対応する呪文を使うには非常に優秀。妙なおまけも|
</v>
      </c>
    </row>
    <row r="327" spans="1:164" x14ac:dyDescent="0.15">
      <c r="A327" t="str">
        <f t="shared" si="102"/>
        <v/>
      </c>
      <c r="C327" s="1" t="s">
        <v>3992</v>
      </c>
      <c r="E327" s="1">
        <v>4</v>
      </c>
      <c r="F327" s="1" t="s">
        <v>4103</v>
      </c>
      <c r="H327" s="1" t="s">
        <v>4096</v>
      </c>
      <c r="J327" s="1">
        <v>5</v>
      </c>
      <c r="BT327" s="2" t="s">
        <v>4104</v>
      </c>
      <c r="DC327" s="2">
        <v>1</v>
      </c>
      <c r="DE327" s="2">
        <v>1</v>
      </c>
      <c r="EQ327" s="7" t="s">
        <v>4105</v>
      </c>
      <c r="ER327" s="20" t="s">
        <v>4672</v>
      </c>
      <c r="ES327" t="str">
        <f t="shared" si="86"/>
        <v>BGCOLOR(#000000):&amp;ref(Item/Misc/Eye-of-the-Void.jpg,nolink,75x75,Eye of the Void);|BGCOLOR(BLACK):COLOR(WHITE):''Eye of the Void''</v>
      </c>
      <c r="ET327" t="str">
        <f t="shared" si="87"/>
        <v>&amp;ref(Spell/P_Astral.jpg,nolink,25x25,Astral);1</v>
      </c>
      <c r="EU327" t="str">
        <f t="shared" si="88"/>
        <v>&amp;ref(Spell/V_Astral.jpg,nolink,25x25,Astral Pearl);5</v>
      </c>
      <c r="EV327" t="str">
        <f t="shared" si="89"/>
        <v>n/a</v>
      </c>
      <c r="EW327" t="str">
        <f t="shared" si="90"/>
        <v>n/a</v>
      </c>
      <c r="EX327" t="str">
        <f t="shared" si="91"/>
        <v/>
      </c>
      <c r="EY327" t="str">
        <f t="shared" si="92"/>
        <v>&amp;ref(Item/Spirit-Sight.jpg,nolink,25x25,Spirit Sight);</v>
      </c>
      <c r="EZ327" t="str">
        <f t="shared" si="93"/>
        <v/>
      </c>
      <c r="FA327" t="str">
        <f t="shared" si="94"/>
        <v>&amp;ref(Item/Horror-Marked.jpg,nolink,25x25,Causes Horror Mark);&amp;ref(Item/Affliction.jpg,nolink,25x25,Lost one eye);</v>
      </c>
      <c r="FB327" t="str">
        <f t="shared" si="95"/>
        <v/>
      </c>
      <c r="FC327" t="str">
        <f t="shared" si="96"/>
        <v/>
      </c>
      <c r="FD327" t="str">
        <f t="shared" si="97"/>
        <v>&amp;ref(Item/Spirit-Sight.jpg,nolink,25x25,Spirit Sight);&amp;br;&amp;ref(Item/Horror-Marked.jpg,nolink,25x25,Causes Horror Mark);&amp;ref(Item/Affliction.jpg,nolink,25x25,Lost one eye);&amp;br;魔法抵抗-2、抵抗貫通修正+2&amp;br;装備解除不可</v>
      </c>
      <c r="FE327" t="str">
        <f t="shared" si="98"/>
        <v>&amp;ref(Item/Spirit-Sight.jpg,nolink,25x25,Spirit Sight);&amp;br;&amp;ref(Item/Horror-Marked.jpg,nolink,25x25,Causes Horror Mark);&amp;ref(Item/Affliction.jpg,nolink,25x25,Lost one eye);&amp;br;魔法抵抗-2、抵抗貫通修正+2&amp;br;装備解除不可</v>
      </c>
      <c r="FF327" t="str">
        <f t="shared" si="99"/>
        <v>~</v>
      </c>
      <c r="FG327" t="str">
        <f t="shared" si="100"/>
        <v>~</v>
      </c>
      <c r="FH327" s="24" t="str">
        <f t="shared" si="101"/>
        <v xml:space="preserve">|BGCOLOR(#000000):&amp;ref(Item/Misc/Eye-of-the-Void.jpg,nolink,75x75,Eye of the Void);|BGCOLOR(BLACK):COLOR(WHITE):''Eye of the Void''|雑貨|&amp;ref(Spell/P_Astral.jpg,nolink,25x25,Astral);1|&amp;ref(Spell/V_Astral.jpg,nolink,25x25,Astral Pearl);5|
|~|&gt;|&gt;|&gt;|&amp;ref(Item/Spirit-Sight.jpg,nolink,25x25,Spirit Sight);&amp;br;&amp;ref(Item/Horror-Marked.jpg,nolink,25x25,Causes Horror Mark);&amp;ref(Item/Affliction.jpg,nolink,25x25,Lost one eye);&amp;br;魔法抵抗-2、抵抗貫通修正+2&amp;br;装備解除不可|
|&gt;|&gt;|&gt;|&gt;|BGCOLOR(#F5F5F5):自分も相手も抵抗が困難に。危険も秘める|
</v>
      </c>
    </row>
    <row r="328" spans="1:164" x14ac:dyDescent="0.15">
      <c r="A328" t="str">
        <f t="shared" si="102"/>
        <v/>
      </c>
      <c r="C328" s="1" t="s">
        <v>3992</v>
      </c>
      <c r="E328" s="1">
        <v>4</v>
      </c>
      <c r="F328" s="1" t="s">
        <v>4106</v>
      </c>
      <c r="H328" s="1" t="s">
        <v>4107</v>
      </c>
      <c r="I328" s="1" t="s">
        <v>4083</v>
      </c>
      <c r="J328" s="1">
        <v>10</v>
      </c>
      <c r="K328" s="7">
        <v>5</v>
      </c>
      <c r="DC328" s="2">
        <v>1</v>
      </c>
      <c r="EQ328" s="7" t="s">
        <v>4108</v>
      </c>
      <c r="ER328" s="20" t="s">
        <v>4673</v>
      </c>
      <c r="ES328" t="str">
        <f t="shared" si="86"/>
        <v>BGCOLOR(#000000):&amp;ref(Item/Misc/Stone-Sphere.jpg,nolink,75x75,Stone Sphere);|BGCOLOR(BLACK):COLOR(WHITE):''Stone Sphere''</v>
      </c>
      <c r="ET328" t="str">
        <f t="shared" si="87"/>
        <v>&amp;ref(Spell/P_Astral.jpg,nolink,25x25,Astral);2&amp;ref(Spell/P_Earth.jpg,nolink,25x25,Earth);1</v>
      </c>
      <c r="EU328" t="str">
        <f t="shared" si="88"/>
        <v>&amp;ref(Spell/V_Astral.jpg,nolink,25x25,Astral Pearl);10&amp;ref(Spell/V_Earth.jpg,nolink,25x25,Earth Gem);5</v>
      </c>
      <c r="EV328" t="str">
        <f t="shared" si="89"/>
        <v>n/a</v>
      </c>
      <c r="EW328" t="str">
        <f t="shared" si="90"/>
        <v>n/a</v>
      </c>
      <c r="EX328" t="str">
        <f t="shared" si="91"/>
        <v/>
      </c>
      <c r="EY328" t="str">
        <f t="shared" si="92"/>
        <v/>
      </c>
      <c r="EZ328" t="str">
        <f t="shared" si="93"/>
        <v/>
      </c>
      <c r="FA328" t="str">
        <f t="shared" si="94"/>
        <v>&amp;ref(Item/Horror-Marked.jpg,nolink,25x25,Causes Horror Mark);</v>
      </c>
      <c r="FB328" t="str">
        <f t="shared" si="95"/>
        <v/>
      </c>
      <c r="FC328" t="str">
        <f t="shared" si="96"/>
        <v/>
      </c>
      <c r="FD328" t="str">
        <f t="shared" si="97"/>
        <v>&amp;ref(Item/Horror-Marked.jpg,nolink,25x25,Causes Horror Mark);&amp;br;非戦闘時使用可能：Astral Window</v>
      </c>
      <c r="FE328" t="str">
        <f t="shared" si="98"/>
        <v>&amp;ref(Item/Horror-Marked.jpg,nolink,25x25,Causes Horror Mark);&amp;br;非戦闘時使用可能：Astral Window</v>
      </c>
      <c r="FF328" t="str">
        <f t="shared" si="99"/>
        <v>~</v>
      </c>
      <c r="FG328" t="str">
        <f t="shared" si="100"/>
        <v>~</v>
      </c>
      <c r="FH328" s="24" t="str">
        <f t="shared" si="101"/>
        <v xml:space="preserve">|BGCOLOR(#000000):&amp;ref(Item/Misc/Stone-Sphere.jpg,nolink,75x75,Stone Sphere);|BGCOLOR(BLACK):COLOR(WHITE):''Stone Sphere''|雑貨|&amp;ref(Spell/P_Astral.jpg,nolink,25x25,Astral);2&amp;ref(Spell/P_Earth.jpg,nolink,25x25,Earth);1|&amp;ref(Spell/V_Astral.jpg,nolink,25x25,Astral Pearl);10&amp;ref(Spell/V_Earth.jpg,nolink,25x25,Earth Gem);5|
|~|&gt;|&gt;|&gt;|&amp;ref(Item/Horror-Marked.jpg,nolink,25x25,Causes Horror Mark);&amp;br;非戦闘時使用可能：Astral Window|
|&gt;|&gt;|&gt;|&gt;|BGCOLOR(#F5F5F5):初期費用だけで好きなだけ覗き見ができる|
</v>
      </c>
    </row>
    <row r="329" spans="1:164" x14ac:dyDescent="0.15">
      <c r="A329" t="str">
        <f t="shared" si="102"/>
        <v/>
      </c>
      <c r="C329" s="1" t="s">
        <v>3992</v>
      </c>
      <c r="E329" s="1">
        <v>4</v>
      </c>
      <c r="F329" s="1" t="s">
        <v>4109</v>
      </c>
      <c r="H329" s="1" t="s">
        <v>4107</v>
      </c>
      <c r="I329" s="1" t="s">
        <v>4110</v>
      </c>
      <c r="J329" s="1">
        <v>10</v>
      </c>
      <c r="K329" s="7">
        <v>10</v>
      </c>
      <c r="EI329" s="2">
        <v>1</v>
      </c>
      <c r="ER329" s="20" t="s">
        <v>4674</v>
      </c>
      <c r="ES329" t="str">
        <f t="shared" si="86"/>
        <v>BGCOLOR(#000000):&amp;ref(Item/Misc/Crystal-Coin.jpg,nolink,75x75,Crystal Coin);|BGCOLOR(BLACK):COLOR(WHITE):''Crystal Coin''</v>
      </c>
      <c r="ET329" t="str">
        <f t="shared" si="87"/>
        <v>&amp;ref(Spell/P_Astral.jpg,nolink,25x25,Astral);2&amp;ref(Spell/P_Earth.jpg,nolink,25x25,Earth);2</v>
      </c>
      <c r="EU329" t="str">
        <f t="shared" si="88"/>
        <v>&amp;ref(Spell/V_Astral.jpg,nolink,25x25,Astral Pearl);10&amp;ref(Spell/V_Earth.jpg,nolink,25x25,Earth Gem);10</v>
      </c>
      <c r="EV329" t="str">
        <f t="shared" si="89"/>
        <v>n/a</v>
      </c>
      <c r="EW329" t="str">
        <f t="shared" si="90"/>
        <v>n/a</v>
      </c>
      <c r="EX329" t="str">
        <f t="shared" si="91"/>
        <v/>
      </c>
      <c r="EY329" t="str">
        <f t="shared" si="92"/>
        <v/>
      </c>
      <c r="EZ329" t="str">
        <f t="shared" si="93"/>
        <v/>
      </c>
      <c r="FA329" t="str">
        <f t="shared" si="94"/>
        <v/>
      </c>
      <c r="FB329" t="str">
        <f t="shared" si="95"/>
        <v>&amp;ref(Spell/P_Astral.jpg,nolink,25x25,Astral Magic Bonus (1));</v>
      </c>
      <c r="FC329" t="str">
        <f t="shared" si="96"/>
        <v/>
      </c>
      <c r="FD329" t="str">
        <f t="shared" si="97"/>
        <v>&amp;ref(Spell/P_Astral.jpg,nolink,25x25,Astral Magic Bonus (1));</v>
      </c>
      <c r="FE329" t="str">
        <f t="shared" si="98"/>
        <v>&amp;ref(Spell/P_Astral.jpg,nolink,25x25,Astral Magic Bonus (1));</v>
      </c>
      <c r="FF329" t="str">
        <f t="shared" si="99"/>
        <v>~</v>
      </c>
      <c r="FG329" t="str">
        <f t="shared" si="100"/>
        <v>~</v>
      </c>
      <c r="FH329" s="24" t="str">
        <f t="shared" si="101"/>
        <v xml:space="preserve">|BGCOLOR(#000000):&amp;ref(Item/Misc/Crystal-Coin.jpg,nolink,75x75,Crystal Coin);|BGCOLOR(BLACK):COLOR(WHITE):''Crystal Coin''|雑貨|&amp;ref(Spell/P_Astral.jpg,nolink,25x25,Astral);2&amp;ref(Spell/P_Earth.jpg,nolink,25x25,Earth);2|&amp;ref(Spell/V_Astral.jpg,nolink,25x25,Astral Pearl);10&amp;ref(Spell/V_Earth.jpg,nolink,25x25,Earth Gem);10|
|~|&gt;|&gt;|&gt;|&amp;ref(Spell/P_Astral.jpg,nolink,25x25,Astral Magic Bonus (1));|
|&gt;|&gt;|&gt;|&gt;|BGCOLOR(#F5F5F5):星魔法増強。やや作りにくい|
</v>
      </c>
    </row>
    <row r="330" spans="1:164" x14ac:dyDescent="0.15">
      <c r="A330" t="str">
        <f t="shared" si="102"/>
        <v/>
      </c>
      <c r="C330" s="1" t="s">
        <v>3992</v>
      </c>
      <c r="E330" s="1">
        <v>4</v>
      </c>
      <c r="F330" s="1" t="s">
        <v>4111</v>
      </c>
      <c r="H330" s="1" t="s">
        <v>4112</v>
      </c>
      <c r="J330" s="1">
        <v>5</v>
      </c>
      <c r="CL330" s="2">
        <v>5</v>
      </c>
      <c r="DT330" s="19" t="s">
        <v>4113</v>
      </c>
      <c r="EQ330" s="7" t="s">
        <v>4114</v>
      </c>
      <c r="ER330" s="20" t="s">
        <v>4675</v>
      </c>
      <c r="ES330" t="str">
        <f t="shared" si="86"/>
        <v>BGCOLOR(#000000):&amp;ref(Item/Misc/Amulet-of-the-Dead.jpg,nolink,75x75,Amulet of the Dead);|BGCOLOR(BLACK):COLOR(WHITE):''Amulet of the Dead''</v>
      </c>
      <c r="ET330" t="str">
        <f t="shared" si="87"/>
        <v>&amp;ref(Spell/P_Death.jpg,nolink,25x25,Death);1</v>
      </c>
      <c r="EU330" t="str">
        <f t="shared" si="88"/>
        <v>&amp;ref(Spell/V_Death.jpg,nolink,25x25,Death Gem);5</v>
      </c>
      <c r="EV330" t="str">
        <f t="shared" si="89"/>
        <v>n/a</v>
      </c>
      <c r="EW330" t="str">
        <f t="shared" si="90"/>
        <v>n/a</v>
      </c>
      <c r="EX330" t="str">
        <f t="shared" si="91"/>
        <v/>
      </c>
      <c r="EY330" t="str">
        <f t="shared" si="92"/>
        <v/>
      </c>
      <c r="EZ330" t="str">
        <f t="shared" si="93"/>
        <v>&amp;ref(Nation/UndeadLead.jpg,nolink,25x25,Undead Leadership (5));</v>
      </c>
      <c r="FA330" t="str">
        <f t="shared" si="94"/>
        <v/>
      </c>
      <c r="FB330" t="str">
        <f t="shared" si="95"/>
        <v>&amp;ref(Item/Reanimation-Bonus.jpg,nolink,25x25,Reanimation Bonus (2/2));</v>
      </c>
      <c r="FC330" t="str">
        <f t="shared" si="96"/>
        <v/>
      </c>
      <c r="FD330" t="str">
        <f t="shared" si="97"/>
        <v>&amp;ref(Nation/UndeadLead.jpg,nolink,25x25,Undead Leadership (5));&amp;br;&amp;ref(Item/Reanimation-Bonus.jpg,nolink,25x25,Reanimation Bonus (2/2));&amp;br;戦闘時使用可能：Animate Skeleton</v>
      </c>
      <c r="FE330" t="str">
        <f t="shared" si="98"/>
        <v>&amp;ref(Nation/UndeadLead.jpg,nolink,25x25,Undead Leadership (5));&amp;br;&amp;ref(Item/Reanimation-Bonus.jpg,nolink,25x25,Reanimation Bonus (2/2));&amp;br;戦闘時使用可能：Animate Skeleton</v>
      </c>
      <c r="FF330" t="str">
        <f t="shared" si="99"/>
        <v>~</v>
      </c>
      <c r="FG330" t="str">
        <f t="shared" si="100"/>
        <v>~</v>
      </c>
      <c r="FH330" s="24" t="str">
        <f t="shared" si="101"/>
        <v xml:space="preserve">|BGCOLOR(#000000):&amp;ref(Item/Misc/Amulet-of-the-Dead.jpg,nolink,75x75,Amulet of the Dead);|BGCOLOR(BLACK):COLOR(WHITE):''Amulet of the Dead''|雑貨|&amp;ref(Spell/P_Death.jpg,nolink,25x25,Death);1|&amp;ref(Spell/V_Death.jpg,nolink,25x25,Death Gem);5|
|~|&gt;|&gt;|&gt;|&amp;ref(Nation/UndeadLead.jpg,nolink,25x25,Undead Leadership (5));&amp;br;&amp;ref(Item/Reanimation-Bonus.jpg,nolink,25x25,Reanimation Bonus (2/2));&amp;br;戦闘時使用可能：Animate Skeleton|
|&gt;|&gt;|&gt;|&gt;|BGCOLOR(#F5F5F5):下等なアンデッドの製造に。戦闘での用途も持つ|
</v>
      </c>
    </row>
    <row r="331" spans="1:164" x14ac:dyDescent="0.15">
      <c r="A331" t="str">
        <f t="shared" si="102"/>
        <v/>
      </c>
      <c r="C331" s="1" t="s">
        <v>3992</v>
      </c>
      <c r="E331" s="1">
        <v>4</v>
      </c>
      <c r="F331" s="1" t="s">
        <v>4115</v>
      </c>
      <c r="H331" s="1" t="s">
        <v>4116</v>
      </c>
      <c r="J331" s="1">
        <v>10</v>
      </c>
      <c r="ED331" s="2">
        <v>14</v>
      </c>
      <c r="ER331" s="20" t="s">
        <v>4676</v>
      </c>
      <c r="ES331" t="str">
        <f t="shared" si="86"/>
        <v>BGCOLOR(#000000):&amp;ref(Item/Misc/Skull-Mentor.jpg,nolink,75x75,Skull Mentor);|BGCOLOR(BLACK):COLOR(WHITE):''Skull Mentor''</v>
      </c>
      <c r="ET331" t="str">
        <f t="shared" si="87"/>
        <v>&amp;ref(Spell/P_Death.jpg,nolink,25x25,Death);2</v>
      </c>
      <c r="EU331" t="str">
        <f t="shared" si="88"/>
        <v>&amp;ref(Spell/V_Death.jpg,nolink,25x25,Death Gem);10</v>
      </c>
      <c r="EV331" t="str">
        <f t="shared" si="89"/>
        <v>n/a</v>
      </c>
      <c r="EW331" t="str">
        <f t="shared" si="90"/>
        <v>n/a</v>
      </c>
      <c r="EX331" t="str">
        <f t="shared" si="91"/>
        <v/>
      </c>
      <c r="EY331" t="str">
        <f t="shared" si="92"/>
        <v/>
      </c>
      <c r="EZ331" t="str">
        <f t="shared" si="93"/>
        <v/>
      </c>
      <c r="FA331" t="str">
        <f t="shared" si="94"/>
        <v/>
      </c>
      <c r="FB331" t="str">
        <f t="shared" si="95"/>
        <v>&amp;ref(Item/Adept-Researcher.jpg,nolink,25x25,Adept Researcher (14));</v>
      </c>
      <c r="FC331" t="str">
        <f t="shared" si="96"/>
        <v/>
      </c>
      <c r="FD331" t="str">
        <f t="shared" si="97"/>
        <v>&amp;ref(Item/Adept-Researcher.jpg,nolink,25x25,Adept Researcher (14));</v>
      </c>
      <c r="FE331" t="str">
        <f t="shared" si="98"/>
        <v>&amp;ref(Item/Adept-Researcher.jpg,nolink,25x25,Adept Researcher (14));</v>
      </c>
      <c r="FF331" t="str">
        <f t="shared" si="99"/>
        <v>~</v>
      </c>
      <c r="FG331" t="str">
        <f t="shared" si="100"/>
        <v>~</v>
      </c>
      <c r="FH331" s="24" t="str">
        <f t="shared" si="101"/>
        <v xml:space="preserve">|BGCOLOR(#000000):&amp;ref(Item/Misc/Skull-Mentor.jpg,nolink,75x75,Skull Mentor);|BGCOLOR(BLACK):COLOR(WHITE):''Skull Mentor''|雑貨|&amp;ref(Spell/P_Death.jpg,nolink,25x25,Death);2|&amp;ref(Spell/V_Death.jpg,nolink,25x25,Death Gem);10|
|~|&gt;|&gt;|&gt;|&amp;ref(Item/Adept-Researcher.jpg,nolink,25x25,Adept Researcher (14));|
|&gt;|&gt;|&gt;|&gt;|BGCOLOR(#F5F5F5):研究力の大幅な増強。価格も相応に高い|
</v>
      </c>
    </row>
    <row r="332" spans="1:164" x14ac:dyDescent="0.15">
      <c r="A332" t="str">
        <f t="shared" si="102"/>
        <v/>
      </c>
      <c r="C332" s="1" t="s">
        <v>3992</v>
      </c>
      <c r="E332" s="1">
        <v>4</v>
      </c>
      <c r="F332" s="1" t="s">
        <v>4117</v>
      </c>
      <c r="H332" s="1" t="s">
        <v>4116</v>
      </c>
      <c r="J332" s="1">
        <v>10</v>
      </c>
      <c r="CA332" s="2">
        <v>5</v>
      </c>
      <c r="DD332" s="2">
        <v>1</v>
      </c>
      <c r="ER332" s="20" t="s">
        <v>4677</v>
      </c>
      <c r="ES332" t="str">
        <f t="shared" si="86"/>
        <v>BGCOLOR(#000000):&amp;ref(Item/Misc/Bane-Venom-Charm.jpg,nolink,75x75,Bane Venom Charm);|BGCOLOR(BLACK):COLOR(WHITE):''Bane Venom Charm''</v>
      </c>
      <c r="ET332" t="str">
        <f t="shared" si="87"/>
        <v>&amp;ref(Spell/P_Death.jpg,nolink,25x25,Death);2</v>
      </c>
      <c r="EU332" t="str">
        <f t="shared" si="88"/>
        <v>&amp;ref(Spell/V_Death.jpg,nolink,25x25,Death Gem);10</v>
      </c>
      <c r="EV332" t="str">
        <f t="shared" si="89"/>
        <v>n/a</v>
      </c>
      <c r="EW332" t="str">
        <f t="shared" si="90"/>
        <v>n/a</v>
      </c>
      <c r="EX332" t="str">
        <f t="shared" si="91"/>
        <v/>
      </c>
      <c r="EY332" t="str">
        <f t="shared" si="92"/>
        <v>&amp;ref(Item/Reaper.jpg,nolink,25x25,Reaper (5));</v>
      </c>
      <c r="EZ332" t="str">
        <f t="shared" si="93"/>
        <v/>
      </c>
      <c r="FA332" t="str">
        <f t="shared" si="94"/>
        <v>&amp;ref(Item/Diseased.jpg,nolink,25x25,Diseased);</v>
      </c>
      <c r="FB332" t="str">
        <f t="shared" si="95"/>
        <v/>
      </c>
      <c r="FC332" t="str">
        <f t="shared" si="96"/>
        <v/>
      </c>
      <c r="FD332" t="str">
        <f t="shared" si="97"/>
        <v>&amp;ref(Item/Reaper.jpg,nolink,25x25,Reaper (5));&amp;br;&amp;ref(Item/Diseased.jpg,nolink,25x25,Diseased);</v>
      </c>
      <c r="FE332" t="str">
        <f t="shared" si="98"/>
        <v>&amp;ref(Item/Reaper.jpg,nolink,25x25,Reaper (5));&amp;br;&amp;ref(Item/Diseased.jpg,nolink,25x25,Diseased);</v>
      </c>
      <c r="FF332" t="str">
        <f t="shared" si="99"/>
        <v>~</v>
      </c>
      <c r="FG332" t="str">
        <f t="shared" si="100"/>
        <v>~</v>
      </c>
      <c r="FH332" s="24" t="str">
        <f t="shared" si="101"/>
        <v xml:space="preserve">|BGCOLOR(#000000):&amp;ref(Item/Misc/Bane-Venom-Charm.jpg,nolink,75x75,Bane Venom Charm);|BGCOLOR(BLACK):COLOR(WHITE):''Bane Venom Charm''|雑貨|&amp;ref(Spell/P_Death.jpg,nolink,25x25,Death);2|&amp;ref(Spell/V_Death.jpg,nolink,25x25,Death Gem);10|
|~|&gt;|&gt;|&gt;|&amp;ref(Item/Reaper.jpg,nolink,25x25,Reaper (5));&amp;br;&amp;ref(Item/Diseased.jpg,nolink,25x25,Diseased);|
|&gt;|&gt;|&gt;|&gt;|BGCOLOR(#F5F5F5):破壊工作用。取扱注意|
</v>
      </c>
    </row>
    <row r="333" spans="1:164" x14ac:dyDescent="0.15">
      <c r="A333" t="str">
        <f t="shared" si="102"/>
        <v/>
      </c>
      <c r="C333" s="1" t="s">
        <v>3992</v>
      </c>
      <c r="E333" s="1">
        <v>4</v>
      </c>
      <c r="F333" s="1" t="s">
        <v>4119</v>
      </c>
      <c r="H333" s="1" t="s">
        <v>4120</v>
      </c>
      <c r="J333" s="1">
        <v>5</v>
      </c>
      <c r="CG333" s="2">
        <v>1</v>
      </c>
      <c r="ER333" s="20" t="s">
        <v>4678</v>
      </c>
      <c r="ES333" t="str">
        <f t="shared" si="86"/>
        <v>BGCOLOR(#000000):&amp;ref(Item/Misc/Horn-of-Valor.jpg,nolink,75x75,Horn of Valor);|BGCOLOR(BLACK):COLOR(WHITE):''Horn of Valor''</v>
      </c>
      <c r="ET333" t="str">
        <f t="shared" si="87"/>
        <v>&amp;ref(Spell/P_Nature.jpg,nolink,25x25,Nature);1</v>
      </c>
      <c r="EU333" t="str">
        <f t="shared" si="88"/>
        <v>&amp;ref(Spell/V_Nature.jpg,nolink,25x25,Nature Gem);5</v>
      </c>
      <c r="EV333" t="str">
        <f t="shared" si="89"/>
        <v>n/a</v>
      </c>
      <c r="EW333" t="str">
        <f t="shared" si="90"/>
        <v>n/a</v>
      </c>
      <c r="EX333" t="str">
        <f t="shared" si="91"/>
        <v/>
      </c>
      <c r="EY333" t="str">
        <f t="shared" si="92"/>
        <v/>
      </c>
      <c r="EZ333" t="str">
        <f t="shared" si="93"/>
        <v>&amp;ref(Item/Inspirational.jpg,nolink,25x25,Inspirational (1));</v>
      </c>
      <c r="FA333" t="str">
        <f t="shared" si="94"/>
        <v/>
      </c>
      <c r="FB333" t="str">
        <f t="shared" si="95"/>
        <v/>
      </c>
      <c r="FC333" t="str">
        <f t="shared" si="96"/>
        <v/>
      </c>
      <c r="FD333" t="str">
        <f t="shared" si="97"/>
        <v>&amp;ref(Item/Inspirational.jpg,nolink,25x25,Inspirational (1));</v>
      </c>
      <c r="FE333" t="str">
        <f t="shared" si="98"/>
        <v>&amp;ref(Item/Inspirational.jpg,nolink,25x25,Inspirational (1));</v>
      </c>
      <c r="FF333" t="str">
        <f t="shared" si="99"/>
        <v>~</v>
      </c>
      <c r="FG333" t="str">
        <f t="shared" si="100"/>
        <v>~</v>
      </c>
      <c r="FH333" s="24" t="str">
        <f t="shared" si="101"/>
        <v xml:space="preserve">|BGCOLOR(#000000):&amp;ref(Item/Misc/Horn-of-Valor.jpg,nolink,75x75,Horn of Valor);|BGCOLOR(BLACK):COLOR(WHITE):''Horn of Valor''|雑貨|&amp;ref(Spell/P_Nature.jpg,nolink,25x25,Nature);1|&amp;ref(Spell/V_Nature.jpg,nolink,25x25,Nature Gem);5|
|~|&gt;|&gt;|&gt;|&amp;ref(Item/Inspirational.jpg,nolink,25x25,Inspirational (1));|
|&gt;|&gt;|&gt;|&gt;|BGCOLOR(#F5F5F5):指揮官が持つだけで有効。量産も容易|
</v>
      </c>
    </row>
    <row r="334" spans="1:164" x14ac:dyDescent="0.15">
      <c r="A334" t="str">
        <f t="shared" si="102"/>
        <v/>
      </c>
      <c r="C334" s="1" t="s">
        <v>3992</v>
      </c>
      <c r="E334" s="1">
        <v>4</v>
      </c>
      <c r="F334" s="1" t="s">
        <v>4121</v>
      </c>
      <c r="H334" s="1" t="s">
        <v>4120</v>
      </c>
      <c r="I334" s="1" t="s">
        <v>4083</v>
      </c>
      <c r="J334" s="1">
        <v>5</v>
      </c>
      <c r="K334" s="7">
        <v>5</v>
      </c>
      <c r="AX334" s="2">
        <v>15</v>
      </c>
      <c r="CY334" s="2">
        <v>1</v>
      </c>
      <c r="ER334" s="20" t="s">
        <v>4679</v>
      </c>
      <c r="ES334" t="str">
        <f t="shared" si="86"/>
        <v>BGCOLOR(#000000):&amp;ref(Item/Misc/Acorn-Necklace.jpg,nolink,75x75,Acorn Necklace);|BGCOLOR(BLACK):COLOR(WHITE):''Acorn Necklace''</v>
      </c>
      <c r="ET334" t="str">
        <f t="shared" si="87"/>
        <v>&amp;ref(Spell/P_Nature.jpg,nolink,25x25,Nature);1&amp;ref(Spell/P_Earth.jpg,nolink,25x25,Earth);1</v>
      </c>
      <c r="EU334" t="str">
        <f t="shared" si="88"/>
        <v>&amp;ref(Spell/V_Nature.jpg,nolink,25x25,Nature Gem);5&amp;ref(Spell/V_Earth.jpg,nolink,25x25,Earth Gem);5</v>
      </c>
      <c r="EV334" t="str">
        <f t="shared" si="89"/>
        <v>n/a</v>
      </c>
      <c r="EW334" t="str">
        <f t="shared" si="90"/>
        <v>n/a</v>
      </c>
      <c r="EX334" t="str">
        <f t="shared" si="91"/>
        <v>&amp;ref(Item/Shock-Resistant.jpg,nolink,25x25,Shock Resistant (15));</v>
      </c>
      <c r="EY334" t="str">
        <f t="shared" si="92"/>
        <v/>
      </c>
      <c r="EZ334" t="str">
        <f t="shared" si="93"/>
        <v/>
      </c>
      <c r="FA334" t="str">
        <f t="shared" si="94"/>
        <v>&amp;ref(Item/Lucky.jpg,nolink,25x25,Lucky);</v>
      </c>
      <c r="FB334" t="str">
        <f t="shared" si="95"/>
        <v/>
      </c>
      <c r="FC334" t="str">
        <f t="shared" si="96"/>
        <v/>
      </c>
      <c r="FD334" t="str">
        <f t="shared" si="97"/>
        <v>&amp;ref(Item/Shock-Resistant.jpg,nolink,25x25,Shock Resistant (15));&amp;br;&amp;ref(Item/Lucky.jpg,nolink,25x25,Lucky);</v>
      </c>
      <c r="FE334" t="str">
        <f t="shared" si="98"/>
        <v>&amp;ref(Item/Shock-Resistant.jpg,nolink,25x25,Shock Resistant (15));&amp;br;&amp;ref(Item/Lucky.jpg,nolink,25x25,Lucky);</v>
      </c>
      <c r="FF334" t="str">
        <f t="shared" si="99"/>
        <v>~</v>
      </c>
      <c r="FG334" t="str">
        <f t="shared" si="100"/>
        <v>~</v>
      </c>
      <c r="FH334" s="24" t="str">
        <f t="shared" si="101"/>
        <v xml:space="preserve">|BGCOLOR(#000000):&amp;ref(Item/Misc/Acorn-Necklace.jpg,nolink,75x75,Acorn Necklace);|BGCOLOR(BLACK):COLOR(WHITE):''Acorn Necklace''|雑貨|&amp;ref(Spell/P_Nature.jpg,nolink,25x25,Nature);1&amp;ref(Spell/P_Earth.jpg,nolink,25x25,Earth);1|&amp;ref(Spell/V_Nature.jpg,nolink,25x25,Nature Gem);5&amp;ref(Spell/V_Earth.jpg,nolink,25x25,Earth Gem);5|
|~|&gt;|&gt;|&gt;|&amp;ref(Item/Shock-Resistant.jpg,nolink,25x25,Shock Resistant (15));&amp;br;&amp;ref(Item/Lucky.jpg,nolink,25x25,Lucky);|
|&gt;|&gt;|&gt;|&gt;|BGCOLOR(#F5F5F5):電撃に強いお守り。星に頼らず幸運を得る|
</v>
      </c>
    </row>
    <row r="335" spans="1:164" x14ac:dyDescent="0.15">
      <c r="A335" t="str">
        <f t="shared" si="102"/>
        <v/>
      </c>
      <c r="C335" s="1" t="s">
        <v>3992</v>
      </c>
      <c r="E335" s="1">
        <v>4</v>
      </c>
      <c r="F335" s="1" t="s">
        <v>4123</v>
      </c>
      <c r="H335" s="1" t="s">
        <v>4120</v>
      </c>
      <c r="J335" s="1">
        <v>5</v>
      </c>
      <c r="CO335" s="2">
        <v>50</v>
      </c>
      <c r="ER335" s="20" t="s">
        <v>4680</v>
      </c>
      <c r="ES335" t="str">
        <f t="shared" si="86"/>
        <v>BGCOLOR(#000000):&amp;ref(Item/Misc/Endless-Bag-of-Wine.jpg,nolink,75x75,Endless Bag of Wine);|BGCOLOR(BLACK):COLOR(WHITE):''Endless Bag of Wine''</v>
      </c>
      <c r="ET335" t="str">
        <f t="shared" si="87"/>
        <v>&amp;ref(Spell/P_Nature.jpg,nolink,25x25,Nature);1</v>
      </c>
      <c r="EU335" t="str">
        <f t="shared" si="88"/>
        <v>&amp;ref(Spell/V_Nature.jpg,nolink,25x25,Nature Gem);5</v>
      </c>
      <c r="EV335" t="str">
        <f t="shared" si="89"/>
        <v>n/a</v>
      </c>
      <c r="EW335" t="str">
        <f t="shared" si="90"/>
        <v>n/a</v>
      </c>
      <c r="EX335" t="str">
        <f t="shared" si="91"/>
        <v/>
      </c>
      <c r="EY335" t="str">
        <f t="shared" si="92"/>
        <v/>
      </c>
      <c r="EZ335" t="str">
        <f t="shared" si="93"/>
        <v>&amp;ref(Item/Supply-Bonus.jpg,nolink,25x25,Supply Bonus (50));</v>
      </c>
      <c r="FA335" t="str">
        <f t="shared" si="94"/>
        <v/>
      </c>
      <c r="FB335" t="str">
        <f t="shared" si="95"/>
        <v/>
      </c>
      <c r="FC335" t="str">
        <f t="shared" si="96"/>
        <v/>
      </c>
      <c r="FD335" t="str">
        <f t="shared" si="97"/>
        <v>&amp;ref(Item/Supply-Bonus.jpg,nolink,25x25,Supply Bonus (50));</v>
      </c>
      <c r="FE335" t="str">
        <f t="shared" si="98"/>
        <v>&amp;ref(Item/Supply-Bonus.jpg,nolink,25x25,Supply Bonus (50));</v>
      </c>
      <c r="FF335" t="str">
        <f t="shared" si="99"/>
        <v>~</v>
      </c>
      <c r="FG335" t="str">
        <f t="shared" si="100"/>
        <v>~</v>
      </c>
      <c r="FH335" s="24" t="str">
        <f t="shared" si="101"/>
        <v xml:space="preserve">|BGCOLOR(#000000):&amp;ref(Item/Misc/Endless-Bag-of-Wine.jpg,nolink,75x75,Endless Bag of Wine);|BGCOLOR(BLACK):COLOR(WHITE):''Endless Bag of Wine''|雑貨|&amp;ref(Spell/P_Nature.jpg,nolink,25x25,Nature);1|&amp;ref(Spell/V_Nature.jpg,nolink,25x25,Nature Gem);5|
|~|&gt;|&gt;|&gt;|&amp;ref(Item/Supply-Bonus.jpg,nolink,25x25,Supply Bonus (50));|
|&gt;|&gt;|&gt;|&gt;|BGCOLOR(#F5F5F5):食事代わりの酒。容量は小さいが安価|
</v>
      </c>
    </row>
    <row r="336" spans="1:164" x14ac:dyDescent="0.15">
      <c r="A336" t="str">
        <f t="shared" si="102"/>
        <v/>
      </c>
      <c r="C336" s="1" t="s">
        <v>3992</v>
      </c>
      <c r="E336" s="1">
        <v>4</v>
      </c>
      <c r="F336" s="1" t="s">
        <v>4124</v>
      </c>
      <c r="H336" s="1" t="s">
        <v>4120</v>
      </c>
      <c r="J336" s="1">
        <v>5</v>
      </c>
      <c r="CW336" s="2" t="s">
        <v>4122</v>
      </c>
      <c r="ER336" s="20" t="s">
        <v>4681</v>
      </c>
      <c r="ES336" t="str">
        <f t="shared" si="86"/>
        <v>BGCOLOR(#000000):&amp;ref(Item/Misc/Amulet-of-Giants.jpg,nolink,75x75,Amulet of Giants);|BGCOLOR(BLACK):COLOR(WHITE):''Amulet of Giants''</v>
      </c>
      <c r="ET336" t="str">
        <f t="shared" si="87"/>
        <v>&amp;ref(Spell/P_Nature.jpg,nolink,25x25,Nature);1</v>
      </c>
      <c r="EU336" t="str">
        <f t="shared" si="88"/>
        <v>&amp;ref(Spell/V_Nature.jpg,nolink,25x25,Nature Gem);5</v>
      </c>
      <c r="EV336" t="str">
        <f t="shared" si="89"/>
        <v>n/a</v>
      </c>
      <c r="EW336" t="str">
        <f t="shared" si="90"/>
        <v>n/a</v>
      </c>
      <c r="EX336" t="str">
        <f t="shared" si="91"/>
        <v/>
      </c>
      <c r="EY336" t="str">
        <f t="shared" si="92"/>
        <v/>
      </c>
      <c r="EZ336" t="str">
        <f t="shared" si="93"/>
        <v/>
      </c>
      <c r="FA336" t="str">
        <f t="shared" si="94"/>
        <v>&amp;ref(Item/Enlarged.jpg,nolink,25x25,Enlarged (Up to Size 4));</v>
      </c>
      <c r="FB336" t="str">
        <f t="shared" si="95"/>
        <v/>
      </c>
      <c r="FC336" t="str">
        <f t="shared" si="96"/>
        <v/>
      </c>
      <c r="FD336" t="str">
        <f t="shared" si="97"/>
        <v>&amp;ref(Item/Enlarged.jpg,nolink,25x25,Enlarged (Up to Size 4));</v>
      </c>
      <c r="FE336" t="str">
        <f t="shared" si="98"/>
        <v>&amp;ref(Item/Enlarged.jpg,nolink,25x25,Enlarged (Up to Size 4));</v>
      </c>
      <c r="FF336" t="str">
        <f t="shared" si="99"/>
        <v>~</v>
      </c>
      <c r="FG336" t="str">
        <f t="shared" si="100"/>
        <v>~</v>
      </c>
      <c r="FH336" s="24" t="str">
        <f t="shared" si="101"/>
        <v xml:space="preserve">|BGCOLOR(#000000):&amp;ref(Item/Misc/Amulet-of-Giants.jpg,nolink,75x75,Amulet of Giants);|BGCOLOR(BLACK):COLOR(WHITE):''Amulet of Giants''|雑貨|&amp;ref(Spell/P_Nature.jpg,nolink,25x25,Nature);1|&amp;ref(Spell/V_Nature.jpg,nolink,25x25,Nature Gem);5|
|~|&gt;|&gt;|&gt;|&amp;ref(Item/Enlarged.jpg,nolink,25x25,Enlarged (Up to Size 4));|
|&gt;|&gt;|&gt;|&gt;|BGCOLOR(#F5F5F5):サイズ4までの制限で巨大化。利点と欠点を併せ持つ|
</v>
      </c>
    </row>
    <row r="337" spans="1:164" x14ac:dyDescent="0.15">
      <c r="A337" t="str">
        <f t="shared" si="102"/>
        <v/>
      </c>
      <c r="C337" s="1" t="s">
        <v>3992</v>
      </c>
      <c r="E337" s="1">
        <v>4</v>
      </c>
      <c r="F337" s="1" t="s">
        <v>4125</v>
      </c>
      <c r="H337" s="1" t="s">
        <v>4126</v>
      </c>
      <c r="J337" s="1">
        <v>10</v>
      </c>
      <c r="BR337" s="2">
        <v>1</v>
      </c>
      <c r="BT337" s="2">
        <v>50</v>
      </c>
      <c r="BU337" s="2">
        <v>10</v>
      </c>
      <c r="EQ337" s="7" t="s">
        <v>4683</v>
      </c>
      <c r="ER337" s="20" t="s">
        <v>4682</v>
      </c>
      <c r="ES337" t="str">
        <f t="shared" si="86"/>
        <v>BGCOLOR(#000000):&amp;ref(Item/Misc/Lychantropos'-Amulet.jpg,nolink,75x75,Lychantropos' Amulet);|BGCOLOR(BLACK):COLOR(WHITE):''Lychantropos' Amulet''</v>
      </c>
      <c r="ET337" t="str">
        <f t="shared" si="87"/>
        <v>&amp;ref(Spell/P_Nature.jpg,nolink,25x25,Nature);2</v>
      </c>
      <c r="EU337" t="str">
        <f t="shared" si="88"/>
        <v>&amp;ref(Spell/V_Nature.jpg,nolink,25x25,Nature Gem);10</v>
      </c>
      <c r="EV337" t="str">
        <f t="shared" si="89"/>
        <v>n/a</v>
      </c>
      <c r="EW337" t="str">
        <f t="shared" si="90"/>
        <v>n/a</v>
      </c>
      <c r="EX337" t="str">
        <f t="shared" si="91"/>
        <v/>
      </c>
      <c r="EY337" t="str">
        <f t="shared" si="92"/>
        <v>&amp;ref(Item/Gone-Berserk.jpg,nolink,25x25,Gone Berserk);&amp;ref(Item/Darkvision.jpg,nolink,25x25,Darkvision (50));&amp;ref(Item/Regeneration.jpg,nolink,25x25,Regeneration (10));</v>
      </c>
      <c r="EZ337" t="str">
        <f t="shared" si="93"/>
        <v/>
      </c>
      <c r="FA337" t="str">
        <f t="shared" si="94"/>
        <v/>
      </c>
      <c r="FB337" t="str">
        <f t="shared" si="95"/>
        <v/>
      </c>
      <c r="FC337" t="str">
        <f t="shared" si="96"/>
        <v/>
      </c>
      <c r="FD337" t="str">
        <f t="shared" si="97"/>
        <v>&amp;ref(Item/Gone-Berserk.jpg,nolink,25x25,Gone Berserk);&amp;ref(Item/Darkvision.jpg,nolink,25x25,Darkvision (50));&amp;ref(Item/Regeneration.jpg,nolink,25x25,Regeneration (10));&amp;br;筋力+4&amp;br;装備解除不可&amp;br;ターン毎に低確率でSkinshifterへ変身</v>
      </c>
      <c r="FE337" t="str">
        <f t="shared" si="98"/>
        <v>&amp;ref(Item/Gone-Berserk.jpg,nolink,25x25,Gone Berserk);&amp;ref(Item/Darkvision.jpg,nolink,25x25,Darkvision (50));&amp;ref(Item/Regeneration.jpg,nolink,25x25,Regeneration (10));&amp;br;筋力+4&amp;br;装備解除不可&amp;br;ターン毎に低確率でSkinshifterへ変身</v>
      </c>
      <c r="FF337" t="str">
        <f t="shared" si="99"/>
        <v>~</v>
      </c>
      <c r="FG337" t="str">
        <f t="shared" si="100"/>
        <v>~</v>
      </c>
      <c r="FH337" s="24" t="str">
        <f t="shared" si="101"/>
        <v xml:space="preserve">|BGCOLOR(#000000):&amp;ref(Item/Misc/Lychantropos'-Amulet.jpg,nolink,75x75,Lychantropos' Amulet);|BGCOLOR(BLACK):COLOR(WHITE):''Lychantropos' Amulet''|雑貨|&amp;ref(Spell/P_Nature.jpg,nolink,25x25,Nature);2|&amp;ref(Spell/V_Nature.jpg,nolink,25x25,Nature Gem);10|
|~|&gt;|&gt;|&gt;|&amp;ref(Item/Gone-Berserk.jpg,nolink,25x25,Gone Berserk);&amp;ref(Item/Darkvision.jpg,nolink,25x25,Darkvision (50));&amp;ref(Item/Regeneration.jpg,nolink,25x25,Regeneration (10));&amp;br;筋力+4&amp;br;装備解除不可&amp;br;ターン毎に低確率でSkinshifterへ変身|
|&gt;|&gt;|&gt;|&gt;|BGCOLOR(#F5F5F5):効果は豊富だが扱いが難しい|
</v>
      </c>
    </row>
    <row r="338" spans="1:164" x14ac:dyDescent="0.15">
      <c r="A338" t="str">
        <f t="shared" si="102"/>
        <v/>
      </c>
      <c r="C338" s="1" t="s">
        <v>3992</v>
      </c>
      <c r="E338" s="1">
        <v>4</v>
      </c>
      <c r="F338" s="1" t="s">
        <v>4127</v>
      </c>
      <c r="H338" s="1" t="s">
        <v>4126</v>
      </c>
      <c r="J338" s="1">
        <v>10</v>
      </c>
      <c r="BU338" s="2">
        <v>10</v>
      </c>
      <c r="ER338" s="20" t="s">
        <v>4684</v>
      </c>
      <c r="ES338" t="str">
        <f t="shared" ref="ES338:ES401" si="103">CONCATENATE("BGCOLOR(#000000):&amp;ref(Item/",SUBSTITUTE(SUBSTITUTE(SUBSTITUTE(SUBSTITUTE(SUBSTITUTE(SUBSTITUTE(SUBSTITUTE(C338,"片手","SH Weapons"),"両手","DH Weapons"),"盾","Shields"),"兜","Helms"),"鎧","Armors"),"靴","Boots"),"雑貨","Misc"),"/",SUBSTITUTE(SUBSTITUTE(IF(G338&lt;&gt;"",G338,F338)," ","-"),"ö","o"),".jpg,nolink,75x75,",F338,");","|","BGCOLOR(BLACK):COLOR(WHITE):''",F338,"''")</f>
        <v>BGCOLOR(#000000):&amp;ref(Item/Misc/Ring-of-Regeneration.jpg,nolink,75x75,Ring of Regeneration);|BGCOLOR(BLACK):COLOR(WHITE):''Ring of Regeneration''</v>
      </c>
      <c r="ET338" t="str">
        <f t="shared" ref="ET338:ET401" si="104">SUBSTITUTE(SUBSTITUTE(SUBSTITUTE(SUBSTITUTE(SUBSTITUTE(SUBSTITUTE(SUBSTITUTE(SUBSTITUTE(SUBSTITUTE(H338&amp;I338,"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&amp;ref(Spell/P_Nature.jpg,nolink,25x25,Nature);2</v>
      </c>
      <c r="EU338" t="str">
        <f t="shared" ref="EU338:EU401" si="105">SUBSTITUTE(SUBSTITUTE(SUBSTITUTE(SUBSTITUTE(SUBSTITUTE(SUBSTITUTE(SUBSTITUTE(SUBSTITUTE(LEFT(H338,1)&amp;J338&amp;IF(I338&lt;&gt;"",LEFT(I338,1)&amp;K338,""),"火","&amp;ref(Spell/V_Fire.jpg,nolink,25x25,Fire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&amp;ref(Spell/V_Nature.jpg,nolink,25x25,Nature Gem);10</v>
      </c>
      <c r="EV338" t="str">
        <f t="shared" ref="EV338:EV401" si="106">IF(L338&lt;&gt;"",CONCATENATE("攻撃力：",L338,SUBSTITUTE(SUBSTITUTE(SUBSTITUTE(SUBSTITUTE(SUBSTITUTE(SUBSTITUTE(SUBSTITUTE(SUBSTITUTE(SUBSTITUTE(M338,"切","&amp;ref(Item/D_Slash.jpg,nolink,25x25,Slash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338,"ap","&amp;br;防御貫通"),"an","&amp;br;防御無視"),SUBSTITUTE(SUBSTITUTE(O338,"p","&amp;br;吸収攻撃（上限5）"),"f","&amp;br;吸収攻撃"),IF(P338&lt;&gt;"","&amp;br;ダメージ上限"&amp;P338,""),SUBSTITUTE(SUBSTITUTE(Q338,"2","&amp;br;対デーモン二倍打"),"3","&amp;br;対アンデッド/デーモン三倍打"),IF(R338&lt;&gt;"","&amp;br;対魔法生物2倍打",""),SUBSTITUTE(SUBSTITUTE(S338,"2","&amp;br;対小型二倍打"),"3","&amp;br;対大型三倍打"),SUBSTITUTE(SUBSTITUTE(SUBSTITUTE(T338,"0","&amp;br;筋力加算なし"),"2","&amp;br;筋力加算二分の一"),"3","&amp;br;筋力加算三分の一"),IF(U338&lt;&gt;"","&amp;br;第一撃に突撃ボーナス加算",""),IF(V338&lt;&gt;"","&amp;br;殺した敵をゾンビ化",""),IF(W338&lt;&gt;"","&amp;br;筋力加算+25%",""),IF(X338&lt;&gt;"","&amp;br;対盾攻撃修正+2",""),IF(Y338&lt;&gt;"","&amp;br;頭部優先攻撃",""),SUBSTITUTE(SUBSTITUTE(SUBSTITUTE(Z338,"n","&amp;br;抵抗可能"),"e","&amp;br;抵抗容易"),"h","&amp;br;抵抗困難"),IF(AA338&lt;&gt;"","&amp;br;ボーナス武器",""),IF(AB338&lt;&gt;"","&amp;br;"&amp;IF(AB338&gt;0,AB338&amp;"回連続攻撃",ABS(AB338)+1&amp;"ラウンド毎に1回攻撃"),""),IF(AC338&lt;&gt;"","&amp;br;効果範囲："&amp;AC338,""),IF(AD338&lt;&gt;"","&amp;br;効果継続："&amp;AC338,""),IF(AE338&lt;&gt;"","&amp;br;攻撃修正："&amp;AE338&amp;"&amp;br;防御修正："&amp;AF338&amp;"&amp;br;長さ："&amp;AK338,""),IF(AG338&lt;&gt;"","&amp;br;射程："&amp;SUBSTITUTE(SUBSTITUTE(SUBSTITUTE(AG338,"s","筋力"),"h","筋力/2"),"t","筋力/3")&amp;"&amp;br;精度修正："&amp;AH338&amp;"&amp;br;弾数："&amp;AI338&amp;IF(AJ338&lt;&gt;"","&amp;br;水中使用可能",""),""),IF(AT338&lt;&gt;"","&amp;br;負傷時追撃："&amp;AT338,""),IF(AU338&lt;&gt;"","&amp;br;命中時追撃："&amp;AU338,""),IF(AV338&lt;&gt;"","&amp;br;攻撃時追撃："&amp;AV338,"")),"n/a")</f>
        <v>n/a</v>
      </c>
      <c r="EW338" t="str">
        <f t="shared" ref="EW338:EW401" si="107">IF(AQ338&lt;&gt;"",CONCATENATE(IF(AL338&lt;&gt;"","頭部防護："&amp;AL338,""),IF(AM338&lt;&gt;"",IF(AL338&lt;&gt;"","&amp;br;","")&amp;"胴体防護："&amp;AM338,""),IF(AN338&lt;&gt;"","盾軽減力："&amp;AN338,""),IF(AO338&lt;&gt;"","&amp;br;防御修正："&amp;AO338,""),IF(AP338&lt;&gt;"","&amp;br;盾対応力："&amp;AP338,""),IF(AQ338&lt;&gt;"","&amp;br;装備負担："&amp;AQ338,""),IF(AR338&lt;&gt;"","&amp;br;行軍速度：-"&amp;AR338,""),IF(AS338&lt;&gt;"","&amp;br;魔法の防具","")),"n/a")</f>
        <v>n/a</v>
      </c>
      <c r="EX338" t="str">
        <f t="shared" ref="EX338:EX401" si="108">IF(COUNTA(AW338:EQ338)&lt;&gt;0,CONCATENATE(IF(AW338&lt;&gt;"",IF(AW338&gt;0,"&amp;ref(Item/Fire-Resistant.jpg,nolink,25x25,Fire Resistant ("&amp;AW338&amp;"));","&amp;ref(Item/Susceptible-to-Fire.jpg,nolink,25x25,Susceptible to Fire ("&amp;ABS(AW338)&amp;"));"),""),IF(AX338&lt;&gt;"",IF(AX338&gt;0,"&amp;ref(Item/Shock-Resistant.jpg,nolink,25x25,Shock Resistant ("&amp;AX338&amp;"));","&amp;ref(Item/Susceptible-to-Shock.jpg,nolink,25x25,Susceptible to Shock ("&amp;ABS(AX338)&amp;"));"),""),IF(AY338&lt;&gt;"",IF(AY338&gt;0,"&amp;ref(Item/Cold-Resistant.jpg,nolink,25x25,Cold Resistant ("&amp;AY338&amp;"));","&amp;ref(Item/Susceptible-to-Cold.jpg,nolink,25x25,Susceptible to Cold ("&amp;ABS(AY338)&amp;"));"),""),IF(AZ338&lt;&gt;"",IF(AZ338&gt;0,"&amp;ref(Item/Poison-Resistant.jpg,nolink,25x25,Poison Resistant ("&amp;AZ338&amp;"));","&amp;ref(Item/Susceptible-to-Poison.jpg,nolink,25x25,Susceptible to Poison ("&amp;ABS(AZ338)&amp;"));"),""),IF(BA338&lt;&gt;"","&amp;ref(Item/Affliction-Resistance.jpg,nolink,25x25,Affliction Resistance ("&amp;BA338&amp;"));",""),IF(BB338&lt;&gt;"","&amp;ref(Item/Ice-Protection.jpg,nolink,25x25,Ice Protection ("&amp;BB338&amp;"));",""),IF(BC338&lt;&gt;"","&amp;ref(Item/Invulnerable.jpg,nolink,25x25,Invulnerable ("&amp;BC338&amp;"));",""),IF(BD338&lt;&gt;"","&amp;ref(Item/Protective-Force.jpg,nolink,25x25,Protective Force ("&amp;BD338&amp;"));",""),IF(BE338&lt;&gt;"","&amp;ref(Item/Awe.jpg,nolink,25x25,Awe ("&amp;BE338&amp;"));",""),IF(BF338&lt;&gt;"","&amp;ref(Item/Animal-Awe.jpg,nolink,25x25,Animal Awe ("&amp;BF338&amp;"));",""),IF(BG338&lt;&gt;"","&amp;ref(Item/Causes-Fear.jpg,nolink,25x25,Fear ("&amp;BG338&amp;"));",""),IF(BH338&lt;&gt;"","&amp;ref(Item/Heat.jpg,nolink,25x25,Heat ("&amp;BH338&amp;"));",""),IF(BI338&lt;&gt;"","&amp;ref(Item/Chill.jpg,nolink,25x25,Chill ("&amp;BI338&amp;"));",""),IF(BJ338&lt;&gt;"","&amp;ref(Item/Fire-Shield.jpg,nolink,25x25,Fire Shield ("&amp;BJ338&amp;"));",""),IF(BK338&lt;&gt;"","&amp;ref(Item/Air-Shield.jpg,nolink,25x25,Air Shield ("&amp;BK338&amp;"));",""),IF(BL338&lt;&gt;"","&amp;ref(Item/Overcharged.jpg,nolink,25x25,Overcharged);",""),IF(BM338&lt;&gt;"","&amp;ref(Item/Poison-Barbs.jpg,nolink,25x25,Poison Barbs);",""),IF(BN338&lt;&gt;"","&amp;ref(Item/Petrification.jpg,nolink,25x25,Petrification);",""),IF(BO338&lt;&gt;"","&amp;ref(Item/Damage-Reversal.jpg,nolink,25x25,Damage Reversal ("&amp;BO338+12&amp;" vs MR));","")),"n/a")</f>
        <v/>
      </c>
      <c r="EY338" t="str">
        <f t="shared" ref="EY338:EY401" si="109">CONCATENATE(IF(BP338&lt;&gt;"",IF(BP338="s","&amp;ref(Item/Sacred-Bless.jpg,nolink,25x25,Blessed (Sacred Only));","&amp;ref(Item/Blessed.jpg,nolink,25x25,Blessed);"),""),IF(BQ338&lt;&gt;"","&amp;ref(Item/Berserker.jpg,nolink,25x25,Berserker ("&amp;BQ338&amp;"));",""),IF(BR338&lt;&gt;"","&amp;ref(Item/Gone-Berserk.jpg,nolink,25x25,Gone Berserk);",""),IF(BS338&lt;&gt;"","&amp;ref(Item/Trample.jpg,nolink,25x25,Trample);",""),IF(BT338&lt;&gt;"",IF(BT338&lt;&gt;"s","&amp;ref(Item/Darkvision.jpg,nolink,25x25,Darkvision ("&amp;BT338&amp;"));","&amp;ref(Item/Spirit-Sight.jpg,nolink,25x25,Spirit Sight);"),""),IF(BU338&lt;&gt;"",IF(LEFT(BU338,1)&lt;&gt;"t","&amp;ref(Item/Regeneration.jpg,nolink,25x25,Regeneration ("&amp;BU338&amp;"));","&amp;ref(Item/True-Regeneration.jpg,nolink,25x25,True Regeneration ("&amp;MID(BU338,2,LEN(BU338)-1)&amp;"));"),""),IF(BV338&lt;&gt;"",IF(BV338&gt;0,"&amp;ref(Item/Reinvigoration.jpg,nolink,25x25,Reinvigoration ("&amp;BV338&amp;"));","&amp;ref(Item/Exhaustion.jpg,nolink,25x25,Exhaustion ("&amp;BV338&amp;"));"),""),IF(BW338&lt;&gt;"",IF(LEFT(BW338,1)&lt;&gt;"f","&amp;ref(Item/Stealthy-Boost.jpg,nolink,25x25,Stealth Boost ("&amp;BW338&amp;"));","&amp;ref(Item/Stealthy.jpg,nolink,25x25,Stealthy ("&amp;MID(BW338,2,LEN(BW338)-1)&amp;"));"),""),IF(BX338&lt;&gt;"","&amp;ref(Item/Invisible.jpg,nolink,25x25,Invisible);",""),IF(BY338&lt;&gt;"","&amp;ref(Item/Assassin.jpg,nolink,25x25,Assassin);",""),IF(BZ338&lt;&gt;"","&amp;ref(Item/Seduction.jpg,nolink,25x25,Seduction);",""),IF(CA338&lt;&gt;"","&amp;ref(Item/Reaper.jpg,nolink,25x25,Reaper ("&amp;CA338&amp;"));",""),IF(CB338&lt;&gt;"","&amp;ref(Item/Heretic.jpg,nolink,25x25,Heretic ("&amp;CB338&amp;"));",""),IF(CC338&lt;&gt;"","&amp;ref(Item/Inquisitor.jpg,nolink,25x25,Inquisitor);",""),IF(CD338&lt;&gt;"","&amp;ref(Item/Adept-Sacrificer.jpg,nolink,25x25,Adept Sacrificer ("&amp;CD338&amp;"));",""),IF(CE338&lt;&gt;"","&amp;ref(Item/Dominion-Spreader.jpg,nolink,25x25,Dominion Spreader ("&amp;CE338&amp;"));",""),IF(CF338&lt;&gt;"","&amp;ref(Item/Gold-Maker.jpg,nolink,25x25,Gold Maker ("&amp;CF338&amp;"));",""))</f>
        <v>&amp;ref(Item/Regeneration.jpg,nolink,25x25,Regeneration (10));</v>
      </c>
      <c r="EZ338" t="str">
        <f t="shared" ref="EZ338:EZ401" si="110">CONCATENATE(IF(CG338&lt;&gt;"",IF(CG338&gt;0,"&amp;ref(Item/Inspirational.jpg,nolink,25x25,Inspirational ("&amp;CG338&amp;"));","&amp;ref(Item/Uninspirational.jpg,nolink,25x25,Inspirational ("&amp;CG338&amp;"));"),""),IF(CH338&lt;&gt;"","&amp;ref(Item/Taskmaster.jpg,nolink,25x25,Taskmaster ("&amp;CH338&amp;"));",""),IF(CI338&lt;&gt;"","&amp;ref(Item/Beastmaster.jpg,nolink,25x25,Beastmaster ("&amp;CI338&amp;"));",""),IF(CJ338&lt;&gt;"","&amp;ref(Nation/LivingLead.jpg,nolink,25x25,Leadership ("&amp;CJ338&amp;"));",""),IF(CK338&lt;&gt;"","&amp;ref(Nation/MagicLead.jpg,nolink,25x25,Magic Leadership ("&amp;CK338&amp;"));",""),IF(CL338&lt;&gt;"","&amp;ref(Nation/UndeadLead.jpg,nolink,25x25,Undead Leadership ("&amp;CL338&amp;"));",""),IF(CM338&lt;&gt;"","&amp;ref(Item/Pillager.jpg,nolink,25x25,Pillager ("&amp;CM338&amp;"));",""),IF(CN338&lt;&gt;"","&amp;ref(Item/Patrol-Bonus.jpg,nolink,25x25,Patrol Bonus ("&amp;CN338&amp;"));",""),IF(CO338&lt;&gt;"",IF(CO338&gt;0,"&amp;ref(Item/Supply-Bonus.jpg,nolink,25x25,Supply Bonus ("&amp;CO338&amp;"));","&amp;ref(Item/Gluttony.jpg,nolink,25x25,Gluttony ("&amp;ABS(CO338)&amp;"));"),""),IF(CP338&lt;&gt;"",IF(CP338&gt;0,"&amp;ref(Item/Water-Breathing.jpg,nolink,25x25,Gift of Water Breathing ("&amp;CP338&amp;"));","&amp;ref(Item/Water-Breathing.jpg,nolink,25x25,Water Breathing);"),""),IF(CQ338&lt;&gt;"","&amp;ref(Item/Sailing.jpg,nolink,25x25,Sailing (Size points "&amp;LEFT(CQ338,LEN(CQ338)-1)&amp;", max size "&amp;RIGHT(CQ338)&amp;"));",""),IF(CR338&lt;&gt;"",IF(LEFT(CR338,1)&lt;&gt;"d",IF(LEFT(CR338,1)&lt;&gt;"g","&amp;ref(Item/Healer.jpg,nolink,25x25,Healer ("&amp;CR338&amp;"));","&amp;ref(Item/Disease-Grinder.jpg,nolink,25x25,Disease Grinder ("&amp;MID(CR338,2,LEN(CR338)-1)&amp;"));"),"&amp;ref(Item/Disease-Healer.jpg,nolink,25x25,Disease Healer ("&amp;MID(CR338,2,LEN(CR338)-1)&amp;"));"),""),IF(CS338&lt;&gt;"","&amp;ref(Item/Mason.jpg,nolink,25x25,Mason);",""))</f>
        <v/>
      </c>
      <c r="FA338" t="str">
        <f t="shared" ref="FA338:FA401" si="111">CONCATENATE(IF(CT338&lt;&gt;"","&amp;ref(Item/Ethereal.jpg,nolink,25x25,Ethereal);",""),IF(CU338&lt;&gt;"","&amp;ref(Item/Swiftness.jpg,nolink,25x25,Swiftness ("&amp;CU338&amp;"));",""),IF(CV338&lt;&gt;"","&amp;ref(Item/Quickness.jpg,nolink,25x25,Quickness);",""),IF(CW338&lt;&gt;"",IF(CW338&lt;&gt;"l","&amp;ref(Item/Enlarged.jpg,nolink,25x25,Enlarged);","&amp;ref(Item/Enlarged.jpg,nolink,25x25,Enlarged (Up to Size 4));"),""),IF(CX338&lt;&gt;"","&amp;ref(Item/Storm-Power.jpg,nolink,25x25,Storm Power ("&amp;CX338&amp;"));",""),IF(CY338&lt;&gt;"","&amp;ref(Item/Lucky.jpg,nolink,25x25,Lucky);",""),IF(CZ338&lt;&gt;"","&amp;ref(Item/Twist-Fate.jpg,nolink,25x25,Twist Fate);",""),IF(DA338&lt;&gt;"","&amp;ref(Item/Fool's-Luck.jpg,nolink,25x25,Fool's Luck);",""),IF(DB338&lt;&gt;"","&amp;ref(Item/Cursed.jpg,nolink,25x25,Cursed);",""),IF(DC338&lt;&gt;"","&amp;ref(Item/Horror-Marked.jpg,nolink,25x25,Causes Horror Mark);",""),IF(DD338&lt;&gt;"","&amp;ref(Item/Diseased.jpg,nolink,25x25,Diseased);",""),IF(DE338&lt;&gt;"","&amp;ref(Item/Affliction.jpg,nolink,25x25,Lost one eye);",""),IF(DF338&lt;&gt;"","&amp;ref(Item/Affliction.jpg,nolink,25x25,Chest Wound);",""),IF(DG338&lt;&gt;"","&amp;ref(Item/Affliction.jpg,nolink,25x25,Feeble Minded);",""),IF(DH338&lt;&gt;"","&amp;ref(Item/Insane.jpg,nolink,25x25,Insane ("&amp;DH338&amp;"));",""),IF(DI338&lt;&gt;"","&amp;ref(Item/Siege-Bonus.jpg,nolink,25x25,Siege Bonus ("&amp;DI338&amp;"));",""),IF(DJ338&lt;&gt;"","&amp;ref(Item/Flying.jpg,nolink,25x25,Flying"&amp;IF(DJ338&gt;0," (Map Move "&amp;DJ338&amp;")","")&amp;");",""),IF(DK338&lt;&gt;"","&amp;ref(Item/Storm-Immunity.jpg,nolink,25x25,Storm Immunity);",""),IF(DL338&lt;&gt;"","&amp;ref(Item/Floating.jpg,nolink,25x25,Floating);",""),IF(DM338&lt;&gt;"","&amp;ref(Item/Forest-Survival.jpg,nolink,25x25,Forest Survival);",""),IF(DN338&lt;&gt;"","&amp;ref(Item/Mountain-Survival.jpg,nolink,25x25,Mountain Survival);",""),IF(DO338&lt;&gt;"","&amp;ref(Item/Swamp-Survival.jpg,nolink,25x25,Swamp Survival);",""),IF(DP338&lt;&gt;"","&amp;ref(Item/Wasteland-Survival.jpg,nolink,25x25,Wasteland Survival);",""),IF(DQ338&lt;&gt;"","&amp;ref(Item/Snow-Move.jpg,nolink,25x25,Snow Move);",""),IF(DR338&lt;&gt;"","&amp;ref(Item/Swimming.jpg,nolink,25x25,Swimming);",""))</f>
        <v/>
      </c>
      <c r="FB338" t="str">
        <f t="shared" ref="FB338:FB401" si="112">CONCATENATE(IF(DS338&lt;&gt;"","&amp;ref(Item/Blood-Searcher.jpg,nolink,25x25,Blood Searcher ("&amp;DS338&amp;"));",""),IF(DT338&lt;&gt;"","&amp;ref(Item/Reanimation-Bonus.jpg,nolink,25x25,Reanimation Bonus ("&amp;DT338&amp;"));",""),IF(DU338&lt;&gt;"","&amp;ref(Item/Dragon-Master.jpg,nolink,25x25,Dragon Master ("&amp;DU338&amp;"));",""),IF(DV338&lt;&gt;"","&amp;ref(Item/Ivy-Lord.jpg,nolink,25x25,Ivy Lord ("&amp;DV338&amp;"));",""),IF(DW338&lt;&gt;"","&amp;ref(Item/Adept-Cross-Breeder.jpg,nolink,25x25,Adept Cross Breeder ("&amp;DW338&amp;"));",""),IF(DX338&lt;&gt;"","&amp;ref(Item/Forge-Bonus.jpg,nolink,25x25,Forge Bonus ("&amp;DX338&amp;"));",""),IF(DY338&lt;&gt;"","&amp;ref(Item/Master-Smith.jpg,nolink,25x25,Master Smith ("&amp;DY338&amp;"));",""),IF(DZ338&lt;&gt;"","&amp;ref(Item/Master-Ritualist.jpg,nolink,25x25,Master Ritualist ("&amp;DZ338&amp;"));",""),IF(EA338&lt;&gt;"","&amp;ref(Item/Alchemist.jpg,nolink,25x25,Alchemist ("&amp;EA338&amp;"));",""),IF(EB338&lt;&gt;"","&amp;ref(Item/Communion-Master.jpg,nolink,25x25,Communion Master);",""),IF(EC338&lt;&gt;"","&amp;ref(Item/Communion-Slave.jpg,nolink,25x25,Communion Slave);",""),IF(ED338&lt;&gt;"","&amp;ref(Item/Adept-Researcher.jpg,nolink,25x25,Adept Researcher ("&amp;ED338&amp;"));",""),IF(EE338&lt;&gt;"","&amp;ref(Spell/P_Fire.jpg,nolink,25x25,Fire Magic Bonus ("&amp;EE338&amp;"));",""),IF(EF338&lt;&gt;"","&amp;ref(Spell/P_Air.jpg,nolink,25x25,Air Magic Bonus ("&amp;EF338&amp;"));",""),IF(EG338&lt;&gt;"","&amp;ref(Spell/P_Water.jpg,nolink,25x25,Water Magic Bonus ("&amp;EG338&amp;"));",""),IF(EH338&lt;&gt;"","&amp;ref(Spell/P_Earth.jpg,nolink,25x25,Earth Magic Bonus ("&amp;EH338&amp;"));",""),IF(EI338&lt;&gt;"","&amp;ref(Spell/P_Astral.jpg,nolink,25x25,Astral Magic Bonus ("&amp;EI338&amp;"));",""),IF(EJ338&lt;&gt;"","&amp;ref(Spell/P_Death.jpg,nolink,25x25,Death Magic Bonus ("&amp;EJ338&amp;"));",""),IF(EK338&lt;&gt;"","&amp;ref(Spell/P_Nature.jpg,nolink,25x25,Nature Magic Bonus ("&amp;EK338&amp;"));",""),IF(EL338&lt;&gt;"","&amp;ref(Spell/P_Blood.jpg,nolink,25x25,Blood Magic Bonus ("&amp;EL338&amp;"));",""),IF(EM338&lt;&gt;"","&amp;ref(Spell/P_Holy.jpg,nolink,25x25,Priest Bonus ("&amp;EM338&amp;"));",""))</f>
        <v/>
      </c>
      <c r="FC338" t="str">
        <f t="shared" ref="FC338:FC401" si="113">CONCATENATE(IF(EN338&lt;&gt;"","&amp;ref(Item/Far-Caster.jpg,nolink,25x25,Far Caster ("&amp;SUBSTITUTE(SUBSTITUTE(SUBSTITUTE(SUBSTITUTE(SUBSTITUTE(SUBSTITUTE(SUBSTITUTE(SUBSTITUTE(SUBSTITUTE(SUBSTITUTE(SUBSTITUTE(SUBSTITUTE(EN338,"火","Fire, "),"風","Air, "),"水","Water, "),"地","Earth, "),"星","Astral, "),"死","Death, "),"緑","Nature, "),"血","Blood, "),"聖","Priest, "),"霊","Elemental, "),"魔","Sorcery, "),"全","All, ")&amp;"));",""),IF(EO338&lt;&gt;"",SUBSTITUTE(SUBSTITUTE(SUBSTITUTE(SUBSTITUTE(SUBSTITUTE(SUBSTITUTE(SUBSTITUTE(SUBSTITUTE(EO338,"火","&amp;ref(Spell/V_Fire.jpg,nolink,25x25,Fire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(")&amp;"));",""),IF(EP338&lt;&gt;"",SUBSTITUTE(SUBSTITUTE(SUBSTITUTE(SUBSTITUTE(SUBSTITUTE(SUBSTITUTE(SUBSTITUTE(SUBSTITUTE(EP338,"火","&amp;ref(Spell/Vt_Fire.jpg,nolink,25x25,Temporary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338" t="str">
        <f t="shared" ref="FD338:FD401" si="114">IF(EX338&lt;&gt;"n/a",CONCATENATE(EX338,EY338,IF(AND(OR(EX338&lt;&gt;"",EY338&lt;&gt;""),OR(EZ338&lt;&gt;"",FA338&lt;&gt;"")),"&amp;br;",""),EZ338,FA338,IF(AND(OR(EX338&lt;&gt;"",EY338&lt;&gt;"",EZ338&lt;&gt;"",FA338&lt;&gt;""),OR(FB338&lt;&gt;"",FC338&lt;&gt;"")),"&amp;br;",""),FB338,FC338,IF(AND(OR(EX338&lt;&gt;"",EY338&lt;&gt;"",EZ338&lt;&gt;"",FA338&lt;&gt;"",FB338&lt;&gt;"",FC338&lt;&gt;""),EQ338&lt;&gt;""),"&amp;br;",""),SUBSTITUTE(EQ338,"\n","&amp;br;")),"")</f>
        <v>&amp;ref(Item/Regeneration.jpg,nolink,25x25,Regeneration (10));</v>
      </c>
      <c r="FE338" t="str">
        <f t="shared" ref="FE338:FE401" si="115">CONCATENATE(IF(EV338&lt;&gt;"n/a",EV338,IF(EW338&lt;&gt;"n/a",EW338,IF(EX338&lt;&gt;"n/a",FD338,""))),IF(FF338&lt;&gt;"~","&amp;br;"&amp;FF338,""),IF(FG338&lt;&gt;"~","&amp;br;"&amp;FG338,""))</f>
        <v>&amp;ref(Item/Regeneration.jpg,nolink,25x25,Regeneration (10));</v>
      </c>
      <c r="FF338" t="str">
        <f t="shared" ref="FF338:FF401" si="116">IF(EV338&lt;&gt;"n/a",IF(EW338&lt;&gt;"n/a","&amp;br;"&amp;EW338,IF(EX338&lt;&gt;"n/a","&amp;br;"&amp;FD338,"~")),IF(AND(EW338&lt;&gt;"n/a",EX338&lt;&gt;"n/a"),"&amp;br;"&amp;FD338,"~"))</f>
        <v>~</v>
      </c>
      <c r="FG338" t="str">
        <f t="shared" ref="FG338:FG401" si="117">IF(AND(EV338&lt;&gt;"n/a",EW338&lt;&gt;"n/a",EX338&lt;&gt;"n/a"),IF(EX338&lt;&gt;"n/a","&amp;br;"&amp;FD338,""),"~")</f>
        <v>~</v>
      </c>
      <c r="FH338" s="24" t="str">
        <f t="shared" ref="FH338:FH401" si="118">CONCATENATE("|",ES338,"|",IF(D338&lt;&gt;"",D338,C338),"|",ET338,"|",EU338,"|",CHAR(10),"|~|&gt;|&gt;|&gt;|",FE338,"|",CHAR(10),"|&gt;|&gt;|&gt;|&gt;|BGCOLOR(#F5F5F5):",ER338,"|",CHAR(10))</f>
        <v xml:space="preserve">|BGCOLOR(#000000):&amp;ref(Item/Misc/Ring-of-Regeneration.jpg,nolink,75x75,Ring of Regeneration);|BGCOLOR(BLACK):COLOR(WHITE):''Ring of Regeneration''|雑貨|&amp;ref(Spell/P_Nature.jpg,nolink,25x25,Nature);2|&amp;ref(Spell/V_Nature.jpg,nolink,25x25,Nature Gem);10|
|~|&gt;|&gt;|&gt;|&amp;ref(Item/Regeneration.jpg,nolink,25x25,Regeneration (10));|
|&gt;|&gt;|&gt;|&gt;|BGCOLOR(#F5F5F5):HPが高いものの生存力を大きく高める|
</v>
      </c>
    </row>
    <row r="339" spans="1:164" x14ac:dyDescent="0.15">
      <c r="A339" t="str">
        <f t="shared" si="102"/>
        <v/>
      </c>
      <c r="C339" s="1" t="s">
        <v>3992</v>
      </c>
      <c r="E339" s="1">
        <v>4</v>
      </c>
      <c r="F339" s="1" t="s">
        <v>4128</v>
      </c>
      <c r="H339" s="1" t="s">
        <v>4126</v>
      </c>
      <c r="J339" s="1">
        <v>10</v>
      </c>
      <c r="BV339" s="2">
        <v>5</v>
      </c>
      <c r="ER339" s="20" t="s">
        <v>4685</v>
      </c>
      <c r="ES339" t="str">
        <f t="shared" si="103"/>
        <v>BGCOLOR(#000000):&amp;ref(Item/Misc/Amulet-of-Resilience.jpg,nolink,75x75,Amulet of Resilience);|BGCOLOR(BLACK):COLOR(WHITE):''Amulet of Resilience''</v>
      </c>
      <c r="ET339" t="str">
        <f t="shared" si="104"/>
        <v>&amp;ref(Spell/P_Nature.jpg,nolink,25x25,Nature);2</v>
      </c>
      <c r="EU339" t="str">
        <f t="shared" si="105"/>
        <v>&amp;ref(Spell/V_Nature.jpg,nolink,25x25,Nature Gem);10</v>
      </c>
      <c r="EV339" t="str">
        <f t="shared" si="106"/>
        <v>n/a</v>
      </c>
      <c r="EW339" t="str">
        <f t="shared" si="107"/>
        <v>n/a</v>
      </c>
      <c r="EX339" t="str">
        <f t="shared" si="108"/>
        <v/>
      </c>
      <c r="EY339" t="str">
        <f t="shared" si="109"/>
        <v>&amp;ref(Item/Reinvigoration.jpg,nolink,25x25,Reinvigoration (5));</v>
      </c>
      <c r="EZ339" t="str">
        <f t="shared" si="110"/>
        <v/>
      </c>
      <c r="FA339" t="str">
        <f t="shared" si="111"/>
        <v/>
      </c>
      <c r="FB339" t="str">
        <f t="shared" si="112"/>
        <v/>
      </c>
      <c r="FC339" t="str">
        <f t="shared" si="113"/>
        <v/>
      </c>
      <c r="FD339" t="str">
        <f t="shared" si="114"/>
        <v>&amp;ref(Item/Reinvigoration.jpg,nolink,25x25,Reinvigoration (5));</v>
      </c>
      <c r="FE339" t="str">
        <f t="shared" si="115"/>
        <v>&amp;ref(Item/Reinvigoration.jpg,nolink,25x25,Reinvigoration (5));</v>
      </c>
      <c r="FF339" t="str">
        <f t="shared" si="116"/>
        <v>~</v>
      </c>
      <c r="FG339" t="str">
        <f t="shared" si="117"/>
        <v>~</v>
      </c>
      <c r="FH339" s="24" t="str">
        <f t="shared" si="118"/>
        <v xml:space="preserve">|BGCOLOR(#000000):&amp;ref(Item/Misc/Amulet-of-Resilience.jpg,nolink,75x75,Amulet of Resilience);|BGCOLOR(BLACK):COLOR(WHITE):''Amulet of Resilience''|雑貨|&amp;ref(Spell/P_Nature.jpg,nolink,25x25,Nature);2|&amp;ref(Spell/V_Nature.jpg,nolink,25x25,Nature Gem);10|
|~|&gt;|&gt;|&gt;|&amp;ref(Item/Reinvigoration.jpg,nolink,25x25,Reinvigoration (5));|
|&gt;|&gt;|&gt;|&gt;|BGCOLOR(#F5F5F5):持久力を大幅に向上。魔術師にも役立つ|
</v>
      </c>
    </row>
    <row r="340" spans="1:164" x14ac:dyDescent="0.15">
      <c r="A340" t="str">
        <f t="shared" si="102"/>
        <v/>
      </c>
      <c r="C340" s="1" t="s">
        <v>3992</v>
      </c>
      <c r="E340" s="1">
        <v>4</v>
      </c>
      <c r="F340" s="1" t="s">
        <v>4129</v>
      </c>
      <c r="H340" s="1" t="s">
        <v>4092</v>
      </c>
      <c r="J340" s="1">
        <v>15</v>
      </c>
      <c r="CO340" s="2">
        <v>50</v>
      </c>
      <c r="EP340" s="2" t="s">
        <v>643</v>
      </c>
      <c r="ER340" s="20" t="s">
        <v>4686</v>
      </c>
      <c r="ES340" t="str">
        <f t="shared" si="103"/>
        <v>BGCOLOR(#000000):&amp;ref(Item/Misc/Cornucopia.jpg,nolink,75x75,Cornucopia);|BGCOLOR(BLACK):COLOR(WHITE):''Cornucopia''</v>
      </c>
      <c r="ET340" t="str">
        <f t="shared" si="104"/>
        <v>&amp;ref(Spell/P_Nature.jpg,nolink,25x25,Nature);3</v>
      </c>
      <c r="EU340" t="str">
        <f t="shared" si="105"/>
        <v>&amp;ref(Spell/V_Nature.jpg,nolink,25x25,Nature Gem);15</v>
      </c>
      <c r="EV340" t="str">
        <f t="shared" si="106"/>
        <v>n/a</v>
      </c>
      <c r="EW340" t="str">
        <f t="shared" si="107"/>
        <v>n/a</v>
      </c>
      <c r="EX340" t="str">
        <f t="shared" si="108"/>
        <v/>
      </c>
      <c r="EY340" t="str">
        <f t="shared" si="109"/>
        <v/>
      </c>
      <c r="EZ340" t="str">
        <f t="shared" si="110"/>
        <v>&amp;ref(Item/Supply-Bonus.jpg,nolink,25x25,Supply Bonus (50));</v>
      </c>
      <c r="FA340" t="str">
        <f t="shared" si="111"/>
        <v/>
      </c>
      <c r="FB340" t="str">
        <f t="shared" si="112"/>
        <v/>
      </c>
      <c r="FC340" t="str">
        <f t="shared" si="113"/>
        <v>&amp;ref(Spell/Vt_Nature.jpg,nolink,25x25,Temporary Nature Gem (2));</v>
      </c>
      <c r="FD340" t="str">
        <f t="shared" si="114"/>
        <v>&amp;ref(Item/Supply-Bonus.jpg,nolink,25x25,Supply Bonus (50));&amp;br;&amp;ref(Spell/Vt_Nature.jpg,nolink,25x25,Temporary Nature Gem (2));</v>
      </c>
      <c r="FE340" t="str">
        <f t="shared" si="115"/>
        <v>&amp;ref(Item/Supply-Bonus.jpg,nolink,25x25,Supply Bonus (50));&amp;br;&amp;ref(Spell/Vt_Nature.jpg,nolink,25x25,Temporary Nature Gem (2));</v>
      </c>
      <c r="FF340" t="str">
        <f t="shared" si="116"/>
        <v>~</v>
      </c>
      <c r="FG340" t="str">
        <f t="shared" si="117"/>
        <v>~</v>
      </c>
      <c r="FH340" s="24" t="str">
        <f t="shared" si="118"/>
        <v xml:space="preserve">|BGCOLOR(#000000):&amp;ref(Item/Misc/Cornucopia.jpg,nolink,75x75,Cornucopia);|BGCOLOR(BLACK):COLOR(WHITE):''Cornucopia''|雑貨|&amp;ref(Spell/P_Nature.jpg,nolink,25x25,Nature);3|&amp;ref(Spell/V_Nature.jpg,nolink,25x25,Nature Gem);15|
|~|&gt;|&gt;|&gt;|&amp;ref(Item/Supply-Bonus.jpg,nolink,25x25,Supply Bonus (50));&amp;br;&amp;ref(Spell/Vt_Nature.jpg,nolink,25x25,Temporary Nature Gem (2));|
|&gt;|&gt;|&gt;|&gt;|BGCOLOR(#F5F5F5):食糧と緑の宝石を提供。活用できる魔術師が持ちたい|
</v>
      </c>
    </row>
    <row r="341" spans="1:164" x14ac:dyDescent="0.15">
      <c r="A341" t="str">
        <f t="shared" si="102"/>
        <v/>
      </c>
      <c r="C341" s="1" t="s">
        <v>3992</v>
      </c>
      <c r="E341" s="1">
        <v>4</v>
      </c>
      <c r="F341" s="1" t="s">
        <v>4130</v>
      </c>
      <c r="H341" s="1" t="s">
        <v>4131</v>
      </c>
      <c r="J341" s="1">
        <v>40</v>
      </c>
      <c r="CR341" s="2" t="s">
        <v>4133</v>
      </c>
      <c r="ER341" s="20" t="s">
        <v>4778</v>
      </c>
      <c r="ES341" t="str">
        <f t="shared" si="103"/>
        <v>BGCOLOR(#000000):&amp;ref(Item/Misc/Miraculous-Cure-All-Elixir.jpg,nolink,75x75,Miraculous Cure All Elixir);|BGCOLOR(BLACK):COLOR(WHITE):''Miraculous Cure All Elixir''</v>
      </c>
      <c r="ET341" t="str">
        <f t="shared" si="104"/>
        <v>&amp;ref(Spell/P_Nature.jpg,nolink,25x25,Nature);5</v>
      </c>
      <c r="EU341" t="str">
        <f t="shared" si="105"/>
        <v>&amp;ref(Spell/V_Nature.jpg,nolink,25x25,Nature Gem);40</v>
      </c>
      <c r="EV341" t="str">
        <f t="shared" si="106"/>
        <v>n/a</v>
      </c>
      <c r="EW341" t="str">
        <f t="shared" si="107"/>
        <v>n/a</v>
      </c>
      <c r="EX341" t="str">
        <f t="shared" si="108"/>
        <v/>
      </c>
      <c r="EY341" t="str">
        <f t="shared" si="109"/>
        <v/>
      </c>
      <c r="EZ341" t="str">
        <f t="shared" si="110"/>
        <v>&amp;ref(Item/Disease-Healer.jpg,nolink,25x25,Disease Healer (1));</v>
      </c>
      <c r="FA341" t="str">
        <f t="shared" si="111"/>
        <v/>
      </c>
      <c r="FB341" t="str">
        <f t="shared" si="112"/>
        <v/>
      </c>
      <c r="FC341" t="str">
        <f t="shared" si="113"/>
        <v/>
      </c>
      <c r="FD341" t="str">
        <f t="shared" si="114"/>
        <v>&amp;ref(Item/Disease-Healer.jpg,nolink,25x25,Disease Healer (1));</v>
      </c>
      <c r="FE341" t="str">
        <f t="shared" si="115"/>
        <v>&amp;ref(Item/Disease-Healer.jpg,nolink,25x25,Disease Healer (1));</v>
      </c>
      <c r="FF341" t="str">
        <f t="shared" si="116"/>
        <v>~</v>
      </c>
      <c r="FG341" t="str">
        <f t="shared" si="117"/>
        <v>~</v>
      </c>
      <c r="FH341" s="24" t="str">
        <f t="shared" si="118"/>
        <v xml:space="preserve">|BGCOLOR(#000000):&amp;ref(Item/Misc/Miraculous-Cure-All-Elixir.jpg,nolink,75x75,Miraculous Cure All Elixir);|BGCOLOR(BLACK):COLOR(WHITE):''Miraculous Cure All Elixir''|雑貨|&amp;ref(Spell/P_Nature.jpg,nolink,25x25,Nature);5|&amp;ref(Spell/V_Nature.jpg,nolink,25x25,Nature Gem);40|
|~|&gt;|&gt;|&gt;|&amp;ref(Item/Disease-Healer.jpg,nolink,25x25,Disease Healer (1));|
|&gt;|&gt;|&gt;|&gt;|BGCOLOR(#F5F5F5):病気を誰でも治療できる。高価だが繰り返し利用可|
</v>
      </c>
    </row>
    <row r="342" spans="1:164" x14ac:dyDescent="0.15">
      <c r="A342" t="str">
        <f t="shared" si="102"/>
        <v/>
      </c>
      <c r="C342" s="1" t="s">
        <v>3992</v>
      </c>
      <c r="E342" s="1">
        <v>4</v>
      </c>
      <c r="F342" s="1" t="s">
        <v>4134</v>
      </c>
      <c r="H342" s="1" t="s">
        <v>4120</v>
      </c>
      <c r="I342" s="1" t="s">
        <v>4096</v>
      </c>
      <c r="J342" s="1">
        <v>5</v>
      </c>
      <c r="K342" s="7">
        <v>5</v>
      </c>
      <c r="L342" s="6">
        <v>3</v>
      </c>
      <c r="M342" s="1" t="s">
        <v>4317</v>
      </c>
      <c r="N342" s="1" t="s">
        <v>4135</v>
      </c>
      <c r="T342" s="11">
        <v>0</v>
      </c>
      <c r="AE342" s="1">
        <v>3</v>
      </c>
      <c r="AF342" s="1">
        <v>0</v>
      </c>
      <c r="AK342" s="1">
        <v>2</v>
      </c>
      <c r="AT342" s="1" t="s">
        <v>4136</v>
      </c>
      <c r="AZ342" s="2">
        <v>5</v>
      </c>
      <c r="ER342" s="20" t="s">
        <v>4687</v>
      </c>
      <c r="ES342" t="str">
        <f t="shared" si="103"/>
        <v>BGCOLOR(#000000):&amp;ref(Item/Misc/Astral-Serpent.jpg,nolink,75x75,Astral Serpent);|BGCOLOR(BLACK):COLOR(WHITE):''Astral Serpent''</v>
      </c>
      <c r="ET342" t="str">
        <f t="shared" si="104"/>
        <v>&amp;ref(Spell/P_Nature.jpg,nolink,25x25,Nature);1&amp;ref(Spell/P_Astral.jpg,nolink,25x25,Astral);1</v>
      </c>
      <c r="EU342" t="str">
        <f t="shared" si="105"/>
        <v>&amp;ref(Spell/V_Nature.jpg,nolink,25x25,Nature Gem);5&amp;ref(Spell/V_Astral.jpg,nolink,25x25,Astral Pearl);5</v>
      </c>
      <c r="EV342" t="str">
        <f t="shared" si="106"/>
        <v>攻撃力：3&amp;ref(Item/D_Pierce.jpg,nolink,25x25,Pierce Damage);&amp;ref(Item/D_Magic.jpg,nolink,25x25,Magic Damage);&amp;br;防御無視&amp;br;筋力加算なし&amp;br;攻撃修正：3&amp;br;防御修正：0&amp;br;長さ：2&amp;br;負傷時追撃：Death Poison</v>
      </c>
      <c r="EW342" t="str">
        <f t="shared" si="107"/>
        <v>n/a</v>
      </c>
      <c r="EX342" t="str">
        <f t="shared" si="108"/>
        <v>&amp;ref(Item/Poison-Resistant.jpg,nolink,25x25,Poison Resistant (5));</v>
      </c>
      <c r="EY342" t="str">
        <f t="shared" si="109"/>
        <v/>
      </c>
      <c r="EZ342" t="str">
        <f t="shared" si="110"/>
        <v/>
      </c>
      <c r="FA342" t="str">
        <f t="shared" si="111"/>
        <v/>
      </c>
      <c r="FB342" t="str">
        <f t="shared" si="112"/>
        <v/>
      </c>
      <c r="FC342" t="str">
        <f t="shared" si="113"/>
        <v/>
      </c>
      <c r="FD342" t="str">
        <f t="shared" si="114"/>
        <v>&amp;ref(Item/Poison-Resistant.jpg,nolink,25x25,Poison Resistant (5));</v>
      </c>
      <c r="FE342" t="str">
        <f t="shared" si="115"/>
        <v>攻撃力：3&amp;ref(Item/D_Pierce.jpg,nolink,25x25,Pierce Damage);&amp;ref(Item/D_Magic.jpg,nolink,25x25,Magic Damage);&amp;br;防御無視&amp;br;筋力加算なし&amp;br;攻撃修正：3&amp;br;防御修正：0&amp;br;長さ：2&amp;br;負傷時追撃：Death Poison&amp;br;&amp;br;&amp;ref(Item/Poison-Resistant.jpg,nolink,25x25,Poison Resistant (5));</v>
      </c>
      <c r="FF342" t="str">
        <f t="shared" si="116"/>
        <v>&amp;br;&amp;ref(Item/Poison-Resistant.jpg,nolink,25x25,Poison Resistant (5));</v>
      </c>
      <c r="FG342" t="str">
        <f t="shared" si="117"/>
        <v>~</v>
      </c>
      <c r="FH342" s="24" t="str">
        <f t="shared" si="118"/>
        <v xml:space="preserve">|BGCOLOR(#000000):&amp;ref(Item/Misc/Astral-Serpent.jpg,nolink,75x75,Astral Serpent);|BGCOLOR(BLACK):COLOR(WHITE):''Astral Serpent''|雑貨|&amp;ref(Spell/P_Nature.jpg,nolink,25x25,Nature);1&amp;ref(Spell/P_Astral.jpg,nolink,25x25,Astral);1|&amp;ref(Spell/V_Nature.jpg,nolink,25x25,Nature Gem);5&amp;ref(Spell/V_Astral.jpg,nolink,25x25,Astral Pearl);5|
|~|&gt;|&gt;|&gt;|攻撃力：3&amp;ref(Item/D_Pierce.jpg,nolink,25x25,Pierce Damage);&amp;ref(Item/D_Magic.jpg,nolink,25x25,Magic Damage);&amp;br;防御無視&amp;br;筋力加算なし&amp;br;攻撃修正：3&amp;br;防御修正：0&amp;br;長さ：2&amp;br;負傷時追撃：Death Poison&amp;br;&amp;br;&amp;ref(Item/Poison-Resistant.jpg,nolink,25x25,Poison Resistant (5));|
|&gt;|&gt;|&gt;|&gt;|BGCOLOR(#F5F5F5):猛毒の追撃。効く相手は多い|
</v>
      </c>
    </row>
    <row r="343" spans="1:164" x14ac:dyDescent="0.15">
      <c r="A343" t="str">
        <f t="shared" si="102"/>
        <v/>
      </c>
      <c r="C343" s="1" t="s">
        <v>3992</v>
      </c>
      <c r="E343" s="1">
        <v>4</v>
      </c>
      <c r="F343" s="1" t="s">
        <v>4137</v>
      </c>
      <c r="H343" s="1" t="s">
        <v>4138</v>
      </c>
      <c r="J343" s="1">
        <v>5</v>
      </c>
      <c r="DS343" s="2">
        <v>1</v>
      </c>
      <c r="ER343" s="20" t="s">
        <v>4688</v>
      </c>
      <c r="ES343" t="str">
        <f t="shared" si="103"/>
        <v>BGCOLOR(#000000):&amp;ref(Item/Misc/Sanguine-Dowsing-Rod.jpg,nolink,75x75,Sanguine Dowsing Rod);|BGCOLOR(BLACK):COLOR(WHITE):''Sanguine Dowsing Rod''</v>
      </c>
      <c r="ET343" t="str">
        <f t="shared" si="104"/>
        <v>&amp;ref(Spell/P_Blood.jpg,nolink,25x25,Blood);1</v>
      </c>
      <c r="EU343" t="str">
        <f t="shared" si="105"/>
        <v>&amp;ref(Spell/V_Blood.jpg,nolink,25x25,Blood Slave);5</v>
      </c>
      <c r="EV343" t="str">
        <f t="shared" si="106"/>
        <v>n/a</v>
      </c>
      <c r="EW343" t="str">
        <f t="shared" si="107"/>
        <v>n/a</v>
      </c>
      <c r="EX343" t="str">
        <f t="shared" si="108"/>
        <v/>
      </c>
      <c r="EY343" t="str">
        <f t="shared" si="109"/>
        <v/>
      </c>
      <c r="EZ343" t="str">
        <f t="shared" si="110"/>
        <v/>
      </c>
      <c r="FA343" t="str">
        <f t="shared" si="111"/>
        <v/>
      </c>
      <c r="FB343" t="str">
        <f t="shared" si="112"/>
        <v>&amp;ref(Item/Blood-Searcher.jpg,nolink,25x25,Blood Searcher (1));</v>
      </c>
      <c r="FC343" t="str">
        <f t="shared" si="113"/>
        <v/>
      </c>
      <c r="FD343" t="str">
        <f t="shared" si="114"/>
        <v>&amp;ref(Item/Blood-Searcher.jpg,nolink,25x25,Blood Searcher (1));</v>
      </c>
      <c r="FE343" t="str">
        <f t="shared" si="115"/>
        <v>&amp;ref(Item/Blood-Searcher.jpg,nolink,25x25,Blood Searcher (1));</v>
      </c>
      <c r="FF343" t="str">
        <f t="shared" si="116"/>
        <v>~</v>
      </c>
      <c r="FG343" t="str">
        <f t="shared" si="117"/>
        <v>~</v>
      </c>
      <c r="FH343" s="24" t="str">
        <f t="shared" si="118"/>
        <v xml:space="preserve">|BGCOLOR(#000000):&amp;ref(Item/Misc/Sanguine-Dowsing-Rod.jpg,nolink,75x75,Sanguine Dowsing Rod);|BGCOLOR(BLACK):COLOR(WHITE):''Sanguine Dowsing Rod''|雑貨|&amp;ref(Spell/P_Blood.jpg,nolink,25x25,Blood);1|&amp;ref(Spell/V_Blood.jpg,nolink,25x25,Blood Slave);5|
|~|&gt;|&gt;|&gt;|&amp;ref(Item/Blood-Searcher.jpg,nolink,25x25,Blood Searcher (1));|
|&gt;|&gt;|&gt;|&gt;|BGCOLOR(#F5F5F5):奴隷探しの友。使わない手はない|
</v>
      </c>
    </row>
    <row r="344" spans="1:164" x14ac:dyDescent="0.15">
      <c r="A344" t="str">
        <f t="shared" si="102"/>
        <v/>
      </c>
      <c r="C344" s="1" t="s">
        <v>3992</v>
      </c>
      <c r="E344" s="1">
        <v>4</v>
      </c>
      <c r="F344" s="1" t="s">
        <v>4140</v>
      </c>
      <c r="H344" s="1" t="s">
        <v>4141</v>
      </c>
      <c r="J344" s="1">
        <v>40</v>
      </c>
      <c r="EL344" s="2">
        <v>1</v>
      </c>
      <c r="ER344" s="20" t="s">
        <v>4689</v>
      </c>
      <c r="ES344" t="str">
        <f t="shared" si="103"/>
        <v>BGCOLOR(#000000):&amp;ref(Item/Misc/Brazen-Vessel.jpg,nolink,75x75,Brazen Vessel);|BGCOLOR(BLACK):COLOR(WHITE):''Brazen Vessel''</v>
      </c>
      <c r="ET344" t="str">
        <f t="shared" si="104"/>
        <v>&amp;ref(Spell/P_Blood.jpg,nolink,25x25,Blood);5</v>
      </c>
      <c r="EU344" t="str">
        <f t="shared" si="105"/>
        <v>&amp;ref(Spell/V_Blood.jpg,nolink,25x25,Blood Slave);40</v>
      </c>
      <c r="EV344" t="str">
        <f t="shared" si="106"/>
        <v>n/a</v>
      </c>
      <c r="EW344" t="str">
        <f t="shared" si="107"/>
        <v>n/a</v>
      </c>
      <c r="EX344" t="str">
        <f t="shared" si="108"/>
        <v/>
      </c>
      <c r="EY344" t="str">
        <f t="shared" si="109"/>
        <v/>
      </c>
      <c r="EZ344" t="str">
        <f t="shared" si="110"/>
        <v/>
      </c>
      <c r="FA344" t="str">
        <f t="shared" si="111"/>
        <v/>
      </c>
      <c r="FB344" t="str">
        <f t="shared" si="112"/>
        <v>&amp;ref(Spell/P_Blood.jpg,nolink,25x25,Blood Magic Bonus (1));</v>
      </c>
      <c r="FC344" t="str">
        <f t="shared" si="113"/>
        <v/>
      </c>
      <c r="FD344" t="str">
        <f t="shared" si="114"/>
        <v>&amp;ref(Spell/P_Blood.jpg,nolink,25x25,Blood Magic Bonus (1));</v>
      </c>
      <c r="FE344" t="str">
        <f t="shared" si="115"/>
        <v>&amp;ref(Spell/P_Blood.jpg,nolink,25x25,Blood Magic Bonus (1));</v>
      </c>
      <c r="FF344" t="str">
        <f t="shared" si="116"/>
        <v>~</v>
      </c>
      <c r="FG344" t="str">
        <f t="shared" si="117"/>
        <v>~</v>
      </c>
      <c r="FH344" s="24" t="str">
        <f t="shared" si="118"/>
        <v xml:space="preserve">|BGCOLOR(#000000):&amp;ref(Item/Misc/Brazen-Vessel.jpg,nolink,75x75,Brazen Vessel);|BGCOLOR(BLACK):COLOR(WHITE):''Brazen Vessel''|雑貨|&amp;ref(Spell/P_Blood.jpg,nolink,25x25,Blood);5|&amp;ref(Spell/V_Blood.jpg,nolink,25x25,Blood Slave);40|
|~|&gt;|&gt;|&gt;|&amp;ref(Spell/P_Blood.jpg,nolink,25x25,Blood Magic Bonus (1));|
|&gt;|&gt;|&gt;|&gt;|BGCOLOR(#F5F5F5):血魔法増強。条件は厳しいが癖はない|
</v>
      </c>
    </row>
    <row r="345" spans="1:164" x14ac:dyDescent="0.15">
      <c r="A345" t="str">
        <f t="shared" si="102"/>
        <v/>
      </c>
      <c r="C345" s="1" t="s">
        <v>3992</v>
      </c>
      <c r="E345" s="1">
        <v>4</v>
      </c>
      <c r="F345" s="1" t="s">
        <v>4142</v>
      </c>
      <c r="H345" s="1" t="s">
        <v>4143</v>
      </c>
      <c r="J345" s="1">
        <v>15</v>
      </c>
      <c r="AZ345" s="2">
        <v>5</v>
      </c>
      <c r="BV345" s="2">
        <v>10</v>
      </c>
      <c r="DF345" s="2">
        <v>1</v>
      </c>
      <c r="EQ345" s="7" t="s">
        <v>4144</v>
      </c>
      <c r="ER345" s="20" t="s">
        <v>4690</v>
      </c>
      <c r="ES345" t="str">
        <f t="shared" si="103"/>
        <v>BGCOLOR(#000000):&amp;ref(Item/Misc/The-Heart-of-Life.jpg,nolink,75x75,The Heart of Life);|BGCOLOR(BLACK):COLOR(WHITE):''The Heart of Life''</v>
      </c>
      <c r="ET345" t="str">
        <f t="shared" si="104"/>
        <v>&amp;ref(Spell/P_Blood.jpg,nolink,25x25,Blood);3</v>
      </c>
      <c r="EU345" t="str">
        <f t="shared" si="105"/>
        <v>&amp;ref(Spell/V_Blood.jpg,nolink,25x25,Blood Slave);15</v>
      </c>
      <c r="EV345" t="str">
        <f t="shared" si="106"/>
        <v>n/a</v>
      </c>
      <c r="EW345" t="str">
        <f t="shared" si="107"/>
        <v>n/a</v>
      </c>
      <c r="EX345" t="str">
        <f t="shared" si="108"/>
        <v>&amp;ref(Item/Poison-Resistant.jpg,nolink,25x25,Poison Resistant (5));</v>
      </c>
      <c r="EY345" t="str">
        <f t="shared" si="109"/>
        <v>&amp;ref(Item/Reinvigoration.jpg,nolink,25x25,Reinvigoration (10));</v>
      </c>
      <c r="EZ345" t="str">
        <f t="shared" si="110"/>
        <v/>
      </c>
      <c r="FA345" t="str">
        <f t="shared" si="111"/>
        <v>&amp;ref(Item/Affliction.jpg,nolink,25x25,Chest Wound);</v>
      </c>
      <c r="FB345" t="str">
        <f t="shared" si="112"/>
        <v/>
      </c>
      <c r="FC345" t="str">
        <f t="shared" si="113"/>
        <v/>
      </c>
      <c r="FD345" t="str">
        <f t="shared" si="114"/>
        <v>&amp;ref(Item/Poison-Resistant.jpg,nolink,25x25,Poison Resistant (5));&amp;ref(Item/Reinvigoration.jpg,nolink,25x25,Reinvigoration (10));&amp;br;&amp;ref(Item/Affliction.jpg,nolink,25x25,Chest Wound);&amp;br;老化抑止：50%&amp;br;製造費軽減対象外&amp;br;無生物使用不可&amp;br;装備解除不可</v>
      </c>
      <c r="FE345" t="str">
        <f t="shared" si="115"/>
        <v>&amp;ref(Item/Poison-Resistant.jpg,nolink,25x25,Poison Resistant (5));&amp;ref(Item/Reinvigoration.jpg,nolink,25x25,Reinvigoration (10));&amp;br;&amp;ref(Item/Affliction.jpg,nolink,25x25,Chest Wound);&amp;br;老化抑止：50%&amp;br;製造費軽減対象外&amp;br;無生物使用不可&amp;br;装備解除不可</v>
      </c>
      <c r="FF345" t="str">
        <f t="shared" si="116"/>
        <v>~</v>
      </c>
      <c r="FG345" t="str">
        <f t="shared" si="117"/>
        <v>~</v>
      </c>
      <c r="FH345" s="24" t="str">
        <f t="shared" si="118"/>
        <v xml:space="preserve">|BGCOLOR(#000000):&amp;ref(Item/Misc/The-Heart-of-Life.jpg,nolink,75x75,The Heart of Life);|BGCOLOR(BLACK):COLOR(WHITE):''The Heart of Life''|雑貨|&amp;ref(Spell/P_Blood.jpg,nolink,25x25,Blood);3|&amp;ref(Spell/V_Blood.jpg,nolink,25x25,Blood Slave);15|
|~|&gt;|&gt;|&gt;|&amp;ref(Item/Poison-Resistant.jpg,nolink,25x25,Poison Resistant (5));&amp;ref(Item/Reinvigoration.jpg,nolink,25x25,Reinvigoration (10));&amp;br;&amp;ref(Item/Affliction.jpg,nolink,25x25,Chest Wound);&amp;br;老化抑止：50%&amp;br;製造費軽減対象外&amp;br;無生物使用不可&amp;br;装備解除不可|
|&gt;|&gt;|&gt;|&gt;|BGCOLOR(#F5F5F5):強力な疲労回復。ただし疲れやすくもなる|
</v>
      </c>
    </row>
    <row r="346" spans="1:164" x14ac:dyDescent="0.15">
      <c r="A346" t="str">
        <f t="shared" si="102"/>
        <v/>
      </c>
      <c r="C346" s="1" t="s">
        <v>3992</v>
      </c>
      <c r="E346" s="1">
        <v>4</v>
      </c>
      <c r="F346" s="1" t="s">
        <v>4145</v>
      </c>
      <c r="H346" s="1" t="s">
        <v>4146</v>
      </c>
      <c r="J346" s="1">
        <v>40</v>
      </c>
      <c r="CL346" s="2">
        <v>5</v>
      </c>
      <c r="DC346" s="2">
        <v>1</v>
      </c>
      <c r="EQ346" s="7" t="s">
        <v>4147</v>
      </c>
      <c r="ER346" s="20" t="s">
        <v>4691</v>
      </c>
      <c r="ES346" t="str">
        <f t="shared" si="103"/>
        <v>BGCOLOR(#000000):&amp;ref(Item/Misc/Lifelong-Protection.jpg,nolink,75x75,Lifelong Protection);|BGCOLOR(BLACK):COLOR(WHITE):''Lifelong Protection''</v>
      </c>
      <c r="ET346" t="str">
        <f t="shared" si="104"/>
        <v>&amp;ref(Spell/P_Blood.jpg,nolink,25x25,Blood);2</v>
      </c>
      <c r="EU346" t="str">
        <f t="shared" si="105"/>
        <v>&amp;ref(Spell/V_Blood.jpg,nolink,25x25,Blood Slave);40</v>
      </c>
      <c r="EV346" t="str">
        <f t="shared" si="106"/>
        <v>n/a</v>
      </c>
      <c r="EW346" t="str">
        <f t="shared" si="107"/>
        <v>n/a</v>
      </c>
      <c r="EX346" t="str">
        <f t="shared" si="108"/>
        <v/>
      </c>
      <c r="EY346" t="str">
        <f t="shared" si="109"/>
        <v/>
      </c>
      <c r="EZ346" t="str">
        <f t="shared" si="110"/>
        <v>&amp;ref(Nation/UndeadLead.jpg,nolink,25x25,Undead Leadership (5));</v>
      </c>
      <c r="FA346" t="str">
        <f t="shared" si="111"/>
        <v>&amp;ref(Item/Horror-Marked.jpg,nolink,25x25,Causes Horror Mark);</v>
      </c>
      <c r="FB346" t="str">
        <f t="shared" si="112"/>
        <v/>
      </c>
      <c r="FC346" t="str">
        <f t="shared" si="113"/>
        <v/>
      </c>
      <c r="FD346" t="str">
        <f t="shared" si="114"/>
        <v>&amp;ref(Nation/UndeadLead.jpg,nolink,25x25,Undead Leadership (5));&amp;ref(Item/Horror-Marked.jpg,nolink,25x25,Causes Horror Mark);&amp;br;戦闘中自動発動：Summon 2 Imps&amp;br;製造費軽減対象外&amp;br;装備解除不可</v>
      </c>
      <c r="FE346" t="str">
        <f t="shared" si="115"/>
        <v>&amp;ref(Nation/UndeadLead.jpg,nolink,25x25,Undead Leadership (5));&amp;ref(Item/Horror-Marked.jpg,nolink,25x25,Causes Horror Mark);&amp;br;戦闘中自動発動：Summon 2 Imps&amp;br;製造費軽減対象外&amp;br;装備解除不可</v>
      </c>
      <c r="FF346" t="str">
        <f t="shared" si="116"/>
        <v>~</v>
      </c>
      <c r="FG346" t="str">
        <f t="shared" si="117"/>
        <v>~</v>
      </c>
      <c r="FH346" s="24" t="str">
        <f t="shared" si="118"/>
        <v xml:space="preserve">|BGCOLOR(#000000):&amp;ref(Item/Misc/Lifelong-Protection.jpg,nolink,75x75,Lifelong Protection);|BGCOLOR(BLACK):COLOR(WHITE):''Lifelong Protection''|雑貨|&amp;ref(Spell/P_Blood.jpg,nolink,25x25,Blood);2|&amp;ref(Spell/V_Blood.jpg,nolink,25x25,Blood Slave);40|
|~|&gt;|&gt;|&gt;|&amp;ref(Nation/UndeadLead.jpg,nolink,25x25,Undead Leadership (5));&amp;ref(Item/Horror-Marked.jpg,nolink,25x25,Causes Horror Mark);&amp;br;戦闘中自動発動：Summon 2 Imps&amp;br;製造費軽減対象外&amp;br;装備解除不可|
|&gt;|&gt;|&gt;|&gt;|BGCOLOR(#F5F5F5):Impの群れが押し寄せる。多数持ち込むと凶悪|
</v>
      </c>
    </row>
    <row r="347" spans="1:164" x14ac:dyDescent="0.15">
      <c r="A347" t="str">
        <f t="shared" si="102"/>
        <v/>
      </c>
      <c r="C347" s="1" t="s">
        <v>3992</v>
      </c>
      <c r="E347" s="1">
        <v>4</v>
      </c>
      <c r="F347" s="1" t="s">
        <v>4148</v>
      </c>
      <c r="H347" s="1" t="s">
        <v>4143</v>
      </c>
      <c r="I347" s="1" t="s">
        <v>4110</v>
      </c>
      <c r="J347" s="1">
        <v>15</v>
      </c>
      <c r="K347" s="7">
        <v>10</v>
      </c>
      <c r="EH347" s="2">
        <v>1</v>
      </c>
      <c r="EP347" s="2" t="s">
        <v>638</v>
      </c>
      <c r="ER347" s="20" t="s">
        <v>4692</v>
      </c>
      <c r="ES347" t="str">
        <f t="shared" si="103"/>
        <v>BGCOLOR(#000000):&amp;ref(Item/Misc/Blood-Stone.jpg,nolink,75x75,Blood Stone);|BGCOLOR(BLACK):COLOR(WHITE):''Blood Stone''</v>
      </c>
      <c r="ET347" t="str">
        <f t="shared" si="104"/>
        <v>&amp;ref(Spell/P_Blood.jpg,nolink,25x25,Blood);3&amp;ref(Spell/P_Earth.jpg,nolink,25x25,Earth);2</v>
      </c>
      <c r="EU347" t="str">
        <f t="shared" si="105"/>
        <v>&amp;ref(Spell/V_Blood.jpg,nolink,25x25,Blood Slave);15&amp;ref(Spell/V_Earth.jpg,nolink,25x25,Earth Gem);10</v>
      </c>
      <c r="EV347" t="str">
        <f t="shared" si="106"/>
        <v>n/a</v>
      </c>
      <c r="EW347" t="str">
        <f t="shared" si="107"/>
        <v>n/a</v>
      </c>
      <c r="EX347" t="str">
        <f t="shared" si="108"/>
        <v/>
      </c>
      <c r="EY347" t="str">
        <f t="shared" si="109"/>
        <v/>
      </c>
      <c r="EZ347" t="str">
        <f t="shared" si="110"/>
        <v/>
      </c>
      <c r="FA347" t="str">
        <f t="shared" si="111"/>
        <v/>
      </c>
      <c r="FB347" t="str">
        <f t="shared" si="112"/>
        <v>&amp;ref(Spell/P_Earth.jpg,nolink,25x25,Earth Magic Bonus (1));</v>
      </c>
      <c r="FC347" t="str">
        <f t="shared" si="113"/>
        <v>&amp;ref(Spell/Vt_Earth.jpg,nolink,25x25,Temporary Earth Gem (1));</v>
      </c>
      <c r="FD347" t="str">
        <f t="shared" si="114"/>
        <v>&amp;ref(Spell/P_Earth.jpg,nolink,25x25,Earth Magic Bonus (1));&amp;ref(Spell/Vt_Earth.jpg,nolink,25x25,Temporary Earth Gem (1));</v>
      </c>
      <c r="FE347" t="str">
        <f t="shared" si="115"/>
        <v>&amp;ref(Spell/P_Earth.jpg,nolink,25x25,Earth Magic Bonus (1));&amp;ref(Spell/Vt_Earth.jpg,nolink,25x25,Temporary Earth Gem (1));</v>
      </c>
      <c r="FF347" t="str">
        <f t="shared" si="116"/>
        <v>~</v>
      </c>
      <c r="FG347" t="str">
        <f t="shared" si="117"/>
        <v>~</v>
      </c>
      <c r="FH347" s="24" t="str">
        <f t="shared" si="118"/>
        <v xml:space="preserve">|BGCOLOR(#000000):&amp;ref(Item/Misc/Blood-Stone.jpg,nolink,75x75,Blood Stone);|BGCOLOR(BLACK):COLOR(WHITE):''Blood Stone''|雑貨|&amp;ref(Spell/P_Blood.jpg,nolink,25x25,Blood);3&amp;ref(Spell/P_Earth.jpg,nolink,25x25,Earth);2|&amp;ref(Spell/V_Blood.jpg,nolink,25x25,Blood Slave);15&amp;ref(Spell/V_Earth.jpg,nolink,25x25,Earth Gem);10|
|~|&gt;|&gt;|&gt;|&amp;ref(Spell/P_Earth.jpg,nolink,25x25,Earth Magic Bonus (1));&amp;ref(Spell/Vt_Earth.jpg,nolink,25x25,Temporary Earth Gem (1));|
|&gt;|&gt;|&gt;|&gt;|BGCOLOR(#F5F5F5):地魔法増強。厄介な製造条件の代わりに優秀な機能|
</v>
      </c>
    </row>
    <row r="348" spans="1:164" x14ac:dyDescent="0.15">
      <c r="A348" t="str">
        <f t="shared" si="102"/>
        <v>雑貨4E</v>
      </c>
      <c r="C348" s="1" t="s">
        <v>3992</v>
      </c>
      <c r="E348" s="1">
        <v>4</v>
      </c>
      <c r="F348" s="1" t="s">
        <v>4149</v>
      </c>
      <c r="H348" s="1" t="s">
        <v>4089</v>
      </c>
      <c r="J348" s="1">
        <v>5</v>
      </c>
      <c r="EN348" s="2" t="s">
        <v>642</v>
      </c>
      <c r="EP348" s="2" t="s">
        <v>642</v>
      </c>
      <c r="ER348" s="20" t="s">
        <v>4693</v>
      </c>
      <c r="ES348" t="str">
        <f t="shared" si="103"/>
        <v>BGCOLOR(#000000):&amp;ref(Item/Misc/Water-Lens.jpg,nolink,75x75,Water Lens);|BGCOLOR(BLACK):COLOR(WHITE):''Water Lens''</v>
      </c>
      <c r="ET348" t="str">
        <f t="shared" si="104"/>
        <v>&amp;ref(Spell/P_Water.jpg,nolink,25x25,Water);1</v>
      </c>
      <c r="EU348" t="str">
        <f t="shared" si="105"/>
        <v>&amp;ref(Spell/V_Water.jpg,nolink,25x25,Water Gem);5</v>
      </c>
      <c r="EV348" t="str">
        <f t="shared" si="106"/>
        <v>n/a</v>
      </c>
      <c r="EW348" t="str">
        <f t="shared" si="107"/>
        <v>n/a</v>
      </c>
      <c r="EX348" t="str">
        <f t="shared" si="108"/>
        <v/>
      </c>
      <c r="EY348" t="str">
        <f t="shared" si="109"/>
        <v/>
      </c>
      <c r="EZ348" t="str">
        <f t="shared" si="110"/>
        <v/>
      </c>
      <c r="FA348" t="str">
        <f t="shared" si="111"/>
        <v/>
      </c>
      <c r="FB348" t="str">
        <f t="shared" si="112"/>
        <v/>
      </c>
      <c r="FC348" t="str">
        <f t="shared" si="113"/>
        <v>&amp;ref(Item/Far-Caster.jpg,nolink,25x25,Far Caster (Water, 1));&amp;ref(Spell/Vt_Water.jpg,nolink,25x25,Temporary Water Gem (1));</v>
      </c>
      <c r="FD348" t="str">
        <f t="shared" si="114"/>
        <v>&amp;ref(Item/Far-Caster.jpg,nolink,25x25,Far Caster (Water, 1));&amp;ref(Spell/Vt_Water.jpg,nolink,25x25,Temporary Water Gem (1));</v>
      </c>
      <c r="FE348" t="str">
        <f t="shared" si="115"/>
        <v>&amp;ref(Item/Far-Caster.jpg,nolink,25x25,Far Caster (Water, 1));&amp;ref(Spell/Vt_Water.jpg,nolink,25x25,Temporary Water Gem (1));</v>
      </c>
      <c r="FF348" t="str">
        <f t="shared" si="116"/>
        <v>~</v>
      </c>
      <c r="FG348" t="str">
        <f t="shared" si="117"/>
        <v>~</v>
      </c>
      <c r="FH348" s="24" t="str">
        <f t="shared" si="118"/>
        <v xml:space="preserve">|BGCOLOR(#000000):&amp;ref(Item/Misc/Water-Lens.jpg,nolink,75x75,Water Lens);|BGCOLOR(BLACK):COLOR(WHITE):''Water Lens''|雑貨|&amp;ref(Spell/P_Water.jpg,nolink,25x25,Water);1|&amp;ref(Spell/V_Water.jpg,nolink,25x25,Water Gem);5|
|~|&gt;|&gt;|&gt;|&amp;ref(Item/Far-Caster.jpg,nolink,25x25,Far Caster (Water, 1));&amp;ref(Spell/Vt_Water.jpg,nolink,25x25,Temporary Water Gem (1));|
|&gt;|&gt;|&gt;|&gt;|BGCOLOR(#F5F5F5):水魔法を支援する品。安価で扱いやすい|
</v>
      </c>
    </row>
    <row r="349" spans="1:164" x14ac:dyDescent="0.15">
      <c r="A349" t="str">
        <f t="shared" si="102"/>
        <v>雑貨6S</v>
      </c>
      <c r="C349" s="1" t="s">
        <v>3992</v>
      </c>
      <c r="E349" s="1">
        <v>6</v>
      </c>
      <c r="F349" s="1" t="s">
        <v>4150</v>
      </c>
      <c r="H349" s="1" t="s">
        <v>4065</v>
      </c>
      <c r="J349" s="1">
        <v>5</v>
      </c>
      <c r="BT349" s="2">
        <v>100</v>
      </c>
      <c r="DC349" s="2">
        <v>1</v>
      </c>
      <c r="ED349" s="2">
        <v>12</v>
      </c>
      <c r="ER349" s="20" t="s">
        <v>4694</v>
      </c>
      <c r="ES349" t="str">
        <f t="shared" si="103"/>
        <v>BGCOLOR(#000000):&amp;ref(Item/Misc/Lightless-Lantern.jpg,nolink,75x75,Lightless Lantern);|BGCOLOR(BLACK):COLOR(WHITE):''Lightless Lantern''</v>
      </c>
      <c r="ET349" t="str">
        <f t="shared" si="104"/>
        <v>&amp;ref(Spell/P_Fire.jpg,nolink,25x25,Fire);1</v>
      </c>
      <c r="EU349" t="str">
        <f t="shared" si="105"/>
        <v>&amp;ref(Spell/V_Fire.jpg,nolink,25x25,Fire Gem);5</v>
      </c>
      <c r="EV349" t="str">
        <f t="shared" si="106"/>
        <v>n/a</v>
      </c>
      <c r="EW349" t="str">
        <f t="shared" si="107"/>
        <v>n/a</v>
      </c>
      <c r="EX349" t="str">
        <f t="shared" si="108"/>
        <v/>
      </c>
      <c r="EY349" t="str">
        <f t="shared" si="109"/>
        <v>&amp;ref(Item/Darkvision.jpg,nolink,25x25,Darkvision (100));</v>
      </c>
      <c r="EZ349" t="str">
        <f t="shared" si="110"/>
        <v/>
      </c>
      <c r="FA349" t="str">
        <f t="shared" si="111"/>
        <v>&amp;ref(Item/Horror-Marked.jpg,nolink,25x25,Causes Horror Mark);</v>
      </c>
      <c r="FB349" t="str">
        <f t="shared" si="112"/>
        <v>&amp;ref(Item/Adept-Researcher.jpg,nolink,25x25,Adept Researcher (12));</v>
      </c>
      <c r="FC349" t="str">
        <f t="shared" si="113"/>
        <v/>
      </c>
      <c r="FD349" t="str">
        <f t="shared" si="114"/>
        <v>&amp;ref(Item/Darkvision.jpg,nolink,25x25,Darkvision (100));&amp;br;&amp;ref(Item/Horror-Marked.jpg,nolink,25x25,Causes Horror Mark);&amp;br;&amp;ref(Item/Adept-Researcher.jpg,nolink,25x25,Adept Researcher (12));</v>
      </c>
      <c r="FE349" t="str">
        <f t="shared" si="115"/>
        <v>&amp;ref(Item/Darkvision.jpg,nolink,25x25,Darkvision (100));&amp;br;&amp;ref(Item/Horror-Marked.jpg,nolink,25x25,Causes Horror Mark);&amp;br;&amp;ref(Item/Adept-Researcher.jpg,nolink,25x25,Adept Researcher (12));</v>
      </c>
      <c r="FF349" t="str">
        <f t="shared" si="116"/>
        <v>~</v>
      </c>
      <c r="FG349" t="str">
        <f t="shared" si="117"/>
        <v>~</v>
      </c>
      <c r="FH349" s="24" t="str">
        <f t="shared" si="118"/>
        <v xml:space="preserve">|BGCOLOR(#000000):&amp;ref(Item/Misc/Lightless-Lantern.jpg,nolink,75x75,Lightless Lantern);|BGCOLOR(BLACK):COLOR(WHITE):''Lightless Lantern''|雑貨|&amp;ref(Spell/P_Fire.jpg,nolink,25x25,Fire);1|&amp;ref(Spell/V_Fire.jpg,nolink,25x25,Fire Gem);5|
|~|&gt;|&gt;|&gt;|&amp;ref(Item/Darkvision.jpg,nolink,25x25,Darkvision (100));&amp;br;&amp;ref(Item/Horror-Marked.jpg,nolink,25x25,Causes Horror Mark);&amp;br;&amp;ref(Item/Adept-Researcher.jpg,nolink,25x25,Adept Researcher (12));|
|&gt;|&gt;|&gt;|&gt;|BGCOLOR(#F5F5F5):小さな危険で安価な研究加速。闇も見通せる|
</v>
      </c>
    </row>
    <row r="350" spans="1:164" x14ac:dyDescent="0.15">
      <c r="A350" t="str">
        <f t="shared" si="102"/>
        <v/>
      </c>
      <c r="C350" s="1" t="s">
        <v>3992</v>
      </c>
      <c r="E350" s="1">
        <v>6</v>
      </c>
      <c r="F350" s="1" t="s">
        <v>4151</v>
      </c>
      <c r="H350" s="1" t="s">
        <v>4065</v>
      </c>
      <c r="I350" s="1" t="s">
        <v>4112</v>
      </c>
      <c r="J350" s="1">
        <v>5</v>
      </c>
      <c r="K350" s="7">
        <v>5</v>
      </c>
      <c r="AY350" s="2">
        <v>-5</v>
      </c>
      <c r="EE350" s="2">
        <v>1</v>
      </c>
      <c r="ER350" s="20" t="s">
        <v>4695</v>
      </c>
      <c r="ES350" t="str">
        <f t="shared" si="103"/>
        <v>BGCOLOR(#000000):&amp;ref(Item/Misc/Skull-of-Fire.jpg,nolink,75x75,Skull of Fire);|BGCOLOR(BLACK):COLOR(WHITE):''Skull of Fire''</v>
      </c>
      <c r="ET350" t="str">
        <f t="shared" si="104"/>
        <v>&amp;ref(Spell/P_Fire.jpg,nolink,25x25,Fire);1&amp;ref(Spell/P_Death.jpg,nolink,25x25,Death);1</v>
      </c>
      <c r="EU350" t="str">
        <f t="shared" si="105"/>
        <v>&amp;ref(Spell/V_Fire.jpg,nolink,25x25,Fire Gem);5&amp;ref(Spell/V_Death.jpg,nolink,25x25,Death Gem);5</v>
      </c>
      <c r="EV350" t="str">
        <f t="shared" si="106"/>
        <v>n/a</v>
      </c>
      <c r="EW350" t="str">
        <f t="shared" si="107"/>
        <v>n/a</v>
      </c>
      <c r="EX350" t="str">
        <f t="shared" si="108"/>
        <v>&amp;ref(Item/Susceptible-to-Cold.jpg,nolink,25x25,Susceptible to Cold (5));</v>
      </c>
      <c r="EY350" t="str">
        <f t="shared" si="109"/>
        <v/>
      </c>
      <c r="EZ350" t="str">
        <f t="shared" si="110"/>
        <v/>
      </c>
      <c r="FA350" t="str">
        <f t="shared" si="111"/>
        <v/>
      </c>
      <c r="FB350" t="str">
        <f t="shared" si="112"/>
        <v>&amp;ref(Spell/P_Fire.jpg,nolink,25x25,Fire Magic Bonus (1));</v>
      </c>
      <c r="FC350" t="str">
        <f t="shared" si="113"/>
        <v/>
      </c>
      <c r="FD350" t="str">
        <f t="shared" si="114"/>
        <v>&amp;ref(Item/Susceptible-to-Cold.jpg,nolink,25x25,Susceptible to Cold (5));&amp;br;&amp;ref(Spell/P_Fire.jpg,nolink,25x25,Fire Magic Bonus (1));</v>
      </c>
      <c r="FE350" t="str">
        <f t="shared" si="115"/>
        <v>&amp;ref(Item/Susceptible-to-Cold.jpg,nolink,25x25,Susceptible to Cold (5));&amp;br;&amp;ref(Spell/P_Fire.jpg,nolink,25x25,Fire Magic Bonus (1));</v>
      </c>
      <c r="FF350" t="str">
        <f t="shared" si="116"/>
        <v>~</v>
      </c>
      <c r="FG350" t="str">
        <f t="shared" si="117"/>
        <v>~</v>
      </c>
      <c r="FH350" s="24" t="str">
        <f t="shared" si="118"/>
        <v xml:space="preserve">|BGCOLOR(#000000):&amp;ref(Item/Misc/Skull-of-Fire.jpg,nolink,75x75,Skull of Fire);|BGCOLOR(BLACK):COLOR(WHITE):''Skull of Fire''|雑貨|&amp;ref(Spell/P_Fire.jpg,nolink,25x25,Fire);1&amp;ref(Spell/P_Death.jpg,nolink,25x25,Death);1|&amp;ref(Spell/V_Fire.jpg,nolink,25x25,Fire Gem);5&amp;ref(Spell/V_Death.jpg,nolink,25x25,Death Gem);5|
|~|&gt;|&gt;|&gt;|&amp;ref(Item/Susceptible-to-Cold.jpg,nolink,25x25,Susceptible to Cold (5));&amp;br;&amp;ref(Spell/P_Fire.jpg,nolink,25x25,Fire Magic Bonus (1));|
|&gt;|&gt;|&gt;|&gt;|BGCOLOR(#F5F5F5):火魔法増強。小さな欠点も持つ|
</v>
      </c>
    </row>
    <row r="351" spans="1:164" x14ac:dyDescent="0.15">
      <c r="A351" t="str">
        <f t="shared" si="102"/>
        <v/>
      </c>
      <c r="C351" s="1" t="s">
        <v>3992</v>
      </c>
      <c r="E351" s="1">
        <v>6</v>
      </c>
      <c r="F351" s="1" t="s">
        <v>4152</v>
      </c>
      <c r="H351" s="1" t="s">
        <v>4153</v>
      </c>
      <c r="J351" s="1">
        <v>25</v>
      </c>
      <c r="CP351" s="2">
        <v>150</v>
      </c>
      <c r="ER351" s="20" t="s">
        <v>4696</v>
      </c>
      <c r="ES351" t="str">
        <f t="shared" si="103"/>
        <v>BGCOLOR(#000000):&amp;ref(Item/Misc/Barrel-of-Air.jpg,nolink,75x75,Barrel of Air);|BGCOLOR(BLACK):COLOR(WHITE):''Barrel of Air''</v>
      </c>
      <c r="ET351" t="str">
        <f t="shared" si="104"/>
        <v>&amp;ref(Spell/P_Air.jpg,nolink,25x25,Air);4</v>
      </c>
      <c r="EU351" t="str">
        <f t="shared" si="105"/>
        <v>&amp;ref(Spell/V_Air.jpg,nolink,25x25,Air Gem);25</v>
      </c>
      <c r="EV351" t="str">
        <f t="shared" si="106"/>
        <v>n/a</v>
      </c>
      <c r="EW351" t="str">
        <f t="shared" si="107"/>
        <v>n/a</v>
      </c>
      <c r="EX351" t="str">
        <f t="shared" si="108"/>
        <v/>
      </c>
      <c r="EY351" t="str">
        <f t="shared" si="109"/>
        <v/>
      </c>
      <c r="EZ351" t="str">
        <f t="shared" si="110"/>
        <v>&amp;ref(Item/Water-Breathing.jpg,nolink,25x25,Gift of Water Breathing (150));</v>
      </c>
      <c r="FA351" t="str">
        <f t="shared" si="111"/>
        <v/>
      </c>
      <c r="FB351" t="str">
        <f t="shared" si="112"/>
        <v/>
      </c>
      <c r="FC351" t="str">
        <f t="shared" si="113"/>
        <v/>
      </c>
      <c r="FD351" t="str">
        <f t="shared" si="114"/>
        <v>&amp;ref(Item/Water-Breathing.jpg,nolink,25x25,Gift of Water Breathing (150));</v>
      </c>
      <c r="FE351" t="str">
        <f t="shared" si="115"/>
        <v>&amp;ref(Item/Water-Breathing.jpg,nolink,25x25,Gift of Water Breathing (150));</v>
      </c>
      <c r="FF351" t="str">
        <f t="shared" si="116"/>
        <v>~</v>
      </c>
      <c r="FG351" t="str">
        <f t="shared" si="117"/>
        <v>~</v>
      </c>
      <c r="FH351" s="24" t="str">
        <f t="shared" si="118"/>
        <v xml:space="preserve">|BGCOLOR(#000000):&amp;ref(Item/Misc/Barrel-of-Air.jpg,nolink,75x75,Barrel of Air);|BGCOLOR(BLACK):COLOR(WHITE):''Barrel of Air''|雑貨|&amp;ref(Spell/P_Air.jpg,nolink,25x25,Air);4|&amp;ref(Spell/V_Air.jpg,nolink,25x25,Air Gem);25|
|~|&gt;|&gt;|&gt;|&amp;ref(Item/Water-Breathing.jpg,nolink,25x25,Gift of Water Breathing (150));|
|&gt;|&gt;|&gt;|&gt;|BGCOLOR(#F5F5F5):量産できる水中呼吸では最大容量。値も張る|
</v>
      </c>
    </row>
    <row r="352" spans="1:164" x14ac:dyDescent="0.15">
      <c r="A352" t="str">
        <f t="shared" si="102"/>
        <v/>
      </c>
      <c r="C352" s="1" t="s">
        <v>3992</v>
      </c>
      <c r="E352" s="1">
        <v>6</v>
      </c>
      <c r="F352" s="1" t="s">
        <v>4154</v>
      </c>
      <c r="H352" s="1" t="s">
        <v>4153</v>
      </c>
      <c r="J352" s="1">
        <v>25</v>
      </c>
      <c r="CJ352" s="2">
        <v>-20</v>
      </c>
      <c r="EQ352" s="7" t="s">
        <v>4155</v>
      </c>
      <c r="ER352" s="20" t="s">
        <v>4697</v>
      </c>
      <c r="ES352" t="str">
        <f t="shared" si="103"/>
        <v>BGCOLOR(#000000):&amp;ref(Item/Misc/Mirror-of-False-Impressions.jpg,nolink,75x75,Mirror of False Impressions);|BGCOLOR(BLACK):COLOR(WHITE):''Mirror of False Impressions''</v>
      </c>
      <c r="ET352" t="str">
        <f t="shared" si="104"/>
        <v>&amp;ref(Spell/P_Air.jpg,nolink,25x25,Air);4</v>
      </c>
      <c r="EU352" t="str">
        <f t="shared" si="105"/>
        <v>&amp;ref(Spell/V_Air.jpg,nolink,25x25,Air Gem);25</v>
      </c>
      <c r="EV352" t="str">
        <f t="shared" si="106"/>
        <v>n/a</v>
      </c>
      <c r="EW352" t="str">
        <f t="shared" si="107"/>
        <v>n/a</v>
      </c>
      <c r="EX352" t="str">
        <f t="shared" si="108"/>
        <v/>
      </c>
      <c r="EY352" t="str">
        <f t="shared" si="109"/>
        <v/>
      </c>
      <c r="EZ352" t="str">
        <f t="shared" si="110"/>
        <v>&amp;ref(Nation/LivingLead.jpg,nolink,25x25,Leadership (-20));</v>
      </c>
      <c r="FA352" t="str">
        <f t="shared" si="111"/>
        <v/>
      </c>
      <c r="FB352" t="str">
        <f t="shared" si="112"/>
        <v/>
      </c>
      <c r="FC352" t="str">
        <f t="shared" si="113"/>
        <v/>
      </c>
      <c r="FD352" t="str">
        <f t="shared" si="114"/>
        <v>&amp;ref(Nation/LivingLead.jpg,nolink,25x25,Leadership (-20));&amp;br;軍勢の容姿を1種に統一</v>
      </c>
      <c r="FE352" t="str">
        <f t="shared" si="115"/>
        <v>&amp;ref(Nation/LivingLead.jpg,nolink,25x25,Leadership (-20));&amp;br;軍勢の容姿を1種に統一</v>
      </c>
      <c r="FF352" t="str">
        <f t="shared" si="116"/>
        <v>~</v>
      </c>
      <c r="FG352" t="str">
        <f t="shared" si="117"/>
        <v>~</v>
      </c>
      <c r="FH352" s="24" t="str">
        <f t="shared" si="118"/>
        <v xml:space="preserve">|BGCOLOR(#000000):&amp;ref(Item/Misc/Mirror-of-False-Impressions.jpg,nolink,75x75,Mirror of False Impressions);|BGCOLOR(BLACK):COLOR(WHITE):''Mirror of False Impressions''|雑貨|&amp;ref(Spell/P_Air.jpg,nolink,25x25,Air);4|&amp;ref(Spell/V_Air.jpg,nolink,25x25,Air Gem);25|
|~|&gt;|&gt;|&gt;|&amp;ref(Nation/LivingLead.jpg,nolink,25x25,Leadership (-20));&amp;br;軍勢の容姿を1種に統一|
|&gt;|&gt;|&gt;|&gt;|BGCOLOR(#F5F5F5):偵察を酷く攪乱する。強力な何かを隠すのに好都合|
</v>
      </c>
    </row>
    <row r="353" spans="1:164" x14ac:dyDescent="0.15">
      <c r="A353" t="str">
        <f t="shared" si="102"/>
        <v/>
      </c>
      <c r="C353" s="1" t="s">
        <v>3992</v>
      </c>
      <c r="E353" s="1">
        <v>6</v>
      </c>
      <c r="F353" s="1" t="s">
        <v>4156</v>
      </c>
      <c r="H353" s="1" t="s">
        <v>4089</v>
      </c>
      <c r="J353" s="1">
        <v>5</v>
      </c>
      <c r="EG353" s="2">
        <v>1</v>
      </c>
      <c r="ER353" s="20" t="s">
        <v>4698</v>
      </c>
      <c r="ES353" t="str">
        <f t="shared" si="103"/>
        <v>BGCOLOR(#000000):&amp;ref(Item/Misc/Water-Bracelet.jpg,nolink,75x75,Water Bracelet);|BGCOLOR(BLACK):COLOR(WHITE):''Water Bracelet''</v>
      </c>
      <c r="ET353" t="str">
        <f t="shared" si="104"/>
        <v>&amp;ref(Spell/P_Water.jpg,nolink,25x25,Water);1</v>
      </c>
      <c r="EU353" t="str">
        <f t="shared" si="105"/>
        <v>&amp;ref(Spell/V_Water.jpg,nolink,25x25,Water Gem);5</v>
      </c>
      <c r="EV353" t="str">
        <f t="shared" si="106"/>
        <v>n/a</v>
      </c>
      <c r="EW353" t="str">
        <f t="shared" si="107"/>
        <v>n/a</v>
      </c>
      <c r="EX353" t="str">
        <f t="shared" si="108"/>
        <v/>
      </c>
      <c r="EY353" t="str">
        <f t="shared" si="109"/>
        <v/>
      </c>
      <c r="EZ353" t="str">
        <f t="shared" si="110"/>
        <v/>
      </c>
      <c r="FA353" t="str">
        <f t="shared" si="111"/>
        <v/>
      </c>
      <c r="FB353" t="str">
        <f t="shared" si="112"/>
        <v>&amp;ref(Spell/P_Water.jpg,nolink,25x25,Water Magic Bonus (1));</v>
      </c>
      <c r="FC353" t="str">
        <f t="shared" si="113"/>
        <v/>
      </c>
      <c r="FD353" t="str">
        <f t="shared" si="114"/>
        <v>&amp;ref(Spell/P_Water.jpg,nolink,25x25,Water Magic Bonus (1));</v>
      </c>
      <c r="FE353" t="str">
        <f t="shared" si="115"/>
        <v>&amp;ref(Spell/P_Water.jpg,nolink,25x25,Water Magic Bonus (1));</v>
      </c>
      <c r="FF353" t="str">
        <f t="shared" si="116"/>
        <v>~</v>
      </c>
      <c r="FG353" t="str">
        <f t="shared" si="117"/>
        <v>~</v>
      </c>
      <c r="FH353" s="24" t="str">
        <f t="shared" si="118"/>
        <v xml:space="preserve">|BGCOLOR(#000000):&amp;ref(Item/Misc/Water-Bracelet.jpg,nolink,75x75,Water Bracelet);|BGCOLOR(BLACK):COLOR(WHITE):''Water Bracelet''|雑貨|&amp;ref(Spell/P_Water.jpg,nolink,25x25,Water);1|&amp;ref(Spell/V_Water.jpg,nolink,25x25,Water Gem);5|
|~|&gt;|&gt;|&gt;|&amp;ref(Spell/P_Water.jpg,nolink,25x25,Water Magic Bonus (1));|
|&gt;|&gt;|&gt;|&gt;|BGCOLOR(#F5F5F5):水魔法増強。この類の品では最も安価|
</v>
      </c>
    </row>
    <row r="354" spans="1:164" x14ac:dyDescent="0.15">
      <c r="A354" t="str">
        <f t="shared" si="102"/>
        <v/>
      </c>
      <c r="C354" s="1" t="s">
        <v>3992</v>
      </c>
      <c r="E354" s="1">
        <v>6</v>
      </c>
      <c r="F354" s="1" t="s">
        <v>4157</v>
      </c>
      <c r="H354" s="1" t="s">
        <v>4158</v>
      </c>
      <c r="J354" s="1">
        <v>10</v>
      </c>
      <c r="CK354" s="2">
        <v>1</v>
      </c>
      <c r="EQ354" s="7" t="s">
        <v>4159</v>
      </c>
      <c r="ER354" s="20" t="s">
        <v>4699</v>
      </c>
      <c r="ES354" t="str">
        <f t="shared" si="103"/>
        <v>BGCOLOR(#000000):&amp;ref(Item/Misc/Bottle-of-Living-Water.jpg,nolink,75x75,Bottle of Living Water);|BGCOLOR(BLACK):COLOR(WHITE):''Bottle of Living Water''</v>
      </c>
      <c r="ET354" t="str">
        <f t="shared" si="104"/>
        <v>&amp;ref(Spell/P_Water.jpg,nolink,25x25,Water);2</v>
      </c>
      <c r="EU354" t="str">
        <f t="shared" si="105"/>
        <v>&amp;ref(Spell/V_Water.jpg,nolink,25x25,Water Gem);10</v>
      </c>
      <c r="EV354" t="str">
        <f t="shared" si="106"/>
        <v>n/a</v>
      </c>
      <c r="EW354" t="str">
        <f t="shared" si="107"/>
        <v>n/a</v>
      </c>
      <c r="EX354" t="str">
        <f t="shared" si="108"/>
        <v/>
      </c>
      <c r="EY354" t="str">
        <f t="shared" si="109"/>
        <v/>
      </c>
      <c r="EZ354" t="str">
        <f t="shared" si="110"/>
        <v>&amp;ref(Nation/MagicLead.jpg,nolink,25x25,Magic Leadership (1));</v>
      </c>
      <c r="FA354" t="str">
        <f t="shared" si="111"/>
        <v/>
      </c>
      <c r="FB354" t="str">
        <f t="shared" si="112"/>
        <v/>
      </c>
      <c r="FC354" t="str">
        <f t="shared" si="113"/>
        <v/>
      </c>
      <c r="FD354" t="str">
        <f t="shared" si="114"/>
        <v>&amp;ref(Nation/MagicLead.jpg,nolink,25x25,Magic Leadership (1));&amp;br;随員：Water Elemental1体</v>
      </c>
      <c r="FE354" t="str">
        <f t="shared" si="115"/>
        <v>&amp;ref(Nation/MagicLead.jpg,nolink,25x25,Magic Leadership (1));&amp;br;随員：Water Elemental1体</v>
      </c>
      <c r="FF354" t="str">
        <f t="shared" si="116"/>
        <v>~</v>
      </c>
      <c r="FG354" t="str">
        <f t="shared" si="117"/>
        <v>~</v>
      </c>
      <c r="FH354" s="24" t="str">
        <f t="shared" si="118"/>
        <v xml:space="preserve">|BGCOLOR(#000000):&amp;ref(Item/Misc/Bottle-of-Living-Water.jpg,nolink,75x75,Bottle of Living Water);|BGCOLOR(BLACK):COLOR(WHITE):''Bottle of Living Water''|雑貨|&amp;ref(Spell/P_Water.jpg,nolink,25x25,Water);2|&amp;ref(Spell/V_Water.jpg,nolink,25x25,Water Gem);10|
|~|&gt;|&gt;|&gt;|&amp;ref(Nation/MagicLead.jpg,nolink,25x25,Magic Leadership (1));&amp;br;随員：Water Elemental1体|
|&gt;|&gt;|&gt;|&gt;|BGCOLOR(#F5F5F5):強力なお供を得られる。戦争でも暗殺でも優秀|
</v>
      </c>
    </row>
    <row r="355" spans="1:164" x14ac:dyDescent="0.15">
      <c r="A355" t="str">
        <f t="shared" si="102"/>
        <v/>
      </c>
      <c r="C355" s="1" t="s">
        <v>3992</v>
      </c>
      <c r="E355" s="1">
        <v>6</v>
      </c>
      <c r="F355" s="1" t="s">
        <v>4160</v>
      </c>
      <c r="H355" s="1" t="s">
        <v>4161</v>
      </c>
      <c r="J355" s="1">
        <v>15</v>
      </c>
      <c r="CP355" s="2">
        <v>100</v>
      </c>
      <c r="ER355" s="20" t="s">
        <v>4700</v>
      </c>
      <c r="ES355" t="str">
        <f t="shared" si="103"/>
        <v>BGCOLOR(#000000):&amp;ref(Item/Misc/Sea-King's-Goblet.jpg,nolink,75x75,Sea King's Goblet);|BGCOLOR(BLACK):COLOR(WHITE):''Sea King's Goblet''</v>
      </c>
      <c r="ET355" t="str">
        <f t="shared" si="104"/>
        <v>&amp;ref(Spell/P_Water.jpg,nolink,25x25,Water);3</v>
      </c>
      <c r="EU355" t="str">
        <f t="shared" si="105"/>
        <v>&amp;ref(Spell/V_Water.jpg,nolink,25x25,Water Gem);15</v>
      </c>
      <c r="EV355" t="str">
        <f t="shared" si="106"/>
        <v>n/a</v>
      </c>
      <c r="EW355" t="str">
        <f t="shared" si="107"/>
        <v>n/a</v>
      </c>
      <c r="EX355" t="str">
        <f t="shared" si="108"/>
        <v/>
      </c>
      <c r="EY355" t="str">
        <f t="shared" si="109"/>
        <v/>
      </c>
      <c r="EZ355" t="str">
        <f t="shared" si="110"/>
        <v>&amp;ref(Item/Water-Breathing.jpg,nolink,25x25,Gift of Water Breathing (100));</v>
      </c>
      <c r="FA355" t="str">
        <f t="shared" si="111"/>
        <v/>
      </c>
      <c r="FB355" t="str">
        <f t="shared" si="112"/>
        <v/>
      </c>
      <c r="FC355" t="str">
        <f t="shared" si="113"/>
        <v/>
      </c>
      <c r="FD355" t="str">
        <f t="shared" si="114"/>
        <v>&amp;ref(Item/Water-Breathing.jpg,nolink,25x25,Gift of Water Breathing (100));</v>
      </c>
      <c r="FE355" t="str">
        <f t="shared" si="115"/>
        <v>&amp;ref(Item/Water-Breathing.jpg,nolink,25x25,Gift of Water Breathing (100));</v>
      </c>
      <c r="FF355" t="str">
        <f t="shared" si="116"/>
        <v>~</v>
      </c>
      <c r="FG355" t="str">
        <f t="shared" si="117"/>
        <v>~</v>
      </c>
      <c r="FH355" s="24" t="str">
        <f t="shared" si="118"/>
        <v xml:space="preserve">|BGCOLOR(#000000):&amp;ref(Item/Misc/Sea-King's-Goblet.jpg,nolink,75x75,Sea King's Goblet);|BGCOLOR(BLACK):COLOR(WHITE):''Sea King's Goblet''|雑貨|&amp;ref(Spell/P_Water.jpg,nolink,25x25,Water);3|&amp;ref(Spell/V_Water.jpg,nolink,25x25,Water Gem);15|
|~|&gt;|&gt;|&gt;|&amp;ref(Item/Water-Breathing.jpg,nolink,25x25,Gift of Water Breathing (100));|
|&gt;|&gt;|&gt;|&gt;|BGCOLOR(#F5F5F5):大容量の水中呼吸。価格も程々|
</v>
      </c>
    </row>
    <row r="356" spans="1:164" x14ac:dyDescent="0.15">
      <c r="A356" t="str">
        <f t="shared" si="102"/>
        <v/>
      </c>
      <c r="C356" s="1" t="s">
        <v>3992</v>
      </c>
      <c r="E356" s="1">
        <v>6</v>
      </c>
      <c r="F356" s="1" t="s">
        <v>4162</v>
      </c>
      <c r="H356" s="1" t="s">
        <v>4163</v>
      </c>
      <c r="I356" s="1" t="s">
        <v>4065</v>
      </c>
      <c r="J356" s="1">
        <v>15</v>
      </c>
      <c r="K356" s="7">
        <v>5</v>
      </c>
      <c r="EQ356" s="7" t="s">
        <v>4164</v>
      </c>
      <c r="ER356" s="20" t="s">
        <v>4701</v>
      </c>
      <c r="ES356" t="str">
        <f t="shared" si="103"/>
        <v>BGCOLOR(#000000):&amp;ref(Item/Misc/The-Copper-Arm.jpg,nolink,75x75,The Copper Arm);|BGCOLOR(BLACK):COLOR(WHITE):''The Copper Arm''</v>
      </c>
      <c r="ET356" t="str">
        <f t="shared" si="104"/>
        <v>&amp;ref(Spell/P_Earth.jpg,nolink,25x25,Earth);3&amp;ref(Spell/P_Fire.jpg,nolink,25x25,Fire);1</v>
      </c>
      <c r="EU356" t="str">
        <f t="shared" si="105"/>
        <v>&amp;ref(Spell/V_Earth.jpg,nolink,25x25,Earth Gem);15&amp;ref(Spell/V_Fire.jpg,nolink,25x25,Fire Gem);5</v>
      </c>
      <c r="EV356" t="str">
        <f t="shared" si="106"/>
        <v>n/a</v>
      </c>
      <c r="EW356" t="str">
        <f t="shared" si="107"/>
        <v>n/a</v>
      </c>
      <c r="EX356" t="str">
        <f t="shared" si="108"/>
        <v/>
      </c>
      <c r="EY356" t="str">
        <f t="shared" si="109"/>
        <v/>
      </c>
      <c r="EZ356" t="str">
        <f t="shared" si="110"/>
        <v/>
      </c>
      <c r="FA356" t="str">
        <f t="shared" si="111"/>
        <v/>
      </c>
      <c r="FB356" t="str">
        <f t="shared" si="112"/>
        <v/>
      </c>
      <c r="FC356" t="str">
        <f t="shared" si="113"/>
        <v/>
      </c>
      <c r="FD356" t="str">
        <f t="shared" si="114"/>
        <v>腕の装備欄を1つ追加&amp;br;装備解除不可</v>
      </c>
      <c r="FE356" t="str">
        <f t="shared" si="115"/>
        <v>腕の装備欄を1つ追加&amp;br;装備解除不可</v>
      </c>
      <c r="FF356" t="str">
        <f t="shared" si="116"/>
        <v>~</v>
      </c>
      <c r="FG356" t="str">
        <f t="shared" si="117"/>
        <v>~</v>
      </c>
      <c r="FH356" s="24" t="str">
        <f t="shared" si="118"/>
        <v xml:space="preserve">|BGCOLOR(#000000):&amp;ref(Item/Misc/The-Copper-Arm.jpg,nolink,75x75,The Copper Arm);|BGCOLOR(BLACK):COLOR(WHITE):''The Copper Arm''|雑貨|&amp;ref(Spell/P_Earth.jpg,nolink,25x25,Earth);3&amp;ref(Spell/P_Fire.jpg,nolink,25x25,Fire);1|&amp;ref(Spell/V_Earth.jpg,nolink,25x25,Earth Gem);15&amp;ref(Spell/V_Fire.jpg,nolink,25x25,Fire Gem);5|
|~|&gt;|&gt;|&gt;|腕の装備欄を1つ追加&amp;br;装備解除不可|
|&gt;|&gt;|&gt;|&gt;|BGCOLOR(#F5F5F5):非常に特殊な品。一風変わった装備構成を実現|
</v>
      </c>
    </row>
    <row r="357" spans="1:164" x14ac:dyDescent="0.15">
      <c r="A357" t="str">
        <f t="shared" si="102"/>
        <v/>
      </c>
      <c r="C357" s="1" t="s">
        <v>3992</v>
      </c>
      <c r="E357" s="1">
        <v>6</v>
      </c>
      <c r="F357" s="1" t="s">
        <v>4165</v>
      </c>
      <c r="H357" s="1" t="s">
        <v>4110</v>
      </c>
      <c r="I357" s="1" t="s">
        <v>4107</v>
      </c>
      <c r="J357" s="1">
        <v>10</v>
      </c>
      <c r="K357" s="7">
        <v>10</v>
      </c>
      <c r="DF357" s="2">
        <v>1</v>
      </c>
      <c r="EB357" s="2">
        <v>1</v>
      </c>
      <c r="EQ357" s="7" t="s">
        <v>4166</v>
      </c>
      <c r="ER357" s="20" t="s">
        <v>4702</v>
      </c>
      <c r="ES357" t="str">
        <f t="shared" si="103"/>
        <v>BGCOLOR(#000000):&amp;ref(Item/Misc/Crystal-Heart.jpg,nolink,75x75,Crystal Heart);|BGCOLOR(BLACK):COLOR(WHITE):''Crystal Heart''</v>
      </c>
      <c r="ET357" t="str">
        <f t="shared" si="104"/>
        <v>&amp;ref(Spell/P_Earth.jpg,nolink,25x25,Earth);2&amp;ref(Spell/P_Astral.jpg,nolink,25x25,Astral);2</v>
      </c>
      <c r="EU357" t="str">
        <f t="shared" si="105"/>
        <v>&amp;ref(Spell/V_Earth.jpg,nolink,25x25,Earth Gem);10&amp;ref(Spell/V_Astral.jpg,nolink,25x25,Astral Pearl);10</v>
      </c>
      <c r="EV357" t="str">
        <f t="shared" si="106"/>
        <v>n/a</v>
      </c>
      <c r="EW357" t="str">
        <f t="shared" si="107"/>
        <v>n/a</v>
      </c>
      <c r="EX357" t="str">
        <f t="shared" si="108"/>
        <v/>
      </c>
      <c r="EY357" t="str">
        <f t="shared" si="109"/>
        <v/>
      </c>
      <c r="EZ357" t="str">
        <f t="shared" si="110"/>
        <v/>
      </c>
      <c r="FA357" t="str">
        <f t="shared" si="111"/>
        <v>&amp;ref(Item/Affliction.jpg,nolink,25x25,Chest Wound);</v>
      </c>
      <c r="FB357" t="str">
        <f t="shared" si="112"/>
        <v>&amp;ref(Item/Communion-Master.jpg,nolink,25x25,Communion Master);</v>
      </c>
      <c r="FC357" t="str">
        <f t="shared" si="113"/>
        <v/>
      </c>
      <c r="FD357" t="str">
        <f t="shared" si="114"/>
        <v>&amp;ref(Item/Affliction.jpg,nolink,25x25,Chest Wound);&amp;br;&amp;ref(Item/Communion-Master.jpg,nolink,25x25,Communion Master);&amp;br;死亡時に消費して全回復&amp;br;無生物使用不可&amp;br;装備解除不可</v>
      </c>
      <c r="FE357" t="str">
        <f t="shared" si="115"/>
        <v>&amp;ref(Item/Affliction.jpg,nolink,25x25,Chest Wound);&amp;br;&amp;ref(Item/Communion-Master.jpg,nolink,25x25,Communion Master);&amp;br;死亡時に消費して全回復&amp;br;無生物使用不可&amp;br;装備解除不可</v>
      </c>
      <c r="FF357" t="str">
        <f t="shared" si="116"/>
        <v>~</v>
      </c>
      <c r="FG357" t="str">
        <f t="shared" si="117"/>
        <v>~</v>
      </c>
      <c r="FH357" s="24" t="str">
        <f t="shared" si="118"/>
        <v xml:space="preserve">|BGCOLOR(#000000):&amp;ref(Item/Misc/Crystal-Heart.jpg,nolink,75x75,Crystal Heart);|BGCOLOR(BLACK):COLOR(WHITE):''Crystal Heart''|雑貨|&amp;ref(Spell/P_Earth.jpg,nolink,25x25,Earth);2&amp;ref(Spell/P_Astral.jpg,nolink,25x25,Astral);2|&amp;ref(Spell/V_Earth.jpg,nolink,25x25,Earth Gem);10&amp;ref(Spell/V_Astral.jpg,nolink,25x25,Astral Pearl);10|
|~|&gt;|&gt;|&gt;|&amp;ref(Item/Affliction.jpg,nolink,25x25,Chest Wound);&amp;br;&amp;ref(Item/Communion-Master.jpg,nolink,25x25,Communion Master);&amp;br;死亡時に消費して全回復&amp;br;無生物使用不可&amp;br;装備解除不可|
|&gt;|&gt;|&gt;|&gt;|BGCOLOR(#F5F5F5):予備の命を提供。疲労が早まる点に注意|
</v>
      </c>
    </row>
    <row r="358" spans="1:164" x14ac:dyDescent="0.15">
      <c r="A358" t="str">
        <f t="shared" si="102"/>
        <v/>
      </c>
      <c r="C358" s="1" t="s">
        <v>3992</v>
      </c>
      <c r="E358" s="1">
        <v>6</v>
      </c>
      <c r="F358" s="1" t="s">
        <v>4167</v>
      </c>
      <c r="H358" s="1" t="s">
        <v>4110</v>
      </c>
      <c r="I358" s="1" t="s">
        <v>4107</v>
      </c>
      <c r="J358" s="1">
        <v>10</v>
      </c>
      <c r="K358" s="7">
        <v>10</v>
      </c>
      <c r="CB358" s="2">
        <v>3</v>
      </c>
      <c r="ER358" s="20" t="s">
        <v>4703</v>
      </c>
      <c r="ES358" t="str">
        <f t="shared" si="103"/>
        <v>BGCOLOR(#000000):&amp;ref(Item/Misc/Stone-Idol.jpg,nolink,75x75,Stone Idol);|BGCOLOR(BLACK):COLOR(WHITE):''Stone Idol''</v>
      </c>
      <c r="ET358" t="str">
        <f t="shared" si="104"/>
        <v>&amp;ref(Spell/P_Earth.jpg,nolink,25x25,Earth);2&amp;ref(Spell/P_Astral.jpg,nolink,25x25,Astral);2</v>
      </c>
      <c r="EU358" t="str">
        <f t="shared" si="105"/>
        <v>&amp;ref(Spell/V_Earth.jpg,nolink,25x25,Earth Gem);10&amp;ref(Spell/V_Astral.jpg,nolink,25x25,Astral Pearl);10</v>
      </c>
      <c r="EV358" t="str">
        <f t="shared" si="106"/>
        <v>n/a</v>
      </c>
      <c r="EW358" t="str">
        <f t="shared" si="107"/>
        <v>n/a</v>
      </c>
      <c r="EX358" t="str">
        <f t="shared" si="108"/>
        <v/>
      </c>
      <c r="EY358" t="str">
        <f t="shared" si="109"/>
        <v>&amp;ref(Item/Heretic.jpg,nolink,25x25,Heretic (3));</v>
      </c>
      <c r="EZ358" t="str">
        <f t="shared" si="110"/>
        <v/>
      </c>
      <c r="FA358" t="str">
        <f t="shared" si="111"/>
        <v/>
      </c>
      <c r="FB358" t="str">
        <f t="shared" si="112"/>
        <v/>
      </c>
      <c r="FC358" t="str">
        <f t="shared" si="113"/>
        <v/>
      </c>
      <c r="FD358" t="str">
        <f t="shared" si="114"/>
        <v>&amp;ref(Item/Heretic.jpg,nolink,25x25,Heretic (3));</v>
      </c>
      <c r="FE358" t="str">
        <f t="shared" si="115"/>
        <v>&amp;ref(Item/Heretic.jpg,nolink,25x25,Heretic (3));</v>
      </c>
      <c r="FF358" t="str">
        <f t="shared" si="116"/>
        <v>~</v>
      </c>
      <c r="FG358" t="str">
        <f t="shared" si="117"/>
        <v>~</v>
      </c>
      <c r="FH358" s="24" t="str">
        <f t="shared" si="118"/>
        <v xml:space="preserve">|BGCOLOR(#000000):&amp;ref(Item/Misc/Stone-Idol.jpg,nolink,75x75,Stone Idol);|BGCOLOR(BLACK):COLOR(WHITE):''Stone Idol''|雑貨|&amp;ref(Spell/P_Earth.jpg,nolink,25x25,Earth);2&amp;ref(Spell/P_Astral.jpg,nolink,25x25,Astral);2|&amp;ref(Spell/V_Earth.jpg,nolink,25x25,Earth Gem);10&amp;ref(Spell/V_Astral.jpg,nolink,25x25,Astral Pearl);10|
|~|&gt;|&gt;|&gt;|&amp;ref(Item/Heretic.jpg,nolink,25x25,Heretic (3));|
|&gt;|&gt;|&gt;|&gt;|BGCOLOR(#F5F5F5):支配力を下げ続ける。自分の支配圏で持たないように|
</v>
      </c>
    </row>
    <row r="359" spans="1:164" x14ac:dyDescent="0.15">
      <c r="A359" t="str">
        <f t="shared" si="102"/>
        <v/>
      </c>
      <c r="C359" s="1" t="s">
        <v>3992</v>
      </c>
      <c r="E359" s="1">
        <v>6</v>
      </c>
      <c r="F359" s="1" t="s">
        <v>4170</v>
      </c>
      <c r="H359" s="1" t="s">
        <v>4163</v>
      </c>
      <c r="I359" s="1" t="s">
        <v>4171</v>
      </c>
      <c r="J359" s="1">
        <v>15</v>
      </c>
      <c r="K359" s="7">
        <v>15</v>
      </c>
      <c r="CN359" s="2">
        <v>10</v>
      </c>
      <c r="CR359" s="2" t="s">
        <v>4133</v>
      </c>
      <c r="EQ359" s="7" t="s">
        <v>4172</v>
      </c>
      <c r="ER359" s="20" t="s">
        <v>4704</v>
      </c>
      <c r="ES359" t="str">
        <f t="shared" si="103"/>
        <v>BGCOLOR(#000000):&amp;ref(Item/Misc/Eye-Pendant.jpg,nolink,75x75,Eye Pendant);|BGCOLOR(BLACK):COLOR(WHITE):''Eye Pendant''</v>
      </c>
      <c r="ET359" t="str">
        <f t="shared" si="104"/>
        <v>&amp;ref(Spell/P_Earth.jpg,nolink,25x25,Earth);3&amp;ref(Spell/P_Death.jpg,nolink,25x25,Death);3</v>
      </c>
      <c r="EU359" t="str">
        <f t="shared" si="105"/>
        <v>&amp;ref(Spell/V_Earth.jpg,nolink,25x25,Earth Gem);15&amp;ref(Spell/V_Death.jpg,nolink,25x25,Death Gem);15</v>
      </c>
      <c r="EV359" t="str">
        <f t="shared" si="106"/>
        <v>n/a</v>
      </c>
      <c r="EW359" t="str">
        <f t="shared" si="107"/>
        <v>n/a</v>
      </c>
      <c r="EX359" t="str">
        <f t="shared" si="108"/>
        <v/>
      </c>
      <c r="EY359" t="str">
        <f t="shared" si="109"/>
        <v/>
      </c>
      <c r="EZ359" t="str">
        <f t="shared" si="110"/>
        <v>&amp;ref(Item/Patrol-Bonus.jpg,nolink,25x25,Patrol Bonus (10));&amp;ref(Item/Disease-Healer.jpg,nolink,25x25,Disease Healer (1));</v>
      </c>
      <c r="FA359" t="str">
        <f t="shared" si="111"/>
        <v/>
      </c>
      <c r="FB359" t="str">
        <f t="shared" si="112"/>
        <v/>
      </c>
      <c r="FC359" t="str">
        <f t="shared" si="113"/>
        <v/>
      </c>
      <c r="FD359" t="str">
        <f t="shared" si="114"/>
        <v>&amp;ref(Item/Patrol-Bonus.jpg,nolink,25x25,Patrol Bonus (10));&amp;ref(Item/Disease-Healer.jpg,nolink,25x25,Disease Healer (1));&amp;br;護衛最大数+5</v>
      </c>
      <c r="FE359" t="str">
        <f t="shared" si="115"/>
        <v>&amp;ref(Item/Patrol-Bonus.jpg,nolink,25x25,Patrol Bonus (10));&amp;ref(Item/Disease-Healer.jpg,nolink,25x25,Disease Healer (1));&amp;br;護衛最大数+5</v>
      </c>
      <c r="FF359" t="str">
        <f t="shared" si="116"/>
        <v>~</v>
      </c>
      <c r="FG359" t="str">
        <f t="shared" si="117"/>
        <v>~</v>
      </c>
      <c r="FH359" s="24" t="str">
        <f t="shared" si="118"/>
        <v xml:space="preserve">|BGCOLOR(#000000):&amp;ref(Item/Misc/Eye-Pendant.jpg,nolink,75x75,Eye Pendant);|BGCOLOR(BLACK):COLOR(WHITE):''Eye Pendant''|雑貨|&amp;ref(Spell/P_Earth.jpg,nolink,25x25,Earth);3&amp;ref(Spell/P_Death.jpg,nolink,25x25,Death);3|&amp;ref(Spell/V_Earth.jpg,nolink,25x25,Earth Gem);15&amp;ref(Spell/V_Death.jpg,nolink,25x25,Death Gem);15|
|~|&gt;|&gt;|&gt;|&amp;ref(Item/Patrol-Bonus.jpg,nolink,25x25,Patrol Bonus (10));&amp;ref(Item/Disease-Healer.jpg,nolink,25x25,Disease Healer (1));&amp;br;護衛最大数+5|
|&gt;|&gt;|&gt;|&gt;|BGCOLOR(#F5F5F5):暗殺対策と病気対策の融合。効果だが価値は高い|
</v>
      </c>
    </row>
    <row r="360" spans="1:164" x14ac:dyDescent="0.15">
      <c r="A360" t="str">
        <f t="shared" si="102"/>
        <v/>
      </c>
      <c r="C360" s="1" t="s">
        <v>3992</v>
      </c>
      <c r="E360" s="1">
        <v>6</v>
      </c>
      <c r="F360" s="1" t="s">
        <v>4173</v>
      </c>
      <c r="H360" s="1" t="s">
        <v>4174</v>
      </c>
      <c r="J360" s="1">
        <v>15</v>
      </c>
      <c r="EN360" s="2" t="s">
        <v>4340</v>
      </c>
      <c r="ER360" s="20" t="s">
        <v>4705</v>
      </c>
      <c r="ES360" t="str">
        <f t="shared" si="103"/>
        <v>BGCOLOR(#000000):&amp;ref(Item/Misc/Arcane-Lens.jpg,nolink,75x75,Arcane Lens);|BGCOLOR(BLACK):COLOR(WHITE):''Arcane Lens''</v>
      </c>
      <c r="ET360" t="str">
        <f t="shared" si="104"/>
        <v>&amp;ref(Spell/P_Astral.jpg,nolink,25x25,Astral);3</v>
      </c>
      <c r="EU360" t="str">
        <f t="shared" si="105"/>
        <v>&amp;ref(Spell/V_Astral.jpg,nolink,25x25,Astral Pearl);15</v>
      </c>
      <c r="EV360" t="str">
        <f t="shared" si="106"/>
        <v>n/a</v>
      </c>
      <c r="EW360" t="str">
        <f t="shared" si="107"/>
        <v>n/a</v>
      </c>
      <c r="EX360" t="str">
        <f t="shared" si="108"/>
        <v/>
      </c>
      <c r="EY360" t="str">
        <f t="shared" si="109"/>
        <v/>
      </c>
      <c r="EZ360" t="str">
        <f t="shared" si="110"/>
        <v/>
      </c>
      <c r="FA360" t="str">
        <f t="shared" si="111"/>
        <v/>
      </c>
      <c r="FB360" t="str">
        <f t="shared" si="112"/>
        <v/>
      </c>
      <c r="FC360" t="str">
        <f t="shared" si="113"/>
        <v>&amp;ref(Item/Far-Caster.jpg,nolink,25x25,Far Caster (All, 1));</v>
      </c>
      <c r="FD360" t="str">
        <f t="shared" si="114"/>
        <v>&amp;ref(Item/Far-Caster.jpg,nolink,25x25,Far Caster (All, 1));</v>
      </c>
      <c r="FE360" t="str">
        <f t="shared" si="115"/>
        <v>&amp;ref(Item/Far-Caster.jpg,nolink,25x25,Far Caster (All, 1));</v>
      </c>
      <c r="FF360" t="str">
        <f t="shared" si="116"/>
        <v>~</v>
      </c>
      <c r="FG360" t="str">
        <f t="shared" si="117"/>
        <v>~</v>
      </c>
      <c r="FH360" s="24" t="str">
        <f t="shared" si="118"/>
        <v xml:space="preserve">|BGCOLOR(#000000):&amp;ref(Item/Misc/Arcane-Lens.jpg,nolink,75x75,Arcane Lens);|BGCOLOR(BLACK):COLOR(WHITE):''Arcane Lens''|雑貨|&amp;ref(Spell/P_Astral.jpg,nolink,25x25,Astral);3|&amp;ref(Spell/V_Astral.jpg,nolink,25x25,Astral Pearl);15|
|~|&gt;|&gt;|&gt;|&amp;ref(Item/Far-Caster.jpg,nolink,25x25,Far Caster (All, 1));|
|&gt;|&gt;|&gt;|&gt;|BGCOLOR(#F5F5F5):全系統に効果がある射程延長。魔術師なら皆喜ぶ|
</v>
      </c>
    </row>
    <row r="361" spans="1:164" x14ac:dyDescent="0.15">
      <c r="A361" t="str">
        <f t="shared" si="102"/>
        <v/>
      </c>
      <c r="C361" s="1" t="s">
        <v>3992</v>
      </c>
      <c r="E361" s="1">
        <v>6</v>
      </c>
      <c r="F361" s="1" t="s">
        <v>4175</v>
      </c>
      <c r="H361" s="1" t="s">
        <v>4107</v>
      </c>
      <c r="J361" s="1">
        <v>10</v>
      </c>
      <c r="BW361" s="2">
        <v>40</v>
      </c>
      <c r="DE361" s="2">
        <v>1</v>
      </c>
      <c r="EQ361" s="7" t="s">
        <v>4176</v>
      </c>
      <c r="ER361" s="20" t="s">
        <v>4706</v>
      </c>
      <c r="ES361" t="str">
        <f t="shared" si="103"/>
        <v>BGCOLOR(#000000):&amp;ref(Item/Misc/Eye-of-Innocence.jpg,nolink,75x75,Eye of Innocence);|BGCOLOR(BLACK):COLOR(WHITE):''Eye of Innocence''</v>
      </c>
      <c r="ET361" t="str">
        <f t="shared" si="104"/>
        <v>&amp;ref(Spell/P_Astral.jpg,nolink,25x25,Astral);2</v>
      </c>
      <c r="EU361" t="str">
        <f t="shared" si="105"/>
        <v>&amp;ref(Spell/V_Astral.jpg,nolink,25x25,Astral Pearl);10</v>
      </c>
      <c r="EV361" t="str">
        <f t="shared" si="106"/>
        <v>n/a</v>
      </c>
      <c r="EW361" t="str">
        <f t="shared" si="107"/>
        <v>n/a</v>
      </c>
      <c r="EX361" t="str">
        <f t="shared" si="108"/>
        <v/>
      </c>
      <c r="EY361" t="str">
        <f t="shared" si="109"/>
        <v>&amp;ref(Item/Stealthy-Boost.jpg,nolink,25x25,Stealth Boost (40));</v>
      </c>
      <c r="EZ361" t="str">
        <f t="shared" si="110"/>
        <v/>
      </c>
      <c r="FA361" t="str">
        <f t="shared" si="111"/>
        <v>&amp;ref(Item/Affliction.jpg,nolink,25x25,Lost one eye);</v>
      </c>
      <c r="FB361" t="str">
        <f t="shared" si="112"/>
        <v/>
      </c>
      <c r="FC361" t="str">
        <f t="shared" si="113"/>
        <v/>
      </c>
      <c r="FD361" t="str">
        <f t="shared" si="114"/>
        <v>&amp;ref(Item/Stealthy-Boost.jpg,nolink,25x25,Stealth Boost (40));&amp;br;&amp;ref(Item/Affliction.jpg,nolink,25x25,Lost one eye);&amp;br;装備解除不可</v>
      </c>
      <c r="FE361" t="str">
        <f t="shared" si="115"/>
        <v>&amp;ref(Item/Stealthy-Boost.jpg,nolink,25x25,Stealth Boost (40));&amp;br;&amp;ref(Item/Affliction.jpg,nolink,25x25,Lost one eye);&amp;br;装備解除不可</v>
      </c>
      <c r="FF361" t="str">
        <f t="shared" si="116"/>
        <v>~</v>
      </c>
      <c r="FG361" t="str">
        <f t="shared" si="117"/>
        <v>~</v>
      </c>
      <c r="FH361" s="24" t="str">
        <f t="shared" si="118"/>
        <v xml:space="preserve">|BGCOLOR(#000000):&amp;ref(Item/Misc/Eye-of-Innocence.jpg,nolink,75x75,Eye of Innocence);|BGCOLOR(BLACK):COLOR(WHITE):''Eye of Innocence''|雑貨|&amp;ref(Spell/P_Astral.jpg,nolink,25x25,Astral);2|&amp;ref(Spell/V_Astral.jpg,nolink,25x25,Astral Pearl);10|
|~|&gt;|&gt;|&gt;|&amp;ref(Item/Stealthy-Boost.jpg,nolink,25x25,Stealth Boost (40));&amp;br;&amp;ref(Item/Affliction.jpg,nolink,25x25,Lost one eye);&amp;br;装備解除不可|
|&gt;|&gt;|&gt;|&gt;|BGCOLOR(#F5F5F5):斥候用の品。値段の割に効果は高め|
</v>
      </c>
    </row>
    <row r="362" spans="1:164" x14ac:dyDescent="0.15">
      <c r="A362" t="str">
        <f t="shared" si="102"/>
        <v/>
      </c>
      <c r="C362" s="1" t="s">
        <v>3992</v>
      </c>
      <c r="E362" s="1">
        <v>6</v>
      </c>
      <c r="F362" s="1" t="s">
        <v>4177</v>
      </c>
      <c r="H362" s="1" t="s">
        <v>4178</v>
      </c>
      <c r="J362" s="1">
        <v>80</v>
      </c>
      <c r="EE362" s="2">
        <v>1</v>
      </c>
      <c r="EF362" s="2">
        <v>1</v>
      </c>
      <c r="EG362" s="2">
        <v>1</v>
      </c>
      <c r="EH362" s="2">
        <v>1</v>
      </c>
      <c r="EI362" s="2">
        <v>1</v>
      </c>
      <c r="EJ362" s="2">
        <v>1</v>
      </c>
      <c r="EK362" s="2">
        <v>1</v>
      </c>
      <c r="EL362" s="2">
        <v>1</v>
      </c>
      <c r="EQ362" s="7" t="s">
        <v>4179</v>
      </c>
      <c r="ER362" s="20" t="s">
        <v>4707</v>
      </c>
      <c r="ES362" t="str">
        <f t="shared" si="103"/>
        <v>BGCOLOR(#000000):&amp;ref(Item/Misc/Ring-of-Wizardry.jpg,nolink,75x75,Ring of Wizardry);|BGCOLOR(BLACK):COLOR(WHITE):''Ring of Wizardry''</v>
      </c>
      <c r="ET362" t="str">
        <f t="shared" si="104"/>
        <v>&amp;ref(Spell/P_Astral.jpg,nolink,25x25,Astral);7</v>
      </c>
      <c r="EU362" t="str">
        <f t="shared" si="105"/>
        <v>&amp;ref(Spell/V_Astral.jpg,nolink,25x25,Astral Pearl);80</v>
      </c>
      <c r="EV362" t="str">
        <f t="shared" si="106"/>
        <v>n/a</v>
      </c>
      <c r="EW362" t="str">
        <f t="shared" si="107"/>
        <v>n/a</v>
      </c>
      <c r="EX362" t="str">
        <f t="shared" si="108"/>
        <v/>
      </c>
      <c r="EY362" t="str">
        <f t="shared" si="109"/>
        <v/>
      </c>
      <c r="EZ362" t="str">
        <f t="shared" si="110"/>
        <v/>
      </c>
      <c r="FA362" t="str">
        <f t="shared" si="111"/>
        <v/>
      </c>
      <c r="FB362" t="str">
        <f t="shared" si="112"/>
        <v>&amp;ref(Spell/P_Fire.jpg,nolink,25x25,Fire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v>
      </c>
      <c r="FC362" t="str">
        <f t="shared" si="113"/>
        <v/>
      </c>
      <c r="FD362" t="str">
        <f t="shared" si="114"/>
        <v>&amp;ref(Spell/P_Fire.jpg,nolink,25x25,Fire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(1));&amp;br;抵抗貫通修正+1</v>
      </c>
      <c r="FE362" t="str">
        <f t="shared" si="115"/>
        <v>&amp;ref(Spell/P_Fire.jpg,nolink,25x25,Fire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(1));&amp;br;抵抗貫通修正+1</v>
      </c>
      <c r="FF362" t="str">
        <f t="shared" si="116"/>
        <v>~</v>
      </c>
      <c r="FG362" t="str">
        <f t="shared" si="117"/>
        <v>~</v>
      </c>
      <c r="FH362" s="24" t="str">
        <f t="shared" si="118"/>
        <v xml:space="preserve">|BGCOLOR(#000000):&amp;ref(Item/Misc/Ring-of-Wizardry.jpg,nolink,75x75,Ring of Wizardry);|BGCOLOR(BLACK):COLOR(WHITE):''Ring of Wizardry''|雑貨|&amp;ref(Spell/P_Astral.jpg,nolink,25x25,Astral);7|&amp;ref(Spell/V_Astral.jpg,nolink,25x25,Astral Pearl);80|
|~|&gt;|&gt;|&gt;|&amp;ref(Spell/P_Fire.jpg,nolink,25x25,Fire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(1));&amp;br;抵抗貫通修正+1|
|&gt;|&gt;|&gt;|&gt;|BGCOLOR(#F5F5F5):全魔法増強。驚異的価格と優れた性能|
</v>
      </c>
    </row>
    <row r="363" spans="1:164" x14ac:dyDescent="0.15">
      <c r="A363" t="str">
        <f t="shared" si="102"/>
        <v/>
      </c>
      <c r="C363" s="1" t="s">
        <v>3992</v>
      </c>
      <c r="E363" s="1">
        <v>6</v>
      </c>
      <c r="F363" s="1" t="s">
        <v>4180</v>
      </c>
      <c r="H363" s="1" t="s">
        <v>4181</v>
      </c>
      <c r="J363" s="1">
        <v>60</v>
      </c>
      <c r="EI363" s="2">
        <v>1</v>
      </c>
      <c r="EJ363" s="2">
        <v>1</v>
      </c>
      <c r="EK363" s="2">
        <v>1</v>
      </c>
      <c r="EL363" s="2">
        <v>1</v>
      </c>
      <c r="EQ363" s="7" t="s">
        <v>4179</v>
      </c>
      <c r="ER363" s="20" t="s">
        <v>4708</v>
      </c>
      <c r="ES363" t="str">
        <f t="shared" si="103"/>
        <v>BGCOLOR(#000000):&amp;ref(Item/Misc/Ring-of-Sorcery.jpg,nolink,75x75,Ring of Sorcery);|BGCOLOR(BLACK):COLOR(WHITE):''Ring of Sorcery''</v>
      </c>
      <c r="ET363" t="str">
        <f t="shared" si="104"/>
        <v>&amp;ref(Spell/P_Astral.jpg,nolink,25x25,Astral);6</v>
      </c>
      <c r="EU363" t="str">
        <f t="shared" si="105"/>
        <v>&amp;ref(Spell/V_Astral.jpg,nolink,25x25,Astral Pearl);60</v>
      </c>
      <c r="EV363" t="str">
        <f t="shared" si="106"/>
        <v>n/a</v>
      </c>
      <c r="EW363" t="str">
        <f t="shared" si="107"/>
        <v>n/a</v>
      </c>
      <c r="EX363" t="str">
        <f t="shared" si="108"/>
        <v/>
      </c>
      <c r="EY363" t="str">
        <f t="shared" si="109"/>
        <v/>
      </c>
      <c r="EZ363" t="str">
        <f t="shared" si="110"/>
        <v/>
      </c>
      <c r="FA363" t="str">
        <f t="shared" si="111"/>
        <v/>
      </c>
      <c r="FB363" t="str">
        <f t="shared" si="112"/>
        <v>&amp;ref(Spell/P_Astral.jpg,nolink,25x25,Astral Magic Bonus (1));&amp;ref(Spell/P_Death.jpg,nolink,25x25,Death Magic Bonus (1));&amp;ref(Spell/P_Nature.jpg,nolink,25x25,Nature Magic Bonus (1));&amp;ref(Spell/P_Blood.jpg,nolink,25x25,Blood Magic Bonus (1));</v>
      </c>
      <c r="FC363" t="str">
        <f t="shared" si="113"/>
        <v/>
      </c>
      <c r="FD363" t="str">
        <f t="shared" si="114"/>
        <v>&amp;ref(Spell/P_Astral.jpg,nolink,25x25,Astral Magic Bonus (1));&amp;ref(Spell/P_Death.jpg,nolink,25x25,Death Magic Bonus (1));&amp;ref(Spell/P_Nature.jpg,nolink,25x25,Nature Magic Bonus (1));&amp;ref(Spell/P_Blood.jpg,nolink,25x25,Blood Magic Bonus (1));&amp;br;抵抗貫通修正+1</v>
      </c>
      <c r="FE363" t="str">
        <f t="shared" si="115"/>
        <v>&amp;ref(Spell/P_Astral.jpg,nolink,25x25,Astral Magic Bonus (1));&amp;ref(Spell/P_Death.jpg,nolink,25x25,Death Magic Bonus (1));&amp;ref(Spell/P_Nature.jpg,nolink,25x25,Nature Magic Bonus (1));&amp;ref(Spell/P_Blood.jpg,nolink,25x25,Blood Magic Bonus (1));&amp;br;抵抗貫通修正+1</v>
      </c>
      <c r="FF363" t="str">
        <f t="shared" si="116"/>
        <v>~</v>
      </c>
      <c r="FG363" t="str">
        <f t="shared" si="117"/>
        <v>~</v>
      </c>
      <c r="FH363" s="24" t="str">
        <f t="shared" si="118"/>
        <v xml:space="preserve">|BGCOLOR(#000000):&amp;ref(Item/Misc/Ring-of-Sorcery.jpg,nolink,75x75,Ring of Sorcery);|BGCOLOR(BLACK):COLOR(WHITE):''Ring of Sorcery''|雑貨|&amp;ref(Spell/P_Astral.jpg,nolink,25x25,Astral);6|&amp;ref(Spell/V_Astral.jpg,nolink,25x25,Astral Pearl);60|
|~|&gt;|&gt;|&gt;|&amp;ref(Spell/P_Astral.jpg,nolink,25x25,Astral Magic Bonus (1));&amp;ref(Spell/P_Death.jpg,nolink,25x25,Death Magic Bonus (1));&amp;ref(Spell/P_Nature.jpg,nolink,25x25,Nature Magic Bonus (1));&amp;ref(Spell/P_Blood.jpg,nolink,25x25,Blood Magic Bonus (1));&amp;br;抵抗貫通修正+1|
|&gt;|&gt;|&gt;|&gt;|BGCOLOR(#F5F5F5):魔術増強。高価なだけに恩恵も多大|
</v>
      </c>
    </row>
    <row r="364" spans="1:164" x14ac:dyDescent="0.15">
      <c r="A364" t="str">
        <f t="shared" si="102"/>
        <v/>
      </c>
      <c r="C364" s="1" t="s">
        <v>3992</v>
      </c>
      <c r="E364" s="1">
        <v>6</v>
      </c>
      <c r="F364" s="1" t="s">
        <v>4182</v>
      </c>
      <c r="H364" s="1" t="s">
        <v>4126</v>
      </c>
      <c r="I364" s="1" t="s">
        <v>4183</v>
      </c>
      <c r="J364" s="1">
        <v>10</v>
      </c>
      <c r="K364" s="7">
        <v>10</v>
      </c>
      <c r="EQ364" s="7" t="s">
        <v>4184</v>
      </c>
      <c r="ER364" s="20" t="s">
        <v>4709</v>
      </c>
      <c r="ES364" t="str">
        <f t="shared" si="103"/>
        <v>BGCOLOR(#000000):&amp;ref(Item/Misc/Elixir-of-Life.jpg,nolink,75x75,Elixir of Life);|BGCOLOR(BLACK):COLOR(WHITE):''Elixir of Life''</v>
      </c>
      <c r="ET364" t="str">
        <f t="shared" si="104"/>
        <v>&amp;ref(Spell/P_Nature.jpg,nolink,25x25,Nature);2&amp;ref(Spell/P_Fire.jpg,nolink,25x25,Fire);2</v>
      </c>
      <c r="EU364" t="str">
        <f t="shared" si="105"/>
        <v>&amp;ref(Spell/V_Nature.jpg,nolink,25x25,Nature Gem);10&amp;ref(Spell/V_Fire.jpg,nolink,25x25,Fire Gem);10</v>
      </c>
      <c r="EV364" t="str">
        <f t="shared" si="106"/>
        <v>n/a</v>
      </c>
      <c r="EW364" t="str">
        <f t="shared" si="107"/>
        <v>n/a</v>
      </c>
      <c r="EX364" t="str">
        <f t="shared" si="108"/>
        <v/>
      </c>
      <c r="EY364" t="str">
        <f t="shared" si="109"/>
        <v/>
      </c>
      <c r="EZ364" t="str">
        <f t="shared" si="110"/>
        <v/>
      </c>
      <c r="FA364" t="str">
        <f t="shared" si="111"/>
        <v/>
      </c>
      <c r="FB364" t="str">
        <f t="shared" si="112"/>
        <v/>
      </c>
      <c r="FC364" t="str">
        <f t="shared" si="113"/>
        <v/>
      </c>
      <c r="FD364" t="str">
        <f t="shared" si="114"/>
        <v>老化抑止：80%&amp;br;死亡時に消費して全回復</v>
      </c>
      <c r="FE364" t="str">
        <f t="shared" si="115"/>
        <v>老化抑止：80%&amp;br;死亡時に消費して全回復</v>
      </c>
      <c r="FF364" t="str">
        <f t="shared" si="116"/>
        <v>~</v>
      </c>
      <c r="FG364" t="str">
        <f t="shared" si="117"/>
        <v>~</v>
      </c>
      <c r="FH364" s="24" t="str">
        <f t="shared" si="118"/>
        <v xml:space="preserve">|BGCOLOR(#000000):&amp;ref(Item/Misc/Elixir-of-Life.jpg,nolink,75x75,Elixir of Life);|BGCOLOR(BLACK):COLOR(WHITE):''Elixir of Life''|雑貨|&amp;ref(Spell/P_Nature.jpg,nolink,25x25,Nature);2&amp;ref(Spell/P_Fire.jpg,nolink,25x25,Fire);2|&amp;ref(Spell/V_Nature.jpg,nolink,25x25,Nature Gem);10&amp;ref(Spell/V_Fire.jpg,nolink,25x25,Fire Gem);10|
|~|&gt;|&gt;|&gt;|老化抑止：80%&amp;br;死亡時に消費して全回復|
|&gt;|&gt;|&gt;|&gt;|BGCOLOR(#F5F5F5):限定的な不老不死を提供。不利益も持たない|
</v>
      </c>
    </row>
    <row r="365" spans="1:164" x14ac:dyDescent="0.15">
      <c r="A365" t="str">
        <f t="shared" si="102"/>
        <v/>
      </c>
      <c r="C365" s="1" t="s">
        <v>3992</v>
      </c>
      <c r="E365" s="1">
        <v>6</v>
      </c>
      <c r="F365" s="1" t="s">
        <v>4185</v>
      </c>
      <c r="H365" s="1" t="s">
        <v>4092</v>
      </c>
      <c r="I365" s="1" t="s">
        <v>4068</v>
      </c>
      <c r="J365" s="1">
        <v>15</v>
      </c>
      <c r="K365" s="7">
        <v>10</v>
      </c>
      <c r="CQ365" s="2">
        <v>2004</v>
      </c>
      <c r="ER365" s="20" t="s">
        <v>4710</v>
      </c>
      <c r="ES365" t="str">
        <f t="shared" si="103"/>
        <v>BGCOLOR(#000000):&amp;ref(Item/Misc/Pocket-Ship.jpg,nolink,75x75,Pocket Ship);|BGCOLOR(BLACK):COLOR(WHITE):''Pocket Ship''</v>
      </c>
      <c r="ET365" t="str">
        <f t="shared" si="104"/>
        <v>&amp;ref(Spell/P_Nature.jpg,nolink,25x25,Nature);3&amp;ref(Spell/P_Air.jpg,nolink,25x25,Air);2</v>
      </c>
      <c r="EU365" t="str">
        <f t="shared" si="105"/>
        <v>&amp;ref(Spell/V_Nature.jpg,nolink,25x25,Nature Gem);15&amp;ref(Spell/V_Air.jpg,nolink,25x25,Air Gem);10</v>
      </c>
      <c r="EV365" t="str">
        <f t="shared" si="106"/>
        <v>n/a</v>
      </c>
      <c r="EW365" t="str">
        <f t="shared" si="107"/>
        <v>n/a</v>
      </c>
      <c r="EX365" t="str">
        <f t="shared" si="108"/>
        <v/>
      </c>
      <c r="EY365" t="str">
        <f t="shared" si="109"/>
        <v/>
      </c>
      <c r="EZ365" t="str">
        <f t="shared" si="110"/>
        <v>&amp;ref(Item/Sailing.jpg,nolink,25x25,Sailing (Size points 200, max size 4));</v>
      </c>
      <c r="FA365" t="str">
        <f t="shared" si="111"/>
        <v/>
      </c>
      <c r="FB365" t="str">
        <f t="shared" si="112"/>
        <v/>
      </c>
      <c r="FC365" t="str">
        <f t="shared" si="113"/>
        <v/>
      </c>
      <c r="FD365" t="str">
        <f t="shared" si="114"/>
        <v>&amp;ref(Item/Sailing.jpg,nolink,25x25,Sailing (Size points 200, max size 4));</v>
      </c>
      <c r="FE365" t="str">
        <f t="shared" si="115"/>
        <v>&amp;ref(Item/Sailing.jpg,nolink,25x25,Sailing (Size points 200, max size 4));</v>
      </c>
      <c r="FF365" t="str">
        <f t="shared" si="116"/>
        <v>~</v>
      </c>
      <c r="FG365" t="str">
        <f t="shared" si="117"/>
        <v>~</v>
      </c>
      <c r="FH365" s="24" t="str">
        <f t="shared" si="118"/>
        <v xml:space="preserve">|BGCOLOR(#000000):&amp;ref(Item/Misc/Pocket-Ship.jpg,nolink,75x75,Pocket Ship);|BGCOLOR(BLACK):COLOR(WHITE):''Pocket Ship''|雑貨|&amp;ref(Spell/P_Nature.jpg,nolink,25x25,Nature);3&amp;ref(Spell/P_Air.jpg,nolink,25x25,Air);2|&amp;ref(Spell/V_Nature.jpg,nolink,25x25,Nature Gem);15&amp;ref(Spell/V_Air.jpg,nolink,25x25,Air Gem);10|
|~|&gt;|&gt;|&gt;|&amp;ref(Item/Sailing.jpg,nolink,25x25,Sailing (Size points 200, max size 4));|
|&gt;|&gt;|&gt;|&gt;|BGCOLOR(#F5F5F5):誰でも海を越えられる。沿岸での移動にも便利|
</v>
      </c>
    </row>
    <row r="366" spans="1:164" x14ac:dyDescent="0.15">
      <c r="A366" t="str">
        <f t="shared" si="102"/>
        <v/>
      </c>
      <c r="C366" s="1" t="s">
        <v>3992</v>
      </c>
      <c r="E366" s="1">
        <v>6</v>
      </c>
      <c r="F366" s="1" t="s">
        <v>4187</v>
      </c>
      <c r="H366" s="1" t="s">
        <v>4092</v>
      </c>
      <c r="I366" s="1" t="s">
        <v>4096</v>
      </c>
      <c r="J366" s="1">
        <v>15</v>
      </c>
      <c r="K366" s="7">
        <v>5</v>
      </c>
      <c r="EK366" s="2">
        <v>1</v>
      </c>
      <c r="EQ366" s="7" t="s">
        <v>5220</v>
      </c>
      <c r="ER366" s="20" t="s">
        <v>4711</v>
      </c>
      <c r="ES366" t="str">
        <f t="shared" si="103"/>
        <v>BGCOLOR(#000000):&amp;ref(Item/Misc/Moonvine-Bracelet.jpg,nolink,75x75,Moonvine Bracelet);|BGCOLOR(BLACK):COLOR(WHITE):''Moonvine Bracelet''</v>
      </c>
      <c r="ET366" t="str">
        <f t="shared" si="104"/>
        <v>&amp;ref(Spell/P_Nature.jpg,nolink,25x25,Nature);3&amp;ref(Spell/P_Astral.jpg,nolink,25x25,Astral);1</v>
      </c>
      <c r="EU366" t="str">
        <f t="shared" si="105"/>
        <v>&amp;ref(Spell/V_Nature.jpg,nolink,25x25,Nature Gem);15&amp;ref(Spell/V_Astral.jpg,nolink,25x25,Astral Pearl);5</v>
      </c>
      <c r="EV366" t="str">
        <f t="shared" si="106"/>
        <v>n/a</v>
      </c>
      <c r="EW366" t="str">
        <f t="shared" si="107"/>
        <v>n/a</v>
      </c>
      <c r="EX366" t="str">
        <f t="shared" si="108"/>
        <v/>
      </c>
      <c r="EY366" t="str">
        <f t="shared" si="109"/>
        <v/>
      </c>
      <c r="EZ366" t="str">
        <f t="shared" si="110"/>
        <v/>
      </c>
      <c r="FA366" t="str">
        <f t="shared" si="111"/>
        <v/>
      </c>
      <c r="FB366" t="str">
        <f t="shared" si="112"/>
        <v>&amp;ref(Spell/P_Nature.jpg,nolink,25x25,Nature Magic Bonus (1));</v>
      </c>
      <c r="FC366" t="str">
        <f t="shared" si="113"/>
        <v/>
      </c>
      <c r="FD366" t="str">
        <f t="shared" si="114"/>
        <v>&amp;ref(Spell/P_Nature.jpg,nolink,25x25,Nature Magic Bonus (1));&amp;br;随員：Vine Man1体</v>
      </c>
      <c r="FE366" t="str">
        <f t="shared" si="115"/>
        <v>&amp;ref(Spell/P_Nature.jpg,nolink,25x25,Nature Magic Bonus (1));&amp;br;随員：Vine Man1体</v>
      </c>
      <c r="FF366" t="str">
        <f t="shared" si="116"/>
        <v>~</v>
      </c>
      <c r="FG366" t="str">
        <f t="shared" si="117"/>
        <v>~</v>
      </c>
      <c r="FH366" s="24" t="str">
        <f t="shared" si="118"/>
        <v xml:space="preserve">|BGCOLOR(#000000):&amp;ref(Item/Misc/Moonvine-Bracelet.jpg,nolink,75x75,Moonvine Bracelet);|BGCOLOR(BLACK):COLOR(WHITE):''Moonvine Bracelet''|雑貨|&amp;ref(Spell/P_Nature.jpg,nolink,25x25,Nature);3&amp;ref(Spell/P_Astral.jpg,nolink,25x25,Astral);1|&amp;ref(Spell/V_Nature.jpg,nolink,25x25,Nature Gem);15&amp;ref(Spell/V_Astral.jpg,nolink,25x25,Astral Pearl);5|
|~|&gt;|&gt;|&gt;|&amp;ref(Spell/P_Nature.jpg,nolink,25x25,Nature Magic Bonus (1));&amp;br;随員：Vine Man1体|
|&gt;|&gt;|&gt;|&gt;|BGCOLOR(#F5F5F5):緑魔法増強。製造条件が厄介|
</v>
      </c>
    </row>
    <row r="367" spans="1:164" x14ac:dyDescent="0.15">
      <c r="A367" t="str">
        <f t="shared" si="102"/>
        <v/>
      </c>
      <c r="C367" s="1" t="s">
        <v>3992</v>
      </c>
      <c r="E367" s="1">
        <v>6</v>
      </c>
      <c r="F367" s="1" t="s">
        <v>4188</v>
      </c>
      <c r="H367" s="1" t="s">
        <v>4146</v>
      </c>
      <c r="J367" s="1">
        <v>10</v>
      </c>
      <c r="BY367" s="2">
        <v>1</v>
      </c>
      <c r="DF367" s="2">
        <v>1</v>
      </c>
      <c r="EQ367" s="7" t="s">
        <v>4189</v>
      </c>
      <c r="ER367" s="20" t="s">
        <v>4712</v>
      </c>
      <c r="ES367" t="str">
        <f t="shared" si="103"/>
        <v>BGCOLOR(#000000):&amp;ref(Item/Misc/The-Black-Heart.jpg,nolink,75x75,The Black Heart);|BGCOLOR(BLACK):COLOR(WHITE):''The Black Heart''</v>
      </c>
      <c r="ET367" t="str">
        <f t="shared" si="104"/>
        <v>&amp;ref(Spell/P_Blood.jpg,nolink,25x25,Blood);2</v>
      </c>
      <c r="EU367" t="str">
        <f t="shared" si="105"/>
        <v>&amp;ref(Spell/V_Blood.jpg,nolink,25x25,Blood Slave);10</v>
      </c>
      <c r="EV367" t="str">
        <f t="shared" si="106"/>
        <v>n/a</v>
      </c>
      <c r="EW367" t="str">
        <f t="shared" si="107"/>
        <v>n/a</v>
      </c>
      <c r="EX367" t="str">
        <f t="shared" si="108"/>
        <v/>
      </c>
      <c r="EY367" t="str">
        <f t="shared" si="109"/>
        <v>&amp;ref(Item/Assassin.jpg,nolink,25x25,Assassin);</v>
      </c>
      <c r="EZ367" t="str">
        <f t="shared" si="110"/>
        <v/>
      </c>
      <c r="FA367" t="str">
        <f t="shared" si="111"/>
        <v>&amp;ref(Item/Affliction.jpg,nolink,25x25,Chest Wound);</v>
      </c>
      <c r="FB367" t="str">
        <f t="shared" si="112"/>
        <v/>
      </c>
      <c r="FC367" t="str">
        <f t="shared" si="113"/>
        <v/>
      </c>
      <c r="FD367" t="str">
        <f t="shared" si="114"/>
        <v>&amp;ref(Item/Assassin.jpg,nolink,25x25,Assassin);&amp;br;&amp;ref(Item/Affliction.jpg,nolink,25x25,Chest Wound);&amp;br;士気+2&amp;br;製造費軽減対象外&amp;br;無生物使用不可&amp;br;装備解除不可</v>
      </c>
      <c r="FE367" t="str">
        <f t="shared" si="115"/>
        <v>&amp;ref(Item/Assassin.jpg,nolink,25x25,Assassin);&amp;br;&amp;ref(Item/Affliction.jpg,nolink,25x25,Chest Wound);&amp;br;士気+2&amp;br;製造費軽減対象外&amp;br;無生物使用不可&amp;br;装備解除不可</v>
      </c>
      <c r="FF367" t="str">
        <f t="shared" si="116"/>
        <v>~</v>
      </c>
      <c r="FG367" t="str">
        <f t="shared" si="117"/>
        <v>~</v>
      </c>
      <c r="FH367" s="24" t="str">
        <f t="shared" si="118"/>
        <v xml:space="preserve">|BGCOLOR(#000000):&amp;ref(Item/Misc/The-Black-Heart.jpg,nolink,75x75,The Black Heart);|BGCOLOR(BLACK):COLOR(WHITE):''The Black Heart''|雑貨|&amp;ref(Spell/P_Blood.jpg,nolink,25x25,Blood);2|&amp;ref(Spell/V_Blood.jpg,nolink,25x25,Blood Slave);10|
|~|&gt;|&gt;|&gt;|&amp;ref(Item/Assassin.jpg,nolink,25x25,Assassin);&amp;br;&amp;ref(Item/Affliction.jpg,nolink,25x25,Chest Wound);&amp;br;士気+2&amp;br;製造費軽減対象外&amp;br;無生物使用不可&amp;br;装備解除不可|
|&gt;|&gt;|&gt;|&gt;|BGCOLOR(#F5F5F5):誰でも暗殺者に。隠密技能は別途必要|
</v>
      </c>
    </row>
    <row r="368" spans="1:164" x14ac:dyDescent="0.15">
      <c r="A368" t="str">
        <f t="shared" si="102"/>
        <v/>
      </c>
      <c r="C368" s="1" t="s">
        <v>3992</v>
      </c>
      <c r="E368" s="1">
        <v>6</v>
      </c>
      <c r="F368" s="1" t="s">
        <v>4190</v>
      </c>
      <c r="H368" s="1" t="s">
        <v>4146</v>
      </c>
      <c r="J368" s="1">
        <v>10</v>
      </c>
      <c r="BT368" s="2">
        <v>50</v>
      </c>
      <c r="EN368" s="2" t="s">
        <v>1094</v>
      </c>
      <c r="EQ368" s="7" t="s">
        <v>4191</v>
      </c>
      <c r="ER368" s="20" t="s">
        <v>4713</v>
      </c>
      <c r="ES368" t="str">
        <f t="shared" si="103"/>
        <v>BGCOLOR(#000000):&amp;ref(Item/Misc/Blood-Pendant.jpg,nolink,75x75,Blood Pendant);|BGCOLOR(BLACK):COLOR(WHITE):''Blood Pendant''</v>
      </c>
      <c r="ET368" t="str">
        <f t="shared" si="104"/>
        <v>&amp;ref(Spell/P_Blood.jpg,nolink,25x25,Blood);2</v>
      </c>
      <c r="EU368" t="str">
        <f t="shared" si="105"/>
        <v>&amp;ref(Spell/V_Blood.jpg,nolink,25x25,Blood Slave);10</v>
      </c>
      <c r="EV368" t="str">
        <f t="shared" si="106"/>
        <v>n/a</v>
      </c>
      <c r="EW368" t="str">
        <f t="shared" si="107"/>
        <v>n/a</v>
      </c>
      <c r="EX368" t="str">
        <f t="shared" si="108"/>
        <v/>
      </c>
      <c r="EY368" t="str">
        <f t="shared" si="109"/>
        <v>&amp;ref(Item/Darkvision.jpg,nolink,25x25,Darkvision (50));</v>
      </c>
      <c r="EZ368" t="str">
        <f t="shared" si="110"/>
        <v/>
      </c>
      <c r="FA368" t="str">
        <f t="shared" si="111"/>
        <v/>
      </c>
      <c r="FB368" t="str">
        <f t="shared" si="112"/>
        <v/>
      </c>
      <c r="FC368" t="str">
        <f t="shared" si="113"/>
        <v>&amp;ref(Item/Far-Caster.jpg,nolink,25x25,Far Caster (Blood, 1));</v>
      </c>
      <c r="FD368" t="str">
        <f t="shared" si="114"/>
        <v>&amp;ref(Item/Darkvision.jpg,nolink,25x25,Darkvision (50));&amp;br;&amp;ref(Item/Far-Caster.jpg,nolink,25x25,Far Caster (Blood, 1));&amp;br;筋力+2</v>
      </c>
      <c r="FE368" t="str">
        <f t="shared" si="115"/>
        <v>&amp;ref(Item/Darkvision.jpg,nolink,25x25,Darkvision (50));&amp;br;&amp;ref(Item/Far-Caster.jpg,nolink,25x25,Far Caster (Blood, 1));&amp;br;筋力+2</v>
      </c>
      <c r="FF368" t="str">
        <f t="shared" si="116"/>
        <v>~</v>
      </c>
      <c r="FG368" t="str">
        <f t="shared" si="117"/>
        <v>~</v>
      </c>
      <c r="FH368" s="24" t="str">
        <f t="shared" si="118"/>
        <v xml:space="preserve">|BGCOLOR(#000000):&amp;ref(Item/Misc/Blood-Pendant.jpg,nolink,75x75,Blood Pendant);|BGCOLOR(BLACK):COLOR(WHITE):''Blood Pendant''|雑貨|&amp;ref(Spell/P_Blood.jpg,nolink,25x25,Blood);2|&amp;ref(Spell/V_Blood.jpg,nolink,25x25,Blood Slave);10|
|~|&gt;|&gt;|&gt;|&amp;ref(Item/Darkvision.jpg,nolink,25x25,Darkvision (50));&amp;br;&amp;ref(Item/Far-Caster.jpg,nolink,25x25,Far Caster (Blood, 1));&amp;br;筋力+2|
|&gt;|&gt;|&gt;|&gt;|BGCOLOR(#F5F5F5):血魔法の支援器具。格闘向けの機能も備える|
</v>
      </c>
    </row>
    <row r="369" spans="1:164" x14ac:dyDescent="0.15">
      <c r="A369" t="str">
        <f t="shared" si="102"/>
        <v/>
      </c>
      <c r="C369" s="1" t="s">
        <v>3992</v>
      </c>
      <c r="E369" s="1">
        <v>6</v>
      </c>
      <c r="F369" s="1" t="s">
        <v>4192</v>
      </c>
      <c r="H369" s="1" t="s">
        <v>4174</v>
      </c>
      <c r="J369" s="1">
        <v>15</v>
      </c>
      <c r="EQ369" s="7" t="s">
        <v>4193</v>
      </c>
      <c r="ER369" s="20" t="s">
        <v>4714</v>
      </c>
      <c r="ES369" t="str">
        <f t="shared" si="103"/>
        <v>BGCOLOR(#000000):&amp;ref(Item/Misc/Ring-of-Returning.jpg,nolink,75x75,Ring of Returning);|BGCOLOR(BLACK):COLOR(WHITE):''Ring of Returning''</v>
      </c>
      <c r="ET369" t="str">
        <f t="shared" si="104"/>
        <v>&amp;ref(Spell/P_Astral.jpg,nolink,25x25,Astral);3</v>
      </c>
      <c r="EU369" t="str">
        <f t="shared" si="105"/>
        <v>&amp;ref(Spell/V_Astral.jpg,nolink,25x25,Astral Pearl);15</v>
      </c>
      <c r="EV369" t="str">
        <f t="shared" si="106"/>
        <v>n/a</v>
      </c>
      <c r="EW369" t="str">
        <f t="shared" si="107"/>
        <v>n/a</v>
      </c>
      <c r="EX369" t="str">
        <f t="shared" si="108"/>
        <v/>
      </c>
      <c r="EY369" t="str">
        <f t="shared" si="109"/>
        <v/>
      </c>
      <c r="EZ369" t="str">
        <f t="shared" si="110"/>
        <v/>
      </c>
      <c r="FA369" t="str">
        <f t="shared" si="111"/>
        <v/>
      </c>
      <c r="FB369" t="str">
        <f t="shared" si="112"/>
        <v/>
      </c>
      <c r="FC369" t="str">
        <f t="shared" si="113"/>
        <v/>
      </c>
      <c r="FD369" t="str">
        <f t="shared" si="114"/>
        <v>ダメージを受けると首都へ帰還</v>
      </c>
      <c r="FE369" t="str">
        <f t="shared" si="115"/>
        <v>ダメージを受けると首都へ帰還</v>
      </c>
      <c r="FF369" t="str">
        <f t="shared" si="116"/>
        <v>~</v>
      </c>
      <c r="FG369" t="str">
        <f t="shared" si="117"/>
        <v>~</v>
      </c>
      <c r="FH369" s="24" t="str">
        <f t="shared" si="118"/>
        <v xml:space="preserve">|BGCOLOR(#000000):&amp;ref(Item/Misc/Ring-of-Returning.jpg,nolink,75x75,Ring of Returning);|BGCOLOR(BLACK):COLOR(WHITE):''Ring of Returning''|雑貨|&amp;ref(Spell/P_Astral.jpg,nolink,25x25,Astral);3|&amp;ref(Spell/V_Astral.jpg,nolink,25x25,Astral Pearl);15|
|~|&gt;|&gt;|&gt;|ダメージを受けると首都へ帰還|
|&gt;|&gt;|&gt;|&gt;|BGCOLOR(#F5F5F5):傷付くなり即退却。少々扱いが難しい品|
</v>
      </c>
    </row>
    <row r="370" spans="1:164" x14ac:dyDescent="0.15">
      <c r="A370" t="str">
        <f t="shared" si="102"/>
        <v>雑貨6E</v>
      </c>
      <c r="C370" s="1" t="s">
        <v>3992</v>
      </c>
      <c r="E370" s="1">
        <v>6</v>
      </c>
      <c r="F370" s="1" t="s">
        <v>4194</v>
      </c>
      <c r="H370" s="1" t="s">
        <v>4146</v>
      </c>
      <c r="I370" s="1" t="s">
        <v>4065</v>
      </c>
      <c r="J370" s="1">
        <v>10</v>
      </c>
      <c r="K370" s="7">
        <v>5</v>
      </c>
      <c r="AY370" s="2">
        <v>5</v>
      </c>
      <c r="AZ370" s="2">
        <v>-5</v>
      </c>
      <c r="BV370" s="2">
        <v>2</v>
      </c>
      <c r="CV370" s="2">
        <v>1</v>
      </c>
      <c r="DF370" s="2">
        <v>1</v>
      </c>
      <c r="EQ370" s="7" t="s">
        <v>4195</v>
      </c>
      <c r="ER370" s="20" t="s">
        <v>4715</v>
      </c>
      <c r="ES370" t="str">
        <f t="shared" si="103"/>
        <v>BGCOLOR(#000000):&amp;ref(Item/Misc/The-Heart-of-Quickness.jpg,nolink,75x75,The Heart of Quickness);|BGCOLOR(BLACK):COLOR(WHITE):''The Heart of Quickness''</v>
      </c>
      <c r="ET370" t="str">
        <f t="shared" si="104"/>
        <v>&amp;ref(Spell/P_Blood.jpg,nolink,25x25,Blood);2&amp;ref(Spell/P_Fire.jpg,nolink,25x25,Fire);1</v>
      </c>
      <c r="EU370" t="str">
        <f t="shared" si="105"/>
        <v>&amp;ref(Spell/V_Blood.jpg,nolink,25x25,Blood Slave);10&amp;ref(Spell/V_Fire.jpg,nolink,25x25,Fire Gem);5</v>
      </c>
      <c r="EV370" t="str">
        <f t="shared" si="106"/>
        <v>n/a</v>
      </c>
      <c r="EW370" t="str">
        <f t="shared" si="107"/>
        <v>n/a</v>
      </c>
      <c r="EX370" t="str">
        <f t="shared" si="108"/>
        <v>&amp;ref(Item/Cold-Resistant.jpg,nolink,25x25,Cold Resistant (5));&amp;ref(Item/Susceptible-to-Poison.jpg,nolink,25x25,Susceptible to Poison (5));</v>
      </c>
      <c r="EY370" t="str">
        <f t="shared" si="109"/>
        <v>&amp;ref(Item/Reinvigoration.jpg,nolink,25x25,Reinvigoration (2));</v>
      </c>
      <c r="EZ370" t="str">
        <f t="shared" si="110"/>
        <v/>
      </c>
      <c r="FA370" t="str">
        <f t="shared" si="111"/>
        <v>&amp;ref(Item/Quickness.jpg,nolink,25x25,Quickness);&amp;ref(Item/Affliction.jpg,nolink,25x25,Chest Wound);</v>
      </c>
      <c r="FB370" t="str">
        <f t="shared" si="112"/>
        <v/>
      </c>
      <c r="FC370" t="str">
        <f t="shared" si="113"/>
        <v/>
      </c>
      <c r="FD370" t="str">
        <f t="shared" si="114"/>
        <v>&amp;ref(Item/Cold-Resistant.jpg,nolink,25x25,Cold Resistant (5));&amp;ref(Item/Susceptible-to-Poison.jpg,nolink,25x25,Susceptible to Poison (5));&amp;ref(Item/Reinvigoration.jpg,nolink,25x25,Reinvigoration (2));&amp;br;&amp;ref(Item/Quickness.jpg,nolink,25x25,Quickness);&amp;ref(Item/Affliction.jpg,nolink,25x25,Chest Wound);&amp;br;行軍速度+12&amp;br;老化加速：+2&amp;br;無生物使用不可&amp;br;装備解除不可</v>
      </c>
      <c r="FE370" t="str">
        <f t="shared" si="115"/>
        <v>&amp;ref(Item/Cold-Resistant.jpg,nolink,25x25,Cold Resistant (5));&amp;ref(Item/Susceptible-to-Poison.jpg,nolink,25x25,Susceptible to Poison (5));&amp;ref(Item/Reinvigoration.jpg,nolink,25x25,Reinvigoration (2));&amp;br;&amp;ref(Item/Quickness.jpg,nolink,25x25,Quickness);&amp;ref(Item/Affliction.jpg,nolink,25x25,Chest Wound);&amp;br;行軍速度+12&amp;br;老化加速：+2&amp;br;無生物使用不可&amp;br;装備解除不可</v>
      </c>
      <c r="FF370" t="str">
        <f t="shared" si="116"/>
        <v>~</v>
      </c>
      <c r="FG370" t="str">
        <f t="shared" si="117"/>
        <v>~</v>
      </c>
      <c r="FH370" s="24" t="str">
        <f t="shared" si="118"/>
        <v xml:space="preserve">|BGCOLOR(#000000):&amp;ref(Item/Misc/The-Heart-of-Quickness.jpg,nolink,75x75,The Heart of Quickness);|BGCOLOR(BLACK):COLOR(WHITE):''The Heart of Quickness''|雑貨|&amp;ref(Spell/P_Blood.jpg,nolink,25x25,Blood);2&amp;ref(Spell/P_Fire.jpg,nolink,25x25,Fire);1|&amp;ref(Spell/V_Blood.jpg,nolink,25x25,Blood Slave);10&amp;ref(Spell/V_Fire.jpg,nolink,25x25,Fire Gem);5|
|~|&gt;|&gt;|&gt;|&amp;ref(Item/Cold-Resistant.jpg,nolink,25x25,Cold Resistant (5));&amp;ref(Item/Susceptible-to-Poison.jpg,nolink,25x25,Susceptible to Poison (5));&amp;ref(Item/Reinvigoration.jpg,nolink,25x25,Reinvigoration (2));&amp;br;&amp;ref(Item/Quickness.jpg,nolink,25x25,Quickness);&amp;ref(Item/Affliction.jpg,nolink,25x25,Chest Wound);&amp;br;行軍速度+12&amp;br;老化加速：+2&amp;br;無生物使用不可&amp;br;装備解除不可|
|&gt;|&gt;|&gt;|&gt;|BGCOLOR(#F5F5F5):色々なものが加速する。欠点を補えるかが重要|
</v>
      </c>
    </row>
    <row r="371" spans="1:164" x14ac:dyDescent="0.15">
      <c r="A371" t="str">
        <f t="shared" si="102"/>
        <v>雑貨8S</v>
      </c>
      <c r="C371" s="1" t="s">
        <v>3992</v>
      </c>
      <c r="E371" s="1">
        <v>8</v>
      </c>
      <c r="F371" s="1" t="s">
        <v>4196</v>
      </c>
      <c r="H371" s="1" t="s">
        <v>4197</v>
      </c>
      <c r="J371" s="1">
        <v>15</v>
      </c>
      <c r="DE371" s="2">
        <v>1</v>
      </c>
      <c r="EE371" s="2">
        <v>1</v>
      </c>
      <c r="EO371" s="2" t="s">
        <v>650</v>
      </c>
      <c r="EQ371" s="7" t="s">
        <v>4198</v>
      </c>
      <c r="ER371" s="20" t="s">
        <v>4716</v>
      </c>
      <c r="ES371" t="str">
        <f t="shared" si="103"/>
        <v>BGCOLOR(#000000):&amp;ref(Item/Misc/The-Ruby-Eye.jpg,nolink,75x75,The Ruby Eye);|BGCOLOR(BLACK):COLOR(WHITE):''The Ruby Eye''</v>
      </c>
      <c r="ET371" t="str">
        <f t="shared" si="104"/>
        <v>&amp;ref(Spell/P_Fire.jpg,nolink,25x25,Fire);3</v>
      </c>
      <c r="EU371" t="str">
        <f t="shared" si="105"/>
        <v>&amp;ref(Spell/V_Fire.jpg,nolink,25x25,Fire Gem);15</v>
      </c>
      <c r="EV371" t="str">
        <f t="shared" si="106"/>
        <v>n/a</v>
      </c>
      <c r="EW371" t="str">
        <f t="shared" si="107"/>
        <v>n/a</v>
      </c>
      <c r="EX371" t="str">
        <f t="shared" si="108"/>
        <v/>
      </c>
      <c r="EY371" t="str">
        <f t="shared" si="109"/>
        <v/>
      </c>
      <c r="EZ371" t="str">
        <f t="shared" si="110"/>
        <v/>
      </c>
      <c r="FA371" t="str">
        <f t="shared" si="111"/>
        <v>&amp;ref(Item/Affliction.jpg,nolink,25x25,Lost one eye);</v>
      </c>
      <c r="FB371" t="str">
        <f t="shared" si="112"/>
        <v>&amp;ref(Spell/P_Fire.jpg,nolink,25x25,Fire Magic Bonus (1));</v>
      </c>
      <c r="FC371" t="str">
        <f t="shared" si="113"/>
        <v>&amp;ref(Spell/V_Water.jpg,nolink,25x25,Water Gem Generator (2));</v>
      </c>
      <c r="FD371" t="str">
        <f t="shared" si="114"/>
        <v>&amp;ref(Item/Affliction.jpg,nolink,25x25,Lost one eye);&amp;br;&amp;ref(Spell/P_Fire.jpg,nolink,25x25,Fire Magic Bonus (1));&amp;ref(Spell/V_Water.jpg,nolink,25x25,Water Gem Generator (2));&amp;br;装備解除不可</v>
      </c>
      <c r="FE371" t="str">
        <f t="shared" si="115"/>
        <v>&amp;ref(Item/Affliction.jpg,nolink,25x25,Lost one eye);&amp;br;&amp;ref(Spell/P_Fire.jpg,nolink,25x25,Fire Magic Bonus (1));&amp;ref(Spell/V_Water.jpg,nolink,25x25,Water Gem Generator (2));&amp;br;装備解除不可</v>
      </c>
      <c r="FF371" t="str">
        <f t="shared" si="116"/>
        <v>~</v>
      </c>
      <c r="FG371" t="str">
        <f t="shared" si="117"/>
        <v>~</v>
      </c>
      <c r="FH371" s="24" t="str">
        <f t="shared" si="118"/>
        <v xml:space="preserve">|BGCOLOR(#000000):&amp;ref(Item/Misc/The-Ruby-Eye.jpg,nolink,75x75,The Ruby Eye);|BGCOLOR(BLACK):COLOR(WHITE):''The Ruby Eye''|雑貨|&amp;ref(Spell/P_Fire.jpg,nolink,25x25,Fire);3|&amp;ref(Spell/V_Fire.jpg,nolink,25x25,Fire Gem);15|
|~|&gt;|&gt;|&gt;|&amp;ref(Item/Affliction.jpg,nolink,25x25,Lost one eye);&amp;br;&amp;ref(Spell/P_Fire.jpg,nolink,25x25,Fire Magic Bonus (1));&amp;ref(Spell/V_Water.jpg,nolink,25x25,Water Gem Generator (2));&amp;br;装備解除不可|
|&gt;|&gt;|&gt;|&gt;|BGCOLOR(#F5F5F5):火魔法増強。水の宝石も生成する|
</v>
      </c>
    </row>
    <row r="372" spans="1:164" x14ac:dyDescent="0.15">
      <c r="A372" t="str">
        <f t="shared" si="102"/>
        <v/>
      </c>
      <c r="C372" s="1" t="s">
        <v>3992</v>
      </c>
      <c r="E372" s="1">
        <v>8</v>
      </c>
      <c r="F372" s="1" t="s">
        <v>4784</v>
      </c>
      <c r="H372" s="1" t="s">
        <v>4199</v>
      </c>
      <c r="I372" s="1" t="s">
        <v>4200</v>
      </c>
      <c r="J372" s="1">
        <v>5</v>
      </c>
      <c r="K372" s="7">
        <v>5</v>
      </c>
      <c r="DD372" s="2">
        <v>1</v>
      </c>
      <c r="EO372" s="2" t="s">
        <v>646</v>
      </c>
      <c r="ER372" s="20" t="s">
        <v>4717</v>
      </c>
      <c r="ES372" t="str">
        <f t="shared" si="103"/>
        <v>BGCOLOR(#000000):&amp;ref(Item/Misc/Fever-Fetish.jpg,nolink,75x75,Fever Fetish);|BGCOLOR(BLACK):COLOR(WHITE):''Fever Fetish''</v>
      </c>
      <c r="ET372" t="str">
        <f t="shared" si="104"/>
        <v>&amp;ref(Spell/P_Fire.jpg,nolink,25x25,Fire);1&amp;ref(Spell/P_Nature.jpg,nolink,25x25,Nature);1</v>
      </c>
      <c r="EU372" t="str">
        <f t="shared" si="105"/>
        <v>&amp;ref(Spell/V_Fire.jpg,nolink,25x25,Fire Gem);5&amp;ref(Spell/V_Nature.jpg,nolink,25x25,Nature Gem);5</v>
      </c>
      <c r="EV372" t="str">
        <f t="shared" si="106"/>
        <v>n/a</v>
      </c>
      <c r="EW372" t="str">
        <f t="shared" si="107"/>
        <v>n/a</v>
      </c>
      <c r="EX372" t="str">
        <f t="shared" si="108"/>
        <v/>
      </c>
      <c r="EY372" t="str">
        <f t="shared" si="109"/>
        <v/>
      </c>
      <c r="EZ372" t="str">
        <f t="shared" si="110"/>
        <v/>
      </c>
      <c r="FA372" t="str">
        <f t="shared" si="111"/>
        <v>&amp;ref(Item/Diseased.jpg,nolink,25x25,Diseased);</v>
      </c>
      <c r="FB372" t="str">
        <f t="shared" si="112"/>
        <v/>
      </c>
      <c r="FC372" t="str">
        <f t="shared" si="113"/>
        <v>&amp;ref(Spell/V_Fire.jpg,nolink,25x25,Fire Gem Generator (2));</v>
      </c>
      <c r="FD372" t="str">
        <f t="shared" si="114"/>
        <v>&amp;ref(Item/Diseased.jpg,nolink,25x25,Diseased);&amp;br;&amp;ref(Spell/V_Fire.jpg,nolink,25x25,Fire Gem Generator (2));</v>
      </c>
      <c r="FE372" t="str">
        <f t="shared" si="115"/>
        <v>&amp;ref(Item/Diseased.jpg,nolink,25x25,Diseased);&amp;br;&amp;ref(Spell/V_Fire.jpg,nolink,25x25,Fire Gem Generator (2));</v>
      </c>
      <c r="FF372" t="str">
        <f t="shared" si="116"/>
        <v>~</v>
      </c>
      <c r="FG372" t="str">
        <f t="shared" si="117"/>
        <v>~</v>
      </c>
      <c r="FH372" s="24" t="str">
        <f t="shared" si="118"/>
        <v xml:space="preserve">|BGCOLOR(#000000):&amp;ref(Item/Misc/Fever-Fetish.jpg,nolink,75x75,Fever Fetish);|BGCOLOR(BLACK):COLOR(WHITE):''Fever Fetish''|雑貨|&amp;ref(Spell/P_Fire.jpg,nolink,25x25,Fire);1&amp;ref(Spell/P_Nature.jpg,nolink,25x25,Nature);1|&amp;ref(Spell/V_Fire.jpg,nolink,25x25,Fire Gem);5&amp;ref(Spell/V_Nature.jpg,nolink,25x25,Nature Gem);5|
|~|&gt;|&gt;|&gt;|&amp;ref(Item/Diseased.jpg,nolink,25x25,Diseased);&amp;br;&amp;ref(Spell/V_Fire.jpg,nolink,25x25,Fire Gem Generator (2));|
|&gt;|&gt;|&gt;|&gt;|BGCOLOR(#F5F5F5):火の宝石を生成。病に影響されないものが使うと良い|
</v>
      </c>
    </row>
    <row r="373" spans="1:164" x14ac:dyDescent="0.15">
      <c r="A373" t="str">
        <f t="shared" si="102"/>
        <v/>
      </c>
      <c r="C373" s="1" t="s">
        <v>3992</v>
      </c>
      <c r="E373" s="1">
        <v>8</v>
      </c>
      <c r="F373" s="1" t="s">
        <v>4201</v>
      </c>
      <c r="H373" s="1" t="s">
        <v>4202</v>
      </c>
      <c r="I373" s="1" t="s">
        <v>4203</v>
      </c>
      <c r="J373" s="1">
        <v>40</v>
      </c>
      <c r="K373" s="7">
        <v>40</v>
      </c>
      <c r="CE373" s="2">
        <v>1</v>
      </c>
      <c r="EQ373" s="7" t="s">
        <v>4204</v>
      </c>
      <c r="ER373" s="20" t="s">
        <v>4718</v>
      </c>
      <c r="ES373" t="str">
        <f t="shared" si="103"/>
        <v>BGCOLOR(#000000):&amp;ref(Item/Misc/The-Ark.jpg,nolink,75x75,The Ark);|BGCOLOR(BLACK):COLOR(WHITE):''The Ark''</v>
      </c>
      <c r="ET373" t="str">
        <f t="shared" si="104"/>
        <v>&amp;ref(Spell/P_Fire.jpg,nolink,25x25,Fire);5&amp;ref(Spell/P_Astral.jpg,nolink,25x25,Astral);5</v>
      </c>
      <c r="EU373" t="str">
        <f t="shared" si="105"/>
        <v>&amp;ref(Spell/V_Fire.jpg,nolink,25x25,Fire Gem);40&amp;ref(Spell/V_Astral.jpg,nolink,25x25,Astral Pearl);40</v>
      </c>
      <c r="EV373" t="str">
        <f t="shared" si="106"/>
        <v>n/a</v>
      </c>
      <c r="EW373" t="str">
        <f t="shared" si="107"/>
        <v>n/a</v>
      </c>
      <c r="EX373" t="str">
        <f t="shared" si="108"/>
        <v/>
      </c>
      <c r="EY373" t="str">
        <f t="shared" si="109"/>
        <v>&amp;ref(Item/Dominion-Spreader.jpg,nolink,25x25,Dominion Spreader (1));</v>
      </c>
      <c r="EZ373" t="str">
        <f t="shared" si="110"/>
        <v/>
      </c>
      <c r="FA373" t="str">
        <f t="shared" si="111"/>
        <v/>
      </c>
      <c r="FB373" t="str">
        <f t="shared" si="112"/>
        <v/>
      </c>
      <c r="FC373" t="str">
        <f t="shared" si="113"/>
        <v/>
      </c>
      <c r="FD373" t="str">
        <f t="shared" si="114"/>
        <v>&amp;ref(Item/Dominion-Spreader.jpg,nolink,25x25,Dominion Spreader (1));&amp;br;戦闘開始時自動発動：Ark</v>
      </c>
      <c r="FE373" t="str">
        <f t="shared" si="115"/>
        <v>&amp;ref(Item/Dominion-Spreader.jpg,nolink,25x25,Dominion Spreader (1));&amp;br;戦闘開始時自動発動：Ark</v>
      </c>
      <c r="FF373" t="str">
        <f t="shared" si="116"/>
        <v>~</v>
      </c>
      <c r="FG373" t="str">
        <f t="shared" si="117"/>
        <v>~</v>
      </c>
      <c r="FH373" s="24" t="str">
        <f t="shared" si="118"/>
        <v xml:space="preserve">|BGCOLOR(#000000):&amp;ref(Item/Misc/The-Ark.jpg,nolink,75x75,The Ark);|BGCOLOR(BLACK):COLOR(WHITE):''The Ark''|雑貨|&amp;ref(Spell/P_Fire.jpg,nolink,25x25,Fire);5&amp;ref(Spell/P_Astral.jpg,nolink,25x25,Astral);5|&amp;ref(Spell/V_Fire.jpg,nolink,25x25,Fire Gem);40&amp;ref(Spell/V_Astral.jpg,nolink,25x25,Astral Pearl);40|
|~|&gt;|&gt;|&gt;|&amp;ref(Item/Dominion-Spreader.jpg,nolink,25x25,Dominion Spreader (1));&amp;br;戦闘開始時自動発動：Ark|
|&gt;|&gt;|&gt;|&gt;|BGCOLOR(#F5F5F5):敬虔なる信徒以外を虐殺。支配力も広げる|
</v>
      </c>
    </row>
    <row r="374" spans="1:164" x14ac:dyDescent="0.15">
      <c r="A374" t="str">
        <f t="shared" si="102"/>
        <v/>
      </c>
      <c r="C374" s="1" t="s">
        <v>3992</v>
      </c>
      <c r="E374" s="1">
        <v>8</v>
      </c>
      <c r="F374" s="1" t="s">
        <v>4782</v>
      </c>
      <c r="H374" s="1" t="s">
        <v>4206</v>
      </c>
      <c r="J374" s="1">
        <v>10</v>
      </c>
      <c r="BW374" s="2" t="s">
        <v>4207</v>
      </c>
      <c r="BZ374" s="2">
        <v>1</v>
      </c>
      <c r="ER374" s="20" t="s">
        <v>4719</v>
      </c>
      <c r="ES374" t="str">
        <f t="shared" si="103"/>
        <v>BGCOLOR(#000000):&amp;ref(Item/Misc/Amulet-of-the-Doppelganger.jpg,nolink,75x75,Amulet of the Doppelganger);|BGCOLOR(BLACK):COLOR(WHITE):''Amulet of the Doppelganger''</v>
      </c>
      <c r="ET374" t="str">
        <f t="shared" si="104"/>
        <v>&amp;ref(Spell/P_Air.jpg,nolink,25x25,Air);2</v>
      </c>
      <c r="EU374" t="str">
        <f t="shared" si="105"/>
        <v>&amp;ref(Spell/V_Air.jpg,nolink,25x25,Air Gem);10</v>
      </c>
      <c r="EV374" t="str">
        <f t="shared" si="106"/>
        <v>n/a</v>
      </c>
      <c r="EW374" t="str">
        <f t="shared" si="107"/>
        <v>n/a</v>
      </c>
      <c r="EX374" t="str">
        <f t="shared" si="108"/>
        <v/>
      </c>
      <c r="EY374" t="str">
        <f t="shared" si="109"/>
        <v>&amp;ref(Item/Stealthy.jpg,nolink,25x25,Stealthy (50));&amp;ref(Item/Seduction.jpg,nolink,25x25,Seduction);</v>
      </c>
      <c r="EZ374" t="str">
        <f t="shared" si="110"/>
        <v/>
      </c>
      <c r="FA374" t="str">
        <f t="shared" si="111"/>
        <v/>
      </c>
      <c r="FB374" t="str">
        <f t="shared" si="112"/>
        <v/>
      </c>
      <c r="FC374" t="str">
        <f t="shared" si="113"/>
        <v/>
      </c>
      <c r="FD374" t="str">
        <f t="shared" si="114"/>
        <v>&amp;ref(Item/Stealthy.jpg,nolink,25x25,Stealthy (50));&amp;ref(Item/Seduction.jpg,nolink,25x25,Seduction);</v>
      </c>
      <c r="FE374" t="str">
        <f t="shared" si="115"/>
        <v>&amp;ref(Item/Stealthy.jpg,nolink,25x25,Stealthy (50));&amp;ref(Item/Seduction.jpg,nolink,25x25,Seduction);</v>
      </c>
      <c r="FF374" t="str">
        <f t="shared" si="116"/>
        <v>~</v>
      </c>
      <c r="FG374" t="str">
        <f t="shared" si="117"/>
        <v>~</v>
      </c>
      <c r="FH374" s="24" t="str">
        <f t="shared" si="118"/>
        <v xml:space="preserve">|BGCOLOR(#000000):&amp;ref(Item/Misc/Amulet-of-the-Doppelganger.jpg,nolink,75x75,Amulet of the Doppelganger);|BGCOLOR(BLACK):COLOR(WHITE):''Amulet of the Doppelganger''|雑貨|&amp;ref(Spell/P_Air.jpg,nolink,25x25,Air);2|&amp;ref(Spell/V_Air.jpg,nolink,25x25,Air Gem);10|
|~|&gt;|&gt;|&gt;|&amp;ref(Item/Stealthy.jpg,nolink,25x25,Stealthy (50));&amp;ref(Item/Seduction.jpg,nolink,25x25,Seduction);|
|&gt;|&gt;|&gt;|&gt;|BGCOLOR(#F5F5F5):誰にでも隠密技能を付加。誘惑も行える|
</v>
      </c>
    </row>
    <row r="375" spans="1:164" x14ac:dyDescent="0.15">
      <c r="A375" t="str">
        <f t="shared" si="102"/>
        <v/>
      </c>
      <c r="C375" s="1" t="s">
        <v>3992</v>
      </c>
      <c r="E375" s="1">
        <v>8</v>
      </c>
      <c r="F375" s="1" t="s">
        <v>4208</v>
      </c>
      <c r="H375" s="1" t="s">
        <v>4209</v>
      </c>
      <c r="J375" s="1">
        <v>40</v>
      </c>
      <c r="EQ375" s="7" t="s">
        <v>4210</v>
      </c>
      <c r="ER375" s="20" t="s">
        <v>4720</v>
      </c>
      <c r="ES375" t="str">
        <f t="shared" si="103"/>
        <v>BGCOLOR(#000000):&amp;ref(Item/Misc/The-Flying-Ship.jpg,nolink,75x75,The Flying Ship);|BGCOLOR(BLACK):COLOR(WHITE):''The Flying Ship''</v>
      </c>
      <c r="ET375" t="str">
        <f t="shared" si="104"/>
        <v>&amp;ref(Spell/P_Air.jpg,nolink,25x25,Air);5</v>
      </c>
      <c r="EU375" t="str">
        <f t="shared" si="105"/>
        <v>&amp;ref(Spell/V_Air.jpg,nolink,25x25,Air Gem);40</v>
      </c>
      <c r="EV375" t="str">
        <f t="shared" si="106"/>
        <v>n/a</v>
      </c>
      <c r="EW375" t="str">
        <f t="shared" si="107"/>
        <v>n/a</v>
      </c>
      <c r="EX375" t="str">
        <f t="shared" si="108"/>
        <v/>
      </c>
      <c r="EY375" t="str">
        <f t="shared" si="109"/>
        <v/>
      </c>
      <c r="EZ375" t="str">
        <f t="shared" si="110"/>
        <v/>
      </c>
      <c r="FA375" t="str">
        <f t="shared" si="111"/>
        <v/>
      </c>
      <c r="FB375" t="str">
        <f t="shared" si="112"/>
        <v/>
      </c>
      <c r="FC375" t="str">
        <f t="shared" si="113"/>
        <v/>
      </c>
      <c r="FD375" t="str">
        <f t="shared" si="114"/>
        <v>空輸：容量500、速度26</v>
      </c>
      <c r="FE375" t="str">
        <f t="shared" si="115"/>
        <v>空輸：容量500、速度26</v>
      </c>
      <c r="FF375" t="str">
        <f t="shared" si="116"/>
        <v>~</v>
      </c>
      <c r="FG375" t="str">
        <f t="shared" si="117"/>
        <v>~</v>
      </c>
      <c r="FH375" s="24" t="str">
        <f t="shared" si="118"/>
        <v xml:space="preserve">|BGCOLOR(#000000):&amp;ref(Item/Misc/The-Flying-Ship.jpg,nolink,75x75,The Flying Ship);|BGCOLOR(BLACK):COLOR(WHITE):''The Flying Ship''|雑貨|&amp;ref(Spell/P_Air.jpg,nolink,25x25,Air);5|&amp;ref(Spell/V_Air.jpg,nolink,25x25,Air Gem);40|
|~|&gt;|&gt;|&gt;|空輸：容量500、速度26|
|&gt;|&gt;|&gt;|&gt;|BGCOLOR(#F5F5F5):大型輸送機。少々大規模な軍でも軽々と運ぶ|
</v>
      </c>
    </row>
    <row r="376" spans="1:164" x14ac:dyDescent="0.15">
      <c r="A376" t="str">
        <f t="shared" si="102"/>
        <v/>
      </c>
      <c r="C376" s="1" t="s">
        <v>3992</v>
      </c>
      <c r="E376" s="1">
        <v>8</v>
      </c>
      <c r="F376" s="1" t="s">
        <v>4779</v>
      </c>
      <c r="H376" s="1" t="s">
        <v>4206</v>
      </c>
      <c r="I376" s="1" t="s">
        <v>4211</v>
      </c>
      <c r="J376" s="1">
        <v>10</v>
      </c>
      <c r="K376" s="7">
        <v>10</v>
      </c>
      <c r="CX376" s="2">
        <v>5</v>
      </c>
      <c r="DK376" s="2">
        <v>1</v>
      </c>
      <c r="EQ376" s="7" t="s">
        <v>4212</v>
      </c>
      <c r="ER376" s="20" t="s">
        <v>4721</v>
      </c>
      <c r="ES376" t="str">
        <f t="shared" si="103"/>
        <v>BGCOLOR(#000000):&amp;ref(Item/Misc/Igor-Konhelm's-Tome.jpg,nolink,75x75,Igor Könhelm's Tome);|BGCOLOR(BLACK):COLOR(WHITE):''Igor Könhelm's Tome''</v>
      </c>
      <c r="ET376" t="str">
        <f t="shared" si="104"/>
        <v>&amp;ref(Spell/P_Air.jpg,nolink,25x25,Air);2&amp;ref(Spell/P_Death.jpg,nolink,25x25,Death);2</v>
      </c>
      <c r="EU376" t="str">
        <f t="shared" si="105"/>
        <v>&amp;ref(Spell/V_Air.jpg,nolink,25x25,Air Gem);10&amp;ref(Spell/V_Death.jpg,nolink,25x25,Death Gem);10</v>
      </c>
      <c r="EV376" t="str">
        <f t="shared" si="106"/>
        <v>n/a</v>
      </c>
      <c r="EW376" t="str">
        <f t="shared" si="107"/>
        <v>n/a</v>
      </c>
      <c r="EX376" t="str">
        <f t="shared" si="108"/>
        <v/>
      </c>
      <c r="EY376" t="str">
        <f t="shared" si="109"/>
        <v/>
      </c>
      <c r="EZ376" t="str">
        <f t="shared" si="110"/>
        <v/>
      </c>
      <c r="FA376" t="str">
        <f t="shared" si="111"/>
        <v>&amp;ref(Item/Storm-Power.jpg,nolink,25x25,Storm Power (5));&amp;ref(Item/Storm-Immunity.jpg,nolink,25x25,Storm Immunity);</v>
      </c>
      <c r="FB376" t="str">
        <f t="shared" si="112"/>
        <v/>
      </c>
      <c r="FC376" t="str">
        <f t="shared" si="113"/>
        <v/>
      </c>
      <c r="FD376" t="str">
        <f t="shared" si="114"/>
        <v>&amp;ref(Item/Storm-Power.jpg,nolink,25x25,Storm Power (5));&amp;ref(Item/Storm-Immunity.jpg,nolink,25x25,Storm Immunity);&amp;br;Corpse Construct召喚数+10</v>
      </c>
      <c r="FE376" t="str">
        <f t="shared" si="115"/>
        <v>&amp;ref(Item/Storm-Power.jpg,nolink,25x25,Storm Power (5));&amp;ref(Item/Storm-Immunity.jpg,nolink,25x25,Storm Immunity);&amp;br;Corpse Construct召喚数+10</v>
      </c>
      <c r="FF376" t="str">
        <f t="shared" si="116"/>
        <v>~</v>
      </c>
      <c r="FG376" t="str">
        <f t="shared" si="117"/>
        <v>~</v>
      </c>
      <c r="FH376" s="24" t="str">
        <f t="shared" si="118"/>
        <v xml:space="preserve">|BGCOLOR(#000000):&amp;ref(Item/Misc/Igor-Konhelm's-Tome.jpg,nolink,75x75,Igor Könhelm's Tome);|BGCOLOR(BLACK):COLOR(WHITE):''Igor Könhelm's Tome''|雑貨|&amp;ref(Spell/P_Air.jpg,nolink,25x25,Air);2&amp;ref(Spell/P_Death.jpg,nolink,25x25,Death);2|&amp;ref(Spell/V_Air.jpg,nolink,25x25,Air Gem);10&amp;ref(Spell/V_Death.jpg,nolink,25x25,Death Gem);10|
|~|&gt;|&gt;|&gt;|&amp;ref(Item/Storm-Power.jpg,nolink,25x25,Storm Power (5));&amp;ref(Item/Storm-Immunity.jpg,nolink,25x25,Storm Immunity);&amp;br;Corpse Construct召喚数+10|
|&gt;|&gt;|&gt;|&gt;|BGCOLOR(#F5F5F5):嵐の力を借りる品。死体工作にも使える|
</v>
      </c>
    </row>
    <row r="377" spans="1:164" x14ac:dyDescent="0.15">
      <c r="A377" t="str">
        <f t="shared" si="102"/>
        <v/>
      </c>
      <c r="C377" s="1" t="s">
        <v>3992</v>
      </c>
      <c r="E377" s="1">
        <v>8</v>
      </c>
      <c r="F377" s="1" t="s">
        <v>4214</v>
      </c>
      <c r="H377" s="1" t="s">
        <v>4206</v>
      </c>
      <c r="I377" s="1" t="s">
        <v>4215</v>
      </c>
      <c r="J377" s="1">
        <v>10</v>
      </c>
      <c r="K377" s="7">
        <v>10</v>
      </c>
      <c r="DC377" s="2">
        <v>1</v>
      </c>
      <c r="EF377" s="2">
        <v>1</v>
      </c>
      <c r="EI377" s="2">
        <v>1</v>
      </c>
      <c r="EN377" s="2" t="s">
        <v>4341</v>
      </c>
      <c r="ER377" s="20" t="s">
        <v>4722</v>
      </c>
      <c r="ES377" t="str">
        <f t="shared" si="103"/>
        <v>BGCOLOR(#000000):&amp;ref(Item/Misc/Tome-of-High-Power.jpg,nolink,75x75,Tome of High Power);|BGCOLOR(BLACK):COLOR(WHITE):''Tome of High Power''</v>
      </c>
      <c r="ET377" t="str">
        <f t="shared" si="104"/>
        <v>&amp;ref(Spell/P_Air.jpg,nolink,25x25,Air);2&amp;ref(Spell/P_Astral.jpg,nolink,25x25,Astral);2</v>
      </c>
      <c r="EU377" t="str">
        <f t="shared" si="105"/>
        <v>&amp;ref(Spell/V_Air.jpg,nolink,25x25,Air Gem);10&amp;ref(Spell/V_Astral.jpg,nolink,25x25,Astral Pearl);10</v>
      </c>
      <c r="EV377" t="str">
        <f t="shared" si="106"/>
        <v>n/a</v>
      </c>
      <c r="EW377" t="str">
        <f t="shared" si="107"/>
        <v>n/a</v>
      </c>
      <c r="EX377" t="str">
        <f t="shared" si="108"/>
        <v/>
      </c>
      <c r="EY377" t="str">
        <f t="shared" si="109"/>
        <v/>
      </c>
      <c r="EZ377" t="str">
        <f t="shared" si="110"/>
        <v/>
      </c>
      <c r="FA377" t="str">
        <f t="shared" si="111"/>
        <v>&amp;ref(Item/Horror-Marked.jpg,nolink,25x25,Causes Horror Mark);</v>
      </c>
      <c r="FB377" t="str">
        <f t="shared" si="112"/>
        <v>&amp;ref(Spell/P_Air.jpg,nolink,25x25,Air Magic Bonus (1));&amp;ref(Spell/P_Astral.jpg,nolink,25x25,Astral Magic Bonus (1));</v>
      </c>
      <c r="FC377" t="str">
        <f t="shared" si="113"/>
        <v>&amp;ref(Item/Far-Caster.jpg,nolink,25x25,Far Caster (All, 2));</v>
      </c>
      <c r="FD377" t="str">
        <f t="shared" si="114"/>
        <v>&amp;ref(Item/Horror-Marked.jpg,nolink,25x25,Causes Horror Mark);&amp;br;&amp;ref(Spell/P_Air.jpg,nolink,25x25,Air Magic Bonus (1));&amp;ref(Spell/P_Astral.jpg,nolink,25x25,Astral Magic Bonus (1));&amp;ref(Item/Far-Caster.jpg,nolink,25x25,Far Caster (All, 2));</v>
      </c>
      <c r="FE377" t="str">
        <f t="shared" si="115"/>
        <v>&amp;ref(Item/Horror-Marked.jpg,nolink,25x25,Causes Horror Mark);&amp;br;&amp;ref(Spell/P_Air.jpg,nolink,25x25,Air Magic Bonus (1));&amp;ref(Spell/P_Astral.jpg,nolink,25x25,Astral Magic Bonus (1));&amp;ref(Item/Far-Caster.jpg,nolink,25x25,Far Caster (All, 2));</v>
      </c>
      <c r="FF377" t="str">
        <f t="shared" si="116"/>
        <v>~</v>
      </c>
      <c r="FG377" t="str">
        <f t="shared" si="117"/>
        <v>~</v>
      </c>
      <c r="FH377" s="24" t="str">
        <f t="shared" si="118"/>
        <v xml:space="preserve">|BGCOLOR(#000000):&amp;ref(Item/Misc/Tome-of-High-Power.jpg,nolink,75x75,Tome of High Power);|BGCOLOR(BLACK):COLOR(WHITE):''Tome of High Power''|雑貨|&amp;ref(Spell/P_Air.jpg,nolink,25x25,Air);2&amp;ref(Spell/P_Astral.jpg,nolink,25x25,Astral);2|&amp;ref(Spell/V_Air.jpg,nolink,25x25,Air Gem);10&amp;ref(Spell/V_Astral.jpg,nolink,25x25,Astral Pearl);10|
|~|&gt;|&gt;|&gt;|&amp;ref(Item/Horror-Marked.jpg,nolink,25x25,Causes Horror Mark);&amp;br;&amp;ref(Spell/P_Air.jpg,nolink,25x25,Air Magic Bonus (1));&amp;ref(Spell/P_Astral.jpg,nolink,25x25,Astral Magic Bonus (1));&amp;ref(Item/Far-Caster.jpg,nolink,25x25,Far Caster (All, 2));|
|&gt;|&gt;|&gt;|&gt;|BGCOLOR(#F5F5F5):空の力を借る書。強大ながら危険性も|
</v>
      </c>
    </row>
    <row r="378" spans="1:164" x14ac:dyDescent="0.15">
      <c r="A378" t="str">
        <f t="shared" si="102"/>
        <v/>
      </c>
      <c r="C378" s="1" t="s">
        <v>3992</v>
      </c>
      <c r="E378" s="1">
        <v>8</v>
      </c>
      <c r="F378" s="1" t="s">
        <v>4216</v>
      </c>
      <c r="H378" s="1" t="s">
        <v>4209</v>
      </c>
      <c r="I378" s="1" t="s">
        <v>4217</v>
      </c>
      <c r="J378" s="1">
        <v>40</v>
      </c>
      <c r="K378" s="7">
        <v>25</v>
      </c>
      <c r="EQ378" s="7" t="s">
        <v>4218</v>
      </c>
      <c r="ER378" s="20" t="s">
        <v>4723</v>
      </c>
      <c r="ES378" t="str">
        <f t="shared" si="103"/>
        <v>BGCOLOR(#000000):&amp;ref(Item/Misc/The-Magic-Lamp.jpg,nolink,75x75,The Magic Lamp);|BGCOLOR(BLACK):COLOR(WHITE):''The Magic Lamp''</v>
      </c>
      <c r="ET378" t="str">
        <f t="shared" si="104"/>
        <v>&amp;ref(Spell/P_Air.jpg,nolink,25x25,Air);5&amp;ref(Spell/P_Fire.jpg,nolink,25x25,Fire);4</v>
      </c>
      <c r="EU378" t="str">
        <f t="shared" si="105"/>
        <v>&amp;ref(Spell/V_Air.jpg,nolink,25x25,Air Gem);40&amp;ref(Spell/V_Fire.jpg,nolink,25x25,Fire Gem);25</v>
      </c>
      <c r="EV378" t="str">
        <f t="shared" si="106"/>
        <v>n/a</v>
      </c>
      <c r="EW378" t="str">
        <f t="shared" si="107"/>
        <v>n/a</v>
      </c>
      <c r="EX378" t="str">
        <f t="shared" si="108"/>
        <v/>
      </c>
      <c r="EY378" t="str">
        <f t="shared" si="109"/>
        <v/>
      </c>
      <c r="EZ378" t="str">
        <f t="shared" si="110"/>
        <v/>
      </c>
      <c r="FA378" t="str">
        <f t="shared" si="111"/>
        <v/>
      </c>
      <c r="FB378" t="str">
        <f t="shared" si="112"/>
        <v/>
      </c>
      <c r="FC378" t="str">
        <f t="shared" si="113"/>
        <v/>
      </c>
      <c r="FD378" t="str">
        <f t="shared" si="114"/>
        <v>非戦闘時使用可能：Summon Jinn</v>
      </c>
      <c r="FE378" t="str">
        <f t="shared" si="115"/>
        <v>非戦闘時使用可能：Summon Jinn</v>
      </c>
      <c r="FF378" t="str">
        <f t="shared" si="116"/>
        <v>~</v>
      </c>
      <c r="FG378" t="str">
        <f t="shared" si="117"/>
        <v>~</v>
      </c>
      <c r="FH378" s="24" t="str">
        <f t="shared" si="118"/>
        <v xml:space="preserve">|BGCOLOR(#000000):&amp;ref(Item/Misc/The-Magic-Lamp.jpg,nolink,75x75,The Magic Lamp);|BGCOLOR(BLACK):COLOR(WHITE):''The Magic Lamp''|雑貨|&amp;ref(Spell/P_Air.jpg,nolink,25x25,Air);5&amp;ref(Spell/P_Fire.jpg,nolink,25x25,Fire);4|&amp;ref(Spell/V_Air.jpg,nolink,25x25,Air Gem);40&amp;ref(Spell/V_Fire.jpg,nolink,25x25,Fire Gem);25|
|~|&gt;|&gt;|&gt;|非戦闘時使用可能：Summon Jinn|
|&gt;|&gt;|&gt;|&gt;|BGCOLOR(#F5F5F5):魔人の檻。開放するか幽閉するか|
</v>
      </c>
    </row>
    <row r="379" spans="1:164" x14ac:dyDescent="0.15">
      <c r="A379" t="str">
        <f t="shared" si="102"/>
        <v/>
      </c>
      <c r="C379" s="1" t="s">
        <v>3992</v>
      </c>
      <c r="E379" s="1">
        <v>8</v>
      </c>
      <c r="F379" s="1" t="s">
        <v>4219</v>
      </c>
      <c r="H379" s="1" t="s">
        <v>4220</v>
      </c>
      <c r="J379" s="1">
        <v>10</v>
      </c>
      <c r="AL379" s="1">
        <v>5</v>
      </c>
      <c r="AM379" s="1">
        <v>5</v>
      </c>
      <c r="AO379" s="1">
        <v>5</v>
      </c>
      <c r="AQ379" s="1">
        <v>0</v>
      </c>
      <c r="AS379" s="1">
        <v>1</v>
      </c>
      <c r="BV379" s="2">
        <v>3</v>
      </c>
      <c r="ER379" s="20" t="s">
        <v>4724</v>
      </c>
      <c r="ES379" t="str">
        <f t="shared" si="103"/>
        <v>BGCOLOR(#000000):&amp;ref(Item/Misc/Krupp's-Bracers.jpg,nolink,75x75,Krupp's Bracers);|BGCOLOR(BLACK):COLOR(WHITE):''Krupp's Bracers''</v>
      </c>
      <c r="ET379" t="str">
        <f t="shared" si="104"/>
        <v>&amp;ref(Spell/P_Earth.jpg,nolink,25x25,Earth);2</v>
      </c>
      <c r="EU379" t="str">
        <f t="shared" si="105"/>
        <v>&amp;ref(Spell/V_Earth.jpg,nolink,25x25,Earth Gem);10</v>
      </c>
      <c r="EV379" t="str">
        <f t="shared" si="106"/>
        <v>n/a</v>
      </c>
      <c r="EW379" t="str">
        <f t="shared" si="107"/>
        <v>頭部防護：5&amp;br;胴体防護：5&amp;br;防御修正：5&amp;br;装備負担：0&amp;br;魔法の防具</v>
      </c>
      <c r="EX379" t="str">
        <f t="shared" si="108"/>
        <v/>
      </c>
      <c r="EY379" t="str">
        <f t="shared" si="109"/>
        <v>&amp;ref(Item/Reinvigoration.jpg,nolink,25x25,Reinvigoration (3));</v>
      </c>
      <c r="EZ379" t="str">
        <f t="shared" si="110"/>
        <v/>
      </c>
      <c r="FA379" t="str">
        <f t="shared" si="111"/>
        <v/>
      </c>
      <c r="FB379" t="str">
        <f t="shared" si="112"/>
        <v/>
      </c>
      <c r="FC379" t="str">
        <f t="shared" si="113"/>
        <v/>
      </c>
      <c r="FD379" t="str">
        <f t="shared" si="114"/>
        <v>&amp;ref(Item/Reinvigoration.jpg,nolink,25x25,Reinvigoration (3));</v>
      </c>
      <c r="FE379" t="str">
        <f t="shared" si="115"/>
        <v>頭部防護：5&amp;br;胴体防護：5&amp;br;防御修正：5&amp;br;装備負担：0&amp;br;魔法の防具&amp;br;&amp;br;&amp;ref(Item/Reinvigoration.jpg,nolink,25x25,Reinvigoration (3));</v>
      </c>
      <c r="FF379" t="str">
        <f t="shared" si="116"/>
        <v>&amp;br;&amp;ref(Item/Reinvigoration.jpg,nolink,25x25,Reinvigoration (3));</v>
      </c>
      <c r="FG379" t="str">
        <f t="shared" si="117"/>
        <v>~</v>
      </c>
      <c r="FH379" s="24" t="str">
        <f t="shared" si="118"/>
        <v xml:space="preserve">|BGCOLOR(#000000):&amp;ref(Item/Misc/Krupp's-Bracers.jpg,nolink,75x75,Krupp's Bracers);|BGCOLOR(BLACK):COLOR(WHITE):''Krupp's Bracers''|雑貨|&amp;ref(Spell/P_Earth.jpg,nolink,25x25,Earth);2|&amp;ref(Spell/V_Earth.jpg,nolink,25x25,Earth Gem);10|
|~|&gt;|&gt;|&gt;|頭部防護：5&amp;br;胴体防護：5&amp;br;防御修正：5&amp;br;装備負担：0&amp;br;魔法の防具&amp;br;&amp;br;&amp;ref(Item/Reinvigoration.jpg,nolink,25x25,Reinvigoration (3));|
|&gt;|&gt;|&gt;|&gt;|BGCOLOR(#F5F5F5):やや強力な追加装甲。持久力も与える|
</v>
      </c>
    </row>
    <row r="380" spans="1:164" x14ac:dyDescent="0.15">
      <c r="A380" t="str">
        <f t="shared" si="102"/>
        <v/>
      </c>
      <c r="C380" s="1" t="s">
        <v>3992</v>
      </c>
      <c r="E380" s="1">
        <v>8</v>
      </c>
      <c r="F380" s="1" t="s">
        <v>4221</v>
      </c>
      <c r="H380" s="1" t="s">
        <v>4222</v>
      </c>
      <c r="J380" s="1">
        <v>40</v>
      </c>
      <c r="CF380" s="2">
        <v>200</v>
      </c>
      <c r="ER380" s="20" t="s">
        <v>4725</v>
      </c>
      <c r="ES380" t="str">
        <f t="shared" si="103"/>
        <v>BGCOLOR(#000000):&amp;ref(Item/Misc/Draupnir.jpg,nolink,75x75,Draupnir);|BGCOLOR(BLACK):COLOR(WHITE):''Draupnir''</v>
      </c>
      <c r="ET380" t="str">
        <f t="shared" si="104"/>
        <v>&amp;ref(Spell/P_Earth.jpg,nolink,25x25,Earth);5</v>
      </c>
      <c r="EU380" t="str">
        <f t="shared" si="105"/>
        <v>&amp;ref(Spell/V_Earth.jpg,nolink,25x25,Earth Gem);40</v>
      </c>
      <c r="EV380" t="str">
        <f t="shared" si="106"/>
        <v>n/a</v>
      </c>
      <c r="EW380" t="str">
        <f t="shared" si="107"/>
        <v>n/a</v>
      </c>
      <c r="EX380" t="str">
        <f t="shared" si="108"/>
        <v/>
      </c>
      <c r="EY380" t="str">
        <f t="shared" si="109"/>
        <v>&amp;ref(Item/Gold-Maker.jpg,nolink,25x25,Gold Maker (200));</v>
      </c>
      <c r="EZ380" t="str">
        <f t="shared" si="110"/>
        <v/>
      </c>
      <c r="FA380" t="str">
        <f t="shared" si="111"/>
        <v/>
      </c>
      <c r="FB380" t="str">
        <f t="shared" si="112"/>
        <v/>
      </c>
      <c r="FC380" t="str">
        <f t="shared" si="113"/>
        <v/>
      </c>
      <c r="FD380" t="str">
        <f t="shared" si="114"/>
        <v>&amp;ref(Item/Gold-Maker.jpg,nolink,25x25,Gold Maker (200));</v>
      </c>
      <c r="FE380" t="str">
        <f t="shared" si="115"/>
        <v>&amp;ref(Item/Gold-Maker.jpg,nolink,25x25,Gold Maker (200));</v>
      </c>
      <c r="FF380" t="str">
        <f t="shared" si="116"/>
        <v>~</v>
      </c>
      <c r="FG380" t="str">
        <f t="shared" si="117"/>
        <v>~</v>
      </c>
      <c r="FH380" s="24" t="str">
        <f t="shared" si="118"/>
        <v xml:space="preserve">|BGCOLOR(#000000):&amp;ref(Item/Misc/Draupnir.jpg,nolink,75x75,Draupnir);|BGCOLOR(BLACK):COLOR(WHITE):''Draupnir''|雑貨|&amp;ref(Spell/P_Earth.jpg,nolink,25x25,Earth);5|&amp;ref(Spell/V_Earth.jpg,nolink,25x25,Earth Gem);40|
|~|&gt;|&gt;|&gt;|&amp;ref(Item/Gold-Maker.jpg,nolink,25x25,Gold Maker (200));|
|&gt;|&gt;|&gt;|&gt;|BGCOLOR(#F5F5F5):持つだけで金を産む。安全なところで利用したい|
</v>
      </c>
    </row>
    <row r="381" spans="1:164" x14ac:dyDescent="0.15">
      <c r="A381" t="str">
        <f t="shared" si="102"/>
        <v/>
      </c>
      <c r="C381" s="1" t="s">
        <v>3992</v>
      </c>
      <c r="E381" s="1">
        <v>8</v>
      </c>
      <c r="F381" s="1" t="s">
        <v>4224</v>
      </c>
      <c r="H381" s="1" t="s">
        <v>4225</v>
      </c>
      <c r="J381" s="1">
        <v>60</v>
      </c>
      <c r="DY381" s="2">
        <v>1</v>
      </c>
      <c r="ER381" s="20" t="s">
        <v>4726</v>
      </c>
      <c r="ES381" t="str">
        <f t="shared" si="103"/>
        <v>BGCOLOR(#000000):&amp;ref(Item/Misc/The-First-Anvil.jpg,nolink,75x75,The First Anvil);|BGCOLOR(BLACK):COLOR(WHITE):''The First Anvil''</v>
      </c>
      <c r="ET381" t="str">
        <f t="shared" si="104"/>
        <v>&amp;ref(Spell/P_Earth.jpg,nolink,25x25,Earth);6</v>
      </c>
      <c r="EU381" t="str">
        <f t="shared" si="105"/>
        <v>&amp;ref(Spell/V_Earth.jpg,nolink,25x25,Earth Gem);60</v>
      </c>
      <c r="EV381" t="str">
        <f t="shared" si="106"/>
        <v>n/a</v>
      </c>
      <c r="EW381" t="str">
        <f t="shared" si="107"/>
        <v>n/a</v>
      </c>
      <c r="EX381" t="str">
        <f t="shared" si="108"/>
        <v/>
      </c>
      <c r="EY381" t="str">
        <f t="shared" si="109"/>
        <v/>
      </c>
      <c r="EZ381" t="str">
        <f t="shared" si="110"/>
        <v/>
      </c>
      <c r="FA381" t="str">
        <f t="shared" si="111"/>
        <v/>
      </c>
      <c r="FB381" t="str">
        <f t="shared" si="112"/>
        <v>&amp;ref(Item/Master-Smith.jpg,nolink,25x25,Master Smith (1));</v>
      </c>
      <c r="FC381" t="str">
        <f t="shared" si="113"/>
        <v/>
      </c>
      <c r="FD381" t="str">
        <f t="shared" si="114"/>
        <v>&amp;ref(Item/Master-Smith.jpg,nolink,25x25,Master Smith (1));</v>
      </c>
      <c r="FE381" t="str">
        <f t="shared" si="115"/>
        <v>&amp;ref(Item/Master-Smith.jpg,nolink,25x25,Master Smith (1));</v>
      </c>
      <c r="FF381" t="str">
        <f t="shared" si="116"/>
        <v>~</v>
      </c>
      <c r="FG381" t="str">
        <f t="shared" si="117"/>
        <v>~</v>
      </c>
      <c r="FH381" s="24" t="str">
        <f t="shared" si="118"/>
        <v xml:space="preserve">|BGCOLOR(#000000):&amp;ref(Item/Misc/The-First-Anvil.jpg,nolink,75x75,The First Anvil);|BGCOLOR(BLACK):COLOR(WHITE):''The First Anvil''|雑貨|&amp;ref(Spell/P_Earth.jpg,nolink,25x25,Earth);6|&amp;ref(Spell/V_Earth.jpg,nolink,25x25,Earth Gem);60|
|~|&gt;|&gt;|&gt;|&amp;ref(Item/Master-Smith.jpg,nolink,25x25,Master Smith (1));|
|&gt;|&gt;|&gt;|&gt;|BGCOLOR(#F5F5F5):高度な製造を可能に。全系統に対応|
</v>
      </c>
    </row>
    <row r="382" spans="1:164" x14ac:dyDescent="0.15">
      <c r="A382" t="str">
        <f t="shared" si="102"/>
        <v/>
      </c>
      <c r="C382" s="1" t="s">
        <v>3992</v>
      </c>
      <c r="E382" s="1">
        <v>8</v>
      </c>
      <c r="F382" s="1" t="s">
        <v>4226</v>
      </c>
      <c r="H382" s="1" t="s">
        <v>4227</v>
      </c>
      <c r="I382" s="1" t="s">
        <v>4228</v>
      </c>
      <c r="J382" s="1">
        <v>5</v>
      </c>
      <c r="K382" s="7">
        <v>5</v>
      </c>
      <c r="CO382" s="2">
        <v>-3</v>
      </c>
      <c r="EQ382" s="7" t="s">
        <v>4727</v>
      </c>
      <c r="ER382" s="20" t="s">
        <v>4728</v>
      </c>
      <c r="ES382" t="str">
        <f t="shared" si="103"/>
        <v>BGCOLOR(#000000):&amp;ref(Item/Misc/Holger-the-Head.jpg,nolink,75x75,Holger the Head);|BGCOLOR(BLACK):COLOR(WHITE):''Holger the Head''</v>
      </c>
      <c r="ET382" t="str">
        <f t="shared" si="104"/>
        <v>&amp;ref(Spell/P_Earth.jpg,nolink,25x25,Earth);1&amp;ref(Spell/P_Death.jpg,nolink,25x25,Death);1</v>
      </c>
      <c r="EU382" t="str">
        <f t="shared" si="105"/>
        <v>&amp;ref(Spell/V_Earth.jpg,nolink,25x25,Earth Gem);5&amp;ref(Spell/V_Death.jpg,nolink,25x25,Death Gem);5</v>
      </c>
      <c r="EV382" t="str">
        <f t="shared" si="106"/>
        <v>n/a</v>
      </c>
      <c r="EW382" t="str">
        <f t="shared" si="107"/>
        <v>n/a</v>
      </c>
      <c r="EX382" t="str">
        <f t="shared" si="108"/>
        <v/>
      </c>
      <c r="EY382" t="str">
        <f t="shared" si="109"/>
        <v/>
      </c>
      <c r="EZ382" t="str">
        <f t="shared" si="110"/>
        <v>&amp;ref(Item/Gluttony.jpg,nolink,25x25,Gluttony (3));</v>
      </c>
      <c r="FA382" t="str">
        <f t="shared" si="111"/>
        <v/>
      </c>
      <c r="FB382" t="str">
        <f t="shared" si="112"/>
        <v/>
      </c>
      <c r="FC382" t="str">
        <f t="shared" si="113"/>
        <v/>
      </c>
      <c r="FD382" t="str">
        <f t="shared" si="114"/>
        <v>&amp;ref(Item/Gluttony.jpg,nolink,25x25,Gluttony (3));&amp;br;随員：Headless Hoburg Hero（指揮官）</v>
      </c>
      <c r="FE382" t="str">
        <f t="shared" si="115"/>
        <v>&amp;ref(Item/Gluttony.jpg,nolink,25x25,Gluttony (3));&amp;br;随員：Headless Hoburg Hero（指揮官）</v>
      </c>
      <c r="FF382" t="str">
        <f t="shared" si="116"/>
        <v>~</v>
      </c>
      <c r="FG382" t="str">
        <f t="shared" si="117"/>
        <v>~</v>
      </c>
      <c r="FH382" s="24" t="str">
        <f t="shared" si="118"/>
        <v xml:space="preserve">|BGCOLOR(#000000):&amp;ref(Item/Misc/Holger-the-Head.jpg,nolink,75x75,Holger the Head);|BGCOLOR(BLACK):COLOR(WHITE):''Holger the Head''|雑貨|&amp;ref(Spell/P_Earth.jpg,nolink,25x25,Earth);1&amp;ref(Spell/P_Death.jpg,nolink,25x25,Death);1|&amp;ref(Spell/V_Earth.jpg,nolink,25x25,Earth Gem);5&amp;ref(Spell/V_Death.jpg,nolink,25x25,Death Gem);5|
|~|&gt;|&gt;|&gt;|&amp;ref(Item/Gluttony.jpg,nolink,25x25,Gluttony (3));&amp;br;随員：Headless Hoburg Hero（指揮官）|
|&gt;|&gt;|&gt;|&gt;|BGCOLOR(#F5F5F5):珍妙なる英雄を使役。護衛にはなる|
</v>
      </c>
    </row>
    <row r="383" spans="1:164" x14ac:dyDescent="0.15">
      <c r="A383" t="str">
        <f t="shared" si="102"/>
        <v/>
      </c>
      <c r="C383" s="1" t="s">
        <v>3992</v>
      </c>
      <c r="E383" s="1">
        <v>8</v>
      </c>
      <c r="F383" s="1" t="s">
        <v>4229</v>
      </c>
      <c r="H383" s="1" t="s">
        <v>4220</v>
      </c>
      <c r="I383" s="1" t="s">
        <v>4200</v>
      </c>
      <c r="J383" s="1">
        <v>10</v>
      </c>
      <c r="K383" s="7">
        <v>5</v>
      </c>
      <c r="EQ383" s="7" t="s">
        <v>4230</v>
      </c>
      <c r="ER383" s="20" t="s">
        <v>4729</v>
      </c>
      <c r="ES383" t="str">
        <f t="shared" si="103"/>
        <v>BGCOLOR(#000000):&amp;ref(Item/Misc/Percival-the-Pocket-Knight.jpg,nolink,75x75,Percival the Pocket Knight);|BGCOLOR(BLACK):COLOR(WHITE):''Percival the Pocket Knight''</v>
      </c>
      <c r="ET383" t="str">
        <f t="shared" si="104"/>
        <v>&amp;ref(Spell/P_Earth.jpg,nolink,25x25,Earth);2&amp;ref(Spell/P_Nature.jpg,nolink,25x25,Nature);1</v>
      </c>
      <c r="EU383" t="str">
        <f t="shared" si="105"/>
        <v>&amp;ref(Spell/V_Earth.jpg,nolink,25x25,Earth Gem);10&amp;ref(Spell/V_Nature.jpg,nolink,25x25,Nature Gem);5</v>
      </c>
      <c r="EV383" t="str">
        <f t="shared" si="106"/>
        <v>n/a</v>
      </c>
      <c r="EW383" t="str">
        <f t="shared" si="107"/>
        <v>n/a</v>
      </c>
      <c r="EX383" t="str">
        <f t="shared" si="108"/>
        <v/>
      </c>
      <c r="EY383" t="str">
        <f t="shared" si="109"/>
        <v/>
      </c>
      <c r="EZ383" t="str">
        <f t="shared" si="110"/>
        <v/>
      </c>
      <c r="FA383" t="str">
        <f t="shared" si="111"/>
        <v/>
      </c>
      <c r="FB383" t="str">
        <f t="shared" si="112"/>
        <v/>
      </c>
      <c r="FC383" t="str">
        <f t="shared" si="113"/>
        <v/>
      </c>
      <c r="FD383" t="str">
        <f t="shared" si="114"/>
        <v>随員：Pocket Knight（指揮官）</v>
      </c>
      <c r="FE383" t="str">
        <f t="shared" si="115"/>
        <v>随員：Pocket Knight（指揮官）</v>
      </c>
      <c r="FF383" t="str">
        <f t="shared" si="116"/>
        <v>~</v>
      </c>
      <c r="FG383" t="str">
        <f t="shared" si="117"/>
        <v>~</v>
      </c>
      <c r="FH383" s="24" t="str">
        <f t="shared" si="118"/>
        <v xml:space="preserve">|BGCOLOR(#000000):&amp;ref(Item/Misc/Percival-the-Pocket-Knight.jpg,nolink,75x75,Percival the Pocket Knight);|BGCOLOR(BLACK):COLOR(WHITE):''Percival the Pocket Knight''|雑貨|&amp;ref(Spell/P_Earth.jpg,nolink,25x25,Earth);2&amp;ref(Spell/P_Nature.jpg,nolink,25x25,Nature);1|&amp;ref(Spell/V_Earth.jpg,nolink,25x25,Earth Gem);10&amp;ref(Spell/V_Nature.jpg,nolink,25x25,Nature Gem);5|
|~|&gt;|&gt;|&gt;|随員：Pocket Knight（指揮官）|
|&gt;|&gt;|&gt;|&gt;|BGCOLOR(#F5F5F5):ポケットに住む錫の騎士。侮れない能力ではある|
</v>
      </c>
    </row>
    <row r="384" spans="1:164" x14ac:dyDescent="0.15">
      <c r="A384" t="str">
        <f t="shared" si="102"/>
        <v/>
      </c>
      <c r="C384" s="1" t="s">
        <v>3992</v>
      </c>
      <c r="E384" s="1">
        <v>8</v>
      </c>
      <c r="F384" s="1" t="s">
        <v>4231</v>
      </c>
      <c r="H384" s="1" t="s">
        <v>4227</v>
      </c>
      <c r="I384" s="1" t="s">
        <v>4199</v>
      </c>
      <c r="J384" s="1">
        <v>5</v>
      </c>
      <c r="K384" s="7">
        <v>5</v>
      </c>
      <c r="AW384" s="2">
        <v>5</v>
      </c>
      <c r="AX384" s="2">
        <v>5</v>
      </c>
      <c r="EA384" s="2">
        <v>50</v>
      </c>
      <c r="ER384" s="20" t="s">
        <v>4730</v>
      </c>
      <c r="ES384" t="str">
        <f t="shared" si="103"/>
        <v>BGCOLOR(#000000):&amp;ref(Item/Misc/Alchemist's-Stone.jpg,nolink,75x75,Alchemist's Stone);|BGCOLOR(BLACK):COLOR(WHITE):''Alchemist's Stone''</v>
      </c>
      <c r="ET384" t="str">
        <f t="shared" si="104"/>
        <v>&amp;ref(Spell/P_Earth.jpg,nolink,25x25,Earth);1&amp;ref(Spell/P_Fire.jpg,nolink,25x25,Fire);1</v>
      </c>
      <c r="EU384" t="str">
        <f t="shared" si="105"/>
        <v>&amp;ref(Spell/V_Earth.jpg,nolink,25x25,Earth Gem);5&amp;ref(Spell/V_Fire.jpg,nolink,25x25,Fire Gem);5</v>
      </c>
      <c r="EV384" t="str">
        <f t="shared" si="106"/>
        <v>n/a</v>
      </c>
      <c r="EW384" t="str">
        <f t="shared" si="107"/>
        <v>n/a</v>
      </c>
      <c r="EX384" t="str">
        <f t="shared" si="108"/>
        <v>&amp;ref(Item/Fire-Resistant.jpg,nolink,25x25,Fire Resistant (5));&amp;ref(Item/Shock-Resistant.jpg,nolink,25x25,Shock Resistant (5));</v>
      </c>
      <c r="EY384" t="str">
        <f t="shared" si="109"/>
        <v/>
      </c>
      <c r="EZ384" t="str">
        <f t="shared" si="110"/>
        <v/>
      </c>
      <c r="FA384" t="str">
        <f t="shared" si="111"/>
        <v/>
      </c>
      <c r="FB384" t="str">
        <f t="shared" si="112"/>
        <v>&amp;ref(Item/Alchemist.jpg,nolink,25x25,Alchemist (50));</v>
      </c>
      <c r="FC384" t="str">
        <f t="shared" si="113"/>
        <v/>
      </c>
      <c r="FD384" t="str">
        <f t="shared" si="114"/>
        <v>&amp;ref(Item/Fire-Resistant.jpg,nolink,25x25,Fire Resistant (5));&amp;ref(Item/Shock-Resistant.jpg,nolink,25x25,Shock Resistant (5));&amp;br;&amp;ref(Item/Alchemist.jpg,nolink,25x25,Alchemist (50));</v>
      </c>
      <c r="FE384" t="str">
        <f t="shared" si="115"/>
        <v>&amp;ref(Item/Fire-Resistant.jpg,nolink,25x25,Fire Resistant (5));&amp;ref(Item/Shock-Resistant.jpg,nolink,25x25,Shock Resistant (5));&amp;br;&amp;ref(Item/Alchemist.jpg,nolink,25x25,Alchemist (50));</v>
      </c>
      <c r="FF384" t="str">
        <f t="shared" si="116"/>
        <v>~</v>
      </c>
      <c r="FG384" t="str">
        <f t="shared" si="117"/>
        <v>~</v>
      </c>
      <c r="FH384" s="24" t="str">
        <f t="shared" si="118"/>
        <v xml:space="preserve">|BGCOLOR(#000000):&amp;ref(Item/Misc/Alchemist's-Stone.jpg,nolink,75x75,Alchemist's Stone);|BGCOLOR(BLACK):COLOR(WHITE):''Alchemist's Stone''|雑貨|&amp;ref(Spell/P_Earth.jpg,nolink,25x25,Earth);1&amp;ref(Spell/P_Fire.jpg,nolink,25x25,Fire);1|&amp;ref(Spell/V_Earth.jpg,nolink,25x25,Earth Gem);5&amp;ref(Spell/V_Fire.jpg,nolink,25x25,Fire Gem);5|
|~|&gt;|&gt;|&gt;|&amp;ref(Item/Fire-Resistant.jpg,nolink,25x25,Fire Resistant (5));&amp;ref(Item/Shock-Resistant.jpg,nolink,25x25,Shock Resistant (5));&amp;br;&amp;ref(Item/Alchemist.jpg,nolink,25x25,Alchemist (50));|
|&gt;|&gt;|&gt;|&gt;|BGCOLOR(#F5F5F5):錬金術師必携。魔力次第では非常に大きな恩恵に|
</v>
      </c>
    </row>
    <row r="385" spans="1:164" x14ac:dyDescent="0.15">
      <c r="A385" t="str">
        <f t="shared" si="102"/>
        <v/>
      </c>
      <c r="C385" s="1" t="s">
        <v>3992</v>
      </c>
      <c r="E385" s="1">
        <v>8</v>
      </c>
      <c r="F385" s="1" t="s">
        <v>4233</v>
      </c>
      <c r="H385" s="1" t="s">
        <v>4234</v>
      </c>
      <c r="I385" s="1" t="s">
        <v>4235</v>
      </c>
      <c r="J385" s="1">
        <v>80</v>
      </c>
      <c r="K385" s="7">
        <v>80</v>
      </c>
      <c r="EQ385" s="7" t="s">
        <v>4236</v>
      </c>
      <c r="ER385" s="20" t="s">
        <v>4731</v>
      </c>
      <c r="ES385" t="str">
        <f t="shared" si="103"/>
        <v>BGCOLOR(#000000):&amp;ref(Item/Misc/Gate-Stone.jpg,nolink,75x75,Gate Stone);|BGCOLOR(BLACK):COLOR(WHITE):''Gate Stone''</v>
      </c>
      <c r="ET385" t="str">
        <f t="shared" si="104"/>
        <v>&amp;ref(Spell/P_Earth.jpg,nolink,25x25,Earth);7&amp;ref(Spell/P_Astral.jpg,nolink,25x25,Astral);7</v>
      </c>
      <c r="EU385" t="str">
        <f t="shared" si="105"/>
        <v>&amp;ref(Spell/V_Earth.jpg,nolink,25x25,Earth Gem);80&amp;ref(Spell/V_Astral.jpg,nolink,25x25,Astral Pearl);80</v>
      </c>
      <c r="EV385" t="str">
        <f t="shared" si="106"/>
        <v>n/a</v>
      </c>
      <c r="EW385" t="str">
        <f t="shared" si="107"/>
        <v>n/a</v>
      </c>
      <c r="EX385" t="str">
        <f t="shared" si="108"/>
        <v/>
      </c>
      <c r="EY385" t="str">
        <f t="shared" si="109"/>
        <v/>
      </c>
      <c r="EZ385" t="str">
        <f t="shared" si="110"/>
        <v/>
      </c>
      <c r="FA385" t="str">
        <f t="shared" si="111"/>
        <v/>
      </c>
      <c r="FB385" t="str">
        <f t="shared" si="112"/>
        <v/>
      </c>
      <c r="FC385" t="str">
        <f t="shared" si="113"/>
        <v/>
      </c>
      <c r="FD385" t="str">
        <f t="shared" si="114"/>
        <v>非戦闘時使用可能：Astral Travel</v>
      </c>
      <c r="FE385" t="str">
        <f t="shared" si="115"/>
        <v>非戦闘時使用可能：Astral Travel</v>
      </c>
      <c r="FF385" t="str">
        <f t="shared" si="116"/>
        <v>~</v>
      </c>
      <c r="FG385" t="str">
        <f t="shared" si="117"/>
        <v>~</v>
      </c>
      <c r="FH385" s="24" t="str">
        <f t="shared" si="118"/>
        <v xml:space="preserve">|BGCOLOR(#000000):&amp;ref(Item/Misc/Gate-Stone.jpg,nolink,75x75,Gate Stone);|BGCOLOR(BLACK):COLOR(WHITE):''Gate Stone''|雑貨|&amp;ref(Spell/P_Earth.jpg,nolink,25x25,Earth);7&amp;ref(Spell/P_Astral.jpg,nolink,25x25,Astral);7|&amp;ref(Spell/V_Earth.jpg,nolink,25x25,Earth Gem);80&amp;ref(Spell/V_Astral.jpg,nolink,25x25,Astral Pearl);80|
|~|&gt;|&gt;|&gt;|非戦闘時使用可能：Astral Travel|
|&gt;|&gt;|&gt;|&gt;|BGCOLOR(#F5F5F5):軍と共に好きに飛び回れる。ただしあまりにも高価|
</v>
      </c>
    </row>
    <row r="386" spans="1:164" x14ac:dyDescent="0.15">
      <c r="A386" t="str">
        <f t="shared" si="102"/>
        <v/>
      </c>
      <c r="C386" s="1" t="s">
        <v>3992</v>
      </c>
      <c r="E386" s="1">
        <v>8</v>
      </c>
      <c r="F386" s="1" t="s">
        <v>4237</v>
      </c>
      <c r="H386" s="1" t="s">
        <v>4222</v>
      </c>
      <c r="I386" s="1" t="s">
        <v>4203</v>
      </c>
      <c r="J386" s="1">
        <v>40</v>
      </c>
      <c r="K386" s="7">
        <v>40</v>
      </c>
      <c r="DC386" s="2">
        <v>1</v>
      </c>
      <c r="EH386" s="2">
        <v>1</v>
      </c>
      <c r="EI386" s="2">
        <v>1</v>
      </c>
      <c r="EK386" s="2">
        <v>1</v>
      </c>
      <c r="EQ386" s="7" t="s">
        <v>4238</v>
      </c>
      <c r="ER386" s="20" t="s">
        <v>4732</v>
      </c>
      <c r="ES386" t="str">
        <f t="shared" si="103"/>
        <v>BGCOLOR(#000000):&amp;ref(Item/Misc/Atlas-of-Creation.jpg,nolink,75x75,Atlas of Creation);|BGCOLOR(BLACK):COLOR(WHITE):''Atlas of Creation''</v>
      </c>
      <c r="ET386" t="str">
        <f t="shared" si="104"/>
        <v>&amp;ref(Spell/P_Earth.jpg,nolink,25x25,Earth);5&amp;ref(Spell/P_Astral.jpg,nolink,25x25,Astral);5</v>
      </c>
      <c r="EU386" t="str">
        <f t="shared" si="105"/>
        <v>&amp;ref(Spell/V_Earth.jpg,nolink,25x25,Earth Gem);40&amp;ref(Spell/V_Astral.jpg,nolink,25x25,Astral Pearl);40</v>
      </c>
      <c r="EV386" t="str">
        <f t="shared" si="106"/>
        <v>n/a</v>
      </c>
      <c r="EW386" t="str">
        <f t="shared" si="107"/>
        <v>n/a</v>
      </c>
      <c r="EX386" t="str">
        <f t="shared" si="108"/>
        <v/>
      </c>
      <c r="EY386" t="str">
        <f t="shared" si="109"/>
        <v/>
      </c>
      <c r="EZ386" t="str">
        <f t="shared" si="110"/>
        <v/>
      </c>
      <c r="FA386" t="str">
        <f t="shared" si="111"/>
        <v>&amp;ref(Item/Horror-Marked.jpg,nolink,25x25,Causes Horror Mark);</v>
      </c>
      <c r="FB386" t="str">
        <f t="shared" si="112"/>
        <v>&amp;ref(Spell/P_Earth.jpg,nolink,25x25,Earth Magic Bonus (1));&amp;ref(Spell/P_Astral.jpg,nolink,25x25,Astral Magic Bonus (1));&amp;ref(Spell/P_Nature.jpg,nolink,25x25,Nature Magic Bonus (1));</v>
      </c>
      <c r="FC386" t="str">
        <f t="shared" si="113"/>
        <v/>
      </c>
      <c r="FD386" t="str">
        <f t="shared" si="114"/>
        <v>&amp;ref(Item/Horror-Marked.jpg,nolink,25x25,Causes Horror Mark);&amp;br;&amp;ref(Spell/P_Earth.jpg,nolink,25x25,Earth Magic Bonus (1));&amp;ref(Spell/P_Astral.jpg,nolink,25x25,Astral Magic Bonus (1));&amp;ref(Spell/P_Nature.jpg,nolink,25x25,Nature Magic Bonus (1));&amp;br;非戦闘時使用可能：Record of Creation</v>
      </c>
      <c r="FE386" t="str">
        <f t="shared" si="115"/>
        <v>&amp;ref(Item/Horror-Marked.jpg,nolink,25x25,Causes Horror Mark);&amp;br;&amp;ref(Spell/P_Earth.jpg,nolink,25x25,Earth Magic Bonus (1));&amp;ref(Spell/P_Astral.jpg,nolink,25x25,Astral Magic Bonus (1));&amp;ref(Spell/P_Nature.jpg,nolink,25x25,Nature Magic Bonus (1));&amp;br;非戦闘時使用可能：Record of Creation</v>
      </c>
      <c r="FF386" t="str">
        <f t="shared" si="116"/>
        <v>~</v>
      </c>
      <c r="FG386" t="str">
        <f t="shared" si="117"/>
        <v>~</v>
      </c>
      <c r="FH386" s="24" t="str">
        <f t="shared" si="118"/>
        <v xml:space="preserve">|BGCOLOR(#000000):&amp;ref(Item/Misc/Atlas-of-Creation.jpg,nolink,75x75,Atlas of Creation);|BGCOLOR(BLACK):COLOR(WHITE):''Atlas of Creation''|雑貨|&amp;ref(Spell/P_Earth.jpg,nolink,25x25,Earth);5&amp;ref(Spell/P_Astral.jpg,nolink,25x25,Astral);5|&amp;ref(Spell/V_Earth.jpg,nolink,25x25,Earth Gem);40&amp;ref(Spell/V_Astral.jpg,nolink,25x25,Astral Pearl);40|
|~|&gt;|&gt;|&gt;|&amp;ref(Item/Horror-Marked.jpg,nolink,25x25,Causes Horror Mark);&amp;br;&amp;ref(Spell/P_Earth.jpg,nolink,25x25,Earth Magic Bonus (1));&amp;ref(Spell/P_Astral.jpg,nolink,25x25,Astral Magic Bonus (1));&amp;ref(Spell/P_Nature.jpg,nolink,25x25,Nature Magic Bonus (1));&amp;br;非戦闘時使用可能：Record of Creation|
|&gt;|&gt;|&gt;|&gt;|BGCOLOR(#F5F5F5):地、星、緑魔法増強。現地に出向けば魔法の地も明かせる|
</v>
      </c>
    </row>
    <row r="387" spans="1:164" x14ac:dyDescent="0.15">
      <c r="A387" t="str">
        <f t="shared" si="102"/>
        <v/>
      </c>
      <c r="C387" s="1" t="s">
        <v>3992</v>
      </c>
      <c r="E387" s="1">
        <v>8</v>
      </c>
      <c r="F387" s="1" t="s">
        <v>4239</v>
      </c>
      <c r="H387" s="1" t="s">
        <v>4240</v>
      </c>
      <c r="J387" s="1">
        <v>10</v>
      </c>
      <c r="AW387" s="2">
        <v>5</v>
      </c>
      <c r="EQ387" s="7" t="s">
        <v>4241</v>
      </c>
      <c r="ER387" s="20" t="s">
        <v>4733</v>
      </c>
      <c r="ES387" t="str">
        <f t="shared" si="103"/>
        <v>BGCOLOR(#000000):&amp;ref(Item/Misc/Bell-of-Cleansing.jpg,nolink,75x75,Bell of Cleansing);|BGCOLOR(BLACK):COLOR(WHITE):''Bell of Cleansing''</v>
      </c>
      <c r="ET387" t="str">
        <f t="shared" si="104"/>
        <v>&amp;ref(Spell/P_Water.jpg,nolink,25x25,Water);2</v>
      </c>
      <c r="EU387" t="str">
        <f t="shared" si="105"/>
        <v>&amp;ref(Spell/V_Water.jpg,nolink,25x25,Water Gem);10</v>
      </c>
      <c r="EV387" t="str">
        <f t="shared" si="106"/>
        <v>n/a</v>
      </c>
      <c r="EW387" t="str">
        <f t="shared" si="107"/>
        <v>n/a</v>
      </c>
      <c r="EX387" t="str">
        <f t="shared" si="108"/>
        <v>&amp;ref(Item/Fire-Resistant.jpg,nolink,25x25,Fire Resistant (5));</v>
      </c>
      <c r="EY387" t="str">
        <f t="shared" si="109"/>
        <v/>
      </c>
      <c r="EZ387" t="str">
        <f t="shared" si="110"/>
        <v/>
      </c>
      <c r="FA387" t="str">
        <f t="shared" si="111"/>
        <v/>
      </c>
      <c r="FB387" t="str">
        <f t="shared" si="112"/>
        <v/>
      </c>
      <c r="FC387" t="str">
        <f t="shared" si="113"/>
        <v/>
      </c>
      <c r="FD387" t="str">
        <f t="shared" si="114"/>
        <v>&amp;ref(Item/Fire-Resistant.jpg,nolink,25x25,Fire Resistant (5));&amp;br;戦闘中自動発動：Cleansing Chime</v>
      </c>
      <c r="FE387" t="str">
        <f t="shared" si="115"/>
        <v>&amp;ref(Item/Fire-Resistant.jpg,nolink,25x25,Fire Resistant (5));&amp;br;戦闘中自動発動：Cleansing Chime</v>
      </c>
      <c r="FF387" t="str">
        <f t="shared" si="116"/>
        <v>~</v>
      </c>
      <c r="FG387" t="str">
        <f t="shared" si="117"/>
        <v>~</v>
      </c>
      <c r="FH387" s="24" t="str">
        <f t="shared" si="118"/>
        <v xml:space="preserve">|BGCOLOR(#000000):&amp;ref(Item/Misc/Bell-of-Cleansing.jpg,nolink,75x75,Bell of Cleansing);|BGCOLOR(BLACK):COLOR(WHITE):''Bell of Cleansing''|雑貨|&amp;ref(Spell/P_Water.jpg,nolink,25x25,Water);2|&amp;ref(Spell/V_Water.jpg,nolink,25x25,Water Gem);10|
|~|&gt;|&gt;|&gt;|&amp;ref(Item/Fire-Resistant.jpg,nolink,25x25,Fire Resistant (5));&amp;br;戦闘中自動発動：Cleansing Chime|
|&gt;|&gt;|&gt;|&gt;|BGCOLOR(#F5F5F5):悪魔を浄化する鐘。短射程だが威力は高い|
</v>
      </c>
    </row>
    <row r="388" spans="1:164" x14ac:dyDescent="0.15">
      <c r="A388" t="str">
        <f t="shared" si="102"/>
        <v/>
      </c>
      <c r="C388" s="1" t="s">
        <v>3992</v>
      </c>
      <c r="E388" s="1">
        <v>8</v>
      </c>
      <c r="F388" s="1" t="s">
        <v>4242</v>
      </c>
      <c r="H388" s="1" t="s">
        <v>4243</v>
      </c>
      <c r="I388" s="1" t="s">
        <v>4227</v>
      </c>
      <c r="J388" s="1">
        <v>25</v>
      </c>
      <c r="K388" s="7">
        <v>5</v>
      </c>
      <c r="CK388" s="2">
        <v>10</v>
      </c>
      <c r="CP388" s="2">
        <v>200</v>
      </c>
      <c r="EG388" s="2">
        <v>1</v>
      </c>
      <c r="EQ388" s="7" t="s">
        <v>4244</v>
      </c>
      <c r="ER388" s="20" t="s">
        <v>4734</v>
      </c>
      <c r="ES388" t="str">
        <f t="shared" si="103"/>
        <v>BGCOLOR(#000000):&amp;ref(Item/Misc/Orb-of-Atlantis.jpg,nolink,75x75,Orb of Atlantis);|BGCOLOR(BLACK):COLOR(WHITE):''Orb of Atlantis''</v>
      </c>
      <c r="ET388" t="str">
        <f t="shared" si="104"/>
        <v>&amp;ref(Spell/P_Water.jpg,nolink,25x25,Water);4&amp;ref(Spell/P_Earth.jpg,nolink,25x25,Earth);1</v>
      </c>
      <c r="EU388" t="str">
        <f t="shared" si="105"/>
        <v>&amp;ref(Spell/V_Water.jpg,nolink,25x25,Water Gem);25&amp;ref(Spell/V_Earth.jpg,nolink,25x25,Earth Gem);5</v>
      </c>
      <c r="EV388" t="str">
        <f t="shared" si="106"/>
        <v>n/a</v>
      </c>
      <c r="EW388" t="str">
        <f t="shared" si="107"/>
        <v>n/a</v>
      </c>
      <c r="EX388" t="str">
        <f t="shared" si="108"/>
        <v/>
      </c>
      <c r="EY388" t="str">
        <f t="shared" si="109"/>
        <v/>
      </c>
      <c r="EZ388" t="str">
        <f t="shared" si="110"/>
        <v>&amp;ref(Nation/MagicLead.jpg,nolink,25x25,Magic Leadership (10));&amp;ref(Item/Water-Breathing.jpg,nolink,25x25,Gift of Water Breathing (200));</v>
      </c>
      <c r="FA388" t="str">
        <f t="shared" si="111"/>
        <v/>
      </c>
      <c r="FB388" t="str">
        <f t="shared" si="112"/>
        <v>&amp;ref(Spell/P_Water.jpg,nolink,25x25,Water Magic Bonus (1));</v>
      </c>
      <c r="FC388" t="str">
        <f t="shared" si="113"/>
        <v/>
      </c>
      <c r="FD388" t="str">
        <f t="shared" si="114"/>
        <v>&amp;ref(Nation/MagicLead.jpg,nolink,25x25,Magic Leadership (10));&amp;ref(Item/Water-Breathing.jpg,nolink,25x25,Gift of Water Breathing (200));&amp;br;&amp;ref(Spell/P_Water.jpg,nolink,25x25,Water Magic Bonus (1));&amp;br;戦闘開始時自動発動：Friendly Currents&amp;br;戦闘時使用可能：Summon Lesser Water Elemental</v>
      </c>
      <c r="FE388" t="str">
        <f t="shared" si="115"/>
        <v>&amp;ref(Nation/MagicLead.jpg,nolink,25x25,Magic Leadership (10));&amp;ref(Item/Water-Breathing.jpg,nolink,25x25,Gift of Water Breathing (200));&amp;br;&amp;ref(Spell/P_Water.jpg,nolink,25x25,Water Magic Bonus (1));&amp;br;戦闘開始時自動発動：Friendly Currents&amp;br;戦闘時使用可能：Summon Lesser Water Elemental</v>
      </c>
      <c r="FF388" t="str">
        <f t="shared" si="116"/>
        <v>~</v>
      </c>
      <c r="FG388" t="str">
        <f t="shared" si="117"/>
        <v>~</v>
      </c>
      <c r="FH388" s="24" t="str">
        <f t="shared" si="118"/>
        <v xml:space="preserve">|BGCOLOR(#000000):&amp;ref(Item/Misc/Orb-of-Atlantis.jpg,nolink,75x75,Orb of Atlantis);|BGCOLOR(BLACK):COLOR(WHITE):''Orb of Atlantis''|雑貨|&amp;ref(Spell/P_Water.jpg,nolink,25x25,Water);4&amp;ref(Spell/P_Earth.jpg,nolink,25x25,Earth);1|&amp;ref(Spell/V_Water.jpg,nolink,25x25,Water Gem);25&amp;ref(Spell/V_Earth.jpg,nolink,25x25,Earth Gem);5|
|~|&gt;|&gt;|&gt;|&amp;ref(Nation/MagicLead.jpg,nolink,25x25,Magic Leadership (10));&amp;ref(Item/Water-Breathing.jpg,nolink,25x25,Gift of Water Breathing (200));&amp;br;&amp;ref(Spell/P_Water.jpg,nolink,25x25,Water Magic Bonus (1));&amp;br;戦闘開始時自動発動：Friendly Currents&amp;br;戦闘時使用可能：Summon Lesser Water Elemental|
|&gt;|&gt;|&gt;|&gt;|BGCOLOR(#F5F5F5):水魔法増強。多彩な機能を保有する|
</v>
      </c>
    </row>
    <row r="389" spans="1:164" x14ac:dyDescent="0.15">
      <c r="A389" t="str">
        <f t="shared" ref="A389:A418" si="119">IF(OR(C389&lt;&gt;C388,E389&lt;&gt;E388),C389&amp;E389&amp;"S",IF(OR(C389&lt;&gt;C390,E389&lt;&gt;E390),C389&amp;E389&amp;"E",""))</f>
        <v/>
      </c>
      <c r="C389" s="1" t="s">
        <v>3992</v>
      </c>
      <c r="E389" s="1">
        <v>8</v>
      </c>
      <c r="F389" s="1" t="s">
        <v>4245</v>
      </c>
      <c r="H389" s="1" t="s">
        <v>4203</v>
      </c>
      <c r="I389" s="1" t="s">
        <v>4246</v>
      </c>
      <c r="J389" s="1">
        <v>40</v>
      </c>
      <c r="K389" s="7">
        <v>5</v>
      </c>
      <c r="EQ389" s="7" t="s">
        <v>4247</v>
      </c>
      <c r="ER389" s="20" t="s">
        <v>4735</v>
      </c>
      <c r="ES389" t="str">
        <f t="shared" si="103"/>
        <v>BGCOLOR(#000000):&amp;ref(Item/Misc/The-Astral-Harpoon.jpg,nolink,75x75,The Astral Harpoon);|BGCOLOR(BLACK):COLOR(WHITE):''The Astral Harpoon''</v>
      </c>
      <c r="ET389" t="str">
        <f t="shared" si="104"/>
        <v>&amp;ref(Spell/P_Astral.jpg,nolink,25x25,Astral);5&amp;ref(Spell/P_Blood.jpg,nolink,25x25,Blood);1</v>
      </c>
      <c r="EU389" t="str">
        <f t="shared" si="105"/>
        <v>&amp;ref(Spell/V_Astral.jpg,nolink,25x25,Astral Pearl);40&amp;ref(Spell/V_Blood.jpg,nolink,25x25,Blood Slave);5</v>
      </c>
      <c r="EV389" t="str">
        <f t="shared" si="106"/>
        <v>n/a</v>
      </c>
      <c r="EW389" t="str">
        <f t="shared" si="107"/>
        <v>n/a</v>
      </c>
      <c r="EX389" t="str">
        <f t="shared" si="108"/>
        <v/>
      </c>
      <c r="EY389" t="str">
        <f t="shared" si="109"/>
        <v/>
      </c>
      <c r="EZ389" t="str">
        <f t="shared" si="110"/>
        <v/>
      </c>
      <c r="FA389" t="str">
        <f t="shared" si="111"/>
        <v/>
      </c>
      <c r="FB389" t="str">
        <f t="shared" si="112"/>
        <v/>
      </c>
      <c r="FC389" t="str">
        <f t="shared" si="113"/>
        <v/>
      </c>
      <c r="FD389" t="str">
        <f t="shared" si="114"/>
        <v>非戦闘時使用可能：Astral Harpoon</v>
      </c>
      <c r="FE389" t="str">
        <f t="shared" si="115"/>
        <v>非戦闘時使用可能：Astral Harpoon</v>
      </c>
      <c r="FF389" t="str">
        <f t="shared" si="116"/>
        <v>~</v>
      </c>
      <c r="FG389" t="str">
        <f t="shared" si="117"/>
        <v>~</v>
      </c>
      <c r="FH389" s="24" t="str">
        <f t="shared" si="118"/>
        <v xml:space="preserve">|BGCOLOR(#000000):&amp;ref(Item/Misc/The-Astral-Harpoon.jpg,nolink,75x75,The Astral Harpoon);|BGCOLOR(BLACK):COLOR(WHITE):''The Astral Harpoon''|雑貨|&amp;ref(Spell/P_Astral.jpg,nolink,25x25,Astral);5&amp;ref(Spell/P_Blood.jpg,nolink,25x25,Blood);1|&amp;ref(Spell/V_Astral.jpg,nolink,25x25,Astral Pearl);40&amp;ref(Spell/V_Blood.jpg,nolink,25x25,Blood Slave);5|
|~|&gt;|&gt;|&gt;|非戦闘時使用可能：Astral Harpoon|
|&gt;|&gt;|&gt;|&gt;|BGCOLOR(#F5F5F5):遠方の敵を一本釣り。相手が悪いと自分が釣られる|
</v>
      </c>
    </row>
    <row r="390" spans="1:164" x14ac:dyDescent="0.15">
      <c r="A390" t="str">
        <f t="shared" si="119"/>
        <v/>
      </c>
      <c r="C390" s="1" t="s">
        <v>3992</v>
      </c>
      <c r="E390" s="1">
        <v>8</v>
      </c>
      <c r="F390" s="1" t="s">
        <v>4248</v>
      </c>
      <c r="H390" s="1" t="s">
        <v>4203</v>
      </c>
      <c r="I390" s="1" t="s">
        <v>4202</v>
      </c>
      <c r="J390" s="1">
        <v>40</v>
      </c>
      <c r="K390" s="7">
        <v>40</v>
      </c>
      <c r="AW390" s="2">
        <v>5</v>
      </c>
      <c r="AX390" s="2">
        <v>5</v>
      </c>
      <c r="DC390" s="2">
        <v>1</v>
      </c>
      <c r="EE390" s="2">
        <v>2</v>
      </c>
      <c r="EI390" s="2">
        <v>2</v>
      </c>
      <c r="EO390" s="2" t="s">
        <v>648</v>
      </c>
      <c r="EQ390" s="7" t="s">
        <v>4249</v>
      </c>
      <c r="ER390" s="20" t="s">
        <v>4736</v>
      </c>
      <c r="ES390" t="str">
        <f t="shared" si="103"/>
        <v>BGCOLOR(#000000):&amp;ref(Item/Misc/The-Forbidden-Light.jpg,nolink,75x75,The Forbidden Light);|BGCOLOR(BLACK):COLOR(WHITE):''The Forbidden Light''</v>
      </c>
      <c r="ET390" t="str">
        <f t="shared" si="104"/>
        <v>&amp;ref(Spell/P_Astral.jpg,nolink,25x25,Astral);5&amp;ref(Spell/P_Fire.jpg,nolink,25x25,Fire);5</v>
      </c>
      <c r="EU390" t="str">
        <f t="shared" si="105"/>
        <v>&amp;ref(Spell/V_Astral.jpg,nolink,25x25,Astral Pearl);40&amp;ref(Spell/V_Fire.jpg,nolink,25x25,Fire Gem);40</v>
      </c>
      <c r="EV390" t="str">
        <f t="shared" si="106"/>
        <v>n/a</v>
      </c>
      <c r="EW390" t="str">
        <f t="shared" si="107"/>
        <v>n/a</v>
      </c>
      <c r="EX390" t="str">
        <f t="shared" si="108"/>
        <v>&amp;ref(Item/Fire-Resistant.jpg,nolink,25x25,Fire Resistant (5));&amp;ref(Item/Shock-Resistant.jpg,nolink,25x25,Shock Resistant (5));</v>
      </c>
      <c r="EY390" t="str">
        <f t="shared" si="109"/>
        <v/>
      </c>
      <c r="EZ390" t="str">
        <f t="shared" si="110"/>
        <v/>
      </c>
      <c r="FA390" t="str">
        <f t="shared" si="111"/>
        <v>&amp;ref(Item/Horror-Marked.jpg,nolink,25x25,Causes Horror Mark);</v>
      </c>
      <c r="FB390" t="str">
        <f t="shared" si="112"/>
        <v>&amp;ref(Spell/P_Fire.jpg,nolink,25x25,Fire Magic Bonus (2));&amp;ref(Spell/P_Astral.jpg,nolink,25x25,Astral Magic Bonus (2));</v>
      </c>
      <c r="FC390" t="str">
        <f t="shared" si="113"/>
        <v>&amp;ref(Spell/V_Fire.jpg,nolink,25x25,Fire Gem Generator (1));</v>
      </c>
      <c r="FD390" t="str">
        <f t="shared" si="114"/>
        <v>&amp;ref(Item/Fire-Resistant.jpg,nolink,25x25,Fire Resistant (5));&amp;ref(Item/Shock-Resistant.jpg,nolink,25x25,Shock Resistant (5));&amp;br;&amp;ref(Item/Horror-Marked.jpg,nolink,25x25,Causes Horror Mark);&amp;br;&amp;ref(Spell/P_Fire.jpg,nolink,25x25,Fire Magic Bonus (2));&amp;ref(Spell/P_Astral.jpg,nolink,25x25,Astral Magic Bonus (2));&amp;ref(Spell/V_Fire.jpg,nolink,25x25,Fire Gem Generator (1));&amp;br;戦闘開始時自動発動：Solar Brilliance&amp;br;老化加速：+1&amp;br;装備解除不可&amp;br;暗殺誘発：Horror各種</v>
      </c>
      <c r="FE390" t="str">
        <f t="shared" si="115"/>
        <v>&amp;ref(Item/Fire-Resistant.jpg,nolink,25x25,Fire Resistant (5));&amp;ref(Item/Shock-Resistant.jpg,nolink,25x25,Shock Resistant (5));&amp;br;&amp;ref(Item/Horror-Marked.jpg,nolink,25x25,Causes Horror Mark);&amp;br;&amp;ref(Spell/P_Fire.jpg,nolink,25x25,Fire Magic Bonus (2));&amp;ref(Spell/P_Astral.jpg,nolink,25x25,Astral Magic Bonus (2));&amp;ref(Spell/V_Fire.jpg,nolink,25x25,Fire Gem Generator (1));&amp;br;戦闘開始時自動発動：Solar Brilliance&amp;br;老化加速：+1&amp;br;装備解除不可&amp;br;暗殺誘発：Horror各種</v>
      </c>
      <c r="FF390" t="str">
        <f t="shared" si="116"/>
        <v>~</v>
      </c>
      <c r="FG390" t="str">
        <f t="shared" si="117"/>
        <v>~</v>
      </c>
      <c r="FH390" s="24" t="str">
        <f t="shared" si="118"/>
        <v xml:space="preserve">|BGCOLOR(#000000):&amp;ref(Item/Misc/The-Forbidden-Light.jpg,nolink,75x75,The Forbidden Light);|BGCOLOR(BLACK):COLOR(WHITE):''The Forbidden Light''|雑貨|&amp;ref(Spell/P_Astral.jpg,nolink,25x25,Astral);5&amp;ref(Spell/P_Fire.jpg,nolink,25x25,Fire);5|&amp;ref(Spell/V_Astral.jpg,nolink,25x25,Astral Pearl);40&amp;ref(Spell/V_Fire.jpg,nolink,25x25,Fire Gem);40|
|~|&gt;|&gt;|&gt;|&amp;ref(Item/Fire-Resistant.jpg,nolink,25x25,Fire Resistant (5));&amp;ref(Item/Shock-Resistant.jpg,nolink,25x25,Shock Resistant (5));&amp;br;&amp;ref(Item/Horror-Marked.jpg,nolink,25x25,Causes Horror Mark);&amp;br;&amp;ref(Spell/P_Fire.jpg,nolink,25x25,Fire Magic Bonus (2));&amp;ref(Spell/P_Astral.jpg,nolink,25x25,Astral Magic Bonus (2));&amp;ref(Spell/V_Fire.jpg,nolink,25x25,Fire Gem Generator (1));&amp;br;戦闘開始時自動発動：Solar Brilliance&amp;br;老化加速：+1&amp;br;装備解除不可&amp;br;暗殺誘発：Horror各種|
|&gt;|&gt;|&gt;|&gt;|BGCOLOR(#F5F5F5):火、星魔法増強。驚異的な力と途方もない危険性を秘める|
</v>
      </c>
    </row>
    <row r="391" spans="1:164" x14ac:dyDescent="0.15">
      <c r="A391" t="str">
        <f t="shared" si="119"/>
        <v/>
      </c>
      <c r="C391" s="1" t="s">
        <v>3992</v>
      </c>
      <c r="E391" s="1">
        <v>8</v>
      </c>
      <c r="F391" s="1" t="s">
        <v>4250</v>
      </c>
      <c r="H391" s="1" t="s">
        <v>4251</v>
      </c>
      <c r="I391" s="1" t="s">
        <v>4240</v>
      </c>
      <c r="J391" s="1">
        <v>15</v>
      </c>
      <c r="K391" s="7">
        <v>10</v>
      </c>
      <c r="EQ391" s="7" t="s">
        <v>4252</v>
      </c>
      <c r="ER391" s="20" t="s">
        <v>4737</v>
      </c>
      <c r="ES391" t="str">
        <f t="shared" si="103"/>
        <v>BGCOLOR(#000000):&amp;ref(Item/Misc/Nethgul.jpg,nolink,75x75,Nethgul);|BGCOLOR(BLACK):COLOR(WHITE):''Nethgul''</v>
      </c>
      <c r="ET391" t="str">
        <f t="shared" si="104"/>
        <v>&amp;ref(Spell/P_Astral.jpg,nolink,25x25,Astral);3&amp;ref(Spell/P_Water.jpg,nolink,25x25,Water);2</v>
      </c>
      <c r="EU391" t="str">
        <f t="shared" si="105"/>
        <v>&amp;ref(Spell/V_Astral.jpg,nolink,25x25,Astral Pearl);15&amp;ref(Spell/V_Water.jpg,nolink,25x25,Water Gem);10</v>
      </c>
      <c r="EV391" t="str">
        <f t="shared" si="106"/>
        <v>n/a</v>
      </c>
      <c r="EW391" t="str">
        <f t="shared" si="107"/>
        <v>n/a</v>
      </c>
      <c r="EX391" t="str">
        <f t="shared" si="108"/>
        <v/>
      </c>
      <c r="EY391" t="str">
        <f t="shared" si="109"/>
        <v/>
      </c>
      <c r="EZ391" t="str">
        <f t="shared" si="110"/>
        <v/>
      </c>
      <c r="FA391" t="str">
        <f t="shared" si="111"/>
        <v/>
      </c>
      <c r="FB391" t="str">
        <f t="shared" si="112"/>
        <v/>
      </c>
      <c r="FC391" t="str">
        <f t="shared" si="113"/>
        <v/>
      </c>
      <c r="FD391" t="str">
        <f t="shared" si="114"/>
        <v>戦闘中自動発動：各種星魔法、2連射</v>
      </c>
      <c r="FE391" t="str">
        <f t="shared" si="115"/>
        <v>戦闘中自動発動：各種星魔法、2連射</v>
      </c>
      <c r="FF391" t="str">
        <f t="shared" si="116"/>
        <v>~</v>
      </c>
      <c r="FG391" t="str">
        <f t="shared" si="117"/>
        <v>~</v>
      </c>
      <c r="FH391" s="24" t="str">
        <f t="shared" si="118"/>
        <v xml:space="preserve">|BGCOLOR(#000000):&amp;ref(Item/Misc/Nethgul.jpg,nolink,75x75,Nethgul);|BGCOLOR(BLACK):COLOR(WHITE):''Nethgul''|雑貨|&amp;ref(Spell/P_Astral.jpg,nolink,25x25,Astral);3&amp;ref(Spell/P_Water.jpg,nolink,25x25,Water);2|&amp;ref(Spell/V_Astral.jpg,nolink,25x25,Astral Pearl);15&amp;ref(Spell/V_Water.jpg,nolink,25x25,Water Gem);10|
|~|&gt;|&gt;|&gt;|戦闘中自動発動：各種星魔法、2連射|
|&gt;|&gt;|&gt;|&gt;|BGCOLOR(#F5F5F5):自動的に呪文を乱射。気紛れだが優秀|
</v>
      </c>
    </row>
    <row r="392" spans="1:164" x14ac:dyDescent="0.15">
      <c r="A392" t="str">
        <f t="shared" si="119"/>
        <v/>
      </c>
      <c r="C392" s="1" t="s">
        <v>3992</v>
      </c>
      <c r="E392" s="1">
        <v>8</v>
      </c>
      <c r="F392" s="1" t="s">
        <v>4253</v>
      </c>
      <c r="H392" s="1" t="s">
        <v>4254</v>
      </c>
      <c r="I392" s="1" t="s">
        <v>4255</v>
      </c>
      <c r="J392" s="1">
        <v>25</v>
      </c>
      <c r="K392" s="7">
        <v>10</v>
      </c>
      <c r="DB392" s="2">
        <v>1</v>
      </c>
      <c r="EQ392" s="7" t="s">
        <v>4256</v>
      </c>
      <c r="ER392" s="20" t="s">
        <v>4738</v>
      </c>
      <c r="ES392" t="str">
        <f t="shared" si="103"/>
        <v>BGCOLOR(#000000):&amp;ref(Item/Misc/The-Black-Mirror.jpg,nolink,75x75,The Black Mirror);|BGCOLOR(BLACK):COLOR(WHITE):''The Black Mirror''</v>
      </c>
      <c r="ET392" t="str">
        <f t="shared" si="104"/>
        <v>&amp;ref(Spell/P_Astral.jpg,nolink,25x25,Astral);4&amp;ref(Spell/P_Blood.jpg,nolink,25x25,Blood);2</v>
      </c>
      <c r="EU392" t="str">
        <f t="shared" si="105"/>
        <v>&amp;ref(Spell/V_Astral.jpg,nolink,25x25,Astral Pearl);25&amp;ref(Spell/V_Blood.jpg,nolink,25x25,Blood Slave);10</v>
      </c>
      <c r="EV392" t="str">
        <f t="shared" si="106"/>
        <v>n/a</v>
      </c>
      <c r="EW392" t="str">
        <f t="shared" si="107"/>
        <v>n/a</v>
      </c>
      <c r="EX392" t="str">
        <f t="shared" si="108"/>
        <v/>
      </c>
      <c r="EY392" t="str">
        <f t="shared" si="109"/>
        <v/>
      </c>
      <c r="EZ392" t="str">
        <f t="shared" si="110"/>
        <v/>
      </c>
      <c r="FA392" t="str">
        <f t="shared" si="111"/>
        <v>&amp;ref(Item/Cursed.jpg,nolink,25x25,Cursed);</v>
      </c>
      <c r="FB392" t="str">
        <f t="shared" si="112"/>
        <v/>
      </c>
      <c r="FC392" t="str">
        <f t="shared" si="113"/>
        <v/>
      </c>
      <c r="FD392" t="str">
        <f t="shared" si="114"/>
        <v>&amp;ref(Item/Cursed.jpg,nolink,25x25,Cursed);&amp;br;魔法抵抗-4&amp;br;非戦闘時使用可能：Mind Hunt&amp;br;戦闘中自動発動：Disbelieve</v>
      </c>
      <c r="FE392" t="str">
        <f t="shared" si="115"/>
        <v>&amp;ref(Item/Cursed.jpg,nolink,25x25,Cursed);&amp;br;魔法抵抗-4&amp;br;非戦闘時使用可能：Mind Hunt&amp;br;戦闘中自動発動：Disbelieve</v>
      </c>
      <c r="FF392" t="str">
        <f t="shared" si="116"/>
        <v>~</v>
      </c>
      <c r="FG392" t="str">
        <f t="shared" si="117"/>
        <v>~</v>
      </c>
      <c r="FH392" s="24" t="str">
        <f t="shared" si="118"/>
        <v xml:space="preserve">|BGCOLOR(#000000):&amp;ref(Item/Misc/The-Black-Mirror.jpg,nolink,75x75,The Black Mirror);|BGCOLOR(BLACK):COLOR(WHITE):''The Black Mirror''|雑貨|&amp;ref(Spell/P_Astral.jpg,nolink,25x25,Astral);4&amp;ref(Spell/P_Blood.jpg,nolink,25x25,Blood);2|&amp;ref(Spell/V_Astral.jpg,nolink,25x25,Astral Pearl);25&amp;ref(Spell/V_Blood.jpg,nolink,25x25,Blood Slave);10|
|~|&gt;|&gt;|&gt;|&amp;ref(Item/Cursed.jpg,nolink,25x25,Cursed);&amp;br;魔法抵抗-4&amp;br;非戦闘時使用可能：Mind Hunt&amp;br;戦闘中自動発動：Disbelieve|
|&gt;|&gt;|&gt;|&gt;|BGCOLOR(#F5F5F5):幻を砕く鏡。真の力は星の魔術師のみが使える|
</v>
      </c>
    </row>
    <row r="393" spans="1:164" x14ac:dyDescent="0.15">
      <c r="A393" t="str">
        <f t="shared" si="119"/>
        <v/>
      </c>
      <c r="C393" s="1" t="s">
        <v>3992</v>
      </c>
      <c r="E393" s="1">
        <v>8</v>
      </c>
      <c r="F393" s="1" t="s">
        <v>4257</v>
      </c>
      <c r="H393" s="1" t="s">
        <v>4203</v>
      </c>
      <c r="I393" s="1" t="s">
        <v>4258</v>
      </c>
      <c r="J393" s="1">
        <v>40</v>
      </c>
      <c r="K393" s="7">
        <v>25</v>
      </c>
      <c r="DC393" s="2">
        <v>1</v>
      </c>
      <c r="EQ393" s="7" t="s">
        <v>4259</v>
      </c>
      <c r="ER393" s="20" t="s">
        <v>4739</v>
      </c>
      <c r="ES393" t="str">
        <f t="shared" si="103"/>
        <v>BGCOLOR(#000000):&amp;ref(Item/Misc/The-Horror-Harmonica.jpg,nolink,75x75,The Horror Harmonica);|BGCOLOR(BLACK):COLOR(WHITE):''The Horror Harmonica''</v>
      </c>
      <c r="ET393" t="str">
        <f t="shared" si="104"/>
        <v>&amp;ref(Spell/P_Astral.jpg,nolink,25x25,Astral);5&amp;ref(Spell/P_Death.jpg,nolink,25x25,Death);4</v>
      </c>
      <c r="EU393" t="str">
        <f t="shared" si="105"/>
        <v>&amp;ref(Spell/V_Astral.jpg,nolink,25x25,Astral Pearl);40&amp;ref(Spell/V_Death.jpg,nolink,25x25,Death Gem);25</v>
      </c>
      <c r="EV393" t="str">
        <f t="shared" si="106"/>
        <v>n/a</v>
      </c>
      <c r="EW393" t="str">
        <f t="shared" si="107"/>
        <v>n/a</v>
      </c>
      <c r="EX393" t="str">
        <f t="shared" si="108"/>
        <v/>
      </c>
      <c r="EY393" t="str">
        <f t="shared" si="109"/>
        <v/>
      </c>
      <c r="EZ393" t="str">
        <f t="shared" si="110"/>
        <v/>
      </c>
      <c r="FA393" t="str">
        <f t="shared" si="111"/>
        <v>&amp;ref(Item/Horror-Marked.jpg,nolink,25x25,Causes Horror Mark);</v>
      </c>
      <c r="FB393" t="str">
        <f t="shared" si="112"/>
        <v/>
      </c>
      <c r="FC393" t="str">
        <f t="shared" si="113"/>
        <v/>
      </c>
      <c r="FD393" t="str">
        <f t="shared" si="114"/>
        <v>&amp;ref(Item/Horror-Marked.jpg,nolink,25x25,Causes Horror Mark);&amp;br;士気-2&amp;br;戦闘時使用可能：Call Horror&amp;br;戦闘開始時自動発動：Wailing Winds</v>
      </c>
      <c r="FE393" t="str">
        <f t="shared" si="115"/>
        <v>&amp;ref(Item/Horror-Marked.jpg,nolink,25x25,Causes Horror Mark);&amp;br;士気-2&amp;br;戦闘時使用可能：Call Horror&amp;br;戦闘開始時自動発動：Wailing Winds</v>
      </c>
      <c r="FF393" t="str">
        <f t="shared" si="116"/>
        <v>~</v>
      </c>
      <c r="FG393" t="str">
        <f t="shared" si="117"/>
        <v>~</v>
      </c>
      <c r="FH393" s="24" t="str">
        <f t="shared" si="118"/>
        <v xml:space="preserve">|BGCOLOR(#000000):&amp;ref(Item/Misc/The-Horror-Harmonica.jpg,nolink,75x75,The Horror Harmonica);|BGCOLOR(BLACK):COLOR(WHITE):''The Horror Harmonica''|雑貨|&amp;ref(Spell/P_Astral.jpg,nolink,25x25,Astral);5&amp;ref(Spell/P_Death.jpg,nolink,25x25,Death);4|&amp;ref(Spell/V_Astral.jpg,nolink,25x25,Astral Pearl);40&amp;ref(Spell/V_Death.jpg,nolink,25x25,Death Gem);25|
|~|&gt;|&gt;|&gt;|&amp;ref(Item/Horror-Marked.jpg,nolink,25x25,Causes Horror Mark);&amp;br;士気-2&amp;br;戦闘時使用可能：Call Horror&amp;br;戦闘開始時自動発動：Wailing Winds|
|&gt;|&gt;|&gt;|&gt;|BGCOLOR(#F5F5F5):様々な恐怖の源。非常に扱い辛い|
</v>
      </c>
    </row>
    <row r="394" spans="1:164" x14ac:dyDescent="0.15">
      <c r="A394" t="str">
        <f t="shared" si="119"/>
        <v/>
      </c>
      <c r="C394" s="1" t="s">
        <v>3992</v>
      </c>
      <c r="E394" s="1">
        <v>8</v>
      </c>
      <c r="F394" s="1" t="s">
        <v>4260</v>
      </c>
      <c r="H394" s="1" t="s">
        <v>4251</v>
      </c>
      <c r="I394" s="1" t="s">
        <v>4255</v>
      </c>
      <c r="J394" s="1">
        <v>15</v>
      </c>
      <c r="K394" s="7">
        <v>10</v>
      </c>
      <c r="EL394" s="2">
        <v>1</v>
      </c>
      <c r="EQ394" s="7" t="s">
        <v>4261</v>
      </c>
      <c r="ER394" s="20" t="s">
        <v>4740</v>
      </c>
      <c r="ES394" t="str">
        <f t="shared" si="103"/>
        <v>BGCOLOR(#000000):&amp;ref(Item/Misc/Tome-of-the-Lower-Planes.jpg,nolink,75x75,Tome of the Lower Planes);|BGCOLOR(BLACK):COLOR(WHITE):''Tome of the Lower Planes''</v>
      </c>
      <c r="ET394" t="str">
        <f t="shared" si="104"/>
        <v>&amp;ref(Spell/P_Astral.jpg,nolink,25x25,Astral);3&amp;ref(Spell/P_Blood.jpg,nolink,25x25,Blood);2</v>
      </c>
      <c r="EU394" t="str">
        <f t="shared" si="105"/>
        <v>&amp;ref(Spell/V_Astral.jpg,nolink,25x25,Astral Pearl);15&amp;ref(Spell/V_Blood.jpg,nolink,25x25,Blood Slave);10</v>
      </c>
      <c r="EV394" t="str">
        <f t="shared" si="106"/>
        <v>n/a</v>
      </c>
      <c r="EW394" t="str">
        <f t="shared" si="107"/>
        <v>n/a</v>
      </c>
      <c r="EX394" t="str">
        <f t="shared" si="108"/>
        <v/>
      </c>
      <c r="EY394" t="str">
        <f t="shared" si="109"/>
        <v/>
      </c>
      <c r="EZ394" t="str">
        <f t="shared" si="110"/>
        <v/>
      </c>
      <c r="FA394" t="str">
        <f t="shared" si="111"/>
        <v/>
      </c>
      <c r="FB394" t="str">
        <f t="shared" si="112"/>
        <v>&amp;ref(Spell/P_Blood.jpg,nolink,25x25,Blood Magic Bonus (1));</v>
      </c>
      <c r="FC394" t="str">
        <f t="shared" si="113"/>
        <v/>
      </c>
      <c r="FD394" t="str">
        <f t="shared" si="114"/>
        <v>&amp;ref(Spell/P_Blood.jpg,nolink,25x25,Blood Magic Bonus (1));&amp;br;Inferno、Kokytos脱出率向上</v>
      </c>
      <c r="FE394" t="str">
        <f t="shared" si="115"/>
        <v>&amp;ref(Spell/P_Blood.jpg,nolink,25x25,Blood Magic Bonus (1));&amp;br;Inferno、Kokytos脱出率向上</v>
      </c>
      <c r="FF394" t="str">
        <f t="shared" si="116"/>
        <v>~</v>
      </c>
      <c r="FG394" t="str">
        <f t="shared" si="117"/>
        <v>~</v>
      </c>
      <c r="FH394" s="24" t="str">
        <f t="shared" si="118"/>
        <v xml:space="preserve">|BGCOLOR(#000000):&amp;ref(Item/Misc/Tome-of-the-Lower-Planes.jpg,nolink,75x75,Tome of the Lower Planes);|BGCOLOR(BLACK):COLOR(WHITE):''Tome of the Lower Planes''|雑貨|&amp;ref(Spell/P_Astral.jpg,nolink,25x25,Astral);3&amp;ref(Spell/P_Blood.jpg,nolink,25x25,Blood);2|&amp;ref(Spell/V_Astral.jpg,nolink,25x25,Astral Pearl);15&amp;ref(Spell/V_Blood.jpg,nolink,25x25,Blood Slave);10|
|~|&gt;|&gt;|&gt;|&amp;ref(Spell/P_Blood.jpg,nolink,25x25,Blood Magic Bonus (1));&amp;br;Inferno、Kokytos脱出率向上|
|&gt;|&gt;|&gt;|&gt;|BGCOLOR(#F5F5F5):血魔法増強。地獄の観光案内も兼ねる|
</v>
      </c>
    </row>
    <row r="395" spans="1:164" x14ac:dyDescent="0.15">
      <c r="A395" t="str">
        <f t="shared" si="119"/>
        <v/>
      </c>
      <c r="C395" s="1" t="s">
        <v>3992</v>
      </c>
      <c r="E395" s="1">
        <v>8</v>
      </c>
      <c r="F395" s="1" t="s">
        <v>4262</v>
      </c>
      <c r="H395" s="1" t="s">
        <v>4258</v>
      </c>
      <c r="J395" s="1">
        <v>25</v>
      </c>
      <c r="ED395" s="2">
        <v>4</v>
      </c>
      <c r="EQ395" s="7" t="s">
        <v>4263</v>
      </c>
      <c r="ER395" s="20" t="s">
        <v>4741</v>
      </c>
      <c r="ES395" t="str">
        <f t="shared" si="103"/>
        <v>BGCOLOR(#000000):&amp;ref(Item/Misc/Carcator-the-Pocket-Lich.jpg,nolink,75x75,Carcator the Pocket Lich);|BGCOLOR(BLACK):COLOR(WHITE):''Carcator the Pocket Lich''</v>
      </c>
      <c r="ET395" t="str">
        <f t="shared" si="104"/>
        <v>&amp;ref(Spell/P_Death.jpg,nolink,25x25,Death);4</v>
      </c>
      <c r="EU395" t="str">
        <f t="shared" si="105"/>
        <v>&amp;ref(Spell/V_Death.jpg,nolink,25x25,Death Gem);25</v>
      </c>
      <c r="EV395" t="str">
        <f t="shared" si="106"/>
        <v>n/a</v>
      </c>
      <c r="EW395" t="str">
        <f t="shared" si="107"/>
        <v>n/a</v>
      </c>
      <c r="EX395" t="str">
        <f t="shared" si="108"/>
        <v/>
      </c>
      <c r="EY395" t="str">
        <f t="shared" si="109"/>
        <v/>
      </c>
      <c r="EZ395" t="str">
        <f t="shared" si="110"/>
        <v/>
      </c>
      <c r="FA395" t="str">
        <f t="shared" si="111"/>
        <v/>
      </c>
      <c r="FB395" t="str">
        <f t="shared" si="112"/>
        <v>&amp;ref(Item/Adept-Researcher.jpg,nolink,25x25,Adept Researcher (4));</v>
      </c>
      <c r="FC395" t="str">
        <f t="shared" si="113"/>
        <v/>
      </c>
      <c r="FD395" t="str">
        <f t="shared" si="114"/>
        <v>&amp;ref(Item/Adept-Researcher.jpg,nolink,25x25,Adept Researcher (4));&amp;br;随員：Pocket Lich（指揮官）&amp;br;同じ州のユニットにCurseを拡散</v>
      </c>
      <c r="FE395" t="str">
        <f t="shared" si="115"/>
        <v>&amp;ref(Item/Adept-Researcher.jpg,nolink,25x25,Adept Researcher (4));&amp;br;随員：Pocket Lich（指揮官）&amp;br;同じ州のユニットにCurseを拡散</v>
      </c>
      <c r="FF395" t="str">
        <f t="shared" si="116"/>
        <v>~</v>
      </c>
      <c r="FG395" t="str">
        <f t="shared" si="117"/>
        <v>~</v>
      </c>
      <c r="FH395" s="24" t="str">
        <f t="shared" si="118"/>
        <v xml:space="preserve">|BGCOLOR(#000000):&amp;ref(Item/Misc/Carcator-the-Pocket-Lich.jpg,nolink,75x75,Carcator the Pocket Lich);|BGCOLOR(BLACK):COLOR(WHITE):''Carcator the Pocket Lich''|雑貨|&amp;ref(Spell/P_Death.jpg,nolink,25x25,Death);4|&amp;ref(Spell/V_Death.jpg,nolink,25x25,Death Gem);25|
|~|&gt;|&gt;|&gt;|&amp;ref(Item/Adept-Researcher.jpg,nolink,25x25,Adept Researcher (4));&amp;br;随員：Pocket Lich（指揮官）&amp;br;同じ州のユニットにCurseを拡散|
|&gt;|&gt;|&gt;|&gt;|BGCOLOR(#F5F5F5):優秀な死魔法の使い手を従える。偏屈ぶりはご愛敬|
</v>
      </c>
    </row>
    <row r="396" spans="1:164" x14ac:dyDescent="0.15">
      <c r="A396" t="str">
        <f t="shared" si="119"/>
        <v/>
      </c>
      <c r="C396" s="1" t="s">
        <v>3992</v>
      </c>
      <c r="E396" s="1">
        <v>8</v>
      </c>
      <c r="F396" s="1" t="s">
        <v>4264</v>
      </c>
      <c r="H396" s="1" t="s">
        <v>4265</v>
      </c>
      <c r="J396" s="1">
        <v>40</v>
      </c>
      <c r="AX396" s="2">
        <v>5</v>
      </c>
      <c r="DC396" s="2">
        <v>1</v>
      </c>
      <c r="EQ396" s="7" t="s">
        <v>4266</v>
      </c>
      <c r="ER396" s="20" t="s">
        <v>4742</v>
      </c>
      <c r="ES396" t="str">
        <f t="shared" si="103"/>
        <v>BGCOLOR(#000000):&amp;ref(Item/Misc/The-Ankh.jpg,nolink,75x75,The Ankh);|BGCOLOR(BLACK):COLOR(WHITE):''The Ankh''</v>
      </c>
      <c r="ET396" t="str">
        <f t="shared" si="104"/>
        <v>&amp;ref(Spell/P_Death.jpg,nolink,25x25,Death);5</v>
      </c>
      <c r="EU396" t="str">
        <f t="shared" si="105"/>
        <v>&amp;ref(Spell/V_Death.jpg,nolink,25x25,Death Gem);40</v>
      </c>
      <c r="EV396" t="str">
        <f t="shared" si="106"/>
        <v>n/a</v>
      </c>
      <c r="EW396" t="str">
        <f t="shared" si="107"/>
        <v>n/a</v>
      </c>
      <c r="EX396" t="str">
        <f t="shared" si="108"/>
        <v>&amp;ref(Item/Shock-Resistant.jpg,nolink,25x25,Shock Resistant (5));</v>
      </c>
      <c r="EY396" t="str">
        <f t="shared" si="109"/>
        <v/>
      </c>
      <c r="EZ396" t="str">
        <f t="shared" si="110"/>
        <v/>
      </c>
      <c r="FA396" t="str">
        <f t="shared" si="111"/>
        <v>&amp;ref(Item/Horror-Marked.jpg,nolink,25x25,Causes Horror Mark);</v>
      </c>
      <c r="FB396" t="str">
        <f t="shared" si="112"/>
        <v/>
      </c>
      <c r="FC396" t="str">
        <f t="shared" si="113"/>
        <v/>
      </c>
      <c r="FD396" t="str">
        <f t="shared" si="114"/>
        <v>&amp;ref(Item/Shock-Resistant.jpg,nolink,25x25,Shock Resistant (5));&amp;br;&amp;ref(Item/Horror-Marked.jpg,nolink,25x25,Causes Horror Mark);&amp;br;戦闘開始時自動発動：Life after Death</v>
      </c>
      <c r="FE396" t="str">
        <f t="shared" si="115"/>
        <v>&amp;ref(Item/Shock-Resistant.jpg,nolink,25x25,Shock Resistant (5));&amp;br;&amp;ref(Item/Horror-Marked.jpg,nolink,25x25,Causes Horror Mark);&amp;br;戦闘開始時自動発動：Life after Death</v>
      </c>
      <c r="FF396" t="str">
        <f t="shared" si="116"/>
        <v>~</v>
      </c>
      <c r="FG396" t="str">
        <f t="shared" si="117"/>
        <v>~</v>
      </c>
      <c r="FH396" s="24" t="str">
        <f t="shared" si="118"/>
        <v xml:space="preserve">|BGCOLOR(#000000):&amp;ref(Item/Misc/The-Ankh.jpg,nolink,75x75,The Ankh);|BGCOLOR(BLACK):COLOR(WHITE):''The Ankh''|雑貨|&amp;ref(Spell/P_Death.jpg,nolink,25x25,Death);5|&amp;ref(Spell/V_Death.jpg,nolink,25x25,Death Gem);40|
|~|&gt;|&gt;|&gt;|&amp;ref(Item/Shock-Resistant.jpg,nolink,25x25,Shock Resistant (5));&amp;br;&amp;ref(Item/Horror-Marked.jpg,nolink,25x25,Causes Horror Mark);&amp;br;戦闘開始時自動発動：Life after Death|
|&gt;|&gt;|&gt;|&gt;|BGCOLOR(#F5F5F5):偽りの来世を与える命の護符。消耗戦に強くなる|
</v>
      </c>
    </row>
    <row r="397" spans="1:164" x14ac:dyDescent="0.15">
      <c r="A397" t="str">
        <f t="shared" si="119"/>
        <v/>
      </c>
      <c r="C397" s="1" t="s">
        <v>3992</v>
      </c>
      <c r="E397" s="1">
        <v>8</v>
      </c>
      <c r="F397" s="1" t="s">
        <v>4267</v>
      </c>
      <c r="H397" s="1" t="s">
        <v>4268</v>
      </c>
      <c r="I397" s="1" t="s">
        <v>4199</v>
      </c>
      <c r="J397" s="1">
        <v>15</v>
      </c>
      <c r="K397" s="7">
        <v>5</v>
      </c>
      <c r="CR397" s="2" t="s">
        <v>4269</v>
      </c>
      <c r="ER397" s="20" t="s">
        <v>4743</v>
      </c>
      <c r="ES397" t="str">
        <f t="shared" si="103"/>
        <v>BGCOLOR(#000000):&amp;ref(Item/Misc/Disease-Grinder.jpg,nolink,75x75,Disease Grinder);|BGCOLOR(BLACK):COLOR(WHITE):''Disease Grinder''</v>
      </c>
      <c r="ET397" t="str">
        <f t="shared" si="104"/>
        <v>&amp;ref(Spell/P_Death.jpg,nolink,25x25,Death);3&amp;ref(Spell/P_Fire.jpg,nolink,25x25,Fire);1</v>
      </c>
      <c r="EU397" t="str">
        <f t="shared" si="105"/>
        <v>&amp;ref(Spell/V_Death.jpg,nolink,25x25,Death Gem);15&amp;ref(Spell/V_Fire.jpg,nolink,25x25,Fire Gem);5</v>
      </c>
      <c r="EV397" t="str">
        <f t="shared" si="106"/>
        <v>n/a</v>
      </c>
      <c r="EW397" t="str">
        <f t="shared" si="107"/>
        <v>n/a</v>
      </c>
      <c r="EX397" t="str">
        <f t="shared" si="108"/>
        <v/>
      </c>
      <c r="EY397" t="str">
        <f t="shared" si="109"/>
        <v/>
      </c>
      <c r="EZ397" t="str">
        <f t="shared" si="110"/>
        <v>&amp;ref(Item/Disease-Grinder.jpg,nolink,25x25,Disease Grinder (1));</v>
      </c>
      <c r="FA397" t="str">
        <f t="shared" si="111"/>
        <v/>
      </c>
      <c r="FB397" t="str">
        <f t="shared" si="112"/>
        <v/>
      </c>
      <c r="FC397" t="str">
        <f t="shared" si="113"/>
        <v/>
      </c>
      <c r="FD397" t="str">
        <f t="shared" si="114"/>
        <v>&amp;ref(Item/Disease-Grinder.jpg,nolink,25x25,Disease Grinder (1));</v>
      </c>
      <c r="FE397" t="str">
        <f t="shared" si="115"/>
        <v>&amp;ref(Item/Disease-Grinder.jpg,nolink,25x25,Disease Grinder (1));</v>
      </c>
      <c r="FF397" t="str">
        <f t="shared" si="116"/>
        <v>~</v>
      </c>
      <c r="FG397" t="str">
        <f t="shared" si="117"/>
        <v>~</v>
      </c>
      <c r="FH397" s="24" t="str">
        <f t="shared" si="118"/>
        <v xml:space="preserve">|BGCOLOR(#000000):&amp;ref(Item/Misc/Disease-Grinder.jpg,nolink,75x75,Disease Grinder);|BGCOLOR(BLACK):COLOR(WHITE):''Disease Grinder''|雑貨|&amp;ref(Spell/P_Death.jpg,nolink,25x25,Death);3&amp;ref(Spell/P_Fire.jpg,nolink,25x25,Fire);1|&amp;ref(Spell/V_Death.jpg,nolink,25x25,Death Gem);15&amp;ref(Spell/V_Fire.jpg,nolink,25x25,Fire Gem);5|
|~|&gt;|&gt;|&gt;|&amp;ref(Item/Disease-Grinder.jpg,nolink,25x25,Disease Grinder (1));|
|&gt;|&gt;|&gt;|&gt;|BGCOLOR(#F5F5F5):病を利用してしまう一石二鳥の道具|
</v>
      </c>
    </row>
    <row r="398" spans="1:164" x14ac:dyDescent="0.15">
      <c r="A398" t="str">
        <f t="shared" si="119"/>
        <v/>
      </c>
      <c r="C398" s="1" t="s">
        <v>3992</v>
      </c>
      <c r="E398" s="1">
        <v>8</v>
      </c>
      <c r="F398" s="1" t="s">
        <v>4783</v>
      </c>
      <c r="H398" s="1" t="s">
        <v>4211</v>
      </c>
      <c r="I398" s="1" t="s">
        <v>4255</v>
      </c>
      <c r="J398" s="1">
        <v>10</v>
      </c>
      <c r="K398" s="7">
        <v>10</v>
      </c>
      <c r="BG398" s="2">
        <v>5</v>
      </c>
      <c r="EJ398" s="2">
        <v>1</v>
      </c>
      <c r="EL398" s="2">
        <v>1</v>
      </c>
      <c r="ER398" s="20" t="s">
        <v>4744</v>
      </c>
      <c r="ES398" t="str">
        <f t="shared" si="103"/>
        <v>BGCOLOR(#000000):&amp;ref(Item/Misc/The-Black-Book-of-Secrets.jpg,nolink,75x75,The Black Book of Secrets);|BGCOLOR(BLACK):COLOR(WHITE):''The Black Book of Secrets''</v>
      </c>
      <c r="ET398" t="str">
        <f t="shared" si="104"/>
        <v>&amp;ref(Spell/P_Death.jpg,nolink,25x25,Death);2&amp;ref(Spell/P_Blood.jpg,nolink,25x25,Blood);2</v>
      </c>
      <c r="EU398" t="str">
        <f t="shared" si="105"/>
        <v>&amp;ref(Spell/V_Death.jpg,nolink,25x25,Death Gem);10&amp;ref(Spell/V_Blood.jpg,nolink,25x25,Blood Slave);10</v>
      </c>
      <c r="EV398" t="str">
        <f t="shared" si="106"/>
        <v>n/a</v>
      </c>
      <c r="EW398" t="str">
        <f t="shared" si="107"/>
        <v>n/a</v>
      </c>
      <c r="EX398" t="str">
        <f t="shared" si="108"/>
        <v>&amp;ref(Item/Causes-Fear.jpg,nolink,25x25,Fear (5));</v>
      </c>
      <c r="EY398" t="str">
        <f t="shared" si="109"/>
        <v/>
      </c>
      <c r="EZ398" t="str">
        <f t="shared" si="110"/>
        <v/>
      </c>
      <c r="FA398" t="str">
        <f t="shared" si="111"/>
        <v/>
      </c>
      <c r="FB398" t="str">
        <f t="shared" si="112"/>
        <v>&amp;ref(Spell/P_Death.jpg,nolink,25x25,Death Magic Bonus (1));&amp;ref(Spell/P_Blood.jpg,nolink,25x25,Blood Magic Bonus (1));</v>
      </c>
      <c r="FC398" t="str">
        <f t="shared" si="113"/>
        <v/>
      </c>
      <c r="FD398" t="str">
        <f t="shared" si="114"/>
        <v>&amp;ref(Item/Causes-Fear.jpg,nolink,25x25,Fear (5));&amp;br;&amp;ref(Spell/P_Death.jpg,nolink,25x25,Death Magic Bonus (1));&amp;ref(Spell/P_Blood.jpg,nolink,25x25,Blood Magic Bonus (1));</v>
      </c>
      <c r="FE398" t="str">
        <f t="shared" si="115"/>
        <v>&amp;ref(Item/Causes-Fear.jpg,nolink,25x25,Fear (5));&amp;br;&amp;ref(Spell/P_Death.jpg,nolink,25x25,Death Magic Bonus (1));&amp;ref(Spell/P_Blood.jpg,nolink,25x25,Blood Magic Bonus (1));</v>
      </c>
      <c r="FF398" t="str">
        <f t="shared" si="116"/>
        <v>~</v>
      </c>
      <c r="FG398" t="str">
        <f t="shared" si="117"/>
        <v>~</v>
      </c>
      <c r="FH398" s="24" t="str">
        <f t="shared" si="118"/>
        <v xml:space="preserve">|BGCOLOR(#000000):&amp;ref(Item/Misc/The-Black-Book-of-Secrets.jpg,nolink,75x75,The Black Book of Secrets);|BGCOLOR(BLACK):COLOR(WHITE):''The Black Book of Secrets''|雑貨|&amp;ref(Spell/P_Death.jpg,nolink,25x25,Death);2&amp;ref(Spell/P_Blood.jpg,nolink,25x25,Blood);2|&amp;ref(Spell/V_Death.jpg,nolink,25x25,Death Gem);10&amp;ref(Spell/V_Blood.jpg,nolink,25x25,Blood Slave);10|
|~|&gt;|&gt;|&gt;|&amp;ref(Item/Causes-Fear.jpg,nolink,25x25,Fear (5));&amp;br;&amp;ref(Spell/P_Death.jpg,nolink,25x25,Death Magic Bonus (1));&amp;ref(Spell/P_Blood.jpg,nolink,25x25,Blood Magic Bonus (1));|
|&gt;|&gt;|&gt;|&gt;|BGCOLOR(#F5F5F5):死、血魔法増強。忌まわしげだが危険はない|
</v>
      </c>
    </row>
    <row r="399" spans="1:164" x14ac:dyDescent="0.15">
      <c r="A399" t="str">
        <f t="shared" si="119"/>
        <v/>
      </c>
      <c r="C399" s="1" t="s">
        <v>3992</v>
      </c>
      <c r="E399" s="1">
        <v>8</v>
      </c>
      <c r="F399" s="1" t="s">
        <v>4270</v>
      </c>
      <c r="H399" s="1" t="s">
        <v>4271</v>
      </c>
      <c r="J399" s="1">
        <v>10</v>
      </c>
      <c r="DE399" s="2">
        <v>1</v>
      </c>
      <c r="EQ399" s="7" t="s">
        <v>4272</v>
      </c>
      <c r="ER399" s="20" t="s">
        <v>4745</v>
      </c>
      <c r="ES399" t="str">
        <f t="shared" si="103"/>
        <v>BGCOLOR(#000000):&amp;ref(Item/Misc/The-Green-Eye.jpg,nolink,75x75,The Green Eye);|BGCOLOR(BLACK):COLOR(WHITE):''The Green Eye''</v>
      </c>
      <c r="ET399" t="str">
        <f t="shared" si="104"/>
        <v>&amp;ref(Spell/P_Nature.jpg,nolink,25x25,Nature);2</v>
      </c>
      <c r="EU399" t="str">
        <f t="shared" si="105"/>
        <v>&amp;ref(Spell/V_Nature.jpg,nolink,25x25,Nature Gem);10</v>
      </c>
      <c r="EV399" t="str">
        <f t="shared" si="106"/>
        <v>n/a</v>
      </c>
      <c r="EW399" t="str">
        <f t="shared" si="107"/>
        <v>n/a</v>
      </c>
      <c r="EX399" t="str">
        <f t="shared" si="108"/>
        <v/>
      </c>
      <c r="EY399" t="str">
        <f t="shared" si="109"/>
        <v/>
      </c>
      <c r="EZ399" t="str">
        <f t="shared" si="110"/>
        <v/>
      </c>
      <c r="FA399" t="str">
        <f t="shared" si="111"/>
        <v>&amp;ref(Item/Affliction.jpg,nolink,25x25,Lost one eye);</v>
      </c>
      <c r="FB399" t="str">
        <f t="shared" si="112"/>
        <v/>
      </c>
      <c r="FC399" t="str">
        <f t="shared" si="113"/>
        <v/>
      </c>
      <c r="FD399" t="str">
        <f t="shared" si="114"/>
        <v>&amp;ref(Item/Affliction.jpg,nolink,25x25,Lost one eye);&amp;br;抵抗貫通修正+2&amp;br;戦闘中自動発動：Sleep&amp;br;装備解除不可</v>
      </c>
      <c r="FE399" t="str">
        <f t="shared" si="115"/>
        <v>&amp;ref(Item/Affliction.jpg,nolink,25x25,Lost one eye);&amp;br;抵抗貫通修正+2&amp;br;戦闘中自動発動：Sleep&amp;br;装備解除不可</v>
      </c>
      <c r="FF399" t="str">
        <f t="shared" si="116"/>
        <v>~</v>
      </c>
      <c r="FG399" t="str">
        <f t="shared" si="117"/>
        <v>~</v>
      </c>
      <c r="FH399" s="24" t="str">
        <f t="shared" si="118"/>
        <v xml:space="preserve">|BGCOLOR(#000000):&amp;ref(Item/Misc/The-Green-Eye.jpg,nolink,75x75,The Green Eye);|BGCOLOR(BLACK):COLOR(WHITE):''The Green Eye''|雑貨|&amp;ref(Spell/P_Nature.jpg,nolink,25x25,Nature);2|&amp;ref(Spell/V_Nature.jpg,nolink,25x25,Nature Gem);10|
|~|&gt;|&gt;|&gt;|&amp;ref(Item/Affliction.jpg,nolink,25x25,Lost one eye);&amp;br;抵抗貫通修正+2&amp;br;戦闘中自動発動：Sleep&amp;br;装備解除不可|
|&gt;|&gt;|&gt;|&gt;|BGCOLOR(#F5F5F5):敵を自動で眠らせる目。貫通力も大きく増す|
</v>
      </c>
    </row>
    <row r="400" spans="1:164" x14ac:dyDescent="0.15">
      <c r="A400" t="str">
        <f t="shared" si="119"/>
        <v/>
      </c>
      <c r="C400" s="1" t="s">
        <v>3992</v>
      </c>
      <c r="E400" s="1">
        <v>8</v>
      </c>
      <c r="F400" s="1" t="s">
        <v>4273</v>
      </c>
      <c r="H400" s="1" t="s">
        <v>4274</v>
      </c>
      <c r="J400" s="1">
        <v>25</v>
      </c>
      <c r="EQ400" s="7" t="s">
        <v>4275</v>
      </c>
      <c r="ER400" s="20" t="s">
        <v>4746</v>
      </c>
      <c r="ES400" t="str">
        <f t="shared" si="103"/>
        <v>BGCOLOR(#000000):&amp;ref(Item/Misc/Wondrous-Box-of-Monsters.jpg,nolink,75x75,Wondrous Box of Monsters);|BGCOLOR(BLACK):COLOR(WHITE):''Wondrous Box of Monsters''</v>
      </c>
      <c r="ET400" t="str">
        <f t="shared" si="104"/>
        <v>&amp;ref(Spell/P_Nature.jpg,nolink,25x25,Nature);4</v>
      </c>
      <c r="EU400" t="str">
        <f t="shared" si="105"/>
        <v>&amp;ref(Spell/V_Nature.jpg,nolink,25x25,Nature Gem);25</v>
      </c>
      <c r="EV400" t="str">
        <f t="shared" si="106"/>
        <v>n/a</v>
      </c>
      <c r="EW400" t="str">
        <f t="shared" si="107"/>
        <v>n/a</v>
      </c>
      <c r="EX400" t="str">
        <f t="shared" si="108"/>
        <v/>
      </c>
      <c r="EY400" t="str">
        <f t="shared" si="109"/>
        <v/>
      </c>
      <c r="EZ400" t="str">
        <f t="shared" si="110"/>
        <v/>
      </c>
      <c r="FA400" t="str">
        <f t="shared" si="111"/>
        <v/>
      </c>
      <c r="FB400" t="str">
        <f t="shared" si="112"/>
        <v/>
      </c>
      <c r="FC400" t="str">
        <f t="shared" si="113"/>
        <v/>
      </c>
      <c r="FD400" t="str">
        <f t="shared" si="114"/>
        <v>戦闘中自動発動：Grow Monster</v>
      </c>
      <c r="FE400" t="str">
        <f t="shared" si="115"/>
        <v>戦闘中自動発動：Grow Monster</v>
      </c>
      <c r="FF400" t="str">
        <f t="shared" si="116"/>
        <v>~</v>
      </c>
      <c r="FG400" t="str">
        <f t="shared" si="117"/>
        <v>~</v>
      </c>
      <c r="FH400" s="24" t="str">
        <f t="shared" si="118"/>
        <v xml:space="preserve">|BGCOLOR(#000000):&amp;ref(Item/Misc/Wondrous-Box-of-Monsters.jpg,nolink,75x75,Wondrous Box of Monsters);|BGCOLOR(BLACK):COLOR(WHITE):''Wondrous Box of Monsters''|雑貨|&amp;ref(Spell/P_Nature.jpg,nolink,25x25,Nature);4|&amp;ref(Spell/V_Nature.jpg,nolink,25x25,Nature Gem);25|
|~|&gt;|&gt;|&gt;|戦闘中自動発動：Grow Monster|
|&gt;|&gt;|&gt;|&gt;|BGCOLOR(#F5F5F5):動物全般が飛び出す謎の箱。暴走の危険も持つ|
</v>
      </c>
    </row>
    <row r="401" spans="1:164" x14ac:dyDescent="0.15">
      <c r="A401" t="str">
        <f t="shared" si="119"/>
        <v/>
      </c>
      <c r="C401" s="1" t="s">
        <v>3992</v>
      </c>
      <c r="E401" s="1">
        <v>8</v>
      </c>
      <c r="F401" s="1" t="s">
        <v>4276</v>
      </c>
      <c r="H401" s="1" t="s">
        <v>4277</v>
      </c>
      <c r="I401" s="1" t="s">
        <v>4197</v>
      </c>
      <c r="J401" s="1">
        <v>15</v>
      </c>
      <c r="K401" s="7">
        <v>15</v>
      </c>
      <c r="EQ401" s="7" t="s">
        <v>4278</v>
      </c>
      <c r="ER401" s="20" t="s">
        <v>4747</v>
      </c>
      <c r="ES401" t="str">
        <f t="shared" si="103"/>
        <v>BGCOLOR(#000000):&amp;ref(Item/Misc/Fountain-of-Youth.jpg,nolink,75x75,Fountain of Youth);|BGCOLOR(BLACK):COLOR(WHITE):''Fountain of Youth''</v>
      </c>
      <c r="ET401" t="str">
        <f t="shared" si="104"/>
        <v>&amp;ref(Spell/P_Nature.jpg,nolink,25x25,Nature);3&amp;ref(Spell/P_Fire.jpg,nolink,25x25,Fire);3</v>
      </c>
      <c r="EU401" t="str">
        <f t="shared" si="105"/>
        <v>&amp;ref(Spell/V_Nature.jpg,nolink,25x25,Nature Gem);15&amp;ref(Spell/V_Fire.jpg,nolink,25x25,Fire Gem);15</v>
      </c>
      <c r="EV401" t="str">
        <f t="shared" si="106"/>
        <v>n/a</v>
      </c>
      <c r="EW401" t="str">
        <f t="shared" si="107"/>
        <v>n/a</v>
      </c>
      <c r="EX401" t="str">
        <f t="shared" si="108"/>
        <v/>
      </c>
      <c r="EY401" t="str">
        <f t="shared" si="109"/>
        <v/>
      </c>
      <c r="EZ401" t="str">
        <f t="shared" si="110"/>
        <v/>
      </c>
      <c r="FA401" t="str">
        <f t="shared" si="111"/>
        <v/>
      </c>
      <c r="FB401" t="str">
        <f t="shared" si="112"/>
        <v/>
      </c>
      <c r="FC401" t="str">
        <f t="shared" si="113"/>
        <v/>
      </c>
      <c r="FD401" t="str">
        <f t="shared" si="114"/>
        <v>同じ州のユニット全員の老化抑止：75%</v>
      </c>
      <c r="FE401" t="str">
        <f t="shared" si="115"/>
        <v>同じ州のユニット全員の老化抑止：75%</v>
      </c>
      <c r="FF401" t="str">
        <f t="shared" si="116"/>
        <v>~</v>
      </c>
      <c r="FG401" t="str">
        <f t="shared" si="117"/>
        <v>~</v>
      </c>
      <c r="FH401" s="24" t="str">
        <f t="shared" si="118"/>
        <v xml:space="preserve">|BGCOLOR(#000000):&amp;ref(Item/Misc/Fountain-of-Youth.jpg,nolink,75x75,Fountain of Youth);|BGCOLOR(BLACK):COLOR(WHITE):''Fountain of Youth''|雑貨|&amp;ref(Spell/P_Nature.jpg,nolink,25x25,Nature);3&amp;ref(Spell/P_Fire.jpg,nolink,25x25,Fire);3|&amp;ref(Spell/V_Nature.jpg,nolink,25x25,Nature Gem);15&amp;ref(Spell/V_Fire.jpg,nolink,25x25,Fire Gem);15|
|~|&gt;|&gt;|&gt;|同じ州のユニット全員の老化抑止：75%|
|&gt;|&gt;|&gt;|&gt;|BGCOLOR(#F5F5F5):州全体の老化を抑える持ち運び式の泉|
</v>
      </c>
    </row>
    <row r="402" spans="1:164" x14ac:dyDescent="0.15">
      <c r="A402" t="str">
        <f t="shared" si="119"/>
        <v/>
      </c>
      <c r="C402" s="1" t="s">
        <v>3992</v>
      </c>
      <c r="E402" s="1">
        <v>8</v>
      </c>
      <c r="F402" s="1" t="s">
        <v>4279</v>
      </c>
      <c r="H402" s="1" t="s">
        <v>4200</v>
      </c>
      <c r="I402" s="1" t="s">
        <v>4280</v>
      </c>
      <c r="J402" s="1">
        <v>5</v>
      </c>
      <c r="K402" s="7">
        <v>5</v>
      </c>
      <c r="BC402" s="2">
        <v>20</v>
      </c>
      <c r="CW402" s="2" t="s">
        <v>4281</v>
      </c>
      <c r="EQ402" s="7" t="s">
        <v>4282</v>
      </c>
      <c r="ER402" s="20" t="s">
        <v>4748</v>
      </c>
      <c r="ES402" t="str">
        <f t="shared" ref="ES402:ES418" si="120">CONCATENATE("BGCOLOR(#000000):&amp;ref(Item/",SUBSTITUTE(SUBSTITUTE(SUBSTITUTE(SUBSTITUTE(SUBSTITUTE(SUBSTITUTE(SUBSTITUTE(C402,"片手","SH Weapons"),"両手","DH Weapons"),"盾","Shields"),"兜","Helms"),"鎧","Armors"),"靴","Boots"),"雑貨","Misc"),"/",SUBSTITUTE(SUBSTITUTE(IF(G402&lt;&gt;"",G402,F402)," ","-"),"ö","o"),".jpg,nolink,75x75,",F402,");","|","BGCOLOR(BLACK):COLOR(WHITE):''",F402,"''")</f>
        <v>BGCOLOR(#000000):&amp;ref(Item/Misc/Midget's-Revenge.jpg,nolink,75x75,Midget's Revenge);|BGCOLOR(BLACK):COLOR(WHITE):''Midget's Revenge''</v>
      </c>
      <c r="ET402" t="str">
        <f t="shared" ref="ET402:ET418" si="121">SUBSTITUTE(SUBSTITUTE(SUBSTITUTE(SUBSTITUTE(SUBSTITUTE(SUBSTITUTE(SUBSTITUTE(SUBSTITUTE(SUBSTITUTE(H402&amp;I402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&amp;ref(Spell/P_Nature.jpg,nolink,25x25,Nature);1&amp;ref(Spell/P_Water.jpg,nolink,25x25,Water);1</v>
      </c>
      <c r="EU402" t="str">
        <f t="shared" ref="EU402:EU418" si="122">SUBSTITUTE(SUBSTITUTE(SUBSTITUTE(SUBSTITUTE(SUBSTITUTE(SUBSTITUTE(SUBSTITUTE(SUBSTITUTE(LEFT(H402,1)&amp;J402&amp;IF(I402&lt;&gt;"",LEFT(I402,1)&amp;K402,""),"火","&amp;ref(Spell/V_Fire.jpg,nolink,25x25,Fire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&amp;ref(Spell/V_Nature.jpg,nolink,25x25,Nature Gem);5&amp;ref(Spell/V_Water.jpg,nolink,25x25,Water Gem);5</v>
      </c>
      <c r="EV402" t="str">
        <f t="shared" ref="EV402:EV418" si="123">IF(L402&lt;&gt;"",CONCATENATE("攻撃力：",L402,SUBSTITUTE(SUBSTITUTE(SUBSTITUTE(SUBSTITUTE(SUBSTITUTE(SUBSTITUTE(SUBSTITUTE(SUBSTITUTE(SUBSTITUTE(M402,"切","&amp;ref(Item/D_Slash.jpg,nolink,25x25,Slash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N402,"ap","&amp;br;防御貫通"),"an","&amp;br;防御無視"),SUBSTITUTE(SUBSTITUTE(O402,"p","&amp;br;吸収攻撃（上限5）"),"f","&amp;br;吸収攻撃"),IF(P402&lt;&gt;"","&amp;br;ダメージ上限"&amp;P402,""),SUBSTITUTE(SUBSTITUTE(Q402,"2","&amp;br;対デーモン二倍打"),"3","&amp;br;対アンデッド/デーモン三倍打"),IF(R402&lt;&gt;"","&amp;br;対魔法生物2倍打",""),SUBSTITUTE(SUBSTITUTE(S402,"2","&amp;br;対小型二倍打"),"3","&amp;br;対大型三倍打"),SUBSTITUTE(SUBSTITUTE(SUBSTITUTE(T402,"0","&amp;br;筋力加算なし"),"2","&amp;br;筋力加算二分の一"),"3","&amp;br;筋力加算三分の一"),IF(U402&lt;&gt;"","&amp;br;第一撃に突撃ボーナス加算",""),IF(V402&lt;&gt;"","&amp;br;殺した敵をゾンビ化",""),IF(W402&lt;&gt;"","&amp;br;筋力加算+25%",""),IF(X402&lt;&gt;"","&amp;br;対盾攻撃修正+2",""),IF(Y402&lt;&gt;"","&amp;br;頭部優先攻撃",""),SUBSTITUTE(SUBSTITUTE(SUBSTITUTE(Z402,"n","&amp;br;抵抗可能"),"e","&amp;br;抵抗容易"),"h","&amp;br;抵抗困難"),IF(AA402&lt;&gt;"","&amp;br;ボーナス武器",""),IF(AB402&lt;&gt;"","&amp;br;"&amp;IF(AB402&gt;0,AB402&amp;"回連続攻撃",ABS(AB402)+1&amp;"ラウンド毎に1回攻撃"),""),IF(AC402&lt;&gt;"","&amp;br;効果範囲："&amp;AC402,""),IF(AD402&lt;&gt;"","&amp;br;効果継続："&amp;AC402,""),IF(AE402&lt;&gt;"","&amp;br;攻撃修正："&amp;AE402&amp;"&amp;br;防御修正："&amp;AF402&amp;"&amp;br;長さ："&amp;AK402,""),IF(AG402&lt;&gt;"","&amp;br;射程："&amp;SUBSTITUTE(SUBSTITUTE(SUBSTITUTE(AG402,"s","筋力"),"h","筋力/2"),"t","筋力/3")&amp;"&amp;br;精度修正："&amp;AH402&amp;"&amp;br;弾数："&amp;AI402&amp;IF(AJ402&lt;&gt;"","&amp;br;水中使用可能",""),""),IF(AT402&lt;&gt;"","&amp;br;負傷時追撃："&amp;AT402,""),IF(AU402&lt;&gt;"","&amp;br;命中時追撃："&amp;AU402,""),IF(AV402&lt;&gt;"","&amp;br;攻撃時追撃："&amp;AV402,"")),"n/a")</f>
        <v>n/a</v>
      </c>
      <c r="EW402" t="str">
        <f t="shared" ref="EW402:EW418" si="124">IF(AQ402&lt;&gt;"",CONCATENATE(IF(AL402&lt;&gt;"","頭部防護："&amp;AL402,""),IF(AM402&lt;&gt;"",IF(AL402&lt;&gt;"","&amp;br;","")&amp;"胴体防護："&amp;AM402,""),IF(AN402&lt;&gt;"","盾軽減力："&amp;AN402,""),IF(AO402&lt;&gt;"","&amp;br;防御修正："&amp;AO402,""),IF(AP402&lt;&gt;"","&amp;br;盾対応力："&amp;AP402,""),IF(AQ402&lt;&gt;"","&amp;br;装備負担："&amp;AQ402,""),IF(AR402&lt;&gt;"","&amp;br;行軍速度：-"&amp;AR402,""),IF(AS402&lt;&gt;"","&amp;br;魔法の防具","")),"n/a")</f>
        <v>n/a</v>
      </c>
      <c r="EX402" t="str">
        <f t="shared" ref="EX402:EX418" si="125">IF(COUNTA(AW402:EQ402)&lt;&gt;0,CONCATENATE(IF(AW402&lt;&gt;"",IF(AW402&gt;0,"&amp;ref(Item/Fire-Resistant.jpg,nolink,25x25,Fire Resistant ("&amp;AW402&amp;"));","&amp;ref(Item/Susceptible-to-Fire.jpg,nolink,25x25,Susceptible to Fire ("&amp;ABS(AW402)&amp;"));"),""),IF(AX402&lt;&gt;"",IF(AX402&gt;0,"&amp;ref(Item/Shock-Resistant.jpg,nolink,25x25,Shock Resistant ("&amp;AX402&amp;"));","&amp;ref(Item/Susceptible-to-Shock.jpg,nolink,25x25,Susceptible to Shock ("&amp;ABS(AX402)&amp;"));"),""),IF(AY402&lt;&gt;"",IF(AY402&gt;0,"&amp;ref(Item/Cold-Resistant.jpg,nolink,25x25,Cold Resistant ("&amp;AY402&amp;"));","&amp;ref(Item/Susceptible-to-Cold.jpg,nolink,25x25,Susceptible to Cold ("&amp;ABS(AY402)&amp;"));"),""),IF(AZ402&lt;&gt;"",IF(AZ402&gt;0,"&amp;ref(Item/Poison-Resistant.jpg,nolink,25x25,Poison Resistant ("&amp;AZ402&amp;"));","&amp;ref(Item/Susceptible-to-Poison.jpg,nolink,25x25,Susceptible to Poison ("&amp;ABS(AZ402)&amp;"));"),""),IF(BA402&lt;&gt;"","&amp;ref(Item/Affliction-Resistance.jpg,nolink,25x25,Affliction Resistance ("&amp;BA402&amp;"));",""),IF(BB402&lt;&gt;"","&amp;ref(Item/Ice-Protection.jpg,nolink,25x25,Ice Protection ("&amp;BB402&amp;"));",""),IF(BC402&lt;&gt;"","&amp;ref(Item/Invulnerable.jpg,nolink,25x25,Invulnerable ("&amp;BC402&amp;"));",""),IF(BD402&lt;&gt;"","&amp;ref(Item/Protective-Force.jpg,nolink,25x25,Protective Force ("&amp;BD402&amp;"));",""),IF(BE402&lt;&gt;"","&amp;ref(Item/Awe.jpg,nolink,25x25,Awe ("&amp;BE402&amp;"));",""),IF(BF402&lt;&gt;"","&amp;ref(Item/Animal-Awe.jpg,nolink,25x25,Animal Awe ("&amp;BF402&amp;"));",""),IF(BG402&lt;&gt;"","&amp;ref(Item/Causes-Fear.jpg,nolink,25x25,Fear ("&amp;BG402&amp;"));",""),IF(BH402&lt;&gt;"","&amp;ref(Item/Heat.jpg,nolink,25x25,Heat ("&amp;BH402&amp;"));",""),IF(BI402&lt;&gt;"","&amp;ref(Item/Chill.jpg,nolink,25x25,Chill ("&amp;BI402&amp;"));",""),IF(BJ402&lt;&gt;"","&amp;ref(Item/Fire-Shield.jpg,nolink,25x25,Fire Shield ("&amp;BJ402&amp;"));",""),IF(BK402&lt;&gt;"","&amp;ref(Item/Air-Shield.jpg,nolink,25x25,Air Shield ("&amp;BK402&amp;"));",""),IF(BL402&lt;&gt;"","&amp;ref(Item/Overcharged.jpg,nolink,25x25,Overcharged);",""),IF(BM402&lt;&gt;"","&amp;ref(Item/Poison-Barbs.jpg,nolink,25x25,Poison Barbs);",""),IF(BN402&lt;&gt;"","&amp;ref(Item/Petrification.jpg,nolink,25x25,Petrification);",""),IF(BO402&lt;&gt;"","&amp;ref(Item/Damage-Reversal.jpg,nolink,25x25,Damage Reversal ("&amp;BO402+12&amp;" vs MR));","")),"n/a")</f>
        <v>&amp;ref(Item/Invulnerable.jpg,nolink,25x25,Invulnerable (20));</v>
      </c>
      <c r="EY402" t="str">
        <f t="shared" ref="EY402:EY418" si="126">CONCATENATE(IF(BP402&lt;&gt;"",IF(BP402="s","&amp;ref(Item/Sacred-Bless.jpg,nolink,25x25,Blessed (Sacred Only));","&amp;ref(Item/Blessed.jpg,nolink,25x25,Blessed);"),""),IF(BQ402&lt;&gt;"","&amp;ref(Item/Berserker.jpg,nolink,25x25,Berserker ("&amp;BQ402&amp;"));",""),IF(BR402&lt;&gt;"","&amp;ref(Item/Gone-Berserk.jpg,nolink,25x25,Gone Berserk);",""),IF(BS402&lt;&gt;"","&amp;ref(Item/Trample.jpg,nolink,25x25,Trample);",""),IF(BT402&lt;&gt;"",IF(BT402&lt;&gt;"s","&amp;ref(Item/Darkvision.jpg,nolink,25x25,Darkvision ("&amp;BT402&amp;"));","&amp;ref(Item/Spirit-Sight.jpg,nolink,25x25,Spirit Sight);"),""),IF(BU402&lt;&gt;"",IF(LEFT(BU402,1)&lt;&gt;"t","&amp;ref(Item/Regeneration.jpg,nolink,25x25,Regeneration ("&amp;BU402&amp;"));","&amp;ref(Item/True-Regeneration.jpg,nolink,25x25,True Regeneration ("&amp;MID(BU402,2,LEN(BU402)-1)&amp;"));"),""),IF(BV402&lt;&gt;"",IF(BV402&gt;0,"&amp;ref(Item/Reinvigoration.jpg,nolink,25x25,Reinvigoration ("&amp;BV402&amp;"));","&amp;ref(Item/Exhaustion.jpg,nolink,25x25,Exhaustion ("&amp;BV402&amp;"));"),""),IF(BW402&lt;&gt;"",IF(LEFT(BW402,1)&lt;&gt;"f","&amp;ref(Item/Stealthy-Boost.jpg,nolink,25x25,Stealth Boost ("&amp;BW402&amp;"));","&amp;ref(Item/Stealthy.jpg,nolink,25x25,Stealthy ("&amp;MID(BW402,2,LEN(BW402)-1)&amp;"));"),""),IF(BX402&lt;&gt;"","&amp;ref(Item/Invisible.jpg,nolink,25x25,Invisible);",""),IF(BY402&lt;&gt;"","&amp;ref(Item/Assassin.jpg,nolink,25x25,Assassin);",""),IF(BZ402&lt;&gt;"","&amp;ref(Item/Seduction.jpg,nolink,25x25,Seduction);",""),IF(CA402&lt;&gt;"","&amp;ref(Item/Reaper.jpg,nolink,25x25,Reaper ("&amp;CA402&amp;"));",""),IF(CB402&lt;&gt;"","&amp;ref(Item/Heretic.jpg,nolink,25x25,Heretic ("&amp;CB402&amp;"));",""),IF(CC402&lt;&gt;"","&amp;ref(Item/Inquisitor.jpg,nolink,25x25,Inquisitor);",""),IF(CD402&lt;&gt;"","&amp;ref(Item/Adept-Sacrificer.jpg,nolink,25x25,Adept Sacrificer ("&amp;CD402&amp;"));",""),IF(CE402&lt;&gt;"","&amp;ref(Item/Dominion-Spreader.jpg,nolink,25x25,Dominion Spreader ("&amp;CE402&amp;"));",""),IF(CF402&lt;&gt;"","&amp;ref(Item/Gold-Maker.jpg,nolink,25x25,Gold Maker ("&amp;CF402&amp;"));",""))</f>
        <v/>
      </c>
      <c r="EZ402" t="str">
        <f t="shared" ref="EZ402:EZ418" si="127">CONCATENATE(IF(CG402&lt;&gt;"",IF(CG402&gt;0,"&amp;ref(Item/Inspirational.jpg,nolink,25x25,Inspirational ("&amp;CG402&amp;"));","&amp;ref(Item/Uninspirational.jpg,nolink,25x25,Inspirational ("&amp;CG402&amp;"));"),""),IF(CH402&lt;&gt;"","&amp;ref(Item/Taskmaster.jpg,nolink,25x25,Taskmaster ("&amp;CH402&amp;"));",""),IF(CI402&lt;&gt;"","&amp;ref(Item/Beastmaster.jpg,nolink,25x25,Beastmaster ("&amp;CI402&amp;"));",""),IF(CJ402&lt;&gt;"","&amp;ref(Nation/LivingLead.jpg,nolink,25x25,Leadership ("&amp;CJ402&amp;"));",""),IF(CK402&lt;&gt;"","&amp;ref(Nation/MagicLead.jpg,nolink,25x25,Magic Leadership ("&amp;CK402&amp;"));",""),IF(CL402&lt;&gt;"","&amp;ref(Nation/UndeadLead.jpg,nolink,25x25,Undead Leadership ("&amp;CL402&amp;"));",""),IF(CM402&lt;&gt;"","&amp;ref(Item/Pillager.jpg,nolink,25x25,Pillager ("&amp;CM402&amp;"));",""),IF(CN402&lt;&gt;"","&amp;ref(Item/Patrol-Bonus.jpg,nolink,25x25,Patrol Bonus ("&amp;CN402&amp;"));",""),IF(CO402&lt;&gt;"",IF(CO402&gt;0,"&amp;ref(Item/Supply-Bonus.jpg,nolink,25x25,Supply Bonus ("&amp;CO402&amp;"));","&amp;ref(Item/Gluttony.jpg,nolink,25x25,Gluttony ("&amp;ABS(CO402)&amp;"));"),""),IF(CP402&lt;&gt;"",IF(CP402&gt;0,"&amp;ref(Item/Water-Breathing.jpg,nolink,25x25,Gift of Water Breathing ("&amp;CP402&amp;"));","&amp;ref(Item/Water-Breathing.jpg,nolink,25x25,Water Breathing);"),""),IF(CQ402&lt;&gt;"","&amp;ref(Item/Sailing.jpg,nolink,25x25,Sailing (Size points "&amp;LEFT(CQ402,LEN(CQ402)-1)&amp;", max size "&amp;RIGHT(CQ402)&amp;"));",""),IF(CR402&lt;&gt;"",IF(LEFT(CR402,1)&lt;&gt;"d",IF(LEFT(CR402,1)&lt;&gt;"g","&amp;ref(Item/Healer.jpg,nolink,25x25,Healer ("&amp;CR402&amp;"));","&amp;ref(Item/Disease-Grinder.jpg,nolink,25x25,Disease Grinder ("&amp;MID(CR402,2,LEN(CR402)-1)&amp;"));"),"&amp;ref(Item/Disease-Healer.jpg,nolink,25x25,Disease Healer ("&amp;MID(CR402,2,LEN(CR402)-1)&amp;"));"),""),IF(CS402&lt;&gt;"","&amp;ref(Item/Mason.jpg,nolink,25x25,Mason);",""))</f>
        <v/>
      </c>
      <c r="FA402" t="str">
        <f t="shared" ref="FA402:FA418" si="128">CONCATENATE(IF(CT402&lt;&gt;"","&amp;ref(Item/Ethereal.jpg,nolink,25x25,Ethereal);",""),IF(CU402&lt;&gt;"","&amp;ref(Item/Swiftness.jpg,nolink,25x25,Swiftness ("&amp;CU402&amp;"));",""),IF(CV402&lt;&gt;"","&amp;ref(Item/Quickness.jpg,nolink,25x25,Quickness);",""),IF(CW402&lt;&gt;"",IF(CW402&lt;&gt;"l","&amp;ref(Item/Enlarged.jpg,nolink,25x25,Enlarged);","&amp;ref(Item/Enlarged.jpg,nolink,25x25,Enlarged (Up to Size 4));"),""),IF(CX402&lt;&gt;"","&amp;ref(Item/Storm-Power.jpg,nolink,25x25,Storm Power ("&amp;CX402&amp;"));",""),IF(CY402&lt;&gt;"","&amp;ref(Item/Lucky.jpg,nolink,25x25,Lucky);",""),IF(CZ402&lt;&gt;"","&amp;ref(Item/Twist-Fate.jpg,nolink,25x25,Twist Fate);",""),IF(DA402&lt;&gt;"","&amp;ref(Item/Fool's-Luck.jpg,nolink,25x25,Fool's Luck);",""),IF(DB402&lt;&gt;"","&amp;ref(Item/Cursed.jpg,nolink,25x25,Cursed);",""),IF(DC402&lt;&gt;"","&amp;ref(Item/Horror-Marked.jpg,nolink,25x25,Causes Horror Mark);",""),IF(DD402&lt;&gt;"","&amp;ref(Item/Diseased.jpg,nolink,25x25,Diseased);",""),IF(DE402&lt;&gt;"","&amp;ref(Item/Affliction.jpg,nolink,25x25,Lost one eye);",""),IF(DF402&lt;&gt;"","&amp;ref(Item/Affliction.jpg,nolink,25x25,Chest Wound);",""),IF(DG402&lt;&gt;"","&amp;ref(Item/Affliction.jpg,nolink,25x25,Feeble Minded);",""),IF(DH402&lt;&gt;"","&amp;ref(Item/Insane.jpg,nolink,25x25,Insane ("&amp;DH402&amp;"));",""),IF(DI402&lt;&gt;"","&amp;ref(Item/Siege-Bonus.jpg,nolink,25x25,Siege Bonus ("&amp;DI402&amp;"));",""),IF(DJ402&lt;&gt;"","&amp;ref(Item/Flying.jpg,nolink,25x25,Flying"&amp;IF(DJ402&gt;0," (Map Move "&amp;DJ402&amp;")","")&amp;");",""),IF(DK402&lt;&gt;"","&amp;ref(Item/Storm-Immunity.jpg,nolink,25x25,Storm Immunity);",""),IF(DL402&lt;&gt;"","&amp;ref(Item/Floating.jpg,nolink,25x25,Floating);",""),IF(DM402&lt;&gt;"","&amp;ref(Item/Forest-Survival.jpg,nolink,25x25,Forest Survival);",""),IF(DN402&lt;&gt;"","&amp;ref(Item/Mountain-Survival.jpg,nolink,25x25,Mountain Survival);",""),IF(DO402&lt;&gt;"","&amp;ref(Item/Swamp-Survival.jpg,nolink,25x25,Swamp Survival);",""),IF(DP402&lt;&gt;"","&amp;ref(Item/Wasteland-Survival.jpg,nolink,25x25,Wasteland Survival);",""),IF(DQ402&lt;&gt;"","&amp;ref(Item/Snow-Move.jpg,nolink,25x25,Snow Move);",""),IF(DR402&lt;&gt;"","&amp;ref(Item/Swimming.jpg,nolink,25x25,Swimming);",""))</f>
        <v>&amp;ref(Item/Enlarged.jpg,nolink,25x25,Enlarged);</v>
      </c>
      <c r="FB402" t="str">
        <f t="shared" ref="FB402:FB418" si="129">CONCATENATE(IF(DS402&lt;&gt;"","&amp;ref(Item/Blood-Searcher.jpg,nolink,25x25,Blood Searcher ("&amp;DS402&amp;"));",""),IF(DT402&lt;&gt;"","&amp;ref(Item/Reanimation-Bonus.jpg,nolink,25x25,Reanimation Bonus ("&amp;DT402&amp;"));",""),IF(DU402&lt;&gt;"","&amp;ref(Item/Dragon-Master.jpg,nolink,25x25,Dragon Master ("&amp;DU402&amp;"));",""),IF(DV402&lt;&gt;"","&amp;ref(Item/Ivy-Lord.jpg,nolink,25x25,Ivy Lord ("&amp;DV402&amp;"));",""),IF(DW402&lt;&gt;"","&amp;ref(Item/Adept-Cross-Breeder.jpg,nolink,25x25,Adept Cross Breeder ("&amp;DW402&amp;"));",""),IF(DX402&lt;&gt;"","&amp;ref(Item/Forge-Bonus.jpg,nolink,25x25,Forge Bonus ("&amp;DX402&amp;"));",""),IF(DY402&lt;&gt;"","&amp;ref(Item/Master-Smith.jpg,nolink,25x25,Master Smith ("&amp;DY402&amp;"));",""),IF(DZ402&lt;&gt;"","&amp;ref(Item/Master-Ritualist.jpg,nolink,25x25,Master Ritualist ("&amp;DZ402&amp;"));",""),IF(EA402&lt;&gt;"","&amp;ref(Item/Alchemist.jpg,nolink,25x25,Alchemist ("&amp;EA402&amp;"));",""),IF(EB402&lt;&gt;"","&amp;ref(Item/Communion-Master.jpg,nolink,25x25,Communion Master);",""),IF(EC402&lt;&gt;"","&amp;ref(Item/Communion-Slave.jpg,nolink,25x25,Communion Slave);",""),IF(ED402&lt;&gt;"","&amp;ref(Item/Adept-Researcher.jpg,nolink,25x25,Adept Researcher ("&amp;ED402&amp;"));",""),IF(EE402&lt;&gt;"","&amp;ref(Spell/P_Fire.jpg,nolink,25x25,Fire Magic Bonus ("&amp;EE402&amp;"));",""),IF(EF402&lt;&gt;"","&amp;ref(Spell/P_Air.jpg,nolink,25x25,Air Magic Bonus ("&amp;EF402&amp;"));",""),IF(EG402&lt;&gt;"","&amp;ref(Spell/P_Water.jpg,nolink,25x25,Water Magic Bonus ("&amp;EG402&amp;"));",""),IF(EH402&lt;&gt;"","&amp;ref(Spell/P_Earth.jpg,nolink,25x25,Earth Magic Bonus ("&amp;EH402&amp;"));",""),IF(EI402&lt;&gt;"","&amp;ref(Spell/P_Astral.jpg,nolink,25x25,Astral Magic Bonus ("&amp;EI402&amp;"));",""),IF(EJ402&lt;&gt;"","&amp;ref(Spell/P_Death.jpg,nolink,25x25,Death Magic Bonus ("&amp;EJ402&amp;"));",""),IF(EK402&lt;&gt;"","&amp;ref(Spell/P_Nature.jpg,nolink,25x25,Nature Magic Bonus ("&amp;EK402&amp;"));",""),IF(EL402&lt;&gt;"","&amp;ref(Spell/P_Blood.jpg,nolink,25x25,Blood Magic Bonus ("&amp;EL402&amp;"));",""),IF(EM402&lt;&gt;"","&amp;ref(Spell/P_Holy.jpg,nolink,25x25,Priest Bonus ("&amp;EM402&amp;"));",""))</f>
        <v/>
      </c>
      <c r="FC402" t="str">
        <f t="shared" ref="FC402:FC418" si="130">CONCATENATE(IF(EN402&lt;&gt;"","&amp;ref(Item/Far-Caster.jpg,nolink,25x25,Far Caster ("&amp;SUBSTITUTE(SUBSTITUTE(SUBSTITUTE(SUBSTITUTE(SUBSTITUTE(SUBSTITUTE(SUBSTITUTE(SUBSTITUTE(SUBSTITUTE(SUBSTITUTE(SUBSTITUTE(SUBSTITUTE(EN402,"火","Fire, "),"風","Air, "),"水","Water, "),"地","Earth, "),"星","Astral, "),"死","Death, "),"緑","Nature, "),"血","Blood, "),"聖","Priest, "),"霊","Elemental, "),"魔","Sorcery, "),"全","All, ")&amp;"));",""),IF(EO402&lt;&gt;"",SUBSTITUTE(SUBSTITUTE(SUBSTITUTE(SUBSTITUTE(SUBSTITUTE(SUBSTITUTE(SUBSTITUTE(SUBSTITUTE(EO402,"火","&amp;ref(Spell/V_Fire.jpg,nolink,25x25,Fire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(")&amp;"));",""),IF(EP402&lt;&gt;"",SUBSTITUTE(SUBSTITUTE(SUBSTITUTE(SUBSTITUTE(SUBSTITUTE(SUBSTITUTE(SUBSTITUTE(SUBSTITUTE(EP402,"火","&amp;ref(Spell/Vt_Fire.jpg,nolink,25x25,Temporary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D402" t="str">
        <f t="shared" ref="FD402:FD418" si="131">IF(EX402&lt;&gt;"n/a",CONCATENATE(EX402,EY402,IF(AND(OR(EX402&lt;&gt;"",EY402&lt;&gt;""),OR(EZ402&lt;&gt;"",FA402&lt;&gt;"")),"&amp;br;",""),EZ402,FA402,IF(AND(OR(EX402&lt;&gt;"",EY402&lt;&gt;"",EZ402&lt;&gt;"",FA402&lt;&gt;""),OR(FB402&lt;&gt;"",FC402&lt;&gt;"")),"&amp;br;",""),FB402,FC402,IF(AND(OR(EX402&lt;&gt;"",EY402&lt;&gt;"",EZ402&lt;&gt;"",FA402&lt;&gt;"",FB402&lt;&gt;"",FC402&lt;&gt;""),EQ402&lt;&gt;""),"&amp;br;",""),SUBSTITUTE(EQ402,"\n","&amp;br;")),"")</f>
        <v>&amp;ref(Item/Invulnerable.jpg,nolink,25x25,Invulnerable (20));&amp;br;&amp;ref(Item/Enlarged.jpg,nolink,25x25,Enlarged);&amp;br;装備条件：サイズ1以下&amp;br;攻撃技能+3、防御技能+3、筋力+2、HP+10</v>
      </c>
      <c r="FE402" t="str">
        <f t="shared" ref="FE402:FE418" si="132">CONCATENATE(IF(EV402&lt;&gt;"n/a",EV402,IF(EW402&lt;&gt;"n/a",EW402,IF(EX402&lt;&gt;"n/a",FD402,""))),IF(FF402&lt;&gt;"~","&amp;br;"&amp;FF402,""),IF(FG402&lt;&gt;"~","&amp;br;"&amp;FG402,""))</f>
        <v>&amp;ref(Item/Invulnerable.jpg,nolink,25x25,Invulnerable (20));&amp;br;&amp;ref(Item/Enlarged.jpg,nolink,25x25,Enlarged);&amp;br;装備条件：サイズ1以下&amp;br;攻撃技能+3、防御技能+3、筋力+2、HP+10</v>
      </c>
      <c r="FF402" t="str">
        <f t="shared" ref="FF402:FF418" si="133">IF(EV402&lt;&gt;"n/a",IF(EW402&lt;&gt;"n/a","&amp;br;"&amp;EW402,IF(EX402&lt;&gt;"n/a","&amp;br;"&amp;FD402,"~")),IF(AND(EW402&lt;&gt;"n/a",EX402&lt;&gt;"n/a"),"&amp;br;"&amp;FD402,"~"))</f>
        <v>~</v>
      </c>
      <c r="FG402" t="str">
        <f t="shared" ref="FG402:FG418" si="134">IF(AND(EV402&lt;&gt;"n/a",EW402&lt;&gt;"n/a",EX402&lt;&gt;"n/a"),IF(EX402&lt;&gt;"n/a","&amp;br;"&amp;FD402,""),"~")</f>
        <v>~</v>
      </c>
      <c r="FH402" s="24" t="str">
        <f t="shared" ref="FH402:FH418" si="135">CONCATENATE("|",ES402,"|",IF(D402&lt;&gt;"",D402,C402),"|",ET402,"|",EU402,"|",CHAR(10),"|~|&gt;|&gt;|&gt;|",FE402,"|",CHAR(10),"|&gt;|&gt;|&gt;|&gt;|BGCOLOR(#F5F5F5):",ER402,"|",CHAR(10))</f>
        <v xml:space="preserve">|BGCOLOR(#000000):&amp;ref(Item/Misc/Midget's-Revenge.jpg,nolink,75x75,Midget's Revenge);|BGCOLOR(BLACK):COLOR(WHITE):''Midget's Revenge''|雑貨|&amp;ref(Spell/P_Nature.jpg,nolink,25x25,Nature);1&amp;ref(Spell/P_Water.jpg,nolink,25x25,Water);1|&amp;ref(Spell/V_Nature.jpg,nolink,25x25,Nature Gem);5&amp;ref(Spell/V_Water.jpg,nolink,25x25,Water Gem);5|
|~|&gt;|&gt;|&gt;|&amp;ref(Item/Invulnerable.jpg,nolink,25x25,Invulnerable (20));&amp;br;&amp;ref(Item/Enlarged.jpg,nolink,25x25,Enlarged);&amp;br;装備条件：サイズ1以下&amp;br;攻撃技能+3、防御技能+3、筋力+2、HP+10|
|&gt;|&gt;|&gt;|&gt;|BGCOLOR(#F5F5F5):使い手は限られるが効果は多彩|
</v>
      </c>
    </row>
    <row r="403" spans="1:164" x14ac:dyDescent="0.15">
      <c r="A403" t="str">
        <f t="shared" si="119"/>
        <v/>
      </c>
      <c r="C403" s="1" t="s">
        <v>3992</v>
      </c>
      <c r="E403" s="1">
        <v>8</v>
      </c>
      <c r="F403" s="1" t="s">
        <v>4283</v>
      </c>
      <c r="H403" s="1" t="s">
        <v>4284</v>
      </c>
      <c r="I403" s="1" t="s">
        <v>4227</v>
      </c>
      <c r="J403" s="1">
        <v>60</v>
      </c>
      <c r="K403" s="7">
        <v>5</v>
      </c>
      <c r="EQ403" s="7" t="s">
        <v>4285</v>
      </c>
      <c r="ER403" s="20" t="s">
        <v>4749</v>
      </c>
      <c r="ES403" t="str">
        <f t="shared" si="120"/>
        <v>BGCOLOR(#000000):&amp;ref(Item/Misc/Soulstone-of-the-Wolves.jpg,nolink,75x75,Soulstone of the Wolves);|BGCOLOR(BLACK):COLOR(WHITE):''Soulstone of the Wolves''</v>
      </c>
      <c r="ET403" t="str">
        <f t="shared" si="121"/>
        <v>&amp;ref(Spell/P_Nature.jpg,nolink,25x25,Nature);6&amp;ref(Spell/P_Earth.jpg,nolink,25x25,Earth);1</v>
      </c>
      <c r="EU403" t="str">
        <f t="shared" si="122"/>
        <v>&amp;ref(Spell/V_Nature.jpg,nolink,25x25,Nature Gem);60&amp;ref(Spell/V_Earth.jpg,nolink,25x25,Earth Gem);5</v>
      </c>
      <c r="EV403" t="str">
        <f t="shared" si="123"/>
        <v>n/a</v>
      </c>
      <c r="EW403" t="str">
        <f t="shared" si="124"/>
        <v>n/a</v>
      </c>
      <c r="EX403" t="str">
        <f t="shared" si="125"/>
        <v/>
      </c>
      <c r="EY403" t="str">
        <f t="shared" si="126"/>
        <v/>
      </c>
      <c r="EZ403" t="str">
        <f t="shared" si="127"/>
        <v/>
      </c>
      <c r="FA403" t="str">
        <f t="shared" si="128"/>
        <v/>
      </c>
      <c r="FB403" t="str">
        <f t="shared" si="129"/>
        <v/>
      </c>
      <c r="FC403" t="str">
        <f t="shared" si="130"/>
        <v/>
      </c>
      <c r="FD403" t="str">
        <f t="shared" si="131"/>
        <v>非戦闘時使用可能：Call of the Wild&amp;br;戦闘開始時自動発動：Howl</v>
      </c>
      <c r="FE403" t="str">
        <f t="shared" si="132"/>
        <v>非戦闘時使用可能：Call of the Wild&amp;br;戦闘開始時自動発動：Howl</v>
      </c>
      <c r="FF403" t="str">
        <f t="shared" si="133"/>
        <v>~</v>
      </c>
      <c r="FG403" t="str">
        <f t="shared" si="134"/>
        <v>~</v>
      </c>
      <c r="FH403" s="24" t="str">
        <f t="shared" si="135"/>
        <v xml:space="preserve">|BGCOLOR(#000000):&amp;ref(Item/Misc/Soulstone-of-the-Wolves.jpg,nolink,75x75,Soulstone of the Wolves);|BGCOLOR(BLACK):COLOR(WHITE):''Soulstone of the Wolves''|雑貨|&amp;ref(Spell/P_Nature.jpg,nolink,25x25,Nature);6&amp;ref(Spell/P_Earth.jpg,nolink,25x25,Earth);1|&amp;ref(Spell/V_Nature.jpg,nolink,25x25,Nature Gem);60&amp;ref(Spell/V_Earth.jpg,nolink,25x25,Earth Gem);5|
|~|&gt;|&gt;|&gt;|非戦闘時使用可能：Call of the Wild&amp;br;戦闘開始時自動発動：Howl|
|&gt;|&gt;|&gt;|&gt;|BGCOLOR(#F5F5F5):狼の友となる。戦闘でもそれ以外でも有益|
</v>
      </c>
    </row>
    <row r="404" spans="1:164" x14ac:dyDescent="0.15">
      <c r="A404" t="str">
        <f t="shared" si="119"/>
        <v/>
      </c>
      <c r="C404" s="1" t="s">
        <v>3992</v>
      </c>
      <c r="E404" s="1">
        <v>8</v>
      </c>
      <c r="F404" s="1" t="s">
        <v>4286</v>
      </c>
      <c r="H404" s="1" t="s">
        <v>4287</v>
      </c>
      <c r="I404" s="1" t="s">
        <v>4251</v>
      </c>
      <c r="J404" s="1">
        <v>40</v>
      </c>
      <c r="K404" s="7">
        <v>15</v>
      </c>
      <c r="CR404" s="2">
        <v>5</v>
      </c>
      <c r="EQ404" s="7" t="s">
        <v>4751</v>
      </c>
      <c r="ER404" s="20" t="s">
        <v>4750</v>
      </c>
      <c r="ES404" t="str">
        <f t="shared" si="120"/>
        <v>BGCOLOR(#000000):&amp;ref(Item/Misc/The-Chalice.jpg,nolink,75x75,The Chalice);|BGCOLOR(BLACK):COLOR(WHITE):''The Chalice''</v>
      </c>
      <c r="ET404" t="str">
        <f t="shared" si="121"/>
        <v>&amp;ref(Spell/P_Nature.jpg,nolink,25x25,Nature);5&amp;ref(Spell/P_Astral.jpg,nolink,25x25,Astral);3</v>
      </c>
      <c r="EU404" t="str">
        <f t="shared" si="122"/>
        <v>&amp;ref(Spell/V_Nature.jpg,nolink,25x25,Nature Gem);40&amp;ref(Spell/V_Astral.jpg,nolink,25x25,Astral Pearl);15</v>
      </c>
      <c r="EV404" t="str">
        <f t="shared" si="123"/>
        <v>n/a</v>
      </c>
      <c r="EW404" t="str">
        <f t="shared" si="124"/>
        <v>n/a</v>
      </c>
      <c r="EX404" t="str">
        <f t="shared" si="125"/>
        <v/>
      </c>
      <c r="EY404" t="str">
        <f t="shared" si="126"/>
        <v/>
      </c>
      <c r="EZ404" t="str">
        <f t="shared" si="127"/>
        <v>&amp;ref(Item/Healer.jpg,nolink,25x25,Healer (5));</v>
      </c>
      <c r="FA404" t="str">
        <f t="shared" si="128"/>
        <v/>
      </c>
      <c r="FB404" t="str">
        <f t="shared" si="129"/>
        <v/>
      </c>
      <c r="FC404" t="str">
        <f t="shared" si="130"/>
        <v/>
      </c>
      <c r="FD404" t="str">
        <f t="shared" si="131"/>
        <v>&amp;ref(Item/Healer.jpg,nolink,25x25,Healer (5));&amp;br;戦闘時使用可能：Banishment&amp;br;老化抑止：100%&amp;br;暗殺誘発：Knight of the Chalice</v>
      </c>
      <c r="FE404" t="str">
        <f t="shared" si="132"/>
        <v>&amp;ref(Item/Healer.jpg,nolink,25x25,Healer (5));&amp;br;戦闘時使用可能：Banishment&amp;br;老化抑止：100%&amp;br;暗殺誘発：Knight of the Chalice</v>
      </c>
      <c r="FF404" t="str">
        <f t="shared" si="133"/>
        <v>~</v>
      </c>
      <c r="FG404" t="str">
        <f t="shared" si="134"/>
        <v>~</v>
      </c>
      <c r="FH404" s="24" t="str">
        <f t="shared" si="135"/>
        <v xml:space="preserve">|BGCOLOR(#000000):&amp;ref(Item/Misc/The-Chalice.jpg,nolink,75x75,The Chalice);|BGCOLOR(BLACK):COLOR(WHITE):''The Chalice''|雑貨|&amp;ref(Spell/P_Nature.jpg,nolink,25x25,Nature);5&amp;ref(Spell/P_Astral.jpg,nolink,25x25,Astral);3|&amp;ref(Spell/V_Nature.jpg,nolink,25x25,Nature Gem);40&amp;ref(Spell/V_Astral.jpg,nolink,25x25,Astral Pearl);15|
|~|&gt;|&gt;|&gt;|&amp;ref(Item/Healer.jpg,nolink,25x25,Healer (5));&amp;br;戦闘時使用可能：Banishment&amp;br;老化抑止：100%&amp;br;暗殺誘発：Knight of the Chalice|
|&gt;|&gt;|&gt;|&gt;|BGCOLOR(#F5F5F5):深い傷さえ癒す聖杯。無用な客も押し寄せる|
</v>
      </c>
    </row>
    <row r="405" spans="1:164" x14ac:dyDescent="0.15">
      <c r="A405" t="str">
        <f t="shared" si="119"/>
        <v/>
      </c>
      <c r="C405" s="1" t="s">
        <v>3992</v>
      </c>
      <c r="E405" s="1">
        <v>8</v>
      </c>
      <c r="F405" s="1" t="s">
        <v>4288</v>
      </c>
      <c r="H405" s="1" t="s">
        <v>4271</v>
      </c>
      <c r="I405" s="1" t="s">
        <v>4220</v>
      </c>
      <c r="J405" s="1">
        <v>10</v>
      </c>
      <c r="K405" s="7">
        <v>10</v>
      </c>
      <c r="EH405" s="2">
        <v>1</v>
      </c>
      <c r="EK405" s="2">
        <v>1</v>
      </c>
      <c r="ER405" s="20" t="s">
        <v>4752</v>
      </c>
      <c r="ES405" t="str">
        <f t="shared" si="120"/>
        <v>BGCOLOR(#000000):&amp;ref(Item/Misc/The-Tome-of-Gaia.jpg,nolink,75x75,The Tome of Gaia);|BGCOLOR(BLACK):COLOR(WHITE):''The Tome of Gaia''</v>
      </c>
      <c r="ET405" t="str">
        <f t="shared" si="121"/>
        <v>&amp;ref(Spell/P_Nature.jpg,nolink,25x25,Nature);2&amp;ref(Spell/P_Earth.jpg,nolink,25x25,Earth);2</v>
      </c>
      <c r="EU405" t="str">
        <f t="shared" si="122"/>
        <v>&amp;ref(Spell/V_Nature.jpg,nolink,25x25,Nature Gem);10&amp;ref(Spell/V_Earth.jpg,nolink,25x25,Earth Gem);10</v>
      </c>
      <c r="EV405" t="str">
        <f t="shared" si="123"/>
        <v>n/a</v>
      </c>
      <c r="EW405" t="str">
        <f t="shared" si="124"/>
        <v>n/a</v>
      </c>
      <c r="EX405" t="str">
        <f t="shared" si="125"/>
        <v/>
      </c>
      <c r="EY405" t="str">
        <f t="shared" si="126"/>
        <v/>
      </c>
      <c r="EZ405" t="str">
        <f t="shared" si="127"/>
        <v/>
      </c>
      <c r="FA405" t="str">
        <f t="shared" si="128"/>
        <v/>
      </c>
      <c r="FB405" t="str">
        <f t="shared" si="129"/>
        <v>&amp;ref(Spell/P_Earth.jpg,nolink,25x25,Earth Magic Bonus (1));&amp;ref(Spell/P_Nature.jpg,nolink,25x25,Nature Magic Bonus (1));</v>
      </c>
      <c r="FC405" t="str">
        <f t="shared" si="130"/>
        <v/>
      </c>
      <c r="FD405" t="str">
        <f t="shared" si="131"/>
        <v>&amp;ref(Spell/P_Earth.jpg,nolink,25x25,Earth Magic Bonus (1));&amp;ref(Spell/P_Nature.jpg,nolink,25x25,Nature Magic Bonus (1));</v>
      </c>
      <c r="FE405" t="str">
        <f t="shared" si="132"/>
        <v>&amp;ref(Spell/P_Earth.jpg,nolink,25x25,Earth Magic Bonus (1));&amp;ref(Spell/P_Nature.jpg,nolink,25x25,Nature Magic Bonus (1));</v>
      </c>
      <c r="FF405" t="str">
        <f t="shared" si="133"/>
        <v>~</v>
      </c>
      <c r="FG405" t="str">
        <f t="shared" si="134"/>
        <v>~</v>
      </c>
      <c r="FH405" s="24" t="str">
        <f t="shared" si="135"/>
        <v xml:space="preserve">|BGCOLOR(#000000):&amp;ref(Item/Misc/The-Tome-of-Gaia.jpg,nolink,75x75,The Tome of Gaia);|BGCOLOR(BLACK):COLOR(WHITE):''The Tome of Gaia''|雑貨|&amp;ref(Spell/P_Nature.jpg,nolink,25x25,Nature);2&amp;ref(Spell/P_Earth.jpg,nolink,25x25,Earth);2|&amp;ref(Spell/V_Nature.jpg,nolink,25x25,Nature Gem);10&amp;ref(Spell/V_Earth.jpg,nolink,25x25,Earth Gem);10|
|~|&gt;|&gt;|&gt;|&amp;ref(Spell/P_Earth.jpg,nolink,25x25,Earth Magic Bonus (1));&amp;ref(Spell/P_Nature.jpg,nolink,25x25,Nature Magic Bonus (1));|
|&gt;|&gt;|&gt;|&gt;|BGCOLOR(#F5F5F5):地、緑魔法増強。癖もなく気軽に使える|
</v>
      </c>
    </row>
    <row r="406" spans="1:164" x14ac:dyDescent="0.15">
      <c r="A406" t="str">
        <f t="shared" si="119"/>
        <v/>
      </c>
      <c r="C406" s="1" t="s">
        <v>3992</v>
      </c>
      <c r="E406" s="1">
        <v>8</v>
      </c>
      <c r="F406" s="1" t="s">
        <v>4289</v>
      </c>
      <c r="H406" s="1" t="s">
        <v>4290</v>
      </c>
      <c r="EQ406" s="7" t="s">
        <v>4291</v>
      </c>
      <c r="ER406" s="20" t="s">
        <v>4753</v>
      </c>
      <c r="ES406" t="str">
        <f t="shared" si="120"/>
        <v>BGCOLOR(#000000):&amp;ref(Item/Misc/The-Protection-of-Geryon.jpg,nolink,75x75,The Protection of Geryon);|BGCOLOR(BLACK):COLOR(WHITE):''The Protection of Geryon''</v>
      </c>
      <c r="ET406" t="str">
        <f t="shared" si="121"/>
        <v>&amp;ref(Spell/P_Blood.jpg,nolink,25x25,Blood);3</v>
      </c>
      <c r="EU406" t="str">
        <f t="shared" si="122"/>
        <v>&amp;ref(Spell/V_Blood.jpg,nolink,25x25,Blood Slave);</v>
      </c>
      <c r="EV406" t="str">
        <f t="shared" si="123"/>
        <v>n/a</v>
      </c>
      <c r="EW406" t="str">
        <f t="shared" si="124"/>
        <v>n/a</v>
      </c>
      <c r="EX406" t="str">
        <f t="shared" si="125"/>
        <v/>
      </c>
      <c r="EY406" t="str">
        <f t="shared" si="126"/>
        <v/>
      </c>
      <c r="EZ406" t="str">
        <f t="shared" si="127"/>
        <v/>
      </c>
      <c r="FA406" t="str">
        <f t="shared" si="128"/>
        <v/>
      </c>
      <c r="FB406" t="str">
        <f t="shared" si="129"/>
        <v/>
      </c>
      <c r="FC406" t="str">
        <f t="shared" si="130"/>
        <v/>
      </c>
      <c r="FD406" t="str">
        <f t="shared" si="131"/>
        <v>死亡時に消費して攻撃者をInfernoへ追放&amp;br;製造費軽減対象外&amp;br;装備解除不可</v>
      </c>
      <c r="FE406" t="str">
        <f t="shared" si="132"/>
        <v>死亡時に消費して攻撃者をInfernoへ追放&amp;br;製造費軽減対象外&amp;br;装備解除不可</v>
      </c>
      <c r="FF406" t="str">
        <f t="shared" si="133"/>
        <v>~</v>
      </c>
      <c r="FG406" t="str">
        <f t="shared" si="134"/>
        <v>~</v>
      </c>
      <c r="FH406" s="24" t="str">
        <f t="shared" si="135"/>
        <v xml:space="preserve">|BGCOLOR(#000000):&amp;ref(Item/Misc/The-Protection-of-Geryon.jpg,nolink,75x75,The Protection of Geryon);|BGCOLOR(BLACK):COLOR(WHITE):''The Protection of Geryon''|雑貨|&amp;ref(Spell/P_Blood.jpg,nolink,25x25,Blood);3|&amp;ref(Spell/V_Blood.jpg,nolink,25x25,Blood Slave);|
|~|&gt;|&gt;|&gt;|死亡時に消費して攻撃者をInfernoへ追放&amp;br;製造費軽減対象外&amp;br;装備解除不可|
|&gt;|&gt;|&gt;|&gt;|BGCOLOR(#F5F5F5):復讐のための契約。上手く働けば強烈|
</v>
      </c>
    </row>
    <row r="407" spans="1:164" x14ac:dyDescent="0.15">
      <c r="A407" t="str">
        <f t="shared" si="119"/>
        <v/>
      </c>
      <c r="C407" s="1" t="s">
        <v>3992</v>
      </c>
      <c r="E407" s="1">
        <v>8</v>
      </c>
      <c r="F407" s="1" t="s">
        <v>4292</v>
      </c>
      <c r="H407" s="1" t="s">
        <v>4290</v>
      </c>
      <c r="I407" s="1" t="s">
        <v>4277</v>
      </c>
      <c r="J407" s="1">
        <v>15</v>
      </c>
      <c r="K407" s="7">
        <v>15</v>
      </c>
      <c r="DC407" s="2">
        <v>1</v>
      </c>
      <c r="DW407" s="2">
        <v>20</v>
      </c>
      <c r="ER407" s="20" t="s">
        <v>4754</v>
      </c>
      <c r="ES407" t="str">
        <f t="shared" si="120"/>
        <v>BGCOLOR(#000000):&amp;ref(Item/Misc/The-Manual-of-Cross-Breeding.jpg,nolink,75x75,The Manual of Cross Breeding);|BGCOLOR(BLACK):COLOR(WHITE):''The Manual of Cross Breeding''</v>
      </c>
      <c r="ET407" t="str">
        <f t="shared" si="121"/>
        <v>&amp;ref(Spell/P_Blood.jpg,nolink,25x25,Blood);3&amp;ref(Spell/P_Nature.jpg,nolink,25x25,Nature);3</v>
      </c>
      <c r="EU407" t="str">
        <f t="shared" si="122"/>
        <v>&amp;ref(Spell/V_Blood.jpg,nolink,25x25,Blood Slave);15&amp;ref(Spell/V_Nature.jpg,nolink,25x25,Nature Gem);15</v>
      </c>
      <c r="EV407" t="str">
        <f t="shared" si="123"/>
        <v>n/a</v>
      </c>
      <c r="EW407" t="str">
        <f t="shared" si="124"/>
        <v>n/a</v>
      </c>
      <c r="EX407" t="str">
        <f t="shared" si="125"/>
        <v/>
      </c>
      <c r="EY407" t="str">
        <f t="shared" si="126"/>
        <v/>
      </c>
      <c r="EZ407" t="str">
        <f t="shared" si="127"/>
        <v/>
      </c>
      <c r="FA407" t="str">
        <f t="shared" si="128"/>
        <v>&amp;ref(Item/Horror-Marked.jpg,nolink,25x25,Causes Horror Mark);</v>
      </c>
      <c r="FB407" t="str">
        <f t="shared" si="129"/>
        <v>&amp;ref(Item/Adept-Cross-Breeder.jpg,nolink,25x25,Adept Cross Breeder (20));</v>
      </c>
      <c r="FC407" t="str">
        <f t="shared" si="130"/>
        <v/>
      </c>
      <c r="FD407" t="str">
        <f t="shared" si="131"/>
        <v>&amp;ref(Item/Horror-Marked.jpg,nolink,25x25,Causes Horror Mark);&amp;br;&amp;ref(Item/Adept-Cross-Breeder.jpg,nolink,25x25,Adept Cross Breeder (20));</v>
      </c>
      <c r="FE407" t="str">
        <f t="shared" si="132"/>
        <v>&amp;ref(Item/Horror-Marked.jpg,nolink,25x25,Causes Horror Mark);&amp;br;&amp;ref(Item/Adept-Cross-Breeder.jpg,nolink,25x25,Adept Cross Breeder (20));</v>
      </c>
      <c r="FF407" t="str">
        <f t="shared" si="133"/>
        <v>~</v>
      </c>
      <c r="FG407" t="str">
        <f t="shared" si="134"/>
        <v>~</v>
      </c>
      <c r="FH407" s="24" t="str">
        <f t="shared" si="135"/>
        <v xml:space="preserve">|BGCOLOR(#000000):&amp;ref(Item/Misc/The-Manual-of-Cross-Breeding.jpg,nolink,75x75,The Manual of Cross Breeding);|BGCOLOR(BLACK):COLOR(WHITE):''The Manual of Cross Breeding''|雑貨|&amp;ref(Spell/P_Blood.jpg,nolink,25x25,Blood);3&amp;ref(Spell/P_Nature.jpg,nolink,25x25,Nature);3|&amp;ref(Spell/V_Blood.jpg,nolink,25x25,Blood Slave);15&amp;ref(Spell/V_Nature.jpg,nolink,25x25,Nature Gem);15|
|~|&gt;|&gt;|&gt;|&amp;ref(Item/Horror-Marked.jpg,nolink,25x25,Causes Horror Mark);&amp;br;&amp;ref(Item/Adept-Cross-Breeder.jpg,nolink,25x25,Adept Cross Breeder (20));|
|&gt;|&gt;|&gt;|&gt;|BGCOLOR(#F5F5F5):交雑実験の効率と成果を高める|
</v>
      </c>
    </row>
    <row r="408" spans="1:164" x14ac:dyDescent="0.15">
      <c r="A408" t="str">
        <f t="shared" si="119"/>
        <v/>
      </c>
      <c r="C408" s="1" t="s">
        <v>3992</v>
      </c>
      <c r="E408" s="1">
        <v>8</v>
      </c>
      <c r="F408" s="1" t="s">
        <v>4294</v>
      </c>
      <c r="H408" s="1" t="s">
        <v>4295</v>
      </c>
      <c r="J408" s="1">
        <v>40</v>
      </c>
      <c r="AO408" s="1">
        <v>8</v>
      </c>
      <c r="AQ408" s="1">
        <v>0</v>
      </c>
      <c r="BD408" s="2">
        <v>20</v>
      </c>
      <c r="BG408" s="2">
        <v>30</v>
      </c>
      <c r="CT408" s="2">
        <v>1</v>
      </c>
      <c r="DB408" s="2">
        <v>1</v>
      </c>
      <c r="DC408" s="2">
        <v>1</v>
      </c>
      <c r="DH408" s="2">
        <v>10</v>
      </c>
      <c r="DJ408" s="2">
        <v>0</v>
      </c>
      <c r="DK408" s="2">
        <v>1</v>
      </c>
      <c r="EQ408" s="7" t="s">
        <v>4298</v>
      </c>
      <c r="ER408" s="20" t="s">
        <v>4755</v>
      </c>
      <c r="ES408" t="str">
        <f t="shared" si="120"/>
        <v>BGCOLOR(#000000):&amp;ref(Item/Misc/The-Gift-of-Kurgi.jpg,nolink,75x75,The Gift of Kurgi);|BGCOLOR(BLACK):COLOR(WHITE):''The Gift of Kurgi''</v>
      </c>
      <c r="ET408" t="str">
        <f t="shared" si="121"/>
        <v>&amp;ref(Spell/P_Blood.jpg,nolink,25x25,Blood);5</v>
      </c>
      <c r="EU408" t="str">
        <f t="shared" si="122"/>
        <v>&amp;ref(Spell/V_Blood.jpg,nolink,25x25,Blood Slave);40</v>
      </c>
      <c r="EV408" t="str">
        <f t="shared" si="123"/>
        <v>n/a</v>
      </c>
      <c r="EW408" t="str">
        <f t="shared" si="124"/>
        <v>&amp;br;防御修正：8&amp;br;装備負担：0</v>
      </c>
      <c r="EX408" t="str">
        <f t="shared" si="125"/>
        <v>&amp;ref(Item/Protective-Force.jpg,nolink,25x25,Protective Force (20));&amp;ref(Item/Causes-Fear.jpg,nolink,25x25,Fear (30));</v>
      </c>
      <c r="EY408" t="str">
        <f t="shared" si="126"/>
        <v/>
      </c>
      <c r="EZ408" t="str">
        <f t="shared" si="127"/>
        <v/>
      </c>
      <c r="FA408" t="str">
        <f t="shared" si="128"/>
        <v>&amp;ref(Item/Ethereal.jpg,nolink,25x25,Ethereal);&amp;ref(Item/Cursed.jpg,nolink,25x25,Cursed);&amp;ref(Item/Horror-Marked.jpg,nolink,25x25,Causes Horror Mark);&amp;ref(Item/Insane.jpg,nolink,25x25,Insane (10));&amp;ref(Item/Flying.jpg,nolink,25x25,Flying);&amp;ref(Item/Storm-Immunity.jpg,nolink,25x25,Storm Immunity);</v>
      </c>
      <c r="FB408" t="str">
        <f t="shared" si="129"/>
        <v/>
      </c>
      <c r="FC408" t="str">
        <f t="shared" si="130"/>
        <v/>
      </c>
      <c r="FD408" t="str">
        <f t="shared" si="131"/>
        <v>&amp;ref(Item/Protective-Force.jpg,nolink,25x25,Protective Force (20));&amp;ref(Item/Causes-Fear.jpg,nolink,25x25,Fear (30));&amp;br;&amp;ref(Item/Ethereal.jpg,nolink,25x25,Ethereal);&amp;ref(Item/Cursed.jpg,nolink,25x25,Cursed);&amp;ref(Item/Horror-Marked.jpg,nolink,25x25,Causes Horror Mark);&amp;ref(Item/Insane.jpg,nolink,25x25,Insane (10));&amp;ref(Item/Flying.jpg,nolink,25x25,Flying);&amp;ref(Item/Storm-Immunity.jpg,nolink,25x25,Storm Immunity);&amp;br;非戦闘時使用可能：Send Lesser Horror&amp;br;戦闘開始時自動発動：Call Lesser Horror&amp;br;所有者を徐々に発狂</v>
      </c>
      <c r="FE408" t="str">
        <f t="shared" si="132"/>
        <v>&amp;br;防御修正：8&amp;br;装備負担：0&amp;br;&amp;br;&amp;ref(Item/Protective-Force.jpg,nolink,25x25,Protective Force (20));&amp;ref(Item/Causes-Fear.jpg,nolink,25x25,Fear (30));&amp;br;&amp;ref(Item/Ethereal.jpg,nolink,25x25,Ethereal);&amp;ref(Item/Cursed.jpg,nolink,25x25,Cursed);&amp;ref(Item/Horror-Marked.jpg,nolink,25x25,Causes Horror Mark);&amp;ref(Item/Insane.jpg,nolink,25x25,Insane (10));&amp;ref(Item/Flying.jpg,nolink,25x25,Flying);&amp;ref(Item/Storm-Immunity.jpg,nolink,25x25,Storm Immunity);&amp;br;非戦闘時使用可能：Send Lesser Horror&amp;br;戦闘開始時自動発動：Call Lesser Horror&amp;br;所有者を徐々に発狂</v>
      </c>
      <c r="FF408" t="str">
        <f t="shared" si="133"/>
        <v>&amp;br;&amp;ref(Item/Protective-Force.jpg,nolink,25x25,Protective Force (20));&amp;ref(Item/Causes-Fear.jpg,nolink,25x25,Fear (30));&amp;br;&amp;ref(Item/Ethereal.jpg,nolink,25x25,Ethereal);&amp;ref(Item/Cursed.jpg,nolink,25x25,Cursed);&amp;ref(Item/Horror-Marked.jpg,nolink,25x25,Causes Horror Mark);&amp;ref(Item/Insane.jpg,nolink,25x25,Insane (10));&amp;ref(Item/Flying.jpg,nolink,25x25,Flying);&amp;ref(Item/Storm-Immunity.jpg,nolink,25x25,Storm Immunity);&amp;br;非戦闘時使用可能：Send Lesser Horror&amp;br;戦闘開始時自動発動：Call Lesser Horror&amp;br;所有者を徐々に発狂</v>
      </c>
      <c r="FG408" t="str">
        <f t="shared" si="134"/>
        <v>~</v>
      </c>
      <c r="FH408" s="24" t="str">
        <f t="shared" si="135"/>
        <v xml:space="preserve">|BGCOLOR(#000000):&amp;ref(Item/Misc/The-Gift-of-Kurgi.jpg,nolink,75x75,The Gift of Kurgi);|BGCOLOR(BLACK):COLOR(WHITE):''The Gift of Kurgi''|雑貨|&amp;ref(Spell/P_Blood.jpg,nolink,25x25,Blood);5|&amp;ref(Spell/V_Blood.jpg,nolink,25x25,Blood Slave);40|
|~|&gt;|&gt;|&gt;|&amp;br;防御修正：8&amp;br;装備負担：0&amp;br;&amp;br;&amp;ref(Item/Protective-Force.jpg,nolink,25x25,Protective Force (20));&amp;ref(Item/Causes-Fear.jpg,nolink,25x25,Fear (30));&amp;br;&amp;ref(Item/Ethereal.jpg,nolink,25x25,Ethereal);&amp;ref(Item/Cursed.jpg,nolink,25x25,Cursed);&amp;ref(Item/Horror-Marked.jpg,nolink,25x25,Causes Horror Mark);&amp;ref(Item/Insane.jpg,nolink,25x25,Insane (10));&amp;ref(Item/Flying.jpg,nolink,25x25,Flying);&amp;ref(Item/Storm-Immunity.jpg,nolink,25x25,Storm Immunity);&amp;br;非戦闘時使用可能：Send Lesser Horror&amp;br;戦闘開始時自動発動：Call Lesser Horror&amp;br;所有者を徐々に発狂|
|&gt;|&gt;|&gt;|&gt;|BGCOLOR(#F5F5F5):理解し難いほどの利点と欠点を備える。作ること自体が一つの狂気|
</v>
      </c>
    </row>
    <row r="409" spans="1:164" x14ac:dyDescent="0.15">
      <c r="A409" t="str">
        <f t="shared" si="119"/>
        <v/>
      </c>
      <c r="C409" s="1" t="s">
        <v>3992</v>
      </c>
      <c r="E409" s="1">
        <v>8</v>
      </c>
      <c r="F409" s="1" t="s">
        <v>4300</v>
      </c>
      <c r="H409" s="1" t="s">
        <v>4290</v>
      </c>
      <c r="I409" s="1" t="s">
        <v>4301</v>
      </c>
      <c r="J409" s="1">
        <v>15</v>
      </c>
      <c r="K409" s="7">
        <v>5</v>
      </c>
      <c r="BV409" s="2">
        <v>-1</v>
      </c>
      <c r="EQ409" s="7" t="s">
        <v>4302</v>
      </c>
      <c r="ER409" s="20" t="s">
        <v>4756</v>
      </c>
      <c r="ES409" t="str">
        <f t="shared" si="120"/>
        <v>BGCOLOR(#000000):&amp;ref(Item/Misc/Ardmon's-Soul-Trap.jpg,nolink,75x75,Ardmon's Soul Trap);|BGCOLOR(BLACK):COLOR(WHITE):''Ardmon's Soul Trap''</v>
      </c>
      <c r="ET409" t="str">
        <f t="shared" si="121"/>
        <v>&amp;ref(Spell/P_Blood.jpg,nolink,25x25,Blood);3&amp;ref(Spell/P_Astral.jpg,nolink,25x25,Astral);1</v>
      </c>
      <c r="EU409" t="str">
        <f t="shared" si="122"/>
        <v>&amp;ref(Spell/V_Blood.jpg,nolink,25x25,Blood Slave);15&amp;ref(Spell/V_Astral.jpg,nolink,25x25,Astral Pearl);5</v>
      </c>
      <c r="EV409" t="str">
        <f t="shared" si="123"/>
        <v>n/a</v>
      </c>
      <c r="EW409" t="str">
        <f t="shared" si="124"/>
        <v>n/a</v>
      </c>
      <c r="EX409" t="str">
        <f t="shared" si="125"/>
        <v/>
      </c>
      <c r="EY409" t="str">
        <f t="shared" si="126"/>
        <v>&amp;ref(Item/Exhaustion.jpg,nolink,25x25,Exhaustion (-1));</v>
      </c>
      <c r="EZ409" t="str">
        <f t="shared" si="127"/>
        <v/>
      </c>
      <c r="FA409" t="str">
        <f t="shared" si="128"/>
        <v/>
      </c>
      <c r="FB409" t="str">
        <f t="shared" si="129"/>
        <v/>
      </c>
      <c r="FC409" t="str">
        <f t="shared" si="130"/>
        <v/>
      </c>
      <c r="FD409" t="str">
        <f t="shared" si="131"/>
        <v>&amp;ref(Item/Exhaustion.jpg,nolink,25x25,Exhaustion (-1));&amp;br;筋力-2&amp;br;随員：Ghost Champion/Ghost Mage4体（指揮官）</v>
      </c>
      <c r="FE409" t="str">
        <f t="shared" si="132"/>
        <v>&amp;ref(Item/Exhaustion.jpg,nolink,25x25,Exhaustion (-1));&amp;br;筋力-2&amp;br;随員：Ghost Champion/Ghost Mage4体（指揮官）</v>
      </c>
      <c r="FF409" t="str">
        <f t="shared" si="133"/>
        <v>~</v>
      </c>
      <c r="FG409" t="str">
        <f t="shared" si="134"/>
        <v>~</v>
      </c>
      <c r="FH409" s="24" t="str">
        <f t="shared" si="135"/>
        <v xml:space="preserve">|BGCOLOR(#000000):&amp;ref(Item/Misc/Ardmon's-Soul-Trap.jpg,nolink,75x75,Ardmon's Soul Trap);|BGCOLOR(BLACK):COLOR(WHITE):''Ardmon's Soul Trap''|雑貨|&amp;ref(Spell/P_Blood.jpg,nolink,25x25,Blood);3&amp;ref(Spell/P_Astral.jpg,nolink,25x25,Astral);1|&amp;ref(Spell/V_Blood.jpg,nolink,25x25,Blood Slave);15&amp;ref(Spell/V_Astral.jpg,nolink,25x25,Astral Pearl);5|
|~|&gt;|&gt;|&gt;|&amp;ref(Item/Exhaustion.jpg,nolink,25x25,Exhaustion (-1));&amp;br;筋力-2&amp;br;随員：Ghost Champion/Ghost Mage4体（指揮官）|
|&gt;|&gt;|&gt;|&gt;|BGCOLOR(#F5F5F5):幽霊の戦士と魔術師を率いる。消耗に注意|
</v>
      </c>
    </row>
    <row r="410" spans="1:164" x14ac:dyDescent="0.15">
      <c r="A410" t="str">
        <f t="shared" si="119"/>
        <v>雑貨8E</v>
      </c>
      <c r="C410" s="1" t="s">
        <v>3992</v>
      </c>
      <c r="E410" s="1">
        <v>8</v>
      </c>
      <c r="F410" s="1" t="s">
        <v>4303</v>
      </c>
      <c r="H410" s="1" t="s">
        <v>4222</v>
      </c>
      <c r="I410" s="1" t="s">
        <v>4246</v>
      </c>
      <c r="J410" s="1">
        <v>40</v>
      </c>
      <c r="K410" s="7">
        <v>5</v>
      </c>
      <c r="CS410" s="2">
        <v>1</v>
      </c>
      <c r="DC410" s="2">
        <v>1</v>
      </c>
      <c r="EQ410" s="7" t="s">
        <v>4198</v>
      </c>
      <c r="ER410" s="20" t="s">
        <v>4757</v>
      </c>
      <c r="ES410" t="str">
        <f t="shared" si="120"/>
        <v>BGCOLOR(#000000):&amp;ref(Item/Misc/Tome-of-the-Forgotten-Masons.jpg,nolink,75x75,Tome of the Forgotten Masons);|BGCOLOR(BLACK):COLOR(WHITE):''Tome of the Forgotten Masons''</v>
      </c>
      <c r="ET410" t="str">
        <f t="shared" si="121"/>
        <v>&amp;ref(Spell/P_Earth.jpg,nolink,25x25,Earth);5&amp;ref(Spell/P_Blood.jpg,nolink,25x25,Blood);1</v>
      </c>
      <c r="EU410" t="str">
        <f t="shared" si="122"/>
        <v>&amp;ref(Spell/V_Earth.jpg,nolink,25x25,Earth Gem);40&amp;ref(Spell/V_Blood.jpg,nolink,25x25,Blood Slave);5</v>
      </c>
      <c r="EV410" t="str">
        <f t="shared" si="123"/>
        <v>n/a</v>
      </c>
      <c r="EW410" t="str">
        <f t="shared" si="124"/>
        <v>n/a</v>
      </c>
      <c r="EX410" t="str">
        <f t="shared" si="125"/>
        <v/>
      </c>
      <c r="EY410" t="str">
        <f t="shared" si="126"/>
        <v/>
      </c>
      <c r="EZ410" t="str">
        <f t="shared" si="127"/>
        <v>&amp;ref(Item/Mason.jpg,nolink,25x25,Mason);</v>
      </c>
      <c r="FA410" t="str">
        <f t="shared" si="128"/>
        <v>&amp;ref(Item/Horror-Marked.jpg,nolink,25x25,Causes Horror Mark);</v>
      </c>
      <c r="FB410" t="str">
        <f t="shared" si="129"/>
        <v/>
      </c>
      <c r="FC410" t="str">
        <f t="shared" si="130"/>
        <v/>
      </c>
      <c r="FD410" t="str">
        <f t="shared" si="131"/>
        <v>&amp;ref(Item/Mason.jpg,nolink,25x25,Mason);&amp;ref(Item/Horror-Marked.jpg,nolink,25x25,Causes Horror Mark);&amp;br;装備解除不可</v>
      </c>
      <c r="FE410" t="str">
        <f t="shared" si="132"/>
        <v>&amp;ref(Item/Mason.jpg,nolink,25x25,Mason);&amp;ref(Item/Horror-Marked.jpg,nolink,25x25,Causes Horror Mark);&amp;br;装備解除不可</v>
      </c>
      <c r="FF410" t="str">
        <f t="shared" si="133"/>
        <v>~</v>
      </c>
      <c r="FG410" t="str">
        <f t="shared" si="134"/>
        <v>~</v>
      </c>
      <c r="FH410" s="24" t="str">
        <f t="shared" si="135"/>
        <v xml:space="preserve">|BGCOLOR(#000000):&amp;ref(Item/Misc/Tome-of-the-Forgotten-Masons.jpg,nolink,75x75,Tome of the Forgotten Masons);|BGCOLOR(BLACK):COLOR(WHITE):''Tome of the Forgotten Masons''|雑貨|&amp;ref(Spell/P_Earth.jpg,nolink,25x25,Earth);5&amp;ref(Spell/P_Blood.jpg,nolink,25x25,Blood);1|&amp;ref(Spell/V_Earth.jpg,nolink,25x25,Earth Gem);40&amp;ref(Spell/V_Blood.jpg,nolink,25x25,Blood Slave);5|
|~|&gt;|&gt;|&gt;|&amp;ref(Item/Mason.jpg,nolink,25x25,Mason);&amp;ref(Item/Horror-Marked.jpg,nolink,25x25,Causes Horror Mark);&amp;br;装備解除不可|
|&gt;|&gt;|&gt;|&gt;|BGCOLOR(#F5F5F5):誰でも優れた建築家に。経済や軍事基盤の補強になる|
</v>
      </c>
    </row>
    <row r="411" spans="1:164" x14ac:dyDescent="0.15">
      <c r="A411" t="str">
        <f t="shared" si="119"/>
        <v>雑貨12S</v>
      </c>
      <c r="C411" s="1" t="s">
        <v>3992</v>
      </c>
      <c r="E411" s="1">
        <v>12</v>
      </c>
      <c r="F411" s="1" t="s">
        <v>4305</v>
      </c>
      <c r="H411" s="1" t="s">
        <v>4310</v>
      </c>
      <c r="J411" s="1">
        <v>10</v>
      </c>
      <c r="EQ411" s="7" t="s">
        <v>4311</v>
      </c>
      <c r="ER411" s="20" t="s">
        <v>4758</v>
      </c>
      <c r="ES411" t="str">
        <f t="shared" si="120"/>
        <v>BGCOLOR(#000000):&amp;ref(Item/Misc/Precious.jpg,nolink,75x75,Precious);|BGCOLOR(BLACK):COLOR(WHITE):''Precious''</v>
      </c>
      <c r="ET411" t="str">
        <f t="shared" si="121"/>
        <v>&amp;ref(Spell/P_Fire.jpg,nolink,25x25,Fire);2</v>
      </c>
      <c r="EU411" t="str">
        <f t="shared" si="122"/>
        <v>&amp;ref(Spell/V_Fire.jpg,nolink,25x25,Fire Gem);10</v>
      </c>
      <c r="EV411" t="str">
        <f t="shared" si="123"/>
        <v>n/a</v>
      </c>
      <c r="EW411" t="str">
        <f t="shared" si="124"/>
        <v>n/a</v>
      </c>
      <c r="EX411" t="str">
        <f t="shared" si="125"/>
        <v/>
      </c>
      <c r="EY411" t="str">
        <f t="shared" si="126"/>
        <v/>
      </c>
      <c r="EZ411" t="str">
        <f t="shared" si="127"/>
        <v/>
      </c>
      <c r="FA411" t="str">
        <f t="shared" si="128"/>
        <v/>
      </c>
      <c r="FB411" t="str">
        <f t="shared" si="129"/>
        <v/>
      </c>
      <c r="FC411" t="str">
        <f t="shared" si="130"/>
        <v/>
      </c>
      <c r="FD411" t="str">
        <f t="shared" si="131"/>
        <v>攻撃技能+4、筋力+4</v>
      </c>
      <c r="FE411" t="str">
        <f t="shared" si="132"/>
        <v>攻撃技能+4、筋力+4</v>
      </c>
      <c r="FF411" t="str">
        <f t="shared" si="133"/>
        <v>~</v>
      </c>
      <c r="FG411" t="str">
        <f t="shared" si="134"/>
        <v>~</v>
      </c>
      <c r="FH411" s="24" t="str">
        <f t="shared" si="135"/>
        <v xml:space="preserve">|BGCOLOR(#000000):&amp;ref(Item/Misc/Precious.jpg,nolink,75x75,Precious);|BGCOLOR(BLACK):COLOR(WHITE):''Precious''|雑貨|&amp;ref(Spell/P_Fire.jpg,nolink,25x25,Fire);2|&amp;ref(Spell/V_Fire.jpg,nolink,25x25,Fire Gem);10|
|~|&gt;|&gt;|&gt;|攻撃技能+4、筋力+4|
|&gt;|&gt;|&gt;|&gt;|BGCOLOR(#F5F5F5):自称英雄の指輪。より強くより正確な攻撃を行える|
</v>
      </c>
    </row>
    <row r="412" spans="1:164" x14ac:dyDescent="0.15">
      <c r="A412" t="str">
        <f t="shared" si="119"/>
        <v/>
      </c>
      <c r="C412" s="1" t="s">
        <v>3992</v>
      </c>
      <c r="E412" s="1">
        <v>12</v>
      </c>
      <c r="F412" s="1" t="s">
        <v>4306</v>
      </c>
      <c r="H412" s="1" t="s">
        <v>4243</v>
      </c>
      <c r="I412" s="1" t="s">
        <v>4268</v>
      </c>
      <c r="J412" s="1">
        <v>25</v>
      </c>
      <c r="K412" s="7">
        <v>15</v>
      </c>
      <c r="EG412" s="2">
        <v>1</v>
      </c>
      <c r="EJ412" s="2">
        <v>1</v>
      </c>
      <c r="ER412" s="20" t="s">
        <v>4759</v>
      </c>
      <c r="ES412" t="str">
        <f t="shared" si="120"/>
        <v>BGCOLOR(#000000):&amp;ref(Item/Misc/Vial-of-Frozen-Tears.jpg,nolink,75x75,Vial of Frozen Tears);|BGCOLOR(BLACK):COLOR(WHITE):''Vial of Frozen Tears''</v>
      </c>
      <c r="ET412" t="str">
        <f t="shared" si="121"/>
        <v>&amp;ref(Spell/P_Water.jpg,nolink,25x25,Water);4&amp;ref(Spell/P_Death.jpg,nolink,25x25,Death);3</v>
      </c>
      <c r="EU412" t="str">
        <f t="shared" si="122"/>
        <v>&amp;ref(Spell/V_Water.jpg,nolink,25x25,Water Gem);25&amp;ref(Spell/V_Death.jpg,nolink,25x25,Death Gem);15</v>
      </c>
      <c r="EV412" t="str">
        <f t="shared" si="123"/>
        <v>n/a</v>
      </c>
      <c r="EW412" t="str">
        <f t="shared" si="124"/>
        <v>n/a</v>
      </c>
      <c r="EX412" t="str">
        <f t="shared" si="125"/>
        <v/>
      </c>
      <c r="EY412" t="str">
        <f t="shared" si="126"/>
        <v/>
      </c>
      <c r="EZ412" t="str">
        <f t="shared" si="127"/>
        <v/>
      </c>
      <c r="FA412" t="str">
        <f t="shared" si="128"/>
        <v/>
      </c>
      <c r="FB412" t="str">
        <f t="shared" si="129"/>
        <v>&amp;ref(Spell/P_Water.jpg,nolink,25x25,Water Magic Bonus (1));&amp;ref(Spell/P_Death.jpg,nolink,25x25,Death Magic Bonus (1));</v>
      </c>
      <c r="FC412" t="str">
        <f t="shared" si="130"/>
        <v/>
      </c>
      <c r="FD412" t="str">
        <f t="shared" si="131"/>
        <v>&amp;ref(Spell/P_Water.jpg,nolink,25x25,Water Magic Bonus (1));&amp;ref(Spell/P_Death.jpg,nolink,25x25,Death Magic Bonus (1));</v>
      </c>
      <c r="FE412" t="str">
        <f t="shared" si="132"/>
        <v>&amp;ref(Spell/P_Water.jpg,nolink,25x25,Water Magic Bonus (1));&amp;ref(Spell/P_Death.jpg,nolink,25x25,Death Magic Bonus (1));</v>
      </c>
      <c r="FF412" t="str">
        <f t="shared" si="133"/>
        <v>~</v>
      </c>
      <c r="FG412" t="str">
        <f t="shared" si="134"/>
        <v>~</v>
      </c>
      <c r="FH412" s="24" t="str">
        <f t="shared" si="135"/>
        <v xml:space="preserve">|BGCOLOR(#000000):&amp;ref(Item/Misc/Vial-of-Frozen-Tears.jpg,nolink,75x75,Vial of Frozen Tears);|BGCOLOR(BLACK):COLOR(WHITE):''Vial of Frozen Tears''|雑貨|&amp;ref(Spell/P_Water.jpg,nolink,25x25,Water);4&amp;ref(Spell/P_Death.jpg,nolink,25x25,Death);3|&amp;ref(Spell/V_Water.jpg,nolink,25x25,Water Gem);25&amp;ref(Spell/V_Death.jpg,nolink,25x25,Death Gem);15|
|~|&gt;|&gt;|&gt;|&amp;ref(Spell/P_Water.jpg,nolink,25x25,Water Magic Bonus (1));&amp;ref(Spell/P_Death.jpg,nolink,25x25,Death Magic Bonus (1));|
|&gt;|&gt;|&gt;|&gt;|BGCOLOR(#F5F5F5):野良ドルイドの小瓶。水と死の魔力を高める|
</v>
      </c>
    </row>
    <row r="413" spans="1:164" x14ac:dyDescent="0.15">
      <c r="A413" t="str">
        <f t="shared" si="119"/>
        <v/>
      </c>
      <c r="C413" s="1" t="s">
        <v>3992</v>
      </c>
      <c r="E413" s="1">
        <v>12</v>
      </c>
      <c r="F413" s="1" t="s">
        <v>4307</v>
      </c>
      <c r="G413" s="1" t="s">
        <v>4780</v>
      </c>
      <c r="H413" s="1" t="s">
        <v>4312</v>
      </c>
      <c r="I413" s="1" t="s">
        <v>4203</v>
      </c>
      <c r="J413" s="1">
        <v>40</v>
      </c>
      <c r="K413" s="7">
        <v>40</v>
      </c>
      <c r="CP413" s="2">
        <v>0</v>
      </c>
      <c r="EG413" s="2">
        <v>1</v>
      </c>
      <c r="EP413" s="2" t="s">
        <v>642</v>
      </c>
      <c r="EQ413" s="7" t="s">
        <v>4198</v>
      </c>
      <c r="ER413" s="20" t="s">
        <v>4760</v>
      </c>
      <c r="ES413" t="str">
        <f t="shared" si="120"/>
        <v>BGCOLOR(#000000):&amp;ref(Item/Misc/Dragon-Pearl-W.jpg,nolink,75x75,Dragon Pearl);|BGCOLOR(BLACK):COLOR(WHITE):''Dragon Pearl''</v>
      </c>
      <c r="ET413" t="str">
        <f t="shared" si="121"/>
        <v>&amp;ref(Spell/P_Water.jpg,nolink,25x25,Water);5&amp;ref(Spell/P_Astral.jpg,nolink,25x25,Astral);5</v>
      </c>
      <c r="EU413" t="str">
        <f t="shared" si="122"/>
        <v>&amp;ref(Spell/V_Water.jpg,nolink,25x25,Water Gem);40&amp;ref(Spell/V_Astral.jpg,nolink,25x25,Astral Pearl);40</v>
      </c>
      <c r="EV413" t="str">
        <f t="shared" si="123"/>
        <v>n/a</v>
      </c>
      <c r="EW413" t="str">
        <f t="shared" si="124"/>
        <v>n/a</v>
      </c>
      <c r="EX413" t="str">
        <f t="shared" si="125"/>
        <v/>
      </c>
      <c r="EY413" t="str">
        <f t="shared" si="126"/>
        <v/>
      </c>
      <c r="EZ413" t="str">
        <f t="shared" si="127"/>
        <v>&amp;ref(Item/Water-Breathing.jpg,nolink,25x25,Water Breathing);</v>
      </c>
      <c r="FA413" t="str">
        <f t="shared" si="128"/>
        <v/>
      </c>
      <c r="FB413" t="str">
        <f t="shared" si="129"/>
        <v>&amp;ref(Spell/P_Water.jpg,nolink,25x25,Water Magic Bonus (1));</v>
      </c>
      <c r="FC413" t="str">
        <f t="shared" si="130"/>
        <v>&amp;ref(Spell/Vt_Water.jpg,nolink,25x25,Temporary Water Gem (1));</v>
      </c>
      <c r="FD413" t="str">
        <f t="shared" si="131"/>
        <v>&amp;ref(Item/Water-Breathing.jpg,nolink,25x25,Water Breathing);&amp;br;&amp;ref(Spell/P_Water.jpg,nolink,25x25,Water Magic Bonus (1));&amp;ref(Spell/Vt_Water.jpg,nolink,25x25,Temporary Water Gem (1));&amp;br;装備解除不可</v>
      </c>
      <c r="FE413" t="str">
        <f t="shared" si="132"/>
        <v>&amp;ref(Item/Water-Breathing.jpg,nolink,25x25,Water Breathing);&amp;br;&amp;ref(Spell/P_Water.jpg,nolink,25x25,Water Magic Bonus (1));&amp;ref(Spell/Vt_Water.jpg,nolink,25x25,Temporary Water Gem (1));&amp;br;装備解除不可</v>
      </c>
      <c r="FF413" t="str">
        <f t="shared" si="133"/>
        <v>~</v>
      </c>
      <c r="FG413" t="str">
        <f t="shared" si="134"/>
        <v>~</v>
      </c>
      <c r="FH413" s="24" t="str">
        <f t="shared" si="135"/>
        <v xml:space="preserve">|BGCOLOR(#000000):&amp;ref(Item/Misc/Dragon-Pearl-W.jpg,nolink,75x75,Dragon Pearl);|BGCOLOR(BLACK):COLOR(WHITE):''Dragon Pearl''|雑貨|&amp;ref(Spell/P_Water.jpg,nolink,25x25,Water);5&amp;ref(Spell/P_Astral.jpg,nolink,25x25,Astral);5|&amp;ref(Spell/V_Water.jpg,nolink,25x25,Water Gem);40&amp;ref(Spell/V_Astral.jpg,nolink,25x25,Astral Pearl);40|
|~|&gt;|&gt;|&gt;|&amp;ref(Item/Water-Breathing.jpg,nolink,25x25,Water Breathing);&amp;br;&amp;ref(Spell/P_Water.jpg,nolink,25x25,Water Magic Bonus (1));&amp;ref(Spell/Vt_Water.jpg,nolink,25x25,Temporary Water Gem (1));&amp;br;装備解除不可|
|&gt;|&gt;|&gt;|&gt;|BGCOLOR(#F5F5F5):海龍の真珠。彼らの魔力の下支えとなる|
</v>
      </c>
    </row>
    <row r="414" spans="1:164" x14ac:dyDescent="0.15">
      <c r="A414" t="str">
        <f t="shared" si="119"/>
        <v/>
      </c>
      <c r="C414" s="1" t="s">
        <v>3992</v>
      </c>
      <c r="E414" s="1">
        <v>12</v>
      </c>
      <c r="F414" s="1" t="s">
        <v>4307</v>
      </c>
      <c r="G414" s="1" t="s">
        <v>4781</v>
      </c>
      <c r="H414" s="1" t="s">
        <v>4312</v>
      </c>
      <c r="I414" s="1" t="s">
        <v>4203</v>
      </c>
      <c r="J414" s="1">
        <v>40</v>
      </c>
      <c r="K414" s="7">
        <v>40</v>
      </c>
      <c r="CP414" s="2">
        <v>0</v>
      </c>
      <c r="EI414" s="2">
        <v>1</v>
      </c>
      <c r="EP414" s="2" t="s">
        <v>653</v>
      </c>
      <c r="EQ414" s="7" t="s">
        <v>4198</v>
      </c>
      <c r="ER414" s="20" t="s">
        <v>4761</v>
      </c>
      <c r="ES414" t="str">
        <f t="shared" si="120"/>
        <v>BGCOLOR(#000000):&amp;ref(Item/Misc/Dragon-Pearl-S.jpg,nolink,75x75,Dragon Pearl);|BGCOLOR(BLACK):COLOR(WHITE):''Dragon Pearl''</v>
      </c>
      <c r="ET414" t="str">
        <f t="shared" si="121"/>
        <v>&amp;ref(Spell/P_Water.jpg,nolink,25x25,Water);5&amp;ref(Spell/P_Astral.jpg,nolink,25x25,Astral);5</v>
      </c>
      <c r="EU414" t="str">
        <f t="shared" si="122"/>
        <v>&amp;ref(Spell/V_Water.jpg,nolink,25x25,Water Gem);40&amp;ref(Spell/V_Astral.jpg,nolink,25x25,Astral Pearl);40</v>
      </c>
      <c r="EV414" t="str">
        <f t="shared" si="123"/>
        <v>n/a</v>
      </c>
      <c r="EW414" t="str">
        <f t="shared" si="124"/>
        <v>n/a</v>
      </c>
      <c r="EX414" t="str">
        <f t="shared" si="125"/>
        <v/>
      </c>
      <c r="EY414" t="str">
        <f t="shared" si="126"/>
        <v/>
      </c>
      <c r="EZ414" t="str">
        <f t="shared" si="127"/>
        <v>&amp;ref(Item/Water-Breathing.jpg,nolink,25x25,Water Breathing);</v>
      </c>
      <c r="FA414" t="str">
        <f t="shared" si="128"/>
        <v/>
      </c>
      <c r="FB414" t="str">
        <f t="shared" si="129"/>
        <v>&amp;ref(Spell/P_Astral.jpg,nolink,25x25,Astral Magic Bonus (1));</v>
      </c>
      <c r="FC414" t="str">
        <f t="shared" si="130"/>
        <v>&amp;ref(Spell/Vt_Astral.jpg,nolink,25x25,Temporary Astral Pearl (1));</v>
      </c>
      <c r="FD414" t="str">
        <f t="shared" si="131"/>
        <v>&amp;ref(Item/Water-Breathing.jpg,nolink,25x25,Water Breathing);&amp;br;&amp;ref(Spell/P_Astral.jpg,nolink,25x25,Astral Magic Bonus (1));&amp;ref(Spell/Vt_Astral.jpg,nolink,25x25,Temporary Astral Pearl (1));&amp;br;装備解除不可</v>
      </c>
      <c r="FE414" t="str">
        <f t="shared" si="132"/>
        <v>&amp;ref(Item/Water-Breathing.jpg,nolink,25x25,Water Breathing);&amp;br;&amp;ref(Spell/P_Astral.jpg,nolink,25x25,Astral Magic Bonus (1));&amp;ref(Spell/Vt_Astral.jpg,nolink,25x25,Temporary Astral Pearl (1));&amp;br;装備解除不可</v>
      </c>
      <c r="FF414" t="str">
        <f t="shared" si="133"/>
        <v>~</v>
      </c>
      <c r="FG414" t="str">
        <f t="shared" si="134"/>
        <v>~</v>
      </c>
      <c r="FH414" s="24" t="str">
        <f t="shared" si="135"/>
        <v xml:space="preserve">|BGCOLOR(#000000):&amp;ref(Item/Misc/Dragon-Pearl-S.jpg,nolink,75x75,Dragon Pearl);|BGCOLOR(BLACK):COLOR(WHITE):''Dragon Pearl''|雑貨|&amp;ref(Spell/P_Water.jpg,nolink,25x25,Water);5&amp;ref(Spell/P_Astral.jpg,nolink,25x25,Astral);5|&amp;ref(Spell/V_Water.jpg,nolink,25x25,Water Gem);40&amp;ref(Spell/V_Astral.jpg,nolink,25x25,Astral Pearl);40|
|~|&gt;|&gt;|&gt;|&amp;ref(Item/Water-Breathing.jpg,nolink,25x25,Water Breathing);&amp;br;&amp;ref(Spell/P_Astral.jpg,nolink,25x25,Astral Magic Bonus (1));&amp;ref(Spell/Vt_Astral.jpg,nolink,25x25,Temporary Astral Pearl (1));&amp;br;装備解除不可|
|&gt;|&gt;|&gt;|&gt;|BGCOLOR(#F5F5F5):天龍の真珠。こちらは比較的珍しい|
</v>
      </c>
    </row>
    <row r="415" spans="1:164" x14ac:dyDescent="0.15">
      <c r="A415" t="str">
        <f t="shared" si="119"/>
        <v/>
      </c>
      <c r="C415" s="1" t="s">
        <v>3992</v>
      </c>
      <c r="E415" s="1">
        <v>12</v>
      </c>
      <c r="F415" s="1" t="s">
        <v>4308</v>
      </c>
      <c r="H415" s="1" t="s">
        <v>4312</v>
      </c>
      <c r="I415" s="1" t="s">
        <v>4203</v>
      </c>
      <c r="J415" s="1">
        <v>40</v>
      </c>
      <c r="K415" s="7">
        <v>40</v>
      </c>
      <c r="CP415" s="2">
        <v>0</v>
      </c>
      <c r="DJ415" s="2">
        <v>0</v>
      </c>
      <c r="EE415" s="2">
        <v>1</v>
      </c>
      <c r="EF415" s="2">
        <v>1</v>
      </c>
      <c r="EG415" s="2">
        <v>1</v>
      </c>
      <c r="EH415" s="2">
        <v>1</v>
      </c>
      <c r="EQ415" s="7" t="s">
        <v>4313</v>
      </c>
      <c r="ER415" s="20" t="s">
        <v>4762</v>
      </c>
      <c r="ES415" t="str">
        <f t="shared" si="120"/>
        <v>BGCOLOR(#000000):&amp;ref(Item/Misc/Pearl-of-Light.jpg,nolink,75x75,Pearl of Light);|BGCOLOR(BLACK):COLOR(WHITE):''Pearl of Light''</v>
      </c>
      <c r="ET415" t="str">
        <f t="shared" si="121"/>
        <v>&amp;ref(Spell/P_Water.jpg,nolink,25x25,Water);5&amp;ref(Spell/P_Astral.jpg,nolink,25x25,Astral);5</v>
      </c>
      <c r="EU415" t="str">
        <f t="shared" si="122"/>
        <v>&amp;ref(Spell/V_Water.jpg,nolink,25x25,Water Gem);40&amp;ref(Spell/V_Astral.jpg,nolink,25x25,Astral Pearl);40</v>
      </c>
      <c r="EV415" t="str">
        <f t="shared" si="123"/>
        <v>n/a</v>
      </c>
      <c r="EW415" t="str">
        <f t="shared" si="124"/>
        <v>n/a</v>
      </c>
      <c r="EX415" t="str">
        <f t="shared" si="125"/>
        <v/>
      </c>
      <c r="EY415" t="str">
        <f t="shared" si="126"/>
        <v/>
      </c>
      <c r="EZ415" t="str">
        <f t="shared" si="127"/>
        <v>&amp;ref(Item/Water-Breathing.jpg,nolink,25x25,Water Breathing);</v>
      </c>
      <c r="FA415" t="str">
        <f t="shared" si="128"/>
        <v>&amp;ref(Item/Flying.jpg,nolink,25x25,Flying);</v>
      </c>
      <c r="FB415" t="str">
        <f t="shared" si="129"/>
        <v>&amp;ref(Spell/P_Fire.jpg,nolink,25x25,Fire Magic Bonus (1));&amp;ref(Spell/P_Air.jpg,nolink,25x25,Air Magic Bonus (1));&amp;ref(Spell/P_Water.jpg,nolink,25x25,Water Magic Bonus (1));&amp;ref(Spell/P_Earth.jpg,nolink,25x25,Earth Magic Bonus (1));</v>
      </c>
      <c r="FC415" t="str">
        <f t="shared" si="130"/>
        <v/>
      </c>
      <c r="FD415" t="str">
        <f t="shared" si="131"/>
        <v>&amp;ref(Item/Water-Breathing.jpg,nolink,25x25,Water Breathing);&amp;ref(Item/Flying.jpg,nolink,25x25,Flying);&amp;br;&amp;ref(Spell/P_Fire.jpg,nolink,25x25,Fire Magic Bonus (1));&amp;ref(Spell/P_Air.jpg,nolink,25x25,Air Magic Bonus (1));&amp;ref(Spell/P_Water.jpg,nolink,25x25,Water Magic Bonus (1));&amp;ref(Spell/P_Earth.jpg,nolink,25x25,Earth Magic Bonus (1));&amp;br;抵抗貫通修正+1&amp;br;装備解除不可</v>
      </c>
      <c r="FE415" t="str">
        <f t="shared" si="132"/>
        <v>&amp;ref(Item/Water-Breathing.jpg,nolink,25x25,Water Breathing);&amp;ref(Item/Flying.jpg,nolink,25x25,Flying);&amp;br;&amp;ref(Spell/P_Fire.jpg,nolink,25x25,Fire Magic Bonus (1));&amp;ref(Spell/P_Air.jpg,nolink,25x25,Air Magic Bonus (1));&amp;ref(Spell/P_Water.jpg,nolink,25x25,Water Magic Bonus (1));&amp;ref(Spell/P_Earth.jpg,nolink,25x25,Earth Magic Bonus (1));&amp;br;抵抗貫通修正+1&amp;br;装備解除不可</v>
      </c>
      <c r="FF415" t="str">
        <f t="shared" si="133"/>
        <v>~</v>
      </c>
      <c r="FG415" t="str">
        <f t="shared" si="134"/>
        <v>~</v>
      </c>
      <c r="FH415" s="24" t="str">
        <f t="shared" si="135"/>
        <v xml:space="preserve">|BGCOLOR(#000000):&amp;ref(Item/Misc/Pearl-of-Light.jpg,nolink,75x75,Pearl of Light);|BGCOLOR(BLACK):COLOR(WHITE):''Pearl of Light''|雑貨|&amp;ref(Spell/P_Water.jpg,nolink,25x25,Water);5&amp;ref(Spell/P_Astral.jpg,nolink,25x25,Astral);5|&amp;ref(Spell/V_Water.jpg,nolink,25x25,Water Gem);40&amp;ref(Spell/V_Astral.jpg,nolink,25x25,Astral Pearl);40|
|~|&gt;|&gt;|&gt;|&amp;ref(Item/Water-Breathing.jpg,nolink,25x25,Water Breathing);&amp;ref(Item/Flying.jpg,nolink,25x25,Flying);&amp;br;&amp;ref(Spell/P_Fire.jpg,nolink,25x25,Fire Magic Bonus (1));&amp;ref(Spell/P_Air.jpg,nolink,25x25,Air Magic Bonus (1));&amp;ref(Spell/P_Water.jpg,nolink,25x25,Water Magic Bonus (1));&amp;ref(Spell/P_Earth.jpg,nolink,25x25,Earth Magic Bonus (1));&amp;br;抵抗貫通修正+1&amp;br;装備解除不可|
|&gt;|&gt;|&gt;|&gt;|BGCOLOR(#F5F5F5):龍王の秘蔵品。イベントでのみお目にかかる|
</v>
      </c>
    </row>
    <row r="416" spans="1:164" x14ac:dyDescent="0.15">
      <c r="A416" t="str">
        <f t="shared" si="119"/>
        <v/>
      </c>
      <c r="C416" s="1" t="s">
        <v>3992</v>
      </c>
      <c r="E416" s="1">
        <v>12</v>
      </c>
      <c r="F416" s="1" t="s">
        <v>4309</v>
      </c>
      <c r="H416" s="1" t="s">
        <v>4222</v>
      </c>
      <c r="I416" s="1" t="s">
        <v>4202</v>
      </c>
      <c r="J416" s="1">
        <v>40</v>
      </c>
      <c r="K416" s="7">
        <v>40</v>
      </c>
      <c r="EQ416" s="7" t="s">
        <v>4198</v>
      </c>
      <c r="ER416" s="20" t="s">
        <v>4763</v>
      </c>
      <c r="ES416" t="str">
        <f t="shared" si="120"/>
        <v>BGCOLOR(#000000):&amp;ref(Item/Misc/Ring-of-Dwarven-Gold.jpg,nolink,75x75,Ring of Dwarven Gold);|BGCOLOR(BLACK):COLOR(WHITE):''Ring of Dwarven Gold''</v>
      </c>
      <c r="ET416" t="str">
        <f t="shared" si="121"/>
        <v>&amp;ref(Spell/P_Earth.jpg,nolink,25x25,Earth);5&amp;ref(Spell/P_Fire.jpg,nolink,25x25,Fire);5</v>
      </c>
      <c r="EU416" t="str">
        <f t="shared" si="122"/>
        <v>&amp;ref(Spell/V_Earth.jpg,nolink,25x25,Earth Gem);40&amp;ref(Spell/V_Fire.jpg,nolink,25x25,Fire Gem);40</v>
      </c>
      <c r="EV416" t="str">
        <f t="shared" si="123"/>
        <v>n/a</v>
      </c>
      <c r="EW416" t="str">
        <f t="shared" si="124"/>
        <v>n/a</v>
      </c>
      <c r="EX416" t="str">
        <f t="shared" si="125"/>
        <v/>
      </c>
      <c r="EY416" t="str">
        <f t="shared" si="126"/>
        <v/>
      </c>
      <c r="EZ416" t="str">
        <f t="shared" si="127"/>
        <v/>
      </c>
      <c r="FA416" t="str">
        <f t="shared" si="128"/>
        <v/>
      </c>
      <c r="FB416" t="str">
        <f t="shared" si="129"/>
        <v/>
      </c>
      <c r="FC416" t="str">
        <f t="shared" si="130"/>
        <v/>
      </c>
      <c r="FD416" t="str">
        <f t="shared" si="131"/>
        <v>装備解除不可</v>
      </c>
      <c r="FE416" t="str">
        <f t="shared" si="132"/>
        <v>装備解除不可</v>
      </c>
      <c r="FF416" t="str">
        <f t="shared" si="133"/>
        <v>~</v>
      </c>
      <c r="FG416" t="str">
        <f t="shared" si="134"/>
        <v>~</v>
      </c>
      <c r="FH416" s="24" t="str">
        <f t="shared" si="135"/>
        <v xml:space="preserve">|BGCOLOR(#000000):&amp;ref(Item/Misc/Ring-of-Dwarven-Gold.jpg,nolink,75x75,Ring of Dwarven Gold);|BGCOLOR(BLACK):COLOR(WHITE):''Ring of Dwarven Gold''|雑貨|&amp;ref(Spell/P_Earth.jpg,nolink,25x25,Earth);5&amp;ref(Spell/P_Fire.jpg,nolink,25x25,Fire);5|&amp;ref(Spell/V_Earth.jpg,nolink,25x25,Earth Gem);40&amp;ref(Spell/V_Fire.jpg,nolink,25x25,Fire Gem);40|
|~|&gt;|&gt;|&gt;|装備解除不可|
|&gt;|&gt;|&gt;|&gt;|BGCOLOR(#F5F5F5):美しき至高の産業廃棄物。存在自体が罪|
</v>
      </c>
    </row>
    <row r="417" spans="1:164" x14ac:dyDescent="0.15">
      <c r="A417" t="str">
        <f t="shared" si="119"/>
        <v/>
      </c>
      <c r="C417" s="1" t="s">
        <v>6272</v>
      </c>
      <c r="E417" s="1">
        <v>12</v>
      </c>
      <c r="F417" s="1" t="s">
        <v>6273</v>
      </c>
      <c r="H417" s="1" t="s">
        <v>6268</v>
      </c>
      <c r="J417" s="1">
        <v>40</v>
      </c>
      <c r="BT417" s="2" t="s">
        <v>6274</v>
      </c>
      <c r="CG417" s="2">
        <v>1</v>
      </c>
      <c r="CJ417" s="2">
        <v>25</v>
      </c>
      <c r="CV417" s="2">
        <v>1</v>
      </c>
      <c r="CY417" s="2">
        <v>1</v>
      </c>
      <c r="EQ417" s="7" t="s">
        <v>6270</v>
      </c>
      <c r="ER417" s="20" t="s">
        <v>6275</v>
      </c>
      <c r="ES417" t="str">
        <f t="shared" si="120"/>
        <v>BGCOLOR(#000000):&amp;ref(Item/Misc/Champion's-Medal.jpg,nolink,75x75,Champion's Medal);|BGCOLOR(BLACK):COLOR(WHITE):''Champion's Medal''</v>
      </c>
      <c r="ET417" t="str">
        <f t="shared" si="121"/>
        <v>&amp;ref(Spell/P_Fire.jpg,nolink,25x25,Fire);5</v>
      </c>
      <c r="EU417" t="str">
        <f t="shared" si="122"/>
        <v>&amp;ref(Spell/V_Fire.jpg,nolink,25x25,Fire Gem);40</v>
      </c>
      <c r="EV417" t="str">
        <f t="shared" si="123"/>
        <v>n/a</v>
      </c>
      <c r="EW417" t="str">
        <f t="shared" si="124"/>
        <v>n/a</v>
      </c>
      <c r="EX417" t="str">
        <f t="shared" si="125"/>
        <v/>
      </c>
      <c r="EY417" t="str">
        <f t="shared" si="126"/>
        <v>&amp;ref(Item/Spirit-Sight.jpg,nolink,25x25,Spirit Sight);</v>
      </c>
      <c r="EZ417" t="str">
        <f t="shared" si="127"/>
        <v>&amp;ref(Item/Inspirational.jpg,nolink,25x25,Inspirational (1));&amp;ref(Nation/LivingLead.jpg,nolink,25x25,Leadership (25));</v>
      </c>
      <c r="FA417" t="str">
        <f t="shared" si="128"/>
        <v>&amp;ref(Item/Quickness.jpg,nolink,25x25,Quickness);&amp;ref(Item/Lucky.jpg,nolink,25x25,Lucky);</v>
      </c>
      <c r="FB417" t="str">
        <f t="shared" si="129"/>
        <v/>
      </c>
      <c r="FC417" t="str">
        <f t="shared" si="130"/>
        <v/>
      </c>
      <c r="FD417" t="str">
        <f t="shared" si="131"/>
        <v>&amp;ref(Item/Spirit-Sight.jpg,nolink,25x25,Spirit Sight);&amp;br;&amp;ref(Item/Inspirational.jpg,nolink,25x25,Inspirational (1));&amp;ref(Nation/LivingLead.jpg,nolink,25x25,Leadership (25));&amp;ref(Item/Quickness.jpg,nolink,25x25,Quickness);&amp;ref(Item/Lucky.jpg,nolink,25x25,Lucky);&amp;br;装備解除不可&amp;br;デスマッチ強制参加</v>
      </c>
      <c r="FE417" t="str">
        <f t="shared" si="132"/>
        <v>&amp;ref(Item/Spirit-Sight.jpg,nolink,25x25,Spirit Sight);&amp;br;&amp;ref(Item/Inspirational.jpg,nolink,25x25,Inspirational (1));&amp;ref(Nation/LivingLead.jpg,nolink,25x25,Leadership (25));&amp;ref(Item/Quickness.jpg,nolink,25x25,Quickness);&amp;ref(Item/Lucky.jpg,nolink,25x25,Lucky);&amp;br;装備解除不可&amp;br;デスマッチ強制参加</v>
      </c>
      <c r="FF417" t="str">
        <f t="shared" si="133"/>
        <v>~</v>
      </c>
      <c r="FG417" t="str">
        <f t="shared" si="134"/>
        <v>~</v>
      </c>
      <c r="FH417" s="24" t="str">
        <f t="shared" si="135"/>
        <v xml:space="preserve">|BGCOLOR(#000000):&amp;ref(Item/Misc/Champion's-Medal.jpg,nolink,75x75,Champion's Medal);|BGCOLOR(BLACK):COLOR(WHITE):''Champion's Medal''|雑貨|&amp;ref(Spell/P_Fire.jpg,nolink,25x25,Fire);5|&amp;ref(Spell/V_Fire.jpg,nolink,25x25,Fire Gem);40|
|~|&gt;|&gt;|&gt;|&amp;ref(Item/Spirit-Sight.jpg,nolink,25x25,Spirit Sight);&amp;br;&amp;ref(Item/Inspirational.jpg,nolink,25x25,Inspirational (1));&amp;ref(Nation/LivingLead.jpg,nolink,25x25,Leadership (25));&amp;ref(Item/Quickness.jpg,nolink,25x25,Quickness);&amp;ref(Item/Lucky.jpg,nolink,25x25,Lucky);&amp;br;装備解除不可&amp;br;デスマッチ強制参加|
|&gt;|&gt;|&gt;|&gt;|BGCOLOR(#F5F5F5):デスマッチ景品の一つ。指揮能力と霊視を与える|
</v>
      </c>
    </row>
    <row r="418" spans="1:164" x14ac:dyDescent="0.15">
      <c r="A418" t="str">
        <f t="shared" si="119"/>
        <v>雑貨12E</v>
      </c>
      <c r="C418" s="1" t="s">
        <v>10694</v>
      </c>
      <c r="E418" s="1">
        <v>12</v>
      </c>
      <c r="F418" s="1" t="s">
        <v>10695</v>
      </c>
      <c r="H418" s="1" t="s">
        <v>10696</v>
      </c>
      <c r="J418" s="1">
        <v>5</v>
      </c>
      <c r="BT418" s="2" t="s">
        <v>10697</v>
      </c>
      <c r="EQ418" s="7" t="s">
        <v>10698</v>
      </c>
      <c r="ER418" s="20" t="s">
        <v>10699</v>
      </c>
      <c r="ES418" t="str">
        <f t="shared" si="120"/>
        <v>BGCOLOR(#000000):&amp;ref(Item/Misc/Eye-of-the-Grey-Ones.jpg,nolink,75x75,Eye of the Grey Ones);|BGCOLOR(BLACK):COLOR(WHITE):''Eye of the Grey Ones''</v>
      </c>
      <c r="ET418" t="str">
        <f t="shared" si="121"/>
        <v>&amp;ref(Spell/P_Death.jpg,nolink,25x25,Death);1</v>
      </c>
      <c r="EU418" t="str">
        <f t="shared" si="122"/>
        <v>&amp;ref(Spell/V_Death.jpg,nolink,25x25,Death Gem);5</v>
      </c>
      <c r="EV418" t="str">
        <f t="shared" si="123"/>
        <v>n/a</v>
      </c>
      <c r="EW418" t="str">
        <f t="shared" si="124"/>
        <v>n/a</v>
      </c>
      <c r="EX418" t="str">
        <f t="shared" si="125"/>
        <v/>
      </c>
      <c r="EY418" t="str">
        <f t="shared" si="126"/>
        <v>&amp;ref(Item/Spirit-Sight.jpg,nolink,25x25,Spirit Sight);</v>
      </c>
      <c r="EZ418" t="str">
        <f t="shared" si="127"/>
        <v/>
      </c>
      <c r="FA418" t="str">
        <f t="shared" si="128"/>
        <v/>
      </c>
      <c r="FB418" t="str">
        <f t="shared" si="129"/>
        <v/>
      </c>
      <c r="FC418" t="str">
        <f t="shared" si="130"/>
        <v/>
      </c>
      <c r="FD418" t="str">
        <f t="shared" si="131"/>
        <v>&amp;ref(Item/Spirit-Sight.jpg,nolink,25x25,Spirit Sight);&amp;br;視覚障害を無効化</v>
      </c>
      <c r="FE418" t="str">
        <f t="shared" si="132"/>
        <v>&amp;ref(Item/Spirit-Sight.jpg,nolink,25x25,Spirit Sight);&amp;br;視覚障害を無効化</v>
      </c>
      <c r="FF418" t="str">
        <f t="shared" si="133"/>
        <v>~</v>
      </c>
      <c r="FG418" t="str">
        <f t="shared" si="134"/>
        <v>~</v>
      </c>
      <c r="FH418" s="24" t="str">
        <f t="shared" si="135"/>
        <v xml:space="preserve">|BGCOLOR(#000000):&amp;ref(Item/Misc/Eye-of-the-Grey-Ones.jpg,nolink,75x75,Eye of the Grey Ones);|BGCOLOR(BLACK):COLOR(WHITE):''Eye of the Grey Ones''|雑貨|&amp;ref(Spell/P_Death.jpg,nolink,25x25,Death);1|&amp;ref(Spell/V_Death.jpg,nolink,25x25,Death Gem);5|
|~|&gt;|&gt;|&gt;|&amp;ref(Item/Spirit-Sight.jpg,nolink,25x25,Spirit Sight);&amp;br;視覚障害を無効化|
|&gt;|&gt;|&gt;|&gt;|BGCOLOR(#F5F5F5):魔女三姉妹の共有品。赤の他人でも利用可能|
</v>
      </c>
    </row>
  </sheetData>
  <phoneticPr fontId="1"/>
  <conditionalFormatting sqref="H1:I1048576">
    <cfRule type="containsText" dxfId="27" priority="2" operator="containsText" text="聖">
      <formula>NOT(ISERROR(SEARCH("聖",H1)))</formula>
    </cfRule>
    <cfRule type="containsText" dxfId="26" priority="3" operator="containsText" text="血">
      <formula>NOT(ISERROR(SEARCH("血",H1)))</formula>
    </cfRule>
    <cfRule type="containsText" dxfId="25" priority="4" operator="containsText" text="緑">
      <formula>NOT(ISERROR(SEARCH("緑",H1)))</formula>
    </cfRule>
    <cfRule type="containsText" dxfId="24" priority="5" operator="containsText" text="死">
      <formula>NOT(ISERROR(SEARCH("死",H1)))</formula>
    </cfRule>
    <cfRule type="containsText" dxfId="23" priority="6" operator="containsText" text="星">
      <formula>NOT(ISERROR(SEARCH("星",H1)))</formula>
    </cfRule>
    <cfRule type="containsText" dxfId="22" priority="7" operator="containsText" text="地">
      <formula>NOT(ISERROR(SEARCH("地",H1)))</formula>
    </cfRule>
    <cfRule type="containsText" dxfId="21" priority="8" operator="containsText" text="水">
      <formula>NOT(ISERROR(SEARCH("水",H1)))</formula>
    </cfRule>
    <cfRule type="containsText" dxfId="20" priority="9" operator="containsText" text="風">
      <formula>NOT(ISERROR(SEARCH("風",H1)))</formula>
    </cfRule>
    <cfRule type="containsText" dxfId="19" priority="10" operator="containsText" text="火">
      <formula>NOT(ISERROR(SEARCH("火",H1)))</formula>
    </cfRule>
  </conditionalFormatting>
  <dataValidations count="2">
    <dataValidation imeMode="on" allowBlank="1" showInputMessage="1" showErrorMessage="1" sqref="H1:I1048576 C1:D1048576 M1:M1048576 EN1:ER1048576"/>
    <dataValidation imeMode="off" allowBlank="1" showInputMessage="1" showErrorMessage="1" sqref="AT11:AT13 AV11:AV13 AT1:AV10 AT14:AV119 E1:G1048576 N1:AS119 J1:L1048576 AW1:EM119 N120:EM1048576"/>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G415"/>
  <sheetViews>
    <sheetView zoomScale="75" zoomScaleNormal="75" workbookViewId="0">
      <pane xSplit="5" ySplit="1" topLeftCell="F17" activePane="bottomRight" state="frozen"/>
      <selection pane="topRight" activeCell="E1" sqref="E1"/>
      <selection pane="bottomLeft" activeCell="A2" sqref="A2"/>
      <selection pane="bottomRight" activeCell="E24" sqref="E24"/>
    </sheetView>
  </sheetViews>
  <sheetFormatPr defaultRowHeight="13.5" x14ac:dyDescent="0.15"/>
  <cols>
    <col min="1" max="1" width="3.25" style="6" bestFit="1" customWidth="1"/>
    <col min="2" max="2" width="6.625" style="1" bestFit="1" customWidth="1"/>
    <col min="3" max="3" width="5.625" style="1" bestFit="1" customWidth="1"/>
    <col min="4" max="4" width="3.375" style="1" bestFit="1" customWidth="1"/>
    <col min="5" max="5" width="27.75" style="1" bestFit="1" customWidth="1"/>
    <col min="6" max="6" width="6.25" style="1" customWidth="1"/>
    <col min="7" max="7" width="5.125" style="1" bestFit="1" customWidth="1"/>
    <col min="8" max="8" width="4.5" style="1" bestFit="1" customWidth="1"/>
    <col min="9" max="9" width="3.875" style="1" bestFit="1" customWidth="1"/>
    <col min="10" max="10" width="3.625" style="7" bestFit="1" customWidth="1"/>
    <col min="11" max="11" width="5" style="6" bestFit="1" customWidth="1"/>
    <col min="12" max="12" width="5.375" style="1" bestFit="1" customWidth="1"/>
    <col min="13" max="13" width="4.625" style="1" bestFit="1" customWidth="1"/>
    <col min="14" max="15" width="4.625" style="1" customWidth="1"/>
    <col min="16" max="16" width="5" style="1" bestFit="1" customWidth="1"/>
    <col min="17" max="17" width="4" style="1" customWidth="1"/>
    <col min="18" max="18" width="4.875" style="1" bestFit="1" customWidth="1"/>
    <col min="19" max="19" width="3.875" style="11" bestFit="1" customWidth="1"/>
    <col min="20" max="20" width="4.625" style="1" bestFit="1" customWidth="1"/>
    <col min="21" max="21" width="4.125" style="1" bestFit="1" customWidth="1"/>
    <col min="22" max="22" width="4.125" style="1" customWidth="1"/>
    <col min="23" max="26" width="4.625" style="1" customWidth="1"/>
    <col min="27" max="27" width="5.375" style="1" bestFit="1" customWidth="1"/>
    <col min="28" max="28" width="4.625" style="1" bestFit="1" customWidth="1"/>
    <col min="29" max="30" width="3.875" style="1" bestFit="1" customWidth="1"/>
    <col min="31" max="31" width="4.375" style="1" bestFit="1" customWidth="1"/>
    <col min="32" max="35" width="4.375" style="1" customWidth="1"/>
    <col min="36" max="36" width="4.5" style="1" bestFit="1" customWidth="1"/>
    <col min="37" max="40" width="4.5" style="1" customWidth="1"/>
    <col min="41" max="41" width="4.125" style="1" bestFit="1" customWidth="1"/>
    <col min="42" max="42" width="4.5" style="1" bestFit="1" customWidth="1"/>
    <col min="43" max="44" width="4.5" style="1" customWidth="1"/>
    <col min="45" max="45" width="4.75" style="1" customWidth="1"/>
    <col min="46" max="46" width="5" style="1" customWidth="1"/>
    <col min="47" max="47" width="4.625" style="1" customWidth="1"/>
    <col min="48" max="48" width="3.625" style="2" bestFit="1" customWidth="1"/>
    <col min="49" max="49" width="3.75" style="2" bestFit="1" customWidth="1"/>
    <col min="50" max="50" width="3.875" style="2" bestFit="1" customWidth="1"/>
    <col min="51" max="51" width="5" style="2" bestFit="1" customWidth="1"/>
    <col min="52" max="52" width="4.25" style="2" bestFit="1" customWidth="1"/>
    <col min="53" max="55" width="4.25" style="2" customWidth="1"/>
    <col min="56" max="57" width="3.75" style="2" customWidth="1"/>
    <col min="58" max="66" width="4.125" style="2" customWidth="1"/>
    <col min="67" max="67" width="5" style="2" customWidth="1"/>
    <col min="68" max="83" width="3.75" style="2" customWidth="1"/>
    <col min="84" max="84" width="3.875" style="2" bestFit="1" customWidth="1"/>
    <col min="85" max="86" width="3.875" style="2" customWidth="1"/>
    <col min="87" max="87" width="4.5" style="2" bestFit="1" customWidth="1"/>
    <col min="88" max="88" width="3.875" style="2" bestFit="1" customWidth="1"/>
    <col min="89" max="89" width="3.75" style="2" bestFit="1" customWidth="1"/>
    <col min="90" max="91" width="3.875" style="2" customWidth="1"/>
    <col min="92" max="92" width="5.375" style="2" customWidth="1"/>
    <col min="93" max="93" width="4.5" style="2" bestFit="1" customWidth="1"/>
    <col min="94" max="94" width="6" style="2" bestFit="1" customWidth="1"/>
    <col min="95" max="96" width="4.5" style="2" customWidth="1"/>
    <col min="97" max="101" width="3.875" style="2" customWidth="1"/>
    <col min="102" max="102" width="5.375" style="2" bestFit="1" customWidth="1"/>
    <col min="103" max="103" width="4" style="2" bestFit="1" customWidth="1"/>
    <col min="104" max="104" width="4" style="2" customWidth="1"/>
    <col min="105" max="107" width="5.375" style="2" customWidth="1"/>
    <col min="108" max="111" width="3.75" style="2" customWidth="1"/>
    <col min="112" max="112" width="3.375" style="2" customWidth="1"/>
    <col min="113" max="115" width="4.375" style="2" customWidth="1"/>
    <col min="116" max="122" width="5.375" style="2" customWidth="1"/>
    <col min="123" max="123" width="5.25" style="19" bestFit="1" customWidth="1"/>
    <col min="124" max="124" width="4.5" style="2" bestFit="1" customWidth="1"/>
    <col min="125" max="125" width="3.5" style="2" bestFit="1" customWidth="1"/>
    <col min="126" max="126" width="5.5" style="2" bestFit="1" customWidth="1"/>
    <col min="127" max="127" width="5.375" style="2" customWidth="1"/>
    <col min="128" max="130" width="4.375" style="2" customWidth="1"/>
    <col min="131" max="131" width="5.5" style="2" bestFit="1" customWidth="1"/>
    <col min="132" max="132" width="5.5" style="2" customWidth="1"/>
    <col min="133" max="133" width="3.5" style="2" customWidth="1"/>
    <col min="134" max="134" width="3" style="2" bestFit="1" customWidth="1"/>
    <col min="135" max="135" width="3.125" style="2" bestFit="1" customWidth="1"/>
    <col min="136" max="136" width="3.25" style="2" bestFit="1" customWidth="1"/>
    <col min="137" max="137" width="3" style="2" bestFit="1" customWidth="1"/>
    <col min="138" max="142" width="3.125" style="2" bestFit="1" customWidth="1"/>
    <col min="143" max="143" width="4.125" style="2" bestFit="1" customWidth="1"/>
    <col min="144" max="145" width="4.125" style="2" customWidth="1"/>
    <col min="146" max="146" width="9" style="7"/>
    <col min="147" max="147" width="9" style="21"/>
    <col min="163" max="163" width="9" style="24"/>
  </cols>
  <sheetData>
    <row r="1" spans="1:163" x14ac:dyDescent="0.15">
      <c r="A1" s="4" t="s">
        <v>3328</v>
      </c>
      <c r="B1" s="8" t="s">
        <v>3257</v>
      </c>
      <c r="C1" s="8" t="s">
        <v>854</v>
      </c>
      <c r="D1" s="8" t="s">
        <v>60</v>
      </c>
      <c r="E1" s="8" t="s">
        <v>2890</v>
      </c>
      <c r="F1" s="8" t="s">
        <v>13079</v>
      </c>
      <c r="G1" s="8" t="s">
        <v>13080</v>
      </c>
      <c r="H1" s="8" t="s">
        <v>13081</v>
      </c>
      <c r="I1" s="8" t="s">
        <v>13082</v>
      </c>
      <c r="J1" s="5" t="s">
        <v>13083</v>
      </c>
      <c r="K1" s="12" t="s">
        <v>13084</v>
      </c>
      <c r="L1" s="13" t="s">
        <v>13071</v>
      </c>
      <c r="M1" s="13" t="s">
        <v>13085</v>
      </c>
      <c r="N1" s="13" t="s">
        <v>13086</v>
      </c>
      <c r="O1" s="13" t="s">
        <v>13087</v>
      </c>
      <c r="P1" s="13" t="s">
        <v>13088</v>
      </c>
      <c r="Q1" s="13" t="s">
        <v>13089</v>
      </c>
      <c r="R1" s="13" t="s">
        <v>13090</v>
      </c>
      <c r="S1" s="14" t="s">
        <v>13091</v>
      </c>
      <c r="T1" s="13" t="s">
        <v>13092</v>
      </c>
      <c r="U1" s="13" t="s">
        <v>13093</v>
      </c>
      <c r="V1" s="13" t="s">
        <v>13094</v>
      </c>
      <c r="W1" s="13" t="s">
        <v>13095</v>
      </c>
      <c r="X1" s="13" t="s">
        <v>13096</v>
      </c>
      <c r="Y1" s="13" t="s">
        <v>13069</v>
      </c>
      <c r="Z1" s="13" t="s">
        <v>13097</v>
      </c>
      <c r="AA1" s="13" t="s">
        <v>13098</v>
      </c>
      <c r="AB1" s="13" t="s">
        <v>13099</v>
      </c>
      <c r="AC1" s="13" t="s">
        <v>13100</v>
      </c>
      <c r="AD1" s="13" t="s">
        <v>13101</v>
      </c>
      <c r="AE1" s="13" t="s">
        <v>13102</v>
      </c>
      <c r="AF1" s="13" t="s">
        <v>13103</v>
      </c>
      <c r="AG1" s="13" t="s">
        <v>13104</v>
      </c>
      <c r="AH1" s="13" t="s">
        <v>13105</v>
      </c>
      <c r="AI1" s="13" t="s">
        <v>13106</v>
      </c>
      <c r="AJ1" s="13" t="s">
        <v>13107</v>
      </c>
      <c r="AK1" s="13" t="s">
        <v>13108</v>
      </c>
      <c r="AL1" s="13" t="s">
        <v>13109</v>
      </c>
      <c r="AM1" s="13" t="s">
        <v>13110</v>
      </c>
      <c r="AN1" s="13" t="s">
        <v>13111</v>
      </c>
      <c r="AO1" s="13" t="s">
        <v>13112</v>
      </c>
      <c r="AP1" s="13" t="s">
        <v>13113</v>
      </c>
      <c r="AQ1" s="13" t="s">
        <v>13114</v>
      </c>
      <c r="AR1" s="13" t="s">
        <v>13115</v>
      </c>
      <c r="AS1" s="13" t="s">
        <v>13116</v>
      </c>
      <c r="AT1" s="13" t="s">
        <v>13117</v>
      </c>
      <c r="AU1" s="13" t="s">
        <v>13118</v>
      </c>
      <c r="AV1" s="17" t="s">
        <v>13119</v>
      </c>
      <c r="AW1" s="17" t="s">
        <v>13120</v>
      </c>
      <c r="AX1" s="17" t="s">
        <v>13121</v>
      </c>
      <c r="AY1" s="17" t="s">
        <v>13122</v>
      </c>
      <c r="AZ1" s="17" t="s">
        <v>13123</v>
      </c>
      <c r="BA1" s="17" t="s">
        <v>13124</v>
      </c>
      <c r="BB1" s="17" t="s">
        <v>13125</v>
      </c>
      <c r="BC1" s="17" t="s">
        <v>13126</v>
      </c>
      <c r="BD1" s="17" t="s">
        <v>13127</v>
      </c>
      <c r="BE1" s="17" t="s">
        <v>13128</v>
      </c>
      <c r="BF1" s="17" t="s">
        <v>13129</v>
      </c>
      <c r="BG1" s="17" t="s">
        <v>13130</v>
      </c>
      <c r="BH1" s="17" t="s">
        <v>13131</v>
      </c>
      <c r="BI1" s="17" t="s">
        <v>13132</v>
      </c>
      <c r="BJ1" s="17" t="s">
        <v>13133</v>
      </c>
      <c r="BK1" s="17" t="s">
        <v>13134</v>
      </c>
      <c r="BL1" s="17" t="s">
        <v>13073</v>
      </c>
      <c r="BM1" s="17" t="s">
        <v>13135</v>
      </c>
      <c r="BN1" s="17" t="s">
        <v>13136</v>
      </c>
      <c r="BO1" s="17" t="s">
        <v>13137</v>
      </c>
      <c r="BP1" s="17" t="s">
        <v>13138</v>
      </c>
      <c r="BQ1" s="17" t="s">
        <v>13139</v>
      </c>
      <c r="BR1" s="17" t="s">
        <v>13140</v>
      </c>
      <c r="BS1" s="17" t="s">
        <v>13141</v>
      </c>
      <c r="BT1" s="17" t="s">
        <v>13142</v>
      </c>
      <c r="BU1" s="17" t="s">
        <v>13143</v>
      </c>
      <c r="BV1" s="17" t="s">
        <v>13144</v>
      </c>
      <c r="BW1" s="17" t="s">
        <v>13145</v>
      </c>
      <c r="BX1" s="17" t="s">
        <v>13146</v>
      </c>
      <c r="BY1" s="17" t="s">
        <v>13147</v>
      </c>
      <c r="BZ1" s="17" t="s">
        <v>13148</v>
      </c>
      <c r="CA1" s="17" t="s">
        <v>13149</v>
      </c>
      <c r="CB1" s="17" t="s">
        <v>13150</v>
      </c>
      <c r="CC1" s="17" t="s">
        <v>13151</v>
      </c>
      <c r="CD1" s="17" t="s">
        <v>13152</v>
      </c>
      <c r="CE1" s="17" t="s">
        <v>13153</v>
      </c>
      <c r="CF1" s="17" t="s">
        <v>13154</v>
      </c>
      <c r="CG1" s="17" t="s">
        <v>13155</v>
      </c>
      <c r="CH1" s="17" t="s">
        <v>13156</v>
      </c>
      <c r="CI1" s="17" t="s">
        <v>13157</v>
      </c>
      <c r="CJ1" s="17" t="s">
        <v>13075</v>
      </c>
      <c r="CK1" s="17" t="s">
        <v>13077</v>
      </c>
      <c r="CL1" s="17" t="s">
        <v>13158</v>
      </c>
      <c r="CM1" s="17" t="s">
        <v>13159</v>
      </c>
      <c r="CN1" s="17" t="s">
        <v>13160</v>
      </c>
      <c r="CO1" s="17" t="s">
        <v>13161</v>
      </c>
      <c r="CP1" s="17" t="s">
        <v>13162</v>
      </c>
      <c r="CQ1" s="17" t="s">
        <v>13163</v>
      </c>
      <c r="CR1" s="17" t="s">
        <v>13164</v>
      </c>
      <c r="CS1" s="17" t="s">
        <v>13165</v>
      </c>
      <c r="CT1" s="17" t="s">
        <v>13166</v>
      </c>
      <c r="CU1" s="17" t="s">
        <v>13167</v>
      </c>
      <c r="CV1" s="17" t="s">
        <v>13168</v>
      </c>
      <c r="CW1" s="17" t="s">
        <v>13169</v>
      </c>
      <c r="CX1" s="17" t="s">
        <v>13170</v>
      </c>
      <c r="CY1" s="17" t="s">
        <v>13171</v>
      </c>
      <c r="CZ1" s="17" t="s">
        <v>13172</v>
      </c>
      <c r="DA1" s="17" t="s">
        <v>13173</v>
      </c>
      <c r="DB1" s="17" t="s">
        <v>13174</v>
      </c>
      <c r="DC1" s="17" t="s">
        <v>13175</v>
      </c>
      <c r="DD1" s="17" t="s">
        <v>13176</v>
      </c>
      <c r="DE1" s="17" t="s">
        <v>13177</v>
      </c>
      <c r="DF1" s="17" t="s">
        <v>13178</v>
      </c>
      <c r="DG1" s="17" t="s">
        <v>13179</v>
      </c>
      <c r="DH1" s="17" t="s">
        <v>13180</v>
      </c>
      <c r="DI1" s="17" t="s">
        <v>13181</v>
      </c>
      <c r="DJ1" s="17" t="s">
        <v>13182</v>
      </c>
      <c r="DK1" s="17" t="s">
        <v>13183</v>
      </c>
      <c r="DL1" s="17" t="s">
        <v>13184</v>
      </c>
      <c r="DM1" s="17" t="s">
        <v>13185</v>
      </c>
      <c r="DN1" s="17" t="s">
        <v>13186</v>
      </c>
      <c r="DO1" s="17" t="s">
        <v>13187</v>
      </c>
      <c r="DP1" s="17" t="s">
        <v>13188</v>
      </c>
      <c r="DQ1" s="17" t="s">
        <v>13189</v>
      </c>
      <c r="DR1" s="17" t="s">
        <v>13190</v>
      </c>
      <c r="DS1" s="18" t="s">
        <v>13191</v>
      </c>
      <c r="DT1" s="17" t="s">
        <v>13192</v>
      </c>
      <c r="DU1" s="17" t="s">
        <v>13193</v>
      </c>
      <c r="DV1" s="17" t="s">
        <v>13194</v>
      </c>
      <c r="DW1" s="17" t="s">
        <v>13195</v>
      </c>
      <c r="DX1" s="17" t="s">
        <v>13196</v>
      </c>
      <c r="DY1" s="17" t="s">
        <v>13197</v>
      </c>
      <c r="DZ1" s="17" t="s">
        <v>13198</v>
      </c>
      <c r="EA1" s="17" t="s">
        <v>13199</v>
      </c>
      <c r="EB1" s="17" t="s">
        <v>13200</v>
      </c>
      <c r="EC1" s="17" t="s">
        <v>13201</v>
      </c>
      <c r="ED1" s="17" t="s">
        <v>13202</v>
      </c>
      <c r="EE1" s="17" t="s">
        <v>13203</v>
      </c>
      <c r="EF1" s="17" t="s">
        <v>13204</v>
      </c>
      <c r="EG1" s="17" t="s">
        <v>13205</v>
      </c>
      <c r="EH1" s="17" t="s">
        <v>13206</v>
      </c>
      <c r="EI1" s="17" t="s">
        <v>13207</v>
      </c>
      <c r="EJ1" s="17" t="s">
        <v>13208</v>
      </c>
      <c r="EK1" s="17" t="s">
        <v>13209</v>
      </c>
      <c r="EL1" s="17" t="s">
        <v>13210</v>
      </c>
      <c r="EM1" s="17" t="s">
        <v>13211</v>
      </c>
      <c r="EN1" s="17" t="s">
        <v>13212</v>
      </c>
      <c r="EO1" s="17" t="s">
        <v>13213</v>
      </c>
      <c r="EP1" s="15" t="s">
        <v>13214</v>
      </c>
      <c r="EQ1" s="22" t="s">
        <v>3118</v>
      </c>
      <c r="FG1" s="23"/>
    </row>
    <row r="2" spans="1:163" x14ac:dyDescent="0.15">
      <c r="B2" s="1" t="s">
        <v>5221</v>
      </c>
      <c r="D2" s="1">
        <v>2</v>
      </c>
      <c r="E2" s="1" t="s">
        <v>5234</v>
      </c>
      <c r="G2" s="1" t="s">
        <v>5222</v>
      </c>
      <c r="H2" s="1" t="s">
        <v>5223</v>
      </c>
      <c r="I2" s="1">
        <v>2</v>
      </c>
      <c r="J2" s="7">
        <v>2</v>
      </c>
      <c r="K2" s="6">
        <v>8</v>
      </c>
      <c r="L2" s="1" t="s">
        <v>5224</v>
      </c>
      <c r="AD2" s="1">
        <v>3</v>
      </c>
      <c r="AE2" s="1">
        <v>4</v>
      </c>
      <c r="AJ2" s="1">
        <v>1</v>
      </c>
      <c r="BU2" s="2">
        <v>2</v>
      </c>
      <c r="EQ2" s="21" t="s">
        <v>5225</v>
      </c>
      <c r="ER2" t="str">
        <f t="shared" ref="ER2:ER7" si="0">CONCATENATE("BGCOLOR(#000000):&amp;ref(Item/",SUBSTITUTE(SUBSTITUTE(SUBSTITUTE(SUBSTITUTE(SUBSTITUTE(SUBSTITUTE(SUBSTITUTE(B2,"片手","SH Weapons"),"両手","DH Weapons"),"盾","Shields"),"兜","Helms"),"鎧","Armors"),"靴","Boots"),"雑貨","Misc"),"/",SUBSTITUTE(SUBSTITUTE(IF(F2&lt;&gt;"",F2,E2)," ","-"),"ö","o"),".jpg,nolink,75x75,",E2,");","|","BGCOLOR(BLACK):COLOR(WHITE):''",E2,"''")</f>
        <v>BGCOLOR(#000000):&amp;ref(Item/SH Weapons/Sword-of-the-Five-Elements.jpg,nolink,75x75,Sword of the Five Elements);|BGCOLOR(BLACK):COLOR(WHITE):''Sword of the Five Elements''</v>
      </c>
      <c r="ES2" t="str">
        <f t="shared" ref="ES2:ES8" si="1">SUBSTITUTE(SUBSTITUTE(SUBSTITUTE(SUBSTITUTE(SUBSTITUTE(SUBSTITUTE(SUBSTITUTE(SUBSTITUTE(SUBSTITUTE(G2&amp;H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&amp;ref(Spell/P_Fire.jpg,nolink,25x25,Fire);1&amp;ref(Spell/P_Water.jpg,nolink,25x25,Water);1</v>
      </c>
      <c r="ET2" t="str">
        <f t="shared" ref="ET2:ET8" si="2">SUBSTITUTE(SUBSTITUTE(SUBSTITUTE(SUBSTITUTE(SUBSTITUTE(SUBSTITUTE(SUBSTITUTE(SUBSTITUTE(LEFT(G2,1)&amp;I2&amp;IF(H2&lt;&gt;"",LEFT(H2,1)&amp;J2,""),"火","&amp;ref(Spell/V_Fire.jpg,nolink,25x25,Fire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Gem);2&amp;ref(Spell/V_Water.jpg,nolink,25x25,Water Gem);2</v>
      </c>
      <c r="EU2" t="str">
        <f t="shared" ref="EU2:EU8" si="3">IF(K2&lt;&gt;"",CONCATENATE("攻撃力：",K2,SUBSTITUTE(SUBSTITUTE(SUBSTITUTE(SUBSTITUTE(SUBSTITUTE(SUBSTITUTE(SUBSTITUTE(SUBSTITUTE(SUBSTITUTE(L2,"切","&amp;ref(Item/D_Slash.jpg,nolink,25x25,Slash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2,"ap","&amp;br;防御貫通"),"an","&amp;br;防御無視"),SUBSTITUTE(SUBSTITUTE(N2,"p","&amp;br;吸収攻撃（上限5）"),"f","&amp;br;吸収攻撃"),IF(O2&lt;&gt;"","&amp;br;ダメージ上限"&amp;O2,""),SUBSTITUTE(SUBSTITUTE(P2,"2","&amp;br;対デーモン二倍打"),"3","&amp;br;対アンデッド/デーモン三倍打"),IF(Q2&lt;&gt;"","&amp;br;対魔法生物2倍打",""),SUBSTITUTE(SUBSTITUTE(R2,"2","&amp;br;対小型二倍打"),"3","&amp;br;対大型三倍打"),SUBSTITUTE(SUBSTITUTE(SUBSTITUTE(S2,"0","&amp;br;筋力加算なし"),"2","&amp;br;筋力加算二分の一"),"3","&amp;br;筋力加算三分の一"),IF(T2&lt;&gt;"","&amp;br;第一撃に突撃ボーナス加算",""),IF(U2&lt;&gt;"","&amp;br;殺した敵をゾンビ化",""),IF(V2&lt;&gt;"","&amp;br;筋力加算+25%",""),IF(W2&lt;&gt;"","&amp;br;対盾攻撃修正+2",""),IF(X2&lt;&gt;"","&amp;br;頭部優先攻撃",""),SUBSTITUTE(SUBSTITUTE(SUBSTITUTE(Y2,"n","&amp;br;抵抗可能"),"e","&amp;br;抵抗容易"),"h","&amp;br;抵抗困難"),IF(Z2&lt;&gt;"","&amp;br;ボーナス武器",""),IF(AA2&lt;&gt;"","&amp;br;"&amp;IF(AA2&gt;0,AA2&amp;"回連続攻撃",ABS(AA2)+1&amp;"ラウンド毎に1回攻撃"),""),IF(AB2&lt;&gt;"","&amp;br;効果範囲："&amp;AB2,""),IF(AC2&lt;&gt;"","&amp;br;効果継続："&amp;AB2,""),IF(AD2&lt;&gt;"","&amp;br;攻撃修正："&amp;AD2&amp;"&amp;br;防御修正："&amp;AE2&amp;"&amp;br;長さ："&amp;AJ2,""),IF(AF2&lt;&gt;"","&amp;br;射程："&amp;SUBSTITUTE(SUBSTITUTE(SUBSTITUTE(AF2,"s","筋力"),"h","筋力/2"),"t","筋力/3")&amp;"&amp;br;精度修正："&amp;AG2&amp;"&amp;br;弾数："&amp;AH2&amp;IF(AI2&lt;&gt;"","&amp;br;水中使用可能",""),""),IF(AS2&lt;&gt;"","&amp;br;負傷時追撃："&amp;AS2,""),IF(AT2&lt;&gt;"","&amp;br;命中時追撃："&amp;AT2,""),IF(AU2&lt;&gt;"","&amp;br;攻撃時追撃："&amp;AU2,"")),"n/a")</f>
        <v>攻撃力：8&amp;ref(Item/D_Slash.jpg,nolink,25x25,Slash Damage);&amp;ref(Item/D_Magic.jpg,nolink,25x25,Magic Damage);&amp;br;攻撃修正：3&amp;br;防御修正：4&amp;br;長さ：1</v>
      </c>
      <c r="EV2" t="str">
        <f t="shared" ref="EV2:EV8" si="4">IF(AP2&lt;&gt;"",CONCATENATE(IF(AK2&lt;&gt;"","頭部防護："&amp;AK2,""),IF(AL2&lt;&gt;"",IF(AK2&lt;&gt;"","&amp;br;","")&amp;"胴体防護："&amp;AL2,""),IF(AM2&lt;&gt;"","盾軽減力："&amp;AM2,""),IF(AN2&lt;&gt;"","&amp;br;防御修正："&amp;AN2,""),IF(AO2&lt;&gt;"","&amp;br;盾対応力："&amp;AO2,""),IF(AP2&lt;&gt;"","&amp;br;装備負担："&amp;AP2,""),IF(AQ2&lt;&gt;"","&amp;br;行軍速度：-"&amp;AQ2,""),IF(AR2&lt;&gt;"","&amp;br;魔法の防具","")),"n/a")</f>
        <v>n/a</v>
      </c>
      <c r="EW2" t="str">
        <f t="shared" ref="EW2:EW8" si="5">IF(COUNTA(AV2:EP2)&lt;&gt;0,CONCATENATE(IF(AV2&lt;&gt;"",IF(AV2&gt;0,"&amp;ref(Item/Fire-Resistant.jpg,nolink,25x25,Fire Resistant ("&amp;AV2&amp;"));","&amp;ref(Item/Susceptible-to-Fire.jpg,nolink,25x25,Susceptible to Fire ("&amp;ABS(AV2)&amp;"));"),""),IF(AW2&lt;&gt;"",IF(AW2&gt;0,"&amp;ref(Item/Shock-Resistant.jpg,nolink,25x25,Shock Resistant ("&amp;AW2&amp;"));","&amp;ref(Item/Susceptible-to-Shock.jpg,nolink,25x25,Susceptible to Shock ("&amp;ABS(AW2)&amp;"));"),""),IF(AX2&lt;&gt;"",IF(AX2&gt;0,"&amp;ref(Item/Cold-Resistant.jpg,nolink,25x25,Cold Resistant ("&amp;AX2&amp;"));","&amp;ref(Item/Susceptible-to-Cold.jpg,nolink,25x25,Susceptible to Cold ("&amp;ABS(AX2)&amp;"));"),""),IF(AY2&lt;&gt;"",IF(AY2&gt;0,"&amp;ref(Item/Poison-Resistant.jpg,nolink,25x25,Poison Resistant ("&amp;AY2&amp;"));","&amp;ref(Item/Susceptible-to-Poison.jpg,nolink,25x25,Susceptible to Poison ("&amp;ABS(AY2)&amp;"));"),""),IF(AZ2&lt;&gt;"","&amp;ref(Item/Affliction-Resistance.jpg,nolink,25x25,Affliction Resistance ("&amp;AZ2&amp;"));",""),IF(BA2&lt;&gt;"","&amp;ref(Item/Ice-Protection.jpg,nolink,25x25,Ice Protection ("&amp;BA2&amp;"));",""),IF(BB2&lt;&gt;"","&amp;ref(Item/Invulnerable.jpg,nolink,25x25,Invulnerable ("&amp;BB2&amp;"));",""),IF(BC2&lt;&gt;"","&amp;ref(Item/Protective-Force.jpg,nolink,25x25,Protective Force ("&amp;BC2&amp;"));",""),IF(BD2&lt;&gt;"","&amp;ref(Item/Awe.jpg,nolink,25x25,Awe ("&amp;BD2&amp;"));",""),IF(BE2&lt;&gt;"","&amp;ref(Item/Animal-Awe.jpg,nolink,25x25,Animal Awe ("&amp;BE2&amp;"));",""),IF(BF2&lt;&gt;"","&amp;ref(Item/Causes-Fear.jpg,nolink,25x25,Fear ("&amp;BF2&amp;"));",""),IF(BG2&lt;&gt;"","&amp;ref(Item/Heat.jpg,nolink,25x25,Heat ("&amp;BG2&amp;"));",""),IF(BH2&lt;&gt;"","&amp;ref(Item/Chill.jpg,nolink,25x25,Chill ("&amp;BH2&amp;"));",""),IF(BI2&lt;&gt;"","&amp;ref(Item/Fire-Shield.jpg,nolink,25x25,Fire Shield ("&amp;BI2&amp;"));",""),IF(BJ2&lt;&gt;"","&amp;ref(Item/Air-Shield.jpg,nolink,25x25,Air Shield ("&amp;BJ2&amp;"));",""),IF(BK2&lt;&gt;"","&amp;ref(Item/Overcharged.jpg,nolink,25x25,Overcharged);",""),IF(BL2&lt;&gt;"","&amp;ref(Item/Poison-Barbs.jpg,nolink,25x25,Poison Barbs);",""),IF(BM2&lt;&gt;"","&amp;ref(Item/Petrification.jpg,nolink,25x25,Petrification);",""),IF(BN2&lt;&gt;"","&amp;ref(Item/Damage-Reversal.jpg,nolink,25x25,Damage Reversal ("&amp;BN2+12&amp;" vs MR));","")),"n/a")</f>
        <v/>
      </c>
      <c r="EX2" t="str">
        <f t="shared" ref="EX2:EX7" si="6">CONCATENATE(IF(BO2&lt;&gt;"",IF(BO2="s","&amp;ref(Item/Sacred-Bless.jpg,nolink,25x25,Blessed (Sacred Only));","&amp;ref(Item/Blessed.jpg,nolink,25x25,Blessed);"),""),IF(BP2&lt;&gt;"","&amp;ref(Item/Berserker.jpg,nolink,25x25,Berserker ("&amp;BP2&amp;"));",""),IF(BQ2&lt;&gt;"","&amp;ref(Item/Gone-Berserk.jpg,nolink,25x25,Gone Berserk);",""),IF(BR2&lt;&gt;"","&amp;ref(Item/Trample.jpg,nolink,25x25,Trample);",""),IF(BS2&lt;&gt;"",IF(BS2&lt;&gt;"s","&amp;ref(Item/Darkvision.jpg,nolink,25x25,Darkvision ("&amp;BS2&amp;"));","&amp;ref(Item/Spirit-Sight.jpg,nolink,25x25,Spirit Sight);"),""),IF(BT2&lt;&gt;"",IF(LEFT(BT2,1)&lt;&gt;"t","&amp;ref(Item/Regeneration.jpg,nolink,25x25,Regeneration ("&amp;BT2&amp;"));","&amp;ref(Item/True-Regeneration.jpg,nolink,25x25,True Regeneration ("&amp;MID(BT2,2,LEN(BT2)-1)&amp;"));"),""),IF(BU2&lt;&gt;"",IF(BU2&gt;0,"&amp;ref(Item/Reinvigoration.jpg,nolink,25x25,Reinvigoration ("&amp;BU2&amp;"));","&amp;ref(Item/Exhaustion.jpg,nolink,25x25,Exhaustion ("&amp;BU2&amp;"));"),""),IF(BV2&lt;&gt;"",IF(LEFT(BV2,1)&lt;&gt;"f","&amp;ref(Item/Stealthy-Boost.jpg,nolink,25x25,Stealth Boost ("&amp;BV2&amp;"));","&amp;ref(Item/Stealthy.jpg,nolink,25x25,Stealthy ("&amp;MID(BV2,2,LEN(BV2)-1)&amp;"));"),""),IF(BW2&lt;&gt;"","&amp;ref(Item/Invisible.jpg,nolink,25x25,Invisible);",""),IF(BX2&lt;&gt;"","&amp;ref(Item/Assassin.jpg,nolink,25x25,Assassin);",""),IF(BY2&lt;&gt;"","&amp;ref(Item/Seduction.jpg,nolink,25x25,Seduction);",""),IF(BZ2&lt;&gt;"","&amp;ref(Item/Reaper.jpg,nolink,25x25,Reaper ("&amp;BZ2&amp;"));",""),IF(CA2&lt;&gt;"","&amp;ref(Item/Heretic.jpg,nolink,25x25,Heretic ("&amp;CA2&amp;"));",""),IF(CB2&lt;&gt;"","&amp;ref(Item/Inquisitor.jpg,nolink,25x25,Inquisitor);",""),IF(CC2&lt;&gt;"","&amp;ref(Item/Adept-Sacrificer.jpg,nolink,25x25,Adept Sacrificer ("&amp;CC2&amp;"));",""),IF(CD2&lt;&gt;"","&amp;ref(Item/Dominion-Spreader.jpg,nolink,25x25,Dominion Spreader ("&amp;CD2&amp;"));",""),IF(CE2&lt;&gt;"","&amp;ref(Item/Gold-Maker.jpg,nolink,25x25,Gold Maker ("&amp;CE2&amp;"));",""))</f>
        <v>&amp;ref(Item/Reinvigoration.jpg,nolink,25x25,Reinvigoration (2));</v>
      </c>
      <c r="EY2" t="str">
        <f t="shared" ref="EY2:EY8" si="7">CONCATENATE(IF(CF2&lt;&gt;"","&amp;ref(Item/Inspirational.jpg,nolink,25x25,Inspirational ("&amp;CF2&amp;"));",""),IF(CG2&lt;&gt;"","&amp;ref(Item/Taskmaster.jpg,nolink,25x25,Taskmaster ("&amp;CG2&amp;"));",""),IF(CH2&lt;&gt;"","&amp;ref(Item/Beastmaster.jpg,nolink,25x25,Beastmaster ("&amp;CH2&amp;"));",""),IF(CI2&lt;&gt;"","&amp;ref(Nation/LivingLead.jpg,nolink,25x25,Leadership ("&amp;CI2&amp;"));",""),IF(CJ2&lt;&gt;"","&amp;ref(Nation/MagicLead.jpg,nolink,25x25,Magic Leadership ("&amp;CJ2&amp;"));",""),IF(CK2&lt;&gt;"","&amp;ref(Nation/UndeadLead.jpg,nolink,25x25,Undead Leadership ("&amp;CK2&amp;"));",""),IF(CL2&lt;&gt;"","&amp;ref(Item/Pillager.jpg,nolink,25x25,Pillager ("&amp;CL2&amp;"));",""),IF(CM2&lt;&gt;"","&amp;ref(Item/Patrol-Bonus.jpg,nolink,25x25,Patrol Bonus ("&amp;CM2&amp;"));",""),IF(CN2&lt;&gt;"",IF(CN2&gt;0,"&amp;ref(Item/Supply-Bonus.jpg,nolink,25x25,Supply Bonus ("&amp;CN2&amp;"));","&amp;ref(Item/Gluttony.jpg,nolink,25x25,Gluttony ("&amp;ABS(CN2)&amp;"));"),""),IF(CO2&lt;&gt;"",IF(CO2&gt;0,"&amp;ref(Item/Water-Breathing.jpg,nolink,25x25,Gift of Water Breathing ("&amp;CO2&amp;"));","&amp;ref(Item/Water-Breathing.jpg,nolink,25x25,Water Breathing);"),""),IF(CP2&lt;&gt;"","&amp;ref(Item/Sailing.jpg,nolink,25x25,Sailing (Size points "&amp;LEFT(CP2,LEN(CP2)-1)&amp;", max size "&amp;RIGHT(CP2)&amp;"));",""),IF(CQ2&lt;&gt;"",IF(LEFT(CQ2,1)&lt;&gt;"d",IF(LEFT(CQ2,1)&lt;&gt;"g","&amp;ref(Item/Healer.jpg,nolink,25x25,Healer ("&amp;CQ2&amp;"));","&amp;ref(Item/Disease-Grinder.jpg,nolink,25x25,Disease Grinder ("&amp;MID(CQ2,2,LEN(CQ2)-1)&amp;"));"),"&amp;ref(Item/Disease-Healer.jpg,nolink,25x25,Disease Healer ("&amp;MID(CQ2,2,LEN(CQ2)-1)&amp;"));"),""),IF(CR2&lt;&gt;"","&amp;ref(Item/Mason.jpg,nolink,25x25,Mason);",""))</f>
        <v/>
      </c>
      <c r="EZ2" t="str">
        <f t="shared" ref="EZ2:EZ7" si="8">CONCATENATE(IF(CS2&lt;&gt;"","&amp;ref(Item/Ethereal.jpg,nolink,25x25,Ethereal);",""),IF(CT2&lt;&gt;"","&amp;ref(Item/Swiftness.jpg,nolink,25x25,Swiftness ("&amp;CT2&amp;"));",""),IF(CU2&lt;&gt;"","&amp;ref(Item/Quickness.jpg,nolink,25x25,Quickness);",""),IF(CV2&lt;&gt;"",IF(CV2&lt;&gt;"l","&amp;ref(Item/Enlarged.jpg,nolink,25x25,Enlarged);","&amp;ref(Item/Enlarged.jpg,nolink,25x25,Enlarged (Up to Size 4));"),""),IF(CW2&lt;&gt;"","&amp;ref(Item/Storm-Power.jpg,nolink,25x25,Storm Power ("&amp;CW2&amp;"));",""),IF(CX2&lt;&gt;"","&amp;ref(Item/Lucky.jpg,nolink,25x25,Lucky);",""),IF(CY2&lt;&gt;"","&amp;ref(Item/Twist-Fate.jpg,nolink,25x25,Twist Fate);",""),IF(CZ2&lt;&gt;"","&amp;ref(Item/Fool's-Luck.jpg,nolink,25x25,Fool's Luck);",""),IF(DA2&lt;&gt;"","&amp;ref(Item/Cursed.jpg,nolink,25x25,Cursed);",""),IF(DB2&lt;&gt;"","&amp;ref(Item/Horror-Marked.jpg,nolink,25x25,Causes Horror Mark);",""),IF(DC2&lt;&gt;"","&amp;ref(Item/Diseased.jpg,nolink,25x25,Diseased);",""),IF(DD2&lt;&gt;"","&amp;ref(Item/Affliction.jpg,nolink,25x25,Lost one eye);",""),IF(DE2&lt;&gt;"","&amp;ref(Item/Affliction.jpg,nolink,25x25,Chest Wound);",""),IF(DF2&lt;&gt;"","&amp;ref(Item/Affliction.jpg,nolink,25x25,Feeble Minded);",""),IF(DG2&lt;&gt;"","&amp;ref(Item/Insane.jpg,nolink,25x25,Insane ("&amp;DG2&amp;"));",""),IF(DH2&lt;&gt;"","&amp;ref(Item/Siege-Bonus.jpg,nolink,25x25,Siege Bonus ("&amp;DH2&amp;"));",""),IF(DI2&lt;&gt;"","&amp;ref(Item/Flying.jpg,nolink,25x25,Flying"&amp;IF(DI2&gt;0," (Map Move "&amp;DI2&amp;")","")&amp;");",""),IF(DJ2&lt;&gt;"","&amp;ref(Item/Storm-Immunity.jpg,nolink,25x25,Storm Immunity);",""),IF(DK2&lt;&gt;"","&amp;ref(Item/Floating.jpg,nolink,25x25,Floating);",""),IF(DL2&lt;&gt;"","&amp;ref(Item/Forest-Survival.jpg,nolink,25x25,Forest Survival);",""),IF(DM2&lt;&gt;"","&amp;ref(Item/Mountain-Survival.jpg,nolink,25x25,Mountain Survival);",""),IF(DN2&lt;&gt;"","&amp;ref(Item/Swamp-Survival.jpg,nolink,25x25,Swamp Survival);",""),IF(DO2&lt;&gt;"","&amp;ref(Item/Wasteland-Survival.jpg,nolink,25x25,Wasteland Survival);",""),IF(DP2&lt;&gt;"","&amp;ref(Item/Snow-Move.jpg,nolink,25x25,Snow Move);",""),IF(DQ2&lt;&gt;"","&amp;ref(Item/Swimming.jpg,nolink,25x25,Swimming);",""))</f>
        <v/>
      </c>
      <c r="FA2" t="str">
        <f t="shared" ref="FA2:FA8" si="9">CONCATENATE(IF(DR2&lt;&gt;"","&amp;ref(Item/Blood-Searcher.jpg,nolink,25x25,Blood Searcher ("&amp;DR2&amp;"));",""),IF(DS2&lt;&gt;"","&amp;ref(Item/Reanimation-Bonus.jpg,nolink,25x25,Reanimation Bonus ("&amp;DS2&amp;"));",""),IF(DT2&lt;&gt;"","&amp;ref(Item/Dragon-Master.jpg,nolink,25x25,Dragon Master ("&amp;DT2&amp;"));",""),IF(DU2&lt;&gt;"","&amp;ref(Item/Ivy-Lord.jpg,nolink,25x25,Ivy Lord ("&amp;DU2&amp;"));",""),IF(DV2&lt;&gt;"","&amp;ref(Item/Adept-Cross-Breeder.jpg,nolink,25x25,Adept Cross Breeder ("&amp;DV2&amp;"));",""),IF(DW2&lt;&gt;"","&amp;ref(Item/Forge-Bonus.jpg,nolink,25x25,Forge Bonus ("&amp;DW2&amp;"));",""),IF(DX2&lt;&gt;"","&amp;ref(Item/Master-Smith.jpg,nolink,25x25,Master Smith ("&amp;DX2&amp;"));",""),IF(DY2&lt;&gt;"","&amp;ref(Item/Master-Ritualist.jpg,nolink,25x25,Master Ritualist ("&amp;DY2&amp;"));",""),IF(DZ2&lt;&gt;"","&amp;ref(Item/Alchemist.jpg,nolink,25x25,Alchemist ("&amp;DZ2&amp;"));",""),IF(EA2&lt;&gt;"","&amp;ref(Item/Communion-Master.jpg,nolink,25x25,Communion Master);",""),IF(EB2&lt;&gt;"","&amp;ref(Item/Communion-Slave.jpg,nolink,25x25,Communion Slave);",""),IF(EC2&lt;&gt;"","&amp;ref(Item/Adept-Researcher.jpg,nolink,25x25,Adept Researcher ("&amp;EC2&amp;"));",""),IF(ED2&lt;&gt;"","&amp;ref(Spell/P_Fire.jpg,nolink,25x25,Fire Magic Bonus ("&amp;ED2&amp;"));",""),IF(EE2&lt;&gt;"","&amp;ref(Spell/P_Air.jpg,nolink,25x25,Air Magic Bonus ("&amp;EE2&amp;"));",""),IF(EF2&lt;&gt;"","&amp;ref(Spell/P_Water.jpg,nolink,25x25,Water Magic Bonus ("&amp;EF2&amp;"));",""),IF(EG2&lt;&gt;"","&amp;ref(Spell/P_Earth.jpg,nolink,25x25,Earth Magic Bonus ("&amp;EG2&amp;"));",""),IF(EH2&lt;&gt;"","&amp;ref(Spell/P_Astral.jpg,nolink,25x25,Astral Magic Bonus ("&amp;EH2&amp;"));",""),IF(EI2&lt;&gt;"","&amp;ref(Spell/P_Death.jpg,nolink,25x25,Death Magic Bonus ("&amp;EI2&amp;"));",""),IF(EJ2&lt;&gt;"","&amp;ref(Spell/P_Nature.jpg,nolink,25x25,Nature Magic Bonus ("&amp;EJ2&amp;"));",""),IF(EK2&lt;&gt;"","&amp;ref(Spell/P_Blood.jpg,nolink,25x25,Blood Magic Bonus ("&amp;EK2&amp;"));",""),IF(EL2&lt;&gt;"","&amp;ref(Spell/P_Holy.jpg,nolink,25x25,Priest Bonus ("&amp;EL2&amp;"));",""))</f>
        <v/>
      </c>
      <c r="FB2" t="str">
        <f t="shared" ref="FB2:FB7" si="10">CONCATENATE(IF(EM2&lt;&gt;"","&amp;ref(Item/Far-Caster.jpg,nolink,25x25,Far Caster ("&amp;SUBSTITUTE(SUBSTITUTE(SUBSTITUTE(SUBSTITUTE(SUBSTITUTE(SUBSTITUTE(SUBSTITUTE(SUBSTITUTE(SUBSTITUTE(SUBSTITUTE(SUBSTITUTE(SUBSTITUTE(EM2,"火","Fire, "),"風","Air, "),"水","Water, "),"地","Earth, "),"星","Astral, "),"死","Death, "),"緑","Nature, "),"血","Blood, "),"聖","Priest, "),"霊","Elemental, "),"魔","Sorcery, "),"全","All, ")&amp;"));",""),IF(EN2&lt;&gt;"",SUBSTITUTE(SUBSTITUTE(SUBSTITUTE(SUBSTITUTE(SUBSTITUTE(SUBSTITUTE(SUBSTITUTE(SUBSTITUTE(EN2,"火","&amp;ref(Spell/V_Fire.jpg,nolink,25x25,Fire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(")&amp;"));",""),IF(EO2&lt;&gt;"",SUBSTITUTE(SUBSTITUTE(SUBSTITUTE(SUBSTITUTE(SUBSTITUTE(SUBSTITUTE(SUBSTITUTE(SUBSTITUTE(EO2,"火","&amp;ref(Spell/Vt_Fire.jpg,nolink,25x25,Temporary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2" t="str">
        <f t="shared" ref="FC2:FC7" si="11">IF(EW2&lt;&gt;"n/a",CONCATENATE(EW2,EX2,IF(AND(OR(EW2&lt;&gt;"",EX2&lt;&gt;""),OR(EY2&lt;&gt;"",EZ2&lt;&gt;"")),"&amp;br;",""),EY2,EZ2,IF(AND(OR(EW2&lt;&gt;"",EX2&lt;&gt;"",EY2&lt;&gt;"",EZ2&lt;&gt;""),OR(FA2&lt;&gt;"",FB2&lt;&gt;"")),"&amp;br;",""),FA2,FB2,IF(AND(OR(EW2&lt;&gt;"",EX2&lt;&gt;"",EY2&lt;&gt;"",EZ2&lt;&gt;"",FA2&lt;&gt;"",FB2&lt;&gt;""),EP2&lt;&gt;""),"&amp;br;",""),SUBSTITUTE(EP2,"\n","&amp;br;")),"")</f>
        <v>&amp;ref(Item/Reinvigoration.jpg,nolink,25x25,Reinvigoration (2));</v>
      </c>
      <c r="FD2" t="str">
        <f t="shared" ref="FD2:FD7" si="12">CONCATENATE(IF(EU2&lt;&gt;"n/a",EU2,IF(EV2&lt;&gt;"n/a",EV2,IF(EW2&lt;&gt;"n/a",FC2,""))),IF(FE2&lt;&gt;"~","&amp;br;"&amp;FE2,""),IF(FF2&lt;&gt;"~","&amp;br;"&amp;FF2,""))</f>
        <v>攻撃力：8&amp;ref(Item/D_Slash.jpg,nolink,25x25,Slash Damage);&amp;ref(Item/D_Magic.jpg,nolink,25x25,Magic Damage);&amp;br;攻撃修正：3&amp;br;防御修正：4&amp;br;長さ：1&amp;br;&amp;br;&amp;ref(Item/Reinvigoration.jpg,nolink,25x25,Reinvigoration (2));</v>
      </c>
      <c r="FE2" t="str">
        <f t="shared" ref="FE2:FE7" si="13">IF(EU2&lt;&gt;"n/a",IF(EV2&lt;&gt;"n/a","&amp;br;"&amp;EV2,IF(EW2&lt;&gt;"n/a","&amp;br;"&amp;FC2,"~")),IF(AND(EV2&lt;&gt;"n/a",EW2&lt;&gt;"n/a"),"&amp;br;"&amp;FC2,"~"))</f>
        <v>&amp;br;&amp;ref(Item/Reinvigoration.jpg,nolink,25x25,Reinvigoration (2));</v>
      </c>
      <c r="FF2" t="str">
        <f t="shared" ref="FF2:FF7" si="14">IF(AND(EU2&lt;&gt;"n/a",EV2&lt;&gt;"n/a",EW2&lt;&gt;"n/a"),IF(EW2&lt;&gt;"n/a","&amp;br;"&amp;FC2,""),"~")</f>
        <v>~</v>
      </c>
      <c r="FG2" s="24" t="str">
        <f t="shared" ref="FG2:FG22" si="15">CONCATENATE("|Construction Lv",D2,"|",ER2,"|",IF(C2&lt;&gt;"",C2,B2),"|",ES2,"|",ET2,"|",CHAR(10),"|~|~|&gt;|&gt;|&gt;|",FD2,"|",CHAR(10),"|~|&gt;|&gt;|&gt;|&gt;|BGCOLOR(#F5F5F5):",EQ2,"|")</f>
        <v>|Construction Lv2|BGCOLOR(#000000):&amp;ref(Item/SH Weapons/Sword-of-the-Five-Elements.jpg,nolink,75x75,Sword of the Five Elements);|BGCOLOR(BLACK):COLOR(WHITE):''Sword of the Five Elements''|片手|&amp;ref(Spell/P_Fire.jpg,nolink,25x25,Fire);1&amp;ref(Spell/P_Water.jpg,nolink,25x25,Water);1|&amp;ref(Spell/V_Fire.jpg,nolink,25x25,Fire Gem);2&amp;ref(Spell/V_Water.jpg,nolink,25x25,Water Gem);2|
|~|~|&gt;|&gt;|&gt;|攻撃力：8&amp;ref(Item/D_Slash.jpg,nolink,25x25,Slash Damage);&amp;ref(Item/D_Magic.jpg,nolink,25x25,Magic Damage);&amp;br;攻撃修正：3&amp;br;防御修正：4&amp;br;長さ：1&amp;br;&amp;br;&amp;ref(Item/Reinvigoration.jpg,nolink,25x25,Reinvigoration (2));|
|~|&gt;|&gt;|&gt;|&gt;|BGCOLOR(#F5F5F5):安価で無難な性能。持久力も高めてくれる|</v>
      </c>
    </row>
    <row r="3" spans="1:163" x14ac:dyDescent="0.15">
      <c r="B3" s="1" t="s">
        <v>5226</v>
      </c>
      <c r="D3" s="1">
        <v>2</v>
      </c>
      <c r="E3" s="1" t="s">
        <v>5227</v>
      </c>
      <c r="G3" s="1" t="s">
        <v>5228</v>
      </c>
      <c r="H3" s="1" t="s">
        <v>5229</v>
      </c>
      <c r="I3" s="1">
        <v>2</v>
      </c>
      <c r="J3" s="7">
        <v>2</v>
      </c>
      <c r="AL3" s="1">
        <v>17</v>
      </c>
      <c r="AN3" s="1">
        <v>-1</v>
      </c>
      <c r="AP3" s="1">
        <v>2</v>
      </c>
      <c r="AQ3" s="1">
        <v>2</v>
      </c>
      <c r="AR3" s="1" t="s">
        <v>5230</v>
      </c>
      <c r="AV3" s="2">
        <v>5</v>
      </c>
      <c r="AW3" s="2">
        <v>5</v>
      </c>
      <c r="AX3" s="2">
        <v>5</v>
      </c>
      <c r="EP3" s="7" t="s">
        <v>5231</v>
      </c>
      <c r="EQ3" s="21" t="s">
        <v>5232</v>
      </c>
      <c r="ER3" t="str">
        <f t="shared" si="0"/>
        <v>BGCOLOR(#000000):&amp;ref(Item/Armors/Armor-of-the-Five-Elements.jpg,nolink,75x75,Armor of the Five Elements);|BGCOLOR(BLACK):COLOR(WHITE):''Armor of the Five Elements''</v>
      </c>
      <c r="ES3" t="str">
        <f t="shared" si="1"/>
        <v>&amp;ref(Spell/P_Earth.jpg,nolink,25x25,Earth);1&amp;ref(Spell/P_Air.jpg,nolink,25x25,Air);1</v>
      </c>
      <c r="ET3" t="str">
        <f t="shared" si="2"/>
        <v>&amp;ref(Spell/V_Earth.jpg,nolink,25x25,Earth Gem);2&amp;ref(Spell/V_Air.jpg,nolink,25x25,Air Gem);2</v>
      </c>
      <c r="EU3" t="str">
        <f t="shared" si="3"/>
        <v>n/a</v>
      </c>
      <c r="EV3" t="str">
        <f t="shared" si="4"/>
        <v>胴体防護：17&amp;br;防御修正：-1&amp;br;装備負担：2&amp;br;行軍速度：-2&amp;br;魔法の防具</v>
      </c>
      <c r="EW3" t="str">
        <f t="shared" si="5"/>
        <v>&amp;ref(Item/Fire-Resistant.jpg,nolink,25x25,Fire Resistant (5));&amp;ref(Item/Shock-Resistant.jpg,nolink,25x25,Shock Resistant (5));&amp;ref(Item/Cold-Resistant.jpg,nolink,25x25,Cold Resistant (5));</v>
      </c>
      <c r="EX3" t="str">
        <f t="shared" si="6"/>
        <v/>
      </c>
      <c r="EY3" t="str">
        <f t="shared" si="7"/>
        <v/>
      </c>
      <c r="EZ3" t="str">
        <f t="shared" si="8"/>
        <v/>
      </c>
      <c r="FA3" t="str">
        <f t="shared" si="9"/>
        <v/>
      </c>
      <c r="FB3" t="str">
        <f t="shared" si="10"/>
        <v/>
      </c>
      <c r="FC3" t="str">
        <f t="shared" si="11"/>
        <v>&amp;ref(Item/Fire-Resistant.jpg,nolink,25x25,Fire Resistant (5));&amp;ref(Item/Shock-Resistant.jpg,nolink,25x25,Shock Resistant (5));&amp;ref(Item/Cold-Resistant.jpg,nolink,25x25,Cold Resistant (5));&amp;br;魔法抵抗+1</v>
      </c>
      <c r="FD3" t="str">
        <f t="shared" si="12"/>
        <v>胴体防護：17&amp;br;防御修正：-1&amp;br;装備負担：2&amp;br;行軍速度：-2&amp;br;魔法の防具&amp;br;&amp;br;&amp;ref(Item/Fire-Resistant.jpg,nolink,25x25,Fire Resistant (5));&amp;ref(Item/Shock-Resistant.jpg,nolink,25x25,Shock Resistant (5));&amp;ref(Item/Cold-Resistant.jpg,nolink,25x25,Cold Resistant (5));&amp;br;魔法抵抗+1</v>
      </c>
      <c r="FE3" t="str">
        <f t="shared" si="13"/>
        <v>&amp;br;&amp;ref(Item/Fire-Resistant.jpg,nolink,25x25,Fire Resistant (5));&amp;ref(Item/Shock-Resistant.jpg,nolink,25x25,Shock Resistant (5));&amp;ref(Item/Cold-Resistant.jpg,nolink,25x25,Cold Resistant (5));&amp;br;魔法抵抗+1</v>
      </c>
      <c r="FF3" t="str">
        <f t="shared" si="14"/>
        <v>~</v>
      </c>
      <c r="FG3" s="24" t="str">
        <f t="shared" si="15"/>
        <v>|Construction Lv2|BGCOLOR(#000000):&amp;ref(Item/Armors/Armor-of-the-Five-Elements.jpg,nolink,75x75,Armor of the Five Elements);|BGCOLOR(BLACK):COLOR(WHITE):''Armor of the Five Elements''|鎧|&amp;ref(Spell/P_Earth.jpg,nolink,25x25,Earth);1&amp;ref(Spell/P_Air.jpg,nolink,25x25,Air);1|&amp;ref(Spell/V_Earth.jpg,nolink,25x25,Earth Gem);2&amp;ref(Spell/V_Air.jpg,nolink,25x25,Air Gem);2|
|~|~|&gt;|&gt;|&gt;|胴体防護：17&amp;br;防御修正：-1&amp;br;装備負担：2&amp;br;行軍速度：-2&amp;br;魔法の防具&amp;br;&amp;br;&amp;ref(Item/Fire-Resistant.jpg,nolink,25x25,Fire Resistant (5));&amp;ref(Item/Shock-Resistant.jpg,nolink,25x25,Shock Resistant (5));&amp;ref(Item/Cold-Resistant.jpg,nolink,25x25,Cold Resistant (5));&amp;br;魔法抵抗+1|
|~|&gt;|&gt;|&gt;|&gt;|BGCOLOR(#F5F5F5):優秀な防御力に多様な耐性。さらに安価|</v>
      </c>
    </row>
    <row r="4" spans="1:163" x14ac:dyDescent="0.15">
      <c r="B4" s="1" t="s">
        <v>5499</v>
      </c>
      <c r="D4" s="1">
        <v>2</v>
      </c>
      <c r="E4" s="1" t="s">
        <v>5500</v>
      </c>
      <c r="G4" s="1" t="s">
        <v>5501</v>
      </c>
      <c r="H4" s="1" t="s">
        <v>5502</v>
      </c>
      <c r="I4" s="1">
        <v>5</v>
      </c>
      <c r="J4" s="7">
        <v>5</v>
      </c>
      <c r="K4" s="6">
        <v>1</v>
      </c>
      <c r="L4" s="1" t="s">
        <v>5503</v>
      </c>
      <c r="AD4" s="1">
        <v>1</v>
      </c>
      <c r="AE4" s="1">
        <v>0</v>
      </c>
      <c r="AJ4" s="1">
        <v>0</v>
      </c>
      <c r="CC4" s="2">
        <v>2</v>
      </c>
      <c r="EQ4" s="21" t="s">
        <v>5667</v>
      </c>
      <c r="ER4" t="str">
        <f t="shared" si="0"/>
        <v>BGCOLOR(#000000):&amp;ref(Item/SH Weapons/Jade-Knife.jpg,nolink,75x75,Jade Knife);|BGCOLOR(BLACK):COLOR(WHITE):''Jade Knife''</v>
      </c>
      <c r="ES4" t="str">
        <f t="shared" si="1"/>
        <v>&amp;ref(Spell/P_Nature.jpg,nolink,25x25,Nature);1&amp;ref(Spell/P_Blood.jpg,nolink,25x25,Blood);1</v>
      </c>
      <c r="ET4" t="str">
        <f t="shared" si="2"/>
        <v>&amp;ref(Spell/V_Nature.jpg,nolink,25x25,Nature Gem);5&amp;ref(Spell/V_Blood.jpg,nolink,25x25,Blood Slave);5</v>
      </c>
      <c r="EU4" t="str">
        <f t="shared" si="3"/>
        <v>攻撃力：1&amp;ref(Item/D_Pierce.jpg,nolink,25x25,Pierce Damage);&amp;ref(Item/D_Magic.jpg,nolink,25x25,Magic Damage);&amp;br;攻撃修正：1&amp;br;防御修正：0&amp;br;長さ：0</v>
      </c>
      <c r="EV4" t="str">
        <f t="shared" si="4"/>
        <v>n/a</v>
      </c>
      <c r="EW4" t="str">
        <f t="shared" si="5"/>
        <v/>
      </c>
      <c r="EX4" t="str">
        <f t="shared" si="6"/>
        <v>&amp;ref(Item/Adept-Sacrificer.jpg,nolink,25x25,Adept Sacrificer (2));</v>
      </c>
      <c r="EY4" t="str">
        <f t="shared" si="7"/>
        <v/>
      </c>
      <c r="EZ4" t="str">
        <f t="shared" si="8"/>
        <v/>
      </c>
      <c r="FA4" t="str">
        <f t="shared" si="9"/>
        <v/>
      </c>
      <c r="FB4" t="str">
        <f t="shared" si="10"/>
        <v/>
      </c>
      <c r="FC4" t="str">
        <f t="shared" si="11"/>
        <v>&amp;ref(Item/Adept-Sacrificer.jpg,nolink,25x25,Adept Sacrificer (2));</v>
      </c>
      <c r="FD4" t="str">
        <f t="shared" si="12"/>
        <v>攻撃力：1&amp;ref(Item/D_Pierce.jpg,nolink,25x25,Pierce Damage);&amp;ref(Item/D_Magic.jpg,nolink,25x25,Magic Damage);&amp;br;攻撃修正：1&amp;br;防御修正：0&amp;br;長さ：0&amp;br;&amp;br;&amp;ref(Item/Adept-Sacrificer.jpg,nolink,25x25,Adept Sacrificer (2));</v>
      </c>
      <c r="FE4" t="str">
        <f t="shared" si="13"/>
        <v>&amp;br;&amp;ref(Item/Adept-Sacrificer.jpg,nolink,25x25,Adept Sacrificer (2));</v>
      </c>
      <c r="FF4" t="str">
        <f t="shared" si="14"/>
        <v>~</v>
      </c>
      <c r="FG4" s="24" t="str">
        <f t="shared" si="15"/>
        <v>|Construction Lv2|BGCOLOR(#000000):&amp;ref(Item/SH Weapons/Jade-Knife.jpg,nolink,75x75,Jade Knife);|BGCOLOR(BLACK):COLOR(WHITE):''Jade Knife''|片手|&amp;ref(Spell/P_Nature.jpg,nolink,25x25,Nature);1&amp;ref(Spell/P_Blood.jpg,nolink,25x25,Blood);1|&amp;ref(Spell/V_Nature.jpg,nolink,25x25,Nature Gem);5&amp;ref(Spell/V_Blood.jpg,nolink,25x25,Blood Slave);5|
|~|~|&gt;|&gt;|&gt;|攻撃力：1&amp;ref(Item/D_Pierce.jpg,nolink,25x25,Pierce Damage);&amp;ref(Item/D_Magic.jpg,nolink,25x25,Magic Damage);&amp;br;攻撃修正：1&amp;br;防御修正：0&amp;br;長さ：0&amp;br;&amp;br;&amp;ref(Item/Adept-Sacrificer.jpg,nolink,25x25,Adept Sacrificer (2));|
|~|&gt;|&gt;|&gt;|&gt;|BGCOLOR(#F5F5F5):血の供犠の補助器具。武器としては弱い|</v>
      </c>
    </row>
    <row r="5" spans="1:163" x14ac:dyDescent="0.15">
      <c r="B5" s="1" t="s">
        <v>6111</v>
      </c>
      <c r="D5" s="1">
        <v>8</v>
      </c>
      <c r="E5" s="1" t="s">
        <v>6112</v>
      </c>
      <c r="G5" s="1" t="s">
        <v>6113</v>
      </c>
      <c r="H5" s="1" t="s">
        <v>6114</v>
      </c>
      <c r="I5" s="1">
        <v>60</v>
      </c>
      <c r="J5" s="7">
        <v>15</v>
      </c>
      <c r="AK5" s="1">
        <v>20</v>
      </c>
      <c r="AN5" s="1">
        <v>0</v>
      </c>
      <c r="AP5" s="1">
        <v>0</v>
      </c>
      <c r="AR5" s="1" t="s">
        <v>6115</v>
      </c>
      <c r="AY5" s="2">
        <v>15</v>
      </c>
      <c r="BF5" s="2">
        <v>10</v>
      </c>
      <c r="BS5" s="2">
        <v>50</v>
      </c>
      <c r="BT5" s="2" t="s">
        <v>6116</v>
      </c>
      <c r="EI5" s="2">
        <v>2</v>
      </c>
      <c r="EP5" s="7" t="s">
        <v>6117</v>
      </c>
      <c r="EQ5" s="20" t="s">
        <v>6118</v>
      </c>
      <c r="ER5" t="str">
        <f t="shared" si="0"/>
        <v>BGCOLOR(#000000):&amp;ref(Item/Helms/The-Jade-Mask.jpg,nolink,75x75,The Jade Mask);|BGCOLOR(BLACK):COLOR(WHITE):''The Jade Mask''</v>
      </c>
      <c r="ES5" t="str">
        <f t="shared" si="1"/>
        <v>&amp;ref(Spell/P_Death.jpg,nolink,25x25,Death);6&amp;ref(Spell/P_Nature.jpg,nolink,25x25,Nature);3</v>
      </c>
      <c r="ET5" t="str">
        <f t="shared" si="2"/>
        <v>&amp;ref(Spell/V_Death.jpg,nolink,25x25,Death Gem);60&amp;ref(Spell/V_Nature.jpg,nolink,25x25,Nature Gem);15</v>
      </c>
      <c r="EU5" t="str">
        <f t="shared" si="3"/>
        <v>n/a</v>
      </c>
      <c r="EV5" t="str">
        <f t="shared" si="4"/>
        <v>頭部防護：20&amp;br;防御修正：0&amp;br;装備負担：0&amp;br;魔法の防具</v>
      </c>
      <c r="EW5" t="str">
        <f t="shared" si="5"/>
        <v>&amp;ref(Item/Poison-Resistant.jpg,nolink,25x25,Poison Resistant (15));&amp;ref(Item/Causes-Fear.jpg,nolink,25x25,Fear (10));</v>
      </c>
      <c r="EX5" t="str">
        <f t="shared" si="6"/>
        <v>&amp;ref(Item/Darkvision.jpg,nolink,25x25,Darkvision (50));&amp;ref(Item/True-Regeneration.jpg,nolink,25x25,True Regeneration (5));</v>
      </c>
      <c r="EY5" t="str">
        <f t="shared" si="7"/>
        <v/>
      </c>
      <c r="EZ5" t="str">
        <f t="shared" si="8"/>
        <v/>
      </c>
      <c r="FA5" t="str">
        <f t="shared" si="9"/>
        <v>&amp;ref(Spell/P_Death.jpg,nolink,25x25,Death Magic Bonus (2));</v>
      </c>
      <c r="FB5" t="str">
        <f t="shared" si="10"/>
        <v/>
      </c>
      <c r="FC5" t="str">
        <f t="shared" si="11"/>
        <v>&amp;ref(Item/Poison-Resistant.jpg,nolink,25x25,Poison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v>
      </c>
      <c r="FD5" t="str">
        <f t="shared" si="12"/>
        <v>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v>
      </c>
      <c r="FE5" t="str">
        <f t="shared" si="13"/>
        <v>&amp;br;&amp;ref(Item/Poison-Resistant.jpg,nolink,25x25,Poison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v>
      </c>
      <c r="FF5" t="str">
        <f t="shared" si="14"/>
        <v>~</v>
      </c>
      <c r="FG5" s="24" t="str">
        <f t="shared" si="15"/>
        <v>|Construction Lv8|BGCOLOR(#000000):&amp;ref(Item/Helms/The-Jade-Mask.jpg,nolink,75x75,The Jade Mask);|BGCOLOR(BLACK):COLOR(WHITE):''The Jade Mask''|兜|&amp;ref(Spell/P_Death.jpg,nolink,25x25,Death);6&amp;ref(Spell/P_Nature.jpg,nolink,25x25,Nature);3|&amp;ref(Spell/V_Death.jpg,nolink,25x25,Death Gem);60&amp;ref(Spell/V_Nature.jpg,nolink,25x25,Nature Gem);15|
|~|~|&gt;|&gt;|&gt;|頭部防護：20&amp;br;防御修正：0&amp;br;装備負担：0&amp;br;魔法の防具&amp;br;&amp;br;&amp;ref(Item/Poison-Resistant.jpg,nolink,25x25,Poison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
|~|&gt;|&gt;|&gt;|&gt;|BGCOLOR(#F5F5F5):死魔法増強。強大な力を持つが使い手を選ぶ|</v>
      </c>
    </row>
    <row r="6" spans="1:163" x14ac:dyDescent="0.15">
      <c r="B6" s="1" t="s">
        <v>6667</v>
      </c>
      <c r="D6" s="1">
        <v>2</v>
      </c>
      <c r="E6" s="1" t="s">
        <v>6668</v>
      </c>
      <c r="G6" s="1" t="s">
        <v>6669</v>
      </c>
      <c r="H6" s="1" t="s">
        <v>6658</v>
      </c>
      <c r="I6" s="1">
        <v>5</v>
      </c>
      <c r="J6" s="7">
        <v>5</v>
      </c>
      <c r="K6" s="6">
        <v>6</v>
      </c>
      <c r="L6" s="1" t="s">
        <v>6670</v>
      </c>
      <c r="N6" s="1" t="s">
        <v>6671</v>
      </c>
      <c r="AD6" s="1">
        <v>3</v>
      </c>
      <c r="AE6" s="1">
        <v>2</v>
      </c>
      <c r="AJ6" s="1">
        <v>3</v>
      </c>
      <c r="AS6" s="1" t="s">
        <v>6672</v>
      </c>
      <c r="EQ6" s="20" t="s">
        <v>6673</v>
      </c>
      <c r="ER6" t="str">
        <f t="shared" si="0"/>
        <v>BGCOLOR(#000000):&amp;ref(Item/SH Weapons/Spear-of-the-Morrigan.jpg,nolink,75x75,Spear of the Morrigan);|BGCOLOR(BLACK):COLOR(WHITE):''Spear of the Morrigan''</v>
      </c>
      <c r="ES6" t="str">
        <f t="shared" si="1"/>
        <v>&amp;ref(Spell/P_Death.jpg,nolink,25x25,Death);1&amp;ref(Spell/P_Air.jpg,nolink,25x25,Air);1</v>
      </c>
      <c r="ET6" t="str">
        <f t="shared" si="2"/>
        <v>&amp;ref(Spell/V_Death.jpg,nolink,25x25,Death Gem);5&amp;ref(Spell/V_Air.jpg,nolink,25x25,Air Gem);5</v>
      </c>
      <c r="EU6" t="str">
        <f t="shared" si="3"/>
        <v>攻撃力：6&amp;ref(Item/D_Pierce.jpg,nolink,25x25,Pierce Damage);&amp;ref(Item/D_Magic.jpg,nolink,25x25,Magic Damage);&amp;br;吸収攻撃（上限5）&amp;br;攻撃修正：3&amp;br;防御修正：2&amp;br;長さ：3&amp;br;負傷時追撃：Decay</v>
      </c>
      <c r="EV6" t="str">
        <f t="shared" si="4"/>
        <v>n/a</v>
      </c>
      <c r="EW6" t="str">
        <f t="shared" si="5"/>
        <v>n/a</v>
      </c>
      <c r="EX6" t="str">
        <f t="shared" si="6"/>
        <v/>
      </c>
      <c r="EY6" t="str">
        <f t="shared" si="7"/>
        <v/>
      </c>
      <c r="EZ6" t="str">
        <f t="shared" si="8"/>
        <v/>
      </c>
      <c r="FA6" t="str">
        <f t="shared" si="9"/>
        <v/>
      </c>
      <c r="FB6" t="str">
        <f t="shared" si="10"/>
        <v/>
      </c>
      <c r="FC6" t="str">
        <f t="shared" si="11"/>
        <v/>
      </c>
      <c r="FD6" t="str">
        <f t="shared" si="12"/>
        <v>攻撃力：6&amp;ref(Item/D_Pierce.jpg,nolink,25x25,Pierce Damage);&amp;ref(Item/D_Magic.jpg,nolink,25x25,Magic Damage);&amp;br;吸収攻撃（上限5）&amp;br;攻撃修正：3&amp;br;防御修正：2&amp;br;長さ：3&amp;br;負傷時追撃：Decay</v>
      </c>
      <c r="FE6" t="str">
        <f t="shared" si="13"/>
        <v>~</v>
      </c>
      <c r="FF6" t="str">
        <f t="shared" si="14"/>
        <v>~</v>
      </c>
      <c r="FG6" s="24" t="str">
        <f t="shared" si="15"/>
        <v>|Construction Lv2|BGCOLOR(#000000):&amp;ref(Item/SH Weapons/Spear-of-the-Morrigan.jpg,nolink,75x75,Spear of the Morrigan);|BGCOLOR(BLACK):COLOR(WHITE):''Spear of the Morrigan''|片手|&amp;ref(Spell/P_Death.jpg,nolink,25x25,Death);1&amp;ref(Spell/P_Air.jpg,nolink,25x25,Air);1|&amp;ref(Spell/V_Death.jpg,nolink,25x25,Death Gem);5&amp;ref(Spell/V_Air.jpg,nolink,25x25,Air Gem);5|
|~|~|&gt;|&gt;|&gt;|攻撃力：6&amp;ref(Item/D_Pierce.jpg,nolink,25x25,Pierce Damage);&amp;ref(Item/D_Magic.jpg,nolink,25x25,Magic Damage);&amp;br;吸収攻撃（上限5）&amp;br;攻撃修正：3&amp;br;防御修正：2&amp;br;長さ：3&amp;br;負傷時追撃：Decay|
|~|&gt;|&gt;|&gt;|&gt;|BGCOLOR(#F5F5F5):命を啜り犠牲者を腐敗させる槍。長期戦に強い|</v>
      </c>
    </row>
    <row r="7" spans="1:163" x14ac:dyDescent="0.15">
      <c r="B7" s="1" t="s">
        <v>7260</v>
      </c>
      <c r="C7" s="1" t="s">
        <v>7261</v>
      </c>
      <c r="D7" s="1">
        <v>4</v>
      </c>
      <c r="E7" s="1" t="s">
        <v>7262</v>
      </c>
      <c r="G7" s="1" t="s">
        <v>7263</v>
      </c>
      <c r="I7" s="1">
        <v>5</v>
      </c>
      <c r="AK7" s="1">
        <v>8</v>
      </c>
      <c r="AN7" s="1">
        <v>0</v>
      </c>
      <c r="AP7" s="1">
        <v>0</v>
      </c>
      <c r="AR7" s="1" t="s">
        <v>7264</v>
      </c>
      <c r="EP7" s="7" t="s">
        <v>7279</v>
      </c>
      <c r="EQ7" s="20" t="s">
        <v>7265</v>
      </c>
      <c r="ER7" t="str">
        <f t="shared" si="0"/>
        <v>BGCOLOR(#000000):&amp;ref(Item/Helms/Headdress-of-the-Bull.jpg,nolink,75x75,Headdress of the Bull);|BGCOLOR(BLACK):COLOR(WHITE):''Headdress of the Bull''</v>
      </c>
      <c r="ES7" t="str">
        <f t="shared" si="1"/>
        <v>&amp;ref(Spell/P_Nature.jpg,nolink,25x25,Nature);1</v>
      </c>
      <c r="ET7" t="str">
        <f t="shared" si="2"/>
        <v>&amp;ref(Spell/V_Nature.jpg,nolink,25x25,Nature Gem);5</v>
      </c>
      <c r="EU7" t="str">
        <f t="shared" si="3"/>
        <v>n/a</v>
      </c>
      <c r="EV7" t="str">
        <f t="shared" si="4"/>
        <v>頭部防護：8&amp;br;防御修正：0&amp;br;装備負担：0&amp;br;魔法の防具</v>
      </c>
      <c r="EW7" t="str">
        <f t="shared" si="5"/>
        <v/>
      </c>
      <c r="EX7" t="str">
        <f t="shared" si="6"/>
        <v/>
      </c>
      <c r="EY7" t="str">
        <f t="shared" si="7"/>
        <v/>
      </c>
      <c r="EZ7" t="str">
        <f t="shared" si="8"/>
        <v/>
      </c>
      <c r="FA7" t="str">
        <f t="shared" si="9"/>
        <v/>
      </c>
      <c r="FB7" t="str">
        <f t="shared" si="10"/>
        <v/>
      </c>
      <c r="FC7" t="str">
        <f t="shared" si="11"/>
        <v>筋力+2&amp;br;随員：Bufflalo1体</v>
      </c>
      <c r="FD7" t="str">
        <f t="shared" si="12"/>
        <v>頭部防護：8&amp;br;防御修正：0&amp;br;装備負担：0&amp;br;魔法の防具&amp;br;&amp;br;筋力+2&amp;br;随員：Bufflalo1体</v>
      </c>
      <c r="FE7" t="str">
        <f t="shared" si="13"/>
        <v>&amp;br;筋力+2&amp;br;随員：Bufflalo1体</v>
      </c>
      <c r="FF7" t="str">
        <f t="shared" si="14"/>
        <v>~</v>
      </c>
      <c r="FG7" s="24" t="str">
        <f t="shared" si="15"/>
        <v>|Construction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v>
      </c>
    </row>
    <row r="8" spans="1:163" x14ac:dyDescent="0.15">
      <c r="B8" s="1" t="s">
        <v>8405</v>
      </c>
      <c r="D8" s="1">
        <v>2</v>
      </c>
      <c r="E8" s="1" t="s">
        <v>8404</v>
      </c>
      <c r="G8" s="1" t="s">
        <v>8406</v>
      </c>
      <c r="I8" s="1">
        <v>5</v>
      </c>
      <c r="K8" s="6">
        <v>6</v>
      </c>
      <c r="L8" s="1" t="s">
        <v>8407</v>
      </c>
      <c r="AD8" s="1">
        <v>2</v>
      </c>
      <c r="AE8" s="1">
        <v>0</v>
      </c>
      <c r="AJ8" s="1">
        <v>3</v>
      </c>
      <c r="AU8" s="1" t="s">
        <v>8408</v>
      </c>
      <c r="EQ8" s="20" t="s">
        <v>8409</v>
      </c>
      <c r="ER8" t="str">
        <f>CONCATENATE("BGCOLOR(#000000):&amp;ref(Item/",SUBSTITUTE(SUBSTITUTE(SUBSTITUTE(SUBSTITUTE(SUBSTITUTE(SUBSTITUTE(SUBSTITUTE(B8,"片手","SH Weapons"),"両手","DH Weapons"),"盾","Shields"),"兜","Helms"),"鎧","Armors"),"靴","Boots"),"雑貨","Misc"),"/",SUBSTITUTE(SUBSTITUTE(IF(F8&lt;&gt;"",F8,E8)," ","-"),"ö","o"),".jpg,nolink,75x75,",E8,");","|","BGCOLOR(BLACK):COLOR(WHITE):''",E8,"''")</f>
        <v>BGCOLOR(#000000):&amp;ref(Item/SH Weapons/God-Slayer-Spear.jpg,nolink,75x75,God-Slayer Spear);|BGCOLOR(BLACK):COLOR(WHITE):''God-Slayer Spear''</v>
      </c>
      <c r="ES8" t="str">
        <f t="shared" si="1"/>
        <v>&amp;ref(Spell/P_Earth.jpg,nolink,25x25,Earth);1</v>
      </c>
      <c r="ET8" t="str">
        <f t="shared" si="2"/>
        <v>&amp;ref(Spell/V_Earth.jpg,nolink,25x25,Earth Gem);5</v>
      </c>
      <c r="EU8" t="str">
        <f t="shared" si="3"/>
        <v>攻撃力：6&amp;ref(Item/D_Pierce.jpg,nolink,25x25,Pierce Damage);&amp;ref(Item/D_Magic.jpg,nolink,25x25,Magic Damage);&amp;br;攻撃修正：2&amp;br;防御修正：0&amp;br;長さ：3&amp;br;攻撃時追撃：Bane of Heresy</v>
      </c>
      <c r="EV8" t="str">
        <f t="shared" si="4"/>
        <v>n/a</v>
      </c>
      <c r="EW8" t="str">
        <f t="shared" si="5"/>
        <v>n/a</v>
      </c>
      <c r="EX8" t="str">
        <f>CONCATENATE(IF(BO8&lt;&gt;"",IF(BO8="s","&amp;ref(Item/Sacred-Bless.jpg,nolink,25x25,Blessed (Sacred Only));","&amp;ref(Item/Blessed.jpg,nolink,25x25,Blessed);"),""),IF(BP8&lt;&gt;"","&amp;ref(Item/Berserker.jpg,nolink,25x25,Berserker ("&amp;BP8&amp;"));",""),IF(BQ8&lt;&gt;"","&amp;ref(Item/Gone-Berserk.jpg,nolink,25x25,Gone Berserk);",""),IF(BR8&lt;&gt;"","&amp;ref(Item/Trample.jpg,nolink,25x25,Trample);",""),IF(BS8&lt;&gt;"",IF(BS8&lt;&gt;"s","&amp;ref(Item/Darkvision.jpg,nolink,25x25,Darkvision ("&amp;BS8&amp;"));","&amp;ref(Item/Spirit-Sight.jpg,nolink,25x25,Spirit Sight);"),""),IF(BT8&lt;&gt;"",IF(LEFT(BT8,1)&lt;&gt;"t","&amp;ref(Item/Regeneration.jpg,nolink,25x25,Regeneration ("&amp;BT8&amp;"));","&amp;ref(Item/True-Regeneration.jpg,nolink,25x25,True Regeneration ("&amp;MID(BT8,2,LEN(BT8)-1)&amp;"));"),""),IF(BU8&lt;&gt;"",IF(BU8&gt;0,"&amp;ref(Item/Reinvigoration.jpg,nolink,25x25,Reinvigoration ("&amp;BU8&amp;"));","&amp;ref(Item/Exhaustion.jpg,nolink,25x25,Exhaustion ("&amp;BU8&amp;"));"),""),IF(BV8&lt;&gt;"",IF(LEFT(BV8,1)&lt;&gt;"f","&amp;ref(Item/Stealthy-Boost.jpg,nolink,25x25,Stealth Boost ("&amp;BV8&amp;"));","&amp;ref(Item/Stealthy.jpg,nolink,25x25,Stealthy ("&amp;MID(BV8,2,LEN(BV8)-1)&amp;"));"),""),IF(BW8&lt;&gt;"","&amp;ref(Item/Invisible.jpg,nolink,25x25,Invisible);",""),IF(BX8&lt;&gt;"","&amp;ref(Item/Assassin.jpg,nolink,25x25,Assassin);",""),IF(BY8&lt;&gt;"","&amp;ref(Item/Seduction.jpg,nolink,25x25,Seduction);",""),IF(BZ8&lt;&gt;"","&amp;ref(Item/Reaper.jpg,nolink,25x25,Reaper ("&amp;BZ8&amp;"));",""),IF(CA8&lt;&gt;"","&amp;ref(Item/Heretic.jpg,nolink,25x25,Heretic ("&amp;CA8&amp;"));",""),IF(CB8&lt;&gt;"","&amp;ref(Item/Inquisitor.jpg,nolink,25x25,Inquisitor);",""),IF(CC8&lt;&gt;"","&amp;ref(Item/Adept-Sacrificer.jpg,nolink,25x25,Adept Sacrificer ("&amp;CC8&amp;"));",""),IF(CD8&lt;&gt;"","&amp;ref(Item/Dominion-Spreader.jpg,nolink,25x25,Dominion Spreader ("&amp;CD8&amp;"));",""),IF(CE8&lt;&gt;"","&amp;ref(Item/Gold-Maker.jpg,nolink,25x25,Gold Maker ("&amp;CE8&amp;"));",""))</f>
        <v/>
      </c>
      <c r="EY8" t="str">
        <f t="shared" si="7"/>
        <v/>
      </c>
      <c r="EZ8" t="str">
        <f>CONCATENATE(IF(CS8&lt;&gt;"","&amp;ref(Item/Ethereal.jpg,nolink,25x25,Ethereal);",""),IF(CT8&lt;&gt;"","&amp;ref(Item/Swiftness.jpg,nolink,25x25,Swiftness ("&amp;CT8&amp;"));",""),IF(CU8&lt;&gt;"","&amp;ref(Item/Quickness.jpg,nolink,25x25,Quickness);",""),IF(CV8&lt;&gt;"",IF(CV8&lt;&gt;"l","&amp;ref(Item/Enlarged.jpg,nolink,25x25,Enlarged);","&amp;ref(Item/Enlarged.jpg,nolink,25x25,Enlarged (Up to Size 4));"),""),IF(CW8&lt;&gt;"","&amp;ref(Item/Storm-Power.jpg,nolink,25x25,Storm Power ("&amp;CW8&amp;"));",""),IF(CX8&lt;&gt;"","&amp;ref(Item/Lucky.jpg,nolink,25x25,Lucky);",""),IF(CY8&lt;&gt;"","&amp;ref(Item/Twist-Fate.jpg,nolink,25x25,Twist Fate);",""),IF(CZ8&lt;&gt;"","&amp;ref(Item/Fool's-Luck.jpg,nolink,25x25,Fool's Luck);",""),IF(DA8&lt;&gt;"","&amp;ref(Item/Cursed.jpg,nolink,25x25,Cursed);",""),IF(DB8&lt;&gt;"","&amp;ref(Item/Horror-Marked.jpg,nolink,25x25,Causes Horror Mark);",""),IF(DC8&lt;&gt;"","&amp;ref(Item/Diseased.jpg,nolink,25x25,Diseased);",""),IF(DD8&lt;&gt;"","&amp;ref(Item/Affliction.jpg,nolink,25x25,Lost one eye);",""),IF(DE8&lt;&gt;"","&amp;ref(Item/Affliction.jpg,nolink,25x25,Chest Wound);",""),IF(DF8&lt;&gt;"","&amp;ref(Item/Affliction.jpg,nolink,25x25,Feeble Minded);",""),IF(DG8&lt;&gt;"","&amp;ref(Item/Insane.jpg,nolink,25x25,Insane ("&amp;DG8&amp;"));",""),IF(DH8&lt;&gt;"","&amp;ref(Item/Siege-Bonus.jpg,nolink,25x25,Siege Bonus ("&amp;DH8&amp;"));",""),IF(DI8&lt;&gt;"","&amp;ref(Item/Flying.jpg,nolink,25x25,Flying"&amp;IF(DI8&gt;0," (Map Move "&amp;DI8&amp;")","")&amp;");",""),IF(DJ8&lt;&gt;"","&amp;ref(Item/Storm-Immunity.jpg,nolink,25x25,Storm Immunity);",""),IF(DK8&lt;&gt;"","&amp;ref(Item/Floating.jpg,nolink,25x25,Floating);",""),IF(DL8&lt;&gt;"","&amp;ref(Item/Forest-Survival.jpg,nolink,25x25,Forest Survival);",""),IF(DM8&lt;&gt;"","&amp;ref(Item/Mountain-Survival.jpg,nolink,25x25,Mountain Survival);",""),IF(DN8&lt;&gt;"","&amp;ref(Item/Swamp-Survival.jpg,nolink,25x25,Swamp Survival);",""),IF(DO8&lt;&gt;"","&amp;ref(Item/Wasteland-Survival.jpg,nolink,25x25,Wasteland Survival);",""),IF(DP8&lt;&gt;"","&amp;ref(Item/Snow-Move.jpg,nolink,25x25,Snow Move);",""),IF(DQ8&lt;&gt;"","&amp;ref(Item/Swimming.jpg,nolink,25x25,Swimming);",""))</f>
        <v/>
      </c>
      <c r="FA8" t="str">
        <f t="shared" si="9"/>
        <v/>
      </c>
      <c r="FB8" t="str">
        <f>CONCATENATE(IF(EM8&lt;&gt;"","&amp;ref(Item/Far-Caster.jpg,nolink,25x25,Far Caster ("&amp;SUBSTITUTE(SUBSTITUTE(SUBSTITUTE(SUBSTITUTE(SUBSTITUTE(SUBSTITUTE(SUBSTITUTE(SUBSTITUTE(SUBSTITUTE(SUBSTITUTE(SUBSTITUTE(SUBSTITUTE(EM8,"火","Fire, "),"風","Air, "),"水","Water, "),"地","Earth, "),"星","Astral, "),"死","Death, "),"緑","Nature, "),"血","Blood, "),"聖","Priest, "),"霊","Elemental, "),"魔","Sorcery, "),"全","All, ")&amp;"));",""),IF(EN8&lt;&gt;"",SUBSTITUTE(SUBSTITUTE(SUBSTITUTE(SUBSTITUTE(SUBSTITUTE(SUBSTITUTE(SUBSTITUTE(SUBSTITUTE(EN8,"火","&amp;ref(Spell/V_Fire.jpg,nolink,25x25,Fire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(")&amp;"));",""),IF(EO8&lt;&gt;"",SUBSTITUTE(SUBSTITUTE(SUBSTITUTE(SUBSTITUTE(SUBSTITUTE(SUBSTITUTE(SUBSTITUTE(SUBSTITUTE(EO8,"火","&amp;ref(Spell/Vt_Fire.jpg,nolink,25x25,Temporary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8" t="str">
        <f>IF(EW8&lt;&gt;"n/a",CONCATENATE(EW8,EX8,IF(AND(OR(EW8&lt;&gt;"",EX8&lt;&gt;""),OR(EY8&lt;&gt;"",EZ8&lt;&gt;"")),"&amp;br;",""),EY8,EZ8,IF(AND(OR(EW8&lt;&gt;"",EX8&lt;&gt;"",EY8&lt;&gt;"",EZ8&lt;&gt;""),OR(FA8&lt;&gt;"",FB8&lt;&gt;"")),"&amp;br;",""),FA8,FB8,IF(AND(OR(EW8&lt;&gt;"",EX8&lt;&gt;"",EY8&lt;&gt;"",EZ8&lt;&gt;"",FA8&lt;&gt;"",FB8&lt;&gt;""),EP8&lt;&gt;""),"&amp;br;",""),SUBSTITUTE(EP8,"\n","&amp;br;")),"")</f>
        <v/>
      </c>
      <c r="FD8" t="str">
        <f>CONCATENATE(IF(EU8&lt;&gt;"n/a",EU8,IF(EV8&lt;&gt;"n/a",EV8,IF(EW8&lt;&gt;"n/a",FC8,""))),IF(FE8&lt;&gt;"~","&amp;br;"&amp;FE8,""),IF(FF8&lt;&gt;"~","&amp;br;"&amp;FF8,""))</f>
        <v>攻撃力：6&amp;ref(Item/D_Pierce.jpg,nolink,25x25,Pierce Damage);&amp;ref(Item/D_Magic.jpg,nolink,25x25,Magic Damage);&amp;br;攻撃修正：2&amp;br;防御修正：0&amp;br;長さ：3&amp;br;攻撃時追撃：Bane of Heresy</v>
      </c>
      <c r="FE8" t="str">
        <f>IF(EU8&lt;&gt;"n/a",IF(EV8&lt;&gt;"n/a","&amp;br;"&amp;EV8,IF(EW8&lt;&gt;"n/a","&amp;br;"&amp;FC8,"~")),IF(AND(EV8&lt;&gt;"n/a",EW8&lt;&gt;"n/a"),"&amp;br;"&amp;FC8,"~"))</f>
        <v>~</v>
      </c>
      <c r="FF8" t="str">
        <f>IF(AND(EU8&lt;&gt;"n/a",EV8&lt;&gt;"n/a",EW8&lt;&gt;"n/a"),IF(EW8&lt;&gt;"n/a","&amp;br;"&amp;FC8,""),"~")</f>
        <v>~</v>
      </c>
      <c r="FG8" s="24" t="str">
        <f t="shared" si="15"/>
        <v>|Construction Lv2|BGCOLOR(#000000):&amp;ref(Item/SH Weapons/God-Slayer-Spear.jpg,nolink,75x75,God-Slayer Spear);|BGCOLOR(BLACK):COLOR(WHITE):''God-Slayer Spear''|片手|&amp;ref(Spell/P_Earth.jpg,nolink,25x25,Earth);1|&amp;ref(Spell/V_Earth.jpg,nolink,25x25,Earth Gem);5|
|~|~|&gt;|&gt;|&gt;|攻撃力：6&amp;ref(Item/D_Pierce.jpg,nolink,25x25,Pierce Damage);&amp;ref(Item/D_Magic.jpg,nolink,25x25,Magic Damage);&amp;br;攻撃修正：2&amp;br;防御修正：0&amp;br;長さ：3&amp;br;攻撃時追撃：Bane of Heresy|
|~|&gt;|&gt;|&gt;|&gt;|BGCOLOR(#F5F5F5):偽りの神と聖戦士を疲労させる。複数で使うと凶悪|</v>
      </c>
    </row>
    <row r="9" spans="1:163" x14ac:dyDescent="0.15">
      <c r="B9" s="1" t="s">
        <v>9055</v>
      </c>
      <c r="C9" s="1" t="s">
        <v>9056</v>
      </c>
      <c r="D9" s="1">
        <v>2</v>
      </c>
      <c r="E9" s="1" t="s">
        <v>9057</v>
      </c>
      <c r="G9" s="1" t="s">
        <v>9058</v>
      </c>
      <c r="I9" s="1">
        <v>10</v>
      </c>
      <c r="EP9" s="7" t="s">
        <v>9059</v>
      </c>
      <c r="EQ9" s="20" t="s">
        <v>9060</v>
      </c>
      <c r="ER9" t="str">
        <f>CONCATENATE("BGCOLOR(#000000):&amp;ref(Item/",SUBSTITUTE(SUBSTITUTE(SUBSTITUTE(SUBSTITUTE(SUBSTITUTE(SUBSTITUTE(SUBSTITUTE(B9,"片手","SH Weapons"),"両手","DH Weapons"),"盾","Shields"),"兜","Helms"),"鎧","Armors"),"靴","Boots"),"雑貨","Misc"),"/",SUBSTITUTE(SUBSTITUTE(IF(F9&lt;&gt;"",F9,E9)," ","-"),"ö","o"),".jpg,nolink,75x75,",E9,");","|","BGCOLOR(BLACK):COLOR(WHITE):''",E9,"''")</f>
        <v>BGCOLOR(#000000):&amp;ref(Item/Helms/Black-Laurel.jpg,nolink,75x75,Black Laurel);|BGCOLOR(BLACK):COLOR(WHITE):''Black Laurel''</v>
      </c>
      <c r="ES9" t="str">
        <f t="shared" ref="ES9" si="16">SUBSTITUTE(SUBSTITUTE(SUBSTITUTE(SUBSTITUTE(SUBSTITUTE(SUBSTITUTE(SUBSTITUTE(SUBSTITUTE(SUBSTITUTE(G9&amp;H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&amp;ref(Spell/P_Death.jpg,nolink,25x25,Death);2</v>
      </c>
      <c r="ET9" t="str">
        <f t="shared" ref="ET9" si="17">SUBSTITUTE(SUBSTITUTE(SUBSTITUTE(SUBSTITUTE(SUBSTITUTE(SUBSTITUTE(SUBSTITUTE(SUBSTITUTE(LEFT(G9,1)&amp;I9&amp;IF(H9&lt;&gt;"",LEFT(H9,1)&amp;J9,""),"火","&amp;ref(Spell/V_Fire.jpg,nolink,25x25,Fire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&amp;ref(Spell/V_Death.jpg,nolink,25x25,Death Gem);10</v>
      </c>
      <c r="EU9" t="str">
        <f t="shared" ref="EU9" si="18">IF(K9&lt;&gt;"",CONCATENATE("攻撃力：",K9,SUBSTITUTE(SUBSTITUTE(SUBSTITUTE(SUBSTITUTE(SUBSTITUTE(SUBSTITUTE(SUBSTITUTE(SUBSTITUTE(SUBSTITUTE(L9,"切","&amp;ref(Item/D_Slash.jpg,nolink,25x25,Slash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9,"ap","&amp;br;防御貫通"),"an","&amp;br;防御無視"),SUBSTITUTE(SUBSTITUTE(N9,"p","&amp;br;吸収攻撃（上限5）"),"f","&amp;br;吸収攻撃"),IF(O9&lt;&gt;"","&amp;br;ダメージ上限"&amp;O9,""),SUBSTITUTE(SUBSTITUTE(P9,"2","&amp;br;対デーモン二倍打"),"3","&amp;br;対アンデッド/デーモン三倍打"),IF(Q9&lt;&gt;"","&amp;br;対魔法生物2倍打",""),SUBSTITUTE(SUBSTITUTE(R9,"2","&amp;br;対小型二倍打"),"3","&amp;br;対大型三倍打"),SUBSTITUTE(SUBSTITUTE(SUBSTITUTE(S9,"0","&amp;br;筋力加算なし"),"2","&amp;br;筋力加算二分の一"),"3","&amp;br;筋力加算三分の一"),IF(T9&lt;&gt;"","&amp;br;第一撃に突撃ボーナス加算",""),IF(U9&lt;&gt;"","&amp;br;殺した敵をゾンビ化",""),IF(V9&lt;&gt;"","&amp;br;筋力加算+25%",""),IF(W9&lt;&gt;"","&amp;br;対盾攻撃修正+2",""),IF(X9&lt;&gt;"","&amp;br;頭部優先攻撃",""),SUBSTITUTE(SUBSTITUTE(SUBSTITUTE(Y9,"n","&amp;br;抵抗可能"),"e","&amp;br;抵抗容易"),"h","&amp;br;抵抗困難"),IF(Z9&lt;&gt;"","&amp;br;ボーナス武器",""),IF(AA9&lt;&gt;"","&amp;br;"&amp;IF(AA9&gt;0,AA9&amp;"回連続攻撃",ABS(AA9)+1&amp;"ラウンド毎に1回攻撃"),""),IF(AB9&lt;&gt;"","&amp;br;効果範囲："&amp;AB9,""),IF(AC9&lt;&gt;"","&amp;br;効果継続："&amp;AB9,""),IF(AD9&lt;&gt;"","&amp;br;攻撃修正："&amp;AD9&amp;"&amp;br;防御修正："&amp;AE9&amp;"&amp;br;長さ："&amp;AJ9,""),IF(AF9&lt;&gt;"","&amp;br;射程："&amp;SUBSTITUTE(SUBSTITUTE(SUBSTITUTE(AF9,"s","筋力"),"h","筋力/2"),"t","筋力/3")&amp;"&amp;br;精度修正："&amp;AG9&amp;"&amp;br;弾数："&amp;AH9&amp;IF(AI9&lt;&gt;"","&amp;br;水中使用可能",""),""),IF(AS9&lt;&gt;"","&amp;br;負傷時追撃："&amp;AS9,""),IF(AT9&lt;&gt;"","&amp;br;命中時追撃："&amp;AT9,""),IF(AU9&lt;&gt;"","&amp;br;攻撃時追撃："&amp;AU9,"")),"n/a")</f>
        <v>n/a</v>
      </c>
      <c r="EV9" t="str">
        <f t="shared" ref="EV9" si="19">IF(AP9&lt;&gt;"",CONCATENATE(IF(AK9&lt;&gt;"","頭部防護："&amp;AK9,""),IF(AL9&lt;&gt;"",IF(AK9&lt;&gt;"","&amp;br;","")&amp;"胴体防護："&amp;AL9,""),IF(AM9&lt;&gt;"","盾軽減力："&amp;AM9,""),IF(AN9&lt;&gt;"","&amp;br;防御修正："&amp;AN9,""),IF(AO9&lt;&gt;"","&amp;br;盾対応力："&amp;AO9,""),IF(AP9&lt;&gt;"","&amp;br;装備負担："&amp;AP9,""),IF(AQ9&lt;&gt;"","&amp;br;行軍速度：-"&amp;AQ9,""),IF(AR9&lt;&gt;"","&amp;br;魔法の防具","")),"n/a")</f>
        <v>n/a</v>
      </c>
      <c r="EW9" t="str">
        <f t="shared" ref="EW9" si="20">IF(COUNTA(AV9:EP9)&lt;&gt;0,CONCATENATE(IF(AV9&lt;&gt;"",IF(AV9&gt;0,"&amp;ref(Item/Fire-Resistant.jpg,nolink,25x25,Fire Resistant ("&amp;AV9&amp;"));","&amp;ref(Item/Susceptible-to-Fire.jpg,nolink,25x25,Susceptible to Fire ("&amp;ABS(AV9)&amp;"));"),""),IF(AW9&lt;&gt;"",IF(AW9&gt;0,"&amp;ref(Item/Shock-Resistant.jpg,nolink,25x25,Shock Resistant ("&amp;AW9&amp;"));","&amp;ref(Item/Susceptible-to-Shock.jpg,nolink,25x25,Susceptible to Shock ("&amp;ABS(AW9)&amp;"));"),""),IF(AX9&lt;&gt;"",IF(AX9&gt;0,"&amp;ref(Item/Cold-Resistant.jpg,nolink,25x25,Cold Resistant ("&amp;AX9&amp;"));","&amp;ref(Item/Susceptible-to-Cold.jpg,nolink,25x25,Susceptible to Cold ("&amp;ABS(AX9)&amp;"));"),""),IF(AY9&lt;&gt;"",IF(AY9&gt;0,"&amp;ref(Item/Poison-Resistant.jpg,nolink,25x25,Poison Resistant ("&amp;AY9&amp;"));","&amp;ref(Item/Susceptible-to-Poison.jpg,nolink,25x25,Susceptible to Poison ("&amp;ABS(AY9)&amp;"));"),""),IF(AZ9&lt;&gt;"","&amp;ref(Item/Affliction-Resistance.jpg,nolink,25x25,Affliction Resistance ("&amp;AZ9&amp;"));",""),IF(BA9&lt;&gt;"","&amp;ref(Item/Ice-Protection.jpg,nolink,25x25,Ice Protection ("&amp;BA9&amp;"));",""),IF(BB9&lt;&gt;"","&amp;ref(Item/Invulnerable.jpg,nolink,25x25,Invulnerable ("&amp;BB9&amp;"));",""),IF(BC9&lt;&gt;"","&amp;ref(Item/Protective-Force.jpg,nolink,25x25,Protective Force ("&amp;BC9&amp;"));",""),IF(BD9&lt;&gt;"","&amp;ref(Item/Awe.jpg,nolink,25x25,Awe ("&amp;BD9&amp;"));",""),IF(BE9&lt;&gt;"","&amp;ref(Item/Animal-Awe.jpg,nolink,25x25,Animal Awe ("&amp;BE9&amp;"));",""),IF(BF9&lt;&gt;"","&amp;ref(Item/Causes-Fear.jpg,nolink,25x25,Fear ("&amp;BF9&amp;"));",""),IF(BG9&lt;&gt;"","&amp;ref(Item/Heat.jpg,nolink,25x25,Heat ("&amp;BG9&amp;"));",""),IF(BH9&lt;&gt;"","&amp;ref(Item/Chill.jpg,nolink,25x25,Chill ("&amp;BH9&amp;"));",""),IF(BI9&lt;&gt;"","&amp;ref(Item/Fire-Shield.jpg,nolink,25x25,Fire Shield ("&amp;BI9&amp;"));",""),IF(BJ9&lt;&gt;"","&amp;ref(Item/Air-Shield.jpg,nolink,25x25,Air Shield ("&amp;BJ9&amp;"));",""),IF(BK9&lt;&gt;"","&amp;ref(Item/Overcharged.jpg,nolink,25x25,Overcharged);",""),IF(BL9&lt;&gt;"","&amp;ref(Item/Poison-Barbs.jpg,nolink,25x25,Poison Barbs);",""),IF(BM9&lt;&gt;"","&amp;ref(Item/Petrification.jpg,nolink,25x25,Petrification);",""),IF(BN9&lt;&gt;"","&amp;ref(Item/Damage-Reversal.jpg,nolink,25x25,Damage Reversal ("&amp;BN9+12&amp;" vs MR));","")),"n/a")</f>
        <v/>
      </c>
      <c r="EX9" t="str">
        <f>CONCATENATE(IF(BO9&lt;&gt;"",IF(BO9="s","&amp;ref(Item/Sacred-Bless.jpg,nolink,25x25,Blessed (Sacred Only));","&amp;ref(Item/Blessed.jpg,nolink,25x25,Blessed);"),""),IF(BP9&lt;&gt;"","&amp;ref(Item/Berserker.jpg,nolink,25x25,Berserker ("&amp;BP9&amp;"));",""),IF(BQ9&lt;&gt;"","&amp;ref(Item/Gone-Berserk.jpg,nolink,25x25,Gone Berserk);",""),IF(BR9&lt;&gt;"","&amp;ref(Item/Trample.jpg,nolink,25x25,Trample);",""),IF(BS9&lt;&gt;"",IF(BS9&lt;&gt;"s","&amp;ref(Item/Darkvision.jpg,nolink,25x25,Darkvision ("&amp;BS9&amp;"));","&amp;ref(Item/Spirit-Sight.jpg,nolink,25x25,Spirit Sight);"),""),IF(BT9&lt;&gt;"",IF(LEFT(BT9,1)&lt;&gt;"t","&amp;ref(Item/Regeneration.jpg,nolink,25x25,Regeneration ("&amp;BT9&amp;"));","&amp;ref(Item/True-Regeneration.jpg,nolink,25x25,True Regeneration ("&amp;MID(BT9,2,LEN(BT9)-1)&amp;"));"),""),IF(BU9&lt;&gt;"",IF(BU9&gt;0,"&amp;ref(Item/Reinvigoration.jpg,nolink,25x25,Reinvigoration ("&amp;BU9&amp;"));","&amp;ref(Item/Exhaustion.jpg,nolink,25x25,Exhaustion ("&amp;BU9&amp;"));"),""),IF(BV9&lt;&gt;"",IF(LEFT(BV9,1)&lt;&gt;"f","&amp;ref(Item/Stealthy-Boost.jpg,nolink,25x25,Stealth Boost ("&amp;BV9&amp;"));","&amp;ref(Item/Stealthy.jpg,nolink,25x25,Stealthy ("&amp;MID(BV9,2,LEN(BV9)-1)&amp;"));"),""),IF(BW9&lt;&gt;"","&amp;ref(Item/Invisible.jpg,nolink,25x25,Invisible);",""),IF(BX9&lt;&gt;"","&amp;ref(Item/Assassin.jpg,nolink,25x25,Assassin);",""),IF(BY9&lt;&gt;"","&amp;ref(Item/Seduction.jpg,nolink,25x25,Seduction);",""),IF(BZ9&lt;&gt;"","&amp;ref(Item/Reaper.jpg,nolink,25x25,Reaper ("&amp;BZ9&amp;"));",""),IF(CA9&lt;&gt;"","&amp;ref(Item/Heretic.jpg,nolink,25x25,Heretic ("&amp;CA9&amp;"));",""),IF(CB9&lt;&gt;"","&amp;ref(Item/Inquisitor.jpg,nolink,25x25,Inquisitor);",""),IF(CC9&lt;&gt;"","&amp;ref(Item/Adept-Sacrificer.jpg,nolink,25x25,Adept Sacrificer ("&amp;CC9&amp;"));",""),IF(CD9&lt;&gt;"","&amp;ref(Item/Dominion-Spreader.jpg,nolink,25x25,Dominion Spreader ("&amp;CD9&amp;"));",""),IF(CE9&lt;&gt;"","&amp;ref(Item/Gold-Maker.jpg,nolink,25x25,Gold Maker ("&amp;CE9&amp;"));",""))</f>
        <v/>
      </c>
      <c r="EY9" t="str">
        <f t="shared" ref="EY9" si="21">CONCATENATE(IF(CF9&lt;&gt;"","&amp;ref(Item/Inspirational.jpg,nolink,25x25,Inspirational ("&amp;CF9&amp;"));",""),IF(CG9&lt;&gt;"","&amp;ref(Item/Taskmaster.jpg,nolink,25x25,Taskmaster ("&amp;CG9&amp;"));",""),IF(CH9&lt;&gt;"","&amp;ref(Item/Beastmaster.jpg,nolink,25x25,Beastmaster ("&amp;CH9&amp;"));",""),IF(CI9&lt;&gt;"","&amp;ref(Nation/LivingLead.jpg,nolink,25x25,Leadership ("&amp;CI9&amp;"));",""),IF(CJ9&lt;&gt;"","&amp;ref(Nation/MagicLead.jpg,nolink,25x25,Magic Leadership ("&amp;CJ9&amp;"));",""),IF(CK9&lt;&gt;"","&amp;ref(Nation/UndeadLead.jpg,nolink,25x25,Undead Leadership ("&amp;CK9&amp;"));",""),IF(CL9&lt;&gt;"","&amp;ref(Item/Pillager.jpg,nolink,25x25,Pillager ("&amp;CL9&amp;"));",""),IF(CM9&lt;&gt;"","&amp;ref(Item/Patrol-Bonus.jpg,nolink,25x25,Patrol Bonus ("&amp;CM9&amp;"));",""),IF(CN9&lt;&gt;"",IF(CN9&gt;0,"&amp;ref(Item/Supply-Bonus.jpg,nolink,25x25,Supply Bonus ("&amp;CN9&amp;"));","&amp;ref(Item/Gluttony.jpg,nolink,25x25,Gluttony ("&amp;ABS(CN9)&amp;"));"),""),IF(CO9&lt;&gt;"",IF(CO9&gt;0,"&amp;ref(Item/Water-Breathing.jpg,nolink,25x25,Gift of Water Breathing ("&amp;CO9&amp;"));","&amp;ref(Item/Water-Breathing.jpg,nolink,25x25,Water Breathing);"),""),IF(CP9&lt;&gt;"","&amp;ref(Item/Sailing.jpg,nolink,25x25,Sailing (Size points "&amp;LEFT(CP9,LEN(CP9)-1)&amp;", max size "&amp;RIGHT(CP9)&amp;"));",""),IF(CQ9&lt;&gt;"",IF(LEFT(CQ9,1)&lt;&gt;"d",IF(LEFT(CQ9,1)&lt;&gt;"g","&amp;ref(Item/Healer.jpg,nolink,25x25,Healer ("&amp;CQ9&amp;"));","&amp;ref(Item/Disease-Grinder.jpg,nolink,25x25,Disease Grinder ("&amp;MID(CQ9,2,LEN(CQ9)-1)&amp;"));"),"&amp;ref(Item/Disease-Healer.jpg,nolink,25x25,Disease Healer ("&amp;MID(CQ9,2,LEN(CQ9)-1)&amp;"));"),""),IF(CR9&lt;&gt;"","&amp;ref(Item/Mason.jpg,nolink,25x25,Mason);",""))</f>
        <v/>
      </c>
      <c r="EZ9" t="str">
        <f>CONCATENATE(IF(CS9&lt;&gt;"","&amp;ref(Item/Ethereal.jpg,nolink,25x25,Ethereal);",""),IF(CT9&lt;&gt;"","&amp;ref(Item/Swiftness.jpg,nolink,25x25,Swiftness ("&amp;CT9&amp;"));",""),IF(CU9&lt;&gt;"","&amp;ref(Item/Quickness.jpg,nolink,25x25,Quickness);",""),IF(CV9&lt;&gt;"",IF(CV9&lt;&gt;"l","&amp;ref(Item/Enlarged.jpg,nolink,25x25,Enlarged);","&amp;ref(Item/Enlarged.jpg,nolink,25x25,Enlarged (Up to Size 4));"),""),IF(CW9&lt;&gt;"","&amp;ref(Item/Storm-Power.jpg,nolink,25x25,Storm Power ("&amp;CW9&amp;"));",""),IF(CX9&lt;&gt;"","&amp;ref(Item/Lucky.jpg,nolink,25x25,Lucky);",""),IF(CY9&lt;&gt;"","&amp;ref(Item/Twist-Fate.jpg,nolink,25x25,Twist Fate);",""),IF(CZ9&lt;&gt;"","&amp;ref(Item/Fool's-Luck.jpg,nolink,25x25,Fool's Luck);",""),IF(DA9&lt;&gt;"","&amp;ref(Item/Cursed.jpg,nolink,25x25,Cursed);",""),IF(DB9&lt;&gt;"","&amp;ref(Item/Horror-Marked.jpg,nolink,25x25,Causes Horror Mark);",""),IF(DC9&lt;&gt;"","&amp;ref(Item/Diseased.jpg,nolink,25x25,Diseased);",""),IF(DD9&lt;&gt;"","&amp;ref(Item/Affliction.jpg,nolink,25x25,Lost one eye);",""),IF(DE9&lt;&gt;"","&amp;ref(Item/Affliction.jpg,nolink,25x25,Chest Wound);",""),IF(DF9&lt;&gt;"","&amp;ref(Item/Affliction.jpg,nolink,25x25,Feeble Minded);",""),IF(DG9&lt;&gt;"","&amp;ref(Item/Insane.jpg,nolink,25x25,Insane ("&amp;DG9&amp;"));",""),IF(DH9&lt;&gt;"","&amp;ref(Item/Siege-Bonus.jpg,nolink,25x25,Siege Bonus ("&amp;DH9&amp;"));",""),IF(DI9&lt;&gt;"","&amp;ref(Item/Flying.jpg,nolink,25x25,Flying"&amp;IF(DI9&gt;0," (Map Move "&amp;DI9&amp;")","")&amp;");",""),IF(DJ9&lt;&gt;"","&amp;ref(Item/Storm-Immunity.jpg,nolink,25x25,Storm Immunity);",""),IF(DK9&lt;&gt;"","&amp;ref(Item/Floating.jpg,nolink,25x25,Floating);",""),IF(DL9&lt;&gt;"","&amp;ref(Item/Forest-Survival.jpg,nolink,25x25,Forest Survival);",""),IF(DM9&lt;&gt;"","&amp;ref(Item/Mountain-Survival.jpg,nolink,25x25,Mountain Survival);",""),IF(DN9&lt;&gt;"","&amp;ref(Item/Swamp-Survival.jpg,nolink,25x25,Swamp Survival);",""),IF(DO9&lt;&gt;"","&amp;ref(Item/Wasteland-Survival.jpg,nolink,25x25,Wasteland Survival);",""),IF(DP9&lt;&gt;"","&amp;ref(Item/Snow-Move.jpg,nolink,25x25,Snow Move);",""),IF(DQ9&lt;&gt;"","&amp;ref(Item/Swimming.jpg,nolink,25x25,Swimming);",""))</f>
        <v/>
      </c>
      <c r="FA9" t="str">
        <f t="shared" ref="FA9" si="22">CONCATENATE(IF(DR9&lt;&gt;"","&amp;ref(Item/Blood-Searcher.jpg,nolink,25x25,Blood Searcher ("&amp;DR9&amp;"));",""),IF(DS9&lt;&gt;"","&amp;ref(Item/Reanimation-Bonus.jpg,nolink,25x25,Reanimation Bonus ("&amp;DS9&amp;"));",""),IF(DT9&lt;&gt;"","&amp;ref(Item/Dragon-Master.jpg,nolink,25x25,Dragon Master ("&amp;DT9&amp;"));",""),IF(DU9&lt;&gt;"","&amp;ref(Item/Ivy-Lord.jpg,nolink,25x25,Ivy Lord ("&amp;DU9&amp;"));",""),IF(DV9&lt;&gt;"","&amp;ref(Item/Adept-Cross-Breeder.jpg,nolink,25x25,Adept Cross Breeder ("&amp;DV9&amp;"));",""),IF(DW9&lt;&gt;"","&amp;ref(Item/Forge-Bonus.jpg,nolink,25x25,Forge Bonus ("&amp;DW9&amp;"));",""),IF(DX9&lt;&gt;"","&amp;ref(Item/Master-Smith.jpg,nolink,25x25,Master Smith ("&amp;DX9&amp;"));",""),IF(DY9&lt;&gt;"","&amp;ref(Item/Master-Ritualist.jpg,nolink,25x25,Master Ritualist ("&amp;DY9&amp;"));",""),IF(DZ9&lt;&gt;"","&amp;ref(Item/Alchemist.jpg,nolink,25x25,Alchemist ("&amp;DZ9&amp;"));",""),IF(EA9&lt;&gt;"","&amp;ref(Item/Communion-Master.jpg,nolink,25x25,Communion Master);",""),IF(EB9&lt;&gt;"","&amp;ref(Item/Communion-Slave.jpg,nolink,25x25,Communion Slave);",""),IF(EC9&lt;&gt;"","&amp;ref(Item/Adept-Researcher.jpg,nolink,25x25,Adept Researcher ("&amp;EC9&amp;"));",""),IF(ED9&lt;&gt;"","&amp;ref(Spell/P_Fire.jpg,nolink,25x25,Fire Magic Bonus ("&amp;ED9&amp;"));",""),IF(EE9&lt;&gt;"","&amp;ref(Spell/P_Air.jpg,nolink,25x25,Air Magic Bonus ("&amp;EE9&amp;"));",""),IF(EF9&lt;&gt;"","&amp;ref(Spell/P_Water.jpg,nolink,25x25,Water Magic Bonus ("&amp;EF9&amp;"));",""),IF(EG9&lt;&gt;"","&amp;ref(Spell/P_Earth.jpg,nolink,25x25,Earth Magic Bonus ("&amp;EG9&amp;"));",""),IF(EH9&lt;&gt;"","&amp;ref(Spell/P_Astral.jpg,nolink,25x25,Astral Magic Bonus ("&amp;EH9&amp;"));",""),IF(EI9&lt;&gt;"","&amp;ref(Spell/P_Death.jpg,nolink,25x25,Death Magic Bonus ("&amp;EI9&amp;"));",""),IF(EJ9&lt;&gt;"","&amp;ref(Spell/P_Nature.jpg,nolink,25x25,Nature Magic Bonus ("&amp;EJ9&amp;"));",""),IF(EK9&lt;&gt;"","&amp;ref(Spell/P_Blood.jpg,nolink,25x25,Blood Magic Bonus ("&amp;EK9&amp;"));",""),IF(EL9&lt;&gt;"","&amp;ref(Spell/P_Holy.jpg,nolink,25x25,Priest Bonus ("&amp;EL9&amp;"));",""))</f>
        <v/>
      </c>
      <c r="FB9" t="str">
        <f>CONCATENATE(IF(EM9&lt;&gt;"","&amp;ref(Item/Far-Caster.jpg,nolink,25x25,Far Caster ("&amp;SUBSTITUTE(SUBSTITUTE(SUBSTITUTE(SUBSTITUTE(SUBSTITUTE(SUBSTITUTE(SUBSTITUTE(SUBSTITUTE(SUBSTITUTE(SUBSTITUTE(SUBSTITUTE(SUBSTITUTE(EM9,"火","Fire, "),"風","Air, "),"水","Water, "),"地","Earth, "),"星","Astral, "),"死","Death, "),"緑","Nature, "),"血","Blood, "),"聖","Priest, "),"霊","Elemental, "),"魔","Sorcery, "),"全","All, ")&amp;"));",""),IF(EN9&lt;&gt;"",SUBSTITUTE(SUBSTITUTE(SUBSTITUTE(SUBSTITUTE(SUBSTITUTE(SUBSTITUTE(SUBSTITUTE(SUBSTITUTE(EN9,"火","&amp;ref(Spell/V_Fire.jpg,nolink,25x25,Fire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(")&amp;"));",""),IF(EO9&lt;&gt;"",SUBSTITUTE(SUBSTITUTE(SUBSTITUTE(SUBSTITUTE(SUBSTITUTE(SUBSTITUTE(SUBSTITUTE(SUBSTITUTE(EO9,"火","&amp;ref(Spell/Vt_Fire.jpg,nolink,25x25,Temporary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9" t="str">
        <f>IF(EW9&lt;&gt;"n/a",CONCATENATE(EW9,EX9,IF(AND(OR(EW9&lt;&gt;"",EX9&lt;&gt;""),OR(EY9&lt;&gt;"",EZ9&lt;&gt;"")),"&amp;br;",""),EY9,EZ9,IF(AND(OR(EW9&lt;&gt;"",EX9&lt;&gt;"",EY9&lt;&gt;"",EZ9&lt;&gt;""),OR(FA9&lt;&gt;"",FB9&lt;&gt;"")),"&amp;br;",""),FA9,FB9,IF(AND(OR(EW9&lt;&gt;"",EX9&lt;&gt;"",EY9&lt;&gt;"",EZ9&lt;&gt;"",FA9&lt;&gt;"",FB9&lt;&gt;""),EP9&lt;&gt;""),"&amp;br;",""),SUBSTITUTE(EP9,"\n","&amp;br;")),"")</f>
        <v>儀式魔法によるLictor召喚数+2</v>
      </c>
      <c r="FD9" t="str">
        <f>CONCATENATE(IF(EU9&lt;&gt;"n/a",EU9,IF(EV9&lt;&gt;"n/a",EV9,IF(EW9&lt;&gt;"n/a",FC9,""))),IF(FE9&lt;&gt;"~","&amp;br;"&amp;FE9,""),IF(FF9&lt;&gt;"~","&amp;br;"&amp;FF9,""))</f>
        <v>儀式魔法によるLictor召喚数+2</v>
      </c>
      <c r="FE9" t="str">
        <f>IF(EU9&lt;&gt;"n/a",IF(EV9&lt;&gt;"n/a","&amp;br;"&amp;EV9,IF(EW9&lt;&gt;"n/a","&amp;br;"&amp;FC9,"~")),IF(AND(EV9&lt;&gt;"n/a",EW9&lt;&gt;"n/a"),"&amp;br;"&amp;FC9,"~"))</f>
        <v>~</v>
      </c>
      <c r="FF9" t="str">
        <f>IF(AND(EU9&lt;&gt;"n/a",EV9&lt;&gt;"n/a",EW9&lt;&gt;"n/a"),IF(EW9&lt;&gt;"n/a","&amp;br;"&amp;FC9,""),"~")</f>
        <v>~</v>
      </c>
      <c r="FG9" s="24" t="str">
        <f t="shared" si="15"/>
        <v>|Construction Lv2|BGCOLOR(#000000):&amp;ref(Item/Helms/Black-Laurel.jpg,nolink,75x75,Black Laurel);|BGCOLOR(BLACK):COLOR(WHITE):''Black Laurel''|冠|&amp;ref(Spell/P_Death.jpg,nolink,25x25,Death);2|&amp;ref(Spell/V_Death.jpg,nolink,25x25,Death Gem);10|
|~|~|&gt;|&gt;|&gt;|儀式魔法によるLictor召喚数+2|
|~|&gt;|&gt;|&gt;|&gt;|BGCOLOR(#F5F5F5):召喚儀式用の冠。用途は狭いが強力|</v>
      </c>
    </row>
    <row r="10" spans="1:163" x14ac:dyDescent="0.15">
      <c r="B10" s="1" t="s">
        <v>9558</v>
      </c>
      <c r="D10" s="1">
        <v>2</v>
      </c>
      <c r="E10" s="1" t="s">
        <v>9559</v>
      </c>
      <c r="G10" s="1" t="s">
        <v>9560</v>
      </c>
      <c r="I10" s="1">
        <v>5</v>
      </c>
      <c r="K10" s="6">
        <v>5</v>
      </c>
      <c r="L10" s="1" t="s">
        <v>9561</v>
      </c>
      <c r="AD10" s="1">
        <v>1</v>
      </c>
      <c r="AE10" s="1">
        <v>1</v>
      </c>
      <c r="AJ10" s="1">
        <v>1</v>
      </c>
      <c r="CX10" s="2" t="s">
        <v>9562</v>
      </c>
      <c r="EP10" s="7" t="s">
        <v>9563</v>
      </c>
      <c r="EQ10" s="20" t="s">
        <v>9564</v>
      </c>
      <c r="ER10" t="str">
        <f>CONCATENATE("BGCOLOR(#000000):&amp;ref(Item/",SUBSTITUTE(SUBSTITUTE(SUBSTITUTE(SUBSTITUTE(SUBSTITUTE(SUBSTITUTE(SUBSTITUTE(B10,"片手","SH Weapons"),"両手","DH Weapons"),"盾","Shields"),"兜","Helms"),"鎧","Armors"),"靴","Boots"),"雑貨","Misc"),"/",SUBSTITUTE(SUBSTITUTE(IF(F10&lt;&gt;"",F10,E10)," ","-"),"ö","o"),".jpg,nolink,75x75,",E10,");","|","BGCOLOR(BLACK):COLOR(WHITE):''",E10,"''")</f>
        <v>BGCOLOR(#000000):&amp;ref(Item/SH Weapons/Shillelagh.jpg,nolink,75x75,Shillelagh);|BGCOLOR(BLACK):COLOR(WHITE):''Shillelagh''</v>
      </c>
      <c r="ES10" t="str">
        <f t="shared" ref="ES10" si="23">SUBSTITUTE(SUBSTITUTE(SUBSTITUTE(SUBSTITUTE(SUBSTITUTE(SUBSTITUTE(SUBSTITUTE(SUBSTITUTE(SUBSTITUTE(G10&amp;H10,"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&amp;ref(Spell/P_Nature.jpg,nolink,25x25,Nature);1</v>
      </c>
      <c r="ET10" t="str">
        <f t="shared" ref="ET10" si="24">SUBSTITUTE(SUBSTITUTE(SUBSTITUTE(SUBSTITUTE(SUBSTITUTE(SUBSTITUTE(SUBSTITUTE(SUBSTITUTE(LEFT(G10,1)&amp;I10&amp;IF(H10&lt;&gt;"",LEFT(H10,1)&amp;J10,""),"火","&amp;ref(Spell/V_Fire.jpg,nolink,25x25,Fire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&amp;ref(Spell/V_Nature.jpg,nolink,25x25,Nature Gem);5</v>
      </c>
      <c r="EU10" t="str">
        <f t="shared" ref="EU10" si="25">IF(K10&lt;&gt;"",CONCATENATE("攻撃力：",K10,SUBSTITUTE(SUBSTITUTE(SUBSTITUTE(SUBSTITUTE(SUBSTITUTE(SUBSTITUTE(SUBSTITUTE(SUBSTITUTE(SUBSTITUTE(L10,"切","&amp;ref(Item/D_Slash.jpg,nolink,25x25,Slash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10,"ap","&amp;br;防御貫通"),"an","&amp;br;防御無視"),SUBSTITUTE(SUBSTITUTE(N10,"p","&amp;br;吸収攻撃（上限5）"),"f","&amp;br;吸収攻撃"),IF(O10&lt;&gt;"","&amp;br;ダメージ上限"&amp;O10,""),SUBSTITUTE(SUBSTITUTE(P10,"2","&amp;br;対デーモン二倍打"),"3","&amp;br;対アンデッド/デーモン三倍打"),IF(Q10&lt;&gt;"","&amp;br;対魔法生物2倍打",""),SUBSTITUTE(SUBSTITUTE(R10,"2","&amp;br;対小型二倍打"),"3","&amp;br;対大型三倍打"),SUBSTITUTE(SUBSTITUTE(SUBSTITUTE(S10,"0","&amp;br;筋力加算なし"),"2","&amp;br;筋力加算二分の一"),"3","&amp;br;筋力加算三分の一"),IF(T10&lt;&gt;"","&amp;br;第一撃に突撃ボーナス加算",""),IF(U10&lt;&gt;"","&amp;br;殺した敵をゾンビ化",""),IF(V10&lt;&gt;"","&amp;br;筋力加算+25%",""),IF(W10&lt;&gt;"","&amp;br;対盾攻撃修正+2",""),IF(X10&lt;&gt;"","&amp;br;頭部優先攻撃",""),SUBSTITUTE(SUBSTITUTE(SUBSTITUTE(Y10,"n","&amp;br;抵抗可能"),"e","&amp;br;抵抗容易"),"h","&amp;br;抵抗困難"),IF(Z10&lt;&gt;"","&amp;br;ボーナス武器",""),IF(AA10&lt;&gt;"","&amp;br;"&amp;IF(AA10&gt;0,AA10&amp;"回連続攻撃",ABS(AA10)+1&amp;"ラウンド毎に1回攻撃"),""),IF(AB10&lt;&gt;"","&amp;br;効果範囲："&amp;AB10,""),IF(AC10&lt;&gt;"","&amp;br;効果継続："&amp;AB10,""),IF(AD10&lt;&gt;"","&amp;br;攻撃修正："&amp;AD10&amp;"&amp;br;防御修正："&amp;AE10&amp;"&amp;br;長さ："&amp;AJ10,""),IF(AF10&lt;&gt;"","&amp;br;射程："&amp;SUBSTITUTE(SUBSTITUTE(SUBSTITUTE(AF10,"s","筋力"),"h","筋力/2"),"t","筋力/3")&amp;"&amp;br;精度修正："&amp;AG10&amp;"&amp;br;弾数："&amp;AH10&amp;IF(AI10&lt;&gt;"","&amp;br;水中使用可能",""),""),IF(AS10&lt;&gt;"","&amp;br;負傷時追撃："&amp;AS10,""),IF(AT10&lt;&gt;"","&amp;br;命中時追撃："&amp;AT10,""),IF(AU10&lt;&gt;"","&amp;br;攻撃時追撃："&amp;AU10,"")),"n/a")</f>
        <v>攻撃力：5&amp;ref(Item/D_Blunt.jpg,nolink,25x25,Blunt Damage);&amp;ref(Item/D_Magic.jpg,nolink,25x25,Magic Damage);&amp;br;攻撃修正：1&amp;br;防御修正：1&amp;br;長さ：1</v>
      </c>
      <c r="EV10" t="str">
        <f t="shared" ref="EV10" si="26">IF(AP10&lt;&gt;"",CONCATENATE(IF(AK10&lt;&gt;"","頭部防護："&amp;AK10,""),IF(AL10&lt;&gt;"",IF(AK10&lt;&gt;"","&amp;br;","")&amp;"胴体防護："&amp;AL10,""),IF(AM10&lt;&gt;"","盾軽減力："&amp;AM10,""),IF(AN10&lt;&gt;"","&amp;br;防御修正："&amp;AN10,""),IF(AO10&lt;&gt;"","&amp;br;盾対応力："&amp;AO10,""),IF(AP10&lt;&gt;"","&amp;br;装備負担："&amp;AP10,""),IF(AQ10&lt;&gt;"","&amp;br;行軍速度：-"&amp;AQ10,""),IF(AR10&lt;&gt;"","&amp;br;魔法の防具","")),"n/a")</f>
        <v>n/a</v>
      </c>
      <c r="EW10" t="str">
        <f t="shared" ref="EW10" si="27">IF(COUNTA(AV10:EP10)&lt;&gt;0,CONCATENATE(IF(AV10&lt;&gt;"",IF(AV10&gt;0,"&amp;ref(Item/Fire-Resistant.jpg,nolink,25x25,Fire Resistant ("&amp;AV10&amp;"));","&amp;ref(Item/Susceptible-to-Fire.jpg,nolink,25x25,Susceptible to Fire ("&amp;ABS(AV10)&amp;"));"),""),IF(AW10&lt;&gt;"",IF(AW10&gt;0,"&amp;ref(Item/Shock-Resistant.jpg,nolink,25x25,Shock Resistant ("&amp;AW10&amp;"));","&amp;ref(Item/Susceptible-to-Shock.jpg,nolink,25x25,Susceptible to Shock ("&amp;ABS(AW10)&amp;"));"),""),IF(AX10&lt;&gt;"",IF(AX10&gt;0,"&amp;ref(Item/Cold-Resistant.jpg,nolink,25x25,Cold Resistant ("&amp;AX10&amp;"));","&amp;ref(Item/Susceptible-to-Cold.jpg,nolink,25x25,Susceptible to Cold ("&amp;ABS(AX10)&amp;"));"),""),IF(AY10&lt;&gt;"",IF(AY10&gt;0,"&amp;ref(Item/Poison-Resistant.jpg,nolink,25x25,Poison Resistant ("&amp;AY10&amp;"));","&amp;ref(Item/Susceptible-to-Poison.jpg,nolink,25x25,Susceptible to Poison ("&amp;ABS(AY10)&amp;"));"),""),IF(AZ10&lt;&gt;"","&amp;ref(Item/Affliction-Resistance.jpg,nolink,25x25,Affliction Resistance ("&amp;AZ10&amp;"));",""),IF(BA10&lt;&gt;"","&amp;ref(Item/Ice-Protection.jpg,nolink,25x25,Ice Protection ("&amp;BA10&amp;"));",""),IF(BB10&lt;&gt;"","&amp;ref(Item/Invulnerable.jpg,nolink,25x25,Invulnerable ("&amp;BB10&amp;"));",""),IF(BC10&lt;&gt;"","&amp;ref(Item/Protective-Force.jpg,nolink,25x25,Protective Force ("&amp;BC10&amp;"));",""),IF(BD10&lt;&gt;"","&amp;ref(Item/Awe.jpg,nolink,25x25,Awe ("&amp;BD10&amp;"));",""),IF(BE10&lt;&gt;"","&amp;ref(Item/Animal-Awe.jpg,nolink,25x25,Animal Awe ("&amp;BE10&amp;"));",""),IF(BF10&lt;&gt;"","&amp;ref(Item/Causes-Fear.jpg,nolink,25x25,Fear ("&amp;BF10&amp;"));",""),IF(BG10&lt;&gt;"","&amp;ref(Item/Heat.jpg,nolink,25x25,Heat ("&amp;BG10&amp;"));",""),IF(BH10&lt;&gt;"","&amp;ref(Item/Chill.jpg,nolink,25x25,Chill ("&amp;BH10&amp;"));",""),IF(BI10&lt;&gt;"","&amp;ref(Item/Fire-Shield.jpg,nolink,25x25,Fire Shield ("&amp;BI10&amp;"));",""),IF(BJ10&lt;&gt;"","&amp;ref(Item/Air-Shield.jpg,nolink,25x25,Air Shield ("&amp;BJ10&amp;"));",""),IF(BK10&lt;&gt;"","&amp;ref(Item/Overcharged.jpg,nolink,25x25,Overcharged);",""),IF(BL10&lt;&gt;"","&amp;ref(Item/Poison-Barbs.jpg,nolink,25x25,Poison Barbs);",""),IF(BM10&lt;&gt;"","&amp;ref(Item/Petrification.jpg,nolink,25x25,Petrification);",""),IF(BN10&lt;&gt;"","&amp;ref(Item/Damage-Reversal.jpg,nolink,25x25,Damage Reversal ("&amp;BN10+12&amp;" vs MR));","")),"n/a")</f>
        <v/>
      </c>
      <c r="EX10" t="str">
        <f>CONCATENATE(IF(BO10&lt;&gt;"",IF(BO10="s","&amp;ref(Item/Sacred-Bless.jpg,nolink,25x25,Blessed (Sacred Only));","&amp;ref(Item/Blessed.jpg,nolink,25x25,Blessed);"),""),IF(BP10&lt;&gt;"","&amp;ref(Item/Berserker.jpg,nolink,25x25,Berserker ("&amp;BP10&amp;"));",""),IF(BQ10&lt;&gt;"","&amp;ref(Item/Gone-Berserk.jpg,nolink,25x25,Gone Berserk);",""),IF(BR10&lt;&gt;"","&amp;ref(Item/Trample.jpg,nolink,25x25,Trample);",""),IF(BS10&lt;&gt;"",IF(BS10&lt;&gt;"s","&amp;ref(Item/Darkvision.jpg,nolink,25x25,Darkvision ("&amp;BS10&amp;"));","&amp;ref(Item/Spirit-Sight.jpg,nolink,25x25,Spirit Sight);"),""),IF(BT10&lt;&gt;"",IF(LEFT(BT10,1)&lt;&gt;"t","&amp;ref(Item/Regeneration.jpg,nolink,25x25,Regeneration ("&amp;BT10&amp;"));","&amp;ref(Item/True-Regeneration.jpg,nolink,25x25,True Regeneration ("&amp;MID(BT10,2,LEN(BT10)-1)&amp;"));"),""),IF(BU10&lt;&gt;"",IF(BU10&gt;0,"&amp;ref(Item/Reinvigoration.jpg,nolink,25x25,Reinvigoration ("&amp;BU10&amp;"));","&amp;ref(Item/Exhaustion.jpg,nolink,25x25,Exhaustion ("&amp;BU10&amp;"));"),""),IF(BV10&lt;&gt;"",IF(LEFT(BV10,1)&lt;&gt;"f","&amp;ref(Item/Stealthy-Boost.jpg,nolink,25x25,Stealth Boost ("&amp;BV10&amp;"));","&amp;ref(Item/Stealthy.jpg,nolink,25x25,Stealthy ("&amp;MID(BV10,2,LEN(BV10)-1)&amp;"));"),""),IF(BW10&lt;&gt;"","&amp;ref(Item/Invisible.jpg,nolink,25x25,Invisible);",""),IF(BX10&lt;&gt;"","&amp;ref(Item/Assassin.jpg,nolink,25x25,Assassin);",""),IF(BY10&lt;&gt;"","&amp;ref(Item/Seduction.jpg,nolink,25x25,Seduction);",""),IF(BZ10&lt;&gt;"","&amp;ref(Item/Reaper.jpg,nolink,25x25,Reaper ("&amp;BZ10&amp;"));",""),IF(CA10&lt;&gt;"","&amp;ref(Item/Heretic.jpg,nolink,25x25,Heretic ("&amp;CA10&amp;"));",""),IF(CB10&lt;&gt;"","&amp;ref(Item/Inquisitor.jpg,nolink,25x25,Inquisitor);",""),IF(CC10&lt;&gt;"","&amp;ref(Item/Adept-Sacrificer.jpg,nolink,25x25,Adept Sacrificer ("&amp;CC10&amp;"));",""),IF(CD10&lt;&gt;"","&amp;ref(Item/Dominion-Spreader.jpg,nolink,25x25,Dominion Spreader ("&amp;CD10&amp;"));",""),IF(CE10&lt;&gt;"","&amp;ref(Item/Gold-Maker.jpg,nolink,25x25,Gold Maker ("&amp;CE10&amp;"));",""))</f>
        <v/>
      </c>
      <c r="EY10" t="str">
        <f t="shared" ref="EY10" si="28">CONCATENATE(IF(CF10&lt;&gt;"","&amp;ref(Item/Inspirational.jpg,nolink,25x25,Inspirational ("&amp;CF10&amp;"));",""),IF(CG10&lt;&gt;"","&amp;ref(Item/Taskmaster.jpg,nolink,25x25,Taskmaster ("&amp;CG10&amp;"));",""),IF(CH10&lt;&gt;"","&amp;ref(Item/Beastmaster.jpg,nolink,25x25,Beastmaster ("&amp;CH10&amp;"));",""),IF(CI10&lt;&gt;"","&amp;ref(Nation/LivingLead.jpg,nolink,25x25,Leadership ("&amp;CI10&amp;"));",""),IF(CJ10&lt;&gt;"","&amp;ref(Nation/MagicLead.jpg,nolink,25x25,Magic Leadership ("&amp;CJ10&amp;"));",""),IF(CK10&lt;&gt;"","&amp;ref(Nation/UndeadLead.jpg,nolink,25x25,Undead Leadership ("&amp;CK10&amp;"));",""),IF(CL10&lt;&gt;"","&amp;ref(Item/Pillager.jpg,nolink,25x25,Pillager ("&amp;CL10&amp;"));",""),IF(CM10&lt;&gt;"","&amp;ref(Item/Patrol-Bonus.jpg,nolink,25x25,Patrol Bonus ("&amp;CM10&amp;"));",""),IF(CN10&lt;&gt;"",IF(CN10&gt;0,"&amp;ref(Item/Supply-Bonus.jpg,nolink,25x25,Supply Bonus ("&amp;CN10&amp;"));","&amp;ref(Item/Gluttony.jpg,nolink,25x25,Gluttony ("&amp;ABS(CN10)&amp;"));"),""),IF(CO10&lt;&gt;"",IF(CO10&gt;0,"&amp;ref(Item/Water-Breathing.jpg,nolink,25x25,Gift of Water Breathing ("&amp;CO10&amp;"));","&amp;ref(Item/Water-Breathing.jpg,nolink,25x25,Water Breathing);"),""),IF(CP10&lt;&gt;"","&amp;ref(Item/Sailing.jpg,nolink,25x25,Sailing (Size points "&amp;LEFT(CP10,LEN(CP10)-1)&amp;", max size "&amp;RIGHT(CP10)&amp;"));",""),IF(CQ10&lt;&gt;"",IF(LEFT(CQ10,1)&lt;&gt;"d",IF(LEFT(CQ10,1)&lt;&gt;"g","&amp;ref(Item/Healer.jpg,nolink,25x25,Healer ("&amp;CQ10&amp;"));","&amp;ref(Item/Disease-Grinder.jpg,nolink,25x25,Disease Grinder ("&amp;MID(CQ10,2,LEN(CQ10)-1)&amp;"));"),"&amp;ref(Item/Disease-Healer.jpg,nolink,25x25,Disease Healer ("&amp;MID(CQ10,2,LEN(CQ10)-1)&amp;"));"),""),IF(CR10&lt;&gt;"","&amp;ref(Item/Mason.jpg,nolink,25x25,Mason);",""))</f>
        <v/>
      </c>
      <c r="EZ10" t="str">
        <f>CONCATENATE(IF(CS10&lt;&gt;"","&amp;ref(Item/Ethereal.jpg,nolink,25x25,Ethereal);",""),IF(CT10&lt;&gt;"","&amp;ref(Item/Swiftness.jpg,nolink,25x25,Swiftness ("&amp;CT10&amp;"));",""),IF(CU10&lt;&gt;"","&amp;ref(Item/Quickness.jpg,nolink,25x25,Quickness);",""),IF(CV10&lt;&gt;"",IF(CV10&lt;&gt;"l","&amp;ref(Item/Enlarged.jpg,nolink,25x25,Enlarged);","&amp;ref(Item/Enlarged.jpg,nolink,25x25,Enlarged (Up to Size 4));"),""),IF(CW10&lt;&gt;"","&amp;ref(Item/Storm-Power.jpg,nolink,25x25,Storm Power ("&amp;CW10&amp;"));",""),IF(CX10&lt;&gt;"","&amp;ref(Item/Lucky.jpg,nolink,25x25,Lucky);",""),IF(CY10&lt;&gt;"","&amp;ref(Item/Twist-Fate.jpg,nolink,25x25,Twist Fate);",""),IF(CZ10&lt;&gt;"","&amp;ref(Item/Fool's-Luck.jpg,nolink,25x25,Fool's Luck);",""),IF(DA10&lt;&gt;"","&amp;ref(Item/Cursed.jpg,nolink,25x25,Cursed);",""),IF(DB10&lt;&gt;"","&amp;ref(Item/Horror-Marked.jpg,nolink,25x25,Causes Horror Mark);",""),IF(DC10&lt;&gt;"","&amp;ref(Item/Diseased.jpg,nolink,25x25,Diseased);",""),IF(DD10&lt;&gt;"","&amp;ref(Item/Affliction.jpg,nolink,25x25,Lost one eye);",""),IF(DE10&lt;&gt;"","&amp;ref(Item/Affliction.jpg,nolink,25x25,Chest Wound);",""),IF(DF10&lt;&gt;"","&amp;ref(Item/Affliction.jpg,nolink,25x25,Feeble Minded);",""),IF(DG10&lt;&gt;"","&amp;ref(Item/Insane.jpg,nolink,25x25,Insane ("&amp;DG10&amp;"));",""),IF(DH10&lt;&gt;"","&amp;ref(Item/Siege-Bonus.jpg,nolink,25x25,Siege Bonus ("&amp;DH10&amp;"));",""),IF(DI10&lt;&gt;"","&amp;ref(Item/Flying.jpg,nolink,25x25,Flying"&amp;IF(DI10&gt;0," (Map Move "&amp;DI10&amp;")","")&amp;");",""),IF(DJ10&lt;&gt;"","&amp;ref(Item/Storm-Immunity.jpg,nolink,25x25,Storm Immunity);",""),IF(DK10&lt;&gt;"","&amp;ref(Item/Floating.jpg,nolink,25x25,Floating);",""),IF(DL10&lt;&gt;"","&amp;ref(Item/Forest-Survival.jpg,nolink,25x25,Forest Survival);",""),IF(DM10&lt;&gt;"","&amp;ref(Item/Mountain-Survival.jpg,nolink,25x25,Mountain Survival);",""),IF(DN10&lt;&gt;"","&amp;ref(Item/Swamp-Survival.jpg,nolink,25x25,Swamp Survival);",""),IF(DO10&lt;&gt;"","&amp;ref(Item/Wasteland-Survival.jpg,nolink,25x25,Wasteland Survival);",""),IF(DP10&lt;&gt;"","&amp;ref(Item/Snow-Move.jpg,nolink,25x25,Snow Move);",""),IF(DQ10&lt;&gt;"","&amp;ref(Item/Swimming.jpg,nolink,25x25,Swimming);",""))</f>
        <v>&amp;ref(Item/Lucky.jpg,nolink,25x25,Lucky);</v>
      </c>
      <c r="FA10" t="str">
        <f t="shared" ref="FA10" si="29">CONCATENATE(IF(DR10&lt;&gt;"","&amp;ref(Item/Blood-Searcher.jpg,nolink,25x25,Blood Searcher ("&amp;DR10&amp;"));",""),IF(DS10&lt;&gt;"","&amp;ref(Item/Reanimation-Bonus.jpg,nolink,25x25,Reanimation Bonus ("&amp;DS10&amp;"));",""),IF(DT10&lt;&gt;"","&amp;ref(Item/Dragon-Master.jpg,nolink,25x25,Dragon Master ("&amp;DT10&amp;"));",""),IF(DU10&lt;&gt;"","&amp;ref(Item/Ivy-Lord.jpg,nolink,25x25,Ivy Lord ("&amp;DU10&amp;"));",""),IF(DV10&lt;&gt;"","&amp;ref(Item/Adept-Cross-Breeder.jpg,nolink,25x25,Adept Cross Breeder ("&amp;DV10&amp;"));",""),IF(DW10&lt;&gt;"","&amp;ref(Item/Forge-Bonus.jpg,nolink,25x25,Forge Bonus ("&amp;DW10&amp;"));",""),IF(DX10&lt;&gt;"","&amp;ref(Item/Master-Smith.jpg,nolink,25x25,Master Smith ("&amp;DX10&amp;"));",""),IF(DY10&lt;&gt;"","&amp;ref(Item/Master-Ritualist.jpg,nolink,25x25,Master Ritualist ("&amp;DY10&amp;"));",""),IF(DZ10&lt;&gt;"","&amp;ref(Item/Alchemist.jpg,nolink,25x25,Alchemist ("&amp;DZ10&amp;"));",""),IF(EA10&lt;&gt;"","&amp;ref(Item/Communion-Master.jpg,nolink,25x25,Communion Master);",""),IF(EB10&lt;&gt;"","&amp;ref(Item/Communion-Slave.jpg,nolink,25x25,Communion Slave);",""),IF(EC10&lt;&gt;"","&amp;ref(Item/Adept-Researcher.jpg,nolink,25x25,Adept Researcher ("&amp;EC10&amp;"));",""),IF(ED10&lt;&gt;"","&amp;ref(Spell/P_Fire.jpg,nolink,25x25,Fire Magic Bonus ("&amp;ED10&amp;"));",""),IF(EE10&lt;&gt;"","&amp;ref(Spell/P_Air.jpg,nolink,25x25,Air Magic Bonus ("&amp;EE10&amp;"));",""),IF(EF10&lt;&gt;"","&amp;ref(Spell/P_Water.jpg,nolink,25x25,Water Magic Bonus ("&amp;EF10&amp;"));",""),IF(EG10&lt;&gt;"","&amp;ref(Spell/P_Earth.jpg,nolink,25x25,Earth Magic Bonus ("&amp;EG10&amp;"));",""),IF(EH10&lt;&gt;"","&amp;ref(Spell/P_Astral.jpg,nolink,25x25,Astral Magic Bonus ("&amp;EH10&amp;"));",""),IF(EI10&lt;&gt;"","&amp;ref(Spell/P_Death.jpg,nolink,25x25,Death Magic Bonus ("&amp;EI10&amp;"));",""),IF(EJ10&lt;&gt;"","&amp;ref(Spell/P_Nature.jpg,nolink,25x25,Nature Magic Bonus ("&amp;EJ10&amp;"));",""),IF(EK10&lt;&gt;"","&amp;ref(Spell/P_Blood.jpg,nolink,25x25,Blood Magic Bonus ("&amp;EK10&amp;"));",""),IF(EL10&lt;&gt;"","&amp;ref(Spell/P_Holy.jpg,nolink,25x25,Priest Bonus ("&amp;EL10&amp;"));",""))</f>
        <v/>
      </c>
      <c r="FB10" t="str">
        <f>CONCATENATE(IF(EM10&lt;&gt;"","&amp;ref(Item/Far-Caster.jpg,nolink,25x25,Far Caster ("&amp;SUBSTITUTE(SUBSTITUTE(SUBSTITUTE(SUBSTITUTE(SUBSTITUTE(SUBSTITUTE(SUBSTITUTE(SUBSTITUTE(SUBSTITUTE(SUBSTITUTE(SUBSTITUTE(SUBSTITUTE(EM10,"火","Fire, "),"風","Air, "),"水","Water, "),"地","Earth, "),"星","Astral, "),"死","Death, "),"緑","Nature, "),"血","Blood, "),"聖","Priest, "),"霊","Elemental, "),"魔","Sorcery, "),"全","All, ")&amp;"));",""),IF(EN10&lt;&gt;"",SUBSTITUTE(SUBSTITUTE(SUBSTITUTE(SUBSTITUTE(SUBSTITUTE(SUBSTITUTE(SUBSTITUTE(SUBSTITUTE(EN10,"火","&amp;ref(Spell/V_Fire.jpg,nolink,25x25,Fire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(")&amp;"));",""),IF(EO10&lt;&gt;"",SUBSTITUTE(SUBSTITUTE(SUBSTITUTE(SUBSTITUTE(SUBSTITUTE(SUBSTITUTE(SUBSTITUTE(SUBSTITUTE(EO10,"火","&amp;ref(Spell/Vt_Fire.jpg,nolink,25x25,Temporary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0" t="str">
        <f>IF(EW10&lt;&gt;"n/a",CONCATENATE(EW10,EX10,IF(AND(OR(EW10&lt;&gt;"",EX10&lt;&gt;""),OR(EY10&lt;&gt;"",EZ10&lt;&gt;"")),"&amp;br;",""),EY10,EZ10,IF(AND(OR(EW10&lt;&gt;"",EX10&lt;&gt;"",EY10&lt;&gt;"",EZ10&lt;&gt;""),OR(FA10&lt;&gt;"",FB10&lt;&gt;"")),"&amp;br;",""),FA10,FB10,IF(AND(OR(EW10&lt;&gt;"",EX10&lt;&gt;"",EY10&lt;&gt;"",EZ10&lt;&gt;"",FA10&lt;&gt;"",FB10&lt;&gt;""),EP10&lt;&gt;""),"&amp;br;",""),SUBSTITUTE(EP10,"\n","&amp;br;")),"")</f>
        <v>&amp;ref(Item/Lucky.jpg,nolink,25x25,Lucky);&amp;br;随員：Sprite1体</v>
      </c>
      <c r="FD10" t="str">
        <f>CONCATENATE(IF(EU10&lt;&gt;"n/a",EU10,IF(EV10&lt;&gt;"n/a",EV10,IF(EW10&lt;&gt;"n/a",FC10,""))),IF(FE10&lt;&gt;"~","&amp;br;"&amp;FE10,""),IF(FF10&lt;&gt;"~","&amp;br;"&amp;FF10,""))</f>
        <v>攻撃力：5&amp;ref(Item/D_Blunt.jpg,nolink,25x25,Blunt Damage);&amp;ref(Item/D_Magic.jpg,nolink,25x25,Magic Damage);&amp;br;攻撃修正：1&amp;br;防御修正：1&amp;br;長さ：1&amp;br;&amp;br;&amp;ref(Item/Lucky.jpg,nolink,25x25,Lucky);&amp;br;随員：Sprite1体</v>
      </c>
      <c r="FE10" t="str">
        <f>IF(EU10&lt;&gt;"n/a",IF(EV10&lt;&gt;"n/a","&amp;br;"&amp;EV10,IF(EW10&lt;&gt;"n/a","&amp;br;"&amp;FC10,"~")),IF(AND(EV10&lt;&gt;"n/a",EW10&lt;&gt;"n/a"),"&amp;br;"&amp;FC10,"~"))</f>
        <v>&amp;br;&amp;ref(Item/Lucky.jpg,nolink,25x25,Lucky);&amp;br;随員：Sprite1体</v>
      </c>
      <c r="FF10" t="str">
        <f>IF(AND(EU10&lt;&gt;"n/a",EV10&lt;&gt;"n/a",EW10&lt;&gt;"n/a"),IF(EW10&lt;&gt;"n/a","&amp;br;"&amp;FC10,""),"~")</f>
        <v>~</v>
      </c>
      <c r="FG10" s="24" t="str">
        <f t="shared" si="15"/>
        <v>|Construction Lv2|BGCOLOR(#000000):&amp;ref(Item/SH Weapons/Shillelagh.jpg,nolink,75x75,Shillelagh);|BGCOLOR(BLACK):COLOR(WHITE):''Shillelagh''|片手|&amp;ref(Spell/P_Nature.jpg,nolink,25x25,Nature);1|&amp;ref(Spell/V_Nature.jpg,nolink,25x25,Nature Gem);5|
|~|~|&gt;|&gt;|&gt;|攻撃力：5&amp;ref(Item/D_Blunt.jpg,nolink,25x25,Blunt Damage);&amp;ref(Item/D_Magic.jpg,nolink,25x25,Magic Damage);&amp;br;攻撃修正：1&amp;br;防御修正：1&amp;br;長さ：1&amp;br;&amp;br;&amp;ref(Item/Lucky.jpg,nolink,25x25,Lucky);&amp;br;随員：Sprite1体|
|~|&gt;|&gt;|&gt;|&gt;|BGCOLOR(#F5F5F5):小妖精と幸運の護りを得る棍棒。護身向け|</v>
      </c>
    </row>
    <row r="11" spans="1:163" x14ac:dyDescent="0.15">
      <c r="B11" s="1" t="s">
        <v>9748</v>
      </c>
      <c r="D11" s="1">
        <v>2</v>
      </c>
      <c r="E11" s="1" t="s">
        <v>9749</v>
      </c>
      <c r="G11" s="1" t="s">
        <v>9718</v>
      </c>
      <c r="I11" s="1">
        <v>5</v>
      </c>
      <c r="K11" s="6">
        <v>12</v>
      </c>
      <c r="L11" s="1" t="s">
        <v>9750</v>
      </c>
      <c r="V11" s="1">
        <v>1</v>
      </c>
      <c r="AD11" s="1">
        <v>1</v>
      </c>
      <c r="AE11" s="1">
        <v>2</v>
      </c>
      <c r="AJ11" s="1">
        <v>3</v>
      </c>
      <c r="AU11" s="1" t="s">
        <v>9751</v>
      </c>
      <c r="EQ11" s="20" t="s">
        <v>9752</v>
      </c>
      <c r="ER11" t="str">
        <f>CONCATENATE("BGCOLOR(#000000):&amp;ref(Item/",SUBSTITUTE(SUBSTITUTE(SUBSTITUTE(SUBSTITUTE(SUBSTITUTE(SUBSTITUTE(SUBSTITUTE(B11,"片手","SH Weapons"),"両手","DH Weapons"),"盾","Shields"),"兜","Helms"),"鎧","Armors"),"靴","Boots"),"雑貨","Misc"),"/",SUBSTITUTE(SUBSTITUTE(IF(F11&lt;&gt;"",F11,E11)," ","-"),"ö","o"),".jpg,nolink,75x75,",E11,");","|","BGCOLOR(BLACK):COLOR(WHITE):''",E11,"''")</f>
        <v>BGCOLOR(#000000):&amp;ref(Item/DH Weapons/Black-Halberd.jpg,nolink,75x75,Black Halberd);|BGCOLOR(BLACK):COLOR(WHITE):''Black Halberd''</v>
      </c>
      <c r="ES11" t="str">
        <f t="shared" ref="ES11" si="30">SUBSTITUTE(SUBSTITUTE(SUBSTITUTE(SUBSTITUTE(SUBSTITUTE(SUBSTITUTE(SUBSTITUTE(SUBSTITUTE(SUBSTITUTE(G11&amp;H11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&amp;ref(Spell/P_Earth.jpg,nolink,25x25,Earth);1</v>
      </c>
      <c r="ET11" t="str">
        <f t="shared" ref="ET11" si="31">SUBSTITUTE(SUBSTITUTE(SUBSTITUTE(SUBSTITUTE(SUBSTITUTE(SUBSTITUTE(SUBSTITUTE(SUBSTITUTE(LEFT(G11,1)&amp;I11&amp;IF(H11&lt;&gt;"",LEFT(H11,1)&amp;J11,""),"火","&amp;ref(Spell/V_Fire.jpg,nolink,25x25,Fire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&amp;ref(Spell/V_Earth.jpg,nolink,25x25,Earth Gem);5</v>
      </c>
      <c r="EU11" t="str">
        <f t="shared" ref="EU11" si="32">IF(K11&lt;&gt;"",CONCATENATE("攻撃力：",K11,SUBSTITUTE(SUBSTITUTE(SUBSTITUTE(SUBSTITUTE(SUBSTITUTE(SUBSTITUTE(SUBSTITUTE(SUBSTITUTE(SUBSTITUTE(L11,"切","&amp;ref(Item/D_Slash.jpg,nolink,25x25,Slash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11,"ap","&amp;br;防御貫通"),"an","&amp;br;防御無視"),SUBSTITUTE(SUBSTITUTE(N11,"p","&amp;br;吸収攻撃（上限5）"),"f","&amp;br;吸収攻撃"),IF(O11&lt;&gt;"","&amp;br;ダメージ上限"&amp;O11,""),SUBSTITUTE(SUBSTITUTE(P11,"2","&amp;br;対デーモン二倍打"),"3","&amp;br;対アンデッド/デーモン三倍打"),IF(Q11&lt;&gt;"","&amp;br;対魔法生物2倍打",""),SUBSTITUTE(SUBSTITUTE(R11,"2","&amp;br;対小型二倍打"),"3","&amp;br;対大型三倍打"),SUBSTITUTE(SUBSTITUTE(SUBSTITUTE(S11,"0","&amp;br;筋力加算なし"),"2","&amp;br;筋力加算二分の一"),"3","&amp;br;筋力加算三分の一"),IF(T11&lt;&gt;"","&amp;br;第一撃に突撃ボーナス加算",""),IF(U11&lt;&gt;"","&amp;br;殺した敵をゾンビ化",""),IF(V11&lt;&gt;"","&amp;br;筋力加算+25%",""),IF(W11&lt;&gt;"","&amp;br;対盾攻撃修正+2",""),IF(X11&lt;&gt;"","&amp;br;頭部優先攻撃",""),SUBSTITUTE(SUBSTITUTE(SUBSTITUTE(Y11,"n","&amp;br;抵抗可能"),"e","&amp;br;抵抗容易"),"h","&amp;br;抵抗困難"),IF(Z11&lt;&gt;"","&amp;br;ボーナス武器",""),IF(AA11&lt;&gt;"","&amp;br;"&amp;IF(AA11&gt;0,AA11&amp;"回連続攻撃",ABS(AA11)+1&amp;"ラウンド毎に1回攻撃"),""),IF(AB11&lt;&gt;"","&amp;br;効果範囲："&amp;AB11,""),IF(AC11&lt;&gt;"","&amp;br;効果継続："&amp;AB11,""),IF(AD11&lt;&gt;"","&amp;br;攻撃修正："&amp;AD11&amp;"&amp;br;防御修正："&amp;AE11&amp;"&amp;br;長さ："&amp;AJ11,""),IF(AF11&lt;&gt;"","&amp;br;射程："&amp;SUBSTITUTE(SUBSTITUTE(SUBSTITUTE(AF11,"s","筋力"),"h","筋力/2"),"t","筋力/3")&amp;"&amp;br;精度修正："&amp;AG11&amp;"&amp;br;弾数："&amp;AH11&amp;IF(AI11&lt;&gt;"","&amp;br;水中使用可能",""),""),IF(AS11&lt;&gt;"","&amp;br;負傷時追撃："&amp;AS11,""),IF(AT11&lt;&gt;"","&amp;br;命中時追撃："&amp;AT11,""),IF(AU11&lt;&gt;"","&amp;br;攻撃時追撃："&amp;AU11,"")),"n/a")</f>
        <v>攻撃力：12&amp;ref(Item/D_Slash.jpg,nolink,25x25,Slash Damage);&amp;ref(Item/D_Pierce.jpg,nolink,25x25,Pierce Damage);&amp;ref(Item/D_Magic.jpg,nolink,25x25,Magic Damage);&amp;br;筋力加算+25%&amp;br;攻撃修正：1&amp;br;防御修正：2&amp;br;長さ：3&amp;br;攻撃時追撃：Bane of Heresy</v>
      </c>
      <c r="EV11" t="str">
        <f t="shared" ref="EV11" si="33">IF(AP11&lt;&gt;"",CONCATENATE(IF(AK11&lt;&gt;"","頭部防護："&amp;AK11,""),IF(AL11&lt;&gt;"",IF(AK11&lt;&gt;"","&amp;br;","")&amp;"胴体防護："&amp;AL11,""),IF(AM11&lt;&gt;"","盾軽減力："&amp;AM11,""),IF(AN11&lt;&gt;"","&amp;br;防御修正："&amp;AN11,""),IF(AO11&lt;&gt;"","&amp;br;盾対応力："&amp;AO11,""),IF(AP11&lt;&gt;"","&amp;br;装備負担："&amp;AP11,""),IF(AQ11&lt;&gt;"","&amp;br;行軍速度：-"&amp;AQ11,""),IF(AR11&lt;&gt;"","&amp;br;魔法の防具","")),"n/a")</f>
        <v>n/a</v>
      </c>
      <c r="EW11" t="str">
        <f t="shared" ref="EW11" si="34">IF(COUNTA(AV11:EP11)&lt;&gt;0,CONCATENATE(IF(AV11&lt;&gt;"",IF(AV11&gt;0,"&amp;ref(Item/Fire-Resistant.jpg,nolink,25x25,Fire Resistant ("&amp;AV11&amp;"));","&amp;ref(Item/Susceptible-to-Fire.jpg,nolink,25x25,Susceptible to Fire ("&amp;ABS(AV11)&amp;"));"),""),IF(AW11&lt;&gt;"",IF(AW11&gt;0,"&amp;ref(Item/Shock-Resistant.jpg,nolink,25x25,Shock Resistant ("&amp;AW11&amp;"));","&amp;ref(Item/Susceptible-to-Shock.jpg,nolink,25x25,Susceptible to Shock ("&amp;ABS(AW11)&amp;"));"),""),IF(AX11&lt;&gt;"",IF(AX11&gt;0,"&amp;ref(Item/Cold-Resistant.jpg,nolink,25x25,Cold Resistant ("&amp;AX11&amp;"));","&amp;ref(Item/Susceptible-to-Cold.jpg,nolink,25x25,Susceptible to Cold ("&amp;ABS(AX11)&amp;"));"),""),IF(AY11&lt;&gt;"",IF(AY11&gt;0,"&amp;ref(Item/Poison-Resistant.jpg,nolink,25x25,Poison Resistant ("&amp;AY11&amp;"));","&amp;ref(Item/Susceptible-to-Poison.jpg,nolink,25x25,Susceptible to Poison ("&amp;ABS(AY11)&amp;"));"),""),IF(AZ11&lt;&gt;"","&amp;ref(Item/Affliction-Resistance.jpg,nolink,25x25,Affliction Resistance ("&amp;AZ11&amp;"));",""),IF(BA11&lt;&gt;"","&amp;ref(Item/Ice-Protection.jpg,nolink,25x25,Ice Protection ("&amp;BA11&amp;"));",""),IF(BB11&lt;&gt;"","&amp;ref(Item/Invulnerable.jpg,nolink,25x25,Invulnerable ("&amp;BB11&amp;"));",""),IF(BC11&lt;&gt;"","&amp;ref(Item/Protective-Force.jpg,nolink,25x25,Protective Force ("&amp;BC11&amp;"));",""),IF(BD11&lt;&gt;"","&amp;ref(Item/Awe.jpg,nolink,25x25,Awe ("&amp;BD11&amp;"));",""),IF(BE11&lt;&gt;"","&amp;ref(Item/Animal-Awe.jpg,nolink,25x25,Animal Awe ("&amp;BE11&amp;"));",""),IF(BF11&lt;&gt;"","&amp;ref(Item/Causes-Fear.jpg,nolink,25x25,Fear ("&amp;BF11&amp;"));",""),IF(BG11&lt;&gt;"","&amp;ref(Item/Heat.jpg,nolink,25x25,Heat ("&amp;BG11&amp;"));",""),IF(BH11&lt;&gt;"","&amp;ref(Item/Chill.jpg,nolink,25x25,Chill ("&amp;BH11&amp;"));",""),IF(BI11&lt;&gt;"","&amp;ref(Item/Fire-Shield.jpg,nolink,25x25,Fire Shield ("&amp;BI11&amp;"));",""),IF(BJ11&lt;&gt;"","&amp;ref(Item/Air-Shield.jpg,nolink,25x25,Air Shield ("&amp;BJ11&amp;"));",""),IF(BK11&lt;&gt;"","&amp;ref(Item/Overcharged.jpg,nolink,25x25,Overcharged);",""),IF(BL11&lt;&gt;"","&amp;ref(Item/Poison-Barbs.jpg,nolink,25x25,Poison Barbs);",""),IF(BM11&lt;&gt;"","&amp;ref(Item/Petrification.jpg,nolink,25x25,Petrification);",""),IF(BN11&lt;&gt;"","&amp;ref(Item/Damage-Reversal.jpg,nolink,25x25,Damage Reversal ("&amp;BN11+12&amp;" vs MR));","")),"n/a")</f>
        <v>n/a</v>
      </c>
      <c r="EX11" t="str">
        <f>CONCATENATE(IF(BO11&lt;&gt;"",IF(BO11="s","&amp;ref(Item/Sacred-Bless.jpg,nolink,25x25,Blessed (Sacred Only));","&amp;ref(Item/Blessed.jpg,nolink,25x25,Blessed);"),""),IF(BP11&lt;&gt;"","&amp;ref(Item/Berserker.jpg,nolink,25x25,Berserker ("&amp;BP11&amp;"));",""),IF(BQ11&lt;&gt;"","&amp;ref(Item/Gone-Berserk.jpg,nolink,25x25,Gone Berserk);",""),IF(BR11&lt;&gt;"","&amp;ref(Item/Trample.jpg,nolink,25x25,Trample);",""),IF(BS11&lt;&gt;"",IF(BS11&lt;&gt;"s","&amp;ref(Item/Darkvision.jpg,nolink,25x25,Darkvision ("&amp;BS11&amp;"));","&amp;ref(Item/Spirit-Sight.jpg,nolink,25x25,Spirit Sight);"),""),IF(BT11&lt;&gt;"",IF(LEFT(BT11,1)&lt;&gt;"t","&amp;ref(Item/Regeneration.jpg,nolink,25x25,Regeneration ("&amp;BT11&amp;"));","&amp;ref(Item/True-Regeneration.jpg,nolink,25x25,True Regeneration ("&amp;MID(BT11,2,LEN(BT11)-1)&amp;"));"),""),IF(BU11&lt;&gt;"",IF(BU11&gt;0,"&amp;ref(Item/Reinvigoration.jpg,nolink,25x25,Reinvigoration ("&amp;BU11&amp;"));","&amp;ref(Item/Exhaustion.jpg,nolink,25x25,Exhaustion ("&amp;BU11&amp;"));"),""),IF(BV11&lt;&gt;"",IF(LEFT(BV11,1)&lt;&gt;"f","&amp;ref(Item/Stealthy-Boost.jpg,nolink,25x25,Stealth Boost ("&amp;BV11&amp;"));","&amp;ref(Item/Stealthy.jpg,nolink,25x25,Stealthy ("&amp;MID(BV11,2,LEN(BV11)-1)&amp;"));"),""),IF(BW11&lt;&gt;"","&amp;ref(Item/Invisible.jpg,nolink,25x25,Invisible);",""),IF(BX11&lt;&gt;"","&amp;ref(Item/Assassin.jpg,nolink,25x25,Assassin);",""),IF(BY11&lt;&gt;"","&amp;ref(Item/Seduction.jpg,nolink,25x25,Seduction);",""),IF(BZ11&lt;&gt;"","&amp;ref(Item/Reaper.jpg,nolink,25x25,Reaper ("&amp;BZ11&amp;"));",""),IF(CA11&lt;&gt;"","&amp;ref(Item/Heretic.jpg,nolink,25x25,Heretic ("&amp;CA11&amp;"));",""),IF(CB11&lt;&gt;"","&amp;ref(Item/Inquisitor.jpg,nolink,25x25,Inquisitor);",""),IF(CC11&lt;&gt;"","&amp;ref(Item/Adept-Sacrificer.jpg,nolink,25x25,Adept Sacrificer ("&amp;CC11&amp;"));",""),IF(CD11&lt;&gt;"","&amp;ref(Item/Dominion-Spreader.jpg,nolink,25x25,Dominion Spreader ("&amp;CD11&amp;"));",""),IF(CE11&lt;&gt;"","&amp;ref(Item/Gold-Maker.jpg,nolink,25x25,Gold Maker ("&amp;CE11&amp;"));",""))</f>
        <v/>
      </c>
      <c r="EY11" t="str">
        <f t="shared" ref="EY11" si="35">CONCATENATE(IF(CF11&lt;&gt;"","&amp;ref(Item/Inspirational.jpg,nolink,25x25,Inspirational ("&amp;CF11&amp;"));",""),IF(CG11&lt;&gt;"","&amp;ref(Item/Taskmaster.jpg,nolink,25x25,Taskmaster ("&amp;CG11&amp;"));",""),IF(CH11&lt;&gt;"","&amp;ref(Item/Beastmaster.jpg,nolink,25x25,Beastmaster ("&amp;CH11&amp;"));",""),IF(CI11&lt;&gt;"","&amp;ref(Nation/LivingLead.jpg,nolink,25x25,Leadership ("&amp;CI11&amp;"));",""),IF(CJ11&lt;&gt;"","&amp;ref(Nation/MagicLead.jpg,nolink,25x25,Magic Leadership ("&amp;CJ11&amp;"));",""),IF(CK11&lt;&gt;"","&amp;ref(Nation/UndeadLead.jpg,nolink,25x25,Undead Leadership ("&amp;CK11&amp;"));",""),IF(CL11&lt;&gt;"","&amp;ref(Item/Pillager.jpg,nolink,25x25,Pillager ("&amp;CL11&amp;"));",""),IF(CM11&lt;&gt;"","&amp;ref(Item/Patrol-Bonus.jpg,nolink,25x25,Patrol Bonus ("&amp;CM11&amp;"));",""),IF(CN11&lt;&gt;"",IF(CN11&gt;0,"&amp;ref(Item/Supply-Bonus.jpg,nolink,25x25,Supply Bonus ("&amp;CN11&amp;"));","&amp;ref(Item/Gluttony.jpg,nolink,25x25,Gluttony ("&amp;ABS(CN11)&amp;"));"),""),IF(CO11&lt;&gt;"",IF(CO11&gt;0,"&amp;ref(Item/Water-Breathing.jpg,nolink,25x25,Gift of Water Breathing ("&amp;CO11&amp;"));","&amp;ref(Item/Water-Breathing.jpg,nolink,25x25,Water Breathing);"),""),IF(CP11&lt;&gt;"","&amp;ref(Item/Sailing.jpg,nolink,25x25,Sailing (Size points "&amp;LEFT(CP11,LEN(CP11)-1)&amp;", max size "&amp;RIGHT(CP11)&amp;"));",""),IF(CQ11&lt;&gt;"",IF(LEFT(CQ11,1)&lt;&gt;"d",IF(LEFT(CQ11,1)&lt;&gt;"g","&amp;ref(Item/Healer.jpg,nolink,25x25,Healer ("&amp;CQ11&amp;"));","&amp;ref(Item/Disease-Grinder.jpg,nolink,25x25,Disease Grinder ("&amp;MID(CQ11,2,LEN(CQ11)-1)&amp;"));"),"&amp;ref(Item/Disease-Healer.jpg,nolink,25x25,Disease Healer ("&amp;MID(CQ11,2,LEN(CQ11)-1)&amp;"));"),""),IF(CR11&lt;&gt;"","&amp;ref(Item/Mason.jpg,nolink,25x25,Mason);",""))</f>
        <v/>
      </c>
      <c r="EZ11" t="str">
        <f>CONCATENATE(IF(CS11&lt;&gt;"","&amp;ref(Item/Ethereal.jpg,nolink,25x25,Ethereal);",""),IF(CT11&lt;&gt;"","&amp;ref(Item/Swiftness.jpg,nolink,25x25,Swiftness ("&amp;CT11&amp;"));",""),IF(CU11&lt;&gt;"","&amp;ref(Item/Quickness.jpg,nolink,25x25,Quickness);",""),IF(CV11&lt;&gt;"",IF(CV11&lt;&gt;"l","&amp;ref(Item/Enlarged.jpg,nolink,25x25,Enlarged);","&amp;ref(Item/Enlarged.jpg,nolink,25x25,Enlarged (Up to Size 4));"),""),IF(CW11&lt;&gt;"","&amp;ref(Item/Storm-Power.jpg,nolink,25x25,Storm Power ("&amp;CW11&amp;"));",""),IF(CX11&lt;&gt;"","&amp;ref(Item/Lucky.jpg,nolink,25x25,Lucky);",""),IF(CY11&lt;&gt;"","&amp;ref(Item/Twist-Fate.jpg,nolink,25x25,Twist Fate);",""),IF(CZ11&lt;&gt;"","&amp;ref(Item/Fool's-Luck.jpg,nolink,25x25,Fool's Luck);",""),IF(DA11&lt;&gt;"","&amp;ref(Item/Cursed.jpg,nolink,25x25,Cursed);",""),IF(DB11&lt;&gt;"","&amp;ref(Item/Horror-Marked.jpg,nolink,25x25,Causes Horror Mark);",""),IF(DC11&lt;&gt;"","&amp;ref(Item/Diseased.jpg,nolink,25x25,Diseased);",""),IF(DD11&lt;&gt;"","&amp;ref(Item/Affliction.jpg,nolink,25x25,Lost one eye);",""),IF(DE11&lt;&gt;"","&amp;ref(Item/Affliction.jpg,nolink,25x25,Chest Wound);",""),IF(DF11&lt;&gt;"","&amp;ref(Item/Affliction.jpg,nolink,25x25,Feeble Minded);",""),IF(DG11&lt;&gt;"","&amp;ref(Item/Insane.jpg,nolink,25x25,Insane ("&amp;DG11&amp;"));",""),IF(DH11&lt;&gt;"","&amp;ref(Item/Siege-Bonus.jpg,nolink,25x25,Siege Bonus ("&amp;DH11&amp;"));",""),IF(DI11&lt;&gt;"","&amp;ref(Item/Flying.jpg,nolink,25x25,Flying"&amp;IF(DI11&gt;0," (Map Move "&amp;DI11&amp;")","")&amp;");",""),IF(DJ11&lt;&gt;"","&amp;ref(Item/Storm-Immunity.jpg,nolink,25x25,Storm Immunity);",""),IF(DK11&lt;&gt;"","&amp;ref(Item/Floating.jpg,nolink,25x25,Floating);",""),IF(DL11&lt;&gt;"","&amp;ref(Item/Forest-Survival.jpg,nolink,25x25,Forest Survival);",""),IF(DM11&lt;&gt;"","&amp;ref(Item/Mountain-Survival.jpg,nolink,25x25,Mountain Survival);",""),IF(DN11&lt;&gt;"","&amp;ref(Item/Swamp-Survival.jpg,nolink,25x25,Swamp Survival);",""),IF(DO11&lt;&gt;"","&amp;ref(Item/Wasteland-Survival.jpg,nolink,25x25,Wasteland Survival);",""),IF(DP11&lt;&gt;"","&amp;ref(Item/Snow-Move.jpg,nolink,25x25,Snow Move);",""),IF(DQ11&lt;&gt;"","&amp;ref(Item/Swimming.jpg,nolink,25x25,Swimming);",""))</f>
        <v/>
      </c>
      <c r="FA11" t="str">
        <f t="shared" ref="FA11" si="36">CONCATENATE(IF(DR11&lt;&gt;"","&amp;ref(Item/Blood-Searcher.jpg,nolink,25x25,Blood Searcher ("&amp;DR11&amp;"));",""),IF(DS11&lt;&gt;"","&amp;ref(Item/Reanimation-Bonus.jpg,nolink,25x25,Reanimation Bonus ("&amp;DS11&amp;"));",""),IF(DT11&lt;&gt;"","&amp;ref(Item/Dragon-Master.jpg,nolink,25x25,Dragon Master ("&amp;DT11&amp;"));",""),IF(DU11&lt;&gt;"","&amp;ref(Item/Ivy-Lord.jpg,nolink,25x25,Ivy Lord ("&amp;DU11&amp;"));",""),IF(DV11&lt;&gt;"","&amp;ref(Item/Adept-Cross-Breeder.jpg,nolink,25x25,Adept Cross Breeder ("&amp;DV11&amp;"));",""),IF(DW11&lt;&gt;"","&amp;ref(Item/Forge-Bonus.jpg,nolink,25x25,Forge Bonus ("&amp;DW11&amp;"));",""),IF(DX11&lt;&gt;"","&amp;ref(Item/Master-Smith.jpg,nolink,25x25,Master Smith ("&amp;DX11&amp;"));",""),IF(DY11&lt;&gt;"","&amp;ref(Item/Master-Ritualist.jpg,nolink,25x25,Master Ritualist ("&amp;DY11&amp;"));",""),IF(DZ11&lt;&gt;"","&amp;ref(Item/Alchemist.jpg,nolink,25x25,Alchemist ("&amp;DZ11&amp;"));",""),IF(EA11&lt;&gt;"","&amp;ref(Item/Communion-Master.jpg,nolink,25x25,Communion Master);",""),IF(EB11&lt;&gt;"","&amp;ref(Item/Communion-Slave.jpg,nolink,25x25,Communion Slave);",""),IF(EC11&lt;&gt;"","&amp;ref(Item/Adept-Researcher.jpg,nolink,25x25,Adept Researcher ("&amp;EC11&amp;"));",""),IF(ED11&lt;&gt;"","&amp;ref(Spell/P_Fire.jpg,nolink,25x25,Fire Magic Bonus ("&amp;ED11&amp;"));",""),IF(EE11&lt;&gt;"","&amp;ref(Spell/P_Air.jpg,nolink,25x25,Air Magic Bonus ("&amp;EE11&amp;"));",""),IF(EF11&lt;&gt;"","&amp;ref(Spell/P_Water.jpg,nolink,25x25,Water Magic Bonus ("&amp;EF11&amp;"));",""),IF(EG11&lt;&gt;"","&amp;ref(Spell/P_Earth.jpg,nolink,25x25,Earth Magic Bonus ("&amp;EG11&amp;"));",""),IF(EH11&lt;&gt;"","&amp;ref(Spell/P_Astral.jpg,nolink,25x25,Astral Magic Bonus ("&amp;EH11&amp;"));",""),IF(EI11&lt;&gt;"","&amp;ref(Spell/P_Death.jpg,nolink,25x25,Death Magic Bonus ("&amp;EI11&amp;"));",""),IF(EJ11&lt;&gt;"","&amp;ref(Spell/P_Nature.jpg,nolink,25x25,Nature Magic Bonus ("&amp;EJ11&amp;"));",""),IF(EK11&lt;&gt;"","&amp;ref(Spell/P_Blood.jpg,nolink,25x25,Blood Magic Bonus ("&amp;EK11&amp;"));",""),IF(EL11&lt;&gt;"","&amp;ref(Spell/P_Holy.jpg,nolink,25x25,Priest Bonus ("&amp;EL11&amp;"));",""))</f>
        <v/>
      </c>
      <c r="FB11" t="str">
        <f>CONCATENATE(IF(EM11&lt;&gt;"","&amp;ref(Item/Far-Caster.jpg,nolink,25x25,Far Caster ("&amp;SUBSTITUTE(SUBSTITUTE(SUBSTITUTE(SUBSTITUTE(SUBSTITUTE(SUBSTITUTE(SUBSTITUTE(SUBSTITUTE(SUBSTITUTE(SUBSTITUTE(SUBSTITUTE(SUBSTITUTE(EM11,"火","Fire, "),"風","Air, "),"水","Water, "),"地","Earth, "),"星","Astral, "),"死","Death, "),"緑","Nature, "),"血","Blood, "),"聖","Priest, "),"霊","Elemental, "),"魔","Sorcery, "),"全","All, ")&amp;"));",""),IF(EN11&lt;&gt;"",SUBSTITUTE(SUBSTITUTE(SUBSTITUTE(SUBSTITUTE(SUBSTITUTE(SUBSTITUTE(SUBSTITUTE(SUBSTITUTE(EN11,"火","&amp;ref(Spell/V_Fire.jpg,nolink,25x25,Fire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(")&amp;"));",""),IF(EO11&lt;&gt;"",SUBSTITUTE(SUBSTITUTE(SUBSTITUTE(SUBSTITUTE(SUBSTITUTE(SUBSTITUTE(SUBSTITUTE(SUBSTITUTE(EO11,"火","&amp;ref(Spell/Vt_Fire.jpg,nolink,25x25,Temporary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1" t="str">
        <f>IF(EW11&lt;&gt;"n/a",CONCATENATE(EW11,EX11,IF(AND(OR(EW11&lt;&gt;"",EX11&lt;&gt;""),OR(EY11&lt;&gt;"",EZ11&lt;&gt;"")),"&amp;br;",""),EY11,EZ11,IF(AND(OR(EW11&lt;&gt;"",EX11&lt;&gt;"",EY11&lt;&gt;"",EZ11&lt;&gt;""),OR(FA11&lt;&gt;"",FB11&lt;&gt;"")),"&amp;br;",""),FA11,FB11,IF(AND(OR(EW11&lt;&gt;"",EX11&lt;&gt;"",EY11&lt;&gt;"",EZ11&lt;&gt;"",FA11&lt;&gt;"",FB11&lt;&gt;""),EP11&lt;&gt;""),"&amp;br;",""),SUBSTITUTE(EP11,"\n","&amp;br;")),"")</f>
        <v/>
      </c>
      <c r="FD11" t="str">
        <f>CONCATENATE(IF(EU11&lt;&gt;"n/a",EU11,IF(EV11&lt;&gt;"n/a",EV11,IF(EW11&lt;&gt;"n/a",FC11,""))),IF(FE11&lt;&gt;"~","&amp;br;"&amp;FE11,""),IF(FF11&lt;&gt;"~","&amp;br;"&amp;FF11,""))</f>
        <v>攻撃力：12&amp;ref(Item/D_Slash.jpg,nolink,25x25,Slash Damage);&amp;ref(Item/D_Pierce.jpg,nolink,25x25,Pierce Damage);&amp;ref(Item/D_Magic.jpg,nolink,25x25,Magic Damage);&amp;br;筋力加算+25%&amp;br;攻撃修正：1&amp;br;防御修正：2&amp;br;長さ：3&amp;br;攻撃時追撃：Bane of Heresy</v>
      </c>
      <c r="FE11" t="str">
        <f>IF(EU11&lt;&gt;"n/a",IF(EV11&lt;&gt;"n/a","&amp;br;"&amp;EV11,IF(EW11&lt;&gt;"n/a","&amp;br;"&amp;FC11,"~")),IF(AND(EV11&lt;&gt;"n/a",EW11&lt;&gt;"n/a"),"&amp;br;"&amp;FC11,"~"))</f>
        <v>~</v>
      </c>
      <c r="FF11" t="str">
        <f>IF(AND(EU11&lt;&gt;"n/a",EV11&lt;&gt;"n/a",EW11&lt;&gt;"n/a"),IF(EW11&lt;&gt;"n/a","&amp;br;"&amp;FC11,""),"~")</f>
        <v>~</v>
      </c>
      <c r="FG11" s="24" t="str">
        <f t="shared" si="15"/>
        <v>|Construction Lv2|BGCOLOR(#000000):&amp;ref(Item/DH Weapons/Black-Halberd.jpg,nolink,75x75,Black Halberd);|BGCOLOR(BLACK):COLOR(WHITE):''Black Halberd''|両手|&amp;ref(Spell/P_Earth.jpg,nolink,25x25,Earth);1|&amp;ref(Spell/V_Earth.jpg,nolink,25x25,Earth Gem);5|
|~|~|&gt;|&gt;|&gt;|攻撃力：12&amp;ref(Item/D_Slash.jpg,nolink,25x25,Slash Damage);&amp;ref(Item/D_Pierce.jpg,nolink,25x25,Pierce Damage);&amp;ref(Item/D_Magic.jpg,nolink,25x25,Magic Damage);&amp;br;筋力加算+25%&amp;br;攻撃修正：1&amp;br;防御修正：2&amp;br;長さ：3&amp;br;攻撃時追撃：Bane of Heresy|
|~|&gt;|&gt;|&gt;|&gt;|BGCOLOR(#F5F5F5):異教の神聖を打ちのめす。神にも有効|</v>
      </c>
    </row>
    <row r="12" spans="1:163" x14ac:dyDescent="0.15">
      <c r="B12" s="1" t="s">
        <v>9865</v>
      </c>
      <c r="D12" s="1">
        <v>2</v>
      </c>
      <c r="E12" s="1" t="s">
        <v>9866</v>
      </c>
      <c r="G12" s="1" t="s">
        <v>9857</v>
      </c>
      <c r="I12" s="1">
        <v>10</v>
      </c>
      <c r="K12" s="6">
        <v>7</v>
      </c>
      <c r="L12" s="1" t="s">
        <v>9867</v>
      </c>
      <c r="AD12" s="1">
        <v>1</v>
      </c>
      <c r="AE12" s="1">
        <v>1</v>
      </c>
      <c r="AJ12" s="1">
        <v>1</v>
      </c>
      <c r="AS12" s="1" t="s">
        <v>9868</v>
      </c>
      <c r="BF12" s="2">
        <v>5</v>
      </c>
      <c r="CB12" s="2">
        <v>1</v>
      </c>
      <c r="CM12" s="2">
        <v>10</v>
      </c>
      <c r="EQ12" s="20" t="s">
        <v>9869</v>
      </c>
      <c r="ER12" t="str">
        <f t="shared" ref="ER12:ER13" si="37">CONCATENATE("BGCOLOR(#000000):&amp;ref(Item/",SUBSTITUTE(SUBSTITUTE(SUBSTITUTE(SUBSTITUTE(SUBSTITUTE(SUBSTITUTE(SUBSTITUTE(B12,"片手","SH Weapons"),"両手","DH Weapons"),"盾","Shields"),"兜","Helms"),"鎧","Armors"),"靴","Boots"),"雑貨","Misc"),"/",SUBSTITUTE(SUBSTITUTE(IF(F12&lt;&gt;"",F12,E12)," ","-"),"ö","o"),".jpg,nolink,75x75,",E12,");","|","BGCOLOR(BLACK):COLOR(WHITE):''",E12,"''")</f>
        <v>BGCOLOR(#000000):&amp;ref(Item/SH Weapons/Mercybrand.jpg,nolink,75x75,Mercybrand);|BGCOLOR(BLACK):COLOR(WHITE):''Mercybrand''</v>
      </c>
      <c r="ES12" t="str">
        <f t="shared" ref="ES12:ES13" si="38">SUBSTITUTE(SUBSTITUTE(SUBSTITUTE(SUBSTITUTE(SUBSTITUTE(SUBSTITUTE(SUBSTITUTE(SUBSTITUTE(SUBSTITUTE(G12&amp;H12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&amp;ref(Spell/P_Fire.jpg,nolink,25x25,Fire);2</v>
      </c>
      <c r="ET12" t="str">
        <f t="shared" ref="ET12:ET13" si="39">SUBSTITUTE(SUBSTITUTE(SUBSTITUTE(SUBSTITUTE(SUBSTITUTE(SUBSTITUTE(SUBSTITUTE(SUBSTITUTE(LEFT(G12,1)&amp;I12&amp;IF(H12&lt;&gt;"",LEFT(H12,1)&amp;J12,""),"火","&amp;ref(Spell/V_Fire.jpg,nolink,25x25,Fire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Gem);10</v>
      </c>
      <c r="EU12" t="str">
        <f t="shared" ref="EU12:EU13" si="40">IF(K12&lt;&gt;"",CONCATENATE("攻撃力：",K12,SUBSTITUTE(SUBSTITUTE(SUBSTITUTE(SUBSTITUTE(SUBSTITUTE(SUBSTITUTE(SUBSTITUTE(SUBSTITUTE(SUBSTITUTE(L12,"切","&amp;ref(Item/D_Slash.jpg,nolink,25x25,Slash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12,"ap","&amp;br;防御貫通"),"an","&amp;br;防御無視"),SUBSTITUTE(SUBSTITUTE(N12,"p","&amp;br;吸収攻撃（上限5）"),"f","&amp;br;吸収攻撃"),IF(O12&lt;&gt;"","&amp;br;ダメージ上限"&amp;O12,""),SUBSTITUTE(SUBSTITUTE(P12,"2","&amp;br;対デーモン二倍打"),"3","&amp;br;対アンデッド/デーモン三倍打"),IF(Q12&lt;&gt;"","&amp;br;対魔法生物2倍打",""),SUBSTITUTE(SUBSTITUTE(R12,"2","&amp;br;対小型二倍打"),"3","&amp;br;対大型三倍打"),SUBSTITUTE(SUBSTITUTE(SUBSTITUTE(S12,"0","&amp;br;筋力加算なし"),"2","&amp;br;筋力加算二分の一"),"3","&amp;br;筋力加算三分の一"),IF(T12&lt;&gt;"","&amp;br;第一撃に突撃ボーナス加算",""),IF(U12&lt;&gt;"","&amp;br;殺した敵をゾンビ化",""),IF(V12&lt;&gt;"","&amp;br;筋力加算+25%",""),IF(W12&lt;&gt;"","&amp;br;対盾攻撃修正+2",""),IF(X12&lt;&gt;"","&amp;br;頭部優先攻撃",""),SUBSTITUTE(SUBSTITUTE(SUBSTITUTE(Y12,"n","&amp;br;抵抗可能"),"e","&amp;br;抵抗容易"),"h","&amp;br;抵抗困難"),IF(Z12&lt;&gt;"","&amp;br;ボーナス武器",""),IF(AA12&lt;&gt;"","&amp;br;"&amp;IF(AA12&gt;0,AA12&amp;"回連続攻撃",ABS(AA12)+1&amp;"ラウンド毎に1回攻撃"),""),IF(AB12&lt;&gt;"","&amp;br;効果範囲："&amp;AB12,""),IF(AC12&lt;&gt;"","&amp;br;効果継続："&amp;AB12,""),IF(AD12&lt;&gt;"","&amp;br;攻撃修正："&amp;AD12&amp;"&amp;br;防御修正："&amp;AE12&amp;"&amp;br;長さ："&amp;AJ12,""),IF(AF12&lt;&gt;"","&amp;br;射程："&amp;SUBSTITUTE(SUBSTITUTE(SUBSTITUTE(AF12,"s","筋力"),"h","筋力/2"),"t","筋力/3")&amp;"&amp;br;精度修正："&amp;AG12&amp;"&amp;br;弾数："&amp;AH12&amp;IF(AI12&lt;&gt;"","&amp;br;水中使用可能",""),""),IF(AS12&lt;&gt;"","&amp;br;負傷時追撃："&amp;AS12,""),IF(AT12&lt;&gt;"","&amp;br;命中時追撃："&amp;AT12,""),IF(AU12&lt;&gt;"","&amp;br;攻撃時追撃："&amp;AU12,"")),"n/a")</f>
        <v>攻撃力：7&amp;ref(Item/D_Blunt.jpg,nolink,25x25,Blunt Damage);&amp;ref(Item/D_Magic.jpg,nolink,25x25,Magic Damage);&amp;br;攻撃修正：1&amp;br;防御修正：1&amp;br;長さ：1&amp;br;負傷時追撃：Flames of Mercy</v>
      </c>
      <c r="EV12" t="str">
        <f t="shared" ref="EV12:EV13" si="41">IF(AP12&lt;&gt;"",CONCATENATE(IF(AK12&lt;&gt;"","頭部防護："&amp;AK12,""),IF(AL12&lt;&gt;"",IF(AK12&lt;&gt;"","&amp;br;","")&amp;"胴体防護："&amp;AL12,""),IF(AM12&lt;&gt;"","盾軽減力："&amp;AM12,""),IF(AN12&lt;&gt;"","&amp;br;防御修正："&amp;AN12,""),IF(AO12&lt;&gt;"","&amp;br;盾対応力："&amp;AO12,""),IF(AP12&lt;&gt;"","&amp;br;装備負担："&amp;AP12,""),IF(AQ12&lt;&gt;"","&amp;br;行軍速度：-"&amp;AQ12,""),IF(AR12&lt;&gt;"","&amp;br;魔法の防具","")),"n/a")</f>
        <v>n/a</v>
      </c>
      <c r="EW12" t="str">
        <f t="shared" ref="EW12:EW13" si="42">IF(COUNTA(AV12:EP12)&lt;&gt;0,CONCATENATE(IF(AV12&lt;&gt;"",IF(AV12&gt;0,"&amp;ref(Item/Fire-Resistant.jpg,nolink,25x25,Fire Resistant ("&amp;AV12&amp;"));","&amp;ref(Item/Susceptible-to-Fire.jpg,nolink,25x25,Susceptible to Fire ("&amp;ABS(AV12)&amp;"));"),""),IF(AW12&lt;&gt;"",IF(AW12&gt;0,"&amp;ref(Item/Shock-Resistant.jpg,nolink,25x25,Shock Resistant ("&amp;AW12&amp;"));","&amp;ref(Item/Susceptible-to-Shock.jpg,nolink,25x25,Susceptible to Shock ("&amp;ABS(AW12)&amp;"));"),""),IF(AX12&lt;&gt;"",IF(AX12&gt;0,"&amp;ref(Item/Cold-Resistant.jpg,nolink,25x25,Cold Resistant ("&amp;AX12&amp;"));","&amp;ref(Item/Susceptible-to-Cold.jpg,nolink,25x25,Susceptible to Cold ("&amp;ABS(AX12)&amp;"));"),""),IF(AY12&lt;&gt;"",IF(AY12&gt;0,"&amp;ref(Item/Poison-Resistant.jpg,nolink,25x25,Poison Resistant ("&amp;AY12&amp;"));","&amp;ref(Item/Susceptible-to-Poison.jpg,nolink,25x25,Susceptible to Poison ("&amp;ABS(AY12)&amp;"));"),""),IF(AZ12&lt;&gt;"","&amp;ref(Item/Affliction-Resistance.jpg,nolink,25x25,Affliction Resistance ("&amp;AZ12&amp;"));",""),IF(BA12&lt;&gt;"","&amp;ref(Item/Ice-Protection.jpg,nolink,25x25,Ice Protection ("&amp;BA12&amp;"));",""),IF(BB12&lt;&gt;"","&amp;ref(Item/Invulnerable.jpg,nolink,25x25,Invulnerable ("&amp;BB12&amp;"));",""),IF(BC12&lt;&gt;"","&amp;ref(Item/Protective-Force.jpg,nolink,25x25,Protective Force ("&amp;BC12&amp;"));",""),IF(BD12&lt;&gt;"","&amp;ref(Item/Awe.jpg,nolink,25x25,Awe ("&amp;BD12&amp;"));",""),IF(BE12&lt;&gt;"","&amp;ref(Item/Animal-Awe.jpg,nolink,25x25,Animal Awe ("&amp;BE12&amp;"));",""),IF(BF12&lt;&gt;"","&amp;ref(Item/Causes-Fear.jpg,nolink,25x25,Fear ("&amp;BF12&amp;"));",""),IF(BG12&lt;&gt;"","&amp;ref(Item/Heat.jpg,nolink,25x25,Heat ("&amp;BG12&amp;"));",""),IF(BH12&lt;&gt;"","&amp;ref(Item/Chill.jpg,nolink,25x25,Chill ("&amp;BH12&amp;"));",""),IF(BI12&lt;&gt;"","&amp;ref(Item/Fire-Shield.jpg,nolink,25x25,Fire Shield ("&amp;BI12&amp;"));",""),IF(BJ12&lt;&gt;"","&amp;ref(Item/Air-Shield.jpg,nolink,25x25,Air Shield ("&amp;BJ12&amp;"));",""),IF(BK12&lt;&gt;"","&amp;ref(Item/Overcharged.jpg,nolink,25x25,Overcharged);",""),IF(BL12&lt;&gt;"","&amp;ref(Item/Poison-Barbs.jpg,nolink,25x25,Poison Barbs);",""),IF(BM12&lt;&gt;"","&amp;ref(Item/Petrification.jpg,nolink,25x25,Petrification);",""),IF(BN12&lt;&gt;"","&amp;ref(Item/Damage-Reversal.jpg,nolink,25x25,Damage Reversal ("&amp;BN12+12&amp;" vs MR));","")),"n/a")</f>
        <v>&amp;ref(Item/Causes-Fear.jpg,nolink,25x25,Fear (5));</v>
      </c>
      <c r="EX12" t="str">
        <f t="shared" ref="EX12:EX13" si="43">CONCATENATE(IF(BO12&lt;&gt;"",IF(BO12="s","&amp;ref(Item/Sacred-Bless.jpg,nolink,25x25,Blessed (Sacred Only));","&amp;ref(Item/Blessed.jpg,nolink,25x25,Blessed);"),""),IF(BP12&lt;&gt;"","&amp;ref(Item/Berserker.jpg,nolink,25x25,Berserker ("&amp;BP12&amp;"));",""),IF(BQ12&lt;&gt;"","&amp;ref(Item/Gone-Berserk.jpg,nolink,25x25,Gone Berserk);",""),IF(BR12&lt;&gt;"","&amp;ref(Item/Trample.jpg,nolink,25x25,Trample);",""),IF(BS12&lt;&gt;"",IF(BS12&lt;&gt;"s","&amp;ref(Item/Darkvision.jpg,nolink,25x25,Darkvision ("&amp;BS12&amp;"));","&amp;ref(Item/Spirit-Sight.jpg,nolink,25x25,Spirit Sight);"),""),IF(BT12&lt;&gt;"",IF(LEFT(BT12,1)&lt;&gt;"t","&amp;ref(Item/Regeneration.jpg,nolink,25x25,Regeneration ("&amp;BT12&amp;"));","&amp;ref(Item/True-Regeneration.jpg,nolink,25x25,True Regeneration ("&amp;MID(BT12,2,LEN(BT12)-1)&amp;"));"),""),IF(BU12&lt;&gt;"",IF(BU12&gt;0,"&amp;ref(Item/Reinvigoration.jpg,nolink,25x25,Reinvigoration ("&amp;BU12&amp;"));","&amp;ref(Item/Exhaustion.jpg,nolink,25x25,Exhaustion ("&amp;BU12&amp;"));"),""),IF(BV12&lt;&gt;"",IF(LEFT(BV12,1)&lt;&gt;"f","&amp;ref(Item/Stealthy-Boost.jpg,nolink,25x25,Stealth Boost ("&amp;BV12&amp;"));","&amp;ref(Item/Stealthy.jpg,nolink,25x25,Stealthy ("&amp;MID(BV12,2,LEN(BV12)-1)&amp;"));"),""),IF(BW12&lt;&gt;"","&amp;ref(Item/Invisible.jpg,nolink,25x25,Invisible);",""),IF(BX12&lt;&gt;"","&amp;ref(Item/Assassin.jpg,nolink,25x25,Assassin);",""),IF(BY12&lt;&gt;"","&amp;ref(Item/Seduction.jpg,nolink,25x25,Seduction);",""),IF(BZ12&lt;&gt;"","&amp;ref(Item/Reaper.jpg,nolink,25x25,Reaper ("&amp;BZ12&amp;"));",""),IF(CA12&lt;&gt;"","&amp;ref(Item/Heretic.jpg,nolink,25x25,Heretic ("&amp;CA12&amp;"));",""),IF(CB12&lt;&gt;"","&amp;ref(Item/Inquisitor.jpg,nolink,25x25,Inquisitor);",""),IF(CC12&lt;&gt;"","&amp;ref(Item/Adept-Sacrificer.jpg,nolink,25x25,Adept Sacrificer ("&amp;CC12&amp;"));",""),IF(CD12&lt;&gt;"","&amp;ref(Item/Dominion-Spreader.jpg,nolink,25x25,Dominion Spreader ("&amp;CD12&amp;"));",""),IF(CE12&lt;&gt;"","&amp;ref(Item/Gold-Maker.jpg,nolink,25x25,Gold Maker ("&amp;CE12&amp;"));",""))</f>
        <v>&amp;ref(Item/Inquisitor.jpg,nolink,25x25,Inquisitor);</v>
      </c>
      <c r="EY12" t="str">
        <f t="shared" ref="EY12:EY13" si="44">CONCATENATE(IF(CF12&lt;&gt;"","&amp;ref(Item/Inspirational.jpg,nolink,25x25,Inspirational ("&amp;CF12&amp;"));",""),IF(CG12&lt;&gt;"","&amp;ref(Item/Taskmaster.jpg,nolink,25x25,Taskmaster ("&amp;CG12&amp;"));",""),IF(CH12&lt;&gt;"","&amp;ref(Item/Beastmaster.jpg,nolink,25x25,Beastmaster ("&amp;CH12&amp;"));",""),IF(CI12&lt;&gt;"","&amp;ref(Nation/LivingLead.jpg,nolink,25x25,Leadership ("&amp;CI12&amp;"));",""),IF(CJ12&lt;&gt;"","&amp;ref(Nation/MagicLead.jpg,nolink,25x25,Magic Leadership ("&amp;CJ12&amp;"));",""),IF(CK12&lt;&gt;"","&amp;ref(Nation/UndeadLead.jpg,nolink,25x25,Undead Leadership ("&amp;CK12&amp;"));",""),IF(CL12&lt;&gt;"","&amp;ref(Item/Pillager.jpg,nolink,25x25,Pillager ("&amp;CL12&amp;"));",""),IF(CM12&lt;&gt;"","&amp;ref(Item/Patrol-Bonus.jpg,nolink,25x25,Patrol Bonus ("&amp;CM12&amp;"));",""),IF(CN12&lt;&gt;"",IF(CN12&gt;0,"&amp;ref(Item/Supply-Bonus.jpg,nolink,25x25,Supply Bonus ("&amp;CN12&amp;"));","&amp;ref(Item/Gluttony.jpg,nolink,25x25,Gluttony ("&amp;ABS(CN12)&amp;"));"),""),IF(CO12&lt;&gt;"",IF(CO12&gt;0,"&amp;ref(Item/Water-Breathing.jpg,nolink,25x25,Gift of Water Breathing ("&amp;CO12&amp;"));","&amp;ref(Item/Water-Breathing.jpg,nolink,25x25,Water Breathing);"),""),IF(CP12&lt;&gt;"","&amp;ref(Item/Sailing.jpg,nolink,25x25,Sailing (Size points "&amp;LEFT(CP12,LEN(CP12)-1)&amp;", max size "&amp;RIGHT(CP12)&amp;"));",""),IF(CQ12&lt;&gt;"",IF(LEFT(CQ12,1)&lt;&gt;"d",IF(LEFT(CQ12,1)&lt;&gt;"g","&amp;ref(Item/Healer.jpg,nolink,25x25,Healer ("&amp;CQ12&amp;"));","&amp;ref(Item/Disease-Grinder.jpg,nolink,25x25,Disease Grinder ("&amp;MID(CQ12,2,LEN(CQ12)-1)&amp;"));"),"&amp;ref(Item/Disease-Healer.jpg,nolink,25x25,Disease Healer ("&amp;MID(CQ12,2,LEN(CQ12)-1)&amp;"));"),""),IF(CR12&lt;&gt;"","&amp;ref(Item/Mason.jpg,nolink,25x25,Mason);",""))</f>
        <v>&amp;ref(Item/Patrol-Bonus.jpg,nolink,25x25,Patrol Bonus (10));</v>
      </c>
      <c r="EZ12" t="str">
        <f t="shared" ref="EZ12:EZ13" si="45">CONCATENATE(IF(CS12&lt;&gt;"","&amp;ref(Item/Ethereal.jpg,nolink,25x25,Ethereal);",""),IF(CT12&lt;&gt;"","&amp;ref(Item/Swiftness.jpg,nolink,25x25,Swiftness ("&amp;CT12&amp;"));",""),IF(CU12&lt;&gt;"","&amp;ref(Item/Quickness.jpg,nolink,25x25,Quickness);",""),IF(CV12&lt;&gt;"",IF(CV12&lt;&gt;"l","&amp;ref(Item/Enlarged.jpg,nolink,25x25,Enlarged);","&amp;ref(Item/Enlarged.jpg,nolink,25x25,Enlarged (Up to Size 4));"),""),IF(CW12&lt;&gt;"","&amp;ref(Item/Storm-Power.jpg,nolink,25x25,Storm Power ("&amp;CW12&amp;"));",""),IF(CX12&lt;&gt;"","&amp;ref(Item/Lucky.jpg,nolink,25x25,Lucky);",""),IF(CY12&lt;&gt;"","&amp;ref(Item/Twist-Fate.jpg,nolink,25x25,Twist Fate);",""),IF(CZ12&lt;&gt;"","&amp;ref(Item/Fool's-Luck.jpg,nolink,25x25,Fool's Luck);",""),IF(DA12&lt;&gt;"","&amp;ref(Item/Cursed.jpg,nolink,25x25,Cursed);",""),IF(DB12&lt;&gt;"","&amp;ref(Item/Horror-Marked.jpg,nolink,25x25,Causes Horror Mark);",""),IF(DC12&lt;&gt;"","&amp;ref(Item/Diseased.jpg,nolink,25x25,Diseased);",""),IF(DD12&lt;&gt;"","&amp;ref(Item/Affliction.jpg,nolink,25x25,Lost one eye);",""),IF(DE12&lt;&gt;"","&amp;ref(Item/Affliction.jpg,nolink,25x25,Chest Wound);",""),IF(DF12&lt;&gt;"","&amp;ref(Item/Affliction.jpg,nolink,25x25,Feeble Minded);",""),IF(DG12&lt;&gt;"","&amp;ref(Item/Insane.jpg,nolink,25x25,Insane ("&amp;DG12&amp;"));",""),IF(DH12&lt;&gt;"","&amp;ref(Item/Siege-Bonus.jpg,nolink,25x25,Siege Bonus ("&amp;DH12&amp;"));",""),IF(DI12&lt;&gt;"","&amp;ref(Item/Flying.jpg,nolink,25x25,Flying"&amp;IF(DI12&gt;0," (Map Move "&amp;DI12&amp;")","")&amp;");",""),IF(DJ12&lt;&gt;"","&amp;ref(Item/Storm-Immunity.jpg,nolink,25x25,Storm Immunity);",""),IF(DK12&lt;&gt;"","&amp;ref(Item/Floating.jpg,nolink,25x25,Floating);",""),IF(DL12&lt;&gt;"","&amp;ref(Item/Forest-Survival.jpg,nolink,25x25,Forest Survival);",""),IF(DM12&lt;&gt;"","&amp;ref(Item/Mountain-Survival.jpg,nolink,25x25,Mountain Survival);",""),IF(DN12&lt;&gt;"","&amp;ref(Item/Swamp-Survival.jpg,nolink,25x25,Swamp Survival);",""),IF(DO12&lt;&gt;"","&amp;ref(Item/Wasteland-Survival.jpg,nolink,25x25,Wasteland Survival);",""),IF(DP12&lt;&gt;"","&amp;ref(Item/Snow-Move.jpg,nolink,25x25,Snow Move);",""),IF(DQ12&lt;&gt;"","&amp;ref(Item/Swimming.jpg,nolink,25x25,Swimming);",""))</f>
        <v/>
      </c>
      <c r="FA12" t="str">
        <f t="shared" ref="FA12:FA13" si="46">CONCATENATE(IF(DR12&lt;&gt;"","&amp;ref(Item/Blood-Searcher.jpg,nolink,25x25,Blood Searcher ("&amp;DR12&amp;"));",""),IF(DS12&lt;&gt;"","&amp;ref(Item/Reanimation-Bonus.jpg,nolink,25x25,Reanimation Bonus ("&amp;DS12&amp;"));",""),IF(DT12&lt;&gt;"","&amp;ref(Item/Dragon-Master.jpg,nolink,25x25,Dragon Master ("&amp;DT12&amp;"));",""),IF(DU12&lt;&gt;"","&amp;ref(Item/Ivy-Lord.jpg,nolink,25x25,Ivy Lord ("&amp;DU12&amp;"));",""),IF(DV12&lt;&gt;"","&amp;ref(Item/Adept-Cross-Breeder.jpg,nolink,25x25,Adept Cross Breeder ("&amp;DV12&amp;"));",""),IF(DW12&lt;&gt;"","&amp;ref(Item/Forge-Bonus.jpg,nolink,25x25,Forge Bonus ("&amp;DW12&amp;"));",""),IF(DX12&lt;&gt;"","&amp;ref(Item/Master-Smith.jpg,nolink,25x25,Master Smith ("&amp;DX12&amp;"));",""),IF(DY12&lt;&gt;"","&amp;ref(Item/Master-Ritualist.jpg,nolink,25x25,Master Ritualist ("&amp;DY12&amp;"));",""),IF(DZ12&lt;&gt;"","&amp;ref(Item/Alchemist.jpg,nolink,25x25,Alchemist ("&amp;DZ12&amp;"));",""),IF(EA12&lt;&gt;"","&amp;ref(Item/Communion-Master.jpg,nolink,25x25,Communion Master);",""),IF(EB12&lt;&gt;"","&amp;ref(Item/Communion-Slave.jpg,nolink,25x25,Communion Slave);",""),IF(EC12&lt;&gt;"","&amp;ref(Item/Adept-Researcher.jpg,nolink,25x25,Adept Researcher ("&amp;EC12&amp;"));",""),IF(ED12&lt;&gt;"","&amp;ref(Spell/P_Fire.jpg,nolink,25x25,Fire Magic Bonus ("&amp;ED12&amp;"));",""),IF(EE12&lt;&gt;"","&amp;ref(Spell/P_Air.jpg,nolink,25x25,Air Magic Bonus ("&amp;EE12&amp;"));",""),IF(EF12&lt;&gt;"","&amp;ref(Spell/P_Water.jpg,nolink,25x25,Water Magic Bonus ("&amp;EF12&amp;"));",""),IF(EG12&lt;&gt;"","&amp;ref(Spell/P_Earth.jpg,nolink,25x25,Earth Magic Bonus ("&amp;EG12&amp;"));",""),IF(EH12&lt;&gt;"","&amp;ref(Spell/P_Astral.jpg,nolink,25x25,Astral Magic Bonus ("&amp;EH12&amp;"));",""),IF(EI12&lt;&gt;"","&amp;ref(Spell/P_Death.jpg,nolink,25x25,Death Magic Bonus ("&amp;EI12&amp;"));",""),IF(EJ12&lt;&gt;"","&amp;ref(Spell/P_Nature.jpg,nolink,25x25,Nature Magic Bonus ("&amp;EJ12&amp;"));",""),IF(EK12&lt;&gt;"","&amp;ref(Spell/P_Blood.jpg,nolink,25x25,Blood Magic Bonus ("&amp;EK12&amp;"));",""),IF(EL12&lt;&gt;"","&amp;ref(Spell/P_Holy.jpg,nolink,25x25,Priest Bonus ("&amp;EL12&amp;"));",""))</f>
        <v/>
      </c>
      <c r="FB12" t="str">
        <f t="shared" ref="FB12:FB13" si="47">CONCATENATE(IF(EM12&lt;&gt;"","&amp;ref(Item/Far-Caster.jpg,nolink,25x25,Far Caster ("&amp;SUBSTITUTE(SUBSTITUTE(SUBSTITUTE(SUBSTITUTE(SUBSTITUTE(SUBSTITUTE(SUBSTITUTE(SUBSTITUTE(SUBSTITUTE(SUBSTITUTE(SUBSTITUTE(SUBSTITUTE(EM12,"火","Fire, "),"風","Air, "),"水","Water, "),"地","Earth, "),"星","Astral, "),"死","Death, "),"緑","Nature, "),"血","Blood, "),"聖","Priest, "),"霊","Elemental, "),"魔","Sorcery, "),"全","All, ")&amp;"));",""),IF(EN12&lt;&gt;"",SUBSTITUTE(SUBSTITUTE(SUBSTITUTE(SUBSTITUTE(SUBSTITUTE(SUBSTITUTE(SUBSTITUTE(SUBSTITUTE(EN12,"火","&amp;ref(Spell/V_Fire.jpg,nolink,25x25,Fire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(")&amp;"));",""),IF(EO12&lt;&gt;"",SUBSTITUTE(SUBSTITUTE(SUBSTITUTE(SUBSTITUTE(SUBSTITUTE(SUBSTITUTE(SUBSTITUTE(SUBSTITUTE(EO12,"火","&amp;ref(Spell/Vt_Fire.jpg,nolink,25x25,Temporary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2" t="str">
        <f t="shared" ref="FC12:FC13" si="48">IF(EW12&lt;&gt;"n/a",CONCATENATE(EW12,EX12,IF(AND(OR(EW12&lt;&gt;"",EX12&lt;&gt;""),OR(EY12&lt;&gt;"",EZ12&lt;&gt;"")),"&amp;br;",""),EY12,EZ12,IF(AND(OR(EW12&lt;&gt;"",EX12&lt;&gt;"",EY12&lt;&gt;"",EZ12&lt;&gt;""),OR(FA12&lt;&gt;"",FB12&lt;&gt;"")),"&amp;br;",""),FA12,FB12,IF(AND(OR(EW12&lt;&gt;"",EX12&lt;&gt;"",EY12&lt;&gt;"",EZ12&lt;&gt;"",FA12&lt;&gt;"",FB12&lt;&gt;""),EP12&lt;&gt;""),"&amp;br;",""),SUBSTITUTE(EP12,"\n","&amp;br;")),"")</f>
        <v>&amp;ref(Item/Causes-Fear.jpg,nolink,25x25,Fear (5));&amp;ref(Item/Inquisitor.jpg,nolink,25x25,Inquisitor);&amp;br;&amp;ref(Item/Patrol-Bonus.jpg,nolink,25x25,Patrol Bonus (10));</v>
      </c>
      <c r="FD12" t="str">
        <f t="shared" ref="FD12:FD13" si="49">CONCATENATE(IF(EU12&lt;&gt;"n/a",EU12,IF(EV12&lt;&gt;"n/a",EV12,IF(EW12&lt;&gt;"n/a",FC12,""))),IF(FE12&lt;&gt;"~","&amp;br;"&amp;FE12,""),IF(FF12&lt;&gt;"~","&amp;br;"&amp;FF12,""))</f>
        <v>攻撃力：7&amp;ref(Item/D_Blunt.jpg,nolink,25x25,Blunt Damage);&amp;ref(Item/D_Magic.jpg,nolink,25x25,Magic Damage);&amp;br;攻撃修正：1&amp;br;防御修正：1&amp;br;長さ：1&amp;br;負傷時追撃：Flames of Mercy&amp;br;&amp;br;&amp;ref(Item/Causes-Fear.jpg,nolink,25x25,Fear (5));&amp;ref(Item/Inquisitor.jpg,nolink,25x25,Inquisitor);&amp;br;&amp;ref(Item/Patrol-Bonus.jpg,nolink,25x25,Patrol Bonus (10));</v>
      </c>
      <c r="FE12" t="str">
        <f t="shared" ref="FE12:FE13" si="50">IF(EU12&lt;&gt;"n/a",IF(EV12&lt;&gt;"n/a","&amp;br;"&amp;EV12,IF(EW12&lt;&gt;"n/a","&amp;br;"&amp;FC12,"~")),IF(AND(EV12&lt;&gt;"n/a",EW12&lt;&gt;"n/a"),"&amp;br;"&amp;FC12,"~"))</f>
        <v>&amp;br;&amp;ref(Item/Causes-Fear.jpg,nolink,25x25,Fear (5));&amp;ref(Item/Inquisitor.jpg,nolink,25x25,Inquisitor);&amp;br;&amp;ref(Item/Patrol-Bonus.jpg,nolink,25x25,Patrol Bonus (10));</v>
      </c>
      <c r="FF12" t="str">
        <f t="shared" ref="FF12:FF13" si="51">IF(AND(EU12&lt;&gt;"n/a",EV12&lt;&gt;"n/a",EW12&lt;&gt;"n/a"),IF(EW12&lt;&gt;"n/a","&amp;br;"&amp;FC12,""),"~")</f>
        <v>~</v>
      </c>
      <c r="FG12" s="24" t="str">
        <f t="shared" si="15"/>
        <v>|Construction Lv2|BGCOLOR(#000000):&amp;ref(Item/SH Weapons/Mercybrand.jpg,nolink,75x75,Mercybrand);|BGCOLOR(BLACK):COLOR(WHITE):''Mercybrand''|片手|&amp;ref(Spell/P_Fire.jpg,nolink,25x25,Fire);2|&amp;ref(Spell/V_Fire.jpg,nolink,25x25,Fire Gem);10|
|~|~|&gt;|&gt;|&gt;|攻撃力：7&amp;ref(Item/D_Blunt.jpg,nolink,25x25,Blunt Damage);&amp;ref(Item/D_Magic.jpg,nolink,25x25,Magic Damage);&amp;br;攻撃修正：1&amp;br;防御修正：1&amp;br;長さ：1&amp;br;負傷時追撃：Flames of Mercy&amp;br;&amp;br;&amp;ref(Item/Causes-Fear.jpg,nolink,25x25,Fear (5));&amp;ref(Item/Inquisitor.jpg,nolink,25x25,Inquisitor);&amp;br;&amp;ref(Item/Patrol-Bonus.jpg,nolink,25x25,Patrol Bonus (10));|
|~|&gt;|&gt;|&gt;|&gt;|BGCOLOR(#F5F5F5):異端狩りの道具。武器としてもなかなか|</v>
      </c>
    </row>
    <row r="13" spans="1:163" x14ac:dyDescent="0.15">
      <c r="B13" s="1" t="s">
        <v>9865</v>
      </c>
      <c r="D13" s="1">
        <v>4</v>
      </c>
      <c r="E13" s="1" t="s">
        <v>9870</v>
      </c>
      <c r="G13" s="1" t="s">
        <v>9857</v>
      </c>
      <c r="I13" s="1">
        <v>10</v>
      </c>
      <c r="K13" s="6">
        <v>6</v>
      </c>
      <c r="L13" s="1" t="s">
        <v>9867</v>
      </c>
      <c r="P13" s="1">
        <v>3</v>
      </c>
      <c r="AD13" s="1">
        <v>2</v>
      </c>
      <c r="AE13" s="1">
        <v>1</v>
      </c>
      <c r="AJ13" s="1">
        <v>1</v>
      </c>
      <c r="AS13" s="16"/>
      <c r="AT13" s="1" t="s">
        <v>9871</v>
      </c>
      <c r="EP13" s="7" t="s">
        <v>9872</v>
      </c>
      <c r="EQ13" s="20" t="s">
        <v>9873</v>
      </c>
      <c r="ER13" t="str">
        <f t="shared" si="37"/>
        <v>BGCOLOR(#000000):&amp;ref(Item/SH Weapons/Cockerel-Scepter.jpg,nolink,75x75,Cockerel Scepter);|BGCOLOR(BLACK):COLOR(WHITE):''Cockerel Scepter''</v>
      </c>
      <c r="ES13" t="str">
        <f t="shared" si="38"/>
        <v>&amp;ref(Spell/P_Fire.jpg,nolink,25x25,Fire);2</v>
      </c>
      <c r="ET13" t="str">
        <f t="shared" si="39"/>
        <v>&amp;ref(Spell/V_Fire.jpg,nolink,25x25,Fire Gem);10</v>
      </c>
      <c r="EU13" t="str">
        <f t="shared" si="40"/>
        <v>攻撃力：6&amp;ref(Item/D_Blunt.jpg,nolink,25x25,Blunt Damage);&amp;ref(Item/D_Magic.jpg,nolink,25x25,Magic Damage);&amp;br;対アンデッド/デーモン三倍打&amp;br;攻撃修正：2&amp;br;防御修正：1&amp;br;長さ：1&amp;br;命中時追撃：Cockerel Blindness</v>
      </c>
      <c r="EV13" t="str">
        <f t="shared" si="41"/>
        <v>n/a</v>
      </c>
      <c r="EW13" t="str">
        <f t="shared" si="42"/>
        <v/>
      </c>
      <c r="EX13" t="str">
        <f t="shared" si="43"/>
        <v/>
      </c>
      <c r="EY13" t="str">
        <f t="shared" si="44"/>
        <v/>
      </c>
      <c r="EZ13" t="str">
        <f t="shared" si="45"/>
        <v/>
      </c>
      <c r="FA13" t="str">
        <f t="shared" si="46"/>
        <v/>
      </c>
      <c r="FB13" t="str">
        <f t="shared" si="47"/>
        <v/>
      </c>
      <c r="FC13" t="str">
        <f t="shared" si="48"/>
        <v>戦闘時使用可能：Holy Pyre</v>
      </c>
      <c r="FD13" t="str">
        <f t="shared" si="49"/>
        <v>攻撃力：6&amp;ref(Item/D_Blunt.jpg,nolink,25x25,Blunt Damage);&amp;ref(Item/D_Magic.jpg,nolink,25x25,Magic Damage);&amp;br;対アンデッド/デーモン三倍打&amp;br;攻撃修正：2&amp;br;防御修正：1&amp;br;長さ：1&amp;br;命中時追撃：Cockerel Blindness&amp;br;&amp;br;戦闘時使用可能：Holy Pyre</v>
      </c>
      <c r="FE13" t="str">
        <f t="shared" si="50"/>
        <v>&amp;br;戦闘時使用可能：Holy Pyre</v>
      </c>
      <c r="FF13" t="str">
        <f t="shared" si="51"/>
        <v>~</v>
      </c>
      <c r="FG13" s="24" t="str">
        <f t="shared" si="15"/>
        <v>|Construction Lv4|BGCOLOR(#000000):&amp;ref(Item/SH Weapons/Cockerel-Scepter.jpg,nolink,75x75,Cockerel Scepter);|BGCOLOR(BLACK):COLOR(WHITE):''Cockerel Scepter''|片手|&amp;ref(Spell/P_Fire.jpg,nolink,25x25,Fire);2|&amp;ref(Spell/V_Fire.jpg,nolink,25x25,Fire Gem);10|
|~|~|&gt;|&gt;|&gt;|攻撃力：6&amp;ref(Item/D_Blunt.jpg,nolink,25x25,Blunt Damage);&amp;ref(Item/D_Magic.jpg,nolink,25x25,Magic Damage);&amp;br;対アンデッド/デーモン三倍打&amp;br;攻撃修正：2&amp;br;防御修正：1&amp;br;長さ：1&amp;br;命中時追撃：Cockerel Blindness&amp;br;&amp;br;戦闘時使用可能：Holy Pyre|
|~|&gt;|&gt;|&gt;|&gt;|BGCOLOR(#F5F5F5):闇を払う夜明けの笏。聖火も放てる|</v>
      </c>
    </row>
    <row r="14" spans="1:163" x14ac:dyDescent="0.15">
      <c r="B14" s="1" t="s">
        <v>11919</v>
      </c>
      <c r="C14" s="1" t="s">
        <v>11799</v>
      </c>
      <c r="D14" s="1">
        <v>4</v>
      </c>
      <c r="E14" s="1" t="s">
        <v>11800</v>
      </c>
      <c r="G14" s="1" t="s">
        <v>11801</v>
      </c>
      <c r="I14" s="1">
        <v>10</v>
      </c>
      <c r="AK14" s="1">
        <v>9</v>
      </c>
      <c r="AN14" s="1">
        <v>0</v>
      </c>
      <c r="AP14" s="1">
        <v>0</v>
      </c>
      <c r="AR14" s="1" t="s">
        <v>11802</v>
      </c>
      <c r="CF14" s="2">
        <v>1</v>
      </c>
      <c r="CI14" s="2">
        <v>25</v>
      </c>
      <c r="CJ14" s="2">
        <v>10</v>
      </c>
      <c r="CK14" s="2">
        <v>10</v>
      </c>
      <c r="EP14" s="7" t="s">
        <v>11803</v>
      </c>
      <c r="EQ14" s="20" t="s">
        <v>11804</v>
      </c>
      <c r="ER14" t="str">
        <f t="shared" ref="ER14" si="52">CONCATENATE("BGCOLOR(#000000):&amp;ref(Item/",SUBSTITUTE(SUBSTITUTE(SUBSTITUTE(SUBSTITUTE(SUBSTITUTE(SUBSTITUTE(SUBSTITUTE(B14,"片手","SH Weapons"),"両手","DH Weapons"),"盾","Shields"),"兜","Helms"),"鎧","Armors"),"靴","Boots"),"雑貨","Misc"),"/",SUBSTITUTE(SUBSTITUTE(IF(F14&lt;&gt;"",F14,E14)," ","-"),"ö","o"),".jpg,nolink,75x75,",E14,");","|","BGCOLOR(BLACK):COLOR(WHITE):''",E14,"''")</f>
        <v>BGCOLOR(#000000):&amp;ref(Item/Helms/Huaca-Headdress.jpg,nolink,75x75,Huaca Headdress);|BGCOLOR(BLACK):COLOR(WHITE):''Huaca Headdress''</v>
      </c>
      <c r="ES14" t="str">
        <f t="shared" ref="ES14" si="53">SUBSTITUTE(SUBSTITUTE(SUBSTITUTE(SUBSTITUTE(SUBSTITUTE(SUBSTITUTE(SUBSTITUTE(SUBSTITUTE(SUBSTITUTE(G14&amp;H14,"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&amp;ref(Spell/P_Fire.jpg,nolink,25x25,Fire);2</v>
      </c>
      <c r="ET14" t="str">
        <f t="shared" ref="ET14" si="54">SUBSTITUTE(SUBSTITUTE(SUBSTITUTE(SUBSTITUTE(SUBSTITUTE(SUBSTITUTE(SUBSTITUTE(SUBSTITUTE(LEFT(G14,1)&amp;I14&amp;IF(H14&lt;&gt;"",LEFT(H14,1)&amp;J14,""),"火","&amp;ref(Spell/V_Fire.jpg,nolink,25x25,Fire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Gem);10</v>
      </c>
      <c r="EU14" t="str">
        <f t="shared" ref="EU14" si="55">IF(K14&lt;&gt;"",CONCATENATE("攻撃力：",K14,SUBSTITUTE(SUBSTITUTE(SUBSTITUTE(SUBSTITUTE(SUBSTITUTE(SUBSTITUTE(SUBSTITUTE(SUBSTITUTE(SUBSTITUTE(L14,"切","&amp;ref(Item/D_Slash.jpg,nolink,25x25,Slash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14,"ap","&amp;br;防御貫通"),"an","&amp;br;防御無視"),SUBSTITUTE(SUBSTITUTE(N14,"p","&amp;br;吸収攻撃（上限5）"),"f","&amp;br;吸収攻撃"),IF(O14&lt;&gt;"","&amp;br;ダメージ上限"&amp;O14,""),SUBSTITUTE(SUBSTITUTE(P14,"2","&amp;br;対デーモン二倍打"),"3","&amp;br;対アンデッド/デーモン三倍打"),IF(Q14&lt;&gt;"","&amp;br;対魔法生物2倍打",""),SUBSTITUTE(SUBSTITUTE(R14,"2","&amp;br;対小型二倍打"),"3","&amp;br;対大型三倍打"),SUBSTITUTE(SUBSTITUTE(SUBSTITUTE(S14,"0","&amp;br;筋力加算なし"),"2","&amp;br;筋力加算二分の一"),"3","&amp;br;筋力加算三分の一"),IF(T14&lt;&gt;"","&amp;br;第一撃に突撃ボーナス加算",""),IF(U14&lt;&gt;"","&amp;br;殺した敵をゾンビ化",""),IF(V14&lt;&gt;"","&amp;br;筋力加算+25%",""),IF(W14&lt;&gt;"","&amp;br;対盾攻撃修正+2",""),IF(X14&lt;&gt;"","&amp;br;頭部優先攻撃",""),SUBSTITUTE(SUBSTITUTE(SUBSTITUTE(Y14,"n","&amp;br;抵抗可能"),"e","&amp;br;抵抗容易"),"h","&amp;br;抵抗困難"),IF(Z14&lt;&gt;"","&amp;br;ボーナス武器",""),IF(AA14&lt;&gt;"","&amp;br;"&amp;IF(AA14&gt;0,AA14&amp;"回連続攻撃",ABS(AA14)+1&amp;"ラウンド毎に1回攻撃"),""),IF(AB14&lt;&gt;"","&amp;br;効果範囲："&amp;AB14,""),IF(AC14&lt;&gt;"","&amp;br;効果継続："&amp;AB14,""),IF(AD14&lt;&gt;"","&amp;br;攻撃修正："&amp;AD14&amp;"&amp;br;防御修正："&amp;AE14&amp;"&amp;br;長さ："&amp;AJ14,""),IF(AF14&lt;&gt;"","&amp;br;射程："&amp;SUBSTITUTE(SUBSTITUTE(SUBSTITUTE(AF14,"s","筋力"),"h","筋力/2"),"t","筋力/3")&amp;"&amp;br;精度修正："&amp;AG14&amp;"&amp;br;弾数："&amp;AH14&amp;IF(AI14&lt;&gt;"","&amp;br;水中使用可能",""),""),IF(AS14&lt;&gt;"","&amp;br;負傷時追撃："&amp;AS14,""),IF(AT14&lt;&gt;"","&amp;br;命中時追撃："&amp;AT14,""),IF(AU14&lt;&gt;"","&amp;br;攻撃時追撃："&amp;AU14,"")),"n/a")</f>
        <v>n/a</v>
      </c>
      <c r="EV14" t="str">
        <f t="shared" ref="EV14" si="56">IF(AP14&lt;&gt;"",CONCATENATE(IF(AK14&lt;&gt;"","頭部防護："&amp;AK14,""),IF(AL14&lt;&gt;"",IF(AK14&lt;&gt;"","&amp;br;","")&amp;"胴体防護："&amp;AL14,""),IF(AM14&lt;&gt;"","盾軽減力："&amp;AM14,""),IF(AN14&lt;&gt;"","&amp;br;防御修正："&amp;AN14,""),IF(AO14&lt;&gt;"","&amp;br;盾対応力："&amp;AO14,""),IF(AP14&lt;&gt;"","&amp;br;装備負担："&amp;AP14,""),IF(AQ14&lt;&gt;"","&amp;br;行軍速度：-"&amp;AQ14,""),IF(AR14&lt;&gt;"","&amp;br;魔法の防具","")),"n/a")</f>
        <v>頭部防護：9&amp;br;防御修正：0&amp;br;装備負担：0&amp;br;魔法の防具</v>
      </c>
      <c r="EW14" t="str">
        <f t="shared" ref="EW14" si="57">IF(COUNTA(AV14:EP14)&lt;&gt;0,CONCATENATE(IF(AV14&lt;&gt;"",IF(AV14&gt;0,"&amp;ref(Item/Fire-Resistant.jpg,nolink,25x25,Fire Resistant ("&amp;AV14&amp;"));","&amp;ref(Item/Susceptible-to-Fire.jpg,nolink,25x25,Susceptible to Fire ("&amp;ABS(AV14)&amp;"));"),""),IF(AW14&lt;&gt;"",IF(AW14&gt;0,"&amp;ref(Item/Shock-Resistant.jpg,nolink,25x25,Shock Resistant ("&amp;AW14&amp;"));","&amp;ref(Item/Susceptible-to-Shock.jpg,nolink,25x25,Susceptible to Shock ("&amp;ABS(AW14)&amp;"));"),""),IF(AX14&lt;&gt;"",IF(AX14&gt;0,"&amp;ref(Item/Cold-Resistant.jpg,nolink,25x25,Cold Resistant ("&amp;AX14&amp;"));","&amp;ref(Item/Susceptible-to-Cold.jpg,nolink,25x25,Susceptible to Cold ("&amp;ABS(AX14)&amp;"));"),""),IF(AY14&lt;&gt;"",IF(AY14&gt;0,"&amp;ref(Item/Poison-Resistant.jpg,nolink,25x25,Poison Resistant ("&amp;AY14&amp;"));","&amp;ref(Item/Susceptible-to-Poison.jpg,nolink,25x25,Susceptible to Poison ("&amp;ABS(AY14)&amp;"));"),""),IF(AZ14&lt;&gt;"","&amp;ref(Item/Affliction-Resistance.jpg,nolink,25x25,Affliction Resistance ("&amp;AZ14&amp;"));",""),IF(BA14&lt;&gt;"","&amp;ref(Item/Ice-Protection.jpg,nolink,25x25,Ice Protection ("&amp;BA14&amp;"));",""),IF(BB14&lt;&gt;"","&amp;ref(Item/Invulnerable.jpg,nolink,25x25,Invulnerable ("&amp;BB14&amp;"));",""),IF(BC14&lt;&gt;"","&amp;ref(Item/Protective-Force.jpg,nolink,25x25,Protective Force ("&amp;BC14&amp;"));",""),IF(BD14&lt;&gt;"","&amp;ref(Item/Awe.jpg,nolink,25x25,Awe ("&amp;BD14&amp;"));",""),IF(BE14&lt;&gt;"","&amp;ref(Item/Animal-Awe.jpg,nolink,25x25,Animal Awe ("&amp;BE14&amp;"));",""),IF(BF14&lt;&gt;"","&amp;ref(Item/Causes-Fear.jpg,nolink,25x25,Fear ("&amp;BF14&amp;"));",""),IF(BG14&lt;&gt;"","&amp;ref(Item/Heat.jpg,nolink,25x25,Heat ("&amp;BG14&amp;"));",""),IF(BH14&lt;&gt;"","&amp;ref(Item/Chill.jpg,nolink,25x25,Chill ("&amp;BH14&amp;"));",""),IF(BI14&lt;&gt;"","&amp;ref(Item/Fire-Shield.jpg,nolink,25x25,Fire Shield ("&amp;BI14&amp;"));",""),IF(BJ14&lt;&gt;"","&amp;ref(Item/Air-Shield.jpg,nolink,25x25,Air Shield ("&amp;BJ14&amp;"));",""),IF(BK14&lt;&gt;"","&amp;ref(Item/Overcharged.jpg,nolink,25x25,Overcharged);",""),IF(BL14&lt;&gt;"","&amp;ref(Item/Poison-Barbs.jpg,nolink,25x25,Poison Barbs);",""),IF(BM14&lt;&gt;"","&amp;ref(Item/Petrification.jpg,nolink,25x25,Petrification);",""),IF(BN14&lt;&gt;"","&amp;ref(Item/Damage-Reversal.jpg,nolink,25x25,Damage Reversal ("&amp;BN14+12&amp;" vs MR));","")),"n/a")</f>
        <v/>
      </c>
      <c r="EX14" t="str">
        <f t="shared" ref="EX14" si="58">CONCATENATE(IF(BO14&lt;&gt;"",IF(BO14="s","&amp;ref(Item/Sacred-Bless.jpg,nolink,25x25,Blessed (Sacred Only));","&amp;ref(Item/Blessed.jpg,nolink,25x25,Blessed);"),""),IF(BP14&lt;&gt;"","&amp;ref(Item/Berserker.jpg,nolink,25x25,Berserker ("&amp;BP14&amp;"));",""),IF(BQ14&lt;&gt;"","&amp;ref(Item/Gone-Berserk.jpg,nolink,25x25,Gone Berserk);",""),IF(BR14&lt;&gt;"","&amp;ref(Item/Trample.jpg,nolink,25x25,Trample);",""),IF(BS14&lt;&gt;"",IF(BS14&lt;&gt;"s","&amp;ref(Item/Darkvision.jpg,nolink,25x25,Darkvision ("&amp;BS14&amp;"));","&amp;ref(Item/Spirit-Sight.jpg,nolink,25x25,Spirit Sight);"),""),IF(BT14&lt;&gt;"",IF(LEFT(BT14,1)&lt;&gt;"t","&amp;ref(Item/Regeneration.jpg,nolink,25x25,Regeneration ("&amp;BT14&amp;"));","&amp;ref(Item/True-Regeneration.jpg,nolink,25x25,True Regeneration ("&amp;MID(BT14,2,LEN(BT14)-1)&amp;"));"),""),IF(BU14&lt;&gt;"",IF(BU14&gt;0,"&amp;ref(Item/Reinvigoration.jpg,nolink,25x25,Reinvigoration ("&amp;BU14&amp;"));","&amp;ref(Item/Exhaustion.jpg,nolink,25x25,Exhaustion ("&amp;BU14&amp;"));"),""),IF(BV14&lt;&gt;"",IF(LEFT(BV14,1)&lt;&gt;"f","&amp;ref(Item/Stealthy-Boost.jpg,nolink,25x25,Stealth Boost ("&amp;BV14&amp;"));","&amp;ref(Item/Stealthy.jpg,nolink,25x25,Stealthy ("&amp;MID(BV14,2,LEN(BV14)-1)&amp;"));"),""),IF(BW14&lt;&gt;"","&amp;ref(Item/Invisible.jpg,nolink,25x25,Invisible);",""),IF(BX14&lt;&gt;"","&amp;ref(Item/Assassin.jpg,nolink,25x25,Assassin);",""),IF(BY14&lt;&gt;"","&amp;ref(Item/Seduction.jpg,nolink,25x25,Seduction);",""),IF(BZ14&lt;&gt;"","&amp;ref(Item/Reaper.jpg,nolink,25x25,Reaper ("&amp;BZ14&amp;"));",""),IF(CA14&lt;&gt;"","&amp;ref(Item/Heretic.jpg,nolink,25x25,Heretic ("&amp;CA14&amp;"));",""),IF(CB14&lt;&gt;"","&amp;ref(Item/Inquisitor.jpg,nolink,25x25,Inquisitor);",""),IF(CC14&lt;&gt;"","&amp;ref(Item/Adept-Sacrificer.jpg,nolink,25x25,Adept Sacrificer ("&amp;CC14&amp;"));",""),IF(CD14&lt;&gt;"","&amp;ref(Item/Dominion-Spreader.jpg,nolink,25x25,Dominion Spreader ("&amp;CD14&amp;"));",""),IF(CE14&lt;&gt;"","&amp;ref(Item/Gold-Maker.jpg,nolink,25x25,Gold Maker ("&amp;CE14&amp;"));",""))</f>
        <v/>
      </c>
      <c r="EY14" t="str">
        <f t="shared" ref="EY14" si="59">CONCATENATE(IF(CF14&lt;&gt;"","&amp;ref(Item/Inspirational.jpg,nolink,25x25,Inspirational ("&amp;CF14&amp;"));",""),IF(CG14&lt;&gt;"","&amp;ref(Item/Taskmaster.jpg,nolink,25x25,Taskmaster ("&amp;CG14&amp;"));",""),IF(CH14&lt;&gt;"","&amp;ref(Item/Beastmaster.jpg,nolink,25x25,Beastmaster ("&amp;CH14&amp;"));",""),IF(CI14&lt;&gt;"","&amp;ref(Nation/LivingLead.jpg,nolink,25x25,Leadership ("&amp;CI14&amp;"));",""),IF(CJ14&lt;&gt;"","&amp;ref(Nation/MagicLead.jpg,nolink,25x25,Magic Leadership ("&amp;CJ14&amp;"));",""),IF(CK14&lt;&gt;"","&amp;ref(Nation/UndeadLead.jpg,nolink,25x25,Undead Leadership ("&amp;CK14&amp;"));",""),IF(CL14&lt;&gt;"","&amp;ref(Item/Pillager.jpg,nolink,25x25,Pillager ("&amp;CL14&amp;"));",""),IF(CM14&lt;&gt;"","&amp;ref(Item/Patrol-Bonus.jpg,nolink,25x25,Patrol Bonus ("&amp;CM14&amp;"));",""),IF(CN14&lt;&gt;"",IF(CN14&gt;0,"&amp;ref(Item/Supply-Bonus.jpg,nolink,25x25,Supply Bonus ("&amp;CN14&amp;"));","&amp;ref(Item/Gluttony.jpg,nolink,25x25,Gluttony ("&amp;ABS(CN14)&amp;"));"),""),IF(CO14&lt;&gt;"",IF(CO14&gt;0,"&amp;ref(Item/Water-Breathing.jpg,nolink,25x25,Gift of Water Breathing ("&amp;CO14&amp;"));","&amp;ref(Item/Water-Breathing.jpg,nolink,25x25,Water Breathing);"),""),IF(CP14&lt;&gt;"","&amp;ref(Item/Sailing.jpg,nolink,25x25,Sailing (Size points "&amp;LEFT(CP14,LEN(CP14)-1)&amp;", max size "&amp;RIGHT(CP14)&amp;"));",""),IF(CQ14&lt;&gt;"",IF(LEFT(CQ14,1)&lt;&gt;"d",IF(LEFT(CQ14,1)&lt;&gt;"g","&amp;ref(Item/Healer.jpg,nolink,25x25,Healer ("&amp;CQ14&amp;"));","&amp;ref(Item/Disease-Grinder.jpg,nolink,25x25,Disease Grinder ("&amp;MID(CQ14,2,LEN(CQ14)-1)&amp;"));"),"&amp;ref(Item/Disease-Healer.jpg,nolink,25x25,Disease Healer ("&amp;MID(CQ14,2,LEN(CQ14)-1)&amp;"));"),""),IF(CR14&lt;&gt;"","&amp;ref(Item/Mason.jpg,nolink,25x25,Mason);",""))</f>
        <v>&amp;ref(Item/Inspirational.jpg,nolink,25x25,Inspirational (1));&amp;ref(Nation/LivingLead.jpg,nolink,25x25,Leadership (25));&amp;ref(Nation/MagicLead.jpg,nolink,25x25,Magic Leadership (10));&amp;ref(Nation/UndeadLead.jpg,nolink,25x25,Undead Leadership (10));</v>
      </c>
      <c r="EZ14" t="str">
        <f t="shared" ref="EZ14" si="60">CONCATENATE(IF(CS14&lt;&gt;"","&amp;ref(Item/Ethereal.jpg,nolink,25x25,Ethereal);",""),IF(CT14&lt;&gt;"","&amp;ref(Item/Swiftness.jpg,nolink,25x25,Swiftness ("&amp;CT14&amp;"));",""),IF(CU14&lt;&gt;"","&amp;ref(Item/Quickness.jpg,nolink,25x25,Quickness);",""),IF(CV14&lt;&gt;"",IF(CV14&lt;&gt;"l","&amp;ref(Item/Enlarged.jpg,nolink,25x25,Enlarged);","&amp;ref(Item/Enlarged.jpg,nolink,25x25,Enlarged (Up to Size 4));"),""),IF(CW14&lt;&gt;"","&amp;ref(Item/Storm-Power.jpg,nolink,25x25,Storm Power ("&amp;CW14&amp;"));",""),IF(CX14&lt;&gt;"","&amp;ref(Item/Lucky.jpg,nolink,25x25,Lucky);",""),IF(CY14&lt;&gt;"","&amp;ref(Item/Twist-Fate.jpg,nolink,25x25,Twist Fate);",""),IF(CZ14&lt;&gt;"","&amp;ref(Item/Fool's-Luck.jpg,nolink,25x25,Fool's Luck);",""),IF(DA14&lt;&gt;"","&amp;ref(Item/Cursed.jpg,nolink,25x25,Cursed);",""),IF(DB14&lt;&gt;"","&amp;ref(Item/Horror-Marked.jpg,nolink,25x25,Causes Horror Mark);",""),IF(DC14&lt;&gt;"","&amp;ref(Item/Diseased.jpg,nolink,25x25,Diseased);",""),IF(DD14&lt;&gt;"","&amp;ref(Item/Affliction.jpg,nolink,25x25,Lost one eye);",""),IF(DE14&lt;&gt;"","&amp;ref(Item/Affliction.jpg,nolink,25x25,Chest Wound);",""),IF(DF14&lt;&gt;"","&amp;ref(Item/Affliction.jpg,nolink,25x25,Feeble Minded);",""),IF(DG14&lt;&gt;"","&amp;ref(Item/Insane.jpg,nolink,25x25,Insane ("&amp;DG14&amp;"));",""),IF(DH14&lt;&gt;"","&amp;ref(Item/Siege-Bonus.jpg,nolink,25x25,Siege Bonus ("&amp;DH14&amp;"));",""),IF(DI14&lt;&gt;"","&amp;ref(Item/Flying.jpg,nolink,25x25,Flying"&amp;IF(DI14&gt;0," (Map Move "&amp;DI14&amp;")","")&amp;");",""),IF(DJ14&lt;&gt;"","&amp;ref(Item/Storm-Immunity.jpg,nolink,25x25,Storm Immunity);",""),IF(DK14&lt;&gt;"","&amp;ref(Item/Floating.jpg,nolink,25x25,Floating);",""),IF(DL14&lt;&gt;"","&amp;ref(Item/Forest-Survival.jpg,nolink,25x25,Forest Survival);",""),IF(DM14&lt;&gt;"","&amp;ref(Item/Mountain-Survival.jpg,nolink,25x25,Mountain Survival);",""),IF(DN14&lt;&gt;"","&amp;ref(Item/Swamp-Survival.jpg,nolink,25x25,Swamp Survival);",""),IF(DO14&lt;&gt;"","&amp;ref(Item/Wasteland-Survival.jpg,nolink,25x25,Wasteland Survival);",""),IF(DP14&lt;&gt;"","&amp;ref(Item/Snow-Move.jpg,nolink,25x25,Snow Move);",""),IF(DQ14&lt;&gt;"","&amp;ref(Item/Swimming.jpg,nolink,25x25,Swimming);",""))</f>
        <v/>
      </c>
      <c r="FA14" t="str">
        <f t="shared" ref="FA14" si="61">CONCATENATE(IF(DR14&lt;&gt;"","&amp;ref(Item/Blood-Searcher.jpg,nolink,25x25,Blood Searcher ("&amp;DR14&amp;"));",""),IF(DS14&lt;&gt;"","&amp;ref(Item/Reanimation-Bonus.jpg,nolink,25x25,Reanimation Bonus ("&amp;DS14&amp;"));",""),IF(DT14&lt;&gt;"","&amp;ref(Item/Dragon-Master.jpg,nolink,25x25,Dragon Master ("&amp;DT14&amp;"));",""),IF(DU14&lt;&gt;"","&amp;ref(Item/Ivy-Lord.jpg,nolink,25x25,Ivy Lord ("&amp;DU14&amp;"));",""),IF(DV14&lt;&gt;"","&amp;ref(Item/Adept-Cross-Breeder.jpg,nolink,25x25,Adept Cross Breeder ("&amp;DV14&amp;"));",""),IF(DW14&lt;&gt;"","&amp;ref(Item/Forge-Bonus.jpg,nolink,25x25,Forge Bonus ("&amp;DW14&amp;"));",""),IF(DX14&lt;&gt;"","&amp;ref(Item/Master-Smith.jpg,nolink,25x25,Master Smith ("&amp;DX14&amp;"));",""),IF(DY14&lt;&gt;"","&amp;ref(Item/Master-Ritualist.jpg,nolink,25x25,Master Ritualist ("&amp;DY14&amp;"));",""),IF(DZ14&lt;&gt;"","&amp;ref(Item/Alchemist.jpg,nolink,25x25,Alchemist ("&amp;DZ14&amp;"));",""),IF(EA14&lt;&gt;"","&amp;ref(Item/Communion-Master.jpg,nolink,25x25,Communion Master);",""),IF(EB14&lt;&gt;"","&amp;ref(Item/Communion-Slave.jpg,nolink,25x25,Communion Slave);",""),IF(EC14&lt;&gt;"","&amp;ref(Item/Adept-Researcher.jpg,nolink,25x25,Adept Researcher ("&amp;EC14&amp;"));",""),IF(ED14&lt;&gt;"","&amp;ref(Spell/P_Fire.jpg,nolink,25x25,Fire Magic Bonus ("&amp;ED14&amp;"));",""),IF(EE14&lt;&gt;"","&amp;ref(Spell/P_Air.jpg,nolink,25x25,Air Magic Bonus ("&amp;EE14&amp;"));",""),IF(EF14&lt;&gt;"","&amp;ref(Spell/P_Water.jpg,nolink,25x25,Water Magic Bonus ("&amp;EF14&amp;"));",""),IF(EG14&lt;&gt;"","&amp;ref(Spell/P_Earth.jpg,nolink,25x25,Earth Magic Bonus ("&amp;EG14&amp;"));",""),IF(EH14&lt;&gt;"","&amp;ref(Spell/P_Astral.jpg,nolink,25x25,Astral Magic Bonus ("&amp;EH14&amp;"));",""),IF(EI14&lt;&gt;"","&amp;ref(Spell/P_Death.jpg,nolink,25x25,Death Magic Bonus ("&amp;EI14&amp;"));",""),IF(EJ14&lt;&gt;"","&amp;ref(Spell/P_Nature.jpg,nolink,25x25,Nature Magic Bonus ("&amp;EJ14&amp;"));",""),IF(EK14&lt;&gt;"","&amp;ref(Spell/P_Blood.jpg,nolink,25x25,Blood Magic Bonus ("&amp;EK14&amp;"));",""),IF(EL14&lt;&gt;"","&amp;ref(Spell/P_Holy.jpg,nolink,25x25,Priest Bonus ("&amp;EL14&amp;"));",""))</f>
        <v/>
      </c>
      <c r="FB14" t="str">
        <f t="shared" ref="FB14" si="62">CONCATENATE(IF(EM14&lt;&gt;"","&amp;ref(Item/Far-Caster.jpg,nolink,25x25,Far Caster ("&amp;SUBSTITUTE(SUBSTITUTE(SUBSTITUTE(SUBSTITUTE(SUBSTITUTE(SUBSTITUTE(SUBSTITUTE(SUBSTITUTE(SUBSTITUTE(SUBSTITUTE(SUBSTITUTE(SUBSTITUTE(EM14,"火","Fire, "),"風","Air, "),"水","Water, "),"地","Earth, "),"星","Astral, "),"死","Death, "),"緑","Nature, "),"血","Blood, "),"聖","Priest, "),"霊","Elemental, "),"魔","Sorcery, "),"全","All, ")&amp;"));",""),IF(EN14&lt;&gt;"",SUBSTITUTE(SUBSTITUTE(SUBSTITUTE(SUBSTITUTE(SUBSTITUTE(SUBSTITUTE(SUBSTITUTE(SUBSTITUTE(EN14,"火","&amp;ref(Spell/V_Fire.jpg,nolink,25x25,Fire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(")&amp;"));",""),IF(EO14&lt;&gt;"",SUBSTITUTE(SUBSTITUTE(SUBSTITUTE(SUBSTITUTE(SUBSTITUTE(SUBSTITUTE(SUBSTITUTE(SUBSTITUTE(EO14,"火","&amp;ref(Spell/Vt_Fire.jpg,nolink,25x25,Temporary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4" t="str">
        <f t="shared" ref="FC14" si="63">IF(EW14&lt;&gt;"n/a",CONCATENATE(EW14,EX14,IF(AND(OR(EW14&lt;&gt;"",EX14&lt;&gt;""),OR(EY14&lt;&gt;"",EZ14&lt;&gt;"")),"&amp;br;",""),EY14,EZ14,IF(AND(OR(EW14&lt;&gt;"",EX14&lt;&gt;"",EY14&lt;&gt;"",EZ14&lt;&gt;""),OR(FA14&lt;&gt;"",FB14&lt;&gt;"")),"&amp;br;",""),FA14,FB14,IF(AND(OR(EW14&lt;&gt;"",EX14&lt;&gt;"",EY14&lt;&gt;"",EZ14&lt;&gt;"",FA14&lt;&gt;"",FB14&lt;&gt;""),EP14&lt;&gt;""),"&amp;br;",""),SUBSTITUTE(EP14,"\n","&amp;br;")),"")</f>
        <v>&amp;ref(Item/Inspirational.jpg,nolink,25x25,Inspirational (1));&amp;ref(Nation/LivingLead.jpg,nolink,25x25,Leadership (25));&amp;ref(Nation/MagicLead.jpg,nolink,25x25,Magic Leadership (10));&amp;ref(Nation/UndeadLead.jpg,nolink,25x25,Undead Leadership (10));&amp;br;HuacaとSupayaの召喚数+2</v>
      </c>
      <c r="FD14" t="str">
        <f t="shared" ref="FD14" si="64">CONCATENATE(IF(EU14&lt;&gt;"n/a",EU14,IF(EV14&lt;&gt;"n/a",EV14,IF(EW14&lt;&gt;"n/a",FC14,""))),IF(FE14&lt;&gt;"~","&amp;br;"&amp;FE14,""),IF(FF14&lt;&gt;"~","&amp;br;"&amp;FF14,""))</f>
        <v>頭部防護：9&amp;br;防御修正：0&amp;br;装備負担：0&amp;br;魔法の防具&amp;br;&amp;br;&amp;ref(Item/Inspirational.jpg,nolink,25x25,Inspirational (1));&amp;ref(Nation/LivingLead.jpg,nolink,25x25,Leadership (25));&amp;ref(Nation/MagicLead.jpg,nolink,25x25,Magic Leadership (10));&amp;ref(Nation/UndeadLead.jpg,nolink,25x25,Undead Leadership (10));&amp;br;HuacaとSupayaの召喚数+2</v>
      </c>
      <c r="FE14" t="str">
        <f t="shared" ref="FE14" si="65">IF(EU14&lt;&gt;"n/a",IF(EV14&lt;&gt;"n/a","&amp;br;"&amp;EV14,IF(EW14&lt;&gt;"n/a","&amp;br;"&amp;FC14,"~")),IF(AND(EV14&lt;&gt;"n/a",EW14&lt;&gt;"n/a"),"&amp;br;"&amp;FC14,"~"))</f>
        <v>&amp;br;&amp;ref(Item/Inspirational.jpg,nolink,25x25,Inspirational (1));&amp;ref(Nation/LivingLead.jpg,nolink,25x25,Leadership (25));&amp;ref(Nation/MagicLead.jpg,nolink,25x25,Magic Leadership (10));&amp;ref(Nation/UndeadLead.jpg,nolink,25x25,Undead Leadership (10));&amp;br;HuacaとSupayaの召喚数+2</v>
      </c>
      <c r="FF14" t="str">
        <f t="shared" ref="FF14" si="66">IF(AND(EU14&lt;&gt;"n/a",EV14&lt;&gt;"n/a",EW14&lt;&gt;"n/a"),IF(EW14&lt;&gt;"n/a","&amp;br;"&amp;FC14,""),"~")</f>
        <v>~</v>
      </c>
      <c r="FG14" s="24" t="str">
        <f t="shared" si="15"/>
        <v>|Construction Lv4|BGCOLOR(#000000):&amp;ref(Item/Helms/Huaca-Headdress.jpg,nolink,75x75,Huaca Headdress);|BGCOLOR(BLACK):COLOR(WHITE):''Huaca Headdress''|冠|&amp;ref(Spell/P_Fire.jpg,nolink,25x25,Fire);2|&amp;ref(Spell/V_Fire.jpg,nolink,25x25,Fire Gem);10|
|~|~|&gt;|&gt;|&gt;|頭部防護：9&amp;br;防御修正：0&amp;br;装備負担：0&amp;br;魔法の防具&amp;br;&amp;br;&amp;ref(Item/Inspirational.jpg,nolink,25x25,Inspirational (1));&amp;ref(Nation/LivingLead.jpg,nolink,25x25,Leadership (25));&amp;ref(Nation/MagicLead.jpg,nolink,25x25,Magic Leadership (10));&amp;ref(Nation/UndeadLead.jpg,nolink,25x25,Undead Leadership (10));&amp;br;HuacaとSupayaの召喚数+2|
|~|&gt;|&gt;|&gt;|&gt;|BGCOLOR(#F5F5F5):様々な敬意を集める冠。用途は幅広い|</v>
      </c>
    </row>
    <row r="15" spans="1:163" x14ac:dyDescent="0.15">
      <c r="B15" s="1" t="s">
        <v>11919</v>
      </c>
      <c r="C15" s="1" t="s">
        <v>11799</v>
      </c>
      <c r="D15" s="1">
        <v>0</v>
      </c>
      <c r="E15" s="1" t="s">
        <v>12103</v>
      </c>
      <c r="G15" s="1" t="s">
        <v>12104</v>
      </c>
      <c r="I15" s="1">
        <v>15</v>
      </c>
      <c r="AK15" s="1">
        <v>9</v>
      </c>
      <c r="AN15" s="1">
        <v>0</v>
      </c>
      <c r="AP15" s="1">
        <v>0</v>
      </c>
      <c r="AR15" s="1" t="s">
        <v>11802</v>
      </c>
      <c r="EA15" s="2">
        <v>1</v>
      </c>
      <c r="EP15" s="7" t="s">
        <v>12105</v>
      </c>
      <c r="EQ15" s="20" t="s">
        <v>12106</v>
      </c>
      <c r="ER15" t="str">
        <f t="shared" ref="ER15" si="67">CONCATENATE("BGCOLOR(#000000):&amp;ref(Item/",SUBSTITUTE(SUBSTITUTE(SUBSTITUTE(SUBSTITUTE(SUBSTITUTE(SUBSTITUTE(SUBSTITUTE(B15,"片手","SH Weapons"),"両手","DH Weapons"),"盾","Shields"),"兜","Helms"),"鎧","Armors"),"靴","Boots"),"雑貨","Misc"),"/",SUBSTITUTE(SUBSTITUTE(IF(F15&lt;&gt;"",F15,E15)," ","-"),"ö","o"),".jpg,nolink,75x75,",E15,");","|","BGCOLOR(BLACK):COLOR(WHITE):''",E15,"''")</f>
        <v>BGCOLOR(#000000):&amp;ref(Item/Helms/Oppressors-Headband.jpg,nolink,75x75,Oppressors Headband);|BGCOLOR(BLACK):COLOR(WHITE):''Oppressors Headband''</v>
      </c>
      <c r="ES15" t="str">
        <f t="shared" ref="ES15" si="68">SUBSTITUTE(SUBSTITUTE(SUBSTITUTE(SUBSTITUTE(SUBSTITUTE(SUBSTITUTE(SUBSTITUTE(SUBSTITUTE(SUBSTITUTE(G15&amp;H15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&amp;ref(Spell/P_Earth.jpg,nolink,25x25,Earth);3</v>
      </c>
      <c r="ET15" t="str">
        <f t="shared" ref="ET15" si="69">SUBSTITUTE(SUBSTITUTE(SUBSTITUTE(SUBSTITUTE(SUBSTITUTE(SUBSTITUTE(SUBSTITUTE(SUBSTITUTE(LEFT(G15,1)&amp;I15&amp;IF(H15&lt;&gt;"",LEFT(H15,1)&amp;J15,""),"火","&amp;ref(Spell/V_Fire.jpg,nolink,25x25,Fire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&amp;ref(Spell/V_Earth.jpg,nolink,25x25,Earth Gem);15</v>
      </c>
      <c r="EU15" t="str">
        <f t="shared" ref="EU15" si="70">IF(K15&lt;&gt;"",CONCATENATE("攻撃力：",K15,SUBSTITUTE(SUBSTITUTE(SUBSTITUTE(SUBSTITUTE(SUBSTITUTE(SUBSTITUTE(SUBSTITUTE(SUBSTITUTE(SUBSTITUTE(L15,"切","&amp;ref(Item/D_Slash.jpg,nolink,25x25,Slash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15,"ap","&amp;br;防御貫通"),"an","&amp;br;防御無視"),SUBSTITUTE(SUBSTITUTE(N15,"p","&amp;br;吸収攻撃（上限5）"),"f","&amp;br;吸収攻撃"),IF(O15&lt;&gt;"","&amp;br;ダメージ上限"&amp;O15,""),SUBSTITUTE(SUBSTITUTE(P15,"2","&amp;br;対デーモン二倍打"),"3","&amp;br;対アンデッド/デーモン三倍打"),IF(Q15&lt;&gt;"","&amp;br;対魔法生物2倍打",""),SUBSTITUTE(SUBSTITUTE(R15,"2","&amp;br;対小型二倍打"),"3","&amp;br;対大型三倍打"),SUBSTITUTE(SUBSTITUTE(SUBSTITUTE(S15,"0","&amp;br;筋力加算なし"),"2","&amp;br;筋力加算二分の一"),"3","&amp;br;筋力加算三分の一"),IF(T15&lt;&gt;"","&amp;br;第一撃に突撃ボーナス加算",""),IF(U15&lt;&gt;"","&amp;br;殺した敵をゾンビ化",""),IF(V15&lt;&gt;"","&amp;br;筋力加算+25%",""),IF(W15&lt;&gt;"","&amp;br;対盾攻撃修正+2",""),IF(X15&lt;&gt;"","&amp;br;頭部優先攻撃",""),SUBSTITUTE(SUBSTITUTE(SUBSTITUTE(Y15,"n","&amp;br;抵抗可能"),"e","&amp;br;抵抗容易"),"h","&amp;br;抵抗困難"),IF(Z15&lt;&gt;"","&amp;br;ボーナス武器",""),IF(AA15&lt;&gt;"","&amp;br;"&amp;IF(AA15&gt;0,AA15&amp;"回連続攻撃",ABS(AA15)+1&amp;"ラウンド毎に1回攻撃"),""),IF(AB15&lt;&gt;"","&amp;br;効果範囲："&amp;AB15,""),IF(AC15&lt;&gt;"","&amp;br;効果継続："&amp;AB15,""),IF(AD15&lt;&gt;"","&amp;br;攻撃修正："&amp;AD15&amp;"&amp;br;防御修正："&amp;AE15&amp;"&amp;br;長さ："&amp;AJ15,""),IF(AF15&lt;&gt;"","&amp;br;射程："&amp;SUBSTITUTE(SUBSTITUTE(SUBSTITUTE(AF15,"s","筋力"),"h","筋力/2"),"t","筋力/3")&amp;"&amp;br;精度修正："&amp;AG15&amp;"&amp;br;弾数："&amp;AH15&amp;IF(AI15&lt;&gt;"","&amp;br;水中使用可能",""),""),IF(AS15&lt;&gt;"","&amp;br;負傷時追撃："&amp;AS15,""),IF(AT15&lt;&gt;"","&amp;br;命中時追撃："&amp;AT15,""),IF(AU15&lt;&gt;"","&amp;br;攻撃時追撃："&amp;AU15,"")),"n/a")</f>
        <v>n/a</v>
      </c>
      <c r="EV15" t="str">
        <f t="shared" ref="EV15" si="71">IF(AP15&lt;&gt;"",CONCATENATE(IF(AK15&lt;&gt;"","頭部防護："&amp;AK15,""),IF(AL15&lt;&gt;"",IF(AK15&lt;&gt;"","&amp;br;","")&amp;"胴体防護："&amp;AL15,""),IF(AM15&lt;&gt;"","盾軽減力："&amp;AM15,""),IF(AN15&lt;&gt;"","&amp;br;防御修正："&amp;AN15,""),IF(AO15&lt;&gt;"","&amp;br;盾対応力："&amp;AO15,""),IF(AP15&lt;&gt;"","&amp;br;装備負担："&amp;AP15,""),IF(AQ15&lt;&gt;"","&amp;br;行軍速度：-"&amp;AQ15,""),IF(AR15&lt;&gt;"","&amp;br;魔法の防具","")),"n/a")</f>
        <v>頭部防護：9&amp;br;防御修正：0&amp;br;装備負担：0&amp;br;魔法の防具</v>
      </c>
      <c r="EW15" t="str">
        <f t="shared" ref="EW15" si="72">IF(COUNTA(AV15:EP15)&lt;&gt;0,CONCATENATE(IF(AV15&lt;&gt;"",IF(AV15&gt;0,"&amp;ref(Item/Fire-Resistant.jpg,nolink,25x25,Fire Resistant ("&amp;AV15&amp;"));","&amp;ref(Item/Susceptible-to-Fire.jpg,nolink,25x25,Susceptible to Fire ("&amp;ABS(AV15)&amp;"));"),""),IF(AW15&lt;&gt;"",IF(AW15&gt;0,"&amp;ref(Item/Shock-Resistant.jpg,nolink,25x25,Shock Resistant ("&amp;AW15&amp;"));","&amp;ref(Item/Susceptible-to-Shock.jpg,nolink,25x25,Susceptible to Shock ("&amp;ABS(AW15)&amp;"));"),""),IF(AX15&lt;&gt;"",IF(AX15&gt;0,"&amp;ref(Item/Cold-Resistant.jpg,nolink,25x25,Cold Resistant ("&amp;AX15&amp;"));","&amp;ref(Item/Susceptible-to-Cold.jpg,nolink,25x25,Susceptible to Cold ("&amp;ABS(AX15)&amp;"));"),""),IF(AY15&lt;&gt;"",IF(AY15&gt;0,"&amp;ref(Item/Poison-Resistant.jpg,nolink,25x25,Poison Resistant ("&amp;AY15&amp;"));","&amp;ref(Item/Susceptible-to-Poison.jpg,nolink,25x25,Susceptible to Poison ("&amp;ABS(AY15)&amp;"));"),""),IF(AZ15&lt;&gt;"","&amp;ref(Item/Affliction-Resistance.jpg,nolink,25x25,Affliction Resistance ("&amp;AZ15&amp;"));",""),IF(BA15&lt;&gt;"","&amp;ref(Item/Ice-Protection.jpg,nolink,25x25,Ice Protection ("&amp;BA15&amp;"));",""),IF(BB15&lt;&gt;"","&amp;ref(Item/Invulnerable.jpg,nolink,25x25,Invulnerable ("&amp;BB15&amp;"));",""),IF(BC15&lt;&gt;"","&amp;ref(Item/Protective-Force.jpg,nolink,25x25,Protective Force ("&amp;BC15&amp;"));",""),IF(BD15&lt;&gt;"","&amp;ref(Item/Awe.jpg,nolink,25x25,Awe ("&amp;BD15&amp;"));",""),IF(BE15&lt;&gt;"","&amp;ref(Item/Animal-Awe.jpg,nolink,25x25,Animal Awe ("&amp;BE15&amp;"));",""),IF(BF15&lt;&gt;"","&amp;ref(Item/Causes-Fear.jpg,nolink,25x25,Fear ("&amp;BF15&amp;"));",""),IF(BG15&lt;&gt;"","&amp;ref(Item/Heat.jpg,nolink,25x25,Heat ("&amp;BG15&amp;"));",""),IF(BH15&lt;&gt;"","&amp;ref(Item/Chill.jpg,nolink,25x25,Chill ("&amp;BH15&amp;"));",""),IF(BI15&lt;&gt;"","&amp;ref(Item/Fire-Shield.jpg,nolink,25x25,Fire Shield ("&amp;BI15&amp;"));",""),IF(BJ15&lt;&gt;"","&amp;ref(Item/Air-Shield.jpg,nolink,25x25,Air Shield ("&amp;BJ15&amp;"));",""),IF(BK15&lt;&gt;"","&amp;ref(Item/Overcharged.jpg,nolink,25x25,Overcharged);",""),IF(BL15&lt;&gt;"","&amp;ref(Item/Poison-Barbs.jpg,nolink,25x25,Poison Barbs);",""),IF(BM15&lt;&gt;"","&amp;ref(Item/Petrification.jpg,nolink,25x25,Petrification);",""),IF(BN15&lt;&gt;"","&amp;ref(Item/Damage-Reversal.jpg,nolink,25x25,Damage Reversal ("&amp;BN15+12&amp;" vs MR));","")),"n/a")</f>
        <v/>
      </c>
      <c r="EX15" t="str">
        <f t="shared" ref="EX15" si="73">CONCATENATE(IF(BO15&lt;&gt;"",IF(BO15="s","&amp;ref(Item/Sacred-Bless.jpg,nolink,25x25,Blessed (Sacred Only));","&amp;ref(Item/Blessed.jpg,nolink,25x25,Blessed);"),""),IF(BP15&lt;&gt;"","&amp;ref(Item/Berserker.jpg,nolink,25x25,Berserker ("&amp;BP15&amp;"));",""),IF(BQ15&lt;&gt;"","&amp;ref(Item/Gone-Berserk.jpg,nolink,25x25,Gone Berserk);",""),IF(BR15&lt;&gt;"","&amp;ref(Item/Trample.jpg,nolink,25x25,Trample);",""),IF(BS15&lt;&gt;"",IF(BS15&lt;&gt;"s","&amp;ref(Item/Darkvision.jpg,nolink,25x25,Darkvision ("&amp;BS15&amp;"));","&amp;ref(Item/Spirit-Sight.jpg,nolink,25x25,Spirit Sight);"),""),IF(BT15&lt;&gt;"",IF(LEFT(BT15,1)&lt;&gt;"t","&amp;ref(Item/Regeneration.jpg,nolink,25x25,Regeneration ("&amp;BT15&amp;"));","&amp;ref(Item/True-Regeneration.jpg,nolink,25x25,True Regeneration ("&amp;MID(BT15,2,LEN(BT15)-1)&amp;"));"),""),IF(BU15&lt;&gt;"",IF(BU15&gt;0,"&amp;ref(Item/Reinvigoration.jpg,nolink,25x25,Reinvigoration ("&amp;BU15&amp;"));","&amp;ref(Item/Exhaustion.jpg,nolink,25x25,Exhaustion ("&amp;BU15&amp;"));"),""),IF(BV15&lt;&gt;"",IF(LEFT(BV15,1)&lt;&gt;"f","&amp;ref(Item/Stealthy-Boost.jpg,nolink,25x25,Stealth Boost ("&amp;BV15&amp;"));","&amp;ref(Item/Stealthy.jpg,nolink,25x25,Stealthy ("&amp;MID(BV15,2,LEN(BV15)-1)&amp;"));"),""),IF(BW15&lt;&gt;"","&amp;ref(Item/Invisible.jpg,nolink,25x25,Invisible);",""),IF(BX15&lt;&gt;"","&amp;ref(Item/Assassin.jpg,nolink,25x25,Assassin);",""),IF(BY15&lt;&gt;"","&amp;ref(Item/Seduction.jpg,nolink,25x25,Seduction);",""),IF(BZ15&lt;&gt;"","&amp;ref(Item/Reaper.jpg,nolink,25x25,Reaper ("&amp;BZ15&amp;"));",""),IF(CA15&lt;&gt;"","&amp;ref(Item/Heretic.jpg,nolink,25x25,Heretic ("&amp;CA15&amp;"));",""),IF(CB15&lt;&gt;"","&amp;ref(Item/Inquisitor.jpg,nolink,25x25,Inquisitor);",""),IF(CC15&lt;&gt;"","&amp;ref(Item/Adept-Sacrificer.jpg,nolink,25x25,Adept Sacrificer ("&amp;CC15&amp;"));",""),IF(CD15&lt;&gt;"","&amp;ref(Item/Dominion-Spreader.jpg,nolink,25x25,Dominion Spreader ("&amp;CD15&amp;"));",""),IF(CE15&lt;&gt;"","&amp;ref(Item/Gold-Maker.jpg,nolink,25x25,Gold Maker ("&amp;CE15&amp;"));",""))</f>
        <v/>
      </c>
      <c r="EY15" t="str">
        <f t="shared" ref="EY15" si="74">CONCATENATE(IF(CF15&lt;&gt;"","&amp;ref(Item/Inspirational.jpg,nolink,25x25,Inspirational ("&amp;CF15&amp;"));",""),IF(CG15&lt;&gt;"","&amp;ref(Item/Taskmaster.jpg,nolink,25x25,Taskmaster ("&amp;CG15&amp;"));",""),IF(CH15&lt;&gt;"","&amp;ref(Item/Beastmaster.jpg,nolink,25x25,Beastmaster ("&amp;CH15&amp;"));",""),IF(CI15&lt;&gt;"","&amp;ref(Nation/LivingLead.jpg,nolink,25x25,Leadership ("&amp;CI15&amp;"));",""),IF(CJ15&lt;&gt;"","&amp;ref(Nation/MagicLead.jpg,nolink,25x25,Magic Leadership ("&amp;CJ15&amp;"));",""),IF(CK15&lt;&gt;"","&amp;ref(Nation/UndeadLead.jpg,nolink,25x25,Undead Leadership ("&amp;CK15&amp;"));",""),IF(CL15&lt;&gt;"","&amp;ref(Item/Pillager.jpg,nolink,25x25,Pillager ("&amp;CL15&amp;"));",""),IF(CM15&lt;&gt;"","&amp;ref(Item/Patrol-Bonus.jpg,nolink,25x25,Patrol Bonus ("&amp;CM15&amp;"));",""),IF(CN15&lt;&gt;"",IF(CN15&gt;0,"&amp;ref(Item/Supply-Bonus.jpg,nolink,25x25,Supply Bonus ("&amp;CN15&amp;"));","&amp;ref(Item/Gluttony.jpg,nolink,25x25,Gluttony ("&amp;ABS(CN15)&amp;"));"),""),IF(CO15&lt;&gt;"",IF(CO15&gt;0,"&amp;ref(Item/Water-Breathing.jpg,nolink,25x25,Gift of Water Breathing ("&amp;CO15&amp;"));","&amp;ref(Item/Water-Breathing.jpg,nolink,25x25,Water Breathing);"),""),IF(CP15&lt;&gt;"","&amp;ref(Item/Sailing.jpg,nolink,25x25,Sailing (Size points "&amp;LEFT(CP15,LEN(CP15)-1)&amp;", max size "&amp;RIGHT(CP15)&amp;"));",""),IF(CQ15&lt;&gt;"",IF(LEFT(CQ15,1)&lt;&gt;"d",IF(LEFT(CQ15,1)&lt;&gt;"g","&amp;ref(Item/Healer.jpg,nolink,25x25,Healer ("&amp;CQ15&amp;"));","&amp;ref(Item/Disease-Grinder.jpg,nolink,25x25,Disease Grinder ("&amp;MID(CQ15,2,LEN(CQ15)-1)&amp;"));"),"&amp;ref(Item/Disease-Healer.jpg,nolink,25x25,Disease Healer ("&amp;MID(CQ15,2,LEN(CQ15)-1)&amp;"));"),""),IF(CR15&lt;&gt;"","&amp;ref(Item/Mason.jpg,nolink,25x25,Mason);",""))</f>
        <v/>
      </c>
      <c r="EZ15" t="str">
        <f t="shared" ref="EZ15" si="75">CONCATENATE(IF(CS15&lt;&gt;"","&amp;ref(Item/Ethereal.jpg,nolink,25x25,Ethereal);",""),IF(CT15&lt;&gt;"","&amp;ref(Item/Swiftness.jpg,nolink,25x25,Swiftness ("&amp;CT15&amp;"));",""),IF(CU15&lt;&gt;"","&amp;ref(Item/Quickness.jpg,nolink,25x25,Quickness);",""),IF(CV15&lt;&gt;"",IF(CV15&lt;&gt;"l","&amp;ref(Item/Enlarged.jpg,nolink,25x25,Enlarged);","&amp;ref(Item/Enlarged.jpg,nolink,25x25,Enlarged (Up to Size 4));"),""),IF(CW15&lt;&gt;"","&amp;ref(Item/Storm-Power.jpg,nolink,25x25,Storm Power ("&amp;CW15&amp;"));",""),IF(CX15&lt;&gt;"","&amp;ref(Item/Lucky.jpg,nolink,25x25,Lucky);",""),IF(CY15&lt;&gt;"","&amp;ref(Item/Twist-Fate.jpg,nolink,25x25,Twist Fate);",""),IF(CZ15&lt;&gt;"","&amp;ref(Item/Fool's-Luck.jpg,nolink,25x25,Fool's Luck);",""),IF(DA15&lt;&gt;"","&amp;ref(Item/Cursed.jpg,nolink,25x25,Cursed);",""),IF(DB15&lt;&gt;"","&amp;ref(Item/Horror-Marked.jpg,nolink,25x25,Causes Horror Mark);",""),IF(DC15&lt;&gt;"","&amp;ref(Item/Diseased.jpg,nolink,25x25,Diseased);",""),IF(DD15&lt;&gt;"","&amp;ref(Item/Affliction.jpg,nolink,25x25,Lost one eye);",""),IF(DE15&lt;&gt;"","&amp;ref(Item/Affliction.jpg,nolink,25x25,Chest Wound);",""),IF(DF15&lt;&gt;"","&amp;ref(Item/Affliction.jpg,nolink,25x25,Feeble Minded);",""),IF(DG15&lt;&gt;"","&amp;ref(Item/Insane.jpg,nolink,25x25,Insane ("&amp;DG15&amp;"));",""),IF(DH15&lt;&gt;"","&amp;ref(Item/Siege-Bonus.jpg,nolink,25x25,Siege Bonus ("&amp;DH15&amp;"));",""),IF(DI15&lt;&gt;"","&amp;ref(Item/Flying.jpg,nolink,25x25,Flying"&amp;IF(DI15&gt;0," (Map Move "&amp;DI15&amp;")","")&amp;");",""),IF(DJ15&lt;&gt;"","&amp;ref(Item/Storm-Immunity.jpg,nolink,25x25,Storm Immunity);",""),IF(DK15&lt;&gt;"","&amp;ref(Item/Floating.jpg,nolink,25x25,Floating);",""),IF(DL15&lt;&gt;"","&amp;ref(Item/Forest-Survival.jpg,nolink,25x25,Forest Survival);",""),IF(DM15&lt;&gt;"","&amp;ref(Item/Mountain-Survival.jpg,nolink,25x25,Mountain Survival);",""),IF(DN15&lt;&gt;"","&amp;ref(Item/Swamp-Survival.jpg,nolink,25x25,Swamp Survival);",""),IF(DO15&lt;&gt;"","&amp;ref(Item/Wasteland-Survival.jpg,nolink,25x25,Wasteland Survival);",""),IF(DP15&lt;&gt;"","&amp;ref(Item/Snow-Move.jpg,nolink,25x25,Snow Move);",""),IF(DQ15&lt;&gt;"","&amp;ref(Item/Swimming.jpg,nolink,25x25,Swimming);",""))</f>
        <v/>
      </c>
      <c r="FA15" t="str">
        <f t="shared" ref="FA15" si="76">CONCATENATE(IF(DR15&lt;&gt;"","&amp;ref(Item/Blood-Searcher.jpg,nolink,25x25,Blood Searcher ("&amp;DR15&amp;"));",""),IF(DS15&lt;&gt;"","&amp;ref(Item/Reanimation-Bonus.jpg,nolink,25x25,Reanimation Bonus ("&amp;DS15&amp;"));",""),IF(DT15&lt;&gt;"","&amp;ref(Item/Dragon-Master.jpg,nolink,25x25,Dragon Master ("&amp;DT15&amp;"));",""),IF(DU15&lt;&gt;"","&amp;ref(Item/Ivy-Lord.jpg,nolink,25x25,Ivy Lord ("&amp;DU15&amp;"));",""),IF(DV15&lt;&gt;"","&amp;ref(Item/Adept-Cross-Breeder.jpg,nolink,25x25,Adept Cross Breeder ("&amp;DV15&amp;"));",""),IF(DW15&lt;&gt;"","&amp;ref(Item/Forge-Bonus.jpg,nolink,25x25,Forge Bonus ("&amp;DW15&amp;"));",""),IF(DX15&lt;&gt;"","&amp;ref(Item/Master-Smith.jpg,nolink,25x25,Master Smith ("&amp;DX15&amp;"));",""),IF(DY15&lt;&gt;"","&amp;ref(Item/Master-Ritualist.jpg,nolink,25x25,Master Ritualist ("&amp;DY15&amp;"));",""),IF(DZ15&lt;&gt;"","&amp;ref(Item/Alchemist.jpg,nolink,25x25,Alchemist ("&amp;DZ15&amp;"));",""),IF(EA15&lt;&gt;"","&amp;ref(Item/Communion-Master.jpg,nolink,25x25,Communion Master);",""),IF(EB15&lt;&gt;"","&amp;ref(Item/Communion-Slave.jpg,nolink,25x25,Communion Slave);",""),IF(EC15&lt;&gt;"","&amp;ref(Item/Adept-Researcher.jpg,nolink,25x25,Adept Researcher ("&amp;EC15&amp;"));",""),IF(ED15&lt;&gt;"","&amp;ref(Spell/P_Fire.jpg,nolink,25x25,Fire Magic Bonus ("&amp;ED15&amp;"));",""),IF(EE15&lt;&gt;"","&amp;ref(Spell/P_Air.jpg,nolink,25x25,Air Magic Bonus ("&amp;EE15&amp;"));",""),IF(EF15&lt;&gt;"","&amp;ref(Spell/P_Water.jpg,nolink,25x25,Water Magic Bonus ("&amp;EF15&amp;"));",""),IF(EG15&lt;&gt;"","&amp;ref(Spell/P_Earth.jpg,nolink,25x25,Earth Magic Bonus ("&amp;EG15&amp;"));",""),IF(EH15&lt;&gt;"","&amp;ref(Spell/P_Astral.jpg,nolink,25x25,Astral Magic Bonus ("&amp;EH15&amp;"));",""),IF(EI15&lt;&gt;"","&amp;ref(Spell/P_Death.jpg,nolink,25x25,Death Magic Bonus ("&amp;EI15&amp;"));",""),IF(EJ15&lt;&gt;"","&amp;ref(Spell/P_Nature.jpg,nolink,25x25,Nature Magic Bonus ("&amp;EJ15&amp;"));",""),IF(EK15&lt;&gt;"","&amp;ref(Spell/P_Blood.jpg,nolink,25x25,Blood Magic Bonus ("&amp;EK15&amp;"));",""),IF(EL15&lt;&gt;"","&amp;ref(Spell/P_Holy.jpg,nolink,25x25,Priest Bonus ("&amp;EL15&amp;"));",""))</f>
        <v>&amp;ref(Item/Communion-Master.jpg,nolink,25x25,Communion Master);</v>
      </c>
      <c r="FB15" t="str">
        <f t="shared" ref="FB15" si="77">CONCATENATE(IF(EM15&lt;&gt;"","&amp;ref(Item/Far-Caster.jpg,nolink,25x25,Far Caster ("&amp;SUBSTITUTE(SUBSTITUTE(SUBSTITUTE(SUBSTITUTE(SUBSTITUTE(SUBSTITUTE(SUBSTITUTE(SUBSTITUTE(SUBSTITUTE(SUBSTITUTE(SUBSTITUTE(SUBSTITUTE(EM15,"火","Fire, "),"風","Air, "),"水","Water, "),"地","Earth, "),"星","Astral, "),"死","Death, "),"緑","Nature, "),"血","Blood, "),"聖","Priest, "),"霊","Elemental, "),"魔","Sorcery, "),"全","All, ")&amp;"));",""),IF(EN15&lt;&gt;"",SUBSTITUTE(SUBSTITUTE(SUBSTITUTE(SUBSTITUTE(SUBSTITUTE(SUBSTITUTE(SUBSTITUTE(SUBSTITUTE(EN15,"火","&amp;ref(Spell/V_Fire.jpg,nolink,25x25,Fire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(")&amp;"));",""),IF(EO15&lt;&gt;"",SUBSTITUTE(SUBSTITUTE(SUBSTITUTE(SUBSTITUTE(SUBSTITUTE(SUBSTITUTE(SUBSTITUTE(SUBSTITUTE(EO15,"火","&amp;ref(Spell/Vt_Fire.jpg,nolink,25x25,Temporary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5" t="str">
        <f t="shared" ref="FC15" si="78">IF(EW15&lt;&gt;"n/a",CONCATENATE(EW15,EX15,IF(AND(OR(EW15&lt;&gt;"",EX15&lt;&gt;""),OR(EY15&lt;&gt;"",EZ15&lt;&gt;"")),"&amp;br;",""),EY15,EZ15,IF(AND(OR(EW15&lt;&gt;"",EX15&lt;&gt;"",EY15&lt;&gt;"",EZ15&lt;&gt;""),OR(FA15&lt;&gt;"",FB15&lt;&gt;"")),"&amp;br;",""),FA15,FB15,IF(AND(OR(EW15&lt;&gt;"",EX15&lt;&gt;"",EY15&lt;&gt;"",EZ15&lt;&gt;"",FA15&lt;&gt;"",FB15&lt;&gt;""),EP15&lt;&gt;""),"&amp;br;",""),SUBSTITUTE(EP15,"\n","&amp;br;")),"")</f>
        <v>&amp;ref(Item/Communion-Master.jpg,nolink,25x25,Communion Master);&amp;br;魔法抵抗-2&amp;br;</v>
      </c>
      <c r="FD15" t="str">
        <f t="shared" ref="FD15" si="79">CONCATENATE(IF(EU15&lt;&gt;"n/a",EU15,IF(EV15&lt;&gt;"n/a",EV15,IF(EW15&lt;&gt;"n/a",FC15,""))),IF(FE15&lt;&gt;"~","&amp;br;"&amp;FE15,""),IF(FF15&lt;&gt;"~","&amp;br;"&amp;FF15,""))</f>
        <v>頭部防護：9&amp;br;防御修正：0&amp;br;装備負担：0&amp;br;魔法の防具&amp;br;&amp;br;&amp;ref(Item/Communion-Master.jpg,nolink,25x25,Communion Master);&amp;br;魔法抵抗-2&amp;br;</v>
      </c>
      <c r="FE15" t="str">
        <f t="shared" ref="FE15" si="80">IF(EU15&lt;&gt;"n/a",IF(EV15&lt;&gt;"n/a","&amp;br;"&amp;EV15,IF(EW15&lt;&gt;"n/a","&amp;br;"&amp;FC15,"~")),IF(AND(EV15&lt;&gt;"n/a",EW15&lt;&gt;"n/a"),"&amp;br;"&amp;FC15,"~"))</f>
        <v>&amp;br;&amp;ref(Item/Communion-Master.jpg,nolink,25x25,Communion Master);&amp;br;魔法抵抗-2&amp;br;</v>
      </c>
      <c r="FF15" t="str">
        <f t="shared" ref="FF15" si="81">IF(AND(EU15&lt;&gt;"n/a",EV15&lt;&gt;"n/a",EW15&lt;&gt;"n/a"),IF(EW15&lt;&gt;"n/a","&amp;br;"&amp;FC15,""),"~")</f>
        <v>~</v>
      </c>
      <c r="FG15" s="24" t="str">
        <f t="shared" si="15"/>
        <v>|Construction Lv0|BGCOLOR(#000000):&amp;ref(Item/Helms/Oppressors-Headband.jpg,nolink,75x75,Oppressors Headband);|BGCOLOR(BLACK):COLOR(WHITE):''Oppressors Headband''|冠|&amp;ref(Spell/P_Earth.jpg,nolink,25x25,Earth);3|&amp;ref(Spell/V_Earth.jpg,nolink,25x25,Earth Gem);15|
|~|~|&gt;|&gt;|&gt;|頭部防護：9&amp;br;防御修正：0&amp;br;装備負担：0&amp;br;魔法の防具&amp;br;&amp;br;&amp;ref(Item/Communion-Master.jpg,nolink,25x25,Communion Master);&amp;br;魔法抵抗-2&amp;br;|
|~|&gt;|&gt;|&gt;|&gt;|BGCOLOR(#F5F5F5):集団詠唱の自動化を早期に。魔法には弱くなる|</v>
      </c>
    </row>
    <row r="16" spans="1:163" x14ac:dyDescent="0.15">
      <c r="B16" s="1" t="s">
        <v>12235</v>
      </c>
      <c r="D16" s="1">
        <v>2</v>
      </c>
      <c r="E16" s="1" t="s">
        <v>12231</v>
      </c>
      <c r="G16" s="1" t="s">
        <v>12213</v>
      </c>
      <c r="H16" s="1" t="s">
        <v>12232</v>
      </c>
      <c r="I16" s="1">
        <v>3</v>
      </c>
      <c r="J16" s="7">
        <v>2</v>
      </c>
      <c r="AL16" s="1">
        <v>8</v>
      </c>
      <c r="AN16" s="1">
        <v>0</v>
      </c>
      <c r="AP16" s="1">
        <v>0</v>
      </c>
      <c r="AQ16" s="1">
        <v>0</v>
      </c>
      <c r="AR16" s="1" t="s">
        <v>12233</v>
      </c>
      <c r="CY16" s="2">
        <v>1</v>
      </c>
      <c r="EP16" s="7" t="s">
        <v>12234</v>
      </c>
      <c r="EQ16" s="20" t="s">
        <v>12245</v>
      </c>
      <c r="ER16" t="str">
        <f t="shared" ref="ER16:ER18" si="82">CONCATENATE("BGCOLOR(#000000):&amp;ref(Item/",SUBSTITUTE(SUBSTITUTE(SUBSTITUTE(SUBSTITUTE(SUBSTITUTE(SUBSTITUTE(SUBSTITUTE(B16,"片手","SH Weapons"),"両手","DH Weapons"),"盾","Shields"),"兜","Helms"),"鎧","Armors"),"靴","Boots"),"雑貨","Misc"),"/",SUBSTITUTE(SUBSTITUTE(IF(F16&lt;&gt;"",F16,E16)," ","-"),"ö","o"),".jpg,nolink,75x75,",E16,");","|","BGCOLOR(BLACK):COLOR(WHITE):''",E16,"''")</f>
        <v>BGCOLOR(#000000):&amp;ref(Item/Armors/Purple-Silk-Garments.jpg,nolink,75x75,Purple Silk Garments);|BGCOLOR(BLACK):COLOR(WHITE):''Purple Silk Garments''</v>
      </c>
      <c r="ES16" t="str">
        <f t="shared" ref="ES16:ES18" si="83">SUBSTITUTE(SUBSTITUTE(SUBSTITUTE(SUBSTITUTE(SUBSTITUTE(SUBSTITUTE(SUBSTITUTE(SUBSTITUTE(SUBSTITUTE(G16&amp;H16,"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&amp;ref(Spell/P_Astral.jpg,nolink,25x25,Astral);1&amp;ref(Spell/P_Water.jpg,nolink,25x25,Water);1</v>
      </c>
      <c r="ET16" t="str">
        <f t="shared" ref="ET16:ET18" si="84">SUBSTITUTE(SUBSTITUTE(SUBSTITUTE(SUBSTITUTE(SUBSTITUTE(SUBSTITUTE(SUBSTITUTE(SUBSTITUTE(LEFT(G16,1)&amp;I16&amp;IF(H16&lt;&gt;"",LEFT(H16,1)&amp;J16,""),"火","&amp;ref(Spell/V_Fire.jpg,nolink,25x25,Fire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&amp;ref(Spell/V_Astral.jpg,nolink,25x25,Astral Pearl);3&amp;ref(Spell/V_Water.jpg,nolink,25x25,Water Gem);2</v>
      </c>
      <c r="EU16" t="str">
        <f t="shared" ref="EU16:EU18" si="85">IF(K16&lt;&gt;"",CONCATENATE("攻撃力：",K16,SUBSTITUTE(SUBSTITUTE(SUBSTITUTE(SUBSTITUTE(SUBSTITUTE(SUBSTITUTE(SUBSTITUTE(SUBSTITUTE(SUBSTITUTE(L16,"切","&amp;ref(Item/D_Slash.jpg,nolink,25x25,Slash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16,"ap","&amp;br;防御貫通"),"an","&amp;br;防御無視"),SUBSTITUTE(SUBSTITUTE(N16,"p","&amp;br;吸収攻撃（上限5）"),"f","&amp;br;吸収攻撃"),IF(O16&lt;&gt;"","&amp;br;ダメージ上限"&amp;O16,""),SUBSTITUTE(SUBSTITUTE(P16,"2","&amp;br;対デーモン二倍打"),"3","&amp;br;対アンデッド/デーモン三倍打"),IF(Q16&lt;&gt;"","&amp;br;対魔法生物2倍打",""),SUBSTITUTE(SUBSTITUTE(R16,"2","&amp;br;対小型二倍打"),"3","&amp;br;対大型三倍打"),SUBSTITUTE(SUBSTITUTE(SUBSTITUTE(S16,"0","&amp;br;筋力加算なし"),"2","&amp;br;筋力加算二分の一"),"3","&amp;br;筋力加算三分の一"),IF(T16&lt;&gt;"","&amp;br;第一撃に突撃ボーナス加算",""),IF(U16&lt;&gt;"","&amp;br;殺した敵をゾンビ化",""),IF(V16&lt;&gt;"","&amp;br;筋力加算+25%",""),IF(W16&lt;&gt;"","&amp;br;対盾攻撃修正+2",""),IF(X16&lt;&gt;"","&amp;br;頭部優先攻撃",""),SUBSTITUTE(SUBSTITUTE(SUBSTITUTE(Y16,"n","&amp;br;抵抗可能"),"e","&amp;br;抵抗容易"),"h","&amp;br;抵抗困難"),IF(Z16&lt;&gt;"","&amp;br;ボーナス武器",""),IF(AA16&lt;&gt;"","&amp;br;"&amp;IF(AA16&gt;0,AA16&amp;"回連続攻撃",ABS(AA16)+1&amp;"ラウンド毎に1回攻撃"),""),IF(AB16&lt;&gt;"","&amp;br;効果範囲："&amp;AB16,""),IF(AC16&lt;&gt;"","&amp;br;効果継続："&amp;AB16,""),IF(AD16&lt;&gt;"","&amp;br;攻撃修正："&amp;AD16&amp;"&amp;br;防御修正："&amp;AE16&amp;"&amp;br;長さ："&amp;AJ16,""),IF(AF16&lt;&gt;"","&amp;br;射程："&amp;SUBSTITUTE(SUBSTITUTE(SUBSTITUTE(AF16,"s","筋力"),"h","筋力/2"),"t","筋力/3")&amp;"&amp;br;精度修正："&amp;AG16&amp;"&amp;br;弾数："&amp;AH16&amp;IF(AI16&lt;&gt;"","&amp;br;水中使用可能",""),""),IF(AS16&lt;&gt;"","&amp;br;負傷時追撃："&amp;AS16,""),IF(AT16&lt;&gt;"","&amp;br;命中時追撃："&amp;AT16,""),IF(AU16&lt;&gt;"","&amp;br;攻撃時追撃："&amp;AU16,"")),"n/a")</f>
        <v>n/a</v>
      </c>
      <c r="EV16" t="str">
        <f t="shared" ref="EV16:EV18" si="86">IF(AP16&lt;&gt;"",CONCATENATE(IF(AK16&lt;&gt;"","頭部防護："&amp;AK16,""),IF(AL16&lt;&gt;"",IF(AK16&lt;&gt;"","&amp;br;","")&amp;"胴体防護："&amp;AL16,""),IF(AM16&lt;&gt;"","盾軽減力："&amp;AM16,""),IF(AN16&lt;&gt;"","&amp;br;防御修正："&amp;AN16,""),IF(AO16&lt;&gt;"","&amp;br;盾対応力："&amp;AO16,""),IF(AP16&lt;&gt;"","&amp;br;装備負担："&amp;AP16,""),IF(AQ16&lt;&gt;"","&amp;br;行軍速度：-"&amp;AQ16,""),IF(AR16&lt;&gt;"","&amp;br;魔法の防具","")),"n/a")</f>
        <v>胴体防護：8&amp;br;防御修正：0&amp;br;装備負担：0&amp;br;行軍速度：-0&amp;br;魔法の防具</v>
      </c>
      <c r="EW16" t="str">
        <f t="shared" ref="EW16:EW18" si="87">IF(COUNTA(AV16:EP16)&lt;&gt;0,CONCATENATE(IF(AV16&lt;&gt;"",IF(AV16&gt;0,"&amp;ref(Item/Fire-Resistant.jpg,nolink,25x25,Fire Resistant ("&amp;AV16&amp;"));","&amp;ref(Item/Susceptible-to-Fire.jpg,nolink,25x25,Susceptible to Fire ("&amp;ABS(AV16)&amp;"));"),""),IF(AW16&lt;&gt;"",IF(AW16&gt;0,"&amp;ref(Item/Shock-Resistant.jpg,nolink,25x25,Shock Resistant ("&amp;AW16&amp;"));","&amp;ref(Item/Susceptible-to-Shock.jpg,nolink,25x25,Susceptible to Shock ("&amp;ABS(AW16)&amp;"));"),""),IF(AX16&lt;&gt;"",IF(AX16&gt;0,"&amp;ref(Item/Cold-Resistant.jpg,nolink,25x25,Cold Resistant ("&amp;AX16&amp;"));","&amp;ref(Item/Susceptible-to-Cold.jpg,nolink,25x25,Susceptible to Cold ("&amp;ABS(AX16)&amp;"));"),""),IF(AY16&lt;&gt;"",IF(AY16&gt;0,"&amp;ref(Item/Poison-Resistant.jpg,nolink,25x25,Poison Resistant ("&amp;AY16&amp;"));","&amp;ref(Item/Susceptible-to-Poison.jpg,nolink,25x25,Susceptible to Poison ("&amp;ABS(AY16)&amp;"));"),""),IF(AZ16&lt;&gt;"","&amp;ref(Item/Affliction-Resistance.jpg,nolink,25x25,Affliction Resistance ("&amp;AZ16&amp;"));",""),IF(BA16&lt;&gt;"","&amp;ref(Item/Ice-Protection.jpg,nolink,25x25,Ice Protection ("&amp;BA16&amp;"));",""),IF(BB16&lt;&gt;"","&amp;ref(Item/Invulnerable.jpg,nolink,25x25,Invulnerable ("&amp;BB16&amp;"));",""),IF(BC16&lt;&gt;"","&amp;ref(Item/Protective-Force.jpg,nolink,25x25,Protective Force ("&amp;BC16&amp;"));",""),IF(BD16&lt;&gt;"","&amp;ref(Item/Awe.jpg,nolink,25x25,Awe ("&amp;BD16&amp;"));",""),IF(BE16&lt;&gt;"","&amp;ref(Item/Animal-Awe.jpg,nolink,25x25,Animal Awe ("&amp;BE16&amp;"));",""),IF(BF16&lt;&gt;"","&amp;ref(Item/Causes-Fear.jpg,nolink,25x25,Fear ("&amp;BF16&amp;"));",""),IF(BG16&lt;&gt;"","&amp;ref(Item/Heat.jpg,nolink,25x25,Heat ("&amp;BG16&amp;"));",""),IF(BH16&lt;&gt;"","&amp;ref(Item/Chill.jpg,nolink,25x25,Chill ("&amp;BH16&amp;"));",""),IF(BI16&lt;&gt;"","&amp;ref(Item/Fire-Shield.jpg,nolink,25x25,Fire Shield ("&amp;BI16&amp;"));",""),IF(BJ16&lt;&gt;"","&amp;ref(Item/Air-Shield.jpg,nolink,25x25,Air Shield ("&amp;BJ16&amp;"));",""),IF(BK16&lt;&gt;"","&amp;ref(Item/Overcharged.jpg,nolink,25x25,Overcharged);",""),IF(BL16&lt;&gt;"","&amp;ref(Item/Poison-Barbs.jpg,nolink,25x25,Poison Barbs);",""),IF(BM16&lt;&gt;"","&amp;ref(Item/Petrification.jpg,nolink,25x25,Petrification);",""),IF(BN16&lt;&gt;"","&amp;ref(Item/Damage-Reversal.jpg,nolink,25x25,Damage Reversal ("&amp;BN16+12&amp;" vs MR));","")),"n/a")</f>
        <v/>
      </c>
      <c r="EX16" t="str">
        <f t="shared" ref="EX16:EX18" si="88">CONCATENATE(IF(BO16&lt;&gt;"",IF(BO16="s","&amp;ref(Item/Sacred-Bless.jpg,nolink,25x25,Blessed (Sacred Only));","&amp;ref(Item/Blessed.jpg,nolink,25x25,Blessed);"),""),IF(BP16&lt;&gt;"","&amp;ref(Item/Berserker.jpg,nolink,25x25,Berserker ("&amp;BP16&amp;"));",""),IF(BQ16&lt;&gt;"","&amp;ref(Item/Gone-Berserk.jpg,nolink,25x25,Gone Berserk);",""),IF(BR16&lt;&gt;"","&amp;ref(Item/Trample.jpg,nolink,25x25,Trample);",""),IF(BS16&lt;&gt;"",IF(BS16&lt;&gt;"s","&amp;ref(Item/Darkvision.jpg,nolink,25x25,Darkvision ("&amp;BS16&amp;"));","&amp;ref(Item/Spirit-Sight.jpg,nolink,25x25,Spirit Sight);"),""),IF(BT16&lt;&gt;"",IF(LEFT(BT16,1)&lt;&gt;"t","&amp;ref(Item/Regeneration.jpg,nolink,25x25,Regeneration ("&amp;BT16&amp;"));","&amp;ref(Item/True-Regeneration.jpg,nolink,25x25,True Regeneration ("&amp;MID(BT16,2,LEN(BT16)-1)&amp;"));"),""),IF(BU16&lt;&gt;"",IF(BU16&gt;0,"&amp;ref(Item/Reinvigoration.jpg,nolink,25x25,Reinvigoration ("&amp;BU16&amp;"));","&amp;ref(Item/Exhaustion.jpg,nolink,25x25,Exhaustion ("&amp;BU16&amp;"));"),""),IF(BV16&lt;&gt;"",IF(LEFT(BV16,1)&lt;&gt;"f","&amp;ref(Item/Stealthy-Boost.jpg,nolink,25x25,Stealth Boost ("&amp;BV16&amp;"));","&amp;ref(Item/Stealthy.jpg,nolink,25x25,Stealthy ("&amp;MID(BV16,2,LEN(BV16)-1)&amp;"));"),""),IF(BW16&lt;&gt;"","&amp;ref(Item/Invisible.jpg,nolink,25x25,Invisible);",""),IF(BX16&lt;&gt;"","&amp;ref(Item/Assassin.jpg,nolink,25x25,Assassin);",""),IF(BY16&lt;&gt;"","&amp;ref(Item/Seduction.jpg,nolink,25x25,Seduction);",""),IF(BZ16&lt;&gt;"","&amp;ref(Item/Reaper.jpg,nolink,25x25,Reaper ("&amp;BZ16&amp;"));",""),IF(CA16&lt;&gt;"","&amp;ref(Item/Heretic.jpg,nolink,25x25,Heretic ("&amp;CA16&amp;"));",""),IF(CB16&lt;&gt;"","&amp;ref(Item/Inquisitor.jpg,nolink,25x25,Inquisitor);",""),IF(CC16&lt;&gt;"","&amp;ref(Item/Adept-Sacrificer.jpg,nolink,25x25,Adept Sacrificer ("&amp;CC16&amp;"));",""),IF(CD16&lt;&gt;"","&amp;ref(Item/Dominion-Spreader.jpg,nolink,25x25,Dominion Spreader ("&amp;CD16&amp;"));",""),IF(CE16&lt;&gt;"","&amp;ref(Item/Gold-Maker.jpg,nolink,25x25,Gold Maker ("&amp;CE16&amp;"));",""))</f>
        <v/>
      </c>
      <c r="EY16" t="str">
        <f t="shared" ref="EY16:EY18" si="89">CONCATENATE(IF(CF16&lt;&gt;"","&amp;ref(Item/Inspirational.jpg,nolink,25x25,Inspirational ("&amp;CF16&amp;"));",""),IF(CG16&lt;&gt;"","&amp;ref(Item/Taskmaster.jpg,nolink,25x25,Taskmaster ("&amp;CG16&amp;"));",""),IF(CH16&lt;&gt;"","&amp;ref(Item/Beastmaster.jpg,nolink,25x25,Beastmaster ("&amp;CH16&amp;"));",""),IF(CI16&lt;&gt;"","&amp;ref(Nation/LivingLead.jpg,nolink,25x25,Leadership ("&amp;CI16&amp;"));",""),IF(CJ16&lt;&gt;"","&amp;ref(Nation/MagicLead.jpg,nolink,25x25,Magic Leadership ("&amp;CJ16&amp;"));",""),IF(CK16&lt;&gt;"","&amp;ref(Nation/UndeadLead.jpg,nolink,25x25,Undead Leadership ("&amp;CK16&amp;"));",""),IF(CL16&lt;&gt;"","&amp;ref(Item/Pillager.jpg,nolink,25x25,Pillager ("&amp;CL16&amp;"));",""),IF(CM16&lt;&gt;"","&amp;ref(Item/Patrol-Bonus.jpg,nolink,25x25,Patrol Bonus ("&amp;CM16&amp;"));",""),IF(CN16&lt;&gt;"",IF(CN16&gt;0,"&amp;ref(Item/Supply-Bonus.jpg,nolink,25x25,Supply Bonus ("&amp;CN16&amp;"));","&amp;ref(Item/Gluttony.jpg,nolink,25x25,Gluttony ("&amp;ABS(CN16)&amp;"));"),""),IF(CO16&lt;&gt;"",IF(CO16&gt;0,"&amp;ref(Item/Water-Breathing.jpg,nolink,25x25,Gift of Water Breathing ("&amp;CO16&amp;"));","&amp;ref(Item/Water-Breathing.jpg,nolink,25x25,Water Breathing);"),""),IF(CP16&lt;&gt;"","&amp;ref(Item/Sailing.jpg,nolink,25x25,Sailing (Size points "&amp;LEFT(CP16,LEN(CP16)-1)&amp;", max size "&amp;RIGHT(CP16)&amp;"));",""),IF(CQ16&lt;&gt;"",IF(LEFT(CQ16,1)&lt;&gt;"d",IF(LEFT(CQ16,1)&lt;&gt;"g","&amp;ref(Item/Healer.jpg,nolink,25x25,Healer ("&amp;CQ16&amp;"));","&amp;ref(Item/Disease-Grinder.jpg,nolink,25x25,Disease Grinder ("&amp;MID(CQ16,2,LEN(CQ16)-1)&amp;"));"),"&amp;ref(Item/Disease-Healer.jpg,nolink,25x25,Disease Healer ("&amp;MID(CQ16,2,LEN(CQ16)-1)&amp;"));"),""),IF(CR16&lt;&gt;"","&amp;ref(Item/Mason.jpg,nolink,25x25,Mason);",""))</f>
        <v/>
      </c>
      <c r="EZ16" t="str">
        <f t="shared" ref="EZ16:EZ18" si="90">CONCATENATE(IF(CS16&lt;&gt;"","&amp;ref(Item/Ethereal.jpg,nolink,25x25,Ethereal);",""),IF(CT16&lt;&gt;"","&amp;ref(Item/Swiftness.jpg,nolink,25x25,Swiftness ("&amp;CT16&amp;"));",""),IF(CU16&lt;&gt;"","&amp;ref(Item/Quickness.jpg,nolink,25x25,Quickness);",""),IF(CV16&lt;&gt;"",IF(CV16&lt;&gt;"l","&amp;ref(Item/Enlarged.jpg,nolink,25x25,Enlarged);","&amp;ref(Item/Enlarged.jpg,nolink,25x25,Enlarged (Up to Size 4));"),""),IF(CW16&lt;&gt;"","&amp;ref(Item/Storm-Power.jpg,nolink,25x25,Storm Power ("&amp;CW16&amp;"));",""),IF(CX16&lt;&gt;"","&amp;ref(Item/Lucky.jpg,nolink,25x25,Lucky);",""),IF(CY16&lt;&gt;"","&amp;ref(Item/Twist-Fate.jpg,nolink,25x25,Twist Fate);",""),IF(CZ16&lt;&gt;"","&amp;ref(Item/Fool's-Luck.jpg,nolink,25x25,Fool's Luck);",""),IF(DA16&lt;&gt;"","&amp;ref(Item/Cursed.jpg,nolink,25x25,Cursed);",""),IF(DB16&lt;&gt;"","&amp;ref(Item/Horror-Marked.jpg,nolink,25x25,Causes Horror Mark);",""),IF(DC16&lt;&gt;"","&amp;ref(Item/Diseased.jpg,nolink,25x25,Diseased);",""),IF(DD16&lt;&gt;"","&amp;ref(Item/Affliction.jpg,nolink,25x25,Lost one eye);",""),IF(DE16&lt;&gt;"","&amp;ref(Item/Affliction.jpg,nolink,25x25,Chest Wound);",""),IF(DF16&lt;&gt;"","&amp;ref(Item/Affliction.jpg,nolink,25x25,Feeble Minded);",""),IF(DG16&lt;&gt;"","&amp;ref(Item/Insane.jpg,nolink,25x25,Insane ("&amp;DG16&amp;"));",""),IF(DH16&lt;&gt;"","&amp;ref(Item/Siege-Bonus.jpg,nolink,25x25,Siege Bonus ("&amp;DH16&amp;"));",""),IF(DI16&lt;&gt;"","&amp;ref(Item/Flying.jpg,nolink,25x25,Flying"&amp;IF(DI16&gt;0," (Map Move "&amp;DI16&amp;")","")&amp;");",""),IF(DJ16&lt;&gt;"","&amp;ref(Item/Storm-Immunity.jpg,nolink,25x25,Storm Immunity);",""),IF(DK16&lt;&gt;"","&amp;ref(Item/Floating.jpg,nolink,25x25,Floating);",""),IF(DL16&lt;&gt;"","&amp;ref(Item/Forest-Survival.jpg,nolink,25x25,Forest Survival);",""),IF(DM16&lt;&gt;"","&amp;ref(Item/Mountain-Survival.jpg,nolink,25x25,Mountain Survival);",""),IF(DN16&lt;&gt;"","&amp;ref(Item/Swamp-Survival.jpg,nolink,25x25,Swamp Survival);",""),IF(DO16&lt;&gt;"","&amp;ref(Item/Wasteland-Survival.jpg,nolink,25x25,Wasteland Survival);",""),IF(DP16&lt;&gt;"","&amp;ref(Item/Snow-Move.jpg,nolink,25x25,Snow Move);",""),IF(DQ16&lt;&gt;"","&amp;ref(Item/Swimming.jpg,nolink,25x25,Swimming);",""))</f>
        <v>&amp;ref(Item/Twist-Fate.jpg,nolink,25x25,Twist Fate);</v>
      </c>
      <c r="FA16" t="str">
        <f t="shared" ref="FA16:FA18" si="91">CONCATENATE(IF(DR16&lt;&gt;"","&amp;ref(Item/Blood-Searcher.jpg,nolink,25x25,Blood Searcher ("&amp;DR16&amp;"));",""),IF(DS16&lt;&gt;"","&amp;ref(Item/Reanimation-Bonus.jpg,nolink,25x25,Reanimation Bonus ("&amp;DS16&amp;"));",""),IF(DT16&lt;&gt;"","&amp;ref(Item/Dragon-Master.jpg,nolink,25x25,Dragon Master ("&amp;DT16&amp;"));",""),IF(DU16&lt;&gt;"","&amp;ref(Item/Ivy-Lord.jpg,nolink,25x25,Ivy Lord ("&amp;DU16&amp;"));",""),IF(DV16&lt;&gt;"","&amp;ref(Item/Adept-Cross-Breeder.jpg,nolink,25x25,Adept Cross Breeder ("&amp;DV16&amp;"));",""),IF(DW16&lt;&gt;"","&amp;ref(Item/Forge-Bonus.jpg,nolink,25x25,Forge Bonus ("&amp;DW16&amp;"));",""),IF(DX16&lt;&gt;"","&amp;ref(Item/Master-Smith.jpg,nolink,25x25,Master Smith ("&amp;DX16&amp;"));",""),IF(DY16&lt;&gt;"","&amp;ref(Item/Master-Ritualist.jpg,nolink,25x25,Master Ritualist ("&amp;DY16&amp;"));",""),IF(DZ16&lt;&gt;"","&amp;ref(Item/Alchemist.jpg,nolink,25x25,Alchemist ("&amp;DZ16&amp;"));",""),IF(EA16&lt;&gt;"","&amp;ref(Item/Communion-Master.jpg,nolink,25x25,Communion Master);",""),IF(EB16&lt;&gt;"","&amp;ref(Item/Communion-Slave.jpg,nolink,25x25,Communion Slave);",""),IF(EC16&lt;&gt;"","&amp;ref(Item/Adept-Researcher.jpg,nolink,25x25,Adept Researcher ("&amp;EC16&amp;"));",""),IF(ED16&lt;&gt;"","&amp;ref(Spell/P_Fire.jpg,nolink,25x25,Fire Magic Bonus ("&amp;ED16&amp;"));",""),IF(EE16&lt;&gt;"","&amp;ref(Spell/P_Air.jpg,nolink,25x25,Air Magic Bonus ("&amp;EE16&amp;"));",""),IF(EF16&lt;&gt;"","&amp;ref(Spell/P_Water.jpg,nolink,25x25,Water Magic Bonus ("&amp;EF16&amp;"));",""),IF(EG16&lt;&gt;"","&amp;ref(Spell/P_Earth.jpg,nolink,25x25,Earth Magic Bonus ("&amp;EG16&amp;"));",""),IF(EH16&lt;&gt;"","&amp;ref(Spell/P_Astral.jpg,nolink,25x25,Astral Magic Bonus ("&amp;EH16&amp;"));",""),IF(EI16&lt;&gt;"","&amp;ref(Spell/P_Death.jpg,nolink,25x25,Death Magic Bonus ("&amp;EI16&amp;"));",""),IF(EJ16&lt;&gt;"","&amp;ref(Spell/P_Nature.jpg,nolink,25x25,Nature Magic Bonus ("&amp;EJ16&amp;"));",""),IF(EK16&lt;&gt;"","&amp;ref(Spell/P_Blood.jpg,nolink,25x25,Blood Magic Bonus ("&amp;EK16&amp;"));",""),IF(EL16&lt;&gt;"","&amp;ref(Spell/P_Holy.jpg,nolink,25x25,Priest Bonus ("&amp;EL16&amp;"));",""))</f>
        <v/>
      </c>
      <c r="FB16" t="str">
        <f t="shared" ref="FB16:FB18" si="92">CONCATENATE(IF(EM16&lt;&gt;"","&amp;ref(Item/Far-Caster.jpg,nolink,25x25,Far Caster ("&amp;SUBSTITUTE(SUBSTITUTE(SUBSTITUTE(SUBSTITUTE(SUBSTITUTE(SUBSTITUTE(SUBSTITUTE(SUBSTITUTE(SUBSTITUTE(SUBSTITUTE(SUBSTITUTE(SUBSTITUTE(EM16,"火","Fire, "),"風","Air, "),"水","Water, "),"地","Earth, "),"星","Astral, "),"死","Death, "),"緑","Nature, "),"血","Blood, "),"聖","Priest, "),"霊","Elemental, "),"魔","Sorcery, "),"全","All, ")&amp;"));",""),IF(EN16&lt;&gt;"",SUBSTITUTE(SUBSTITUTE(SUBSTITUTE(SUBSTITUTE(SUBSTITUTE(SUBSTITUTE(SUBSTITUTE(SUBSTITUTE(EN16,"火","&amp;ref(Spell/V_Fire.jpg,nolink,25x25,Fire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(")&amp;"));",""),IF(EO16&lt;&gt;"",SUBSTITUTE(SUBSTITUTE(SUBSTITUTE(SUBSTITUTE(SUBSTITUTE(SUBSTITUTE(SUBSTITUTE(SUBSTITUTE(EO16,"火","&amp;ref(Spell/Vt_Fire.jpg,nolink,25x25,Temporary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6" t="str">
        <f t="shared" ref="FC16:FC18" si="93">IF(EW16&lt;&gt;"n/a",CONCATENATE(EW16,EX16,IF(AND(OR(EW16&lt;&gt;"",EX16&lt;&gt;""),OR(EY16&lt;&gt;"",EZ16&lt;&gt;"")),"&amp;br;",""),EY16,EZ16,IF(AND(OR(EW16&lt;&gt;"",EX16&lt;&gt;"",EY16&lt;&gt;"",EZ16&lt;&gt;""),OR(FA16&lt;&gt;"",FB16&lt;&gt;"")),"&amp;br;",""),FA16,FB16,IF(AND(OR(EW16&lt;&gt;"",EX16&lt;&gt;"",EY16&lt;&gt;"",EZ16&lt;&gt;"",FA16&lt;&gt;"",FB16&lt;&gt;""),EP16&lt;&gt;""),"&amp;br;",""),SUBSTITUTE(EP16,"\n","&amp;br;")),"")</f>
        <v>&amp;ref(Item/Twist-Fate.jpg,nolink,25x25,Twist Fate);&amp;br;防御技能+2、魔法抵抗+1</v>
      </c>
      <c r="FD16" t="str">
        <f t="shared" ref="FD16:FD18" si="94">CONCATENATE(IF(EU16&lt;&gt;"n/a",EU16,IF(EV16&lt;&gt;"n/a",EV16,IF(EW16&lt;&gt;"n/a",FC16,""))),IF(FE16&lt;&gt;"~","&amp;br;"&amp;FE16,""),IF(FF16&lt;&gt;"~","&amp;br;"&amp;FF16,""))</f>
        <v>胴体防護：8&amp;br;防御修正：0&amp;br;装備負担：0&amp;br;行軍速度：-0&amp;br;魔法の防具&amp;br;&amp;br;&amp;ref(Item/Twist-Fate.jpg,nolink,25x25,Twist Fate);&amp;br;防御技能+2、魔法抵抗+1</v>
      </c>
      <c r="FE16" t="str">
        <f t="shared" ref="FE16:FE18" si="95">IF(EU16&lt;&gt;"n/a",IF(EV16&lt;&gt;"n/a","&amp;br;"&amp;EV16,IF(EW16&lt;&gt;"n/a","&amp;br;"&amp;FC16,"~")),IF(AND(EV16&lt;&gt;"n/a",EW16&lt;&gt;"n/a"),"&amp;br;"&amp;FC16,"~"))</f>
        <v>&amp;br;&amp;ref(Item/Twist-Fate.jpg,nolink,25x25,Twist Fate);&amp;br;防御技能+2、魔法抵抗+1</v>
      </c>
      <c r="FF16" t="str">
        <f t="shared" ref="FF16:FF18" si="96">IF(AND(EU16&lt;&gt;"n/a",EV16&lt;&gt;"n/a",EW16&lt;&gt;"n/a"),IF(EW16&lt;&gt;"n/a","&amp;br;"&amp;FC16,""),"~")</f>
        <v>~</v>
      </c>
      <c r="FG16" s="24" t="str">
        <f t="shared" si="15"/>
        <v>|Construction Lv2|BGCOLOR(#000000):&amp;ref(Item/Armors/Purple-Silk-Garments.jpg,nolink,75x75,Purple Silk Garments);|BGCOLOR(BLACK):COLOR(WHITE):''Purple Silk Garments''|鎧|&amp;ref(Spell/P_Astral.jpg,nolink,25x25,Astral);1&amp;ref(Spell/P_Water.jpg,nolink,25x25,Water);1|&amp;ref(Spell/V_Astral.jpg,nolink,25x25,Astral Pearl);3&amp;ref(Spell/V_Water.jpg,nolink,25x25,Water Gem);2|
|~|~|&gt;|&gt;|&gt;|胴体防護：8&amp;br;防御修正：0&amp;br;装備負担：0&amp;br;行軍速度：-0&amp;br;魔法の防具&amp;br;&amp;br;&amp;ref(Item/Twist-Fate.jpg,nolink,25x25,Twist Fate);&amp;br;防御技能+2、魔法抵抗+1|
|~|&gt;|&gt;|&gt;|&gt;|BGCOLOR(#F5F5F5):身躱しを助ける安価な衣。魔術師に向く|</v>
      </c>
    </row>
    <row r="17" spans="2:163" x14ac:dyDescent="0.15">
      <c r="B17" s="1" t="s">
        <v>12235</v>
      </c>
      <c r="D17" s="1">
        <v>6</v>
      </c>
      <c r="E17" s="1" t="s">
        <v>12236</v>
      </c>
      <c r="G17" s="1" t="s">
        <v>12213</v>
      </c>
      <c r="H17" s="1" t="s">
        <v>12237</v>
      </c>
      <c r="I17" s="1">
        <v>3</v>
      </c>
      <c r="J17" s="7">
        <v>2</v>
      </c>
      <c r="AL17" s="1">
        <v>8</v>
      </c>
      <c r="AN17" s="1">
        <v>0</v>
      </c>
      <c r="AP17" s="1">
        <v>0</v>
      </c>
      <c r="AQ17" s="1">
        <v>0</v>
      </c>
      <c r="AR17" s="1" t="s">
        <v>12233</v>
      </c>
      <c r="BU17" s="2">
        <v>2</v>
      </c>
      <c r="CY17" s="2">
        <v>1</v>
      </c>
      <c r="EP17" s="7" t="s">
        <v>12238</v>
      </c>
      <c r="EQ17" s="20" t="s">
        <v>12239</v>
      </c>
      <c r="ER17" t="str">
        <f t="shared" si="82"/>
        <v>BGCOLOR(#000000):&amp;ref(Item/Armors/Silver-Silk-Garments.jpg,nolink,75x75,Silver Silk Garments);|BGCOLOR(BLACK):COLOR(WHITE):''Silver Silk Garments''</v>
      </c>
      <c r="ES17" t="str">
        <f t="shared" si="83"/>
        <v>&amp;ref(Spell/P_Astral.jpg,nolink,25x25,Astral);1&amp;ref(Spell/P_Air.jpg,nolink,25x25,Air);1</v>
      </c>
      <c r="ET17" t="str">
        <f t="shared" si="84"/>
        <v>&amp;ref(Spell/V_Astral.jpg,nolink,25x25,Astral Pearl);3&amp;ref(Spell/V_Air.jpg,nolink,25x25,Air Gem);2</v>
      </c>
      <c r="EU17" t="str">
        <f t="shared" si="85"/>
        <v>n/a</v>
      </c>
      <c r="EV17" t="str">
        <f t="shared" si="86"/>
        <v>胴体防護：8&amp;br;防御修正：0&amp;br;装備負担：0&amp;br;行軍速度：-0&amp;br;魔法の防具</v>
      </c>
      <c r="EW17" t="str">
        <f t="shared" si="87"/>
        <v/>
      </c>
      <c r="EX17" t="str">
        <f t="shared" si="88"/>
        <v>&amp;ref(Item/Reinvigoration.jpg,nolink,25x25,Reinvigoration (2));</v>
      </c>
      <c r="EY17" t="str">
        <f t="shared" si="89"/>
        <v/>
      </c>
      <c r="EZ17" t="str">
        <f t="shared" si="90"/>
        <v>&amp;ref(Item/Twist-Fate.jpg,nolink,25x25,Twist Fate);</v>
      </c>
      <c r="FA17" t="str">
        <f t="shared" si="91"/>
        <v/>
      </c>
      <c r="FB17" t="str">
        <f t="shared" si="92"/>
        <v/>
      </c>
      <c r="FC17" t="str">
        <f t="shared" si="93"/>
        <v>&amp;ref(Item/Reinvigoration.jpg,nolink,25x25,Reinvigoration (2));&amp;br;&amp;ref(Item/Twist-Fate.jpg,nolink,25x25,Twist Fate);&amp;br;魔法抵抗+2</v>
      </c>
      <c r="FD17" t="str">
        <f t="shared" si="94"/>
        <v>胴体防護：8&amp;br;防御修正：0&amp;br;装備負担：0&amp;br;行軍速度：-0&amp;br;魔法の防具&amp;br;&amp;br;&amp;ref(Item/Reinvigoration.jpg,nolink,25x25,Reinvigoration (2));&amp;br;&amp;ref(Item/Twist-Fate.jpg,nolink,25x25,Twist Fate);&amp;br;魔法抵抗+2</v>
      </c>
      <c r="FE17" t="str">
        <f t="shared" si="95"/>
        <v>&amp;br;&amp;ref(Item/Reinvigoration.jpg,nolink,25x25,Reinvigoration (2));&amp;br;&amp;ref(Item/Twist-Fate.jpg,nolink,25x25,Twist Fate);&amp;br;魔法抵抗+2</v>
      </c>
      <c r="FF17" t="str">
        <f t="shared" si="96"/>
        <v>~</v>
      </c>
      <c r="FG17" s="24" t="str">
        <f t="shared" si="15"/>
        <v>|Construction Lv6|BGCOLOR(#000000):&amp;ref(Item/Armors/Silver-Silk-Garments.jpg,nolink,75x75,Silver Silk Garments);|BGCOLOR(BLACK):COLOR(WHITE):''Silver Silk Garments''|鎧|&amp;ref(Spell/P_Astral.jpg,nolink,25x25,Astral);1&amp;ref(Spell/P_Air.jpg,nolink,25x25,Air);1|&amp;ref(Spell/V_Astral.jpg,nolink,25x25,Astral Pearl);3&amp;ref(Spell/V_Air.jpg,nolink,25x25,Air Gem);2|
|~|~|&gt;|&gt;|&gt;|胴体防護：8&amp;br;防御修正：0&amp;br;装備負担：0&amp;br;行軍速度：-0&amp;br;魔法の防具&amp;br;&amp;br;&amp;ref(Item/Reinvigoration.jpg,nolink,25x25,Reinvigoration (2));&amp;br;&amp;ref(Item/Twist-Fate.jpg,nolink,25x25,Twist Fate);&amp;br;魔法抵抗+2|
|~|&gt;|&gt;|&gt;|&gt;|BGCOLOR(#F5F5F5):疲労を癒す衣。魔術師の護身と持久力強化に|</v>
      </c>
    </row>
    <row r="18" spans="2:163" x14ac:dyDescent="0.15">
      <c r="B18" s="1" t="s">
        <v>12240</v>
      </c>
      <c r="D18" s="1">
        <v>4</v>
      </c>
      <c r="E18" s="1" t="s">
        <v>12241</v>
      </c>
      <c r="G18" s="1" t="s">
        <v>12242</v>
      </c>
      <c r="I18" s="1">
        <v>10</v>
      </c>
      <c r="EP18" s="7" t="s">
        <v>12243</v>
      </c>
      <c r="EQ18" s="20" t="s">
        <v>12244</v>
      </c>
      <c r="ER18" t="str">
        <f t="shared" si="82"/>
        <v>BGCOLOR(#000000):&amp;ref(Item/Misc/Windcatcher-Sail.jpg,nolink,75x75,Windcatcher Sail);|BGCOLOR(BLACK):COLOR(WHITE):''Windcatcher Sail''</v>
      </c>
      <c r="ES18" t="str">
        <f t="shared" si="83"/>
        <v>&amp;ref(Spell/P_Air.jpg,nolink,25x25,Air);2</v>
      </c>
      <c r="ET18" t="str">
        <f t="shared" si="84"/>
        <v>&amp;ref(Spell/V_Air.jpg,nolink,25x25,Air Gem);10</v>
      </c>
      <c r="EU18" t="str">
        <f t="shared" si="85"/>
        <v>n/a</v>
      </c>
      <c r="EV18" t="str">
        <f t="shared" si="86"/>
        <v>n/a</v>
      </c>
      <c r="EW18" t="str">
        <f t="shared" si="87"/>
        <v/>
      </c>
      <c r="EX18" t="str">
        <f t="shared" si="88"/>
        <v/>
      </c>
      <c r="EY18" t="str">
        <f t="shared" si="89"/>
        <v/>
      </c>
      <c r="EZ18" t="str">
        <f t="shared" si="90"/>
        <v/>
      </c>
      <c r="FA18" t="str">
        <f t="shared" si="91"/>
        <v/>
      </c>
      <c r="FB18" t="str">
        <f t="shared" si="92"/>
        <v/>
      </c>
      <c r="FC18" t="str">
        <f t="shared" si="93"/>
        <v>航海の限界距離+1</v>
      </c>
      <c r="FD18" t="str">
        <f t="shared" si="94"/>
        <v>航海の限界距離+1</v>
      </c>
      <c r="FE18" t="str">
        <f t="shared" si="95"/>
        <v>~</v>
      </c>
      <c r="FF18" t="str">
        <f t="shared" si="96"/>
        <v>~</v>
      </c>
      <c r="FG18" s="24" t="str">
        <f t="shared" si="15"/>
        <v>|Construction Lv4|BGCOLOR(#000000):&amp;ref(Item/Misc/Windcatcher-Sail.jpg,nolink,75x75,Windcatcher Sail);|BGCOLOR(BLACK):COLOR(WHITE):''Windcatcher Sail''|雑貨|&amp;ref(Spell/P_Air.jpg,nolink,25x25,Air);2|&amp;ref(Spell/V_Air.jpg,nolink,25x25,Air Gem);10|
|~|~|&gt;|&gt;|&gt;|航海の限界距離+1|
|~|&gt;|&gt;|&gt;|&gt;|BGCOLOR(#F5F5F5):遠洋航海の助けとなる帆。移動にも奇襲にも役立つ|</v>
      </c>
    </row>
    <row r="19" spans="2:163" x14ac:dyDescent="0.15">
      <c r="B19" s="1" t="s">
        <v>12240</v>
      </c>
      <c r="D19" s="1">
        <v>12</v>
      </c>
      <c r="E19" s="1" t="s">
        <v>12246</v>
      </c>
      <c r="G19" s="1" t="s">
        <v>12247</v>
      </c>
      <c r="I19" s="1">
        <v>5</v>
      </c>
      <c r="EP19" s="7" t="s">
        <v>12248</v>
      </c>
      <c r="EQ19" s="20" t="s">
        <v>12249</v>
      </c>
      <c r="ER19" t="str">
        <f t="shared" ref="ER19" si="97">CONCATENATE("BGCOLOR(#000000):&amp;ref(Item/",SUBSTITUTE(SUBSTITUTE(SUBSTITUTE(SUBSTITUTE(SUBSTITUTE(SUBSTITUTE(SUBSTITUTE(B19,"片手","SH Weapons"),"両手","DH Weapons"),"盾","Shields"),"兜","Helms"),"鎧","Armors"),"靴","Boots"),"雑貨","Misc"),"/",SUBSTITUTE(SUBSTITUTE(IF(F19&lt;&gt;"",F19,E19)," ","-"),"ö","o"),".jpg,nolink,75x75,",E19,");","|","BGCOLOR(BLACK):COLOR(WHITE):''",E19,"''")</f>
        <v>BGCOLOR(#000000):&amp;ref(Item/Misc/Golden-Apple.jpg,nolink,75x75,Golden Apple);|BGCOLOR(BLACK):COLOR(WHITE):''Golden Apple''</v>
      </c>
      <c r="ES19" t="str">
        <f t="shared" ref="ES19" si="98">SUBSTITUTE(SUBSTITUTE(SUBSTITUTE(SUBSTITUTE(SUBSTITUTE(SUBSTITUTE(SUBSTITUTE(SUBSTITUTE(SUBSTITUTE(G19&amp;H19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&amp;ref(Spell/P_Fire.jpg,nolink,25x25,Fire);1</v>
      </c>
      <c r="ET19" t="str">
        <f t="shared" ref="ET19" si="99">SUBSTITUTE(SUBSTITUTE(SUBSTITUTE(SUBSTITUTE(SUBSTITUTE(SUBSTITUTE(SUBSTITUTE(SUBSTITUTE(LEFT(G19,1)&amp;I19&amp;IF(H19&lt;&gt;"",LEFT(H19,1)&amp;J19,""),"火","&amp;ref(Spell/V_Fire.jpg,nolink,25x25,Fire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Gem);5</v>
      </c>
      <c r="EU19" t="str">
        <f t="shared" ref="EU19" si="100">IF(K19&lt;&gt;"",CONCATENATE("攻撃力：",K19,SUBSTITUTE(SUBSTITUTE(SUBSTITUTE(SUBSTITUTE(SUBSTITUTE(SUBSTITUTE(SUBSTITUTE(SUBSTITUTE(SUBSTITUTE(L19,"切","&amp;ref(Item/D_Slash.jpg,nolink,25x25,Slash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19,"ap","&amp;br;防御貫通"),"an","&amp;br;防御無視"),SUBSTITUTE(SUBSTITUTE(N19,"p","&amp;br;吸収攻撃（上限5）"),"f","&amp;br;吸収攻撃"),IF(O19&lt;&gt;"","&amp;br;ダメージ上限"&amp;O19,""),SUBSTITUTE(SUBSTITUTE(P19,"2","&amp;br;対デーモン二倍打"),"3","&amp;br;対アンデッド/デーモン三倍打"),IF(Q19&lt;&gt;"","&amp;br;対魔法生物2倍打",""),SUBSTITUTE(SUBSTITUTE(R19,"2","&amp;br;対小型二倍打"),"3","&amp;br;対大型三倍打"),SUBSTITUTE(SUBSTITUTE(SUBSTITUTE(S19,"0","&amp;br;筋力加算なし"),"2","&amp;br;筋力加算二分の一"),"3","&amp;br;筋力加算三分の一"),IF(T19&lt;&gt;"","&amp;br;第一撃に突撃ボーナス加算",""),IF(U19&lt;&gt;"","&amp;br;殺した敵をゾンビ化",""),IF(V19&lt;&gt;"","&amp;br;筋力加算+25%",""),IF(W19&lt;&gt;"","&amp;br;対盾攻撃修正+2",""),IF(X19&lt;&gt;"","&amp;br;頭部優先攻撃",""),SUBSTITUTE(SUBSTITUTE(SUBSTITUTE(Y19,"n","&amp;br;抵抗可能"),"e","&amp;br;抵抗容易"),"h","&amp;br;抵抗困難"),IF(Z19&lt;&gt;"","&amp;br;ボーナス武器",""),IF(AA19&lt;&gt;"","&amp;br;"&amp;IF(AA19&gt;0,AA19&amp;"回連続攻撃",ABS(AA19)+1&amp;"ラウンド毎に1回攻撃"),""),IF(AB19&lt;&gt;"","&amp;br;効果範囲："&amp;AB19,""),IF(AC19&lt;&gt;"","&amp;br;効果継続："&amp;AB19,""),IF(AD19&lt;&gt;"","&amp;br;攻撃修正："&amp;AD19&amp;"&amp;br;防御修正："&amp;AE19&amp;"&amp;br;長さ："&amp;AJ19,""),IF(AF19&lt;&gt;"","&amp;br;射程："&amp;SUBSTITUTE(SUBSTITUTE(SUBSTITUTE(AF19,"s","筋力"),"h","筋力/2"),"t","筋力/3")&amp;"&amp;br;精度修正："&amp;AG19&amp;"&amp;br;弾数："&amp;AH19&amp;IF(AI19&lt;&gt;"","&amp;br;水中使用可能",""),""),IF(AS19&lt;&gt;"","&amp;br;負傷時追撃："&amp;AS19,""),IF(AT19&lt;&gt;"","&amp;br;命中時追撃："&amp;AT19,""),IF(AU19&lt;&gt;"","&amp;br;攻撃時追撃："&amp;AU19,"")),"n/a")</f>
        <v>n/a</v>
      </c>
      <c r="EV19" t="str">
        <f t="shared" ref="EV19" si="101">IF(AP19&lt;&gt;"",CONCATENATE(IF(AK19&lt;&gt;"","頭部防護："&amp;AK19,""),IF(AL19&lt;&gt;"",IF(AK19&lt;&gt;"","&amp;br;","")&amp;"胴体防護："&amp;AL19,""),IF(AM19&lt;&gt;"","盾軽減力："&amp;AM19,""),IF(AN19&lt;&gt;"","&amp;br;防御修正："&amp;AN19,""),IF(AO19&lt;&gt;"","&amp;br;盾対応力："&amp;AO19,""),IF(AP19&lt;&gt;"","&amp;br;装備負担："&amp;AP19,""),IF(AQ19&lt;&gt;"","&amp;br;行軍速度：-"&amp;AQ19,""),IF(AR19&lt;&gt;"","&amp;br;魔法の防具","")),"n/a")</f>
        <v>n/a</v>
      </c>
      <c r="EW19" t="str">
        <f t="shared" ref="EW19" si="102">IF(COUNTA(AV19:EP19)&lt;&gt;0,CONCATENATE(IF(AV19&lt;&gt;"",IF(AV19&gt;0,"&amp;ref(Item/Fire-Resistant.jpg,nolink,25x25,Fire Resistant ("&amp;AV19&amp;"));","&amp;ref(Item/Susceptible-to-Fire.jpg,nolink,25x25,Susceptible to Fire ("&amp;ABS(AV19)&amp;"));"),""),IF(AW19&lt;&gt;"",IF(AW19&gt;0,"&amp;ref(Item/Shock-Resistant.jpg,nolink,25x25,Shock Resistant ("&amp;AW19&amp;"));","&amp;ref(Item/Susceptible-to-Shock.jpg,nolink,25x25,Susceptible to Shock ("&amp;ABS(AW19)&amp;"));"),""),IF(AX19&lt;&gt;"",IF(AX19&gt;0,"&amp;ref(Item/Cold-Resistant.jpg,nolink,25x25,Cold Resistant ("&amp;AX19&amp;"));","&amp;ref(Item/Susceptible-to-Cold.jpg,nolink,25x25,Susceptible to Cold ("&amp;ABS(AX19)&amp;"));"),""),IF(AY19&lt;&gt;"",IF(AY19&gt;0,"&amp;ref(Item/Poison-Resistant.jpg,nolink,25x25,Poison Resistant ("&amp;AY19&amp;"));","&amp;ref(Item/Susceptible-to-Poison.jpg,nolink,25x25,Susceptible to Poison ("&amp;ABS(AY19)&amp;"));"),""),IF(AZ19&lt;&gt;"","&amp;ref(Item/Affliction-Resistance.jpg,nolink,25x25,Affliction Resistance ("&amp;AZ19&amp;"));",""),IF(BA19&lt;&gt;"","&amp;ref(Item/Ice-Protection.jpg,nolink,25x25,Ice Protection ("&amp;BA19&amp;"));",""),IF(BB19&lt;&gt;"","&amp;ref(Item/Invulnerable.jpg,nolink,25x25,Invulnerable ("&amp;BB19&amp;"));",""),IF(BC19&lt;&gt;"","&amp;ref(Item/Protective-Force.jpg,nolink,25x25,Protective Force ("&amp;BC19&amp;"));",""),IF(BD19&lt;&gt;"","&amp;ref(Item/Awe.jpg,nolink,25x25,Awe ("&amp;BD19&amp;"));",""),IF(BE19&lt;&gt;"","&amp;ref(Item/Animal-Awe.jpg,nolink,25x25,Animal Awe ("&amp;BE19&amp;"));",""),IF(BF19&lt;&gt;"","&amp;ref(Item/Causes-Fear.jpg,nolink,25x25,Fear ("&amp;BF19&amp;"));",""),IF(BG19&lt;&gt;"","&amp;ref(Item/Heat.jpg,nolink,25x25,Heat ("&amp;BG19&amp;"));",""),IF(BH19&lt;&gt;"","&amp;ref(Item/Chill.jpg,nolink,25x25,Chill ("&amp;BH19&amp;"));",""),IF(BI19&lt;&gt;"","&amp;ref(Item/Fire-Shield.jpg,nolink,25x25,Fire Shield ("&amp;BI19&amp;"));",""),IF(BJ19&lt;&gt;"","&amp;ref(Item/Air-Shield.jpg,nolink,25x25,Air Shield ("&amp;BJ19&amp;"));",""),IF(BK19&lt;&gt;"","&amp;ref(Item/Overcharged.jpg,nolink,25x25,Overcharged);",""),IF(BL19&lt;&gt;"","&amp;ref(Item/Poison-Barbs.jpg,nolink,25x25,Poison Barbs);",""),IF(BM19&lt;&gt;"","&amp;ref(Item/Petrification.jpg,nolink,25x25,Petrification);",""),IF(BN19&lt;&gt;"","&amp;ref(Item/Damage-Reversal.jpg,nolink,25x25,Damage Reversal ("&amp;BN19+12&amp;" vs MR));","")),"n/a")</f>
        <v/>
      </c>
      <c r="EX19" t="str">
        <f t="shared" ref="EX19" si="103">CONCATENATE(IF(BO19&lt;&gt;"",IF(BO19="s","&amp;ref(Item/Sacred-Bless.jpg,nolink,25x25,Blessed (Sacred Only));","&amp;ref(Item/Blessed.jpg,nolink,25x25,Blessed);"),""),IF(BP19&lt;&gt;"","&amp;ref(Item/Berserker.jpg,nolink,25x25,Berserker ("&amp;BP19&amp;"));",""),IF(BQ19&lt;&gt;"","&amp;ref(Item/Gone-Berserk.jpg,nolink,25x25,Gone Berserk);",""),IF(BR19&lt;&gt;"","&amp;ref(Item/Trample.jpg,nolink,25x25,Trample);",""),IF(BS19&lt;&gt;"",IF(BS19&lt;&gt;"s","&amp;ref(Item/Darkvision.jpg,nolink,25x25,Darkvision ("&amp;BS19&amp;"));","&amp;ref(Item/Spirit-Sight.jpg,nolink,25x25,Spirit Sight);"),""),IF(BT19&lt;&gt;"",IF(LEFT(BT19,1)&lt;&gt;"t","&amp;ref(Item/Regeneration.jpg,nolink,25x25,Regeneration ("&amp;BT19&amp;"));","&amp;ref(Item/True-Regeneration.jpg,nolink,25x25,True Regeneration ("&amp;MID(BT19,2,LEN(BT19)-1)&amp;"));"),""),IF(BU19&lt;&gt;"",IF(BU19&gt;0,"&amp;ref(Item/Reinvigoration.jpg,nolink,25x25,Reinvigoration ("&amp;BU19&amp;"));","&amp;ref(Item/Exhaustion.jpg,nolink,25x25,Exhaustion ("&amp;BU19&amp;"));"),""),IF(BV19&lt;&gt;"",IF(LEFT(BV19,1)&lt;&gt;"f","&amp;ref(Item/Stealthy-Boost.jpg,nolink,25x25,Stealth Boost ("&amp;BV19&amp;"));","&amp;ref(Item/Stealthy.jpg,nolink,25x25,Stealthy ("&amp;MID(BV19,2,LEN(BV19)-1)&amp;"));"),""),IF(BW19&lt;&gt;"","&amp;ref(Item/Invisible.jpg,nolink,25x25,Invisible);",""),IF(BX19&lt;&gt;"","&amp;ref(Item/Assassin.jpg,nolink,25x25,Assassin);",""),IF(BY19&lt;&gt;"","&amp;ref(Item/Seduction.jpg,nolink,25x25,Seduction);",""),IF(BZ19&lt;&gt;"","&amp;ref(Item/Reaper.jpg,nolink,25x25,Reaper ("&amp;BZ19&amp;"));",""),IF(CA19&lt;&gt;"","&amp;ref(Item/Heretic.jpg,nolink,25x25,Heretic ("&amp;CA19&amp;"));",""),IF(CB19&lt;&gt;"","&amp;ref(Item/Inquisitor.jpg,nolink,25x25,Inquisitor);",""),IF(CC19&lt;&gt;"","&amp;ref(Item/Adept-Sacrificer.jpg,nolink,25x25,Adept Sacrificer ("&amp;CC19&amp;"));",""),IF(CD19&lt;&gt;"","&amp;ref(Item/Dominion-Spreader.jpg,nolink,25x25,Dominion Spreader ("&amp;CD19&amp;"));",""),IF(CE19&lt;&gt;"","&amp;ref(Item/Gold-Maker.jpg,nolink,25x25,Gold Maker ("&amp;CE19&amp;"));",""))</f>
        <v/>
      </c>
      <c r="EY19" t="str">
        <f t="shared" ref="EY19" si="104">CONCATENATE(IF(CF19&lt;&gt;"","&amp;ref(Item/Inspirational.jpg,nolink,25x25,Inspirational ("&amp;CF19&amp;"));",""),IF(CG19&lt;&gt;"","&amp;ref(Item/Taskmaster.jpg,nolink,25x25,Taskmaster ("&amp;CG19&amp;"));",""),IF(CH19&lt;&gt;"","&amp;ref(Item/Beastmaster.jpg,nolink,25x25,Beastmaster ("&amp;CH19&amp;"));",""),IF(CI19&lt;&gt;"","&amp;ref(Nation/LivingLead.jpg,nolink,25x25,Leadership ("&amp;CI19&amp;"));",""),IF(CJ19&lt;&gt;"","&amp;ref(Nation/MagicLead.jpg,nolink,25x25,Magic Leadership ("&amp;CJ19&amp;"));",""),IF(CK19&lt;&gt;"","&amp;ref(Nation/UndeadLead.jpg,nolink,25x25,Undead Leadership ("&amp;CK19&amp;"));",""),IF(CL19&lt;&gt;"","&amp;ref(Item/Pillager.jpg,nolink,25x25,Pillager ("&amp;CL19&amp;"));",""),IF(CM19&lt;&gt;"","&amp;ref(Item/Patrol-Bonus.jpg,nolink,25x25,Patrol Bonus ("&amp;CM19&amp;"));",""),IF(CN19&lt;&gt;"",IF(CN19&gt;0,"&amp;ref(Item/Supply-Bonus.jpg,nolink,25x25,Supply Bonus ("&amp;CN19&amp;"));","&amp;ref(Item/Gluttony.jpg,nolink,25x25,Gluttony ("&amp;ABS(CN19)&amp;"));"),""),IF(CO19&lt;&gt;"",IF(CO19&gt;0,"&amp;ref(Item/Water-Breathing.jpg,nolink,25x25,Gift of Water Breathing ("&amp;CO19&amp;"));","&amp;ref(Item/Water-Breathing.jpg,nolink,25x25,Water Breathing);"),""),IF(CP19&lt;&gt;"","&amp;ref(Item/Sailing.jpg,nolink,25x25,Sailing (Size points "&amp;LEFT(CP19,LEN(CP19)-1)&amp;", max size "&amp;RIGHT(CP19)&amp;"));",""),IF(CQ19&lt;&gt;"",IF(LEFT(CQ19,1)&lt;&gt;"d",IF(LEFT(CQ19,1)&lt;&gt;"g","&amp;ref(Item/Healer.jpg,nolink,25x25,Healer ("&amp;CQ19&amp;"));","&amp;ref(Item/Disease-Grinder.jpg,nolink,25x25,Disease Grinder ("&amp;MID(CQ19,2,LEN(CQ19)-1)&amp;"));"),"&amp;ref(Item/Disease-Healer.jpg,nolink,25x25,Disease Healer ("&amp;MID(CQ19,2,LEN(CQ19)-1)&amp;"));"),""),IF(CR19&lt;&gt;"","&amp;ref(Item/Mason.jpg,nolink,25x25,Mason);",""))</f>
        <v/>
      </c>
      <c r="EZ19" t="str">
        <f t="shared" ref="EZ19" si="105">CONCATENATE(IF(CS19&lt;&gt;"","&amp;ref(Item/Ethereal.jpg,nolink,25x25,Ethereal);",""),IF(CT19&lt;&gt;"","&amp;ref(Item/Swiftness.jpg,nolink,25x25,Swiftness ("&amp;CT19&amp;"));",""),IF(CU19&lt;&gt;"","&amp;ref(Item/Quickness.jpg,nolink,25x25,Quickness);",""),IF(CV19&lt;&gt;"",IF(CV19&lt;&gt;"l","&amp;ref(Item/Enlarged.jpg,nolink,25x25,Enlarged);","&amp;ref(Item/Enlarged.jpg,nolink,25x25,Enlarged (Up to Size 4));"),""),IF(CW19&lt;&gt;"","&amp;ref(Item/Storm-Power.jpg,nolink,25x25,Storm Power ("&amp;CW19&amp;"));",""),IF(CX19&lt;&gt;"","&amp;ref(Item/Lucky.jpg,nolink,25x25,Lucky);",""),IF(CY19&lt;&gt;"","&amp;ref(Item/Twist-Fate.jpg,nolink,25x25,Twist Fate);",""),IF(CZ19&lt;&gt;"","&amp;ref(Item/Fool's-Luck.jpg,nolink,25x25,Fool's Luck);",""),IF(DA19&lt;&gt;"","&amp;ref(Item/Cursed.jpg,nolink,25x25,Cursed);",""),IF(DB19&lt;&gt;"","&amp;ref(Item/Horror-Marked.jpg,nolink,25x25,Causes Horror Mark);",""),IF(DC19&lt;&gt;"","&amp;ref(Item/Diseased.jpg,nolink,25x25,Diseased);",""),IF(DD19&lt;&gt;"","&amp;ref(Item/Affliction.jpg,nolink,25x25,Lost one eye);",""),IF(DE19&lt;&gt;"","&amp;ref(Item/Affliction.jpg,nolink,25x25,Chest Wound);",""),IF(DF19&lt;&gt;"","&amp;ref(Item/Affliction.jpg,nolink,25x25,Feeble Minded);",""),IF(DG19&lt;&gt;"","&amp;ref(Item/Insane.jpg,nolink,25x25,Insane ("&amp;DG19&amp;"));",""),IF(DH19&lt;&gt;"","&amp;ref(Item/Siege-Bonus.jpg,nolink,25x25,Siege Bonus ("&amp;DH19&amp;"));",""),IF(DI19&lt;&gt;"","&amp;ref(Item/Flying.jpg,nolink,25x25,Flying"&amp;IF(DI19&gt;0," (Map Move "&amp;DI19&amp;")","")&amp;");",""),IF(DJ19&lt;&gt;"","&amp;ref(Item/Storm-Immunity.jpg,nolink,25x25,Storm Immunity);",""),IF(DK19&lt;&gt;"","&amp;ref(Item/Floating.jpg,nolink,25x25,Floating);",""),IF(DL19&lt;&gt;"","&amp;ref(Item/Forest-Survival.jpg,nolink,25x25,Forest Survival);",""),IF(DM19&lt;&gt;"","&amp;ref(Item/Mountain-Survival.jpg,nolink,25x25,Mountain Survival);",""),IF(DN19&lt;&gt;"","&amp;ref(Item/Swamp-Survival.jpg,nolink,25x25,Swamp Survival);",""),IF(DO19&lt;&gt;"","&amp;ref(Item/Wasteland-Survival.jpg,nolink,25x25,Wasteland Survival);",""),IF(DP19&lt;&gt;"","&amp;ref(Item/Snow-Move.jpg,nolink,25x25,Snow Move);",""),IF(DQ19&lt;&gt;"","&amp;ref(Item/Swimming.jpg,nolink,25x25,Swimming);",""))</f>
        <v/>
      </c>
      <c r="FA19" t="str">
        <f t="shared" ref="FA19" si="106">CONCATENATE(IF(DR19&lt;&gt;"","&amp;ref(Item/Blood-Searcher.jpg,nolink,25x25,Blood Searcher ("&amp;DR19&amp;"));",""),IF(DS19&lt;&gt;"","&amp;ref(Item/Reanimation-Bonus.jpg,nolink,25x25,Reanimation Bonus ("&amp;DS19&amp;"));",""),IF(DT19&lt;&gt;"","&amp;ref(Item/Dragon-Master.jpg,nolink,25x25,Dragon Master ("&amp;DT19&amp;"));",""),IF(DU19&lt;&gt;"","&amp;ref(Item/Ivy-Lord.jpg,nolink,25x25,Ivy Lord ("&amp;DU19&amp;"));",""),IF(DV19&lt;&gt;"","&amp;ref(Item/Adept-Cross-Breeder.jpg,nolink,25x25,Adept Cross Breeder ("&amp;DV19&amp;"));",""),IF(DW19&lt;&gt;"","&amp;ref(Item/Forge-Bonus.jpg,nolink,25x25,Forge Bonus ("&amp;DW19&amp;"));",""),IF(DX19&lt;&gt;"","&amp;ref(Item/Master-Smith.jpg,nolink,25x25,Master Smith ("&amp;DX19&amp;"));",""),IF(DY19&lt;&gt;"","&amp;ref(Item/Master-Ritualist.jpg,nolink,25x25,Master Ritualist ("&amp;DY19&amp;"));",""),IF(DZ19&lt;&gt;"","&amp;ref(Item/Alchemist.jpg,nolink,25x25,Alchemist ("&amp;DZ19&amp;"));",""),IF(EA19&lt;&gt;"","&amp;ref(Item/Communion-Master.jpg,nolink,25x25,Communion Master);",""),IF(EB19&lt;&gt;"","&amp;ref(Item/Communion-Slave.jpg,nolink,25x25,Communion Slave);",""),IF(EC19&lt;&gt;"","&amp;ref(Item/Adept-Researcher.jpg,nolink,25x25,Adept Researcher ("&amp;EC19&amp;"));",""),IF(ED19&lt;&gt;"","&amp;ref(Spell/P_Fire.jpg,nolink,25x25,Fire Magic Bonus ("&amp;ED19&amp;"));",""),IF(EE19&lt;&gt;"","&amp;ref(Spell/P_Air.jpg,nolink,25x25,Air Magic Bonus ("&amp;EE19&amp;"));",""),IF(EF19&lt;&gt;"","&amp;ref(Spell/P_Water.jpg,nolink,25x25,Water Magic Bonus ("&amp;EF19&amp;"));",""),IF(EG19&lt;&gt;"","&amp;ref(Spell/P_Earth.jpg,nolink,25x25,Earth Magic Bonus ("&amp;EG19&amp;"));",""),IF(EH19&lt;&gt;"","&amp;ref(Spell/P_Astral.jpg,nolink,25x25,Astral Magic Bonus ("&amp;EH19&amp;"));",""),IF(EI19&lt;&gt;"","&amp;ref(Spell/P_Death.jpg,nolink,25x25,Death Magic Bonus ("&amp;EI19&amp;"));",""),IF(EJ19&lt;&gt;"","&amp;ref(Spell/P_Nature.jpg,nolink,25x25,Nature Magic Bonus ("&amp;EJ19&amp;"));",""),IF(EK19&lt;&gt;"","&amp;ref(Spell/P_Blood.jpg,nolink,25x25,Blood Magic Bonus ("&amp;EK19&amp;"));",""),IF(EL19&lt;&gt;"","&amp;ref(Spell/P_Holy.jpg,nolink,25x25,Priest Bonus ("&amp;EL19&amp;"));",""))</f>
        <v/>
      </c>
      <c r="FB19" t="str">
        <f t="shared" ref="FB19" si="107">CONCATENATE(IF(EM19&lt;&gt;"","&amp;ref(Item/Far-Caster.jpg,nolink,25x25,Far Caster ("&amp;SUBSTITUTE(SUBSTITUTE(SUBSTITUTE(SUBSTITUTE(SUBSTITUTE(SUBSTITUTE(SUBSTITUTE(SUBSTITUTE(SUBSTITUTE(SUBSTITUTE(SUBSTITUTE(SUBSTITUTE(EM19,"火","Fire, "),"風","Air, "),"水","Water, "),"地","Earth, "),"星","Astral, "),"死","Death, "),"緑","Nature, "),"血","Blood, "),"聖","Priest, "),"霊","Elemental, "),"魔","Sorcery, "),"全","All, ")&amp;"));",""),IF(EN19&lt;&gt;"",SUBSTITUTE(SUBSTITUTE(SUBSTITUTE(SUBSTITUTE(SUBSTITUTE(SUBSTITUTE(SUBSTITUTE(SUBSTITUTE(EN19,"火","&amp;ref(Spell/V_Fire.jpg,nolink,25x25,Fire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(")&amp;"));",""),IF(EO19&lt;&gt;"",SUBSTITUTE(SUBSTITUTE(SUBSTITUTE(SUBSTITUTE(SUBSTITUTE(SUBSTITUTE(SUBSTITUTE(SUBSTITUTE(EO19,"火","&amp;ref(Spell/Vt_Fire.jpg,nolink,25x25,Temporary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19" t="str">
        <f t="shared" ref="FC19" si="108">IF(EW19&lt;&gt;"n/a",CONCATENATE(EW19,EX19,IF(AND(OR(EW19&lt;&gt;"",EX19&lt;&gt;""),OR(EY19&lt;&gt;"",EZ19&lt;&gt;"")),"&amp;br;",""),EY19,EZ19,IF(AND(OR(EW19&lt;&gt;"",EX19&lt;&gt;"",EY19&lt;&gt;"",EZ19&lt;&gt;""),OR(FA19&lt;&gt;"",FB19&lt;&gt;"")),"&amp;br;",""),FA19,FB19,IF(AND(OR(EW19&lt;&gt;"",EX19&lt;&gt;"",EY19&lt;&gt;"",EZ19&lt;&gt;"",FA19&lt;&gt;"",FB19&lt;&gt;""),EP19&lt;&gt;""),"&amp;br;",""),SUBSTITUTE(EP19,"\n","&amp;br;")),"")</f>
        <v>士気+2&amp;br;老齢の指揮官が自動消費：年齢-10</v>
      </c>
      <c r="FD19" t="str">
        <f t="shared" ref="FD19" si="109">CONCATENATE(IF(EU19&lt;&gt;"n/a",EU19,IF(EV19&lt;&gt;"n/a",EV19,IF(EW19&lt;&gt;"n/a",FC19,""))),IF(FE19&lt;&gt;"~","&amp;br;"&amp;FE19,""),IF(FF19&lt;&gt;"~","&amp;br;"&amp;FF19,""))</f>
        <v>士気+2&amp;br;老齢の指揮官が自動消費：年齢-10</v>
      </c>
      <c r="FE19" t="str">
        <f t="shared" ref="FE19" si="110">IF(EU19&lt;&gt;"n/a",IF(EV19&lt;&gt;"n/a","&amp;br;"&amp;EV19,IF(EW19&lt;&gt;"n/a","&amp;br;"&amp;FC19,"~")),IF(AND(EV19&lt;&gt;"n/a",EW19&lt;&gt;"n/a"),"&amp;br;"&amp;FC19,"~"))</f>
        <v>~</v>
      </c>
      <c r="FF19" t="str">
        <f t="shared" ref="FF19" si="111">IF(AND(EU19&lt;&gt;"n/a",EV19&lt;&gt;"n/a",EW19&lt;&gt;"n/a"),IF(EW19&lt;&gt;"n/a","&amp;br;"&amp;FC19,""),"~")</f>
        <v>~</v>
      </c>
      <c r="FG19" s="24" t="str">
        <f t="shared" si="15"/>
        <v>|Construction Lv12|BGCOLOR(#000000):&amp;ref(Item/Misc/Golden-Apple.jpg,nolink,75x75,Golden Apple);|BGCOLOR(BLACK):COLOR(WHITE):''Golden Apple''|雑貨|&amp;ref(Spell/P_Fire.jpg,nolink,25x25,Fire);1|&amp;ref(Spell/V_Fire.jpg,nolink,25x25,Fire Gem);5|
|~|~|&gt;|&gt;|&gt;|士気+2&amp;br;老齢の指揮官が自動消費：年齢-10|
|~|&gt;|&gt;|&gt;|&gt;|BGCOLOR(#F5F5F5):若返りの林檎。Ladon召喚後にイベントでのみ入手|</v>
      </c>
    </row>
    <row r="20" spans="2:163" x14ac:dyDescent="0.15">
      <c r="B20" s="1" t="s">
        <v>14076</v>
      </c>
      <c r="D20" s="1">
        <v>6</v>
      </c>
      <c r="E20" s="1" t="s">
        <v>14077</v>
      </c>
      <c r="G20" s="1" t="s">
        <v>14078</v>
      </c>
      <c r="H20" s="1" t="s">
        <v>14031</v>
      </c>
      <c r="I20" s="1">
        <v>5</v>
      </c>
      <c r="J20" s="7">
        <v>5</v>
      </c>
      <c r="CJ20" s="2">
        <v>1</v>
      </c>
      <c r="EP20" s="7" t="s">
        <v>14079</v>
      </c>
      <c r="EQ20" s="20" t="s">
        <v>14080</v>
      </c>
      <c r="ER20" t="str">
        <f t="shared" ref="ER20" si="112">CONCATENATE("BGCOLOR(#000000):&amp;ref(Item/",SUBSTITUTE(SUBSTITUTE(SUBSTITUTE(SUBSTITUTE(SUBSTITUTE(SUBSTITUTE(SUBSTITUTE(B20,"片手","SH Weapons"),"両手","DH Weapons"),"盾","Shields"),"兜","Helms"),"鎧","Armors"),"靴","Boots"),"雑貨","Misc"),"/",SUBSTITUTE(SUBSTITUTE(IF(F20&lt;&gt;"",F20,E20)," ","-"),"ö","o"),".jpg,nolink,75x75,",E20,");","|","BGCOLOR(BLACK):COLOR(WHITE):''",E20,"''")</f>
        <v>BGCOLOR(#000000):&amp;ref(Item/Misc/Mercury-Barrel.jpg,nolink,75x75,Mercury Barrel);|BGCOLOR(BLACK):COLOR(WHITE):''Mercury Barrel''</v>
      </c>
      <c r="ES20" t="str">
        <f t="shared" ref="ES20" si="113">SUBSTITUTE(SUBSTITUTE(SUBSTITUTE(SUBSTITUTE(SUBSTITUTE(SUBSTITUTE(SUBSTITUTE(SUBSTITUTE(SUBSTITUTE(G20&amp;H20,"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&amp;ref(Spell/P_Water.jpg,nolink,25x25,Water);1&amp;ref(Spell/P_Earth.jpg,nolink,25x25,Earth);1</v>
      </c>
      <c r="ET20" t="str">
        <f t="shared" ref="ET20" si="114">SUBSTITUTE(SUBSTITUTE(SUBSTITUTE(SUBSTITUTE(SUBSTITUTE(SUBSTITUTE(SUBSTITUTE(SUBSTITUTE(LEFT(G20,1)&amp;I20&amp;IF(H20&lt;&gt;"",LEFT(H20,1)&amp;J20,""),"火","&amp;ref(Spell/V_Fire.jpg,nolink,25x25,Fire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&amp;ref(Spell/V_Water.jpg,nolink,25x25,Water Gem);5&amp;ref(Spell/V_Earth.jpg,nolink,25x25,Earth Gem);5</v>
      </c>
      <c r="EU20" t="str">
        <f t="shared" ref="EU20" si="115">IF(K20&lt;&gt;"",CONCATENATE("攻撃力：",K20,SUBSTITUTE(SUBSTITUTE(SUBSTITUTE(SUBSTITUTE(SUBSTITUTE(SUBSTITUTE(SUBSTITUTE(SUBSTITUTE(SUBSTITUTE(L20,"切","&amp;ref(Item/D_Slash.jpg,nolink,25x25,Slash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20,"ap","&amp;br;防御貫通"),"an","&amp;br;防御無視"),SUBSTITUTE(SUBSTITUTE(N20,"p","&amp;br;吸収攻撃（上限5）"),"f","&amp;br;吸収攻撃"),IF(O20&lt;&gt;"","&amp;br;ダメージ上限"&amp;O20,""),SUBSTITUTE(SUBSTITUTE(P20,"2","&amp;br;対デーモン二倍打"),"3","&amp;br;対アンデッド/デーモン三倍打"),IF(Q20&lt;&gt;"","&amp;br;対魔法生物2倍打",""),SUBSTITUTE(SUBSTITUTE(R20,"2","&amp;br;対小型二倍打"),"3","&amp;br;対大型三倍打"),SUBSTITUTE(SUBSTITUTE(SUBSTITUTE(S20,"0","&amp;br;筋力加算なし"),"2","&amp;br;筋力加算二分の一"),"3","&amp;br;筋力加算三分の一"),IF(T20&lt;&gt;"","&amp;br;第一撃に突撃ボーナス加算",""),IF(U20&lt;&gt;"","&amp;br;殺した敵をゾンビ化",""),IF(V20&lt;&gt;"","&amp;br;筋力加算+25%",""),IF(W20&lt;&gt;"","&amp;br;対盾攻撃修正+2",""),IF(X20&lt;&gt;"","&amp;br;頭部優先攻撃",""),SUBSTITUTE(SUBSTITUTE(SUBSTITUTE(Y20,"n","&amp;br;抵抗可能"),"e","&amp;br;抵抗容易"),"h","&amp;br;抵抗困難"),IF(Z20&lt;&gt;"","&amp;br;ボーナス武器",""),IF(AA20&lt;&gt;"","&amp;br;"&amp;IF(AA20&gt;0,AA20&amp;"回連続攻撃",ABS(AA20)+1&amp;"ラウンド毎に1回攻撃"),""),IF(AB20&lt;&gt;"","&amp;br;効果範囲："&amp;AB20,""),IF(AC20&lt;&gt;"","&amp;br;効果継続："&amp;AB20,""),IF(AD20&lt;&gt;"","&amp;br;攻撃修正："&amp;AD20&amp;"&amp;br;防御修正："&amp;AE20&amp;"&amp;br;長さ："&amp;AJ20,""),IF(AF20&lt;&gt;"","&amp;br;射程："&amp;SUBSTITUTE(SUBSTITUTE(SUBSTITUTE(AF20,"s","筋力"),"h","筋力/2"),"t","筋力/3")&amp;"&amp;br;精度修正："&amp;AG20&amp;"&amp;br;弾数："&amp;AH20&amp;IF(AI20&lt;&gt;"","&amp;br;水中使用可能",""),""),IF(AS20&lt;&gt;"","&amp;br;負傷時追撃："&amp;AS20,""),IF(AT20&lt;&gt;"","&amp;br;命中時追撃："&amp;AT20,""),IF(AU20&lt;&gt;"","&amp;br;攻撃時追撃："&amp;AU20,"")),"n/a")</f>
        <v>n/a</v>
      </c>
      <c r="EV20" t="str">
        <f t="shared" ref="EV20" si="116">IF(AP20&lt;&gt;"",CONCATENATE(IF(AK20&lt;&gt;"","頭部防護："&amp;AK20,""),IF(AL20&lt;&gt;"",IF(AK20&lt;&gt;"","&amp;br;","")&amp;"胴体防護："&amp;AL20,""),IF(AM20&lt;&gt;"","盾軽減力："&amp;AM20,""),IF(AN20&lt;&gt;"","&amp;br;防御修正："&amp;AN20,""),IF(AO20&lt;&gt;"","&amp;br;盾対応力："&amp;AO20,""),IF(AP20&lt;&gt;"","&amp;br;装備負担："&amp;AP20,""),IF(AQ20&lt;&gt;"","&amp;br;行軍速度：-"&amp;AQ20,""),IF(AR20&lt;&gt;"","&amp;br;魔法の防具","")),"n/a")</f>
        <v>n/a</v>
      </c>
      <c r="EW20" t="str">
        <f t="shared" ref="EW20" si="117">IF(COUNTA(AV20:EP20)&lt;&gt;0,CONCATENATE(IF(AV20&lt;&gt;"",IF(AV20&gt;0,"&amp;ref(Item/Fire-Resistant.jpg,nolink,25x25,Fire Resistant ("&amp;AV20&amp;"));","&amp;ref(Item/Susceptible-to-Fire.jpg,nolink,25x25,Susceptible to Fire ("&amp;ABS(AV20)&amp;"));"),""),IF(AW20&lt;&gt;"",IF(AW20&gt;0,"&amp;ref(Item/Shock-Resistant.jpg,nolink,25x25,Shock Resistant ("&amp;AW20&amp;"));","&amp;ref(Item/Susceptible-to-Shock.jpg,nolink,25x25,Susceptible to Shock ("&amp;ABS(AW20)&amp;"));"),""),IF(AX20&lt;&gt;"",IF(AX20&gt;0,"&amp;ref(Item/Cold-Resistant.jpg,nolink,25x25,Cold Resistant ("&amp;AX20&amp;"));","&amp;ref(Item/Susceptible-to-Cold.jpg,nolink,25x25,Susceptible to Cold ("&amp;ABS(AX20)&amp;"));"),""),IF(AY20&lt;&gt;"",IF(AY20&gt;0,"&amp;ref(Item/Poison-Resistant.jpg,nolink,25x25,Poison Resistant ("&amp;AY20&amp;"));","&amp;ref(Item/Susceptible-to-Poison.jpg,nolink,25x25,Susceptible to Poison ("&amp;ABS(AY20)&amp;"));"),""),IF(AZ20&lt;&gt;"","&amp;ref(Item/Affliction-Resistance.jpg,nolink,25x25,Affliction Resistance ("&amp;AZ20&amp;"));",""),IF(BA20&lt;&gt;"","&amp;ref(Item/Ice-Protection.jpg,nolink,25x25,Ice Protection ("&amp;BA20&amp;"));",""),IF(BB20&lt;&gt;"","&amp;ref(Item/Invulnerable.jpg,nolink,25x25,Invulnerable ("&amp;BB20&amp;"));",""),IF(BC20&lt;&gt;"","&amp;ref(Item/Protective-Force.jpg,nolink,25x25,Protective Force ("&amp;BC20&amp;"));",""),IF(BD20&lt;&gt;"","&amp;ref(Item/Awe.jpg,nolink,25x25,Awe ("&amp;BD20&amp;"));",""),IF(BE20&lt;&gt;"","&amp;ref(Item/Animal-Awe.jpg,nolink,25x25,Animal Awe ("&amp;BE20&amp;"));",""),IF(BF20&lt;&gt;"","&amp;ref(Item/Causes-Fear.jpg,nolink,25x25,Fear ("&amp;BF20&amp;"));",""),IF(BG20&lt;&gt;"","&amp;ref(Item/Heat.jpg,nolink,25x25,Heat ("&amp;BG20&amp;"));",""),IF(BH20&lt;&gt;"","&amp;ref(Item/Chill.jpg,nolink,25x25,Chill ("&amp;BH20&amp;"));",""),IF(BI20&lt;&gt;"","&amp;ref(Item/Fire-Shield.jpg,nolink,25x25,Fire Shield ("&amp;BI20&amp;"));",""),IF(BJ20&lt;&gt;"","&amp;ref(Item/Air-Shield.jpg,nolink,25x25,Air Shield ("&amp;BJ20&amp;"));",""),IF(BK20&lt;&gt;"","&amp;ref(Item/Overcharged.jpg,nolink,25x25,Overcharged);",""),IF(BL20&lt;&gt;"","&amp;ref(Item/Poison-Barbs.jpg,nolink,25x25,Poison Barbs);",""),IF(BM20&lt;&gt;"","&amp;ref(Item/Petrification.jpg,nolink,25x25,Petrification);",""),IF(BN20&lt;&gt;"","&amp;ref(Item/Damage-Reversal.jpg,nolink,25x25,Damage Reversal ("&amp;BN20+12&amp;" vs MR));","")),"n/a")</f>
        <v/>
      </c>
      <c r="EX20" t="str">
        <f t="shared" ref="EX20" si="118">CONCATENATE(IF(BO20&lt;&gt;"",IF(BO20="s","&amp;ref(Item/Sacred-Bless.jpg,nolink,25x25,Blessed (Sacred Only));","&amp;ref(Item/Blessed.jpg,nolink,25x25,Blessed);"),""),IF(BP20&lt;&gt;"","&amp;ref(Item/Berserker.jpg,nolink,25x25,Berserker ("&amp;BP20&amp;"));",""),IF(BQ20&lt;&gt;"","&amp;ref(Item/Gone-Berserk.jpg,nolink,25x25,Gone Berserk);",""),IF(BR20&lt;&gt;"","&amp;ref(Item/Trample.jpg,nolink,25x25,Trample);",""),IF(BS20&lt;&gt;"",IF(BS20&lt;&gt;"s","&amp;ref(Item/Darkvision.jpg,nolink,25x25,Darkvision ("&amp;BS20&amp;"));","&amp;ref(Item/Spirit-Sight.jpg,nolink,25x25,Spirit Sight);"),""),IF(BT20&lt;&gt;"",IF(LEFT(BT20,1)&lt;&gt;"t","&amp;ref(Item/Regeneration.jpg,nolink,25x25,Regeneration ("&amp;BT20&amp;"));","&amp;ref(Item/True-Regeneration.jpg,nolink,25x25,True Regeneration ("&amp;MID(BT20,2,LEN(BT20)-1)&amp;"));"),""),IF(BU20&lt;&gt;"",IF(BU20&gt;0,"&amp;ref(Item/Reinvigoration.jpg,nolink,25x25,Reinvigoration ("&amp;BU20&amp;"));","&amp;ref(Item/Exhaustion.jpg,nolink,25x25,Exhaustion ("&amp;BU20&amp;"));"),""),IF(BV20&lt;&gt;"",IF(LEFT(BV20,1)&lt;&gt;"f","&amp;ref(Item/Stealthy-Boost.jpg,nolink,25x25,Stealth Boost ("&amp;BV20&amp;"));","&amp;ref(Item/Stealthy.jpg,nolink,25x25,Stealthy ("&amp;MID(BV20,2,LEN(BV20)-1)&amp;"));"),""),IF(BW20&lt;&gt;"","&amp;ref(Item/Invisible.jpg,nolink,25x25,Invisible);",""),IF(BX20&lt;&gt;"","&amp;ref(Item/Assassin.jpg,nolink,25x25,Assassin);",""),IF(BY20&lt;&gt;"","&amp;ref(Item/Seduction.jpg,nolink,25x25,Seduction);",""),IF(BZ20&lt;&gt;"","&amp;ref(Item/Reaper.jpg,nolink,25x25,Reaper ("&amp;BZ20&amp;"));",""),IF(CA20&lt;&gt;"","&amp;ref(Item/Heretic.jpg,nolink,25x25,Heretic ("&amp;CA20&amp;"));",""),IF(CB20&lt;&gt;"","&amp;ref(Item/Inquisitor.jpg,nolink,25x25,Inquisitor);",""),IF(CC20&lt;&gt;"","&amp;ref(Item/Adept-Sacrificer.jpg,nolink,25x25,Adept Sacrificer ("&amp;CC20&amp;"));",""),IF(CD20&lt;&gt;"","&amp;ref(Item/Dominion-Spreader.jpg,nolink,25x25,Dominion Spreader ("&amp;CD20&amp;"));",""),IF(CE20&lt;&gt;"","&amp;ref(Item/Gold-Maker.jpg,nolink,25x25,Gold Maker ("&amp;CE20&amp;"));",""))</f>
        <v/>
      </c>
      <c r="EY20" t="str">
        <f t="shared" ref="EY20" si="119">CONCATENATE(IF(CF20&lt;&gt;"","&amp;ref(Item/Inspirational.jpg,nolink,25x25,Inspirational ("&amp;CF20&amp;"));",""),IF(CG20&lt;&gt;"","&amp;ref(Item/Taskmaster.jpg,nolink,25x25,Taskmaster ("&amp;CG20&amp;"));",""),IF(CH20&lt;&gt;"","&amp;ref(Item/Beastmaster.jpg,nolink,25x25,Beastmaster ("&amp;CH20&amp;"));",""),IF(CI20&lt;&gt;"","&amp;ref(Nation/LivingLead.jpg,nolink,25x25,Leadership ("&amp;CI20&amp;"));",""),IF(CJ20&lt;&gt;"","&amp;ref(Nation/MagicLead.jpg,nolink,25x25,Magic Leadership ("&amp;CJ20&amp;"));",""),IF(CK20&lt;&gt;"","&amp;ref(Nation/UndeadLead.jpg,nolink,25x25,Undead Leadership ("&amp;CK20&amp;"));",""),IF(CL20&lt;&gt;"","&amp;ref(Item/Pillager.jpg,nolink,25x25,Pillager ("&amp;CL20&amp;"));",""),IF(CM20&lt;&gt;"","&amp;ref(Item/Patrol-Bonus.jpg,nolink,25x25,Patrol Bonus ("&amp;CM20&amp;"));",""),IF(CN20&lt;&gt;"",IF(CN20&gt;0,"&amp;ref(Item/Supply-Bonus.jpg,nolink,25x25,Supply Bonus ("&amp;CN20&amp;"));","&amp;ref(Item/Gluttony.jpg,nolink,25x25,Gluttony ("&amp;ABS(CN20)&amp;"));"),""),IF(CO20&lt;&gt;"",IF(CO20&gt;0,"&amp;ref(Item/Water-Breathing.jpg,nolink,25x25,Gift of Water Breathing ("&amp;CO20&amp;"));","&amp;ref(Item/Water-Breathing.jpg,nolink,25x25,Water Breathing);"),""),IF(CP20&lt;&gt;"","&amp;ref(Item/Sailing.jpg,nolink,25x25,Sailing (Size points "&amp;LEFT(CP20,LEN(CP20)-1)&amp;", max size "&amp;RIGHT(CP20)&amp;"));",""),IF(CQ20&lt;&gt;"",IF(LEFT(CQ20,1)&lt;&gt;"d",IF(LEFT(CQ20,1)&lt;&gt;"g","&amp;ref(Item/Healer.jpg,nolink,25x25,Healer ("&amp;CQ20&amp;"));","&amp;ref(Item/Disease-Grinder.jpg,nolink,25x25,Disease Grinder ("&amp;MID(CQ20,2,LEN(CQ20)-1)&amp;"));"),"&amp;ref(Item/Disease-Healer.jpg,nolink,25x25,Disease Healer ("&amp;MID(CQ20,2,LEN(CQ20)-1)&amp;"));"),""),IF(CR20&lt;&gt;"","&amp;ref(Item/Mason.jpg,nolink,25x25,Mason);",""))</f>
        <v>&amp;ref(Nation/MagicLead.jpg,nolink,25x25,Magic Leadership (1));</v>
      </c>
      <c r="EZ20" t="str">
        <f t="shared" ref="EZ20" si="120">CONCATENATE(IF(CS20&lt;&gt;"","&amp;ref(Item/Ethereal.jpg,nolink,25x25,Ethereal);",""),IF(CT20&lt;&gt;"","&amp;ref(Item/Swiftness.jpg,nolink,25x25,Swiftness ("&amp;CT20&amp;"));",""),IF(CU20&lt;&gt;"","&amp;ref(Item/Quickness.jpg,nolink,25x25,Quickness);",""),IF(CV20&lt;&gt;"",IF(CV20&lt;&gt;"l","&amp;ref(Item/Enlarged.jpg,nolink,25x25,Enlarged);","&amp;ref(Item/Enlarged.jpg,nolink,25x25,Enlarged (Up to Size 4));"),""),IF(CW20&lt;&gt;"","&amp;ref(Item/Storm-Power.jpg,nolink,25x25,Storm Power ("&amp;CW20&amp;"));",""),IF(CX20&lt;&gt;"","&amp;ref(Item/Lucky.jpg,nolink,25x25,Lucky);",""),IF(CY20&lt;&gt;"","&amp;ref(Item/Twist-Fate.jpg,nolink,25x25,Twist Fate);",""),IF(CZ20&lt;&gt;"","&amp;ref(Item/Fool's-Luck.jpg,nolink,25x25,Fool's Luck);",""),IF(DA20&lt;&gt;"","&amp;ref(Item/Cursed.jpg,nolink,25x25,Cursed);",""),IF(DB20&lt;&gt;"","&amp;ref(Item/Horror-Marked.jpg,nolink,25x25,Causes Horror Mark);",""),IF(DC20&lt;&gt;"","&amp;ref(Item/Diseased.jpg,nolink,25x25,Diseased);",""),IF(DD20&lt;&gt;"","&amp;ref(Item/Affliction.jpg,nolink,25x25,Lost one eye);",""),IF(DE20&lt;&gt;"","&amp;ref(Item/Affliction.jpg,nolink,25x25,Chest Wound);",""),IF(DF20&lt;&gt;"","&amp;ref(Item/Affliction.jpg,nolink,25x25,Feeble Minded);",""),IF(DG20&lt;&gt;"","&amp;ref(Item/Insane.jpg,nolink,25x25,Insane ("&amp;DG20&amp;"));",""),IF(DH20&lt;&gt;"","&amp;ref(Item/Siege-Bonus.jpg,nolink,25x25,Siege Bonus ("&amp;DH20&amp;"));",""),IF(DI20&lt;&gt;"","&amp;ref(Item/Flying.jpg,nolink,25x25,Flying"&amp;IF(DI20&gt;0," (Map Move "&amp;DI20&amp;")","")&amp;");",""),IF(DJ20&lt;&gt;"","&amp;ref(Item/Storm-Immunity.jpg,nolink,25x25,Storm Immunity);",""),IF(DK20&lt;&gt;"","&amp;ref(Item/Floating.jpg,nolink,25x25,Floating);",""),IF(DL20&lt;&gt;"","&amp;ref(Item/Forest-Survival.jpg,nolink,25x25,Forest Survival);",""),IF(DM20&lt;&gt;"","&amp;ref(Item/Mountain-Survival.jpg,nolink,25x25,Mountain Survival);",""),IF(DN20&lt;&gt;"","&amp;ref(Item/Swamp-Survival.jpg,nolink,25x25,Swamp Survival);",""),IF(DO20&lt;&gt;"","&amp;ref(Item/Wasteland-Survival.jpg,nolink,25x25,Wasteland Survival);",""),IF(DP20&lt;&gt;"","&amp;ref(Item/Snow-Move.jpg,nolink,25x25,Snow Move);",""),IF(DQ20&lt;&gt;"","&amp;ref(Item/Swimming.jpg,nolink,25x25,Swimming);",""))</f>
        <v/>
      </c>
      <c r="FA20" t="str">
        <f t="shared" ref="FA20" si="121">CONCATENATE(IF(DR20&lt;&gt;"","&amp;ref(Item/Blood-Searcher.jpg,nolink,25x25,Blood Searcher ("&amp;DR20&amp;"));",""),IF(DS20&lt;&gt;"","&amp;ref(Item/Reanimation-Bonus.jpg,nolink,25x25,Reanimation Bonus ("&amp;DS20&amp;"));",""),IF(DT20&lt;&gt;"","&amp;ref(Item/Dragon-Master.jpg,nolink,25x25,Dragon Master ("&amp;DT20&amp;"));",""),IF(DU20&lt;&gt;"","&amp;ref(Item/Ivy-Lord.jpg,nolink,25x25,Ivy Lord ("&amp;DU20&amp;"));",""),IF(DV20&lt;&gt;"","&amp;ref(Item/Adept-Cross-Breeder.jpg,nolink,25x25,Adept Cross Breeder ("&amp;DV20&amp;"));",""),IF(DW20&lt;&gt;"","&amp;ref(Item/Forge-Bonus.jpg,nolink,25x25,Forge Bonus ("&amp;DW20&amp;"));",""),IF(DX20&lt;&gt;"","&amp;ref(Item/Master-Smith.jpg,nolink,25x25,Master Smith ("&amp;DX20&amp;"));",""),IF(DY20&lt;&gt;"","&amp;ref(Item/Master-Ritualist.jpg,nolink,25x25,Master Ritualist ("&amp;DY20&amp;"));",""),IF(DZ20&lt;&gt;"","&amp;ref(Item/Alchemist.jpg,nolink,25x25,Alchemist ("&amp;DZ20&amp;"));",""),IF(EA20&lt;&gt;"","&amp;ref(Item/Communion-Master.jpg,nolink,25x25,Communion Master);",""),IF(EB20&lt;&gt;"","&amp;ref(Item/Communion-Slave.jpg,nolink,25x25,Communion Slave);",""),IF(EC20&lt;&gt;"","&amp;ref(Item/Adept-Researcher.jpg,nolink,25x25,Adept Researcher ("&amp;EC20&amp;"));",""),IF(ED20&lt;&gt;"","&amp;ref(Spell/P_Fire.jpg,nolink,25x25,Fire Magic Bonus ("&amp;ED20&amp;"));",""),IF(EE20&lt;&gt;"","&amp;ref(Spell/P_Air.jpg,nolink,25x25,Air Magic Bonus ("&amp;EE20&amp;"));",""),IF(EF20&lt;&gt;"","&amp;ref(Spell/P_Water.jpg,nolink,25x25,Water Magic Bonus ("&amp;EF20&amp;"));",""),IF(EG20&lt;&gt;"","&amp;ref(Spell/P_Earth.jpg,nolink,25x25,Earth Magic Bonus ("&amp;EG20&amp;"));",""),IF(EH20&lt;&gt;"","&amp;ref(Spell/P_Astral.jpg,nolink,25x25,Astral Magic Bonus ("&amp;EH20&amp;"));",""),IF(EI20&lt;&gt;"","&amp;ref(Spell/P_Death.jpg,nolink,25x25,Death Magic Bonus ("&amp;EI20&amp;"));",""),IF(EJ20&lt;&gt;"","&amp;ref(Spell/P_Nature.jpg,nolink,25x25,Nature Magic Bonus ("&amp;EJ20&amp;"));",""),IF(EK20&lt;&gt;"","&amp;ref(Spell/P_Blood.jpg,nolink,25x25,Blood Magic Bonus ("&amp;EK20&amp;"));",""),IF(EL20&lt;&gt;"","&amp;ref(Spell/P_Holy.jpg,nolink,25x25,Priest Bonus ("&amp;EL20&amp;"));",""))</f>
        <v/>
      </c>
      <c r="FB20" t="str">
        <f t="shared" ref="FB20" si="122">CONCATENATE(IF(EM20&lt;&gt;"","&amp;ref(Item/Far-Caster.jpg,nolink,25x25,Far Caster ("&amp;SUBSTITUTE(SUBSTITUTE(SUBSTITUTE(SUBSTITUTE(SUBSTITUTE(SUBSTITUTE(SUBSTITUTE(SUBSTITUTE(SUBSTITUTE(SUBSTITUTE(SUBSTITUTE(SUBSTITUTE(EM20,"火","Fire, "),"風","Air, "),"水","Water, "),"地","Earth, "),"星","Astral, "),"死","Death, "),"緑","Nature, "),"血","Blood, "),"聖","Priest, "),"霊","Elemental, "),"魔","Sorcery, "),"全","All, ")&amp;"));",""),IF(EN20&lt;&gt;"",SUBSTITUTE(SUBSTITUTE(SUBSTITUTE(SUBSTITUTE(SUBSTITUTE(SUBSTITUTE(SUBSTITUTE(SUBSTITUTE(EN20,"火","&amp;ref(Spell/V_Fire.jpg,nolink,25x25,Fire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(")&amp;"));",""),IF(EO20&lt;&gt;"",SUBSTITUTE(SUBSTITUTE(SUBSTITUTE(SUBSTITUTE(SUBSTITUTE(SUBSTITUTE(SUBSTITUTE(SUBSTITUTE(EO20,"火","&amp;ref(Spell/Vt_Fire.jpg,nolink,25x25,Temporary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20" t="str">
        <f t="shared" ref="FC20" si="123">IF(EW20&lt;&gt;"n/a",CONCATENATE(EW20,EX20,IF(AND(OR(EW20&lt;&gt;"",EX20&lt;&gt;""),OR(EY20&lt;&gt;"",EZ20&lt;&gt;"")),"&amp;br;",""),EY20,EZ20,IF(AND(OR(EW20&lt;&gt;"",EX20&lt;&gt;"",EY20&lt;&gt;"",EZ20&lt;&gt;""),OR(FA20&lt;&gt;"",FB20&lt;&gt;"")),"&amp;br;",""),FA20,FB20,IF(AND(OR(EW20&lt;&gt;"",EX20&lt;&gt;"",EY20&lt;&gt;"",EZ20&lt;&gt;"",FA20&lt;&gt;"",FB20&lt;&gt;""),EP20&lt;&gt;""),"&amp;br;",""),SUBSTITUTE(EP20,"\n","&amp;br;")),"")</f>
        <v>&amp;ref(Nation/MagicLead.jpg,nolink,25x25,Magic Leadership (1));&amp;br;随員：Living Mercury1体</v>
      </c>
      <c r="FD20" t="str">
        <f t="shared" ref="FD20" si="124">CONCATENATE(IF(EU20&lt;&gt;"n/a",EU20,IF(EV20&lt;&gt;"n/a",EV20,IF(EW20&lt;&gt;"n/a",FC20,""))),IF(FE20&lt;&gt;"~","&amp;br;"&amp;FE20,""),IF(FF20&lt;&gt;"~","&amp;br;"&amp;FF20,""))</f>
        <v>&amp;ref(Nation/MagicLead.jpg,nolink,25x25,Magic Leadership (1));&amp;br;随員：Living Mercury1体</v>
      </c>
      <c r="FE20" t="str">
        <f t="shared" ref="FE20" si="125">IF(EU20&lt;&gt;"n/a",IF(EV20&lt;&gt;"n/a","&amp;br;"&amp;EV20,IF(EW20&lt;&gt;"n/a","&amp;br;"&amp;FC20,"~")),IF(AND(EV20&lt;&gt;"n/a",EW20&lt;&gt;"n/a"),"&amp;br;"&amp;FC20,"~"))</f>
        <v>~</v>
      </c>
      <c r="FF20" t="str">
        <f t="shared" ref="FF20" si="126">IF(AND(EU20&lt;&gt;"n/a",EV20&lt;&gt;"n/a",EW20&lt;&gt;"n/a"),IF(EW20&lt;&gt;"n/a","&amp;br;"&amp;FC20,""),"~")</f>
        <v>~</v>
      </c>
      <c r="FG20" s="24" t="str">
        <f t="shared" si="15"/>
        <v>|Construction Lv6|BGCOLOR(#000000):&amp;ref(Item/Misc/Mercury-Barrel.jpg,nolink,75x75,Mercury Barrel);|BGCOLOR(BLACK):COLOR(WHITE):''Mercury Barrel''|雑貨|&amp;ref(Spell/P_Water.jpg,nolink,25x25,Water);1&amp;ref(Spell/P_Earth.jpg,nolink,25x25,Earth);1|&amp;ref(Spell/V_Water.jpg,nolink,25x25,Water Gem);5&amp;ref(Spell/V_Earth.jpg,nolink,25x25,Earth Gem);5|
|~|~|&gt;|&gt;|&gt;|&amp;ref(Nation/MagicLead.jpg,nolink,25x25,Magic Leadership (1));&amp;br;随員：Living Mercury1体|
|~|&gt;|&gt;|&gt;|&gt;|BGCOLOR(#F5F5F5):生ける水銀の住処。毒を撒くので不用意な使用は危険|</v>
      </c>
    </row>
    <row r="21" spans="2:163" x14ac:dyDescent="0.15">
      <c r="B21" s="1" t="s">
        <v>14081</v>
      </c>
      <c r="D21" s="1">
        <v>4</v>
      </c>
      <c r="E21" s="1" t="s">
        <v>14082</v>
      </c>
      <c r="G21" s="1" t="s">
        <v>14083</v>
      </c>
      <c r="I21" s="1">
        <v>10</v>
      </c>
      <c r="K21" s="6">
        <v>5</v>
      </c>
      <c r="L21" s="1" t="s">
        <v>14084</v>
      </c>
      <c r="AD21" s="1">
        <v>2</v>
      </c>
      <c r="AE21" s="1">
        <v>0</v>
      </c>
      <c r="AJ21" s="1">
        <v>0</v>
      </c>
      <c r="AT21" s="1" t="s">
        <v>14085</v>
      </c>
      <c r="AW21" s="2">
        <v>10</v>
      </c>
      <c r="EP21" s="7" t="s">
        <v>14086</v>
      </c>
      <c r="EQ21" s="20" t="s">
        <v>14087</v>
      </c>
      <c r="ER21" t="str">
        <f t="shared" ref="ER21" si="127">CONCATENATE("BGCOLOR(#000000):&amp;ref(Item/",SUBSTITUTE(SUBSTITUTE(SUBSTITUTE(SUBSTITUTE(SUBSTITUTE(SUBSTITUTE(SUBSTITUTE(B21,"片手","SH Weapons"),"両手","DH Weapons"),"盾","Shields"),"兜","Helms"),"鎧","Armors"),"靴","Boots"),"雑貨","Misc"),"/",SUBSTITUTE(SUBSTITUTE(IF(F21&lt;&gt;"",F21,E21)," ","-"),"ö","o"),".jpg,nolink,75x75,",E21,");","|","BGCOLOR(BLACK):COLOR(WHITE):''",E21,"''")</f>
        <v>BGCOLOR(#000000):&amp;ref(Item/SH Weapons/Vajra.jpg,nolink,75x75,Vajra);|BGCOLOR(BLACK):COLOR(WHITE):''Vajra''</v>
      </c>
      <c r="ES21" t="str">
        <f t="shared" ref="ES21" si="128">SUBSTITUTE(SUBSTITUTE(SUBSTITUTE(SUBSTITUTE(SUBSTITUTE(SUBSTITUTE(SUBSTITUTE(SUBSTITUTE(SUBSTITUTE(G21&amp;H21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&amp;ref(Spell/P_Astral.jpg,nolink,25x25,Astral);2</v>
      </c>
      <c r="ET21" t="str">
        <f t="shared" ref="ET21" si="129">SUBSTITUTE(SUBSTITUTE(SUBSTITUTE(SUBSTITUTE(SUBSTITUTE(SUBSTITUTE(SUBSTITUTE(SUBSTITUTE(LEFT(G21,1)&amp;I21&amp;IF(H21&lt;&gt;"",LEFT(H21,1)&amp;J21,""),"火","&amp;ref(Spell/V_Fire.jpg,nolink,25x25,Fire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&amp;ref(Spell/V_Astral.jpg,nolink,25x25,Astral Pearl);10</v>
      </c>
      <c r="EU21" t="str">
        <f t="shared" ref="EU21" si="130">IF(K21&lt;&gt;"",CONCATENATE("攻撃力：",K21,SUBSTITUTE(SUBSTITUTE(SUBSTITUTE(SUBSTITUTE(SUBSTITUTE(SUBSTITUTE(SUBSTITUTE(SUBSTITUTE(SUBSTITUTE(L21,"切","&amp;ref(Item/D_Slash.jpg,nolink,25x25,Slash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21,"ap","&amp;br;防御貫通"),"an","&amp;br;防御無視"),SUBSTITUTE(SUBSTITUTE(N21,"p","&amp;br;吸収攻撃（上限5）"),"f","&amp;br;吸収攻撃"),IF(O21&lt;&gt;"","&amp;br;ダメージ上限"&amp;O21,""),SUBSTITUTE(SUBSTITUTE(P21,"2","&amp;br;対デーモン二倍打"),"3","&amp;br;対アンデッド/デーモン三倍打"),IF(Q21&lt;&gt;"","&amp;br;対魔法生物2倍打",""),SUBSTITUTE(SUBSTITUTE(R21,"2","&amp;br;対小型二倍打"),"3","&amp;br;対大型三倍打"),SUBSTITUTE(SUBSTITUTE(SUBSTITUTE(S21,"0","&amp;br;筋力加算なし"),"2","&amp;br;筋力加算二分の一"),"3","&amp;br;筋力加算三分の一"),IF(T21&lt;&gt;"","&amp;br;第一撃に突撃ボーナス加算",""),IF(U21&lt;&gt;"","&amp;br;殺した敵をゾンビ化",""),IF(V21&lt;&gt;"","&amp;br;筋力加算+25%",""),IF(W21&lt;&gt;"","&amp;br;対盾攻撃修正+2",""),IF(X21&lt;&gt;"","&amp;br;頭部優先攻撃",""),SUBSTITUTE(SUBSTITUTE(SUBSTITUTE(Y21,"n","&amp;br;抵抗可能"),"e","&amp;br;抵抗容易"),"h","&amp;br;抵抗困難"),IF(Z21&lt;&gt;"","&amp;br;ボーナス武器",""),IF(AA21&lt;&gt;"","&amp;br;"&amp;IF(AA21&gt;0,AA21&amp;"回連続攻撃",ABS(AA21)+1&amp;"ラウンド毎に1回攻撃"),""),IF(AB21&lt;&gt;"","&amp;br;効果範囲："&amp;AB21,""),IF(AC21&lt;&gt;"","&amp;br;効果継続："&amp;AB21,""),IF(AD21&lt;&gt;"","&amp;br;攻撃修正："&amp;AD21&amp;"&amp;br;防御修正："&amp;AE21&amp;"&amp;br;長さ："&amp;AJ21,""),IF(AF21&lt;&gt;"","&amp;br;射程："&amp;SUBSTITUTE(SUBSTITUTE(SUBSTITUTE(AF21,"s","筋力"),"h","筋力/2"),"t","筋力/3")&amp;"&amp;br;精度修正："&amp;AG21&amp;"&amp;br;弾数："&amp;AH21&amp;IF(AI21&lt;&gt;"","&amp;br;水中使用可能",""),""),IF(AS21&lt;&gt;"","&amp;br;負傷時追撃："&amp;AS21,""),IF(AT21&lt;&gt;"","&amp;br;命中時追撃："&amp;AT21,""),IF(AU21&lt;&gt;"","&amp;br;攻撃時追撃："&amp;AU21,"")),"n/a")</f>
        <v>攻撃力：5&amp;ref(Item/D_Pierce.jpg,nolink,25x25,Pierce Damage);&amp;ref(Item/D_Magic.jpg,nolink,25x25,Magic Damage);&amp;br;攻撃修正：2&amp;br;防御修正：0&amp;br;長さ：0&amp;br;命中時追撃：Shock</v>
      </c>
      <c r="EV21" t="str">
        <f t="shared" ref="EV21" si="131">IF(AP21&lt;&gt;"",CONCATENATE(IF(AK21&lt;&gt;"","頭部防護："&amp;AK21,""),IF(AL21&lt;&gt;"",IF(AK21&lt;&gt;"","&amp;br;","")&amp;"胴体防護："&amp;AL21,""),IF(AM21&lt;&gt;"","盾軽減力："&amp;AM21,""),IF(AN21&lt;&gt;"","&amp;br;防御修正："&amp;AN21,""),IF(AO21&lt;&gt;"","&amp;br;盾対応力："&amp;AO21,""),IF(AP21&lt;&gt;"","&amp;br;装備負担："&amp;AP21,""),IF(AQ21&lt;&gt;"","&amp;br;行軍速度：-"&amp;AQ21,""),IF(AR21&lt;&gt;"","&amp;br;魔法の防具","")),"n/a")</f>
        <v>n/a</v>
      </c>
      <c r="EW21" t="str">
        <f t="shared" ref="EW21" si="132">IF(COUNTA(AV21:EP21)&lt;&gt;0,CONCATENATE(IF(AV21&lt;&gt;"",IF(AV21&gt;0,"&amp;ref(Item/Fire-Resistant.jpg,nolink,25x25,Fire Resistant ("&amp;AV21&amp;"));","&amp;ref(Item/Susceptible-to-Fire.jpg,nolink,25x25,Susceptible to Fire ("&amp;ABS(AV21)&amp;"));"),""),IF(AW21&lt;&gt;"",IF(AW21&gt;0,"&amp;ref(Item/Shock-Resistant.jpg,nolink,25x25,Shock Resistant ("&amp;AW21&amp;"));","&amp;ref(Item/Susceptible-to-Shock.jpg,nolink,25x25,Susceptible to Shock ("&amp;ABS(AW21)&amp;"));"),""),IF(AX21&lt;&gt;"",IF(AX21&gt;0,"&amp;ref(Item/Cold-Resistant.jpg,nolink,25x25,Cold Resistant ("&amp;AX21&amp;"));","&amp;ref(Item/Susceptible-to-Cold.jpg,nolink,25x25,Susceptible to Cold ("&amp;ABS(AX21)&amp;"));"),""),IF(AY21&lt;&gt;"",IF(AY21&gt;0,"&amp;ref(Item/Poison-Resistant.jpg,nolink,25x25,Poison Resistant ("&amp;AY21&amp;"));","&amp;ref(Item/Susceptible-to-Poison.jpg,nolink,25x25,Susceptible to Poison ("&amp;ABS(AY21)&amp;"));"),""),IF(AZ21&lt;&gt;"","&amp;ref(Item/Affliction-Resistance.jpg,nolink,25x25,Affliction Resistance ("&amp;AZ21&amp;"));",""),IF(BA21&lt;&gt;"","&amp;ref(Item/Ice-Protection.jpg,nolink,25x25,Ice Protection ("&amp;BA21&amp;"));",""),IF(BB21&lt;&gt;"","&amp;ref(Item/Invulnerable.jpg,nolink,25x25,Invulnerable ("&amp;BB21&amp;"));",""),IF(BC21&lt;&gt;"","&amp;ref(Item/Protective-Force.jpg,nolink,25x25,Protective Force ("&amp;BC21&amp;"));",""),IF(BD21&lt;&gt;"","&amp;ref(Item/Awe.jpg,nolink,25x25,Awe ("&amp;BD21&amp;"));",""),IF(BE21&lt;&gt;"","&amp;ref(Item/Animal-Awe.jpg,nolink,25x25,Animal Awe ("&amp;BE21&amp;"));",""),IF(BF21&lt;&gt;"","&amp;ref(Item/Causes-Fear.jpg,nolink,25x25,Fear ("&amp;BF21&amp;"));",""),IF(BG21&lt;&gt;"","&amp;ref(Item/Heat.jpg,nolink,25x25,Heat ("&amp;BG21&amp;"));",""),IF(BH21&lt;&gt;"","&amp;ref(Item/Chill.jpg,nolink,25x25,Chill ("&amp;BH21&amp;"));",""),IF(BI21&lt;&gt;"","&amp;ref(Item/Fire-Shield.jpg,nolink,25x25,Fire Shield ("&amp;BI21&amp;"));",""),IF(BJ21&lt;&gt;"","&amp;ref(Item/Air-Shield.jpg,nolink,25x25,Air Shield ("&amp;BJ21&amp;"));",""),IF(BK21&lt;&gt;"","&amp;ref(Item/Overcharged.jpg,nolink,25x25,Overcharged);",""),IF(BL21&lt;&gt;"","&amp;ref(Item/Poison-Barbs.jpg,nolink,25x25,Poison Barbs);",""),IF(BM21&lt;&gt;"","&amp;ref(Item/Petrification.jpg,nolink,25x25,Petrification);",""),IF(BN21&lt;&gt;"","&amp;ref(Item/Damage-Reversal.jpg,nolink,25x25,Damage Reversal ("&amp;BN21+12&amp;" vs MR));","")),"n/a")</f>
        <v>&amp;ref(Item/Shock-Resistant.jpg,nolink,25x25,Shock Resistant (10));</v>
      </c>
      <c r="EX21" t="str">
        <f t="shared" ref="EX21" si="133">CONCATENATE(IF(BO21&lt;&gt;"",IF(BO21="s","&amp;ref(Item/Sacred-Bless.jpg,nolink,25x25,Blessed (Sacred Only));","&amp;ref(Item/Blessed.jpg,nolink,25x25,Blessed);"),""),IF(BP21&lt;&gt;"","&amp;ref(Item/Berserker.jpg,nolink,25x25,Berserker ("&amp;BP21&amp;"));",""),IF(BQ21&lt;&gt;"","&amp;ref(Item/Gone-Berserk.jpg,nolink,25x25,Gone Berserk);",""),IF(BR21&lt;&gt;"","&amp;ref(Item/Trample.jpg,nolink,25x25,Trample);",""),IF(BS21&lt;&gt;"",IF(BS21&lt;&gt;"s","&amp;ref(Item/Darkvision.jpg,nolink,25x25,Darkvision ("&amp;BS21&amp;"));","&amp;ref(Item/Spirit-Sight.jpg,nolink,25x25,Spirit Sight);"),""),IF(BT21&lt;&gt;"",IF(LEFT(BT21,1)&lt;&gt;"t","&amp;ref(Item/Regeneration.jpg,nolink,25x25,Regeneration ("&amp;BT21&amp;"));","&amp;ref(Item/True-Regeneration.jpg,nolink,25x25,True Regeneration ("&amp;MID(BT21,2,LEN(BT21)-1)&amp;"));"),""),IF(BU21&lt;&gt;"",IF(BU21&gt;0,"&amp;ref(Item/Reinvigoration.jpg,nolink,25x25,Reinvigoration ("&amp;BU21&amp;"));","&amp;ref(Item/Exhaustion.jpg,nolink,25x25,Exhaustion ("&amp;BU21&amp;"));"),""),IF(BV21&lt;&gt;"",IF(LEFT(BV21,1)&lt;&gt;"f","&amp;ref(Item/Stealthy-Boost.jpg,nolink,25x25,Stealth Boost ("&amp;BV21&amp;"));","&amp;ref(Item/Stealthy.jpg,nolink,25x25,Stealthy ("&amp;MID(BV21,2,LEN(BV21)-1)&amp;"));"),""),IF(BW21&lt;&gt;"","&amp;ref(Item/Invisible.jpg,nolink,25x25,Invisible);",""),IF(BX21&lt;&gt;"","&amp;ref(Item/Assassin.jpg,nolink,25x25,Assassin);",""),IF(BY21&lt;&gt;"","&amp;ref(Item/Seduction.jpg,nolink,25x25,Seduction);",""),IF(BZ21&lt;&gt;"","&amp;ref(Item/Reaper.jpg,nolink,25x25,Reaper ("&amp;BZ21&amp;"));",""),IF(CA21&lt;&gt;"","&amp;ref(Item/Heretic.jpg,nolink,25x25,Heretic ("&amp;CA21&amp;"));",""),IF(CB21&lt;&gt;"","&amp;ref(Item/Inquisitor.jpg,nolink,25x25,Inquisitor);",""),IF(CC21&lt;&gt;"","&amp;ref(Item/Adept-Sacrificer.jpg,nolink,25x25,Adept Sacrificer ("&amp;CC21&amp;"));",""),IF(CD21&lt;&gt;"","&amp;ref(Item/Dominion-Spreader.jpg,nolink,25x25,Dominion Spreader ("&amp;CD21&amp;"));",""),IF(CE21&lt;&gt;"","&amp;ref(Item/Gold-Maker.jpg,nolink,25x25,Gold Maker ("&amp;CE21&amp;"));",""))</f>
        <v/>
      </c>
      <c r="EY21" t="str">
        <f t="shared" ref="EY21" si="134">CONCATENATE(IF(CF21&lt;&gt;"","&amp;ref(Item/Inspirational.jpg,nolink,25x25,Inspirational ("&amp;CF21&amp;"));",""),IF(CG21&lt;&gt;"","&amp;ref(Item/Taskmaster.jpg,nolink,25x25,Taskmaster ("&amp;CG21&amp;"));",""),IF(CH21&lt;&gt;"","&amp;ref(Item/Beastmaster.jpg,nolink,25x25,Beastmaster ("&amp;CH21&amp;"));",""),IF(CI21&lt;&gt;"","&amp;ref(Nation/LivingLead.jpg,nolink,25x25,Leadership ("&amp;CI21&amp;"));",""),IF(CJ21&lt;&gt;"","&amp;ref(Nation/MagicLead.jpg,nolink,25x25,Magic Leadership ("&amp;CJ21&amp;"));",""),IF(CK21&lt;&gt;"","&amp;ref(Nation/UndeadLead.jpg,nolink,25x25,Undead Leadership ("&amp;CK21&amp;"));",""),IF(CL21&lt;&gt;"","&amp;ref(Item/Pillager.jpg,nolink,25x25,Pillager ("&amp;CL21&amp;"));",""),IF(CM21&lt;&gt;"","&amp;ref(Item/Patrol-Bonus.jpg,nolink,25x25,Patrol Bonus ("&amp;CM21&amp;"));",""),IF(CN21&lt;&gt;"",IF(CN21&gt;0,"&amp;ref(Item/Supply-Bonus.jpg,nolink,25x25,Supply Bonus ("&amp;CN21&amp;"));","&amp;ref(Item/Gluttony.jpg,nolink,25x25,Gluttony ("&amp;ABS(CN21)&amp;"));"),""),IF(CO21&lt;&gt;"",IF(CO21&gt;0,"&amp;ref(Item/Water-Breathing.jpg,nolink,25x25,Gift of Water Breathing ("&amp;CO21&amp;"));","&amp;ref(Item/Water-Breathing.jpg,nolink,25x25,Water Breathing);"),""),IF(CP21&lt;&gt;"","&amp;ref(Item/Sailing.jpg,nolink,25x25,Sailing (Size points "&amp;LEFT(CP21,LEN(CP21)-1)&amp;", max size "&amp;RIGHT(CP21)&amp;"));",""),IF(CQ21&lt;&gt;"",IF(LEFT(CQ21,1)&lt;&gt;"d",IF(LEFT(CQ21,1)&lt;&gt;"g","&amp;ref(Item/Healer.jpg,nolink,25x25,Healer ("&amp;CQ21&amp;"));","&amp;ref(Item/Disease-Grinder.jpg,nolink,25x25,Disease Grinder ("&amp;MID(CQ21,2,LEN(CQ21)-1)&amp;"));"),"&amp;ref(Item/Disease-Healer.jpg,nolink,25x25,Disease Healer ("&amp;MID(CQ21,2,LEN(CQ21)-1)&amp;"));"),""),IF(CR21&lt;&gt;"","&amp;ref(Item/Mason.jpg,nolink,25x25,Mason);",""))</f>
        <v/>
      </c>
      <c r="EZ21" t="str">
        <f t="shared" ref="EZ21" si="135">CONCATENATE(IF(CS21&lt;&gt;"","&amp;ref(Item/Ethereal.jpg,nolink,25x25,Ethereal);",""),IF(CT21&lt;&gt;"","&amp;ref(Item/Swiftness.jpg,nolink,25x25,Swiftness ("&amp;CT21&amp;"));",""),IF(CU21&lt;&gt;"","&amp;ref(Item/Quickness.jpg,nolink,25x25,Quickness);",""),IF(CV21&lt;&gt;"",IF(CV21&lt;&gt;"l","&amp;ref(Item/Enlarged.jpg,nolink,25x25,Enlarged);","&amp;ref(Item/Enlarged.jpg,nolink,25x25,Enlarged (Up to Size 4));"),""),IF(CW21&lt;&gt;"","&amp;ref(Item/Storm-Power.jpg,nolink,25x25,Storm Power ("&amp;CW21&amp;"));",""),IF(CX21&lt;&gt;"","&amp;ref(Item/Lucky.jpg,nolink,25x25,Lucky);",""),IF(CY21&lt;&gt;"","&amp;ref(Item/Twist-Fate.jpg,nolink,25x25,Twist Fate);",""),IF(CZ21&lt;&gt;"","&amp;ref(Item/Fool's-Luck.jpg,nolink,25x25,Fool's Luck);",""),IF(DA21&lt;&gt;"","&amp;ref(Item/Cursed.jpg,nolink,25x25,Cursed);",""),IF(DB21&lt;&gt;"","&amp;ref(Item/Horror-Marked.jpg,nolink,25x25,Causes Horror Mark);",""),IF(DC21&lt;&gt;"","&amp;ref(Item/Diseased.jpg,nolink,25x25,Diseased);",""),IF(DD21&lt;&gt;"","&amp;ref(Item/Affliction.jpg,nolink,25x25,Lost one eye);",""),IF(DE21&lt;&gt;"","&amp;ref(Item/Affliction.jpg,nolink,25x25,Chest Wound);",""),IF(DF21&lt;&gt;"","&amp;ref(Item/Affliction.jpg,nolink,25x25,Feeble Minded);",""),IF(DG21&lt;&gt;"","&amp;ref(Item/Insane.jpg,nolink,25x25,Insane ("&amp;DG21&amp;"));",""),IF(DH21&lt;&gt;"","&amp;ref(Item/Siege-Bonus.jpg,nolink,25x25,Siege Bonus ("&amp;DH21&amp;"));",""),IF(DI21&lt;&gt;"","&amp;ref(Item/Flying.jpg,nolink,25x25,Flying"&amp;IF(DI21&gt;0," (Map Move "&amp;DI21&amp;")","")&amp;");",""),IF(DJ21&lt;&gt;"","&amp;ref(Item/Storm-Immunity.jpg,nolink,25x25,Storm Immunity);",""),IF(DK21&lt;&gt;"","&amp;ref(Item/Floating.jpg,nolink,25x25,Floating);",""),IF(DL21&lt;&gt;"","&amp;ref(Item/Forest-Survival.jpg,nolink,25x25,Forest Survival);",""),IF(DM21&lt;&gt;"","&amp;ref(Item/Mountain-Survival.jpg,nolink,25x25,Mountain Survival);",""),IF(DN21&lt;&gt;"","&amp;ref(Item/Swamp-Survival.jpg,nolink,25x25,Swamp Survival);",""),IF(DO21&lt;&gt;"","&amp;ref(Item/Wasteland-Survival.jpg,nolink,25x25,Wasteland Survival);",""),IF(DP21&lt;&gt;"","&amp;ref(Item/Snow-Move.jpg,nolink,25x25,Snow Move);",""),IF(DQ21&lt;&gt;"","&amp;ref(Item/Swimming.jpg,nolink,25x25,Swimming);",""))</f>
        <v/>
      </c>
      <c r="FA21" t="str">
        <f t="shared" ref="FA21" si="136">CONCATENATE(IF(DR21&lt;&gt;"","&amp;ref(Item/Blood-Searcher.jpg,nolink,25x25,Blood Searcher ("&amp;DR21&amp;"));",""),IF(DS21&lt;&gt;"","&amp;ref(Item/Reanimation-Bonus.jpg,nolink,25x25,Reanimation Bonus ("&amp;DS21&amp;"));",""),IF(DT21&lt;&gt;"","&amp;ref(Item/Dragon-Master.jpg,nolink,25x25,Dragon Master ("&amp;DT21&amp;"));",""),IF(DU21&lt;&gt;"","&amp;ref(Item/Ivy-Lord.jpg,nolink,25x25,Ivy Lord ("&amp;DU21&amp;"));",""),IF(DV21&lt;&gt;"","&amp;ref(Item/Adept-Cross-Breeder.jpg,nolink,25x25,Adept Cross Breeder ("&amp;DV21&amp;"));",""),IF(DW21&lt;&gt;"","&amp;ref(Item/Forge-Bonus.jpg,nolink,25x25,Forge Bonus ("&amp;DW21&amp;"));",""),IF(DX21&lt;&gt;"","&amp;ref(Item/Master-Smith.jpg,nolink,25x25,Master Smith ("&amp;DX21&amp;"));",""),IF(DY21&lt;&gt;"","&amp;ref(Item/Master-Ritualist.jpg,nolink,25x25,Master Ritualist ("&amp;DY21&amp;"));",""),IF(DZ21&lt;&gt;"","&amp;ref(Item/Alchemist.jpg,nolink,25x25,Alchemist ("&amp;DZ21&amp;"));",""),IF(EA21&lt;&gt;"","&amp;ref(Item/Communion-Master.jpg,nolink,25x25,Communion Master);",""),IF(EB21&lt;&gt;"","&amp;ref(Item/Communion-Slave.jpg,nolink,25x25,Communion Slave);",""),IF(EC21&lt;&gt;"","&amp;ref(Item/Adept-Researcher.jpg,nolink,25x25,Adept Researcher ("&amp;EC21&amp;"));",""),IF(ED21&lt;&gt;"","&amp;ref(Spell/P_Fire.jpg,nolink,25x25,Fire Magic Bonus ("&amp;ED21&amp;"));",""),IF(EE21&lt;&gt;"","&amp;ref(Spell/P_Air.jpg,nolink,25x25,Air Magic Bonus ("&amp;EE21&amp;"));",""),IF(EF21&lt;&gt;"","&amp;ref(Spell/P_Water.jpg,nolink,25x25,Water Magic Bonus ("&amp;EF21&amp;"));",""),IF(EG21&lt;&gt;"","&amp;ref(Spell/P_Earth.jpg,nolink,25x25,Earth Magic Bonus ("&amp;EG21&amp;"));",""),IF(EH21&lt;&gt;"","&amp;ref(Spell/P_Astral.jpg,nolink,25x25,Astral Magic Bonus ("&amp;EH21&amp;"));",""),IF(EI21&lt;&gt;"","&amp;ref(Spell/P_Death.jpg,nolink,25x25,Death Magic Bonus ("&amp;EI21&amp;"));",""),IF(EJ21&lt;&gt;"","&amp;ref(Spell/P_Nature.jpg,nolink,25x25,Nature Magic Bonus ("&amp;EJ21&amp;"));",""),IF(EK21&lt;&gt;"","&amp;ref(Spell/P_Blood.jpg,nolink,25x25,Blood Magic Bonus ("&amp;EK21&amp;"));",""),IF(EL21&lt;&gt;"","&amp;ref(Spell/P_Holy.jpg,nolink,25x25,Priest Bonus ("&amp;EL21&amp;"));",""))</f>
        <v/>
      </c>
      <c r="FB21" t="str">
        <f t="shared" ref="FB21" si="137">CONCATENATE(IF(EM21&lt;&gt;"","&amp;ref(Item/Far-Caster.jpg,nolink,25x25,Far Caster ("&amp;SUBSTITUTE(SUBSTITUTE(SUBSTITUTE(SUBSTITUTE(SUBSTITUTE(SUBSTITUTE(SUBSTITUTE(SUBSTITUTE(SUBSTITUTE(SUBSTITUTE(SUBSTITUTE(SUBSTITUTE(EM21,"火","Fire, "),"風","Air, "),"水","Water, "),"地","Earth, "),"星","Astral, "),"死","Death, "),"緑","Nature, "),"血","Blood, "),"聖","Priest, "),"霊","Elemental, "),"魔","Sorcery, "),"全","All, ")&amp;"));",""),IF(EN21&lt;&gt;"",SUBSTITUTE(SUBSTITUTE(SUBSTITUTE(SUBSTITUTE(SUBSTITUTE(SUBSTITUTE(SUBSTITUTE(SUBSTITUTE(EN21,"火","&amp;ref(Spell/V_Fire.jpg,nolink,25x25,Fire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(")&amp;"));",""),IF(EO21&lt;&gt;"",SUBSTITUTE(SUBSTITUTE(SUBSTITUTE(SUBSTITUTE(SUBSTITUTE(SUBSTITUTE(SUBSTITUTE(SUBSTITUTE(EO21,"火","&amp;ref(Spell/Vt_Fire.jpg,nolink,25x25,Temporary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21" t="str">
        <f t="shared" ref="FC21" si="138">IF(EW21&lt;&gt;"n/a",CONCATENATE(EW21,EX21,IF(AND(OR(EW21&lt;&gt;"",EX21&lt;&gt;""),OR(EY21&lt;&gt;"",EZ21&lt;&gt;"")),"&amp;br;",""),EY21,EZ21,IF(AND(OR(EW21&lt;&gt;"",EX21&lt;&gt;"",EY21&lt;&gt;"",EZ21&lt;&gt;""),OR(FA21&lt;&gt;"",FB21&lt;&gt;"")),"&amp;br;",""),FA21,FB21,IF(AND(OR(EW21&lt;&gt;"",EX21&lt;&gt;"",EY21&lt;&gt;"",EZ21&lt;&gt;"",FA21&lt;&gt;"",FB21&lt;&gt;""),EP21&lt;&gt;""),"&amp;br;",""),SUBSTITUTE(EP21,"\n","&amp;br;")),"")</f>
        <v>&amp;ref(Item/Shock-Resistant.jpg,nolink,25x25,Shock Resistant (10));&amp;br;戦闘時使用可能：Lightning Bolt</v>
      </c>
      <c r="FD21" t="str">
        <f t="shared" ref="FD21" si="139">CONCATENATE(IF(EU21&lt;&gt;"n/a",EU21,IF(EV21&lt;&gt;"n/a",EV21,IF(EW21&lt;&gt;"n/a",FC21,""))),IF(FE21&lt;&gt;"~","&amp;br;"&amp;FE21,""),IF(FF21&lt;&gt;"~","&amp;br;"&amp;FF21,""))</f>
        <v>攻撃力：5&amp;ref(Item/D_Pierce.jpg,nolink,25x25,Pierce Damage);&amp;ref(Item/D_Magic.jpg,nolink,25x25,Magic Damage);&amp;br;攻撃修正：2&amp;br;防御修正：0&amp;br;長さ：0&amp;br;命中時追撃：Shock&amp;br;&amp;br;&amp;ref(Item/Shock-Resistant.jpg,nolink,25x25,Shock Resistant (10));&amp;br;戦闘時使用可能：Lightning Bolt</v>
      </c>
      <c r="FE21" t="str">
        <f t="shared" ref="FE21" si="140">IF(EU21&lt;&gt;"n/a",IF(EV21&lt;&gt;"n/a","&amp;br;"&amp;EV21,IF(EW21&lt;&gt;"n/a","&amp;br;"&amp;FC21,"~")),IF(AND(EV21&lt;&gt;"n/a",EW21&lt;&gt;"n/a"),"&amp;br;"&amp;FC21,"~"))</f>
        <v>&amp;br;&amp;ref(Item/Shock-Resistant.jpg,nolink,25x25,Shock Resistant (10));&amp;br;戦闘時使用可能：Lightning Bolt</v>
      </c>
      <c r="FF21" t="str">
        <f t="shared" ref="FF21" si="141">IF(AND(EU21&lt;&gt;"n/a",EV21&lt;&gt;"n/a",EW21&lt;&gt;"n/a"),IF(EW21&lt;&gt;"n/a","&amp;br;"&amp;FC21,""),"~")</f>
        <v>~</v>
      </c>
      <c r="FG21" s="24" t="str">
        <f t="shared" si="15"/>
        <v>|Construction Lv4|BGCOLOR(#000000):&amp;ref(Item/SH Weapons/Vajra.jpg,nolink,75x75,Vajra);|BGCOLOR(BLACK):COLOR(WHITE):''Vajra''|片手|&amp;ref(Spell/P_Astral.jpg,nolink,25x25,Astral);2|&amp;ref(Spell/V_Astral.jpg,nolink,25x25,Astral Pearl);10|
|~|~|&gt;|&gt;|&gt;|攻撃力：5&amp;ref(Item/D_Pierce.jpg,nolink,25x25,Pierce Damage);&amp;ref(Item/D_Magic.jpg,nolink,25x25,Magic Damage);&amp;br;攻撃修正：2&amp;br;防御修正：0&amp;br;長さ：0&amp;br;命中時追撃：Shock&amp;br;&amp;br;&amp;ref(Item/Shock-Resistant.jpg,nolink,25x25,Shock Resistant (10));&amp;br;戦闘時使用可能：Lightning Bolt|
|~|&gt;|&gt;|&gt;|&gt;|BGCOLOR(#F5F5F5):電撃を伴う独特な武器。雷撃も放てる|</v>
      </c>
    </row>
    <row r="22" spans="2:163" x14ac:dyDescent="0.15">
      <c r="B22" s="1" t="s">
        <v>14557</v>
      </c>
      <c r="D22" s="1">
        <v>2</v>
      </c>
      <c r="E22" s="1" t="s">
        <v>14558</v>
      </c>
      <c r="G22" s="1" t="s">
        <v>14559</v>
      </c>
      <c r="I22" s="1">
        <v>5</v>
      </c>
      <c r="K22" s="6">
        <v>-2</v>
      </c>
      <c r="L22" s="1" t="s">
        <v>14560</v>
      </c>
      <c r="AD22" s="1">
        <v>4</v>
      </c>
      <c r="AE22" s="1">
        <v>1</v>
      </c>
      <c r="AJ22" s="1">
        <v>1</v>
      </c>
      <c r="AT22" s="1" t="s">
        <v>14561</v>
      </c>
      <c r="EQ22" s="20" t="s">
        <v>14562</v>
      </c>
      <c r="ER22" t="str">
        <f t="shared" ref="ER22" si="142">CONCATENATE("BGCOLOR(#000000):&amp;ref(Item/",SUBSTITUTE(SUBSTITUTE(SUBSTITUTE(SUBSTITUTE(SUBSTITUTE(SUBSTITUTE(SUBSTITUTE(B22,"片手","SH Weapons"),"両手","DH Weapons"),"盾","Shields"),"兜","Helms"),"鎧","Armors"),"靴","Boots"),"雑貨","Misc"),"/",SUBSTITUTE(SUBSTITUTE(IF(F22&lt;&gt;"",F22,E22)," ","-"),"ö","o"),".jpg,nolink,75x75,",E22,");","|","BGCOLOR(BLACK):COLOR(WHITE):''",E22,"''")</f>
        <v>BGCOLOR(#000000):&amp;ref(Item/SH Weapons/Anemone-Mace.jpg,nolink,75x75,Anemone Mace);|BGCOLOR(BLACK):COLOR(WHITE):''Anemone Mace''</v>
      </c>
      <c r="ES22" t="str">
        <f t="shared" ref="ES22" si="143">SUBSTITUTE(SUBSTITUTE(SUBSTITUTE(SUBSTITUTE(SUBSTITUTE(SUBSTITUTE(SUBSTITUTE(SUBSTITUTE(SUBSTITUTE(G22&amp;H22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&amp;ref(Spell/P_Water.jpg,nolink,25x25,Water);1</v>
      </c>
      <c r="ET22" t="str">
        <f t="shared" ref="ET22" si="144">SUBSTITUTE(SUBSTITUTE(SUBSTITUTE(SUBSTITUTE(SUBSTITUTE(SUBSTITUTE(SUBSTITUTE(SUBSTITUTE(LEFT(G22,1)&amp;I22&amp;IF(H22&lt;&gt;"",LEFT(H22,1)&amp;J22,""),"火","&amp;ref(Spell/V_Fire.jpg,nolink,25x25,Fire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&amp;ref(Spell/V_Water.jpg,nolink,25x25,Water Gem);5</v>
      </c>
      <c r="EU22" t="str">
        <f t="shared" ref="EU22" si="145">IF(K22&lt;&gt;"",CONCATENATE("攻撃力：",K22,SUBSTITUTE(SUBSTITUTE(SUBSTITUTE(SUBSTITUTE(SUBSTITUTE(SUBSTITUTE(SUBSTITUTE(SUBSTITUTE(SUBSTITUTE(L22,"切","&amp;ref(Item/D_Slash.jpg,nolink,25x25,Slash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22,"ap","&amp;br;防御貫通"),"an","&amp;br;防御無視"),SUBSTITUTE(SUBSTITUTE(N22,"p","&amp;br;吸収攻撃（上限5）"),"f","&amp;br;吸収攻撃"),IF(O22&lt;&gt;"","&amp;br;ダメージ上限"&amp;O22,""),SUBSTITUTE(SUBSTITUTE(P22,"2","&amp;br;対デーモン二倍打"),"3","&amp;br;対アンデッド/デーモン三倍打"),IF(Q22&lt;&gt;"","&amp;br;対魔法生物2倍打",""),SUBSTITUTE(SUBSTITUTE(R22,"2","&amp;br;対小型二倍打"),"3","&amp;br;対大型三倍打"),SUBSTITUTE(SUBSTITUTE(SUBSTITUTE(S22,"0","&amp;br;筋力加算なし"),"2","&amp;br;筋力加算二分の一"),"3","&amp;br;筋力加算三分の一"),IF(T22&lt;&gt;"","&amp;br;第一撃に突撃ボーナス加算",""),IF(U22&lt;&gt;"","&amp;br;殺した敵をゾンビ化",""),IF(V22&lt;&gt;"","&amp;br;筋力加算+25%",""),IF(W22&lt;&gt;"","&amp;br;対盾攻撃修正+2",""),IF(X22&lt;&gt;"","&amp;br;頭部優先攻撃",""),SUBSTITUTE(SUBSTITUTE(SUBSTITUTE(Y22,"n","&amp;br;抵抗可能"),"e","&amp;br;抵抗容易"),"h","&amp;br;抵抗困難"),IF(Z22&lt;&gt;"","&amp;br;ボーナス武器",""),IF(AA22&lt;&gt;"","&amp;br;"&amp;IF(AA22&gt;0,AA22&amp;"回連続攻撃",ABS(AA22)+1&amp;"ラウンド毎に1回攻撃"),""),IF(AB22&lt;&gt;"","&amp;br;効果範囲："&amp;AB22,""),IF(AC22&lt;&gt;"","&amp;br;効果継続："&amp;AB22,""),IF(AD22&lt;&gt;"","&amp;br;攻撃修正："&amp;AD22&amp;"&amp;br;防御修正："&amp;AE22&amp;"&amp;br;長さ："&amp;AJ22,""),IF(AF22&lt;&gt;"","&amp;br;射程："&amp;SUBSTITUTE(SUBSTITUTE(SUBSTITUTE(AF22,"s","筋力"),"h","筋力/2"),"t","筋力/3")&amp;"&amp;br;精度修正："&amp;AG22&amp;"&amp;br;弾数："&amp;AH22&amp;IF(AI22&lt;&gt;"","&amp;br;水中使用可能",""),""),IF(AS22&lt;&gt;"","&amp;br;負傷時追撃："&amp;AS22,""),IF(AT22&lt;&gt;"","&amp;br;命中時追撃："&amp;AT22,""),IF(AU22&lt;&gt;"","&amp;br;攻撃時追撃："&amp;AU22,"")),"n/a")</f>
        <v>攻撃力：-2&amp;ref(Item/D_Blunt.jpg,nolink,25x25,Blunt Damage);&amp;ref(Item/D_Magic.jpg,nolink,25x25,Magic Damage);&amp;br;攻撃修正：4&amp;br;防御修正：1&amp;br;長さ：1&amp;br;命中時追撃：Anemone Poison</v>
      </c>
      <c r="EV22" t="str">
        <f t="shared" ref="EV22" si="146">IF(AP22&lt;&gt;"",CONCATENATE(IF(AK22&lt;&gt;"","頭部防護："&amp;AK22,""),IF(AL22&lt;&gt;"",IF(AK22&lt;&gt;"","&amp;br;","")&amp;"胴体防護："&amp;AL22,""),IF(AM22&lt;&gt;"","盾軽減力："&amp;AM22,""),IF(AN22&lt;&gt;"","&amp;br;防御修正："&amp;AN22,""),IF(AO22&lt;&gt;"","&amp;br;盾対応力："&amp;AO22,""),IF(AP22&lt;&gt;"","&amp;br;装備負担："&amp;AP22,""),IF(AQ22&lt;&gt;"","&amp;br;行軍速度：-"&amp;AQ22,""),IF(AR22&lt;&gt;"","&amp;br;魔法の防具","")),"n/a")</f>
        <v>n/a</v>
      </c>
      <c r="EW22" t="str">
        <f t="shared" ref="EW22" si="147">IF(COUNTA(AV22:EP22)&lt;&gt;0,CONCATENATE(IF(AV22&lt;&gt;"",IF(AV22&gt;0,"&amp;ref(Item/Fire-Resistant.jpg,nolink,25x25,Fire Resistant ("&amp;AV22&amp;"));","&amp;ref(Item/Susceptible-to-Fire.jpg,nolink,25x25,Susceptible to Fire ("&amp;ABS(AV22)&amp;"));"),""),IF(AW22&lt;&gt;"",IF(AW22&gt;0,"&amp;ref(Item/Shock-Resistant.jpg,nolink,25x25,Shock Resistant ("&amp;AW22&amp;"));","&amp;ref(Item/Susceptible-to-Shock.jpg,nolink,25x25,Susceptible to Shock ("&amp;ABS(AW22)&amp;"));"),""),IF(AX22&lt;&gt;"",IF(AX22&gt;0,"&amp;ref(Item/Cold-Resistant.jpg,nolink,25x25,Cold Resistant ("&amp;AX22&amp;"));","&amp;ref(Item/Susceptible-to-Cold.jpg,nolink,25x25,Susceptible to Cold ("&amp;ABS(AX22)&amp;"));"),""),IF(AY22&lt;&gt;"",IF(AY22&gt;0,"&amp;ref(Item/Poison-Resistant.jpg,nolink,25x25,Poison Resistant ("&amp;AY22&amp;"));","&amp;ref(Item/Susceptible-to-Poison.jpg,nolink,25x25,Susceptible to Poison ("&amp;ABS(AY22)&amp;"));"),""),IF(AZ22&lt;&gt;"","&amp;ref(Item/Affliction-Resistance.jpg,nolink,25x25,Affliction Resistance ("&amp;AZ22&amp;"));",""),IF(BA22&lt;&gt;"","&amp;ref(Item/Ice-Protection.jpg,nolink,25x25,Ice Protection ("&amp;BA22&amp;"));",""),IF(BB22&lt;&gt;"","&amp;ref(Item/Invulnerable.jpg,nolink,25x25,Invulnerable ("&amp;BB22&amp;"));",""),IF(BC22&lt;&gt;"","&amp;ref(Item/Protective-Force.jpg,nolink,25x25,Protective Force ("&amp;BC22&amp;"));",""),IF(BD22&lt;&gt;"","&amp;ref(Item/Awe.jpg,nolink,25x25,Awe ("&amp;BD22&amp;"));",""),IF(BE22&lt;&gt;"","&amp;ref(Item/Animal-Awe.jpg,nolink,25x25,Animal Awe ("&amp;BE22&amp;"));",""),IF(BF22&lt;&gt;"","&amp;ref(Item/Causes-Fear.jpg,nolink,25x25,Fear ("&amp;BF22&amp;"));",""),IF(BG22&lt;&gt;"","&amp;ref(Item/Heat.jpg,nolink,25x25,Heat ("&amp;BG22&amp;"));",""),IF(BH22&lt;&gt;"","&amp;ref(Item/Chill.jpg,nolink,25x25,Chill ("&amp;BH22&amp;"));",""),IF(BI22&lt;&gt;"","&amp;ref(Item/Fire-Shield.jpg,nolink,25x25,Fire Shield ("&amp;BI22&amp;"));",""),IF(BJ22&lt;&gt;"","&amp;ref(Item/Air-Shield.jpg,nolink,25x25,Air Shield ("&amp;BJ22&amp;"));",""),IF(BK22&lt;&gt;"","&amp;ref(Item/Overcharged.jpg,nolink,25x25,Overcharged);",""),IF(BL22&lt;&gt;"","&amp;ref(Item/Poison-Barbs.jpg,nolink,25x25,Poison Barbs);",""),IF(BM22&lt;&gt;"","&amp;ref(Item/Petrification.jpg,nolink,25x25,Petrification);",""),IF(BN22&lt;&gt;"","&amp;ref(Item/Damage-Reversal.jpg,nolink,25x25,Damage Reversal ("&amp;BN22+12&amp;" vs MR));","")),"n/a")</f>
        <v>n/a</v>
      </c>
      <c r="EX22" t="str">
        <f t="shared" ref="EX22" si="148">CONCATENATE(IF(BO22&lt;&gt;"",IF(BO22="s","&amp;ref(Item/Sacred-Bless.jpg,nolink,25x25,Blessed (Sacred Only));","&amp;ref(Item/Blessed.jpg,nolink,25x25,Blessed);"),""),IF(BP22&lt;&gt;"","&amp;ref(Item/Berserker.jpg,nolink,25x25,Berserker ("&amp;BP22&amp;"));",""),IF(BQ22&lt;&gt;"","&amp;ref(Item/Gone-Berserk.jpg,nolink,25x25,Gone Berserk);",""),IF(BR22&lt;&gt;"","&amp;ref(Item/Trample.jpg,nolink,25x25,Trample);",""),IF(BS22&lt;&gt;"",IF(BS22&lt;&gt;"s","&amp;ref(Item/Darkvision.jpg,nolink,25x25,Darkvision ("&amp;BS22&amp;"));","&amp;ref(Item/Spirit-Sight.jpg,nolink,25x25,Spirit Sight);"),""),IF(BT22&lt;&gt;"",IF(LEFT(BT22,1)&lt;&gt;"t","&amp;ref(Item/Regeneration.jpg,nolink,25x25,Regeneration ("&amp;BT22&amp;"));","&amp;ref(Item/True-Regeneration.jpg,nolink,25x25,True Regeneration ("&amp;MID(BT22,2,LEN(BT22)-1)&amp;"));"),""),IF(BU22&lt;&gt;"",IF(BU22&gt;0,"&amp;ref(Item/Reinvigoration.jpg,nolink,25x25,Reinvigoration ("&amp;BU22&amp;"));","&amp;ref(Item/Exhaustion.jpg,nolink,25x25,Exhaustion ("&amp;BU22&amp;"));"),""),IF(BV22&lt;&gt;"",IF(LEFT(BV22,1)&lt;&gt;"f","&amp;ref(Item/Stealthy-Boost.jpg,nolink,25x25,Stealth Boost ("&amp;BV22&amp;"));","&amp;ref(Item/Stealthy.jpg,nolink,25x25,Stealthy ("&amp;MID(BV22,2,LEN(BV22)-1)&amp;"));"),""),IF(BW22&lt;&gt;"","&amp;ref(Item/Invisible.jpg,nolink,25x25,Invisible);",""),IF(BX22&lt;&gt;"","&amp;ref(Item/Assassin.jpg,nolink,25x25,Assassin);",""),IF(BY22&lt;&gt;"","&amp;ref(Item/Seduction.jpg,nolink,25x25,Seduction);",""),IF(BZ22&lt;&gt;"","&amp;ref(Item/Reaper.jpg,nolink,25x25,Reaper ("&amp;BZ22&amp;"));",""),IF(CA22&lt;&gt;"","&amp;ref(Item/Heretic.jpg,nolink,25x25,Heretic ("&amp;CA22&amp;"));",""),IF(CB22&lt;&gt;"","&amp;ref(Item/Inquisitor.jpg,nolink,25x25,Inquisitor);",""),IF(CC22&lt;&gt;"","&amp;ref(Item/Adept-Sacrificer.jpg,nolink,25x25,Adept Sacrificer ("&amp;CC22&amp;"));",""),IF(CD22&lt;&gt;"","&amp;ref(Item/Dominion-Spreader.jpg,nolink,25x25,Dominion Spreader ("&amp;CD22&amp;"));",""),IF(CE22&lt;&gt;"","&amp;ref(Item/Gold-Maker.jpg,nolink,25x25,Gold Maker ("&amp;CE22&amp;"));",""))</f>
        <v/>
      </c>
      <c r="EY22" t="str">
        <f t="shared" ref="EY22" si="149">CONCATENATE(IF(CF22&lt;&gt;"","&amp;ref(Item/Inspirational.jpg,nolink,25x25,Inspirational ("&amp;CF22&amp;"));",""),IF(CG22&lt;&gt;"","&amp;ref(Item/Taskmaster.jpg,nolink,25x25,Taskmaster ("&amp;CG22&amp;"));",""),IF(CH22&lt;&gt;"","&amp;ref(Item/Beastmaster.jpg,nolink,25x25,Beastmaster ("&amp;CH22&amp;"));",""),IF(CI22&lt;&gt;"","&amp;ref(Nation/LivingLead.jpg,nolink,25x25,Leadership ("&amp;CI22&amp;"));",""),IF(CJ22&lt;&gt;"","&amp;ref(Nation/MagicLead.jpg,nolink,25x25,Magic Leadership ("&amp;CJ22&amp;"));",""),IF(CK22&lt;&gt;"","&amp;ref(Nation/UndeadLead.jpg,nolink,25x25,Undead Leadership ("&amp;CK22&amp;"));",""),IF(CL22&lt;&gt;"","&amp;ref(Item/Pillager.jpg,nolink,25x25,Pillager ("&amp;CL22&amp;"));",""),IF(CM22&lt;&gt;"","&amp;ref(Item/Patrol-Bonus.jpg,nolink,25x25,Patrol Bonus ("&amp;CM22&amp;"));",""),IF(CN22&lt;&gt;"",IF(CN22&gt;0,"&amp;ref(Item/Supply-Bonus.jpg,nolink,25x25,Supply Bonus ("&amp;CN22&amp;"));","&amp;ref(Item/Gluttony.jpg,nolink,25x25,Gluttony ("&amp;ABS(CN22)&amp;"));"),""),IF(CO22&lt;&gt;"",IF(CO22&gt;0,"&amp;ref(Item/Water-Breathing.jpg,nolink,25x25,Gift of Water Breathing ("&amp;CO22&amp;"));","&amp;ref(Item/Water-Breathing.jpg,nolink,25x25,Water Breathing);"),""),IF(CP22&lt;&gt;"","&amp;ref(Item/Sailing.jpg,nolink,25x25,Sailing (Size points "&amp;LEFT(CP22,LEN(CP22)-1)&amp;", max size "&amp;RIGHT(CP22)&amp;"));",""),IF(CQ22&lt;&gt;"",IF(LEFT(CQ22,1)&lt;&gt;"d",IF(LEFT(CQ22,1)&lt;&gt;"g","&amp;ref(Item/Healer.jpg,nolink,25x25,Healer ("&amp;CQ22&amp;"));","&amp;ref(Item/Disease-Grinder.jpg,nolink,25x25,Disease Grinder ("&amp;MID(CQ22,2,LEN(CQ22)-1)&amp;"));"),"&amp;ref(Item/Disease-Healer.jpg,nolink,25x25,Disease Healer ("&amp;MID(CQ22,2,LEN(CQ22)-1)&amp;"));"),""),IF(CR22&lt;&gt;"","&amp;ref(Item/Mason.jpg,nolink,25x25,Mason);",""))</f>
        <v/>
      </c>
      <c r="EZ22" t="str">
        <f t="shared" ref="EZ22" si="150">CONCATENATE(IF(CS22&lt;&gt;"","&amp;ref(Item/Ethereal.jpg,nolink,25x25,Ethereal);",""),IF(CT22&lt;&gt;"","&amp;ref(Item/Swiftness.jpg,nolink,25x25,Swiftness ("&amp;CT22&amp;"));",""),IF(CU22&lt;&gt;"","&amp;ref(Item/Quickness.jpg,nolink,25x25,Quickness);",""),IF(CV22&lt;&gt;"",IF(CV22&lt;&gt;"l","&amp;ref(Item/Enlarged.jpg,nolink,25x25,Enlarged);","&amp;ref(Item/Enlarged.jpg,nolink,25x25,Enlarged (Up to Size 4));"),""),IF(CW22&lt;&gt;"","&amp;ref(Item/Storm-Power.jpg,nolink,25x25,Storm Power ("&amp;CW22&amp;"));",""),IF(CX22&lt;&gt;"","&amp;ref(Item/Lucky.jpg,nolink,25x25,Lucky);",""),IF(CY22&lt;&gt;"","&amp;ref(Item/Twist-Fate.jpg,nolink,25x25,Twist Fate);",""),IF(CZ22&lt;&gt;"","&amp;ref(Item/Fool's-Luck.jpg,nolink,25x25,Fool's Luck);",""),IF(DA22&lt;&gt;"","&amp;ref(Item/Cursed.jpg,nolink,25x25,Cursed);",""),IF(DB22&lt;&gt;"","&amp;ref(Item/Horror-Marked.jpg,nolink,25x25,Causes Horror Mark);",""),IF(DC22&lt;&gt;"","&amp;ref(Item/Diseased.jpg,nolink,25x25,Diseased);",""),IF(DD22&lt;&gt;"","&amp;ref(Item/Affliction.jpg,nolink,25x25,Lost one eye);",""),IF(DE22&lt;&gt;"","&amp;ref(Item/Affliction.jpg,nolink,25x25,Chest Wound);",""),IF(DF22&lt;&gt;"","&amp;ref(Item/Affliction.jpg,nolink,25x25,Feeble Minded);",""),IF(DG22&lt;&gt;"","&amp;ref(Item/Insane.jpg,nolink,25x25,Insane ("&amp;DG22&amp;"));",""),IF(DH22&lt;&gt;"","&amp;ref(Item/Siege-Bonus.jpg,nolink,25x25,Siege Bonus ("&amp;DH22&amp;"));",""),IF(DI22&lt;&gt;"","&amp;ref(Item/Flying.jpg,nolink,25x25,Flying"&amp;IF(DI22&gt;0," (Map Move "&amp;DI22&amp;")","")&amp;");",""),IF(DJ22&lt;&gt;"","&amp;ref(Item/Storm-Immunity.jpg,nolink,25x25,Storm Immunity);",""),IF(DK22&lt;&gt;"","&amp;ref(Item/Floating.jpg,nolink,25x25,Floating);",""),IF(DL22&lt;&gt;"","&amp;ref(Item/Forest-Survival.jpg,nolink,25x25,Forest Survival);",""),IF(DM22&lt;&gt;"","&amp;ref(Item/Mountain-Survival.jpg,nolink,25x25,Mountain Survival);",""),IF(DN22&lt;&gt;"","&amp;ref(Item/Swamp-Survival.jpg,nolink,25x25,Swamp Survival);",""),IF(DO22&lt;&gt;"","&amp;ref(Item/Wasteland-Survival.jpg,nolink,25x25,Wasteland Survival);",""),IF(DP22&lt;&gt;"","&amp;ref(Item/Snow-Move.jpg,nolink,25x25,Snow Move);",""),IF(DQ22&lt;&gt;"","&amp;ref(Item/Swimming.jpg,nolink,25x25,Swimming);",""))</f>
        <v/>
      </c>
      <c r="FA22" t="str">
        <f t="shared" ref="FA22" si="151">CONCATENATE(IF(DR22&lt;&gt;"","&amp;ref(Item/Blood-Searcher.jpg,nolink,25x25,Blood Searcher ("&amp;DR22&amp;"));",""),IF(DS22&lt;&gt;"","&amp;ref(Item/Reanimation-Bonus.jpg,nolink,25x25,Reanimation Bonus ("&amp;DS22&amp;"));",""),IF(DT22&lt;&gt;"","&amp;ref(Item/Dragon-Master.jpg,nolink,25x25,Dragon Master ("&amp;DT22&amp;"));",""),IF(DU22&lt;&gt;"","&amp;ref(Item/Ivy-Lord.jpg,nolink,25x25,Ivy Lord ("&amp;DU22&amp;"));",""),IF(DV22&lt;&gt;"","&amp;ref(Item/Adept-Cross-Breeder.jpg,nolink,25x25,Adept Cross Breeder ("&amp;DV22&amp;"));",""),IF(DW22&lt;&gt;"","&amp;ref(Item/Forge-Bonus.jpg,nolink,25x25,Forge Bonus ("&amp;DW22&amp;"));",""),IF(DX22&lt;&gt;"","&amp;ref(Item/Master-Smith.jpg,nolink,25x25,Master Smith ("&amp;DX22&amp;"));",""),IF(DY22&lt;&gt;"","&amp;ref(Item/Master-Ritualist.jpg,nolink,25x25,Master Ritualist ("&amp;DY22&amp;"));",""),IF(DZ22&lt;&gt;"","&amp;ref(Item/Alchemist.jpg,nolink,25x25,Alchemist ("&amp;DZ22&amp;"));",""),IF(EA22&lt;&gt;"","&amp;ref(Item/Communion-Master.jpg,nolink,25x25,Communion Master);",""),IF(EB22&lt;&gt;"","&amp;ref(Item/Communion-Slave.jpg,nolink,25x25,Communion Slave);",""),IF(EC22&lt;&gt;"","&amp;ref(Item/Adept-Researcher.jpg,nolink,25x25,Adept Researcher ("&amp;EC22&amp;"));",""),IF(ED22&lt;&gt;"","&amp;ref(Spell/P_Fire.jpg,nolink,25x25,Fire Magic Bonus ("&amp;ED22&amp;"));",""),IF(EE22&lt;&gt;"","&amp;ref(Spell/P_Air.jpg,nolink,25x25,Air Magic Bonus ("&amp;EE22&amp;"));",""),IF(EF22&lt;&gt;"","&amp;ref(Spell/P_Water.jpg,nolink,25x25,Water Magic Bonus ("&amp;EF22&amp;"));",""),IF(EG22&lt;&gt;"","&amp;ref(Spell/P_Earth.jpg,nolink,25x25,Earth Magic Bonus ("&amp;EG22&amp;"));",""),IF(EH22&lt;&gt;"","&amp;ref(Spell/P_Astral.jpg,nolink,25x25,Astral Magic Bonus ("&amp;EH22&amp;"));",""),IF(EI22&lt;&gt;"","&amp;ref(Spell/P_Death.jpg,nolink,25x25,Death Magic Bonus ("&amp;EI22&amp;"));",""),IF(EJ22&lt;&gt;"","&amp;ref(Spell/P_Nature.jpg,nolink,25x25,Nature Magic Bonus ("&amp;EJ22&amp;"));",""),IF(EK22&lt;&gt;"","&amp;ref(Spell/P_Blood.jpg,nolink,25x25,Blood Magic Bonus ("&amp;EK22&amp;"));",""),IF(EL22&lt;&gt;"","&amp;ref(Spell/P_Holy.jpg,nolink,25x25,Priest Bonus ("&amp;EL22&amp;"));",""))</f>
        <v/>
      </c>
      <c r="FB22" t="str">
        <f t="shared" ref="FB22" si="152">CONCATENATE(IF(EM22&lt;&gt;"","&amp;ref(Item/Far-Caster.jpg,nolink,25x25,Far Caster ("&amp;SUBSTITUTE(SUBSTITUTE(SUBSTITUTE(SUBSTITUTE(SUBSTITUTE(SUBSTITUTE(SUBSTITUTE(SUBSTITUTE(SUBSTITUTE(SUBSTITUTE(SUBSTITUTE(SUBSTITUTE(EM22,"火","Fire, "),"風","Air, "),"水","Water, "),"地","Earth, "),"星","Astral, "),"死","Death, "),"緑","Nature, "),"血","Blood, "),"聖","Priest, "),"霊","Elemental, "),"魔","Sorcery, "),"全","All, ")&amp;"));",""),IF(EN22&lt;&gt;"",SUBSTITUTE(SUBSTITUTE(SUBSTITUTE(SUBSTITUTE(SUBSTITUTE(SUBSTITUTE(SUBSTITUTE(SUBSTITUTE(EN22,"火","&amp;ref(Spell/V_Fire.jpg,nolink,25x25,Fire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(")&amp;"));",""),IF(EO22&lt;&gt;"",SUBSTITUTE(SUBSTITUTE(SUBSTITUTE(SUBSTITUTE(SUBSTITUTE(SUBSTITUTE(SUBSTITUTE(SUBSTITUTE(EO22,"火","&amp;ref(Spell/Vt_Fire.jpg,nolink,25x25,Temporary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22" t="str">
        <f t="shared" ref="FC22" si="153">IF(EW22&lt;&gt;"n/a",CONCATENATE(EW22,EX22,IF(AND(OR(EW22&lt;&gt;"",EX22&lt;&gt;""),OR(EY22&lt;&gt;"",EZ22&lt;&gt;"")),"&amp;br;",""),EY22,EZ22,IF(AND(OR(EW22&lt;&gt;"",EX22&lt;&gt;"",EY22&lt;&gt;"",EZ22&lt;&gt;""),OR(FA22&lt;&gt;"",FB22&lt;&gt;"")),"&amp;br;",""),FA22,FB22,IF(AND(OR(EW22&lt;&gt;"",EX22&lt;&gt;"",EY22&lt;&gt;"",EZ22&lt;&gt;"",FA22&lt;&gt;"",FB22&lt;&gt;""),EP22&lt;&gt;""),"&amp;br;",""),SUBSTITUTE(EP22,"\n","&amp;br;")),"")</f>
        <v/>
      </c>
      <c r="FD22" t="str">
        <f t="shared" ref="FD22" si="154">CONCATENATE(IF(EU22&lt;&gt;"n/a",EU22,IF(EV22&lt;&gt;"n/a",EV22,IF(EW22&lt;&gt;"n/a",FC22,""))),IF(FE22&lt;&gt;"~","&amp;br;"&amp;FE22,""),IF(FF22&lt;&gt;"~","&amp;br;"&amp;FF22,""))</f>
        <v>攻撃力：-2&amp;ref(Item/D_Blunt.jpg,nolink,25x25,Blunt Damage);&amp;ref(Item/D_Magic.jpg,nolink,25x25,Magic Damage);&amp;br;攻撃修正：4&amp;br;防御修正：1&amp;br;長さ：1&amp;br;命中時追撃：Anemone Poison</v>
      </c>
      <c r="FE22" t="str">
        <f t="shared" ref="FE22" si="155">IF(EU22&lt;&gt;"n/a",IF(EV22&lt;&gt;"n/a","&amp;br;"&amp;EV22,IF(EW22&lt;&gt;"n/a","&amp;br;"&amp;FC22,"~")),IF(AND(EV22&lt;&gt;"n/a",EW22&lt;&gt;"n/a"),"&amp;br;"&amp;FC22,"~"))</f>
        <v>~</v>
      </c>
      <c r="FF22" t="str">
        <f t="shared" ref="FF22" si="156">IF(AND(EU22&lt;&gt;"n/a",EV22&lt;&gt;"n/a",EW22&lt;&gt;"n/a"),IF(EW22&lt;&gt;"n/a","&amp;br;"&amp;FC22,""),"~")</f>
        <v>~</v>
      </c>
      <c r="FG22" s="24" t="str">
        <f t="shared" si="15"/>
        <v>|Construction Lv2|BGCOLOR(#000000):&amp;ref(Item/SH Weapons/Anemone-Mace.jpg,nolink,75x75,Anemone Mace);|BGCOLOR(BLACK):COLOR(WHITE):''Anemone Mace''|片手|&amp;ref(Spell/P_Water.jpg,nolink,25x25,Water);1|&amp;ref(Spell/V_Water.jpg,nolink,25x25,Water Gem);5|
|~|~|&gt;|&gt;|&gt;|攻撃力：-2&amp;ref(Item/D_Blunt.jpg,nolink,25x25,Blunt Damage);&amp;ref(Item/D_Magic.jpg,nolink,25x25,Magic Damage);&amp;br;攻撃修正：4&amp;br;防御修正：1&amp;br;長さ：1&amp;br;命中時追撃：Anemone Poison|
|~|&gt;|&gt;|&gt;|&gt;|BGCOLOR(#F5F5F5):生ける鈍器。神経毒で敵を苦しめる|</v>
      </c>
    </row>
    <row r="23" spans="2:163" x14ac:dyDescent="0.15">
      <c r="B23" s="1" t="s">
        <v>14563</v>
      </c>
      <c r="D23" s="1">
        <v>6</v>
      </c>
      <c r="E23" s="1" t="s">
        <v>14564</v>
      </c>
      <c r="G23" s="1" t="s">
        <v>14565</v>
      </c>
      <c r="H23" s="1" t="s">
        <v>14566</v>
      </c>
      <c r="I23" s="1">
        <v>5</v>
      </c>
      <c r="J23" s="7">
        <v>5</v>
      </c>
      <c r="K23" s="6">
        <v>0</v>
      </c>
      <c r="L23" s="1" t="s">
        <v>14560</v>
      </c>
      <c r="V23" s="1">
        <v>1</v>
      </c>
      <c r="AD23" s="1">
        <v>2</v>
      </c>
      <c r="AE23" s="1">
        <v>3</v>
      </c>
      <c r="AJ23" s="1">
        <v>3</v>
      </c>
      <c r="AU23" s="1" t="s">
        <v>14567</v>
      </c>
      <c r="BC23" s="2">
        <v>20</v>
      </c>
      <c r="EQ23" s="20" t="s">
        <v>14568</v>
      </c>
      <c r="ER23" t="str">
        <f t="shared" ref="ER23" si="157">CONCATENATE("BGCOLOR(#000000):&amp;ref(Item/",SUBSTITUTE(SUBSTITUTE(SUBSTITUTE(SUBSTITUTE(SUBSTITUTE(SUBSTITUTE(SUBSTITUTE(B23,"片手","SH Weapons"),"両手","DH Weapons"),"盾","Shields"),"兜","Helms"),"鎧","Armors"),"靴","Boots"),"雑貨","Misc"),"/",SUBSTITUTE(SUBSTITUTE(IF(F23&lt;&gt;"",F23,E23)," ","-"),"ö","o"),".jpg,nolink,75x75,",E23,");","|","BGCOLOR(BLACK):COLOR(WHITE):''",E23,"''")</f>
        <v>BGCOLOR(#000000):&amp;ref(Item/DH Weapons/Jellyberd.jpg,nolink,75x75,Jellyberd);|BGCOLOR(BLACK):COLOR(WHITE):''Jellyberd''</v>
      </c>
      <c r="ES23" t="str">
        <f t="shared" ref="ES23" si="158">SUBSTITUTE(SUBSTITUTE(SUBSTITUTE(SUBSTITUTE(SUBSTITUTE(SUBSTITUTE(SUBSTITUTE(SUBSTITUTE(SUBSTITUTE(G23&amp;H23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&amp;ref(Spell/P_Astral.jpg,nolink,25x25,Astral);1&amp;ref(Spell/P_Fire.jpg,nolink,25x25,Fire);1</v>
      </c>
      <c r="ET23" t="str">
        <f t="shared" ref="ET23" si="159">SUBSTITUTE(SUBSTITUTE(SUBSTITUTE(SUBSTITUTE(SUBSTITUTE(SUBSTITUTE(SUBSTITUTE(SUBSTITUTE(LEFT(G23,1)&amp;I23&amp;IF(H23&lt;&gt;"",LEFT(H23,1)&amp;J23,""),"火","&amp;ref(Spell/V_Fire.jpg,nolink,25x25,Fire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&amp;ref(Spell/V_Astral.jpg,nolink,25x25,Astral Pearl);5&amp;ref(Spell/V_Fire.jpg,nolink,25x25,Fire Gem);5</v>
      </c>
      <c r="EU23" t="str">
        <f t="shared" ref="EU23" si="160">IF(K23&lt;&gt;"",CONCATENATE("攻撃力：",K23,SUBSTITUTE(SUBSTITUTE(SUBSTITUTE(SUBSTITUTE(SUBSTITUTE(SUBSTITUTE(SUBSTITUTE(SUBSTITUTE(SUBSTITUTE(L23,"切","&amp;ref(Item/D_Slash.jpg,nolink,25x25,Slash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23,"ap","&amp;br;防御貫通"),"an","&amp;br;防御無視"),SUBSTITUTE(SUBSTITUTE(N23,"p","&amp;br;吸収攻撃（上限5）"),"f","&amp;br;吸収攻撃"),IF(O23&lt;&gt;"","&amp;br;ダメージ上限"&amp;O23,""),SUBSTITUTE(SUBSTITUTE(P23,"2","&amp;br;対デーモン二倍打"),"3","&amp;br;対アンデッド/デーモン三倍打"),IF(Q23&lt;&gt;"","&amp;br;対魔法生物2倍打",""),SUBSTITUTE(SUBSTITUTE(R23,"2","&amp;br;対小型二倍打"),"3","&amp;br;対大型三倍打"),SUBSTITUTE(SUBSTITUTE(SUBSTITUTE(S23,"0","&amp;br;筋力加算なし"),"2","&amp;br;筋力加算二分の一"),"3","&amp;br;筋力加算三分の一"),IF(T23&lt;&gt;"","&amp;br;第一撃に突撃ボーナス加算",""),IF(U23&lt;&gt;"","&amp;br;殺した敵をゾンビ化",""),IF(V23&lt;&gt;"","&amp;br;筋力加算+25%",""),IF(W23&lt;&gt;"","&amp;br;対盾攻撃修正+2",""),IF(X23&lt;&gt;"","&amp;br;頭部優先攻撃",""),SUBSTITUTE(SUBSTITUTE(SUBSTITUTE(Y23,"n","&amp;br;抵抗可能"),"e","&amp;br;抵抗容易"),"h","&amp;br;抵抗困難"),IF(Z23&lt;&gt;"","&amp;br;ボーナス武器",""),IF(AA23&lt;&gt;"","&amp;br;"&amp;IF(AA23&gt;0,AA23&amp;"回連続攻撃",ABS(AA23)+1&amp;"ラウンド毎に1回攻撃"),""),IF(AB23&lt;&gt;"","&amp;br;効果範囲："&amp;AB23,""),IF(AC23&lt;&gt;"","&amp;br;効果継続："&amp;AB23,""),IF(AD23&lt;&gt;"","&amp;br;攻撃修正："&amp;AD23&amp;"&amp;br;防御修正："&amp;AE23&amp;"&amp;br;長さ："&amp;AJ23,""),IF(AF23&lt;&gt;"","&amp;br;射程："&amp;SUBSTITUTE(SUBSTITUTE(SUBSTITUTE(AF23,"s","筋力"),"h","筋力/2"),"t","筋力/3")&amp;"&amp;br;精度修正："&amp;AG23&amp;"&amp;br;弾数："&amp;AH23&amp;IF(AI23&lt;&gt;"","&amp;br;水中使用可能",""),""),IF(AS23&lt;&gt;"","&amp;br;負傷時追撃："&amp;AS23,""),IF(AT23&lt;&gt;"","&amp;br;命中時追撃："&amp;AT23,""),IF(AU23&lt;&gt;"","&amp;br;攻撃時追撃："&amp;AU23,"")),"n/a")</f>
        <v>攻撃力：0&amp;ref(Item/D_Blunt.jpg,nolink,25x25,Blunt Damage);&amp;ref(Item/D_Magic.jpg,nolink,25x25,Magic Damage);&amp;br;筋力加算+25%&amp;br;攻撃修正：2&amp;br;防御修正：3&amp;br;長さ：3&amp;br;攻撃時追撃：Jellyberd Poison</v>
      </c>
      <c r="EV23" t="str">
        <f t="shared" ref="EV23" si="161">IF(AP23&lt;&gt;"",CONCATENATE(IF(AK23&lt;&gt;"","頭部防護："&amp;AK23,""),IF(AL23&lt;&gt;"",IF(AK23&lt;&gt;"","&amp;br;","")&amp;"胴体防護："&amp;AL23,""),IF(AM23&lt;&gt;"","盾軽減力："&amp;AM23,""),IF(AN23&lt;&gt;"","&amp;br;防御修正："&amp;AN23,""),IF(AO23&lt;&gt;"","&amp;br;盾対応力："&amp;AO23,""),IF(AP23&lt;&gt;"","&amp;br;装備負担："&amp;AP23,""),IF(AQ23&lt;&gt;"","&amp;br;行軍速度：-"&amp;AQ23,""),IF(AR23&lt;&gt;"","&amp;br;魔法の防具","")),"n/a")</f>
        <v>n/a</v>
      </c>
      <c r="EW23" t="str">
        <f t="shared" ref="EW23" si="162">IF(COUNTA(AV23:EP23)&lt;&gt;0,CONCATENATE(IF(AV23&lt;&gt;"",IF(AV23&gt;0,"&amp;ref(Item/Fire-Resistant.jpg,nolink,25x25,Fire Resistant ("&amp;AV23&amp;"));","&amp;ref(Item/Susceptible-to-Fire.jpg,nolink,25x25,Susceptible to Fire ("&amp;ABS(AV23)&amp;"));"),""),IF(AW23&lt;&gt;"",IF(AW23&gt;0,"&amp;ref(Item/Shock-Resistant.jpg,nolink,25x25,Shock Resistant ("&amp;AW23&amp;"));","&amp;ref(Item/Susceptible-to-Shock.jpg,nolink,25x25,Susceptible to Shock ("&amp;ABS(AW23)&amp;"));"),""),IF(AX23&lt;&gt;"",IF(AX23&gt;0,"&amp;ref(Item/Cold-Resistant.jpg,nolink,25x25,Cold Resistant ("&amp;AX23&amp;"));","&amp;ref(Item/Susceptible-to-Cold.jpg,nolink,25x25,Susceptible to Cold ("&amp;ABS(AX23)&amp;"));"),""),IF(AY23&lt;&gt;"",IF(AY23&gt;0,"&amp;ref(Item/Poison-Resistant.jpg,nolink,25x25,Poison Resistant ("&amp;AY23&amp;"));","&amp;ref(Item/Susceptible-to-Poison.jpg,nolink,25x25,Susceptible to Poison ("&amp;ABS(AY23)&amp;"));"),""),IF(AZ23&lt;&gt;"","&amp;ref(Item/Affliction-Resistance.jpg,nolink,25x25,Affliction Resistance ("&amp;AZ23&amp;"));",""),IF(BA23&lt;&gt;"","&amp;ref(Item/Ice-Protection.jpg,nolink,25x25,Ice Protection ("&amp;BA23&amp;"));",""),IF(BB23&lt;&gt;"","&amp;ref(Item/Invulnerable.jpg,nolink,25x25,Invulnerable ("&amp;BB23&amp;"));",""),IF(BC23&lt;&gt;"","&amp;ref(Item/Protective-Force.jpg,nolink,25x25,Protective Force ("&amp;BC23&amp;"));",""),IF(BD23&lt;&gt;"","&amp;ref(Item/Awe.jpg,nolink,25x25,Awe ("&amp;BD23&amp;"));",""),IF(BE23&lt;&gt;"","&amp;ref(Item/Animal-Awe.jpg,nolink,25x25,Animal Awe ("&amp;BE23&amp;"));",""),IF(BF23&lt;&gt;"","&amp;ref(Item/Causes-Fear.jpg,nolink,25x25,Fear ("&amp;BF23&amp;"));",""),IF(BG23&lt;&gt;"","&amp;ref(Item/Heat.jpg,nolink,25x25,Heat ("&amp;BG23&amp;"));",""),IF(BH23&lt;&gt;"","&amp;ref(Item/Chill.jpg,nolink,25x25,Chill ("&amp;BH23&amp;"));",""),IF(BI23&lt;&gt;"","&amp;ref(Item/Fire-Shield.jpg,nolink,25x25,Fire Shield ("&amp;BI23&amp;"));",""),IF(BJ23&lt;&gt;"","&amp;ref(Item/Air-Shield.jpg,nolink,25x25,Air Shield ("&amp;BJ23&amp;"));",""),IF(BK23&lt;&gt;"","&amp;ref(Item/Overcharged.jpg,nolink,25x25,Overcharged);",""),IF(BL23&lt;&gt;"","&amp;ref(Item/Poison-Barbs.jpg,nolink,25x25,Poison Barbs);",""),IF(BM23&lt;&gt;"","&amp;ref(Item/Petrification.jpg,nolink,25x25,Petrification);",""),IF(BN23&lt;&gt;"","&amp;ref(Item/Damage-Reversal.jpg,nolink,25x25,Damage Reversal ("&amp;BN23+12&amp;" vs MR));","")),"n/a")</f>
        <v>&amp;ref(Item/Protective-Force.jpg,nolink,25x25,Protective Force (20));</v>
      </c>
      <c r="EX23" t="str">
        <f t="shared" ref="EX23" si="163">CONCATENATE(IF(BO23&lt;&gt;"",IF(BO23="s","&amp;ref(Item/Sacred-Bless.jpg,nolink,25x25,Blessed (Sacred Only));","&amp;ref(Item/Blessed.jpg,nolink,25x25,Blessed);"),""),IF(BP23&lt;&gt;"","&amp;ref(Item/Berserker.jpg,nolink,25x25,Berserker ("&amp;BP23&amp;"));",""),IF(BQ23&lt;&gt;"","&amp;ref(Item/Gone-Berserk.jpg,nolink,25x25,Gone Berserk);",""),IF(BR23&lt;&gt;"","&amp;ref(Item/Trample.jpg,nolink,25x25,Trample);",""),IF(BS23&lt;&gt;"",IF(BS23&lt;&gt;"s","&amp;ref(Item/Darkvision.jpg,nolink,25x25,Darkvision ("&amp;BS23&amp;"));","&amp;ref(Item/Spirit-Sight.jpg,nolink,25x25,Spirit Sight);"),""),IF(BT23&lt;&gt;"",IF(LEFT(BT23,1)&lt;&gt;"t","&amp;ref(Item/Regeneration.jpg,nolink,25x25,Regeneration ("&amp;BT23&amp;"));","&amp;ref(Item/True-Regeneration.jpg,nolink,25x25,True Regeneration ("&amp;MID(BT23,2,LEN(BT23)-1)&amp;"));"),""),IF(BU23&lt;&gt;"",IF(BU23&gt;0,"&amp;ref(Item/Reinvigoration.jpg,nolink,25x25,Reinvigoration ("&amp;BU23&amp;"));","&amp;ref(Item/Exhaustion.jpg,nolink,25x25,Exhaustion ("&amp;BU23&amp;"));"),""),IF(BV23&lt;&gt;"",IF(LEFT(BV23,1)&lt;&gt;"f","&amp;ref(Item/Stealthy-Boost.jpg,nolink,25x25,Stealth Boost ("&amp;BV23&amp;"));","&amp;ref(Item/Stealthy.jpg,nolink,25x25,Stealthy ("&amp;MID(BV23,2,LEN(BV23)-1)&amp;"));"),""),IF(BW23&lt;&gt;"","&amp;ref(Item/Invisible.jpg,nolink,25x25,Invisible);",""),IF(BX23&lt;&gt;"","&amp;ref(Item/Assassin.jpg,nolink,25x25,Assassin);",""),IF(BY23&lt;&gt;"","&amp;ref(Item/Seduction.jpg,nolink,25x25,Seduction);",""),IF(BZ23&lt;&gt;"","&amp;ref(Item/Reaper.jpg,nolink,25x25,Reaper ("&amp;BZ23&amp;"));",""),IF(CA23&lt;&gt;"","&amp;ref(Item/Heretic.jpg,nolink,25x25,Heretic ("&amp;CA23&amp;"));",""),IF(CB23&lt;&gt;"","&amp;ref(Item/Inquisitor.jpg,nolink,25x25,Inquisitor);",""),IF(CC23&lt;&gt;"","&amp;ref(Item/Adept-Sacrificer.jpg,nolink,25x25,Adept Sacrificer ("&amp;CC23&amp;"));",""),IF(CD23&lt;&gt;"","&amp;ref(Item/Dominion-Spreader.jpg,nolink,25x25,Dominion Spreader ("&amp;CD23&amp;"));",""),IF(CE23&lt;&gt;"","&amp;ref(Item/Gold-Maker.jpg,nolink,25x25,Gold Maker ("&amp;CE23&amp;"));",""))</f>
        <v/>
      </c>
      <c r="EY23" t="str">
        <f t="shared" ref="EY23" si="164">CONCATENATE(IF(CF23&lt;&gt;"","&amp;ref(Item/Inspirational.jpg,nolink,25x25,Inspirational ("&amp;CF23&amp;"));",""),IF(CG23&lt;&gt;"","&amp;ref(Item/Taskmaster.jpg,nolink,25x25,Taskmaster ("&amp;CG23&amp;"));",""),IF(CH23&lt;&gt;"","&amp;ref(Item/Beastmaster.jpg,nolink,25x25,Beastmaster ("&amp;CH23&amp;"));",""),IF(CI23&lt;&gt;"","&amp;ref(Nation/LivingLead.jpg,nolink,25x25,Leadership ("&amp;CI23&amp;"));",""),IF(CJ23&lt;&gt;"","&amp;ref(Nation/MagicLead.jpg,nolink,25x25,Magic Leadership ("&amp;CJ23&amp;"));",""),IF(CK23&lt;&gt;"","&amp;ref(Nation/UndeadLead.jpg,nolink,25x25,Undead Leadership ("&amp;CK23&amp;"));",""),IF(CL23&lt;&gt;"","&amp;ref(Item/Pillager.jpg,nolink,25x25,Pillager ("&amp;CL23&amp;"));",""),IF(CM23&lt;&gt;"","&amp;ref(Item/Patrol-Bonus.jpg,nolink,25x25,Patrol Bonus ("&amp;CM23&amp;"));",""),IF(CN23&lt;&gt;"",IF(CN23&gt;0,"&amp;ref(Item/Supply-Bonus.jpg,nolink,25x25,Supply Bonus ("&amp;CN23&amp;"));","&amp;ref(Item/Gluttony.jpg,nolink,25x25,Gluttony ("&amp;ABS(CN23)&amp;"));"),""),IF(CO23&lt;&gt;"",IF(CO23&gt;0,"&amp;ref(Item/Water-Breathing.jpg,nolink,25x25,Gift of Water Breathing ("&amp;CO23&amp;"));","&amp;ref(Item/Water-Breathing.jpg,nolink,25x25,Water Breathing);"),""),IF(CP23&lt;&gt;"","&amp;ref(Item/Sailing.jpg,nolink,25x25,Sailing (Size points "&amp;LEFT(CP23,LEN(CP23)-1)&amp;", max size "&amp;RIGHT(CP23)&amp;"));",""),IF(CQ23&lt;&gt;"",IF(LEFT(CQ23,1)&lt;&gt;"d",IF(LEFT(CQ23,1)&lt;&gt;"g","&amp;ref(Item/Healer.jpg,nolink,25x25,Healer ("&amp;CQ23&amp;"));","&amp;ref(Item/Disease-Grinder.jpg,nolink,25x25,Disease Grinder ("&amp;MID(CQ23,2,LEN(CQ23)-1)&amp;"));"),"&amp;ref(Item/Disease-Healer.jpg,nolink,25x25,Disease Healer ("&amp;MID(CQ23,2,LEN(CQ23)-1)&amp;"));"),""),IF(CR23&lt;&gt;"","&amp;ref(Item/Mason.jpg,nolink,25x25,Mason);",""))</f>
        <v/>
      </c>
      <c r="EZ23" t="str">
        <f t="shared" ref="EZ23" si="165">CONCATENATE(IF(CS23&lt;&gt;"","&amp;ref(Item/Ethereal.jpg,nolink,25x25,Ethereal);",""),IF(CT23&lt;&gt;"","&amp;ref(Item/Swiftness.jpg,nolink,25x25,Swiftness ("&amp;CT23&amp;"));",""),IF(CU23&lt;&gt;"","&amp;ref(Item/Quickness.jpg,nolink,25x25,Quickness);",""),IF(CV23&lt;&gt;"",IF(CV23&lt;&gt;"l","&amp;ref(Item/Enlarged.jpg,nolink,25x25,Enlarged);","&amp;ref(Item/Enlarged.jpg,nolink,25x25,Enlarged (Up to Size 4));"),""),IF(CW23&lt;&gt;"","&amp;ref(Item/Storm-Power.jpg,nolink,25x25,Storm Power ("&amp;CW23&amp;"));",""),IF(CX23&lt;&gt;"","&amp;ref(Item/Lucky.jpg,nolink,25x25,Lucky);",""),IF(CY23&lt;&gt;"","&amp;ref(Item/Twist-Fate.jpg,nolink,25x25,Twist Fate);",""),IF(CZ23&lt;&gt;"","&amp;ref(Item/Fool's-Luck.jpg,nolink,25x25,Fool's Luck);",""),IF(DA23&lt;&gt;"","&amp;ref(Item/Cursed.jpg,nolink,25x25,Cursed);",""),IF(DB23&lt;&gt;"","&amp;ref(Item/Horror-Marked.jpg,nolink,25x25,Causes Horror Mark);",""),IF(DC23&lt;&gt;"","&amp;ref(Item/Diseased.jpg,nolink,25x25,Diseased);",""),IF(DD23&lt;&gt;"","&amp;ref(Item/Affliction.jpg,nolink,25x25,Lost one eye);",""),IF(DE23&lt;&gt;"","&amp;ref(Item/Affliction.jpg,nolink,25x25,Chest Wound);",""),IF(DF23&lt;&gt;"","&amp;ref(Item/Affliction.jpg,nolink,25x25,Feeble Minded);",""),IF(DG23&lt;&gt;"","&amp;ref(Item/Insane.jpg,nolink,25x25,Insane ("&amp;DG23&amp;"));",""),IF(DH23&lt;&gt;"","&amp;ref(Item/Siege-Bonus.jpg,nolink,25x25,Siege Bonus ("&amp;DH23&amp;"));",""),IF(DI23&lt;&gt;"","&amp;ref(Item/Flying.jpg,nolink,25x25,Flying"&amp;IF(DI23&gt;0," (Map Move "&amp;DI23&amp;")","")&amp;");",""),IF(DJ23&lt;&gt;"","&amp;ref(Item/Storm-Immunity.jpg,nolink,25x25,Storm Immunity);",""),IF(DK23&lt;&gt;"","&amp;ref(Item/Floating.jpg,nolink,25x25,Floating);",""),IF(DL23&lt;&gt;"","&amp;ref(Item/Forest-Survival.jpg,nolink,25x25,Forest Survival);",""),IF(DM23&lt;&gt;"","&amp;ref(Item/Mountain-Survival.jpg,nolink,25x25,Mountain Survival);",""),IF(DN23&lt;&gt;"","&amp;ref(Item/Swamp-Survival.jpg,nolink,25x25,Swamp Survival);",""),IF(DO23&lt;&gt;"","&amp;ref(Item/Wasteland-Survival.jpg,nolink,25x25,Wasteland Survival);",""),IF(DP23&lt;&gt;"","&amp;ref(Item/Snow-Move.jpg,nolink,25x25,Snow Move);",""),IF(DQ23&lt;&gt;"","&amp;ref(Item/Swimming.jpg,nolink,25x25,Swimming);",""))</f>
        <v/>
      </c>
      <c r="FA23" t="str">
        <f t="shared" ref="FA23" si="166">CONCATENATE(IF(DR23&lt;&gt;"","&amp;ref(Item/Blood-Searcher.jpg,nolink,25x25,Blood Searcher ("&amp;DR23&amp;"));",""),IF(DS23&lt;&gt;"","&amp;ref(Item/Reanimation-Bonus.jpg,nolink,25x25,Reanimation Bonus ("&amp;DS23&amp;"));",""),IF(DT23&lt;&gt;"","&amp;ref(Item/Dragon-Master.jpg,nolink,25x25,Dragon Master ("&amp;DT23&amp;"));",""),IF(DU23&lt;&gt;"","&amp;ref(Item/Ivy-Lord.jpg,nolink,25x25,Ivy Lord ("&amp;DU23&amp;"));",""),IF(DV23&lt;&gt;"","&amp;ref(Item/Adept-Cross-Breeder.jpg,nolink,25x25,Adept Cross Breeder ("&amp;DV23&amp;"));",""),IF(DW23&lt;&gt;"","&amp;ref(Item/Forge-Bonus.jpg,nolink,25x25,Forge Bonus ("&amp;DW23&amp;"));",""),IF(DX23&lt;&gt;"","&amp;ref(Item/Master-Smith.jpg,nolink,25x25,Master Smith ("&amp;DX23&amp;"));",""),IF(DY23&lt;&gt;"","&amp;ref(Item/Master-Ritualist.jpg,nolink,25x25,Master Ritualist ("&amp;DY23&amp;"));",""),IF(DZ23&lt;&gt;"","&amp;ref(Item/Alchemist.jpg,nolink,25x25,Alchemist ("&amp;DZ23&amp;"));",""),IF(EA23&lt;&gt;"","&amp;ref(Item/Communion-Master.jpg,nolink,25x25,Communion Master);",""),IF(EB23&lt;&gt;"","&amp;ref(Item/Communion-Slave.jpg,nolink,25x25,Communion Slave);",""),IF(EC23&lt;&gt;"","&amp;ref(Item/Adept-Researcher.jpg,nolink,25x25,Adept Researcher ("&amp;EC23&amp;"));",""),IF(ED23&lt;&gt;"","&amp;ref(Spell/P_Fire.jpg,nolink,25x25,Fire Magic Bonus ("&amp;ED23&amp;"));",""),IF(EE23&lt;&gt;"","&amp;ref(Spell/P_Air.jpg,nolink,25x25,Air Magic Bonus ("&amp;EE23&amp;"));",""),IF(EF23&lt;&gt;"","&amp;ref(Spell/P_Water.jpg,nolink,25x25,Water Magic Bonus ("&amp;EF23&amp;"));",""),IF(EG23&lt;&gt;"","&amp;ref(Spell/P_Earth.jpg,nolink,25x25,Earth Magic Bonus ("&amp;EG23&amp;"));",""),IF(EH23&lt;&gt;"","&amp;ref(Spell/P_Astral.jpg,nolink,25x25,Astral Magic Bonus ("&amp;EH23&amp;"));",""),IF(EI23&lt;&gt;"","&amp;ref(Spell/P_Death.jpg,nolink,25x25,Death Magic Bonus ("&amp;EI23&amp;"));",""),IF(EJ23&lt;&gt;"","&amp;ref(Spell/P_Nature.jpg,nolink,25x25,Nature Magic Bonus ("&amp;EJ23&amp;"));",""),IF(EK23&lt;&gt;"","&amp;ref(Spell/P_Blood.jpg,nolink,25x25,Blood Magic Bonus ("&amp;EK23&amp;"));",""),IF(EL23&lt;&gt;"","&amp;ref(Spell/P_Holy.jpg,nolink,25x25,Priest Bonus ("&amp;EL23&amp;"));",""))</f>
        <v/>
      </c>
      <c r="FB23" t="str">
        <f t="shared" ref="FB23" si="167">CONCATENATE(IF(EM23&lt;&gt;"","&amp;ref(Item/Far-Caster.jpg,nolink,25x25,Far Caster ("&amp;SUBSTITUTE(SUBSTITUTE(SUBSTITUTE(SUBSTITUTE(SUBSTITUTE(SUBSTITUTE(SUBSTITUTE(SUBSTITUTE(SUBSTITUTE(SUBSTITUTE(SUBSTITUTE(SUBSTITUTE(EM23,"火","Fire, "),"風","Air, "),"水","Water, "),"地","Earth, "),"星","Astral, "),"死","Death, "),"緑","Nature, "),"血","Blood, "),"聖","Priest, "),"霊","Elemental, "),"魔","Sorcery, "),"全","All, ")&amp;"));",""),IF(EN23&lt;&gt;"",SUBSTITUTE(SUBSTITUTE(SUBSTITUTE(SUBSTITUTE(SUBSTITUTE(SUBSTITUTE(SUBSTITUTE(SUBSTITUTE(EN23,"火","&amp;ref(Spell/V_Fire.jpg,nolink,25x25,Fire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(")&amp;"));",""),IF(EO23&lt;&gt;"",SUBSTITUTE(SUBSTITUTE(SUBSTITUTE(SUBSTITUTE(SUBSTITUTE(SUBSTITUTE(SUBSTITUTE(SUBSTITUTE(EO23,"火","&amp;ref(Spell/Vt_Fire.jpg,nolink,25x25,Temporary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23" t="str">
        <f t="shared" ref="FC23" si="168">IF(EW23&lt;&gt;"n/a",CONCATENATE(EW23,EX23,IF(AND(OR(EW23&lt;&gt;"",EX23&lt;&gt;""),OR(EY23&lt;&gt;"",EZ23&lt;&gt;"")),"&amp;br;",""),EY23,EZ23,IF(AND(OR(EW23&lt;&gt;"",EX23&lt;&gt;"",EY23&lt;&gt;"",EZ23&lt;&gt;""),OR(FA23&lt;&gt;"",FB23&lt;&gt;"")),"&amp;br;",""),FA23,FB23,IF(AND(OR(EW23&lt;&gt;"",EX23&lt;&gt;"",EY23&lt;&gt;"",EZ23&lt;&gt;"",FA23&lt;&gt;"",FB23&lt;&gt;""),EP23&lt;&gt;""),"&amp;br;",""),SUBSTITUTE(EP23,"\n","&amp;br;")),"")</f>
        <v>&amp;ref(Item/Protective-Force.jpg,nolink,25x25,Protective Force (20));</v>
      </c>
      <c r="FD23" t="str">
        <f t="shared" ref="FD23" si="169">CONCATENATE(IF(EU23&lt;&gt;"n/a",EU23,IF(EV23&lt;&gt;"n/a",EV23,IF(EW23&lt;&gt;"n/a",FC23,""))),IF(FE23&lt;&gt;"~","&amp;br;"&amp;FE23,""),IF(FF23&lt;&gt;"~","&amp;br;"&amp;FF23,""))</f>
        <v>攻撃力：0&amp;ref(Item/D_Blunt.jpg,nolink,25x25,Blunt Damage);&amp;ref(Item/D_Magic.jpg,nolink,25x25,Magic Damage);&amp;br;筋力加算+25%&amp;br;攻撃修正：2&amp;br;防御修正：3&amp;br;長さ：3&amp;br;攻撃時追撃：Jellyberd Poison&amp;br;&amp;br;&amp;ref(Item/Protective-Force.jpg,nolink,25x25,Protective Force (20));</v>
      </c>
      <c r="FE23" t="str">
        <f t="shared" ref="FE23" si="170">IF(EU23&lt;&gt;"n/a",IF(EV23&lt;&gt;"n/a","&amp;br;"&amp;EV23,IF(EW23&lt;&gt;"n/a","&amp;br;"&amp;FC23,"~")),IF(AND(EV23&lt;&gt;"n/a",EW23&lt;&gt;"n/a"),"&amp;br;"&amp;FC23,"~"))</f>
        <v>&amp;br;&amp;ref(Item/Protective-Force.jpg,nolink,25x25,Protective Force (20));</v>
      </c>
      <c r="FF23" t="str">
        <f t="shared" ref="FF23" si="171">IF(AND(EU23&lt;&gt;"n/a",EV23&lt;&gt;"n/a",EW23&lt;&gt;"n/a"),IF(EW23&lt;&gt;"n/a","&amp;br;"&amp;FC23,""),"~")</f>
        <v>~</v>
      </c>
      <c r="FG23" s="24" t="str">
        <f t="shared" ref="FG23:FG24" si="172">CONCATENATE("|Construction Lv",D23,"|",ER23,"|",IF(C23&lt;&gt;"",C23,B23),"|",ES23,"|",ET23,"|",CHAR(10),"|~|~|&gt;|&gt;|&gt;|",FD23,"|",CHAR(10),"|~|&gt;|&gt;|&gt;|&gt;|BGCOLOR(#F5F5F5):",EQ23,"|")</f>
        <v>|Construction Lv6|BGCOLOR(#000000):&amp;ref(Item/DH Weapons/Jellyberd.jpg,nolink,75x75,Jellyberd);|BGCOLOR(BLACK):COLOR(WHITE):''Jellyberd''|両手|&amp;ref(Spell/P_Astral.jpg,nolink,25x25,Astral);1&amp;ref(Spell/P_Fire.jpg,nolink,25x25,Fire);1|&amp;ref(Spell/V_Astral.jpg,nolink,25x25,Astral Pearl);5&amp;ref(Spell/V_Fire.jpg,nolink,25x25,Fire Gem);5|
|~|~|&gt;|&gt;|&gt;|攻撃力：0&amp;ref(Item/D_Blunt.jpg,nolink,25x25,Blunt Damage);&amp;ref(Item/D_Magic.jpg,nolink,25x25,Magic Damage);&amp;br;筋力加算+25%&amp;br;攻撃修正：2&amp;br;防御修正：3&amp;br;長さ：3&amp;br;攻撃時追撃：Jellyberd Poison&amp;br;&amp;br;&amp;ref(Item/Protective-Force.jpg,nolink,25x25,Protective Force (20));|
|~|&gt;|&gt;|&gt;|&gt;|BGCOLOR(#F5F5F5):神経毒を撒く生体武器。所有者の保護も行う|</v>
      </c>
    </row>
    <row r="24" spans="2:163" x14ac:dyDescent="0.15">
      <c r="B24" s="1" t="s">
        <v>15099</v>
      </c>
      <c r="C24" s="1" t="s">
        <v>15100</v>
      </c>
      <c r="D24" s="1">
        <v>2</v>
      </c>
      <c r="E24" s="1" t="s">
        <v>15101</v>
      </c>
      <c r="G24" s="1" t="s">
        <v>15102</v>
      </c>
      <c r="H24" s="1" t="s">
        <v>15103</v>
      </c>
      <c r="I24" s="1">
        <v>5</v>
      </c>
      <c r="J24" s="7">
        <v>5</v>
      </c>
      <c r="AK24" s="1">
        <v>9</v>
      </c>
      <c r="AN24" s="1">
        <v>0</v>
      </c>
      <c r="AP24" s="1">
        <v>0</v>
      </c>
      <c r="AR24" s="1" t="s">
        <v>15104</v>
      </c>
      <c r="CF24" s="2">
        <v>1</v>
      </c>
      <c r="CI24" s="2">
        <v>100</v>
      </c>
      <c r="CJ24" s="2">
        <v>25</v>
      </c>
      <c r="CK24" s="2">
        <v>25</v>
      </c>
      <c r="EL24" s="2">
        <v>1</v>
      </c>
      <c r="EP24" s="7" t="s">
        <v>15106</v>
      </c>
      <c r="EQ24" s="20" t="s">
        <v>15105</v>
      </c>
      <c r="ER24" t="str">
        <f t="shared" ref="ER24" si="173">CONCATENATE("BGCOLOR(#000000):&amp;ref(Item/",SUBSTITUTE(SUBSTITUTE(SUBSTITUTE(SUBSTITUTE(SUBSTITUTE(SUBSTITUTE(SUBSTITUTE(B24,"片手","SH Weapons"),"両手","DH Weapons"),"盾","Shields"),"兜","Helms"),"鎧","Armors"),"靴","Boots"),"雑貨","Misc"),"/",SUBSTITUTE(SUBSTITUTE(IF(F24&lt;&gt;"",F24,E24)," ","-"),"ö","o"),".jpg,nolink,75x75,",E24,");","|","BGCOLOR(BLACK):COLOR(WHITE):''",E24,"''")</f>
        <v>BGCOLOR(#000000):&amp;ref(Item/Helms/Crown-of-the-Shah.jpg,nolink,75x75,Crown of the Shah);|BGCOLOR(BLACK):COLOR(WHITE):''Crown of the Shah''</v>
      </c>
      <c r="ES24" t="str">
        <f t="shared" ref="ES24" si="174">SUBSTITUTE(SUBSTITUTE(SUBSTITUTE(SUBSTITUTE(SUBSTITUTE(SUBSTITUTE(SUBSTITUTE(SUBSTITUTE(SUBSTITUTE(G24&amp;H24,"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f>
        <v>&amp;ref(Spell/P_Fire.jpg,nolink,25x25,Fire);1&amp;ref(Spell/P_Air.jpg,nolink,25x25,Air);1</v>
      </c>
      <c r="ET24" t="str">
        <f t="shared" ref="ET24" si="175">SUBSTITUTE(SUBSTITUTE(SUBSTITUTE(SUBSTITUTE(SUBSTITUTE(SUBSTITUTE(SUBSTITUTE(SUBSTITUTE(LEFT(G24,1)&amp;I24&amp;IF(H24&lt;&gt;"",LEFT(H24,1)&amp;J24,""),"火","&amp;ref(Spell/V_Fire.jpg,nolink,25x25,Fire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f>
        <v>&amp;ref(Spell/V_Fire.jpg,nolink,25x25,Fire Gem);5&amp;ref(Spell/V_Air.jpg,nolink,25x25,Air Gem);5</v>
      </c>
      <c r="EU24" t="str">
        <f t="shared" ref="EU24" si="176">IF(K24&lt;&gt;"",CONCATENATE("攻撃力：",K24,SUBSTITUTE(SUBSTITUTE(SUBSTITUTE(SUBSTITUTE(SUBSTITUTE(SUBSTITUTE(SUBSTITUTE(SUBSTITUTE(SUBSTITUTE(L24,"切","&amp;ref(Item/D_Slash.jpg,nolink,25x25,Slash Damage);"),"突","&amp;ref(Item/D_Pierce.jpg,nolink,25x25,Pierce Damage);"),"打","&amp;ref(Item/D_Blunt.jpg,nolink,25x25,Blunt Damage);"),"炎","&amp;ref(Item/D_Fire.jpg,nolink,25x25,Fire Damage);"),"雷","&amp;ref(Item/D_Shock.jpg,nolink,25x25,Shock Damage);"),"氷","&amp;ref(Item/D_Cold.jpg,nolink,25x25,Cold Damage);"),"毒","&amp;ref(Item/D_Poison.jpg,nolink,25x25,Poison Damage);"),"酸","&amp;ref(Item/D_Acid.jpg,nolink,25x25,Acid Damage);"),"魔","&amp;ref(Item/D_Magic.jpg,nolink,25x25,Magic Damage);"),SUBSTITUTE(SUBSTITUTE(M24,"ap","&amp;br;防御貫通"),"an","&amp;br;防御無視"),SUBSTITUTE(SUBSTITUTE(N24,"p","&amp;br;吸収攻撃（上限5）"),"f","&amp;br;吸収攻撃"),IF(O24&lt;&gt;"","&amp;br;ダメージ上限"&amp;O24,""),SUBSTITUTE(SUBSTITUTE(P24,"2","&amp;br;対デーモン二倍打"),"3","&amp;br;対アンデッド/デーモン三倍打"),IF(Q24&lt;&gt;"","&amp;br;対魔法生物2倍打",""),SUBSTITUTE(SUBSTITUTE(R24,"2","&amp;br;対小型二倍打"),"3","&amp;br;対大型三倍打"),SUBSTITUTE(SUBSTITUTE(SUBSTITUTE(S24,"0","&amp;br;筋力加算なし"),"2","&amp;br;筋力加算二分の一"),"3","&amp;br;筋力加算三分の一"),IF(T24&lt;&gt;"","&amp;br;第一撃に突撃ボーナス加算",""),IF(U24&lt;&gt;"","&amp;br;殺した敵をゾンビ化",""),IF(V24&lt;&gt;"","&amp;br;筋力加算+25%",""),IF(W24&lt;&gt;"","&amp;br;対盾攻撃修正+2",""),IF(X24&lt;&gt;"","&amp;br;頭部優先攻撃",""),SUBSTITUTE(SUBSTITUTE(SUBSTITUTE(Y24,"n","&amp;br;抵抗可能"),"e","&amp;br;抵抗容易"),"h","&amp;br;抵抗困難"),IF(Z24&lt;&gt;"","&amp;br;ボーナス武器",""),IF(AA24&lt;&gt;"","&amp;br;"&amp;IF(AA24&gt;0,AA24&amp;"回連続攻撃",ABS(AA24)+1&amp;"ラウンド毎に1回攻撃"),""),IF(AB24&lt;&gt;"","&amp;br;効果範囲："&amp;AB24,""),IF(AC24&lt;&gt;"","&amp;br;効果継続："&amp;AB24,""),IF(AD24&lt;&gt;"","&amp;br;攻撃修正："&amp;AD24&amp;"&amp;br;防御修正："&amp;AE24&amp;"&amp;br;長さ："&amp;AJ24,""),IF(AF24&lt;&gt;"","&amp;br;射程："&amp;SUBSTITUTE(SUBSTITUTE(SUBSTITUTE(AF24,"s","筋力"),"h","筋力/2"),"t","筋力/3")&amp;"&amp;br;精度修正："&amp;AG24&amp;"&amp;br;弾数："&amp;AH24&amp;IF(AI24&lt;&gt;"","&amp;br;水中使用可能",""),""),IF(AS24&lt;&gt;"","&amp;br;負傷時追撃："&amp;AS24,""),IF(AT24&lt;&gt;"","&amp;br;命中時追撃："&amp;AT24,""),IF(AU24&lt;&gt;"","&amp;br;攻撃時追撃："&amp;AU24,"")),"n/a")</f>
        <v>n/a</v>
      </c>
      <c r="EV24" t="str">
        <f t="shared" ref="EV24" si="177">IF(AP24&lt;&gt;"",CONCATENATE(IF(AK24&lt;&gt;"","頭部防護："&amp;AK24,""),IF(AL24&lt;&gt;"",IF(AK24&lt;&gt;"","&amp;br;","")&amp;"胴体防護："&amp;AL24,""),IF(AM24&lt;&gt;"","盾軽減力："&amp;AM24,""),IF(AN24&lt;&gt;"","&amp;br;防御修正："&amp;AN24,""),IF(AO24&lt;&gt;"","&amp;br;盾対応力："&amp;AO24,""),IF(AP24&lt;&gt;"","&amp;br;装備負担："&amp;AP24,""),IF(AQ24&lt;&gt;"","&amp;br;行軍速度：-"&amp;AQ24,""),IF(AR24&lt;&gt;"","&amp;br;魔法の防具","")),"n/a")</f>
        <v>頭部防護：9&amp;br;防御修正：0&amp;br;装備負担：0&amp;br;魔法の防具</v>
      </c>
      <c r="EW24" t="str">
        <f t="shared" ref="EW24" si="178">IF(COUNTA(AV24:EP24)&lt;&gt;0,CONCATENATE(IF(AV24&lt;&gt;"",IF(AV24&gt;0,"&amp;ref(Item/Fire-Resistant.jpg,nolink,25x25,Fire Resistant ("&amp;AV24&amp;"));","&amp;ref(Item/Susceptible-to-Fire.jpg,nolink,25x25,Susceptible to Fire ("&amp;ABS(AV24)&amp;"));"),""),IF(AW24&lt;&gt;"",IF(AW24&gt;0,"&amp;ref(Item/Shock-Resistant.jpg,nolink,25x25,Shock Resistant ("&amp;AW24&amp;"));","&amp;ref(Item/Susceptible-to-Shock.jpg,nolink,25x25,Susceptible to Shock ("&amp;ABS(AW24)&amp;"));"),""),IF(AX24&lt;&gt;"",IF(AX24&gt;0,"&amp;ref(Item/Cold-Resistant.jpg,nolink,25x25,Cold Resistant ("&amp;AX24&amp;"));","&amp;ref(Item/Susceptible-to-Cold.jpg,nolink,25x25,Susceptible to Cold ("&amp;ABS(AX24)&amp;"));"),""),IF(AY24&lt;&gt;"",IF(AY24&gt;0,"&amp;ref(Item/Poison-Resistant.jpg,nolink,25x25,Poison Resistant ("&amp;AY24&amp;"));","&amp;ref(Item/Susceptible-to-Poison.jpg,nolink,25x25,Susceptible to Poison ("&amp;ABS(AY24)&amp;"));"),""),IF(AZ24&lt;&gt;"","&amp;ref(Item/Affliction-Resistance.jpg,nolink,25x25,Affliction Resistance ("&amp;AZ24&amp;"));",""),IF(BA24&lt;&gt;"","&amp;ref(Item/Ice-Protection.jpg,nolink,25x25,Ice Protection ("&amp;BA24&amp;"));",""),IF(BB24&lt;&gt;"","&amp;ref(Item/Invulnerable.jpg,nolink,25x25,Invulnerable ("&amp;BB24&amp;"));",""),IF(BC24&lt;&gt;"","&amp;ref(Item/Protective-Force.jpg,nolink,25x25,Protective Force ("&amp;BC24&amp;"));",""),IF(BD24&lt;&gt;"","&amp;ref(Item/Awe.jpg,nolink,25x25,Awe ("&amp;BD24&amp;"));",""),IF(BE24&lt;&gt;"","&amp;ref(Item/Animal-Awe.jpg,nolink,25x25,Animal Awe ("&amp;BE24&amp;"));",""),IF(BF24&lt;&gt;"","&amp;ref(Item/Causes-Fear.jpg,nolink,25x25,Fear ("&amp;BF24&amp;"));",""),IF(BG24&lt;&gt;"","&amp;ref(Item/Heat.jpg,nolink,25x25,Heat ("&amp;BG24&amp;"));",""),IF(BH24&lt;&gt;"","&amp;ref(Item/Chill.jpg,nolink,25x25,Chill ("&amp;BH24&amp;"));",""),IF(BI24&lt;&gt;"","&amp;ref(Item/Fire-Shield.jpg,nolink,25x25,Fire Shield ("&amp;BI24&amp;"));",""),IF(BJ24&lt;&gt;"","&amp;ref(Item/Air-Shield.jpg,nolink,25x25,Air Shield ("&amp;BJ24&amp;"));",""),IF(BK24&lt;&gt;"","&amp;ref(Item/Overcharged.jpg,nolink,25x25,Overcharged);",""),IF(BL24&lt;&gt;"","&amp;ref(Item/Poison-Barbs.jpg,nolink,25x25,Poison Barbs);",""),IF(BM24&lt;&gt;"","&amp;ref(Item/Petrification.jpg,nolink,25x25,Petrification);",""),IF(BN24&lt;&gt;"","&amp;ref(Item/Damage-Reversal.jpg,nolink,25x25,Damage Reversal ("&amp;BN24+12&amp;" vs MR));","")),"n/a")</f>
        <v/>
      </c>
      <c r="EX24" t="str">
        <f t="shared" ref="EX24" si="179">CONCATENATE(IF(BO24&lt;&gt;"",IF(BO24="s","&amp;ref(Item/Sacred-Bless.jpg,nolink,25x25,Blessed (Sacred Only));","&amp;ref(Item/Blessed.jpg,nolink,25x25,Blessed);"),""),IF(BP24&lt;&gt;"","&amp;ref(Item/Berserker.jpg,nolink,25x25,Berserker ("&amp;BP24&amp;"));",""),IF(BQ24&lt;&gt;"","&amp;ref(Item/Gone-Berserk.jpg,nolink,25x25,Gone Berserk);",""),IF(BR24&lt;&gt;"","&amp;ref(Item/Trample.jpg,nolink,25x25,Trample);",""),IF(BS24&lt;&gt;"",IF(BS24&lt;&gt;"s","&amp;ref(Item/Darkvision.jpg,nolink,25x25,Darkvision ("&amp;BS24&amp;"));","&amp;ref(Item/Spirit-Sight.jpg,nolink,25x25,Spirit Sight);"),""),IF(BT24&lt;&gt;"",IF(LEFT(BT24,1)&lt;&gt;"t","&amp;ref(Item/Regeneration.jpg,nolink,25x25,Regeneration ("&amp;BT24&amp;"));","&amp;ref(Item/True-Regeneration.jpg,nolink,25x25,True Regeneration ("&amp;MID(BT24,2,LEN(BT24)-1)&amp;"));"),""),IF(BU24&lt;&gt;"",IF(BU24&gt;0,"&amp;ref(Item/Reinvigoration.jpg,nolink,25x25,Reinvigoration ("&amp;BU24&amp;"));","&amp;ref(Item/Exhaustion.jpg,nolink,25x25,Exhaustion ("&amp;BU24&amp;"));"),""),IF(BV24&lt;&gt;"",IF(LEFT(BV24,1)&lt;&gt;"f","&amp;ref(Item/Stealthy-Boost.jpg,nolink,25x25,Stealth Boost ("&amp;BV24&amp;"));","&amp;ref(Item/Stealthy.jpg,nolink,25x25,Stealthy ("&amp;MID(BV24,2,LEN(BV24)-1)&amp;"));"),""),IF(BW24&lt;&gt;"","&amp;ref(Item/Invisible.jpg,nolink,25x25,Invisible);",""),IF(BX24&lt;&gt;"","&amp;ref(Item/Assassin.jpg,nolink,25x25,Assassin);",""),IF(BY24&lt;&gt;"","&amp;ref(Item/Seduction.jpg,nolink,25x25,Seduction);",""),IF(BZ24&lt;&gt;"","&amp;ref(Item/Reaper.jpg,nolink,25x25,Reaper ("&amp;BZ24&amp;"));",""),IF(CA24&lt;&gt;"","&amp;ref(Item/Heretic.jpg,nolink,25x25,Heretic ("&amp;CA24&amp;"));",""),IF(CB24&lt;&gt;"","&amp;ref(Item/Inquisitor.jpg,nolink,25x25,Inquisitor);",""),IF(CC24&lt;&gt;"","&amp;ref(Item/Adept-Sacrificer.jpg,nolink,25x25,Adept Sacrificer ("&amp;CC24&amp;"));",""),IF(CD24&lt;&gt;"","&amp;ref(Item/Dominion-Spreader.jpg,nolink,25x25,Dominion Spreader ("&amp;CD24&amp;"));",""),IF(CE24&lt;&gt;"","&amp;ref(Item/Gold-Maker.jpg,nolink,25x25,Gold Maker ("&amp;CE24&amp;"));",""))</f>
        <v/>
      </c>
      <c r="EY24" t="str">
        <f t="shared" ref="EY24" si="180">CONCATENATE(IF(CF24&lt;&gt;"","&amp;ref(Item/Inspirational.jpg,nolink,25x25,Inspirational ("&amp;CF24&amp;"));",""),IF(CG24&lt;&gt;"","&amp;ref(Item/Taskmaster.jpg,nolink,25x25,Taskmaster ("&amp;CG24&amp;"));",""),IF(CH24&lt;&gt;"","&amp;ref(Item/Beastmaster.jpg,nolink,25x25,Beastmaster ("&amp;CH24&amp;"));",""),IF(CI24&lt;&gt;"","&amp;ref(Nation/LivingLead.jpg,nolink,25x25,Leadership ("&amp;CI24&amp;"));",""),IF(CJ24&lt;&gt;"","&amp;ref(Nation/MagicLead.jpg,nolink,25x25,Magic Leadership ("&amp;CJ24&amp;"));",""),IF(CK24&lt;&gt;"","&amp;ref(Nation/UndeadLead.jpg,nolink,25x25,Undead Leadership ("&amp;CK24&amp;"));",""),IF(CL24&lt;&gt;"","&amp;ref(Item/Pillager.jpg,nolink,25x25,Pillager ("&amp;CL24&amp;"));",""),IF(CM24&lt;&gt;"","&amp;ref(Item/Patrol-Bonus.jpg,nolink,25x25,Patrol Bonus ("&amp;CM24&amp;"));",""),IF(CN24&lt;&gt;"",IF(CN24&gt;0,"&amp;ref(Item/Supply-Bonus.jpg,nolink,25x25,Supply Bonus ("&amp;CN24&amp;"));","&amp;ref(Item/Gluttony.jpg,nolink,25x25,Gluttony ("&amp;ABS(CN24)&amp;"));"),""),IF(CO24&lt;&gt;"",IF(CO24&gt;0,"&amp;ref(Item/Water-Breathing.jpg,nolink,25x25,Gift of Water Breathing ("&amp;CO24&amp;"));","&amp;ref(Item/Water-Breathing.jpg,nolink,25x25,Water Breathing);"),""),IF(CP24&lt;&gt;"","&amp;ref(Item/Sailing.jpg,nolink,25x25,Sailing (Size points "&amp;LEFT(CP24,LEN(CP24)-1)&amp;", max size "&amp;RIGHT(CP24)&amp;"));",""),IF(CQ24&lt;&gt;"",IF(LEFT(CQ24,1)&lt;&gt;"d",IF(LEFT(CQ24,1)&lt;&gt;"g","&amp;ref(Item/Healer.jpg,nolink,25x25,Healer ("&amp;CQ24&amp;"));","&amp;ref(Item/Disease-Grinder.jpg,nolink,25x25,Disease Grinder ("&amp;MID(CQ24,2,LEN(CQ24)-1)&amp;"));"),"&amp;ref(Item/Disease-Healer.jpg,nolink,25x25,Disease Healer ("&amp;MID(CQ24,2,LEN(CQ24)-1)&amp;"));"),""),IF(CR24&lt;&gt;"","&amp;ref(Item/Mason.jpg,nolink,25x25,Mason);",""))</f>
        <v>&amp;ref(Item/Inspirational.jpg,nolink,25x25,Inspirational (1));&amp;ref(Nation/LivingLead.jpg,nolink,25x25,Leadership (100));&amp;ref(Nation/MagicLead.jpg,nolink,25x25,Magic Leadership (25));&amp;ref(Nation/UndeadLead.jpg,nolink,25x25,Undead Leadership (25));</v>
      </c>
      <c r="EZ24" t="str">
        <f t="shared" ref="EZ24" si="181">CONCATENATE(IF(CS24&lt;&gt;"","&amp;ref(Item/Ethereal.jpg,nolink,25x25,Ethereal);",""),IF(CT24&lt;&gt;"","&amp;ref(Item/Swiftness.jpg,nolink,25x25,Swiftness ("&amp;CT24&amp;"));",""),IF(CU24&lt;&gt;"","&amp;ref(Item/Quickness.jpg,nolink,25x25,Quickness);",""),IF(CV24&lt;&gt;"",IF(CV24&lt;&gt;"l","&amp;ref(Item/Enlarged.jpg,nolink,25x25,Enlarged);","&amp;ref(Item/Enlarged.jpg,nolink,25x25,Enlarged (Up to Size 4));"),""),IF(CW24&lt;&gt;"","&amp;ref(Item/Storm-Power.jpg,nolink,25x25,Storm Power ("&amp;CW24&amp;"));",""),IF(CX24&lt;&gt;"","&amp;ref(Item/Lucky.jpg,nolink,25x25,Lucky);",""),IF(CY24&lt;&gt;"","&amp;ref(Item/Twist-Fate.jpg,nolink,25x25,Twist Fate);",""),IF(CZ24&lt;&gt;"","&amp;ref(Item/Fool's-Luck.jpg,nolink,25x25,Fool's Luck);",""),IF(DA24&lt;&gt;"","&amp;ref(Item/Cursed.jpg,nolink,25x25,Cursed);",""),IF(DB24&lt;&gt;"","&amp;ref(Item/Horror-Marked.jpg,nolink,25x25,Causes Horror Mark);",""),IF(DC24&lt;&gt;"","&amp;ref(Item/Diseased.jpg,nolink,25x25,Diseased);",""),IF(DD24&lt;&gt;"","&amp;ref(Item/Affliction.jpg,nolink,25x25,Lost one eye);",""),IF(DE24&lt;&gt;"","&amp;ref(Item/Affliction.jpg,nolink,25x25,Chest Wound);",""),IF(DF24&lt;&gt;"","&amp;ref(Item/Affliction.jpg,nolink,25x25,Feeble Minded);",""),IF(DG24&lt;&gt;"","&amp;ref(Item/Insane.jpg,nolink,25x25,Insane ("&amp;DG24&amp;"));",""),IF(DH24&lt;&gt;"","&amp;ref(Item/Siege-Bonus.jpg,nolink,25x25,Siege Bonus ("&amp;DH24&amp;"));",""),IF(DI24&lt;&gt;"","&amp;ref(Item/Flying.jpg,nolink,25x25,Flying"&amp;IF(DI24&gt;0," (Map Move "&amp;DI24&amp;")","")&amp;");",""),IF(DJ24&lt;&gt;"","&amp;ref(Item/Storm-Immunity.jpg,nolink,25x25,Storm Immunity);",""),IF(DK24&lt;&gt;"","&amp;ref(Item/Floating.jpg,nolink,25x25,Floating);",""),IF(DL24&lt;&gt;"","&amp;ref(Item/Forest-Survival.jpg,nolink,25x25,Forest Survival);",""),IF(DM24&lt;&gt;"","&amp;ref(Item/Mountain-Survival.jpg,nolink,25x25,Mountain Survival);",""),IF(DN24&lt;&gt;"","&amp;ref(Item/Swamp-Survival.jpg,nolink,25x25,Swamp Survival);",""),IF(DO24&lt;&gt;"","&amp;ref(Item/Wasteland-Survival.jpg,nolink,25x25,Wasteland Survival);",""),IF(DP24&lt;&gt;"","&amp;ref(Item/Snow-Move.jpg,nolink,25x25,Snow Move);",""),IF(DQ24&lt;&gt;"","&amp;ref(Item/Swimming.jpg,nolink,25x25,Swimming);",""))</f>
        <v/>
      </c>
      <c r="FA24" t="str">
        <f t="shared" ref="FA24" si="182">CONCATENATE(IF(DR24&lt;&gt;"","&amp;ref(Item/Blood-Searcher.jpg,nolink,25x25,Blood Searcher ("&amp;DR24&amp;"));",""),IF(DS24&lt;&gt;"","&amp;ref(Item/Reanimation-Bonus.jpg,nolink,25x25,Reanimation Bonus ("&amp;DS24&amp;"));",""),IF(DT24&lt;&gt;"","&amp;ref(Item/Dragon-Master.jpg,nolink,25x25,Dragon Master ("&amp;DT24&amp;"));",""),IF(DU24&lt;&gt;"","&amp;ref(Item/Ivy-Lord.jpg,nolink,25x25,Ivy Lord ("&amp;DU24&amp;"));",""),IF(DV24&lt;&gt;"","&amp;ref(Item/Adept-Cross-Breeder.jpg,nolink,25x25,Adept Cross Breeder ("&amp;DV24&amp;"));",""),IF(DW24&lt;&gt;"","&amp;ref(Item/Forge-Bonus.jpg,nolink,25x25,Forge Bonus ("&amp;DW24&amp;"));",""),IF(DX24&lt;&gt;"","&amp;ref(Item/Master-Smith.jpg,nolink,25x25,Master Smith ("&amp;DX24&amp;"));",""),IF(DY24&lt;&gt;"","&amp;ref(Item/Master-Ritualist.jpg,nolink,25x25,Master Ritualist ("&amp;DY24&amp;"));",""),IF(DZ24&lt;&gt;"","&amp;ref(Item/Alchemist.jpg,nolink,25x25,Alchemist ("&amp;DZ24&amp;"));",""),IF(EA24&lt;&gt;"","&amp;ref(Item/Communion-Master.jpg,nolink,25x25,Communion Master);",""),IF(EB24&lt;&gt;"","&amp;ref(Item/Communion-Slave.jpg,nolink,25x25,Communion Slave);",""),IF(EC24&lt;&gt;"","&amp;ref(Item/Adept-Researcher.jpg,nolink,25x25,Adept Researcher ("&amp;EC24&amp;"));",""),IF(ED24&lt;&gt;"","&amp;ref(Spell/P_Fire.jpg,nolink,25x25,Fire Magic Bonus ("&amp;ED24&amp;"));",""),IF(EE24&lt;&gt;"","&amp;ref(Spell/P_Air.jpg,nolink,25x25,Air Magic Bonus ("&amp;EE24&amp;"));",""),IF(EF24&lt;&gt;"","&amp;ref(Spell/P_Water.jpg,nolink,25x25,Water Magic Bonus ("&amp;EF24&amp;"));",""),IF(EG24&lt;&gt;"","&amp;ref(Spell/P_Earth.jpg,nolink,25x25,Earth Magic Bonus ("&amp;EG24&amp;"));",""),IF(EH24&lt;&gt;"","&amp;ref(Spell/P_Astral.jpg,nolink,25x25,Astral Magic Bonus ("&amp;EH24&amp;"));",""),IF(EI24&lt;&gt;"","&amp;ref(Spell/P_Death.jpg,nolink,25x25,Death Magic Bonus ("&amp;EI24&amp;"));",""),IF(EJ24&lt;&gt;"","&amp;ref(Spell/P_Nature.jpg,nolink,25x25,Nature Magic Bonus ("&amp;EJ24&amp;"));",""),IF(EK24&lt;&gt;"","&amp;ref(Spell/P_Blood.jpg,nolink,25x25,Blood Magic Bonus ("&amp;EK24&amp;"));",""),IF(EL24&lt;&gt;"","&amp;ref(Spell/P_Holy.jpg,nolink,25x25,Priest Bonus ("&amp;EL24&amp;"));",""))</f>
        <v>&amp;ref(Spell/P_Holy.jpg,nolink,25x25,Priest Bonus (1));</v>
      </c>
      <c r="FB24" t="str">
        <f t="shared" ref="FB24" si="183">CONCATENATE(IF(EM24&lt;&gt;"","&amp;ref(Item/Far-Caster.jpg,nolink,25x25,Far Caster ("&amp;SUBSTITUTE(SUBSTITUTE(SUBSTITUTE(SUBSTITUTE(SUBSTITUTE(SUBSTITUTE(SUBSTITUTE(SUBSTITUTE(SUBSTITUTE(SUBSTITUTE(SUBSTITUTE(SUBSTITUTE(EM24,"火","Fire, "),"風","Air, "),"水","Water, "),"地","Earth, "),"星","Astral, "),"死","Death, "),"緑","Nature, "),"血","Blood, "),"聖","Priest, "),"霊","Elemental, "),"魔","Sorcery, "),"全","All, ")&amp;"));",""),IF(EN24&lt;&gt;"",SUBSTITUTE(SUBSTITUTE(SUBSTITUTE(SUBSTITUTE(SUBSTITUTE(SUBSTITUTE(SUBSTITUTE(SUBSTITUTE(EN24,"火","&amp;ref(Spell/V_Fire.jpg,nolink,25x25,Fire Gem Generator ("),"風","&amp;ref(Spell/V_Air.jpg,nolink,25x25,Air Gem Generator ("),"水","&amp;ref(Spell/V_Water.jpg,nolink,25x25,Water Gem Generator ("),"地","&amp;ref(Spell/V_Earth.jpg,nolink,25x25,Earth Gem Generator ("),"星","&amp;ref(Spell/V_Astral.jpg,nolink,25x25,Astral Pearl Generator ("),"死","&amp;ref(Spell/V_Death.jpg,nolink,25x25,Death Gem Generator ("),"緑","&amp;ref(Spell/V_Nature.jpg,nolink,25x25,Nature Gem Generator ("),"血","&amp;ref(Spell/V_Blood.jpg,nolink,25x25,Blood Slave Generator (")&amp;"));",""),IF(EO24&lt;&gt;"",SUBSTITUTE(SUBSTITUTE(SUBSTITUTE(SUBSTITUTE(SUBSTITUTE(SUBSTITUTE(SUBSTITUTE(SUBSTITUTE(EO24,"火","&amp;ref(Spell/Vt_Fire.jpg,nolink,25x25,Temporary Fire Gem ("),"風","&amp;ref(Spell/Vt_Air.jpg,nolink,25x25,Temporary Air Gem ("),"水","&amp;ref(Spell/Vt_Water.jpg,nolink,25x25,Temporary Water Gem ("),"地","&amp;ref(Spell/Vt_Earth.jpg,nolink,25x25,Temporary Earth Gem ("),"星","&amp;ref(Spell/Vt_Astral.jpg,nolink,25x25,Temporary Astral Pearl ("),"死","&amp;ref(Spell/Vt_Death.jpg,nolink,25x25,Temporary Death Gem ("),"緑","&amp;ref(Spell/Vt_Nature.jpg,nolink,25x25,Temporary Nature Gem ("),"血","&amp;ref(Spell/Vt_Blood.jpg,nolink,25x25,Temporary Blood Slave (")&amp;"));",""))</f>
        <v/>
      </c>
      <c r="FC24" t="str">
        <f t="shared" ref="FC24" si="184">IF(EW24&lt;&gt;"n/a",CONCATENATE(EW24,EX24,IF(AND(OR(EW24&lt;&gt;"",EX24&lt;&gt;""),OR(EY24&lt;&gt;"",EZ24&lt;&gt;"")),"&amp;br;",""),EY24,EZ24,IF(AND(OR(EW24&lt;&gt;"",EX24&lt;&gt;"",EY24&lt;&gt;"",EZ24&lt;&gt;""),OR(FA24&lt;&gt;"",FB24&lt;&gt;"")),"&amp;br;",""),FA24,FB24,IF(AND(OR(EW24&lt;&gt;"",EX24&lt;&gt;"",EY24&lt;&gt;"",EZ24&lt;&gt;"",FA24&lt;&gt;"",FB24&lt;&gt;""),EP24&lt;&gt;""),"&amp;br;",""),SUBSTITUTE(EP24,"\n","&amp;br;")),"")</f>
        <v>&amp;ref(Item/Inspirational.jpg,nolink,25x25,Inspirational (1));&amp;ref(Nation/LivingLead.jpg,nolink,25x25,Leadership (100));&amp;ref(Nation/MagicLead.jpg,nolink,25x25,Magic Leadership (25));&amp;ref(Nation/UndeadLead.jpg,nolink,25x25,Undead Leadership (25));&amp;br;&amp;ref(Spell/P_Holy.jpg,nolink,25x25,Priest Bonus (1));&amp;br;戦闘開始時自動発動：Fanaticism&amp;br;Shahのみ使用可能&amp;br;ユニークアイテム</v>
      </c>
      <c r="FD24" t="str">
        <f t="shared" ref="FD24" si="185">CONCATENATE(IF(EU24&lt;&gt;"n/a",EU24,IF(EV24&lt;&gt;"n/a",EV24,IF(EW24&lt;&gt;"n/a",FC24,""))),IF(FE24&lt;&gt;"~","&amp;br;"&amp;FE24,""),IF(FF24&lt;&gt;"~","&amp;br;"&amp;FF24,""))</f>
        <v>頭部防護：9&amp;br;防御修正：0&amp;br;装備負担：0&amp;br;魔法の防具&amp;br;&amp;br;&amp;ref(Item/Inspirational.jpg,nolink,25x25,Inspirational (1));&amp;ref(Nation/LivingLead.jpg,nolink,25x25,Leadership (100));&amp;ref(Nation/MagicLead.jpg,nolink,25x25,Magic Leadership (25));&amp;ref(Nation/UndeadLead.jpg,nolink,25x25,Undead Leadership (25));&amp;br;&amp;ref(Spell/P_Holy.jpg,nolink,25x25,Priest Bonus (1));&amp;br;戦闘開始時自動発動：Fanaticism&amp;br;Shahのみ使用可能&amp;br;ユニークアイテム</v>
      </c>
      <c r="FE24" t="str">
        <f t="shared" ref="FE24" si="186">IF(EU24&lt;&gt;"n/a",IF(EV24&lt;&gt;"n/a","&amp;br;"&amp;EV24,IF(EW24&lt;&gt;"n/a","&amp;br;"&amp;FC24,"~")),IF(AND(EV24&lt;&gt;"n/a",EW24&lt;&gt;"n/a"),"&amp;br;"&amp;FC24,"~"))</f>
        <v>&amp;br;&amp;ref(Item/Inspirational.jpg,nolink,25x25,Inspirational (1));&amp;ref(Nation/LivingLead.jpg,nolink,25x25,Leadership (100));&amp;ref(Nation/MagicLead.jpg,nolink,25x25,Magic Leadership (25));&amp;ref(Nation/UndeadLead.jpg,nolink,25x25,Undead Leadership (25));&amp;br;&amp;ref(Spell/P_Holy.jpg,nolink,25x25,Priest Bonus (1));&amp;br;戦闘開始時自動発動：Fanaticism&amp;br;Shahのみ使用可能&amp;br;ユニークアイテム</v>
      </c>
      <c r="FF24" t="str">
        <f t="shared" ref="FF24" si="187">IF(AND(EU24&lt;&gt;"n/a",EV24&lt;&gt;"n/a",EW24&lt;&gt;"n/a"),IF(EW24&lt;&gt;"n/a","&amp;br;"&amp;FC24,""),"~")</f>
        <v>~</v>
      </c>
      <c r="FG24" s="24" t="str">
        <f t="shared" si="172"/>
        <v>|Construction Lv2|BGCOLOR(#000000):&amp;ref(Item/Helms/Crown-of-the-Shah.jpg,nolink,75x75,Crown of the Shah);|BGCOLOR(BLACK):COLOR(WHITE):''Crown of the Shah''|冠|&amp;ref(Spell/P_Fire.jpg,nolink,25x25,Fire);1&amp;ref(Spell/P_Air.jpg,nolink,25x25,Air);1|&amp;ref(Spell/V_Fire.jpg,nolink,25x25,Fire Gem);5&amp;ref(Spell/V_Air.jpg,nolink,25x25,Air Gem);5|
|~|~|&gt;|&gt;|&gt;|頭部防護：9&amp;br;防御修正：0&amp;br;装備負担：0&amp;br;魔法の防具&amp;br;&amp;br;&amp;ref(Item/Inspirational.jpg,nolink,25x25,Inspirational (1));&amp;ref(Nation/LivingLead.jpg,nolink,25x25,Leadership (100));&amp;ref(Nation/MagicLead.jpg,nolink,25x25,Magic Leadership (25));&amp;ref(Nation/UndeadLead.jpg,nolink,25x25,Undead Leadership (25));&amp;br;&amp;ref(Spell/P_Holy.jpg,nolink,25x25,Priest Bonus (1));&amp;br;戦闘開始時自動発動：Fanaticism&amp;br;Shahのみ使用可能&amp;br;ユニークアイテム|
|~|&gt;|&gt;|&gt;|&gt;|BGCOLOR(#F5F5F5):諸王の王の冠。真の権力の証|</v>
      </c>
    </row>
    <row r="25" spans="2:163" x14ac:dyDescent="0.15">
      <c r="EQ25" s="20"/>
    </row>
    <row r="26" spans="2:163" x14ac:dyDescent="0.15">
      <c r="EQ26" s="20"/>
    </row>
    <row r="27" spans="2:163" x14ac:dyDescent="0.15">
      <c r="EQ27" s="20"/>
    </row>
    <row r="28" spans="2:163" x14ac:dyDescent="0.15">
      <c r="EQ28" s="20"/>
    </row>
    <row r="29" spans="2:163" x14ac:dyDescent="0.15">
      <c r="EQ29" s="20"/>
    </row>
    <row r="30" spans="2:163" x14ac:dyDescent="0.15">
      <c r="EQ30" s="20"/>
    </row>
    <row r="31" spans="2:163" x14ac:dyDescent="0.15">
      <c r="EQ31" s="20"/>
    </row>
    <row r="32" spans="2:163" x14ac:dyDescent="0.15">
      <c r="EQ32" s="20"/>
    </row>
    <row r="33" spans="147:147" x14ac:dyDescent="0.15">
      <c r="EQ33" s="20"/>
    </row>
    <row r="34" spans="147:147" x14ac:dyDescent="0.15">
      <c r="EQ34" s="20"/>
    </row>
    <row r="35" spans="147:147" x14ac:dyDescent="0.15">
      <c r="EQ35" s="20"/>
    </row>
    <row r="36" spans="147:147" x14ac:dyDescent="0.15">
      <c r="EQ36" s="20"/>
    </row>
    <row r="37" spans="147:147" x14ac:dyDescent="0.15">
      <c r="EQ37" s="20"/>
    </row>
    <row r="38" spans="147:147" x14ac:dyDescent="0.15">
      <c r="EQ38" s="20"/>
    </row>
    <row r="39" spans="147:147" x14ac:dyDescent="0.15">
      <c r="EQ39" s="20"/>
    </row>
    <row r="40" spans="147:147" x14ac:dyDescent="0.15">
      <c r="EQ40" s="20"/>
    </row>
    <row r="41" spans="147:147" x14ac:dyDescent="0.15">
      <c r="EQ41" s="20"/>
    </row>
    <row r="42" spans="147:147" x14ac:dyDescent="0.15">
      <c r="EQ42" s="20"/>
    </row>
    <row r="43" spans="147:147" x14ac:dyDescent="0.15">
      <c r="EQ43" s="20"/>
    </row>
    <row r="44" spans="147:147" x14ac:dyDescent="0.15">
      <c r="EQ44" s="20"/>
    </row>
    <row r="45" spans="147:147" x14ac:dyDescent="0.15">
      <c r="EQ45" s="20"/>
    </row>
    <row r="46" spans="147:147" x14ac:dyDescent="0.15">
      <c r="EQ46" s="20"/>
    </row>
    <row r="47" spans="147:147" x14ac:dyDescent="0.15">
      <c r="EQ47" s="20"/>
    </row>
    <row r="48" spans="147:147" x14ac:dyDescent="0.15">
      <c r="EQ48" s="20"/>
    </row>
    <row r="49" spans="147:147" x14ac:dyDescent="0.15">
      <c r="EQ49" s="20"/>
    </row>
    <row r="50" spans="147:147" x14ac:dyDescent="0.15">
      <c r="EQ50" s="20"/>
    </row>
    <row r="51" spans="147:147" x14ac:dyDescent="0.15">
      <c r="EQ51" s="20"/>
    </row>
    <row r="52" spans="147:147" x14ac:dyDescent="0.15">
      <c r="EQ52" s="20"/>
    </row>
    <row r="53" spans="147:147" x14ac:dyDescent="0.15">
      <c r="EQ53" s="20"/>
    </row>
    <row r="54" spans="147:147" x14ac:dyDescent="0.15">
      <c r="EQ54" s="20"/>
    </row>
    <row r="55" spans="147:147" x14ac:dyDescent="0.15">
      <c r="EQ55" s="20"/>
    </row>
    <row r="56" spans="147:147" x14ac:dyDescent="0.15">
      <c r="EQ56" s="20"/>
    </row>
    <row r="57" spans="147:147" x14ac:dyDescent="0.15">
      <c r="EQ57" s="20"/>
    </row>
    <row r="58" spans="147:147" x14ac:dyDescent="0.15">
      <c r="EQ58" s="20"/>
    </row>
    <row r="59" spans="147:147" x14ac:dyDescent="0.15">
      <c r="EQ59" s="20"/>
    </row>
    <row r="60" spans="147:147" x14ac:dyDescent="0.15">
      <c r="EQ60" s="20"/>
    </row>
    <row r="61" spans="147:147" x14ac:dyDescent="0.15">
      <c r="EQ61" s="20"/>
    </row>
    <row r="62" spans="147:147" x14ac:dyDescent="0.15">
      <c r="EQ62" s="20"/>
    </row>
    <row r="63" spans="147:147" x14ac:dyDescent="0.15">
      <c r="EQ63" s="20"/>
    </row>
    <row r="64" spans="147:147" x14ac:dyDescent="0.15">
      <c r="EQ64" s="20"/>
    </row>
    <row r="65" spans="147:147" x14ac:dyDescent="0.15">
      <c r="EQ65" s="20"/>
    </row>
    <row r="66" spans="147:147" x14ac:dyDescent="0.15">
      <c r="EQ66" s="20"/>
    </row>
    <row r="67" spans="147:147" x14ac:dyDescent="0.15">
      <c r="EQ67" s="20"/>
    </row>
    <row r="68" spans="147:147" x14ac:dyDescent="0.15">
      <c r="EQ68" s="20"/>
    </row>
    <row r="69" spans="147:147" x14ac:dyDescent="0.15">
      <c r="EQ69" s="20"/>
    </row>
    <row r="70" spans="147:147" x14ac:dyDescent="0.15">
      <c r="EQ70" s="20"/>
    </row>
    <row r="71" spans="147:147" x14ac:dyDescent="0.15">
      <c r="EQ71" s="20"/>
    </row>
    <row r="72" spans="147:147" x14ac:dyDescent="0.15">
      <c r="EQ72" s="20"/>
    </row>
    <row r="73" spans="147:147" x14ac:dyDescent="0.15">
      <c r="EQ73" s="20"/>
    </row>
    <row r="74" spans="147:147" x14ac:dyDescent="0.15">
      <c r="EQ74" s="20"/>
    </row>
    <row r="75" spans="147:147" x14ac:dyDescent="0.15">
      <c r="EQ75" s="20"/>
    </row>
    <row r="76" spans="147:147" x14ac:dyDescent="0.15">
      <c r="EQ76" s="20"/>
    </row>
    <row r="77" spans="147:147" x14ac:dyDescent="0.15">
      <c r="EQ77" s="20"/>
    </row>
    <row r="78" spans="147:147" x14ac:dyDescent="0.15">
      <c r="EQ78" s="20"/>
    </row>
    <row r="79" spans="147:147" x14ac:dyDescent="0.15">
      <c r="EQ79" s="20"/>
    </row>
    <row r="80" spans="147:147" x14ac:dyDescent="0.15">
      <c r="EQ80" s="20"/>
    </row>
    <row r="81" spans="147:147" x14ac:dyDescent="0.15">
      <c r="EQ81" s="20"/>
    </row>
    <row r="82" spans="147:147" x14ac:dyDescent="0.15">
      <c r="EQ82" s="20"/>
    </row>
    <row r="83" spans="147:147" x14ac:dyDescent="0.15">
      <c r="EQ83" s="20"/>
    </row>
    <row r="84" spans="147:147" x14ac:dyDescent="0.15">
      <c r="EQ84" s="20"/>
    </row>
    <row r="85" spans="147:147" x14ac:dyDescent="0.15">
      <c r="EQ85" s="20"/>
    </row>
    <row r="86" spans="147:147" x14ac:dyDescent="0.15">
      <c r="EQ86" s="20"/>
    </row>
    <row r="87" spans="147:147" x14ac:dyDescent="0.15">
      <c r="EQ87" s="20"/>
    </row>
    <row r="88" spans="147:147" x14ac:dyDescent="0.15">
      <c r="EQ88" s="20"/>
    </row>
    <row r="89" spans="147:147" x14ac:dyDescent="0.15">
      <c r="EQ89" s="20"/>
    </row>
    <row r="90" spans="147:147" x14ac:dyDescent="0.15">
      <c r="EQ90" s="20"/>
    </row>
    <row r="91" spans="147:147" x14ac:dyDescent="0.15">
      <c r="EQ91" s="20"/>
    </row>
    <row r="92" spans="147:147" x14ac:dyDescent="0.15">
      <c r="EQ92" s="20"/>
    </row>
    <row r="93" spans="147:147" x14ac:dyDescent="0.15">
      <c r="EQ93" s="20"/>
    </row>
    <row r="94" spans="147:147" x14ac:dyDescent="0.15">
      <c r="EQ94" s="20"/>
    </row>
    <row r="95" spans="147:147" x14ac:dyDescent="0.15">
      <c r="EQ95" s="20"/>
    </row>
    <row r="96" spans="147:147" x14ac:dyDescent="0.15">
      <c r="EQ96" s="20"/>
    </row>
    <row r="97" spans="147:147" x14ac:dyDescent="0.15">
      <c r="EQ97" s="20"/>
    </row>
    <row r="98" spans="147:147" x14ac:dyDescent="0.15">
      <c r="EQ98" s="20"/>
    </row>
    <row r="99" spans="147:147" x14ac:dyDescent="0.15">
      <c r="EQ99" s="20"/>
    </row>
    <row r="100" spans="147:147" x14ac:dyDescent="0.15">
      <c r="EQ100" s="20"/>
    </row>
    <row r="101" spans="147:147" x14ac:dyDescent="0.15">
      <c r="EQ101" s="20"/>
    </row>
    <row r="102" spans="147:147" x14ac:dyDescent="0.15">
      <c r="EQ102" s="20"/>
    </row>
    <row r="103" spans="147:147" x14ac:dyDescent="0.15">
      <c r="EQ103" s="20"/>
    </row>
    <row r="104" spans="147:147" x14ac:dyDescent="0.15">
      <c r="EQ104" s="20"/>
    </row>
    <row r="105" spans="147:147" x14ac:dyDescent="0.15">
      <c r="EQ105" s="20"/>
    </row>
    <row r="106" spans="147:147" x14ac:dyDescent="0.15">
      <c r="EQ106" s="20"/>
    </row>
    <row r="107" spans="147:147" x14ac:dyDescent="0.15">
      <c r="EQ107" s="20"/>
    </row>
    <row r="108" spans="147:147" x14ac:dyDescent="0.15">
      <c r="EQ108" s="20"/>
    </row>
    <row r="109" spans="147:147" x14ac:dyDescent="0.15">
      <c r="EQ109" s="20"/>
    </row>
    <row r="110" spans="147:147" x14ac:dyDescent="0.15">
      <c r="EQ110" s="20"/>
    </row>
    <row r="111" spans="147:147" x14ac:dyDescent="0.15">
      <c r="EQ111" s="20"/>
    </row>
    <row r="112" spans="147:147" x14ac:dyDescent="0.15">
      <c r="EQ112" s="20"/>
    </row>
    <row r="113" spans="147:147" x14ac:dyDescent="0.15">
      <c r="EQ113" s="20"/>
    </row>
    <row r="114" spans="147:147" x14ac:dyDescent="0.15">
      <c r="EQ114" s="20"/>
    </row>
    <row r="115" spans="147:147" x14ac:dyDescent="0.15">
      <c r="EQ115" s="20"/>
    </row>
    <row r="116" spans="147:147" x14ac:dyDescent="0.15">
      <c r="EQ116" s="20"/>
    </row>
    <row r="117" spans="147:147" x14ac:dyDescent="0.15">
      <c r="EQ117" s="20"/>
    </row>
    <row r="118" spans="147:147" x14ac:dyDescent="0.15">
      <c r="EQ118" s="20"/>
    </row>
    <row r="119" spans="147:147" x14ac:dyDescent="0.15">
      <c r="EQ119" s="20"/>
    </row>
    <row r="120" spans="147:147" x14ac:dyDescent="0.15">
      <c r="EQ120" s="20"/>
    </row>
    <row r="121" spans="147:147" x14ac:dyDescent="0.15">
      <c r="EQ121" s="20"/>
    </row>
    <row r="122" spans="147:147" x14ac:dyDescent="0.15">
      <c r="EQ122" s="20"/>
    </row>
    <row r="123" spans="147:147" x14ac:dyDescent="0.15">
      <c r="EQ123" s="20"/>
    </row>
    <row r="124" spans="147:147" x14ac:dyDescent="0.15">
      <c r="EQ124" s="20"/>
    </row>
    <row r="125" spans="147:147" x14ac:dyDescent="0.15">
      <c r="EQ125" s="20"/>
    </row>
    <row r="126" spans="147:147" x14ac:dyDescent="0.15">
      <c r="EQ126" s="20"/>
    </row>
    <row r="127" spans="147:147" x14ac:dyDescent="0.15">
      <c r="EQ127" s="20"/>
    </row>
    <row r="128" spans="147:147" x14ac:dyDescent="0.15">
      <c r="EQ128" s="20"/>
    </row>
    <row r="129" spans="147:147" x14ac:dyDescent="0.15">
      <c r="EQ129" s="20"/>
    </row>
    <row r="130" spans="147:147" x14ac:dyDescent="0.15">
      <c r="EQ130" s="20"/>
    </row>
    <row r="131" spans="147:147" x14ac:dyDescent="0.15">
      <c r="EQ131" s="20"/>
    </row>
    <row r="132" spans="147:147" x14ac:dyDescent="0.15">
      <c r="EQ132" s="20"/>
    </row>
    <row r="133" spans="147:147" x14ac:dyDescent="0.15">
      <c r="EQ133" s="20"/>
    </row>
    <row r="134" spans="147:147" x14ac:dyDescent="0.15">
      <c r="EQ134" s="20"/>
    </row>
    <row r="135" spans="147:147" x14ac:dyDescent="0.15">
      <c r="EQ135" s="20"/>
    </row>
    <row r="136" spans="147:147" x14ac:dyDescent="0.15">
      <c r="EQ136" s="20"/>
    </row>
    <row r="137" spans="147:147" x14ac:dyDescent="0.15">
      <c r="EQ137" s="20"/>
    </row>
    <row r="138" spans="147:147" x14ac:dyDescent="0.15">
      <c r="EQ138" s="20"/>
    </row>
    <row r="139" spans="147:147" x14ac:dyDescent="0.15">
      <c r="EQ139" s="20"/>
    </row>
    <row r="140" spans="147:147" x14ac:dyDescent="0.15">
      <c r="EQ140" s="20"/>
    </row>
    <row r="141" spans="147:147" x14ac:dyDescent="0.15">
      <c r="EQ141" s="20"/>
    </row>
    <row r="142" spans="147:147" x14ac:dyDescent="0.15">
      <c r="EQ142" s="20"/>
    </row>
    <row r="143" spans="147:147" x14ac:dyDescent="0.15">
      <c r="EQ143" s="20"/>
    </row>
    <row r="144" spans="147:147" x14ac:dyDescent="0.15">
      <c r="EQ144" s="20"/>
    </row>
    <row r="145" spans="147:147" x14ac:dyDescent="0.15">
      <c r="EQ145" s="20"/>
    </row>
    <row r="146" spans="147:147" x14ac:dyDescent="0.15">
      <c r="EQ146" s="20"/>
    </row>
    <row r="147" spans="147:147" x14ac:dyDescent="0.15">
      <c r="EQ147" s="20"/>
    </row>
    <row r="148" spans="147:147" x14ac:dyDescent="0.15">
      <c r="EQ148" s="20"/>
    </row>
    <row r="149" spans="147:147" x14ac:dyDescent="0.15">
      <c r="EQ149" s="20"/>
    </row>
    <row r="150" spans="147:147" x14ac:dyDescent="0.15">
      <c r="EQ150" s="20"/>
    </row>
    <row r="151" spans="147:147" x14ac:dyDescent="0.15">
      <c r="EQ151" s="20"/>
    </row>
    <row r="152" spans="147:147" x14ac:dyDescent="0.15">
      <c r="EQ152" s="20"/>
    </row>
    <row r="153" spans="147:147" x14ac:dyDescent="0.15">
      <c r="EQ153" s="20"/>
    </row>
    <row r="154" spans="147:147" x14ac:dyDescent="0.15">
      <c r="EQ154" s="20"/>
    </row>
    <row r="155" spans="147:147" x14ac:dyDescent="0.15">
      <c r="EQ155" s="20"/>
    </row>
    <row r="156" spans="147:147" x14ac:dyDescent="0.15">
      <c r="EQ156" s="20"/>
    </row>
    <row r="157" spans="147:147" x14ac:dyDescent="0.15">
      <c r="EQ157" s="20"/>
    </row>
    <row r="158" spans="147:147" x14ac:dyDescent="0.15">
      <c r="EQ158" s="20"/>
    </row>
    <row r="159" spans="147:147" x14ac:dyDescent="0.15">
      <c r="EQ159" s="20"/>
    </row>
    <row r="160" spans="147:147" x14ac:dyDescent="0.15">
      <c r="EQ160" s="20"/>
    </row>
    <row r="161" spans="147:147" x14ac:dyDescent="0.15">
      <c r="EQ161" s="20"/>
    </row>
    <row r="162" spans="147:147" x14ac:dyDescent="0.15">
      <c r="EQ162" s="20"/>
    </row>
    <row r="163" spans="147:147" x14ac:dyDescent="0.15">
      <c r="EQ163" s="20"/>
    </row>
    <row r="164" spans="147:147" x14ac:dyDescent="0.15">
      <c r="EQ164" s="20"/>
    </row>
    <row r="165" spans="147:147" x14ac:dyDescent="0.15">
      <c r="EQ165" s="20"/>
    </row>
    <row r="166" spans="147:147" x14ac:dyDescent="0.15">
      <c r="EQ166" s="20"/>
    </row>
    <row r="167" spans="147:147" x14ac:dyDescent="0.15">
      <c r="EQ167" s="20"/>
    </row>
    <row r="168" spans="147:147" x14ac:dyDescent="0.15">
      <c r="EQ168" s="20"/>
    </row>
    <row r="169" spans="147:147" x14ac:dyDescent="0.15">
      <c r="EQ169" s="20"/>
    </row>
    <row r="170" spans="147:147" x14ac:dyDescent="0.15">
      <c r="EQ170" s="20"/>
    </row>
    <row r="171" spans="147:147" x14ac:dyDescent="0.15">
      <c r="EQ171" s="20"/>
    </row>
    <row r="172" spans="147:147" x14ac:dyDescent="0.15">
      <c r="EQ172" s="20"/>
    </row>
    <row r="173" spans="147:147" x14ac:dyDescent="0.15">
      <c r="EQ173" s="20"/>
    </row>
    <row r="174" spans="147:147" x14ac:dyDescent="0.15">
      <c r="EQ174" s="20"/>
    </row>
    <row r="175" spans="147:147" x14ac:dyDescent="0.15">
      <c r="EQ175" s="20"/>
    </row>
    <row r="176" spans="147:147" x14ac:dyDescent="0.15">
      <c r="EQ176" s="20"/>
    </row>
    <row r="177" spans="147:147" x14ac:dyDescent="0.15">
      <c r="EQ177" s="20"/>
    </row>
    <row r="178" spans="147:147" x14ac:dyDescent="0.15">
      <c r="EQ178" s="20"/>
    </row>
    <row r="179" spans="147:147" x14ac:dyDescent="0.15">
      <c r="EQ179" s="20"/>
    </row>
    <row r="180" spans="147:147" x14ac:dyDescent="0.15">
      <c r="EQ180" s="20"/>
    </row>
    <row r="181" spans="147:147" x14ac:dyDescent="0.15">
      <c r="EQ181" s="20"/>
    </row>
    <row r="182" spans="147:147" x14ac:dyDescent="0.15">
      <c r="EQ182" s="20"/>
    </row>
    <row r="183" spans="147:147" x14ac:dyDescent="0.15">
      <c r="EQ183" s="20"/>
    </row>
    <row r="184" spans="147:147" x14ac:dyDescent="0.15">
      <c r="EQ184" s="20"/>
    </row>
    <row r="185" spans="147:147" x14ac:dyDescent="0.15">
      <c r="EQ185" s="20"/>
    </row>
    <row r="186" spans="147:147" x14ac:dyDescent="0.15">
      <c r="EQ186" s="20"/>
    </row>
    <row r="187" spans="147:147" x14ac:dyDescent="0.15">
      <c r="EQ187" s="20"/>
    </row>
    <row r="188" spans="147:147" x14ac:dyDescent="0.15">
      <c r="EQ188" s="20"/>
    </row>
    <row r="189" spans="147:147" x14ac:dyDescent="0.15">
      <c r="EQ189" s="20"/>
    </row>
    <row r="190" spans="147:147" x14ac:dyDescent="0.15">
      <c r="EQ190" s="20"/>
    </row>
    <row r="191" spans="147:147" x14ac:dyDescent="0.15">
      <c r="EQ191" s="20"/>
    </row>
    <row r="192" spans="147:147" x14ac:dyDescent="0.15">
      <c r="EQ192" s="20"/>
    </row>
    <row r="193" spans="147:147" x14ac:dyDescent="0.15">
      <c r="EQ193" s="20"/>
    </row>
    <row r="194" spans="147:147" x14ac:dyDescent="0.15">
      <c r="EQ194" s="20"/>
    </row>
    <row r="195" spans="147:147" x14ac:dyDescent="0.15">
      <c r="EQ195" s="20"/>
    </row>
    <row r="196" spans="147:147" x14ac:dyDescent="0.15">
      <c r="EQ196" s="20"/>
    </row>
    <row r="197" spans="147:147" x14ac:dyDescent="0.15">
      <c r="EQ197" s="20"/>
    </row>
    <row r="198" spans="147:147" x14ac:dyDescent="0.15">
      <c r="EQ198" s="20"/>
    </row>
    <row r="199" spans="147:147" x14ac:dyDescent="0.15">
      <c r="EQ199" s="20"/>
    </row>
    <row r="200" spans="147:147" x14ac:dyDescent="0.15">
      <c r="EQ200" s="20"/>
    </row>
    <row r="201" spans="147:147" x14ac:dyDescent="0.15">
      <c r="EQ201" s="20"/>
    </row>
    <row r="202" spans="147:147" x14ac:dyDescent="0.15">
      <c r="EQ202" s="20"/>
    </row>
    <row r="203" spans="147:147" x14ac:dyDescent="0.15">
      <c r="EQ203" s="20"/>
    </row>
    <row r="204" spans="147:147" x14ac:dyDescent="0.15">
      <c r="EQ204" s="20"/>
    </row>
    <row r="205" spans="147:147" x14ac:dyDescent="0.15">
      <c r="EQ205" s="20"/>
    </row>
    <row r="206" spans="147:147" x14ac:dyDescent="0.15">
      <c r="EQ206" s="20"/>
    </row>
    <row r="207" spans="147:147" x14ac:dyDescent="0.15">
      <c r="EQ207" s="20"/>
    </row>
    <row r="208" spans="147:147" x14ac:dyDescent="0.15">
      <c r="EQ208" s="20"/>
    </row>
    <row r="209" spans="147:147" x14ac:dyDescent="0.15">
      <c r="EQ209" s="20"/>
    </row>
    <row r="210" spans="147:147" x14ac:dyDescent="0.15">
      <c r="EQ210" s="20"/>
    </row>
    <row r="211" spans="147:147" x14ac:dyDescent="0.15">
      <c r="EQ211" s="20"/>
    </row>
    <row r="212" spans="147:147" x14ac:dyDescent="0.15">
      <c r="EQ212" s="20"/>
    </row>
    <row r="213" spans="147:147" x14ac:dyDescent="0.15">
      <c r="EQ213" s="20"/>
    </row>
    <row r="214" spans="147:147" x14ac:dyDescent="0.15">
      <c r="EQ214" s="20"/>
    </row>
    <row r="215" spans="147:147" x14ac:dyDescent="0.15">
      <c r="EQ215" s="20"/>
    </row>
    <row r="216" spans="147:147" x14ac:dyDescent="0.15">
      <c r="EQ216" s="20"/>
    </row>
    <row r="217" spans="147:147" x14ac:dyDescent="0.15">
      <c r="EQ217" s="20"/>
    </row>
    <row r="218" spans="147:147" x14ac:dyDescent="0.15">
      <c r="EQ218" s="20"/>
    </row>
    <row r="219" spans="147:147" x14ac:dyDescent="0.15">
      <c r="EQ219" s="20"/>
    </row>
    <row r="220" spans="147:147" x14ac:dyDescent="0.15">
      <c r="EQ220" s="20"/>
    </row>
    <row r="221" spans="147:147" x14ac:dyDescent="0.15">
      <c r="EQ221" s="20"/>
    </row>
    <row r="222" spans="147:147" x14ac:dyDescent="0.15">
      <c r="EQ222" s="20"/>
    </row>
    <row r="223" spans="147:147" x14ac:dyDescent="0.15">
      <c r="EQ223" s="20"/>
    </row>
    <row r="224" spans="147:147" x14ac:dyDescent="0.15">
      <c r="EQ224" s="20"/>
    </row>
    <row r="225" spans="147:147" x14ac:dyDescent="0.15">
      <c r="EQ225" s="20"/>
    </row>
    <row r="226" spans="147:147" x14ac:dyDescent="0.15">
      <c r="EQ226" s="20"/>
    </row>
    <row r="227" spans="147:147" x14ac:dyDescent="0.15">
      <c r="EQ227" s="20"/>
    </row>
    <row r="228" spans="147:147" x14ac:dyDescent="0.15">
      <c r="EQ228" s="20"/>
    </row>
    <row r="229" spans="147:147" x14ac:dyDescent="0.15">
      <c r="EQ229" s="20"/>
    </row>
    <row r="230" spans="147:147" x14ac:dyDescent="0.15">
      <c r="EQ230" s="20"/>
    </row>
    <row r="231" spans="147:147" x14ac:dyDescent="0.15">
      <c r="EQ231" s="20"/>
    </row>
    <row r="232" spans="147:147" x14ac:dyDescent="0.15">
      <c r="EQ232" s="20"/>
    </row>
    <row r="233" spans="147:147" x14ac:dyDescent="0.15">
      <c r="EQ233" s="20"/>
    </row>
    <row r="234" spans="147:147" x14ac:dyDescent="0.15">
      <c r="EQ234" s="20"/>
    </row>
    <row r="235" spans="147:147" x14ac:dyDescent="0.15">
      <c r="EQ235" s="20"/>
    </row>
    <row r="236" spans="147:147" x14ac:dyDescent="0.15">
      <c r="EQ236" s="20"/>
    </row>
    <row r="237" spans="147:147" x14ac:dyDescent="0.15">
      <c r="EQ237" s="20"/>
    </row>
    <row r="238" spans="147:147" x14ac:dyDescent="0.15">
      <c r="EQ238" s="20"/>
    </row>
    <row r="239" spans="147:147" x14ac:dyDescent="0.15">
      <c r="EQ239" s="20"/>
    </row>
    <row r="240" spans="147:147" x14ac:dyDescent="0.15">
      <c r="EQ240" s="20"/>
    </row>
    <row r="241" spans="147:147" x14ac:dyDescent="0.15">
      <c r="EQ241" s="20"/>
    </row>
    <row r="242" spans="147:147" x14ac:dyDescent="0.15">
      <c r="EQ242" s="20"/>
    </row>
    <row r="243" spans="147:147" x14ac:dyDescent="0.15">
      <c r="EQ243" s="20"/>
    </row>
    <row r="244" spans="147:147" x14ac:dyDescent="0.15">
      <c r="EQ244" s="20"/>
    </row>
    <row r="245" spans="147:147" x14ac:dyDescent="0.15">
      <c r="EQ245" s="20"/>
    </row>
    <row r="246" spans="147:147" x14ac:dyDescent="0.15">
      <c r="EQ246" s="20"/>
    </row>
    <row r="247" spans="147:147" x14ac:dyDescent="0.15">
      <c r="EQ247" s="20"/>
    </row>
    <row r="248" spans="147:147" x14ac:dyDescent="0.15">
      <c r="EQ248" s="20"/>
    </row>
    <row r="249" spans="147:147" x14ac:dyDescent="0.15">
      <c r="EQ249" s="20"/>
    </row>
    <row r="250" spans="147:147" x14ac:dyDescent="0.15">
      <c r="EQ250" s="20"/>
    </row>
    <row r="251" spans="147:147" x14ac:dyDescent="0.15">
      <c r="EQ251" s="20"/>
    </row>
    <row r="252" spans="147:147" x14ac:dyDescent="0.15">
      <c r="EQ252" s="20"/>
    </row>
    <row r="253" spans="147:147" x14ac:dyDescent="0.15">
      <c r="EQ253" s="20"/>
    </row>
    <row r="254" spans="147:147" x14ac:dyDescent="0.15">
      <c r="EQ254" s="20"/>
    </row>
    <row r="255" spans="147:147" x14ac:dyDescent="0.15">
      <c r="EQ255" s="20"/>
    </row>
    <row r="256" spans="147:147" x14ac:dyDescent="0.15">
      <c r="EQ256" s="20"/>
    </row>
    <row r="257" spans="147:147" x14ac:dyDescent="0.15">
      <c r="EQ257" s="20"/>
    </row>
    <row r="258" spans="147:147" x14ac:dyDescent="0.15">
      <c r="EQ258" s="20"/>
    </row>
    <row r="259" spans="147:147" x14ac:dyDescent="0.15">
      <c r="EQ259" s="20"/>
    </row>
    <row r="260" spans="147:147" x14ac:dyDescent="0.15">
      <c r="EQ260" s="20"/>
    </row>
    <row r="261" spans="147:147" x14ac:dyDescent="0.15">
      <c r="EQ261" s="20"/>
    </row>
    <row r="262" spans="147:147" x14ac:dyDescent="0.15">
      <c r="EQ262" s="20"/>
    </row>
    <row r="263" spans="147:147" x14ac:dyDescent="0.15">
      <c r="EQ263" s="20"/>
    </row>
    <row r="264" spans="147:147" x14ac:dyDescent="0.15">
      <c r="EQ264" s="20"/>
    </row>
    <row r="265" spans="147:147" x14ac:dyDescent="0.15">
      <c r="EQ265" s="20"/>
    </row>
    <row r="266" spans="147:147" x14ac:dyDescent="0.15">
      <c r="EQ266" s="20"/>
    </row>
    <row r="267" spans="147:147" x14ac:dyDescent="0.15">
      <c r="EQ267" s="20"/>
    </row>
    <row r="268" spans="147:147" x14ac:dyDescent="0.15">
      <c r="EQ268" s="20"/>
    </row>
    <row r="269" spans="147:147" x14ac:dyDescent="0.15">
      <c r="EQ269" s="20"/>
    </row>
    <row r="270" spans="147:147" x14ac:dyDescent="0.15">
      <c r="EQ270" s="20"/>
    </row>
    <row r="271" spans="147:147" x14ac:dyDescent="0.15">
      <c r="EQ271" s="20"/>
    </row>
    <row r="272" spans="147:147" x14ac:dyDescent="0.15">
      <c r="EQ272" s="20"/>
    </row>
    <row r="273" spans="147:147" x14ac:dyDescent="0.15">
      <c r="EQ273" s="20"/>
    </row>
    <row r="274" spans="147:147" x14ac:dyDescent="0.15">
      <c r="EQ274" s="20"/>
    </row>
    <row r="275" spans="147:147" x14ac:dyDescent="0.15">
      <c r="EQ275" s="20"/>
    </row>
    <row r="276" spans="147:147" x14ac:dyDescent="0.15">
      <c r="EQ276" s="20"/>
    </row>
    <row r="277" spans="147:147" x14ac:dyDescent="0.15">
      <c r="EQ277" s="20"/>
    </row>
    <row r="278" spans="147:147" x14ac:dyDescent="0.15">
      <c r="EQ278" s="20"/>
    </row>
    <row r="279" spans="147:147" x14ac:dyDescent="0.15">
      <c r="EQ279" s="20"/>
    </row>
    <row r="280" spans="147:147" x14ac:dyDescent="0.15">
      <c r="EQ280" s="20"/>
    </row>
    <row r="281" spans="147:147" x14ac:dyDescent="0.15">
      <c r="EQ281" s="20"/>
    </row>
    <row r="282" spans="147:147" x14ac:dyDescent="0.15">
      <c r="EQ282" s="20"/>
    </row>
    <row r="283" spans="147:147" x14ac:dyDescent="0.15">
      <c r="EQ283" s="20"/>
    </row>
    <row r="284" spans="147:147" x14ac:dyDescent="0.15">
      <c r="EQ284" s="20"/>
    </row>
    <row r="285" spans="147:147" x14ac:dyDescent="0.15">
      <c r="EQ285" s="20"/>
    </row>
    <row r="286" spans="147:147" x14ac:dyDescent="0.15">
      <c r="EQ286" s="20"/>
    </row>
    <row r="287" spans="147:147" x14ac:dyDescent="0.15">
      <c r="EQ287" s="20"/>
    </row>
    <row r="288" spans="147:147" x14ac:dyDescent="0.15">
      <c r="EQ288" s="20"/>
    </row>
    <row r="289" spans="147:147" x14ac:dyDescent="0.15">
      <c r="EQ289" s="20"/>
    </row>
    <row r="290" spans="147:147" x14ac:dyDescent="0.15">
      <c r="EQ290" s="20"/>
    </row>
    <row r="291" spans="147:147" x14ac:dyDescent="0.15">
      <c r="EQ291" s="20"/>
    </row>
    <row r="292" spans="147:147" x14ac:dyDescent="0.15">
      <c r="EQ292" s="20"/>
    </row>
    <row r="293" spans="147:147" x14ac:dyDescent="0.15">
      <c r="EQ293" s="20"/>
    </row>
    <row r="294" spans="147:147" x14ac:dyDescent="0.15">
      <c r="EQ294" s="20"/>
    </row>
    <row r="295" spans="147:147" x14ac:dyDescent="0.15">
      <c r="EQ295" s="20"/>
    </row>
    <row r="296" spans="147:147" x14ac:dyDescent="0.15">
      <c r="EQ296" s="20"/>
    </row>
    <row r="297" spans="147:147" x14ac:dyDescent="0.15">
      <c r="EQ297" s="20"/>
    </row>
    <row r="298" spans="147:147" x14ac:dyDescent="0.15">
      <c r="EQ298" s="20"/>
    </row>
    <row r="299" spans="147:147" x14ac:dyDescent="0.15">
      <c r="EQ299" s="20"/>
    </row>
    <row r="300" spans="147:147" x14ac:dyDescent="0.15">
      <c r="EQ300" s="20"/>
    </row>
    <row r="301" spans="147:147" x14ac:dyDescent="0.15">
      <c r="EQ301" s="20"/>
    </row>
    <row r="302" spans="147:147" x14ac:dyDescent="0.15">
      <c r="EQ302" s="20"/>
    </row>
    <row r="303" spans="147:147" x14ac:dyDescent="0.15">
      <c r="EQ303" s="20"/>
    </row>
    <row r="304" spans="147:147" x14ac:dyDescent="0.15">
      <c r="EQ304" s="20"/>
    </row>
    <row r="305" spans="147:147" x14ac:dyDescent="0.15">
      <c r="EQ305" s="20"/>
    </row>
    <row r="306" spans="147:147" x14ac:dyDescent="0.15">
      <c r="EQ306" s="20"/>
    </row>
    <row r="307" spans="147:147" x14ac:dyDescent="0.15">
      <c r="EQ307" s="20"/>
    </row>
    <row r="308" spans="147:147" x14ac:dyDescent="0.15">
      <c r="EQ308" s="20"/>
    </row>
    <row r="309" spans="147:147" x14ac:dyDescent="0.15">
      <c r="EQ309" s="20"/>
    </row>
    <row r="310" spans="147:147" x14ac:dyDescent="0.15">
      <c r="EQ310" s="20"/>
    </row>
    <row r="311" spans="147:147" x14ac:dyDescent="0.15">
      <c r="EQ311" s="20"/>
    </row>
    <row r="312" spans="147:147" x14ac:dyDescent="0.15">
      <c r="EQ312" s="20"/>
    </row>
    <row r="313" spans="147:147" x14ac:dyDescent="0.15">
      <c r="EQ313" s="20"/>
    </row>
    <row r="314" spans="147:147" x14ac:dyDescent="0.15">
      <c r="EQ314" s="20"/>
    </row>
    <row r="315" spans="147:147" x14ac:dyDescent="0.15">
      <c r="EQ315" s="20"/>
    </row>
    <row r="316" spans="147:147" x14ac:dyDescent="0.15">
      <c r="EQ316" s="20"/>
    </row>
    <row r="317" spans="147:147" x14ac:dyDescent="0.15">
      <c r="EQ317" s="20"/>
    </row>
    <row r="318" spans="147:147" x14ac:dyDescent="0.15">
      <c r="EQ318" s="20"/>
    </row>
    <row r="319" spans="147:147" x14ac:dyDescent="0.15">
      <c r="EQ319" s="20"/>
    </row>
    <row r="320" spans="147:147" x14ac:dyDescent="0.15">
      <c r="EQ320" s="20"/>
    </row>
    <row r="321" spans="147:147" x14ac:dyDescent="0.15">
      <c r="EQ321" s="20"/>
    </row>
    <row r="322" spans="147:147" x14ac:dyDescent="0.15">
      <c r="EQ322" s="20"/>
    </row>
    <row r="323" spans="147:147" x14ac:dyDescent="0.15">
      <c r="EQ323" s="20"/>
    </row>
    <row r="324" spans="147:147" x14ac:dyDescent="0.15">
      <c r="EQ324" s="20"/>
    </row>
    <row r="325" spans="147:147" x14ac:dyDescent="0.15">
      <c r="EQ325" s="20"/>
    </row>
    <row r="326" spans="147:147" x14ac:dyDescent="0.15">
      <c r="EQ326" s="20"/>
    </row>
    <row r="327" spans="147:147" x14ac:dyDescent="0.15">
      <c r="EQ327" s="20"/>
    </row>
    <row r="328" spans="147:147" x14ac:dyDescent="0.15">
      <c r="EQ328" s="20"/>
    </row>
    <row r="329" spans="147:147" x14ac:dyDescent="0.15">
      <c r="EQ329" s="20"/>
    </row>
    <row r="330" spans="147:147" x14ac:dyDescent="0.15">
      <c r="EQ330" s="20"/>
    </row>
    <row r="331" spans="147:147" x14ac:dyDescent="0.15">
      <c r="EQ331" s="20"/>
    </row>
    <row r="332" spans="147:147" x14ac:dyDescent="0.15">
      <c r="EQ332" s="20"/>
    </row>
    <row r="333" spans="147:147" x14ac:dyDescent="0.15">
      <c r="EQ333" s="20"/>
    </row>
    <row r="334" spans="147:147" x14ac:dyDescent="0.15">
      <c r="EQ334" s="20"/>
    </row>
    <row r="335" spans="147:147" x14ac:dyDescent="0.15">
      <c r="EQ335" s="20"/>
    </row>
    <row r="336" spans="147:147" x14ac:dyDescent="0.15">
      <c r="EQ336" s="20"/>
    </row>
    <row r="337" spans="147:147" x14ac:dyDescent="0.15">
      <c r="EQ337" s="20"/>
    </row>
    <row r="338" spans="147:147" x14ac:dyDescent="0.15">
      <c r="EQ338" s="20"/>
    </row>
    <row r="339" spans="147:147" x14ac:dyDescent="0.15">
      <c r="EQ339" s="20"/>
    </row>
    <row r="340" spans="147:147" x14ac:dyDescent="0.15">
      <c r="EQ340" s="20"/>
    </row>
    <row r="341" spans="147:147" x14ac:dyDescent="0.15">
      <c r="EQ341" s="20"/>
    </row>
    <row r="342" spans="147:147" x14ac:dyDescent="0.15">
      <c r="EQ342" s="20"/>
    </row>
    <row r="343" spans="147:147" x14ac:dyDescent="0.15">
      <c r="EQ343" s="20"/>
    </row>
    <row r="344" spans="147:147" x14ac:dyDescent="0.15">
      <c r="EQ344" s="20"/>
    </row>
    <row r="345" spans="147:147" x14ac:dyDescent="0.15">
      <c r="EQ345" s="20"/>
    </row>
    <row r="346" spans="147:147" x14ac:dyDescent="0.15">
      <c r="EQ346" s="20"/>
    </row>
    <row r="347" spans="147:147" x14ac:dyDescent="0.15">
      <c r="EQ347" s="20"/>
    </row>
    <row r="348" spans="147:147" x14ac:dyDescent="0.15">
      <c r="EQ348" s="20"/>
    </row>
    <row r="349" spans="147:147" x14ac:dyDescent="0.15">
      <c r="EQ349" s="20"/>
    </row>
    <row r="350" spans="147:147" x14ac:dyDescent="0.15">
      <c r="EQ350" s="20"/>
    </row>
    <row r="351" spans="147:147" x14ac:dyDescent="0.15">
      <c r="EQ351" s="20"/>
    </row>
    <row r="352" spans="147:147" x14ac:dyDescent="0.15">
      <c r="EQ352" s="20"/>
    </row>
    <row r="353" spans="147:147" x14ac:dyDescent="0.15">
      <c r="EQ353" s="20"/>
    </row>
    <row r="354" spans="147:147" x14ac:dyDescent="0.15">
      <c r="EQ354" s="20"/>
    </row>
    <row r="355" spans="147:147" x14ac:dyDescent="0.15">
      <c r="EQ355" s="20"/>
    </row>
    <row r="356" spans="147:147" x14ac:dyDescent="0.15">
      <c r="EQ356" s="20"/>
    </row>
    <row r="357" spans="147:147" x14ac:dyDescent="0.15">
      <c r="EQ357" s="20"/>
    </row>
    <row r="358" spans="147:147" x14ac:dyDescent="0.15">
      <c r="EQ358" s="20"/>
    </row>
    <row r="359" spans="147:147" x14ac:dyDescent="0.15">
      <c r="EQ359" s="20"/>
    </row>
    <row r="360" spans="147:147" x14ac:dyDescent="0.15">
      <c r="EQ360" s="20"/>
    </row>
    <row r="361" spans="147:147" x14ac:dyDescent="0.15">
      <c r="EQ361" s="20"/>
    </row>
    <row r="362" spans="147:147" x14ac:dyDescent="0.15">
      <c r="EQ362" s="20"/>
    </row>
    <row r="363" spans="147:147" x14ac:dyDescent="0.15">
      <c r="EQ363" s="20"/>
    </row>
    <row r="364" spans="147:147" x14ac:dyDescent="0.15">
      <c r="EQ364" s="20"/>
    </row>
    <row r="365" spans="147:147" x14ac:dyDescent="0.15">
      <c r="EQ365" s="20"/>
    </row>
    <row r="366" spans="147:147" x14ac:dyDescent="0.15">
      <c r="EQ366" s="20"/>
    </row>
    <row r="367" spans="147:147" x14ac:dyDescent="0.15">
      <c r="EQ367" s="20"/>
    </row>
    <row r="368" spans="147:147" x14ac:dyDescent="0.15">
      <c r="EQ368" s="20"/>
    </row>
    <row r="369" spans="147:147" x14ac:dyDescent="0.15">
      <c r="EQ369" s="20"/>
    </row>
    <row r="370" spans="147:147" x14ac:dyDescent="0.15">
      <c r="EQ370" s="20"/>
    </row>
    <row r="371" spans="147:147" x14ac:dyDescent="0.15">
      <c r="EQ371" s="20"/>
    </row>
    <row r="372" spans="147:147" x14ac:dyDescent="0.15">
      <c r="EQ372" s="20"/>
    </row>
    <row r="373" spans="147:147" x14ac:dyDescent="0.15">
      <c r="EQ373" s="20"/>
    </row>
    <row r="374" spans="147:147" x14ac:dyDescent="0.15">
      <c r="EQ374" s="20"/>
    </row>
    <row r="375" spans="147:147" x14ac:dyDescent="0.15">
      <c r="EQ375" s="20"/>
    </row>
    <row r="376" spans="147:147" x14ac:dyDescent="0.15">
      <c r="EQ376" s="20"/>
    </row>
    <row r="377" spans="147:147" x14ac:dyDescent="0.15">
      <c r="EQ377" s="20"/>
    </row>
    <row r="378" spans="147:147" x14ac:dyDescent="0.15">
      <c r="EQ378" s="20"/>
    </row>
    <row r="379" spans="147:147" x14ac:dyDescent="0.15">
      <c r="EQ379" s="20"/>
    </row>
    <row r="380" spans="147:147" x14ac:dyDescent="0.15">
      <c r="EQ380" s="20"/>
    </row>
    <row r="381" spans="147:147" x14ac:dyDescent="0.15">
      <c r="EQ381" s="20"/>
    </row>
    <row r="382" spans="147:147" x14ac:dyDescent="0.15">
      <c r="EQ382" s="20"/>
    </row>
    <row r="383" spans="147:147" x14ac:dyDescent="0.15">
      <c r="EQ383" s="20"/>
    </row>
    <row r="384" spans="147:147" x14ac:dyDescent="0.15">
      <c r="EQ384" s="20"/>
    </row>
    <row r="385" spans="147:147" x14ac:dyDescent="0.15">
      <c r="EQ385" s="20"/>
    </row>
    <row r="386" spans="147:147" x14ac:dyDescent="0.15">
      <c r="EQ386" s="20"/>
    </row>
    <row r="387" spans="147:147" x14ac:dyDescent="0.15">
      <c r="EQ387" s="20"/>
    </row>
    <row r="388" spans="147:147" x14ac:dyDescent="0.15">
      <c r="EQ388" s="20"/>
    </row>
    <row r="389" spans="147:147" x14ac:dyDescent="0.15">
      <c r="EQ389" s="20"/>
    </row>
    <row r="390" spans="147:147" x14ac:dyDescent="0.15">
      <c r="EQ390" s="20"/>
    </row>
    <row r="391" spans="147:147" x14ac:dyDescent="0.15">
      <c r="EQ391" s="20"/>
    </row>
    <row r="392" spans="147:147" x14ac:dyDescent="0.15">
      <c r="EQ392" s="20"/>
    </row>
    <row r="393" spans="147:147" x14ac:dyDescent="0.15">
      <c r="EQ393" s="20"/>
    </row>
    <row r="394" spans="147:147" x14ac:dyDescent="0.15">
      <c r="EQ394" s="20"/>
    </row>
    <row r="395" spans="147:147" x14ac:dyDescent="0.15">
      <c r="EQ395" s="20"/>
    </row>
    <row r="396" spans="147:147" x14ac:dyDescent="0.15">
      <c r="EQ396" s="20"/>
    </row>
    <row r="397" spans="147:147" x14ac:dyDescent="0.15">
      <c r="EQ397" s="20"/>
    </row>
    <row r="398" spans="147:147" x14ac:dyDescent="0.15">
      <c r="EQ398" s="20"/>
    </row>
    <row r="399" spans="147:147" x14ac:dyDescent="0.15">
      <c r="EQ399" s="20"/>
    </row>
    <row r="400" spans="147:147" x14ac:dyDescent="0.15">
      <c r="EQ400" s="20"/>
    </row>
    <row r="401" spans="147:147" x14ac:dyDescent="0.15">
      <c r="EQ401" s="20"/>
    </row>
    <row r="402" spans="147:147" x14ac:dyDescent="0.15">
      <c r="EQ402" s="20"/>
    </row>
    <row r="403" spans="147:147" x14ac:dyDescent="0.15">
      <c r="EQ403" s="20"/>
    </row>
    <row r="404" spans="147:147" x14ac:dyDescent="0.15">
      <c r="EQ404" s="20"/>
    </row>
    <row r="405" spans="147:147" x14ac:dyDescent="0.15">
      <c r="EQ405" s="20"/>
    </row>
    <row r="406" spans="147:147" x14ac:dyDescent="0.15">
      <c r="EQ406" s="20"/>
    </row>
    <row r="407" spans="147:147" x14ac:dyDescent="0.15">
      <c r="EQ407" s="20"/>
    </row>
    <row r="408" spans="147:147" x14ac:dyDescent="0.15">
      <c r="EQ408" s="20"/>
    </row>
    <row r="409" spans="147:147" x14ac:dyDescent="0.15">
      <c r="EQ409" s="20"/>
    </row>
    <row r="410" spans="147:147" x14ac:dyDescent="0.15">
      <c r="EQ410" s="20"/>
    </row>
    <row r="411" spans="147:147" x14ac:dyDescent="0.15">
      <c r="EQ411" s="20"/>
    </row>
    <row r="412" spans="147:147" x14ac:dyDescent="0.15">
      <c r="EQ412" s="20"/>
    </row>
    <row r="413" spans="147:147" x14ac:dyDescent="0.15">
      <c r="EQ413" s="20"/>
    </row>
    <row r="414" spans="147:147" x14ac:dyDescent="0.15">
      <c r="EQ414" s="20"/>
    </row>
    <row r="415" spans="147:147" x14ac:dyDescent="0.15">
      <c r="EQ415" s="20"/>
    </row>
  </sheetData>
  <phoneticPr fontId="1"/>
  <conditionalFormatting sqref="G1:H1048576">
    <cfRule type="containsText" dxfId="18" priority="2" operator="containsText" text="聖">
      <formula>NOT(ISERROR(SEARCH("聖",G1)))</formula>
    </cfRule>
    <cfRule type="containsText" dxfId="17" priority="3" operator="containsText" text="血">
      <formula>NOT(ISERROR(SEARCH("血",G1)))</formula>
    </cfRule>
    <cfRule type="containsText" dxfId="16" priority="4" operator="containsText" text="緑">
      <formula>NOT(ISERROR(SEARCH("緑",G1)))</formula>
    </cfRule>
    <cfRule type="containsText" dxfId="15" priority="5" operator="containsText" text="死">
      <formula>NOT(ISERROR(SEARCH("死",G1)))</formula>
    </cfRule>
    <cfRule type="containsText" dxfId="14" priority="6" operator="containsText" text="星">
      <formula>NOT(ISERROR(SEARCH("星",G1)))</formula>
    </cfRule>
    <cfRule type="containsText" dxfId="13" priority="7" operator="containsText" text="地">
      <formula>NOT(ISERROR(SEARCH("地",G1)))</formula>
    </cfRule>
    <cfRule type="containsText" dxfId="12" priority="8" operator="containsText" text="水">
      <formula>NOT(ISERROR(SEARCH("水",G1)))</formula>
    </cfRule>
    <cfRule type="containsText" dxfId="11" priority="9" operator="containsText" text="風">
      <formula>NOT(ISERROR(SEARCH("風",G1)))</formula>
    </cfRule>
    <cfRule type="containsText" dxfId="10" priority="10" operator="containsText" text="火">
      <formula>NOT(ISERROR(SEARCH("火",G1)))</formula>
    </cfRule>
  </conditionalFormatting>
  <dataValidations count="2">
    <dataValidation imeMode="off" allowBlank="1" showInputMessage="1" showErrorMessage="1" sqref="AS11:AS13 AU11:AU13 AS1:AU10 AS14:AU1048576 AV1:EL1048576 D1:F1048576 I1:K1048576 M1:AR1048576"/>
    <dataValidation imeMode="on" allowBlank="1" showInputMessage="1" showErrorMessage="1" sqref="G1:H1048576 L1:L1048576 B1:C1048576 EM1:EQ1048576"/>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0"/>
  <sheetViews>
    <sheetView workbookViewId="0">
      <selection activeCell="B17" sqref="B17:B26"/>
    </sheetView>
  </sheetViews>
  <sheetFormatPr defaultRowHeight="13.5" x14ac:dyDescent="0.15"/>
  <sheetData>
    <row r="1" spans="1:11" x14ac:dyDescent="0.15">
      <c r="A1" s="1"/>
      <c r="B1" s="1" t="s">
        <v>17</v>
      </c>
      <c r="C1" s="1" t="s">
        <v>5780</v>
      </c>
      <c r="D1" s="1" t="s">
        <v>5781</v>
      </c>
      <c r="E1" s="1" t="s">
        <v>5782</v>
      </c>
      <c r="F1" s="1" t="s">
        <v>5783</v>
      </c>
      <c r="G1" s="1" t="s">
        <v>5784</v>
      </c>
      <c r="H1" s="1" t="s">
        <v>5785</v>
      </c>
      <c r="K1" t="s">
        <v>5786</v>
      </c>
    </row>
    <row r="2" spans="1:11" x14ac:dyDescent="0.15">
      <c r="A2" s="1">
        <v>0</v>
      </c>
      <c r="B2" s="1" t="str">
        <f ca="1">IFERROR("**"&amp;B$1&amp;" Lv"&amp;$A2&amp;CHAR(10)&amp;"|名称|主系統|副系統|消費|使用場面|簡易分類|"&amp;CHAR(10)&amp;IFERROR(myConcat(INDIRECT("Spell!O"&amp;MATCH(SpellOutput!B$1&amp;SpellOutput!$A2&amp;"S",Spell!$A:$A,0)&amp;":O"&amp;MATCH(SpellOutput!B$1&amp;SpellOutput!$A2&amp;"E",Spell!$A:$A,0))),myConcat(INDIRECT("Spell!O"&amp;MATCH(SpellOutput!B$1&amp;SpellOutput!$A2&amp;"S",Spell!$A:$A,0)))),"")</f>
        <v/>
      </c>
      <c r="C2" s="1" t="str">
        <f ca="1">IFERROR("**"&amp;C$1&amp;" Lv"&amp;$A2&amp;CHAR(10)&amp;"|名称|主系統|副系統|消費|使用場面|簡易分類|"&amp;CHAR(10)&amp;IFERROR(myConcat(INDIRECT("Spell!O"&amp;MATCH(SpellOutput!C$1&amp;SpellOutput!$A2&amp;"S",Spell!$A:$A,0)&amp;":O"&amp;MATCH(SpellOutput!C$1&amp;SpellOutput!$A2&amp;"E",Spell!$A:$A,0))),myConcat(INDIRECT("Spell!O"&amp;MATCH(SpellOutput!C$1&amp;SpellOutput!$A2&amp;"S",Spell!$A:$A,0)))),"")</f>
        <v xml:space="preserve">**Alteration Lv0
|名称|主系統|副系統|消費|使用場面|簡易分類|
|[[Air Shield&gt;./Air Shield]]|&amp;ref(Spell/P_Air.jpg,nolink,25x25,Air);1|||戦闘/陸上専用|自己強化|
|~|&gt;|&gt;|&gt;|&gt;|自身を大気の盾で覆い大半の射撃を80%で無効化します|
|[[Twist Fate&gt;./Twist Fate]]|&amp;ref(Spell/P_Astral.jpg,nolink,25x25,Astral);1|||戦闘/水陸両用|自己強化|
|~|&gt;|&gt;|&gt;|&gt;|自身の運命を変えHPダメージを一度だけ無効化します|
|[[Hand of Dust&gt;./Hand of Dust]]|&amp;ref(Spell/P_Death.jpg,nolink,25x25,Death);1|||戦闘/水陸両用|近接攻撃|
|~|&gt;|&gt;|&gt;|&gt;|近くの敵1体に抵抗不能な攻撃を行います|
</v>
      </c>
      <c r="D2" s="1" t="str">
        <f ca="1">IFERROR("**"&amp;D$1&amp;" Lv"&amp;$A2&amp;CHAR(10)&amp;"|名称|主系統|副系統|消費|使用場面|簡易分類|"&amp;CHAR(10)&amp;IFERROR(myConcat(INDIRECT("Spell!O"&amp;MATCH(SpellOutput!D$1&amp;SpellOutput!$A2&amp;"S",Spell!$A:$A,0)&amp;":O"&amp;MATCH(SpellOutput!D$1&amp;SpellOutput!$A2&amp;"E",Spell!$A:$A,0))),myConcat(INDIRECT("Spell!O"&amp;MATCH(SpellOutput!D$1&amp;SpellOutput!$A2&amp;"S",Spell!$A:$A,0)))),"")</f>
        <v xml:space="preserve">**Evocation Lv0
|名称|主系統|副系統|消費|使用場面|簡易分類|
|[[Fire Flies&gt;./Fire Flies]]|&amp;ref(Spell/P_Fire.jpg,nolink,25x25,Fire);1|||戦闘/陸上専用|攻撃|
|~|&gt;|&gt;|&gt;|&gt;|6発の火の粉を放ち攻撃します|
|[[Freezing Touch&gt;./Freezing Touch]]|&amp;ref(Spell/P_Water.jpg,nolink,25x25,Water);1|||戦闘/陸上専用|近接攻撃|
|~|&gt;|&gt;|&gt;|&gt;|近くの敵に冷気による攻撃を行います|
|[[Flying Shards&gt;./Flying Shards]]|&amp;ref(Spell/P_Earth.jpg,nolink,25x25,Earth);1|||戦闘/陸上専用|攻撃|
|~|&gt;|&gt;|&gt;|&gt;|4+発の石片を放ち攻撃します|
</v>
      </c>
      <c r="E2" s="1" t="str">
        <f ca="1">IFERROR("**"&amp;E$1&amp;" Lv"&amp;$A2&amp;CHAR(10)&amp;"|名称|主系統|副系統|消費|使用場面|簡易分類|"&amp;CHAR(10)&amp;IFERROR(myConcat(INDIRECT("Spell!O"&amp;MATCH(SpellOutput!E$1&amp;SpellOutput!$A2&amp;"S",Spell!$A:$A,0)&amp;":O"&amp;MATCH(SpellOutput!E$1&amp;SpellOutput!$A2&amp;"E",Spell!$A:$A,0))),myConcat(INDIRECT("Spell!O"&amp;MATCH(SpellOutput!E$1&amp;SpellOutput!$A2&amp;"S",Spell!$A:$A,0)))),"")</f>
        <v/>
      </c>
      <c r="F2" s="1" t="str">
        <f ca="1">IFERROR("**"&amp;F$1&amp;" Lv"&amp;$A2&amp;CHAR(10)&amp;"|名称|主系統|副系統|消費|使用場面|簡易分類|"&amp;CHAR(10)&amp;IFERROR(myConcat(INDIRECT("Spell!O"&amp;MATCH(SpellOutput!F$1&amp;SpellOutput!$A2&amp;"S",Spell!$A:$A,0)&amp;":O"&amp;MATCH(SpellOutput!F$1&amp;SpellOutput!$A2&amp;"E",Spell!$A:$A,0))),myConcat(INDIRECT("Spell!O"&amp;MATCH(SpellOutput!F$1&amp;SpellOutput!$A2&amp;"S",Spell!$A:$A,0)))),"")</f>
        <v/>
      </c>
      <c r="G2" s="1" t="str">
        <f ca="1">IFERROR("**"&amp;G$1&amp;" Lv"&amp;$A2&amp;CHAR(10)&amp;"|名称|主系統|副系統|消費|使用場面|簡易分類|"&amp;CHAR(10)&amp;IFERROR(myConcat(INDIRECT("Spell!O"&amp;MATCH(SpellOutput!G$1&amp;SpellOutput!$A2&amp;"S",Spell!$A:$A,0)&amp;":O"&amp;MATCH(SpellOutput!G$1&amp;SpellOutput!$A2&amp;"E",Spell!$A:$A,0))),myConcat(INDIRECT("Spell!O"&amp;MATCH(SpellOutput!G$1&amp;SpellOutput!$A2&amp;"S",Spell!$A:$A,0)))),"")</f>
        <v xml:space="preserve">**Thaumaturgy Lv0
|名称|主系統|副系統|消費|使用場面|簡易分類|
|[[Sleep Ray&gt;./Sleep Ray]]|&amp;ref(Spell/P_Nature.jpg,nolink,25x25,Nature);1|||戦闘/水陸両用|催眠|
|~|&gt;|&gt;|&gt;|&gt;|近くの小範囲の敵を眠らせようと試みます|
</v>
      </c>
      <c r="H2" s="1" t="str">
        <f ca="1">IFERROR("**"&amp;H$1&amp;" Lv"&amp;$A2&amp;CHAR(10)&amp;"|名称|主系統|副系統|消費|使用場面|簡易分類|"&amp;CHAR(10)&amp;IFERROR(myConcat(INDIRECT("Spell!O"&amp;MATCH(SpellOutput!H$1&amp;SpellOutput!$A2&amp;"S",Spell!$A:$A,0)&amp;":O"&amp;MATCH(SpellOutput!H$1&amp;SpellOutput!$A2&amp;"E",Spell!$A:$A,0))),myConcat(INDIRECT("Spell!O"&amp;MATCH(SpellOutput!H$1&amp;SpellOutput!$A2&amp;"S",Spell!$A:$A,0)))),"")</f>
        <v xml:space="preserve">**Blood Magic Lv0
|名称|主系統|副系統|消費|使用場面|簡易分類|
|[[Bleed&gt;./Bleed]]|&amp;ref(Spell/P_Blood.jpg,nolink,25x25,Blood);1||&amp;ref(Spell/V_Blood.jpg,nolink,25x25,Blood Slave);1|戦闘/水陸両用|出血|
|~|&gt;|&gt;|&gt;|&gt;|敵1体に大量出血を引き起こそうと試みます|
</v>
      </c>
      <c r="J2" s="1"/>
      <c r="K2" s="1" t="str">
        <f ca="1">IFERROR("**"&amp;K$1&amp;" Lv0"&amp;SUBSTITUTE(SUBSTITUTE(SUBSTITUTE(SUBSTITUTE(SUBSTITUTE(SUBSTITUTE(SUBSTITUTE(SUBSTITUTE(SUBSTITUTE(J2,"火","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2&amp;"S",Spell!$A:$A,0)&amp;":O"&amp;MATCH(SpellOutput!K$1&amp;"0"&amp;SpellOutput!$J2&amp;"E",Spell!$A:$A,0))),myConcat(INDIRECT("Spell!O"&amp;MATCH(SpellOutput!K$1&amp;"0"&amp;SpellOutput!$J2&amp;"S",Spell!$A:$A,0)))),"")</f>
        <v xml:space="preserve">**Divine Lv0
|名称|主系統|副系統|消費|使用場面|簡易分類|
|[[Blessing&gt;./Blessing]]|&amp;ref(Spell/P_Holy.jpg,nolink,25x25,Holy);1|||戦闘/水陸両用|祝福|
|~|&gt;|&gt;|&gt;|&gt;|中範囲の味方の神聖なユニットを祝福します|
|[[Sermon of Courage&gt;./Sermon of Courage]]|&amp;ref(Spell/P_Holy.jpg,nolink,25x25,Holy);2|||戦闘/水陸両用|強化|
|~|&gt;|&gt;|&gt;|&gt;|中範囲の味方の士気を向上させます|
|[[Smite Demon&gt;./Smite Demon]]|&amp;ref(Spell/P_Holy.jpg,nolink,25x25,Holy);2|||戦闘/水陸両用|攻撃|
|~|&gt;|&gt;|&gt;|&gt;|敵のデーモン1体を攻撃します|
|[[Holy Word&gt;./Holy Word]]|&amp;ref(Spell/P_Holy.jpg,nolink,25x25,Holy);2|||戦闘/水陸両用|唖然|
|~|&gt;|&gt;|&gt;|&gt;|敵の神聖なユニット1体の動きを短時間封じようと試みます|
|[[Holy Agenger&gt;./Holy Agenger]]|&amp;ref(Spell/P_Holy.jpg,nolink,25x25,Holy);2|||戦闘/水陸両用|自己強化|
|~|&gt;|&gt;|&gt;|&gt;|自身が傷付くと神聖なる矢で自動的に反撃します|
|[[Divine Blessing&gt;./Divine Blessing]]|&amp;ref(Spell/P_Holy.jpg,nolink,25x25,Holy);3|||戦闘/水陸両用|全体祝福|
|~|&gt;|&gt;|&gt;|&gt;|味方の神聖なユニット全員を祝福します|
|[[Fanaticism&gt;./Fanaticism]]|&amp;ref(Spell/P_Holy.jpg,nolink,25x25,Holy);4|||戦闘/水陸両用|全体強化|
|~|&gt;|&gt;|&gt;|&gt;|味方全員の士気を向上させます|
|[[Divine Channeling&gt;./Divine Channeling]]|&amp;ref(Spell/P_Holy.jpg,nolink,25x25,Holy);5|||戦闘/水陸両用|戦闘呪附|
|~|&gt;|&gt;|&gt;|&gt;|味方の低位の聖職者の聖魔法技能を向上させます|
</v>
      </c>
    </row>
    <row r="3" spans="1:11" x14ac:dyDescent="0.15">
      <c r="A3" s="1">
        <v>1</v>
      </c>
      <c r="B3" s="1" t="str">
        <f ca="1">IFERROR("**"&amp;B$1&amp;" Lv"&amp;$A3&amp;CHAR(10)&amp;"|名称|主系統|副系統|消費|使用場面|簡易分類|"&amp;CHAR(10)&amp;IFERROR(myConcat(INDIRECT("Spell!O"&amp;MATCH(SpellOutput!B$1&amp;SpellOutput!$A3&amp;"S",Spell!$A:$A,0)&amp;":O"&amp;MATCH(SpellOutput!B$1&amp;SpellOutput!$A3&amp;"E",Spell!$A:$A,0))),myConcat(INDIRECT("Spell!O"&amp;MATCH(SpellOutput!B$1&amp;SpellOutput!$A3&amp;"S",Spell!$A:$A,0)))),"")</f>
        <v xml:space="preserve">**Conjuration Lv1
|名称|主系統|副系統|消費|使用場面|簡易分類|
|[[Summon Cave Grubs&gt;./Summon Cave Grubs]]|&amp;ref(Spell/P_Earth.jpg,nolink,25x25,Earth);1||&amp;ref(Spell/V_Earth.jpg,nolink,25x25,Earth Gem);6|儀式/洞窟限定|兵士召喚|
|~|&gt;|&gt;|&gt;|&gt;|鉄を腐食させる地虫Cave Grubを5+体召喚します|
|[[Spirit Curse&gt;./Spirit Curse]]|&amp;ref(Spell/P_Death.jpg,nolink,25x25,Death);1||&amp;ref(Spell/V_Death.jpg,nolink,25x25,Death Gem);1|戦闘/水陸両用|弱体化|
|~|&gt;|&gt;|&gt;|&gt;|敵1体を呪い傷からの後遺症を受けやすくします|
|[[Black Servant&gt;./Black Servant]]|&amp;ref(Spell/P_Death.jpg,nolink,25x25,Death);2||&amp;ref(Spell/V_Death.jpg,nolink,25x25,Death Gem);5|儀式/水陸両用|指揮官召喚|
|~|&gt;|&gt;|&gt;|&gt;|偵察に役立つBlack Servantを召喚します|
|[[Tangle Vines&gt;./Tangle Vines]]|&amp;ref(Spell/P_Nature.jpg,nolink,25x25,Nature);1|||戦闘/水陸両用|捕縛|
|~|&gt;|&gt;|&gt;|&gt;|小範囲の敵を蔓で捕縛し動きを封じます|
|[[Summon Sea Dogs&gt;./Summon Sea Dogs]]|&amp;ref(Spell/P_Nature.jpg,nolink,25x25,Nature);1|&amp;ref(Spell/P_Water.jpg,nolink,25x25,Water);1|&amp;ref(Spell/V_Nature.jpg,nolink,25x25,Nature Gem);2|儀式/水陸両用|兵士召喚|
|~|&gt;|&gt;|&gt;|&gt;|水陸両棲の犬Sea Dogを5+体召喚します|
|[[Summon Crocodiles&gt;./Summon Crocodiles]]|&amp;ref(Spell/P_Nature.jpg,nolink,25x25,Nature);1|&amp;ref(Spell/P_Water.jpg,nolink,25x25,Water);1|&amp;ref(Spell/V_Nature.jpg,nolink,25x25,Nature Gem);4|儀式/陸上専用|兵士召喚|
|~|&gt;|&gt;|&gt;|&gt;|強靭な鰐Crocodileを5+体召喚します|
|[[Summon Animals&gt;./Summon Animals]]|&amp;ref(Spell/P_Nature.jpg,nolink,25x25,Nature);2||&amp;ref(Spell/V_Nature.jpg,nolink,25x25,Nature Gem);10|儀式/水陸両用|兵士召喚|
|~|&gt;|&gt;|&gt;|&gt;|地形に応じた様々な動物を15+体召喚します|
</v>
      </c>
      <c r="C3" s="1" t="str">
        <f ca="1">IFERROR("**"&amp;C$1&amp;" Lv"&amp;$A3&amp;CHAR(10)&amp;"|名称|主系統|副系統|消費|使用場面|簡易分類|"&amp;CHAR(10)&amp;IFERROR(myConcat(INDIRECT("Spell!O"&amp;MATCH(SpellOutput!C$1&amp;SpellOutput!$A3&amp;"S",Spell!$A:$A,0)&amp;":O"&amp;MATCH(SpellOutput!C$1&amp;SpellOutput!$A3&amp;"E",Spell!$A:$A,0))),myConcat(INDIRECT("Spell!O"&amp;MATCH(SpellOutput!C$1&amp;SpellOutput!$A3&amp;"S",Spell!$A:$A,0)))),"")</f>
        <v xml:space="preserve">**Alteration Lv1
|名称|主系統|副系統|消費|使用場面|簡易分類|
|[[Distill Gold&gt;./Distill Gold]]|&amp;ref(Spell/P_Fire.jpg,nolink,25x25,Fire);1||&amp;ref(Spell/V_Fire.jpg,nolink,25x25,Fire Gem);1|儀式/水陸両用|錬金術|
|~|&gt;|&gt;|&gt;|&gt;|追加消費した火の宝石を金銭へと変換します|
|[[Charge Body&gt;./Charge Body]]|&amp;ref(Spell/P_Air.jpg,nolink,25x25,Air);1|||戦闘/水陸両用|自己強化|
|~|&gt;|&gt;|&gt;|&gt;|近接攻撃を受けると一度だけ自身と攻撃者を電撃で撃ちます|
|[[Aim&gt;./Aim]]|&amp;ref(Spell/P_Air.jpg,nolink,25x25,Air);1|||戦闘/水陸両用|強化|
|~|&gt;|&gt;|&gt;|&gt;|小範囲の味方の射撃精度を向上させます|
|[[False Fetters&gt;./False Fetters]]|&amp;ref(Spell/P_Air.jpg,nolink,25x25,Air);2|||戦闘/水陸両用|捕縛|
|~|&gt;|&gt;|&gt;|&gt;|中範囲の敵を幻の枷で捕らえようと試みます|
|[[Fists of Iron&gt;./Fists of Iron]]|&amp;ref(Spell/P_Earth.jpg,nolink,25x25,Earth);1|||戦闘/水陸両用|近接攻撃|
|~|&gt;|&gt;|&gt;|&gt;|近くの敵を鋼鉄化した拳の連打で攻撃します|
|[[Earth Grip&gt;./Earth Grip]]|&amp;ref(Spell/P_Earth.jpg,nolink,25x25,Earth);1|||戦闘/水陸両用|捕縛|
|~|&gt;|&gt;|&gt;|&gt;|敵1体を地面に飲み込ませ動きを封じます|
|[[Earth Might&gt;./Earth Might]]|&amp;ref(Spell/P_Earth.jpg,nolink,25x25,Earth);2|||戦闘/水陸両用|強化|
|~|&gt;|&gt;|&gt;|&gt;|小範囲の味方の筋力を向上させます|
|[[Personal Luck&gt;./Personal Luck]]|&amp;ref(Spell/P_Astral.jpg,nolink,25x25,Astral);1|||戦闘/水陸両用|自己強化|
|~|&gt;|&gt;|&gt;|&gt;|自身の運命を変え致命傷となる攻撃を75%で無効化します|
|[[Skeletal Body&gt;./Skeletal Body]]|&amp;ref(Spell/P_Death.jpg,nolink,25x25,Death);1|||戦闘/水陸両用|自己強化|
|~|&gt;|&gt;|&gt;|&gt;|自身を骨張らせ刺突への耐性を与えます|
|[[Hand of Death&gt;./Hand of Death]]|&amp;ref(Spell/P_Death.jpg,nolink,25x25,Death);2|||戦闘/水陸両用|近接攻撃|
|~|&gt;|&gt;|&gt;|&gt;|近くの敵1体に強力で抵抗不能な攻撃を行います|
|[[Eagle Eyes&gt;./Eagle Eyes]]|&amp;ref(Spell/P_Nature.jpg,nolink,25x25,Nature);1|||戦闘/水陸両用|自己強化|
|~|&gt;|&gt;|&gt;|&gt;|自身の射撃精度を向上させます|
|[[Poison Touch&gt;./Poison Touch]]|&amp;ref(Spell/P_Nature.jpg,nolink,25x25,Nature);1|||戦闘/水陸両用|近接攻撃|
|~|&gt;|&gt;|&gt;|&gt;|近くの敵1体に毒による攻撃を行います|
|[[Resist Poison&gt;./Resist Poison]]|&amp;ref(Spell/P_Nature.jpg,nolink,25x25,Nature);1|||戦闘/水陸両用|自己強化|
|~|&gt;|&gt;|&gt;|&gt;|自身に強い毒物耐性を与えます|
|[[Barkskin&gt;./Barkskin]]|&amp;ref(Spell/P_Nature.jpg,nolink,25x25,Nature);1|||戦闘/水陸両用|自己強化|
|~|&gt;|&gt;|&gt;|&gt;|自身の皮膚を変化させ防御力を10まで増加させます|
</v>
      </c>
      <c r="D3" s="1" t="str">
        <f ca="1">IFERROR("**"&amp;D$1&amp;" Lv"&amp;$A3&amp;CHAR(10)&amp;"|名称|主系統|副系統|消費|使用場面|簡易分類|"&amp;CHAR(10)&amp;IFERROR(myConcat(INDIRECT("Spell!O"&amp;MATCH(SpellOutput!D$1&amp;SpellOutput!$A3&amp;"S",Spell!$A:$A,0)&amp;":O"&amp;MATCH(SpellOutput!D$1&amp;SpellOutput!$A3&amp;"E",Spell!$A:$A,0))),myConcat(INDIRECT("Spell!O"&amp;MATCH(SpellOutput!D$1&amp;SpellOutput!$A3&amp;"S",Spell!$A:$A,0)))),"")</f>
        <v xml:space="preserve">**Evocation Lv1
|名称|主系統|副系統|消費|使用場面|簡易分類|
|[[Burning Hands&gt;./Burning Hands]]|&amp;ref(Spell/P_Fire.jpg,nolink,25x25,Fire);1|||戦闘/陸上専用|近接攻撃|
|~|&gt;|&gt;|&gt;|&gt;|近くの小範囲を炎で攻撃します|
|[[Fire Darts&gt;./Fire Darts]]|&amp;ref(Spell/P_Fire.jpg,nolink,25x25,Fire);1|||戦闘/陸上専用|攻撃|
|~|&gt;|&gt;|&gt;|&gt;|3+発の炎の矢を放ち攻撃します|
|[[Flame Bolt&gt;./Flame Bolt]]|&amp;ref(Spell/P_Fire.jpg,nolink,25x25,Fire);2|||戦闘/陸上専用|攻撃|
|~|&gt;|&gt;|&gt;|&gt;|強力な炎の太矢を放ち攻撃します|
|[[Shocking Grasp&gt;./Shocking Grasp]]|&amp;ref(Spell/P_Air.jpg,nolink,25x25,Air);1|||戦闘/水陸両用|近接攻撃|
|~|&gt;|&gt;|&gt;|&gt;|近くの敵1体に電撃による攻撃を行います|
|[[Slime&gt;./Slime]]|&amp;ref(Spell/P_Water.jpg,nolink,25x25,Water);1|||戦闘/陸上専用|弱体化|
|~|&gt;|&gt;|&gt;|&gt;|小範囲の敵に粘着物を浴びせ動きを鈍らせます|
|[[Geyser&gt;./Geyser]]|&amp;ref(Spell/P_Water.jpg,nolink,25x25,Water);1|&amp;ref(Spell/P_Fire.jpg,nolink,25x25,Fire);1||戦闘/水陸両用|攻撃|
|~|&gt;|&gt;|&gt;|&gt;|小範囲に熱湯を浴びせ攻撃します|
|[[Water Strike&gt;./Water Strike]]|&amp;ref(Spell/P_Water.jpg,nolink,25x25,Water);1|||戦闘/水中専用|攻撃|
|~|&gt;|&gt;|&gt;|&gt;|水流を操り攻撃します|
|[[Cold Bolt&gt;./Cold Bolt]]|&amp;ref(Spell/P_Water.jpg,nolink,25x25,Water);2|||戦闘/陸上専用|攻撃|
|~|&gt;|&gt;|&gt;|&gt;|射程の長い冷気の太矢で攻撃します|
|[[Acid Spray&gt;./Acid Spray]]|&amp;ref(Spell/P_Water.jpg,nolink,25x25,Water);2|&amp;ref(Spell/P_Fire.jpg,nolink,25x25,Fire);1||戦闘/陸上専用|近接攻撃|
|~|&gt;|&gt;|&gt;|&gt;|近くの中範囲を強酸の飛沫で攻撃します|
|[[Astral Projection&gt;./Astral Projection]]|&amp;ref(Spell/P_Astral.jpg,nolink,25x25,Astral);1||&amp;ref(Spell/V_Astral.jpg,nolink,25x25,Astral Pearl);2|儀式/水陸両用|占術|
|~|&gt;|&gt;|&gt;|&gt;|指定した州に自身の意識だけを飛ばし偵察します|
|[[Star Fires&gt;./Star Fires]]|&amp;ref(Spell/P_Astral.jpg,nolink,25x25,Astral);1|||戦闘/陸上専用|攻撃|
|~|&gt;|&gt;|&gt;|&gt;|2発の星の光を放ち攻撃します|
|[[Arcane Bolt&gt;./Arcane Bolt]]|&amp;ref(Spell/P_Astral.jpg,nolink,25x25,Astral);2|||戦闘/水陸両用|攻撃|
|~|&gt;|&gt;|&gt;|&gt;|魔法生物だけを傷付ける魔法の矢で攻撃します|
|[[Vine Arrow&gt;./Vine Arrow]]|&amp;ref(Spell/P_Nature.jpg,nolink,25x25,Nature);1|||戦闘/陸上専用|攻撃|
|~|&gt;|&gt;|&gt;|&gt;|敵を絡めとる蔓の矢を放ち攻撃します|
</v>
      </c>
      <c r="E3" s="1" t="str">
        <f ca="1">IFERROR("**"&amp;E$1&amp;" Lv"&amp;$A3&amp;CHAR(10)&amp;"|名称|主系統|副系統|消費|使用場面|簡易分類|"&amp;CHAR(10)&amp;IFERROR(myConcat(INDIRECT("Spell!O"&amp;MATCH(SpellOutput!E$1&amp;SpellOutput!$A3&amp;"S",Spell!$A:$A,0)&amp;":O"&amp;MATCH(SpellOutput!E$1&amp;SpellOutput!$A3&amp;"E",Spell!$A:$A,0))),myConcat(INDIRECT("Spell!O"&amp;MATCH(SpellOutput!E$1&amp;SpellOutput!$A3&amp;"S",Spell!$A:$A,0)))),"")</f>
        <v xml:space="preserve">**Construction Lv1
|名称|主系統|副系統|消費|使用場面|簡易分類|
|[[Corpse Man Construction&gt;./Corpse Man Construction]]|&amp;ref(Spell/P_Air.jpg,nolink,25x25,Air);1||&amp;ref(Spell/V_Air.jpg,nolink,25x25,Air Gem);1|儀式/陸上専用|兵士召喚|
|~|&gt;|&gt;|&gt;|&gt;|帯電した肉の構造物Corpse Constructを1体召喚します|
</v>
      </c>
      <c r="F3" s="1" t="str">
        <f ca="1">IFERROR("**"&amp;F$1&amp;" Lv"&amp;$A3&amp;CHAR(10)&amp;"|名称|主系統|副系統|消費|使用場面|簡易分類|"&amp;CHAR(10)&amp;IFERROR(myConcat(INDIRECT("Spell!O"&amp;MATCH(SpellOutput!F$1&amp;SpellOutput!$A3&amp;"S",Spell!$A:$A,0)&amp;":O"&amp;MATCH(SpellOutput!F$1&amp;SpellOutput!$A3&amp;"E",Spell!$A:$A,0))),myConcat(INDIRECT("Spell!O"&amp;MATCH(SpellOutput!F$1&amp;SpellOutput!$A3&amp;"S",Spell!$A:$A,0)))),"")</f>
        <v xml:space="preserve">**Enchantment Lv1
|名称|主系統|副系統|消費|使用場面|簡易分類|
|[[Protection from Fire&gt;./Protection from Fire]]|&amp;ref(Spell/P_Fire.jpg,nolink,25x25,Fire);1|||戦闘/水陸両用|自己強化|
|~|&gt;|&gt;|&gt;|&gt;|自身に強い火炎耐性を与えます|
|[[Windrunner&gt;./Windrunner]]|&amp;ref(Spell/P_Air.jpg,nolink,25x25,Air);1|||戦闘/水陸両用|自己強化|
|~|&gt;|&gt;|&gt;|&gt;|自身の行動速度を倍増させます|
|[[Protection from Lightning&gt;./Protection from Lightning]]|&amp;ref(Spell/P_Air.jpg,nolink,25x25,Air);1|||戦闘/水陸両用|自己強化|
|~|&gt;|&gt;|&gt;|&gt;|自身に強い電撃耐性を与えます|
|[[Protection from Cold&gt;./Protection from Cold]]|&amp;ref(Spell/P_Water.jpg,nolink,25x25,Water);1|||戦闘/水陸両用|自己強化|
|~|&gt;|&gt;|&gt;|&gt;|自身に強い冷気耐性を与えます|
|[[Resist Magic&gt;./Resist Magic]]|&amp;ref(Spell/P_Astral.jpg,nolink,25x25,Astral);1|||戦闘/水陸両用|自己強化|
|~|&gt;|&gt;|&gt;|&gt;|自身の魔法抵抗を向上させます|
|[[Animate Skeleton&gt;./Animate Skeleton]]|&amp;ref(Spell/P_Death.jpg,nolink,25x25,Death);1|||戦闘/水陸両用|一時的召喚|
|~|&gt;|&gt;|&gt;|&gt;|骨だけの戦士Longdeadを1体召喚します|
|[[Animate Dead&gt;./Animate Dead]]|&amp;ref(Spell/P_Death.jpg,nolink,25x25,Death);1|||戦闘/水陸両用|一時的召喚|
|~|&gt;|&gt;|&gt;|&gt;|戦場の死体を利用しSoullessを1体召喚します|
|[[Reanimation&gt;./Reanimation]]|&amp;ref(Spell/P_Death.jpg,nolink,25x25,Death);1||&amp;ref(Spell/V_Death.jpg,nolink,25x25,Death Gem);3|儀式/水陸両用|兵士召喚|
|~|&gt;|&gt;|&gt;|&gt;|骨だけの戦士Longdeadを10体召喚します|
|[[Poison Resistance&gt;./Poison Resistance]]|&amp;ref(Spell/P_Nature.jpg,nolink,25x25,Nature);1|||戦闘/水陸両用|自己強化|
|~|&gt;|&gt;|&gt;|&gt;|自身に非常に強い毒物耐性を与えます|
|[[Healing Touch&gt;./Healing Touch]]|&amp;ref(Spell/P_Nature.jpg,nolink,25x25,Nature);1|||戦闘/水陸両用|治療|
|~|&gt;|&gt;|&gt;|&gt;|近くの小範囲の味方のHPを回復させます|
</v>
      </c>
      <c r="G3" s="1" t="str">
        <f ca="1">IFERROR("**"&amp;G$1&amp;" Lv"&amp;$A3&amp;CHAR(10)&amp;"|名称|主系統|副系統|消費|使用場面|簡易分類|"&amp;CHAR(10)&amp;IFERROR(myConcat(INDIRECT("Spell!O"&amp;MATCH(SpellOutput!G$1&amp;SpellOutput!$A3&amp;"S",Spell!$A:$A,0)&amp;":O"&amp;MATCH(SpellOutput!G$1&amp;SpellOutput!$A3&amp;"E",Spell!$A:$A,0))),myConcat(INDIRECT("Spell!O"&amp;MATCH(SpellOutput!G$1&amp;SpellOutput!$A3&amp;"S",Spell!$A:$A,0)))),"")</f>
        <v xml:space="preserve">**Thaumaturgy Lv1
|名称|主系統|副系統|消費|使用場面|簡易分類|
|[[Desiccation&gt;./Desiccation]]|&amp;ref(Spell/P_Water.jpg,nolink,25x25,Water);2|||戦闘/陸上専用|弱体化|
|~|&gt;|&gt;|&gt;|&gt;|小範囲の敵に脱水症状を起こし疲労させようと試みます|
|[[Farstrike&gt;./Farstrike]]|&amp;ref(Spell/P_Earth.jpg,nolink,25x25,Earth);2|&amp;ref(Spell/P_Astral.jpg,nolink,25x25,Astral);1||戦闘/水陸両用|攻撃|
|~|&gt;|&gt;|&gt;|&gt;|鋼の拳で遠くの敵を殴りつけて攻撃します|
|[[Blink&gt;./Blink]]|&amp;ref(Spell/P_Astral.jpg,nolink,25x25,Astral);1|||戦闘/水陸両用|戦場内移動|
|~|&gt;|&gt;|&gt;|&gt;|自身を戦場内のランダムな位置に移動させます|
|[[Communion Master&gt;./Communion Master]]|&amp;ref(Spell/P_Astral.jpg,nolink,25x25,Astral);1|||戦闘/水陸両用|集団詠唱|
|~|&gt;|&gt;|&gt;|&gt;|自身をCommunionの利用者側へ登録します|
|[[Communion Slave&gt;./Communion Slave]]|&amp;ref(Spell/P_Astral.jpg,nolink,25x25,Astral);1|||戦闘/水陸両用|集団詠唱|
|~|&gt;|&gt;|&gt;|&gt;|自身をCommunionの供給者側へ登録します|
|[[Horror Mark&gt;./Horror Mark]]|&amp;ref(Spell/P_Astral.jpg,nolink,25x25,Astral);2|||戦闘/水陸両用|弱体化|
|~|&gt;|&gt;|&gt;|&gt;|敵1体に特殊な信号を植え付けHorrorの標的とします|
|[[Dust to Dust&gt;./Dust to Dust]]|&amp;ref(Spell/P_Death.jpg,nolink,25x25,Death);1|||戦闘/水陸両用|攻撃|
|~|&gt;|&gt;|&gt;|&gt;|小範囲のアンデッドに強力な攻撃を行います|
|[[Decay&gt;./Decay]]|&amp;ref(Spell/P_Death.jpg,nolink,25x25,Death);1|||戦闘/水陸両用|腐敗|
|~|&gt;|&gt;|&gt;|&gt;|敵1体を腐敗させ急激に老衰させようと試みます|
|[[Frighten&gt;./Frighten]]|&amp;ref(Spell/P_Death.jpg,nolink,25x25,Death);1|||戦闘/水陸両用|恐怖|
|~|&gt;|&gt;|&gt;|&gt;|小範囲の敵に強力な恐怖を植え付けます|
|[[Fascination&gt;./Fascination]]|&amp;ref(Spell/P_Nature.jpg,nolink,25x25,Nature);1|||戦闘/水陸両用|唖然|
|~|&gt;|&gt;|&gt;|&gt;|敵1体を魅了し短時間動きを封じようと試みます|
|[[Seven Year Faver&gt;./Seven Year Faver]]|&amp;ref(Spell/P_Nature.jpg,nolink,25x25,Nature);1|&amp;ref(Spell/P_Fire.jpg,nolink,25x25,Fire);1||戦闘/水陸両用|病気|
|~|&gt;|&gt;|&gt;|&gt;|小範囲の敵に病気を感染させようと試みます|
|[[Curse&gt;./Curse]]|&amp;ref(Spell/P_Nature.jpg,nolink,25x25,Nature);1|&amp;ref(Spell/P_Astral.jpg,nolink,25x25,Astral);1||戦闘/水陸両用|弱体化|
|~|&gt;|&gt;|&gt;|&gt;|敵1体を呪い傷からの後遺症を受けやすくします|
</v>
      </c>
      <c r="H3" s="1" t="str">
        <f ca="1">IFERROR("**"&amp;H$1&amp;" Lv"&amp;$A3&amp;CHAR(10)&amp;"|名称|主系統|副系統|消費|使用場面|簡易分類|"&amp;CHAR(10)&amp;IFERROR(myConcat(INDIRECT("Spell!O"&amp;MATCH(SpellOutput!H$1&amp;SpellOutput!$A3&amp;"S",Spell!$A:$A,0)&amp;":O"&amp;MATCH(SpellOutput!H$1&amp;SpellOutput!$A3&amp;"E",Spell!$A:$A,0))),myConcat(INDIRECT("Spell!O"&amp;MATCH(SpellOutput!H$1&amp;SpellOutput!$A3&amp;"S",Spell!$A:$A,0)))),"")</f>
        <v xml:space="preserve">**Blood Magic Lv1
|名称|主系統|副系統|消費|使用場面|簡易分類|
|[[Blood Burst&gt;./Blood Burst]]|&amp;ref(Spell/P_Blood.jpg,nolink,25x25,Blood);1||&amp;ref(Spell/V_Blood.jpg,nolink,25x25,Blood Slave);2|戦闘/陸上専用|攻撃|
|~|&gt;|&gt;|&gt;|&gt;|小範囲の敵の血液を爆破して攻撃します|
|[[Blood Heal&gt;./Blood Heal]]|&amp;ref(Spell/P_Blood.jpg,nolink,25x25,Blood);1||&amp;ref(Spell/V_Blood.jpg,nolink,25x25,Blood Slave);1|戦闘/陸上専用|治療|
|~|&gt;|&gt;|&gt;|&gt;|自身のHPを回復させます|
|[[Sabbath Master&gt;./Sabbath Master]]|&amp;ref(Spell/P_Blood.jpg,nolink,25x25,Blood);1||&amp;ref(Spell/V_Blood.jpg,nolink,25x25,Blood Slave);1|戦闘/陸上専用|集団詠唱|
|~|&gt;|&gt;|&gt;|&gt;|自身をCommunionの利用者側へ登録します|
|[[Sabbath Slave&gt;./Sabbath Slave]]|&amp;ref(Spell/P_Blood.jpg,nolink,25x25,Blood);1||&amp;ref(Spell/V_Blood.jpg,nolink,25x25,Blood Slave);1|戦闘/陸上専用|集団詠唱|
|~|&gt;|&gt;|&gt;|&gt;|自身をCommunionの供給者側へ登録します|
|[[Reinvigoration&gt;./Reinvigoration]]|&amp;ref(Spell/P_Blood.jpg,nolink,25x25,Blood);1||&amp;ref(Spell/V_Blood.jpg,nolink,25x25,Blood Slave);1|戦闘/陸上専用|疲労回復|
|~|&gt;|&gt;|&gt;|&gt;|自身の疲労をほぼ完全に回復させます|
|[[Bind Shadow Imp&gt;./Bind Shadow Imp]]|&amp;ref(Spell/P_Blood.jpg,nolink,25x25,Blood);1||&amp;ref(Spell/V_Blood.jpg,nolink,25x25,Blood Slave);4|儀式/陸上専用|指揮官召喚|
|~|&gt;|&gt;|&gt;|&gt;|偵察を得意とする小悪魔Shadow Impを召喚します|
|[[Summon Imps&gt;./Summon Imps]]|&amp;ref(Spell/P_Blood.jpg,nolink,25x25,Blood);1||&amp;ref(Spell/V_Blood.jpg,nolink,25x25,Blood Slave);1|戦闘/陸上専用|一時的召喚|
|~|&gt;|&gt;|&gt;|&gt;|飛行する小悪魔Impを5体召喚します|
|[[Bind Fiery Imps&gt;./Bind Fiery Imps]]|&amp;ref(Spell/P_Blood.jpg,nolink,25x25,Blood);1|&amp;ref(Spell/P_Fire.jpg,nolink,25x25,Fire);1|&amp;ref(Spell/V_Blood.jpg,nolink,25x25,Blood Slave);6|儀式/陸上専用|兵士召喚|
|~|&gt;|&gt;|&gt;|&gt;|炎を使う小悪魔Fiery Impを5+体召喚します|
|[[Blood Boil&gt;./Blood Boil]]|&amp;ref(Spell/P_Blood.jpg,nolink,25x25,Blood);1|&amp;ref(Spell/P_Fire.jpg,nolink,25x25,Fire);1||戦闘/水陸両用|攻撃|
|~|&gt;|&gt;|&gt;|&gt;|敵1体の血液を沸騰させて攻撃します|
</v>
      </c>
      <c r="J3" s="1" t="s">
        <v>2878</v>
      </c>
      <c r="K3" s="1" t="str">
        <f ca="1">IFERROR("**"&amp;K$1&amp;" Lv0"&amp;SUBSTITUTE(SUBSTITUTE(SUBSTITUTE(SUBSTITUTE(SUBSTITUTE(SUBSTITUTE(SUBSTITUTE(SUBSTITUTE(SUBSTITUTE(J3,"火","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3&amp;"S",Spell!$A:$A,0)&amp;":O"&amp;MATCH(SpellOutput!K$1&amp;"0"&amp;SpellOutput!$J3&amp;"E",Spell!$A:$A,0))),myConcat(INDIRECT("Spell!O"&amp;MATCH(SpellOutput!K$1&amp;"0"&amp;SpellOutput!$J3&amp;"S",Spell!$A:$A,0)))),"")</f>
        <v xml:space="preserve">**Divine Lv0 - Generic Gods
|名称|主系統|副系統|消費|使用場面|簡易分類|
|[[Banishment&gt;./Banishment]]|&amp;ref(Spell/P_Holy.jpg,nolink,25x25,Holy);1|||戦闘/水陸両用|攻撃|
|~|&gt;|&gt;|&gt;|&gt;|中範囲のアンデッドを攻撃します|
|[[Smite&gt;./Smite]]|&amp;ref(Spell/P_Holy.jpg,nolink,25x25,Holy);3|||戦闘/水陸両用|攻撃|
|~|&gt;|&gt;|&gt;|&gt;|敵1体を神聖なる矢で攻撃します|
</v>
      </c>
    </row>
    <row r="4" spans="1:11" x14ac:dyDescent="0.15">
      <c r="A4" s="1">
        <v>2</v>
      </c>
      <c r="B4" s="1" t="str">
        <f ca="1">IFERROR("**"&amp;B$1&amp;" Lv"&amp;$A4&amp;CHAR(10)&amp;"|名称|主系統|副系統|消費|使用場面|簡易分類|"&amp;CHAR(10)&amp;IFERROR(myConcat(INDIRECT("Spell!O"&amp;MATCH(SpellOutput!B$1&amp;SpellOutput!$A4&amp;"S",Spell!$A:$A,0)&amp;":O"&amp;MATCH(SpellOutput!B$1&amp;SpellOutput!$A4&amp;"E",Spell!$A:$A,0))),myConcat(INDIRECT("Spell!O"&amp;MATCH(SpellOutput!B$1&amp;SpellOutput!$A4&amp;"S",Spell!$A:$A,0)))),"")</f>
        <v xml:space="preserve">**Conjuration Lv2
|名称|主系統|副系統|消費|使用場面|簡易分類|
|[[Summon Fire Ants&gt;./Summon Fire Ants]]|&amp;ref(Spell/P_Fire.jpg,nolink,25x25,Fire);2|&amp;ref(Spell/P_Nature.jpg,nolink,25x25,Nature);1|&amp;ref(Spell/V_Fire.jpg,nolink,25x25,Fire Gem);10|儀式/陸上専用|兵士召喚|
|~|&gt;|&gt;|&gt;|&gt;|毒を持つ巨大蟻Fire Antを10+体召喚します|
|[[Summon Storm Power&gt;./Summon Storm Power]]|&amp;ref(Spell/P_Air.jpg,nolink,25x25,Air);1|||戦闘/陸上専用|自己強化|
|~|&gt;|&gt;|&gt;|&gt;|嵐から力を得て風魔法の技能を向上させます|
|[[Summon Water Power&gt;./Summon Water Power]]|&amp;ref(Spell/P_Water.jpg,nolink,25x25,Water);1|||戦闘/水中専用|自己強化|
|~|&gt;|&gt;|&gt;|&gt;|海から力を得て水魔法の技能を向上させます|
|[[Summon Ogres&gt;./Summon Ogres]]|&amp;ref(Spell/P_Earth.jpg,nolink,25x25,Earth);1||&amp;ref(Spell/V_Earth.jpg,nolink,25x25,Earth Gem);10|儀式/陸上専用|兵士召喚|
|~|&gt;|&gt;|&gt;|&gt;|強靭な亜人Ogreを5+体召喚します|
|[[Summon Shades&gt;./Summon Shades]]|&amp;ref(Spell/P_Death.jpg,nolink,25x25,Death);2||&amp;ref(Spell/V_Death.jpg,nolink,25x25,Death Gem);8|儀式/水陸両用|兵士召喚|
|~|&gt;|&gt;|&gt;|&gt;|筋力を奪う影の世界の住民Shadeを5+体召喚します|
|[[Pack of Wolves&gt;./Pack of Wolves]]|&amp;ref(Spell/P_Nature.jpg,nolink,25x25,Nature);1||&amp;ref(Spell/V_Nature.jpg,nolink,25x25,Nature Gem);2|儀式/陸上専用|兵士召喚|
|~|&gt;|&gt;|&gt;|&gt;|敏捷な狼Wolfを10+体召喚します|
|[[Summon Horned Serpents&gt;./Summon Horned Serpents]]|&amp;ref(Spell/P_Nature.jpg,nolink,25x25,Nature);1||&amp;ref(Spell/V_Nature.jpg,nolink,25x25,Nature Gem);4|儀式/陸上専用|兵士召喚|
|~|&gt;|&gt;|&gt;|&gt;|猛毒を持つ大蛇Horned Serpentを5+体召喚します|
|[[Summon Killer Mantis&gt;./Summon Killer Mantis]]|&amp;ref(Spell/P_Nature.jpg,nolink,25x25,Nature);2||&amp;ref(Spell/V_Nature.jpg,nolink,25x25,Nature Gem);4|儀式/陸上専用|兵士召喚|
|~|&gt;|&gt;|&gt;|&gt;|鋭い鎌を持つ蟷螂Killer Mantisを5+体召喚します|
</v>
      </c>
      <c r="C4" s="1" t="str">
        <f ca="1">IFERROR("**"&amp;C$1&amp;" Lv"&amp;$A4&amp;CHAR(10)&amp;"|名称|主系統|副系統|消費|使用場面|簡易分類|"&amp;CHAR(10)&amp;IFERROR(myConcat(INDIRECT("Spell!O"&amp;MATCH(SpellOutput!C$1&amp;SpellOutput!$A4&amp;"S",Spell!$A:$A,0)&amp;":O"&amp;MATCH(SpellOutput!C$1&amp;SpellOutput!$A4&amp;"E",Spell!$A:$A,0))),myConcat(INDIRECT("Spell!O"&amp;MATCH(SpellOutput!C$1&amp;SpellOutput!$A4&amp;"S",Spell!$A:$A,0)))),"")</f>
        <v xml:space="preserve">**Alteration Lv2
|名称|主系統|副系統|消費|使用場面|簡易分類|
|[[Combustion&gt;./Combustion]]|&amp;ref(Spell/P_Fire.jpg,nolink,25x25,Fire);1|||戦闘/陸上専用|攻撃|
|~|&gt;|&gt;|&gt;|&gt;|敵1体を発火させ徐々にダメージを与えます|
|[[Resist Cold&gt;./Resist Cold]]|&amp;ref(Spell/P_Fire.jpg,nolink,25x25,Fire);1|||戦闘/水陸両用|自己強化|
|~|&gt;|&gt;|&gt;|&gt;|自身に弱い冷気耐性を与えます|
|[[Phantasmal Warrior&gt;./Phantasmal Warrior]]|&amp;ref(Spell/P_Air.jpg,nolink,25x25,Air);1|||戦闘/水陸両用|一時的召喚|
|~|&gt;|&gt;|&gt;|&gt;|幻の兵士Phantasmal Warriorを1体召喚します|
|[[Mirror Image&gt;./Mirror Image]]|&amp;ref(Spell/P_Air.jpg,nolink,25x25,Air);1|||戦闘/水陸両用|自己強化|
|~|&gt;|&gt;|&gt;|&gt;|鏡像を纏い近接攻撃の狙いを逸らします|
|[[Resist Fire&gt;./Resist Fire]]|&amp;ref(Spell/P_Water.jpg,nolink,25x25,Water);1|||戦闘/水陸両用|自己強化|
|~|&gt;|&gt;|&gt;|&gt;|自身に弱い火炎耐性を与えます|
|[[Quicken Self&gt;./Quicken Self]]|&amp;ref(Spell/P_Water.jpg,nolink,25x25,Water);1|||戦闘/水陸両用|自己強化|
|~|&gt;|&gt;|&gt;|&gt;|自身を加速させ移動や攻撃を2倍速で行えるようにします|
|[[Ice Shield&gt;./Ice Shield]]|&amp;ref(Spell/P_Water.jpg,nolink,25x25,Water);1|||戦闘/水中専用|自己強化|
|~|&gt;|&gt;|&gt;|&gt;|氷の盾を作り受ける攻撃の50%を軽減します|
|[[Resist Lightning&gt;./Resist Lightning]]|&amp;ref(Spell/P_Earth.jpg,nolink,25x25,Earth);1|||戦闘/水陸両用|自己強化|
|~|&gt;|&gt;|&gt;|&gt;|自身に弱い電撃耐性を与えます|
|[[Alchemical Transmutation&gt;./Alchemical Transmutation]]|&amp;ref(Spell/P_Earth.jpg,nolink,25x25,Earth);1||&amp;ref(Spell/V_Earth.jpg,nolink,25x25,Earth Gem);1|儀式/水陸両用|錬金術|
|~|&gt;|&gt;|&gt;|&gt;|追加消費した地の宝石を金銭へと変換します|
|[[Stoneskin&gt;./Stoneskin]]|&amp;ref(Spell/P_Earth.jpg,nolink,25x25,Earth);1|||戦闘/水陸両用|自己強化|
|~|&gt;|&gt;|&gt;|&gt;|自身の皮膚を変化させ防御力を15まで増加させます|
|[[Armor of Achilles&gt;./Armor of Achilles]]|&amp;ref(Spell/P_Earth.jpg,nolink,25x25,Earth);1|||戦闘/水陸両用|弱体化|
|~|&gt;|&gt;|&gt;|&gt;|小範囲の敵の魔力を持たない防具を破壊します|
|[[Earth Meld&gt;./Earth Meld]]|&amp;ref(Spell/P_Earth.jpg,nolink,25x25,Earth);2|||戦闘/水陸両用|捕縛|
|~|&gt;|&gt;|&gt;|&gt;|中範囲の敵を地面に飲み込ませ動きを封じます|
|[[Cheat Fate&gt;./Cheat Fate]]|&amp;ref(Spell/P_Astral.jpg,nolink,25x25,Astral);1|||戦闘/水陸両用|強化|
|~|&gt;|&gt;|&gt;|&gt;|小範囲の味方の運命を変えHPダメージを一度だけ無効化します|
|[[Weakness&gt;./Weakness]]|&amp;ref(Spell/P_Death.jpg,nolink,25x25,Death);1|||戦闘/水陸両用|弱体化|
|~|&gt;|&gt;|&gt;|&gt;|敵1体の筋力を永久に低下させようと試みます|
|[[Enlarge&gt;./Enlarge]]|&amp;ref(Spell/P_Nature.jpg,nolink,25x25,Nature);2|||戦闘/水陸両用|強化|
|~|&gt;|&gt;|&gt;|&gt;|小範囲の味方を巨大化させます|
</v>
      </c>
      <c r="D4" s="1" t="str">
        <f ca="1">IFERROR("**"&amp;D$1&amp;" Lv"&amp;$A4&amp;CHAR(10)&amp;"|名称|主系統|副系統|消費|使用場面|簡易分類|"&amp;CHAR(10)&amp;IFERROR(myConcat(INDIRECT("Spell!O"&amp;MATCH(SpellOutput!D$1&amp;SpellOutput!$A4&amp;"S",Spell!$A:$A,0)&amp;":O"&amp;MATCH(SpellOutput!D$1&amp;SpellOutput!$A4&amp;"E",Spell!$A:$A,0))),myConcat(INDIRECT("Spell!O"&amp;MATCH(SpellOutput!D$1&amp;SpellOutput!$A4&amp;"S",Spell!$A:$A,0)))),"")</f>
        <v xml:space="preserve">**Evocation Lv2
|名称|主系統|副系統|消費|使用場面|簡易分類|
|[[Fire Blast&gt;./Fire Blast]]|&amp;ref(Spell/P_Fire.jpg,nolink,25x25,Fire);2|||戦闘/陸上専用|攻撃|
|~|&gt;|&gt;|&gt;|&gt;|近距離の小範囲を炎の爆風で攻撃します|
|[[Sulphur Haze&gt;./Sulphur Haze]]|&amp;ref(Spell/P_Fire.jpg,nolink,25x25,Fire);2|&amp;ref(Spell/P_Air.jpg,nolink,25x25,Air);1||戦闘/陸上専用|攻撃|
|~|&gt;|&gt;|&gt;|&gt;|中範囲に暫く残る硫黄の雲を作り攻撃します|
|[[Flare&gt;./Flare]]|&amp;ref(Spell/P_Fire.jpg,nolink,25x25,Fire);3|||戦闘/陸上専用|攻撃|
|~|&gt;|&gt;|&gt;|&gt;|小範囲をやや射程の長い火の玉で攻撃します|
|[[Lightning Bolt&gt;./Lightning Bolt]]|&amp;ref(Spell/P_Air.jpg,nolink,25x25,Air);2|||戦闘/水陸両用|攻撃|
|~|&gt;|&gt;|&gt;|&gt;|射程の長い電気の矢で攻撃します|
|[[Shock Wave&gt;./Shock Wave]]|&amp;ref(Spell/P_Air.jpg,nolink,25x25,Air);2|||戦闘/水陸両用|近接攻撃|
|~|&gt;|&gt;|&gt;|&gt;|近くの中範囲を電気的衝撃波で攻撃します|
|[[Cold Blast&gt;./Cold Blast]]|&amp;ref(Spell/P_Water.jpg,nolink,25x25,Water);2|||戦闘/陸上専用|攻撃|
|~|&gt;|&gt;|&gt;|&gt;|近距離の小範囲を冷気の爆風で攻撃します|
|[[Rain&gt;./Rain]]|&amp;ref(Spell/P_Water.jpg,nolink,25x25,Water);2||&amp;ref(Spell/V_Water.jpg,nolink,25x25,Water Gem);1|戦闘/陸上専用|戦闘呪附|
|~|&gt;|&gt;|&gt;|&gt;|戦場に豪雨や豪雪を起こし飛行や火魔法の使用を困難にします|
|[[Rust Mist&gt;./Rust Mist]]|&amp;ref(Spell/P_Earth.jpg,nolink,25x25,Earth);2|&amp;ref(Spell/P_Water.jpg,nolink,25x25,Water);1||戦闘/陸上専用|弱体化|
|~|&gt;|&gt;|&gt;|&gt;|中範囲に暫く残る腐食性の霧を作り鉄製装備を弱らせます|
|[[Solar Rays&gt;./Solar Rays]]|&amp;ref(Spell/P_Astral.jpg,nolink,25x25,Astral);2|||戦闘/陸上専用|攻撃|
|~|&gt;|&gt;|&gt;|&gt;|アンデッドだけを焼く太陽の光で小範囲を攻撃します|
|[[Web&gt;./Web]]|&amp;ref(Spell/P_Nature.jpg,nolink,25x25,Nature);1|||戦闘/水陸両用|捕縛|
|~|&gt;|&gt;|&gt;|&gt;|中範囲に粘着性の糸を放ち小さな敵を捕縛します|
</v>
      </c>
      <c r="E4" s="1" t="str">
        <f ca="1">IFERROR("**"&amp;E$1&amp;" Lv"&amp;$A4&amp;CHAR(10)&amp;"|名称|主系統|副系統|消費|使用場面|簡易分類|"&amp;CHAR(10)&amp;IFERROR(myConcat(INDIRECT("Spell!O"&amp;MATCH(SpellOutput!E$1&amp;SpellOutput!$A4&amp;"S",Spell!$A:$A,0)&amp;":O"&amp;MATCH(SpellOutput!E$1&amp;SpellOutput!$A4&amp;"E",Spell!$A:$A,0))),myConcat(INDIRECT("Spell!O"&amp;MATCH(SpellOutput!E$1&amp;SpellOutput!$A4&amp;"S",Spell!$A:$A,0)))),"")</f>
        <v/>
      </c>
      <c r="F4" s="1" t="str">
        <f ca="1">IFERROR("**"&amp;F$1&amp;" Lv"&amp;$A4&amp;CHAR(10)&amp;"|名称|主系統|副系統|消費|使用場面|簡易分類|"&amp;CHAR(10)&amp;IFERROR(myConcat(INDIRECT("Spell!O"&amp;MATCH(SpellOutput!F$1&amp;SpellOutput!$A4&amp;"S",Spell!$A:$A,0)&amp;":O"&amp;MATCH(SpellOutput!F$1&amp;SpellOutput!$A4&amp;"E",Spell!$A:$A,0))),myConcat(INDIRECT("Spell!O"&amp;MATCH(SpellOutput!F$1&amp;SpellOutput!$A4&amp;"S",Spell!$A:$A,0)))),"")</f>
        <v xml:space="preserve">**Enchantment Lv2
|名称|主系統|副系統|消費|使用場面|簡易分類|
|[[Flight&gt;./Flight]]|&amp;ref(Spell/P_Air.jpg,nolink,25x25,Air);1|||戦闘/陸上専用|自己強化|
|~|&gt;|&gt;|&gt;|&gt;|自身に飛行能力を与えます|
|[[Water Shield&gt;./Water Shield]]|&amp;ref(Spell/P_Water.jpg,nolink,25x25,Water);1|||戦闘/水中専用|自己強化|
|~|&gt;|&gt;|&gt;|&gt;|自身の防御技能を向上させます|
|[[Breath of Winter&gt;./Breath of Winter]]|&amp;ref(Spell/P_Water.jpg,nolink,25x25,Water);1|||戦闘/水陸両用|自己強化|
|~|&gt;|&gt;|&gt;|&gt;|自身に冷気を纏わせ周囲のものを凍えさせます|
|[[Flying Shield&gt;./Flying Shield]]|&amp;ref(Spell/P_Earth.jpg,nolink,25x25,Earth);1|&amp;ref(Spell/P_Air.jpg,nolink,25x25,Air);1||戦闘/陸上専用|自己強化|
|~|&gt;|&gt;|&gt;|&gt;|石の盾を作り受ける攻撃の50%を軽減します|
|[[Revive King&gt;./Revive King]]|&amp;ref(Spell/P_Death.jpg,nolink,25x25,Death);1||&amp;ref(Spell/V_Death.jpg,nolink,25x25,Death Gem);3|儀式/陸上専用|指揮官召喚|
|~|&gt;|&gt;|&gt;|&gt;|骨だけの指揮官Mound Kingを召喚します|
|[[Gift of the Hare&gt;./Gift of the Hare]]|&amp;ref(Spell/P_Nature.jpg,nolink,25x25,Nature);1|||戦闘/水陸両用|強化|
|~|&gt;|&gt;|&gt;|&gt;|小範囲の味方の移動速度を倍増させます|
|[[Personal Regeneraion&gt;./Personal Regeneraion]]|&amp;ref(Spell/P_Nature.jpg,nolink,25x25,Nature);2|||戦闘/水陸両用|自己強化|
|~|&gt;|&gt;|&gt;|&gt;|自身に再生能力を与えます|
</v>
      </c>
      <c r="G4" s="1" t="str">
        <f ca="1">IFERROR("**"&amp;G$1&amp;" Lv"&amp;$A4&amp;CHAR(10)&amp;"|名称|主系統|副系統|消費|使用場面|簡易分類|"&amp;CHAR(10)&amp;IFERROR(myConcat(INDIRECT("Spell!O"&amp;MATCH(SpellOutput!G$1&amp;SpellOutput!$A4&amp;"S",Spell!$A:$A,0)&amp;":O"&amp;MATCH(SpellOutput!G$1&amp;SpellOutput!$A4&amp;"E",Spell!$A:$A,0))),myConcat(INDIRECT("Spell!O"&amp;MATCH(SpellOutput!G$1&amp;SpellOutput!$A4&amp;"S",Spell!$A:$A,0)))),"")</f>
        <v xml:space="preserve">**Thaumaturgy Lv2
|名称|主系統|副系統|消費|使用場面|簡易分類|
|[[Bonds of Fire&gt;./Bonds of Fire]]|&amp;ref(Spell/P_Fire.jpg,nolink,25x25,Fire);1|||戦闘/陸上専用|捕縛|
|~|&gt;|&gt;|&gt;|&gt;|敵1体を炎の枷で縛り動きを封じます|
|[[Steal Breath&gt;./Steal Breath]]|&amp;ref(Spell/P_Air.jpg,nolink,25x25,Air);1|||戦闘/陸上専用|疲労攻撃|
|~|&gt;|&gt;|&gt;|&gt;|敵1体の呼吸を阻害し疲労させようと試みます|
|[[Scrying Pool&gt;./Scrying Pool]]|&amp;ref(Spell/P_Water.jpg,nolink,25x25,Water);2||&amp;ref(Spell/V_Water.jpg,nolink,25x25,Water Gem);2|儀式/陸上専用|占術|
|~|&gt;|&gt;|&gt;|&gt;|指定した州を水鏡を通して偵察します|
|[[Returning&gt;./Returning]]|&amp;ref(Spell/P_Astral.jpg,nolink,25x25,Astral);2||&amp;ref(Spell/V_Astral.jpg,nolink,25x25,Astral Pearl);2|戦闘/水陸両用|帰還|
|~|&gt;|&gt;|&gt;|&gt;|自身を首都へと帰還させます|
|[[Mind Burn&gt;./Mind Burn]]|&amp;ref(Spell/P_Astral.jpg,nolink,25x25,Astral);2|||戦闘/水陸両用|攻撃|
|~|&gt;|&gt;|&gt;|&gt;|敵1体に精神攻撃を行います|
|[[Sleep&gt;./Sleep]]|&amp;ref(Spell/P_Nature.jpg,nolink,25x25,Nature);2|||戦闘/水陸両用|催眠|
|~|&gt;|&gt;|&gt;|&gt;|敵1体を眠らせようと試みます|
</v>
      </c>
      <c r="H4" s="1" t="str">
        <f ca="1">IFERROR("**"&amp;H$1&amp;" Lv"&amp;$A4&amp;CHAR(10)&amp;"|名称|主系統|副系統|消費|使用場面|簡易分類|"&amp;CHAR(10)&amp;IFERROR(myConcat(INDIRECT("Spell!O"&amp;MATCH(SpellOutput!H$1&amp;SpellOutput!$A4&amp;"S",Spell!$A:$A,0)&amp;":O"&amp;MATCH(SpellOutput!H$1&amp;SpellOutput!$A4&amp;"E",Spell!$A:$A,0))),myConcat(INDIRECT("Spell!O"&amp;MATCH(SpellOutput!H$1&amp;SpellOutput!$A4&amp;"S",Spell!$A:$A,0)))),"")</f>
        <v xml:space="preserve">**Blood Magic Lv2
|名称|主系統|副系統|消費|使用場面|簡易分類|
|[[Bowl of Blood&gt;./Bowl of Blood]]|&amp;ref(Spell/P_Blood.jpg,nolink,25x25,Blood);1||&amp;ref(Spell/V_Blood.jpg,nolink,25x25,Blood Slave);5|儀式/陸上専用|土地探索|
|~|&gt;|&gt;|&gt;|&gt;|指定した州の血魔法に関連する魔法の地を全て明かします|
|[[Banish Demon&gt;./Banish Demon]]|&amp;ref(Spell/P_Blood.jpg,nolink,25x25,Blood);1||&amp;ref(Spell/V_Blood.jpg,nolink,25x25,Blood Slave);1|戦闘/陸上専用|即死|
|~|&gt;|&gt;|&gt;|&gt;|敵のデーモン1体を送還し即死させようと試みます|
|[[Bind Bone Fiends&gt;./Bind Bone Fiends]]|&amp;ref(Spell/P_Blood.jpg,nolink,25x25,Blood);1|&amp;ref(Spell/P_Death.jpg,nolink,25x25,Death);1|&amp;ref(Spell/V_Blood.jpg,nolink,25x25,Blood Slave);5|儀式/陸上専用|兵士召喚|
|~|&gt;|&gt;|&gt;|&gt;|骨だけの悪魔Bone Fiendを5+体召喚します|
|[[Agony&gt;./Agony]]|&amp;ref(Spell/P_Blood.jpg,nolink,25x25,Blood);2||&amp;ref(Spell/V_Blood.jpg,nolink,25x25,Blood Slave);1|戦闘/陸上専用|攻撃|
|~|&gt;|&gt;|&gt;|&gt;|中範囲の敵を苦痛で攻撃し怯えさせようと試みます|
|[[Bind Spine Devil&gt;./Bind Spine Devil]]|&amp;ref(Spell/P_Blood.jpg,nolink,25x25,Blood);2||&amp;ref(Spell/V_Blood.jpg,nolink,25x25,Blood Slave);3|儀式/陸上専用|兵士召喚|
|~|&gt;|&gt;|&gt;|&gt;|毒の棘を持つ悪魔Spine Devilを1体召喚します|
|[[Bind Fiend&gt;./Bind Fiend]]|&amp;ref(Spell/P_Blood.jpg,nolink,25x25,Blood);2||&amp;ref(Spell/V_Blood.jpg,nolink,25x25,Blood Slave);5|儀式/陸上専用|兵士召喚|
|~|&gt;|&gt;|&gt;|&gt;|闇の中で力を増す悪魔Fiend of Darknessを1体召喚します|
|[[Hell Power&gt;./Hell Power]]|&amp;ref(Spell/P_Blood.jpg,nolink,25x25,Blood);3||&amp;ref(Spell/V_Blood.jpg,nolink,25x25,Blood Slave);3|戦闘/陸上専用|自己強化|
|~|&gt;|&gt;|&gt;|&gt;|自身に大きな危険と引き換えに莫大な力を与えます|
</v>
      </c>
      <c r="J4" s="1" t="s">
        <v>2879</v>
      </c>
      <c r="K4" s="1" t="str">
        <f ca="1">IFERROR("**"&amp;K$1&amp;" Lv0"&amp;SUBSTITUTE(SUBSTITUTE(SUBSTITUTE(SUBSTITUTE(SUBSTITUTE(SUBSTITUTE(SUBSTITUTE(SUBSTITUTE(SUBSTITUTE(J4,"火","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4&amp;"S",Spell!$A:$A,0)&amp;":O"&amp;MATCH(SpellOutput!K$1&amp;"0"&amp;SpellOutput!$J4&amp;"E",Spell!$A:$A,0))),myConcat(INDIRECT("Spell!O"&amp;MATCH(SpellOutput!K$1&amp;"0"&amp;SpellOutput!$J4&amp;"S",Spell!$A:$A,0)))),"")</f>
        <v xml:space="preserve">**Divine Lv0 - Fire Gods
|名称|主系統|副系統|消費|使用場面|簡易分類|
|[[Ashes to Ashes&gt;./Ashes to Ashes]]|&amp;ref(Spell/P_Holy.jpg,nolink,25x25,Holy);1|||戦闘/水陸両用|攻撃|
|~|&gt;|&gt;|&gt;|&gt;|中範囲のアンデッドを攻撃し炎上させます|
|[[Heavenly Fire&gt;./Heavenly Fire]]|&amp;ref(Spell/P_Holy.jpg,nolink,25x25,Holy);3|||戦闘/水陸両用|攻撃|
|~|&gt;|&gt;|&gt;|&gt;|敵1体を神聖なる矢で攻撃し炎で追撃します|
</v>
      </c>
    </row>
    <row r="5" spans="1:11" x14ac:dyDescent="0.15">
      <c r="A5" s="1">
        <v>3</v>
      </c>
      <c r="B5" s="1" t="str">
        <f ca="1">IFERROR("**"&amp;B$1&amp;" Lv"&amp;$A5&amp;CHAR(10)&amp;"|名称|主系統|副系統|消費|使用場面|簡易分類|"&amp;CHAR(10)&amp;IFERROR(myConcat(INDIRECT("Spell!O"&amp;MATCH(SpellOutput!B$1&amp;SpellOutput!$A5&amp;"S",Spell!$A:$A,0)&amp;":O"&amp;MATCH(SpellOutput!B$1&amp;SpellOutput!$A5&amp;"E",Spell!$A:$A,0))),myConcat(INDIRECT("Spell!O"&amp;MATCH(SpellOutput!B$1&amp;SpellOutput!$A5&amp;"S",Spell!$A:$A,0)))),"")</f>
        <v xml:space="preserve">**Conjuration Lv3
|名称|主系統|副系統|消費|使用場面|簡易分類|
|[[Summon Lesser Fire Elemental&gt;./Summon Lesser Fire Elemental]]|&amp;ref(Spell/P_Fire.jpg,nolink,25x25,Fire);1||&amp;ref(Spell/V_Fire.jpg,nolink,25x25,Fire Gem);1|戦闘/陸上専用|一時的召喚|
|~|&gt;|&gt;|&gt;|&gt;|炎による範囲攻撃を行う小型精霊Fire Elementalを1体召喚します|
|[[Bind Scorpion Beast&gt;./Bind Scorpion Beast]]|&amp;ref(Spell/P_Fire.jpg,nolink,25x25,Fire);1|&amp;ref(Spell/P_Earth.jpg,nolink,25x25,Earth);1|&amp;ref(Spell/V_Fire.jpg,nolink,25x25,Fire Gem);2|儀式/陸上専用|兵士召喚|
|~|&gt;|&gt;|&gt;|&gt;|致命的な毒を持つ大蠍Scorpion Beastを1体召喚します|
|[[Phoenix Power&gt;./Phoenix Power]]|&amp;ref(Spell/P_Fire.jpg,nolink,25x25,Fire);2|||戦闘/陸上専用|自己強化|
|~|&gt;|&gt;|&gt;|&gt;|火炎耐性を得つつ火魔法の技能を向上させます|
|[[Summon Lesser Air Elemental&gt;./Summon Lesser Air Elemental]]|&amp;ref(Spell/P_Air.jpg,nolink,25x25,Air);1||&amp;ref(Spell/V_Air.jpg,nolink,25x25,Air Gem);1|戦闘/陸上専用|一時的召喚|
|~|&gt;|&gt;|&gt;|&gt;|電撃と蹂躙で敵を薙ぎ倒す小型精霊Air Elementalを1体召喚します|
|[[Call of the Winds&gt;./Call of the Winds]]|&amp;ref(Spell/P_Air.jpg,nolink,25x25,Air);2||&amp;ref(Spell/V_Air.jpg,nolink,25x25,Air Gem);10|儀式/陸上専用|遠隔召喚|
|~|&gt;|&gt;|&gt;|&gt;|指定した州に40体のBlack Hawkとその指揮官Great Hawkを召喚します|
|[[Summon Amphiptere&gt;./Summon Amphiptere]]|&amp;ref(Spell/P_Air.jpg,nolink,25x25,Air);2|&amp;ref(Spell/P_Nature.jpg,nolink,25x25,Nature);1|&amp;ref(Spell/V_Air.jpg,nolink,25x25,Air Gem);3|儀式/陸上専用|兵士召喚|
|~|&gt;|&gt;|&gt;|&gt;|翼持つ大蛇Amphiptereを1体召喚します|
|[[Summon Lesser Water Elemental&gt;./Summon Lesser Water Elemental]]|&amp;ref(Spell/P_Water.jpg,nolink,25x25,Water);1||&amp;ref(Spell/V_Water.jpg,nolink,25x25,Water Gem);1|戦闘/水陸両用|一時的召喚|
|~|&gt;|&gt;|&gt;|&gt;|気候に応じ小型精霊Water ElementalかIce Elementalを1体召喚します|
|[[Summon Yetis&gt;./Summon Yetis]]|&amp;ref(Spell/P_Water.jpg,nolink,25x25,Water);2|&amp;ref(Spell/P_Air.jpg,nolink,25x25,Air);1|&amp;ref(Spell/V_Water.jpg,nolink,25x25,Water Gem);13|儀式/陸上専用|兵士召喚|
|~|&gt;|&gt;|&gt;|&gt;|冷気に包まれた亜人Yetiを5+体召喚します|
|[[Summon Cave Cows&gt;./Summon Cave Cows]]|&amp;ref(Spell/P_Water.jpg,nolink,25x25,Water);2|&amp;ref(Spell/P_Earth.jpg,nolink,25x25,Earth);2|&amp;ref(Spell/V_Water.jpg,nolink,25x25,Water Gem);3|儀式/洞窟限定|兵士召喚|
|~|&gt;|&gt;|&gt;|&gt;|強酸を吐く地底の牛Cave Cowを5+体召喚します|
|[[Call Kraken&gt;./Call Kraken]]|&amp;ref(Spell/P_Water.jpg,nolink,25x25,Water);3||&amp;ref(Spell/V_Water.jpg,nolink,25x25,Water Gem);1|儀式/水中専用|兵士召喚|
|~|&gt;|&gt;|&gt;|&gt;|多数の触手を持つ大蛸Krakenを1体召喚します|
|[[Summon Lesser Earth Elemental&gt;./Summon Lesser Earth Elemental]]|&amp;ref(Spell/P_Earth.jpg,nolink,25x25,Earth);1||&amp;ref(Spell/V_Earth.jpg,nolink,25x25,Earth Gem);1|戦闘/水陸両用|一時的召喚|
|~|&gt;|&gt;|&gt;|&gt;|再生しつつ敵を蹂躙する小型精霊Earth Elementalを1体召喚します|
|[[Summon Cave Crab&gt;./Summon Cave Crab]]|&amp;ref(Spell/P_Earth.jpg,nolink,25x25,Earth);1|&amp;ref(Spell/P_Water.jpg,nolink,25x25,Water);1|&amp;ref(Spell/V_Earth.jpg,nolink,25x25,Earth Gem);4|儀式/洞窟限定|兵士召喚|
|~|&gt;|&gt;|&gt;|&gt;|非常に強い鋏を持つ大蟹Cave Crabを1体召喚します|
|[[Summon Earthpower&gt;./Summon Earthpower]]|&amp;ref(Spell/P_Earth.jpg,nolink,25x25,Earth);2|||戦闘/水陸両用|自己強化|
|~|&gt;|&gt;|&gt;|&gt;|疲労回復を得つつ地魔法の技能を向上させます|
|[[Power of the Spheres&gt;./Power of the Spheres]]|&amp;ref(Spell/P_Astral.jpg,nolink,25x25,Astral);1||&amp;ref(Spell/V_Astral.jpg,nolink,25x25,Astral Pearl);1|戦闘/水陸両用|自己強化|
|~|&gt;|&gt;|&gt;|&gt;|習得している全ての系統の魔法の技能を向上させます|
|[[Dark Knowledge&gt;./Dark Knowledge]]|&amp;ref(Spell/P_Death.jpg,nolink,25x25,Death);1||&amp;ref(Spell/V_Death.jpg,nolink,25x25,Death Gem);4|儀式/水陸両用|土地探索|
|~|&gt;|&gt;|&gt;|&gt;|指定した州の死魔法に関連する魔法の地を全て明かします|
|[[Revive Wights&gt;./Revive Wights]]|&amp;ref(Spell/P_Death.jpg,nolink,25x25,Death);2||&amp;ref(Spell/V_Death.jpg,nolink,25x25,Death Gem);20|儀式/水陸両用|兵士召喚|
|~|&gt;|&gt;|&gt;|&gt;|破滅の剣を持つ冥界の戦士Wightを5体召喚します|
|[[Revive Bane&gt;./Revive Bane]]|&amp;ref(Spell/P_Death.jpg,nolink,25x25,Death);2||&amp;ref(Spell/V_Death.jpg,nolink,25x25,Death Gem);7|儀式/水陸両用|指揮官召喚|
|~|&gt;|&gt;|&gt;|&gt;|破滅の剣を持つ冥界の将軍Baneを1体召喚します|
|[[Awaken Vine Men&gt;./Awaken Vine Men]]|&amp;ref(Spell/P_Nature.jpg,nolink,25x25,Nature);1||&amp;ref(Spell/V_Nature.jpg,nolink,25x25,Nature Gem);1|儀式/陸上専用|兵士召喚|
|~|&gt;|&gt;|&gt;|&gt;|強靭な人型植物Vine Manを3体召喚します|
|[[Awaken Algae Men&gt;./Awaken Algae Men]]|&amp;ref(Spell/P_Nature.jpg,nolink,25x25,Nature);1||&amp;ref(Spell/V_Nature.jpg,nolink,25x25,Nature Gem);1|儀式/水中専用|兵士召喚|
|~|&gt;|&gt;|&gt;|&gt;|頑強な人型植物Algae Manを3体召喚します|
|[[Summon Sea Lions&gt;./Summon Sea Lions]]|&amp;ref(Spell/P_Nature.jpg,nolink,25x25,Nature);2|&amp;ref(Spell/P_Water.jpg,nolink,25x25,Water);1|&amp;ref(Spell/V_Nature.jpg,nolink,25x25,Nature Gem);10|儀式/水中専用|兵士召喚|
|~|&gt;|&gt;|&gt;|&gt;|敏捷な水棲の獅子Leocampusを10+体召喚します|
|[[Summon Bog Beasts&gt;./Summon Bog Beasts]]|&amp;ref(Spell/P_Nature.jpg,nolink,25x25,Nature);2|&amp;ref(Spell/P_Water.jpg,nolink,25x25,Water);2|&amp;ref(Spell/V_Nature.jpg,nolink,25x25,Nature Gem);7|儀式/陸上専用|兵士召喚|
|~|&gt;|&gt;|&gt;|&gt;|毒を吐く沼地の生物Bog Beastを5+体召喚します|
|[[Call of the Wild&gt;./Call of the Wild]]|&amp;ref(Spell/P_Nature.jpg,nolink,25x25,Nature);4||&amp;ref(Spell/V_Nature.jpg,nolink,25x25,Nature Gem);12|儀式/陸上専用|遠隔召喚|
|~|&gt;|&gt;|&gt;|&gt;|指定した州に14体のWolfとその指揮官Werewolfを召喚します|
</v>
      </c>
      <c r="C5" s="1" t="str">
        <f ca="1">IFERROR("**"&amp;C$1&amp;" Lv"&amp;$A5&amp;CHAR(10)&amp;"|名称|主系統|副系統|消費|使用場面|簡易分類|"&amp;CHAR(10)&amp;IFERROR(myConcat(INDIRECT("Spell!O"&amp;MATCH(SpellOutput!C$1&amp;SpellOutput!$A5&amp;"S",Spell!$A:$A,0)&amp;":O"&amp;MATCH(SpellOutput!C$1&amp;SpellOutput!$A5&amp;"E",Spell!$A:$A,0))),myConcat(INDIRECT("Spell!O"&amp;MATCH(SpellOutput!C$1&amp;SpellOutput!$A5&amp;"S",Spell!$A:$A,0)))),"")</f>
        <v xml:space="preserve">**Alteration Lv3
|名称|主系統|副系統|消費|使用場面|簡易分類|
|[[Inner Sun&gt;./Inner Sun]]|&amp;ref(Spell/P_Fire.jpg,nolink,25x25,Fire);1|&amp;ref(Spell/P_Astral.jpg,nolink,25x25,Astral);1|&amp;ref(Spell/V_Fire.jpg,nolink,25x25,Fire Gem);1|儀式/水陸両用|個人呪附|
|~|&gt;|&gt;|&gt;|&gt;|自身に魔力を込め殺されるとアンデッドを焼く光を放ちます|
|[[Immolation&gt;./Immolation]]|&amp;ref(Spell/P_Fire.jpg,nolink,25x25,Fire);2|||戦闘/陸上専用|攻撃|
|~|&gt;|&gt;|&gt;|&gt;|自身を中心として炎を噴き上げ攻撃します|
|[[Mistform&gt;./Mistform]]|&amp;ref(Spell/P_Air.jpg,nolink,25x25,Air);2|||戦闘/水陸両用|自己強化|
|~|&gt;|&gt;|&gt;|&gt;|自身を霧状に変え受けるHPダメージを激減させます|
|[[Ghost Wolves&gt;./Ghost Wolves]]|&amp;ref(Spell/P_Air.jpg,nolink,25x25,Air);3|||戦闘/水陸両用|一時的召喚|
|~|&gt;|&gt;|&gt;|&gt;|幻の獣Phantasmal Wolfを2体召喚します|
|[[Numbness&gt;./Numbness]]|&amp;ref(Spell/P_Water.jpg,nolink,25x25,Water);2|||戦闘/水陸両用|弱体化|
|~|&gt;|&gt;|&gt;|&gt;|小範囲の敵を凍えさせ動きを鈍らせます|
|[[Ironskin&gt;./Ironskin]]|&amp;ref(Spell/P_Earth.jpg,nolink,25x25,Earth);1|||戦闘/水陸両用|自己強化|
|~|&gt;|&gt;|&gt;|&gt;|自身の皮膚を変化させ防御力を20まで増加させます|
|[[Luck&gt;./Luck]]|&amp;ref(Spell/P_Astral.jpg,nolink,25x25,Astral);1|||戦闘/水陸両用|強化|
|~|&gt;|&gt;|&gt;|&gt;|小範囲の味方の運命を変え致命傷となる攻撃を75%で無効化します|
|[[Protection&gt;./Protection]]|&amp;ref(Spell/P_Nature.jpg,nolink,25x25,Nature);1|||戦闘/水陸両用|強化|
|~|&gt;|&gt;|&gt;|&gt;|小範囲の味方の皮膚を変化させ防御力を10まで増加させます|
|[[Mossbody&gt;./Mossbody]]|&amp;ref(Spell/P_Nature.jpg,nolink,25x25,Nature);1|&amp;ref(Spell/P_Water.jpg,nolink,25x25,Water);1||戦闘/水陸両用|強化|
|~|&gt;|&gt;|&gt;|&gt;|小範囲の味方を苔で覆い攻撃から保護します|
</v>
      </c>
      <c r="D5" s="1" t="str">
        <f ca="1">IFERROR("**"&amp;D$1&amp;" Lv"&amp;$A5&amp;CHAR(10)&amp;"|名称|主系統|副系統|消費|使用場面|簡易分類|"&amp;CHAR(10)&amp;IFERROR(myConcat(INDIRECT("Spell!O"&amp;MATCH(SpellOutput!D$1&amp;SpellOutput!$A5&amp;"S",Spell!$A:$A,0)&amp;":O"&amp;MATCH(SpellOutput!D$1&amp;SpellOutput!$A5&amp;"E",Spell!$A:$A,0))),myConcat(INDIRECT("Spell!O"&amp;MATCH(SpellOutput!D$1&amp;SpellOutput!$A5&amp;"S",Spell!$A:$A,0)))),"")</f>
        <v xml:space="preserve">**Evocation Lv3
|名称|主系統|副系統|消費|使用場面|簡易分類|
|[[Fireball&gt;./Fireball]]|&amp;ref(Spell/P_Fire.jpg,nolink,25x25,Fire);2||&amp;ref(Spell/V_Fire.jpg,nolink,25x25,Fire Gem);10|儀式/陸上専用|攻撃|
|~|&gt;|&gt;|&gt;|&gt;|小範囲を火の玉で攻撃します|
|[[Fires from Afar&gt;./Fires from Afar]]|&amp;ref(Spell/P_Fire.jpg,nolink,25x25,Fire);3||&amp;ref(Spell/V_Fire.jpg,nolink,25x25,Fire Gem);1|戦闘/陸上専用|遠隔攻撃|
|~|&gt;|&gt;|&gt;|&gt;|指定した州に10+発の火炎弾を放ち駐留する軍を攻撃します|
|[[Mistform&gt;./Mistform]]|&amp;ref(Spell/P_Air.jpg,nolink,25x25,Air);3|||戦闘/陸上専用|戦闘呪附|
|~|&gt;|&gt;|&gt;|&gt;|戦場を濃霧で包み正確な射撃を困難にします|
|[[Acid Bolt&gt;./Acid Bolt]]|&amp;ref(Spell/P_Water.jpg,nolink,25x25,Water);2|&amp;ref(Spell/P_Fire.jpg,nolink,25x25,Fire);1||戦闘/陸上専用|攻撃|
|~|&gt;|&gt;|&gt;|&gt;|小範囲を強酸の矢で攻撃します|
|[[Freezing Mist&gt;./Freezing Mist]]|&amp;ref(Spell/P_Water.jpg,nolink,25x25,Water);3|&amp;ref(Spell/P_Air.jpg,nolink,25x25,Air);1||戦闘/陸上専用|攻撃|
|~|&gt;|&gt;|&gt;|&gt;|中範囲を暫く残る冷気の雲で攻撃します|
|[[Magma Bolts&gt;./Magma Bolts]]|&amp;ref(Spell/P_Earth.jpg,nolink,25x25,Earth);1|&amp;ref(Spell/P_Fire.jpg,nolink,25x25,Fire);1|&amp;ref(Spell/V_Earth.jpg,nolink,25x25,Earth Gem);3|戦闘/陸上専用|攻撃|
|~|&gt;|&gt;|&gt;|&gt;|3発の溶岩の矢で攻撃します|
|[[Arcane Probing&gt;./Arcane Probing]]|&amp;ref(Spell/P_Astral.jpg,nolink,25x25,Astral);1||&amp;ref(Spell/V_Astral.jpg,nolink,25x25,Astral Pearl);1|儀式/水陸両用|土地探索|
|~|&gt;|&gt;|&gt;|&gt;|指定した州の星魔法に関連する魔法の地を全て明かします|
|[[Magic Duel&gt;./Magic Duel]]|&amp;ref(Spell/P_Astral.jpg,nolink,25x25,Astral);1|||戦闘/水陸両用|即死|
|~|&gt;|&gt;|&gt;|&gt;|小範囲の敵の星の魔術師と精神的な決闘を行います|
|[[Healing Light&gt;./Healing Light]]|&amp;ref(Spell/P_Astral.jpg,nolink,25x25,Astral);1|&amp;ref(Spell/P_Nature.jpg,nolink,25x25,Nature);1||戦闘/陸上専用|治療|
|~|&gt;|&gt;|&gt;|&gt;|小範囲の味方のHPを回復する光を放ちます|
|[[Shadow Bolt&gt;./Shadow Bolt]]|&amp;ref(Spell/P_Death.jpg,nolink,25x25,Death);2|||戦闘/水陸両用|攻撃|
|~|&gt;|&gt;|&gt;|&gt;|敵を麻痺させる影の矢で攻撃します|
|[[Sleep Cloud&gt;./Sleep Cloud]]|&amp;ref(Spell/P_Nature.jpg,nolink,25x25,Nature);2|||戦闘/水陸両用|催眠|
|~|&gt;|&gt;|&gt;|&gt;|中範囲に暫く残る胞子の雲を作り敵を眠らせようと試みます|
</v>
      </c>
      <c r="E5" s="1" t="str">
        <f ca="1">IFERROR("**"&amp;E$1&amp;" Lv"&amp;$A5&amp;CHAR(10)&amp;"|名称|主系統|副系統|消費|使用場面|簡易分類|"&amp;CHAR(10)&amp;IFERROR(myConcat(INDIRECT("Spell!O"&amp;MATCH(SpellOutput!E$1&amp;SpellOutput!$A5&amp;"S",Spell!$A:$A,0)&amp;":O"&amp;MATCH(SpellOutput!E$1&amp;SpellOutput!$A5&amp;"E",Spell!$A:$A,0))),myConcat(INDIRECT("Spell!O"&amp;MATCH(SpellOutput!E$1&amp;SpellOutput!$A5&amp;"S",Spell!$A:$A,0)))),"")</f>
        <v xml:space="preserve">**Construction Lv3
|名称|主系統|副系統|消費|使用場面|簡易分類|
|[[Clockwork Soldiers&gt;./Clockwork Soldiers]]|&amp;ref(Spell/P_Earth.jpg,nolink,25x25,Earth);2||&amp;ref(Spell/V_Earth.jpg,nolink,25x25,Earth Gem);8|儀式/陸上専用|兵士召喚|
|~|&gt;|&gt;|&gt;|&gt;|発条仕掛けの兵士Clockwork Soldierを5+体召喚します|
|[[Legions of Steel&gt;./Legions of Steel]]|&amp;ref(Spell/P_Earth.jpg,nolink,25x25,Earth);3|||戦闘/水陸両用|強化|
|~|&gt;|&gt;|&gt;|&gt;|広範囲の味方の防具を強化します|
|[[Construct Manikin&gt;./Construct Manikin]]|&amp;ref(Spell/P_Nature.jpg,nolink,25x25,Nature);1|&amp;ref(Spell/P_Death.jpg,nolink,25x25,Death);1|&amp;ref(Spell/V_Nature.jpg,nolink,25x25,Nature Gem);9|儀式/陸上専用|兵士召喚|
|~|&gt;|&gt;|&gt;|&gt;|敵を昏倒させる骨と蔓の存在Manikinを10+体召喚します|
</v>
      </c>
      <c r="F5" s="1" t="str">
        <f ca="1">IFERROR("**"&amp;F$1&amp;" Lv"&amp;$A5&amp;CHAR(10)&amp;"|名称|主系統|副系統|消費|使用場面|簡易分類|"&amp;CHAR(10)&amp;IFERROR(myConcat(INDIRECT("Spell!O"&amp;MATCH(SpellOutput!F$1&amp;SpellOutput!$A5&amp;"S",Spell!$A:$A,0)&amp;":O"&amp;MATCH(SpellOutput!F$1&amp;SpellOutput!$A5&amp;"E",Spell!$A:$A,0))),myConcat(INDIRECT("Spell!O"&amp;MATCH(SpellOutput!F$1&amp;SpellOutput!$A5&amp;"S",Spell!$A:$A,0)))),"")</f>
        <v xml:space="preserve">**Enchantment Lv3
|名称|主系統|副系統|消費|使用場面|簡易分類|
|[[Fire Shield&gt;./Fire Shield]]|&amp;ref(Spell/P_Fire.jpg,nolink,25x25,Fire);1|||戦闘/陸上専用|自己強化|
|~|&gt;|&gt;|&gt;|&gt;|自身に炎の壁を纏わせ命中した近接攻撃に反撃します|
|[[Gift of Flight&gt;./Gift of Flight]]|&amp;ref(Spell/P_Air.jpg,nolink,25x25,Air);2|||戦闘/陸上専用|強化|
|~|&gt;|&gt;|&gt;|&gt;|小範囲の味方に飛行能力を与えます|
|[[Seeking Arrow&gt;./Seeking Arrow]]|&amp;ref(Spell/P_Air.jpg,nolink,25x25,Air);3||&amp;ref(Spell/V_Air.jpg,nolink,25x25,Air Gem);4|儀式/水陸両用|遠隔攻撃|
|~|&gt;|&gt;|&gt;|&gt;|指定した州の指揮官に心臓を狙う矢を放ちます|
|[[Claymen&gt;./Claymen]]|&amp;ref(Spell/P_Water.jpg,nolink,25x25,Water);1|&amp;ref(Spell/P_Earth.jpg,nolink,25x25,Earth);1|&amp;ref(Spell/V_Water.jpg,nolink,25x25,Water Gem);5|儀式/水陸両用|兵士召喚|
|~|&gt;|&gt;|&gt;|&gt;|再生能力を持つ泥人形Claymanを5+体召喚します|
|[[Strength of Giants&gt;./Strength of Giants]]|&amp;ref(Spell/P_Earth.jpg,nolink,25x25,Earth);3|||戦闘/水陸両用|強化|
|~|&gt;|&gt;|&gt;|&gt;|広範囲の味方の筋力を向上させます|
|[[Astral Shield&gt;./Astral Shield]]|&amp;ref(Spell/P_Astral.jpg,nolink,25x25,Astral);1|||戦闘/水陸両用|自己強化|
|~|&gt;|&gt;|&gt;|&gt;|自身を麻痺の盾で包み命中した近接攻撃に反撃します|
|[[Raise Skeletons&gt;./Raise Skeletons]]|&amp;ref(Spell/P_Death.jpg,nolink,25x25,Death);2|||戦闘/水陸両用|一時的召喚|
|~|&gt;|&gt;|&gt;|&gt;|3体の骨だけの戦士Longdeadを召喚します|
|[[Create Revenant&gt;./Create Revenant]]|&amp;ref(Spell/P_Death.jpg,nolink,25x25,Death);2||&amp;ref(Spell/V_Death.jpg,nolink,25x25,Death Gem);9|儀式/水陸両用|指揮官召喚|
|~|&gt;|&gt;|&gt;|&gt;|死魔法を使う憑依された死体Revenantを召喚します|
|[[Heal&gt;./Heal]]|&amp;ref(Spell/P_Nature.jpg,nolink,25x25,Nature);1|||戦闘/水陸両用|治療|
|~|&gt;|&gt;|&gt;|&gt;|近距離の小範囲の味方のHPを回復させます|
|[[Regeneration&gt;./Regeneration]]|&amp;ref(Spell/P_Nature.jpg,nolink,25x25,Nature);3|||戦闘/水陸両用|強化|
|~|&gt;|&gt;|&gt;|&gt;|小範囲の味方に再生能力を与えます|
</v>
      </c>
      <c r="G5" s="1" t="str">
        <f ca="1">IFERROR("**"&amp;G$1&amp;" Lv"&amp;$A5&amp;CHAR(10)&amp;"|名称|主系統|副系統|消費|使用場面|簡易分類|"&amp;CHAR(10)&amp;IFERROR(myConcat(INDIRECT("Spell!O"&amp;MATCH(SpellOutput!G$1&amp;SpellOutput!$A5&amp;"S",Spell!$A:$A,0)&amp;":O"&amp;MATCH(SpellOutput!G$1&amp;SpellOutput!$A5&amp;"E",Spell!$A:$A,0))),myConcat(INDIRECT("Spell!O"&amp;MATCH(SpellOutput!G$1&amp;SpellOutput!$A5&amp;"S",Spell!$A:$A,0)))),"")</f>
        <v xml:space="preserve">**Thaumaturgy Lv3
|名称|主系統|副系統|消費|使用場面|簡易分類|
|[[Rage&gt;./Rage]]|&amp;ref(Spell/P_Fire.jpg,nolink,25x25,Fire);2|||戦闘/水陸両用|激高|
|~|&gt;|&gt;|&gt;|&gt;|敵1体を激高させようと試みます|
|[[Augury&gt;./Augury]]|&amp;ref(Spell/P_Fire.jpg,nolink,25x25,Fire);2||&amp;ref(Spell/V_Fire.jpg,nolink,25x25,Fire Gem);2|儀式/陸上専用|土地探索|
|~|&gt;|&gt;|&gt;|&gt;|指定した州の火魔法に関連する魔法の地を全て明かします|
|[[Sailors' Death&gt;./Sailors' Death]]|&amp;ref(Spell/P_Water.jpg,nolink,25x25,Water);3|||戦闘/陸上専用|攻撃|
|~|&gt;|&gt;|&gt;|&gt;|小範囲の敵を溺れさせて攻撃します|
|[[Iron Will&gt;./Iron Will]]|&amp;ref(Spell/P_Earth.jpg,nolink,25x25,Earth);1|||戦闘/水陸両用|強化|
|~|&gt;|&gt;|&gt;|&gt;|小範囲の意志ある味方の魔法抵抗力を向上させます|
|[[Astral Window&gt;./Astral Window]]|&amp;ref(Spell/P_Astral.jpg,nolink,25x25,Astral);2||&amp;ref(Spell/V_Astral.jpg,nolink,25x25,Astral Pearl);3|儀式/水陸両用|占術|
|~|&gt;|&gt;|&gt;|&gt;|指定した州を魔法の窓を通して偵察します|
|[[Teleport&gt;./Teleport]]|&amp;ref(Spell/P_Astral.jpg,nolink,25x25,Astral);3||&amp;ref(Spell/V_Astral.jpg,nolink,25x25,Astral Pearl);2|儀式/水陸両用|瞬間移動|
|~|&gt;|&gt;|&gt;|&gt;|指定した州へ自身を移動させます|
|[[Haruspex&gt;./Haruspex]]|&amp;ref(Spell/P_Nature.jpg,nolink,25x25,Nature);2||&amp;ref(Spell/V_Nature.jpg,nolink,25x25,Nature Gem);2|儀式/水陸両用|土地探索|
|~|&gt;|&gt;|&gt;|&gt;|指定した州の緑魔法に関連する魔法の地を全て明かします|
|[[Panic&gt;./Panic]]|&amp;ref(Spell/P_Nature.jpg,nolink,25x25,Nature);2|||戦闘/水陸両用|恐怖|
|~|&gt;|&gt;|&gt;|&gt;|中範囲の敵に恐怖を植え付けます|
</v>
      </c>
      <c r="H5" s="1" t="str">
        <f ca="1">IFERROR("**"&amp;H$1&amp;" Lv"&amp;$A5&amp;CHAR(10)&amp;"|名称|主系統|副系統|消費|使用場面|簡易分類|"&amp;CHAR(10)&amp;IFERROR(myConcat(INDIRECT("Spell!O"&amp;MATCH(SpellOutput!H$1&amp;SpellOutput!$A5&amp;"S",Spell!$A:$A,0)&amp;":O"&amp;MATCH(SpellOutput!H$1&amp;SpellOutput!$A5&amp;"E",Spell!$A:$A,0))),myConcat(INDIRECT("Spell!O"&amp;MATCH(SpellOutput!H$1&amp;SpellOutput!$A5&amp;"S",Spell!$A:$A,0)))),"")</f>
        <v xml:space="preserve">**Blood Magic Lv3
|名称|主系統|副系統|消費|使用場面|簡易分類|
|[[Leeching Touch&gt;./Leeching Touch]]|&amp;ref(Spell/P_Blood.jpg,nolink,25x25,Blood);1|||戦闘/水陸両用|攻撃|
|~|&gt;|&gt;|&gt;|&gt;|近くの敵1体から生命力を吸収して攻撃します|
|[[Cross Breeding&gt;./Cross Breeding]]|&amp;ref(Spell/P_Blood.jpg,nolink,25x25,Blood);1|&amp;ref(Spell/P_Nature.jpg,nolink,25x25,Nature);1|&amp;ref(Spell/V_Blood.jpg,nolink,25x25,Blood Slave);15|儀式/陸上専用|兵士召喚|
|~|&gt;|&gt;|&gt;|&gt;|様々な雑種の怪物を20+体召喚します|
|[[Pain Transfer&gt;./Pain Transfer]]|&amp;ref(Spell/P_Blood.jpg,nolink,25x25,Blood);2|||戦闘/陸上専用|自己強化|
|~|&gt;|&gt;|&gt;|&gt;|自身の受けたダメージをBlood Slaveを消費して軽減します|
|[[Bind Devil&gt;./Bind Devil]]|&amp;ref(Spell/P_Blood.jpg,nolink,25x25,Blood);2|&amp;ref(Spell/P_Fire.jpg,nolink,25x25,Fire);2|&amp;ref(Spell/V_Blood.jpg,nolink,25x25,Blood Slave);7|儀式/陸上専用|兵士召喚|
|~|&gt;|&gt;|&gt;|&gt;|熱波を纏う悪魔Devilを1体召喚します|
|[[Bind Frost Fiend&gt;./Bind Frost Fiend]]|&amp;ref(Spell/P_Blood.jpg,nolink,25x25,Blood);2|&amp;ref(Spell/P_Water.jpg,nolink,25x25,Water);2|&amp;ref(Spell/V_Blood.jpg,nolink,25x25,Blood Slave);8|儀式/陸上専用|兵士召喚|
|~|&gt;|&gt;|&gt;|&gt;|冷気を放つ悪魔Frost Fiendを1体召喚します|
|[[Blood Feast&gt;./Blood Feast]]|&amp;ref(Spell/P_Blood.jpg,nolink,25x25,Blood);2||&amp;ref(Spell/V_Blood.jpg,nolink,25x25,Blood Slave);5|儀式/陸上専用|戦傷治療|
|~|&gt;|&gt;|&gt;|&gt;|大量の人肉を喰らい自身の戦傷を回復します|
|[[Infernal Circle&gt;./Infernal Circle]]|&amp;ref(Spell/P_Blood.jpg,nolink,25x25,Blood);5||&amp;ref(Spell/V_Blood.jpg,nolink,25x25,Blood Slave);5|儀式/陸上専用|地方呪附|
|~|&gt;|&gt;|&gt;|&gt;|州から放たれる遠隔儀式の射程を延長します|
</v>
      </c>
      <c r="J5" s="1" t="s">
        <v>2880</v>
      </c>
      <c r="K5" s="1" t="str">
        <f ca="1">IFERROR("**"&amp;K$1&amp;" Lv0"&amp;SUBSTITUTE(SUBSTITUTE(SUBSTITUTE(SUBSTITUTE(SUBSTITUTE(SUBSTITUTE(SUBSTITUTE(SUBSTITUTE(SUBSTITUTE(J5,"火","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5&amp;"S",Spell!$A:$A,0)&amp;":O"&amp;MATCH(SpellOutput!K$1&amp;"0"&amp;SpellOutput!$J5&amp;"E",Spell!$A:$A,0))),myConcat(INDIRECT("Spell!O"&amp;MATCH(SpellOutput!K$1&amp;"0"&amp;SpellOutput!$J5&amp;"S",Spell!$A:$A,0)))),"")</f>
        <v xml:space="preserve">**Divine Lv0 - Air Gods
|名称|主系統|副系統|消費|使用場面|簡易分類|
|[[Wind of Memories&gt;./Wind of Memories]]|&amp;ref(Spell/P_Holy.jpg,nolink,25x25,Holy);1|||戦闘/水陸両用|攻撃|
|~|&gt;|&gt;|&gt;|&gt;|中範囲のアンデッドを攻撃し意志あるものには更なる被害を与えます|
|[[Heavenly Strike&gt;./Heavenly Strike]]|&amp;ref(Spell/P_Holy.jpg,nolink,25x25,Holy);3|||戦闘/水陸両用|攻撃|
|~|&gt;|&gt;|&gt;|&gt;|敵1体を神聖なる矢で攻撃し電撃で追撃します|
</v>
      </c>
    </row>
    <row r="6" spans="1:11" x14ac:dyDescent="0.15">
      <c r="A6" s="1">
        <v>4</v>
      </c>
      <c r="B6" s="1" t="str">
        <f ca="1">IFERROR("**"&amp;B$1&amp;" Lv"&amp;$A6&amp;CHAR(10)&amp;"|名称|主系統|副系統|消費|使用場面|簡易分類|"&amp;CHAR(10)&amp;IFERROR(myConcat(INDIRECT("Spell!O"&amp;MATCH(SpellOutput!B$1&amp;SpellOutput!$A6&amp;"S",Spell!$A:$A,0)&amp;":O"&amp;MATCH(SpellOutput!B$1&amp;SpellOutput!$A6&amp;"E",Spell!$A:$A,0))),myConcat(INDIRECT("Spell!O"&amp;MATCH(SpellOutput!B$1&amp;SpellOutput!$A6&amp;"S",Spell!$A:$A,0)))),"")</f>
        <v xml:space="preserve">**Conjuration Lv4
|名称|主系統|副系統|消費|使用場面|簡易分類|
|[[Summon Fire Drake&gt;./Summon Fire Drake]]|&amp;ref(Spell/P_Fire.jpg,nolink,25x25,Fire);2||&amp;ref(Spell/V_Fire.jpg,nolink,25x25,Fire Gem);6|儀式/陸上専用|兵士召喚|
|~|&gt;|&gt;|&gt;|&gt;|炎を吐く下等な竜Fire Drakeを1体召喚します|
|[[Summon Flame Jelly&gt;./Summon Flame Jelly]]|&amp;ref(Spell/P_Fire.jpg,nolink,25x25,Fire);2||&amp;ref(Spell/V_Fire.jpg,nolink,25x25,Fire Gem);6|儀式/水中専用|兵士召喚|
|~|&gt;|&gt;|&gt;|&gt;|有毒な触手を持つ海月Flame Jellyを10+体召喚します|
|[[Summon Wyverns&gt;./Summon Wyverns]]|&amp;ref(Spell/P_Air.jpg,nolink,25x25,Air);2||&amp;ref(Spell/V_Air.jpg,nolink,25x25,Air Gem);3|儀式/陸上専用|兵士召喚|
|~|&gt;|&gt;|&gt;|&gt;|飛行する下等な竜Wyvernを2体召喚します|
|[[Summon Gryphons&gt;./Summon Gryphons]]|&amp;ref(Spell/P_Air.jpg,nolink,25x25,Air);2||&amp;ref(Spell/V_Air.jpg,nolink,25x25,Air Gem);9|儀式/陸上専用|兵士召喚|
|~|&gt;|&gt;|&gt;|&gt;|飛行する神話的生物Gryphonを5+体召喚します|
|[[School of Sharks&gt;./School of Sharks]]|&amp;ref(Spell/P_Water.jpg,nolink,25x25,Water);2||&amp;ref(Spell/V_Water.jpg,nolink,25x25,Water Gem);1|戦闘/水中専用|一時的召喚|
|~|&gt;|&gt;|&gt;|&gt;|戦場の端から小さな鮫Small Sharkを10+体召喚します|
|[[Voice of Apsu&gt;./Voice of Apsu]]|&amp;ref(Spell/P_Water.jpg,nolink,25x25,Water);2||&amp;ref(Spell/V_Water.jpg,nolink,25x25,Water Gem);2|儀式/水陸両用|土地探索|
|~|&gt;|&gt;|&gt;|&gt;|指定した陸上の州の水魔法に関連する魔法の地を全て明かします|
|[[Summon Ice Drake&gt;./Summon Ice Drake]]|&amp;ref(Spell/P_Water.jpg,nolink,25x25,Water);2||&amp;ref(Spell/V_Water.jpg,nolink,25x25,Water Gem);7|儀式/陸上専用|兵士召喚|
|~|&gt;|&gt;|&gt;|&gt;|冷気を吐く下等な竜Ice Drakeを1体召喚します|
|[[Summon Sea Serpent&gt;./Summon Sea Serpent]]|&amp;ref(Spell/P_Water.jpg,nolink,25x25,Water);2||&amp;ref(Spell/V_Water.jpg,nolink,25x25,Water Gem);4|儀式/水中専用|兵士召喚|
|~|&gt;|&gt;|&gt;|&gt;|致命的な毒を持つ水棲の大蛇Sea Serpentを1体召喚します|
|[[Summon Cave Drake&gt;./Summon Cave Drake]]|&amp;ref(Spell/P_Earth.jpg,nolink,25x25,Earth);2||&amp;ref(Spell/V_Earth.jpg,nolink,25x25,Earth Gem);4|儀式/陸上専用|兵士召喚|
|~|&gt;|&gt;|&gt;|&gt;|非常に分厚い鱗を持つ下等な竜Cave Drakeを1体召喚します|
|[[Light of the Northern Star&gt;./Light of the Northern Star]]|&amp;ref(Spell/P_Astral.jpg,nolink,25x25,Astral);3||&amp;ref(Spell/V_Astral.jpg,nolink,25x25,Astral Pearl);2|戦闘/水陸両用|戦闘呪附|
|~|&gt;|&gt;|&gt;|&gt;|戦場に居る星の魔術師全員の星魔法の技能を向上させます|
|[[Summon Lammashtas&gt;./Summon Lammashtas]]|&amp;ref(Spell/P_Death.jpg,nolink,25x25,Death);2||&amp;ref(Spell/V_Death.jpg,nolink,25x25,Death Gem);1|戦闘/水陸両用|中立的召喚|
|~|&gt;|&gt;|&gt;|&gt;|全てに敵対する冥界の天使Lammashtaを2体召喚します|
|[[Summon Shade Beasts&gt;./Summon Shade Beasts]]|&amp;ref(Spell/P_Death.jpg,nolink,25x25,Death);3||&amp;ref(Spell/V_Death.jpg,nolink,25x25,Death Gem);15|儀式/水陸両用|兵士召喚|
|~|&gt;|&gt;|&gt;|&gt;|殺した敵をゾンビ化する影の世界の犬Shade Beastを15+体召喚します|
|[[Maggots&gt;./Maggots]]|&amp;ref(Spell/P_Nature.jpg,nolink,25x25,Nature);1||&amp;ref(Spell/V_Nature.jpg,nolink,25x25,Nature Gem);1|戦闘/水陸両用|攻撃|
|~|&gt;|&gt;|&gt;|&gt;|蛆に実体を持つアンデッド1体を徐々に喰らわせます|
|[[Summon Leogryphs&gt;./Summon Leogryphs]]|&amp;ref(Spell/P_Nature.jpg,nolink,25x25,Nature);2||&amp;ref(Spell/V_Nature.jpg,nolink,25x25,Nature Gem);12|儀式/陸上専用|兵士召喚|
|~|&gt;|&gt;|&gt;|&gt;|敏捷な神話的生物Leogryphを10+体召喚します|
|[[Summon Swamp Drake&gt;./Summon Swamp Drake]]|&amp;ref(Spell/P_Nature.jpg,nolink,25x25,Nature);2|&amp;ref(Spell/P_Water.jpg,nolink,25x25,Water);1|&amp;ref(Spell/V_Nature.jpg,nolink,25x25,Nature Gem);7|儀式/陸上専用|兵士召喚|
|~|&gt;|&gt;|&gt;|&gt;|毒を吐く下等な竜Swamp Drakeを1体召喚します|
|[[Awaken Vine Ogres&gt;./Awaken Vine Ogres]]|&amp;ref(Spell/P_Nature.jpg,nolink,25x25,Nature);3||&amp;ref(Spell/V_Nature.jpg,nolink,25x25,Nature Gem);3|儀式/陸上専用|兵士召喚|
|~|&gt;|&gt;|&gt;|&gt;|強靭で大柄な人型植物Vine Ogreを2体召喚します|
|[[Summon Kithaironic Lion&gt;./Summon Kithaironic Lion]]|&amp;ref(Spell/P_Nature.jpg,nolink,25x25,Nature);3|&amp;ref(Spell/P_Earth.jpg,nolink,25x25,Earth);1|&amp;ref(Spell/V_Nature.jpg,nolink,25x25,Nature Gem);5|儀式/陸上専用|兵士召喚|
|~|&gt;|&gt;|&gt;|&gt;|極めて厚い皮膚を持つ神話的獅子Kithaironic Lionを1体召喚します|
|[[Strength of Gaia&gt;./Strength of Gaia]]|&amp;ref(Spell/P_Nature.jpg,nolink,25x25,Nature);3|&amp;ref(Spell/P_Earth.jpg,nolink,25x25,Earth);1||戦闘/水陸両用|自己強化|
|~|&gt;|&gt;|&gt;|&gt;|様々な恩恵を得つつ緑魔法の技能を向上させます|
</v>
      </c>
      <c r="C6" s="1" t="str">
        <f ca="1">IFERROR("**"&amp;C$1&amp;" Lv"&amp;$A6&amp;CHAR(10)&amp;"|名称|主系統|副系統|消費|使用場面|簡易分類|"&amp;CHAR(10)&amp;IFERROR(myConcat(INDIRECT("Spell!O"&amp;MATCH(SpellOutput!C$1&amp;SpellOutput!$A6&amp;"S",Spell!$A:$A,0)&amp;":O"&amp;MATCH(SpellOutput!C$1&amp;SpellOutput!$A6&amp;"E",Spell!$A:$A,0))),myConcat(INDIRECT("Spell!O"&amp;MATCH(SpellOutput!C$1&amp;SpellOutput!$A6&amp;"S",Spell!$A:$A,0)))),"")</f>
        <v xml:space="preserve">**Alteration Lv4
|名称|主系統|副系統|消費|使用場面|簡易分類|
|[[Wind Guide&gt;./Wind Guide]]|&amp;ref(Spell/P_Air.jpg,nolink,25x25,Air);2||&amp;ref(Spell/V_Air.jpg,nolink,25x25,Air Gem);1|戦闘/陸上専用|全体強化|
|~|&gt;|&gt;|&gt;|&gt;|味方全員の射撃精度を向上させます|
|[[Liquid Body&gt;./Liquid Body]]|&amp;ref(Spell/P_Water.jpg,nolink,25x25,Water);1|||戦闘/水陸両用|自己強化|
|~|&gt;|&gt;|&gt;|&gt;|自身を半液状にし物理的攻撃と永久的障害への耐性を得ます|
|[[Quickness&gt;./Quickness]]|&amp;ref(Spell/P_Water.jpg,nolink,25x25,Water);2|||戦闘/水陸両用|強化|
|~|&gt;|&gt;|&gt;|&gt;|小範囲の味方を加速させ移動や攻撃を2倍速で行えるようにします|
|[[Slow&gt;./Slow]]|&amp;ref(Spell/P_Water.jpg,nolink,25x25,Water);2|||戦闘/水陸両用|弱体化|
|~|&gt;|&gt;|&gt;|&gt;|小範囲の敵を減速させ移動や攻撃の頻度を半減させようと試みます|
|[[Encase in Ice&gt;./Encase in Ice]]|&amp;ref(Spell/P_Water.jpg,nolink,25x25,Water);2|||戦闘/水中専用|捕縛|
|~|&gt;|&gt;|&gt;|&gt;|小範囲の敵を氷で包み動きを封じます|
|[[Wolven Winter&gt;./Wolven Winter]]|&amp;ref(Spell/P_Water.jpg,nolink,25x25,Water);3||&amp;ref(Spell/V_Water.jpg,nolink,25x25,Water Gem);5|儀式/水陸両用|災害誘発|
|~|&gt;|&gt;|&gt;|&gt;|指定した州を急激に寒冷化させます|
|[[Temper Flesh&gt;./Temper Flesh]]|&amp;ref(Spell/P_Earth.jpg,nolink,25x25,Earth);1|||戦闘/水陸両用|自己強化|
|~|&gt;|&gt;|&gt;|&gt;|自身に物理的攻撃と火炎への耐性を与えます|
|[[Blight&gt;./Blight]]|&amp;ref(Spell/P_Earth.jpg,nolink,25x25,Earth);2|&amp;ref(Spell/P_Death.jpg,nolink,25x25,Death);1|&amp;ref(Spell/V_Earth.jpg,nolink,25x25,Earth Gem);5|儀式/水陸両用|災害誘発|
|~|&gt;|&gt;|&gt;|&gt;|指定した州に飢饉を起こし税収に被害を与えます|
|[[Destruction&gt;./Destruction]]|&amp;ref(Spell/P_Earth.jpg,nolink,25x25,Earth);3|||戦闘/水陸両用|弱体化|
|~|&gt;|&gt;|&gt;|&gt;|中範囲の敵の魔力を持たない防具を破壊します|
|[[Curse of Stones&gt;./Curse of Stones]]|&amp;ref(Spell/P_Earth.jpg,nolink,25x25,Earth);3||&amp;ref(Spell/V_Earth.jpg,nolink,25x25,Earth Gem);3|戦闘/水陸両用|全体弱体化|
|~|&gt;|&gt;|&gt;|&gt;|敵全員に負担をかけ疲労を早めようと試みます|
|[[Body Ethereal&gt;./Body Ethereal]]|&amp;ref(Spell/P_Astral.jpg,nolink,25x25,Astral);1|||戦闘/水陸両用|強化|
|~|&gt;|&gt;|&gt;|&gt;|小範囲の味方を霊体化させ物理攻撃を75%で無効化します|
|[[Stygian Skin&gt;./Stygian Skin]]|&amp;ref(Spell/P_Death.jpg,nolink,25x25,Death);1|&amp;ref(Spell/P_Water.jpg,nolink,25x25,Water);1||戦闘/水陸両用|自己強化|
|~|&gt;|&gt;|&gt;|&gt;|自身の物理攻撃への防御力を15まで増加させます|
|[[Arouse Hunger&gt;./Arouse Hunger]]|&amp;ref(Spell/P_Death.jpg,nolink,25x25,Death);3||&amp;ref(Spell/V_Death.jpg,nolink,25x25,Death Gem);8|儀式/陸上専用|遠隔召喚|
|~|&gt;|&gt;|&gt;|&gt;|指定した州に18+体のGhoulとその指揮官を召喚します|
|[[Elemental Fortitude&gt;./Elemental Fortitude]]|&amp;ref(Spell/P_Nature.jpg,nolink,25x25,Nature);1|||戦闘/水陸両用|自己強化|
|~|&gt;|&gt;|&gt;|&gt;|自身に火炎電撃冷気への弱い耐性を与えます|
|[[Swarm&gt;./Swarm]]|&amp;ref(Spell/P_Nature.jpg,nolink,25x25,Nature);1||&amp;ref(Spell/V_Nature.jpg,nolink,25x25,Nature Gem);1|戦闘/水陸両用|一時的召喚|
|~|&gt;|&gt;|&gt;|&gt;|様々な巨大化した虫を20+体召喚します|
|[[Shrink&gt;./Shrink]]|&amp;ref(Spell/P_Nature.jpg,nolink,25x25,Nature);2|||戦闘/水陸両用|弱体化|
|~|&gt;|&gt;|&gt;|&gt;|小範囲の敵を矮小化させようと試みます|
</v>
      </c>
      <c r="D6" s="1" t="str">
        <f ca="1">IFERROR("**"&amp;D$1&amp;" Lv"&amp;$A6&amp;CHAR(10)&amp;"|名称|主系統|副系統|消費|使用場面|簡易分類|"&amp;CHAR(10)&amp;IFERROR(myConcat(INDIRECT("Spell!O"&amp;MATCH(SpellOutput!D$1&amp;SpellOutput!$A6&amp;"S",Spell!$A:$A,0)&amp;":O"&amp;MATCH(SpellOutput!D$1&amp;SpellOutput!$A6&amp;"E",Spell!$A:$A,0))),myConcat(INDIRECT("Spell!O"&amp;MATCH(SpellOutput!D$1&amp;SpellOutput!$A6&amp;"S",Spell!$A:$A,0)))),"")</f>
        <v xml:space="preserve">**Evocation Lv4
|名称|主系統|副系統|消費|使用場面|簡易分類|
|[[Fire Cloud&gt;./Fire Cloud]]|&amp;ref(Spell/P_Fire.jpg,nolink,25x25,Fire);3|||戦闘/陸上専用|攻撃|
|~|&gt;|&gt;|&gt;|&gt;|中範囲に暫く残る炎の雲を作り攻撃します|
|[[Breath of the Desert&gt;./Breath of the Desert]]|&amp;ref(Spell/P_Fire.jpg,nolink,25x25,Fire);3|&amp;ref(Spell/P_Air.jpg,nolink,25x25,Air);1|&amp;ref(Spell/V_Fire.jpg,nolink,25x25,Fire Gem);5|儀式/陸上専用|災害誘発|
|~|&gt;|&gt;|&gt;|&gt;|指定した州を急激に温暖化させます|
|[[Fate of Oedipus&gt;./Fate of Oedipus]]|&amp;ref(Spell/P_Fire.jpg,nolink,25x25,Fire);4||&amp;ref(Spell/V_Fire.jpg,nolink,25x25,Fire Gem);75|儀式/水陸両用|特殊|
|~|&gt;|&gt;|&gt;|&gt;|The Eyes of Godを強制解除し発動者を盲目にします|
|[[Thunder Strike&gt;./Thunder Strike]]|&amp;ref(Spell/P_Air.jpg,nolink,25x25,Air);3|||戦闘/陸上専用|攻撃|
|~|&gt;|&gt;|&gt;|&gt;|小範囲を強力な雷撃で攻撃し付近にも被害を波及させます|
|[[Hurricane&gt;./Hurricane]]|&amp;ref(Spell/P_Air.jpg,nolink,25x25,Air);3||&amp;ref(Spell/V_Air.jpg,nolink,25x25,Air Gem);5|儀式/陸上専用|災害誘発|
|~|&gt;|&gt;|&gt;|&gt;|指定した州に暴風雨を起こし被害を与えます|
|[[Acid Rain&gt;./Acid Rain]]|&amp;ref(Spell/P_Water.jpg,nolink,25x25,Water);3|&amp;ref(Spell/P_Fire.jpg,nolink,25x25,Fire);1||戦闘/陸上専用|攻撃|
|~|&gt;|&gt;|&gt;|&gt;|中範囲を強酸の雨で攻撃します|
|[[Blade Wind&gt;./Blade Wind]]|&amp;ref(Spell/P_Earth.jpg,nolink,25x25,Earth);3|||戦闘/陸上専用|攻撃|
|~|&gt;|&gt;|&gt;|&gt;|40+発の刃を放ち攻撃します|
|[[Nether Bolt&gt;./Nether Bolt]]|&amp;ref(Spell/P_Astral.jpg,nolink,25x25,Astral);1|&amp;ref(Spell/P_Death.jpg,nolink,25x25,Death);1||戦闘/水陸両用|攻撃|
|~|&gt;|&gt;|&gt;|&gt;|小範囲に精神を破壊する地獄の太矢を放ち攻撃します|
|[[Bane Fire Dart&gt;./Bane Fire Dart]]|&amp;ref(Spell/P_Death.jpg,nolink,25x25,Death);1|&amp;ref(Spell/P_Fire.jpg,nolink,25x25,Fire);1||戦闘/陸上専用|攻撃|
|~|&gt;|&gt;|&gt;|&gt;|敵を腐敗させる破滅の炎の矢で攻撃します|
|[[Bolt of Unlife&gt;./Bolt of Unlife]]|&amp;ref(Spell/P_Death.jpg,nolink,25x25,Death);2|||戦闘/水陸両用|攻撃|
|~|&gt;|&gt;|&gt;|&gt;|殺した敵をゾンビ化させる反生命の矢を放ち攻撃します|
|[[Breath of the Dragon&gt;./Breath of the Dragon]]|&amp;ref(Spell/P_Nature.jpg,nolink,25x25,Nature);2|||戦闘/陸上専用|攻撃|
|~|&gt;|&gt;|&gt;|&gt;|中範囲に毒の胆汁を吐きかけ攻撃します|
</v>
      </c>
      <c r="E6" s="1" t="str">
        <f ca="1">IFERROR("**"&amp;E$1&amp;" Lv"&amp;$A6&amp;CHAR(10)&amp;"|名称|主系統|副系統|消費|使用場面|簡易分類|"&amp;CHAR(10)&amp;IFERROR(myConcat(INDIRECT("Spell!O"&amp;MATCH(SpellOutput!E$1&amp;SpellOutput!$A6&amp;"S",Spell!$A:$A,0)&amp;":O"&amp;MATCH(SpellOutput!E$1&amp;SpellOutput!$A6&amp;"E",Spell!$A:$A,0))),myConcat(INDIRECT("Spell!O"&amp;MATCH(SpellOutput!E$1&amp;SpellOutput!$A6&amp;"S",Spell!$A:$A,0)))),"")</f>
        <v/>
      </c>
      <c r="F6" s="1" t="str">
        <f ca="1">IFERROR("**"&amp;F$1&amp;" Lv"&amp;$A6&amp;CHAR(10)&amp;"|名称|主系統|副系統|消費|使用場面|簡易分類|"&amp;CHAR(10)&amp;IFERROR(myConcat(INDIRECT("Spell!O"&amp;MATCH(SpellOutput!F$1&amp;SpellOutput!$A6&amp;"S",Spell!$A:$A,0)&amp;":O"&amp;MATCH(SpellOutput!F$1&amp;SpellOutput!$A6&amp;"E",Spell!$A:$A,0))),myConcat(INDIRECT("Spell!O"&amp;MATCH(SpellOutput!F$1&amp;SpellOutput!$A6&amp;"S",Spell!$A:$A,0)))),"")</f>
        <v xml:space="preserve">**Enchantment Lv4
|名称|主系統|副系統|消費|使用場面|簡易分類|
|[[Terracotta Army&gt;./Terracotta Army]]|&amp;ref(Spell/P_Fire.jpg,nolink,25x25,Fire);1|&amp;ref(Spell/P_Earth.jpg,nolink,25x25,Earth);1|&amp;ref(Spell/V_Fire.jpg,nolink,25x25,Fire Gem);10|儀式/水陸両用|兵士召喚|
|~|&gt;|&gt;|&gt;|&gt;|熱に強い焼き物の兵士Terracotta Soldierを10+体召喚します|
|[[Flaming Arrows&gt;./Flaming Arrows]]|&amp;ref(Spell/P_Fire.jpg,nolink,25x25,Fire);4||&amp;ref(Spell/V_Fire.jpg,nolink,25x25,Fire Gem);1|戦闘/陸上専用|全体強化|
|~|&gt;|&gt;|&gt;|&gt;|味方全員の一般的な飛び道具に炎を纏わせます|
|[[Cloud Trapeze&gt;./Cloud Trapeze]]|&amp;ref(Spell/P_Air.jpg,nolink,25x25,Air);2||&amp;ref(Spell/V_Air.jpg,nolink,25x25,Air Gem);3|儀式/陸上専用|瞬間移動|
|~|&gt;|&gt;|&gt;|&gt;|指定した州へ自身を飛ばします|
|[[Vile Water&gt;./Vile Water]]|&amp;ref(Spell/P_Water.jpg,nolink,25x25,Water);2||&amp;ref(Spell/V_Water.jpg,nolink,25x25,Water Gem);2|儀式/陸上専用|兵士召喚|
|~|&gt;|&gt;|&gt;|&gt;|敵を飲み込む酸の立方体Gelatinous Cubeを1体召喚します|
|[[Astral Healing&gt;./Astral Healing]]|&amp;ref(Spell/P_Astral.jpg,nolink,25x25,Astral);3||&amp;ref(Spell/V_Astral.jpg,nolink,25x25,Astral Pearl);1|戦闘/水陸両用|全体治療|
|~|&gt;|&gt;|&gt;|&gt;|味方全員のHPを回復させます|
|[[Antimagic&gt;./Antimagic]]|&amp;ref(Spell/P_Astral.jpg,nolink,25x25,Astral);3||&amp;ref(Spell/V_Astral.jpg,nolink,25x25,Astral Pearl);1|戦闘/水陸両用|全体強化|
|~|&gt;|&gt;|&gt;|&gt;|味方全員の魔法抵抗を向上させます|
|[[Raise Dead&gt;./Raise Dead]]|&amp;ref(Spell/P_Death.jpg,nolink,25x25,Death);2|||戦闘/水陸両用|一時的召喚|
|~|&gt;|&gt;|&gt;|&gt;|戦場の死体を利用しSoullessを10+体召喚します|
|[[Twiceborn&gt;./Twiceborn]]|&amp;ref(Spell/P_Death.jpg,nolink,25x25,Death);2||&amp;ref(Spell/V_Death.jpg,nolink,25x25,Death Gem);10|儀式/水陸両用|個人呪附|
|~|&gt;|&gt;|&gt;|&gt;|自身に死後一度だけアンデッド化して蘇る力を与えます|
|[[Behemoth&gt;./Behemoth]]|&amp;ref(Spell/P_Death.jpg,nolink,25x25,Death);3||&amp;ref(Spell/V_Death.jpg,nolink,25x25,Death Gem);7|儀式/陸上専用|兵士召喚|
|~|&gt;|&gt;|&gt;|&gt;|軍用象の歩く屍Behemothを1体召喚します|
|[[Poison Ward&gt;./Poison Ward]]|&amp;ref(Spell/P_Nature.jpg,nolink,25x25,Nature);2||&amp;ref(Spell/V_Nature.jpg,nolink,25x25,Nature Gem);1|戦闘/水陸両用|強化|
|~|&gt;|&gt;|&gt;|&gt;|広範囲の味方に弱い毒物耐性を与えます|
|[[Haste&gt;./Haste]]|&amp;ref(Spell/P_Nature.jpg,nolink,25x25,Nature);3||&amp;ref(Spell/V_Nature.jpg,nolink,25x25,Nature Gem);1|戦闘/水陸両用|強化|
|~|&gt;|&gt;|&gt;|&gt;|広範囲の味方の移動速度を倍増させます|
</v>
      </c>
      <c r="G6" s="1" t="str">
        <f ca="1">IFERROR("**"&amp;G$1&amp;" Lv"&amp;$A6&amp;CHAR(10)&amp;"|名称|主系統|副系統|消費|使用場面|簡易分類|"&amp;CHAR(10)&amp;IFERROR(myConcat(INDIRECT("Spell!O"&amp;MATCH(SpellOutput!G$1&amp;SpellOutput!$A6&amp;"S",Spell!$A:$A,0)&amp;":O"&amp;MATCH(SpellOutput!G$1&amp;SpellOutput!$A6&amp;"E",Spell!$A:$A,0))),myConcat(INDIRECT("Spell!O"&amp;MATCH(SpellOutput!G$1&amp;SpellOutput!$A6&amp;"S",Spell!$A:$A,0)))),"")</f>
        <v xml:space="preserve">**Thaumaturgy Lv4
|名称|主系統|副系統|消費|使用場面|簡易分類|
|[[Prison of Fire&gt;./Prison of Fire]]|&amp;ref(Spell/P_Fire.jpg,nolink,25x25,Fire);3|||戦闘/陸上専用|捕縛|
|~|&gt;|&gt;|&gt;|&gt;|中範囲の敵を炎の枷で縛り動きを封じます|
|[[Auspex&gt;./Auspex]]|&amp;ref(Spell/P_Air.jpg,nolink,25x25,Air);2||&amp;ref(Spell/V_Air.jpg,nolink,25x25,Air Gem);2|儀式/陸上専用|土地探索|
|~|&gt;|&gt;|&gt;|&gt;|指定した州の風魔法に関連する魔法の地を全て明かします|
|[[Curse of the Desert&gt;./Curse of the Desert]]|&amp;ref(Spell/P_Water.jpg,nolink,25x25,Water);3|||戦闘/陸上専用|弱体化|
|~|&gt;|&gt;|&gt;|&gt;|中範囲の敵に脱水症状を起こし疲労させようと試みます|
|[[Gnome Lore&gt;./Gnome Lore]]|&amp;ref(Spell/P_Earth.jpg,nolink,25x25,Earth);2||&amp;ref(Spell/V_Earth.jpg,nolink,25x25,Earth Gem);3|儀式/水陸両用|土地探索|
|~|&gt;|&gt;|&gt;|&gt;|指定した州の地魔法に関連する魔法の地を全て明かします|
|[[Paralyze&gt;./Paralyze]]|&amp;ref(Spell/P_Astral.jpg,nolink,25x25,Astral);2|||戦闘/水陸両用|麻痺|
|~|&gt;|&gt;|&gt;|&gt;|敵1体を麻痺させようと試みます|
|[[Vengeance of the Dead&gt;./Vengeance of the Dead]]|&amp;ref(Spell/P_Astral.jpg,nolink,25x25,Astral);3|&amp;ref(Spell/P_Death.jpg,nolink,25x25,Death);1|&amp;ref(Spell/V_Astral.jpg,nolink,25x25,Astral Pearl);3|儀式/水陸両用|暗殺派遣|
|~|&gt;|&gt;|&gt;|&gt;|指定した州の大量殺人者1体を死者の霊に襲わせようと試みます|
|[[terror&gt;./terror]]|&amp;ref(Spell/P_Death.jpg,nolink,25x25,Death);3|||戦闘/水陸両用|恐怖|
|~|&gt;|&gt;|&gt;|&gt;|中範囲の敵に強い恐怖を植え付けます|
|[[Touch of Madness&gt;./Touch of Madness]]|&amp;ref(Spell/P_Nature.jpg,nolink,25x25,Nature);1|||戦闘/水陸両用|狂戦士化|
|~|&gt;|&gt;|&gt;|&gt;|小範囲の味方を狂戦士の怒りへ突入させます|
|[[Rage of the Cornered Rat&gt;./Rage of the Cornered Rat]]|&amp;ref(Spell/P_Nature.jpg,nolink,25x25,Nature);2|||戦闘/水陸両用|狂戦士化|
|~|&gt;|&gt;|&gt;|&gt;|中範囲の味方の動物を狂戦士の怒りへ突入させます|
|[[Wildness&gt;./Wildness]]|&amp;ref(Spell/P_Nature.jpg,nolink,25x25,Nature);3|||戦闘/水陸両用|混乱|
|~|&gt;|&gt;|&gt;|&gt;|小範囲の敵の動物を混乱させようと試みます|
|[[Cure Disease&gt;./Cure Disease]]|&amp;ref(Spell/P_Nature.jpg,nolink,25x25,Nature);4||&amp;ref(Spell/V_Nature.jpg,nolink,25x25,Nature Gem);5|儀式/水陸両用|病気治療|
|~|&gt;|&gt;|&gt;|&gt;|同じ州の味方1体の病気を治療します|
</v>
      </c>
      <c r="H6" s="1" t="str">
        <f ca="1">IFERROR("**"&amp;H$1&amp;" Lv"&amp;$A6&amp;CHAR(10)&amp;"|名称|主系統|副系統|消費|使用場面|簡易分類|"&amp;CHAR(10)&amp;IFERROR(myConcat(INDIRECT("Spell!O"&amp;MATCH(SpellOutput!H$1&amp;SpellOutput!$A6&amp;"S",Spell!$A:$A,0)&amp;":O"&amp;MATCH(SpellOutput!H$1&amp;SpellOutput!$A6&amp;"E",Spell!$A:$A,0))),myConcat(INDIRECT("Spell!O"&amp;MATCH(SpellOutput!H$1&amp;SpellOutput!$A6&amp;"S",Spell!$A:$A,0)))),"")</f>
        <v xml:space="preserve">**Blood Magic Lv4
|名称|主系統|副系統|消費|使用場面|簡易分類|
|[[Bind Serpent Fiend&gt;./Bind Serpent Fiend]]|&amp;ref(Spell/P_Blood.jpg,nolink,25x25,Blood);1||&amp;ref(Spell/V_Blood.jpg,nolink,25x25,Blood Slave);2|儀式/陸上専用|兵士召喚|
|~|&gt;|&gt;|&gt;|&gt;|致命的な毒を持つ悪魔Serpent Fiendを1体召喚します|
|[[Hellfire&gt;./Hellfire]]|&amp;ref(Spell/P_Blood.jpg,nolink,25x25,Blood);1|&amp;ref(Spell/P_Fire.jpg,nolink,25x25,Fire);2|&amp;ref(Spell/V_Blood.jpg,nolink,25x25,Blood Slave);1|戦闘/陸上専用|攻撃|
|~|&gt;|&gt;|&gt;|&gt;|2発の中範囲を覆う地獄の炎で攻撃します|
|[[Blood Lust&gt;./Blood Lust]]|&amp;ref(Spell/P_Blood.jpg,nolink,25x25,Blood);2||&amp;ref(Spell/V_Blood.jpg,nolink,25x25,Blood Slave);1|戦闘/陸上専用|全体強化|
|~|&gt;|&gt;|&gt;|&gt;|味方のデーモン全員の筋力を向上させます|
|[[Bind Storm Demon&gt;./Bind Storm Demon]]|&amp;ref(Spell/P_Blood.jpg,nolink,25x25,Blood);2|&amp;ref(Spell/P_Air.jpg,nolink,25x25,Air);2|&amp;ref(Spell/V_Blood.jpg,nolink,25x25,Blood Slave);10|儀式/陸上専用|兵士召喚|
|~|&gt;|&gt;|&gt;|&gt;|電撃を放つ悪魔Storm Demonを1体召喚します|
|[[Call Lesser Horror&gt;./Call Lesser Horror]]|&amp;ref(Spell/P_Blood.jpg,nolink,25x25,Blood);2|&amp;ref(Spell/P_Astral.jpg,nolink,25x25,Astral);2|&amp;ref(Spell/V_Blood.jpg,nolink,25x25,Blood Slave);2|戦闘/陸上専用|中立的召喚|
|~|&gt;|&gt;|&gt;|&gt;|全てに襲い掛かる下等なHorrorを1体召喚します|
|[[Blood Fecundity&gt;./Blood Fecundity]]|&amp;ref(Spell/P_Blood.jpg,nolink,25x25,Blood);2|&amp;ref(Spell/P_Nature.jpg,nolink,25x25,Nature);2|&amp;ref(Spell/V_Blood.jpg,nolink,25x25,Blood Slave);10|儀式/陸上専用|地方呪附|
|~|&gt;|&gt;|&gt;|&gt;|州を肥沃化し人口の成長を助けます|
</v>
      </c>
      <c r="J6" s="1" t="s">
        <v>2881</v>
      </c>
      <c r="K6" s="1" t="str">
        <f ca="1">IFERROR("**"&amp;K$1&amp;" Lv0"&amp;SUBSTITUTE(SUBSTITUTE(SUBSTITUTE(SUBSTITUTE(SUBSTITUTE(SUBSTITUTE(SUBSTITUTE(SUBSTITUTE(SUBSTITUTE(J6,"火","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6&amp;"S",Spell!$A:$A,0)&amp;":O"&amp;MATCH(SpellOutput!K$1&amp;"0"&amp;SpellOutput!$J6&amp;"E",Spell!$A:$A,0))),myConcat(INDIRECT("Spell!O"&amp;MATCH(SpellOutput!K$1&amp;"0"&amp;SpellOutput!$J6&amp;"S",Spell!$A:$A,0)))),"")</f>
        <v xml:space="preserve">**Divine Lv0 - Water Gods
|名称|主系統|副系統|消費|使用場面|簡易分類|
|[[Purifying Water&gt;./Purifying Water]]|&amp;ref(Spell/P_Holy.jpg,nolink,25x25,Holy);1|||戦闘/水陸両用|攻撃|
|~|&gt;|&gt;|&gt;|&gt;|中範囲のアンデッドを攻撃します|
|[[Watery Death&gt;./Watery Death]]|&amp;ref(Spell/P_Holy.jpg,nolink,25x25,Holy);3|||戦闘/水陸両用|攻撃|
|~|&gt;|&gt;|&gt;|&gt;|敵1体を神聖なる矢で攻撃し溺れさせます|
</v>
      </c>
    </row>
    <row r="7" spans="1:11" x14ac:dyDescent="0.15">
      <c r="A7" s="1">
        <v>5</v>
      </c>
      <c r="B7" s="1" t="str">
        <f ca="1">IFERROR("**"&amp;B$1&amp;" Lv"&amp;$A7&amp;CHAR(10)&amp;"|名称|主系統|副系統|消費|使用場面|簡易分類|"&amp;CHAR(10)&amp;IFERROR(myConcat(INDIRECT("Spell!O"&amp;MATCH(SpellOutput!B$1&amp;SpellOutput!$A7&amp;"S",Spell!$A:$A,0)&amp;":O"&amp;MATCH(SpellOutput!B$1&amp;SpellOutput!$A7&amp;"E",Spell!$A:$A,0))),myConcat(INDIRECT("Spell!O"&amp;MATCH(SpellOutput!B$1&amp;SpellOutput!$A7&amp;"S",Spell!$A:$A,0)))),"")</f>
        <v xml:space="preserve">**Conjuration Lv5
|名称|主系統|副系統|消費|使用場面|簡易分類|
|[[Will o' the Wisp&gt;./Will o' the Wisp]]|&amp;ref(Spell/P_Fire.jpg,nolink,25x25,Fire);1||&amp;ref(Spell/V_Fire.jpg,nolink,25x25,Fire Gem);1|戦闘/陸上専用|一時的召喚|
|~|&gt;|&gt;|&gt;|&gt;|戦場の端から火の玉Will o' the Wispを2体召喚します|
|[[Summon Fire Elemental&gt;./Summon Fire Elemental]]|&amp;ref(Spell/P_Fire.jpg,nolink,25x25,Fire);3||&amp;ref(Spell/V_Fire.jpg,nolink,25x25,Fire Gem);1|戦闘/陸上専用|一時的召喚|
|~|&gt;|&gt;|&gt;|&gt;|炎による範囲攻撃を行う大型精霊Fire Elementalを1体召喚します|
|[[Summon Summer Lions&gt;./Summon Summer Lions]]|&amp;ref(Spell/P_Fire.jpg,nolink,25x25,Fire);3||&amp;ref(Spell/V_Fire.jpg,nolink,25x25,Fire Gem);20|儀式/陸上専用|兵士召喚|
|~|&gt;|&gt;|&gt;|&gt;|夏に力を増す季節の精霊Summer Lionを5+体召喚します|
|[[Summon Air Elemental&gt;./Summon Air Elemental]]|&amp;ref(Spell/P_Air.jpg,nolink,25x25,Air);3||&amp;ref(Spell/V_Air.jpg,nolink,25x25,Air Gem);1|戦闘/陸上専用|一時的召喚|
|~|&gt;|&gt;|&gt;|&gt;|電撃と蹂躙で敵を薙ぎ倒す大型精霊Air Elementalを1体召喚します|
|[[Summon Spring Hawks&gt;./Summon Spring Hawks]]|&amp;ref(Spell/P_Air.jpg,nolink,25x25,Air);3||&amp;ref(Spell/V_Air.jpg,nolink,25x25,Air Gem);20|儀式/陸上専用|兵士召喚|
|~|&gt;|&gt;|&gt;|&gt;|春に力を増す季節の精霊Spring Hawkを5+体召喚します|
|[[Contact Draconians&gt;./Contact Draconians]]|&amp;ref(Spell/P_Air.jpg,nolink,25x25,Air);3||&amp;ref(Spell/V_Air.jpg,nolink,25x25,Air Gem);30|儀式/陸上専用|軍団召喚|
|~|&gt;|&gt;|&gt;|&gt;|飛行する竜人Draconianを15体とその指揮官Dragonian Chiefを召喚します|
|[[Raven Feast&gt;./Raven Feast]]|&amp;ref(Spell/P_Air.jpg,nolink,25x25,Air);4||&amp;ref(Spell/V_Air.jpg,nolink,25x25,Air Gem);3|儀式/陸上専用|特殊|
|~|&gt;|&gt;|&gt;|&gt;|指定した州の埋葬されていない死体を消費し死の宝石を生産します|
|[[Wind Ride&gt;./Wind Ride]]|&amp;ref(Spell/P_Air.jpg,nolink,25x25,Air);5||&amp;ref(Spell/V_Air.jpg,nolink,25x25,Air Gem);10|儀式/陸上専用|誘拐|
|~|&gt;|&gt;|&gt;|&gt;|指定した州の指揮官1体を竜巻が誘拐しようと試みます|
|[[Voice of Tiamat&gt;./Voice of Tiamat]]|&amp;ref(Spell/P_Water.jpg,nolink,25x25,Water);2||&amp;ref(Spell/V_Water.jpg,nolink,25x25,Water Gem);8|儀式/水中専用|土地探索|
|~|&gt;|&gt;|&gt;|&gt;|指定した海中の州の元素魔法に関連する魔法の地を全て明かします|
|[[Summon Water Elemental&gt;./Summon Water Elemental]]|&amp;ref(Spell/P_Water.jpg,nolink,25x25,Water);3||&amp;ref(Spell/V_Water.jpg,nolink,25x25,Water Gem);1|戦闘/水陸両用|一時的召喚|
|~|&gt;|&gt;|&gt;|&gt;|気候に応じ大型精霊Water ElementalかIce Elementalを1体召喚します|
|[[Contact Sea Trolls&gt;./Contact Sea Trolls]]|&amp;ref(Spell/P_Water.jpg,nolink,25x25,Water);3||&amp;ref(Spell/V_Water.jpg,nolink,25x25,Water Gem);15|儀式/水陸両用|兵士召喚|
|~|&gt;|&gt;|&gt;|&gt;|水中で非常に素早く再生する亜人Sea Trollを5+体召喚します|
|[[Summon Winter Wolves&gt;./Summon Winter Wolves]]|&amp;ref(Spell/P_Water.jpg,nolink,25x25,Water);3||&amp;ref(Spell/V_Water.jpg,nolink,25x25,Water Gem);8|儀式/陸上専用|兵士召喚|
|~|&gt;|&gt;|&gt;|&gt;|冬に力を増す季節の精霊Winter Wolfを5+体召喚します|
|[[Contact Naiad&gt;./Contact Naiad]]|&amp;ref(Spell/P_Water.jpg,nolink,25x25,Water);3|&amp;ref(Spell/P_Nature.jpg,nolink,25x25,Nature);1|&amp;ref(Spell/V_Water.jpg,nolink,25x25,Water Gem);35|儀式/水陸両用|指揮官召喚|
|~|&gt;|&gt;|&gt;|&gt;|優れた魔力を持つが州を離れられない川の精霊Naiadを召喚します|
|[[Naiad Warriors&gt;./Naiad Warriors]]|&amp;ref(Spell/P_Water.jpg,nolink,25x25,Water);3|&amp;ref(Spell/P_Nature.jpg,nolink,25x25,Nature);1|&amp;ref(Spell/V_Water.jpg,nolink,25x25,Water Gem);18|儀式/水陸両用|兵士召喚|
|~|&gt;|&gt;|&gt;|&gt;|水陸両棲の美しき精霊の戦士Kydnidを15体召喚します|
|[[Summon Earth Elemental&gt;./Summon Earth Elemental]]|&amp;ref(Spell/P_Earth.jpg,nolink,25x25,Earth);3||&amp;ref(Spell/V_Earth.jpg,nolink,25x25,Earth Gem);1|戦闘/水陸両用|一時的召喚|
|~|&gt;|&gt;|&gt;|&gt;|再生しつつ敵を蹂躙する大型精霊Earth Elementalを1体召喚します|
|[[Summon Fall Bears&gt;./Summon Fall Bears]]|&amp;ref(Spell/P_Earth.jpg,nolink,25x25,Earth);3||&amp;ref(Spell/V_Earth.jpg,nolink,25x25,Earth Gem);12|儀式/陸上専用|兵士召喚|
|~|&gt;|&gt;|&gt;|&gt;|秋に力を増す季節の精霊Fall Bearを5+体召喚します|
|[[Contact Trolls&gt;./Contact Trolls]]|&amp;ref(Spell/P_Earth.jpg,nolink,25x25,Earth);3||&amp;ref(Spell/V_Earth.jpg,nolink,25x25,Earth Gem);15|儀式/陸上専用|兵士召喚|
|~|&gt;|&gt;|&gt;|&gt;|強靭な皮膚と再生能力を持つ亜人Trollを5+体召喚します|
|[[Acashic Record&gt;./Acashic Record]]|&amp;ref(Spell/P_Astral.jpg,nolink,25x25,Astral);2||&amp;ref(Spell/V_Astral.jpg,nolink,25x25,Astral Pearl);10|儀式/水陸両用|特殊|
|~|&gt;|&gt;|&gt;|&gt;|指定した敵国の首都から情報を引き出しその時点までのグラフを開示します|
|[[Spirit Mastery&gt;./Spirit Mastery]]|&amp;ref(Spell/P_Death.jpg,nolink,25x25,Death);1||&amp;ref(Spell/V_Death.jpg,nolink,25x25,Death Gem);4|儀式/水陸両用|兵士召喚|
|~|&gt;|&gt;|&gt;|&gt;|現世を離れ損ねた弱い霊Dispossessed Spiritを15+体召喚します|
|[[Ghost Grip&gt;./Ghost Grip]]|&amp;ref(Spell/P_Death.jpg,nolink,25x25,Death);1|||戦闘/水陸両用|攻撃|
|~|&gt;|&gt;|&gt;|&gt;|冥界の力により数体の敵を疲労させます|
|[[Corpse Candle&gt;./Corpse Candle]]|&amp;ref(Spell/P_Death.jpg,nolink,25x25,Death);1|&amp;ref(Spell/P_Fire.jpg,nolink,25x25,Fire);1|&amp;ref(Spell/V_Death.jpg,nolink,25x25,Death Gem);1|戦闘/陸上専用|一時的召喚|
|~|&gt;|&gt;|&gt;|&gt;|戦場の端から破滅の炎の玉Corpse Candleを3体召喚します|
|[[Revive Bane Lord&gt;./Revive Bane Lord]]|&amp;ref(Spell/P_Death.jpg,nolink,25x25,Death);4||&amp;ref(Spell/V_Death.jpg,nolink,25x25,Death Gem);12|儀式/水陸両用|指揮官召喚|
|~|&gt;|&gt;|&gt;|&gt;|破滅の剣を持つ大柄な冥界の将軍Bane Lordを召喚します|
|[[Summon Manticore&gt;./Summon Manticore]]|&amp;ref(Spell/P_Nature.jpg,nolink,25x25,Nature);2|&amp;ref(Spell/P_Earth.jpg,nolink,25x25,Earth);2|&amp;ref(Spell/V_Nature.jpg,nolink,25x25,Nature Gem);5|儀式/陸上専用|兵士召喚|
|~|&gt;|&gt;|&gt;|&gt;|強力な毒針を持つ飛行する神話的生物Manticoreを1体召喚します|
|[[Howl&gt;./Howl]]|&amp;ref(Spell/P_Nature.jpg,nolink,25x25,Nature);3||&amp;ref(Spell/V_Nature.jpg,nolink,25x25,Nature Gem);3|戦闘/陸上専用|戦闘呪附|
|~|&gt;|&gt;|&gt;|&gt;|戦場の端から断続的にWolfの大群を呼び寄せます|
|[[Spirits of the Wood&gt;./Spirits of the Wood]]|&amp;ref(Spell/P_Nature.jpg,nolink,25x25,Nature);3||&amp;ref(Spell/V_Nature.jpg,nolink,25x25,Nature Gem);8|儀式/陸上専用|兵士召喚|
|~|&gt;|&gt;|&gt;|&gt;|州を離れられない美しき森の精霊Woodland Spiritを10+体召喚します|
|[[Contact Forest Trolls&gt;./Contact Forest Trolls]]|&amp;ref(Spell/P_Nature.jpg,nolink,25x25,Nature);3||&amp;ref(Spell/V_Nature.jpg,nolink,25x25,Nature Gem);10|儀式/陸上専用|兵士召喚|
|~|&gt;|&gt;|&gt;|&gt;|再生能力を備える亜人Forest Trollを5+体召喚します|
|[[Winged Monkeys&gt;./Winged Monkeys]]|&amp;ref(Spell/P_Nature.jpg,nolink,25x25,Nature);3|&amp;ref(Spell/P_Astral.jpg,nolink,25x25,Astral);2|&amp;ref(Spell/V_Nature.jpg,nolink,25x25,Nature Gem);10|儀式/陸上専用|誘拐|
|~|&gt;|&gt;|&gt;|&gt;|指定した州の敵指揮官一人をWinged Monkeyの群れが誘拐しようと試みます|
|[[Awaken Sleeper&gt;./Awaken Sleeper]]|&amp;ref(Spell/P_Nature.jpg,nolink,25x25,Nature);4||&amp;ref(Spell/V_Nature.jpg,nolink,25x25,Nature Gem);10|儀式/陸上専用|指揮官召喚|
|~|&gt;|&gt;|&gt;|&gt;|非常に優れた指揮能力を持つ英雄Sleeperを召喚します|
|[[Vermin Feast&gt;./Vermin Feast]]|&amp;ref(Spell/P_Nature.jpg,nolink,25x25,Nature);4||&amp;ref(Spell/V_Nature.jpg,nolink,25x25,Nature Gem);6|儀式/水陸両用|地方呪附|
|~|&gt;|&gt;|&gt;|&gt;|指定した州にある包囲された要塞の食糧を急激に減少させます|
</v>
      </c>
      <c r="C7" s="1" t="str">
        <f ca="1">IFERROR("**"&amp;C$1&amp;" Lv"&amp;$A7&amp;CHAR(10)&amp;"|名称|主系統|副系統|消費|使用場面|簡易分類|"&amp;CHAR(10)&amp;IFERROR(myConcat(INDIRECT("Spell!O"&amp;MATCH(SpellOutput!C$1&amp;SpellOutput!$A7&amp;"S",Spell!$A:$A,0)&amp;":O"&amp;MATCH(SpellOutput!C$1&amp;SpellOutput!$A7&amp;"E",Spell!$A:$A,0))),myConcat(INDIRECT("Spell!O"&amp;MATCH(SpellOutput!C$1&amp;SpellOutput!$A7&amp;"S",Spell!$A:$A,0)))),"")</f>
        <v xml:space="preserve">**Alteration Lv5
|名称|主系統|副系統|消費|使用場面|簡易分類|
|[[Transmute Fire&gt;./Transmute Fire]]|&amp;ref(Spell/P_Fire.jpg,nolink,25x25,Fire);2||&amp;ref(Spell/V_Fire.jpg,nolink,25x25,Fire Gem);1|儀式/水陸両用|錬金術|
|~|&gt;|&gt;|&gt;|&gt;|追加消費した火の宝石を多額の金銭へと変換します|
|[[Cold Resistance&gt;./Cold Resistance]]|&amp;ref(Spell/P_Fire.jpg,nolink,25x25,Fire);3||&amp;ref(Spell/V_Fire.jpg,nolink,25x25,Fire Gem);1|戦闘/水陸両用|強化|
|~|&gt;|&gt;|&gt;|&gt;|広範囲の味方に弱い冷気耐性を与えます|
|[[Incinerate&gt;./Incinerate]]|&amp;ref(Spell/P_Fire.jpg,nolink,25x25,Fire);3|||戦闘/水陸両用|攻撃|
|~|&gt;|&gt;|&gt;|&gt;|敵1体を内側から発火させて攻撃します|
|[[Solar Eclipse&gt;./Solar Eclipse]]|&amp;ref(Spell/P_Fire.jpg,nolink,25x25,Fire);3|&amp;ref(Spell/P_Astral.jpg,nolink,25x25,Astral);1|&amp;ref(Spell/V_Fire.jpg,nolink,25x25,Fire Gem);1|戦闘/陸上専用|戦闘呪附|
|~|&gt;|&gt;|&gt;|&gt;|日食を起こし戦場を闇で包みます|
|[[Phantasmal Army&gt;./Phantasmal Army]]|&amp;ref(Spell/P_Air.jpg,nolink,25x25,Air);4||&amp;ref(Spell/V_Air.jpg,nolink,25x25,Air Gem);1|戦闘/水陸両用|一時的召喚|
|~|&gt;|&gt;|&gt;|&gt;|幻の兵士Phantasmal Warriorを25+体召喚します|
|[[Fire Resistance&gt;./Fire Resistance]]|&amp;ref(Spell/P_Water.jpg,nolink,25x25,Water);3||&amp;ref(Spell/V_Water.jpg,nolink,25x25,Water Gem);1|戦闘/水陸両用|強化|
|~|&gt;|&gt;|&gt;|&gt;|広範囲の味方に弱い火炎耐性を与えます|
|[[Bone Melter&gt;./Bone Melter]]|&amp;ref(Spell/P_Water.jpg,nolink,25x25,Water);3|&amp;ref(Spell/P_Nature.jpg,nolink,25x25,Nature);2||戦闘/水陸両用|即死|
|~|&gt;|&gt;|&gt;|&gt;|小範囲の敵を溶解させ即死させようと試みます|
|[[Iron Warriors&gt;./Iron Warriors]]|&amp;ref(Spell/P_Earth.jpg,nolink,25x25,Earth);2|||戦闘/水陸両用|強化|
|~|&gt;|&gt;|&gt;|&gt;|小範囲の味方の皮膚を変化させ防御力を20まで増加させます|
|[[Lightning Resistance&gt;./Lightning Resistance]]|&amp;ref(Spell/P_Earth.jpg,nolink,25x25,Earth);3||&amp;ref(Spell/V_Earth.jpg,nolink,25x25,Earth Gem);1|戦闘/水陸両用|強化|
|~|&gt;|&gt;|&gt;|&gt;|広範囲の味方に弱い電撃耐性を与えます|
|[[Maws of the Earth&gt;./Maws of the Earth]]|&amp;ref(Spell/P_Earth.jpg,nolink,25x25,Earth);3||&amp;ref(Spell/V_Earth.jpg,nolink,25x25,Earth Gem);1|戦闘/水陸両用|攻撃|
|~|&gt;|&gt;|&gt;|&gt;|中範囲の敵を岩の顎で攻撃し動きを封じます|
|[[Shatter&gt;./Shatter]]|&amp;ref(Spell/P_Earth.jpg,nolink,25x25,Earth);3|||戦闘/水陸両用|攻撃|
|~|&gt;|&gt;|&gt;|&gt;|敵の無生物1体に強力な攻撃を行います|
|[[Baleful Star&gt;./Baleful Star]]|&amp;ref(Spell/P_Astral.jpg,nolink,25x25,Astral);3||&amp;ref(Spell/V_Astral.jpg,nolink,25x25,Astral Pearl);7|儀式/陸上専用|災害誘発|
|~|&gt;|&gt;|&gt;|&gt;|指定した州に凶兆を引き起こし不運と呪いを広げます|
|[[Enfeeble&gt;./Enfeeble]]|&amp;ref(Spell/P_Death.jpg,nolink,25x25,Death);2||&amp;ref(Spell/V_Death.jpg,nolink,25x25,Death Gem);1|戦闘/水陸両用|弱体化|
|~|&gt;|&gt;|&gt;|&gt;|中範囲の敵の筋力を永久に低下させようと試みます|
|[[Invulnerability&gt;./Invulnerability]]|&amp;ref(Spell/P_Death.jpg,nolink,25x25,Death);3|||戦闘/水陸両用|自己強化|
|~|&gt;|&gt;|&gt;|&gt;|自身の物理攻撃への防御力を25まで増加させます|
|[[Drain Life&gt;./Drain Life]]|&amp;ref(Spell/P_Death.jpg,nolink,25x25,Death);4|||戦闘/水陸両用|攻撃|
|~|&gt;|&gt;|&gt;|&gt;|敵1体から生命力を吸収します|
|[[Wooden Warriors&gt;./Wooden Warriors]]|&amp;ref(Spell/P_Nature.jpg,nolink,25x25,Nature);2|||戦闘/水陸両用|強化|
|~|&gt;|&gt;|&gt;|&gt;|中範囲の味方の皮膚を変化させ防御力を10まで増加させます|
|[[Mother Oak&gt;./Mother Oak]]|&amp;ref(Spell/P_Nature.jpg,nolink,25x25,Nature);5||&amp;ref(Spell/V_Nature.jpg,nolink,25x25,Nature Gem);50|儀式/陸上専用|世界呪附|
|~|&gt;|&gt;|&gt;|&gt;|術者の国に大量の緑の宝石を与えます|
</v>
      </c>
      <c r="D7" s="1" t="str">
        <f ca="1">IFERROR("**"&amp;D$1&amp;" Lv"&amp;$A7&amp;CHAR(10)&amp;"|名称|主系統|副系統|消費|使用場面|簡易分類|"&amp;CHAR(10)&amp;IFERROR(myConcat(INDIRECT("Spell!O"&amp;MATCH(SpellOutput!D$1&amp;SpellOutput!$A7&amp;"S",Spell!$A:$A,0)&amp;":O"&amp;MATCH(SpellOutput!D$1&amp;SpellOutput!$A7&amp;"E",Spell!$A:$A,0))),myConcat(INDIRECT("Spell!O"&amp;MATCH(SpellOutput!D$1&amp;SpellOutput!$A7&amp;"S",Spell!$A:$A,0)))),"")</f>
        <v xml:space="preserve">**Evocation Lv5
|名称|主系統|副系統|消費|使用場面|簡易分類|
|[[Falling Fires&gt;./Falling Fires]]|&amp;ref(Spell/P_Fire.jpg,nolink,25x25,Fire);3|||戦闘/陸上専用|攻撃|
|~|&gt;|&gt;|&gt;|&gt;|中範囲に炎の雨を降らせ攻撃します|
|[[Orb Lightning&gt;./Orb Lightning]]|&amp;ref(Spell/P_Air.jpg,nolink,25x25,Air);2|||戦闘/水陸両用|攻撃|
|~|&gt;|&gt;|&gt;|&gt;|5回跳弾する電撃を放ち攻撃します|
|[[Storm&gt;./Storm]]|&amp;ref(Spell/P_Air.jpg,nolink,25x25,Air);4||&amp;ref(Spell/V_Air.jpg,nolink,25x25,Air Gem);1|戦闘/陸上専用|戦闘呪附|
|~|&gt;|&gt;|&gt;|&gt;|戦場に激しい嵐を起こし飛行や射撃を著しく制限します|
|[[Falling Frost&gt;./Falling Frost]]|&amp;ref(Spell/P_Water.jpg,nolink,25x25,Water);3|||戦闘/陸上専用|攻撃|
|~|&gt;|&gt;|&gt;|&gt;|中範囲に冷気の雨を降らせ攻撃します|
|[[Gifts from Heaven&gt;./Gifts from Heaven]]|&amp;ref(Spell/P_Earth.jpg,nolink,25x25,Earth);3|&amp;ref(Spell/P_Astral.jpg,nolink,25x25,Astral);1||戦闘/陸上専用|攻撃|
|~|&gt;|&gt;|&gt;|&gt;|3発の驚異的な威力を持つ隕石を落とし攻撃します|
|[[Earthquake&gt;./Earthquake]]|&amp;ref(Spell/P_Earth.jpg,nolink,25x25,Earth);4||&amp;ref(Spell/V_Earth.jpg,nolink,25x25,Earth Gem);3|戦闘/陸上専用|全体攻撃|
|~|&gt;|&gt;|&gt;|&gt;|敵味方全員を地震で攻撃し洞窟では落盤も起こします|
|[[Stellar Cascades&gt;./Stellar Cascades]]|&amp;ref(Spell/P_Astral.jpg,nolink,25x25,Astral);2|||戦闘/陸上専用|疲労攻撃|
|~|&gt;|&gt;|&gt;|&gt;|中範囲に星の光を降らせ疲労させます|
|[[Astral Geyser&gt;./Astral Geyser]]|&amp;ref(Spell/P_Astral.jpg,nolink,25x25,Astral);3|||戦闘/水陸両用|弱体化|
|~|&gt;|&gt;|&gt;|&gt;|小範囲の敵にHorrorへの強力な信号を植え付けます|
|[[Shadow Blast&gt;./Shadow Blast]]|&amp;ref(Spell/P_Death.jpg,nolink,25x25,Death);2||&amp;ref(Spell/V_Death.jpg,nolink,25x25,Death Gem);1|戦闘/水陸両用|攻撃|
|~|&gt;|&gt;|&gt;|&gt;|中範囲を敵を麻痺させる影の爆風で攻撃します|
|[[Poison Cloud&gt;./Poison Cloud]]|&amp;ref(Spell/P_Nature.jpg,nolink,25x25,Nature);3|||戦闘/水陸両用|攻撃|
|~|&gt;|&gt;|&gt;|&gt;|中範囲に暫く残る毒の雲を作り攻撃します|
|[[Healing Mists&gt;./Healing Mists]]|&amp;ref(Spell/P_Nature.jpg,nolink,25x25,Nature);3|&amp;ref(Spell/P_Air.jpg,nolink,25x25,Air);1||戦闘/陸上専用|治療|
|~|&gt;|&gt;|&gt;|&gt;|中範囲に暫く残る癒しの雲を作りHPを回復させます|
</v>
      </c>
      <c r="E7" s="1" t="str">
        <f ca="1">IFERROR("**"&amp;E$1&amp;" Lv"&amp;$A7&amp;CHAR(10)&amp;"|名称|主系統|副系統|消費|使用場面|簡易分類|"&amp;CHAR(10)&amp;IFERROR(myConcat(INDIRECT("Spell!O"&amp;MATCH(SpellOutput!E$1&amp;SpellOutput!$A7&amp;"S",Spell!$A:$A,0)&amp;":O"&amp;MATCH(SpellOutput!E$1&amp;SpellOutput!$A7&amp;"E",Spell!$A:$A,0))),myConcat(INDIRECT("Spell!O"&amp;MATCH(SpellOutput!E$1&amp;SpellOutput!$A7&amp;"S",Spell!$A:$A,0)))),"")</f>
        <v xml:space="preserve">**Construction Lv5
|名称|主系統|副系統|消費|使用場面|簡易分類|
|[[Clockwork Horrors&gt;./Clockwork Horrors]]|&amp;ref(Spell/P_Earth.jpg,nolink,25x25,Earth);2||&amp;ref(Spell/V_Earth.jpg,nolink,25x25,Earth Gem);9|儀式/陸上専用|兵士召喚|
|~|&gt;|&gt;|&gt;|&gt;|発条仕掛けの収穫機Clockwork Horrorを10+体召喚します|
|[[Crusher Construction&gt;./Crusher Construction]]|&amp;ref(Spell/P_Earth.jpg,nolink,25x25,Earth);3||&amp;ref(Spell/V_Earth.jpg,nolink,25x25,Earth Gem);15|儀式/陸上専用|兵士召喚|
|~|&gt;|&gt;|&gt;|&gt;|巨大な石の構造物Crusherを1体召喚します|
|[[Construct Mandragora&gt;./Construct Mandragora]]|&amp;ref(Spell/P_Nature.jpg,nolink,25x25,Nature);2|&amp;ref(Spell/P_Death.jpg,nolink,25x25,Death);1|&amp;ref(Spell/V_Nature.jpg,nolink,25x25,Nature Gem);10|儀式/陸上専用|兵士召喚|
|~|&gt;|&gt;|&gt;|&gt;|敵を昏倒させる強大な蔓と骨の存在Mandragoraを5+体召喚します|
|[[Wooden Construction&gt;./Wooden Construction]]|&amp;ref(Spell/P_Nature.jpg,nolink,25x25,Nature);3||&amp;ref(Spell/V_Nature.jpg,nolink,25x25,Nature Gem);3|儀式/陸上専用|兵士召喚|
|~|&gt;|&gt;|&gt;|&gt;|大きな木の構造物Lumber Constructを1体召喚します|
</v>
      </c>
      <c r="F7" s="1" t="str">
        <f ca="1">IFERROR("**"&amp;F$1&amp;" Lv"&amp;$A7&amp;CHAR(10)&amp;"|名称|主系統|副系統|消費|使用場面|簡易分類|"&amp;CHAR(10)&amp;IFERROR(myConcat(INDIRECT("Spell!O"&amp;MATCH(SpellOutput!F$1&amp;SpellOutput!$A7&amp;"S",Spell!$A:$A,0)&amp;":O"&amp;MATCH(SpellOutput!F$1&amp;SpellOutput!$A7&amp;"E",Spell!$A:$A,0))),myConcat(INDIRECT("Spell!O"&amp;MATCH(SpellOutput!F$1&amp;SpellOutput!$A7&amp;"S",Spell!$A:$A,0)))),"")</f>
        <v xml:space="preserve">**Enchantment Lv5
|名称|主系統|副系統|消費|使用場面|簡易分類|
|[[Flame Ward&gt;./Flame Ward]]|&amp;ref(Spell/P_Fire.jpg,nolink,25x25,Fire);2||&amp;ref(Spell/V_Fire.jpg,nolink,25x25,Fire Gem);1|戦闘/水陸両用|強化|
|~|&gt;|&gt;|&gt;|&gt;|広範囲の味方に弱い火炎耐性を与えます|
|[[Thunder Ward&gt;./Thunder Ward]]|&amp;ref(Spell/P_Air.jpg,nolink,25x25,Air);2||&amp;ref(Spell/V_Air.jpg,nolink,25x25,Air Gem);1|戦闘/水陸両用|強化|
|~|&gt;|&gt;|&gt;|&gt;|広範囲の味方に弱い電撃耐性を与えます|
|[[Watcher&gt;./Watcher]]|&amp;ref(Spell/P_Air.jpg,nolink,25x25,Air);3|&amp;ref(Spell/P_Earth.jpg,nolink,25x25,Earth);1|&amp;ref(Spell/V_Air.jpg,nolink,25x25,Air Gem);5|儀式/水陸両用|兵士召喚|
|~|&gt;|&gt;|&gt;|&gt;|電撃を放つ固定された像Watcherを1体召喚します|
|[[Trade Wind&gt;./Trade Wind]]|&amp;ref(Spell/P_Air.jpg,nolink,25x25,Air);4||&amp;ref(Spell/V_Air.jpg,nolink,25x25,Air Gem);10|儀式/陸上専用|地方呪附|
|~|&gt;|&gt;|&gt;|&gt;|沿岸の州に貿易風を吹かせ税収を向上させます|
|[[Winter Ward&gt;./Winter Ward]]|&amp;ref(Spell/P_Water.jpg,nolink,25x25,Water);2||&amp;ref(Spell/V_Water.jpg,nolink,25x25,Water Gem);1|戦闘/水陸両用|強化|
|~|&gt;|&gt;|&gt;|&gt;|広範囲の味方に弱い冷気耐性を与えます|
|[[Friendly Currents&gt;./Friendly Currents]]|&amp;ref(Spell/P_Water.jpg,nolink,25x25,Water);3||&amp;ref(Spell/V_Water.jpg,nolink,25x25,Water Gem);1|戦闘/水中専用|戦闘呪附|
|~|&gt;|&gt;|&gt;|&gt;|海流に味方の行動を助けさせ敵の行動を阻害させます|
|[[Quagmire&gt;./Quagmire]]|&amp;ref(Spell/P_Water.jpg,nolink,25x25,Water);4||&amp;ref(Spell/V_Water.jpg,nolink,25x25,Water Gem);1|戦闘/陸上専用|戦闘呪附|
|~|&gt;|&gt;|&gt;|&gt;|地面を沼地化させ環境に不慣れなものの動きを妨げます|
|[[Enliven Gargoyles&gt;./Enliven Gargoyles]]|&amp;ref(Spell/P_Earth.jpg,nolink,25x25,Earth);3|&amp;ref(Spell/P_Air.jpg,nolink,25x25,Air);1|&amp;ref(Spell/V_Earth.jpg,nolink,25x25,Earth Gem);10|儀式/水陸両用|兵士召喚|
|~|&gt;|&gt;|&gt;|&gt;|飛行する石像Gargoyleを5+体召喚します|
|[[Ritual of Returning&gt;./Ritual of Returning]]|&amp;ref(Spell/P_Astral.jpg,nolink,25x25,Astral);2||&amp;ref(Spell/V_Astral.jpg,nolink,25x25,Astral Pearl);3|儀式/水陸両用|個人呪附|
|~|&gt;|&gt;|&gt;|&gt;|自身が負傷した際に一度だけ自動的に帰還するようにします|
|[[Dispel&gt;./Dispel]]|&amp;ref(Spell/P_Astral.jpg,nolink,25x25,Astral);3||&amp;ref(Spell/V_Astral.jpg,nolink,25x25,Astral Pearl);30|儀式/水陸両用|特殊|
|~|&gt;|&gt;|&gt;|&gt;|指定した世界呪附を解除しようと試みます|
|[[The Eyes of God&gt;./The Eyes of God]]|&amp;ref(Spell/P_Astral.jpg,nolink,25x25,Astral);5||&amp;ref(Spell/V_Astral.jpg,nolink,25x25,Astral Pearl);50|儀式/水陸両用|世界呪附|
|~|&gt;|&gt;|&gt;|&gt;|世界中の簡単な情報と支配圏内の詳細な情報を得ます|
|[[Horde of Skeletons&gt;./Horde of Skeletons]]|&amp;ref(Spell/P_Death.jpg,nolink,25x25,Death);2|||戦闘/水陸両用|一時的召喚|
|~|&gt;|&gt;|&gt;|&gt;|骨だけの戦士Longdeadを5+体召喚します|
|[[Pale Riders&gt;./Pale Riders]]|&amp;ref(Spell/P_Death.jpg,nolink,25x25,Death);3||&amp;ref(Spell/V_Death.jpg,nolink,25x25,Death Gem);10|儀式/陸上専用|兵士召喚|
|~|&gt;|&gt;|&gt;|&gt;|骨だけの騎兵Longdead Horsemanを20+体召喚します|
|[[Foul Vapors&gt;./Foul Vapors]]|&amp;ref(Spell/P_Nature.jpg,nolink,25x25,Nature);3|&amp;ref(Spell/P_Water.jpg,nolink,25x25,Water);1|&amp;ref(Spell/V_Nature.jpg,nolink,25x25,Nature Gem);1|戦闘/水陸両用|戦闘呪附|
|~|&gt;|&gt;|&gt;|&gt;|戦場全体に毒霧を噴出させ敵味方全員を断続的に攻撃します|
|[[Faery Trod&gt;./Faery Trod]]|&amp;ref(Spell/P_Nature.jpg,nolink,25x25,Nature);5||&amp;ref(Spell/V_Nature.jpg,nolink,25x25,Nature Gem);20|儀式/森林限定|瞬間移動|
|~|&gt;|&gt;|&gt;|&gt;|指定した森林へと指揮下の兵と共に移動します|
</v>
      </c>
      <c r="G7" s="1" t="str">
        <f ca="1">IFERROR("**"&amp;G$1&amp;" Lv"&amp;$A7&amp;CHAR(10)&amp;"|名称|主系統|副系統|消費|使用場面|簡易分類|"&amp;CHAR(10)&amp;IFERROR(myConcat(INDIRECT("Spell!O"&amp;MATCH(SpellOutput!G$1&amp;SpellOutput!$A7&amp;"S",Spell!$A:$A,0)&amp;":O"&amp;MATCH(SpellOutput!G$1&amp;SpellOutput!$A7&amp;"E",Spell!$A:$A,0))),myConcat(INDIRECT("Spell!O"&amp;MATCH(SpellOutput!G$1&amp;SpellOutput!$A7&amp;"S",Spell!$A:$A,0)))),"")</f>
        <v xml:space="preserve">**Thaumaturgy Lv5
|名称|主系統|副系統|消費|使用場面|簡易分類|
|[[Pyre of Catharsis&gt;./Pyre of Catharsis]]|&amp;ref(Spell/P_Fire.jpg,nolink,25x25,Fire);3||&amp;ref(Spell/V_Fire.jpg,nolink,25x25,Fire Gem);4|儀式/陸上専用|病気治療|
|~|&gt;|&gt;|&gt;|&gt;|自身を浄化の炎で焼き病気を治療します|
|[[Raging Hearts&gt;./Raging Hearts]]|&amp;ref(Spell/P_Fire.jpg,nolink,25x25,Fire);4||&amp;ref(Spell/V_Fire.jpg,nolink,25x25,Fire Gem);10|儀式/水陸両用|災害誘発|
|~|&gt;|&gt;|&gt;|&gt;|指定した州の住民を狂わせ不安度を激増させます|
|[[Confusion&gt;./Confusion]]|&amp;ref(Spell/P_Air.jpg,nolink,25x25,Air);3|||戦闘/水陸両用|混乱|
|~|&gt;|&gt;|&gt;|&gt;|小範囲の敵を混乱させようと試みます|
|[[Soul Slay&gt;./Soul Slay]]|&amp;ref(Spell/P_Astral.jpg,nolink,25x25,Astral);3|||戦闘/水陸両用|即死|
|~|&gt;|&gt;|&gt;|&gt;|敵1体の魂を引き裂き即死させようと試みます|
|[[Telestic Animation&gt;./Telestic Animation]]|&amp;ref(Spell/P_Astral.jpg,nolink,25x25,Astral);3||&amp;ref(Spell/V_Astral.jpg,nolink,25x25,Astral Pearl);5|儀式/水陸両用|指揮官召喚|
|~|&gt;|&gt;|&gt;|&gt;|聖職者の力を持つ固定された像Telestic Animateを召喚します|
|[[Gateway&gt;./Gateway]]|&amp;ref(Spell/P_Astral.jpg,nolink,25x25,Astral);4||&amp;ref(Spell/V_Astral.jpg,nolink,25x25,Astral Pearl);10|儀式/水陸両用|瞬間移動|
|~|&gt;|&gt;|&gt;|&gt;|指定した自国の研究所まで指揮下の兵と共に移動します|
|[[Control the Dead&gt;./Control the Dead]]|&amp;ref(Spell/P_Death.jpg,nolink,25x25,Death);2|||戦闘/水陸両用|隷属|
|~|&gt;|&gt;|&gt;|&gt;|小範囲の敵のアンデッドを隷属させようと試みます|
|[[Leeching Darkness&gt;./Leeching Darkness]]|&amp;ref(Spell/P_Death.jpg,nolink,25x25,Death);3|||戦闘/陸上専用|攻撃|
|~|&gt;|&gt;|&gt;|&gt;|中範囲に暫く滞留する闇を作り攻撃します|
|[[Burden of Time&gt;./Burden of Time]]|&amp;ref(Spell/P_Death.jpg,nolink,25x25,Death);5||&amp;ref(Spell/V_Death.jpg,nolink,25x25,Death Gem);70|儀式/水陸両用|世界呪附|
|~|&gt;|&gt;|&gt;|&gt;|世界中で老化を早め人口を減少させます|
|[[Charm Animal&gt;./Charm Animal]]|&amp;ref(Spell/P_Nature.jpg,nolink,25x25,Nature);2|||戦闘/水陸両用|魅了|
|~|&gt;|&gt;|&gt;|&gt;|敵の動物1体を魅了しようと試みます|
|[[The Ravenous Swarm&gt;./The Ravenous Swarm]]|&amp;ref(Spell/P_Nature.jpg,nolink,25x25,Nature);3||&amp;ref(Spell/V_Nature.jpg,nolink,25x25,Nature Gem);1|戦闘/陸上専用|戦闘呪附|
|~|&gt;|&gt;|&gt;|&gt;|虫の大群にアンデッドを敵味方問わず食い荒らさせます|
|[[Growing Fury&gt;./Growing Fury]]|&amp;ref(Spell/P_Nature.jpg,nolink,25x25,Nature);4||&amp;ref(Spell/V_Nature.jpg,nolink,25x25,Nature Gem);1|戦闘/水陸両用|戦闘呪附|
|~|&gt;|&gt;|&gt;|&gt;|味方全員の狂戦士と負傷者を狂戦士の怒りに突入させます|
|[[Gift of Reason&gt;./Gift of Reason]]|&amp;ref(Spell/P_Nature.jpg,nolink,25x25,Nature);4||&amp;ref(Spell/V_Nature.jpg,nolink,25x25,Nature Gem);20|儀式/水陸両用|昇格|
|~|&gt;|&gt;|&gt;|&gt;|同じ州の意志ある兵士1体を指揮官に昇格します|
</v>
      </c>
      <c r="H7" s="1" t="str">
        <f ca="1">IFERROR("**"&amp;H$1&amp;" Lv"&amp;$A7&amp;CHAR(10)&amp;"|名称|主系統|副系統|消費|使用場面|簡易分類|"&amp;CHAR(10)&amp;IFERROR(myConcat(INDIRECT("Spell!O"&amp;MATCH(SpellOutput!H$1&amp;SpellOutput!$A7&amp;"S",Spell!$A:$A,0)&amp;":O"&amp;MATCH(SpellOutput!H$1&amp;SpellOutput!$A7&amp;"E",Spell!$A:$A,0))),myConcat(INDIRECT("Spell!O"&amp;MATCH(SpellOutput!H$1&amp;SpellOutput!$A7&amp;"S",Spell!$A:$A,0)))),"")</f>
        <v xml:space="preserve">**Blood Magic Lv5
|名称|主系統|副系統|消費|使用場面|簡易分類|
|[[Wrath of Pazuzu&gt;./Wrath of Pazuzu]]|&amp;ref(Spell/P_Blood.jpg,nolink,25x25,Blood);1|&amp;ref(Spell/P_Air.jpg,nolink,25x25,Air);3|&amp;ref(Spell/V_Blood.jpg,nolink,25x25,Blood Slave);15|儀式/陸上専用|災害誘発|
|~|&gt;|&gt;|&gt;|&gt;|指定した州に地獄の嵐を起こし不安度を増加させます|
|[[Awaken Dark Vines&gt;./Awaken Dark Vines]]|&amp;ref(Spell/P_Blood.jpg,nolink,25x25,Blood);1|&amp;ref(Spell/P_Nature.jpg,nolink,25x25,Nature);3|&amp;ref(Spell/V_Blood.jpg,nolink,25x25,Blood Slave);12|儀式/陸上専用|兵士召喚|
|~|&gt;|&gt;|&gt;|&gt;|強靭な植物の集合体Dark Vinesを2体召喚します|
|[[Hellbind Heart&gt;./Hellbind Heart]]|&amp;ref(Spell/P_Blood.jpg,nolink,25x25,Blood);2||&amp;ref(Spell/V_Blood.jpg,nolink,25x25,Blood Slave);1|戦闘/陸上専用|魅了|
|~|&gt;|&gt;|&gt;|&gt;|敵1体を魅了しようと試みます|
|[[Bind Demon Knight&gt;./Bind Demon Knight]]|&amp;ref(Spell/P_Blood.jpg,nolink,25x25,Blood);2|&amp;ref(Spell/P_Earth.jpg,nolink,25x25,Earth);2|&amp;ref(Spell/V_Blood.jpg,nolink,25x25,Blood Slave);15|儀式/陸上専用|兵士召喚|
|~|&gt;|&gt;|&gt;|&gt;|強力な悪魔の騎士Demon Knightを1体召喚します|
|[[Send Lesser Horror&gt;./Send Lesser Horror]]|&amp;ref(Spell/P_Blood.jpg,nolink,25x25,Blood);2|&amp;ref(Spell/P_Astral.jpg,nolink,25x25,Astral);3|&amp;ref(Spell/V_Blood.jpg,nolink,25x25,Blood Slave);9|儀式/陸上専用|襲撃派遣|
|~|&gt;|&gt;|&gt;|&gt;|指定した州を下等なHorrorが襲撃します|
|[[Summon Illearth&gt;./Summon Illearth]]|&amp;ref(Spell/P_Blood.jpg,nolink,25x25,Blood);2|&amp;ref(Spell/P_Earth.jpg,nolink,25x25,Earth);2|&amp;ref(Spell/V_Blood.jpg,nolink,25x25,Blood Slave);2|戦闘/陸上専用|一時的召喚|
|~|&gt;|&gt;|&gt;|&gt;|穢れた地の精霊Illearthを1体召喚します|
|[[Rain of Toads&gt;./Rain of Toads]]|&amp;ref(Spell/P_Blood.jpg,nolink,25x25,Blood);3|&amp;ref(Spell/P_Nature.jpg,nolink,25x25,Nature);1|&amp;ref(Spell/V_Blood.jpg,nolink,25x25,Blood Slave);20|儀式/陸上専用|災害誘発|
|~|&gt;|&gt;|&gt;|&gt;|指定した州に蛙の雨を降らせ不幸と病気を広げます|
|[[Horde from Hell&gt;./Horde from Hell]]|&amp;ref(Spell/P_Blood.jpg,nolink,25x25,Blood);4||&amp;ref(Spell/V_Blood.jpg,nolink,25x25,Blood Slave);44|儀式/陸上専用|軍団召喚|
|~|&gt;|&gt;|&gt;|&gt;|指定した州に24体のImpとその指揮官Devilを召喚します|
|[[Bloodletting&gt;./Bloodletting]]|&amp;ref(Spell/P_Blood.jpg,nolink,25x25,Blood);4||&amp;ref(Spell/V_Blood.jpg,nolink,25x25,Blood Slave);4|戦闘/陸上専用|全体攻撃|
|~|&gt;|&gt;|&gt;|&gt;|敵味方全員から血液を吸収して攻撃します|
|[[Bind Succubus&gt;./Bind Succubus]]|&amp;ref(Spell/P_Blood.jpg,nolink,25x25,Blood);4||&amp;ref(Spell/V_Blood.jpg,nolink,25x25,Blood Slave);66|儀式/陸上専用|指揮官召喚|
|~|&gt;|&gt;|&gt;|&gt;|地獄の娼婦Succubusを召喚します|
</v>
      </c>
      <c r="J7" s="1" t="s">
        <v>2882</v>
      </c>
      <c r="K7" s="1" t="str">
        <f ca="1">IFERROR("**"&amp;K$1&amp;" Lv0"&amp;SUBSTITUTE(SUBSTITUTE(SUBSTITUTE(SUBSTITUTE(SUBSTITUTE(SUBSTITUTE(SUBSTITUTE(SUBSTITUTE(SUBSTITUTE(J7,"火","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7&amp;"S",Spell!$A:$A,0)&amp;":O"&amp;MATCH(SpellOutput!K$1&amp;"0"&amp;SpellOutput!$J7&amp;"E",Spell!$A:$A,0))),myConcat(INDIRECT("Spell!O"&amp;MATCH(SpellOutput!K$1&amp;"0"&amp;SpellOutput!$J7&amp;"S",Spell!$A:$A,0)))),"")</f>
        <v xml:space="preserve">**Divine Lv0 - Earth Gods
|名称|主系統|副系統|消費|使用場面|簡易分類|
|[[Pull from the Grave&gt;./Pull from the Grave]]|&amp;ref(Spell/P_Holy.jpg,nolink,25x25,Holy);1|||戦闘/水陸両用|攻撃|
|~|&gt;|&gt;|&gt;|&gt;|中範囲のアンデッドを攻撃し埋没させて動きを封じようと試みます|
|[[Word of Stone&gt;./Word of Stone]]|&amp;ref(Spell/P_Holy.jpg,nolink,25x25,Holy);3|||戦闘/水陸両用|攻撃|
|~|&gt;|&gt;|&gt;|&gt;|敵1体を神聖なる矢で攻撃し石化させようと試みます|
</v>
      </c>
    </row>
    <row r="8" spans="1:11" x14ac:dyDescent="0.15">
      <c r="A8" s="1">
        <v>6</v>
      </c>
      <c r="B8" s="1" t="str">
        <f ca="1">IFERROR("**"&amp;B$1&amp;" Lv"&amp;$A8&amp;CHAR(10)&amp;"|名称|主系統|副系統|消費|使用場面|簡易分類|"&amp;CHAR(10)&amp;IFERROR(myConcat(INDIRECT("Spell!O"&amp;MATCH(SpellOutput!B$1&amp;SpellOutput!$A8&amp;"S",Spell!$A:$A,0)&amp;":O"&amp;MATCH(SpellOutput!B$1&amp;SpellOutput!$A8&amp;"E",Spell!$A:$A,0))),myConcat(INDIRECT("Spell!O"&amp;MATCH(SpellOutput!B$1&amp;SpellOutput!$A8&amp;"S",Spell!$A:$A,0)))),"")</f>
        <v xml:space="preserve">**Conjuration Lv6
|名称|主系統|副系統|消費|使用場面|簡易分類|
|[[Summon Fire Snakes&gt;./Summon Fire Snakes]]|&amp;ref(Spell/P_Fire.jpg,nolink,25x25,Fire);2||&amp;ref(Spell/V_Fire.jpg,nolink,25x25,Fire Gem);7|儀式/陸上専用|兵士召喚|
|~|&gt;|&gt;|&gt;|&gt;|火球で近くの敵を焼く蛇Fire Snakeを5+体召喚します|
|[[Summon Flame Spirit&gt;./Summon Flame Spirit]]|&amp;ref(Spell/P_Fire.jpg,nolink,25x25,Fire);3||&amp;ref(Spell/V_Fire.jpg,nolink,25x25,Fire Gem);30|儀式/陸上専用|指揮官召喚|
|~|&gt;|&gt;|&gt;|&gt;|火の魔法に長ける精霊Fire Spiritを召喚します|
|[[Summon Great Eagles&gt;./Summon Great Eagles]]|&amp;ref(Spell/P_Air.jpg,nolink,25x25,Air);3||&amp;ref(Spell/V_Air.jpg,nolink,25x25,Air Gem);8|儀式/陸上専用|兵士召喚|
|~|&gt;|&gt;|&gt;|&gt;|巨大な鷲Great Eagleを5+体召喚します|
|[[Summon Bishop Fish&gt;./Summon Bishop Fish]]|&amp;ref(Spell/P_Water.jpg,nolink,25x25,Water);3||&amp;ref(Spell/V_Water.jpg,nolink,25x25,Water Gem);15|儀式/水中専用|指揮官召喚|
|~|&gt;|&gt;|&gt;|&gt;|強大な水棲の聖職者Bishop Fishを召喚します|
|[[Shark Attack&gt;./Shark Attack]]|&amp;ref(Spell/P_Water.jpg,nolink,25x25,Water);3||&amp;ref(Spell/V_Water.jpg,nolink,25x25,Water Gem);3|戦闘/水中専用|戦闘呪附|
|~|&gt;|&gt;|&gt;|&gt;|血の匂いを利用しSharkやSmall Sharkの群れを断続的に呼び寄せます|
|[[Sea King's Court&gt;./Sea King's Court]]|&amp;ref(Spell/P_Water.jpg,nolink,25x25,Water);3||&amp;ref(Spell/V_Water.jpg,nolink,25x25,Water Gem);55|儀式/水陸両用|軍団召喚|
|~|&gt;|&gt;|&gt;|&gt;|Sea Troll10体、Troll Guard5体とその指揮官Sea Kingを召喚します|
|[[Streams from Hades&gt;./Streams from Hades]]|&amp;ref(Spell/P_Water.jpg,nolink,25x25,Water);4|&amp;ref(Spell/P_Death.jpg,nolink,25x25,Death);1|&amp;ref(Spell/V_Water.jpg,nolink,25x25,Water Gem);40|儀式/水陸両用|指揮官召喚|
|~|&gt;|&gt;|&gt;|&gt;|強大な魔力を持つ冥界の川の精霊Kokythiadを召喚します|
|[[Contact Hill Giant&gt;./Contact Hill Giant]]|&amp;ref(Spell/P_Earth.jpg,nolink,25x25,Earth);3||&amp;ref(Spell/V_Earth.jpg,nolink,25x25,Earth Gem);3|儀式/陸上専用|兵士召喚|
|~|&gt;|&gt;|&gt;|&gt;|野蛮で強大な巨人Hill Giantを1体召喚します|
|[[Troll King's Court&gt;./Troll King's Court]]|&amp;ref(Spell/P_Earth.jpg,nolink,25x25,Earth);3||&amp;ref(Spell/V_Earth.jpg,nolink,25x25,Earth Gem);55|儀式/陸上専用|軍団召喚|
|~|&gt;|&gt;|&gt;|&gt;|Trollを10体、War Trollを5体、Troll Moose Knightを2体とその指揮官Troll Kingを召喚します|
|[[Acashic Knowledge&gt;./Acashic Knowledge]]|&amp;ref(Spell/P_Astral.jpg,nolink,25x25,Astral);3||&amp;ref(Spell/V_Astral.jpg,nolink,25x25,Astral Pearl);25|儀式/水陸両用|土地探索|
|~|&gt;|&gt;|&gt;|&gt;|指定した州の全ての魔法の地を明かします|
|[[Ether Gate&gt;./Ether Gate]]|&amp;ref(Spell/P_Astral.jpg,nolink,25x25,Astral);4|&amp;ref(Spell/P_Death.jpg,nolink,25x25,Death);1|&amp;ref(Spell/V_Astral.jpg,nolink,25x25,Astral Pearl);90|儀式/水陸両用|軍団召喚|
|~|&gt;|&gt;|&gt;|&gt;|魔法の剣を持つEther Warriorを15体とその指揮官Ether Lordを召喚します|
|[[Summon Ghosts&gt;./Summon Ghosts]]|&amp;ref(Spell/P_Death.jpg,nolink,25x25,Death);2||&amp;ref(Spell/V_Death.jpg,nolink,25x25,Death Gem);14|儀式/水陸両用|兵士召喚|
|~|&gt;|&gt;|&gt;|&gt;|生命力を吸い取る霊Ghostを5+体召喚します|
|[[Summon Spectre&gt;./Summon Spectre]]|&amp;ref(Spell/P_Death.jpg,nolink,25x25,Death);3||&amp;ref(Spell/V_Death.jpg,nolink,25x25,Death Gem);22|儀式/水陸両用|指揮官召喚|
|~|&gt;|&gt;|&gt;|&gt;|多様な魔力を持つ霊Spectral Mageを召喚します|
|[[Summon Sprites&gt;./Summon Sprites]]|&amp;ref(Spell/P_Nature.jpg,nolink,25x25,Nature);1|&amp;ref(Spell/P_Air.jpg,nolink,25x25,Air);1|&amp;ref(Spell/V_Nature.jpg,nolink,25x25,Nature Gem);1|戦闘/陸上専用|一時的召喚|
|~|&gt;|&gt;|&gt;|&gt;|敵を昏睡させる矢を放つ小妖精Spriteを6体召喚します|
|[[Forest Troll Tribe&gt;./Forest Troll Tribe]]|&amp;ref(Spell/P_Nature.jpg,nolink,25x25,Nature);3||&amp;ref(Spell/V_Nature.jpg,nolink,25x25,Nature Gem);37|儀式/陸上専用|軍団召喚|
|~|&gt;|&gt;|&gt;|&gt;|Forest Trollを15体とその指揮官Troll Shamanを召喚します|
|[[Contact Forest Giant&gt;./Contact Forest Giant]]|&amp;ref(Spell/P_Nature.jpg,nolink,25x25,Nature);3||&amp;ref(Spell/V_Nature.jpg,nolink,25x25,Nature Gem);2|儀式/陸上専用|兵士召喚|
|~|&gt;|&gt;|&gt;|&gt;|野蛮で強力な巨人Forest Giantを召喚します|
|[[Contact Lamias&gt;./Contact Lamias]]|&amp;ref(Spell/P_Nature.jpg,nolink,25x25,Nature);3||&amp;ref(Spell/V_Nature.jpg,nolink,25x25,Nature Gem);5|儀式/陸上専用|兵士召喚|
|~|&gt;|&gt;|&gt;|&gt;|高い再生能力を備える蛇女Lamiaを5+体召喚します|
|[[Locust Swarms&gt;./Locust Swarms]]|&amp;ref(Spell/P_Nature.jpg,nolink,25x25,Nature);3||&amp;ref(Spell/V_Nature.jpg,nolink,25x25,Nature Gem);8|儀式/陸上専用|災害誘発|
|~|&gt;|&gt;|&gt;|&gt;|指定した州に蝗の大群を放ち税収に被害を与えます|
|[[Contact Lamia Queen&gt;./Contact Lamia Queen]]|&amp;ref(Spell/P_Nature.jpg,nolink,25x25,Nature);5|&amp;ref(Spell/P_Death.jpg,nolink,25x25,Death);2|&amp;ref(Spell/V_Nature.jpg,nolink,25x25,Nature Gem);25|儀式/陸上専用|指揮官召喚|
|~|&gt;|&gt;|&gt;|&gt;|強力な魔力と再生力を持つ蛇女Lamia Queenを召喚します|
</v>
      </c>
      <c r="C8" s="1" t="str">
        <f ca="1">IFERROR("**"&amp;C$1&amp;" Lv"&amp;$A8&amp;CHAR(10)&amp;"|名称|主系統|副系統|消費|使用場面|簡易分類|"&amp;CHAR(10)&amp;IFERROR(myConcat(INDIRECT("Spell!O"&amp;MATCH(SpellOutput!C$1&amp;SpellOutput!$A8&amp;"S",Spell!$A:$A,0)&amp;":O"&amp;MATCH(SpellOutput!C$1&amp;SpellOutput!$A8&amp;"E",Spell!$A:$A,0))),myConcat(INDIRECT("Spell!O"&amp;MATCH(SpellOutput!C$1&amp;SpellOutput!$A8&amp;"S",Spell!$A:$A,0)))),"")</f>
        <v xml:space="preserve">**Alteration Lv6
|名称|主系統|副系統|消費|使用場面|簡易分類|
|[[Blindness&gt;./Blindness]]|&amp;ref(Spell/P_Fire.jpg,nolink,25x25,Fire);1|||戦闘/水陸両用|弱体化|
|~|&gt;|&gt;|&gt;|&gt;|敵1体を盲目にしようと試みます|
|[[Boil&gt;./Boil]]|&amp;ref(Spell/P_Fire.jpg,nolink,25x25,Fire);3|&amp;ref(Spell/P_Water.jpg,nolink,25x25,Water);1||戦闘/水中専用|攻撃|
|~|&gt;|&gt;|&gt;|&gt;|小範囲の水を沸騰させて攻撃します|
|[[False Horror&gt;./False Horror]]|&amp;ref(Spell/P_Air.jpg,nolink,25x25,Air);3|||戦闘/水陸両用|一時的召喚|
|~|&gt;|&gt;|&gt;|&gt;|恐るべきHorrorの幻False Horrorを1体召喚します|
|[[Frozen Heart&gt;./Frozen Heart]]|&amp;ref(Spell/P_Water.jpg,nolink,25x25,Water);1|||戦闘/水陸両用|攻撃|
|~|&gt;|&gt;|&gt;|&gt;|敵1体の心臓を凍らせて攻撃します|
|[[Manifest Vitriol&gt;./Manifest Vitriol]]|&amp;ref(Spell/P_Water.jpg,nolink,25x25,Water);2|&amp;ref(Spell/P_Fire.jpg,nolink,25x25,Fire);1|&amp;ref(Spell/V_Water.jpg,nolink,25x25,Water Gem);3|儀式/陸上専用|兵士召喚|
|~|&gt;|&gt;|&gt;|&gt;|硫酸の獅子Green Lionを1体召喚します|
|[[Wave Warriors&gt;./Wave Warriors]]|&amp;ref(Spell/P_Water.jpg,nolink,25x25,Water);3||&amp;ref(Spell/V_Water.jpg,nolink,25x25,Water Gem);1|戦闘/水陸両用|強化|
|~|&gt;|&gt;|&gt;|&gt;|中範囲の味方を半液状にし物理的攻撃と永久的障害への耐性を得ます|
|[[Earth Gem Alchemy&gt;./Earth Gem Alchemy]]|&amp;ref(Spell/P_Earth.jpg,nolink,25x25,Earth);2||&amp;ref(Spell/V_Earth.jpg,nolink,25x25,Earth Gem);1|儀式/水陸両用|錬金術|
|~|&gt;|&gt;|&gt;|&gt;|追加消費した地の宝石を多額の金銭へと変換します|
|[[Iron Bane&gt;./Iron Bane]]|&amp;ref(Spell/P_Earth.jpg,nolink,25x25,Earth);3||&amp;ref(Spell/V_Earth.jpg,nolink,25x25,Earth Gem);1|戦闘/水陸両用|全体弱体化|
|~|&gt;|&gt;|&gt;|&gt;|敵味方全員の鉄製装備を腐食させます|
|[[Iron Pigs&gt;./Iron Pigs]]|&amp;ref(Spell/P_Earth.jpg,nolink,25x25,Earth);3|&amp;ref(Spell/P_Nature.jpg,nolink,25x25,Nature);1|&amp;ref(Spell/V_Earth.jpg,nolink,25x25,Earth Gem);9|儀式/陸上専用|兵士召喚|
|~|&gt;|&gt;|&gt;|&gt;|鋼鉄の皮膚を持つ豚Iron Pigを7体召喚します|
|[[Petrify&gt;./Petrify]]|&amp;ref(Spell/P_Earth.jpg,nolink,25x25,Earth);5|||戦闘/水陸両用|石化|
|~|&gt;|&gt;|&gt;|&gt;|小範囲の敵を石化させようと試みます|
|[[Crumble&gt;./Crumble]]|&amp;ref(Spell/P_Earth.jpg,nolink,25x25,Earth);5||&amp;ref(Spell/V_Earth.jpg,nolink,25x25,Earth Gem);20|儀式/水陸両用|遠隔攻撃|
|~|&gt;|&gt;|&gt;|&gt;|指定した州の要塞の城壁に大きな損傷を与えます|
|[[Control&gt;./Control]]|&amp;ref(Spell/P_Astral.jpg,nolink,25x25,Astral);3||&amp;ref(Spell/V_Astral.jpg,nolink,25x25,Astral Pearl);1|戦闘/水陸両用|隷属|
|~|&gt;|&gt;|&gt;|&gt;|敵の魔法生物1体を隷属させようと試みます|
|[[Battle Fortune&gt;./Battle Fortune]]|&amp;ref(Spell/P_Astral.jpg,nolink,25x25,Astral);3||&amp;ref(Spell/V_Astral.jpg,nolink,25x25,Astral Pearl);1|戦闘/水陸両用|強化|
|~|&gt;|&gt;|&gt;|&gt;|中範囲の味方の運命を変え致命傷となる攻撃を75%で無効化します|
|[[Soul Vortex&gt;./Soul Vortex]]|&amp;ref(Spell/P_Death.jpg,nolink,25x25,Death);3|||戦闘/水陸両用|自己強化|
|~|&gt;|&gt;|&gt;|&gt;|自身の周囲から断続的に生命力を吸収します|
|[[Skeletal Legion&gt;./Skeletal Legion]]|&amp;ref(Spell/P_Death.jpg,nolink,25x25,Death);4||&amp;ref(Spell/V_Death.jpg,nolink,25x25,Death Gem);1|戦闘/水陸両用|全体強化|
|~|&gt;|&gt;|&gt;|&gt;|味方全員を骨張らせ刺突への耐性を与えます|
|[[Darkness&gt;./Darkness]]|&amp;ref(Spell/P_Death.jpg,nolink,25x25,Death);4||&amp;ref(Spell/V_Death.jpg,nolink,25x25,Death Gem);4|戦闘/陸上専用|戦闘呪附|
|~|&gt;|&gt;|&gt;|&gt;|戦場を完全なる闇に包みます|
|[[Transformation&gt;./Transformation]]|&amp;ref(Spell/P_Nature.jpg,nolink,25x25,Nature);2||&amp;ref(Spell/V_Nature.jpg,nolink,25x25,Nature Gem);8|儀式/水陸両用|変身|
|~|&gt;|&gt;|&gt;|&gt;|自身を何らかの動物へと永久的に変化させます|
|[[Army of Giants&gt;./Army of Giants]]|&amp;ref(Spell/P_Nature.jpg,nolink,25x25,Nature);3||&amp;ref(Spell/V_Nature.jpg,nolink,25x25,Nature Gem);1|戦闘/水陸両用|強化|
|~|&gt;|&gt;|&gt;|&gt;|中範囲の味方を巨大化させます|
</v>
      </c>
      <c r="D8" s="1" t="str">
        <f ca="1">IFERROR("**"&amp;D$1&amp;" Lv"&amp;$A8&amp;CHAR(10)&amp;"|名称|主系統|副系統|消費|使用場面|簡易分類|"&amp;CHAR(10)&amp;IFERROR(myConcat(INDIRECT("Spell!O"&amp;MATCH(SpellOutput!D$1&amp;SpellOutput!$A8&amp;"S",Spell!$A:$A,0)&amp;":O"&amp;MATCH(SpellOutput!D$1&amp;SpellOutput!$A8&amp;"E",Spell!$A:$A,0))),myConcat(INDIRECT("Spell!O"&amp;MATCH(SpellOutput!D$1&amp;SpellOutput!$A8&amp;"S",Spell!$A:$A,0)))),"")</f>
        <v xml:space="preserve">**Evocation Lv6
|名称|主系統|副系統|消費|使用場面|簡易分類|
|[[Flame Eruption&gt;./Flame Eruption]]|&amp;ref(Spell/P_Fire.jpg,nolink,25x25,Fire);2|||戦闘/陸上専用|攻撃|
|~|&gt;|&gt;|&gt;|&gt;|近距離の広範囲に炎を吹きかけて攻撃します|
|[[Wrathful Skies&gt;./Wrathful Skies]]|&amp;ref(Spell/P_Air.jpg,nolink,25x25,Air);5||&amp;ref(Spell/V_Air.jpg,nolink,25x25,Air Gem);2|戦闘/陸上専用|戦闘呪附|
|~|&gt;|&gt;|&gt;|&gt;|嵐により力を増す断続的な落雷を呼び寄せます|
|[[Perpetual Storm&gt;./Perpetual Storm]]|&amp;ref(Spell/P_Air.jpg,nolink,25x25,Air);5||&amp;ref(Spell/V_Air.jpg,nolink,25x25,Air Gem);70|儀式/水陸両用|世界呪附|
|~|&gt;|&gt;|&gt;|&gt;|世界中に絶え間ない嵐を起こし経済と移動を妨害します|
|[[Cleansing Water&gt;./Cleansing Water]]|&amp;ref(Spell/P_Water.jpg,nolink,25x25,Water);2|||戦闘/陸上専用|攻撃|
|~|&gt;|&gt;|&gt;|&gt;|中範囲にアンデッドやデーモンだけを浄化する水を放ち攻撃します|
|[[Magma Eruption&gt;./Magma Eruption]]|&amp;ref(Spell/P_Earth.jpg,nolink,25x25,Earth);2|&amp;ref(Spell/P_Fire.jpg,nolink,25x25,Fire);2||戦闘/陸上専用|攻撃|
|~|&gt;|&gt;|&gt;|&gt;|中範囲に溶岩を噴き上げて攻撃します|
|[[Astral Fires&gt;./Astral Fires]]|&amp;ref(Spell/P_Astral.jpg,nolink,25x25,Astral);3|&amp;ref(Spell/P_Fire.jpg,nolink,25x25,Fire);1||戦闘/水陸両用|攻撃|
|~|&gt;|&gt;|&gt;|&gt;|中範囲に異界の炎を放ち攻撃します|
|[[Mind Hunt&gt;./Mind Hunt]]|&amp;ref(Spell/P_Astral.jpg,nolink,25x25,Astral);4||&amp;ref(Spell/V_Astral.jpg,nolink,25x25,Astral Pearl);2|儀式/水陸両用|遠隔攻撃|
|~|&gt;|&gt;|&gt;|&gt;|指定した州の指揮官一人を精神攻撃呪文で攻撃します|
|[[The Wrath of God&gt;./The Wrath of God]]|&amp;ref(Spell/P_Astral.jpg,nolink,25x25,Astral);5|&amp;ref(Spell/P_Air.jpg,nolink,25x25,Air);3|&amp;ref(Spell/V_Astral.jpg,nolink,25x25,Astral Pearl);70|儀式/水陸両用|世界呪附|
|~|&gt;|&gt;|&gt;|&gt;|世界中の敵を毎月落雷で攻撃します|
|[[Blast of Unlife&gt;./Blast of Unlife]]|&amp;ref(Spell/P_Death.jpg,nolink,25x25,Death);3|||戦闘/水陸両用|攻撃|
|~|&gt;|&gt;|&gt;|&gt;|小範囲に殺した敵をゾンビ化させる反生命の爆風を放ち攻撃します|
|[[Bane Fire&gt;./Bane Fire]]|&amp;ref(Spell/P_Death.jpg,nolink,25x25,Death);3|&amp;ref(Spell/P_Fire.jpg,nolink,25x25,Fire);1||戦闘/陸上専用|攻撃|
|~|&gt;|&gt;|&gt;|&gt;|小範囲を敵を腐敗させる破滅の炎の爆風で攻撃します|
|[[Wailing Winds&gt;./Wailing Winds]]|&amp;ref(Spell/P_Death.jpg,nolink,25x25,Death);4|&amp;ref(Spell/P_Air.jpg,nolink,25x25,Air);1|&amp;ref(Spell/V_Death.jpg,nolink,25x25,Death Gem);2|戦闘/陸上専用|戦闘呪附|
|~|&gt;|&gt;|&gt;|&gt;|戦場全体に敵を怯えさせる恐怖の風を放ちます|
|[[Stream of Life&gt;./Stream of Life]]|&amp;ref(Spell/P_Nature.jpg,nolink,25x25,Nature);1|||戦闘/水陸両用|即死|
|~|&gt;|&gt;|&gt;|&gt;|小範囲の敵に過剰な生命力を注ぎ即死か狂乱させようと試みます|
</v>
      </c>
      <c r="E8" s="1" t="str">
        <f ca="1">IFERROR("**"&amp;E$1&amp;" Lv"&amp;$A8&amp;CHAR(10)&amp;"|名称|主系統|副系統|消費|使用場面|簡易分類|"&amp;CHAR(10)&amp;IFERROR(myConcat(INDIRECT("Spell!O"&amp;MATCH(SpellOutput!E$1&amp;SpellOutput!$A8&amp;"S",Spell!$A:$A,0)&amp;":O"&amp;MATCH(SpellOutput!E$1&amp;SpellOutput!$A8&amp;"E",Spell!$A:$A,0))),myConcat(INDIRECT("Spell!O"&amp;MATCH(SpellOutput!E$1&amp;SpellOutput!$A8&amp;"S",Spell!$A:$A,0)))),"")</f>
        <v/>
      </c>
      <c r="F8" s="1" t="str">
        <f ca="1">IFERROR("**"&amp;F$1&amp;" Lv"&amp;$A8&amp;CHAR(10)&amp;"|名称|主系統|副系統|消費|使用場面|簡易分類|"&amp;CHAR(10)&amp;IFERROR(myConcat(INDIRECT("Spell!O"&amp;MATCH(SpellOutput!F$1&amp;SpellOutput!$A8&amp;"S",Spell!$A:$A,0)&amp;":O"&amp;MATCH(SpellOutput!F$1&amp;SpellOutput!$A8&amp;"E",Spell!$A:$A,0))),myConcat(INDIRECT("Spell!O"&amp;MATCH(SpellOutput!F$1&amp;SpellOutput!$A8&amp;"S",Spell!$A:$A,0)))),"")</f>
        <v xml:space="preserve">**Enchantment Lv6
|名称|主系統|副系統|消費|使用場面|簡易分類|
|[[Heat form Hell&gt;./Heat form Hell]]|&amp;ref(Spell/P_Fire.jpg,nolink,25x25,Fire);4||&amp;ref(Spell/V_Fire.jpg,nolink,25x25,Fire Gem);2|戦闘/陸上専用|戦闘呪附|
|~|&gt;|&gt;|&gt;|&gt;|戦場を熱波で包み敵味方全員を疲労させます|
|[[Vafur Flames&gt;./Vafur Flames]]|&amp;ref(Spell/P_Fire.jpg,nolink,25x25,Fire);5||&amp;ref(Spell/V_Fire.jpg,nolink,25x25,Fire Gem);10|儀式/陸上専用|地方呪附|
|~|&gt;|&gt;|&gt;|&gt;|要塞の城壁を炎の壁で囲み攻め入る敵を攻撃します|
|[[Eternal Pyre&gt;./Eternal Pyre]]|&amp;ref(Spell/P_Fire.jpg,nolink,25x25,Fire);6||&amp;ref(Spell/V_Fire.jpg,nolink,25x25,Fire Gem);80|儀式/陸上専用|世界呪附|
|~|&gt;|&gt;|&gt;|&gt;|術者の国に大量の火の宝石を与えます|
|[[Arrow Fend&gt;./Arrow Fend]]|&amp;ref(Spell/P_Air.jpg,nolink,25x25,Air);3||&amp;ref(Spell/V_Air.jpg,nolink,25x25,Air Gem);1|戦闘/陸上専用|全体強化|
|~|&gt;|&gt;|&gt;|&gt;|味方全員を大気の盾で覆い大半の射撃を80%で無効化します|
|[[Dome of Solid Air&gt;./Dome of Solid Air]]|&amp;ref(Spell/P_Air.jpg,nolink,25x25,Air);5||&amp;ref(Spell/V_Air.jpg,nolink,25x25,Air Gem);20|儀式/陸上専用|地方呪附|
|~|&gt;|&gt;|&gt;|&gt;|州を狙う遠隔儀式の80%を失敗するまで妨害します|
|[[Water Ward&gt;./Water Ward]]|&amp;ref(Spell/P_Water.jpg,nolink,25x25,Water);1||&amp;ref(Spell/V_Water.jpg,nolink,25x25,Water Gem);1|戦闘/水中専用|強化|
|~|&gt;|&gt;|&gt;|&gt;|広範囲の味方の防御技能を向上させます|
|[[Hidden in Snow&gt;./Hidden in Snow]]|&amp;ref(Spell/P_Water.jpg,nolink,25x25,Water);3|&amp;ref(Spell/P_Death.jpg,nolink,25x25,Death);1|&amp;ref(Spell/V_Water.jpg,nolink,25x25,Water Gem);75|儀式/山地限定|特殊召喚|
|~|&gt;|&gt;|&gt;|&gt;|高地や山地からUnfrozenの兵士と指揮官を召喚します|
|[[Grip of Winter&gt;./Grip of Winter]]|&amp;ref(Spell/P_Water.jpg,nolink,25x25,Water);4||&amp;ref(Spell/V_Water.jpg,nolink,25x25,Water Gem);2|戦闘/水陸両用|戦闘呪附|
|~|&gt;|&gt;|&gt;|&gt;|戦場を寒波で包み敵味方全員を疲労させます|
|[[Frost Dome&gt;./Frost Dome]]|&amp;ref(Spell/P_Water.jpg,nolink,25x25,Water);5||&amp;ref(Spell/V_Water.jpg,nolink,25x25,Water Gem);15|儀式/水陸両用|地方呪附|
|~|&gt;|&gt;|&gt;|&gt;|州を狙う遠隔儀式の術者へ反撃しその30%を妨害します|
|[[Enliven Statues&gt;./Enliven Statues]]|&amp;ref(Spell/P_Earth.jpg,nolink,25x25,Earth);3||&amp;ref(Spell/V_Earth.jpg,nolink,25x25,Earth Gem);20|儀式/水陸両用|兵士召喚|
|~|&gt;|&gt;|&gt;|&gt;|頑強な生ける像Living Statueを10+体召喚します|
|[[Hidden in Sand&gt;./Hidden in Sand]]|&amp;ref(Spell/P_Earth.jpg,nolink,25x25,Earth);3|&amp;ref(Spell/P_Death.jpg,nolink,25x25,Death);1|&amp;ref(Spell/V_Earth.jpg,nolink,25x25,Earth Gem);75|儀式/荒地限定|特殊召喚|
|~|&gt;|&gt;|&gt;|&gt;|荒地からDust Walkerの兵士や指揮官を召喚します|
|[[Hidden Underneath&gt;./Hidden Underneath]]|&amp;ref(Spell/P_Earth.jpg,nolink,25x25,Earth);3|&amp;ref(Spell/P_Death.jpg,nolink,25x25,Death);1|&amp;ref(Spell/V_Earth.jpg,nolink,25x25,Earth Gem);75|儀式/洞窟限定|特殊召喚|
|~|&gt;|&gt;|&gt;|&gt;|洞窟からReleased Oneの兵士と指揮官を召喚します|
|[[Riches from Beneath&gt;./Riches from Beneath]]|&amp;ref(Spell/P_Earth.jpg,nolink,25x25,Earth);5||&amp;ref(Spell/V_Earth.jpg,nolink,25x25,Earth Gem);70|儀式/水陸両用|世界呪附|
|~|&gt;|&gt;|&gt;|&gt;|支配圏内の資源収入を増加させます|
|[[Opposition&gt;./Opposition]]|&amp;ref(Spell/P_Astral.jpg,nolink,25x25,Astral);3|||戦闘/水陸両用|即死|
|~|&gt;|&gt;|&gt;|&gt;|敵の魔法生物1体を即死させようと試みます|
|[[Dome of Arcane Warding&gt;./Dome of Arcane Warding]]|&amp;ref(Spell/P_Astral.jpg,nolink,25x25,Astral);4||&amp;ref(Spell/V_Astral.jpg,nolink,25x25,Astral Pearl);10|儀式/水陸両用|地方呪附|
|~|&gt;|&gt;|&gt;|&gt;|州を狙う遠隔儀式の50%を妨害します|
|[[Reanimate Archers&gt;./Reanimate Archers]]|&amp;ref(Spell/P_Death.jpg,nolink,25x25,Death);2|&amp;ref(Spell/P_Fire.jpg,nolink,25x25,Fire);1|&amp;ref(Spell/V_Death.jpg,nolink,25x25,Death Gem);5|儀式/陸上専用|兵士召喚|
|~|&gt;|&gt;|&gt;|&gt;|骨だけの弓兵Longdead Archerを10体召喚します|
|[[Ziz&gt;./Ziz]]|&amp;ref(Spell/P_Death.jpg,nolink,25x25,Death);3|&amp;ref(Spell/P_Air.jpg,nolink,25x25,Air);2|&amp;ref(Spell/V_Death.jpg,nolink,25x25,Death Gem);4|儀式/陸上専用|兵士召喚|
|~|&gt;|&gt;|&gt;|&gt;|怪鳥の動く屍Zizを1体召喚します|
|[[Rigor Mortis&gt;./Rigor Mortis]]|&amp;ref(Spell/P_Death.jpg,nolink,25x25,Death);4||&amp;ref(Spell/V_Death.jpg,nolink,25x25,Death Gem);3|戦闘/水陸両用|戦闘呪附|
|~|&gt;|&gt;|&gt;|&gt;|生者の体を強張らせ敵味方全員を疲労させます|
|[[Relief&gt;./Relief]]|&amp;ref(Spell/P_Nature.jpg,nolink,25x25,Nature);5||&amp;ref(Spell/V_Nature.jpg,nolink,25x25,Nature Gem);1|戦闘/水陸両用|戦闘呪附|
|~|&gt;|&gt;|&gt;|&gt;|味方全員の疲労を徐々に回復させます|
|[[Forest Dome&gt;./Forest Dome]]|&amp;ref(Spell/P_Nature.jpg,nolink,25x25,Nature);5||&amp;ref(Spell/V_Nature.jpg,nolink,25x25,Nature Gem);10|儀式/水陸両用|地方呪附|
|~|&gt;|&gt;|&gt;|&gt;|州を狙う遠隔儀式の30%を破壊されるまで妨害します|
</v>
      </c>
      <c r="G8" s="1" t="str">
        <f ca="1">IFERROR("**"&amp;G$1&amp;" Lv"&amp;$A8&amp;CHAR(10)&amp;"|名称|主系統|副系統|消費|使用場面|簡易分類|"&amp;CHAR(10)&amp;IFERROR(myConcat(INDIRECT("Spell!O"&amp;MATCH(SpellOutput!G$1&amp;SpellOutput!$A8&amp;"S",Spell!$A:$A,0)&amp;":O"&amp;MATCH(SpellOutput!G$1&amp;SpellOutput!$A8&amp;"E",Spell!$A:$A,0))),myConcat(INDIRECT("Spell!O"&amp;MATCH(SpellOutput!G$1&amp;SpellOutput!$A8&amp;"S",Spell!$A:$A,0)))),"")</f>
        <v xml:space="preserve">**Thaumaturgy Lv6
|名称|主系統|副系統|消費|使用場面|簡易分類|
|[[Melancholia&gt;./Melancholia]]|&amp;ref(Spell/P_Earth.jpg,nolink,25x25,Earth);5||&amp;ref(Spell/V_Earth.jpg,nolink,25x25,Earth Gem);20|儀式/水陸両用|遠隔攻撃|
|~|&gt;|&gt;|&gt;|&gt;|指定した州に鬱病を蔓延させ怠惰や脱走を引き起こします|
|[[Enslave Mind&gt;./Enslave Mind]]|&amp;ref(Spell/P_Astral.jpg,nolink,25x25,Astral);4|||戦闘/水陸両用|隷属|
|~|&gt;|&gt;|&gt;|&gt;|敵1体を隷属させようと試みます|
|[[Impring Souls&gt;./Impring Souls]]|&amp;ref(Spell/P_Astral.jpg,nolink,25x25,Astral);4||&amp;ref(Spell/V_Astral.jpg,nolink,25x25,Astral Pearl);25|儀式/水陸両用|遠隔召喚|
|~|&gt;|&gt;|&gt;|&gt;|指定した州の住民を狂信者に変え支配します|
|[[Wither Bones&gt;./Wither Bones]]|&amp;ref(Spell/P_Death.jpg,nolink,25x25,Death);3|||戦闘/水陸両用|攻撃|
|~|&gt;|&gt;|&gt;|&gt;|中範囲のアンデッドに強力な攻撃を行います|
|[[Leprosy&gt;./Leprosy]]|&amp;ref(Spell/P_Death.jpg,nolink,25x25,Death);5||&amp;ref(Spell/V_Death.jpg,nolink,25x25,Death Gem);10|儀式/水陸両用|遠隔攻撃|
|~|&gt;|&gt;|&gt;|&gt;|指定した州に病気の雲を放ち駐留する軍を感染させます|
|[[Foul Air&gt;./Foul Air]]|&amp;ref(Spell/P_Death.jpg,nolink,25x25,Death);5|&amp;ref(Spell/P_Air.jpg,nolink,25x25,Air);1|&amp;ref(Spell/V_Death.jpg,nolink,25x25,Death Gem);75|儀式/陸上専用|世界呪附|
|~|&gt;|&gt;|&gt;|&gt;|世界中の大気を汚染し負傷者を病気に感染させます|
|[[Syllable of Sleep&gt;./Syllable of Sleep]]|&amp;ref(Spell/P_Nature.jpg,nolink,25x25,Nature);5|||戦闘/水陸両用|催眠|
|~|&gt;|&gt;|&gt;|&gt;|広範囲の敵を眠らせようと試みます|
|[[Beckoning&gt;./Beckoning]]|&amp;ref(Spell/P_Nature.jpg,nolink,25x25,Nature);5||&amp;ref(Spell/V_Nature.jpg,nolink,25x25,Nature Gem);20|儀式/水陸両用|遠隔攻撃|
|~|&gt;|&gt;|&gt;|&gt;|指定した森林の州に駐留する軍を行方不明にさせようと試みます|
</v>
      </c>
      <c r="H8" s="1" t="str">
        <f ca="1">IFERROR("**"&amp;H$1&amp;" Lv"&amp;$A8&amp;CHAR(10)&amp;"|名称|主系統|副系統|消費|使用場面|簡易分類|"&amp;CHAR(10)&amp;IFERROR(myConcat(INDIRECT("Spell!O"&amp;MATCH(SpellOutput!H$1&amp;SpellOutput!$A8&amp;"S",Spell!$A:$A,0)&amp;":O"&amp;MATCH(SpellOutput!H$1&amp;SpellOutput!$A8&amp;"E",Spell!$A:$A,0))),myConcat(INDIRECT("Spell!O"&amp;MATCH(SpellOutput!H$1&amp;SpellOutput!$A8&amp;"S",Spell!$A:$A,0)))),"")</f>
        <v xml:space="preserve">**Blood Magic Lv6
|名称|主系統|副系統|消費|使用場面|簡易分類|
|[[Rejuvenate&gt;./Rejuvenate]]|&amp;ref(Spell/P_Blood.jpg,nolink,25x25,Blood);1||&amp;ref(Spell/V_Blood.jpg,nolink,25x25,Blood Slave);10|儀式/水陸両用|若年化|
|~|&gt;|&gt;|&gt;|&gt;|自身を10年若返らせます|
|[[Harm&gt;./Harm]]|&amp;ref(Spell/P_Blood.jpg,nolink,25x25,Blood);2||&amp;ref(Spell/V_Blood.jpg,nolink,25x25,Blood Slave);1|戦闘/陸上専用|攻撃|
|~|&gt;|&gt;|&gt;|&gt;|中範囲の敵の胸部を傷付け障害を残そうと試みます|
|[[Bind Ice Devil&gt;./Bind Ice Devil]]|&amp;ref(Spell/P_Blood.jpg,nolink,25x25,Blood);3|&amp;ref(Spell/P_Water.jpg,nolink,25x25,Water);3|&amp;ref(Spell/V_Blood.jpg,nolink,25x25,Blood Slave);88|儀式/陸上専用|指揮官召喚|
|~|&gt;|&gt;|&gt;|&gt;|6体のIce Devilのうちの1体を召喚します|
|[[Call Horror&gt;./Call Horror]]|&amp;ref(Spell/P_Blood.jpg,nolink,25x25,Blood);3|&amp;ref(Spell/P_Astral.jpg,nolink,25x25,Astral);3|&amp;ref(Spell/V_Blood.jpg,nolink,25x25,Blood Slave);3|戦闘/陸上専用|中立的召喚|
|~|&gt;|&gt;|&gt;|&gt;|全てに襲い掛かるHorrorを1体召喚します|
|[[Infernal Disease&gt;./Infernal Disease]]|&amp;ref(Spell/P_Blood.jpg,nolink,25x25,Blood);5||&amp;ref(Spell/V_Blood.jpg,nolink,25x25,Blood Slave);5|儀式/陸上専用|暗殺派遣|
|~|&gt;|&gt;|&gt;|&gt;|指定した州の敵指揮官1体をDisease Demonが暗殺します|
|[[Ritual of Five Gates&gt;./Ritual of Five Gates]]|&amp;ref(Spell/P_Blood.jpg,nolink,25x25,Blood);5||&amp;ref(Spell/V_Blood.jpg,nolink,25x25,Blood Slave);39|儀式/陸上専用|兵士召喚|
|~|&gt;|&gt;|&gt;|&gt;|5種の悪魔を1体ずつ召喚します|
</v>
      </c>
      <c r="J8" s="1" t="s">
        <v>2883</v>
      </c>
      <c r="K8" s="1" t="str">
        <f ca="1">IFERROR("**"&amp;K$1&amp;" Lv0"&amp;SUBSTITUTE(SUBSTITUTE(SUBSTITUTE(SUBSTITUTE(SUBSTITUTE(SUBSTITUTE(SUBSTITUTE(SUBSTITUTE(SUBSTITUTE(J8,"火","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8&amp;"S",Spell!$A:$A,0)&amp;":O"&amp;MATCH(SpellOutput!K$1&amp;"0"&amp;SpellOutput!$J8&amp;"E",Spell!$A:$A,0))),myConcat(INDIRECT("Spell!O"&amp;MATCH(SpellOutput!K$1&amp;"0"&amp;SpellOutput!$J8&amp;"S",Spell!$A:$A,0)))),"")</f>
        <v xml:space="preserve">**Divine Lv0 - Astral Gods
|名称|主系統|副系統|消費|使用場面|簡易分類|
|[[Stellar Decree&gt;./Stellar Decree]]|&amp;ref(Spell/P_Holy.jpg,nolink,25x25,Holy);1|||戦闘/水陸両用|攻撃|
|~|&gt;|&gt;|&gt;|&gt;|中範囲のアンデッドを攻撃し意志あるものを怯ませようと試みます|
|[[Word of Power&gt;./Word of Power]]|&amp;ref(Spell/P_Holy.jpg,nolink,25x25,Holy);3|||戦闘/水陸両用|攻撃|
|~|&gt;|&gt;|&gt;|&gt;|敵1体を神聖なる矢で攻撃し麻痺させようと試みます|
</v>
      </c>
    </row>
    <row r="9" spans="1:11" x14ac:dyDescent="0.15">
      <c r="A9" s="1">
        <v>7</v>
      </c>
      <c r="B9" s="1" t="str">
        <f ca="1">IFERROR("**"&amp;B$1&amp;" Lv"&amp;$A9&amp;CHAR(10)&amp;"|名称|主系統|副系統|消費|使用場面|簡易分類|"&amp;CHAR(10)&amp;IFERROR(myConcat(INDIRECT("Spell!O"&amp;MATCH(SpellOutput!B$1&amp;SpellOutput!$A9&amp;"S",Spell!$A:$A,0)&amp;":O"&amp;MATCH(SpellOutput!B$1&amp;SpellOutput!$A9&amp;"E",Spell!$A:$A,0))),myConcat(INDIRECT("Spell!O"&amp;MATCH(SpellOutput!B$1&amp;SpellOutput!$A9&amp;"S",Spell!$A:$A,0)))),"")</f>
        <v xml:space="preserve">**Conjuration Lv7
|名称|主系統|副系統|消費|使用場面|簡易分類|
|[[Living Fire&gt;./Living Fire]]|&amp;ref(Spell/P_Fire.jpg,nolink,25x25,Fire);4||&amp;ref(Spell/V_Fire.jpg,nolink,25x25,Fire Gem);2|戦闘/陸上専用|一時的召喚|
|~|&gt;|&gt;|&gt;|&gt;|炎による範囲攻撃を行う中型精霊Fire Elementalを4+体召喚します|
|[[Living Clouds&gt;./Living Clouds]]|&amp;ref(Spell/P_Air.jpg,nolink,25x25,Air);4||&amp;ref(Spell/V_Air.jpg,nolink,25x25,Air Gem);2|戦闘/陸上専用|一時的召喚|
|~|&gt;|&gt;|&gt;|&gt;|電撃と蹂躙で敵を薙ぎ倒す中型精霊Air Elementalを4+体召喚します|
|[[Summon Asp Turtle&gt;./Summon Asp Turtle]]|&amp;ref(Spell/P_Water.jpg,nolink,25x25,Water);3||&amp;ref(Spell/V_Water.jpg,nolink,25x25,Water Gem);13|儀式/水中専用|兵士召喚|
|~|&gt;|&gt;|&gt;|&gt;|硬い甲羅を持ち敵を蹂躙する水棲の大亀Asp Turtleを召喚します|
|[[Summon Catoblepas&gt;./Summon Catoblepas]]|&amp;ref(Spell/P_Water.jpg,nolink,25x25,Water);3|&amp;ref(Spell/P_Death.jpg,nolink,25x25,Death);2|&amp;ref(Spell/V_Water.jpg,nolink,25x25,Water Gem);15|儀式/陸上専用|兵士召喚|
|~|&gt;|&gt;|&gt;|&gt;|致命的な眼光を持つ毒に包まれた大牛Catoblepasを1体召喚します|
|[[Living Water&gt;./Living Water]]|&amp;ref(Spell/P_Water.jpg,nolink,25x25,Water);4||&amp;ref(Spell/V_Water.jpg,nolink,25x25,Water Gem);2|戦闘/水陸両用|一時的召喚|
|~|&gt;|&gt;|&gt;|&gt;|気候に応じ中型精霊Water ElementalかIce Elementalを4+体召喚します|
|[[Living Earth&gt;./Living Earth]]|&amp;ref(Spell/P_Earth.jpg,nolink,25x25,Earth);4||&amp;ref(Spell/V_Earth.jpg,nolink,25x25,Earth Gem);2|戦闘/水陸両用|一時的召喚|
|~|&gt;|&gt;|&gt;|&gt;|再生しつつ敵を蹂躙する中型精霊Earth Elementalを4+体召喚します|
|[[Summon Mound Fiend&gt;./Summon Mound Fiend]]|&amp;ref(Spell/P_Death.jpg,nolink,25x25,Death);3||&amp;ref(Spell/V_Death.jpg,nolink,25x25,Death Gem);28|儀式/陸上専用|指揮官召喚|
|~|&gt;|&gt;|&gt;|&gt;|下等な死者を呼び起こす能力を持つアンデッドの聖職者Mound Fiendを召喚します|
|[[Harvester of Sorrows&gt;./Harvester of Sorrows]]|&amp;ref(Spell/P_Death.jpg,nolink,25x25,Death);4||&amp;ref(Spell/V_Death.jpg,nolink,25x25,Death Gem);20|儀式/水陸両用|指揮官召喚|
|~|&gt;|&gt;|&gt;|&gt;|滞在する州を荒廃させていく冥界の使者Harvester of Sorrowsを召喚します|
|[[Call Wraith Lord&gt;./Call Wraith Lord]]|&amp;ref(Spell/P_Death.jpg,nolink,25x25,Death);5||&amp;ref(Spell/V_Death.jpg,nolink,25x25,Death Gem);40|儀式/水陸両用|指揮官召喚|
|~|&gt;|&gt;|&gt;|&gt;|優れた魔力と身体能力を持つ太古の王の霊Wraith Lordを召喚します|
|[[Animal Horde&gt;./Animal Horde]]|&amp;ref(Spell/P_Nature.jpg,nolink,25x25,Nature);4||&amp;ref(Spell/V_Nature.jpg,nolink,25x25,Nature Gem);15|儀式/陸上専用|兵士召喚|
|~|&gt;|&gt;|&gt;|&gt;|地形に応じた様々な動物を100体召喚します|
|[[Awaken Ivy King&gt;./Awaken Ivy King]]|&amp;ref(Spell/P_Nature.jpg,nolink,25x25,Nature);4||&amp;ref(Spell/V_Nature.jpg,nolink,25x25,Nature Gem);30|儀式/陸上専用|指揮官召喚|
|~|&gt;|&gt;|&gt;|&gt;|優れた魔力を持つ植物人の王Ivy Kingを召喚します|
|[[Living Castle&gt;./Living Castle]]|&amp;ref(Spell/P_Nature.jpg,nolink,25x25,Nature);4|&amp;ref(Spell/P_Water.jpg,nolink,25x25,Water);1|&amp;ref(Spell/V_Nature.jpg,nolink,25x25,Nature Gem);40|儀式/水中専用|要塞建設|
|~|&gt;|&gt;|&gt;|&gt;|指定した海中の州にKelp Fortを即座に建造します|
|[[Wild Hunt&gt;./Wild Hunt]]|&amp;ref(Spell/P_Nature.jpg,nolink,25x25,Nature);6||&amp;ref(Spell/V_Nature.jpg,nolink,25x25,Nature Gem);50|儀式/水陸両用|世界呪附|
|~|&gt;|&gt;|&gt;|&gt;|世界中の森林で他国の指揮官を森の生物が暗殺します|
</v>
      </c>
      <c r="C9" s="1" t="str">
        <f ca="1">IFERROR("**"&amp;C$1&amp;" Lv"&amp;$A9&amp;CHAR(10)&amp;"|名称|主系統|副系統|消費|使用場面|簡易分類|"&amp;CHAR(10)&amp;IFERROR(myConcat(INDIRECT("Spell!O"&amp;MATCH(SpellOutput!C$1&amp;SpellOutput!$A9&amp;"S",Spell!$A:$A,0)&amp;":O"&amp;MATCH(SpellOutput!C$1&amp;SpellOutput!$A9&amp;"E",Spell!$A:$A,0))),myConcat(INDIRECT("Spell!O"&amp;MATCH(SpellOutput!C$1&amp;SpellOutput!$A9&amp;"S",Spell!$A:$A,0)))),"")</f>
        <v xml:space="preserve">**Alteration Lv7
|名称|主系統|副系統|消費|使用場面|簡易分類|
|[[Phoenix Pyre&gt;./Phoenix Pyre]]|&amp;ref(Spell/P_Fire.jpg,nolink,25x25,Fire);2|||戦闘/陸上専用|自己強化|
|~|&gt;|&gt;|&gt;|&gt;|自身に死んでも疲労と引き換えにその場で蘇る力を与えます|
|[[Phantasmal Attack&gt;./Phantasmal Attack]]|&amp;ref(Spell/P_Air.jpg,nolink,25x25,Air);4||&amp;ref(Spell/V_Air.jpg,nolink,25x25,Air Gem);8|儀式/水陸両用|襲撃派遣|
|~|&gt;|&gt;|&gt;|&gt;|指定した州をPhantasmal Warrior25+体とPhantasmal Archer20体が襲撃します|
|[[Fog Warriors&gt;./Fog Warriors]]|&amp;ref(Spell/P_Air.jpg,nolink,25x25,Air);5||&amp;ref(Spell/V_Air.jpg,nolink,25x25,Air Gem);3|戦闘/水陸両用|全体強化|
|~|&gt;|&gt;|&gt;|&gt;|味方全員を霧状に変え受けるHPダメージを激減させます|
|[[Prison of Sedna&gt;./Prison of Sedna]]|&amp;ref(Spell/P_Water.jpg,nolink,25x25,Water);3||&amp;ref(Spell/V_Water.jpg,nolink,25x25,Water Gem);1|戦闘/水中専用|捕縛|
|~|&gt;|&gt;|&gt;|&gt;|中範囲の敵を氷で包み動きを封じます|
|[[Sea of Ice&gt;./Sea of Ice]]|&amp;ref(Spell/P_Water.jpg,nolink,25x25,Water);6||&amp;ref(Spell/V_Water.jpg,nolink,25x25,Water Gem);80|儀式/水陸両用|世界呪附|
|~|&gt;|&gt;|&gt;|&gt;|世界中の海面を凍結させ通常の手段での通過を禁じます|
|[[Marble Warriors&gt;./Marble Warriors]]|&amp;ref(Spell/P_Earth.jpg,nolink,25x25,Earth);3||&amp;ref(Spell/V_Earth.jpg,nolink,25x25,Earth Gem);1|戦闘/水陸両用|強化|
|~|&gt;|&gt;|&gt;|&gt;|広範囲の味方の皮膚を変化させ防御力を15まで増加させます|
|[[Iron Walls&gt;./Iron Walls]]|&amp;ref(Spell/P_Earth.jpg,nolink,25x25,Earth);5||&amp;ref(Spell/V_Earth.jpg,nolink,25x25,Earth Gem);10|儀式/水陸両用|地方呪附|
|~|&gt;|&gt;|&gt;|&gt;|要塞の壁を鋼鉄化し防御力を1000増加させます|
|[[Doom&gt;./Doom]]|&amp;ref(Spell/P_Astral.jpg,nolink,25x25,Astral);4||&amp;ref(Spell/V_Astral.jpg,nolink,25x25,Astral Pearl);1|戦闘/水陸両用|全体弱体化|
|~|&gt;|&gt;|&gt;|&gt;|敵全員を呪い傷からの後遺症を受けやすくします|
|[[Bone Grinding&gt;./Bone Grinding]]|&amp;ref(Spell/P_Death.jpg,nolink,25x25,Death);7||&amp;ref(Spell/V_Death.jpg,nolink,25x25,Death Gem);1|戦闘/水陸両用|全体攻撃|
|~|&gt;|&gt;|&gt;|&gt;|敵味方全員に物理的攻撃を行い骨折させようと試みます|
|[[Curse of the Frog Prince&gt;./Curse of the Frog Prince]]|&amp;ref(Spell/P_Nature.jpg,nolink,25x25,Nature);2|||戦闘/水陸両用|強制変身|
|~|&gt;|&gt;|&gt;|&gt;|敵1体をFrogへと永久的に変化させようと試みます|
|[[Creeping Doom&gt;./Creeping Doom]]|&amp;ref(Spell/P_Nature.jpg,nolink,25x25,Nature);3||&amp;ref(Spell/V_Nature.jpg,nolink,25x25,Nature Gem);1|戦闘/陸上専用|一時的召喚|
|~|&gt;|&gt;|&gt;|&gt;|様々な巨大化した虫を70+体召喚します|
|[[Mass Protection&gt;./Mass Protection]]|&amp;ref(Spell/P_Nature.jpg,nolink,25x25,Nature);3||&amp;ref(Spell/V_Nature.jpg,nolink,25x25,Nature Gem);1|戦闘/水陸両用|全体強化|
|~|&gt;|&gt;|&gt;|&gt;|味方全員の皮膚を変化させ防御力を10まで増加させます|
</v>
      </c>
      <c r="D9" s="1" t="str">
        <f ca="1">IFERROR("**"&amp;D$1&amp;" Lv"&amp;$A9&amp;CHAR(10)&amp;"|名称|主系統|副系統|消費|使用場面|簡易分類|"&amp;CHAR(10)&amp;IFERROR(myConcat(INDIRECT("Spell!O"&amp;MATCH(SpellOutput!D$1&amp;SpellOutput!$A9&amp;"S",Spell!$A:$A,0)&amp;":O"&amp;MATCH(SpellOutput!D$1&amp;SpellOutput!$A9&amp;"E",Spell!$A:$A,0))),myConcat(INDIRECT("Spell!O"&amp;MATCH(SpellOutput!D$1&amp;SpellOutput!$A9&amp;"S",Spell!$A:$A,0)))),"")</f>
        <v xml:space="preserve">**Evocation Lv7
|名称|主系統|副系統|消費|使用場面|簡易分類|
|[[Fire Storm&gt;./Fire Storm]]|&amp;ref(Spell/P_Fire.jpg,nolink,25x25,Fire);5||&amp;ref(Spell/V_Fire.jpg,nolink,25x25,Fire Gem);3|戦闘/陸上専用|戦闘呪附|
|~|&gt;|&gt;|&gt;|&gt;|戦場を炎の嵐で包み敵味方全員を断続的に攻撃します|
|[[Shimmering Fields&gt;./Shimmering Fields]]|&amp;ref(Spell/P_Air.jpg,nolink,25x25,Air);6||&amp;ref(Spell/V_Air.jpg,nolink,25x25,Air Gem);2|戦闘/水陸両用|攻撃|
|~|&gt;|&gt;|&gt;|&gt;|超広範囲を激しい放電により攻撃します|
|[[Ice Strike&gt;./Ice Strike]]|&amp;ref(Spell/P_Water.jpg,nolink,25x25,Water);2|||戦闘/陸上専用|攻撃|
|~|&gt;|&gt;|&gt;|&gt;|中範囲を炸裂する氷の玉で攻撃します|
|[[Acid Storm&gt;./Acid Storm]]|&amp;ref(Spell/P_Water.jpg,nolink,25x25,Water);4|&amp;ref(Spell/P_Fire.jpg,nolink,25x25,Fire);1|&amp;ref(Spell/V_Water.jpg,nolink,25x25,Water Gem);3|戦闘/陸上専用|戦闘呪附|
|~|&gt;|&gt;|&gt;|&gt;|戦場を強酸の嵐で包み敵味方全員を断続的に攻撃します|
|[[Murdering Winter&gt;./Murdering Winter]]|&amp;ref(Spell/P_Water.jpg,nolink,25x25,Water);5||&amp;ref(Spell/V_Water.jpg,nolink,25x25,Water Gem);40|儀式/水陸両用|遠隔攻撃|
|~|&gt;|&gt;|&gt;|&gt;|指定した州に猛吹雪を起こし駐留する軍を攻撃します|
|[[Rain of Stones&gt;./Rain of Stones]]|&amp;ref(Spell/P_Earth.jpg,nolink,25x25,Earth);3|&amp;ref(Spell/P_Air.jpg,nolink,25x25,Air);1|&amp;ref(Spell/V_Earth.jpg,nolink,25x25,Earth Gem);1|戦闘/陸上専用|戦闘呪附|
|~|&gt;|&gt;|&gt;|&gt;|戦場全体に石の雨を降らし敵味方全員を断続的に攻撃します|
|[[Nether Darts&gt;./Nether Darts]]|&amp;ref(Spell/P_Astral.jpg,nolink,25x25,Astral);1|&amp;ref(Spell/P_Death.jpg,nolink,25x25,Death);1||戦闘/水陸両用|攻撃|
|~|&gt;|&gt;|&gt;|&gt;|15+発の精神を破壊する地獄の矢を放ち攻撃します|
|[[Stygian Rains&gt;./Stygian Rains]]|&amp;ref(Spell/P_Death.jpg,nolink,25x25,Death);3|&amp;ref(Spell/P_Water.jpg,nolink,25x25,Water);2|&amp;ref(Spell/V_Death.jpg,nolink,25x25,Death Gem);2|戦闘/陸上専用|全体強化|
|~|&gt;|&gt;|&gt;|&gt;|敵味方全員の物理攻撃への防御力を15まで増加させます|
|[[Cloud of Death&gt;./Cloud of Death]]|&amp;ref(Spell/P_Death.jpg,nolink,25x25,Death);4|||戦闘/陸上専用|攻撃|
|~|&gt;|&gt;|&gt;|&gt;|中範囲に暫く残る死の雲を作り攻撃します|
|[[Wind of Death&gt;./Wind of Death]]|&amp;ref(Spell/P_Death.jpg,nolink,25x25,Death);4|&amp;ref(Spell/P_Air.jpg,nolink,25x25,Air);1|&amp;ref(Spell/V_Death.jpg,nolink,25x25,Death Gem);1|戦闘/陸上専用|腐敗|
|~|&gt;|&gt;|&gt;|&gt;|敵味方全員を腐敗させ急激に老衰させようと試みます|
|[[Storm of Thorns&gt;./Storm of Thorns]]|&amp;ref(Spell/P_Nature.jpg,nolink,25x25,Nature);2|||戦闘/陸上専用|攻撃|
|~|&gt;|&gt;|&gt;|&gt;|7+発の敵を絡めとる蔓の矢を放ち攻撃します|
</v>
      </c>
      <c r="E9" s="1" t="str">
        <f ca="1">IFERROR("**"&amp;E$1&amp;" Lv"&amp;$A9&amp;CHAR(10)&amp;"|名称|主系統|副系統|消費|使用場面|簡易分類|"&amp;CHAR(10)&amp;IFERROR(myConcat(INDIRECT("Spell!O"&amp;MATCH(SpellOutput!E$1&amp;SpellOutput!$A9&amp;"S",Spell!$A:$A,0)&amp;":O"&amp;MATCH(SpellOutput!E$1&amp;SpellOutput!$A9&amp;"E",Spell!$A:$A,0))),myConcat(INDIRECT("Spell!O"&amp;MATCH(SpellOutput!E$1&amp;SpellOutput!$A9&amp;"S",Spell!$A:$A,0)))),"")</f>
        <v xml:space="preserve">**Construction Lv7
|名称|主系統|副系統|消費|使用場面|簡易分類|
|[[Mechanical Men&gt;./Mechanical Men]]|&amp;ref(Spell/P_Earth.jpg,nolink,25x25,Earth);2||&amp;ref(Spell/V_Earth.jpg,nolink,25x25,Earth Gem);15|儀式/陸上専用|兵士召喚|
|~|&gt;|&gt;|&gt;|&gt;|機械仕掛けの兵士Mechanical Manを10+体召喚します|
|[[Weapons of Sharpness&gt;./Weapons of Sharpness]]|&amp;ref(Spell/P_Earth.jpg,nolink,25x25,Earth);5|||戦闘/水陸両用|強化|
|~|&gt;|&gt;|&gt;|&gt;|広範囲の兵士の白兵戦武器に防御貫通能力を与えます|
|[[Forge of the Ancients&gt;./Forge of the Ancients]]|&amp;ref(Spell/P_Earth.jpg,nolink,25x25,Earth);5||&amp;ref(Spell/V_Earth.jpg,nolink,25x25,Earth Gem);80|儀式/水陸両用|世界呪附|
|~|&gt;|&gt;|&gt;|&gt;|術者の国のアイテム製造のコストと必要条件を引き下げます|
|[[Golem Construction&gt;./Golem Construction]]|&amp;ref(Spell/P_Astral.jpg,nolink,25x25,Astral);3|&amp;ref(Spell/P_Earth.jpg,nolink,25x25,Earth);2|&amp;ref(Spell/V_Astral.jpg,nolink,25x25,Astral Pearl);30|儀式/水陸両用|指揮官召喚|
|~|&gt;|&gt;|&gt;|&gt;|自律的な活動が可能な粘土の像Golemを召喚します|
</v>
      </c>
      <c r="F9" s="1" t="str">
        <f ca="1">IFERROR("**"&amp;F$1&amp;" Lv"&amp;$A9&amp;CHAR(10)&amp;"|名称|主系統|副系統|消費|使用場面|簡易分類|"&amp;CHAR(10)&amp;IFERROR(myConcat(INDIRECT("Spell!O"&amp;MATCH(SpellOutput!F$1&amp;SpellOutput!$A9&amp;"S",Spell!$A:$A,0)&amp;":O"&amp;MATCH(SpellOutput!F$1&amp;SpellOutput!$A9&amp;"E",Spell!$A:$A,0))),myConcat(INDIRECT("Spell!O"&amp;MATCH(SpellOutput!F$1&amp;SpellOutput!$A9&amp;"S",Spell!$A:$A,0)))),"")</f>
        <v xml:space="preserve">**Enchantment Lv7
|名称|主系統|副系統|消費|使用場面|簡易分類|
|[[Dome of Flaming Death&gt;./Dome of Flaming Death]]|&amp;ref(Spell/P_Fire.jpg,nolink,25x25,Fire);4||&amp;ref(Spell/V_Fire.jpg,nolink,25x25,Fire Gem);8|儀式/陸上専用|地方呪附|
|~|&gt;|&gt;|&gt;|&gt;|州を狙う遠隔儀式に強力な反撃を行います|
|[[Mass Flight&gt;./Mass Flight]]|&amp;ref(Spell/P_Air.jpg,nolink,25x25,Air);4||&amp;ref(Spell/V_Air.jpg,nolink,25x25,Air Gem);2|戦闘/陸上専用|全体強化|
|~|&gt;|&gt;|&gt;|&gt;|味方全員に飛行能力を与えます|
|[[Ghost Ship Armada&gt;./Ghost Ship Armada]]|&amp;ref(Spell/P_Water.jpg,nolink,25x25,Water);4|&amp;ref(Spell/P_Death.jpg,nolink,25x25,Death);3|&amp;ref(Spell/V_Water.jpg,nolink,25x25,Water Gem);60|儀式/水陸両用|世界呪附|
|~|&gt;|&gt;|&gt;|&gt;|敵の沿岸の州を海賊の幽霊船艦隊が略奪します|
|[[Thetis' Blessing&gt;./Thetis' Blessing]]|&amp;ref(Spell/P_Water.jpg,nolink,25x25,Water);5||&amp;ref(Spell/V_Water.jpg,nolink,25x25,Water Gem);50|儀式/水陸両用|世界呪附|
|~|&gt;|&gt;|&gt;|&gt;|世界中の兵士と指揮官に水中呼吸能力を与えます|
|[[Lion Sentinels&gt;./Lion Sentinels]]|&amp;ref(Spell/P_Earth.jpg,nolink,25x25,Earth);5||&amp;ref(Spell/V_Earth.jpg,nolink,25x25,Earth Gem);30|儀式/水陸両用|地方呪附|
|~|&gt;|&gt;|&gt;|&gt;|要塞を護る大理石の獅子を作り秩序を齎します|
|[[Earth Blood Deep Well&gt;./Earth Blood Deep Well]]|&amp;ref(Spell/P_Earth.jpg,nolink,25x25,Earth);6||&amp;ref(Spell/V_Earth.jpg,nolink,25x25,Earth Gem);80|儀式/陸上専用|世界呪附|
|~|&gt;|&gt;|&gt;|&gt;|術者の国に大量の地の宝石を与えます|
|[[Solar Brilliance&gt;./Solar Brilliance]]|&amp;ref(Spell/P_Astral.jpg,nolink,25x25,Astral);5||&amp;ref(Spell/V_Astral.jpg,nolink,25x25,Astral Pearl);3|戦闘/陸上専用|戦闘呪附|
|~|&gt;|&gt;|&gt;|&gt;|戦場全体でアンデッドを焼き焦がし全ての目を潰します|
|[[Stellar Focus&gt;./Stellar Focus]]|&amp;ref(Spell/P_Astral.jpg,nolink,25x25,Astral);5||&amp;ref(Spell/V_Astral.jpg,nolink,25x25,Astral Pearl);30|儀式/陸上専用|世界呪附|
|~|&gt;|&gt;|&gt;|&gt;|術者の国に星の宝石を与えます|
|[[Carrion Reanimation&gt;./Carrion Reanimation]]|&amp;ref(Spell/P_Death.jpg,nolink,25x25,Death);3||&amp;ref(Spell/V_Death.jpg,nolink,25x25,Death Gem);10|儀式/水陸両用|遠隔召喚|
|~|&gt;|&gt;|&gt;|&gt;|指定した州の死体を利用しSoullessを99体とその指揮官を召喚します|
|[[Leviathan&gt;./Leviathan]]|&amp;ref(Spell/P_Death.jpg,nolink,25x25,Death);3|&amp;ref(Spell/P_Water.jpg,nolink,25x25,Water);1|&amp;ref(Spell/V_Death.jpg,nolink,25x25,Death Gem);12|儀式/水中専用|兵士召喚|
|~|&gt;|&gt;|&gt;|&gt;|巨大亀の歩く屍Leviathanを1体召喚します|
|[[Life after Death&gt;./Life after Death]]|&amp;ref(Spell/P_Death.jpg,nolink,25x25,Death);4||&amp;ref(Spell/V_Death.jpg,nolink,25x25,Death Gem);4|戦闘/水陸両用|全体強化|
|~|&gt;|&gt;|&gt;|&gt;|味方全員に死後ゾンビ化して戦い続ける力を与えます|
|[[Ritual of Rebirth&gt;./Ritual of Rebirth]]|&amp;ref(Spell/P_Death.jpg,nolink,25x25,Death);4||&amp;ref(Spell/V_Death.jpg,nolink,25x25,Death Gem);15|儀式/陸上専用|特殊召喚|
|~|&gt;|&gt;|&gt;|&gt;|死亡した自国の英雄をミイラ化し復活させます|
|[[Serpent's Blessing&gt;./Serpent's Blessing]]|&amp;ref(Spell/P_Nature.jpg,nolink,25x25,Nature);4||&amp;ref(Spell/V_Nature.jpg,nolink,25x25,Nature Gem);1|戦闘/水陸両用|全体強化|
|~|&gt;|&gt;|&gt;|&gt;|味方全員に弱い毒物耐性を与えます|
|[[Awaken Treelord&gt;./Awaken Treelord]]|&amp;ref(Spell/P_Nature.jpg,nolink,25x25,Nature);5||&amp;ref(Spell/V_Nature.jpg,nolink,25x25,Nature Gem);35|儀式/陸上専用|遠隔召喚|
|~|&gt;|&gt;|&gt;|&gt;|指定した州に3体のTreelordのうち1体を召喚します|
|[[Gift of Health&gt;./Gift of Health]]|&amp;ref(Spell/P_Nature.jpg,nolink,25x25,Nature);6||&amp;ref(Spell/V_Nature.jpg,nolink,25x25,Nature Gem);50|儀式/水陸両用|世界呪附|
|~|&gt;|&gt;|&gt;|&gt;|支配圏内の味方に健康と長寿を齎します|
</v>
      </c>
      <c r="G9" s="1" t="str">
        <f ca="1">IFERROR("**"&amp;G$1&amp;" Lv"&amp;$A9&amp;CHAR(10)&amp;"|名称|主系統|副系統|消費|使用場面|簡易分類|"&amp;CHAR(10)&amp;IFERROR(myConcat(INDIRECT("Spell!O"&amp;MATCH(SpellOutput!G$1&amp;SpellOutput!$A9&amp;"S",Spell!$A:$A,0)&amp;":O"&amp;MATCH(SpellOutput!G$1&amp;SpellOutput!$A9&amp;"E",Spell!$A:$A,0))),myConcat(INDIRECT("Spell!O"&amp;MATCH(SpellOutput!G$1&amp;SpellOutput!$A9&amp;"S",Spell!$A:$A,0)))),"")</f>
        <v xml:space="preserve">**Thaumaturgy Lv7
|名称|主系統|副系統|消費|使用場面|簡易分類|
|[[Purgatory&gt;./Purgatory]]|&amp;ref(Spell/P_Fire.jpg,nolink,25x25,Fire);6||&amp;ref(Spell/V_Fire.jpg,nolink,25x25,Fire Gem);60|儀式/陸上専用|世界呪附|
|~|&gt;|&gt;|&gt;|&gt;|支配圏内の敵アンデッドを聖なる炎で攻撃します|
|[[Dark Skies&gt;./Dark Skies]]|&amp;ref(Spell/P_Air.jpg,nolink,25x25,Air);5||&amp;ref(Spell/V_Air.jpg,nolink,25x25,Air Gem);50|儀式/陸上専用|世界呪附|
|~|&gt;|&gt;|&gt;|&gt;|支配圏内の空を暗くし敵の士気を低下させます|
|[[Vengeful Water&gt;./Vengeful Water]]|&amp;ref(Spell/P_Water.jpg,nolink,25x25,Water);7||&amp;ref(Spell/V_Water.jpg,nolink,25x25,Water Gem);70|儀式/水陸両用|世界呪附|
|~|&gt;|&gt;|&gt;|&gt;|支配圏内でWater Elementalが敵指揮官を暗殺します|
|[[Vortex of Returning&gt;./Vortex of Returning]]|&amp;ref(Spell/P_Astral.jpg,nolink,25x25,Astral);4||&amp;ref(Spell/V_Astral.jpg,nolink,25x25,Astral Pearl);3|戦闘/水陸両用|全体帰還|
|~|&gt;|&gt;|&gt;|&gt;|味方全員を首都に帰還させます|
|[[Divine Name&gt;./Divine Name]]|&amp;ref(Spell/P_Astral.jpg,nolink,25x25,Astral);5||&amp;ref(Spell/V_Astral.jpg,nolink,25x25,Astral Pearl);25|儀式/水陸両用|昇格|
|~|&gt;|&gt;|&gt;|&gt;|同じ州の兵士1体を指揮官に昇格します|
|[[Plague&gt;./Plague]]|&amp;ref(Spell/P_Death.jpg,nolink,25x25,Death);4||&amp;ref(Spell/V_Death.jpg,nolink,25x25,Death Gem);1|戦闘/水陸両用|疫病|
|~|&gt;|&gt;|&gt;|&gt;|小範囲の敵に疫病を感染させ急激に弱らせようと試みます|
|[[Charm&gt;./Charm]]|&amp;ref(Spell/P_Nature.jpg,nolink,25x25,Nature);3|||戦闘/水陸両用|魅了|
|~|&gt;|&gt;|&gt;|&gt;|敵1体を魅了しようと試みます|
</v>
      </c>
      <c r="H9" s="1" t="str">
        <f ca="1">IFERROR("**"&amp;H$1&amp;" Lv"&amp;$A9&amp;CHAR(10)&amp;"|名称|主系統|副系統|消費|使用場面|簡易分類|"&amp;CHAR(10)&amp;IFERROR(myConcat(INDIRECT("Spell!O"&amp;MATCH(SpellOutput!H$1&amp;SpellOutput!$A9&amp;"S",Spell!$A:$A,0)&amp;":O"&amp;MATCH(SpellOutput!H$1&amp;SpellOutput!$A9&amp;"E",Spell!$A:$A,0))),myConcat(INDIRECT("Spell!O"&amp;MATCH(SpellOutput!H$1&amp;SpellOutput!$A9&amp;"S",Spell!$A:$A,0)))),"")</f>
        <v xml:space="preserve">**Blood Magic Lv7
|名称|主系統|副系統|消費|使用場面|簡易分類|
|[[Leech&gt;./Leech]]|&amp;ref(Spell/P_Blood.jpg,nolink,25x25,Blood);1||&amp;ref(Spell/V_Blood.jpg,nolink,25x25,Blood Slave);1|戦闘/陸上専用|攻撃|
|~|&gt;|&gt;|&gt;|&gt;|小範囲の敵の生命力を吸収して攻撃します|
|[[Blood Rite&gt;./Blood Rite]]|&amp;ref(Spell/P_Blood.jpg,nolink,25x25,Blood);2|&amp;ref(Spell/P_Death.jpg,nolink,25x25,Death);2|&amp;ref(Spell/V_Blood.jpg,nolink,25x25,Blood Slave);11|儀式/陸上専用|兵士召喚|
|~|&gt;|&gt;|&gt;|&gt;|不死の吸血鬼Vampireを1体召喚します|
|[[Blood Rain&gt;./Blood Rain]]|&amp;ref(Spell/P_Blood.jpg,nolink,25x25,Blood);3||&amp;ref(Spell/V_Blood.jpg,nolink,25x25,Blood Slave);3|儀式/陸上専用|戦闘呪附|
|~|&gt;|&gt;|&gt;|&gt;|戦場に血を降らせ敵味方全員の士気を低下させます|
|[[Father Illearth&gt;./Father Illearth]]|&amp;ref(Spell/P_Blood.jpg,nolink,25x25,Blood);3|&amp;ref(Spell/P_Earth.jpg,nolink,25x25,Earth);4|&amp;ref(Spell/V_Blood.jpg,nolink,25x25,Blood Slave);105|儀式/陸上専用|指揮官召喚|
|~|&gt;|&gt;|&gt;|&gt;|穢れた地の精霊王Father Illearthを召喚します|
|[[Send Dream Horror&gt;./Send Dream Horror]]|&amp;ref(Spell/P_Blood.jpg,nolink,25x25,Blood);3|&amp;ref(Spell/P_Astral.jpg,nolink,25x25,Astral);4|&amp;ref(Spell/V_Blood.jpg,nolink,25x25,Blood Slave);15|儀式/陸上専用|災害誘発|
|~|&gt;|&gt;|&gt;|&gt;|指定した州に夢を汚すHorrorを送り込みます|
|[[Curse of Blood&gt;./Curse of Blood]]|&amp;ref(Spell/P_Blood.jpg,nolink,25x25,Blood);3|&amp;ref(Spell/P_Death.jpg,nolink,25x25,Death);4|&amp;ref(Spell/V_Blood.jpg,nolink,25x25,Blood Slave);77|儀式/陸上専用|指揮官召喚|
|~|&gt;|&gt;|&gt;|&gt;|強大な魔力を持つ吸血鬼Vampire Lordを召喚します|
|[[Bind Arch Devil&gt;./Bind Arch Devil]]|&amp;ref(Spell/P_Blood.jpg,nolink,25x25,Blood);4|&amp;ref(Spell/P_Fire.jpg,nolink,25x25,Fire);2|&amp;ref(Spell/V_Blood.jpg,nolink,25x25,Blood Slave);99|儀式/陸上専用|指揮官召喚|
|~|&gt;|&gt;|&gt;|&gt;|5体のArch Devilのうちの1体を召喚します|
|[[Dome of Corruption&gt;./Dome of Corruption]]|&amp;ref(Spell/P_Blood.jpg,nolink,25x25,Blood);4|&amp;ref(Spell/P_Astral.jpg,nolink,25x25,Astral);4|&amp;ref(Spell/V_Blood.jpg,nolink,25x25,Blood Slave);20|儀式/陸上専用|地方呪附|
|~|&gt;|&gt;|&gt;|&gt;|州を狙う遠隔儀式に反撃しつつその75%を妨害します|
|[[Purify Blood&gt;./Purify Blood]]|&amp;ref(Spell/P_Blood.jpg,nolink,25x25,Blood);4|&amp;ref(Spell/P_Nature.jpg,nolink,25x25,Nature);1|&amp;ref(Spell/V_Blood.jpg,nolink,25x25,Blood Slave);3|戦闘/陸上専用|全体強化|
|~|&gt;|&gt;|&gt;|&gt;|味方全員に弱い毒物耐性を与えます|
|[[Plague of Locusts&gt;./Plague of Locusts]]|&amp;ref(Spell/P_Blood.jpg,nolink,25x25,Blood);5||&amp;ref(Spell/V_Blood.jpg,nolink,25x25,Blood Slave);88|儀式/陸上専用|遠隔召喚|
|~|&gt;|&gt;|&gt;|&gt;|指定した州に8体のDemonic Locustとその指揮官を召喚します|
|[[Astral Corrupiton&gt;./Astral Corrupiton]]|&amp;ref(Spell/P_Blood.jpg,nolink,25x25,Blood);6|&amp;ref(Spell/P_Astral.jpg,nolink,25x25,Astral);6|&amp;ref(Spell/V_Blood.jpg,nolink,25x25,Blood Slave);166|儀式/陸上専用|世界呪附|
|~|&gt;|&gt;|&gt;|&gt;|世界中で血以外の儀式や製造へとHorrorが誘引されます|
</v>
      </c>
      <c r="J9" s="1" t="s">
        <v>2884</v>
      </c>
      <c r="K9" s="1" t="str">
        <f ca="1">IFERROR("**"&amp;K$1&amp;" Lv0"&amp;SUBSTITUTE(SUBSTITUTE(SUBSTITUTE(SUBSTITUTE(SUBSTITUTE(SUBSTITUTE(SUBSTITUTE(SUBSTITUTE(SUBSTITUTE(J9,"火","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9&amp;"S",Spell!$A:$A,0)&amp;":O"&amp;MATCH(SpellOutput!K$1&amp;"0"&amp;SpellOutput!$J9&amp;"E",Spell!$A:$A,0))),myConcat(INDIRECT("Spell!O"&amp;MATCH(SpellOutput!K$1&amp;"0"&amp;SpellOutput!$J9&amp;"S",Spell!$A:$A,0)))),"")</f>
        <v xml:space="preserve">**Divine Lv0 - Death Gods
|名称|主系統|副系統|消費|使用場面|簡易分類|
|[[Decree of the Underworld&gt;./Decree of the Underworld]]|&amp;ref(Spell/P_Holy.jpg,nolink,25x25,Holy);1|||戦闘/水陸両用|攻撃|
|~|&gt;|&gt;|&gt;|&gt;|中範囲のアンデッドを攻撃し意志あるものを混乱させようと試みます|
|[[Syllable of Death&gt;./Syllable of Death]]|&amp;ref(Spell/P_Holy.jpg,nolink,25x25,Holy);3|||戦闘/水陸両用|攻撃|
|~|&gt;|&gt;|&gt;|&gt;|敵1体を神聖なる矢で攻撃し即死か疲労させようと試みます|
</v>
      </c>
    </row>
    <row r="10" spans="1:11" x14ac:dyDescent="0.15">
      <c r="A10" s="1">
        <v>8</v>
      </c>
      <c r="B10" s="1" t="str">
        <f ca="1">IFERROR("**"&amp;B$1&amp;" Lv"&amp;$A10&amp;CHAR(10)&amp;"|名称|主系統|副系統|消費|使用場面|簡易分類|"&amp;CHAR(10)&amp;IFERROR(myConcat(INDIRECT("Spell!O"&amp;MATCH(SpellOutput!B$1&amp;SpellOutput!$A10&amp;"S",Spell!$A:$A,0)&amp;":O"&amp;MATCH(SpellOutput!B$1&amp;SpellOutput!$A10&amp;"E",Spell!$A:$A,0))),myConcat(INDIRECT("Spell!O"&amp;MATCH(SpellOutput!B$1&amp;SpellOutput!$A10&amp;"S",Spell!$A:$A,0)))),"")</f>
        <v xml:space="preserve">**Conjuration Lv8
|名称|主系統|副系統|消費|使用場面|簡易分類|
|[[King of Elemental Fire&gt;./King of Elemental Fire]]|&amp;ref(Spell/P_Fire.jpg,nolink,25x25,Fire);5||&amp;ref(Spell/V_Fire.jpg,nolink,25x25,Fire Gem);50|儀式/陸上専用|指揮官召喚|
|~|&gt;|&gt;|&gt;|&gt;|2体の火の精霊王のうちの1体を召喚します|
|[[The Kindly Ones&gt;./The Kindly Ones]]|&amp;ref(Spell/P_Fire.jpg,nolink,25x25,Fire);6|&amp;ref(Spell/P_Nature.jpg,nolink,25x25,Nature);4|&amp;ref(Spell/V_Fire.jpg,nolink,25x25,Fire Gem);40|儀式/水陸両用|世界呪附|
|~|&gt;|&gt;|&gt;|&gt;|世界中の血の魔術師や大量殺人者を3体のErinyaが暗殺します|
|[[Queen of Elemental Air&gt;./Queen of Elemental Air]]|&amp;ref(Spell/P_Air.jpg,nolink,25x25,Air);5||&amp;ref(Spell/V_Air.jpg,nolink,25x25,Air Gem);50|儀式/陸上専用|指揮官召喚|
|~|&gt;|&gt;|&gt;|&gt;|3体の風の精霊女王のうちの1体を召喚します|
|[[Queen of Elemental Water&gt;./Queen of Elemental Water]]|&amp;ref(Spell/P_Water.jpg,nolink,25x25,Water);5||&amp;ref(Spell/V_Water.jpg,nolink,25x25,Water Gem);50|儀式/水中専用|指揮官召喚|
|~|&gt;|&gt;|&gt;|&gt;|3体の水の精霊女王のうちの1体を召喚します|
|[[Guardians of the Deep&gt;./Guardians of the Deep]]|&amp;ref(Spell/P_Water.jpg,nolink,25x25,Water);6||&amp;ref(Spell/V_Water.jpg,nolink,25x25,Water Gem);60|儀式/水中専用|世界呪附|
|~|&gt;|&gt;|&gt;|&gt;|自国の海中の州の守備隊を海の生物が支援します|
|[[Earth Attack&gt;./Earth Attack]]|&amp;ref(Spell/P_Earth.jpg,nolink,25x25,Earth);5||&amp;ref(Spell/V_Earth.jpg,nolink,25x25,Earth Gem);5|儀式/水陸両用|暗殺派遣|
|~|&gt;|&gt;|&gt;|&gt;|指定した州の敵指揮官の1体を大型のEarth Elementalが暗殺します|
|[[King of Elemental Earth&gt;./King of Elemental Earth]]|&amp;ref(Spell/P_Earth.jpg,nolink,25x25,Earth);5||&amp;ref(Spell/V_Earth.jpg,nolink,25x25,Earth Gem);50|儀式/水陸両用|指揮官召喚|
|~|&gt;|&gt;|&gt;|&gt;|2体の地の精霊王のうちの1体を召喚します|
|[[Call the Eater of the Dead&gt;./Call the Eater of the Dead]]|&amp;ref(Spell/P_Astral.jpg,nolink,25x25,Astral);4|&amp;ref(Spell/P_Death.jpg,nolink,25x25,Death);4|&amp;ref(Spell/V_Astral.jpg,nolink,25x25,Astral Pearl);50|儀式/陸上専用|兵士召喚|
|~|&gt;|&gt;|&gt;|&gt;|1体のみ存在する忌まわしき存在Eater of the Deadを召喚します|
|[[King of Banefires&gt;./King of Banefires]]|&amp;ref(Spell/P_Death.jpg,nolink,25x25,Death);3|&amp;ref(Spell/P_Fire.jpg,nolink,25x25,Fire);4|&amp;ref(Spell/V_Death.jpg,nolink,25x25,Death Gem);50|儀式/陸上専用|指揮官召喚|
|~|&gt;|&gt;|&gt;|&gt;|1体のみ存在する破滅の炎の精霊王King of Banefiresを召喚します|
|[[Manifestation&gt;./Manifestation]]|&amp;ref(Spell/P_Death.jpg,nolink,25x25,Death);5||&amp;ref(Spell/V_Death.jpg,nolink,25x25,Death Gem);4|儀式/陸上専用|暗殺派遣|
|~|&gt;|&gt;|&gt;|&gt;|指定した州の敵指揮官の1体をAshen Angelが暗殺します|
|[[Well of Misery&gt;./Well of Misery]]|&amp;ref(Spell/P_Death.jpg,nolink,25x25,Death);6||&amp;ref(Spell/V_Death.jpg,nolink,25x25,Death Gem);80|儀式/水陸両用|世界呪附|
|~|&gt;|&gt;|&gt;|&gt;|世界中の州の税収を増加させ、術者の国に大量の死の宝石を与えます|
|[[Wild Growth&gt;./Wild Growth]]|&amp;ref(Spell/P_Nature.jpg,nolink,25x25,Nature);4|||戦闘/水陸両用|捕縛|
|~|&gt;|&gt;|&gt;|&gt;|広範囲の敵を蔓で捕縛し動きを封じます|
|[[Faerie Court&gt;./Faerie Court]]|&amp;ref(Spell/P_Nature.jpg,nolink,25x25,Nature);5||&amp;ref(Spell/V_Nature.jpg,nolink,25x25,Nature Gem);40|儀式/陸上専用|軍団召喚|
|~|&gt;|&gt;|&gt;|&gt;|15体のSpriteとその指揮官Faery Queenを召喚します|
</v>
      </c>
      <c r="C10" s="1" t="str">
        <f ca="1">IFERROR("**"&amp;C$1&amp;" Lv"&amp;$A10&amp;CHAR(10)&amp;"|名称|主系統|副系統|消費|使用場面|簡易分類|"&amp;CHAR(10)&amp;IFERROR(myConcat(INDIRECT("Spell!O"&amp;MATCH(SpellOutput!C$1&amp;SpellOutput!$A10&amp;"S",Spell!$A:$A,0)&amp;":O"&amp;MATCH(SpellOutput!C$1&amp;SpellOutput!$A10&amp;"E",Spell!$A:$A,0))),myConcat(INDIRECT("Spell!O"&amp;MATCH(SpellOutput!C$1&amp;SpellOutput!$A10&amp;"S",Spell!$A:$A,0)))),"")</f>
        <v xml:space="preserve">**Alteration Lv8
|名称|主系統|副系統|消費|使用場面|簡易分類|
|[[Conflagration&gt;./Conflagration]]|&amp;ref(Spell/P_Fire.jpg,nolink,25x25,Fire);2|||戦闘/陸上専用|攻撃|
|~|&gt;|&gt;|&gt;|&gt;|中範囲の敵をを発火させ徐々にダメージを与えます|
|[[Warriors of Muspelheim&gt;./Warriors of Muspelheim]]|&amp;ref(Spell/P_Fire.jpg,nolink,25x25,Fire);4||&amp;ref(Spell/V_Fire.jpg,nolink,25x25,Fire Gem);2|戦闘/水陸両用|全体強化|
|~|&gt;|&gt;|&gt;|&gt;|味方全員に弱い冷気耐性を与えます|
|[[Fata Morgana&gt;./Fata Morgana]]|&amp;ref(Spell/P_Air.jpg,nolink,25x25,Air);7||&amp;ref(Spell/V_Air.jpg,nolink,25x25,Air Gem);90|儀式/水陸両用|世界呪附|
|~|&gt;|&gt;|&gt;|&gt;|支配圏内の味方の州を幻の戦士たちが防衛します|
|[[Quickening&gt;./Quickening]]|&amp;ref(Spell/P_Water.jpg,nolink,25x25,Water);2||&amp;ref(Spell/V_Water.jpg,nolink,25x25,Water Gem);1|戦闘/水陸両用|強化|
|~|&gt;|&gt;|&gt;|&gt;|中範囲の味方を加速させ移動や攻撃を2倍速で行えるようにします|
|[[Liquify&gt;./Liquify]]|&amp;ref(Spell/P_Water.jpg,nolink,25x25,Water);4|||戦闘/水陸両用|即死|
|~|&gt;|&gt;|&gt;|&gt;|中範囲の敵を溶解させ即死させようと試みます|
|[[Warriors of Niefelheim&gt;./Warriors of Niefelheim]]|&amp;ref(Spell/P_Water.jpg,nolink,25x25,Water);4||&amp;ref(Spell/V_Water.jpg,nolink,25x25,Water Gem);2|戦闘/水陸両用|全体強化|
|~|&gt;|&gt;|&gt;|&gt;|味方全員に弱い火炎耐性を与えます|
|[[Wizard's Tower&gt;./Wizard's Tower]]|&amp;ref(Spell/P_Earth.jpg,nolink,25x25,Earth);4||&amp;ref(Spell/V_Earth.jpg,nolink,25x25,Earth Gem);50|儀式/水陸両用|要塞建設|
|~|&gt;|&gt;|&gt;|&gt;|指定した陸上の州にWizard's Towerを即座に建設します|
|[[Ground Army&gt;./Ground Army]]|&amp;ref(Spell/P_Earth.jpg,nolink,25x25,Earth);4||&amp;ref(Spell/V_Earth.jpg,nolink,25x25,Earth Gem);2|戦闘/水陸両用|全体強化|
|~|&gt;|&gt;|&gt;|&gt;|味方全員に弱い電撃耐性を与えます|
|[[Will of the Fates&gt;./Will of the Fates]]|&amp;ref(Spell/P_Astral.jpg,nolink,25x25,Astral);4||&amp;ref(Spell/V_Astral.jpg,nolink,25x25,Astral Pearl);4|戦闘/水陸両用|全体強化|
|~|&gt;|&gt;|&gt;|&gt;|味方全員の運命を変え致命傷となる攻撃を75%で無効化します|
|[[Time Stop&gt;./Time Stop]]|&amp;ref(Spell/P_Astral.jpg,nolink,25x25,Astral);6||&amp;ref(Spell/V_Astral.jpg,nolink,25x25,Astral Pearl);1|戦闘/水陸両用|戦闘呪附|
|~|&gt;|&gt;|&gt;|&gt;|一定時間のみ自身以外の時を著しく遅らせます|
|[[Disintegrate&gt;./Disintegrate]]|&amp;ref(Spell/P_Death.jpg,nolink,25x25,Death);2|||戦闘/水陸両用|即死|
|~|&gt;|&gt;|&gt;|&gt;|敵1体を分解し即死させようと試みます|
|[[Polymorph&gt;./Polymorph]]|&amp;ref(Spell/P_Nature.jpg,nolink,25x25,Nature);3||&amp;ref(Spell/V_Nature.jpg,nolink,25x25,Nature Gem);2|戦闘/水陸両用|強制変身|
|~|&gt;|&gt;|&gt;|&gt;|中範囲の敵をBoarへと永久的に変化させようと試みます|
</v>
      </c>
      <c r="D10" s="1" t="str">
        <f ca="1">IFERROR("**"&amp;D$1&amp;" Lv"&amp;$A10&amp;CHAR(10)&amp;"|名称|主系統|副系統|消費|使用場面|簡易分類|"&amp;CHAR(10)&amp;IFERROR(myConcat(INDIRECT("Spell!O"&amp;MATCH(SpellOutput!D$1&amp;SpellOutput!$A10&amp;"S",Spell!$A:$A,0)&amp;":O"&amp;MATCH(SpellOutput!D$1&amp;SpellOutput!$A10&amp;"E",Spell!$A:$A,0))),myConcat(INDIRECT("Spell!O"&amp;MATCH(SpellOutput!D$1&amp;SpellOutput!$A10&amp;"S",Spell!$A:$A,0)))),"")</f>
        <v xml:space="preserve">**Evocation Lv8
|名称|主系統|副系統|消費|使用場面|簡易分類|
|[[Pillar of Fire&gt;./Pillar of Fire]]|&amp;ref(Spell/P_Fire.jpg,nolink,25x25,Fire);2|||戦闘/陸上専用|攻撃|
|~|&gt;|&gt;|&gt;|&gt;|小範囲に強力な火柱を落とし攻撃します|
|[[Second Sun&gt;./Second Sun]]|&amp;ref(Spell/P_Fire.jpg,nolink,25x25,Fire);8||&amp;ref(Spell/V_Fire.jpg,nolink,25x25,Fire Gem);80|儀式/水陸両用|世界呪附|
|~|&gt;|&gt;|&gt;|&gt;|第二の太陽を打ち上げ世界中を温暖化させていきます|
|[[Maelstrom&gt;./Maelstrom]]|&amp;ref(Spell/P_Water.jpg,nolink,25x25,Water);6||&amp;ref(Spell/V_Water.jpg,nolink,25x25,Water Gem);80|儀式/水中専用|世界呪附|
|~|&gt;|&gt;|&gt;|&gt;|術者の国に水を中心とした大量の宝石を与えます|
|[[Astral Tempest&gt;./Astral Tempest]]|&amp;ref(Spell/P_Astral.jpg,nolink,25x25,Astral);5||&amp;ref(Spell/V_Astral.jpg,nolink,25x25,Astral Pearl);2|戦闘/水陸両用|戦闘呪附|
|~|&gt;|&gt;|&gt;|&gt;|戦場を不可知の嵐で包み敵味方全員を攻撃します|
|[[Vortex of Unlife&gt;./Vortex of Unlife]]|&amp;ref(Spell/P_Death.jpg,nolink,25x25,Death);5|||戦闘/水陸両用|攻撃|
|~|&gt;|&gt;|&gt;|&gt;|中範囲に殺した敵をゾンビ化させる反生命の渦を起こし攻撃します|
</v>
      </c>
      <c r="E10" s="1" t="str">
        <f ca="1">IFERROR("**"&amp;E$1&amp;" Lv"&amp;$A10&amp;CHAR(10)&amp;"|名称|主系統|副系統|消費|使用場面|簡易分類|"&amp;CHAR(10)&amp;IFERROR(myConcat(INDIRECT("Spell!O"&amp;MATCH(SpellOutput!E$1&amp;SpellOutput!$A10&amp;"S",Spell!$A:$A,0)&amp;":O"&amp;MATCH(SpellOutput!E$1&amp;SpellOutput!$A10&amp;"E",Spell!$A:$A,0))),myConcat(INDIRECT("Spell!O"&amp;MATCH(SpellOutput!E$1&amp;SpellOutput!$A10&amp;"S",Spell!$A:$A,0)))),"")</f>
        <v/>
      </c>
      <c r="F10" s="1" t="str">
        <f ca="1">IFERROR("**"&amp;F$1&amp;" Lv"&amp;$A10&amp;CHAR(10)&amp;"|名称|主系統|副系統|消費|使用場面|簡易分類|"&amp;CHAR(10)&amp;IFERROR(myConcat(INDIRECT("Spell!O"&amp;MATCH(SpellOutput!F$1&amp;SpellOutput!$A10&amp;"S",Spell!$A:$A,0)&amp;":O"&amp;MATCH(SpellOutput!F$1&amp;SpellOutput!$A10&amp;"E",Spell!$A:$A,0))),myConcat(INDIRECT("Spell!O"&amp;MATCH(SpellOutput!F$1&amp;SpellOutput!$A10&amp;"S",Spell!$A:$A,0)))),"")</f>
        <v xml:space="preserve">**Enchantment Lv8
|名称|主系統|副系統|消費|使用場面|簡易分類|
|[[Fire Fend&gt;./Fire Fend]]|&amp;ref(Spell/P_Fire.jpg,nolink,25x25,Fire);4||&amp;ref(Spell/V_Fire.jpg,nolink,25x25,Fire Gem);1|戦闘/水陸両用|全体強化|
|~|&gt;|&gt;|&gt;|&gt;|味方全員に弱い火炎耐性を与えます|
|[[Thunder Fend&gt;./Thunder Fend]]|&amp;ref(Spell/P_Air.jpg,nolink,25x25,Air);4||&amp;ref(Spell/V_Air.jpg,nolink,25x25,Air Gem);1|戦闘/水陸両用|全体強化|
|~|&gt;|&gt;|&gt;|&gt;|味方全員に弱い電撃耐性を与えます|
|[[Mists of Deception&gt;./Mists of Deception]]|&amp;ref(Spell/P_Air.jpg,nolink,25x25,Air);6||&amp;ref(Spell/V_Air.jpg,nolink,25x25,Air Gem);2|戦闘/陸上専用|戦闘呪附|
|~|&gt;|&gt;|&gt;|&gt;|戦場を魔法の霧で包み視界を制限しつつ敵を幻で惑わします|
|[[Frost Fend&gt;./Frost Fend]]|&amp;ref(Spell/P_Water.jpg,nolink,25x25,Water);4||&amp;ref(Spell/V_Water.jpg,nolink,25x25,Water Gem);1|戦闘/水陸両用|全体強化|
|~|&gt;|&gt;|&gt;|&gt;|味方全員に弱い冷気耐性を与えます|
|[[Wrath of the Sea&gt;./Wrath of the Sea]]|&amp;ref(Spell/P_Water.jpg,nolink,25x25,Water);5||&amp;ref(Spell/V_Water.jpg,nolink,25x25,Water Gem);70|儀式/水陸両用|世界呪附|
|~|&gt;|&gt;|&gt;|&gt;|水位を上げ全ての沿岸の州の税収を低下させます|
|[[Unraveling&gt;./Unraveling]]|&amp;ref(Spell/P_Astral.jpg,nolink,25x25,Astral);6||&amp;ref(Spell/V_Astral.jpg,nolink,25x25,Astral Pearl);6|戦闘/水陸両用|全体弱体化|
|~|&gt;|&gt;|&gt;|&gt;|敵味方全ての魔法生物を腐敗させ全員の精神を破壊しようと試みます|
|[[Lichcraft&gt;./Lichcraft]]|&amp;ref(Spell/P_Death.jpg,nolink,25x25,Death);5||&amp;ref(Spell/V_Death.jpg,nolink,25x25,Death Gem);30|儀式/陸上専用|指揮官召喚|
|~|&gt;|&gt;|&gt;|&gt;|不死性を持つ死の魔術師Lichを召喚します|
|[[Dragon Master&gt;./Dragon Master]]|&amp;ref(Spell/P_Nature.jpg,nolink,25x25,Nature);3||&amp;ref(Spell/V_Nature.jpg,nolink,25x25,Nature Gem);30|儀式/水陸両用|個人呪附|
|~|&gt;|&gt;|&gt;|&gt;|自身にDrakeやWyvernをより多く召喚する力を与えます|
|[[Mass Regeneration&gt;./Mass Regeneration]]|&amp;ref(Spell/P_Nature.jpg,nolink,25x25,Nature);4||&amp;ref(Spell/V_Nature.jpg,nolink,25x25,Nature Gem);2|戦闘/水陸両用|全体強化|
|~|&gt;|&gt;|&gt;|&gt;|味方全員に再生能力を与えます|
|[[Haunted Forest&gt;./Haunted Forest]]|&amp;ref(Spell/P_Nature.jpg,nolink,25x25,Nature);5|&amp;ref(Spell/P_Death.jpg,nolink,25x25,Death);1|&amp;ref(Spell/V_Nature.jpg,nolink,25x25,Nature Gem);60|儀式/陸上専用|世界呪附|
|~|&gt;|&gt;|&gt;|&gt;|支配圏内で死んだ生物をManikin化して支配します|
</v>
      </c>
      <c r="G10" s="1" t="str">
        <f ca="1">IFERROR("**"&amp;G$1&amp;" Lv"&amp;$A10&amp;CHAR(10)&amp;"|名称|主系統|副系統|消費|使用場面|簡易分類|"&amp;CHAR(10)&amp;IFERROR(myConcat(INDIRECT("Spell!O"&amp;MATCH(SpellOutput!G$1&amp;SpellOutput!$A10&amp;"S",Spell!$A:$A,0)&amp;":O"&amp;MATCH(SpellOutput!G$1&amp;SpellOutput!$A10&amp;"E",Spell!$A:$A,0))),myConcat(INDIRECT("Spell!O"&amp;MATCH(SpellOutput!G$1&amp;SpellOutput!$A10&amp;"S",Spell!$A:$A,0)))),"")</f>
        <v xml:space="preserve">**Thaumaturgy Lv8
|名称|主系統|副系統|消費|使用場面|簡易分類|
|[[Hydrophobia&gt;./Hydrophobia]]|&amp;ref(Spell/P_Fire.jpg,nolink,25x25,Fire);2||&amp;ref(Spell/V_Fire.jpg,nolink,25x25,Fire Gem);1|戦闘/水陸両用|激高|
|~|&gt;|&gt;|&gt;|&gt;|中範囲の敵を激高させようと試みます|
|[[Gale Gate&gt;./Gale Gate]]|&amp;ref(Spell/P_Air.jpg,nolink,25x25,Air);5||&amp;ref(Spell/V_Air.jpg,nolink,25x25,Air Gem);60|儀式/陸上専用|世界呪附|
|~|&gt;|&gt;|&gt;|&gt;|術者の国に大量の風の宝石を与えます|
|[[Lure of the Deep&gt;./Lure of the Deep]]|&amp;ref(Spell/P_Water.jpg,nolink,25x25,Water);6||&amp;ref(Spell/V_Water.jpg,nolink,25x25,Water Gem);79|儀式/水中専用|世界呪附|
|~|&gt;|&gt;|&gt;|&gt;|支配圏内の沿岸で敵軍を溺死させます|
|[[Soul Drain&gt;./Soul Drain]]|&amp;ref(Spell/P_Astral.jpg,nolink,25x25,Astral);5|&amp;ref(Spell/P_Death.jpg,nolink,25x25,Death);5|&amp;ref(Spell/V_Astral.jpg,nolink,25x25,Astral Pearl);5|戦闘/水陸両用|戦闘呪附|
|~|&gt;|&gt;|&gt;|&gt;|戦場全体から敵味方問わず生命力を吸収します|
|[[Stygian Paths&gt;./Stygian Paths]]|&amp;ref(Spell/P_Death.jpg,nolink,25x25,Death);5||&amp;ref(Spell/V_Death.jpg,nolink,25x25,Death Gem);15|儀式/水陸両用|瞬間移動|
|~|&gt;|&gt;|&gt;|&gt;|指定した州まで危険な冥界を通り指揮下の兵と共に移動します|
|[[Black Death&gt;./Black Death]]|&amp;ref(Spell/P_Death.jpg,nolink,25x25,Death);5||&amp;ref(Spell/V_Death.jpg,nolink,25x25,Death Gem);15|儀式/水陸両用|災害誘発|
|~|&gt;|&gt;|&gt;|&gt;|指定した州に黒死病を放ち人口を激減させます|
|[[Call the Worm That Walks&gt;./Call the Worm That Walks]]|&amp;ref(Spell/P_Nature.jpg,nolink,25x25,Nature);5||&amp;ref(Spell/V_Nature.jpg,nolink,25x25,Nature Gem);30|儀式/水陸両用|指揮官召喚|
|~|&gt;|&gt;|&gt;|&gt;|蟲の大群に宿る不死の魔術師Worm Mageを召喚します|
|[[Beast Mastery&gt;./Beast Mastery]]|&amp;ref(Spell/P_Nature.jpg,nolink,25x25,Nature);6||&amp;ref(Spell/V_Nature.jpg,nolink,25x25,Nature Gem);4|戦闘/水陸両用|全体隷属|
|~|&gt;|&gt;|&gt;|&gt;|敵の動物全員を隷属させようと試みます|
</v>
      </c>
      <c r="H10" s="1" t="str">
        <f ca="1">IFERROR("**"&amp;H$1&amp;" Lv"&amp;$A10&amp;CHAR(10)&amp;"|名称|主系統|副系統|消費|使用場面|簡易分類|"&amp;CHAR(10)&amp;IFERROR(myConcat(INDIRECT("Spell!O"&amp;MATCH(SpellOutput!H$1&amp;SpellOutput!$A10&amp;"S",Spell!$A:$A,0)&amp;":O"&amp;MATCH(SpellOutput!H$1&amp;SpellOutput!$A10&amp;"E",Spell!$A:$A,0))),myConcat(INDIRECT("Spell!O"&amp;MATCH(SpellOutput!H$1&amp;SpellOutput!$A10&amp;"S",Spell!$A:$A,0)))),"")</f>
        <v xml:space="preserve">**Blood Magic Lv8
|名称|主系統|副系統|消費|使用場面|簡易分類|
|[[Improved Cross Breeding&gt;./Improved Cross Breeding]]|&amp;ref(Spell/P_Blood.jpg,nolink,25x25,Blood);2|&amp;ref(Spell/P_Nature.jpg,nolink,25x25,Nature);2|&amp;ref(Spell/V_Blood.jpg,nolink,25x25,Blood Slave);20|儀式/陸上専用|兵士召喚|
|~|&gt;|&gt;|&gt;|&gt;|様々な雑種の怪物を40+体召喚します|
|[[Rush of Strength&gt;./Rush of Strength]]|&amp;ref(Spell/P_Blood.jpg,nolink,25x25,Blood);3||&amp;ref(Spell/V_Blood.jpg,nolink,25x25,Blood Slave);1|戦闘/陸上専用|全体強化|
|~|&gt;|&gt;|&gt;|&gt;|味方全員の筋力を向上させます|
|[[Life for a Life&gt;./Life for a Life]]|&amp;ref(Spell/P_Blood.jpg,nolink,25x25,Blood);3||&amp;ref(Spell/V_Blood.jpg,nolink,25x25,Blood Slave);1|戦闘/陸上専用|攻撃|
|~|&gt;|&gt;|&gt;|&gt;|敵1体に強力な攻撃を行います|
|[[Horror Seed&gt;./Horror Seed]]|&amp;ref(Spell/P_Blood.jpg,nolink,25x25,Blood);3|&amp;ref(Spell/P_Astral.jpg,nolink,25x25,Astral);4|&amp;ref(Spell/V_Blood.jpg,nolink,25x25,Blood Slave);25|儀式/陸上専用|遠隔攻撃|
|~|&gt;|&gt;|&gt;|&gt;|指定した州の敵軍の1体に災いを広げるHorrorを寄生させます|
|[[Bind Heliophagus&gt;./Bind Heliophagus]]|&amp;ref(Spell/P_Blood.jpg,nolink,25x25,Blood);5||&amp;ref(Spell/V_Blood.jpg,nolink,25x25,Blood Slave);111|儀式/陸上専用|指揮官召喚|
|~|&gt;|&gt;|&gt;|&gt;|4体のHeliophagusのうちの1体を召喚します|
|[[Three Red Seconds&gt;./Three Red Seconds]]|&amp;ref(Spell/P_Blood.jpg,nolink,25x25,Blood);5||&amp;ref(Spell/V_Blood.jpg,nolink,25x25,Blood Slave);120|儀式/陸上専用|要塞建設|
|~|&gt;|&gt;|&gt;|&gt;|指定した陸上の州にCitadel of Powerを即座に建設します|
|[[Blood Vortex&gt;./Blood Vortex]]|&amp;ref(Spell/P_Blood.jpg,nolink,25x25,Blood);7||&amp;ref(Spell/V_Blood.jpg,nolink,25x25,Blood Slave);166|儀式/陸上専用|世界呪附|
|~|&gt;|&gt;|&gt;|&gt;|周辺の州から住民を誘い出し血の奴隷を収集します|
</v>
      </c>
      <c r="J10" s="1" t="s">
        <v>2885</v>
      </c>
      <c r="K10" s="1" t="str">
        <f ca="1">IFERROR("**"&amp;K$1&amp;" Lv0"&amp;SUBSTITUTE(SUBSTITUTE(SUBSTITUTE(SUBSTITUTE(SUBSTITUTE(SUBSTITUTE(SUBSTITUTE(SUBSTITUTE(SUBSTITUTE(J10,"火","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10&amp;"S",Spell!$A:$A,0)&amp;":O"&amp;MATCH(SpellOutput!K$1&amp;"0"&amp;SpellOutput!$J10&amp;"E",Spell!$A:$A,0))),myConcat(INDIRECT("Spell!O"&amp;MATCH(SpellOutput!K$1&amp;"0"&amp;SpellOutput!$J10&amp;"S",Spell!$A:$A,0)))),"")</f>
        <v xml:space="preserve">**Divine Lv0 - Nature Gods
|名称|主系統|副系統|消費|使用場面|簡易分類|
|[[Final Rest&gt;./Final Rest]]|&amp;ref(Spell/P_Holy.jpg,nolink,25x25,Holy);1|||戦闘/水陸両用|即死|
|~|&gt;|&gt;|&gt;|&gt;|中範囲のアンデッドを即死させようと試みます|
|[[Word of Thorns&gt;./Word of Thorns]]|&amp;ref(Spell/P_Holy.jpg,nolink,25x25,Holy);3|||戦闘/水陸両用|攻撃|
|~|&gt;|&gt;|&gt;|&gt;|敵1体を神聖なる矢で攻撃し捕縛して出血させます|
</v>
      </c>
    </row>
    <row r="11" spans="1:11" x14ac:dyDescent="0.15">
      <c r="A11" s="1">
        <v>9</v>
      </c>
      <c r="B11" s="1" t="str">
        <f ca="1">IFERROR("**"&amp;B$1&amp;" Lv"&amp;$A11&amp;CHAR(10)&amp;"|名称|主系統|副系統|消費|使用場面|簡易分類|"&amp;CHAR(10)&amp;IFERROR(myConcat(INDIRECT("Spell!O"&amp;MATCH(SpellOutput!B$1&amp;SpellOutput!$A11&amp;"S",Spell!$A:$A,0)&amp;":O"&amp;MATCH(SpellOutput!B$1&amp;SpellOutput!$A11&amp;"E",Spell!$A:$A,0))),myConcat(INDIRECT("Spell!O"&amp;MATCH(SpellOutput!B$1&amp;SpellOutput!$A11&amp;"S",Spell!$A:$A,0)))),"")</f>
        <v xml:space="preserve">**Conjuration Lv9
|名称|主系統|副系統|消費|使用場面|簡易分類|
|[[Call Ancient Presence&gt;./Call Ancient Presence]]|&amp;ref(Spell/P_Water.jpg,nolink,25x25,Water);6|&amp;ref(Spell/P_Nature.jpg,nolink,25x25,Nature);4|&amp;ref(Spell/V_Water.jpg,nolink,25x25,Water Gem);25|儀式/沼地限定|兵士召喚|
|~|&gt;|&gt;|&gt;|&gt;|近付くもの全てを取り込む巨大な存在Ancient Presenceを1体召喚します|
|[[Call Abomination&gt;./Call Abomination]]|&amp;ref(Spell/P_Astral.jpg,nolink,25x25,Astral);5|&amp;ref(Spell/P_Water.jpg,nolink,25x25,Water);2|&amp;ref(Spell/V_Astral.jpg,nolink,25x25,Astral Pearl);25|儀式/水陸両用|兵士召喚|
|~|&gt;|&gt;|&gt;|&gt;|致命的な眼光と多数の触手を持つ謎の生物Abominationを1体召喚します|
|[[Ghost Riders&gt;./Ghost Riders]]|&amp;ref(Spell/P_Death.jpg,nolink,25x25,Death);6||&amp;ref(Spell/V_Death.jpg,nolink,25x25,Death Gem);5|儀式/水陸両用|襲撃派遣|
|~|&gt;|&gt;|&gt;|&gt;|指定した州をWraith Lord率いる33体のLongdead Horsemanが襲撃します|
|[[Legion of Wights&gt;./Legion of Wights]]|&amp;ref(Spell/P_Death.jpg,nolink,25x25,Death);6||&amp;ref(Spell/V_Death.jpg,nolink,25x25,Death Gem);30|儀式/陸上専用|兵士召喚|
|~|&gt;|&gt;|&gt;|&gt;|破滅の剣を持つ冥界の戦士Wightを20+体召喚します|
|[[Tartarian Gate&gt;./Tartarian Gate]]|&amp;ref(Spell/P_Death.jpg,nolink,25x25,Death);7||&amp;ref(Spell/V_Death.jpg,nolink,25x25,Death Gem);10|儀式/陸上専用|特殊召喚|
|~|&gt;|&gt;|&gt;|&gt;|幽閉された死せる神の1体を兵士や指揮官として召喚します|
|[[Awaken Tarrasque&gt;./Awaken Tarrasque]]|&amp;ref(Spell/P_Nature.jpg,nolink,25x25,Nature);6||&amp;ref(Spell/V_Nature.jpg,nolink,25x25,Nature Gem);25|儀式/陸上専用|兵士召喚|
|~|&gt;|&gt;|&gt;|&gt;|強靭だが翼を持たない毒を吐く竜Tarrasqueを1体召喚します|
|[[Enchanted Forests&gt;./Enchanted Forests]]|&amp;ref(Spell/P_Nature.jpg,nolink,25x25,Nature);7||&amp;ref(Spell/V_Nature.jpg,nolink,25x25,Nature Gem);90|儀式/陸上専用|世界呪附|
|~|&gt;|&gt;|&gt;|&gt;|世界中の森で支配力が広がり周囲を森の生物が襲撃します|
</v>
      </c>
      <c r="C11" s="1" t="str">
        <f ca="1">IFERROR("**"&amp;C$1&amp;" Lv"&amp;$A11&amp;CHAR(10)&amp;"|名称|主系統|副系統|消費|使用場面|簡易分類|"&amp;CHAR(10)&amp;IFERROR(myConcat(INDIRECT("Spell!O"&amp;MATCH(SpellOutput!C$1&amp;SpellOutput!$A11&amp;"S",Spell!$A:$A,0)&amp;":O"&amp;MATCH(SpellOutput!C$1&amp;SpellOutput!$A11&amp;"E",Spell!$A:$A,0))),myConcat(INDIRECT("Spell!O"&amp;MATCH(SpellOutput!C$1&amp;SpellOutput!$A11&amp;"S",Spell!$A:$A,0)))),"")</f>
        <v xml:space="preserve">**Alteration Lv9
|名称|主系統|副系統|消費|使用場面|簡易分類|
|[[Army of Gold&gt;./Army of Gold]]|&amp;ref(Spell/P_Earth.jpg,nolink,25x25,Earth);5||&amp;ref(Spell/V_Earth.jpg,nolink,25x25,Earth Gem);3|戦闘/水陸両用|全体強化|
|~|&gt;|&gt;|&gt;|&gt;|味方全員の防御力を20まで増加させ弱い火炎耐性を与えます|
|[[Army of Lead&gt;./Army of Lead]]|&amp;ref(Spell/P_Earth.jpg,nolink,25x25,Earth);5||&amp;ref(Spell/V_Earth.jpg,nolink,25x25,Earth Gem);3|戦闘/水陸両用|全体強化|
|~|&gt;|&gt;|&gt;|&gt;|味方全員の防御力を20まで増加させ魔法抵抗力を向上させます|
|[[Arcane Domination&gt;./Arcane Domination]]|&amp;ref(Spell/P_Astral.jpg,nolink,25x25,Astral);7||&amp;ref(Spell/V_Astral.jpg,nolink,25x25,Astral Pearl);7|戦闘/水陸両用|全体隷属|
|~|&gt;|&gt;|&gt;|&gt;|敵の魔法生物全員を隷属させようと試みます|
|[[Wish&gt;./Wish]]|&amp;ref(Spell/P_Astral.jpg,nolink,25x25,Astral);9||&amp;ref(Spell/V_Astral.jpg,nolink,25x25,Astral Pearl);100|儀式/水陸両用|特殊|
|~|&gt;|&gt;|&gt;|&gt;|創造の力を利用し入力した願いを叶えます|
|[[Utterdark&gt;./Utterdark]]|&amp;ref(Spell/P_Death.jpg,nolink,25x25,Death);9||&amp;ref(Spell/V_Death.jpg,nolink,25x25,Death Gem);100|儀式/水陸両用|世界呪附|
|~|&gt;|&gt;|&gt;|&gt;|世界中を完全なる闇で包み収入を激減させます|
|[[Army of Rats&gt;./Army of Rats]]|&amp;ref(Spell/P_Nature.jpg,nolink,25x25,Nature);7||&amp;ref(Spell/V_Nature.jpg,nolink,25x25,Nature Gem);5|戦闘/水陸両用|全体弱体化|
|~|&gt;|&gt;|&gt;|&gt;|敵全員を矮小化させ臆病にしようと試みます|
</v>
      </c>
      <c r="D11" s="1" t="str">
        <f ca="1">IFERROR("**"&amp;D$1&amp;" Lv"&amp;$A11&amp;CHAR(10)&amp;"|名称|主系統|副系統|消費|使用場面|簡易分類|"&amp;CHAR(10)&amp;IFERROR(myConcat(INDIRECT("Spell!O"&amp;MATCH(SpellOutput!D$1&amp;SpellOutput!$A11&amp;"S",Spell!$A:$A,0)&amp;":O"&amp;MATCH(SpellOutput!D$1&amp;SpellOutput!$A11&amp;"E",Spell!$A:$A,0))),myConcat(INDIRECT("Spell!O"&amp;MATCH(SpellOutput!D$1&amp;SpellOutput!$A11&amp;"S",Spell!$A:$A,0)))),"")</f>
        <v xml:space="preserve">**Evocation Lv9
|名称|主系統|副系統|消費|使用場面|簡易分類|
|[[Volcanic Eruption&gt;./Volcanic Eruption]]|&amp;ref(Spell/P_Fire.jpg,nolink,25x25,Fire);4|&amp;ref(Spell/P_Earth.jpg,nolink,25x25,Earth);4|&amp;ref(Spell/V_Fire.jpg,nolink,25x25,Fire Gem);15|儀式/陸上専用|災害誘発|
|~|&gt;|&gt;|&gt;|&gt;|指定した州に噴火を起こし壊滅的な被害を与えます|
|[[Flames from the Sky&gt;./Flames from the Sky]]|&amp;ref(Spell/P_Fire.jpg,nolink,25x25,Fire);5||&amp;ref(Spell/V_Fire.jpg,nolink,25x25,Fire Gem);30|儀式/陸上専用|遠隔攻撃|
|~|&gt;|&gt;|&gt;|&gt;|指定した州に火球の渦を放ち駐留する軍を攻撃します|
|[[Flame Storm&gt;./Flame Storm]]|&amp;ref(Spell/P_Fire.jpg,nolink,25x25,Fire);5||&amp;ref(Spell/V_Fire.jpg,nolink,25x25,Fire Gem);1|戦闘/陸上専用|攻撃|
|~|&gt;|&gt;|&gt;|&gt;|超広範囲に炎を浴びせ攻撃します|
|[[Chain Lightning&gt;./Chain Lightning]]|&amp;ref(Spell/P_Air.jpg,nolink,25x25,Air);3|||戦闘/水陸両用|攻撃|
|~|&gt;|&gt;|&gt;|&gt;|3発の5回跳弾する電撃を放ち攻撃します|
|[[Niefel Flames&gt;./Niefel Flames]]|&amp;ref(Spell/P_Water.jpg,nolink,25x25,Water);5||&amp;ref(Spell/V_Water.jpg,nolink,25x25,Water Gem);2|戦闘/陸上専用|攻撃|
|~|&gt;|&gt;|&gt;|&gt;|超広範囲に冷たい炎を浴びせ攻撃します|
|[[Tidal Wave&gt;./Tidal Wave]]|&amp;ref(Spell/P_Water.jpg,nolink,25x25,Water);5||&amp;ref(Spell/V_Water.jpg,nolink,25x25,Water Gem);15|儀式/水陸両用|災害誘発|
|~|&gt;|&gt;|&gt;|&gt;|指定した沿岸の州に津波を起こし大きな被害を与えます|
|[[Celestial Rainbow&gt;./Celestial Rainbow]]|&amp;ref(Spell/P_Water.jpg,nolink,25x25,Water);7|&amp;ref(Spell/P_Nature.jpg,nolink,25x25,Nature);5|&amp;ref(Spell/V_Water.jpg,nolink,25x25,Water Gem);80|儀式/陸上専用|世界呪附|
|~|&gt;|&gt;|&gt;|&gt;|国を守る巨大な虹を作り幸運と敵の儀式からの保護を得ます|
|[[Meteor Shower&gt;./Meteor Shower]]|&amp;ref(Spell/P_Earth.jpg,nolink,25x25,Earth);5|&amp;ref(Spell/P_Astral.jpg,nolink,25x25,Astral);4|&amp;ref(Spell/V_Earth.jpg,nolink,25x25,Earth Gem);3|戦闘/陸上専用|戦闘呪附|
|~|&gt;|&gt;|&gt;|&gt;|戦場全体に多数の隕石を降らせ敵味方全員を断続的に攻撃します|
|[[Strands of Arcane Power&gt;./Strands of Arcane Power]]|&amp;ref(Spell/P_Astral.jpg,nolink,25x25,Astral);7||&amp;ref(Spell/V_Astral.jpg,nolink,25x25,Astral Pearl);70|儀式/水陸両用|世界呪附|
|~|&gt;|&gt;|&gt;|&gt;|支配圏内の魔法土地と敵の魔術師を探す神秘の網を構築します|
</v>
      </c>
      <c r="E11" s="1" t="str">
        <f ca="1">IFERROR("**"&amp;E$1&amp;" Lv"&amp;$A11&amp;CHAR(10)&amp;"|名称|主系統|副系統|消費|使用場面|簡易分類|"&amp;CHAR(10)&amp;IFERROR(myConcat(INDIRECT("Spell!O"&amp;MATCH(SpellOutput!E$1&amp;SpellOutput!$A11&amp;"S",Spell!$A:$A,0)&amp;":O"&amp;MATCH(SpellOutput!E$1&amp;SpellOutput!$A11&amp;"E",Spell!$A:$A,0))),myConcat(INDIRECT("Spell!O"&amp;MATCH(SpellOutput!E$1&amp;SpellOutput!$A11&amp;"S",Spell!$A:$A,0)))),"")</f>
        <v xml:space="preserve">**Construction Lv9
|名称|主系統|副系統|消費|使用場面|簡易分類|
|[[Siege Golem&gt;./Siege Golem]]|&amp;ref(Spell/P_Earth.jpg,nolink,25x25,Earth);3||&amp;ref(Spell/V_Earth.jpg,nolink,25x25,Earth Gem);20|儀式/陸上専用|兵士召喚|
|~|&gt;|&gt;|&gt;|&gt;|要塞や無生物に強い金属の巨像Siege Golemを1体召喚します|
|[[Iron Dragon&gt;./Iron Dragon]]|&amp;ref(Spell/P_Earth.jpg,nolink,25x25,Earth);4|&amp;ref(Spell/P_Fire.jpg,nolink,25x25,Fire);2|&amp;ref(Spell/V_Earth.jpg,nolink,25x25,Earth Gem);30|儀式/陸上専用|兵士召喚|
|~|&gt;|&gt;|&gt;|&gt;|飛行し炎を吐く金属の人工竜Iron Dragonを1体召喚します|
|[[Mechanical Militia&gt;./Mechanical Militia]]|&amp;ref(Spell/P_Earth.jpg,nolink,25x25,Earth);5||&amp;ref(Spell/V_Earth.jpg,nolink,25x25,Earth Gem);80|儀式/水陸両用|世界呪附|
|~|&gt;|&gt;|&gt;|&gt;|自国の州の守備隊をMechanical Manが支援します|
|[[Juggernaut Construction&gt;./Juggernaut Construction]]|&amp;ref(Spell/P_Astral.jpg,nolink,25x25,Astral);5||&amp;ref(Spell/V_Astral.jpg,nolink,25x25,Astral Pearl);25|儀式/水陸両用|兵士召喚|
|~|&gt;|&gt;|&gt;|&gt;|敵を轢き潰す神聖なる巨像Juggernautを1体召喚します|
|[[Poison Golem&gt;./Poison Golem]]|&amp;ref(Spell/P_Death.jpg,nolink,25x25,Death);4|&amp;ref(Spell/P_Earth.jpg,nolink,25x25,Earth);2|&amp;ref(Spell/V_Death.jpg,nolink,25x25,Death Gem);35|儀式/水陸両用|指揮官召喚|
|~|&gt;|&gt;|&gt;|&gt;|自律的な活動が可能な冥界の合金の像Poison Golemを召喚します|
</v>
      </c>
      <c r="F11" s="1" t="str">
        <f ca="1">IFERROR("**"&amp;F$1&amp;" Lv"&amp;$A11&amp;CHAR(10)&amp;"|名称|主系統|副系統|消費|使用場面|簡易分類|"&amp;CHAR(10)&amp;IFERROR(myConcat(INDIRECT("Spell!O"&amp;MATCH(SpellOutput!F$1&amp;SpellOutput!$A11&amp;"S",Spell!$A:$A,0)&amp;":O"&amp;MATCH(SpellOutput!F$1&amp;SpellOutput!$A11&amp;"E",Spell!$A:$A,0))),myConcat(INDIRECT("Spell!O"&amp;MATCH(SpellOutput!F$1&amp;SpellOutput!$A11&amp;"S",Spell!$A:$A,0)))),"")</f>
        <v xml:space="preserve">**Enchantment Lv9
|名称|主系統|副系統|消費|使用場面|簡易分類|
|[[Demon Cleansing&gt;./Demon Cleansing]]|&amp;ref(Spell/P_Water.jpg,nolink,25x25,Water);5||&amp;ref(Spell/V_Water.jpg,nolink,25x25,Water Gem);1|戦闘/水陸両用|戦闘呪附|
|~|&gt;|&gt;|&gt;|&gt;|敵味方全てのデーモンが受けるダメージを倍増させます|
|[[Arcane Nexus&gt;./Arcane Nexus]]|&amp;ref(Spell/P_Astral.jpg,nolink,25x25,Astral);8||&amp;ref(Spell/V_Astral.jpg,nolink,25x25,Astral Pearl);150|儀式/水陸両用|世界呪附|
|~|&gt;|&gt;|&gt;|&gt;|世界中で使われた星と血以外の宝石の力を吸収します|
|[[Fields of the Dead&gt;./Fields of the Dead]]|&amp;ref(Spell/P_Death.jpg,nolink,25x25,Death);5|&amp;ref(Spell/P_Earth.jpg,nolink,25x25,Earth);2|&amp;ref(Spell/V_Death.jpg,nolink,25x25,Death Gem);1|戦闘/水陸両用|戦闘呪附|
|~|&gt;|&gt;|&gt;|&gt;|戦場の方々からSoullessやLongdeadを断続的に召喚します|
|[[Army of the Dead&gt;./Army of the Dead]]|&amp;ref(Spell/P_Death.jpg,nolink,25x25,Death);5||&amp;ref(Spell/V_Death.jpg,nolink,25x25,Death Gem);10|儀式/水陸両用|遠隔召喚|
|~|&gt;|&gt;|&gt;|&gt;|指定した州に39+体のLongdeadと19体のSoulessと各指揮官を召喚します|
|[[Gaia's Blessing&gt;./Gaia's Blessing]]|&amp;ref(Spell/P_Nature.jpg,nolink,25x25,Nature);5|&amp;ref(Spell/P_Earth.jpg,nolink,25x25,Earth);2|&amp;ref(Spell/V_Nature.jpg,nolink,25x25,Nature Gem);3|戦闘/水陸両用|全体強化|
|~|&gt;|&gt;|&gt;|&gt;|味方全員に弱い火炎電撃冷気毒物耐性を与えます|
|[[Gift of Nature's Bounty&gt;./Gift of Nature's Bounty]]|&amp;ref(Spell/P_Nature.jpg,nolink,25x25,Nature);7||&amp;ref(Spell/V_Nature.jpg,nolink,25x25,Nature Gem);70|儀式/水陸両用|世界呪附|
|~|&gt;|&gt;|&gt;|&gt;|支配圏内の州の税収を大幅に増加させます|
</v>
      </c>
      <c r="G11" s="1" t="str">
        <f ca="1">IFERROR("**"&amp;G$1&amp;" Lv"&amp;$A11&amp;CHAR(10)&amp;"|名称|主系統|副系統|消費|使用場面|簡易分類|"&amp;CHAR(10)&amp;IFERROR(myConcat(INDIRECT("Spell!O"&amp;MATCH(SpellOutput!G$1&amp;SpellOutput!$A11&amp;"S",Spell!$A:$A,0)&amp;":O"&amp;MATCH(SpellOutput!G$1&amp;SpellOutput!$A11&amp;"E",Spell!$A:$A,0))),myConcat(INDIRECT("Spell!O"&amp;MATCH(SpellOutput!G$1&amp;SpellOutput!$A11&amp;"S",Spell!$A:$A,0)))),"")</f>
        <v xml:space="preserve">**Thaumaturgy Lv9
|名称|主系統|副系統|消費|使用場面|簡易分類|
|[[Astral Travel&gt;./Astral Travel]]|&amp;ref(Spell/P_Astral.jpg,nolink,25x25,Astral);5||&amp;ref(Spell/V_Astral.jpg,nolink,25x25,Astral Pearl);25|儀式/水陸両用|瞬間移動|
|~|&gt;|&gt;|&gt;|&gt;|指定した州に指揮下の兵と共に移動します|
|[[Master Enslave&gt;./Master Enslave]]|&amp;ref(Spell/P_Astral.jpg,nolink,25x25,Astral);8||&amp;ref(Spell/V_Astral.jpg,nolink,25x25,Astral Pearl);8|戦闘/水陸両用|全体隷属|
|~|&gt;|&gt;|&gt;|&gt;|敵全員を隷属させようと試みます|
|[[Undead Mastery&gt;./Undead Mastery]]|&amp;ref(Spell/P_Death.jpg,nolink,25x25,Death);7||&amp;ref(Spell/V_Death.jpg,nolink,25x25,Death Gem);7|戦闘/水陸両用|全体隷属|
|~|&gt;|&gt;|&gt;|&gt;|敵のアンデッド全員を隷属させようと試みます|
</v>
      </c>
      <c r="H11" s="1" t="str">
        <f ca="1">IFERROR("**"&amp;H$1&amp;" Lv"&amp;$A11&amp;CHAR(10)&amp;"|名称|主系統|副系統|消費|使用場面|簡易分類|"&amp;CHAR(10)&amp;IFERROR(myConcat(INDIRECT("Spell!O"&amp;MATCH(SpellOutput!H$1&amp;SpellOutput!$A11&amp;"S",Spell!$A:$A,0)&amp;":O"&amp;MATCH(SpellOutput!H$1&amp;SpellOutput!$A11&amp;"E",Spell!$A:$A,0))),myConcat(INDIRECT("Spell!O"&amp;MATCH(SpellOutput!H$1&amp;SpellOutput!$A11&amp;"S",Spell!$A:$A,0)))),"")</f>
        <v xml:space="preserve">**Blood Magic Lv9
|名称|主系統|副系統|消費|使用場面|簡易分類|
|[[Damage Reversal&gt;./Damage Reversal]]|&amp;ref(Spell/P_Blood.jpg,nolink,25x25,Blood);1||&amp;ref(Spell/V_Blood.jpg,nolink,25x25,Blood Slave);1|戦闘/陸上専用|自己強化|
|~|&gt;|&gt;|&gt;|&gt;|自身が受けた傷を攻撃者に転送しようと試みる能力を得ます|
|[[Infernal Prison&gt;./Infernal Prison]]|&amp;ref(Spell/P_Blood.jpg,nolink,25x25,Blood);3|&amp;ref(Spell/P_Fire.jpg,nolink,25x25,Fire);1|&amp;ref(Spell/V_Blood.jpg,nolink,25x25,Blood Slave);2|戦闘/陸上専用|追放|
|~|&gt;|&gt;|&gt;|&gt;|敵1体をInfernoへと投げ落とします|
|[[Claws of Kokytos&gt;./Claws of Kokytos]]|&amp;ref(Spell/P_Blood.jpg,nolink,25x25,Blood);3|&amp;ref(Spell/P_Water.jpg,nolink,25x25,Water);1|&amp;ref(Spell/V_Blood.jpg,nolink,25x25,Blood Slave);2|戦闘/陸上専用|追放|
|~|&gt;|&gt;|&gt;|&gt;|敵1体をKokytosへと投げ落とします|
|[[Send Horror&gt;./Send Horror]]|&amp;ref(Spell/P_Blood.jpg,nolink,25x25,Blood);4|&amp;ref(Spell/P_Astral.jpg,nolink,25x25,Astral);5|&amp;ref(Spell/V_Blood.jpg,nolink,25x25,Blood Slave);30|儀式/陸上専用|襲撃派遣|
|~|&gt;|&gt;|&gt;|&gt;|指定した州をHorrorが襲撃します|
|[[Infernal Forces&gt;./Infernal Forces]]|&amp;ref(Spell/P_Blood.jpg,nolink,25x25,Blood);5|&amp;ref(Spell/P_Fire.jpg,nolink,25x25,Fire);2|&amp;ref(Spell/V_Blood.jpg,nolink,25x25,Blood Slave);50|儀式/陸上専用|兵士召喚|
|~|&gt;|&gt;|&gt;|&gt;|熱波を纏う悪魔Devilを7+体と小悪魔Impを20体召喚します|
|[[Infernal Tempest&gt;./Infernal Tempest]]|&amp;ref(Spell/P_Blood.jpg,nolink,25x25,Blood);5|&amp;ref(Spell/P_Air.jpg,nolink,25x25,Air);2|&amp;ref(Spell/V_Blood.jpg,nolink,25x25,Blood Slave);50|儀式/陸上専用|兵士召喚|
|~|&gt;|&gt;|&gt;|&gt;|電撃を放つ悪魔Storm Demonを7+体召喚します|
|[[Forces of Ice&gt;./Forces of Ice]]|&amp;ref(Spell/P_Blood.jpg,nolink,25x25,Blood);5|&amp;ref(Spell/P_Water.jpg,nolink,25x25,Water);2|&amp;ref(Spell/V_Blood.jpg,nolink,25x25,Blood Slave);50|儀式/陸上専用|兵士召喚|
|~|&gt;|&gt;|&gt;|&gt;|冷気を放つ悪魔Frost Fiendを8+体召喚します|
|[[Infernal Crusade&gt;./Infernal Crusade]]|&amp;ref(Spell/P_Blood.jpg,nolink,25x25,Blood);5|&amp;ref(Spell/P_Earth.jpg,nolink,25x25,Earth);2|&amp;ref(Spell/V_Blood.jpg,nolink,25x25,Blood Slave);50|儀式/陸上専用|兵士召喚|
|~|&gt;|&gt;|&gt;|&gt;|強力な悪魔の騎士Demon Knightを10+体召喚します|
|[[Forces of Darkness&gt;./Forces of Darkness]]|&amp;ref(Spell/P_Blood.jpg,nolink,25x25,Blood);6||&amp;ref(Spell/V_Blood.jpg,nolink,25x25,Blood Slave);50|儀式/陸上専用|兵士召喚|
|~|&gt;|&gt;|&gt;|&gt;|闇の中で力を増す悪魔Fiend of Darknessを14+体召喚します|
|[[The Looming Hell&gt;./The Looming Hell]]|&amp;ref(Spell/P_Blood.jpg,nolink,25x25,Blood);8||&amp;ref(Spell/V_Blood.jpg,nolink,25x25,Blood Slave);150|儀式/陸上専用|世界呪附|
|~|&gt;|&gt;|&gt;|&gt;|支配圏内でDevilが敵兵士を反逆させようと試みます|
|[[Bind Demon Lord&gt;./Bind Demon Lord]]|&amp;ref(Spell/P_Blood.jpg,nolink,25x25,Blood);8||&amp;ref(Spell/V_Blood.jpg,nolink,25x25,Blood Slave);150|儀式/陸上専用|指揮官召喚|
|~|&gt;|&gt;|&gt;|&gt;|6体のDemon Lordのうちの1体を召喚します|
</v>
      </c>
      <c r="J11" s="1" t="s">
        <v>2886</v>
      </c>
      <c r="K11" s="1" t="str">
        <f ca="1">IFERROR("**"&amp;K$1&amp;" Lv0"&amp;SUBSTITUTE(SUBSTITUTE(SUBSTITUTE(SUBSTITUTE(SUBSTITUTE(SUBSTITUTE(SUBSTITUTE(SUBSTITUTE(SUBSTITUTE(J11,"火"," - Fire Gods"),"風"," - Air Gods"),"水"," - Water Gods"),"地"," - Earth Gods"),"星"," - Astral Gods"),"死"," - Death Gods"),"緑"," - Nature Gods"),"血"," - Blood Gods"),"無"," - Generic Gods")&amp;CHAR(10)&amp;"|名称|主系統|副系統|消費|使用場面|簡易分類|"&amp;CHAR(10)&amp;IFERROR(myConcat(INDIRECT("Spell!O"&amp;MATCH(SpellOutput!K$1&amp;"0"&amp;SpellOutput!$J11&amp;"S",Spell!$A:$A,0)&amp;":O"&amp;MATCH(SpellOutput!K$1&amp;"0"&amp;SpellOutput!$J11&amp;"E",Spell!$A:$A,0))),myConcat(INDIRECT("Spell!O"&amp;MATCH(SpellOutput!K$1&amp;"0"&amp;SpellOutput!$J11&amp;"S",Spell!$A:$A,0)))),"")</f>
        <v xml:space="preserve">**Divine Lv0 - Blood Gods
|名称|主系統|副系統|消費|使用場面|簡易分類|
|[[Banishment&gt;./Banishment]]|&amp;ref(Spell/P_Holy.jpg,nolink,25x25,Holy);1|||戦闘/水陸両用|攻撃|
|~|&gt;|&gt;|&gt;|&gt;|中範囲のアンデッドを攻撃します|
|[[Claim Life&gt;./Claim Life]]|&amp;ref(Spell/P_Holy.jpg,nolink,25x25,Holy);3|||戦闘/水陸両用|攻撃|
|~|&gt;|&gt;|&gt;|&gt;|敵1体を神聖なる矢で攻撃し胸に傷を残します|
</v>
      </c>
    </row>
    <row r="12" spans="1:11" x14ac:dyDescent="0.15">
      <c r="A12" s="1"/>
      <c r="B12" s="1"/>
      <c r="C12" s="1"/>
      <c r="D12" s="1"/>
      <c r="E12" s="1"/>
      <c r="F12" s="1"/>
      <c r="G12" s="1"/>
      <c r="H12" s="1"/>
    </row>
    <row r="16" spans="1:11" x14ac:dyDescent="0.15">
      <c r="A16" s="1"/>
      <c r="B16" s="1" t="s">
        <v>17</v>
      </c>
      <c r="C16" s="1" t="s">
        <v>5780</v>
      </c>
      <c r="D16" s="1" t="s">
        <v>5781</v>
      </c>
      <c r="E16" s="1" t="s">
        <v>5782</v>
      </c>
      <c r="F16" s="1" t="s">
        <v>5783</v>
      </c>
      <c r="G16" s="1" t="s">
        <v>5784</v>
      </c>
      <c r="H16" s="1" t="s">
        <v>5785</v>
      </c>
      <c r="K16" t="s">
        <v>5786</v>
      </c>
    </row>
    <row r="17" spans="1:11" x14ac:dyDescent="0.15">
      <c r="A17" s="1">
        <v>0</v>
      </c>
      <c r="B17" s="1" t="str">
        <f ca="1">IFERROR(IFERROR(myConcat(INDIRECT("Spell!Z"&amp;MATCH(SpellOutput!B$1&amp;SpellOutput!$A17&amp;"S",Spell!$A:$A,0)&amp;":Z"&amp;MATCH(SpellOutput!B$1&amp;SpellOutput!$A17&amp;"E",Spell!$A:$A,0))),myConcat(INDIRECT("Spell!Z"&amp;MATCH(SpellOutput!B$1&amp;SpellOutput!$A17&amp;"S",Spell!$A:$A,0)))),"")</f>
        <v/>
      </c>
      <c r="C17" s="1" t="str">
        <f ca="1">IFERROR(IFERROR(myConcat(INDIRECT("Spell!Z"&amp;MATCH(SpellOutput!C$1&amp;SpellOutput!$A17&amp;"S",Spell!$A:$A,0)&amp;":Z"&amp;MATCH(SpellOutput!C$1&amp;SpellOutput!$A17&amp;"E",Spell!$A:$A,0))),myConcat(INDIRECT("Spell!Z"&amp;MATCH(SpellOutput!C$1&amp;SpellOutput!$A17&amp;"S",Spell!$A:$A,0)))),"")</f>
        <v xml:space="preserve">**Air Shield
|&gt;|&gt;|&gt;|&gt;|BGCOLOR(black):COLOR(white):CENTER:''Air Shield''|
|&gt;|BGCOLOR(lightgray):''研究領域''|&gt;|BGCOLOR(lightgray):''使用条件''|BGCOLOR(lightgray):''分類''|
|&gt;|Alteration Lv0|&gt;|戦闘/陸上専用|自己強化|
|BGCOLOR(lightgray):''主系統''|BGCOLOR(lightgray):''副系統''|&gt;|BGCOLOR(lightgray):''威力/効果''|BGCOLOR(lightgray):''効果発生数''|
|&amp;ref(Spell/P_Air.jpg,nolink,25x25,Air);1||&gt;|Air Shield|1|
|BGCOLOR(lightgray):''射程距離''|BGCOLOR(lightgray):''効果範囲''|BGCOLOR(lightgray):''精度修正''|BGCOLOR(lightgray):''詠唱時間''|BGCOLOR(lightgray):''疲労/宝石''|
|0|0|0|100%|10|
|BGCOLOR(lightgray):''特性''|&gt;|&gt;|&gt;||
**Twist Fate
|&gt;|&gt;|&gt;|&gt;|BGCOLOR(black):COLOR(white):CENTER:''Twist Fate''|
|&gt;|BGCOLOR(lightgray):''研究領域''|&gt;|BGCOLOR(lightgray):''使用条件''|BGCOLOR(lightgray):''分類''|
|&gt;|Alteration Lv0|&gt;|戦闘/水陸両用|自己強化|
|BGCOLOR(lightgray):''主系統''|BGCOLOR(lightgray):''副系統''|&gt;|BGCOLOR(lightgray):''威力/効果''|BGCOLOR(lightgray):''効果発生数''|
|&amp;ref(Spell/P_Astral.jpg,nolink,25x25,Astral);1||&gt;|Twist Fate|1|
|BGCOLOR(lightgray):''射程距離''|BGCOLOR(lightgray):''効果範囲''|BGCOLOR(lightgray):''精度修正''|BGCOLOR(lightgray):''詠唱時間''|BGCOLOR(lightgray):''疲労/宝石''|
|0|0|0|100%|10|
|BGCOLOR(lightgray):''特性''|&gt;|&gt;|&gt;||
**Hand of Dust
|&gt;|&gt;|&gt;|&gt;|BGCOLOR(black):COLOR(white):CENTER:''Hand of Dust''|
|&gt;|BGCOLOR(lightgray):''研究領域''|&gt;|BGCOLOR(lightgray):''使用条件''|BGCOLOR(lightgray):''分類''|
|&gt;|Alteration Lv0|&gt;|戦闘/水陸両用|近接攻撃|
|BGCOLOR(lightgray):''主系統''|BGCOLOR(lightgray):''副系統''|&gt;|BGCOLOR(lightgray):''威力/効果''|BGCOLOR(lightgray):''効果発生数''|
|&amp;ref(Spell/P_Death.jpg,nolink,25x25,Death);1||&gt;|6+1/Lv|1|
|BGCOLOR(lightgray):''射程距離''|BGCOLOR(lightgray):''効果範囲''|BGCOLOR(lightgray):''精度修正''|BGCOLOR(lightgray):''詠唱時間''|BGCOLOR(lightgray):''疲労/宝石''|
|1|0|0|50%|10|
|BGCOLOR(lightgray):''特性''|&gt;|&gt;|&gt;|防御無視|
</v>
      </c>
      <c r="D17" s="1" t="str">
        <f ca="1">IFERROR(IFERROR(myConcat(INDIRECT("Spell!Z"&amp;MATCH(SpellOutput!D$1&amp;SpellOutput!$A17&amp;"S",Spell!$A:$A,0)&amp;":Z"&amp;MATCH(SpellOutput!D$1&amp;SpellOutput!$A17&amp;"E",Spell!$A:$A,0))),myConcat(INDIRECT("Spell!Z"&amp;MATCH(SpellOutput!D$1&amp;SpellOutput!$A17&amp;"S",Spell!$A:$A,0)))),"")</f>
        <v xml:space="preserve">**Fire Flies
|&gt;|&gt;|&gt;|&gt;|BGCOLOR(black):COLOR(white):CENTER:''Fire Flies''|
|&gt;|BGCOLOR(lightgray):''研究領域''|&gt;|BGCOLOR(lightgray):''使用条件''|BGCOLOR(lightgray):''分類''|
|&gt;|Evocation Lv0|&gt;|戦闘/陸上専用|攻撃|
|BGCOLOR(lightgray):''主系統''|BGCOLOR(lightgray):''副系統''|&gt;|BGCOLOR(lightgray):''威力/効果''|BGCOLOR(lightgray):''効果発生数''|
|&amp;ref(Spell/P_Fire.jpg,nolink,25x25,Fire);1||&gt;|6|6|
|BGCOLOR(lightgray):''射程距離''|BGCOLOR(lightgray):''効果範囲''|BGCOLOR(lightgray):''精度修正''|BGCOLOR(lightgray):''詠唱時間''|BGCOLOR(lightgray):''疲労/宝石''|
|30+5|0|-1|100%|20|
|BGCOLOR(lightgray):''特性''|&gt;|&gt;|&gt;|火炎属性&amp;br;防御貫通|
**Freezing Touch
|&gt;|&gt;|&gt;|&gt;|BGCOLOR(black):COLOR(white):CENTER:''Freezing Touch''|
|&gt;|BGCOLOR(lightgray):''研究領域''|&gt;|BGCOLOR(lightgray):''使用条件''|BGCOLOR(lightgray):''分類''|
|&gt;|Evocation Lv0|&gt;|戦闘/陸上専用|近接攻撃|
|BGCOLOR(lightgray):''主系統''|BGCOLOR(lightgray):''副系統''|&gt;|BGCOLOR(lightgray):''威力/効果''|BGCOLOR(lightgray):''効果発生数''|
|&amp;ref(Spell/P_Water.jpg,nolink,25x25,Water);1||&gt;|9+1/Lv|1|
|BGCOLOR(lightgray):''射程距離''|BGCOLOR(lightgray):''効果範囲''|BGCOLOR(lightgray):''精度修正''|BGCOLOR(lightgray):''詠唱時間''|BGCOLOR(lightgray):''疲労/宝石''|
|1|0|0|50%|10|
|BGCOLOR(lightgray):''特性''|&gt;|&gt;|&gt;|冷気属性&amp;br;防御無視|
**Flying Shards
|&gt;|&gt;|&gt;|&gt;|BGCOLOR(black):COLOR(white):CENTER:''Flying Shards''|
|&gt;|BGCOLOR(lightgray):''研究領域''|&gt;|BGCOLOR(lightgray):''使用条件''|BGCOLOR(lightgray):''分類''|
|&gt;|Evocation Lv0|&gt;|戦闘/陸上専用|攻撃|
|BGCOLOR(lightgray):''主系統''|BGCOLOR(lightgray):''副系統''|&gt;|BGCOLOR(lightgray):''威力/効果''|BGCOLOR(lightgray):''効果発生数''|
|&amp;ref(Spell/P_Earth.jpg,nolink,25x25,Earth);1||&gt;|10|4+2/Lv|
|BGCOLOR(lightgray):''射程距離''|BGCOLOR(lightgray):''効果範囲''|BGCOLOR(lightgray):''精度修正''|BGCOLOR(lightgray):''詠唱時間''|BGCOLOR(lightgray):''疲労/宝石''|
|30+5|0|0|100%|30|
|BGCOLOR(lightgray):''特性''|&gt;|&gt;|&gt;|切断属性&amp;br;打撃属性&amp;br;物理属性|
</v>
      </c>
      <c r="E17" s="1" t="str">
        <f ca="1">IFERROR(IFERROR(myConcat(INDIRECT("Spell!Z"&amp;MATCH(SpellOutput!E$1&amp;SpellOutput!$A17&amp;"S",Spell!$A:$A,0)&amp;":Z"&amp;MATCH(SpellOutput!E$1&amp;SpellOutput!$A17&amp;"E",Spell!$A:$A,0))),myConcat(INDIRECT("Spell!Z"&amp;MATCH(SpellOutput!E$1&amp;SpellOutput!$A17&amp;"S",Spell!$A:$A,0)))),"")</f>
        <v/>
      </c>
      <c r="F17" s="1" t="str">
        <f ca="1">IFERROR(IFERROR(myConcat(INDIRECT("Spell!Z"&amp;MATCH(SpellOutput!F$1&amp;SpellOutput!$A17&amp;"S",Spell!$A:$A,0)&amp;":Z"&amp;MATCH(SpellOutput!F$1&amp;SpellOutput!$A17&amp;"E",Spell!$A:$A,0))),myConcat(INDIRECT("Spell!Z"&amp;MATCH(SpellOutput!F$1&amp;SpellOutput!$A17&amp;"S",Spell!$A:$A,0)))),"")</f>
        <v/>
      </c>
      <c r="G17" s="1" t="str">
        <f ca="1">IFERROR(IFERROR(myConcat(INDIRECT("Spell!Z"&amp;MATCH(SpellOutput!G$1&amp;SpellOutput!$A17&amp;"S",Spell!$A:$A,0)&amp;":Z"&amp;MATCH(SpellOutput!G$1&amp;SpellOutput!$A17&amp;"E",Spell!$A:$A,0))),myConcat(INDIRECT("Spell!Z"&amp;MATCH(SpellOutput!G$1&amp;SpellOutput!$A17&amp;"S",Spell!$A:$A,0)))),"")</f>
        <v xml:space="preserve">**Sleep Ray
|&gt;|&gt;|&gt;|&gt;|BGCOLOR(black):COLOR(white):CENTER:''Sleep Ray''|
|&gt;|BGCOLOR(lightgray):''研究領域''|&gt;|BGCOLOR(lightgray):''使用条件''|BGCOLOR(lightgray):''分類''|
|&gt;|Thaumaturgy Lv0|&gt;|戦闘/水陸両用|催眠|
|BGCOLOR(lightgray):''主系統''|BGCOLOR(lightgray):''副系統''|&gt;|BGCOLOR(lightgray):''威力/効果''|BGCOLOR(lightgray):''効果発生数''|
|&amp;ref(Spell/P_Nature.jpg,nolink,25x25,Nature);1||&gt;|Sleep|1|
|BGCOLOR(lightgray):''射程距離''|BGCOLOR(lightgray):''効果範囲''|BGCOLOR(lightgray):''精度修正''|BGCOLOR(lightgray):''詠唱時間''|BGCOLOR(lightgray):''疲労/宝石''|
|1|1|0|50%|20|
|BGCOLOR(lightgray):''特性''|&gt;|&gt;|&gt;|抵抗可能&amp;br;無心無効&amp;br;アンデッド無効&amp;br;無生物無効|
</v>
      </c>
      <c r="H17" s="1" t="str">
        <f ca="1">IFERROR(IFERROR(myConcat(INDIRECT("Spell!Z"&amp;MATCH(SpellOutput!H$1&amp;SpellOutput!$A17&amp;"S",Spell!$A:$A,0)&amp;":Z"&amp;MATCH(SpellOutput!H$1&amp;SpellOutput!$A17&amp;"E",Spell!$A:$A,0))),myConcat(INDIRECT("Spell!Z"&amp;MATCH(SpellOutput!H$1&amp;SpellOutput!$A17&amp;"S",Spell!$A:$A,0)))),"")</f>
        <v xml:space="preserve">**Bleed
|&gt;|&gt;|&gt;|&gt;|BGCOLOR(black):COLOR(white):CENTER:''Bleed''|
|&gt;|BGCOLOR(lightgray):''研究領域''|&gt;|BGCOLOR(lightgray):''使用条件''|BGCOLOR(lightgray):''分類''|
|&gt;|Blood Magic Lv0|&gt;|戦闘/水陸両用|出血|
|BGCOLOR(lightgray):''主系統''|BGCOLOR(lightgray):''副系統''|&gt;|BGCOLOR(lightgray):''威力/効果''|BGCOLOR(lightgray):''効果発生数''|
|&amp;ref(Spell/P_Blood.jpg,nolink,25x25,Blood);1||&gt;|Profuse Bleeding|1|
|BGCOLOR(lightgray):''射程距離''|BGCOLOR(lightgray):''効果範囲''|BGCOLOR(lightgray):''精度修正''|BGCOLOR(lightgray):''詠唱時間''|BGCOLOR(lightgray):''疲労/宝石''|
|30+5|0|0|150%|100 / &amp;ref(Spell/V_Blood.jpg,nolink,25x25,Blood Slave);1|
|BGCOLOR(lightgray):''特性''|&gt;|&gt;|&gt;|抵抗可能&amp;br;アンデッド無効&amp;br;無生物無効|
</v>
      </c>
      <c r="J17" s="1"/>
      <c r="K17" s="1" t="str">
        <f ca="1">IFERROR(IFERROR(myConcat(INDIRECT("Spell!Z"&amp;MATCH(SpellOutput!K$1&amp;"0"&amp;SpellOutput!$J17&amp;"S",Spell!$A:$A,0)&amp;":Z"&amp;MATCH(SpellOutput!K$1&amp;"0"&amp;SpellOutput!$J17&amp;"E",Spell!$A:$A,0))),myConcat(INDIRECT("Spell!Z"&amp;MATCH(SpellOutput!K$1&amp;"0"&amp;SpellOutput!$J17&amp;"S",Spell!$A:$A,0)))),"")</f>
        <v xml:space="preserve">**Blessing
|&gt;|&gt;|&gt;|&gt;|BGCOLOR(black):COLOR(white):CENTER:''Blessing''|
|&gt;|BGCOLOR(lightgray):''研究領域''|&gt;|BGCOLOR(lightgray):''使用条件''|BGCOLOR(lightgray):''分類''|
|&gt;|Divine Lv0|&gt;|戦闘/水陸両用|祝福|
|BGCOLOR(lightgray):''主系統''|BGCOLOR(lightgray):''副系統''|&gt;|BGCOLOR(lightgray):''威力/効果''|BGCOLOR(lightgray):''効果発生数''|
|&amp;ref(Spell/P_Holy.jpg,nolink,25x25,Holy);1||&gt;|Blessed|1|
|BGCOLOR(lightgray):''射程距離''|BGCOLOR(lightgray):''効果範囲''|BGCOLOR(lightgray):''精度修正''|BGCOLOR(lightgray):''詠唱時間''|BGCOLOR(lightgray):''疲労/宝石''|
|15+10|5+5|100|100%|0|
|BGCOLOR(lightgray):''特性''|&gt;|&gt;|&gt;|神聖なものにのみ作用&amp;br;味方にのみ作用|
**Sermon of Courage
|&gt;|&gt;|&gt;|&gt;|BGCOLOR(black):COLOR(white):CENTER:''Sermon of Courage''|
|&gt;|BGCOLOR(lightgray):''研究領域''|&gt;|BGCOLOR(lightgray):''使用条件''|BGCOLOR(lightgray):''分類''|
|&gt;|Divine Lv0|&gt;|戦闘/水陸両用|強化|
|BGCOLOR(lightgray):''主系統''|BGCOLOR(lightgray):''副系統''|&gt;|BGCOLOR(lightgray):''威力/効果''|BGCOLOR(lightgray):''効果発生数''|
|&amp;ref(Spell/P_Holy.jpg,nolink,25x25,Holy);2||&gt;|Morale 1|1|
|BGCOLOR(lightgray):''射程距離''|BGCOLOR(lightgray):''効果範囲''|BGCOLOR(lightgray):''精度修正''|BGCOLOR(lightgray):''詠唱時間''|BGCOLOR(lightgray):''疲労/宝石''|
|25+5|10+5|100|100%|0|
|BGCOLOR(lightgray):''特性''|&gt;|&gt;|&gt;|味方にのみ作用|
**Smite Demon
|&gt;|&gt;|&gt;|&gt;|BGCOLOR(black):COLOR(white):CENTER:''Smite Demon''|
|&gt;|BGCOLOR(lightgray):''研究領域''|&gt;|BGCOLOR(lightgray):''使用条件''|BGCOLOR(lightgray):''分類''|
|&gt;|Divine Lv0|&gt;|戦闘/水陸両用|攻撃|
|BGCOLOR(lightgray):''主系統''|BGCOLOR(lightgray):''副系統''|&gt;|BGCOLOR(lightgray):''威力/効果''|BGCOLOR(lightgray):''効果発生数''|
|&amp;ref(Spell/P_Holy.jpg,nolink,25x25,Holy);2||&gt;|15+5/Lv|1|
|BGCOLOR(lightgray):''射程距離''|BGCOLOR(lightgray):''効果範囲''|BGCOLOR(lightgray):''精度修正''|BGCOLOR(lightgray):''詠唱時間''|BGCOLOR(lightgray):''疲労/宝石''|
|30+5|0|100|100%|0|
|BGCOLOR(lightgray):''特性''|&gt;|&gt;|&gt;|防御無視&amp;br;抵抗可能&amp;br;デーモンにのみ作用|
**Holy Word
|&gt;|&gt;|&gt;|&gt;|BGCOLOR(black):COLOR(white):CENTER:''Holy Word''|
|&gt;|BGCOLOR(lightgray):''研究領域''|&gt;|BGCOLOR(lightgray):''使用条件''|BGCOLOR(lightgray):''分類''|
|&gt;|Divine Lv0|&gt;|戦闘/水陸両用|唖然|
|BGCOLOR(lightgray):''主系統''|BGCOLOR(lightgray):''副系統''|&gt;|BGCOLOR(lightgray):''威力/効果''|BGCOLOR(lightgray):''効果発生数''|
|&amp;ref(Spell/P_Holy.jpg,nolink,25x25,Holy);2||&gt;|Stunned|1|
|BGCOLOR(lightgray):''射程距離''|BGCOLOR(lightgray):''効果範囲''|BGCOLOR(lightgray):''精度修正''|BGCOLOR(lightgray):''詠唱時間''|BGCOLOR(lightgray):''疲労/宝石''|
|25|0|100|100%|0|
|BGCOLOR(lightgray):''特性''|&gt;|&gt;|&gt;|抵抗可能&amp;br;神聖なものにのみ作用|
**Holy Agenger
|&gt;|&gt;|&gt;|&gt;|BGCOLOR(black):COLOR(white):CENTER:''Holy Agenger''|
|&gt;|BGCOLOR(lightgray):''研究領域''|&gt;|BGCOLOR(lightgray):''使用条件''|BGCOLOR(lightgray):''分類''|
|&gt;|Divine Lv0|&gt;|戦闘/水陸両用|自己強化|
|BGCOLOR(lightgray):''主系統''|BGCOLOR(lightgray):''副系統''|&gt;|BGCOLOR(lightgray):''威力/効果''|BGCOLOR(lightgray):''効果発生数''|
|&amp;ref(Spell/P_Holy.jpg,nolink,25x25,Holy);2||&gt;|Holy Avenger|1|
|BGCOLOR(lightgray):''射程距離''|BGCOLOR(lightgray):''効果範囲''|BGCOLOR(lightgray):''精度修正''|BGCOLOR(lightgray):''詠唱時間''|BGCOLOR(lightgray):''疲労/宝石''|
|0|0|0|100%|0|
|BGCOLOR(lightgray):''特性''|&gt;|&gt;|&gt;||
**Divine Blessing
|&gt;|&gt;|&gt;|&gt;|BGCOLOR(black):COLOR(white):CENTER:''Divine Blessing''|
|&gt;|BGCOLOR(lightgray):''研究領域''|&gt;|BGCOLOR(lightgray):''使用条件''|BGCOLOR(lightgray):''分類''|
|&gt;|Divine Lv0|&gt;|戦闘/水陸両用|全体祝福|
|BGCOLOR(lightgray):''主系統''|BGCOLOR(lightgray):''副系統''|&gt;|BGCOLOR(lightgray):''威力/効果''|BGCOLOR(lightgray):''効果発生数''|
|&amp;ref(Spell/P_Holy.jpg,nolink,25x25,Holy);3||&gt;|Blessed|1|
|BGCOLOR(lightgray):''射程距離''|BGCOLOR(lightgray):''効果範囲''|BGCOLOR(lightgray):''精度修正''|BGCOLOR(lightgray):''詠唱時間''|BGCOLOR(lightgray):''疲労/宝石''|
|0|666|0|125%|0|
|BGCOLOR(lightgray):''特性''|&gt;|&gt;|&gt;|神聖なものにのみ作用&amp;br;味方にのみ作用|
**Fanaticism
|&gt;|&gt;|&gt;|&gt;|BGCOLOR(black):COLOR(white):CENTER:''Fanaticism''|
|&gt;|BGCOLOR(lightgray):''研究領域''|&gt;|BGCOLOR(lightgray):''使用条件''|BGCOLOR(lightgray):''分類''|
|&gt;|Divine Lv0|&gt;|戦闘/水陸両用|全体強化|
|BGCOLOR(lightgray):''主系統''|BGCOLOR(lightgray):''副系統''|&gt;|BGCOLOR(lightgray):''威力/効果''|BGCOLOR(lightgray):''効果発生数''|
|&amp;ref(Spell/P_Holy.jpg,nolink,25x25,Holy);4||&gt;|Morale 1|1|
|BGCOLOR(lightgray):''射程距離''|BGCOLOR(lightgray):''効果範囲''|BGCOLOR(lightgray):''精度修正''|BGCOLOR(lightgray):''詠唱時間''|BGCOLOR(lightgray):''疲労/宝石''|
|0|666|0|125%|0|
|BGCOLOR(lightgray):''特性''|&gt;|&gt;|&gt;|味方にのみ作用|
**Divine Channeling
|&gt;|&gt;|&gt;|&gt;|BGCOLOR(black):COLOR(white):CENTER:''Divine Channeling''|
|&gt;|BGCOLOR(lightgray):''研究領域''|&gt;|BGCOLOR(lightgray):''使用条件''|BGCOLOR(lightgray):''分類''|
|&gt;|Divine Lv0|&gt;|戦闘/水陸両用|戦闘呪附|
|BGCOLOR(lightgray):''主系統''|BGCOLOR(lightgray):''副系統''|&gt;|BGCOLOR(lightgray):''威力/効果''|BGCOLOR(lightgray):''効果発生数''|
|&amp;ref(Spell/P_Holy.jpg,nolink,25x25,Holy);5||&gt;|Divine Channeling|1|
|BGCOLOR(lightgray):''射程距離''|BGCOLOR(lightgray):''効果範囲''|BGCOLOR(lightgray):''精度修正''|BGCOLOR(lightgray):''詠唱時間''|BGCOLOR(lightgray):''疲労/宝石''|
|0|0|0|175%|90|
|BGCOLOR(lightgray):''特性''|&gt;|&gt;|&gt;|戦闘呪附|
</v>
      </c>
    </row>
    <row r="18" spans="1:11" x14ac:dyDescent="0.15">
      <c r="A18" s="1">
        <v>1</v>
      </c>
      <c r="B18" s="1" t="str">
        <f ca="1">IFERROR(IFERROR(myConcat(INDIRECT("Spell!Z"&amp;MATCH(SpellOutput!B$1&amp;SpellOutput!$A18&amp;"S",Spell!$A:$A,0)&amp;":Z"&amp;MATCH(SpellOutput!B$1&amp;SpellOutput!$A18&amp;"E",Spell!$A:$A,0))),myConcat(INDIRECT("Spell!Z"&amp;MATCH(SpellOutput!B$1&amp;SpellOutput!$A18&amp;"S",Spell!$A:$A,0)))),"")</f>
        <v xml:space="preserve">**Summon Cave Grubs
|&gt;|&gt;|&gt;|&gt;|BGCOLOR(black):COLOR(white):CENTER:''Summon Cave Grubs''|
|&gt;|BGCOLOR(lightgray):''研究領域''|&gt;|BGCOLOR(lightgray):''使用条件''|BGCOLOR(lightgray):''分類''|
|&gt;|Conjuration Lv1|&gt;|儀式/洞窟限定|兵士召喚|
|BGCOLOR(lightgray):''主系統''|BGCOLOR(lightgray):''副系統''|&gt;|BGCOLOR(lightgray):''威力/効果''|BGCOLOR(lightgray):''効果発生数''|
|&amp;ref(Spell/P_Earth.jpg,nolink,25x25,Earth);1||&gt;|Cave Grub|5+0.5/Lv|
|BGCOLOR(lightgray):''射程距離''|BGCOLOR(lightgray):''効果範囲''|BGCOLOR(lightgray):''精度修正''|BGCOLOR(lightgray):''詠唱時間''|BGCOLOR(lightgray):''疲労/宝石''|
|||||&amp;ref(Spell/V_Earth.jpg,nolink,25x25,Earth Gem);6|
|BGCOLOR(lightgray):''特性''|&gt;|&gt;|&gt;||
**Spirit Curse
|&gt;|&gt;|&gt;|&gt;|BGCOLOR(black):COLOR(white):CENTER:''Spirit Curse''|
|&gt;|BGCOLOR(lightgray):''研究領域''|&gt;|BGCOLOR(lightgray):''使用条件''|BGCOLOR(lightgray):''分類''|
|&gt;|Conjuration Lv1|&gt;|戦闘/水陸両用|弱体化|
|BGCOLOR(lightgray):''主系統''|BGCOLOR(lightgray):''副系統''|&gt;|BGCOLOR(lightgray):''威力/効果''|BGCOLOR(lightgray):''効果発生数''|
|&amp;ref(Spell/P_Death.jpg,nolink,25x25,Death);1||&gt;|Curse|1|
|BGCOLOR(lightgray):''射程距離''|BGCOLOR(lightgray):''効果範囲''|BGCOLOR(lightgray):''精度修正''|BGCOLOR(lightgray):''詠唱時間''|BGCOLOR(lightgray):''疲労/宝石''|
|50|0|100|125%|100 / &amp;ref(Spell/V_Death.jpg,nolink,25x25,Death Gem);1|
|BGCOLOR(lightgray):''特性''|&gt;|&gt;|&gt;||
**Black Servant
|&gt;|&gt;|&gt;|&gt;|BGCOLOR(black):COLOR(white):CENTER:''Black Servant''|
|&gt;|BGCOLOR(lightgray):''研究領域''|&gt;|BGCOLOR(lightgray):''使用条件''|BGCOLOR(lightgray):''分類''|
|&gt;|Conjuration Lv1|&gt;|儀式/水陸両用|指揮官召喚|
|BGCOLOR(lightgray):''主系統''|BGCOLOR(lightgray):''副系統''|&gt;|BGCOLOR(lightgray):''威力/効果''|BGCOLOR(lightgray):''効果発生数''|
|&amp;ref(Spell/P_Death.jpg,nolink,25x25,Death);2||&gt;|Black Servant|1|
|BGCOLOR(lightgray):''射程距離''|BGCOLOR(lightgray):''効果範囲''|BGCOLOR(lightgray):''精度修正''|BGCOLOR(lightgray):''詠唱時間''|BGCOLOR(lightgray):''疲労/宝石''|
|||||&amp;ref(Spell/V_Death.jpg,nolink,25x25,Death Gem);5|
|BGCOLOR(lightgray):''特性''|&gt;|&gt;|&gt;|指揮官として召喚|
**Tangle Vines
|&gt;|&gt;|&gt;|&gt;|BGCOLOR(black):COLOR(white):CENTER:''Tangle Vines''|
|&gt;|BGCOLOR(lightgray):''研究領域''|&gt;|BGCOLOR(lightgray):''使用条件''|BGCOLOR(lightgray):''分類''|
|&gt;|Conjuration Lv1|&gt;|戦闘/水陸両用|捕縛|
|BGCOLOR(lightgray):''主系統''|BGCOLOR(lightgray):''副系統''|&gt;|BGCOLOR(lightgray):''威力/効果''|BGCOLOR(lightgray):''効果発生数''|
|&amp;ref(Spell/P_Nature.jpg,nolink,25x25,Nature);1||&gt;|Entangle|1|
|BGCOLOR(lightgray):''射程距離''|BGCOLOR(lightgray):''効果範囲''|BGCOLOR(lightgray):''精度修正''|BGCOLOR(lightgray):''詠唱時間''|BGCOLOR(lightgray):''疲労/宝石''|
|20|1|2|100%|20|
|BGCOLOR(lightgray):''特性''|&gt;|&gt;|&gt;||
**Summon Sea Dogs
|&gt;|&gt;|&gt;|&gt;|BGCOLOR(black):COLOR(white):CENTER:''Summon Sea Dogs''|
|&gt;|BGCOLOR(lightgray):''研究領域''|&gt;|BGCOLOR(lightgray):''使用条件''|BGCOLOR(lightgray):''分類''|
|&gt;|Conjuration Lv1|&gt;|儀式/水陸両用|兵士召喚|
|BGCOLOR(lightgray):''主系統''|BGCOLOR(lightgray):''副系統''|&gt;|BGCOLOR(lightgray):''威力/効果''|BGCOLOR(lightgray):''効果発生数''|
|&amp;ref(Spell/P_Nature.jpg,nolink,25x25,Nature);1|&amp;ref(Spell/P_Water.jpg,nolink,25x25,Water);1|&gt;|Sea Dog|5+0.5/Lv|
|BGCOLOR(lightgray):''射程距離''|BGCOLOR(lightgray):''効果範囲''|BGCOLOR(lightgray):''精度修正''|BGCOLOR(lightgray):''詠唱時間''|BGCOLOR(lightgray):''疲労/宝石''|
|||||&amp;ref(Spell/V_Nature.jpg,nolink,25x25,Nature Gem);2|
|BGCOLOR(lightgray):''特性''|&gt;|&gt;|&gt;||
**Summon Crocodiles
|&gt;|&gt;|&gt;|&gt;|BGCOLOR(black):COLOR(white):CENTER:''Summon Crocodiles''|
|&gt;|BGCOLOR(lightgray):''研究領域''|&gt;|BGCOLOR(lightgray):''使用条件''|BGCOLOR(lightgray):''分類''|
|&gt;|Conjuration Lv1|&gt;|儀式/陸上専用|兵士召喚|
|BGCOLOR(lightgray):''主系統''|BGCOLOR(lightgray):''副系統''|&gt;|BGCOLOR(lightgray):''威力/効果''|BGCOLOR(lightgray):''効果発生数''|
|&amp;ref(Spell/P_Nature.jpg,nolink,25x25,Nature);1|&amp;ref(Spell/P_Water.jpg,nolink,25x25,Water);1|&gt;|Crocodile|5+0.5/Lv|
|BGCOLOR(lightgray):''射程距離''|BGCOLOR(lightgray):''効果範囲''|BGCOLOR(lightgray):''精度修正''|BGCOLOR(lightgray):''詠唱時間''|BGCOLOR(lightgray):''疲労/宝石''|
|||||&amp;ref(Spell/V_Nature.jpg,nolink,25x25,Nature Gem);4|
|BGCOLOR(lightgray):''特性''|&gt;|&gt;|&gt;||
**Summon Animals
|&gt;|&gt;|&gt;|&gt;|BGCOLOR(black):COLOR(white):CENTER:''Summon Animals''|
|&gt;|BGCOLOR(lightgray):''研究領域''|&gt;|BGCOLOR(lightgray):''使用条件''|BGCOLOR(lightgray):''分類''|
|&gt;|Conjuration Lv1|&gt;|儀式/水陸両用|兵士召喚|
|BGCOLOR(lightgray):''主系統''|BGCOLOR(lightgray):''副系統''|&gt;|BGCOLOR(lightgray):''威力/効果''|BGCOLOR(lightgray):''効果発生数''|
|&amp;ref(Spell/P_Nature.jpg,nolink,25x25,Nature);2||&gt;|Random Animal|15+2/Lv|
|BGCOLOR(lightgray):''射程距離''|BGCOLOR(lightgray):''効果範囲''|BGCOLOR(lightgray):''精度修正''|BGCOLOR(lightgray):''詠唱時間''|BGCOLOR(lightgray):''疲労/宝石''|
|||||&amp;ref(Spell/V_Nature.jpg,nolink,25x25,Nature Gem);10|
|BGCOLOR(lightgray):''特性''|&gt;|&gt;|&gt;||
</v>
      </c>
      <c r="C18" s="1" t="str">
        <f ca="1">IFERROR(IFERROR(myConcat(INDIRECT("Spell!Z"&amp;MATCH(SpellOutput!C$1&amp;SpellOutput!$A18&amp;"S",Spell!$A:$A,0)&amp;":Z"&amp;MATCH(SpellOutput!C$1&amp;SpellOutput!$A18&amp;"E",Spell!$A:$A,0))),myConcat(INDIRECT("Spell!Z"&amp;MATCH(SpellOutput!C$1&amp;SpellOutput!$A18&amp;"S",Spell!$A:$A,0)))),"")</f>
        <v xml:space="preserve">**Distill Gold
|&gt;|&gt;|&gt;|&gt;|BGCOLOR(black):COLOR(white):CENTER:''Distill Gold''|
|&gt;|BGCOLOR(lightgray):''研究領域''|&gt;|BGCOLOR(lightgray):''使用条件''|BGCOLOR(lightgray):''分類''|
|&gt;|Alteration Lv1|&gt;|儀式/水陸両用|錬金術|
|BGCOLOR(lightgray):''主系統''|BGCOLOR(lightgray):''副系統''|&gt;|BGCOLOR(lightgray):''威力/効果''|BGCOLOR(lightgray):''効果発生数''|
|&amp;ref(Spell/P_Fire.jpg,nolink,25x25,Fire);1||&gt;|15+1/Lv||
|BGCOLOR(lightgray):''射程距離''|BGCOLOR(lightgray):''効果範囲''|BGCOLOR(lightgray):''精度修正''|BGCOLOR(lightgray):''詠唱時間''|BGCOLOR(lightgray):''疲労/宝石''|
|||||&amp;ref(Spell/V_Fire.jpg,nolink,25x25,Fire Gem);1|
|BGCOLOR(lightgray):''特性''|&gt;|&gt;|&gt;||
**Charge Body
|&gt;|&gt;|&gt;|&gt;|BGCOLOR(black):COLOR(white):CENTER:''Charge Body''|
|&gt;|BGCOLOR(lightgray):''研究領域''|&gt;|BGCOLOR(lightgray):''使用条件''|BGCOLOR(lightgray):''分類''|
|&gt;|Alteration Lv1|&gt;|戦闘/水陸両用|自己強化|
|BGCOLOR(lightgray):''主系統''|BGCOLOR(lightgray):''副系統''|&gt;|BGCOLOR(lightgray):''威力/効果''|BGCOLOR(lightgray):''効果発生数''|
|&amp;ref(Spell/P_Air.jpg,nolink,25x25,Air);1||&gt;|Charge Body|1|
|BGCOLOR(lightgray):''射程距離''|BGCOLOR(lightgray):''効果範囲''|BGCOLOR(lightgray):''精度修正''|BGCOLOR(lightgray):''詠唱時間''|BGCOLOR(lightgray):''疲労/宝石''|
|0|0|0|100%|5|
|BGCOLOR(lightgray):''特性''|&gt;|&gt;|&gt;||
**Aim
|&gt;|&gt;|&gt;|&gt;|BGCOLOR(black):COLOR(white):CENTER:''Aim''|
|&gt;|BGCOLOR(lightgray):''研究領域''|&gt;|BGCOLOR(lightgray):''使用条件''|BGCOLOR(lightgray):''分類''|
|&gt;|Alteration Lv1|&gt;|戦闘/水陸両用|強化|
|BGCOLOR(lightgray):''主系統''|BGCOLOR(lightgray):''副系統''|&gt;|BGCOLOR(lightgray):''威力/効果''|BGCOLOR(lightgray):''効果発生数''|
|&amp;ref(Spell/P_Air.jpg,nolink,25x25,Air);1||&gt;|Aim|1|
|BGCOLOR(lightgray):''射程距離''|BGCOLOR(lightgray):''効果範囲''|BGCOLOR(lightgray):''精度修正''|BGCOLOR(lightgray):''詠唱時間''|BGCOLOR(lightgray):''疲労/宝石''|
|5+5|1|5|100%|5|
|BGCOLOR(lightgray):''特性''|&gt;|&gt;|&gt;||
**False Fetters
|&gt;|&gt;|&gt;|&gt;|BGCOLOR(black):COLOR(white):CENTER:''False Fetters''|
|&gt;|BGCOLOR(lightgray):''研究領域''|&gt;|BGCOLOR(lightgray):''使用条件''|BGCOLOR(lightgray):''分類''|
|&gt;|Alteration Lv1|&gt;|戦闘/水陸両用|捕縛|
|BGCOLOR(lightgray):''主系統''|BGCOLOR(lightgray):''副系統''|&gt;|BGCOLOR(lightgray):''威力/効果''|BGCOLOR(lightgray):''効果発生数''|
|&amp;ref(Spell/P_Air.jpg,nolink,25x25,Air);2||&gt;|False Fetter|1|
|BGCOLOR(lightgray):''射程距離''|BGCOLOR(lightgray):''効果範囲''|BGCOLOR(lightgray):''精度修正''|BGCOLOR(lightgray):''詠唱時間''|BGCOLOR(lightgray):''疲労/宝石''|
|15|2+1|0|100%|10|
|BGCOLOR(lightgray):''特性''|&gt;|&gt;|&gt;|抵抗可能|
**Fists of Iron
|&gt;|&gt;|&gt;|&gt;|BGCOLOR(black):COLOR(white):CENTER:''Fists of Iron''|
|&gt;|BGCOLOR(lightgray):''研究領域''|&gt;|BGCOLOR(lightgray):''使用条件''|BGCOLOR(lightgray):''分類''|
|&gt;|Alteration Lv1|&gt;|戦闘/水陸両用|近接攻撃|
|BGCOLOR(lightgray):''主系統''|BGCOLOR(lightgray):''副系統''|&gt;|BGCOLOR(lightgray):''威力/効果''|BGCOLOR(lightgray):''効果発生数''|
|&amp;ref(Spell/P_Earth.jpg,nolink,25x25,Earth);1||&gt;|16+1/Lv|1+1/Lv|
|BGCOLOR(lightgray):''射程距離''|BGCOLOR(lightgray):''効果範囲''|BGCOLOR(lightgray):''精度修正''|BGCOLOR(lightgray):''詠唱時間''|BGCOLOR(lightgray):''疲労/宝石''|
|1|0|0|50%|30|
|BGCOLOR(lightgray):''特性''|&gt;|&gt;|&gt;|筋力依存|
**Earth Grip
|&gt;|&gt;|&gt;|&gt;|BGCOLOR(black):COLOR(white):CENTER:''Earth Grip''|
|&gt;|BGCOLOR(lightgray):''研究領域''|&gt;|BGCOLOR(lightgray):''使用条件''|BGCOLOR(lightgray):''分類''|
|&gt;|Alteration Lv1|&gt;|戦闘/水陸両用|捕縛|
|BGCOLOR(lightgray):''主系統''|BGCOLOR(lightgray):''副系統''|&gt;|BGCOLOR(lightgray):''威力/効果''|BGCOLOR(lightgray):''効果発生数''|
|&amp;ref(Spell/P_Earth.jpg,nolink,25x25,Earth);1||&gt;|Earth Grip|1|
|BGCOLOR(lightgray):''射程距離''|BGCOLOR(lightgray):''効果範囲''|BGCOLOR(lightgray):''精度修正''|BGCOLOR(lightgray):''詠唱時間''|BGCOLOR(lightgray):''疲労/宝石''|
|20|0|5|100%|10|
|BGCOLOR(lightgray):''特性''|&gt;|&gt;|&gt;|飛行/浮遊無効|
**Earth Might
|&gt;|&gt;|&gt;|&gt;|BGCOLOR(black):COLOR(white):CENTER:''Earth Might''|
|&gt;|BGCOLOR(lightgray):''研究領域''|&gt;|BGCOLOR(lightgray):''使用条件''|BGCOLOR(lightgray):''分類''|
|&gt;|Alteration Lv1|&gt;|戦闘/水陸両用|強化|
|BGCOLOR(lightgray):''主系統''|BGCOLOR(lightgray):''副系統''|&gt;|BGCOLOR(lightgray):''威力/効果''|BGCOLOR(lightgray):''効果発生数''|
|&amp;ref(Spell/P_Earth.jpg,nolink,25x25,Earth);2||&gt;|Strength|1|
|BGCOLOR(lightgray):''射程距離''|BGCOLOR(lightgray):''効果範囲''|BGCOLOR(lightgray):''精度修正''|BGCOLOR(lightgray):''詠唱時間''|BGCOLOR(lightgray):''疲労/宝石''|
|20|1|0|100%|20|
|BGCOLOR(lightgray):''特性''|&gt;|&gt;|&gt;|味方にのみ作用|
**Personal Luck
|&gt;|&gt;|&gt;|&gt;|BGCOLOR(black):COLOR(white):CENTER:''Personal Luck''|
|&gt;|BGCOLOR(lightgray):''研究領域''|&gt;|BGCOLOR(lightgray):''使用条件''|BGCOLOR(lightgray):''分類''|
|&gt;|Alteration Lv1|&gt;|戦闘/水陸両用|自己強化|
|BGCOLOR(lightgray):''主系統''|BGCOLOR(lightgray):''副系統''|&gt;|BGCOLOR(lightgray):''威力/効果''|BGCOLOR(lightgray):''効果発生数''|
|&amp;ref(Spell/P_Astral.jpg,nolink,25x25,Astral);1||&gt;|Lucky|1|
|BGCOLOR(lightgray):''射程距離''|BGCOLOR(lightgray):''効果範囲''|BGCOLOR(lightgray):''精度修正''|BGCOLOR(lightgray):''詠唱時間''|BGCOLOR(lightgray):''疲労/宝石''|
|0|0|0|100%|20|
|BGCOLOR(lightgray):''特性''|&gt;|&gt;|&gt;|アンデッド無効&amp;br;無生物無効|
**Skeletal Body
|&gt;|&gt;|&gt;|&gt;|BGCOLOR(black):COLOR(white):CENTER:''Skeletal Body''|
|&gt;|BGCOLOR(lightgray):''研究領域''|&gt;|BGCOLOR(lightgray):''使用条件''|BGCOLOR(lightgray):''分類''|
|&gt;|Alteration Lv1|&gt;|戦闘/水陸両用|自己強化|
|BGCOLOR(lightgray):''主系統''|BGCOLOR(lightgray):''副系統''|&gt;|BGCOLOR(lightgray):''威力/効果''|BGCOLOR(lightgray):''効果発生数''|
|&amp;ref(Spell/P_Death.jpg,nolink,25x25,Death);1||&gt;|Skeletal Body|1|
|BGCOLOR(lightgray):''射程距離''|BGCOLOR(lightgray):''効果範囲''|BGCOLOR(lightgray):''精度修正''|BGCOLOR(lightgray):''詠唱時間''|BGCOLOR(lightgray):''疲労/宝石''|
|0|0|0|100%|20|
|BGCOLOR(lightgray):''特性''|&gt;|&gt;|&gt;||
**Hand of Death
|&gt;|&gt;|&gt;|&gt;|BGCOLOR(black):COLOR(white):CENTER:''Hand of Death''|
|&gt;|BGCOLOR(lightgray):''研究領域''|&gt;|BGCOLOR(lightgray):''使用条件''|BGCOLOR(lightgray):''分類''|
|&gt;|Alteration Lv1|&gt;|戦闘/水陸両用|近接攻撃|
|BGCOLOR(lightgray):''主系統''|BGCOLOR(lightgray):''副系統''|&gt;|BGCOLOR(lightgray):''威力/効果''|BGCOLOR(lightgray):''効果発生数''|
|&amp;ref(Spell/P_Death.jpg,nolink,25x25,Death);2||&gt;|40+5/Lv|1|
|BGCOLOR(lightgray):''射程距離''|BGCOLOR(lightgray):''効果範囲''|BGCOLOR(lightgray):''精度修正''|BGCOLOR(lightgray):''詠唱時間''|BGCOLOR(lightgray):''疲労/宝石''|
|1|0|0|50%|5|
|BGCOLOR(lightgray):''特性''|&gt;|&gt;|&gt;|防御無視|
**Eagle Eyes
|&gt;|&gt;|&gt;|&gt;|BGCOLOR(black):COLOR(white):CENTER:''Eagle Eyes''|
|&gt;|BGCOLOR(lightgray):''研究領域''|&gt;|BGCOLOR(lightgray):''使用条件''|BGCOLOR(lightgray):''分類''|
|&gt;|Alteration Lv1|&gt;|戦闘/水陸両用|自己強化|
|BGCOLOR(lightgray):''主系統''|BGCOLOR(lightgray):''副系統''|&gt;|BGCOLOR(lightgray):''威力/効果''|BGCOLOR(lightgray):''効果発生数''|
|&amp;ref(Spell/P_Nature.jpg,nolink,25x25,Nature);1||&gt;|Aim|1|
|BGCOLOR(lightgray):''射程距離''|BGCOLOR(lightgray):''効果範囲''|BGCOLOR(lightgray):''精度修正''|BGCOLOR(lightgray):''詠唱時間''|BGCOLOR(lightgray):''疲労/宝石''|
|0|0|0|100%|5|
|BGCOLOR(lightgray):''特性''|&gt;|&gt;|&gt;||
**Poison Touch
|&gt;|&gt;|&gt;|&gt;|BGCOLOR(black):COLOR(white):CENTER:''Poison Touch''|
|&gt;|BGCOLOR(lightgray):''研究領域''|&gt;|BGCOLOR(lightgray):''使用条件''|BGCOLOR(lightgray):''分類''|
|&gt;|Alteration Lv1|&gt;|戦闘/水陸両用|近接攻撃|
|BGCOLOR(lightgray):''主系統''|BGCOLOR(lightgray):''副系統''|&gt;|BGCOLOR(lightgray):''威力/効果''|BGCOLOR(lightgray):''効果発生数''|
|&amp;ref(Spell/P_Nature.jpg,nolink,25x25,Nature);1||&gt;|5+5/Lv|1|
|BGCOLOR(lightgray):''射程距離''|BGCOLOR(lightgray):''効果範囲''|BGCOLOR(lightgray):''精度修正''|BGCOLOR(lightgray):''詠唱時間''|BGCOLOR(lightgray):''疲労/宝石''|
|1|0|0|50%|5|
|BGCOLOR(lightgray):''特性''|&gt;|&gt;|&gt;|毒物属性&amp;br;防御無視|
**Resist Poison
|&gt;|&gt;|&gt;|&gt;|BGCOLOR(black):COLOR(white):CENTER:''Resist Poison''|
|&gt;|BGCOLOR(lightgray):''研究領域''|&gt;|BGCOLOR(lightgray):''使用条件''|BGCOLOR(lightgray):''分類''|
|&gt;|Alteration Lv1|&gt;|戦闘/水陸両用|自己強化|
|BGCOLOR(lightgray):''主系統''|BGCOLOR(lightgray):''副系統''|&gt;|BGCOLOR(lightgray):''威力/効果''|BGCOLOR(lightgray):''効果発生数''|
|&amp;ref(Spell/P_Nature.jpg,nolink,25x25,Nature);1||&gt;|Poison Resistant 15|1|
|BGCOLOR(lightgray):''射程距離''|BGCOLOR(lightgray):''効果範囲''|BGCOLOR(lightgray):''精度修正''|BGCOLOR(lightgray):''詠唱時間''|BGCOLOR(lightgray):''疲労/宝石''|
|0|0|0|100%|5|
|BGCOLOR(lightgray):''特性''|&gt;|&gt;|&gt;||
**Barkskin
|&gt;|&gt;|&gt;|&gt;|BGCOLOR(black):COLOR(white):CENTER:''Barkskin''|
|&gt;|BGCOLOR(lightgray):''研究領域''|&gt;|BGCOLOR(lightgray):''使用条件''|BGCOLOR(lightgray):''分類''|
|&gt;|Alteration Lv1|&gt;|戦闘/水陸両用|自己強化|
|BGCOLOR(lightgray):''主系統''|BGCOLOR(lightgray):''副系統''|&gt;|BGCOLOR(lightgray):''威力/効果''|BGCOLOR(lightgray):''効果発生数''|
|&amp;ref(Spell/P_Nature.jpg,nolink,25x25,Nature);1||&gt;|Barkskin|1|
|BGCOLOR(lightgray):''射程距離''|BGCOLOR(lightgray):''効果範囲''|BGCOLOR(lightgray):''精度修正''|BGCOLOR(lightgray):''詠唱時間''|BGCOLOR(lightgray):''疲労/宝石''|
|0|0|0|100%|5|
|BGCOLOR(lightgray):''特性''|&gt;|&gt;|&gt;||
</v>
      </c>
      <c r="D18" s="1" t="str">
        <f ca="1">IFERROR(IFERROR(myConcat(INDIRECT("Spell!Z"&amp;MATCH(SpellOutput!D$1&amp;SpellOutput!$A18&amp;"S",Spell!$A:$A,0)&amp;":Z"&amp;MATCH(SpellOutput!D$1&amp;SpellOutput!$A18&amp;"E",Spell!$A:$A,0))),myConcat(INDIRECT("Spell!Z"&amp;MATCH(SpellOutput!D$1&amp;SpellOutput!$A18&amp;"S",Spell!$A:$A,0)))),"")</f>
        <v xml:space="preserve">**Burning Hands
|&gt;|&gt;|&gt;|&gt;|BGCOLOR(black):COLOR(white):CENTER:''Burning Hands''|
|&gt;|BGCOLOR(lightgray):''研究領域''|&gt;|BGCOLOR(lightgray):''使用条件''|BGCOLOR(lightgray):''分類''|
|&gt;|Evocation Lv1|&gt;|戦闘/陸上専用|近接攻撃|
|BGCOLOR(lightgray):''主系統''|BGCOLOR(lightgray):''副系統''|&gt;|BGCOLOR(lightgray):''威力/効果''|BGCOLOR(lightgray):''効果発生数''|
|&amp;ref(Spell/P_Fire.jpg,nolink,25x25,Fire);1||&gt;|13+1/Lv|1|
|BGCOLOR(lightgray):''射程距離''|BGCOLOR(lightgray):''効果範囲''|BGCOLOR(lightgray):''精度修正''|BGCOLOR(lightgray):''詠唱時間''|BGCOLOR(lightgray):''疲労/宝石''|
|1|1|0|50%|5|
|BGCOLOR(lightgray):''特性''|&gt;|&gt;|&gt;|火炎属性&amp;br;防御貫通|
**Fire Darts
|&gt;|&gt;|&gt;|&gt;|BGCOLOR(black):COLOR(white):CENTER:''Fire Darts''|
|&gt;|BGCOLOR(lightgray):''研究領域''|&gt;|BGCOLOR(lightgray):''使用条件''|BGCOLOR(lightgray):''分類''|
|&gt;|Evocation Lv1|&gt;|戦闘/陸上専用|攻撃|
|BGCOLOR(lightgray):''主系統''|BGCOLOR(lightgray):''副系統''|&gt;|BGCOLOR(lightgray):''威力/効果''|BGCOLOR(lightgray):''効果発生数''|
|&amp;ref(Spell/P_Fire.jpg,nolink,25x25,Fire);1||&gt;|10|3+1/Lv|
|BGCOLOR(lightgray):''射程距離''|BGCOLOR(lightgray):''効果範囲''|BGCOLOR(lightgray):''精度修正''|BGCOLOR(lightgray):''詠唱時間''|BGCOLOR(lightgray):''疲労/宝石''|
|30+5|0|4|100%|20|
|BGCOLOR(lightgray):''特性''|&gt;|&gt;|&gt;|火炎属性&amp;br;防御貫通|
**Flame Bolt
|&gt;|&gt;|&gt;|&gt;|BGCOLOR(black):COLOR(white):CENTER:''Flame Bolt''|
|&gt;|BGCOLOR(lightgray):''研究領域''|&gt;|BGCOLOR(lightgray):''使用条件''|BGCOLOR(lightgray):''分類''|
|&gt;|Evocation Lv1|&gt;|戦闘/陸上専用|攻撃|
|BGCOLOR(lightgray):''主系統''|BGCOLOR(lightgray):''副系統''|&gt;|BGCOLOR(lightgray):''威力/効果''|BGCOLOR(lightgray):''効果発生数''|
|&amp;ref(Spell/P_Fire.jpg,nolink,25x25,Fire);2||&gt;|22+2/Lv|1|
|BGCOLOR(lightgray):''射程距離''|BGCOLOR(lightgray):''効果範囲''|BGCOLOR(lightgray):''精度修正''|BGCOLOR(lightgray):''詠唱時間''|BGCOLOR(lightgray):''疲労/宝石''|
|45+5|0|2|100%|20|
|BGCOLOR(lightgray):''特性''|&gt;|&gt;|&gt;|火炎属性&amp;br;防御貫通|
**Shocking Grasp
|&gt;|&gt;|&gt;|&gt;|BGCOLOR(black):COLOR(white):CENTER:''Shocking Grasp''|
|&gt;|BGCOLOR(lightgray):''研究領域''|&gt;|BGCOLOR(lightgray):''使用条件''|BGCOLOR(lightgray):''分類''|
|&gt;|Evocation Lv1|&gt;|戦闘/水陸両用|近接攻撃|
|BGCOLOR(lightgray):''主系統''|BGCOLOR(lightgray):''副系統''|&gt;|BGCOLOR(lightgray):''威力/効果''|BGCOLOR(lightgray):''効果発生数''|
|&amp;ref(Spell/P_Air.jpg,nolink,25x25,Air);1||&gt;|18+3/Lv|1|
|BGCOLOR(lightgray):''射程距離''|BGCOLOR(lightgray):''効果範囲''|BGCOLOR(lightgray):''精度修正''|BGCOLOR(lightgray):''詠唱時間''|BGCOLOR(lightgray):''疲労/宝石''|
|1|0|0|50%|3|
|BGCOLOR(lightgray):''特性''|&gt;|&gt;|&gt;|電撃属性&amp;br;防御無視|
**Slime
|&gt;|&gt;|&gt;|&gt;|BGCOLOR(black):COLOR(white):CENTER:''Slime''|
|&gt;|BGCOLOR(lightgray):''研究領域''|&gt;|BGCOLOR(lightgray):''使用条件''|BGCOLOR(lightgray):''分類''|
|&gt;|Evocation Lv1|&gt;|戦闘/陸上専用|弱体化|
|BGCOLOR(lightgray):''主系統''|BGCOLOR(lightgray):''副系統''|&gt;|BGCOLOR(lightgray):''威力/効果''|BGCOLOR(lightgray):''効果発生数''|
|&amp;ref(Spell/P_Water.jpg,nolink,25x25,Water);1||&gt;|Slimed|1|
|BGCOLOR(lightgray):''射程距離''|BGCOLOR(lightgray):''効果範囲''|BGCOLOR(lightgray):''精度修正''|BGCOLOR(lightgray):''詠唱時間''|BGCOLOR(lightgray):''疲労/宝石''|
|30+5|1|2|100%|20|
|BGCOLOR(lightgray):''特性''|&gt;|&gt;|&gt;|抵抗可能|
**Geyser
|&gt;|&gt;|&gt;|&gt;|BGCOLOR(black):COLOR(white):CENTER:''Geyser''|
|&gt;|BGCOLOR(lightgray):''研究領域''|&gt;|BGCOLOR(lightgray):''使用条件''|BGCOLOR(lightgray):''分類''|
|&gt;|Evocation Lv1|&gt;|戦闘/水陸両用|攻撃|
|BGCOLOR(lightgray):''主系統''|BGCOLOR(lightgray):''副系統''|&gt;|BGCOLOR(lightgray):''威力/効果''|BGCOLOR(lightgray):''効果発生数''|
|&amp;ref(Spell/P_Water.jpg,nolink,25x25,Water);1|&amp;ref(Spell/P_Fire.jpg,nolink,25x25,Fire);1|&gt;|6+1/Lv|1|
|BGCOLOR(lightgray):''射程距離''|BGCOLOR(lightgray):''効果範囲''|BGCOLOR(lightgray):''精度修正''|BGCOLOR(lightgray):''詠唱時間''|BGCOLOR(lightgray):''疲労/宝石''|
|20+5|1|3|100%|5|
|BGCOLOR(lightgray):''特性''|&gt;|&gt;|&gt;|火炎属性&amp;br;防御貫通|
**Water Strike
|&gt;|&gt;|&gt;|&gt;|BGCOLOR(black):COLOR(white):CENTER:''Water Strike''|
|&gt;|BGCOLOR(lightgray):''研究領域''|&gt;|BGCOLOR(lightgray):''使用条件''|BGCOLOR(lightgray):''分類''|
|&gt;|Evocation Lv1|&gt;|戦闘/水中専用|攻撃|
|BGCOLOR(lightgray):''主系統''|BGCOLOR(lightgray):''副系統''|&gt;|BGCOLOR(lightgray):''威力/効果''|BGCOLOR(lightgray):''効果発生数''|
|&amp;ref(Spell/P_Water.jpg,nolink,25x25,Water);1||&gt;|13+2/Lv|1|
|BGCOLOR(lightgray):''射程距離''|BGCOLOR(lightgray):''効果範囲''|BGCOLOR(lightgray):''精度修正''|BGCOLOR(lightgray):''詠唱時間''|BGCOLOR(lightgray):''疲労/宝石''|
|35+5|0|2|100%|20|
|BGCOLOR(lightgray):''特性''|&gt;|&gt;|&gt;||
**Cold Bolt
|&gt;|&gt;|&gt;|&gt;|BGCOLOR(black):COLOR(white):CENTER:''Cold Bolt''|
|&gt;|BGCOLOR(lightgray):''研究領域''|&gt;|BGCOLOR(lightgray):''使用条件''|BGCOLOR(lightgray):''分類''|
|&gt;|Evocation Lv1|&gt;|戦闘/陸上専用|攻撃|
|BGCOLOR(lightgray):''主系統''|BGCOLOR(lightgray):''副系統''|&gt;|BGCOLOR(lightgray):''威力/効果''|BGCOLOR(lightgray):''効果発生数''|
|&amp;ref(Spell/P_Water.jpg,nolink,25x25,Water);2||&gt;|19+1/Lv|1|
|BGCOLOR(lightgray):''射程距離''|BGCOLOR(lightgray):''効果範囲''|BGCOLOR(lightgray):''精度修正''|BGCOLOR(lightgray):''詠唱時間''|BGCOLOR(lightgray):''疲労/宝石''|
|50+5|0|3|100%|20|
|BGCOLOR(lightgray):''特性''|&gt;|&gt;|&gt;|冷気属性|
**Acid Spray
|&gt;|&gt;|&gt;|&gt;|BGCOLOR(black):COLOR(white):CENTER:''Acid Spray''|
|&gt;|BGCOLOR(lightgray):''研究領域''|&gt;|BGCOLOR(lightgray):''使用条件''|BGCOLOR(lightgray):''分類''|
|&gt;|Evocation Lv1|&gt;|戦闘/陸上専用|近接攻撃|
|BGCOLOR(lightgray):''主系統''|BGCOLOR(lightgray):''副系統''|&gt;|BGCOLOR(lightgray):''威力/効果''|BGCOLOR(lightgray):''効果発生数''|
|&amp;ref(Spell/P_Water.jpg,nolink,25x25,Water);2|&amp;ref(Spell/P_Fire.jpg,nolink,25x25,Fire);1|&gt;|10|1|
|BGCOLOR(lightgray):''射程距離''|BGCOLOR(lightgray):''効果範囲''|BGCOLOR(lightgray):''精度修正''|BGCOLOR(lightgray):''詠唱時間''|BGCOLOR(lightgray):''疲労/宝石''|
|2|3|0|100%|20|
|BGCOLOR(lightgray):''特性''|&gt;|&gt;|&gt;|強酸属性&amp;br;防御貫通|
**Astral Projection
|&gt;|&gt;|&gt;|&gt;|BGCOLOR(black):COLOR(white):CENTER:''Astral Projection''|
|&gt;|BGCOLOR(lightgray):''研究領域''|&gt;|BGCOLOR(lightgray):''使用条件''|BGCOLOR(lightgray):''分類''|
|&gt;|Evocation Lv1|&gt;|儀式/水陸両用|占術|
|BGCOLOR(lightgray):''主系統''|BGCOLOR(lightgray):''副系統''|&gt;|BGCOLOR(lightgray):''威力/効果''|BGCOLOR(lightgray):''効果発生数''|
|&amp;ref(Spell/P_Astral.jpg,nolink,25x25,Astral);1||&gt;|||
|BGCOLOR(lightgray):''射程距離''|BGCOLOR(lightgray):''効果範囲''|BGCOLOR(lightgray):''精度修正''|BGCOLOR(lightgray):''詠唱時間''|BGCOLOR(lightgray):''疲労/宝石''|
|7||||&amp;ref(Spell/V_Astral.jpg,nolink,25x25,Astral Pearl);2|
|BGCOLOR(lightgray):''特性''|&gt;|&gt;|&gt;|無心使用不可|
**Star Fires
|&gt;|&gt;|&gt;|&gt;|BGCOLOR(black):COLOR(white):CENTER:''Star Fires''|
|&gt;|BGCOLOR(lightgray):''研究領域''|&gt;|BGCOLOR(lightgray):''使用条件''|BGCOLOR(lightgray):''分類''|
|&gt;|Evocation Lv1|&gt;|戦闘/陸上専用|攻撃|
|BGCOLOR(lightgray):''主系統''|BGCOLOR(lightgray):''副系統''|&gt;|BGCOLOR(lightgray):''威力/効果''|BGCOLOR(lightgray):''効果発生数''|
|&amp;ref(Spell/P_Astral.jpg,nolink,25x25,Astral);1||&gt;|5+1/Lv|2|
|BGCOLOR(lightgray):''射程距離''|BGCOLOR(lightgray):''効果範囲''|BGCOLOR(lightgray):''精度修正''|BGCOLOR(lightgray):''詠唱時間''|BGCOLOR(lightgray):''疲労/宝石''|
|35|0|2|100%|20|
|BGCOLOR(lightgray):''特性''|&gt;|&gt;|&gt;|防御無視|
**Arcane Bolt
|&gt;|&gt;|&gt;|&gt;|BGCOLOR(black):COLOR(white):CENTER:''Arcane Bolt''|
|&gt;|BGCOLOR(lightgray):''研究領域''|&gt;|BGCOLOR(lightgray):''使用条件''|BGCOLOR(lightgray):''分類''|
|&gt;|Evocation Lv1|&gt;|戦闘/水陸両用|攻撃|
|BGCOLOR(lightgray):''主系統''|BGCOLOR(lightgray):''副系統''|&gt;|BGCOLOR(lightgray):''威力/効果''|BGCOLOR(lightgray):''効果発生数''|
|&amp;ref(Spell/P_Astral.jpg,nolink,25x25,Astral);2||&gt;|10+1/Lv|1|
|BGCOLOR(lightgray):''射程距離''|BGCOLOR(lightgray):''効果範囲''|BGCOLOR(lightgray):''精度修正''|BGCOLOR(lightgray):''詠唱時間''|BGCOLOR(lightgray):''疲労/宝石''|
|40+5|0|3|100%|20|
|BGCOLOR(lightgray):''特性''|&gt;|&gt;|&gt;|防御無視&amp;br;魔法生物にのみ作用|
**Vine Arrow
|&gt;|&gt;|&gt;|&gt;|BGCOLOR(black):COLOR(white):CENTER:''Vine Arrow''|
|&gt;|BGCOLOR(lightgray):''研究領域''|&gt;|BGCOLOR(lightgray):''使用条件''|BGCOLOR(lightgray):''分類''|
|&gt;|Evocation Lv1|&gt;|戦闘/陸上専用|攻撃|
|BGCOLOR(lightgray):''主系統''|BGCOLOR(lightgray):''副系統''|&gt;|BGCOLOR(lightgray):''威力/効果''|BGCOLOR(lightgray):''効果発生数''|
|&amp;ref(Spell/P_Nature.jpg,nolink,25x25,Nature);1||&gt;|14+1/Lv|1|
|BGCOLOR(lightgray):''射程距離''|BGCOLOR(lightgray):''効果範囲''|BGCOLOR(lightgray):''精度修正''|BGCOLOR(lightgray):''詠唱時間''|BGCOLOR(lightgray):''疲労/宝石''|
|30+5|0|0|100%|20|
|BGCOLOR(lightgray):''特性''|&gt;|&gt;|&gt;|刺突属性|
</v>
      </c>
      <c r="E18" s="1" t="str">
        <f ca="1">IFERROR(IFERROR(myConcat(INDIRECT("Spell!Z"&amp;MATCH(SpellOutput!E$1&amp;SpellOutput!$A18&amp;"S",Spell!$A:$A,0)&amp;":Z"&amp;MATCH(SpellOutput!E$1&amp;SpellOutput!$A18&amp;"E",Spell!$A:$A,0))),myConcat(INDIRECT("Spell!Z"&amp;MATCH(SpellOutput!E$1&amp;SpellOutput!$A18&amp;"S",Spell!$A:$A,0)))),"")</f>
        <v xml:space="preserve">**Corpse Man Construction
|&gt;|&gt;|&gt;|&gt;|BGCOLOR(black):COLOR(white):CENTER:''Corpse Man Construction''|
|&gt;|BGCOLOR(lightgray):''研究領域''|&gt;|BGCOLOR(lightgray):''使用条件''|BGCOLOR(lightgray):''分類''|
|&gt;|Construction Lv1|&gt;|儀式/陸上専用|兵士召喚|
|BGCOLOR(lightgray):''主系統''|BGCOLOR(lightgray):''副系統''|&gt;|BGCOLOR(lightgray):''威力/効果''|BGCOLOR(lightgray):''効果発生数''|
|&amp;ref(Spell/P_Air.jpg,nolink,25x25,Air);1||&gt;|Corpse Construct|1|
|BGCOLOR(lightgray):''射程距離''|BGCOLOR(lightgray):''効果範囲''|BGCOLOR(lightgray):''精度修正''|BGCOLOR(lightgray):''詠唱時間''|BGCOLOR(lightgray):''疲労/宝石''|
|||||&amp;ref(Spell/V_Air.jpg,nolink,25x25,Air Gem);1|
|BGCOLOR(lightgray):''特性''|&gt;|&gt;|&gt;||
</v>
      </c>
      <c r="F18" s="1" t="str">
        <f ca="1">IFERROR(IFERROR(myConcat(INDIRECT("Spell!Z"&amp;MATCH(SpellOutput!F$1&amp;SpellOutput!$A18&amp;"S",Spell!$A:$A,0)&amp;":Z"&amp;MATCH(SpellOutput!F$1&amp;SpellOutput!$A18&amp;"E",Spell!$A:$A,0))),myConcat(INDIRECT("Spell!Z"&amp;MATCH(SpellOutput!F$1&amp;SpellOutput!$A18&amp;"S",Spell!$A:$A,0)))),"")</f>
        <v xml:space="preserve">**Protection from Fire
|&gt;|&gt;|&gt;|&gt;|BGCOLOR(black):COLOR(white):CENTER:''Protection from Fire''|
|&gt;|BGCOLOR(lightgray):''研究領域''|&gt;|BGCOLOR(lightgray):''使用条件''|BGCOLOR(lightgray):''分類''|
|&gt;|Enchantment Lv1|&gt;|戦闘/水陸両用|自己強化|
|BGCOLOR(lightgray):''主系統''|BGCOLOR(lightgray):''副系統''|&gt;|BGCOLOR(lightgray):''威力/効果''|BGCOLOR(lightgray):''効果発生数''|
|&amp;ref(Spell/P_Fire.jpg,nolink,25x25,Fire);1||&gt;|Fire Resistant 15|1|
|BGCOLOR(lightgray):''射程距離''|BGCOLOR(lightgray):''効果範囲''|BGCOLOR(lightgray):''精度修正''|BGCOLOR(lightgray):''詠唱時間''|BGCOLOR(lightgray):''疲労/宝石''|
|0|0|0|100%|5|
|BGCOLOR(lightgray):''特性''|&gt;|&gt;|&gt;||
**Windrunner
|&gt;|&gt;|&gt;|&gt;|BGCOLOR(black):COLOR(white):CENTER:''Windrunner''|
|&gt;|BGCOLOR(lightgray):''研究領域''|&gt;|BGCOLOR(lightgray):''使用条件''|BGCOLOR(lightgray):''分類''|
|&gt;|Enchantment Lv1|&gt;|戦闘/水陸両用|自己強化|
|BGCOLOR(lightgray):''主系統''|BGCOLOR(lightgray):''副系統''|&gt;|BGCOLOR(lightgray):''威力/効果''|BGCOLOR(lightgray):''効果発生数''|
|&amp;ref(Spell/P_Air.jpg,nolink,25x25,Air);1||&gt;|Haste|1|
|BGCOLOR(lightgray):''射程距離''|BGCOLOR(lightgray):''効果範囲''|BGCOLOR(lightgray):''精度修正''|BGCOLOR(lightgray):''詠唱時間''|BGCOLOR(lightgray):''疲労/宝石''|
|0|0|0|100%|10|
|BGCOLOR(lightgray):''特性''|&gt;|&gt;|&gt;||
**Protection from Lightning
|&gt;|&gt;|&gt;|&gt;|BGCOLOR(black):COLOR(white):CENTER:''Protection from Lightning''|
|&gt;|BGCOLOR(lightgray):''研究領域''|&gt;|BGCOLOR(lightgray):''使用条件''|BGCOLOR(lightgray):''分類''|
|&gt;|Enchantment Lv1|&gt;|戦闘/水陸両用|自己強化|
|BGCOLOR(lightgray):''主系統''|BGCOLOR(lightgray):''副系統''|&gt;|BGCOLOR(lightgray):''威力/効果''|BGCOLOR(lightgray):''効果発生数''|
|&amp;ref(Spell/P_Air.jpg,nolink,25x25,Air);1||&gt;|Shock Resistant 15|1|
|BGCOLOR(lightgray):''射程距離''|BGCOLOR(lightgray):''効果範囲''|BGCOLOR(lightgray):''精度修正''|BGCOLOR(lightgray):''詠唱時間''|BGCOLOR(lightgray):''疲労/宝石''|
|9|0|0|100%|5|
|BGCOLOR(lightgray):''特性''|&gt;|&gt;|&gt;||
**Protection from Cold
|&gt;|&gt;|&gt;|&gt;|BGCOLOR(black):COLOR(white):CENTER:''Protection from Cold''|
|&gt;|BGCOLOR(lightgray):''研究領域''|&gt;|BGCOLOR(lightgray):''使用条件''|BGCOLOR(lightgray):''分類''|
|&gt;|Enchantment Lv1|&gt;|戦闘/水陸両用|自己強化|
|BGCOLOR(lightgray):''主系統''|BGCOLOR(lightgray):''副系統''|&gt;|BGCOLOR(lightgray):''威力/効果''|BGCOLOR(lightgray):''効果発生数''|
|&amp;ref(Spell/P_Water.jpg,nolink,25x25,Water);1||&gt;|Cold Resistant 15|1|
|BGCOLOR(lightgray):''射程距離''|BGCOLOR(lightgray):''効果範囲''|BGCOLOR(lightgray):''精度修正''|BGCOLOR(lightgray):''詠唱時間''|BGCOLOR(lightgray):''疲労/宝石''|
|0|0|0|100%|5|
|BGCOLOR(lightgray):''特性''|&gt;|&gt;|&gt;||
**Resist Magic
|&gt;|&gt;|&gt;|&gt;|BGCOLOR(black):COLOR(white):CENTER:''Resist Magic''|
|&gt;|BGCOLOR(lightgray):''研究領域''|&gt;|BGCOLOR(lightgray):''使用条件''|BGCOLOR(lightgray):''分類''|
|&gt;|Enchantment Lv1|&gt;|戦闘/水陸両用|自己強化|
|BGCOLOR(lightgray):''主系統''|BGCOLOR(lightgray):''副系統''|&gt;|BGCOLOR(lightgray):''威力/効果''|BGCOLOR(lightgray):''効果発生数''|
|&amp;ref(Spell/P_Astral.jpg,nolink,25x25,Astral);1||&gt;|Magic Resistance 4|1|
|BGCOLOR(lightgray):''射程距離''|BGCOLOR(lightgray):''効果範囲''|BGCOLOR(lightgray):''精度修正''|BGCOLOR(lightgray):''詠唱時間''|BGCOLOR(lightgray):''疲労/宝石''|
|0|0|0|100%|20|
|BGCOLOR(lightgray):''特性''|&gt;|&gt;|&gt;||
**Animate Skeleton
|&gt;|&gt;|&gt;|&gt;|BGCOLOR(black):COLOR(white):CENTER:''Animate Skeleton''|
|&gt;|BGCOLOR(lightgray):''研究領域''|&gt;|BGCOLOR(lightgray):''使用条件''|BGCOLOR(lightgray):''分類''|
|&gt;|Enchantment Lv1|&gt;|戦闘/水陸両用|一時的召喚|
|BGCOLOR(lightgray):''主系統''|BGCOLOR(lightgray):''副系統''|&gt;|BGCOLOR(lightgray):''威力/効果''|BGCOLOR(lightgray):''効果発生数''|
|&amp;ref(Spell/P_Death.jpg,nolink,25x25,Death);1||&gt;|Longdead|1|
|BGCOLOR(lightgray):''射程距離''|BGCOLOR(lightgray):''効果範囲''|BGCOLOR(lightgray):''精度修正''|BGCOLOR(lightgray):''詠唱時間''|BGCOLOR(lightgray):''疲労/宝石''|
|5|0|-2|100%|30|
|BGCOLOR(lightgray):''特性''|&gt;|&gt;|&gt;||
**Animate Dead
|&gt;|&gt;|&gt;|&gt;|BGCOLOR(black):COLOR(white):CENTER:''Animate Dead''|
|&gt;|BGCOLOR(lightgray):''研究領域''|&gt;|BGCOLOR(lightgray):''使用条件''|BGCOLOR(lightgray):''分類''|
|&gt;|Enchantment Lv1|&gt;|戦闘/水陸両用|一時的召喚|
|BGCOLOR(lightgray):''主系統''|BGCOLOR(lightgray):''副系統''|&gt;|BGCOLOR(lightgray):''威力/効果''|BGCOLOR(lightgray):''効果発生数''|
|&amp;ref(Spell/P_Death.jpg,nolink,25x25,Death);1||&gt;|Soulless|1|
|BGCOLOR(lightgray):''射程距離''|BGCOLOR(lightgray):''効果範囲''|BGCOLOR(lightgray):''精度修正''|BGCOLOR(lightgray):''詠唱時間''|BGCOLOR(lightgray):''疲労/宝石''|
|5|0|-2|100%|20|
|BGCOLOR(lightgray):''特性''|&gt;|&gt;|&gt;||
**Reanimation
|&gt;|&gt;|&gt;|&gt;|BGCOLOR(black):COLOR(white):CENTER:''Reanimation''|
|&gt;|BGCOLOR(lightgray):''研究領域''|&gt;|BGCOLOR(lightgray):''使用条件''|BGCOLOR(lightgray):''分類''|
|&gt;|Enchantment Lv1|&gt;|儀式/水陸両用|兵士召喚|
|BGCOLOR(lightgray):''主系統''|BGCOLOR(lightgray):''副系統''|&gt;|BGCOLOR(lightgray):''威力/効果''|BGCOLOR(lightgray):''効果発生数''|
|&amp;ref(Spell/P_Death.jpg,nolink,25x25,Death);1||&gt;|Longdead|10|
|BGCOLOR(lightgray):''射程距離''|BGCOLOR(lightgray):''効果範囲''|BGCOLOR(lightgray):''精度修正''|BGCOLOR(lightgray):''詠唱時間''|BGCOLOR(lightgray):''疲労/宝石''|
|||||&amp;ref(Spell/V_Death.jpg,nolink,25x25,Death Gem);3|
|BGCOLOR(lightgray):''特性''|&gt;|&gt;|&gt;|Reanimation Bonus対応|
**Poison Resistance
|&gt;|&gt;|&gt;|&gt;|BGCOLOR(black):COLOR(white):CENTER:''Poison Resistance''|
|&gt;|BGCOLOR(lightgray):''研究領域''|&gt;|BGCOLOR(lightgray):''使用条件''|BGCOLOR(lightgray):''分類''|
|&gt;|Enchantment Lv1|&gt;|戦闘/水陸両用|自己強化|
|BGCOLOR(lightgray):''主系統''|BGCOLOR(lightgray):''副系統''|&gt;|BGCOLOR(lightgray):''威力/効果''|BGCOLOR(lightgray):''効果発生数''|
|&amp;ref(Spell/P_Nature.jpg,nolink,25x25,Nature);1||&gt;|Poison Resistant 25|1|
|BGCOLOR(lightgray):''射程距離''|BGCOLOR(lightgray):''効果範囲''|BGCOLOR(lightgray):''精度修正''|BGCOLOR(lightgray):''詠唱時間''|BGCOLOR(lightgray):''疲労/宝石''|
|0|0|0|100%|5|
|BGCOLOR(lightgray):''特性''|&gt;|&gt;|&gt;||
**Healing Touch
|&gt;|&gt;|&gt;|&gt;|BGCOLOR(black):COLOR(white):CENTER:''Healing Touch''|
|&gt;|BGCOLOR(lightgray):''研究領域''|&gt;|BGCOLOR(lightgray):''使用条件''|BGCOLOR(lightgray):''分類''|
|&gt;|Enchantment Lv1|&gt;|戦闘/水陸両用|治療|
|BGCOLOR(lightgray):''主系統''|BGCOLOR(lightgray):''副系統''|&gt;|BGCOLOR(lightgray):''威力/効果''|BGCOLOR(lightgray):''効果発生数''|
|&amp;ref(Spell/P_Nature.jpg,nolink,25x25,Nature);1||&gt;|30|1|
|BGCOLOR(lightgray):''射程距離''|BGCOLOR(lightgray):''効果範囲''|BGCOLOR(lightgray):''精度修正''|BGCOLOR(lightgray):''詠唱時間''|BGCOLOR(lightgray):''疲労/宝石''|
|1|1|0|50%|20|
|BGCOLOR(lightgray):''特性''|&gt;|&gt;|&gt;|防御無視&amp;br;無生物無効|
</v>
      </c>
      <c r="G18" s="1" t="str">
        <f ca="1">IFERROR(IFERROR(myConcat(INDIRECT("Spell!Z"&amp;MATCH(SpellOutput!G$1&amp;SpellOutput!$A18&amp;"S",Spell!$A:$A,0)&amp;":Z"&amp;MATCH(SpellOutput!G$1&amp;SpellOutput!$A18&amp;"E",Spell!$A:$A,0))),myConcat(INDIRECT("Spell!Z"&amp;MATCH(SpellOutput!G$1&amp;SpellOutput!$A18&amp;"S",Spell!$A:$A,0)))),"")</f>
        <v xml:space="preserve">**Desiccation
|&gt;|&gt;|&gt;|&gt;|BGCOLOR(black):COLOR(white):CENTER:''Desiccation''|
|&gt;|BGCOLOR(lightgray):''研究領域''|&gt;|BGCOLOR(lightgray):''使用条件''|BGCOLOR(lightgray):''分類''|
|&gt;|Thaumaturgy Lv1|&gt;|戦闘/陸上専用|弱体化|
|BGCOLOR(lightgray):''主系統''|BGCOLOR(lightgray):''副系統''|&gt;|BGCOLOR(lightgray):''威力/効果''|BGCOLOR(lightgray):''効果発生数''|
|&amp;ref(Spell/P_Water.jpg,nolink,25x25,Water);2||&gt;|Desiccation|1|
|BGCOLOR(lightgray):''射程距離''|BGCOLOR(lightgray):''効果範囲''|BGCOLOR(lightgray):''精度修正''|BGCOLOR(lightgray):''詠唱時間''|BGCOLOR(lightgray):''疲労/宝石''|
|30|1|100|100%|20|
|BGCOLOR(lightgray):''特性''|&gt;|&gt;|&gt;|抵抗可能&amp;br;アンデッド無効&amp;br;無生物無効|
**Farstrike
|&gt;|&gt;|&gt;|&gt;|BGCOLOR(black):COLOR(white):CENTER:''Farstrike''|
|&gt;|BGCOLOR(lightgray):''研究領域''|&gt;|BGCOLOR(lightgray):''使用条件''|BGCOLOR(lightgray):''分類''|
|&gt;|Thaumaturgy Lv1|&gt;|戦闘/水陸両用|攻撃|
|BGCOLOR(lightgray):''主系統''|BGCOLOR(lightgray):''副系統''|&gt;|BGCOLOR(lightgray):''威力/効果''|BGCOLOR(lightgray):''効果発生数''|
|&amp;ref(Spell/P_Earth.jpg,nolink,25x25,Earth);2|&amp;ref(Spell/P_Astral.jpg,nolink,25x25,Astral);1|&gt;|17+1/Lv|1|
|BGCOLOR(lightgray):''射程距離''|BGCOLOR(lightgray):''効果範囲''|BGCOLOR(lightgray):''精度修正''|BGCOLOR(lightgray):''詠唱時間''|BGCOLOR(lightgray):''疲労/宝石''|
|50|0|5|100%|5|
|BGCOLOR(lightgray):''特性''|&gt;|&gt;|&gt;|打撃属性&amp;br;筋力依存|
**Blink
|&gt;|&gt;|&gt;|&gt;|BGCOLOR(black):COLOR(white):CENTER:''Blink''|
|&gt;|BGCOLOR(lightgray):''研究領域''|&gt;|BGCOLOR(lightgray):''使用条件''|BGCOLOR(lightgray):''分類''|
|&gt;|Thaumaturgy Lv1|&gt;|戦闘/水陸両用|戦場内移動|
|BGCOLOR(lightgray):''主系統''|BGCOLOR(lightgray):''副系統''|&gt;|BGCOLOR(lightgray):''威力/効果''|BGCOLOR(lightgray):''効果発生数''|
|&amp;ref(Spell/P_Astral.jpg,nolink,25x25,Astral);1||&gt;||1|
|BGCOLOR(lightgray):''射程距離''|BGCOLOR(lightgray):''効果範囲''|BGCOLOR(lightgray):''精度修正''|BGCOLOR(lightgray):''詠唱時間''|BGCOLOR(lightgray):''疲労/宝石''|
|0|0|0|100%|10|
|BGCOLOR(lightgray):''特性''|&gt;|&gt;|&gt;||
**Communion Master
|&gt;|&gt;|&gt;|&gt;|BGCOLOR(black):COLOR(white):CENTER:''Communion Master''|
|&gt;|BGCOLOR(lightgray):''研究領域''|&gt;|BGCOLOR(lightgray):''使用条件''|BGCOLOR(lightgray):''分類''|
|&gt;|Thaumaturgy Lv1|&gt;|戦闘/水陸両用|集団詠唱|
|BGCOLOR(lightgray):''主系統''|BGCOLOR(lightgray):''副系統''|&gt;|BGCOLOR(lightgray):''威力/効果''|BGCOLOR(lightgray):''効果発生数''|
|&amp;ref(Spell/P_Astral.jpg,nolink,25x25,Astral);1||&gt;|Communion Master|1|
|BGCOLOR(lightgray):''射程距離''|BGCOLOR(lightgray):''効果範囲''|BGCOLOR(lightgray):''精度修正''|BGCOLOR(lightgray):''詠唱時間''|BGCOLOR(lightgray):''疲労/宝石''|
|0|0|0|100%|20|
|BGCOLOR(lightgray):''特性''|&gt;|&gt;|&gt;||
**Communion Slave
|&gt;|&gt;|&gt;|&gt;|BGCOLOR(black):COLOR(white):CENTER:''Communion Slave''|
|&gt;|BGCOLOR(lightgray):''研究領域''|&gt;|BGCOLOR(lightgray):''使用条件''|BGCOLOR(lightgray):''分類''|
|&gt;|Thaumaturgy Lv1|&gt;|戦闘/水陸両用|集団詠唱|
|BGCOLOR(lightgray):''主系統''|BGCOLOR(lightgray):''副系統''|&gt;|BGCOLOR(lightgray):''威力/効果''|BGCOLOR(lightgray):''効果発生数''|
|&amp;ref(Spell/P_Astral.jpg,nolink,25x25,Astral);1||&gt;|Communion Slave|1|
|BGCOLOR(lightgray):''射程距離''|BGCOLOR(lightgray):''効果範囲''|BGCOLOR(lightgray):''精度修正''|BGCOLOR(lightgray):''詠唱時間''|BGCOLOR(lightgray):''疲労/宝石''|
|0|0|0|100%|20|
|BGCOLOR(lightgray):''特性''|&gt;|&gt;|&gt;||
**Horror Mark
|&gt;|&gt;|&gt;|&gt;|BGCOLOR(black):COLOR(white):CENTER:''Horror Mark''|
|&gt;|BGCOLOR(lightgray):''研究領域''|&gt;|BGCOLOR(lightgray):''使用条件''|BGCOLOR(lightgray):''分類''|
|&gt;|Thaumaturgy Lv1|&gt;|戦闘/水陸両用|弱体化|
|BGCOLOR(lightgray):''主系統''|BGCOLOR(lightgray):''副系統''|&gt;|BGCOLOR(lightgray):''威力/効果''|BGCOLOR(lightgray):''効果発生数''|
|&amp;ref(Spell/P_Astral.jpg,nolink,25x25,Astral);2||&gt;|Horror Marked|1|
|BGCOLOR(lightgray):''射程距離''|BGCOLOR(lightgray):''効果範囲''|BGCOLOR(lightgray):''精度修正''|BGCOLOR(lightgray):''詠唱時間''|BGCOLOR(lightgray):''疲労/宝石''|
|50|0|100|100%|20|
|BGCOLOR(lightgray):''特性''|&gt;|&gt;|&gt;|無心無効|
**Dust to Dust
|&gt;|&gt;|&gt;|&gt;|BGCOLOR(black):COLOR(white):CENTER:''Dust to Dust''|
|&gt;|BGCOLOR(lightgray):''研究領域''|&gt;|BGCOLOR(lightgray):''使用条件''|BGCOLOR(lightgray):''分類''|
|&gt;|Thaumaturgy Lv1|&gt;|戦闘/水陸両用|攻撃|
|BGCOLOR(lightgray):''主系統''|BGCOLOR(lightgray):''副系統''|&gt;|BGCOLOR(lightgray):''威力/効果''|BGCOLOR(lightgray):''効果発生数''|
|&amp;ref(Spell/P_Death.jpg,nolink,25x25,Death);1||&gt;|22+2/Lv|1|
|BGCOLOR(lightgray):''射程距離''|BGCOLOR(lightgray):''効果範囲''|BGCOLOR(lightgray):''精度修正''|BGCOLOR(lightgray):''詠唱時間''|BGCOLOR(lightgray):''疲労/宝石''|
|30|1|0|100%|20|
|BGCOLOR(lightgray):''特性''|&gt;|&gt;|&gt;|防御無視&amp;br;アンデッドにのみ作用|
**Decay
|&gt;|&gt;|&gt;|&gt;|BGCOLOR(black):COLOR(white):CENTER:''Decay''|
|&gt;|BGCOLOR(lightgray):''研究領域''|&gt;|BGCOLOR(lightgray):''使用条件''|BGCOLOR(lightgray):''分類''|
|&gt;|Thaumaturgy Lv1|&gt;|戦闘/水陸両用|腐敗|
|BGCOLOR(lightgray):''主系統''|BGCOLOR(lightgray):''副系統''|&gt;|BGCOLOR(lightgray):''威力/効果''|BGCOLOR(lightgray):''効果発生数''|
|&amp;ref(Spell/P_Death.jpg,nolink,25x25,Death);1||&gt;|Decay|1|
|BGCOLOR(lightgray):''射程距離''|BGCOLOR(lightgray):''効果範囲''|BGCOLOR(lightgray):''精度修正''|BGCOLOR(lightgray):''詠唱時間''|BGCOLOR(lightgray):''疲労/宝石''|
|25|0|3|100%|20|
|BGCOLOR(lightgray):''特性''|&gt;|&gt;|&gt;|抵抗可能|
**Frighten
|&gt;|&gt;|&gt;|&gt;|BGCOLOR(black):COLOR(white):CENTER:''Frighten''|
|&gt;|BGCOLOR(lightgray):''研究領域''|&gt;|BGCOLOR(lightgray):''使用条件''|BGCOLOR(lightgray):''分類''|
|&gt;|Thaumaturgy Lv1|&gt;|戦闘/水陸両用|恐怖|
|BGCOLOR(lightgray):''主系統''|BGCOLOR(lightgray):''副系統''|&gt;|BGCOLOR(lightgray):''威力/効果''|BGCOLOR(lightgray):''効果発生数''|
|&amp;ref(Spell/P_Death.jpg,nolink,25x25,Death);1||&gt;|Fear 6|1|
|BGCOLOR(lightgray):''射程距離''|BGCOLOR(lightgray):''効果範囲''|BGCOLOR(lightgray):''精度修正''|BGCOLOR(lightgray):''詠唱時間''|BGCOLOR(lightgray):''疲労/宝石''|
|50|1|5|100%|5|
|BGCOLOR(lightgray):''特性''|&gt;|&gt;|&gt;||
**Fascination
|&gt;|&gt;|&gt;|&gt;|BGCOLOR(black):COLOR(white):CENTER:''Fascination''|
|&gt;|BGCOLOR(lightgray):''研究領域''|&gt;|BGCOLOR(lightgray):''使用条件''|BGCOLOR(lightgray):''分類''|
|&gt;|Thaumaturgy Lv1|&gt;|戦闘/水陸両用|唖然|
|BGCOLOR(lightgray):''主系統''|BGCOLOR(lightgray):''副系統''|&gt;|BGCOLOR(lightgray):''威力/効果''|BGCOLOR(lightgray):''効果発生数''|
|&amp;ref(Spell/P_Nature.jpg,nolink,25x25,Nature);1||&gt;|Stuned|1|
|BGCOLOR(lightgray):''射程距離''|BGCOLOR(lightgray):''効果範囲''|BGCOLOR(lightgray):''精度修正''|BGCOLOR(lightgray):''詠唱時間''|BGCOLOR(lightgray):''疲労/宝石''|
|15|0|100|100%|20|
|BGCOLOR(lightgray):''特性''|&gt;|&gt;|&gt;|抵抗可能&amp;br;無心無効|
**Seven Year Faver
|&gt;|&gt;|&gt;|&gt;|BGCOLOR(black):COLOR(white):CENTER:''Seven Year Faver''|
|&gt;|BGCOLOR(lightgray):''研究領域''|&gt;|BGCOLOR(lightgray):''使用条件''|BGCOLOR(lightgray):''分類''|
|&gt;|Thaumaturgy Lv1|&gt;|戦闘/水陸両用|病気|
|BGCOLOR(lightgray):''主系統''|BGCOLOR(lightgray):''副系統''|&gt;|BGCOLOR(lightgray):''威力/効果''|BGCOLOR(lightgray):''効果発生数''|
|&amp;ref(Spell/P_Nature.jpg,nolink,25x25,Nature);1|&amp;ref(Spell/P_Fire.jpg,nolink,25x25,Fire);1|&gt;|Diseased|1|
|BGCOLOR(lightgray):''射程距離''|BGCOLOR(lightgray):''効果範囲''|BGCOLOR(lightgray):''精度修正''|BGCOLOR(lightgray):''詠唱時間''|BGCOLOR(lightgray):''疲労/宝石''|
|25|1|2|100%|30|
|BGCOLOR(lightgray):''特性''|&gt;|&gt;|&gt;|抵抗可能&amp;br;アンデッド無効&amp;br;無生物無効|
**Curse
|&gt;|&gt;|&gt;|&gt;|BGCOLOR(black):COLOR(white):CENTER:''Curse''|
|&gt;|BGCOLOR(lightgray):''研究領域''|&gt;|BGCOLOR(lightgray):''使用条件''|BGCOLOR(lightgray):''分類''|
|&gt;|Thaumaturgy Lv1|&gt;|戦闘/水陸両用|弱体化|
|BGCOLOR(lightgray):''主系統''|BGCOLOR(lightgray):''副系統''|&gt;|BGCOLOR(lightgray):''威力/効果''|BGCOLOR(lightgray):''効果発生数''|
|&amp;ref(Spell/P_Nature.jpg,nolink,25x25,Nature);1|&amp;ref(Spell/P_Astral.jpg,nolink,25x25,Astral);1|&gt;|Curse|1|
|BGCOLOR(lightgray):''射程距離''|BGCOLOR(lightgray):''効果範囲''|BGCOLOR(lightgray):''精度修正''|BGCOLOR(lightgray):''詠唱時間''|BGCOLOR(lightgray):''疲労/宝石''|
|50|0|100|100%|30|
|BGCOLOR(lightgray):''特性''|&gt;|&gt;|&gt;||
</v>
      </c>
      <c r="H18" s="1" t="str">
        <f ca="1">IFERROR(IFERROR(myConcat(INDIRECT("Spell!Z"&amp;MATCH(SpellOutput!H$1&amp;SpellOutput!$A18&amp;"S",Spell!$A:$A,0)&amp;":Z"&amp;MATCH(SpellOutput!H$1&amp;SpellOutput!$A18&amp;"E",Spell!$A:$A,0))),myConcat(INDIRECT("Spell!Z"&amp;MATCH(SpellOutput!H$1&amp;SpellOutput!$A18&amp;"S",Spell!$A:$A,0)))),"")</f>
        <v xml:space="preserve">**Blood Burst
|&gt;|&gt;|&gt;|&gt;|BGCOLOR(black):COLOR(white):CENTER:''Blood Burst''|
|&gt;|BGCOLOR(lightgray):''研究領域''|&gt;|BGCOLOR(lightgray):''使用条件''|BGCOLOR(lightgray):''分類''|
|&gt;|Blood Magic Lv1|&gt;|戦闘/陸上専用|攻撃|
|BGCOLOR(lightgray):''主系統''|BGCOLOR(lightgray):''副系統''|&gt;|BGCOLOR(lightgray):''威力/効果''|BGCOLOR(lightgray):''効果発生数''|
|&amp;ref(Spell/P_Blood.jpg,nolink,25x25,Blood);1||&gt;|11+1/Lv|1|
|BGCOLOR(lightgray):''射程距離''|BGCOLOR(lightgray):''効果範囲''|BGCOLOR(lightgray):''精度修正''|BGCOLOR(lightgray):''詠唱時間''|BGCOLOR(lightgray):''疲労/宝石''|
|35|1|5|175%|200 / &amp;ref(Spell/V_Blood.jpg,nolink,25x25,Blood Slave);2|
|BGCOLOR(lightgray):''特性''|&gt;|&gt;|&gt;|防御無視&amp;br;アンデッド無効&amp;br;無生物無効|
**Blood Heal
|&gt;|&gt;|&gt;|&gt;|BGCOLOR(black):COLOR(white):CENTER:''Blood Heal''|
|&gt;|BGCOLOR(lightgray):''研究領域''|&gt;|BGCOLOR(lightgray):''使用条件''|BGCOLOR(lightgray):''分類''|
|&gt;|Blood Magic Lv1|&gt;|戦闘/陸上専用|治療|
|BGCOLOR(lightgray):''主系統''|BGCOLOR(lightgray):''副系統''|&gt;|BGCOLOR(lightgray):''威力/効果''|BGCOLOR(lightgray):''効果発生数''|
|&amp;ref(Spell/P_Blood.jpg,nolink,25x25,Blood);1||&gt;|50|1|
|BGCOLOR(lightgray):''射程距離''|BGCOLOR(lightgray):''効果範囲''|BGCOLOR(lightgray):''精度修正''|BGCOLOR(lightgray):''詠唱時間''|BGCOLOR(lightgray):''疲労/宝石''|
|0|0|0|150%|100 / &amp;ref(Spell/V_Blood.jpg,nolink,25x25,Blood Slave);1|
|BGCOLOR(lightgray):''特性''|&gt;|&gt;|&gt;|防御無視&amp;br;アンデッド無効&amp;br;無生物無効|
**Sabbath Master
|&gt;|&gt;|&gt;|&gt;|BGCOLOR(black):COLOR(white):CENTER:''Sabbath Master''|
|&gt;|BGCOLOR(lightgray):''研究領域''|&gt;|BGCOLOR(lightgray):''使用条件''|BGCOLOR(lightgray):''分類''|
|&gt;|Blood Magic Lv1|&gt;|戦闘/陸上専用|集団詠唱|
|BGCOLOR(lightgray):''主系統''|BGCOLOR(lightgray):''副系統''|&gt;|BGCOLOR(lightgray):''威力/効果''|BGCOLOR(lightgray):''効果発生数''|
|&amp;ref(Spell/P_Blood.jpg,nolink,25x25,Blood);1||&gt;|Communion Master|1|
|BGCOLOR(lightgray):''射程距離''|BGCOLOR(lightgray):''効果範囲''|BGCOLOR(lightgray):''精度修正''|BGCOLOR(lightgray):''詠唱時間''|BGCOLOR(lightgray):''疲労/宝石''|
|0|0|0|150%|100 / &amp;ref(Spell/V_Blood.jpg,nolink,25x25,Blood Slave);1|
|BGCOLOR(lightgray):''特性''|&gt;|&gt;|&gt;||
**Sabbath Slave
|&gt;|&gt;|&gt;|&gt;|BGCOLOR(black):COLOR(white):CENTER:''Sabbath Slave''|
|&gt;|BGCOLOR(lightgray):''研究領域''|&gt;|BGCOLOR(lightgray):''使用条件''|BGCOLOR(lightgray):''分類''|
|&gt;|Blood Magic Lv1|&gt;|戦闘/陸上専用|集団詠唱|
|BGCOLOR(lightgray):''主系統''|BGCOLOR(lightgray):''副系統''|&gt;|BGCOLOR(lightgray):''威力/効果''|BGCOLOR(lightgray):''効果発生数''|
|&amp;ref(Spell/P_Blood.jpg,nolink,25x25,Blood);1||&gt;|Communion Slave|1|
|BGCOLOR(lightgray):''射程距離''|BGCOLOR(lightgray):''効果範囲''|BGCOLOR(lightgray):''精度修正''|BGCOLOR(lightgray):''詠唱時間''|BGCOLOR(lightgray):''疲労/宝石''|
|0|0|0|150%|100 / &amp;ref(Spell/V_Blood.jpg,nolink,25x25,Blood Slave);1|
|BGCOLOR(lightgray):''特性''|&gt;|&gt;|&gt;||
**Reinvigoration
|&gt;|&gt;|&gt;|&gt;|BGCOLOR(black):COLOR(white):CENTER:''Reinvigoration''|
|&gt;|BGCOLOR(lightgray):''研究領域''|&gt;|BGCOLOR(lightgray):''使用条件''|BGCOLOR(lightgray):''分類''|
|&gt;|Blood Magic Lv1|&gt;|戦闘/陸上専用|疲労回復|
|BGCOLOR(lightgray):''主系統''|BGCOLOR(lightgray):''副系統''|&gt;|BGCOLOR(lightgray):''威力/効果''|BGCOLOR(lightgray):''効果発生数''|
|&amp;ref(Spell/P_Blood.jpg,nolink,25x25,Blood);1||&gt;|200|1|
|BGCOLOR(lightgray):''射程距離''|BGCOLOR(lightgray):''効果範囲''|BGCOLOR(lightgray):''精度修正''|BGCOLOR(lightgray):''詠唱時間''|BGCOLOR(lightgray):''疲労/宝石''|
|0|0|0|150%|100 / &amp;ref(Spell/V_Blood.jpg,nolink,25x25,Blood Slave);1|
|BGCOLOR(lightgray):''特性''|&gt;|&gt;|&gt;||
**Bind Shadow Imp
|&gt;|&gt;|&gt;|&gt;|BGCOLOR(black):COLOR(white):CENTER:''Bind Shadow Imp''|
|&gt;|BGCOLOR(lightgray):''研究領域''|&gt;|BGCOLOR(lightgray):''使用条件''|BGCOLOR(lightgray):''分類''|
|&gt;|Blood Magic Lv1|&gt;|儀式/陸上専用|指揮官召喚|
|BGCOLOR(lightgray):''主系統''|BGCOLOR(lightgray):''副系統''|&gt;|BGCOLOR(lightgray):''威力/効果''|BGCOLOR(lightgray):''効果発生数''|
|&amp;ref(Spell/P_Blood.jpg,nolink,25x25,Blood);1||&gt;|Shadow Imp|1|
|BGCOLOR(lightgray):''射程距離''|BGCOLOR(lightgray):''効果範囲''|BGCOLOR(lightgray):''精度修正''|BGCOLOR(lightgray):''詠唱時間''|BGCOLOR(lightgray):''疲労/宝石''|
|||||&amp;ref(Spell/V_Blood.jpg,nolink,25x25,Blood Slave);4|
|BGCOLOR(lightgray):''特性''|&gt;|&gt;|&gt;||
**Summon Imps
|&gt;|&gt;|&gt;|&gt;|BGCOLOR(black):COLOR(white):CENTER:''Summon Imps''|
|&gt;|BGCOLOR(lightgray):''研究領域''|&gt;|BGCOLOR(lightgray):''使用条件''|BGCOLOR(lightgray):''分類''|
|&gt;|Blood Magic Lv1|&gt;|戦闘/陸上専用|一時的召喚|
|BGCOLOR(lightgray):''主系統''|BGCOLOR(lightgray):''副系統''|&gt;|BGCOLOR(lightgray):''威力/効果''|BGCOLOR(lightgray):''効果発生数''|
|&amp;ref(Spell/P_Blood.jpg,nolink,25x25,Blood);1||&gt;|Imp|5|
|BGCOLOR(lightgray):''射程距離''|BGCOLOR(lightgray):''効果範囲''|BGCOLOR(lightgray):''精度修正''|BGCOLOR(lightgray):''詠唱時間''|BGCOLOR(lightgray):''疲労/宝石''|
|1|0|0|150%|100 / &amp;ref(Spell/V_Blood.jpg,nolink,25x25,Blood Slave);1|
|BGCOLOR(lightgray):''特性''|&gt;|&gt;|&gt;||
**Bind Fiery Imps
|&gt;|&gt;|&gt;|&gt;|BGCOLOR(black):COLOR(white):CENTER:''Bind Fiery Imps''|
|&gt;|BGCOLOR(lightgray):''研究領域''|&gt;|BGCOLOR(lightgray):''使用条件''|BGCOLOR(lightgray):''分類''|
|&gt;|Blood Magic Lv1|&gt;|儀式/陸上専用|兵士召喚|
|BGCOLOR(lightgray):''主系統''|BGCOLOR(lightgray):''副系統''|&gt;|BGCOLOR(lightgray):''威力/効果''|BGCOLOR(lightgray):''効果発生数''|
|&amp;ref(Spell/P_Blood.jpg,nolink,25x25,Blood);1|&amp;ref(Spell/P_Fire.jpg,nolink,25x25,Fire);1|&gt;|Fiery Imp|5+0.5/Lv|
|BGCOLOR(lightgray):''射程距離''|BGCOLOR(lightgray):''効果範囲''|BGCOLOR(lightgray):''精度修正''|BGCOLOR(lightgray):''詠唱時間''|BGCOLOR(lightgray):''疲労/宝石''|
|||||&amp;ref(Spell/V_Blood.jpg,nolink,25x25,Blood Slave);6|
|BGCOLOR(lightgray):''特性''|&gt;|&gt;|&gt;||
**Blood Boil
|&gt;|&gt;|&gt;|&gt;|BGCOLOR(black):COLOR(white):CENTER:''Blood Boil''|
|&gt;|BGCOLOR(lightgray):''研究領域''|&gt;|BGCOLOR(lightgray):''使用条件''|BGCOLOR(lightgray):''分類''|
|&gt;|Blood Magic Lv1|&gt;|戦闘/水陸両用|攻撃|
|BGCOLOR(lightgray):''主系統''|BGCOLOR(lightgray):''副系統''|&gt;|BGCOLOR(lightgray):''威力/効果''|BGCOLOR(lightgray):''効果発生数''|
|&amp;ref(Spell/P_Blood.jpg,nolink,25x25,Blood);1|&amp;ref(Spell/P_Fire.jpg,nolink,25x25,Fire);1|&gt;|11+1/Lv|1|
|BGCOLOR(lightgray):''射程距離''|BGCOLOR(lightgray):''効果範囲''|BGCOLOR(lightgray):''精度修正''|BGCOLOR(lightgray):''詠唱時間''|BGCOLOR(lightgray):''疲労/宝石''|
|25|0|3|125%|50|
|BGCOLOR(lightgray):''特性''|&gt;|&gt;|&gt;|防御無視&amp;br;抵抗可能&amp;br;アンデッド無効&amp;br;無生物無効|
</v>
      </c>
      <c r="J18" s="1" t="s">
        <v>2878</v>
      </c>
      <c r="K18" s="1" t="str">
        <f ca="1">IFERROR(IFERROR(myConcat(INDIRECT("Spell!Z"&amp;MATCH(SpellOutput!K$1&amp;"0"&amp;SpellOutput!$J18&amp;"S",Spell!$A:$A,0)&amp;":Z"&amp;MATCH(SpellOutput!K$1&amp;"0"&amp;SpellOutput!$J18&amp;"E",Spell!$A:$A,0))),myConcat(INDIRECT("Spell!Z"&amp;MATCH(SpellOutput!K$1&amp;"0"&amp;SpellOutput!$J18&amp;"S",Spell!$A:$A,0)))),"")</f>
        <v xml:space="preserve">**Banishment
|&gt;|&gt;|&gt;|&gt;|BGCOLOR(black):COLOR(white):CENTER:''Banishment''|
|&gt;|BGCOLOR(lightgray):''研究領域''|&gt;|BGCOLOR(lightgray):''使用条件''|BGCOLOR(lightgray):''分類''|
|&gt;|Divine Lv0|&gt;|戦闘/水陸両用|攻撃|
|BGCOLOR(lightgray):''主系統''|BGCOLOR(lightgray):''副系統''|&gt;|BGCOLOR(lightgray):''威力/効果''|BGCOLOR(lightgray):''効果発生数''|
|&amp;ref(Spell/P_Holy.jpg,nolink,25x25,Holy);1||&gt;|4+3/Lv|1|
|BGCOLOR(lightgray):''射程距離''|BGCOLOR(lightgray):''効果範囲''|BGCOLOR(lightgray):''精度修正''|BGCOLOR(lightgray):''詠唱時間''|BGCOLOR(lightgray):''疲労/宝石''|
|25+5|4+2|0|100%|0|
|BGCOLOR(lightgray):''特性''|&gt;|&gt;|&gt;|防御無視&amp;br;抵抗可能&amp;br;アンデッドにのみ作用|
**Smite
|&gt;|&gt;|&gt;|&gt;|BGCOLOR(black):COLOR(white):CENTER:''Smite''|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|30|0|100|100%|0|
|BGCOLOR(lightgray):''特性''|&gt;|&gt;|&gt;|防御無視&amp;br;抵抗可能|
</v>
      </c>
    </row>
    <row r="19" spans="1:11" x14ac:dyDescent="0.15">
      <c r="A19" s="1">
        <v>2</v>
      </c>
      <c r="B19" s="1" t="str">
        <f ca="1">IFERROR(IFERROR(myConcat(INDIRECT("Spell!Z"&amp;MATCH(SpellOutput!B$1&amp;SpellOutput!$A19&amp;"S",Spell!$A:$A,0)&amp;":Z"&amp;MATCH(SpellOutput!B$1&amp;SpellOutput!$A19&amp;"E",Spell!$A:$A,0))),myConcat(INDIRECT("Spell!Z"&amp;MATCH(SpellOutput!B$1&amp;SpellOutput!$A19&amp;"S",Spell!$A:$A,0)))),"")</f>
        <v xml:space="preserve">**Summon Fire Ants
|&gt;|&gt;|&gt;|&gt;|BGCOLOR(black):COLOR(white):CENTER:''Summon Fire Ants''|
|&gt;|BGCOLOR(lightgray):''研究領域''|&gt;|BGCOLOR(lightgray):''使用条件''|BGCOLOR(lightgray):''分類''|
|&gt;|Conjuration Lv2|&gt;|儀式/陸上専用|兵士召喚|
|BGCOLOR(lightgray):''主系統''|BGCOLOR(lightgray):''副系統''|&gt;|BGCOLOR(lightgray):''威力/効果''|BGCOLOR(lightgray):''効果発生数''|
|&amp;ref(Spell/P_Fire.jpg,nolink,25x25,Fire);2|&amp;ref(Spell/P_Nature.jpg,nolink,25x25,Nature);1|&gt;|Fire Ant|10+1/Lv|
|BGCOLOR(lightgray):''射程距離''|BGCOLOR(lightgray):''効果範囲''|BGCOLOR(lightgray):''精度修正''|BGCOLOR(lightgray):''詠唱時間''|BGCOLOR(lightgray):''疲労/宝石''|
|||||&amp;ref(Spell/V_Fire.jpg,nolink,25x25,Fire Gem);10|
|BGCOLOR(lightgray):''特性''|&gt;|&gt;|&gt;||
**Summon Storm Power
|&gt;|&gt;|&gt;|&gt;|BGCOLOR(black):COLOR(white):CENTER:''Summon Storm Power''|
|&gt;|BGCOLOR(lightgray):''研究領域''|&gt;|BGCOLOR(lightgray):''使用条件''|BGCOLOR(lightgray):''分類''|
|&gt;|Conjuration Lv2|&gt;|戦闘/陸上専用|自己強化|
|BGCOLOR(lightgray):''主系統''|BGCOLOR(lightgray):''副系統''|&gt;|BGCOLOR(lightgray):''威力/効果''|BGCOLOR(lightgray):''効果発生数''|
|&amp;ref(Spell/P_Air.jpg,nolink,25x25,Air);1||&gt;|Storm Power|1|
|BGCOLOR(lightgray):''射程距離''|BGCOLOR(lightgray):''効果範囲''|BGCOLOR(lightgray):''精度修正''|BGCOLOR(lightgray):''詠唱時間''|BGCOLOR(lightgray):''疲労/宝石''|
|0|0|0|100%|10|
|BGCOLOR(lightgray):''特性''|&gt;|&gt;|&gt;||
**Summon Water Power
|&gt;|&gt;|&gt;|&gt;|BGCOLOR(black):COLOR(white):CENTER:''Summon Water Power''|
|&gt;|BGCOLOR(lightgray):''研究領域''|&gt;|BGCOLOR(lightgray):''使用条件''|BGCOLOR(lightgray):''分類''|
|&gt;|Conjuration Lv2|&gt;|戦闘/水中専用|自己強化|
|BGCOLOR(lightgray):''主系統''|BGCOLOR(lightgray):''副系統''|&gt;|BGCOLOR(lightgray):''威力/効果''|BGCOLOR(lightgray):''効果発生数''|
|&amp;ref(Spell/P_Water.jpg,nolink,25x25,Water);1||&gt;|Water Power|1|
|BGCOLOR(lightgray):''射程距離''|BGCOLOR(lightgray):''効果範囲''|BGCOLOR(lightgray):''精度修正''|BGCOLOR(lightgray):''詠唱時間''|BGCOLOR(lightgray):''疲労/宝石''|
|0|0|0|100%|20|
|BGCOLOR(lightgray):''特性''|&gt;|&gt;|&gt;||
**Summon Ogres
|&gt;|&gt;|&gt;|&gt;|BGCOLOR(black):COLOR(white):CENTER:''Summon Ogres''|
|&gt;|BGCOLOR(lightgray):''研究領域''|&gt;|BGCOLOR(lightgray):''使用条件''|BGCOLOR(lightgray):''分類''|
|&gt;|Conjuration Lv2|&gt;|儀式/陸上専用|兵士召喚|
|BGCOLOR(lightgray):''主系統''|BGCOLOR(lightgray):''副系統''|&gt;|BGCOLOR(lightgray):''威力/効果''|BGCOLOR(lightgray):''効果発生数''|
|&amp;ref(Spell/P_Earth.jpg,nolink,25x25,Earth);1||&gt;|Ogre|5+0.5/Lv|
|BGCOLOR(lightgray):''射程距離''|BGCOLOR(lightgray):''効果範囲''|BGCOLOR(lightgray):''精度修正''|BGCOLOR(lightgray):''詠唱時間''|BGCOLOR(lightgray):''疲労/宝石''|
|||||&amp;ref(Spell/V_Earth.jpg,nolink,25x25,Earth Gem);10|
|BGCOLOR(lightgray):''特性''|&gt;|&gt;|&gt;||
**Summon Shades
|&gt;|&gt;|&gt;|&gt;|BGCOLOR(black):COLOR(white):CENTER:''Summon Shades''|
|&gt;|BGCOLOR(lightgray):''研究領域''|&gt;|BGCOLOR(lightgray):''使用条件''|BGCOLOR(lightgray):''分類''|
|&gt;|Conjuration Lv2|&gt;|儀式/水陸両用|兵士召喚|
|BGCOLOR(lightgray):''主系統''|BGCOLOR(lightgray):''副系統''|&gt;|BGCOLOR(lightgray):''威力/効果''|BGCOLOR(lightgray):''効果発生数''|
|&amp;ref(Spell/P_Death.jpg,nolink,25x25,Death);2||&gt;|Shade|5+0.5/Lv|
|BGCOLOR(lightgray):''射程距離''|BGCOLOR(lightgray):''効果範囲''|BGCOLOR(lightgray):''精度修正''|BGCOLOR(lightgray):''詠唱時間''|BGCOLOR(lightgray):''疲労/宝石''|
|||||&amp;ref(Spell/V_Death.jpg,nolink,25x25,Death Gem);8|
|BGCOLOR(lightgray):''特性''|&gt;|&gt;|&gt;||
**Pack of Wolves
|&gt;|&gt;|&gt;|&gt;|BGCOLOR(black):COLOR(white):CENTER:''Pack of Wolves''|
|&gt;|BGCOLOR(lightgray):''研究領域''|&gt;|BGCOLOR(lightgray):''使用条件''|BGCOLOR(lightgray):''分類''|
|&gt;|Conjuration Lv2|&gt;|儀式/陸上専用|兵士召喚|
|BGCOLOR(lightgray):''主系統''|BGCOLOR(lightgray):''副系統''|&gt;|BGCOLOR(lightgray):''威力/効果''|BGCOLOR(lightgray):''効果発生数''|
|&amp;ref(Spell/P_Nature.jpg,nolink,25x25,Nature);1||&gt;|Wolf|10+1/Lv|
|BGCOLOR(lightgray):''射程距離''|BGCOLOR(lightgray):''効果範囲''|BGCOLOR(lightgray):''精度修正''|BGCOLOR(lightgray):''詠唱時間''|BGCOLOR(lightgray):''疲労/宝石''|
|||||&amp;ref(Spell/V_Nature.jpg,nolink,25x25,Nature Gem);2|
|BGCOLOR(lightgray):''特性''|&gt;|&gt;|&gt;||
**Summon Horned Serpents
|&gt;|&gt;|&gt;|&gt;|BGCOLOR(black):COLOR(white):CENTER:''Summon Horned Serpents''|
|&gt;|BGCOLOR(lightgray):''研究領域''|&gt;|BGCOLOR(lightgray):''使用条件''|BGCOLOR(lightgray):''分類''|
|&gt;|Conjuration Lv2|&gt;|儀式/陸上専用|兵士召喚|
|BGCOLOR(lightgray):''主系統''|BGCOLOR(lightgray):''副系統''|&gt;|BGCOLOR(lightgray):''威力/効果''|BGCOLOR(lightgray):''効果発生数''|
|&amp;ref(Spell/P_Nature.jpg,nolink,25x25,Nature);1||&gt;|Horned Serpent|5+0.5/Lv|
|BGCOLOR(lightgray):''射程距離''|BGCOLOR(lightgray):''効果範囲''|BGCOLOR(lightgray):''精度修正''|BGCOLOR(lightgray):''詠唱時間''|BGCOLOR(lightgray):''疲労/宝石''|
|||||&amp;ref(Spell/V_Nature.jpg,nolink,25x25,Nature Gem);4|
|BGCOLOR(lightgray):''特性''|&gt;|&gt;|&gt;||
**Summon Killer Mantis
|&gt;|&gt;|&gt;|&gt;|BGCOLOR(black):COLOR(white):CENTER:''Summon Killer Mantis''|
|&gt;|BGCOLOR(lightgray):''研究領域''|&gt;|BGCOLOR(lightgray):''使用条件''|BGCOLOR(lightgray):''分類''|
|&gt;|Conjuration Lv2|&gt;|儀式/陸上専用|兵士召喚|
|BGCOLOR(lightgray):''主系統''|BGCOLOR(lightgray):''副系統''|&gt;|BGCOLOR(lightgray):''威力/効果''|BGCOLOR(lightgray):''効果発生数''|
|&amp;ref(Spell/P_Nature.jpg,nolink,25x25,Nature);2||&gt;|Killer Mantis|5+0.5/Lv|
|BGCOLOR(lightgray):''射程距離''|BGCOLOR(lightgray):''効果範囲''|BGCOLOR(lightgray):''精度修正''|BGCOLOR(lightgray):''詠唱時間''|BGCOLOR(lightgray):''疲労/宝石''|
|||||&amp;ref(Spell/V_Nature.jpg,nolink,25x25,Nature Gem);4|
|BGCOLOR(lightgray):''特性''|&gt;|&gt;|&gt;||
</v>
      </c>
      <c r="C19" s="1" t="str">
        <f ca="1">IFERROR(IFERROR(myConcat(INDIRECT("Spell!Z"&amp;MATCH(SpellOutput!C$1&amp;SpellOutput!$A19&amp;"S",Spell!$A:$A,0)&amp;":Z"&amp;MATCH(SpellOutput!C$1&amp;SpellOutput!$A19&amp;"E",Spell!$A:$A,0))),myConcat(INDIRECT("Spell!Z"&amp;MATCH(SpellOutput!C$1&amp;SpellOutput!$A19&amp;"S",Spell!$A:$A,0)))),"")</f>
        <v xml:space="preserve">**Combustion
|&gt;|&gt;|&gt;|&gt;|BGCOLOR(black):COLOR(white):CENTER:''Combustion''|
|&gt;|BGCOLOR(lightgray):''研究領域''|&gt;|BGCOLOR(lightgray):''使用条件''|BGCOLOR(lightgray):''分類''|
|&gt;|Alteration Lv2|&gt;|戦闘/陸上専用|攻撃|
|BGCOLOR(lightgray):''主系統''|BGCOLOR(lightgray):''副系統''|&gt;|BGCOLOR(lightgray):''威力/効果''|BGCOLOR(lightgray):''効果発生数''|
|&amp;ref(Spell/P_Fire.jpg,nolink,25x25,Fire);1||&gt;|On fire|1|
|BGCOLOR(lightgray):''射程距離''|BGCOLOR(lightgray):''効果範囲''|BGCOLOR(lightgray):''精度修正''|BGCOLOR(lightgray):''詠唱時間''|BGCOLOR(lightgray):''疲労/宝石''|
|30|0|0|100%|10|
|BGCOLOR(lightgray):''特性''|&gt;|&gt;|&gt;||
**Resist Cold
|&gt;|&gt;|&gt;|&gt;|BGCOLOR(black):COLOR(white):CENTER:''Resist Cold''|
|&gt;|BGCOLOR(lightgray):''研究領域''|&gt;|BGCOLOR(lightgray):''使用条件''|BGCOLOR(lightgray):''分類''|
|&gt;|Alteration Lv2|&gt;|戦闘/水陸両用|自己強化|
|BGCOLOR(lightgray):''主系統''|BGCOLOR(lightgray):''副系統''|&gt;|BGCOLOR(lightgray):''威力/効果''|BGCOLOR(lightgray):''効果発生数''|
|&amp;ref(Spell/P_Fire.jpg,nolink,25x25,Fire);1||&gt;|Cold Resistant 5|1|
|BGCOLOR(lightgray):''射程距離''|BGCOLOR(lightgray):''効果範囲''|BGCOLOR(lightgray):''精度修正''|BGCOLOR(lightgray):''詠唱時間''|BGCOLOR(lightgray):''疲労/宝石''|
|0|0|0|100%|10|
|BGCOLOR(lightgray):''特性''|&gt;|&gt;|&gt;||
**Phantasmal Warrior
|&gt;|&gt;|&gt;|&gt;|BGCOLOR(black):COLOR(white):CENTER:''Phantasmal Warrior''|
|&gt;|BGCOLOR(lightgray):''研究領域''|&gt;|BGCOLOR(lightgray):''使用条件''|BGCOLOR(lightgray):''分類''|
|&gt;|Alteration Lv2|&gt;|戦闘/水陸両用|一時的召喚|
|BGCOLOR(lightgray):''主系統''|BGCOLOR(lightgray):''副系統''|&gt;|BGCOLOR(lightgray):''威力/効果''|BGCOLOR(lightgray):''効果発生数''|
|&amp;ref(Spell/P_Air.jpg,nolink,25x25,Air);1||&gt;|Phantasmal Warrior|1|
|BGCOLOR(lightgray):''射程距離''|BGCOLOR(lightgray):''効果範囲''|BGCOLOR(lightgray):''精度修正''|BGCOLOR(lightgray):''詠唱時間''|BGCOLOR(lightgray):''疲労/宝石''|
|5|0|0|100%|10|
|BGCOLOR(lightgray):''特性''|&gt;|&gt;|&gt;||
**Mirror Image
|&gt;|&gt;|&gt;|&gt;|BGCOLOR(black):COLOR(white):CENTER:''Mirror Image''|
|&gt;|BGCOLOR(lightgray):''研究領域''|&gt;|BGCOLOR(lightgray):''使用条件''|BGCOLOR(lightgray):''分類''|
|&gt;|Alteration Lv2|&gt;|戦闘/水陸両用|自己強化|
|BGCOLOR(lightgray):''主系統''|BGCOLOR(lightgray):''副系統''|&gt;|BGCOLOR(lightgray):''威力/効果''|BGCOLOR(lightgray):''効果発生数''|
|&amp;ref(Spell/P_Air.jpg,nolink,25x25,Air);1||&gt;|Mirror Image|1|
|BGCOLOR(lightgray):''射程距離''|BGCOLOR(lightgray):''効果範囲''|BGCOLOR(lightgray):''精度修正''|BGCOLOR(lightgray):''詠唱時間''|BGCOLOR(lightgray):''疲労/宝石''|
|0|0|0|100%|10|
|BGCOLOR(lightgray):''特性''|&gt;|&gt;|&gt;||
**Resist Fire
|&gt;|&gt;|&gt;|&gt;|BGCOLOR(black):COLOR(white):CENTER:''Resist Fire''|
|&gt;|BGCOLOR(lightgray):''研究領域''|&gt;|BGCOLOR(lightgray):''使用条件''|BGCOLOR(lightgray):''分類''|
|&gt;|Alteration Lv2|&gt;|戦闘/水陸両用|自己強化|
|BGCOLOR(lightgray):''主系統''|BGCOLOR(lightgray):''副系統''|&gt;|BGCOLOR(lightgray):''威力/効果''|BGCOLOR(lightgray):''効果発生数''|
|&amp;ref(Spell/P_Water.jpg,nolink,25x25,Water);1||&gt;|Fire Resistant 5|1|
|BGCOLOR(lightgray):''射程距離''|BGCOLOR(lightgray):''効果範囲''|BGCOLOR(lightgray):''精度修正''|BGCOLOR(lightgray):''詠唱時間''|BGCOLOR(lightgray):''疲労/宝石''|
|0|0|0|100%|10|
|BGCOLOR(lightgray):''特性''|&gt;|&gt;|&gt;||
**Quicken Self
|&gt;|&gt;|&gt;|&gt;|BGCOLOR(black):COLOR(white):CENTER:''Quicken Self''|
|&gt;|BGCOLOR(lightgray):''研究領域''|&gt;|BGCOLOR(lightgray):''使用条件''|BGCOLOR(lightgray):''分類''|
|&gt;|Alteration Lv2|&gt;|戦闘/水陸両用|自己強化|
|BGCOLOR(lightgray):''主系統''|BGCOLOR(lightgray):''副系統''|&gt;|BGCOLOR(lightgray):''威力/効果''|BGCOLOR(lightgray):''効果発生数''|
|&amp;ref(Spell/P_Water.jpg,nolink,25x25,Water);1||&gt;|Quickness|1|
|BGCOLOR(lightgray):''射程距離''|BGCOLOR(lightgray):''効果範囲''|BGCOLOR(lightgray):''精度修正''|BGCOLOR(lightgray):''詠唱時間''|BGCOLOR(lightgray):''疲労/宝石''|
|0|0|0|100%|20|
|BGCOLOR(lightgray):''特性''|&gt;|&gt;|&gt;||
**Ice Shield
|&gt;|&gt;|&gt;|&gt;|BGCOLOR(black):COLOR(white):CENTER:''Ice Shield''|
|&gt;|BGCOLOR(lightgray):''研究領域''|&gt;|BGCOLOR(lightgray):''使用条件''|BGCOLOR(lightgray):''分類''|
|&gt;|Alteration Lv2|&gt;|戦闘/水中専用|自己強化|
|BGCOLOR(lightgray):''主系統''|BGCOLOR(lightgray):''副系統''|&gt;|BGCOLOR(lightgray):''威力/効果''|BGCOLOR(lightgray):''効果発生数''|
|&amp;ref(Spell/P_Water.jpg,nolink,25x25,Water);1||&gt;|Protective Force|1|
|BGCOLOR(lightgray):''射程距離''|BGCOLOR(lightgray):''効果範囲''|BGCOLOR(lightgray):''精度修正''|BGCOLOR(lightgray):''詠唱時間''|BGCOLOR(lightgray):''疲労/宝石''|
|0|0|0|100%|20|
|BGCOLOR(lightgray):''特性''|&gt;|&gt;|&gt;||
**Resist Lightning
|&gt;|&gt;|&gt;|&gt;|BGCOLOR(black):COLOR(white):CENTER:''Resist Lightning''|
|&gt;|BGCOLOR(lightgray):''研究領域''|&gt;|BGCOLOR(lightgray):''使用条件''|BGCOLOR(lightgray):''分類''|
|&gt;|Alteration Lv2|&gt;|戦闘/水陸両用|自己強化|
|BGCOLOR(lightgray):''主系統''|BGCOLOR(lightgray):''副系統''|&gt;|BGCOLOR(lightgray):''威力/効果''|BGCOLOR(lightgray):''効果発生数''|
|&amp;ref(Spell/P_Earth.jpg,nolink,25x25,Earth);1||&gt;|Shock Resistant 5|1|
|BGCOLOR(lightgray):''射程距離''|BGCOLOR(lightgray):''効果範囲''|BGCOLOR(lightgray):''精度修正''|BGCOLOR(lightgray):''詠唱時間''|BGCOLOR(lightgray):''疲労/宝石''|
|0|0|0|100%|10|
|BGCOLOR(lightgray):''特性''|&gt;|&gt;|&gt;||
**Alchemical Transmutation
|&gt;|&gt;|&gt;|&gt;|BGCOLOR(black):COLOR(white):CENTER:''Alchemical Transmutation''|
|&gt;|BGCOLOR(lightgray):''研究領域''|&gt;|BGCOLOR(lightgray):''使用条件''|BGCOLOR(lightgray):''分類''|
|&gt;|Alteration Lv2|&gt;|儀式/水陸両用|錬金術|
|BGCOLOR(lightgray):''主系統''|BGCOLOR(lightgray):''副系統''|&gt;|BGCOLOR(lightgray):''威力/効果''|BGCOLOR(lightgray):''効果発生数''|
|&amp;ref(Spell/P_Earth.jpg,nolink,25x25,Earth);1||&gt;|10+1/Lv||
|BGCOLOR(lightgray):''射程距離''|BGCOLOR(lightgray):''効果範囲''|BGCOLOR(lightgray):''精度修正''|BGCOLOR(lightgray):''詠唱時間''|BGCOLOR(lightgray):''疲労/宝石''|
|||||&amp;ref(Spell/V_Earth.jpg,nolink,25x25,Earth Gem);1|
|BGCOLOR(lightgray):''特性''|&gt;|&gt;|&gt;||
**Stoneskin
|&gt;|&gt;|&gt;|&gt;|BGCOLOR(black):COLOR(white):CENTER:''Stoneskin''|
|&gt;|BGCOLOR(lightgray):''研究領域''|&gt;|BGCOLOR(lightgray):''使用条件''|BGCOLOR(lightgray):''分類''|
|&gt;|Alteration Lv2|&gt;|戦闘/水陸両用|自己強化|
|BGCOLOR(lightgray):''主系統''|BGCOLOR(lightgray):''副系統''|&gt;|BGCOLOR(lightgray):''威力/効果''|BGCOLOR(lightgray):''効果発生数''|
|&amp;ref(Spell/P_Earth.jpg,nolink,25x25,Earth);1||&gt;|Stoneskin|1|
|BGCOLOR(lightgray):''射程距離''|BGCOLOR(lightgray):''効果範囲''|BGCOLOR(lightgray):''精度修正''|BGCOLOR(lightgray):''詠唱時間''|BGCOLOR(lightgray):''疲労/宝石''|
|0|0|0|100%|10|
|BGCOLOR(lightgray):''特性''|&gt;|&gt;|&gt;||
**Armor of Achilles
|&gt;|&gt;|&gt;|&gt;|BGCOLOR(black):COLOR(white):CENTER:''Armor of Achilles''|
|&gt;|BGCOLOR(lightgray):''研究領域''|&gt;|BGCOLOR(lightgray):''使用条件''|BGCOLOR(lightgray):''分類''|
|&gt;|Alteration Lv2|&gt;|戦闘/水陸両用|弱体化|
|BGCOLOR(lightgray):''主系統''|BGCOLOR(lightgray):''副系統''|&gt;|BGCOLOR(lightgray):''威力/効果''|BGCOLOR(lightgray):''効果発生数''|
|&amp;ref(Spell/P_Earth.jpg,nolink,25x25,Earth);1||&gt;|Broken Armor|1|
|BGCOLOR(lightgray):''射程距離''|BGCOLOR(lightgray):''効果範囲''|BGCOLOR(lightgray):''精度修正''|BGCOLOR(lightgray):''詠唱時間''|BGCOLOR(lightgray):''疲労/宝石''|
|15|1|3|100%|40|
|BGCOLOR(lightgray):''特性''|&gt;|&gt;|&gt;||
**Earth Meld
|&gt;|&gt;|&gt;|&gt;|BGCOLOR(black):COLOR(white):CENTER:''Earth Meld''|
|&gt;|BGCOLOR(lightgray):''研究領域''|&gt;|BGCOLOR(lightgray):''使用条件''|BGCOLOR(lightgray):''分類''|
|&gt;|Alteration Lv2|&gt;|戦闘/水陸両用|捕縛|
|BGCOLOR(lightgray):''主系統''|BGCOLOR(lightgray):''副系統''|&gt;|BGCOLOR(lightgray):''威力/効果''|BGCOLOR(lightgray):''効果発生数''|
|&amp;ref(Spell/P_Earth.jpg,nolink,25x25,Earth);2||&gt;|Earth Grip|1|
|BGCOLOR(lightgray):''射程距離''|BGCOLOR(lightgray):''効果範囲''|BGCOLOR(lightgray):''精度修正''|BGCOLOR(lightgray):''詠唱時間''|BGCOLOR(lightgray):''疲労/宝石''|
|25|5|3|100%|60|
|BGCOLOR(lightgray):''特性''|&gt;|&gt;|&gt;|飛行/浮遊無効|
**Cheat Fate
|&gt;|&gt;|&gt;|&gt;|BGCOLOR(black):COLOR(white):CENTER:''Cheat Fate''|
|&gt;|BGCOLOR(lightgray):''研究領域''|&gt;|BGCOLOR(lightgray):''使用条件''|BGCOLOR(lightgray):''分類''|
|&gt;|Alteration Lv2|&gt;|戦闘/水陸両用|強化|
|BGCOLOR(lightgray):''主系統''|BGCOLOR(lightgray):''副系統''|&gt;|BGCOLOR(lightgray):''威力/効果''|BGCOLOR(lightgray):''効果発生数''|
|&amp;ref(Spell/P_Astral.jpg,nolink,25x25,Astral);1||&gt;|Twist Fate|1|
|BGCOLOR(lightgray):''射程距離''|BGCOLOR(lightgray):''効果範囲''|BGCOLOR(lightgray):''精度修正''|BGCOLOR(lightgray):''詠唱時間''|BGCOLOR(lightgray):''疲労/宝石''|
|10|1|0|100%|20|
|BGCOLOR(lightgray):''特性''|&gt;|&gt;|&gt;||
**Weakness
|&gt;|&gt;|&gt;|&gt;|BGCOLOR(black):COLOR(white):CENTER:''Weakness''|
|&gt;|BGCOLOR(lightgray):''研究領域''|&gt;|BGCOLOR(lightgray):''使用条件''|BGCOLOR(lightgray):''分類''|
|&gt;|Alteration Lv2|&gt;|戦闘/水陸両用|弱体化|
|BGCOLOR(lightgray):''主系統''|BGCOLOR(lightgray):''副系統''|&gt;|BGCOLOR(lightgray):''威力/効果''|BGCOLOR(lightgray):''効果発生数''|
|&amp;ref(Spell/P_Death.jpg,nolink,25x25,Death);1||&gt;|Stolen Strength|1|
|BGCOLOR(lightgray):''射程距離''|BGCOLOR(lightgray):''効果範囲''|BGCOLOR(lightgray):''精度修正''|BGCOLOR(lightgray):''詠唱時間''|BGCOLOR(lightgray):''疲労/宝石''|
|25|0|3|100%|20|
|BGCOLOR(lightgray):''特性''|&gt;|&gt;|&gt;||
**Enlarge
|&gt;|&gt;|&gt;|&gt;|BGCOLOR(black):COLOR(white):CENTER:''Enlarge''|
|&gt;|BGCOLOR(lightgray):''研究領域''|&gt;|BGCOLOR(lightgray):''使用条件''|BGCOLOR(lightgray):''分類''|
|&gt;|Alteration Lv2|&gt;|戦闘/水陸両用|強化|
|BGCOLOR(lightgray):''主系統''|BGCOLOR(lightgray):''副系統''|&gt;|BGCOLOR(lightgray):''威力/効果''|BGCOLOR(lightgray):''効果発生数''|
|&amp;ref(Spell/P_Nature.jpg,nolink,25x25,Nature);2||&gt;|Enlarge|1|
|BGCOLOR(lightgray):''射程距離''|BGCOLOR(lightgray):''効果範囲''|BGCOLOR(lightgray):''精度修正''|BGCOLOR(lightgray):''詠唱時間''|BGCOLOR(lightgray):''疲労/宝石''|
|10|1|0|100%|20|
|BGCOLOR(lightgray):''特性''|&gt;|&gt;|&gt;|味方にのみ作用|
</v>
      </c>
      <c r="D19" s="1" t="str">
        <f ca="1">IFERROR(IFERROR(myConcat(INDIRECT("Spell!Z"&amp;MATCH(SpellOutput!D$1&amp;SpellOutput!$A19&amp;"S",Spell!$A:$A,0)&amp;":Z"&amp;MATCH(SpellOutput!D$1&amp;SpellOutput!$A19&amp;"E",Spell!$A:$A,0))),myConcat(INDIRECT("Spell!Z"&amp;MATCH(SpellOutput!D$1&amp;SpellOutput!$A19&amp;"S",Spell!$A:$A,0)))),"")</f>
        <v xml:space="preserve">**Fire Blast
|&gt;|&gt;|&gt;|&gt;|BGCOLOR(black):COLOR(white):CENTER:''Fire Blast''|
|&gt;|BGCOLOR(lightgray):''研究領域''|&gt;|BGCOLOR(lightgray):''使用条件''|BGCOLOR(lightgray):''分類''|
|&gt;|Evocation Lv2|&gt;|戦闘/陸上専用|攻撃|
|BGCOLOR(lightgray):''主系統''|BGCOLOR(lightgray):''副系統''|&gt;|BGCOLOR(lightgray):''威力/効果''|BGCOLOR(lightgray):''効果発生数''|
|&amp;ref(Spell/P_Fire.jpg,nolink,25x25,Fire);2||&gt;|14+2/Lv|1|
|BGCOLOR(lightgray):''射程距離''|BGCOLOR(lightgray):''効果範囲''|BGCOLOR(lightgray):''精度修正''|BGCOLOR(lightgray):''詠唱時間''|BGCOLOR(lightgray):''疲労/宝石''|
|7+1|1|0|100%|20|
|BGCOLOR(lightgray):''特性''|&gt;|&gt;|&gt;|火炎属性&amp;br;防御貫通|
**Sulphur Haze
|&gt;|&gt;|&gt;|&gt;|BGCOLOR(black):COLOR(white):CENTER:''Sulphur Haze''|
|&gt;|BGCOLOR(lightgray):''研究領域''|&gt;|BGCOLOR(lightgray):''使用条件''|BGCOLOR(lightgray):''分類''|
|&gt;|Evocation Lv2|&gt;|戦闘/陸上専用|攻撃|
|BGCOLOR(lightgray):''主系統''|BGCOLOR(lightgray):''副系統''|&gt;|BGCOLOR(lightgray):''威力/効果''|BGCOLOR(lightgray):''効果発生数''|
|&amp;ref(Spell/P_Fire.jpg,nolink,25x25,Fire);2|&amp;ref(Spell/P_Air.jpg,nolink,25x25,Air);1|&gt;|1|1|
|BGCOLOR(lightgray):''射程距離''|BGCOLOR(lightgray):''効果範囲''|BGCOLOR(lightgray):''精度修正''|BGCOLOR(lightgray):''詠唱時間''|BGCOLOR(lightgray):''疲労/宝石''|
|30|4+1|0|100%|20|
|BGCOLOR(lightgray):''特性''|&gt;|&gt;|&gt;|火炎属性&amp;br;毒物属性&amp;br;防御無視&amp;br;4ラウンド滞留&amp;br;持続的ダメージ|
**Flare
|&gt;|&gt;|&gt;|&gt;|BGCOLOR(black):COLOR(white):CENTER:''Flare''|
|&gt;|BGCOLOR(lightgray):''研究領域''|&gt;|BGCOLOR(lightgray):''使用条件''|BGCOLOR(lightgray):''分類''|
|&gt;|Evocation Lv2|&gt;|戦闘/陸上専用|攻撃|
|BGCOLOR(lightgray):''主系統''|BGCOLOR(lightgray):''副系統''|&gt;|BGCOLOR(lightgray):''威力/効果''|BGCOLOR(lightgray):''効果発生数''|
|&amp;ref(Spell/P_Fire.jpg,nolink,25x25,Fire);3||&gt;|19+2/Lv|1|
|BGCOLOR(lightgray):''射程距離''|BGCOLOR(lightgray):''効果範囲''|BGCOLOR(lightgray):''精度修正''|BGCOLOR(lightgray):''詠唱時間''|BGCOLOR(lightgray):''疲労/宝石''|
|45+5|1|1|100%|50|
|BGCOLOR(lightgray):''特性''|&gt;|&gt;|&gt;|火炎属性&amp;br;防御貫通|
**Lightning Bolt
|&gt;|&gt;|&gt;|&gt;|BGCOLOR(black):COLOR(white):CENTER:''Lightning Bolt''|
|&gt;|BGCOLOR(lightgray):''研究領域''|&gt;|BGCOLOR(lightgray):''使用条件''|BGCOLOR(lightgray):''分類''|
|&gt;|Evocation Lv2|&gt;|戦闘/水陸両用|攻撃|
|BGCOLOR(lightgray):''主系統''|BGCOLOR(lightgray):''副系統''|&gt;|BGCOLOR(lightgray):''威力/効果''|BGCOLOR(lightgray):''効果発生数''|
|&amp;ref(Spell/P_Air.jpg,nolink,25x25,Air);2||&gt;|14+1/Lv|1|
|BGCOLOR(lightgray):''射程距離''|BGCOLOR(lightgray):''効果範囲''|BGCOLOR(lightgray):''精度修正''|BGCOLOR(lightgray):''詠唱時間''|BGCOLOR(lightgray):''疲労/宝石''|
|40+5|0|4|100%|10|
|BGCOLOR(lightgray):''特性''|&gt;|&gt;|&gt;|電撃属性&amp;br;防御無視|
**Shock Wave
|&gt;|&gt;|&gt;|&gt;|BGCOLOR(black):COLOR(white):CENTER:''Shock Wave''|
|&gt;|BGCOLOR(lightgray):''研究領域''|&gt;|BGCOLOR(lightgray):''使用条件''|BGCOLOR(lightgray):''分類''|
|&gt;|Evocation Lv2|&gt;|戦闘/水陸両用|近接攻撃|
|BGCOLOR(lightgray):''主系統''|BGCOLOR(lightgray):''副系統''|&gt;|BGCOLOR(lightgray):''威力/効果''|BGCOLOR(lightgray):''効果発生数''|
|&amp;ref(Spell/P_Air.jpg,nolink,25x25,Air);2||&gt;|9+1/Lv|1|
|BGCOLOR(lightgray):''射程距離''|BGCOLOR(lightgray):''効果範囲''|BGCOLOR(lightgray):''精度修正''|BGCOLOR(lightgray):''詠唱時間''|BGCOLOR(lightgray):''疲労/宝石''|
|2|6|0|100%|10|
|BGCOLOR(lightgray):''特性''|&gt;|&gt;|&gt;|電撃属性&amp;br;防御無視|
**Cold Blast
|&gt;|&gt;|&gt;|&gt;|BGCOLOR(black):COLOR(white):CENTER:''Cold Blast''|
|&gt;|BGCOLOR(lightgray):''研究領域''|&gt;|BGCOLOR(lightgray):''使用条件''|BGCOLOR(lightgray):''分類''|
|&gt;|Evocation Lv2|&gt;|戦闘/陸上専用|攻撃|
|BGCOLOR(lightgray):''主系統''|BGCOLOR(lightgray):''副系統''|&gt;|BGCOLOR(lightgray):''威力/効果''|BGCOLOR(lightgray):''効果発生数''|
|&amp;ref(Spell/P_Water.jpg,nolink,25x25,Water);2||&gt;|19+2/Lv|1|
|BGCOLOR(lightgray):''射程距離''|BGCOLOR(lightgray):''効果範囲''|BGCOLOR(lightgray):''精度修正''|BGCOLOR(lightgray):''詠唱時間''|BGCOLOR(lightgray):''疲労/宝石''|
|7+1|1|0|100%|20|
|BGCOLOR(lightgray):''特性''|&gt;|&gt;|&gt;|冷気属性|
**Rain
|&gt;|&gt;|&gt;|&gt;|BGCOLOR(black):COLOR(white):CENTER:''Rain''|
|&gt;|BGCOLOR(lightgray):''研究領域''|&gt;|BGCOLOR(lightgray):''使用条件''|BGCOLOR(lightgray):''分類''|
|&gt;|Evocation Lv2|&gt;|戦闘/陸上専用|戦闘呪附|
|BGCOLOR(lightgray):''主系統''|BGCOLOR(lightgray):''副系統''|&gt;|BGCOLOR(lightgray):''威力/効果''|BGCOLOR(lightgray):''効果発生数''|
|&amp;ref(Spell/P_Water.jpg,nolink,25x25,Water);2||&gt;|Rain|1|
|BGCOLOR(lightgray):''射程距離''|BGCOLOR(lightgray):''効果範囲''|BGCOLOR(lightgray):''精度修正''|BGCOLOR(lightgray):''詠唱時間''|BGCOLOR(lightgray):''疲労/宝石''|
|0|0|0|200%|100 / &amp;ref(Spell/V_Water.jpg,nolink,25x25,Water Gem);1|
|BGCOLOR(lightgray):''特性''|&gt;|&gt;|&gt;|戦闘呪附&amp;br;洞窟では使用不可|
**Rust Mist
|&gt;|&gt;|&gt;|&gt;|BGCOLOR(black):COLOR(white):CENTER:''Rust Mist''|
|&gt;|BGCOLOR(lightgray):''研究領域''|&gt;|BGCOLOR(lightgray):''使用条件''|BGCOLOR(lightgray):''分類''|
|&gt;|Evocation Lv2|&gt;|戦闘/陸上専用|弱体化|
|BGCOLOR(lightgray):''主系統''|BGCOLOR(lightgray):''副系統''|&gt;|BGCOLOR(lightgray):''威力/効果''|BGCOLOR(lightgray):''効果発生数''|
|&amp;ref(Spell/P_Earth.jpg,nolink,25x25,Earth);2|&amp;ref(Spell/P_Water.jpg,nolink,25x25,Water);1|&gt;|Rusty Equipment|1|
|BGCOLOR(lightgray):''射程距離''|BGCOLOR(lightgray):''効果範囲''|BGCOLOR(lightgray):''精度修正''|BGCOLOR(lightgray):''詠唱時間''|BGCOLOR(lightgray):''疲労/宝石''|
|30|6+1|0|100%|30|
|BGCOLOR(lightgray):''特性''|&gt;|&gt;|&gt;|4ラウンド滞留|
**Solar Rays
|&gt;|&gt;|&gt;|&gt;|BGCOLOR(black):COLOR(white):CENTER:''Solar Rays''|
|&gt;|BGCOLOR(lightgray):''研究領域''|&gt;|BGCOLOR(lightgray):''使用条件''|BGCOLOR(lightgray):''分類''|
|&gt;|Evocation Lv2|&gt;|戦闘/陸上専用|攻撃|
|BGCOLOR(lightgray):''主系統''|BGCOLOR(lightgray):''副系統''|&gt;|BGCOLOR(lightgray):''威力/効果''|BGCOLOR(lightgray):''効果発生数''|
|&amp;ref(Spell/P_Astral.jpg,nolink,25x25,Astral);2||&gt;|12+1/Lv|1|
|BGCOLOR(lightgray):''射程距離''|BGCOLOR(lightgray):''効果範囲''|BGCOLOR(lightgray):''精度修正''|BGCOLOR(lightgray):''詠唱時間''|BGCOLOR(lightgray):''疲労/宝石''|
|40+5|1|100|100%|20|
|BGCOLOR(lightgray):''特性''|&gt;|&gt;|&gt;|防御貫通&amp;br;アンデッドにのみ作用|
**Web
|&gt;|&gt;|&gt;|&gt;|BGCOLOR(black):COLOR(white):CENTER:''Web''|
|&gt;|BGCOLOR(lightgray):''研究領域''|&gt;|BGCOLOR(lightgray):''使用条件''|BGCOLOR(lightgray):''分類''|
|&gt;|Evocation Lv2|&gt;|戦闘/水陸両用|捕縛|
|BGCOLOR(lightgray):''主系統''|BGCOLOR(lightgray):''副系統''|&gt;|BGCOLOR(lightgray):''威力/効果''|BGCOLOR(lightgray):''効果発生数''|
|&amp;ref(Spell/P_Nature.jpg,nolink,25x25,Nature);1||&gt;|Web|1|
|BGCOLOR(lightgray):''射程距離''|BGCOLOR(lightgray):''効果範囲''|BGCOLOR(lightgray):''精度修正''|BGCOLOR(lightgray):''詠唱時間''|BGCOLOR(lightgray):''疲労/宝石''|
|25+2|2|2|100%|20|
|BGCOLOR(lightgray):''特性''|&gt;|&gt;|&gt;|体格/筋力抵抗|
</v>
      </c>
      <c r="E19" s="1" t="str">
        <f ca="1">IFERROR(IFERROR(myConcat(INDIRECT("Spell!Z"&amp;MATCH(SpellOutput!E$1&amp;SpellOutput!$A19&amp;"S",Spell!$A:$A,0)&amp;":Z"&amp;MATCH(SpellOutput!E$1&amp;SpellOutput!$A19&amp;"E",Spell!$A:$A,0))),myConcat(INDIRECT("Spell!Z"&amp;MATCH(SpellOutput!E$1&amp;SpellOutput!$A19&amp;"S",Spell!$A:$A,0)))),"")</f>
        <v/>
      </c>
      <c r="F19" s="1" t="str">
        <f ca="1">IFERROR(IFERROR(myConcat(INDIRECT("Spell!Z"&amp;MATCH(SpellOutput!F$1&amp;SpellOutput!$A19&amp;"S",Spell!$A:$A,0)&amp;":Z"&amp;MATCH(SpellOutput!F$1&amp;SpellOutput!$A19&amp;"E",Spell!$A:$A,0))),myConcat(INDIRECT("Spell!Z"&amp;MATCH(SpellOutput!F$1&amp;SpellOutput!$A19&amp;"S",Spell!$A:$A,0)))),"")</f>
        <v xml:space="preserve">**Flight
|&gt;|&gt;|&gt;|&gt;|BGCOLOR(black):COLOR(white):CENTER:''Flight''|
|&gt;|BGCOLOR(lightgray):''研究領域''|&gt;|BGCOLOR(lightgray):''使用条件''|BGCOLOR(lightgray):''分類''|
|&gt;|Enchantment Lv2|&gt;|戦闘/陸上専用|自己強化|
|BGCOLOR(lightgray):''主系統''|BGCOLOR(lightgray):''副系統''|&gt;|BGCOLOR(lightgray):''威力/効果''|BGCOLOR(lightgray):''効果発生数''|
|&amp;ref(Spell/P_Air.jpg,nolink,25x25,Air);1||&gt;|Flying|1|
|BGCOLOR(lightgray):''射程距離''|BGCOLOR(lightgray):''効果範囲''|BGCOLOR(lightgray):''精度修正''|BGCOLOR(lightgray):''詠唱時間''|BGCOLOR(lightgray):''疲労/宝石''|
|0|0|0|100%|20|
|BGCOLOR(lightgray):''特性''|&gt;|&gt;|&gt;||
**Water Shield
|&gt;|&gt;|&gt;|&gt;|BGCOLOR(black):COLOR(white):CENTER:''Water Shield''|
|&gt;|BGCOLOR(lightgray):''研究領域''|&gt;|BGCOLOR(lightgray):''使用条件''|BGCOLOR(lightgray):''分類''|
|&gt;|Enchantment Lv2|&gt;|戦闘/水中専用|自己強化|
|BGCOLOR(lightgray):''主系統''|BGCOLOR(lightgray):''副系統''|&gt;|BGCOLOR(lightgray):''威力/効果''|BGCOLOR(lightgray):''効果発生数''|
|&amp;ref(Spell/P_Water.jpg,nolink,25x25,Water);1||&gt;|Water Shield|1|
|BGCOLOR(lightgray):''射程距離''|BGCOLOR(lightgray):''効果範囲''|BGCOLOR(lightgray):''精度修正''|BGCOLOR(lightgray):''詠唱時間''|BGCOLOR(lightgray):''疲労/宝石''|
|0|0|0|100%|20|
|BGCOLOR(lightgray):''特性''|&gt;|&gt;|&gt;||
**Breath of Winter
|&gt;|&gt;|&gt;|&gt;|BGCOLOR(black):COLOR(white):CENTER:''Breath of Winter''|
|&gt;|BGCOLOR(lightgray):''研究領域''|&gt;|BGCOLOR(lightgray):''使用条件''|BGCOLOR(lightgray):''分類''|
|&gt;|Enchantment Lv2|&gt;|戦闘/水陸両用|自己強化|
|BGCOLOR(lightgray):''主系統''|BGCOLOR(lightgray):''副系統''|&gt;|BGCOLOR(lightgray):''威力/効果''|BGCOLOR(lightgray):''効果発生数''|
|&amp;ref(Spell/P_Water.jpg,nolink,25x25,Water);1||&gt;|Breath of Winter|1|
|BGCOLOR(lightgray):''射程距離''|BGCOLOR(lightgray):''効果範囲''|BGCOLOR(lightgray):''精度修正''|BGCOLOR(lightgray):''詠唱時間''|BGCOLOR(lightgray):''疲労/宝石''|
|0|0|0|100%|20|
|BGCOLOR(lightgray):''特性''|&gt;|&gt;|&gt;||
**Flying Shield
|&gt;|&gt;|&gt;|&gt;|BGCOLOR(black):COLOR(white):CENTER:''Flying Shield''|
|&gt;|BGCOLOR(lightgray):''研究領域''|&gt;|BGCOLOR(lightgray):''使用条件''|BGCOLOR(lightgray):''分類''|
|&gt;|Enchantment Lv2|&gt;|戦闘/陸上専用|自己強化|
|BGCOLOR(lightgray):''主系統''|BGCOLOR(lightgray):''副系統''|&gt;|BGCOLOR(lightgray):''威力/効果''|BGCOLOR(lightgray):''効果発生数''|
|&amp;ref(Spell/P_Earth.jpg,nolink,25x25,Earth);1|&amp;ref(Spell/P_Air.jpg,nolink,25x25,Air);1|&gt;|Protective Force|1|
|BGCOLOR(lightgray):''射程距離''|BGCOLOR(lightgray):''効果範囲''|BGCOLOR(lightgray):''精度修正''|BGCOLOR(lightgray):''詠唱時間''|BGCOLOR(lightgray):''疲労/宝石''|
|0|0|0|100%|20|
|BGCOLOR(lightgray):''特性''|&gt;|&gt;|&gt;||
**Revive King
|&gt;|&gt;|&gt;|&gt;|BGCOLOR(black):COLOR(white):CENTER:''Revive King''|
|&gt;|BGCOLOR(lightgray):''研究領域''|&gt;|BGCOLOR(lightgray):''使用条件''|BGCOLOR(lightgray):''分類''|
|&gt;|Enchantment Lv2|&gt;|儀式/陸上専用|指揮官召喚|
|BGCOLOR(lightgray):''主系統''|BGCOLOR(lightgray):''副系統''|&gt;|BGCOLOR(lightgray):''威力/効果''|BGCOLOR(lightgray):''効果発生数''|
|&amp;ref(Spell/P_Death.jpg,nolink,25x25,Death);1||&gt;|Mound King|1|
|BGCOLOR(lightgray):''射程距離''|BGCOLOR(lightgray):''効果範囲''|BGCOLOR(lightgray):''精度修正''|BGCOLOR(lightgray):''詠唱時間''|BGCOLOR(lightgray):''疲労/宝石''|
|||||&amp;ref(Spell/V_Death.jpg,nolink,25x25,Death Gem);3|
|BGCOLOR(lightgray):''特性''|&gt;|&gt;|&gt;||
**Gift of the Hare
|&gt;|&gt;|&gt;|&gt;|BGCOLOR(black):COLOR(white):CENTER:''Gift of the Hare''|
|&gt;|BGCOLOR(lightgray):''研究領域''|&gt;|BGCOLOR(lightgray):''使用条件''|BGCOLOR(lightgray):''分類''|
|&gt;|Enchantment Lv2|&gt;|戦闘/水陸両用|強化|
|BGCOLOR(lightgray):''主系統''|BGCOLOR(lightgray):''副系統''|&gt;|BGCOLOR(lightgray):''威力/効果''|BGCOLOR(lightgray):''効果発生数''|
|&amp;ref(Spell/P_Nature.jpg,nolink,25x25,Nature);1||&gt;|Haste|1|
|BGCOLOR(lightgray):''射程距離''|BGCOLOR(lightgray):''効果範囲''|BGCOLOR(lightgray):''精度修正''|BGCOLOR(lightgray):''詠唱時間''|BGCOLOR(lightgray):''疲労/宝石''|
|15|1+1|0|100%|20|
|BGCOLOR(lightgray):''特性''|&gt;|&gt;|&gt;|味方にのみ作用|
**Personal Regeneraion
|&gt;|&gt;|&gt;|&gt;|BGCOLOR(black):COLOR(white):CENTER:''Personal Regeneraion''|
|&gt;|BGCOLOR(lightgray):''研究領域''|&gt;|BGCOLOR(lightgray):''使用条件''|BGCOLOR(lightgray):''分類''|
|&gt;|Enchantment Lv2|&gt;|戦闘/水陸両用|自己強化|
|BGCOLOR(lightgray):''主系統''|BGCOLOR(lightgray):''副系統''|&gt;|BGCOLOR(lightgray):''威力/効果''|BGCOLOR(lightgray):''効果発生数''|
|&amp;ref(Spell/P_Nature.jpg,nolink,25x25,Nature);2||&gt;|Limited Regeneration|1|
|BGCOLOR(lightgray):''射程距離''|BGCOLOR(lightgray):''効果範囲''|BGCOLOR(lightgray):''精度修正''|BGCOLOR(lightgray):''詠唱時間''|BGCOLOR(lightgray):''疲労/宝石''|
|0|0|0|100%|20|
|BGCOLOR(lightgray):''特性''|&gt;|&gt;|&gt;|無生物無効|
</v>
      </c>
      <c r="G19" s="1" t="str">
        <f ca="1">IFERROR(IFERROR(myConcat(INDIRECT("Spell!Z"&amp;MATCH(SpellOutput!G$1&amp;SpellOutput!$A19&amp;"S",Spell!$A:$A,0)&amp;":Z"&amp;MATCH(SpellOutput!G$1&amp;SpellOutput!$A19&amp;"E",Spell!$A:$A,0))),myConcat(INDIRECT("Spell!Z"&amp;MATCH(SpellOutput!G$1&amp;SpellOutput!$A19&amp;"S",Spell!$A:$A,0)))),"")</f>
        <v xml:space="preserve">**Bonds of Fire
|&gt;|&gt;|&gt;|&gt;|BGCOLOR(black):COLOR(white):CENTER:''Bonds of Fire''|
|&gt;|BGCOLOR(lightgray):''研究領域''|&gt;|BGCOLOR(lightgray):''使用条件''|BGCOLOR(lightgray):''分類''|
|&gt;|Thaumaturgy Lv2|&gt;|戦闘/陸上専用|捕縛|
|BGCOLOR(lightgray):''主系統''|BGCOLOR(lightgray):''副系統''|&gt;|BGCOLOR(lightgray):''威力/効果''|BGCOLOR(lightgray):''効果発生数''|
|&amp;ref(Spell/P_Fire.jpg,nolink,25x25,Fire);1||&gt;|Bonds of Fire|1|
|BGCOLOR(lightgray):''射程距離''|BGCOLOR(lightgray):''効果範囲''|BGCOLOR(lightgray):''精度修正''|BGCOLOR(lightgray):''詠唱時間''|BGCOLOR(lightgray):''疲労/宝石''|
|20|0|3|100%|20|
|BGCOLOR(lightgray):''特性''|&gt;|&gt;|&gt;||
**Steal Breath
|&gt;|&gt;|&gt;|&gt;|BGCOLOR(black):COLOR(white):CENTER:''Steal Breath''|
|&gt;|BGCOLOR(lightgray):''研究領域''|&gt;|BGCOLOR(lightgray):''使用条件''|BGCOLOR(lightgray):''分類''|
|&gt;|Thaumaturgy Lv2|&gt;|戦闘/陸上専用|疲労攻撃|
|BGCOLOR(lightgray):''主系統''|BGCOLOR(lightgray):''副系統''|&gt;|BGCOLOR(lightgray):''威力/効果''|BGCOLOR(lightgray):''効果発生数''|
|&amp;ref(Spell/P_Air.jpg,nolink,25x25,Air);1||&gt;|40+5/Lv|1|
|BGCOLOR(lightgray):''射程距離''|BGCOLOR(lightgray):''効果範囲''|BGCOLOR(lightgray):''精度修正''|BGCOLOR(lightgray):''詠唱時間''|BGCOLOR(lightgray):''疲労/宝石''|
|30|0|5|100%|20|
|BGCOLOR(lightgray):''特性''|&gt;|&gt;|&gt;|抵抗可能&amp;br;水中呼吸無効&amp;br;アンデッド無効&amp;br;無生物無効|
**Scrying Pool
|&gt;|&gt;|&gt;|&gt;|BGCOLOR(black):COLOR(white):CENTER:''Scrying Pool''|
|&gt;|BGCOLOR(lightgray):''研究領域''|&gt;|BGCOLOR(lightgray):''使用条件''|BGCOLOR(lightgray):''分類''|
|&gt;|Thaumaturgy Lv2|&gt;|儀式/陸上専用|占術|
|BGCOLOR(lightgray):''主系統''|BGCOLOR(lightgray):''副系統''|&gt;|BGCOLOR(lightgray):''威力/効果''|BGCOLOR(lightgray):''効果発生数''|
|&amp;ref(Spell/P_Water.jpg,nolink,25x25,Water);2||&gt;|Scrying Pool||
|BGCOLOR(lightgray):''射程距離''|BGCOLOR(lightgray):''効果範囲''|BGCOLOR(lightgray):''精度修正''|BGCOLOR(lightgray):''詠唱時間''|BGCOLOR(lightgray):''疲労/宝石''|
|5||||&amp;ref(Spell/V_Water.jpg,nolink,25x25,Water Gem);2|
|BGCOLOR(lightgray):''特性''|&gt;|&gt;|&gt;|遠隔儀式&amp;br;敵国領内の指定不可|
**Returning
|&gt;|&gt;|&gt;|&gt;|BGCOLOR(black):COLOR(white):CENTER:''Returning''|
|&gt;|BGCOLOR(lightgray):''研究領域''|&gt;|BGCOLOR(lightgray):''使用条件''|BGCOLOR(lightgray):''分類''|
|&gt;|Thaumaturgy Lv2|&gt;|戦闘/水陸両用|帰還|
|BGCOLOR(lightgray):''主系統''|BGCOLOR(lightgray):''副系統''|&gt;|BGCOLOR(lightgray):''威力/効果''|BGCOLOR(lightgray):''効果発生数''|
|&amp;ref(Spell/P_Astral.jpg,nolink,25x25,Astral);2||&gt;||1|
|BGCOLOR(lightgray):''射程距離''|BGCOLOR(lightgray):''効果範囲''|BGCOLOR(lightgray):''精度修正''|BGCOLOR(lightgray):''詠唱時間''|BGCOLOR(lightgray):''疲労/宝石''|
|0|0|0|150%|200 / &amp;ref(Spell/V_Astral.jpg,nolink,25x25,Astral Pearl);2|
|BGCOLOR(lightgray):''特性''|&gt;|&gt;|&gt;||
**Mind Burn
|&gt;|&gt;|&gt;|&gt;|BGCOLOR(black):COLOR(white):CENTER:''Mind Burn''|
|&gt;|BGCOLOR(lightgray):''研究領域''|&gt;|BGCOLOR(lightgray):''使用条件''|BGCOLOR(lightgray):''分類''|
|&gt;|Thaumaturgy Lv2|&gt;|戦闘/水陸両用|攻撃|
|BGCOLOR(lightgray):''主系統''|BGCOLOR(lightgray):''副系統''|&gt;|BGCOLOR(lightgray):''威力/効果''|BGCOLOR(lightgray):''効果発生数''|
|&amp;ref(Spell/P_Astral.jpg,nolink,25x25,Astral);2||&gt;|12+1/Lv|1|
|BGCOLOR(lightgray):''射程距離''|BGCOLOR(lightgray):''効果範囲''|BGCOLOR(lightgray):''精度修正''|BGCOLOR(lightgray):''詠唱時間''|BGCOLOR(lightgray):''疲労/宝石''|
|100|0|100|100%|20|
|BGCOLOR(lightgray):''特性''|&gt;|&gt;|&gt;|防御無視&amp;br;抵抗可能&amp;br;無心無効|
**Sleep
|&gt;|&gt;|&gt;|&gt;|BGCOLOR(black):COLOR(white):CENTER:''Sleep''|
|&gt;|BGCOLOR(lightgray):''研究領域''|&gt;|BGCOLOR(lightgray):''使用条件''|BGCOLOR(lightgray):''分類''|
|&gt;|Thaumaturgy Lv2|&gt;|戦闘/水陸両用|催眠|
|BGCOLOR(lightgray):''主系統''|BGCOLOR(lightgray):''副系統''|&gt;|BGCOLOR(lightgray):''威力/効果''|BGCOLOR(lightgray):''効果発生数''|
|&amp;ref(Spell/P_Nature.jpg,nolink,25x25,Nature);2||&gt;|Sleep|1|
|BGCOLOR(lightgray):''射程距離''|BGCOLOR(lightgray):''効果範囲''|BGCOLOR(lightgray):''精度修正''|BGCOLOR(lightgray):''詠唱時間''|BGCOLOR(lightgray):''疲労/宝石''|
|35|0|100|100%|20|
|BGCOLOR(lightgray):''特性''|&gt;|&gt;|&gt;|抵抗可能&amp;br;無心無効&amp;br;アンデッド無効&amp;br;無生物無効|
</v>
      </c>
      <c r="H19" s="1" t="str">
        <f ca="1">IFERROR(IFERROR(myConcat(INDIRECT("Spell!Z"&amp;MATCH(SpellOutput!H$1&amp;SpellOutput!$A19&amp;"S",Spell!$A:$A,0)&amp;":Z"&amp;MATCH(SpellOutput!H$1&amp;SpellOutput!$A19&amp;"E",Spell!$A:$A,0))),myConcat(INDIRECT("Spell!Z"&amp;MATCH(SpellOutput!H$1&amp;SpellOutput!$A19&amp;"S",Spell!$A:$A,0)))),"")</f>
        <v xml:space="preserve">**Bowl of Blood
|&gt;|&gt;|&gt;|&gt;|BGCOLOR(black):COLOR(white):CENTER:''Bowl of Blood''|
|&gt;|BGCOLOR(lightgray):''研究領域''|&gt;|BGCOLOR(lightgray):''使用条件''|BGCOLOR(lightgray):''分類''|
|&gt;|Blood Magic Lv2|&gt;|儀式/陸上専用|土地探索|
|BGCOLOR(lightgray):''主系統''|BGCOLOR(lightgray):''副系統''|&gt;|BGCOLOR(lightgray):''威力/効果''|BGCOLOR(lightgray):''効果発生数''|
|&amp;ref(Spell/P_Blood.jpg,nolink,25x25,Blood);1||&gt;|||
|BGCOLOR(lightgray):''射程距離''|BGCOLOR(lightgray):''効果範囲''|BGCOLOR(lightgray):''精度修正''|BGCOLOR(lightgray):''詠唱時間''|BGCOLOR(lightgray):''疲労/宝石''|
|5||||&amp;ref(Spell/V_Blood.jpg,nolink,25x25,Blood Slave);5|
|BGCOLOR(lightgray):''特性''|&gt;|&gt;|&gt;|遠隔儀式&amp;br;敵国領内の指定不可|
**Banish Demon
|&gt;|&gt;|&gt;|&gt;|BGCOLOR(black):COLOR(white):CENTER:''Banish Demon''|
|&gt;|BGCOLOR(lightgray):''研究領域''|&gt;|BGCOLOR(lightgray):''使用条件''|BGCOLOR(lightgray):''分類''|
|&gt;|Blood Magic Lv2|&gt;|戦闘/陸上専用|即死|
|BGCOLOR(lightgray):''主系統''|BGCOLOR(lightgray):''副系統''|&gt;|BGCOLOR(lightgray):''威力/効果''|BGCOLOR(lightgray):''効果発生数''|
|&amp;ref(Spell/P_Blood.jpg,nolink,25x25,Blood);1||&gt;|999|1|
|BGCOLOR(lightgray):''射程距離''|BGCOLOR(lightgray):''効果範囲''|BGCOLOR(lightgray):''精度修正''|BGCOLOR(lightgray):''詠唱時間''|BGCOLOR(lightgray):''疲労/宝石''|
|30|0|100|150%|100 / &amp;ref(Spell/V_Blood.jpg,nolink,25x25,Blood Slave);1|
|BGCOLOR(lightgray):''特性''|&gt;|&gt;|&gt;|抵抗可能&amp;br;デーモンにのみ作用|
**Bind Bone Fiends
|&gt;|&gt;|&gt;|&gt;|BGCOLOR(black):COLOR(white):CENTER:''Bind Bone Fiends''|
|&gt;|BGCOLOR(lightgray):''研究領域''|&gt;|BGCOLOR(lightgray):''使用条件''|BGCOLOR(lightgray):''分類''|
|&gt;|Blood Magic Lv2|&gt;|儀式/陸上専用|兵士召喚|
|BGCOLOR(lightgray):''主系統''|BGCOLOR(lightgray):''副系統''|&gt;|BGCOLOR(lightgray):''威力/効果''|BGCOLOR(lightgray):''効果発生数''|
|&amp;ref(Spell/P_Blood.jpg,nolink,25x25,Blood);1|&amp;ref(Spell/P_Death.jpg,nolink,25x25,Death);1|&gt;|Bone Fiend|5+0.5/Lv|
|BGCOLOR(lightgray):''射程距離''|BGCOLOR(lightgray):''効果範囲''|BGCOLOR(lightgray):''精度修正''|BGCOLOR(lightgray):''詠唱時間''|BGCOLOR(lightgray):''疲労/宝石''|
|||||&amp;ref(Spell/V_Blood.jpg,nolink,25x25,Blood Slave);5|
|BGCOLOR(lightgray):''特性''|&gt;|&gt;|&gt;||
**Agony
|&gt;|&gt;|&gt;|&gt;|BGCOLOR(black):COLOR(white):CENTER:''Agony''|
|&gt;|BGCOLOR(lightgray):''研究領域''|&gt;|BGCOLOR(lightgray):''使用条件''|BGCOLOR(lightgray):''分類''|
|&gt;|Blood Magic Lv2|&gt;|戦闘/陸上専用|攻撃|
|BGCOLOR(lightgray):''主系統''|BGCOLOR(lightgray):''副系統''|&gt;|BGCOLOR(lightgray):''威力/効果''|BGCOLOR(lightgray):''効果発生数''|
|&amp;ref(Spell/P_Blood.jpg,nolink,25x25,Blood);2||&gt;|1|1|
|BGCOLOR(lightgray):''射程距離''|BGCOLOR(lightgray):''効果範囲''|BGCOLOR(lightgray):''精度修正''|BGCOLOR(lightgray):''詠唱時間''|BGCOLOR(lightgray):''疲労/宝石''|
|40|4+2|2|150%|100 / &amp;ref(Spell/V_Blood.jpg,nolink,25x25,Blood Slave);1|
|BGCOLOR(lightgray):''特性''|&gt;|&gt;|&gt;|防御無視&amp;br;抵抗可能&amp;br;アンデッド無効&amp;br;無生物無効|
**Bind Spine Devil
|&gt;|&gt;|&gt;|&gt;|BGCOLOR(black):COLOR(white):CENTER:''Bind Spine Devil''|
|&gt;|BGCOLOR(lightgray):''研究領域''|&gt;|BGCOLOR(lightgray):''使用条件''|BGCOLOR(lightgray):''分類''|
|&gt;|Blood Magic Lv2|&gt;|儀式/陸上専用|兵士召喚|
|BGCOLOR(lightgray):''主系統''|BGCOLOR(lightgray):''副系統''|&gt;|BGCOLOR(lightgray):''威力/効果''|BGCOLOR(lightgray):''効果発生数''|
|&amp;ref(Spell/P_Blood.jpg,nolink,25x25,Blood);2||&gt;|Spine Devil|1|
|BGCOLOR(lightgray):''射程距離''|BGCOLOR(lightgray):''効果範囲''|BGCOLOR(lightgray):''精度修正''|BGCOLOR(lightgray):''詠唱時間''|BGCOLOR(lightgray):''疲労/宝石''|
|||||&amp;ref(Spell/V_Blood.jpg,nolink,25x25,Blood Slave);3|
|BGCOLOR(lightgray):''特性''|&gt;|&gt;|&gt;||
**Bind Fiend
|&gt;|&gt;|&gt;|&gt;|BGCOLOR(black):COLOR(white):CENTER:''Bind Fiend''|
|&gt;|BGCOLOR(lightgray):''研究領域''|&gt;|BGCOLOR(lightgray):''使用条件''|BGCOLOR(lightgray):''分類''|
|&gt;|Blood Magic Lv2|&gt;|儀式/陸上専用|兵士召喚|
|BGCOLOR(lightgray):''主系統''|BGCOLOR(lightgray):''副系統''|&gt;|BGCOLOR(lightgray):''威力/効果''|BGCOLOR(lightgray):''効果発生数''|
|&amp;ref(Spell/P_Blood.jpg,nolink,25x25,Blood);2||&gt;|Fiend of Darkness|1|
|BGCOLOR(lightgray):''射程距離''|BGCOLOR(lightgray):''効果範囲''|BGCOLOR(lightgray):''精度修正''|BGCOLOR(lightgray):''詠唱時間''|BGCOLOR(lightgray):''疲労/宝石''|
|||||&amp;ref(Spell/V_Blood.jpg,nolink,25x25,Blood Slave);5|
|BGCOLOR(lightgray):''特性''|&gt;|&gt;|&gt;||
**Hell Power
|&gt;|&gt;|&gt;|&gt;|BGCOLOR(black):COLOR(white):CENTER:''Hell Power''|
|&gt;|BGCOLOR(lightgray):''研究領域''|&gt;|BGCOLOR(lightgray):''使用条件''|BGCOLOR(lightgray):''分類''|
|&gt;|Blood Magic Lv2|&gt;|戦闘/陸上専用|自己強化|
|BGCOLOR(lightgray):''主系統''|BGCOLOR(lightgray):''副系統''|&gt;|BGCOLOR(lightgray):''威力/効果''|BGCOLOR(lightgray):''効果発生数''|
|&amp;ref(Spell/P_Blood.jpg,nolink,25x25,Blood);3||&gt;|Hell Power|1|
|BGCOLOR(lightgray):''射程距離''|BGCOLOR(lightgray):''効果範囲''|BGCOLOR(lightgray):''精度修正''|BGCOLOR(lightgray):''詠唱時間''|BGCOLOR(lightgray):''疲労/宝石''|
|0|0|0|200%|300 / &amp;ref(Spell/V_Blood.jpg,nolink,25x25,Blood Slave);3|
|BGCOLOR(lightgray):''特性''|&gt;|&gt;|&gt;||
</v>
      </c>
      <c r="J19" s="1" t="s">
        <v>2879</v>
      </c>
      <c r="K19" s="1" t="str">
        <f ca="1">IFERROR(IFERROR(myConcat(INDIRECT("Spell!Z"&amp;MATCH(SpellOutput!K$1&amp;"0"&amp;SpellOutput!$J19&amp;"S",Spell!$A:$A,0)&amp;":Z"&amp;MATCH(SpellOutput!K$1&amp;"0"&amp;SpellOutput!$J19&amp;"E",Spell!$A:$A,0))),myConcat(INDIRECT("Spell!Z"&amp;MATCH(SpellOutput!K$1&amp;"0"&amp;SpellOutput!$J19&amp;"S",Spell!$A:$A,0)))),"")</f>
        <v xml:space="preserve">**Ashes to Ashes
|&gt;|&gt;|&gt;|&gt;|BGCOLOR(black):COLOR(white):CENTER:''Ashes to Ashes''|
|&gt;|BGCOLOR(lightgray):''研究領域''|&gt;|BGCOLOR(lightgray):''使用条件''|BGCOLOR(lightgray):''分類''|
|&gt;|Divine Lv0|&gt;|戦闘/水陸両用|攻撃|
|BGCOLOR(lightgray):''主系統''|BGCOLOR(lightgray):''副系統''|&gt;|BGCOLOR(lightgray):''威力/効果''|BGCOLOR(lightgray):''効果発生数''|
|&amp;ref(Spell/P_Holy.jpg,nolink,25x25,Holy);1||&gt;|4+3/Lv|1|
|BGCOLOR(lightgray):''射程距離''|BGCOLOR(lightgray):''効果範囲''|BGCOLOR(lightgray):''精度修正''|BGCOLOR(lightgray):''詠唱時間''|BGCOLOR(lightgray):''疲労/宝石''|
|25+5|4+2|0|100%|0|
|BGCOLOR(lightgray):''特性''|&gt;|&gt;|&gt;|防御無視&amp;br;抵抗可能&amp;br;アンデッドにのみ作用|
**Heavenly Fire
|&gt;|&gt;|&gt;|&gt;|BGCOLOR(black):COLOR(white):CENTER:''Heavenly Fire''|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|30|0|100|100%|0|
|BGCOLOR(lightgray):''特性''|&gt;|&gt;|&gt;|防御無視&amp;br;抵抗可能|
</v>
      </c>
    </row>
    <row r="20" spans="1:11" x14ac:dyDescent="0.15">
      <c r="A20" s="1">
        <v>3</v>
      </c>
      <c r="B20" s="1" t="str">
        <f ca="1">IFERROR(IFERROR(myConcat(INDIRECT("Spell!Z"&amp;MATCH(SpellOutput!B$1&amp;SpellOutput!$A20&amp;"S",Spell!$A:$A,0)&amp;":Z"&amp;MATCH(SpellOutput!B$1&amp;SpellOutput!$A20&amp;"E",Spell!$A:$A,0))),myConcat(INDIRECT("Spell!Z"&amp;MATCH(SpellOutput!B$1&amp;SpellOutput!$A20&amp;"S",Spell!$A:$A,0)))),"")</f>
        <v xml:space="preserve">**Summon Lesser Fire Elemental
|&gt;|&gt;|&gt;|&gt;|BGCOLOR(black):COLOR(white):CENTER:''Summon Lesser Fire Elemental''|
|&gt;|BGCOLOR(lightgray):''研究領域''|&gt;|BGCOLOR(lightgray):''使用条件''|BGCOLOR(lightgray):''分類''|
|&gt;|Conjuration Lv3|&gt;|戦闘/陸上専用|一時的召喚|
|BGCOLOR(lightgray):''主系統''|BGCOLOR(lightgray):''副系統''|&gt;|BGCOLOR(lightgray):''威力/効果''|BGCOLOR(lightgray):''効果発生数''|
|&amp;ref(Spell/P_Fire.jpg,nolink,25x25,Fire);1||&gt;|Fire Elemental|1|
|BGCOLOR(lightgray):''射程距離''|BGCOLOR(lightgray):''効果範囲''|BGCOLOR(lightgray):''精度修正''|BGCOLOR(lightgray):''詠唱時間''|BGCOLOR(lightgray):''疲労/宝石''|
|1|0|0|125%|100 / &amp;ref(Spell/V_Fire.jpg,nolink,25x25,Fire Gem);1|
|BGCOLOR(lightgray):''特性''|&gt;|&gt;|&gt;||
**Bind Scorpion Beast
|&gt;|&gt;|&gt;|&gt;|BGCOLOR(black):COLOR(white):CENTER:''Bind Scorpion Beast''|
|&gt;|BGCOLOR(lightgray):''研究領域''|&gt;|BGCOLOR(lightgray):''使用条件''|BGCOLOR(lightgray):''分類''|
|&gt;|Conjuration Lv3|&gt;|儀式/陸上専用|兵士召喚|
|BGCOLOR(lightgray):''主系統''|BGCOLOR(lightgray):''副系統''|&gt;|BGCOLOR(lightgray):''威力/効果''|BGCOLOR(lightgray):''効果発生数''|
|&amp;ref(Spell/P_Fire.jpg,nolink,25x25,Fire);1|&amp;ref(Spell/P_Earth.jpg,nolink,25x25,Earth);1|&gt;|Scorpion Beast|1|
|BGCOLOR(lightgray):''射程距離''|BGCOLOR(lightgray):''効果範囲''|BGCOLOR(lightgray):''精度修正''|BGCOLOR(lightgray):''詠唱時間''|BGCOLOR(lightgray):''疲労/宝石''|
|||||&amp;ref(Spell/V_Fire.jpg,nolink,25x25,Fire Gem);2|
|BGCOLOR(lightgray):''特性''|&gt;|&gt;|&gt;||
**Phoenix Power
|&gt;|&gt;|&gt;|&gt;|BGCOLOR(black):COLOR(white):CENTER:''Phoenix Power''|
|&gt;|BGCOLOR(lightgray):''研究領域''|&gt;|BGCOLOR(lightgray):''使用条件''|BGCOLOR(lightgray):''分類''|
|&gt;|Conjuration Lv3|&gt;|戦闘/陸上専用|自己強化|
|BGCOLOR(lightgray):''主系統''|BGCOLOR(lightgray):''副系統''|&gt;|BGCOLOR(lightgray):''威力/効果''|BGCOLOR(lightgray):''効果発生数''|
|&amp;ref(Spell/P_Fire.jpg,nolink,25x25,Fire);2||&gt;|Fire Power|1|
|BGCOLOR(lightgray):''射程距離''|BGCOLOR(lightgray):''効果範囲''|BGCOLOR(lightgray):''精度修正''|BGCOLOR(lightgray):''詠唱時間''|BGCOLOR(lightgray):''疲労/宝石''|
|0|0|0|100%|20|
|BGCOLOR(lightgray):''特性''|&gt;|&gt;|&gt;||
**Summon Lesser Air Elemental
|&gt;|&gt;|&gt;|&gt;|BGCOLOR(black):COLOR(white):CENTER:''Summon Lesser Air Elemental''|
|&gt;|BGCOLOR(lightgray):''研究領域''|&gt;|BGCOLOR(lightgray):''使用条件''|BGCOLOR(lightgray):''分類''|
|&gt;|Conjuration Lv3|&gt;|戦闘/陸上専用|一時的召喚|
|BGCOLOR(lightgray):''主系統''|BGCOLOR(lightgray):''副系統''|&gt;|BGCOLOR(lightgray):''威力/効果''|BGCOLOR(lightgray):''効果発生数''|
|&amp;ref(Spell/P_Air.jpg,nolink,25x25,Air);1||&gt;|Air Elemental|1|
|BGCOLOR(lightgray):''射程距離''|BGCOLOR(lightgray):''効果範囲''|BGCOLOR(lightgray):''精度修正''|BGCOLOR(lightgray):''詠唱時間''|BGCOLOR(lightgray):''疲労/宝石''|
|1|0|0|125%|100 / &amp;ref(Spell/V_Air.jpg,nolink,25x25,Air Gem);1|
|BGCOLOR(lightgray):''特性''|&gt;|&gt;|&gt;||
**Call of the Winds
|&gt;|&gt;|&gt;|&gt;|BGCOLOR(black):COLOR(white):CENTER:''Call of the Winds''|
|&gt;|BGCOLOR(lightgray):''研究領域''|&gt;|BGCOLOR(lightgray):''使用条件''|BGCOLOR(lightgray):''分類''|
|&gt;|Conjuration Lv3|&gt;|儀式/陸上専用|遠隔召喚|
|BGCOLOR(lightgray):''主系統''|BGCOLOR(lightgray):''副系統''|&gt;|BGCOLOR(lightgray):''威力/効果''|BGCOLOR(lightgray):''効果発生数''|
|&amp;ref(Spell/P_Air.jpg,nolink,25x25,Air);2||&gt;|Black Hawk|41|
|BGCOLOR(lightgray):''射程距離''|BGCOLOR(lightgray):''効果範囲''|BGCOLOR(lightgray):''精度修正''|BGCOLOR(lightgray):''詠唱時間''|BGCOLOR(lightgray):''疲労/宝石''|
|5||||&amp;ref(Spell/V_Air.jpg,nolink,25x25,Air Gem);10|
|BGCOLOR(lightgray):''特性''|&gt;|&gt;|&gt;|指揮官付属：Great Hawk&amp;br;遠隔儀式&amp;br;海域の通過不可&amp;br;海域の指定不可|
**Summon Amphiptere
|&gt;|&gt;|&gt;|&gt;|BGCOLOR(black):COLOR(white):CENTER:''Summon Amphiptere''|
|&gt;|BGCOLOR(lightgray):''研究領域''|&gt;|BGCOLOR(lightgray):''使用条件''|BGCOLOR(lightgray):''分類''|
|&gt;|Conjuration Lv3|&gt;|儀式/陸上専用|兵士召喚|
|BGCOLOR(lightgray):''主系統''|BGCOLOR(lightgray):''副系統''|&gt;|BGCOLOR(lightgray):''威力/効果''|BGCOLOR(lightgray):''効果発生数''|
|&amp;ref(Spell/P_Air.jpg,nolink,25x25,Air);2|&amp;ref(Spell/P_Nature.jpg,nolink,25x25,Nature);1|&gt;|Amphiptere|1|
|BGCOLOR(lightgray):''射程距離''|BGCOLOR(lightgray):''効果範囲''|BGCOLOR(lightgray):''精度修正''|BGCOLOR(lightgray):''詠唱時間''|BGCOLOR(lightgray):''疲労/宝石''|
|||||&amp;ref(Spell/V_Air.jpg,nolink,25x25,Air Gem);3|
|BGCOLOR(lightgray):''特性''|&gt;|&gt;|&gt;||
**Summon Lesser Water Elemental
|&gt;|&gt;|&gt;|&gt;|BGCOLOR(black):COLOR(white):CENTER:''Summon Lesser Water Elemental''|
|&gt;|BGCOLOR(lightgray):''研究領域''|&gt;|BGCOLOR(lightgray):''使用条件''|BGCOLOR(lightgray):''分類''|
|&gt;|Conjuration Lv3|&gt;|戦闘/水陸両用|一時的召喚|
|BGCOLOR(lightgray):''主系統''|BGCOLOR(lightgray):''副系統''|&gt;|BGCOLOR(lightgray):''威力/効果''|BGCOLOR(lightgray):''効果発生数''|
|&amp;ref(Spell/P_Water.jpg,nolink,25x25,Water);1||&gt;|Water Elemental|1|
|BGCOLOR(lightgray):''射程距離''|BGCOLOR(lightgray):''効果範囲''|BGCOLOR(lightgray):''精度修正''|BGCOLOR(lightgray):''詠唱時間''|BGCOLOR(lightgray):''疲労/宝石''|
|1|0|0|125%|100 / &amp;ref(Spell/V_Water.jpg,nolink,25x25,Water Gem);1|
|BGCOLOR(lightgray):''特性''|&gt;|&gt;|&gt;|Cold天秤ではIce Elemental召喚|
**Summon Yetis
|&gt;|&gt;|&gt;|&gt;|BGCOLOR(black):COLOR(white):CENTER:''Summon Yetis''|
|&gt;|BGCOLOR(lightgray):''研究領域''|&gt;|BGCOLOR(lightgray):''使用条件''|BGCOLOR(lightgray):''分類''|
|&gt;|Conjuration Lv3|&gt;|儀式/陸上専用|兵士召喚|
|BGCOLOR(lightgray):''主系統''|BGCOLOR(lightgray):''副系統''|&gt;|BGCOLOR(lightgray):''威力/効果''|BGCOLOR(lightgray):''効果発生数''|
|&amp;ref(Spell/P_Water.jpg,nolink,25x25,Water);2|&amp;ref(Spell/P_Air.jpg,nolink,25x25,Air);1|&gt;|Yeti|5+0.5/Lv|
|BGCOLOR(lightgray):''射程距離''|BGCOLOR(lightgray):''効果範囲''|BGCOLOR(lightgray):''精度修正''|BGCOLOR(lightgray):''詠唱時間''|BGCOLOR(lightgray):''疲労/宝石''|
|||||&amp;ref(Spell/V_Water.jpg,nolink,25x25,Water Gem);13|
|BGCOLOR(lightgray):''特性''|&gt;|&gt;|&gt;||
**Summon Cave Cows
|&gt;|&gt;|&gt;|&gt;|BGCOLOR(black):COLOR(white):CENTER:''Summon Cave Cows''|
|&gt;|BGCOLOR(lightgray):''研究領域''|&gt;|BGCOLOR(lightgray):''使用条件''|BGCOLOR(lightgray):''分類''|
|&gt;|Conjuration Lv3|&gt;|儀式/洞窟限定|兵士召喚|
|BGCOLOR(lightgray):''主系統''|BGCOLOR(lightgray):''副系統''|&gt;|BGCOLOR(lightgray):''威力/効果''|BGCOLOR(lightgray):''効果発生数''|
|&amp;ref(Spell/P_Water.jpg,nolink,25x25,Water);2|&amp;ref(Spell/P_Earth.jpg,nolink,25x25,Earth);2|&gt;|Cave Cow|5+0.5/Lv|
|BGCOLOR(lightgray):''射程距離''|BGCOLOR(lightgray):''効果範囲''|BGCOLOR(lightgray):''精度修正''|BGCOLOR(lightgray):''詠唱時間''|BGCOLOR(lightgray):''疲労/宝石''|
|||||&amp;ref(Spell/V_Water.jpg,nolink,25x25,Water Gem);3|
|BGCOLOR(lightgray):''特性''|&gt;|&gt;|&gt;||
**Call Kraken
|&gt;|&gt;|&gt;|&gt;|BGCOLOR(black):COLOR(white):CENTER:''Call Kraken''|
|&gt;|BGCOLOR(lightgray):''研究領域''|&gt;|BGCOLOR(lightgray):''使用条件''|BGCOLOR(lightgray):''分類''|
|&gt;|Conjuration Lv3|&gt;|儀式/水中専用|兵士召喚|
|BGCOLOR(lightgray):''主系統''|BGCOLOR(lightgray):''副系統''|&gt;|BGCOLOR(lightgray):''威力/効果''|BGCOLOR(lightgray):''効果発生数''|
|&amp;ref(Spell/P_Water.jpg,nolink,25x25,Water);3||&gt;|Kraken|1|
|BGCOLOR(lightgray):''射程距離''|BGCOLOR(lightgray):''効果範囲''|BGCOLOR(lightgray):''精度修正''|BGCOLOR(lightgray):''詠唱時間''|BGCOLOR(lightgray):''疲労/宝石''|
|||||&amp;ref(Spell/V_Water.jpg,nolink,25x25,Water Gem);1|
|BGCOLOR(lightgray):''特性''|&gt;|&gt;|&gt;||
**Summon Lesser Earth Elemental
|&gt;|&gt;|&gt;|&gt;|BGCOLOR(black):COLOR(white):CENTER:''Summon Lesser Earth Elemental''|
|&gt;|BGCOLOR(lightgray):''研究領域''|&gt;|BGCOLOR(lightgray):''使用条件''|BGCOLOR(lightgray):''分類''|
|&gt;|Conjuration Lv3|&gt;|戦闘/水陸両用|一時的召喚|
|BGCOLOR(lightgray):''主系統''|BGCOLOR(lightgray):''副系統''|&gt;|BGCOLOR(lightgray):''威力/効果''|BGCOLOR(lightgray):''効果発生数''|
|&amp;ref(Spell/P_Earth.jpg,nolink,25x25,Earth);1||&gt;|Earth Elemental|1|
|BGCOLOR(lightgray):''射程距離''|BGCOLOR(lightgray):''効果範囲''|BGCOLOR(lightgray):''精度修正''|BGCOLOR(lightgray):''詠唱時間''|BGCOLOR(lightgray):''疲労/宝石''|
|1|0|0|125%|100 / &amp;ref(Spell/V_Earth.jpg,nolink,25x25,Earth Gem);1|
|BGCOLOR(lightgray):''特性''|&gt;|&gt;|&gt;||
**Summon Cave Crab
|&gt;|&gt;|&gt;|&gt;|BGCOLOR(black):COLOR(white):CENTER:''Summon Cave Crab''|
|&gt;|BGCOLOR(lightgray):''研究領域''|&gt;|BGCOLOR(lightgray):''使用条件''|BGCOLOR(lightgray):''分類''|
|&gt;|Conjuration Lv3|&gt;|儀式/洞窟限定|兵士召喚|
|BGCOLOR(lightgray):''主系統''|BGCOLOR(lightgray):''副系統''|&gt;|BGCOLOR(lightgray):''威力/効果''|BGCOLOR(lightgray):''効果発生数''|
|&amp;ref(Spell/P_Earth.jpg,nolink,25x25,Earth);1|&amp;ref(Spell/P_Water.jpg,nolink,25x25,Water);1|&gt;|Cave Crab|1|
|BGCOLOR(lightgray):''射程距離''|BGCOLOR(lightgray):''効果範囲''|BGCOLOR(lightgray):''精度修正''|BGCOLOR(lightgray):''詠唱時間''|BGCOLOR(lightgray):''疲労/宝石''|
|||||&amp;ref(Spell/V_Earth.jpg,nolink,25x25,Earth Gem);4|
|BGCOLOR(lightgray):''特性''|&gt;|&gt;|&gt;||
**Summon Earthpower
|&gt;|&gt;|&gt;|&gt;|BGCOLOR(black):COLOR(white):CENTER:''Summon Earthpower''|
|&gt;|BGCOLOR(lightgray):''研究領域''|&gt;|BGCOLOR(lightgray):''使用条件''|BGCOLOR(lightgray):''分類''|
|&gt;|Conjuration Lv3|&gt;|戦闘/水陸両用|自己強化|
|BGCOLOR(lightgray):''主系統''|BGCOLOR(lightgray):''副系統''|&gt;|BGCOLOR(lightgray):''威力/効果''|BGCOLOR(lightgray):''効果発生数''|
|&amp;ref(Spell/P_Earth.jpg,nolink,25x25,Earth);2||&gt;|Earth Power|1|
|BGCOLOR(lightgray):''射程距離''|BGCOLOR(lightgray):''効果範囲''|BGCOLOR(lightgray):''精度修正''|BGCOLOR(lightgray):''詠唱時間''|BGCOLOR(lightgray):''疲労/宝石''|
|0|0|0|100%|20|
|BGCOLOR(lightgray):''特性''|&gt;|&gt;|&gt;||
**Power of the Spheres
|&gt;|&gt;|&gt;|&gt;|BGCOLOR(black):COLOR(white):CENTER:''Power of the Spheres''|
|&gt;|BGCOLOR(lightgray):''研究領域''|&gt;|BGCOLOR(lightgray):''使用条件''|BGCOLOR(lightgray):''分類''|
|&gt;|Conjuration Lv3|&gt;|戦闘/水陸両用|自己強化|
|BGCOLOR(lightgray):''主系統''|BGCOLOR(lightgray):''副系統''|&gt;|BGCOLOR(lightgray):''威力/効果''|BGCOLOR(lightgray):''効果発生数''|
|&amp;ref(Spell/P_Astral.jpg,nolink,25x25,Astral);1||&gt;|All Power|1|
|BGCOLOR(lightgray):''射程距離''|BGCOLOR(lightgray):''効果範囲''|BGCOLOR(lightgray):''精度修正''|BGCOLOR(lightgray):''詠唱時間''|BGCOLOR(lightgray):''疲労/宝石''|
|0|0|0|125%|100 / &amp;ref(Spell/V_Astral.jpg,nolink,25x25,Astral Pearl);1|
|BGCOLOR(lightgray):''特性''|&gt;|&gt;|&gt;||
**Dark Knowledge
|&gt;|&gt;|&gt;|&gt;|BGCOLOR(black):COLOR(white):CENTER:''Dark Knowledge''|
|&gt;|BGCOLOR(lightgray):''研究領域''|&gt;|BGCOLOR(lightgray):''使用条件''|BGCOLOR(lightgray):''分類''|
|&gt;|Conjuration Lv3|&gt;|儀式/水陸両用|土地探索|
|BGCOLOR(lightgray):''主系統''|BGCOLOR(lightgray):''副系統''|&gt;|BGCOLOR(lightgray):''威力/効果''|BGCOLOR(lightgray):''効果発生数''|
|&amp;ref(Spell/P_Death.jpg,nolink,25x25,Death);1||&gt;|||
|BGCOLOR(lightgray):''射程距離''|BGCOLOR(lightgray):''効果範囲''|BGCOLOR(lightgray):''精度修正''|BGCOLOR(lightgray):''詠唱時間''|BGCOLOR(lightgray):''疲労/宝石''|
|3||||&amp;ref(Spell/V_Death.jpg,nolink,25x25,Death Gem);4|
|BGCOLOR(lightgray):''特性''|&gt;|&gt;|&gt;|遠隔儀式&amp;br;敵国領内の指定不可|
**Revive Wights
|&gt;|&gt;|&gt;|&gt;|BGCOLOR(black):COLOR(white):CENTER:''Revive Wights''|
|&gt;|BGCOLOR(lightgray):''研究領域''|&gt;|BGCOLOR(lightgray):''使用条件''|BGCOLOR(lightgray):''分類''|
|&gt;|Conjuration Lv3|&gt;|儀式/水陸両用|兵士召喚|
|BGCOLOR(lightgray):''主系統''|BGCOLOR(lightgray):''副系統''|&gt;|BGCOLOR(lightgray):''威力/効果''|BGCOLOR(lightgray):''効果発生数''|
|&amp;ref(Spell/P_Death.jpg,nolink,25x25,Death);2||&gt;|Wight|5|
|BGCOLOR(lightgray):''射程距離''|BGCOLOR(lightgray):''効果範囲''|BGCOLOR(lightgray):''精度修正''|BGCOLOR(lightgray):''詠唱時間''|BGCOLOR(lightgray):''疲労/宝石''|
|||||&amp;ref(Spell/V_Death.jpg,nolink,25x25,Death Gem);20|
|BGCOLOR(lightgray):''特性''|&gt;|&gt;|&gt;||
**Revive Bane
|&gt;|&gt;|&gt;|&gt;|BGCOLOR(black):COLOR(white):CENTER:''Revive Bane''|
|&gt;|BGCOLOR(lightgray):''研究領域''|&gt;|BGCOLOR(lightgray):''使用条件''|BGCOLOR(lightgray):''分類''|
|&gt;|Conjuration Lv3|&gt;|儀式/水陸両用|指揮官召喚|
|BGCOLOR(lightgray):''主系統''|BGCOLOR(lightgray):''副系統''|&gt;|BGCOLOR(lightgray):''威力/効果''|BGCOLOR(lightgray):''効果発生数''|
|&amp;ref(Spell/P_Death.jpg,nolink,25x25,Death);2||&gt;|Bane|1|
|BGCOLOR(lightgray):''射程距離''|BGCOLOR(lightgray):''効果範囲''|BGCOLOR(lightgray):''精度修正''|BGCOLOR(lightgray):''詠唱時間''|BGCOLOR(lightgray):''疲労/宝石''|
|||||&amp;ref(Spell/V_Death.jpg,nolink,25x25,Death Gem);7|
|BGCOLOR(lightgray):''特性''|&gt;|&gt;|&gt;|指揮官として召喚|
**Awaken Vine Men
|&gt;|&gt;|&gt;|&gt;|BGCOLOR(black):COLOR(white):CENTER:''Awaken Vine Men''|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|&amp;ref(Spell/P_Nature.jpg,nolink,25x25,Nature);1||&gt;|Vine Man|3|
|BGCOLOR(lightgray):''射程距離''|BGCOLOR(lightgray):''効果範囲''|BGCOLOR(lightgray):''精度修正''|BGCOLOR(lightgray):''詠唱時間''|BGCOLOR(lightgray):''疲労/宝石''|
|||||&amp;ref(Spell/V_Nature.jpg,nolink,25x25,Nature Gem);1|
|BGCOLOR(lightgray):''特性''|&gt;|&gt;|&gt;|Ivy Lord対応|
**Awaken Algae Men
|&gt;|&gt;|&gt;|&gt;|BGCOLOR(black):COLOR(white):CENTER:''Awaken Algae Men''|
|&gt;|BGCOLOR(lightgray):''研究領域''|&gt;|BGCOLOR(lightgray):''使用条件''|BGCOLOR(lightgray):''分類''|
|&gt;|Conjuration Lv3|&gt;|儀式/水中専用|兵士召喚|
|BGCOLOR(lightgray):''主系統''|BGCOLOR(lightgray):''副系統''|&gt;|BGCOLOR(lightgray):''威力/効果''|BGCOLOR(lightgray):''効果発生数''|
|&amp;ref(Spell/P_Nature.jpg,nolink,25x25,Nature);1||&gt;|Algae Man|3|
|BGCOLOR(lightgray):''射程距離''|BGCOLOR(lightgray):''効果範囲''|BGCOLOR(lightgray):''精度修正''|BGCOLOR(lightgray):''詠唱時間''|BGCOLOR(lightgray):''疲労/宝石''|
|||||&amp;ref(Spell/V_Nature.jpg,nolink,25x25,Nature Gem);1|
|BGCOLOR(lightgray):''特性''|&gt;|&gt;|&gt;||
**Summon Sea Lions
|&gt;|&gt;|&gt;|&gt;|BGCOLOR(black):COLOR(white):CENTER:''Summon Sea Lions''|
|&gt;|BGCOLOR(lightgray):''研究領域''|&gt;|BGCOLOR(lightgray):''使用条件''|BGCOLOR(lightgray):''分類''|
|&gt;|Conjuration Lv3|&gt;|儀式/水中専用|兵士召喚|
|BGCOLOR(lightgray):''主系統''|BGCOLOR(lightgray):''副系統''|&gt;|BGCOLOR(lightgray):''威力/効果''|BGCOLOR(lightgray):''効果発生数''|
|&amp;ref(Spell/P_Nature.jpg,nolink,25x25,Nature);2|&amp;ref(Spell/P_Water.jpg,nolink,25x25,Water);1|&gt;|Leocampus|10+1/Lv|
|BGCOLOR(lightgray):''射程距離''|BGCOLOR(lightgray):''効果範囲''|BGCOLOR(lightgray):''精度修正''|BGCOLOR(lightgray):''詠唱時間''|BGCOLOR(lightgray):''疲労/宝石''|
|||||&amp;ref(Spell/V_Nature.jpg,nolink,25x25,Nature Gem);10|
|BGCOLOR(lightgray):''特性''|&gt;|&gt;|&gt;||
**Summon Bog Beasts
|&gt;|&gt;|&gt;|&gt;|BGCOLOR(black):COLOR(white):CENTER:''Summon Bog Beasts''|
|&gt;|BGCOLOR(lightgray):''研究領域''|&gt;|BGCOLOR(lightgray):''使用条件''|BGCOLOR(lightgray):''分類''|
|&gt;|Conjuration Lv3|&gt;|儀式/陸上専用|兵士召喚|
|BGCOLOR(lightgray):''主系統''|BGCOLOR(lightgray):''副系統''|&gt;|BGCOLOR(lightgray):''威力/効果''|BGCOLOR(lightgray):''効果発生数''|
|&amp;ref(Spell/P_Nature.jpg,nolink,25x25,Nature);2|&amp;ref(Spell/P_Water.jpg,nolink,25x25,Water);2|&gt;|Bog Beast|5+0.5/Lv|
|BGCOLOR(lightgray):''射程距離''|BGCOLOR(lightgray):''効果範囲''|BGCOLOR(lightgray):''精度修正''|BGCOLOR(lightgray):''詠唱時間''|BGCOLOR(lightgray):''疲労/宝石''|
|||||&amp;ref(Spell/V_Nature.jpg,nolink,25x25,Nature Gem);7|
|BGCOLOR(lightgray):''特性''|&gt;|&gt;|&gt;||
**Call of the Wild
|&gt;|&gt;|&gt;|&gt;|BGCOLOR(black):COLOR(white):CENTER:''Call of the Wild''|
|&gt;|BGCOLOR(lightgray):''研究領域''|&gt;|BGCOLOR(lightgray):''使用条件''|BGCOLOR(lightgray):''分類''|
|&gt;|Conjuration Lv3|&gt;|儀式/陸上専用|遠隔召喚|
|BGCOLOR(lightgray):''主系統''|BGCOLOR(lightgray):''副系統''|&gt;|BGCOLOR(lightgray):''威力/効果''|BGCOLOR(lightgray):''効果発生数''|
|&amp;ref(Spell/P_Nature.jpg,nolink,25x25,Nature);4||&gt;|Wolf|15|
|BGCOLOR(lightgray):''射程距離''|BGCOLOR(lightgray):''効果範囲''|BGCOLOR(lightgray):''精度修正''|BGCOLOR(lightgray):''詠唱時間''|BGCOLOR(lightgray):''疲労/宝石''|
|||||&amp;ref(Spell/V_Nature.jpg,nolink,25x25,Nature Gem);12|
|BGCOLOR(lightgray):''特性''|&gt;|&gt;|&gt;|指揮官付属：Werewolf&amp;br;遠隔儀式&amp;br;海域の通過不可&amp;br;海域の指定不可|
</v>
      </c>
      <c r="C20" s="1" t="str">
        <f ca="1">IFERROR(IFERROR(myConcat(INDIRECT("Spell!Z"&amp;MATCH(SpellOutput!C$1&amp;SpellOutput!$A20&amp;"S",Spell!$A:$A,0)&amp;":Z"&amp;MATCH(SpellOutput!C$1&amp;SpellOutput!$A20&amp;"E",Spell!$A:$A,0))),myConcat(INDIRECT("Spell!Z"&amp;MATCH(SpellOutput!C$1&amp;SpellOutput!$A20&amp;"S",Spell!$A:$A,0)))),"")</f>
        <v xml:space="preserve">**Inner Sun
|&gt;|&gt;|&gt;|&gt;|BGCOLOR(black):COLOR(white):CENTER:''Inner Sun''|
|&gt;|BGCOLOR(lightgray):''研究領域''|&gt;|BGCOLOR(lightgray):''使用条件''|BGCOLOR(lightgray):''分類''|
|&gt;|Alteration Lv3|&gt;|儀式/水陸両用|個人呪附|
|BGCOLOR(lightgray):''主系統''|BGCOLOR(lightgray):''副系統''|&gt;|BGCOLOR(lightgray):''威力/効果''|BGCOLOR(lightgray):''効果発生数''|
|&amp;ref(Spell/P_Fire.jpg,nolink,25x25,Fire);1|&amp;ref(Spell/P_Astral.jpg,nolink,25x25,Astral);1|&gt;|Inner Sun||
|BGCOLOR(lightgray):''射程距離''|BGCOLOR(lightgray):''効果範囲''|BGCOLOR(lightgray):''精度修正''|BGCOLOR(lightgray):''詠唱時間''|BGCOLOR(lightgray):''疲労/宝石''|
|||||&amp;ref(Spell/V_Fire.jpg,nolink,25x25,Fire Gem);1|
|BGCOLOR(lightgray):''特性''|&gt;|&gt;|&gt;|アンデッド無効|
**Immolation
|&gt;|&gt;|&gt;|&gt;|BGCOLOR(black):COLOR(white):CENTER:''Immolation''|
|&gt;|BGCOLOR(lightgray):''研究領域''|&gt;|BGCOLOR(lightgray):''使用条件''|BGCOLOR(lightgray):''分類''|
|&gt;|Alteration Lv3|&gt;|戦闘/陸上専用|攻撃|
|BGCOLOR(lightgray):''主系統''|BGCOLOR(lightgray):''副系統''|&gt;|BGCOLOR(lightgray):''威力/効果''|BGCOLOR(lightgray):''効果発生数''|
|&amp;ref(Spell/P_Fire.jpg,nolink,25x25,Fire);2||&gt;|12+1/Lv|1|
|BGCOLOR(lightgray):''射程距離''|BGCOLOR(lightgray):''効果範囲''|BGCOLOR(lightgray):''精度修正''|BGCOLOR(lightgray):''詠唱時間''|BGCOLOR(lightgray):''疲労/宝石''|
|0|7|0|100%|20|
|BGCOLOR(lightgray):''特性''|&gt;|&gt;|&gt;|火炎属性&amp;br;防御貫通|
**Mistform
|&gt;|&gt;|&gt;|&gt;|BGCOLOR(black):COLOR(white):CENTER:''Mistform''|
|&gt;|BGCOLOR(lightgray):''研究領域''|&gt;|BGCOLOR(lightgray):''使用条件''|BGCOLOR(lightgray):''分類''|
|&gt;|Alteration Lv3|&gt;|戦闘/水陸両用|自己強化|
|BGCOLOR(lightgray):''主系統''|BGCOLOR(lightgray):''副系統''|&gt;|BGCOLOR(lightgray):''威力/効果''|BGCOLOR(lightgray):''効果発生数''|
|&amp;ref(Spell/P_Air.jpg,nolink,25x25,Air);2||&gt;|Mistform|1|
|BGCOLOR(lightgray):''射程距離''|BGCOLOR(lightgray):''効果範囲''|BGCOLOR(lightgray):''精度修正''|BGCOLOR(lightgray):''詠唱時間''|BGCOLOR(lightgray):''疲労/宝石''|
|0|0|0|100%|10|
|BGCOLOR(lightgray):''特性''|&gt;|&gt;|&gt;||
**Ghost Wolves
|&gt;|&gt;|&gt;|&gt;|BGCOLOR(black):COLOR(white):CENTER:''Ghost Wolves''|
|&gt;|BGCOLOR(lightgray):''研究領域''|&gt;|BGCOLOR(lightgray):''使用条件''|BGCOLOR(lightgray):''分類''|
|&gt;|Alteration Lv3|&gt;|戦闘/水陸両用|一時的召喚|
|BGCOLOR(lightgray):''主系統''|BGCOLOR(lightgray):''副系統''|&gt;|BGCOLOR(lightgray):''威力/効果''|BGCOLOR(lightgray):''効果発生数''|
|&amp;ref(Spell/P_Air.jpg,nolink,25x25,Air);3||&gt;|Phantasmal Wolf|2|
|BGCOLOR(lightgray):''射程距離''|BGCOLOR(lightgray):''効果範囲''|BGCOLOR(lightgray):''精度修正''|BGCOLOR(lightgray):''詠唱時間''|BGCOLOR(lightgray):''疲労/宝石''|
|5|0|0|100%|10|
|BGCOLOR(lightgray):''特性''|&gt;|&gt;|&gt;||
**Numbness
|&gt;|&gt;|&gt;|&gt;|BGCOLOR(black):COLOR(white):CENTER:''Numbness''|
|&gt;|BGCOLOR(lightgray):''研究領域''|&gt;|BGCOLOR(lightgray):''使用条件''|BGCOLOR(lightgray):''分類''|
|&gt;|Alteration Lv3|&gt;|戦闘/水陸両用|弱体化|
|BGCOLOR(lightgray):''主系統''|BGCOLOR(lightgray):''副系統''|&gt;|BGCOLOR(lightgray):''威力/効果''|BGCOLOR(lightgray):''効果発生数''|
|&amp;ref(Spell/P_Water.jpg,nolink,25x25,Water);2||&gt;|Freeze|1|
|BGCOLOR(lightgray):''射程距離''|BGCOLOR(lightgray):''効果範囲''|BGCOLOR(lightgray):''精度修正''|BGCOLOR(lightgray):''詠唱時間''|BGCOLOR(lightgray):''疲労/宝石''|
|25|1|100|100%|20|
|BGCOLOR(lightgray):''特性''|&gt;|&gt;|&gt;||
**Ironskin
|&gt;|&gt;|&gt;|&gt;|BGCOLOR(black):COLOR(white):CENTER:''Ironskin''|
|&gt;|BGCOLOR(lightgray):''研究領域''|&gt;|BGCOLOR(lightgray):''使用条件''|BGCOLOR(lightgray):''分類''|
|&gt;|Alteration Lv3|&gt;|戦闘/水陸両用|自己強化|
|BGCOLOR(lightgray):''主系統''|BGCOLOR(lightgray):''副系統''|&gt;|BGCOLOR(lightgray):''威力/効果''|BGCOLOR(lightgray):''効果発生数''|
|&amp;ref(Spell/P_Earth.jpg,nolink,25x25,Earth);1||&gt;|Ironskin|1|
|BGCOLOR(lightgray):''射程距離''|BGCOLOR(lightgray):''効果範囲''|BGCOLOR(lightgray):''精度修正''|BGCOLOR(lightgray):''詠唱時間''|BGCOLOR(lightgray):''疲労/宝石''|
|0|0|0|100%|20|
|BGCOLOR(lightgray):''特性''|&gt;|&gt;|&gt;||
**Luck
|&gt;|&gt;|&gt;|&gt;|BGCOLOR(black):COLOR(white):CENTER:''Luck''|
|&gt;|BGCOLOR(lightgray):''研究領域''|&gt;|BGCOLOR(lightgray):''使用条件''|BGCOLOR(lightgray):''分類''|
|&gt;|Alteration Lv3|&gt;|戦闘/水陸両用|強化|
|BGCOLOR(lightgray):''主系統''|BGCOLOR(lightgray):''副系統''|&gt;|BGCOLOR(lightgray):''威力/効果''|BGCOLOR(lightgray):''効果発生数''|
|&amp;ref(Spell/P_Astral.jpg,nolink,25x25,Astral);1||&gt;|Lucky|1|
|BGCOLOR(lightgray):''射程距離''|BGCOLOR(lightgray):''効果範囲''|BGCOLOR(lightgray):''精度修正''|BGCOLOR(lightgray):''詠唱時間''|BGCOLOR(lightgray):''疲労/宝石''|
|10|1|2|100%|20|
|BGCOLOR(lightgray):''特性''|&gt;|&gt;|&gt;|アンデッド無効&amp;br;無生物無効&amp;br;味方にのみ作用|
**Protection
|&gt;|&gt;|&gt;|&gt;|BGCOLOR(black):COLOR(white):CENTER:''Protection''|
|&gt;|BGCOLOR(lightgray):''研究領域''|&gt;|BGCOLOR(lightgray):''使用条件''|BGCOLOR(lightgray):''分類''|
|&gt;|Alteration Lv3|&gt;|戦闘/水陸両用|強化|
|BGCOLOR(lightgray):''主系統''|BGCOLOR(lightgray):''副系統''|&gt;|BGCOLOR(lightgray):''威力/効果''|BGCOLOR(lightgray):''効果発生数''|
|&amp;ref(Spell/P_Nature.jpg,nolink,25x25,Nature);1||&gt;|Barkskin|1|
|BGCOLOR(lightgray):''射程距離''|BGCOLOR(lightgray):''効果範囲''|BGCOLOR(lightgray):''精度修正''|BGCOLOR(lightgray):''詠唱時間''|BGCOLOR(lightgray):''疲労/宝石''|
|20|1|100|100%|20|
|BGCOLOR(lightgray):''特性''|&gt;|&gt;|&gt;|味方にのみ作用|
**Mossbody
|&gt;|&gt;|&gt;|&gt;|BGCOLOR(black):COLOR(white):CENTER:''Mossbody''|
|&gt;|BGCOLOR(lightgray):''研究領域''|&gt;|BGCOLOR(lightgray):''使用条件''|BGCOLOR(lightgray):''分類''|
|&gt;|Alteration Lv3|&gt;|戦闘/水陸両用|強化|
|BGCOLOR(lightgray):''主系統''|BGCOLOR(lightgray):''副系統''|&gt;|BGCOLOR(lightgray):''威力/効果''|BGCOLOR(lightgray):''効果発生数''|
|&amp;ref(Spell/P_Nature.jpg,nolink,25x25,Nature);1|&amp;ref(Spell/P_Water.jpg,nolink,25x25,Water);1|&gt;|Mossbody|1|
|BGCOLOR(lightgray):''射程距離''|BGCOLOR(lightgray):''効果範囲''|BGCOLOR(lightgray):''精度修正''|BGCOLOR(lightgray):''詠唱時間''|BGCOLOR(lightgray):''疲労/宝石''|
|5|1|0|100%|20|
|BGCOLOR(lightgray):''特性''|&gt;|&gt;|&gt;|味方にのみ作用|
</v>
      </c>
      <c r="D20" s="1" t="str">
        <f ca="1">IFERROR(IFERROR(myConcat(INDIRECT("Spell!Z"&amp;MATCH(SpellOutput!D$1&amp;SpellOutput!$A20&amp;"S",Spell!$A:$A,0)&amp;":Z"&amp;MATCH(SpellOutput!D$1&amp;SpellOutput!$A20&amp;"E",Spell!$A:$A,0))),myConcat(INDIRECT("Spell!Z"&amp;MATCH(SpellOutput!D$1&amp;SpellOutput!$A20&amp;"S",Spell!$A:$A,0)))),"")</f>
        <v xml:space="preserve">**Fireball
|&gt;|&gt;|&gt;|&gt;|BGCOLOR(black):COLOR(white):CENTER:''Fireball''|
|&gt;|BGCOLOR(lightgray):''研究領域''|&gt;|BGCOLOR(lightgray):''使用条件''|BGCOLOR(lightgray):''分類''|
|&gt;|Evocation Lv3|&gt;|儀式/陸上専用|攻撃|
|BGCOLOR(lightgray):''主系統''|BGCOLOR(lightgray):''副系統''|&gt;|BGCOLOR(lightgray):''威力/効果''|BGCOLOR(lightgray):''効果発生数''|
|&amp;ref(Spell/P_Fire.jpg,nolink,25x25,Fire);2||&gt;|16+2/Lv|1|
|BGCOLOR(lightgray):''射程距離''|BGCOLOR(lightgray):''効果範囲''|BGCOLOR(lightgray):''精度修正''|BGCOLOR(lightgray):''詠唱時間''|BGCOLOR(lightgray):''疲労/宝石''|
|35+5|1|1|100%|20 / &amp;ref(Spell/V_Fire.jpg,nolink,25x25,Fire Gem);10|
|BGCOLOR(lightgray):''特性''|&gt;|&gt;|&gt;|火炎属性&amp;br;防御貫通|
**Fires from Afar
|&gt;|&gt;|&gt;|&gt;|BGCOLOR(black):COLOR(white):CENTER:''Fires from Afar''|
|&gt;|BGCOLOR(lightgray):''研究領域''|&gt;|BGCOLOR(lightgray):''使用条件''|BGCOLOR(lightgray):''分類''|
|&gt;|Evocation Lv3|&gt;|戦闘/陸上専用|遠隔攻撃|
|BGCOLOR(lightgray):''主系統''|BGCOLOR(lightgray):''副系統''|&gt;|BGCOLOR(lightgray):''威力/効果''|BGCOLOR(lightgray):''効果発生数''|
|&amp;ref(Spell/P_Fire.jpg,nolink,25x25,Fire);3||&gt;|15|10+1/Lv|
|BGCOLOR(lightgray):''射程距離''|BGCOLOR(lightgray):''効果範囲''|BGCOLOR(lightgray):''精度修正''|BGCOLOR(lightgray):''詠唱時間''|BGCOLOR(lightgray):''疲労/宝石''|
|3||||&amp;ref(Spell/V_Fire.jpg,nolink,25x25,Fire Gem);1|
|BGCOLOR(lightgray):''特性''|&gt;|&gt;|&gt;|火炎属性&amp;br;防御貫通&amp;br;遠隔儀式&amp;br;海域の指定不可|
**Mistform
|&gt;|&gt;|&gt;|&gt;|BGCOLOR(black):COLOR(white):CENTER:''Mistform''|
|&gt;|BGCOLOR(lightgray):''研究領域''|&gt;|BGCOLOR(lightgray):''使用条件''|BGCOLOR(lightgray):''分類''|
|&gt;|Evocation Lv3|&gt;|戦闘/陸上専用|戦闘呪附|
|BGCOLOR(lightgray):''主系統''|BGCOLOR(lightgray):''副系統''|&gt;|BGCOLOR(lightgray):''威力/効果''|BGCOLOR(lightgray):''効果発生数''|
|&amp;ref(Spell/P_Air.jpg,nolink,25x25,Air);3||&gt;|Mist|1|
|BGCOLOR(lightgray):''射程距離''|BGCOLOR(lightgray):''効果範囲''|BGCOLOR(lightgray):''精度修正''|BGCOLOR(lightgray):''詠唱時間''|BGCOLOR(lightgray):''疲労/宝石''|
|0|0|0|200%|100|
|BGCOLOR(lightgray):''特性''|&gt;|&gt;|&gt;|戦闘呪附|
**Acid Bolt
|&gt;|&gt;|&gt;|&gt;|BGCOLOR(black):COLOR(white):CENTER:''Acid Bolt''|
|&gt;|BGCOLOR(lightgray):''研究領域''|&gt;|BGCOLOR(lightgray):''使用条件''|BGCOLOR(lightgray):''分類''|
|&gt;|Evocation Lv3|&gt;|戦闘/陸上専用|攻撃|
|BGCOLOR(lightgray):''主系統''|BGCOLOR(lightgray):''副系統''|&gt;|BGCOLOR(lightgray):''威力/効果''|BGCOLOR(lightgray):''効果発生数''|
|&amp;ref(Spell/P_Water.jpg,nolink,25x25,Water);2|&amp;ref(Spell/P_Fire.jpg,nolink,25x25,Fire);1|&gt;|16+1/Lv|1|
|BGCOLOR(lightgray):''射程距離''|BGCOLOR(lightgray):''効果範囲''|BGCOLOR(lightgray):''精度修正''|BGCOLOR(lightgray):''詠唱時間''|BGCOLOR(lightgray):''疲労/宝石''|
|35+5|1|3|100%|30|
|BGCOLOR(lightgray):''特性''|&gt;|&gt;|&gt;|強酸属性&amp;br;防御貫通|
**Freezing Mist
|&gt;|&gt;|&gt;|&gt;|BGCOLOR(black):COLOR(white):CENTER:''Freezing Mist''|
|&gt;|BGCOLOR(lightgray):''研究領域''|&gt;|BGCOLOR(lightgray):''使用条件''|BGCOLOR(lightgray):''分類''|
|&gt;|Evocation Lv3|&gt;|戦闘/陸上専用|攻撃|
|BGCOLOR(lightgray):''主系統''|BGCOLOR(lightgray):''副系統''|&gt;|BGCOLOR(lightgray):''威力/効果''|BGCOLOR(lightgray):''効果発生数''|
|&amp;ref(Spell/P_Water.jpg,nolink,25x25,Water);3|&amp;ref(Spell/P_Air.jpg,nolink,25x25,Air);1|&gt;|1|1|
|BGCOLOR(lightgray):''射程距離''|BGCOLOR(lightgray):''効果範囲''|BGCOLOR(lightgray):''精度修正''|BGCOLOR(lightgray):''詠唱時間''|BGCOLOR(lightgray):''疲労/宝石''|
|30|4+1|1|100%|20|
|BGCOLOR(lightgray):''特性''|&gt;|&gt;|&gt;|冷気属性&amp;br;防御無視&amp;br;5ラウンド滞留|
**Magma Bolts
|&gt;|&gt;|&gt;|&gt;|BGCOLOR(black):COLOR(white):CENTER:''Magma Bolts''|
|&gt;|BGCOLOR(lightgray):''研究領域''|&gt;|BGCOLOR(lightgray):''使用条件''|BGCOLOR(lightgray):''分類''|
|&gt;|Evocation Lv3|&gt;|戦闘/陸上専用|攻撃|
|BGCOLOR(lightgray):''主系統''|BGCOLOR(lightgray):''副系統''|&gt;|BGCOLOR(lightgray):''威力/効果''|BGCOLOR(lightgray):''効果発生数''|
|&amp;ref(Spell/P_Earth.jpg,nolink,25x25,Earth);1|&amp;ref(Spell/P_Fire.jpg,nolink,25x25,Fire);1|&gt;|25+2/Lv|3|
|BGCOLOR(lightgray):''射程距離''|BGCOLOR(lightgray):''効果範囲''|BGCOLOR(lightgray):''精度修正''|BGCOLOR(lightgray):''詠唱時間''|BGCOLOR(lightgray):''疲労/宝石''|
|30+5|0|2|100%|20 / &amp;ref(Spell/V_Earth.jpg,nolink,25x25,Earth Gem);3|
|BGCOLOR(lightgray):''特性''|&gt;|&gt;|&gt;|打撃属性|
**Arcane Probing
|&gt;|&gt;|&gt;|&gt;|BGCOLOR(black):COLOR(white):CENTER:''Arcane Probing''|
|&gt;|BGCOLOR(lightgray):''研究領域''|&gt;|BGCOLOR(lightgray):''使用条件''|BGCOLOR(lightgray):''分類''|
|&gt;|Evocation Lv3|&gt;|儀式/水陸両用|土地探索|
|BGCOLOR(lightgray):''主系統''|BGCOLOR(lightgray):''副系統''|&gt;|BGCOLOR(lightgray):''威力/効果''|BGCOLOR(lightgray):''効果発生数''|
|&amp;ref(Spell/P_Astral.jpg,nolink,25x25,Astral);1||&gt;|||
|BGCOLOR(lightgray):''射程距離''|BGCOLOR(lightgray):''効果範囲''|BGCOLOR(lightgray):''精度修正''|BGCOLOR(lightgray):''詠唱時間''|BGCOLOR(lightgray):''疲労/宝石''|
|4||||&amp;ref(Spell/V_Astral.jpg,nolink,25x25,Astral Pearl);1|
|BGCOLOR(lightgray):''特性''|&gt;|&gt;|&gt;|遠隔儀式&amp;br;敵国領内の指定不可|
**Magic Duel
|&gt;|&gt;|&gt;|&gt;|BGCOLOR(black):COLOR(white):CENTER:''Magic Duel''|
|&gt;|BGCOLOR(lightgray):''研究領域''|&gt;|BGCOLOR(lightgray):''使用条件''|BGCOLOR(lightgray):''分類''|
|&gt;|Evocation Lv3|&gt;|戦闘/水陸両用|即死|
|BGCOLOR(lightgray):''主系統''|BGCOLOR(lightgray):''副系統''|&gt;|BGCOLOR(lightgray):''威力/効果''|BGCOLOR(lightgray):''効果発生数''|
|&amp;ref(Spell/P_Astral.jpg,nolink,25x25,Astral);1||&gt;|999|1|
|BGCOLOR(lightgray):''射程距離''|BGCOLOR(lightgray):''効果範囲''|BGCOLOR(lightgray):''精度修正''|BGCOLOR(lightgray):''詠唱時間''|BGCOLOR(lightgray):''疲労/宝石''|
|100|1|100|125%|100|
|BGCOLOR(lightgray):''特性''|&gt;|&gt;|&gt;|無心無効&amp;br;無心使用不可|
**Healing Light
|&gt;|&gt;|&gt;|&gt;|BGCOLOR(black):COLOR(white):CENTER:''Healing Light''|
|&gt;|BGCOLOR(lightgray):''研究領域''|&gt;|BGCOLOR(lightgray):''使用条件''|BGCOLOR(lightgray):''分類''|
|&gt;|Evocation Lv3|&gt;|戦闘/陸上専用|治療|
|BGCOLOR(lightgray):''主系統''|BGCOLOR(lightgray):''副系統''|&gt;|BGCOLOR(lightgray):''威力/効果''|BGCOLOR(lightgray):''効果発生数''|
|&amp;ref(Spell/P_Astral.jpg,nolink,25x25,Astral);1|&amp;ref(Spell/P_Nature.jpg,nolink,25x25,Nature);1|&gt;|10|1|
|BGCOLOR(lightgray):''射程距離''|BGCOLOR(lightgray):''効果範囲''|BGCOLOR(lightgray):''精度修正''|BGCOLOR(lightgray):''詠唱時間''|BGCOLOR(lightgray):''疲労/宝石''|
|30+5|1|100|100%|20|
|BGCOLOR(lightgray):''特性''|&gt;|&gt;|&gt;|防御無視&amp;br;無心無効&amp;br;アンデッド無効&amp;br;無生物無効|
**Shadow Bolt
|&gt;|&gt;|&gt;|&gt;|BGCOLOR(black):COLOR(white):CENTER:''Shadow Bolt''|
|&gt;|BGCOLOR(lightgray):''研究領域''|&gt;|BGCOLOR(lightgray):''使用条件''|BGCOLOR(lightgray):''分類''|
|&gt;|Evocation Lv3|&gt;|戦闘/水陸両用|攻撃|
|BGCOLOR(lightgray):''主系統''|BGCOLOR(lightgray):''副系統''|&gt;|BGCOLOR(lightgray):''威力/効果''|BGCOLOR(lightgray):''効果発生数''|
|&amp;ref(Spell/P_Death.jpg,nolink,25x25,Death);2||&gt;|10+1/Lv|1|
|BGCOLOR(lightgray):''射程距離''|BGCOLOR(lightgray):''効果範囲''|BGCOLOR(lightgray):''精度修正''|BGCOLOR(lightgray):''詠唱時間''|BGCOLOR(lightgray):''疲労/宝石''|
|35+5|0|3|100%|20|
|BGCOLOR(lightgray):''特性''|&gt;|&gt;|&gt;|防御無視&amp;br;抵抗可能&amp;br;アンデッド無効|
**Sleep Cloud
|&gt;|&gt;|&gt;|&gt;|BGCOLOR(black):COLOR(white):CENTER:''Sleep Cloud''|
|&gt;|BGCOLOR(lightgray):''研究領域''|&gt;|BGCOLOR(lightgray):''使用条件''|BGCOLOR(lightgray):''分類''|
|&gt;|Evocation Lv3|&gt;|戦闘/水陸両用|催眠|
|BGCOLOR(lightgray):''主系統''|BGCOLOR(lightgray):''副系統''|&gt;|BGCOLOR(lightgray):''威力/効果''|BGCOLOR(lightgray):''効果発生数''|
|&amp;ref(Spell/P_Nature.jpg,nolink,25x25,Nature);2||&gt;|Sleep|1|
|BGCOLOR(lightgray):''射程距離''|BGCOLOR(lightgray):''効果範囲''|BGCOLOR(lightgray):''精度修正''|BGCOLOR(lightgray):''詠唱時間''|BGCOLOR(lightgray):''疲労/宝石''|
|30|3+1|3|100%|20|
|BGCOLOR(lightgray):''特性''|&gt;|&gt;|&gt;|抵抗可能&amp;br;無心無効&amp;br;アンデッド無効&amp;br;無生物無効&amp;br;6ラウンド滞留|
</v>
      </c>
      <c r="E20" s="1" t="str">
        <f ca="1">IFERROR(IFERROR(myConcat(INDIRECT("Spell!Z"&amp;MATCH(SpellOutput!E$1&amp;SpellOutput!$A20&amp;"S",Spell!$A:$A,0)&amp;":Z"&amp;MATCH(SpellOutput!E$1&amp;SpellOutput!$A20&amp;"E",Spell!$A:$A,0))),myConcat(INDIRECT("Spell!Z"&amp;MATCH(SpellOutput!E$1&amp;SpellOutput!$A20&amp;"S",Spell!$A:$A,0)))),"")</f>
        <v xml:space="preserve">**Clockwork Soldiers
|&gt;|&gt;|&gt;|&gt;|BGCOLOR(black):COLOR(white):CENTER:''Clockwork Soldiers''|
|&gt;|BGCOLOR(lightgray):''研究領域''|&gt;|BGCOLOR(lightgray):''使用条件''|BGCOLOR(lightgray):''分類''|
|&gt;|Construction Lv3|&gt;|儀式/陸上専用|兵士召喚|
|BGCOLOR(lightgray):''主系統''|BGCOLOR(lightgray):''副系統''|&gt;|BGCOLOR(lightgray):''威力/効果''|BGCOLOR(lightgray):''効果発生数''|
|&amp;ref(Spell/P_Earth.jpg,nolink,25x25,Earth);2||&gt;|Clockwork Soldiier|5+0.5/Lv|
|BGCOLOR(lightgray):''射程距離''|BGCOLOR(lightgray):''効果範囲''|BGCOLOR(lightgray):''精度修正''|BGCOLOR(lightgray):''詠唱時間''|BGCOLOR(lightgray):''疲労/宝石''|
|||||&amp;ref(Spell/V_Earth.jpg,nolink,25x25,Earth Gem);8|
|BGCOLOR(lightgray):''特性''|&gt;|&gt;|&gt;||
**Legions of Steel
|&gt;|&gt;|&gt;|&gt;|BGCOLOR(black):COLOR(white):CENTER:''Legions of Steel''|
|&gt;|BGCOLOR(lightgray):''研究領域''|&gt;|BGCOLOR(lightgray):''使用条件''|BGCOLOR(lightgray):''分類''|
|&gt;|Construction Lv3|&gt;|戦闘/水陸両用|強化|
|BGCOLOR(lightgray):''主系統''|BGCOLOR(lightgray):''副系統''|&gt;|BGCOLOR(lightgray):''威力/効果''|BGCOLOR(lightgray):''効果発生数''|
|&amp;ref(Spell/P_Earth.jpg,nolink,25x25,Earth);3||&gt;|Legions of Steel|1|
|BGCOLOR(lightgray):''射程距離''|BGCOLOR(lightgray):''効果範囲''|BGCOLOR(lightgray):''精度修正''|BGCOLOR(lightgray):''詠唱時間''|BGCOLOR(lightgray):''疲労/宝石''|
|15|25|0|100%|40|
|BGCOLOR(lightgray):''特性''|&gt;|&gt;|&gt;|味方にのみ作用|
**Construct Manikin
|&gt;|&gt;|&gt;|&gt;|BGCOLOR(black):COLOR(white):CENTER:''Construct Manikin''|
|&gt;|BGCOLOR(lightgray):''研究領域''|&gt;|BGCOLOR(lightgray):''使用条件''|BGCOLOR(lightgray):''分類''|
|&gt;|Construction Lv3|&gt;|儀式/陸上専用|兵士召喚|
|BGCOLOR(lightgray):''主系統''|BGCOLOR(lightgray):''副系統''|&gt;|BGCOLOR(lightgray):''威力/効果''|BGCOLOR(lightgray):''効果発生数''|
|&amp;ref(Spell/P_Nature.jpg,nolink,25x25,Nature);1|&amp;ref(Spell/P_Death.jpg,nolink,25x25,Death);1|&gt;|Manikin|10+2/Lv|
|BGCOLOR(lightgray):''射程距離''|BGCOLOR(lightgray):''効果範囲''|BGCOLOR(lightgray):''精度修正''|BGCOLOR(lightgray):''詠唱時間''|BGCOLOR(lightgray):''疲労/宝石''|
|||||&amp;ref(Spell/V_Nature.jpg,nolink,25x25,Nature Gem);9|
|BGCOLOR(lightgray):''特性''|&gt;|&gt;|&gt;||
</v>
      </c>
      <c r="F20" s="1" t="str">
        <f ca="1">IFERROR(IFERROR(myConcat(INDIRECT("Spell!Z"&amp;MATCH(SpellOutput!F$1&amp;SpellOutput!$A20&amp;"S",Spell!$A:$A,0)&amp;":Z"&amp;MATCH(SpellOutput!F$1&amp;SpellOutput!$A20&amp;"E",Spell!$A:$A,0))),myConcat(INDIRECT("Spell!Z"&amp;MATCH(SpellOutput!F$1&amp;SpellOutput!$A20&amp;"S",Spell!$A:$A,0)))),"")</f>
        <v xml:space="preserve">**Fire Shield
|&gt;|&gt;|&gt;|&gt;|BGCOLOR(black):COLOR(white):CENTER:''Fire Shield''|
|&gt;|BGCOLOR(lightgray):''研究領域''|&gt;|BGCOLOR(lightgray):''使用条件''|BGCOLOR(lightgray):''分類''|
|&gt;|Enchantment Lv3|&gt;|戦闘/陸上専用|自己強化|
|BGCOLOR(lightgray):''主系統''|BGCOLOR(lightgray):''副系統''|&gt;|BGCOLOR(lightgray):''威力/効果''|BGCOLOR(lightgray):''効果発生数''|
|&amp;ref(Spell/P_Fire.jpg,nolink,25x25,Fire);1||&gt;|Fire Shield|1|
|BGCOLOR(lightgray):''射程距離''|BGCOLOR(lightgray):''効果範囲''|BGCOLOR(lightgray):''精度修正''|BGCOLOR(lightgray):''詠唱時間''|BGCOLOR(lightgray):''疲労/宝石''|
|0|0|0|100%|20|
|BGCOLOR(lightgray):''特性''|&gt;|&gt;|&gt;||
**Gift of Flight
|&gt;|&gt;|&gt;|&gt;|BGCOLOR(black):COLOR(white):CENTER:''Gift of Flight''|
|&gt;|BGCOLOR(lightgray):''研究領域''|&gt;|BGCOLOR(lightgray):''使用条件''|BGCOLOR(lightgray):''分類''|
|&gt;|Enchantment Lv3|&gt;|戦闘/陸上専用|強化|
|BGCOLOR(lightgray):''主系統''|BGCOLOR(lightgray):''副系統''|&gt;|BGCOLOR(lightgray):''威力/効果''|BGCOLOR(lightgray):''効果発生数''|
|&amp;ref(Spell/P_Air.jpg,nolink,25x25,Air);2||&gt;|Flying|1|
|BGCOLOR(lightgray):''射程距離''|BGCOLOR(lightgray):''効果範囲''|BGCOLOR(lightgray):''精度修正''|BGCOLOR(lightgray):''詠唱時間''|BGCOLOR(lightgray):''疲労/宝石''|
|10|1|0|100%|20|
|BGCOLOR(lightgray):''特性''|&gt;|&gt;|&gt;|味方にのみ作用|
**Seeking Arrow
|&gt;|&gt;|&gt;|&gt;|BGCOLOR(black):COLOR(white):CENTER:''Seeking Arrow''|
|&gt;|BGCOLOR(lightgray):''研究領域''|&gt;|BGCOLOR(lightgray):''使用条件''|BGCOLOR(lightgray):''分類''|
|&gt;|Enchantment Lv3|&gt;|儀式/水陸両用|遠隔攻撃|
|BGCOLOR(lightgray):''主系統''|BGCOLOR(lightgray):''副系統''|&gt;|BGCOLOR(lightgray):''威力/効果''|BGCOLOR(lightgray):''効果発生数''|
|&amp;ref(Spell/P_Air.jpg,nolink,25x25,Air);3||&gt;|8||
|BGCOLOR(lightgray):''射程距離''|BGCOLOR(lightgray):''効果範囲''|BGCOLOR(lightgray):''精度修正''|BGCOLOR(lightgray):''詠唱時間''|BGCOLOR(lightgray):''疲労/宝石''|
|||||&amp;ref(Spell/V_Air.jpg,nolink,25x25,Air Gem);4|
|BGCOLOR(lightgray):''特性''|&gt;|&gt;|&gt;|防御無視&amp;br;遠隔儀式&amp;br;海域の指定不可|
**Claymen
|&gt;|&gt;|&gt;|&gt;|BGCOLOR(black):COLOR(white):CENTER:''Claymen''|
|&gt;|BGCOLOR(lightgray):''研究領域''|&gt;|BGCOLOR(lightgray):''使用条件''|BGCOLOR(lightgray):''分類''|
|&gt;|Enchantment Lv3|&gt;|儀式/水陸両用|兵士召喚|
|BGCOLOR(lightgray):''主系統''|BGCOLOR(lightgray):''副系統''|&gt;|BGCOLOR(lightgray):''威力/効果''|BGCOLOR(lightgray):''効果発生数''|
|&amp;ref(Spell/P_Water.jpg,nolink,25x25,Water);1|&amp;ref(Spell/P_Earth.jpg,nolink,25x25,Earth);1|&gt;|Clayman|5+0.5/Lv|
|BGCOLOR(lightgray):''射程距離''|BGCOLOR(lightgray):''効果範囲''|BGCOLOR(lightgray):''精度修正''|BGCOLOR(lightgray):''詠唱時間''|BGCOLOR(lightgray):''疲労/宝石''|
|||||&amp;ref(Spell/V_Water.jpg,nolink,25x25,Water Gem);5|
|BGCOLOR(lightgray):''特性''|&gt;|&gt;|&gt;||
**Strength of Giants
|&gt;|&gt;|&gt;|&gt;|BGCOLOR(black):COLOR(white):CENTER:''Strength of Giants''|
|&gt;|BGCOLOR(lightgray):''研究領域''|&gt;|BGCOLOR(lightgray):''使用条件''|BGCOLOR(lightgray):''分類''|
|&gt;|Enchantment Lv3|&gt;|戦闘/水陸両用|強化|
|BGCOLOR(lightgray):''主系統''|BGCOLOR(lightgray):''副系統''|&gt;|BGCOLOR(lightgray):''威力/効果''|BGCOLOR(lightgray):''効果発生数''|
|&amp;ref(Spell/P_Earth.jpg,nolink,25x25,Earth);3||&gt;|Strength|1|
|BGCOLOR(lightgray):''射程距離''|BGCOLOR(lightgray):''効果範囲''|BGCOLOR(lightgray):''精度修正''|BGCOLOR(lightgray):''詠唱時間''|BGCOLOR(lightgray):''疲労/宝石''|
|15|25|0|100%|40|
|BGCOLOR(lightgray):''特性''|&gt;|&gt;|&gt;|味方にのみ作用|
**Astral Shield
|&gt;|&gt;|&gt;|&gt;|BGCOLOR(black):COLOR(white):CENTER:''Astral Shield''|
|&gt;|BGCOLOR(lightgray):''研究領域''|&gt;|BGCOLOR(lightgray):''使用条件''|BGCOLOR(lightgray):''分類''|
|&gt;|Enchantment Lv3|&gt;|戦闘/水陸両用|自己強化|
|BGCOLOR(lightgray):''主系統''|BGCOLOR(lightgray):''副系統''|&gt;|BGCOLOR(lightgray):''威力/効果''|BGCOLOR(lightgray):''効果発生数''|
|&amp;ref(Spell/P_Astral.jpg,nolink,25x25,Astral);1||&gt;|Astral Shield|1|
|BGCOLOR(lightgray):''射程距離''|BGCOLOR(lightgray):''効果範囲''|BGCOLOR(lightgray):''精度修正''|BGCOLOR(lightgray):''詠唱時間''|BGCOLOR(lightgray):''疲労/宝石''|
|0|0|0|100%|20|
|BGCOLOR(lightgray):''特性''|&gt;|&gt;|&gt;||
**Raise Skeletons
|&gt;|&gt;|&gt;|&gt;|BGCOLOR(black):COLOR(white):CENTER:''Raise Skeletons''|
|&gt;|BGCOLOR(lightgray):''研究領域''|&gt;|BGCOLOR(lightgray):''使用条件''|BGCOLOR(lightgray):''分類''|
|&gt;|Enchantment Lv3|&gt;|戦闘/水陸両用|一時的召喚|
|BGCOLOR(lightgray):''主系統''|BGCOLOR(lightgray):''副系統''|&gt;|BGCOLOR(lightgray):''威力/効果''|BGCOLOR(lightgray):''効果発生数''|
|&amp;ref(Spell/P_Death.jpg,nolink,25x25,Death);2||&gt;|Longdead|3|
|BGCOLOR(lightgray):''射程距離''|BGCOLOR(lightgray):''効果範囲''|BGCOLOR(lightgray):''精度修正''|BGCOLOR(lightgray):''詠唱時間''|BGCOLOR(lightgray):''疲労/宝石''|
|5|0|-2|100%|40|
|BGCOLOR(lightgray):''特性''|&gt;|&gt;|&gt;||
**Create Revenant
|&gt;|&gt;|&gt;|&gt;|BGCOLOR(black):COLOR(white):CENTER:''Create Revenant''|
|&gt;|BGCOLOR(lightgray):''研究領域''|&gt;|BGCOLOR(lightgray):''使用条件''|BGCOLOR(lightgray):''分類''|
|&gt;|Enchantment Lv3|&gt;|儀式/水陸両用|指揮官召喚|
|BGCOLOR(lightgray):''主系統''|BGCOLOR(lightgray):''副系統''|&gt;|BGCOLOR(lightgray):''威力/効果''|BGCOLOR(lightgray):''効果発生数''|
|&amp;ref(Spell/P_Death.jpg,nolink,25x25,Death);2||&gt;|Revenant|1|
|BGCOLOR(lightgray):''射程距離''|BGCOLOR(lightgray):''効果範囲''|BGCOLOR(lightgray):''精度修正''|BGCOLOR(lightgray):''詠唱時間''|BGCOLOR(lightgray):''疲労/宝石''|
|||||&amp;ref(Spell/V_Death.jpg,nolink,25x25,Death Gem);9|
|BGCOLOR(lightgray):''特性''|&gt;|&gt;|&gt;||
**Heal
|&gt;|&gt;|&gt;|&gt;|BGCOLOR(black):COLOR(white):CENTER:''Heal''|
|&gt;|BGCOLOR(lightgray):''研究領域''|&gt;|BGCOLOR(lightgray):''使用条件''|BGCOLOR(lightgray):''分類''|
|&gt;|Enchantment Lv3|&gt;|戦闘/水陸両用|治療|
|BGCOLOR(lightgray):''主系統''|BGCOLOR(lightgray):''副系統''|&gt;|BGCOLOR(lightgray):''威力/効果''|BGCOLOR(lightgray):''効果発生数''|
|&amp;ref(Spell/P_Nature.jpg,nolink,25x25,Nature);1||&gt;|30|1|
|BGCOLOR(lightgray):''射程距離''|BGCOLOR(lightgray):''効果範囲''|BGCOLOR(lightgray):''精度修正''|BGCOLOR(lightgray):''詠唱時間''|BGCOLOR(lightgray):''疲労/宝石''|
|15|1|5|100%|20|
|BGCOLOR(lightgray):''特性''|&gt;|&gt;|&gt;|防御無視&amp;br;無生物無効|
**Regeneration
|&gt;|&gt;|&gt;|&gt;|BGCOLOR(black):COLOR(white):CENTER:''Regeneration''|
|&gt;|BGCOLOR(lightgray):''研究領域''|&gt;|BGCOLOR(lightgray):''使用条件''|BGCOLOR(lightgray):''分類''|
|&gt;|Enchantment Lv3|&gt;|戦闘/水陸両用|強化|
|BGCOLOR(lightgray):''主系統''|BGCOLOR(lightgray):''副系統''|&gt;|BGCOLOR(lightgray):''威力/効果''|BGCOLOR(lightgray):''効果発生数''|
|&amp;ref(Spell/P_Nature.jpg,nolink,25x25,Nature);3||&gt;|Regeneration|1|
|BGCOLOR(lightgray):''射程距離''|BGCOLOR(lightgray):''効果範囲''|BGCOLOR(lightgray):''精度修正''|BGCOLOR(lightgray):''詠唱時間''|BGCOLOR(lightgray):''疲労/宝石''|
|15|1|0|100%|40|
|BGCOLOR(lightgray):''特性''|&gt;|&gt;|&gt;|無生物無効&amp;br;味方にのみ作用|
</v>
      </c>
      <c r="G20" s="1" t="str">
        <f ca="1">IFERROR(IFERROR(myConcat(INDIRECT("Spell!Z"&amp;MATCH(SpellOutput!G$1&amp;SpellOutput!$A20&amp;"S",Spell!$A:$A,0)&amp;":Z"&amp;MATCH(SpellOutput!G$1&amp;SpellOutput!$A20&amp;"E",Spell!$A:$A,0))),myConcat(INDIRECT("Spell!Z"&amp;MATCH(SpellOutput!G$1&amp;SpellOutput!$A20&amp;"S",Spell!$A:$A,0)))),"")</f>
        <v xml:space="preserve">**Rage
|&gt;|&gt;|&gt;|&gt;|BGCOLOR(black):COLOR(white):CENTER:''Rage''|
|&gt;|BGCOLOR(lightgray):''研究領域''|&gt;|BGCOLOR(lightgray):''使用条件''|BGCOLOR(lightgray):''分類''|
|&gt;|Thaumaturgy Lv3|&gt;|戦闘/水陸両用|激高|
|BGCOLOR(lightgray):''主系統''|BGCOLOR(lightgray):''副系統''|&gt;|BGCOLOR(lightgray):''威力/効果''|BGCOLOR(lightgray):''効果発生数''|
|&amp;ref(Spell/P_Fire.jpg,nolink,25x25,Fire);2||&gt;|Enraged|1|
|BGCOLOR(lightgray):''射程距離''|BGCOLOR(lightgray):''効果範囲''|BGCOLOR(lightgray):''精度修正''|BGCOLOR(lightgray):''詠唱時間''|BGCOLOR(lightgray):''疲労/宝石''|
|30|0|100|100%|20|
|BGCOLOR(lightgray):''特性''|&gt;|&gt;|&gt;|抵抗可能&amp;br;無心無効|
**Augury
|&gt;|&gt;|&gt;|&gt;|BGCOLOR(black):COLOR(white):CENTER:''Augury''|
|&gt;|BGCOLOR(lightgray):''研究領域''|&gt;|BGCOLOR(lightgray):''使用条件''|BGCOLOR(lightgray):''分類''|
|&gt;|Thaumaturgy Lv3|&gt;|儀式/陸上専用|土地探索|
|BGCOLOR(lightgray):''主系統''|BGCOLOR(lightgray):''副系統''|&gt;|BGCOLOR(lightgray):''威力/効果''|BGCOLOR(lightgray):''効果発生数''|
|&amp;ref(Spell/P_Fire.jpg,nolink,25x25,Fire);2||&gt;|||
|BGCOLOR(lightgray):''射程距離''|BGCOLOR(lightgray):''効果範囲''|BGCOLOR(lightgray):''精度修正''|BGCOLOR(lightgray):''詠唱時間''|BGCOLOR(lightgray):''疲労/宝石''|
|5||||&amp;ref(Spell/V_Fire.jpg,nolink,25x25,Fire Gem);2|
|BGCOLOR(lightgray):''特性''|&gt;|&gt;|&gt;|遠隔儀式&amp;br;敵国領内の指定不可|
**Sailors' Death
|&gt;|&gt;|&gt;|&gt;|BGCOLOR(black):COLOR(white):CENTER:''Sailors' Death''|
|&gt;|BGCOLOR(lightgray):''研究領域''|&gt;|BGCOLOR(lightgray):''使用条件''|BGCOLOR(lightgray):''分類''|
|&gt;|Thaumaturgy Lv3|&gt;|戦闘/陸上専用|攻撃|
|BGCOLOR(lightgray):''主系統''|BGCOLOR(lightgray):''副系統''|&gt;|BGCOLOR(lightgray):''威力/効果''|BGCOLOR(lightgray):''効果発生数''|
|&amp;ref(Spell/P_Water.jpg,nolink,25x25,Water);3||&gt;|14+3/Lv|1|
|BGCOLOR(lightgray):''射程距離''|BGCOLOR(lightgray):''効果範囲''|BGCOLOR(lightgray):''精度修正''|BGCOLOR(lightgray):''詠唱時間''|BGCOLOR(lightgray):''疲労/宝石''|
|30|1|1|100%|20|
|BGCOLOR(lightgray):''特性''|&gt;|&gt;|&gt;|抵抗可能&amp;br;水中呼吸無効&amp;br;アンデッド無効&amp;br;無生物無効|
**Iron Will
|&gt;|&gt;|&gt;|&gt;|BGCOLOR(black):COLOR(white):CENTER:''Iron Will''|
|&gt;|BGCOLOR(lightgray):''研究領域''|&gt;|BGCOLOR(lightgray):''使用条件''|BGCOLOR(lightgray):''分類''|
|&gt;|Thaumaturgy Lv3|&gt;|戦闘/水陸両用|強化|
|BGCOLOR(lightgray):''主系統''|BGCOLOR(lightgray):''副系統''|&gt;|BGCOLOR(lightgray):''威力/効果''|BGCOLOR(lightgray):''効果発生数''|
|&amp;ref(Spell/P_Earth.jpg,nolink,25x25,Earth);1||&gt;|Magic Resistance 4|1|
|BGCOLOR(lightgray):''射程距離''|BGCOLOR(lightgray):''効果範囲''|BGCOLOR(lightgray):''精度修正''|BGCOLOR(lightgray):''詠唱時間''|BGCOLOR(lightgray):''疲労/宝石''|
|25|1|100|100%|20|
|BGCOLOR(lightgray):''特性''|&gt;|&gt;|&gt;|味方にのみ作用|
**Astral Window
|&gt;|&gt;|&gt;|&gt;|BGCOLOR(black):COLOR(white):CENTER:''Astral Window''|
|&gt;|BGCOLOR(lightgray):''研究領域''|&gt;|BGCOLOR(lightgray):''使用条件''|BGCOLOR(lightgray):''分類''|
|&gt;|Thaumaturgy Lv3|&gt;|儀式/水陸両用|占術|
|BGCOLOR(lightgray):''主系統''|BGCOLOR(lightgray):''副系統''|&gt;|BGCOLOR(lightgray):''威力/効果''|BGCOLOR(lightgray):''効果発生数''|
|&amp;ref(Spell/P_Astral.jpg,nolink,25x25,Astral);2||&gt;|||
|BGCOLOR(lightgray):''射程距離''|BGCOLOR(lightgray):''効果範囲''|BGCOLOR(lightgray):''精度修正''|BGCOLOR(lightgray):''詠唱時間''|BGCOLOR(lightgray):''疲労/宝石''|
|6||||&amp;ref(Spell/V_Astral.jpg,nolink,25x25,Astral Pearl);3|
|BGCOLOR(lightgray):''特性''|&gt;|&gt;|&gt;|遠隔儀式|
**Teleport
|&gt;|&gt;|&gt;|&gt;|BGCOLOR(black):COLOR(white):CENTER:''Teleport''|
|&gt;|BGCOLOR(lightgray):''研究領域''|&gt;|BGCOLOR(lightgray):''使用条件''|BGCOLOR(lightgray):''分類''|
|&gt;|Thaumaturgy Lv3|&gt;|儀式/水陸両用|瞬間移動|
|BGCOLOR(lightgray):''主系統''|BGCOLOR(lightgray):''副系統''|&gt;|BGCOLOR(lightgray):''威力/効果''|BGCOLOR(lightgray):''効果発生数''|
|&amp;ref(Spell/P_Astral.jpg,nolink,25x25,Astral);3||&gt;|||
|BGCOLOR(lightgray):''射程距離''|BGCOLOR(lightgray):''効果範囲''|BGCOLOR(lightgray):''精度修正''|BGCOLOR(lightgray):''詠唱時間''|BGCOLOR(lightgray):''疲労/宝石''|
|6||||&amp;ref(Spell/V_Astral.jpg,nolink,25x25,Astral Pearl);2|
|BGCOLOR(lightgray):''特性''|&gt;|&gt;|&gt;|遠隔儀式|
**Haruspex
|&gt;|&gt;|&gt;|&gt;|BGCOLOR(black):COLOR(white):CENTER:''Haruspex''|
|&gt;|BGCOLOR(lightgray):''研究領域''|&gt;|BGCOLOR(lightgray):''使用条件''|BGCOLOR(lightgray):''分類''|
|&gt;|Thaumaturgy Lv3|&gt;|儀式/水陸両用|土地探索|
|BGCOLOR(lightgray):''主系統''|BGCOLOR(lightgray):''副系統''|&gt;|BGCOLOR(lightgray):''威力/効果''|BGCOLOR(lightgray):''効果発生数''|
|&amp;ref(Spell/P_Nature.jpg,nolink,25x25,Nature);2||&gt;|||
|BGCOLOR(lightgray):''射程距離''|BGCOLOR(lightgray):''効果範囲''|BGCOLOR(lightgray):''精度修正''|BGCOLOR(lightgray):''詠唱時間''|BGCOLOR(lightgray):''疲労/宝石''|
|3||||&amp;ref(Spell/V_Nature.jpg,nolink,25x25,Nature Gem);2|
|BGCOLOR(lightgray):''特性''|&gt;|&gt;|&gt;|遠隔儀式&amp;br;敵国領内の指定不可|
**Panic
|&gt;|&gt;|&gt;|&gt;|BGCOLOR(black):COLOR(white):CENTER:''Panic''|
|&gt;|BGCOLOR(lightgray):''研究領域''|&gt;|BGCOLOR(lightgray):''使用条件''|BGCOLOR(lightgray):''分類''|
|&gt;|Thaumaturgy Lv3|&gt;|戦闘/水陸両用|恐怖|
|BGCOLOR(lightgray):''主系統''|BGCOLOR(lightgray):''副系統''|&gt;|BGCOLOR(lightgray):''威力/効果''|BGCOLOR(lightgray):''効果発生数''|
|&amp;ref(Spell/P_Nature.jpg,nolink,25x25,Nature);2||&gt;|Fear 3|1|
|BGCOLOR(lightgray):''射程距離''|BGCOLOR(lightgray):''効果範囲''|BGCOLOR(lightgray):''精度修正''|BGCOLOR(lightgray):''詠唱時間''|BGCOLOR(lightgray):''疲労/宝石''|
|30|5+2|1|100%|20|
|BGCOLOR(lightgray):''特性''|&gt;|&gt;|&gt;|敵にのみ作用|
</v>
      </c>
      <c r="H20" s="1" t="str">
        <f ca="1">IFERROR(IFERROR(myConcat(INDIRECT("Spell!Z"&amp;MATCH(SpellOutput!H$1&amp;SpellOutput!$A20&amp;"S",Spell!$A:$A,0)&amp;":Z"&amp;MATCH(SpellOutput!H$1&amp;SpellOutput!$A20&amp;"E",Spell!$A:$A,0))),myConcat(INDIRECT("Spell!Z"&amp;MATCH(SpellOutput!H$1&amp;SpellOutput!$A20&amp;"S",Spell!$A:$A,0)))),"")</f>
        <v xml:space="preserve">**Leeching Touch
|&gt;|&gt;|&gt;|&gt;|BGCOLOR(black):COLOR(white):CENTER:''Leeching Touch''|
|&gt;|BGCOLOR(lightgray):''研究領域''|&gt;|BGCOLOR(lightgray):''使用条件''|BGCOLOR(lightgray):''分類''|
|&gt;|Blood Magic Lv3|&gt;|戦闘/水陸両用|攻撃|
|BGCOLOR(lightgray):''主系統''|BGCOLOR(lightgray):''副系統''|&gt;|BGCOLOR(lightgray):''威力/効果''|BGCOLOR(lightgray):''効果発生数''|
|&amp;ref(Spell/P_Blood.jpg,nolink,25x25,Blood);1||&gt;|15+1/Lv|1|
|BGCOLOR(lightgray):''射程距離''|BGCOLOR(lightgray):''効果範囲''|BGCOLOR(lightgray):''精度修正''|BGCOLOR(lightgray):''詠唱時間''|BGCOLOR(lightgray):''疲労/宝石''|
|1|0|0|50%|20|
|BGCOLOR(lightgray):''特性''|&gt;|&gt;|&gt;|防御無視&amp;br;吸収攻撃&amp;br;無生物無効|
**Cross Breeding
|&gt;|&gt;|&gt;|&gt;|BGCOLOR(black):COLOR(white):CENTER:''Cross Breeding''|
|&gt;|BGCOLOR(lightgray):''研究領域''|&gt;|BGCOLOR(lightgray):''使用条件''|BGCOLOR(lightgray):''分類''|
|&gt;|Blood Magic Lv3|&gt;|儀式/陸上専用|兵士召喚|
|BGCOLOR(lightgray):''主系統''|BGCOLOR(lightgray):''副系統''|&gt;|BGCOLOR(lightgray):''威力/効果''|BGCOLOR(lightgray):''効果発生数''|
|&amp;ref(Spell/P_Blood.jpg,nolink,25x25,Blood);1|&amp;ref(Spell/P_Nature.jpg,nolink,25x25,Nature);1|&gt;|Random Crossbred|20+1/Lv|
|BGCOLOR(lightgray):''射程距離''|BGCOLOR(lightgray):''効果範囲''|BGCOLOR(lightgray):''精度修正''|BGCOLOR(lightgray):''詠唱時間''|BGCOLOR(lightgray):''疲労/宝石''|
|||||&amp;ref(Spell/V_Blood.jpg,nolink,25x25,Blood Slave);15|
|BGCOLOR(lightgray):''特性''|&gt;|&gt;|&gt;|Adept Crossbreeder対応|
**Pain Transfer
|&gt;|&gt;|&gt;|&gt;|BGCOLOR(black):COLOR(white):CENTER:''Pain Transfer''|
|&gt;|BGCOLOR(lightgray):''研究領域''|&gt;|BGCOLOR(lightgray):''使用条件''|BGCOLOR(lightgray):''分類''|
|&gt;|Blood Magic Lv3|&gt;|戦闘/陸上専用|自己強化|
|BGCOLOR(lightgray):''主系統''|BGCOLOR(lightgray):''副系統''|&gt;|BGCOLOR(lightgray):''威力/効果''|BGCOLOR(lightgray):''効果発生数''|
|&amp;ref(Spell/P_Blood.jpg,nolink,25x25,Blood);2||&gt;|Pain Transfer|1|
|BGCOLOR(lightgray):''射程距離''|BGCOLOR(lightgray):''効果範囲''|BGCOLOR(lightgray):''精度修正''|BGCOLOR(lightgray):''詠唱時間''|BGCOLOR(lightgray):''疲労/宝石''|
|0|0|0|125%|20|
|BGCOLOR(lightgray):''特性''|&gt;|&gt;|&gt;||
**Bind Devil
|&gt;|&gt;|&gt;|&gt;|BGCOLOR(black):COLOR(white):CENTER:''Bind Devil''|
|&gt;|BGCOLOR(lightgray):''研究領域''|&gt;|BGCOLOR(lightgray):''使用条件''|BGCOLOR(lightgray):''分類''|
|&gt;|Blood Magic Lv3|&gt;|儀式/陸上専用|兵士召喚|
|BGCOLOR(lightgray):''主系統''|BGCOLOR(lightgray):''副系統''|&gt;|BGCOLOR(lightgray):''威力/効果''|BGCOLOR(lightgray):''効果発生数''|
|&amp;ref(Spell/P_Blood.jpg,nolink,25x25,Blood);2|&amp;ref(Spell/P_Fire.jpg,nolink,25x25,Fire);2|&gt;|Devil|1|
|BGCOLOR(lightgray):''射程距離''|BGCOLOR(lightgray):''効果範囲''|BGCOLOR(lightgray):''精度修正''|BGCOLOR(lightgray):''詠唱時間''|BGCOLOR(lightgray):''疲労/宝石''|
|||||&amp;ref(Spell/V_Blood.jpg,nolink,25x25,Blood Slave);7|
|BGCOLOR(lightgray):''特性''|&gt;|&gt;|&gt;||
**Bind Frost Fiend
|&gt;|&gt;|&gt;|&gt;|BGCOLOR(black):COLOR(white):CENTER:''Bind Frost Fiend''|
|&gt;|BGCOLOR(lightgray):''研究領域''|&gt;|BGCOLOR(lightgray):''使用条件''|BGCOLOR(lightgray):''分類''|
|&gt;|Blood Magic Lv3|&gt;|儀式/陸上専用|兵士召喚|
|BGCOLOR(lightgray):''主系統''|BGCOLOR(lightgray):''副系統''|&gt;|BGCOLOR(lightgray):''威力/効果''|BGCOLOR(lightgray):''効果発生数''|
|&amp;ref(Spell/P_Blood.jpg,nolink,25x25,Blood);2|&amp;ref(Spell/P_Water.jpg,nolink,25x25,Water);2|&gt;|Frost Fiend|1|
|BGCOLOR(lightgray):''射程距離''|BGCOLOR(lightgray):''効果範囲''|BGCOLOR(lightgray):''精度修正''|BGCOLOR(lightgray):''詠唱時間''|BGCOLOR(lightgray):''疲労/宝石''|
|||||&amp;ref(Spell/V_Blood.jpg,nolink,25x25,Blood Slave);8|
|BGCOLOR(lightgray):''特性''|&gt;|&gt;|&gt;||
**Blood Feast
|&gt;|&gt;|&gt;|&gt;|BGCOLOR(black):COLOR(white):CENTER:''Blood Feast''|
|&gt;|BGCOLOR(lightgray):''研究領域''|&gt;|BGCOLOR(lightgray):''使用条件''|BGCOLOR(lightgray):''分類''|
|&gt;|Blood Magic Lv3|&gt;|儀式/陸上専用|戦傷治療|
|BGCOLOR(lightgray):''主系統''|BGCOLOR(lightgray):''副系統''|&gt;|BGCOLOR(lightgray):''威力/効果''|BGCOLOR(lightgray):''効果発生数''|
|&amp;ref(Spell/P_Blood.jpg,nolink,25x25,Blood);2||&gt;|Flesh Eater||
|BGCOLOR(lightgray):''射程距離''|BGCOLOR(lightgray):''効果範囲''|BGCOLOR(lightgray):''精度修正''|BGCOLOR(lightgray):''詠唱時間''|BGCOLOR(lightgray):''疲労/宝石''|
|||||&amp;ref(Spell/V_Blood.jpg,nolink,25x25,Blood Slave);5|
|BGCOLOR(lightgray):''特性''|&gt;|&gt;|&gt;||
**Infernal Circle
|&gt;|&gt;|&gt;|&gt;|BGCOLOR(black):COLOR(white):CENTER:''Infernal Circle''|
|&gt;|BGCOLOR(lightgray):''研究領域''|&gt;|BGCOLOR(lightgray):''使用条件''|BGCOLOR(lightgray):''分類''|
|&gt;|Blood Magic Lv3|&gt;|儀式/陸上専用|地方呪附|
|BGCOLOR(lightgray):''主系統''|BGCOLOR(lightgray):''副系統''|&gt;|BGCOLOR(lightgray):''威力/効果''|BGCOLOR(lightgray):''効果発生数''|
|&amp;ref(Spell/P_Blood.jpg,nolink,25x25,Blood);5||&gt;|Infernal Circle||
|BGCOLOR(lightgray):''射程距離''|BGCOLOR(lightgray):''効果範囲''|BGCOLOR(lightgray):''精度修正''|BGCOLOR(lightgray):''詠唱時間''|BGCOLOR(lightgray):''疲労/宝石''|
|||||&amp;ref(Spell/V_Blood.jpg,nolink,25x25,Blood Slave);5|
|BGCOLOR(lightgray):''特性''|&gt;|&gt;|&gt;|地方呪附&amp;br;州が失われると失効|
</v>
      </c>
      <c r="J20" s="1" t="s">
        <v>2880</v>
      </c>
      <c r="K20" s="1" t="str">
        <f ca="1">IFERROR(IFERROR(myConcat(INDIRECT("Spell!Z"&amp;MATCH(SpellOutput!K$1&amp;"0"&amp;SpellOutput!$J20&amp;"S",Spell!$A:$A,0)&amp;":Z"&amp;MATCH(SpellOutput!K$1&amp;"0"&amp;SpellOutput!$J20&amp;"E",Spell!$A:$A,0))),myConcat(INDIRECT("Spell!Z"&amp;MATCH(SpellOutput!K$1&amp;"0"&amp;SpellOutput!$J20&amp;"S",Spell!$A:$A,0)))),"")</f>
        <v xml:space="preserve">**Wind of Memories
|&gt;|&gt;|&gt;|&gt;|BGCOLOR(black):COLOR(white):CENTER:''Wind of Memories''|
|&gt;|BGCOLOR(lightgray):''研究領域''|&gt;|BGCOLOR(lightgray):''使用条件''|BGCOLOR(lightgray):''分類''|
|&gt;|Divine Lv0|&gt;|戦闘/水陸両用|攻撃|
|BGCOLOR(lightgray):''主系統''|BGCOLOR(lightgray):''副系統''|&gt;|BGCOLOR(lightgray):''威力/効果''|BGCOLOR(lightgray):''効果発生数''|
|&amp;ref(Spell/P_Holy.jpg,nolink,25x25,Holy);1||&gt;|2+1/Lv|1|
|BGCOLOR(lightgray):''射程距離''|BGCOLOR(lightgray):''効果範囲''|BGCOLOR(lightgray):''精度修正''|BGCOLOR(lightgray):''詠唱時間''|BGCOLOR(lightgray):''疲労/宝石''|
|30+5|8+4|0|100%|0|
|BGCOLOR(lightgray):''特性''|&gt;|&gt;|&gt;|防御無視&amp;br;抵抗可能&amp;br;アンデッドにのみ作用|
**Heavenly Strike
|&gt;|&gt;|&gt;|&gt;|BGCOLOR(black):COLOR(white):CENTER:''Heavenly Strike''|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|50|0|100|100%|0|
|BGCOLOR(lightgray):''特性''|&gt;|&gt;|&gt;|防御無視&amp;br;抵抗可能|
</v>
      </c>
    </row>
    <row r="21" spans="1:11" x14ac:dyDescent="0.15">
      <c r="A21" s="1">
        <v>4</v>
      </c>
      <c r="B21" s="1" t="str">
        <f ca="1">IFERROR(IFERROR(myConcat(INDIRECT("Spell!Z"&amp;MATCH(SpellOutput!B$1&amp;SpellOutput!$A21&amp;"S",Spell!$A:$A,0)&amp;":Z"&amp;MATCH(SpellOutput!B$1&amp;SpellOutput!$A21&amp;"E",Spell!$A:$A,0))),myConcat(INDIRECT("Spell!Z"&amp;MATCH(SpellOutput!B$1&amp;SpellOutput!$A21&amp;"S",Spell!$A:$A,0)))),"")</f>
        <v xml:space="preserve">**Summon Fire Drake
|&gt;|&gt;|&gt;|&gt;|BGCOLOR(black):COLOR(white):CENTER:''Summon Fire Drake''|
|&gt;|BGCOLOR(lightgray):''研究領域''|&gt;|BGCOLOR(lightgray):''使用条件''|BGCOLOR(lightgray):''分類''|
|&gt;|Conjuration Lv4|&gt;|儀式/陸上専用|兵士召喚|
|BGCOLOR(lightgray):''主系統''|BGCOLOR(lightgray):''副系統''|&gt;|BGCOLOR(lightgray):''威力/効果''|BGCOLOR(lightgray):''効果発生数''|
|&amp;ref(Spell/P_Fire.jpg,nolink,25x25,Fire);2||&gt;|Fire Drake|1|
|BGCOLOR(lightgray):''射程距離''|BGCOLOR(lightgray):''効果範囲''|BGCOLOR(lightgray):''精度修正''|BGCOLOR(lightgray):''詠唱時間''|BGCOLOR(lightgray):''疲労/宝石''|
|||||&amp;ref(Spell/V_Fire.jpg,nolink,25x25,Fire Gem);6|
|BGCOLOR(lightgray):''特性''|&gt;|&gt;|&gt;|Dragon Master対応|
**Summon Flame Jelly
|&gt;|&gt;|&gt;|&gt;|BGCOLOR(black):COLOR(white):CENTER:''Summon Flame Jelly''|
|&gt;|BGCOLOR(lightgray):''研究領域''|&gt;|BGCOLOR(lightgray):''使用条件''|BGCOLOR(lightgray):''分類''|
|&gt;|Conjuration Lv4|&gt;|儀式/水中専用|兵士召喚|
|BGCOLOR(lightgray):''主系統''|BGCOLOR(lightgray):''副系統''|&gt;|BGCOLOR(lightgray):''威力/効果''|BGCOLOR(lightgray):''効果発生数''|
|&amp;ref(Spell/P_Fire.jpg,nolink,25x25,Fire);2||&gt;|Flame Jelly|10+1/Lv|
|BGCOLOR(lightgray):''射程距離''|BGCOLOR(lightgray):''効果範囲''|BGCOLOR(lightgray):''精度修正''|BGCOLOR(lightgray):''詠唱時間''|BGCOLOR(lightgray):''疲労/宝石''|
|||||&amp;ref(Spell/V_Fire.jpg,nolink,25x25,Fire Gem);6|
|BGCOLOR(lightgray):''特性''|&gt;|&gt;|&gt;||
**Summon Wyverns
|&gt;|&gt;|&gt;|&gt;|BGCOLOR(black):COLOR(white):CENTER:''Summon Wyverns''|
|&gt;|BGCOLOR(lightgray):''研究領域''|&gt;|BGCOLOR(lightgray):''使用条件''|BGCOLOR(lightgray):''分類''|
|&gt;|Conjuration Lv4|&gt;|儀式/陸上専用|兵士召喚|
|BGCOLOR(lightgray):''主系統''|BGCOLOR(lightgray):''副系統''|&gt;|BGCOLOR(lightgray):''威力/効果''|BGCOLOR(lightgray):''効果発生数''|
|&amp;ref(Spell/P_Air.jpg,nolink,25x25,Air);2||&gt;|Wyvern|2|
|BGCOLOR(lightgray):''射程距離''|BGCOLOR(lightgray):''効果範囲''|BGCOLOR(lightgray):''精度修正''|BGCOLOR(lightgray):''詠唱時間''|BGCOLOR(lightgray):''疲労/宝石''|
|||||&amp;ref(Spell/V_Air.jpg,nolink,25x25,Air Gem);3|
|BGCOLOR(lightgray):''特性''|&gt;|&gt;|&gt;|Dragon Master対応|
**Summon Gryphons
|&gt;|&gt;|&gt;|&gt;|BGCOLOR(black):COLOR(white):CENTER:''Summon Gryphons''|
|&gt;|BGCOLOR(lightgray):''研究領域''|&gt;|BGCOLOR(lightgray):''使用条件''|BGCOLOR(lightgray):''分類''|
|&gt;|Conjuration Lv4|&gt;|儀式/陸上専用|兵士召喚|
|BGCOLOR(lightgray):''主系統''|BGCOLOR(lightgray):''副系統''|&gt;|BGCOLOR(lightgray):''威力/効果''|BGCOLOR(lightgray):''効果発生数''|
|&amp;ref(Spell/P_Air.jpg,nolink,25x25,Air);2||&gt;|Gryphon|5+0.5/Lv|
|BGCOLOR(lightgray):''射程距離''|BGCOLOR(lightgray):''効果範囲''|BGCOLOR(lightgray):''精度修正''|BGCOLOR(lightgray):''詠唱時間''|BGCOLOR(lightgray):''疲労/宝石''|
|||||&amp;ref(Spell/V_Air.jpg,nolink,25x25,Air Gem);9|
|BGCOLOR(lightgray):''特性''|&gt;|&gt;|&gt;||
**School of Sharks
|&gt;|&gt;|&gt;|&gt;|BGCOLOR(black):COLOR(white):CENTER:''School of Sharks''|
|&gt;|BGCOLOR(lightgray):''研究領域''|&gt;|BGCOLOR(lightgray):''使用条件''|BGCOLOR(lightgray):''分類''|
|&gt;|Conjuration Lv4|&gt;|戦闘/水中専用|一時的召喚|
|BGCOLOR(lightgray):''主系統''|BGCOLOR(lightgray):''副系統''|&gt;|BGCOLOR(lightgray):''威力/効果''|BGCOLOR(lightgray):''効果発生数''|
|&amp;ref(Spell/P_Water.jpg,nolink,25x25,Water);2||&gt;|Small Shark|10+2/Lv|
|BGCOLOR(lightgray):''射程距離''|BGCOLOR(lightgray):''効果範囲''|BGCOLOR(lightgray):''精度修正''|BGCOLOR(lightgray):''詠唱時間''|BGCOLOR(lightgray):''疲労/宝石''|
|0|0|0|125%|100 / &amp;ref(Spell/V_Water.jpg,nolink,25x25,Water Gem);1|
|BGCOLOR(lightgray):''特性''|&gt;|&gt;|&gt;|戦場の端から召喚|
**Voice of Apsu
|&gt;|&gt;|&gt;|&gt;|BGCOLOR(black):COLOR(white):CENTER:''Voice of Apsu''|
|&gt;|BGCOLOR(lightgray):''研究領域''|&gt;|BGCOLOR(lightgray):''使用条件''|BGCOLOR(lightgray):''分類''|
|&gt;|Conjuration Lv4|&gt;|儀式/水陸両用|土地探索|
|BGCOLOR(lightgray):''主系統''|BGCOLOR(lightgray):''副系統''|&gt;|BGCOLOR(lightgray):''威力/効果''|BGCOLOR(lightgray):''効果発生数''|
|&amp;ref(Spell/P_Water.jpg,nolink,25x25,Water);2||&gt;|||
|BGCOLOR(lightgray):''射程距離''|BGCOLOR(lightgray):''効果範囲''|BGCOLOR(lightgray):''精度修正''|BGCOLOR(lightgray):''詠唱時間''|BGCOLOR(lightgray):''疲労/宝石''|
|3||||&amp;ref(Spell/V_Water.jpg,nolink,25x25,Water Gem);2|
|BGCOLOR(lightgray):''特性''|&gt;|&gt;|&gt;|遠隔儀式&amp;br;海域の指定不可|
**Summon Ice Drake
|&gt;|&gt;|&gt;|&gt;|BGCOLOR(black):COLOR(white):CENTER:''Summon Ice Drake''|
|&gt;|BGCOLOR(lightgray):''研究領域''|&gt;|BGCOLOR(lightgray):''使用条件''|BGCOLOR(lightgray):''分類''|
|&gt;|Conjuration Lv4|&gt;|儀式/陸上専用|兵士召喚|
|BGCOLOR(lightgray):''主系統''|BGCOLOR(lightgray):''副系統''|&gt;|BGCOLOR(lightgray):''威力/効果''|BGCOLOR(lightgray):''効果発生数''|
|&amp;ref(Spell/P_Water.jpg,nolink,25x25,Water);2||&gt;|Ice Drake|1|
|BGCOLOR(lightgray):''射程距離''|BGCOLOR(lightgray):''効果範囲''|BGCOLOR(lightgray):''精度修正''|BGCOLOR(lightgray):''詠唱時間''|BGCOLOR(lightgray):''疲労/宝石''|
|||||&amp;ref(Spell/V_Water.jpg,nolink,25x25,Water Gem);7|
|BGCOLOR(lightgray):''特性''|&gt;|&gt;|&gt;|Dragon Master対応|
**Summon Sea Serpent
|&gt;|&gt;|&gt;|&gt;|BGCOLOR(black):COLOR(white):CENTER:''Summon Sea Serpent''|
|&gt;|BGCOLOR(lightgray):''研究領域''|&gt;|BGCOLOR(lightgray):''使用条件''|BGCOLOR(lightgray):''分類''|
|&gt;|Conjuration Lv4|&gt;|儀式/水中専用|兵士召喚|
|BGCOLOR(lightgray):''主系統''|BGCOLOR(lightgray):''副系統''|&gt;|BGCOLOR(lightgray):''威力/効果''|BGCOLOR(lightgray):''効果発生数''|
|&amp;ref(Spell/P_Water.jpg,nolink,25x25,Water);2||&gt;|Sea Serpent|1|
|BGCOLOR(lightgray):''射程距離''|BGCOLOR(lightgray):''効果範囲''|BGCOLOR(lightgray):''精度修正''|BGCOLOR(lightgray):''詠唱時間''|BGCOLOR(lightgray):''疲労/宝石''|
|||||&amp;ref(Spell/V_Water.jpg,nolink,25x25,Water Gem);4|
|BGCOLOR(lightgray):''特性''|&gt;|&gt;|&gt;|Dragon Master対応|
**Summon Cave Drake
|&gt;|&gt;|&gt;|&gt;|BGCOLOR(black):COLOR(white):CENTER:''Summon Cave Drake''|
|&gt;|BGCOLOR(lightgray):''研究領域''|&gt;|BGCOLOR(lightgray):''使用条件''|BGCOLOR(lightgray):''分類''|
|&gt;|Conjuration Lv4|&gt;|儀式/陸上専用|兵士召喚|
|BGCOLOR(lightgray):''主系統''|BGCOLOR(lightgray):''副系統''|&gt;|BGCOLOR(lightgray):''威力/効果''|BGCOLOR(lightgray):''効果発生数''|
|&amp;ref(Spell/P_Earth.jpg,nolink,25x25,Earth);2||&gt;|Cave Drake|1|
|BGCOLOR(lightgray):''射程距離''|BGCOLOR(lightgray):''効果範囲''|BGCOLOR(lightgray):''精度修正''|BGCOLOR(lightgray):''詠唱時間''|BGCOLOR(lightgray):''疲労/宝石''|
|||||&amp;ref(Spell/V_Earth.jpg,nolink,25x25,Earth Gem);4|
|BGCOLOR(lightgray):''特性''|&gt;|&gt;|&gt;|Dragon Master対応|
**Light of the Northern Star
|&gt;|&gt;|&gt;|&gt;|BGCOLOR(black):COLOR(white):CENTER:''Light of the Northern Star''|
|&gt;|BGCOLOR(lightgray):''研究領域''|&gt;|BGCOLOR(lightgray):''使用条件''|BGCOLOR(lightgray):''分類''|
|&gt;|Conjuration Lv4|&gt;|戦闘/水陸両用|戦闘呪附|
|BGCOLOR(lightgray):''主系統''|BGCOLOR(lightgray):''副系統''|&gt;|BGCOLOR(lightgray):''威力/効果''|BGCOLOR(lightgray):''効果発生数''|
|&amp;ref(Spell/P_Astral.jpg,nolink,25x25,Astral);3||&gt;|Light of the Northern Star|1|
|BGCOLOR(lightgray):''射程距離''|BGCOLOR(lightgray):''効果範囲''|BGCOLOR(lightgray):''精度修正''|BGCOLOR(lightgray):''詠唱時間''|BGCOLOR(lightgray):''疲労/宝石''|
|0|0|0|225%|200 / &amp;ref(Spell/V_Astral.jpg,nolink,25x25,Astral Pearl);2|
|BGCOLOR(lightgray):''特性''|&gt;|&gt;|&gt;|戦闘呪附|
**Summon Lammashtas
|&gt;|&gt;|&gt;|&gt;|BGCOLOR(black):COLOR(white):CENTER:''Summon Lammashtas''|
|&gt;|BGCOLOR(lightgray):''研究領域''|&gt;|BGCOLOR(lightgray):''使用条件''|BGCOLOR(lightgray):''分類''|
|&gt;|Conjuration Lv4|&gt;|戦闘/水陸両用|中立的召喚|
|BGCOLOR(lightgray):''主系統''|BGCOLOR(lightgray):''副系統''|&gt;|BGCOLOR(lightgray):''威力/効果''|BGCOLOR(lightgray):''効果発生数''|
|&amp;ref(Spell/P_Death.jpg,nolink,25x25,Death);2||&gt;|Lammashta|2|
|BGCOLOR(lightgray):''射程距離''|BGCOLOR(lightgray):''効果範囲''|BGCOLOR(lightgray):''精度修正''|BGCOLOR(lightgray):''詠唱時間''|BGCOLOR(lightgray):''疲労/宝石''|
|0|0|0|125%|100 / &amp;ref(Spell/V_Death.jpg,nolink,25x25,Death Gem);1|
|BGCOLOR(lightgray):''特性''|&gt;|&gt;|&gt;|中立勢力召喚&amp;br;戦場の端から召喚|
**Summon Shade Beasts
|&gt;|&gt;|&gt;|&gt;|BGCOLOR(black):COLOR(white):CENTER:''Summon Shade Beasts''|
|&gt;|BGCOLOR(lightgray):''研究領域''|&gt;|BGCOLOR(lightgray):''使用条件''|BGCOLOR(lightgray):''分類''|
|&gt;|Conjuration Lv4|&gt;|儀式/水陸両用|兵士召喚|
|BGCOLOR(lightgray):''主系統''|BGCOLOR(lightgray):''副系統''|&gt;|BGCOLOR(lightgray):''威力/効果''|BGCOLOR(lightgray):''効果発生数''|
|&amp;ref(Spell/P_Death.jpg,nolink,25x25,Death);3||&gt;|Shade Beast|15+2/Lv|
|BGCOLOR(lightgray):''射程距離''|BGCOLOR(lightgray):''効果範囲''|BGCOLOR(lightgray):''精度修正''|BGCOLOR(lightgray):''詠唱時間''|BGCOLOR(lightgray):''疲労/宝石''|
|||||&amp;ref(Spell/V_Death.jpg,nolink,25x25,Death Gem);15|
|BGCOLOR(lightgray):''特性''|&gt;|&gt;|&gt;||
**Maggots
|&gt;|&gt;|&gt;|&gt;|BGCOLOR(black):COLOR(white):CENTER:''Maggots''|
|&gt;|BGCOLOR(lightgray):''研究領域''|&gt;|BGCOLOR(lightgray):''使用条件''|BGCOLOR(lightgray):''分類''|
|&gt;|Conjuration Lv4|&gt;|戦闘/水陸両用|攻撃|
|BGCOLOR(lightgray):''主系統''|BGCOLOR(lightgray):''副系統''|&gt;|BGCOLOR(lightgray):''威力/効果''|BGCOLOR(lightgray):''効果発生数''|
|&amp;ref(Spell/P_Nature.jpg,nolink,25x25,Nature);1||&gt;|50|1|
|BGCOLOR(lightgray):''射程距離''|BGCOLOR(lightgray):''効果範囲''|BGCOLOR(lightgray):''精度修正''|BGCOLOR(lightgray):''詠唱時間''|BGCOLOR(lightgray):''疲労/宝石''|
|25|0|100|125%|100 / &amp;ref(Spell/V_Nature.jpg,nolink,25x25,Nature Gem);1|
|BGCOLOR(lightgray):''特性''|&gt;|&gt;|&gt;|物理属性&amp;br;持続的ダメージ&amp;br;アンデッドにのみ作用|
**Summon Leogryphs
|&gt;|&gt;|&gt;|&gt;|BGCOLOR(black):COLOR(white):CENTER:''Summon Leogryphs''|
|&gt;|BGCOLOR(lightgray):''研究領域''|&gt;|BGCOLOR(lightgray):''使用条件''|BGCOLOR(lightgray):''分類''|
|&gt;|Conjuration Lv4|&gt;|儀式/陸上専用|兵士召喚|
|BGCOLOR(lightgray):''主系統''|BGCOLOR(lightgray):''副系統''|&gt;|BGCOLOR(lightgray):''威力/効果''|BGCOLOR(lightgray):''効果発生数''|
|&amp;ref(Spell/P_Nature.jpg,nolink,25x25,Nature);2||&gt;|Leogryph|10+1/Lv|
|BGCOLOR(lightgray):''射程距離''|BGCOLOR(lightgray):''効果範囲''|BGCOLOR(lightgray):''精度修正''|BGCOLOR(lightgray):''詠唱時間''|BGCOLOR(lightgray):''疲労/宝石''|
|||||&amp;ref(Spell/V_Nature.jpg,nolink,25x25,Nature Gem);12|
|BGCOLOR(lightgray):''特性''|&gt;|&gt;|&gt;||
**Summon Swamp Drake
|&gt;|&gt;|&gt;|&gt;|BGCOLOR(black):COLOR(white):CENTER:''Summon Swamp Drake''|
|&gt;|BGCOLOR(lightgray):''研究領域''|&gt;|BGCOLOR(lightgray):''使用条件''|BGCOLOR(lightgray):''分類''|
|&gt;|Conjuration Lv4|&gt;|儀式/陸上専用|兵士召喚|
|BGCOLOR(lightgray):''主系統''|BGCOLOR(lightgray):''副系統''|&gt;|BGCOLOR(lightgray):''威力/効果''|BGCOLOR(lightgray):''効果発生数''|
|&amp;ref(Spell/P_Nature.jpg,nolink,25x25,Nature);2|&amp;ref(Spell/P_Water.jpg,nolink,25x25,Water);1|&gt;|Swamp Drake|1|
|BGCOLOR(lightgray):''射程距離''|BGCOLOR(lightgray):''効果範囲''|BGCOLOR(lightgray):''精度修正''|BGCOLOR(lightgray):''詠唱時間''|BGCOLOR(lightgray):''疲労/宝石''|
|||||&amp;ref(Spell/V_Nature.jpg,nolink,25x25,Nature Gem);7|
|BGCOLOR(lightgray):''特性''|&gt;|&gt;|&gt;|Dragon Master対応|
**Awaken Vine Ogres
|&gt;|&gt;|&gt;|&gt;|BGCOLOR(black):COLOR(white):CENTER:''Awaken Vine Ogres''|
|&gt;|BGCOLOR(lightgray):''研究領域''|&gt;|BGCOLOR(lightgray):''使用条件''|BGCOLOR(lightgray):''分類''|
|&gt;|Conjuration Lv4|&gt;|儀式/陸上専用|兵士召喚|
|BGCOLOR(lightgray):''主系統''|BGCOLOR(lightgray):''副系統''|&gt;|BGCOLOR(lightgray):''威力/効果''|BGCOLOR(lightgray):''効果発生数''|
|&amp;ref(Spell/P_Nature.jpg,nolink,25x25,Nature);3||&gt;|Vine Ogre|2|
|BGCOLOR(lightgray):''射程距離''|BGCOLOR(lightgray):''効果範囲''|BGCOLOR(lightgray):''精度修正''|BGCOLOR(lightgray):''詠唱時間''|BGCOLOR(lightgray):''疲労/宝石''|
|||||&amp;ref(Spell/V_Nature.jpg,nolink,25x25,Nature Gem);3|
|BGCOLOR(lightgray):''特性''|&gt;|&gt;|&gt;|Ivy Lord対応|
**Summon Kithaironic Lion
|&gt;|&gt;|&gt;|&gt;|BGCOLOR(black):COLOR(white):CENTER:''Summon Kithaironic Lion''|
|&gt;|BGCOLOR(lightgray):''研究領域''|&gt;|BGCOLOR(lightgray):''使用条件''|BGCOLOR(lightgray):''分類''|
|&gt;|Conjuration Lv4|&gt;|儀式/陸上専用|兵士召喚|
|BGCOLOR(lightgray):''主系統''|BGCOLOR(lightgray):''副系統''|&gt;|BGCOLOR(lightgray):''威力/効果''|BGCOLOR(lightgray):''効果発生数''|
|&amp;ref(Spell/P_Nature.jpg,nolink,25x25,Nature);3|&amp;ref(Spell/P_Earth.jpg,nolink,25x25,Earth);1|&gt;|Kithaironic Lion|1|
|BGCOLOR(lightgray):''射程距離''|BGCOLOR(lightgray):''効果範囲''|BGCOLOR(lightgray):''精度修正''|BGCOLOR(lightgray):''詠唱時間''|BGCOLOR(lightgray):''疲労/宝石''|
|||||&amp;ref(Spell/V_Nature.jpg,nolink,25x25,Nature Gem);5|
|BGCOLOR(lightgray):''特性''|&gt;|&gt;|&gt;||
**Strength of Gaia
|&gt;|&gt;|&gt;|&gt;|BGCOLOR(black):COLOR(white):CENTER:''Strength of Gaia''|
|&gt;|BGCOLOR(lightgray):''研究領域''|&gt;|BGCOLOR(lightgray):''使用条件''|BGCOLOR(lightgray):''分類''|
|&gt;|Conjuration Lv4|&gt;|戦闘/水陸両用|自己強化|
|BGCOLOR(lightgray):''主系統''|BGCOLOR(lightgray):''副系統''|&gt;|BGCOLOR(lightgray):''威力/効果''|BGCOLOR(lightgray):''効果発生数''|
|&amp;ref(Spell/P_Nature.jpg,nolink,25x25,Nature);3|&amp;ref(Spell/P_Earth.jpg,nolink,25x25,Earth);1|&gt;|Nature Power|1|
|BGCOLOR(lightgray):''射程距離''|BGCOLOR(lightgray):''効果範囲''|BGCOLOR(lightgray):''精度修正''|BGCOLOR(lightgray):''詠唱時間''|BGCOLOR(lightgray):''疲労/宝石''|
|0|0|0|100%|20|
|BGCOLOR(lightgray):''特性''|&gt;|&gt;|&gt;||
</v>
      </c>
      <c r="C21" s="1" t="str">
        <f ca="1">IFERROR(IFERROR(myConcat(INDIRECT("Spell!Z"&amp;MATCH(SpellOutput!C$1&amp;SpellOutput!$A21&amp;"S",Spell!$A:$A,0)&amp;":Z"&amp;MATCH(SpellOutput!C$1&amp;SpellOutput!$A21&amp;"E",Spell!$A:$A,0))),myConcat(INDIRECT("Spell!Z"&amp;MATCH(SpellOutput!C$1&amp;SpellOutput!$A21&amp;"S",Spell!$A:$A,0)))),"")</f>
        <v xml:space="preserve">**Wind Guide
|&gt;|&gt;|&gt;|&gt;|BGCOLOR(black):COLOR(white):CENTER:''Wind Guide''|
|&gt;|BGCOLOR(lightgray):''研究領域''|&gt;|BGCOLOR(lightgray):''使用条件''|BGCOLOR(lightgray):''分類''|
|&gt;|Alteration Lv4|&gt;|戦闘/陸上専用|全体強化|
|BGCOLOR(lightgray):''主系統''|BGCOLOR(lightgray):''副系統''|&gt;|BGCOLOR(lightgray):''威力/効果''|BGCOLOR(lightgray):''効果発生数''|
|&amp;ref(Spell/P_Air.jpg,nolink,25x25,Air);2||&gt;|Aim|1|
|BGCOLOR(lightgray):''射程距離''|BGCOLOR(lightgray):''効果範囲''|BGCOLOR(lightgray):''精度修正''|BGCOLOR(lightgray):''詠唱時間''|BGCOLOR(lightgray):''疲労/宝石''|
|0|666|0|150%|100 / &amp;ref(Spell/V_Air.jpg,nolink,25x25,Air Gem);1|
|BGCOLOR(lightgray):''特性''|&gt;|&gt;|&gt;||
**Liquid Body
|&gt;|&gt;|&gt;|&gt;|BGCOLOR(black):COLOR(white):CENTER:''Liquid Body''|
|&gt;|BGCOLOR(lightgray):''研究領域''|&gt;|BGCOLOR(lightgray):''使用条件''|BGCOLOR(lightgray):''分類''|
|&gt;|Alteration Lv4|&gt;|戦闘/水陸両用|自己強化|
|BGCOLOR(lightgray):''主系統''|BGCOLOR(lightgray):''副系統''|&gt;|BGCOLOR(lightgray):''威力/効果''|BGCOLOR(lightgray):''効果発生数''|
|&amp;ref(Spell/P_Water.jpg,nolink,25x25,Water);1||&gt;|Liquid Body|1|
|BGCOLOR(lightgray):''射程距離''|BGCOLOR(lightgray):''効果範囲''|BGCOLOR(lightgray):''精度修正''|BGCOLOR(lightgray):''詠唱時間''|BGCOLOR(lightgray):''疲労/宝石''|
|0|0|0|100%|20|
|BGCOLOR(lightgray):''特性''|&gt;|&gt;|&gt;||
**Quickness
|&gt;|&gt;|&gt;|&gt;|BGCOLOR(black):COLOR(white):CENTER:''Quickness''|
|&gt;|BGCOLOR(lightgray):''研究領域''|&gt;|BGCOLOR(lightgray):''使用条件''|BGCOLOR(lightgray):''分類''|
|&gt;|Alteration Lv4|&gt;|戦闘/水陸両用|強化|
|BGCOLOR(lightgray):''主系統''|BGCOLOR(lightgray):''副系統''|&gt;|BGCOLOR(lightgray):''威力/効果''|BGCOLOR(lightgray):''効果発生数''|
|&amp;ref(Spell/P_Water.jpg,nolink,25x25,Water);2||&gt;|Quickness|1|
|BGCOLOR(lightgray):''射程距離''|BGCOLOR(lightgray):''効果範囲''|BGCOLOR(lightgray):''精度修正''|BGCOLOR(lightgray):''詠唱時間''|BGCOLOR(lightgray):''疲労/宝石''|
|20|1|1|100%|20|
|BGCOLOR(lightgray):''特性''|&gt;|&gt;|&gt;|味方にのみ作用|
**Slow
|&gt;|&gt;|&gt;|&gt;|BGCOLOR(black):COLOR(white):CENTER:''Slow''|
|&gt;|BGCOLOR(lightgray):''研究領域''|&gt;|BGCOLOR(lightgray):''使用条件''|BGCOLOR(lightgray):''分類''|
|&gt;|Alteration Lv4|&gt;|戦闘/水陸両用|弱体化|
|BGCOLOR(lightgray):''主系統''|BGCOLOR(lightgray):''副系統''|&gt;|BGCOLOR(lightgray):''威力/効果''|BGCOLOR(lightgray):''効果発生数''|
|&amp;ref(Spell/P_Water.jpg,nolink,25x25,Water);2||&gt;|Slowed|1|
|BGCOLOR(lightgray):''射程距離''|BGCOLOR(lightgray):''効果範囲''|BGCOLOR(lightgray):''精度修正''|BGCOLOR(lightgray):''詠唱時間''|BGCOLOR(lightgray):''疲労/宝石''|
|30|1|100|100%|20|
|BGCOLOR(lightgray):''特性''|&gt;|&gt;|&gt;|抵抗可能|
**Encase in Ice
|&gt;|&gt;|&gt;|&gt;|BGCOLOR(black):COLOR(white):CENTER:''Encase in Ice''|
|&gt;|BGCOLOR(lightgray):''研究領域''|&gt;|BGCOLOR(lightgray):''使用条件''|BGCOLOR(lightgray):''分類''|
|&gt;|Alteration Lv4|&gt;|戦闘/水中専用|捕縛|
|BGCOLOR(lightgray):''主系統''|BGCOLOR(lightgray):''副系統''|&gt;|BGCOLOR(lightgray):''威力/効果''|BGCOLOR(lightgray):''効果発生数''|
|&amp;ref(Spell/P_Water.jpg,nolink,25x25,Water);2||&gt;|Encase in Ice|1|
|BGCOLOR(lightgray):''射程距離''|BGCOLOR(lightgray):''効果範囲''|BGCOLOR(lightgray):''精度修正''|BGCOLOR(lightgray):''詠唱時間''|BGCOLOR(lightgray):''疲労/宝石''|
|25|1|100|100%|20|
|BGCOLOR(lightgray):''特性''|&gt;|&gt;|&gt;||
**Wolven Winter
|&gt;|&gt;|&gt;|&gt;|BGCOLOR(black):COLOR(white):CENTER:''Wolven Winter''|
|&gt;|BGCOLOR(lightgray):''研究領域''|&gt;|BGCOLOR(lightgray):''使用条件''|BGCOLOR(lightgray):''分類''|
|&gt;|Alteration Lv4|&gt;|儀式/水陸両用|災害誘発|
|BGCOLOR(lightgray):''主系統''|BGCOLOR(lightgray):''副系統''|&gt;|BGCOLOR(lightgray):''威力/効果''|BGCOLOR(lightgray):''効果発生数''|
|&amp;ref(Spell/P_Water.jpg,nolink,25x25,Water);3||&gt;|||
|BGCOLOR(lightgray):''射程距離''|BGCOLOR(lightgray):''効果範囲''|BGCOLOR(lightgray):''精度修正''|BGCOLOR(lightgray):''詠唱時間''|BGCOLOR(lightgray):''疲労/宝石''|
|5||||&amp;ref(Spell/V_Water.jpg,nolink,25x25,Water Gem);5|
|BGCOLOR(lightgray):''特性''|&gt;|&gt;|&gt;|遠隔儀式&amp;br;海域の指定不可|
**Temper Flesh
|&gt;|&gt;|&gt;|&gt;|BGCOLOR(black):COLOR(white):CENTER:''Temper Flesh''|
|&gt;|BGCOLOR(lightgray):''研究領域''|&gt;|BGCOLOR(lightgray):''使用条件''|BGCOLOR(lightgray):''分類''|
|&gt;|Alteration Lv4|&gt;|戦闘/水陸両用|自己強化|
|BGCOLOR(lightgray):''主系統''|BGCOLOR(lightgray):''副系統''|&gt;|BGCOLOR(lightgray):''威力/効果''|BGCOLOR(lightgray):''効果発生数''|
|&amp;ref(Spell/P_Earth.jpg,nolink,25x25,Earth);1||&gt;|Temper Flesh|1|
|BGCOLOR(lightgray):''射程距離''|BGCOLOR(lightgray):''効果範囲''|BGCOLOR(lightgray):''精度修正''|BGCOLOR(lightgray):''詠唱時間''|BGCOLOR(lightgray):''疲労/宝石''|
|0|0|0|100%|20|
|BGCOLOR(lightgray):''特性''|&gt;|&gt;|&gt;||
**Blight
|&gt;|&gt;|&gt;|&gt;|BGCOLOR(black):COLOR(white):CENTER:''Blight''|
|&gt;|BGCOLOR(lightgray):''研究領域''|&gt;|BGCOLOR(lightgray):''使用条件''|BGCOLOR(lightgray):''分類''|
|&gt;|Alteration Lv4|&gt;|儀式/水陸両用|災害誘発|
|BGCOLOR(lightgray):''主系統''|BGCOLOR(lightgray):''副系統''|&gt;|BGCOLOR(lightgray):''威力/効果''|BGCOLOR(lightgray):''効果発生数''|
|&amp;ref(Spell/P_Earth.jpg,nolink,25x25,Earth);2|&amp;ref(Spell/P_Death.jpg,nolink,25x25,Death);1|&gt;|||
|BGCOLOR(lightgray):''射程距離''|BGCOLOR(lightgray):''効果範囲''|BGCOLOR(lightgray):''精度修正''|BGCOLOR(lightgray):''詠唱時間''|BGCOLOR(lightgray):''疲労/宝石''|
|5||||&amp;ref(Spell/V_Earth.jpg,nolink,25x25,Earth Gem);5|
|BGCOLOR(lightgray):''特性''|&gt;|&gt;|&gt;||
**Destruction
|&gt;|&gt;|&gt;|&gt;|BGCOLOR(black):COLOR(white):CENTER:''Destruction''|
|&gt;|BGCOLOR(lightgray):''研究領域''|&gt;|BGCOLOR(lightgray):''使用条件''|BGCOLOR(lightgray):''分類''|
|&gt;|Alteration Lv4|&gt;|戦闘/水陸両用|弱体化|
|BGCOLOR(lightgray):''主系統''|BGCOLOR(lightgray):''副系統''|&gt;|BGCOLOR(lightgray):''威力/効果''|BGCOLOR(lightgray):''効果発生数''|
|&amp;ref(Spell/P_Earth.jpg,nolink,25x25,Earth);3||&gt;|Broken Armor|1|
|BGCOLOR(lightgray):''射程距離''|BGCOLOR(lightgray):''効果範囲''|BGCOLOR(lightgray):''精度修正''|BGCOLOR(lightgray):''詠唱時間''|BGCOLOR(lightgray):''疲労/宝石''|
|30|6|3|100%|40|
|BGCOLOR(lightgray):''特性''|&gt;|&gt;|&gt;||
**Curse of Stones
|&gt;|&gt;|&gt;|&gt;|BGCOLOR(black):COLOR(white):CENTER:''Curse of Stones''|
|&gt;|BGCOLOR(lightgray):''研究領域''|&gt;|BGCOLOR(lightgray):''使用条件''|BGCOLOR(lightgray):''分類''|
|&gt;|Alteration Lv4|&gt;|戦闘/水陸両用|全体弱体化|
|BGCOLOR(lightgray):''主系統''|BGCOLOR(lightgray):''副系統''|&gt;|BGCOLOR(lightgray):''威力/効果''|BGCOLOR(lightgray):''効果発生数''|
|&amp;ref(Spell/P_Earth.jpg,nolink,25x25,Earth);3||&gt;|Curse of Stones|1|
|BGCOLOR(lightgray):''射程距離''|BGCOLOR(lightgray):''効果範囲''|BGCOLOR(lightgray):''精度修正''|BGCOLOR(lightgray):''詠唱時間''|BGCOLOR(lightgray):''疲労/宝石''|
|0|666|0|200%|300 / &amp;ref(Spell/V_Earth.jpg,nolink,25x25,Earth Gem);3|
|BGCOLOR(lightgray):''特性''|&gt;|&gt;|&gt;|抵抗容易&amp;br;敵にのみ作用|
**Body Ethereal
|&gt;|&gt;|&gt;|&gt;|BGCOLOR(black):COLOR(white):CENTER:''Body Ethereal''|
|&gt;|BGCOLOR(lightgray):''研究領域''|&gt;|BGCOLOR(lightgray):''使用条件''|BGCOLOR(lightgray):''分類''|
|&gt;|Alteration Lv4|&gt;|戦闘/水陸両用|強化|
|BGCOLOR(lightgray):''主系統''|BGCOLOR(lightgray):''副系統''|&gt;|BGCOLOR(lightgray):''威力/効果''|BGCOLOR(lightgray):''効果発生数''|
|&amp;ref(Spell/P_Astral.jpg,nolink,25x25,Astral);1||&gt;|Ethereal|1|
|BGCOLOR(lightgray):''射程距離''|BGCOLOR(lightgray):''効果範囲''|BGCOLOR(lightgray):''精度修正''|BGCOLOR(lightgray):''詠唱時間''|BGCOLOR(lightgray):''疲労/宝石''|
|5|1|0|100%|30|
|BGCOLOR(lightgray):''特性''|&gt;|&gt;|&gt;|味方にのみ作用|
**Stygian Skin
|&gt;|&gt;|&gt;|&gt;|BGCOLOR(black):COLOR(white):CENTER:''Stygian Skin''|
|&gt;|BGCOLOR(lightgray):''研究領域''|&gt;|BGCOLOR(lightgray):''使用条件''|BGCOLOR(lightgray):''分類''|
|&gt;|Alteration Lv4|&gt;|戦闘/水陸両用|自己強化|
|BGCOLOR(lightgray):''主系統''|BGCOLOR(lightgray):''副系統''|&gt;|BGCOLOR(lightgray):''威力/効果''|BGCOLOR(lightgray):''効果発生数''|
|&amp;ref(Spell/P_Death.jpg,nolink,25x25,Death);1|&amp;ref(Spell/P_Water.jpg,nolink,25x25,Water);1|&gt;|Invulnerable 15|1|
|BGCOLOR(lightgray):''射程距離''|BGCOLOR(lightgray):''効果範囲''|BGCOLOR(lightgray):''精度修正''|BGCOLOR(lightgray):''詠唱時間''|BGCOLOR(lightgray):''疲労/宝石''|
|0|0|0|100%|20|
|BGCOLOR(lightgray):''特性''|&gt;|&gt;|&gt;|無生物無効|
**Arouse Hunger
|&gt;|&gt;|&gt;|&gt;|BGCOLOR(black):COLOR(white):CENTER:''Arouse Hunger''|
|&gt;|BGCOLOR(lightgray):''研究領域''|&gt;|BGCOLOR(lightgray):''使用条件''|BGCOLOR(lightgray):''分類''|
|&gt;|Alteration Lv4|&gt;|儀式/陸上専用|遠隔召喚|
|BGCOLOR(lightgray):''主系統''|BGCOLOR(lightgray):''副系統''|&gt;|BGCOLOR(lightgray):''威力/効果''|BGCOLOR(lightgray):''効果発生数''|
|&amp;ref(Spell/P_Death.jpg,nolink,25x25,Death);3||&gt;|Ghoul|30+3/Lv|
|BGCOLOR(lightgray):''射程距離''|BGCOLOR(lightgray):''効果範囲''|BGCOLOR(lightgray):''精度修正''|BGCOLOR(lightgray):''詠唱時間''|BGCOLOR(lightgray):''疲労/宝石''|
|5||||&amp;ref(Spell/V_Death.jpg,nolink,25x25,Death Gem);8|
|BGCOLOR(lightgray):''特性''|&gt;|&gt;|&gt;|遠隔儀式&amp;br;海域の指定不可|
**Elemental Fortitude
|&gt;|&gt;|&gt;|&gt;|BGCOLOR(black):COLOR(white):CENTER:''Elemental Fortitude''|
|&gt;|BGCOLOR(lightgray):''研究領域''|&gt;|BGCOLOR(lightgray):''使用条件''|BGCOLOR(lightgray):''分類''|
|&gt;|Alteration Lv4|&gt;|戦闘/水陸両用|自己強化|
|BGCOLOR(lightgray):''主系統''|BGCOLOR(lightgray):''副系統''|&gt;|BGCOLOR(lightgray):''威力/効果''|BGCOLOR(lightgray):''効果発生数''|
|&amp;ref(Spell/P_Nature.jpg,nolink,25x25,Nature);1||&gt;|Fire/Shock/Cold Resistant 5|1|
|BGCOLOR(lightgray):''射程距離''|BGCOLOR(lightgray):''効果範囲''|BGCOLOR(lightgray):''精度修正''|BGCOLOR(lightgray):''詠唱時間''|BGCOLOR(lightgray):''疲労/宝石''|
|0|0|0|100%|10|
|BGCOLOR(lightgray):''特性''|&gt;|&gt;|&gt;||
**Swarm
|&gt;|&gt;|&gt;|&gt;|BGCOLOR(black):COLOR(white):CENTER:''Swarm''|
|&gt;|BGCOLOR(lightgray):''研究領域''|&gt;|BGCOLOR(lightgray):''使用条件''|BGCOLOR(lightgray):''分類''|
|&gt;|Alteration Lv4|&gt;|戦闘/水陸両用|一時的召喚|
|BGCOLOR(lightgray):''主系統''|BGCOLOR(lightgray):''副系統''|&gt;|BGCOLOR(lightgray):''威力/効果''|BGCOLOR(lightgray):''効果発生数''|
|&amp;ref(Spell/P_Nature.jpg,nolink,25x25,Nature);1||&gt;|Random Bug|20+2/Lv|
|BGCOLOR(lightgray):''射程距離''|BGCOLOR(lightgray):''効果範囲''|BGCOLOR(lightgray):''精度修正''|BGCOLOR(lightgray):''詠唱時間''|BGCOLOR(lightgray):''疲労/宝石''|
|0|0|0|125%|100 / &amp;ref(Spell/V_Nature.jpg,nolink,25x25,Nature Gem);1|
|BGCOLOR(lightgray):''特性''|&gt;|&gt;|&gt;||
**Shrink
|&gt;|&gt;|&gt;|&gt;|BGCOLOR(black):COLOR(white):CENTER:''Shrink''|
|&gt;|BGCOLOR(lightgray):''研究領域''|&gt;|BGCOLOR(lightgray):''使用条件''|BGCOLOR(lightgray):''分類''|
|&gt;|Alteration Lv4|&gt;|戦闘/水陸両用|弱体化|
|BGCOLOR(lightgray):''主系統''|BGCOLOR(lightgray):''副系統''|&gt;|BGCOLOR(lightgray):''威力/効果''|BGCOLOR(lightgray):''効果発生数''|
|&amp;ref(Spell/P_Nature.jpg,nolink,25x25,Nature);2||&gt;|Shrinken|1|
|BGCOLOR(lightgray):''射程距離''|BGCOLOR(lightgray):''効果範囲''|BGCOLOR(lightgray):''精度修正''|BGCOLOR(lightgray):''詠唱時間''|BGCOLOR(lightgray):''疲労/宝石''|
|20+2|1|0|100%|20|
|BGCOLOR(lightgray):''特性''|&gt;|&gt;|&gt;|抵抗可能|
</v>
      </c>
      <c r="D21" s="1" t="str">
        <f ca="1">IFERROR(IFERROR(myConcat(INDIRECT("Spell!Z"&amp;MATCH(SpellOutput!D$1&amp;SpellOutput!$A21&amp;"S",Spell!$A:$A,0)&amp;":Z"&amp;MATCH(SpellOutput!D$1&amp;SpellOutput!$A21&amp;"E",Spell!$A:$A,0))),myConcat(INDIRECT("Spell!Z"&amp;MATCH(SpellOutput!D$1&amp;SpellOutput!$A21&amp;"S",Spell!$A:$A,0)))),"")</f>
        <v xml:space="preserve">**Fire Cloud
|&gt;|&gt;|&gt;|&gt;|BGCOLOR(black):COLOR(white):CENTER:''Fire Cloud''|
|&gt;|BGCOLOR(lightgray):''研究領域''|&gt;|BGCOLOR(lightgray):''使用条件''|BGCOLOR(lightgray):''分類''|
|&gt;|Evocation Lv4|&gt;|戦闘/陸上専用|攻撃|
|BGCOLOR(lightgray):''主系統''|BGCOLOR(lightgray):''副系統''|&gt;|BGCOLOR(lightgray):''威力/効果''|BGCOLOR(lightgray):''効果発生数''|
|&amp;ref(Spell/P_Fire.jpg,nolink,25x25,Fire);3||&gt;|6|1|
|BGCOLOR(lightgray):''射程距離''|BGCOLOR(lightgray):''効果範囲''|BGCOLOR(lightgray):''精度修正''|BGCOLOR(lightgray):''詠唱時間''|BGCOLOR(lightgray):''疲労/宝石''|
|30|3+1|1|100%|20|
|BGCOLOR(lightgray):''特性''|&gt;|&gt;|&gt;|火炎属性&amp;br;防御貫通&amp;br;4ラウンド滞留|
**Breath of the Desert
|&gt;|&gt;|&gt;|&gt;|BGCOLOR(black):COLOR(white):CENTER:''Breath of the Desert''|
|&gt;|BGCOLOR(lightgray):''研究領域''|&gt;|BGCOLOR(lightgray):''使用条件''|BGCOLOR(lightgray):''分類''|
|&gt;|Evocation Lv4|&gt;|儀式/陸上専用|災害誘発|
|BGCOLOR(lightgray):''主系統''|BGCOLOR(lightgray):''副系統''|&gt;|BGCOLOR(lightgray):''威力/効果''|BGCOLOR(lightgray):''効果発生数''|
|&amp;ref(Spell/P_Fire.jpg,nolink,25x25,Fire);3|&amp;ref(Spell/P_Air.jpg,nolink,25x25,Air);1|&gt;|||
|BGCOLOR(lightgray):''射程距離''|BGCOLOR(lightgray):''効果範囲''|BGCOLOR(lightgray):''精度修正''|BGCOLOR(lightgray):''詠唱時間''|BGCOLOR(lightgray):''疲労/宝石''|
|5||||&amp;ref(Spell/V_Fire.jpg,nolink,25x25,Fire Gem);5|
|BGCOLOR(lightgray):''特性''|&gt;|&gt;|&gt;|遠隔儀式&amp;br;海域の指定不可|
**Fate of Oedipus
|&gt;|&gt;|&gt;|&gt;|BGCOLOR(black):COLOR(white):CENTER:''Fate of Oedipus''|
|&gt;|BGCOLOR(lightgray):''研究領域''|&gt;|BGCOLOR(lightgray):''使用条件''|BGCOLOR(lightgray):''分類''|
|&gt;|Evocation Lv4|&gt;|儀式/水陸両用|特殊|
|BGCOLOR(lightgray):''主系統''|BGCOLOR(lightgray):''副系統''|&gt;|BGCOLOR(lightgray):''威力/効果''|BGCOLOR(lightgray):''効果発生数''|
|&amp;ref(Spell/P_Fire.jpg,nolink,25x25,Fire);4||&gt;|Blind||
|BGCOLOR(lightgray):''射程距離''|BGCOLOR(lightgray):''効果範囲''|BGCOLOR(lightgray):''精度修正''|BGCOLOR(lightgray):''詠唱時間''|BGCOLOR(lightgray):''疲労/宝石''|
|||||&amp;ref(Spell/V_Fire.jpg,nolink,25x25,Fire Gem);75|
|BGCOLOR(lightgray):''特性''|&gt;|&gt;|&gt;||
**Thunder Strike
|&gt;|&gt;|&gt;|&gt;|BGCOLOR(black):COLOR(white):CENTER:''Thunder Strike''|
|&gt;|BGCOLOR(lightgray):''研究領域''|&gt;|BGCOLOR(lightgray):''使用条件''|BGCOLOR(lightgray):''分類''|
|&gt;|Evocation Lv4|&gt;|戦闘/陸上専用|攻撃|
|BGCOLOR(lightgray):''主系統''|BGCOLOR(lightgray):''副系統''|&gt;|BGCOLOR(lightgray):''威力/効果''|BGCOLOR(lightgray):''効果発生数''|
|&amp;ref(Spell/P_Air.jpg,nolink,25x25,Air);3||&gt;|26+2/Lv|1|
|BGCOLOR(lightgray):''射程距離''|BGCOLOR(lightgray):''効果範囲''|BGCOLOR(lightgray):''精度修正''|BGCOLOR(lightgray):''詠唱時間''|BGCOLOR(lightgray):''疲労/宝石''|
|100|1|2|100%|50|
|BGCOLOR(lightgray):''特性''|&gt;|&gt;|&gt;|電撃属性&amp;br;防御無視|
**Hurricane
|&gt;|&gt;|&gt;|&gt;|BGCOLOR(black):COLOR(white):CENTER:''Hurricane''|
|&gt;|BGCOLOR(lightgray):''研究領域''|&gt;|BGCOLOR(lightgray):''使用条件''|BGCOLOR(lightgray):''分類''|
|&gt;|Evocation Lv4|&gt;|儀式/陸上専用|災害誘発|
|BGCOLOR(lightgray):''主系統''|BGCOLOR(lightgray):''副系統''|&gt;|BGCOLOR(lightgray):''威力/効果''|BGCOLOR(lightgray):''効果発生数''|
|&amp;ref(Spell/P_Air.jpg,nolink,25x25,Air);3||&gt;|||
|BGCOLOR(lightgray):''射程距離''|BGCOLOR(lightgray):''効果範囲''|BGCOLOR(lightgray):''精度修正''|BGCOLOR(lightgray):''詠唱時間''|BGCOLOR(lightgray):''疲労/宝石''|
|5||||&amp;ref(Spell/V_Air.jpg,nolink,25x25,Air Gem);5|
|BGCOLOR(lightgray):''特性''|&gt;|&gt;|&gt;|遠隔儀式&amp;br;海域の指定不可|
**Acid Rain
|&gt;|&gt;|&gt;|&gt;|BGCOLOR(black):COLOR(white):CENTER:''Acid Rain''|
|&gt;|BGCOLOR(lightgray):''研究領域''|&gt;|BGCOLOR(lightgray):''使用条件''|BGCOLOR(lightgray):''分類''|
|&gt;|Evocation Lv4|&gt;|戦闘/陸上専用|攻撃|
|BGCOLOR(lightgray):''主系統''|BGCOLOR(lightgray):''副系統''|&gt;|BGCOLOR(lightgray):''威力/効果''|BGCOLOR(lightgray):''効果発生数''|
|&amp;ref(Spell/P_Water.jpg,nolink,25x25,Water);3|&amp;ref(Spell/P_Fire.jpg,nolink,25x25,Fire);1|&gt;|12|1|
|BGCOLOR(lightgray):''射程距離''|BGCOLOR(lightgray):''効果範囲''|BGCOLOR(lightgray):''精度修正''|BGCOLOR(lightgray):''詠唱時間''|BGCOLOR(lightgray):''疲労/宝石''|
|30|4+1|3|100%|30|
|BGCOLOR(lightgray):''特性''|&gt;|&gt;|&gt;|強酸属性&amp;br;防御貫通|
**Blade Wind
|&gt;|&gt;|&gt;|&gt;|BGCOLOR(black):COLOR(white):CENTER:''Blade Wind''|
|&gt;|BGCOLOR(lightgray):''研究領域''|&gt;|BGCOLOR(lightgray):''使用条件''|BGCOLOR(lightgray):''分類''|
|&gt;|Evocation Lv4|&gt;|戦闘/陸上専用|攻撃|
|BGCOLOR(lightgray):''主系統''|BGCOLOR(lightgray):''副系統''|&gt;|BGCOLOR(lightgray):''威力/効果''|BGCOLOR(lightgray):''効果発生数''|
|&amp;ref(Spell/P_Earth.jpg,nolink,25x25,Earth);3||&gt;|14|40+3/Lv|
|BGCOLOR(lightgray):''射程距離''|BGCOLOR(lightgray):''効果範囲''|BGCOLOR(lightgray):''精度修正''|BGCOLOR(lightgray):''詠唱時間''|BGCOLOR(lightgray):''疲労/宝石''|
|35+5|0|0|100%|80|
|BGCOLOR(lightgray):''特性''|&gt;|&gt;|&gt;|切断属性&amp;br;物理属性|
**Nether Bolt
|&gt;|&gt;|&gt;|&gt;|BGCOLOR(black):COLOR(white):CENTER:''Nether Bolt''|
|&gt;|BGCOLOR(lightgray):''研究領域''|&gt;|BGCOLOR(lightgray):''使用条件''|BGCOLOR(lightgray):''分類''|
|&gt;|Evocation Lv4|&gt;|戦闘/水陸両用|攻撃|
|BGCOLOR(lightgray):''主系統''|BGCOLOR(lightgray):''副系統''|&gt;|BGCOLOR(lightgray):''威力/効果''|BGCOLOR(lightgray):''効果発生数''|
|&amp;ref(Spell/P_Astral.jpg,nolink,25x25,Astral);1|&amp;ref(Spell/P_Death.jpg,nolink,25x25,Death);1|&gt;|20+1/Lv|1|
|BGCOLOR(lightgray):''射程距離''|BGCOLOR(lightgray):''効果範囲''|BGCOLOR(lightgray):''精度修正''|BGCOLOR(lightgray):''詠唱時間''|BGCOLOR(lightgray):''疲労/宝石''|
|35+5|1|2|100%|15|
|BGCOLOR(lightgray):''特性''|&gt;|&gt;|&gt;|防御貫通&amp;br;抵抗可能|
**Bane Fire Dart
|&gt;|&gt;|&gt;|&gt;|BGCOLOR(black):COLOR(white):CENTER:''Bane Fire Dart''|
|&gt;|BGCOLOR(lightgray):''研究領域''|&gt;|BGCOLOR(lightgray):''使用条件''|BGCOLOR(lightgray):''分類''|
|&gt;|Evocation Lv4|&gt;|戦闘/陸上専用|攻撃|
|BGCOLOR(lightgray):''主系統''|BGCOLOR(lightgray):''副系統''|&gt;|BGCOLOR(lightgray):''威力/効果''|BGCOLOR(lightgray):''効果発生数''|
|&amp;ref(Spell/P_Death.jpg,nolink,25x25,Death);1|&amp;ref(Spell/P_Fire.jpg,nolink,25x25,Fire);1|&gt;|15+2/Lv|1|
|BGCOLOR(lightgray):''射程距離''|BGCOLOR(lightgray):''効果範囲''|BGCOLOR(lightgray):''精度修正''|BGCOLOR(lightgray):''詠唱時間''|BGCOLOR(lightgray):''疲労/宝石''|
|30+5|0|4|100%|20|
|BGCOLOR(lightgray):''特性''|&gt;|&gt;|&gt;|防御貫通|
**Bolt of Unlife
|&gt;|&gt;|&gt;|&gt;|BGCOLOR(black):COLOR(white):CENTER:''Bolt of Unlife''|
|&gt;|BGCOLOR(lightgray):''研究領域''|&gt;|BGCOLOR(lightgray):''使用条件''|BGCOLOR(lightgray):''分類''|
|&gt;|Evocation Lv4|&gt;|戦闘/水陸両用|攻撃|
|BGCOLOR(lightgray):''主系統''|BGCOLOR(lightgray):''副系統''|&gt;|BGCOLOR(lightgray):''威力/効果''|BGCOLOR(lightgray):''効果発生数''|
|&amp;ref(Spell/P_Death.jpg,nolink,25x25,Death);2||&gt;|20+1/Lv|1|
|BGCOLOR(lightgray):''射程距離''|BGCOLOR(lightgray):''効果範囲''|BGCOLOR(lightgray):''精度修正''|BGCOLOR(lightgray):''詠唱時間''|BGCOLOR(lightgray):''疲労/宝石''|
|30+1|0|1|100%|20|
|BGCOLOR(lightgray):''特性''|&gt;|&gt;|&gt;|防御無視&amp;br;殺した敵をゾンビ化&amp;br;抵抗可能&amp;br;無心無効&amp;br;アンデッド無効|
**Breath of the Dragon
|&gt;|&gt;|&gt;|&gt;|BGCOLOR(black):COLOR(white):CENTER:''Breath of the Dragon''|
|&gt;|BGCOLOR(lightgray):''研究領域''|&gt;|BGCOLOR(lightgray):''使用条件''|BGCOLOR(lightgray):''分類''|
|&gt;|Evocation Lv4|&gt;|戦闘/陸上専用|攻撃|
|BGCOLOR(lightgray):''主系統''|BGCOLOR(lightgray):''副系統''|&gt;|BGCOLOR(lightgray):''威力/効果''|BGCOLOR(lightgray):''効果発生数''|
|&amp;ref(Spell/P_Nature.jpg,nolink,25x25,Nature);2||&gt;|5+2/Lv|1|
|BGCOLOR(lightgray):''射程距離''|BGCOLOR(lightgray):''効果範囲''|BGCOLOR(lightgray):''精度修正''|BGCOLOR(lightgray):''詠唱時間''|BGCOLOR(lightgray):''疲労/宝石''|
|20+5|3|-1|100%|20|
|BGCOLOR(lightgray):''特性''|&gt;|&gt;|&gt;|毒物属性&amp;br;防御無視&amp;br;持続的ダメージ|
</v>
      </c>
      <c r="E21" s="1" t="str">
        <f ca="1">IFERROR(IFERROR(myConcat(INDIRECT("Spell!Z"&amp;MATCH(SpellOutput!E$1&amp;SpellOutput!$A21&amp;"S",Spell!$A:$A,0)&amp;":Z"&amp;MATCH(SpellOutput!E$1&amp;SpellOutput!$A21&amp;"E",Spell!$A:$A,0))),myConcat(INDIRECT("Spell!Z"&amp;MATCH(SpellOutput!E$1&amp;SpellOutput!$A21&amp;"S",Spell!$A:$A,0)))),"")</f>
        <v/>
      </c>
      <c r="F21" s="1" t="str">
        <f ca="1">IFERROR(IFERROR(myConcat(INDIRECT("Spell!Z"&amp;MATCH(SpellOutput!F$1&amp;SpellOutput!$A21&amp;"S",Spell!$A:$A,0)&amp;":Z"&amp;MATCH(SpellOutput!F$1&amp;SpellOutput!$A21&amp;"E",Spell!$A:$A,0))),myConcat(INDIRECT("Spell!Z"&amp;MATCH(SpellOutput!F$1&amp;SpellOutput!$A21&amp;"S",Spell!$A:$A,0)))),"")</f>
        <v xml:space="preserve">**Terracotta Army
|&gt;|&gt;|&gt;|&gt;|BGCOLOR(black):COLOR(white):CENTER:''Terracotta Army''|
|&gt;|BGCOLOR(lightgray):''研究領域''|&gt;|BGCOLOR(lightgray):''使用条件''|BGCOLOR(lightgray):''分類''|
|&gt;|Enchantment Lv4|&gt;|儀式/水陸両用|兵士召喚|
|BGCOLOR(lightgray):''主系統''|BGCOLOR(lightgray):''副系統''|&gt;|BGCOLOR(lightgray):''威力/効果''|BGCOLOR(lightgray):''効果発生数''|
|&amp;ref(Spell/P_Fire.jpg,nolink,25x25,Fire);1|&amp;ref(Spell/P_Earth.jpg,nolink,25x25,Earth);1|&gt;|Terracotta Soldier|10+1/Lv|
|BGCOLOR(lightgray):''射程距離''|BGCOLOR(lightgray):''効果範囲''|BGCOLOR(lightgray):''精度修正''|BGCOLOR(lightgray):''詠唱時間''|BGCOLOR(lightgray):''疲労/宝石''|
|||||&amp;ref(Spell/V_Fire.jpg,nolink,25x25,Fire Gem);10|
|BGCOLOR(lightgray):''特性''|&gt;|&gt;|&gt;||
**Flaming Arrows
|&gt;|&gt;|&gt;|&gt;|BGCOLOR(black):COLOR(white):CENTER:''Flaming Arrows''|
|&gt;|BGCOLOR(lightgray):''研究領域''|&gt;|BGCOLOR(lightgray):''使用条件''|BGCOLOR(lightgray):''分類''|
|&gt;|Enchantment Lv4|&gt;|戦闘/陸上専用|全体強化|
|BGCOLOR(lightgray):''主系統''|BGCOLOR(lightgray):''副系統''|&gt;|BGCOLOR(lightgray):''威力/効果''|BGCOLOR(lightgray):''効果発生数''|
|&amp;ref(Spell/P_Fire.jpg,nolink,25x25,Fire);4||&gt;|Flaming Missiles|1|
|BGCOLOR(lightgray):''射程距離''|BGCOLOR(lightgray):''効果範囲''|BGCOLOR(lightgray):''精度修正''|BGCOLOR(lightgray):''詠唱時間''|BGCOLOR(lightgray):''疲労/宝石''|
|0|666|0|150%|100 / &amp;ref(Spell/V_Fire.jpg,nolink,25x25,Fire Gem);1|
|BGCOLOR(lightgray):''特性''|&gt;|&gt;|&gt;|味方にのみ作用|
**Cloud Trapeze
|&gt;|&gt;|&gt;|&gt;|BGCOLOR(black):COLOR(white):CENTER:''Cloud Trapeze''|
|&gt;|BGCOLOR(lightgray):''研究領域''|&gt;|BGCOLOR(lightgray):''使用条件''|BGCOLOR(lightgray):''分類''|
|&gt;|Enchantment Lv4|&gt;|儀式/陸上専用|瞬間移動|
|BGCOLOR(lightgray):''主系統''|BGCOLOR(lightgray):''副系統''|&gt;|BGCOLOR(lightgray):''威力/効果''|BGCOLOR(lightgray):''効果発生数''|
|&amp;ref(Spell/P_Air.jpg,nolink,25x25,Air);2||&gt;|||
|BGCOLOR(lightgray):''射程距離''|BGCOLOR(lightgray):''効果範囲''|BGCOLOR(lightgray):''精度修正''|BGCOLOR(lightgray):''詠唱時間''|BGCOLOR(lightgray):''疲労/宝石''|
|5||||&amp;ref(Spell/V_Air.jpg,nolink,25x25,Air Gem);3|
|BGCOLOR(lightgray):''特性''|&gt;|&gt;|&gt;|遠隔儀式|
**Vile Water
|&gt;|&gt;|&gt;|&gt;|BGCOLOR(black):COLOR(white):CENTER:''Vile Water''|
|&gt;|BGCOLOR(lightgray):''研究領域''|&gt;|BGCOLOR(lightgray):''使用条件''|BGCOLOR(lightgray):''分類''|
|&gt;|Enchantment Lv4|&gt;|儀式/陸上専用|兵士召喚|
|BGCOLOR(lightgray):''主系統''|BGCOLOR(lightgray):''副系統''|&gt;|BGCOLOR(lightgray):''威力/効果''|BGCOLOR(lightgray):''効果発生数''|
|&amp;ref(Spell/P_Water.jpg,nolink,25x25,Water);2||&gt;|Gelatinous Cube|1|
|BGCOLOR(lightgray):''射程距離''|BGCOLOR(lightgray):''効果範囲''|BGCOLOR(lightgray):''精度修正''|BGCOLOR(lightgray):''詠唱時間''|BGCOLOR(lightgray):''疲労/宝石''|
|||||&amp;ref(Spell/V_Water.jpg,nolink,25x25,Water Gem);2|
|BGCOLOR(lightgray):''特性''|&gt;|&gt;|&gt;||
**Astral Healing
|&gt;|&gt;|&gt;|&gt;|BGCOLOR(black):COLOR(white):CENTER:''Astral Healing''|
|&gt;|BGCOLOR(lightgray):''研究領域''|&gt;|BGCOLOR(lightgray):''使用条件''|BGCOLOR(lightgray):''分類''|
|&gt;|Enchantment Lv4|&gt;|戦闘/水陸両用|全体治療|
|BGCOLOR(lightgray):''主系統''|BGCOLOR(lightgray):''副系統''|&gt;|BGCOLOR(lightgray):''威力/効果''|BGCOLOR(lightgray):''効果発生数''|
|&amp;ref(Spell/P_Astral.jpg,nolink,25x25,Astral);3||&gt;|2|1|
|BGCOLOR(lightgray):''射程距離''|BGCOLOR(lightgray):''効果範囲''|BGCOLOR(lightgray):''精度修正''|BGCOLOR(lightgray):''詠唱時間''|BGCOLOR(lightgray):''疲労/宝石''|
|0|666|0|150%|100 / &amp;ref(Spell/V_Astral.jpg,nolink,25x25,Astral Pearl);1|
|BGCOLOR(lightgray):''特性''|&gt;|&gt;|&gt;|無心無効&amp;br;無生物無効|
**Antimagic
|&gt;|&gt;|&gt;|&gt;|BGCOLOR(black):COLOR(white):CENTER:''Antimagic''|
|&gt;|BGCOLOR(lightgray):''研究領域''|&gt;|BGCOLOR(lightgray):''使用条件''|BGCOLOR(lightgray):''分類''|
|&gt;|Enchantment Lv4|&gt;|戦闘/水陸両用|全体強化|
|BGCOLOR(lightgray):''主系統''|BGCOLOR(lightgray):''副系統''|&gt;|BGCOLOR(lightgray):''威力/効果''|BGCOLOR(lightgray):''効果発生数''|
|&amp;ref(Spell/P_Astral.jpg,nolink,25x25,Astral);3||&gt;|Magic Resistance 4|1|
|BGCOLOR(lightgray):''射程距離''|BGCOLOR(lightgray):''効果範囲''|BGCOLOR(lightgray):''精度修正''|BGCOLOR(lightgray):''詠唱時間''|BGCOLOR(lightgray):''疲労/宝石''|
|0|666|0|150%|100 / &amp;ref(Spell/V_Astral.jpg,nolink,25x25,Astral Pearl);1|
|BGCOLOR(lightgray):''特性''|&gt;|&gt;|&gt;|味方にのみ作用|
**Raise Dead
|&gt;|&gt;|&gt;|&gt;|BGCOLOR(black):COLOR(white):CENTER:''Raise Dead''|
|&gt;|BGCOLOR(lightgray):''研究領域''|&gt;|BGCOLOR(lightgray):''使用条件''|BGCOLOR(lightgray):''分類''|
|&gt;|Enchantment Lv4|&gt;|戦闘/水陸両用|一時的召喚|
|BGCOLOR(lightgray):''主系統''|BGCOLOR(lightgray):''副系統''|&gt;|BGCOLOR(lightgray):''威力/効果''|BGCOLOR(lightgray):''効果発生数''|
|&amp;ref(Spell/P_Death.jpg,nolink,25x25,Death);2||&gt;|Soulless|10+2/Lv|
|BGCOLOR(lightgray):''射程距離''|BGCOLOR(lightgray):''効果範囲''|BGCOLOR(lightgray):''精度修正''|BGCOLOR(lightgray):''詠唱時間''|BGCOLOR(lightgray):''疲労/宝石''|
|5|1|-2|100%|40|
|BGCOLOR(lightgray):''特性''|&gt;|&gt;|&gt;||
**Twiceborn
|&gt;|&gt;|&gt;|&gt;|BGCOLOR(black):COLOR(white):CENTER:''Twiceborn''|
|&gt;|BGCOLOR(lightgray):''研究領域''|&gt;|BGCOLOR(lightgray):''使用条件''|BGCOLOR(lightgray):''分類''|
|&gt;|Enchantment Lv4|&gt;|儀式/水陸両用|個人呪附|
|BGCOLOR(lightgray):''主系統''|BGCOLOR(lightgray):''副系統''|&gt;|BGCOLOR(lightgray):''威力/効果''|BGCOLOR(lightgray):''効果発生数''|
|&amp;ref(Spell/P_Death.jpg,nolink,25x25,Death);2||&gt;|Twiceborn Enchantment|1|
|BGCOLOR(lightgray):''射程距離''|BGCOLOR(lightgray):''効果範囲''|BGCOLOR(lightgray):''精度修正''|BGCOLOR(lightgray):''詠唱時間''|BGCOLOR(lightgray):''疲労/宝石''|
|||||&amp;ref(Spell/V_Death.jpg,nolink,25x25,Death Gem);10|
|BGCOLOR(lightgray):''特性''|&gt;|&gt;|&gt;|アンデッド無効&amp;br;無生物無効|
**Behemoth
|&gt;|&gt;|&gt;|&gt;|BGCOLOR(black):COLOR(white):CENTER:''Behemoth''|
|&gt;|BGCOLOR(lightgray):''研究領域''|&gt;|BGCOLOR(lightgray):''使用条件''|BGCOLOR(lightgray):''分類''|
|&gt;|Enchantment Lv4|&gt;|儀式/陸上専用|兵士召喚|
|BGCOLOR(lightgray):''主系統''|BGCOLOR(lightgray):''副系統''|&gt;|BGCOLOR(lightgray):''威力/効果''|BGCOLOR(lightgray):''効果発生数''|
|&amp;ref(Spell/P_Death.jpg,nolink,25x25,Death);3||&gt;|Behemoth|1|
|BGCOLOR(lightgray):''射程距離''|BGCOLOR(lightgray):''効果範囲''|BGCOLOR(lightgray):''精度修正''|BGCOLOR(lightgray):''詠唱時間''|BGCOLOR(lightgray):''疲労/宝石''|
|||||&amp;ref(Spell/V_Death.jpg,nolink,25x25,Death Gem);7|
|BGCOLOR(lightgray):''特性''|&gt;|&gt;|&gt;||
**Poison Ward
|&gt;|&gt;|&gt;|&gt;|BGCOLOR(black):COLOR(white):CENTER:''Poison Ward''|
|&gt;|BGCOLOR(lightgray):''研究領域''|&gt;|BGCOLOR(lightgray):''使用条件''|BGCOLOR(lightgray):''分類''|
|&gt;|Enchantment Lv4|&gt;|戦闘/水陸両用|強化|
|BGCOLOR(lightgray):''主系統''|BGCOLOR(lightgray):''副系統''|&gt;|BGCOLOR(lightgray):''威力/効果''|BGCOLOR(lightgray):''効果発生数''|
|&amp;ref(Spell/P_Nature.jpg,nolink,25x25,Nature);2||&gt;|Poison Resistant 5|1|
|BGCOLOR(lightgray):''射程距離''|BGCOLOR(lightgray):''効果範囲''|BGCOLOR(lightgray):''精度修正''|BGCOLOR(lightgray):''詠唱時間''|BGCOLOR(lightgray):''疲労/宝石''|
|15|15|0|125%|100 / &amp;ref(Spell/V_Nature.jpg,nolink,25x25,Nature Gem);1|
|BGCOLOR(lightgray):''特性''|&gt;|&gt;|&gt;|味方にのみ作用|
**Haste
|&gt;|&gt;|&gt;|&gt;|BGCOLOR(black):COLOR(white):CENTER:''Haste''|
|&gt;|BGCOLOR(lightgray):''研究領域''|&gt;|BGCOLOR(lightgray):''使用条件''|BGCOLOR(lightgray):''分類''|
|&gt;|Enchantment Lv4|&gt;|戦闘/水陸両用|強化|
|BGCOLOR(lightgray):''主系統''|BGCOLOR(lightgray):''副系統''|&gt;|BGCOLOR(lightgray):''威力/効果''|BGCOLOR(lightgray):''効果発生数''|
|&amp;ref(Spell/P_Nature.jpg,nolink,25x25,Nature);3||&gt;|Haste|1|
|BGCOLOR(lightgray):''射程距離''|BGCOLOR(lightgray):''効果範囲''|BGCOLOR(lightgray):''精度修正''|BGCOLOR(lightgray):''詠唱時間''|BGCOLOR(lightgray):''疲労/宝石''|
|15|25|0|125%|100 / &amp;ref(Spell/V_Nature.jpg,nolink,25x25,Nature Gem);1|
|BGCOLOR(lightgray):''特性''|&gt;|&gt;|&gt;|無生物無効&amp;br;味方にのみ作用|
</v>
      </c>
      <c r="G21" s="1" t="str">
        <f ca="1">IFERROR(IFERROR(myConcat(INDIRECT("Spell!Z"&amp;MATCH(SpellOutput!G$1&amp;SpellOutput!$A21&amp;"S",Spell!$A:$A,0)&amp;":Z"&amp;MATCH(SpellOutput!G$1&amp;SpellOutput!$A21&amp;"E",Spell!$A:$A,0))),myConcat(INDIRECT("Spell!Z"&amp;MATCH(SpellOutput!G$1&amp;SpellOutput!$A21&amp;"S",Spell!$A:$A,0)))),"")</f>
        <v xml:space="preserve">**Prison of Fire
|&gt;|&gt;|&gt;|&gt;|BGCOLOR(black):COLOR(white):CENTER:''Prison of Fire''|
|&gt;|BGCOLOR(lightgray):''研究領域''|&gt;|BGCOLOR(lightgray):''使用条件''|BGCOLOR(lightgray):''分類''|
|&gt;|Thaumaturgy Lv4|&gt;|戦闘/陸上専用|捕縛|
|BGCOLOR(lightgray):''主系統''|BGCOLOR(lightgray):''副系統''|&gt;|BGCOLOR(lightgray):''威力/効果''|BGCOLOR(lightgray):''効果発生数''|
|&amp;ref(Spell/P_Fire.jpg,nolink,25x25,Fire);3||&gt;|Bonds of Fire|1|
|BGCOLOR(lightgray):''射程距離''|BGCOLOR(lightgray):''効果範囲''|BGCOLOR(lightgray):''精度修正''|BGCOLOR(lightgray):''詠唱時間''|BGCOLOR(lightgray):''疲労/宝石''|
|30|3+1|2|100%|30|
|BGCOLOR(lightgray):''特性''|&gt;|&gt;|&gt;||
**Auspex
|&gt;|&gt;|&gt;|&gt;|BGCOLOR(black):COLOR(white):CENTER:''Auspex''|
|&gt;|BGCOLOR(lightgray):''研究領域''|&gt;|BGCOLOR(lightgray):''使用条件''|BGCOLOR(lightgray):''分類''|
|&gt;|Thaumaturgy Lv4|&gt;|儀式/陸上専用|土地探索|
|BGCOLOR(lightgray):''主系統''|BGCOLOR(lightgray):''副系統''|&gt;|BGCOLOR(lightgray):''威力/効果''|BGCOLOR(lightgray):''効果発生数''|
|&amp;ref(Spell/P_Air.jpg,nolink,25x25,Air);2||&gt;|||
|BGCOLOR(lightgray):''射程距離''|BGCOLOR(lightgray):''効果範囲''|BGCOLOR(lightgray):''精度修正''|BGCOLOR(lightgray):''詠唱時間''|BGCOLOR(lightgray):''疲労/宝石''|
|2||||&amp;ref(Spell/V_Air.jpg,nolink,25x25,Air Gem);2|
|BGCOLOR(lightgray):''特性''|&gt;|&gt;|&gt;|遠隔儀式&amp;br;海域の通過不可&amp;br;海域の指定不可&amp;br;敵国領内の指定不可|
**Curse of the Desert
|&gt;|&gt;|&gt;|&gt;|BGCOLOR(black):COLOR(white):CENTER:''Curse of the Desert''|
|&gt;|BGCOLOR(lightgray):''研究領域''|&gt;|BGCOLOR(lightgray):''使用条件''|BGCOLOR(lightgray):''分類''|
|&gt;|Thaumaturgy Lv4|&gt;|戦闘/陸上専用|弱体化|
|BGCOLOR(lightgray):''主系統''|BGCOLOR(lightgray):''副系統''|&gt;|BGCOLOR(lightgray):''威力/効果''|BGCOLOR(lightgray):''効果発生数''|
|&amp;ref(Spell/P_Water.jpg,nolink,25x25,Water);3||&gt;|Desiccation|1|
|BGCOLOR(lightgray):''射程距離''|BGCOLOR(lightgray):''効果範囲''|BGCOLOR(lightgray):''精度修正''|BGCOLOR(lightgray):''詠唱時間''|BGCOLOR(lightgray):''疲労/宝石''|
|30|5|100|100%|30|
|BGCOLOR(lightgray):''特性''|&gt;|&gt;|&gt;|抵抗可能&amp;br;アンデッド無効&amp;br;無生物無効|
**Gnome Lore
|&gt;|&gt;|&gt;|&gt;|BGCOLOR(black):COLOR(white):CENTER:''Gnome Lore''|
|&gt;|BGCOLOR(lightgray):''研究領域''|&gt;|BGCOLOR(lightgray):''使用条件''|BGCOLOR(lightgray):''分類''|
|&gt;|Thaumaturgy Lv4|&gt;|儀式/水陸両用|土地探索|
|BGCOLOR(lightgray):''主系統''|BGCOLOR(lightgray):''副系統''|&gt;|BGCOLOR(lightgray):''威力/効果''|BGCOLOR(lightgray):''効果発生数''|
|&amp;ref(Spell/P_Earth.jpg,nolink,25x25,Earth);2||&gt;|||
|BGCOLOR(lightgray):''射程距離''|BGCOLOR(lightgray):''効果範囲''|BGCOLOR(lightgray):''精度修正''|BGCOLOR(lightgray):''詠唱時間''|BGCOLOR(lightgray):''疲労/宝石''|
|3||||&amp;ref(Spell/V_Earth.jpg,nolink,25x25,Earth Gem);3|
|BGCOLOR(lightgray):''特性''|&gt;|&gt;|&gt;|遠隔儀式&amp;br;敵国領内の指定不可|
**Paralyze
|&gt;|&gt;|&gt;|&gt;|BGCOLOR(black):COLOR(white):CENTER:''Paralyze''|
|&gt;|BGCOLOR(lightgray):''研究領域''|&gt;|BGCOLOR(lightgray):''使用条件''|BGCOLOR(lightgray):''分類''|
|&gt;|Thaumaturgy Lv4|&gt;|戦闘/水陸両用|麻痺|
|BGCOLOR(lightgray):''主系統''|BGCOLOR(lightgray):''副系統''|&gt;|BGCOLOR(lightgray):''威力/効果''|BGCOLOR(lightgray):''効果発生数''|
|&amp;ref(Spell/P_Astral.jpg,nolink,25x25,Astral);2||&gt;|60+9/Lv|1|
|BGCOLOR(lightgray):''射程距離''|BGCOLOR(lightgray):''効果範囲''|BGCOLOR(lightgray):''精度修正''|BGCOLOR(lightgray):''詠唱時間''|BGCOLOR(lightgray):''疲労/宝石''|
|100|0|100|100%|20|
|BGCOLOR(lightgray):''特性''|&gt;|&gt;|&gt;|防御無視&amp;br;麻痺攻撃&amp;br;抵抗可能&amp;br;無心無効|
**Vengeance of the Dead
|&gt;|&gt;|&gt;|&gt;|BGCOLOR(black):COLOR(white):CENTER:''Vengeance of the Dead''|
|&gt;|BGCOLOR(lightgray):''研究領域''|&gt;|BGCOLOR(lightgray):''使用条件''|BGCOLOR(lightgray):''分類''|
|&gt;|Thaumaturgy Lv4|&gt;|儀式/水陸両用|暗殺派遣|
|BGCOLOR(lightgray):''主系統''|BGCOLOR(lightgray):''副系統''|&gt;|BGCOLOR(lightgray):''威力/効果''|BGCOLOR(lightgray):''効果発生数''|
|&amp;ref(Spell/P_Astral.jpg,nolink,25x25,Astral);3|&amp;ref(Spell/P_Death.jpg,nolink,25x25,Death);1|&gt;|||
|BGCOLOR(lightgray):''射程距離''|BGCOLOR(lightgray):''効果範囲''|BGCOLOR(lightgray):''精度修正''|BGCOLOR(lightgray):''詠唱時間''|BGCOLOR(lightgray):''疲労/宝石''|
|5||||&amp;ref(Spell/V_Astral.jpg,nolink,25x25,Astral Pearl);3|
|BGCOLOR(lightgray):''特性''|&gt;|&gt;|&gt;|遠隔儀式|
**terror
|&gt;|&gt;|&gt;|&gt;|BGCOLOR(black):COLOR(white):CENTER:''terror''|
|&gt;|BGCOLOR(lightgray):''研究領域''|&gt;|BGCOLOR(lightgray):''使用条件''|BGCOLOR(lightgray):''分類''|
|&gt;|Thaumaturgy Lv4|&gt;|戦闘/水陸両用|恐怖|
|BGCOLOR(lightgray):''主系統''|BGCOLOR(lightgray):''副系統''|&gt;|BGCOLOR(lightgray):''威力/効果''|BGCOLOR(lightgray):''効果発生数''|
|&amp;ref(Spell/P_Death.jpg,nolink,25x25,Death);3||&gt;|Fear 5|1|
|BGCOLOR(lightgray):''射程距離''|BGCOLOR(lightgray):''効果範囲''|BGCOLOR(lightgray):''精度修正''|BGCOLOR(lightgray):''詠唱時間''|BGCOLOR(lightgray):''疲労/宝石''|
|30|5+1|1|100%|10|
|BGCOLOR(lightgray):''特性''|&gt;|&gt;|&gt;||
**Touch of Madness
|&gt;|&gt;|&gt;|&gt;|BGCOLOR(black):COLOR(white):CENTER:''Touch of Madness''|
|&gt;|BGCOLOR(lightgray):''研究領域''|&gt;|BGCOLOR(lightgray):''使用条件''|BGCOLOR(lightgray):''分類''|
|&gt;|Thaumaturgy Lv4|&gt;|戦闘/水陸両用|狂戦士化|
|BGCOLOR(lightgray):''主系統''|BGCOLOR(lightgray):''副系統''|&gt;|BGCOLOR(lightgray):''威力/効果''|BGCOLOR(lightgray):''効果発生数''|
|&amp;ref(Spell/P_Nature.jpg,nolink,25x25,Nature);1||&gt;|Gone Berserk|1|
|BGCOLOR(lightgray):''射程距離''|BGCOLOR(lightgray):''効果範囲''|BGCOLOR(lightgray):''精度修正''|BGCOLOR(lightgray):''詠唱時間''|BGCOLOR(lightgray):''疲労/宝石''|
|20|1|0|100%|30|
|BGCOLOR(lightgray):''特性''|&gt;|&gt;|&gt;|無心無効&amp;br;無生物無効&amp;br;味方にのみ作用|
**Rage of the Cornered Rat
|&gt;|&gt;|&gt;|&gt;|BGCOLOR(black):COLOR(white):CENTER:''Rage of the Cornered Rat''|
|&gt;|BGCOLOR(lightgray):''研究領域''|&gt;|BGCOLOR(lightgray):''使用条件''|BGCOLOR(lightgray):''分類''|
|&gt;|Thaumaturgy Lv4|&gt;|戦闘/水陸両用|狂戦士化|
|BGCOLOR(lightgray):''主系統''|BGCOLOR(lightgray):''副系統''|&gt;|BGCOLOR(lightgray):''威力/効果''|BGCOLOR(lightgray):''効果発生数''|
|&amp;ref(Spell/P_Nature.jpg,nolink,25x25,Nature);2||&gt;|Gone Berserk|1|
|BGCOLOR(lightgray):''射程距離''|BGCOLOR(lightgray):''効果範囲''|BGCOLOR(lightgray):''精度修正''|BGCOLOR(lightgray):''詠唱時間''|BGCOLOR(lightgray):''疲労/宝石''|
|20|3+1|0|100%|20|
|BGCOLOR(lightgray):''特性''|&gt;|&gt;|&gt;|動物にのみ作用&amp;br;味方にのみ作用|
**Wildness
|&gt;|&gt;|&gt;|&gt;|BGCOLOR(black):COLOR(white):CENTER:''Wildness''|
|&gt;|BGCOLOR(lightgray):''研究領域''|&gt;|BGCOLOR(lightgray):''使用条件''|BGCOLOR(lightgray):''分類''|
|&gt;|Thaumaturgy Lv4|&gt;|戦闘/水陸両用|混乱|
|BGCOLOR(lightgray):''主系統''|BGCOLOR(lightgray):''副系統''|&gt;|BGCOLOR(lightgray):''威力/効果''|BGCOLOR(lightgray):''効果発生数''|
|&amp;ref(Spell/P_Nature.jpg,nolink,25x25,Nature);3||&gt;|Confused|1|
|BGCOLOR(lightgray):''射程距離''|BGCOLOR(lightgray):''効果範囲''|BGCOLOR(lightgray):''精度修正''|BGCOLOR(lightgray):''詠唱時間''|BGCOLOR(lightgray):''疲労/宝石''|
|30|1|3|100%|20|
|BGCOLOR(lightgray):''特性''|&gt;|&gt;|&gt;|抵抗可能&amp;br;動物にのみ作用|
**Cure Disease
|&gt;|&gt;|&gt;|&gt;|BGCOLOR(black):COLOR(white):CENTER:''Cure Disease''|
|&gt;|BGCOLOR(lightgray):''研究領域''|&gt;|BGCOLOR(lightgray):''使用条件''|BGCOLOR(lightgray):''分類''|
|&gt;|Thaumaturgy Lv4|&gt;|儀式/水陸両用|病気治療|
|BGCOLOR(lightgray):''主系統''|BGCOLOR(lightgray):''副系統''|&gt;|BGCOLOR(lightgray):''威力/効果''|BGCOLOR(lightgray):''効果発生数''|
|&amp;ref(Spell/P_Nature.jpg,nolink,25x25,Nature);4||&gt;|||
|BGCOLOR(lightgray):''射程距離''|BGCOLOR(lightgray):''効果範囲''|BGCOLOR(lightgray):''精度修正''|BGCOLOR(lightgray):''詠唱時間''|BGCOLOR(lightgray):''疲労/宝石''|
|||||&amp;ref(Spell/V_Nature.jpg,nolink,25x25,Nature Gem);5|
|BGCOLOR(lightgray):''特性''|&gt;|&gt;|&gt;||
</v>
      </c>
      <c r="H21" s="1" t="str">
        <f ca="1">IFERROR(IFERROR(myConcat(INDIRECT("Spell!Z"&amp;MATCH(SpellOutput!H$1&amp;SpellOutput!$A21&amp;"S",Spell!$A:$A,0)&amp;":Z"&amp;MATCH(SpellOutput!H$1&amp;SpellOutput!$A21&amp;"E",Spell!$A:$A,0))),myConcat(INDIRECT("Spell!Z"&amp;MATCH(SpellOutput!H$1&amp;SpellOutput!$A21&amp;"S",Spell!$A:$A,0)))),"")</f>
        <v xml:space="preserve">**Bind Serpent Fiend
|&gt;|&gt;|&gt;|&gt;|BGCOLOR(black):COLOR(white):CENTER:''Bind Serpent Fiend''|
|&gt;|BGCOLOR(lightgray):''研究領域''|&gt;|BGCOLOR(lightgray):''使用条件''|BGCOLOR(lightgray):''分類''|
|&gt;|Blood Magic Lv4|&gt;|儀式/陸上専用|兵士召喚|
|BGCOLOR(lightgray):''主系統''|BGCOLOR(lightgray):''副系統''|&gt;|BGCOLOR(lightgray):''威力/効果''|BGCOLOR(lightgray):''効果発生数''|
|&amp;ref(Spell/P_Blood.jpg,nolink,25x25,Blood);1||&gt;|Serpent Fiend|1|
|BGCOLOR(lightgray):''射程距離''|BGCOLOR(lightgray):''効果範囲''|BGCOLOR(lightgray):''精度修正''|BGCOLOR(lightgray):''詠唱時間''|BGCOLOR(lightgray):''疲労/宝石''|
|||||&amp;ref(Spell/V_Blood.jpg,nolink,25x25,Blood Slave);2|
|BGCOLOR(lightgray):''特性''|&gt;|&gt;|&gt;||
**Hellfire
|&gt;|&gt;|&gt;|&gt;|BGCOLOR(black):COLOR(white):CENTER:''Hellfire''|
|&gt;|BGCOLOR(lightgray):''研究領域''|&gt;|BGCOLOR(lightgray):''使用条件''|BGCOLOR(lightgray):''分類''|
|&gt;|Blood Magic Lv4|&gt;|戦闘/陸上専用|攻撃|
|BGCOLOR(lightgray):''主系統''|BGCOLOR(lightgray):''副系統''|&gt;|BGCOLOR(lightgray):''威力/効果''|BGCOLOR(lightgray):''効果発生数''|
|&amp;ref(Spell/P_Blood.jpg,nolink,25x25,Blood);1|&amp;ref(Spell/P_Fire.jpg,nolink,25x25,Fire);2|&gt;|9+1/Lv|2|
|BGCOLOR(lightgray):''射程距離''|BGCOLOR(lightgray):''効果範囲''|BGCOLOR(lightgray):''精度修正''|BGCOLOR(lightgray):''詠唱時間''|BGCOLOR(lightgray):''疲労/宝石''|
|25+5|3|0|150%|100 / &amp;ref(Spell/V_Blood.jpg,nolink,25x25,Blood Slave);1|
|BGCOLOR(lightgray):''特性''|&gt;|&gt;|&gt;|火炎属性&amp;br;防御貫通|
**Blood Lust
|&gt;|&gt;|&gt;|&gt;|BGCOLOR(black):COLOR(white):CENTER:''Blood Lust''|
|&gt;|BGCOLOR(lightgray):''研究領域''|&gt;|BGCOLOR(lightgray):''使用条件''|BGCOLOR(lightgray):''分類''|
|&gt;|Blood Magic Lv4|&gt;|戦闘/陸上専用|全体強化|
|BGCOLOR(lightgray):''主系統''|BGCOLOR(lightgray):''副系統''|&gt;|BGCOLOR(lightgray):''威力/効果''|BGCOLOR(lightgray):''効果発生数''|
|&amp;ref(Spell/P_Blood.jpg,nolink,25x25,Blood);2||&gt;|Strength 4|1|
|BGCOLOR(lightgray):''射程距離''|BGCOLOR(lightgray):''効果範囲''|BGCOLOR(lightgray):''精度修正''|BGCOLOR(lightgray):''詠唱時間''|BGCOLOR(lightgray):''疲労/宝石''|
|0|666|0|175%|100 / &amp;ref(Spell/V_Blood.jpg,nolink,25x25,Blood Slave);1|
|BGCOLOR(lightgray):''特性''|&gt;|&gt;|&gt;|デーモンにのみ作用&amp;br;味方にのみ作用|
**Bind Storm Demon
|&gt;|&gt;|&gt;|&gt;|BGCOLOR(black):COLOR(white):CENTER:''Bind Storm Demon''|
|&gt;|BGCOLOR(lightgray):''研究領域''|&gt;|BGCOLOR(lightgray):''使用条件''|BGCOLOR(lightgray):''分類''|
|&gt;|Blood Magic Lv4|&gt;|儀式/陸上専用|兵士召喚|
|BGCOLOR(lightgray):''主系統''|BGCOLOR(lightgray):''副系統''|&gt;|BGCOLOR(lightgray):''威力/効果''|BGCOLOR(lightgray):''効果発生数''|
|&amp;ref(Spell/P_Blood.jpg,nolink,25x25,Blood);2|&amp;ref(Spell/P_Air.jpg,nolink,25x25,Air);2|&gt;|Storm Demon|1|
|BGCOLOR(lightgray):''射程距離''|BGCOLOR(lightgray):''効果範囲''|BGCOLOR(lightgray):''精度修正''|BGCOLOR(lightgray):''詠唱時間''|BGCOLOR(lightgray):''疲労/宝石''|
|||||&amp;ref(Spell/V_Blood.jpg,nolink,25x25,Blood Slave);10|
|BGCOLOR(lightgray):''特性''|&gt;|&gt;|&gt;||
**Call Lesser Horror
|&gt;|&gt;|&gt;|&gt;|BGCOLOR(black):COLOR(white):CENTER:''Call Lesser Horror''|
|&gt;|BGCOLOR(lightgray):''研究領域''|&gt;|BGCOLOR(lightgray):''使用条件''|BGCOLOR(lightgray):''分類''|
|&gt;|Blood Magic Lv4|&gt;|戦闘/陸上専用|中立的召喚|
|BGCOLOR(lightgray):''主系統''|BGCOLOR(lightgray):''副系統''|&gt;|BGCOLOR(lightgray):''威力/効果''|BGCOLOR(lightgray):''効果発生数''|
|&amp;ref(Spell/P_Blood.jpg,nolink,25x25,Blood);2|&amp;ref(Spell/P_Astral.jpg,nolink,25x25,Astral);2|&gt;|Random Lesser Horror|1|
|BGCOLOR(lightgray):''射程距離''|BGCOLOR(lightgray):''効果範囲''|BGCOLOR(lightgray):''精度修正''|BGCOLOR(lightgray):''詠唱時間''|BGCOLOR(lightgray):''疲労/宝石''|
|5|0|-2|175%|200 / &amp;ref(Spell/V_Blood.jpg,nolink,25x25,Blood Slave);2|
|BGCOLOR(lightgray):''特性''|&gt;|&gt;|&gt;|中立勢力召喚&amp;br;戦場の端から召喚|
**Blood Fecundity
|&gt;|&gt;|&gt;|&gt;|BGCOLOR(black):COLOR(white):CENTER:''Blood Fecundity''|
|&gt;|BGCOLOR(lightgray):''研究領域''|&gt;|BGCOLOR(lightgray):''使用条件''|BGCOLOR(lightgray):''分類''|
|&gt;|Blood Magic Lv4|&gt;|儀式/陸上専用|地方呪附|
|BGCOLOR(lightgray):''主系統''|BGCOLOR(lightgray):''副系統''|&gt;|BGCOLOR(lightgray):''威力/効果''|BGCOLOR(lightgray):''効果発生数''|
|&amp;ref(Spell/P_Blood.jpg,nolink,25x25,Blood);2|&amp;ref(Spell/P_Nature.jpg,nolink,25x25,Nature);2|&gt;|Blood Fecundity||
|BGCOLOR(lightgray):''射程距離''|BGCOLOR(lightgray):''効果範囲''|BGCOLOR(lightgray):''精度修正''|BGCOLOR(lightgray):''詠唱時間''|BGCOLOR(lightgray):''疲労/宝石''|
|||||&amp;ref(Spell/V_Blood.jpg,nolink,25x25,Blood Slave);10|
|BGCOLOR(lightgray):''特性''|&gt;|&gt;|&gt;|地方呪附|
</v>
      </c>
      <c r="J21" s="1" t="s">
        <v>2881</v>
      </c>
      <c r="K21" s="1" t="str">
        <f ca="1">IFERROR(IFERROR(myConcat(INDIRECT("Spell!Z"&amp;MATCH(SpellOutput!K$1&amp;"0"&amp;SpellOutput!$J21&amp;"S",Spell!$A:$A,0)&amp;":Z"&amp;MATCH(SpellOutput!K$1&amp;"0"&amp;SpellOutput!$J21&amp;"E",Spell!$A:$A,0))),myConcat(INDIRECT("Spell!Z"&amp;MATCH(SpellOutput!K$1&amp;"0"&amp;SpellOutput!$J21&amp;"S",Spell!$A:$A,0)))),"")</f>
        <v xml:space="preserve">**Purifying Water
|&gt;|&gt;|&gt;|&gt;|BGCOLOR(black):COLOR(white):CENTER:''Purifying Water''|
|&gt;|BGCOLOR(lightgray):''研究領域''|&gt;|BGCOLOR(lightgray):''使用条件''|BGCOLOR(lightgray):''分類''|
|&gt;|Divine Lv0|&gt;|戦闘/水陸両用|攻撃|
|BGCOLOR(lightgray):''主系統''|BGCOLOR(lightgray):''副系統''|&gt;|BGCOLOR(lightgray):''威力/効果''|BGCOLOR(lightgray):''効果発生数''|
|&amp;ref(Spell/P_Holy.jpg,nolink,25x25,Holy);1||&gt;|2+1/Lv|1|
|BGCOLOR(lightgray):''射程距離''|BGCOLOR(lightgray):''効果範囲''|BGCOLOR(lightgray):''精度修正''|BGCOLOR(lightgray):''詠唱時間''|BGCOLOR(lightgray):''疲労/宝石''|
|25+5|6+3|0|100%|0|
|BGCOLOR(lightgray):''特性''|&gt;|&gt;|&gt;|防御無視&amp;br;抵抗可能&amp;br;アンデッドにのみ作用|
**Watery Death
|&gt;|&gt;|&gt;|&gt;|BGCOLOR(black):COLOR(white):CENTER:''Watery Death''|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|25|0|100|100%|0|
|BGCOLOR(lightgray):''特性''|&gt;|&gt;|&gt;|防御無視&amp;br;抵抗可能|
</v>
      </c>
    </row>
    <row r="22" spans="1:11" x14ac:dyDescent="0.15">
      <c r="A22" s="1">
        <v>5</v>
      </c>
      <c r="B22" s="1" t="str">
        <f ca="1">IFERROR(IFERROR(myConcat(INDIRECT("Spell!Z"&amp;MATCH(SpellOutput!B$1&amp;SpellOutput!$A22&amp;"S",Spell!$A:$A,0)&amp;":Z"&amp;MATCH(SpellOutput!B$1&amp;SpellOutput!$A22&amp;"E",Spell!$A:$A,0))),myConcat(INDIRECT("Spell!Z"&amp;MATCH(SpellOutput!B$1&amp;SpellOutput!$A22&amp;"S",Spell!$A:$A,0)))),"")</f>
        <v xml:space="preserve">**Will o' the Wisp
|&gt;|&gt;|&gt;|&gt;|BGCOLOR(black):COLOR(white):CENTER:''Will o' the Wisp''|
|&gt;|BGCOLOR(lightgray):''研究領域''|&gt;|BGCOLOR(lightgray):''使用条件''|BGCOLOR(lightgray):''分類''|
|&gt;|Conjuration Lv5|&gt;|戦闘/陸上専用|一時的召喚|
|BGCOLOR(lightgray):''主系統''|BGCOLOR(lightgray):''副系統''|&gt;|BGCOLOR(lightgray):''威力/効果''|BGCOLOR(lightgray):''効果発生数''|
|&amp;ref(Spell/P_Fire.jpg,nolink,25x25,Fire);1||&gt;|Will o' the Wisp|2|
|BGCOLOR(lightgray):''射程距離''|BGCOLOR(lightgray):''効果範囲''|BGCOLOR(lightgray):''精度修正''|BGCOLOR(lightgray):''詠唱時間''|BGCOLOR(lightgray):''疲労/宝石''|
|0|0|0|125%|100 / &amp;ref(Spell/V_Fire.jpg,nolink,25x25,Fire Gem);1|
|BGCOLOR(lightgray):''特性''|&gt;|&gt;|&gt;|戦場の端から召喚|
**Summon Fire Elemental
|&gt;|&gt;|&gt;|&gt;|BGCOLOR(black):COLOR(white):CENTER:''Summon Fire Elemental''|
|&gt;|BGCOLOR(lightgray):''研究領域''|&gt;|BGCOLOR(lightgray):''使用条件''|BGCOLOR(lightgray):''分類''|
|&gt;|Conjuration Lv5|&gt;|戦闘/陸上専用|一時的召喚|
|BGCOLOR(lightgray):''主系統''|BGCOLOR(lightgray):''副系統''|&gt;|BGCOLOR(lightgray):''威力/効果''|BGCOLOR(lightgray):''効果発生数''|
|&amp;ref(Spell/P_Fire.jpg,nolink,25x25,Fire);3||&gt;|Fire Elemental|1|
|BGCOLOR(lightgray):''射程距離''|BGCOLOR(lightgray):''効果範囲''|BGCOLOR(lightgray):''精度修正''|BGCOLOR(lightgray):''詠唱時間''|BGCOLOR(lightgray):''疲労/宝石''|
|1|0|0|125%|100 / &amp;ref(Spell/V_Fire.jpg,nolink,25x25,Fire Gem);1|
|BGCOLOR(lightgray):''特性''|&gt;|&gt;|&gt;||
**Summon Summer Lions
|&gt;|&gt;|&gt;|&gt;|BGCOLOR(black):COLOR(white):CENTER:''Summon Summer Lions''|
|&gt;|BGCOLOR(lightgray):''研究領域''|&gt;|BGCOLOR(lightgray):''使用条件''|BGCOLOR(lightgray):''分類''|
|&gt;|Conjuration Lv5|&gt;|儀式/陸上専用|兵士召喚|
|BGCOLOR(lightgray):''主系統''|BGCOLOR(lightgray):''副系統''|&gt;|BGCOLOR(lightgray):''威力/効果''|BGCOLOR(lightgray):''効果発生数''|
|&amp;ref(Spell/P_Fire.jpg,nolink,25x25,Fire);3||&gt;|Summer Lion|5+0.5/Lv|
|BGCOLOR(lightgray):''射程距離''|BGCOLOR(lightgray):''効果範囲''|BGCOLOR(lightgray):''精度修正''|BGCOLOR(lightgray):''詠唱時間''|BGCOLOR(lightgray):''疲労/宝石''|
|||||&amp;ref(Spell/V_Fire.jpg,nolink,25x25,Fire Gem);20|
|BGCOLOR(lightgray):''特性''|&gt;|&gt;|&gt;||
**Summon Air Elemental
|&gt;|&gt;|&gt;|&gt;|BGCOLOR(black):COLOR(white):CENTER:''Summon Air Elemental''|
|&gt;|BGCOLOR(lightgray):''研究領域''|&gt;|BGCOLOR(lightgray):''使用条件''|BGCOLOR(lightgray):''分類''|
|&gt;|Conjuration Lv5|&gt;|戦闘/陸上専用|一時的召喚|
|BGCOLOR(lightgray):''主系統''|BGCOLOR(lightgray):''副系統''|&gt;|BGCOLOR(lightgray):''威力/効果''|BGCOLOR(lightgray):''効果発生数''|
|&amp;ref(Spell/P_Air.jpg,nolink,25x25,Air);3||&gt;|Air Elemental|1|
|BGCOLOR(lightgray):''射程距離''|BGCOLOR(lightgray):''効果範囲''|BGCOLOR(lightgray):''精度修正''|BGCOLOR(lightgray):''詠唱時間''|BGCOLOR(lightgray):''疲労/宝石''|
|1|0|0|125%|100 / &amp;ref(Spell/V_Air.jpg,nolink,25x25,Air Gem);1|
|BGCOLOR(lightgray):''特性''|&gt;|&gt;|&gt;||
**Summon Spring Hawks
|&gt;|&gt;|&gt;|&gt;|BGCOLOR(black):COLOR(white):CENTER:''Summon Spring Hawks''|
|&gt;|BGCOLOR(lightgray):''研究領域''|&gt;|BGCOLOR(lightgray):''使用条件''|BGCOLOR(lightgray):''分類''|
|&gt;|Conjuration Lv5|&gt;|儀式/陸上専用|兵士召喚|
|BGCOLOR(lightgray):''主系統''|BGCOLOR(lightgray):''副系統''|&gt;|BGCOLOR(lightgray):''威力/効果''|BGCOLOR(lightgray):''効果発生数''|
|&amp;ref(Spell/P_Air.jpg,nolink,25x25,Air);3||&gt;|Spring Hawk|5+0.5/Lv|
|BGCOLOR(lightgray):''射程距離''|BGCOLOR(lightgray):''効果範囲''|BGCOLOR(lightgray):''精度修正''|BGCOLOR(lightgray):''詠唱時間''|BGCOLOR(lightgray):''疲労/宝石''|
|||||&amp;ref(Spell/V_Air.jpg,nolink,25x25,Air Gem);20|
|BGCOLOR(lightgray):''特性''|&gt;|&gt;|&gt;||
**Contact Draconians
|&gt;|&gt;|&gt;|&gt;|BGCOLOR(black):COLOR(white):CENTER:''Contact Draconians''|
|&gt;|BGCOLOR(lightgray):''研究領域''|&gt;|BGCOLOR(lightgray):''使用条件''|BGCOLOR(lightgray):''分類''|
|&gt;|Conjuration Lv5|&gt;|儀式/陸上専用|軍団召喚|
|BGCOLOR(lightgray):''主系統''|BGCOLOR(lightgray):''副系統''|&gt;|BGCOLOR(lightgray):''威力/効果''|BGCOLOR(lightgray):''効果発生数''|
|&amp;ref(Spell/P_Air.jpg,nolink,25x25,Air);3||&gt;|Draconian Chief|1|
|BGCOLOR(lightgray):''射程距離''|BGCOLOR(lightgray):''効果範囲''|BGCOLOR(lightgray):''精度修正''|BGCOLOR(lightgray):''詠唱時間''|BGCOLOR(lightgray):''疲労/宝石''|
|||||&amp;ref(Spell/V_Air.jpg,nolink,25x25,Air Gem);30|
|BGCOLOR(lightgray):''特性''|&gt;|&gt;|&gt;|指揮官として召喚|
**Raven Feast
|&gt;|&gt;|&gt;|&gt;|BGCOLOR(black):COLOR(white):CENTER:''Raven Feast''|
|&gt;|BGCOLOR(lightgray):''研究領域''|&gt;|BGCOLOR(lightgray):''使用条件''|BGCOLOR(lightgray):''分類''|
|&gt;|Conjuration Lv5|&gt;|儀式/陸上専用|特殊|
|BGCOLOR(lightgray):''主系統''|BGCOLOR(lightgray):''副系統''|&gt;|BGCOLOR(lightgray):''威力/効果''|BGCOLOR(lightgray):''効果発生数''|
|&amp;ref(Spell/P_Air.jpg,nolink,25x25,Air);4||&gt;|||
|BGCOLOR(lightgray):''射程距離''|BGCOLOR(lightgray):''効果範囲''|BGCOLOR(lightgray):''精度修正''|BGCOLOR(lightgray):''詠唱時間''|BGCOLOR(lightgray):''疲労/宝石''|
|5||||&amp;ref(Spell/V_Air.jpg,nolink,25x25,Air Gem);3|
|BGCOLOR(lightgray):''特性''|&gt;|&gt;|&gt;|遠隔儀式&amp;br;海域の指定不可|
**Wind Ride
|&gt;|&gt;|&gt;|&gt;|BGCOLOR(black):COLOR(white):CENTER:''Wind Ride''|
|&gt;|BGCOLOR(lightgray):''研究領域''|&gt;|BGCOLOR(lightgray):''使用条件''|BGCOLOR(lightgray):''分類''|
|&gt;|Conjuration Lv5|&gt;|儀式/陸上専用|誘拐|
|BGCOLOR(lightgray):''主系統''|BGCOLOR(lightgray):''副系統''|&gt;|BGCOLOR(lightgray):''威力/効果''|BGCOLOR(lightgray):''効果発生数''|
|&amp;ref(Spell/P_Air.jpg,nolink,25x25,Air);5||&gt;|||
|BGCOLOR(lightgray):''射程距離''|BGCOLOR(lightgray):''効果範囲''|BGCOLOR(lightgray):''精度修正''|BGCOLOR(lightgray):''詠唱時間''|BGCOLOR(lightgray):''疲労/宝石''|
|3||||&amp;ref(Spell/V_Air.jpg,nolink,25x25,Air Gem);10|
|BGCOLOR(lightgray):''特性''|&gt;|&gt;|&gt;|遠隔儀式&amp;br;海域の指定不可|
**Voice of Tiamat
|&gt;|&gt;|&gt;|&gt;|BGCOLOR(black):COLOR(white):CENTER:''Voice of Tiamat''|
|&gt;|BGCOLOR(lightgray):''研究領域''|&gt;|BGCOLOR(lightgray):''使用条件''|BGCOLOR(lightgray):''分類''|
|&gt;|Conjuration Lv5|&gt;|儀式/水中専用|土地探索|
|BGCOLOR(lightgray):''主系統''|BGCOLOR(lightgray):''副系統''|&gt;|BGCOLOR(lightgray):''威力/効果''|BGCOLOR(lightgray):''効果発生数''|
|&amp;ref(Spell/P_Water.jpg,nolink,25x25,Water);2||&gt;|||
|BGCOLOR(lightgray):''射程距離''|BGCOLOR(lightgray):''効果範囲''|BGCOLOR(lightgray):''精度修正''|BGCOLOR(lightgray):''詠唱時間''|BGCOLOR(lightgray):''疲労/宝石''|
|4||||&amp;ref(Spell/V_Water.jpg,nolink,25x25,Water Gem);8|
|BGCOLOR(lightgray):''特性''|&gt;|&gt;|&gt;|遠隔儀式&amp;br;陸上の指定不可&amp;br;敵国領内の指定不可|
**Summon Water Elemental
|&gt;|&gt;|&gt;|&gt;|BGCOLOR(black):COLOR(white):CENTER:''Summon Water Elemental''|
|&gt;|BGCOLOR(lightgray):''研究領域''|&gt;|BGCOLOR(lightgray):''使用条件''|BGCOLOR(lightgray):''分類''|
|&gt;|Conjuration Lv5|&gt;|戦闘/水陸両用|一時的召喚|
|BGCOLOR(lightgray):''主系統''|BGCOLOR(lightgray):''副系統''|&gt;|BGCOLOR(lightgray):''威力/効果''|BGCOLOR(lightgray):''効果発生数''|
|&amp;ref(Spell/P_Water.jpg,nolink,25x25,Water);3||&gt;|Water Elemental|1|
|BGCOLOR(lightgray):''射程距離''|BGCOLOR(lightgray):''効果範囲''|BGCOLOR(lightgray):''精度修正''|BGCOLOR(lightgray):''詠唱時間''|BGCOLOR(lightgray):''疲労/宝石''|
|1|0|0|125%|100 / &amp;ref(Spell/V_Water.jpg,nolink,25x25,Water Gem);1|
|BGCOLOR(lightgray):''特性''|&gt;|&gt;|&gt;|Cold天秤ではIce Elemental召喚|
**Contact Sea Trolls
|&gt;|&gt;|&gt;|&gt;|BGCOLOR(black):COLOR(white):CENTER:''Contact Sea Trolls''|
|&gt;|BGCOLOR(lightgray):''研究領域''|&gt;|BGCOLOR(lightgray):''使用条件''|BGCOLOR(lightgray):''分類''|
|&gt;|Conjuration Lv5|&gt;|儀式/水陸両用|兵士召喚|
|BGCOLOR(lightgray):''主系統''|BGCOLOR(lightgray):''副系統''|&gt;|BGCOLOR(lightgray):''威力/効果''|BGCOLOR(lightgray):''効果発生数''|
|&amp;ref(Spell/P_Water.jpg,nolink,25x25,Water);3||&gt;|Sea Troll|5+0.5/Lv|
|BGCOLOR(lightgray):''射程距離''|BGCOLOR(lightgray):''効果範囲''|BGCOLOR(lightgray):''精度修正''|BGCOLOR(lightgray):''詠唱時間''|BGCOLOR(lightgray):''疲労/宝石''|
|||||&amp;ref(Spell/V_Water.jpg,nolink,25x25,Water Gem);15|
|BGCOLOR(lightgray):''特性''|&gt;|&gt;|&gt;||
**Summon Winter Wolves
|&gt;|&gt;|&gt;|&gt;|BGCOLOR(black):COLOR(white):CENTER:''Summon Winter Wolves''|
|&gt;|BGCOLOR(lightgray):''研究領域''|&gt;|BGCOLOR(lightgray):''使用条件''|BGCOLOR(lightgray):''分類''|
|&gt;|Conjuration Lv5|&gt;|儀式/陸上専用|兵士召喚|
|BGCOLOR(lightgray):''主系統''|BGCOLOR(lightgray):''副系統''|&gt;|BGCOLOR(lightgray):''威力/効果''|BGCOLOR(lightgray):''効果発生数''|
|&amp;ref(Spell/P_Water.jpg,nolink,25x25,Water);3||&gt;|Winter Wolf|5+0.5/Lv|
|BGCOLOR(lightgray):''射程距離''|BGCOLOR(lightgray):''効果範囲''|BGCOLOR(lightgray):''精度修正''|BGCOLOR(lightgray):''詠唱時間''|BGCOLOR(lightgray):''疲労/宝石''|
|||||&amp;ref(Spell/V_Water.jpg,nolink,25x25,Water Gem);8|
|BGCOLOR(lightgray):''特性''|&gt;|&gt;|&gt;||
**Contact Naiad
|&gt;|&gt;|&gt;|&gt;|BGCOLOR(black):COLOR(white):CENTER:''Contact Naiad''|
|&gt;|BGCOLOR(lightgray):''研究領域''|&gt;|BGCOLOR(lightgray):''使用条件''|BGCOLOR(lightgray):''分類''|
|&gt;|Conjuration Lv5|&gt;|儀式/水陸両用|指揮官召喚|
|BGCOLOR(lightgray):''主系統''|BGCOLOR(lightgray):''副系統''|&gt;|BGCOLOR(lightgray):''威力/効果''|BGCOLOR(lightgray):''効果発生数''|
|&amp;ref(Spell/P_Water.jpg,nolink,25x25,Water);3|&amp;ref(Spell/P_Nature.jpg,nolink,25x25,Nature);1|&gt;|Naiad|1|
|BGCOLOR(lightgray):''射程距離''|BGCOLOR(lightgray):''効果範囲''|BGCOLOR(lightgray):''精度修正''|BGCOLOR(lightgray):''詠唱時間''|BGCOLOR(lightgray):''疲労/宝石''|
|||||&amp;ref(Spell/V_Water.jpg,nolink,25x25,Water Gem);35|
|BGCOLOR(lightgray):''特性''|&gt;|&gt;|&gt;|指揮官として召喚|
**Naiad Warriors
|&gt;|&gt;|&gt;|&gt;|BGCOLOR(black):COLOR(white):CENTER:''Naiad Warriors''|
|&gt;|BGCOLOR(lightgray):''研究領域''|&gt;|BGCOLOR(lightgray):''使用条件''|BGCOLOR(lightgray):''分類''|
|&gt;|Conjuration Lv5|&gt;|儀式/水陸両用|兵士召喚|
|BGCOLOR(lightgray):''主系統''|BGCOLOR(lightgray):''副系統''|&gt;|BGCOLOR(lightgray):''威力/効果''|BGCOLOR(lightgray):''効果発生数''|
|&amp;ref(Spell/P_Water.jpg,nolink,25x25,Water);3|&amp;ref(Spell/P_Nature.jpg,nolink,25x25,Nature);1|&gt;|Kydnid|15|
|BGCOLOR(lightgray):''射程距離''|BGCOLOR(lightgray):''効果範囲''|BGCOLOR(lightgray):''精度修正''|BGCOLOR(lightgray):''詠唱時間''|BGCOLOR(lightgray):''疲労/宝石''|
|||||&amp;ref(Spell/V_Water.jpg,nolink,25x25,Water Gem);18|
|BGCOLOR(lightgray):''特性''|&gt;|&gt;|&gt;||
**Summon Earth Elemental
|&gt;|&gt;|&gt;|&gt;|BGCOLOR(black):COLOR(white):CENTER:''Summon Earth Elemental''|
|&gt;|BGCOLOR(lightgray):''研究領域''|&gt;|BGCOLOR(lightgray):''使用条件''|BGCOLOR(lightgray):''分類''|
|&gt;|Conjuration Lv5|&gt;|戦闘/水陸両用|一時的召喚|
|BGCOLOR(lightgray):''主系統''|BGCOLOR(lightgray):''副系統''|&gt;|BGCOLOR(lightgray):''威力/効果''|BGCOLOR(lightgray):''効果発生数''|
|&amp;ref(Spell/P_Earth.jpg,nolink,25x25,Earth);3||&gt;|Earth Elemental|1|
|BGCOLOR(lightgray):''射程距離''|BGCOLOR(lightgray):''効果範囲''|BGCOLOR(lightgray):''精度修正''|BGCOLOR(lightgray):''詠唱時間''|BGCOLOR(lightgray):''疲労/宝石''|
|1|0|0|125%|100 / &amp;ref(Spell/V_Earth.jpg,nolink,25x25,Earth Gem);1|
|BGCOLOR(lightgray):''特性''|&gt;|&gt;|&gt;||
**Summon Fall Bears
|&gt;|&gt;|&gt;|&gt;|BGCOLOR(black):COLOR(white):CENTER:''Summon Fall Bears''|
|&gt;|BGCOLOR(lightgray):''研究領域''|&gt;|BGCOLOR(lightgray):''使用条件''|BGCOLOR(lightgray):''分類''|
|&gt;|Conjuration Lv5|&gt;|儀式/陸上専用|兵士召喚|
|BGCOLOR(lightgray):''主系統''|BGCOLOR(lightgray):''副系統''|&gt;|BGCOLOR(lightgray):''威力/効果''|BGCOLOR(lightgray):''効果発生数''|
|&amp;ref(Spell/P_Earth.jpg,nolink,25x25,Earth);3||&gt;|Fall Bear|5+0.5/Lv|
|BGCOLOR(lightgray):''射程距離''|BGCOLOR(lightgray):''効果範囲''|BGCOLOR(lightgray):''精度修正''|BGCOLOR(lightgray):''詠唱時間''|BGCOLOR(lightgray):''疲労/宝石''|
|||||&amp;ref(Spell/V_Earth.jpg,nolink,25x25,Earth Gem);12|
|BGCOLOR(lightgray):''特性''|&gt;|&gt;|&gt;||
**Contact Trolls
|&gt;|&gt;|&gt;|&gt;|BGCOLOR(black):COLOR(white):CENTER:''Contact Trolls''|
|&gt;|BGCOLOR(lightgray):''研究領域''|&gt;|BGCOLOR(lightgray):''使用条件''|BGCOLOR(lightgray):''分類''|
|&gt;|Conjuration Lv5|&gt;|儀式/陸上専用|兵士召喚|
|BGCOLOR(lightgray):''主系統''|BGCOLOR(lightgray):''副系統''|&gt;|BGCOLOR(lightgray):''威力/効果''|BGCOLOR(lightgray):''効果発生数''|
|&amp;ref(Spell/P_Earth.jpg,nolink,25x25,Earth);3||&gt;|Troll|5+0.5/Lv|
|BGCOLOR(lightgray):''射程距離''|BGCOLOR(lightgray):''効果範囲''|BGCOLOR(lightgray):''精度修正''|BGCOLOR(lightgray):''詠唱時間''|BGCOLOR(lightgray):''疲労/宝石''|
|||||&amp;ref(Spell/V_Earth.jpg,nolink,25x25,Earth Gem);15|
|BGCOLOR(lightgray):''特性''|&gt;|&gt;|&gt;||
**Acashic Record
|&gt;|&gt;|&gt;|&gt;|BGCOLOR(black):COLOR(white):CENTER:''Acashic Record''|
|&gt;|BGCOLOR(lightgray):''研究領域''|&gt;|BGCOLOR(lightgray):''使用条件''|BGCOLOR(lightgray):''分類''|
|&gt;|Conjuration Lv5|&gt;|儀式/水陸両用|特殊|
|BGCOLOR(lightgray):''主系統''|BGCOLOR(lightgray):''副系統''|&gt;|BGCOLOR(lightgray):''威力/効果''|BGCOLOR(lightgray):''効果発生数''|
|&amp;ref(Spell/P_Astral.jpg,nolink,25x25,Astral);2||&gt;|||
|BGCOLOR(lightgray):''射程距離''|BGCOLOR(lightgray):''効果範囲''|BGCOLOR(lightgray):''精度修正''|BGCOLOR(lightgray):''詠唱時間''|BGCOLOR(lightgray):''疲労/宝石''|
|10||||&amp;ref(Spell/V_Astral.jpg,nolink,25x25,Astral Pearl);10|
|BGCOLOR(lightgray):''特性''|&gt;|&gt;|&gt;|遠隔儀式|
**Spirit Mastery
|&gt;|&gt;|&gt;|&gt;|BGCOLOR(black):COLOR(white):CENTER:''Spirit Mastery''|
|&gt;|BGCOLOR(lightgray):''研究領域''|&gt;|BGCOLOR(lightgray):''使用条件''|BGCOLOR(lightgray):''分類''|
|&gt;|Conjuration Lv5|&gt;|儀式/水陸両用|兵士召喚|
|BGCOLOR(lightgray):''主系統''|BGCOLOR(lightgray):''副系統''|&gt;|BGCOLOR(lightgray):''威力/効果''|BGCOLOR(lightgray):''効果発生数''|
|&amp;ref(Spell/P_Death.jpg,nolink,25x25,Death);1||&gt;|Dispossessed Spirit|15+1/Lv|
|BGCOLOR(lightgray):''射程距離''|BGCOLOR(lightgray):''効果範囲''|BGCOLOR(lightgray):''精度修正''|BGCOLOR(lightgray):''詠唱時間''|BGCOLOR(lightgray):''疲労/宝石''|
|||||&amp;ref(Spell/V_Death.jpg,nolink,25x25,Death Gem);4|
|BGCOLOR(lightgray):''特性''|&gt;|&gt;|&gt;||
**Ghost Grip
|&gt;|&gt;|&gt;|&gt;|BGCOLOR(black):COLOR(white):CENTER:''Ghost Grip''|
|&gt;|BGCOLOR(lightgray):''研究領域''|&gt;|BGCOLOR(lightgray):''使用条件''|BGCOLOR(lightgray):''分類''|
|&gt;|Conjuration Lv5|&gt;|戦闘/水陸両用|攻撃|
|BGCOLOR(lightgray):''主系統''|BGCOLOR(lightgray):''副系統''|&gt;|BGCOLOR(lightgray):''威力/効果''|BGCOLOR(lightgray):''効果発生数''|
|&amp;ref(Spell/P_Death.jpg,nolink,25x25,Death);1||&gt;|25+2/Lv|5|
|BGCOLOR(lightgray):''射程距離''|BGCOLOR(lightgray):''効果範囲''|BGCOLOR(lightgray):''精度修正''|BGCOLOR(lightgray):''詠唱時間''|BGCOLOR(lightgray):''疲労/宝石''|
|25|0|3|100%|10|
|BGCOLOR(lightgray):''特性''|&gt;|&gt;|&gt;|防御貫通&amp;br;疲労ダメージ|
**Corpse Candle
|&gt;|&gt;|&gt;|&gt;|BGCOLOR(black):COLOR(white):CENTER:''Corpse Candle''|
|&gt;|BGCOLOR(lightgray):''研究領域''|&gt;|BGCOLOR(lightgray):''使用条件''|BGCOLOR(lightgray):''分類''|
|&gt;|Conjuration Lv5|&gt;|戦闘/陸上専用|一時的召喚|
|BGCOLOR(lightgray):''主系統''|BGCOLOR(lightgray):''副系統''|&gt;|BGCOLOR(lightgray):''威力/効果''|BGCOLOR(lightgray):''効果発生数''|
|&amp;ref(Spell/P_Death.jpg,nolink,25x25,Death);1|&amp;ref(Spell/P_Fire.jpg,nolink,25x25,Fire);1|&gt;|Corpse Candle|3|
|BGCOLOR(lightgray):''射程距離''|BGCOLOR(lightgray):''効果範囲''|BGCOLOR(lightgray):''精度修正''|BGCOLOR(lightgray):''詠唱時間''|BGCOLOR(lightgray):''疲労/宝石''|
|0|0|0|125%|100 / &amp;ref(Spell/V_Death.jpg,nolink,25x25,Death Gem);1|
|BGCOLOR(lightgray):''特性''|&gt;|&gt;|&gt;|戦場の端から召喚|
**Revive Bane Lord
|&gt;|&gt;|&gt;|&gt;|BGCOLOR(black):COLOR(white):CENTER:''Revive Bane Lord''|
|&gt;|BGCOLOR(lightgray):''研究領域''|&gt;|BGCOLOR(lightgray):''使用条件''|BGCOLOR(lightgray):''分類''|
|&gt;|Conjuration Lv5|&gt;|儀式/水陸両用|指揮官召喚|
|BGCOLOR(lightgray):''主系統''|BGCOLOR(lightgray):''副系統''|&gt;|BGCOLOR(lightgray):''威力/効果''|BGCOLOR(lightgray):''効果発生数''|
|&amp;ref(Spell/P_Death.jpg,nolink,25x25,Death);4||&gt;|Bane Lord|1|
|BGCOLOR(lightgray):''射程距離''|BGCOLOR(lightgray):''効果範囲''|BGCOLOR(lightgray):''精度修正''|BGCOLOR(lightgray):''詠唱時間''|BGCOLOR(lightgray):''疲労/宝石''|
|||||&amp;ref(Spell/V_Death.jpg,nolink,25x25,Death Gem);12|
|BGCOLOR(lightgray):''特性''|&gt;|&gt;|&gt;|指揮官として召喚|
**Summon Manticore
|&gt;|&gt;|&gt;|&gt;|BGCOLOR(black):COLOR(white):CENTER:''Summon Manticore''|
|&gt;|BGCOLOR(lightgray):''研究領域''|&gt;|BGCOLOR(lightgray):''使用条件''|BGCOLOR(lightgray):''分類''|
|&gt;|Conjuration Lv5|&gt;|儀式/陸上専用|兵士召喚|
|BGCOLOR(lightgray):''主系統''|BGCOLOR(lightgray):''副系統''|&gt;|BGCOLOR(lightgray):''威力/効果''|BGCOLOR(lightgray):''効果発生数''|
|&amp;ref(Spell/P_Nature.jpg,nolink,25x25,Nature);2|&amp;ref(Spell/P_Earth.jpg,nolink,25x25,Earth);2|&gt;|Manticore|1|
|BGCOLOR(lightgray):''射程距離''|BGCOLOR(lightgray):''効果範囲''|BGCOLOR(lightgray):''精度修正''|BGCOLOR(lightgray):''詠唱時間''|BGCOLOR(lightgray):''疲労/宝石''|
|||||&amp;ref(Spell/V_Nature.jpg,nolink,25x25,Nature Gem);5|
|BGCOLOR(lightgray):''特性''|&gt;|&gt;|&gt;||
**Howl
|&gt;|&gt;|&gt;|&gt;|BGCOLOR(black):COLOR(white):CENTER:''Howl''|
|&gt;|BGCOLOR(lightgray):''研究領域''|&gt;|BGCOLOR(lightgray):''使用条件''|BGCOLOR(lightgray):''分類''|
|&gt;|Conjuration Lv5|&gt;|戦闘/陸上専用|戦闘呪附|
|BGCOLOR(lightgray):''主系統''|BGCOLOR(lightgray):''副系統''|&gt;|BGCOLOR(lightgray):''威力/効果''|BGCOLOR(lightgray):''効果発生数''|
|&amp;ref(Spell/P_Nature.jpg,nolink,25x25,Nature);3||&gt;|Howl|1|
|BGCOLOR(lightgray):''射程距離''|BGCOLOR(lightgray):''効果範囲''|BGCOLOR(lightgray):''精度修正''|BGCOLOR(lightgray):''詠唱時間''|BGCOLOR(lightgray):''疲労/宝石''|
|0|0|0|250%|300 / &amp;ref(Spell/V_Nature.jpg,nolink,25x25,Nature Gem);3|
|BGCOLOR(lightgray):''特性''|&gt;|&gt;|&gt;|戦闘呪附|
**Spirits of the Wood
|&gt;|&gt;|&gt;|&gt;|BGCOLOR(black):COLOR(white):CENTER:''Spirits of the Wood''|
|&gt;|BGCOLOR(lightgray):''研究領域''|&gt;|BGCOLOR(lightgray):''使用条件''|BGCOLOR(lightgray):''分類''|
|&gt;|Conjuration Lv5|&gt;|儀式/陸上専用|兵士召喚|
|BGCOLOR(lightgray):''主系統''|BGCOLOR(lightgray):''副系統''|&gt;|BGCOLOR(lightgray):''威力/効果''|BGCOLOR(lightgray):''効果発生数''|
|&amp;ref(Spell/P_Nature.jpg,nolink,25x25,Nature);3||&gt;|Woodland Spirit|10+1/Lv|
|BGCOLOR(lightgray):''射程距離''|BGCOLOR(lightgray):''効果範囲''|BGCOLOR(lightgray):''精度修正''|BGCOLOR(lightgray):''詠唱時間''|BGCOLOR(lightgray):''疲労/宝石''|
|||||&amp;ref(Spell/V_Nature.jpg,nolink,25x25,Nature Gem);8|
|BGCOLOR(lightgray):''特性''|&gt;|&gt;|&gt;||
**Contact Forest Trolls
|&gt;|&gt;|&gt;|&gt;|BGCOLOR(black):COLOR(white):CENTER:''Contact Forest Trolls''|
|&gt;|BGCOLOR(lightgray):''研究領域''|&gt;|BGCOLOR(lightgray):''使用条件''|BGCOLOR(lightgray):''分類''|
|&gt;|Conjuration Lv5|&gt;|儀式/陸上専用|兵士召喚|
|BGCOLOR(lightgray):''主系統''|BGCOLOR(lightgray):''副系統''|&gt;|BGCOLOR(lightgray):''威力/効果''|BGCOLOR(lightgray):''効果発生数''|
|&amp;ref(Spell/P_Nature.jpg,nolink,25x25,Nature);3||&gt;|Forest Troll|5+0.5/Lv|
|BGCOLOR(lightgray):''射程距離''|BGCOLOR(lightgray):''効果範囲''|BGCOLOR(lightgray):''精度修正''|BGCOLOR(lightgray):''詠唱時間''|BGCOLOR(lightgray):''疲労/宝石''|
|||||&amp;ref(Spell/V_Nature.jpg,nolink,25x25,Nature Gem);10|
|BGCOLOR(lightgray):''特性''|&gt;|&gt;|&gt;||
**Winged Monkeys
|&gt;|&gt;|&gt;|&gt;|BGCOLOR(black):COLOR(white):CENTER:''Winged Monkeys''|
|&gt;|BGCOLOR(lightgray):''研究領域''|&gt;|BGCOLOR(lightgray):''使用条件''|BGCOLOR(lightgray):''分類''|
|&gt;|Conjuration Lv5|&gt;|儀式/陸上専用|誘拐|
|BGCOLOR(lightgray):''主系統''|BGCOLOR(lightgray):''副系統''|&gt;|BGCOLOR(lightgray):''威力/効果''|BGCOLOR(lightgray):''効果発生数''|
|&amp;ref(Spell/P_Nature.jpg,nolink,25x25,Nature);3|&amp;ref(Spell/P_Astral.jpg,nolink,25x25,Astral);2|&gt;|||
|BGCOLOR(lightgray):''射程距離''|BGCOLOR(lightgray):''効果範囲''|BGCOLOR(lightgray):''精度修正''|BGCOLOR(lightgray):''詠唱時間''|BGCOLOR(lightgray):''疲労/宝石''|
|5||||&amp;ref(Spell/V_Nature.jpg,nolink,25x25,Nature Gem);10|
|BGCOLOR(lightgray):''特性''|&gt;|&gt;|&gt;|遠隔儀式&amp;br;海域の通過不可&amp;br;海域の指定不可|
**Awaken Sleeper
|&gt;|&gt;|&gt;|&gt;|BGCOLOR(black):COLOR(white):CENTER:''Awaken Sleeper''|
|&gt;|BGCOLOR(lightgray):''研究領域''|&gt;|BGCOLOR(lightgray):''使用条件''|BGCOLOR(lightgray):''分類''|
|&gt;|Conjuration Lv5|&gt;|儀式/陸上専用|指揮官召喚|
|BGCOLOR(lightgray):''主系統''|BGCOLOR(lightgray):''副系統''|&gt;|BGCOLOR(lightgray):''威力/効果''|BGCOLOR(lightgray):''効果発生数''|
|&amp;ref(Spell/P_Nature.jpg,nolink,25x25,Nature);4||&gt;|Sleeper|1|
|BGCOLOR(lightgray):''射程距離''|BGCOLOR(lightgray):''効果範囲''|BGCOLOR(lightgray):''精度修正''|BGCOLOR(lightgray):''詠唱時間''|BGCOLOR(lightgray):''疲労/宝石''|
|||||&amp;ref(Spell/V_Nature.jpg,nolink,25x25,Nature Gem);10|
|BGCOLOR(lightgray):''特性''|&gt;|&gt;|&gt;|指揮官として召喚|
**Vermin Feast
|&gt;|&gt;|&gt;|&gt;|BGCOLOR(black):COLOR(white):CENTER:''Vermin Feast''|
|&gt;|BGCOLOR(lightgray):''研究領域''|&gt;|BGCOLOR(lightgray):''使用条件''|BGCOLOR(lightgray):''分類''|
|&gt;|Conjuration Lv5|&gt;|儀式/水陸両用|地方呪附|
|BGCOLOR(lightgray):''主系統''|BGCOLOR(lightgray):''副系統''|&gt;|BGCOLOR(lightgray):''威力/効果''|BGCOLOR(lightgray):''効果発生数''|
|&amp;ref(Spell/P_Nature.jpg,nolink,25x25,Nature);4||&gt;|||
|BGCOLOR(lightgray):''射程距離''|BGCOLOR(lightgray):''効果範囲''|BGCOLOR(lightgray):''精度修正''|BGCOLOR(lightgray):''詠唱時間''|BGCOLOR(lightgray):''疲労/宝石''|
|4||||&amp;ref(Spell/V_Nature.jpg,nolink,25x25,Nature Gem);6|
|BGCOLOR(lightgray):''特性''|&gt;|&gt;|&gt;|地方呪附&amp;br;遠隔儀式|
</v>
      </c>
      <c r="C22" s="1" t="str">
        <f ca="1">IFERROR(IFERROR(myConcat(INDIRECT("Spell!Z"&amp;MATCH(SpellOutput!C$1&amp;SpellOutput!$A22&amp;"S",Spell!$A:$A,0)&amp;":Z"&amp;MATCH(SpellOutput!C$1&amp;SpellOutput!$A22&amp;"E",Spell!$A:$A,0))),myConcat(INDIRECT("Spell!Z"&amp;MATCH(SpellOutput!C$1&amp;SpellOutput!$A22&amp;"S",Spell!$A:$A,0)))),"")</f>
        <v xml:space="preserve">**Transmute Fire
|&gt;|&gt;|&gt;|&gt;|BGCOLOR(black):COLOR(white):CENTER:''Transmute Fire''|
|&gt;|BGCOLOR(lightgray):''研究領域''|&gt;|BGCOLOR(lightgray):''使用条件''|BGCOLOR(lightgray):''分類''|
|&gt;|Alteration Lv5|&gt;|儀式/水陸両用|錬金術|
|BGCOLOR(lightgray):''主系統''|BGCOLOR(lightgray):''副系統''|&gt;|BGCOLOR(lightgray):''威力/効果''|BGCOLOR(lightgray):''効果発生数''|
|&amp;ref(Spell/P_Fire.jpg,nolink,25x25,Fire);2||&gt;|20+2/Lv||
|BGCOLOR(lightgray):''射程距離''|BGCOLOR(lightgray):''効果範囲''|BGCOLOR(lightgray):''精度修正''|BGCOLOR(lightgray):''詠唱時間''|BGCOLOR(lightgray):''疲労/宝石''|
|||||&amp;ref(Spell/V_Fire.jpg,nolink,25x25,Fire Gem);1|
|BGCOLOR(lightgray):''特性''|&gt;|&gt;|&gt;||
**Cold Resistance
|&gt;|&gt;|&gt;|&gt;|BGCOLOR(black):COLOR(white):CENTER:''Cold Resistance''|
|&gt;|BGCOLOR(lightgray):''研究領域''|&gt;|BGCOLOR(lightgray):''使用条件''|BGCOLOR(lightgray):''分類''|
|&gt;|Alteration Lv5|&gt;|戦闘/水陸両用|強化|
|BGCOLOR(lightgray):''主系統''|BGCOLOR(lightgray):''副系統''|&gt;|BGCOLOR(lightgray):''威力/効果''|BGCOLOR(lightgray):''効果発生数''|
|&amp;ref(Spell/P_Fire.jpg,nolink,25x25,Fire);3||&gt;|Cold Resistant 5|1|
|BGCOLOR(lightgray):''射程距離''|BGCOLOR(lightgray):''効果範囲''|BGCOLOR(lightgray):''精度修正''|BGCOLOR(lightgray):''詠唱時間''|BGCOLOR(lightgray):''疲労/宝石''|
|15|15|0|125%|100 / &amp;ref(Spell/V_Fire.jpg,nolink,25x25,Fire Gem);1|
|BGCOLOR(lightgray):''特性''|&gt;|&gt;|&gt;|味方にのみ作用|
**Incinerate
|&gt;|&gt;|&gt;|&gt;|BGCOLOR(black):COLOR(white):CENTER:''Incinerate''|
|&gt;|BGCOLOR(lightgray):''研究領域''|&gt;|BGCOLOR(lightgray):''使用条件''|BGCOLOR(lightgray):''分類''|
|&gt;|Alteration Lv5|&gt;|戦闘/水陸両用|攻撃|
|BGCOLOR(lightgray):''主系統''|BGCOLOR(lightgray):''副系統''|&gt;|BGCOLOR(lightgray):''威力/効果''|BGCOLOR(lightgray):''効果発生数''|
|&amp;ref(Spell/P_Fire.jpg,nolink,25x25,Fire);3||&gt;|18+2/Lv|1|
|BGCOLOR(lightgray):''射程距離''|BGCOLOR(lightgray):''効果範囲''|BGCOLOR(lightgray):''精度修正''|BGCOLOR(lightgray):''詠唱時間''|BGCOLOR(lightgray):''疲労/宝石''|
|30|0|100|100%|20|
|BGCOLOR(lightgray):''特性''|&gt;|&gt;|&gt;|火炎属性&amp;br;防御無視|
**Solar Eclipse
|&gt;|&gt;|&gt;|&gt;|BGCOLOR(black):COLOR(white):CENTER:''Solar Eclipse''|
|&gt;|BGCOLOR(lightgray):''研究領域''|&gt;|BGCOLOR(lightgray):''使用条件''|BGCOLOR(lightgray):''分類''|
|&gt;|Alteration Lv5|&gt;|戦闘/陸上専用|戦闘呪附|
|BGCOLOR(lightgray):''主系統''|BGCOLOR(lightgray):''副系統''|&gt;|BGCOLOR(lightgray):''威力/効果''|BGCOLOR(lightgray):''効果発生数''|
|&amp;ref(Spell/P_Fire.jpg,nolink,25x25,Fire);3|&amp;ref(Spell/P_Astral.jpg,nolink,25x25,Astral);1|&gt;|Solar Eclipse|1|
|BGCOLOR(lightgray):''射程距離''|BGCOLOR(lightgray):''効果範囲''|BGCOLOR(lightgray):''精度修正''|BGCOLOR(lightgray):''詠唱時間''|BGCOLOR(lightgray):''疲労/宝石''|
|0|0|0|200%|100 / &amp;ref(Spell/V_Fire.jpg,nolink,25x25,Fire Gem);1|
|BGCOLOR(lightgray):''特性''|&gt;|&gt;|&gt;|戦闘呪附|
**Phantasmal Army
|&gt;|&gt;|&gt;|&gt;|BGCOLOR(black):COLOR(white):CENTER:''Phantasmal Army''|
|&gt;|BGCOLOR(lightgray):''研究領域''|&gt;|BGCOLOR(lightgray):''使用条件''|BGCOLOR(lightgray):''分類''|
|&gt;|Alteration Lv5|&gt;|戦闘/水陸両用|一時的召喚|
|BGCOLOR(lightgray):''主系統''|BGCOLOR(lightgray):''副系統''|&gt;|BGCOLOR(lightgray):''威力/効果''|BGCOLOR(lightgray):''効果発生数''|
|&amp;ref(Spell/P_Air.jpg,nolink,25x25,Air);4||&gt;|Phantasmal Warrior|25+5/Lv|
|BGCOLOR(lightgray):''射程距離''|BGCOLOR(lightgray):''効果範囲''|BGCOLOR(lightgray):''精度修正''|BGCOLOR(lightgray):''詠唱時間''|BGCOLOR(lightgray):''疲労/宝石''|
|4+1|0|0|125%|100 / &amp;ref(Spell/V_Air.jpg,nolink,25x25,Air Gem);1|
|BGCOLOR(lightgray):''特性''|&gt;|&gt;|&gt;||
**Fire Resistance
|&gt;|&gt;|&gt;|&gt;|BGCOLOR(black):COLOR(white):CENTER:''Fire Resistance''|
|&gt;|BGCOLOR(lightgray):''研究領域''|&gt;|BGCOLOR(lightgray):''使用条件''|BGCOLOR(lightgray):''分類''|
|&gt;|Alteration Lv5|&gt;|戦闘/水陸両用|強化|
|BGCOLOR(lightgray):''主系統''|BGCOLOR(lightgray):''副系統''|&gt;|BGCOLOR(lightgray):''威力/効果''|BGCOLOR(lightgray):''効果発生数''|
|&amp;ref(Spell/P_Water.jpg,nolink,25x25,Water);3||&gt;|Fire Resistant 5|1|
|BGCOLOR(lightgray):''射程距離''|BGCOLOR(lightgray):''効果範囲''|BGCOLOR(lightgray):''精度修正''|BGCOLOR(lightgray):''詠唱時間''|BGCOLOR(lightgray):''疲労/宝石''|
|15|15|0|125%|100 / &amp;ref(Spell/V_Water.jpg,nolink,25x25,Water Gem);1|
|BGCOLOR(lightgray):''特性''|&gt;|&gt;|&gt;|味方にのみ作用|
**Bone Melter
|&gt;|&gt;|&gt;|&gt;|BGCOLOR(black):COLOR(white):CENTER:''Bone Melter''|
|&gt;|BGCOLOR(lightgray):''研究領域''|&gt;|BGCOLOR(lightgray):''使用条件''|BGCOLOR(lightgray):''分類''|
|&gt;|Alteration Lv5|&gt;|戦闘/水陸両用|即死|
|BGCOLOR(lightgray):''主系統''|BGCOLOR(lightgray):''副系統''|&gt;|BGCOLOR(lightgray):''威力/効果''|BGCOLOR(lightgray):''効果発生数''|
|&amp;ref(Spell/P_Water.jpg,nolink,25x25,Water);3|&amp;ref(Spell/P_Nature.jpg,nolink,25x25,Nature);2|&gt;|999|1|
|BGCOLOR(lightgray):''射程距離''|BGCOLOR(lightgray):''効果範囲''|BGCOLOR(lightgray):''精度修正''|BGCOLOR(lightgray):''詠唱時間''|BGCOLOR(lightgray):''疲労/宝石''|
|25|1|3|100%|20|
|BGCOLOR(lightgray):''特性''|&gt;|&gt;|&gt;|物理属性&amp;br;抵抗可能|
**Iron Warriors
|&gt;|&gt;|&gt;|&gt;|BGCOLOR(black):COLOR(white):CENTER:''Iron Warriors''|
|&gt;|BGCOLOR(lightgray):''研究領域''|&gt;|BGCOLOR(lightgray):''使用条件''|BGCOLOR(lightgray):''分類''|
|&gt;|Alteration Lv5|&gt;|戦闘/水陸両用|強化|
|BGCOLOR(lightgray):''主系統''|BGCOLOR(lightgray):''副系統''|&gt;|BGCOLOR(lightgray):''威力/効果''|BGCOLOR(lightgray):''効果発生数''|
|&amp;ref(Spell/P_Earth.jpg,nolink,25x25,Earth);2||&gt;|Ironskin|1|
|BGCOLOR(lightgray):''射程距離''|BGCOLOR(lightgray):''効果範囲''|BGCOLOR(lightgray):''精度修正''|BGCOLOR(lightgray):''詠唱時間''|BGCOLOR(lightgray):''疲労/宝石''|
|15|1|2|100%|40|
|BGCOLOR(lightgray):''特性''|&gt;|&gt;|&gt;|味方にのみ作用|
**Lightning Resistance
|&gt;|&gt;|&gt;|&gt;|BGCOLOR(black):COLOR(white):CENTER:''Lightning Resistance''|
|&gt;|BGCOLOR(lightgray):''研究領域''|&gt;|BGCOLOR(lightgray):''使用条件''|BGCOLOR(lightgray):''分類''|
|&gt;|Alteration Lv5|&gt;|戦闘/水陸両用|強化|
|BGCOLOR(lightgray):''主系統''|BGCOLOR(lightgray):''副系統''|&gt;|BGCOLOR(lightgray):''威力/効果''|BGCOLOR(lightgray):''効果発生数''|
|&amp;ref(Spell/P_Earth.jpg,nolink,25x25,Earth);3||&gt;|Shock Resistant 5|1|
|BGCOLOR(lightgray):''射程距離''|BGCOLOR(lightgray):''効果範囲''|BGCOLOR(lightgray):''精度修正''|BGCOLOR(lightgray):''詠唱時間''|BGCOLOR(lightgray):''疲労/宝石''|
|15|15|0|125%|100 / &amp;ref(Spell/V_Earth.jpg,nolink,25x25,Earth Gem);1|
|BGCOLOR(lightgray):''特性''|&gt;|&gt;|&gt;|味方にのみ作用|
**Maws of the Earth
|&gt;|&gt;|&gt;|&gt;|BGCOLOR(black):COLOR(white):CENTER:''Maws of the Earth''|
|&gt;|BGCOLOR(lightgray):''研究領域''|&gt;|BGCOLOR(lightgray):''使用条件''|BGCOLOR(lightgray):''分類''|
|&gt;|Alteration Lv5|&gt;|戦闘/水陸両用|攻撃|
|BGCOLOR(lightgray):''主系統''|BGCOLOR(lightgray):''副系統''|&gt;|BGCOLOR(lightgray):''威力/効果''|BGCOLOR(lightgray):''効果発生数''|
|&amp;ref(Spell/P_Earth.jpg,nolink,25x25,Earth);3||&gt;|15+1/Lv|1|
|BGCOLOR(lightgray):''射程距離''|BGCOLOR(lightgray):''効果範囲''|BGCOLOR(lightgray):''精度修正''|BGCOLOR(lightgray):''詠唱時間''|BGCOLOR(lightgray):''疲労/宝石''|
|30+5|7+1|3|125%|100 / &amp;ref(Spell/V_Earth.jpg,nolink,25x25,Earth Gem);1|
|BGCOLOR(lightgray):''特性''|&gt;|&gt;|&gt;|防御貫通&amp;br;飛行/浮遊無効|
**Shatter
|&gt;|&gt;|&gt;|&gt;|BGCOLOR(black):COLOR(white):CENTER:''Shatter''|
|&gt;|BGCOLOR(lightgray):''研究領域''|&gt;|BGCOLOR(lightgray):''使用条件''|BGCOLOR(lightgray):''分類''|
|&gt;|Alteration Lv5|&gt;|戦闘/水陸両用|攻撃|
|BGCOLOR(lightgray):''主系統''|BGCOLOR(lightgray):''副系統''|&gt;|BGCOLOR(lightgray):''威力/効果''|BGCOLOR(lightgray):''効果発生数''|
|&amp;ref(Spell/P_Earth.jpg,nolink,25x25,Earth);3||&gt;|35+5/Lv|1|
|BGCOLOR(lightgray):''射程距離''|BGCOLOR(lightgray):''効果範囲''|BGCOLOR(lightgray):''精度修正''|BGCOLOR(lightgray):''詠唱時間''|BGCOLOR(lightgray):''疲労/宝石''|
|15|0|100|100%|20|
|BGCOLOR(lightgray):''特性''|&gt;|&gt;|&gt;|防御無視&amp;br;無生物にのみ作用|
**Baleful Star
|&gt;|&gt;|&gt;|&gt;|BGCOLOR(black):COLOR(white):CENTER:''Baleful Star''|
|&gt;|BGCOLOR(lightgray):''研究領域''|&gt;|BGCOLOR(lightgray):''使用条件''|BGCOLOR(lightgray):''分類''|
|&gt;|Alteration Lv5|&gt;|儀式/陸上専用|災害誘発|
|BGCOLOR(lightgray):''主系統''|BGCOLOR(lightgray):''副系統''|&gt;|BGCOLOR(lightgray):''威力/効果''|BGCOLOR(lightgray):''効果発生数''|
|&amp;ref(Spell/P_Astral.jpg,nolink,25x25,Astral);3||&gt;|||
|BGCOLOR(lightgray):''射程距離''|BGCOLOR(lightgray):''効果範囲''|BGCOLOR(lightgray):''精度修正''|BGCOLOR(lightgray):''詠唱時間''|BGCOLOR(lightgray):''疲労/宝石''|
|7||||&amp;ref(Spell/V_Astral.jpg,nolink,25x25,Astral Pearl);7|
|BGCOLOR(lightgray):''特性''|&gt;|&gt;|&gt;|遠隔儀式&amp;br;海域の指定不可|
**Enfeeble
|&gt;|&gt;|&gt;|&gt;|BGCOLOR(black):COLOR(white):CENTER:''Enfeeble''|
|&gt;|BGCOLOR(lightgray):''研究領域''|&gt;|BGCOLOR(lightgray):''使用条件''|BGCOLOR(lightgray):''分類''|
|&gt;|Alteration Lv5|&gt;|戦闘/水陸両用|弱体化|
|BGCOLOR(lightgray):''主系統''|BGCOLOR(lightgray):''副系統''|&gt;|BGCOLOR(lightgray):''威力/効果''|BGCOLOR(lightgray):''効果発生数''|
|&amp;ref(Spell/P_Death.jpg,nolink,25x25,Death);2||&gt;|Stolen Strength|1|
|BGCOLOR(lightgray):''射程距離''|BGCOLOR(lightgray):''効果範囲''|BGCOLOR(lightgray):''精度修正''|BGCOLOR(lightgray):''詠唱時間''|BGCOLOR(lightgray):''疲労/宝石''|
|25|6+2|3|125%|100 / &amp;ref(Spell/V_Death.jpg,nolink,25x25,Death Gem);1|
|BGCOLOR(lightgray):''特性''|&gt;|&gt;|&gt;||
**Invulnerability
|&gt;|&gt;|&gt;|&gt;|BGCOLOR(black):COLOR(white):CENTER:''Invulnerability''|
|&gt;|BGCOLOR(lightgray):''研究領域''|&gt;|BGCOLOR(lightgray):''使用条件''|BGCOLOR(lightgray):''分類''|
|&gt;|Alteration Lv5|&gt;|戦闘/水陸両用|自己強化|
|BGCOLOR(lightgray):''主系統''|BGCOLOR(lightgray):''副系統''|&gt;|BGCOLOR(lightgray):''威力/効果''|BGCOLOR(lightgray):''効果発生数''|
|&amp;ref(Spell/P_Death.jpg,nolink,25x25,Death);3||&gt;|Invulnerable 25|1|
|BGCOLOR(lightgray):''射程距離''|BGCOLOR(lightgray):''効果範囲''|BGCOLOR(lightgray):''精度修正''|BGCOLOR(lightgray):''詠唱時間''|BGCOLOR(lightgray):''疲労/宝石''|
|0|0|0|100%|20|
|BGCOLOR(lightgray):''特性''|&gt;|&gt;|&gt;||
**Drain Life
|&gt;|&gt;|&gt;|&gt;|BGCOLOR(black):COLOR(white):CENTER:''Drain Life''|
|&gt;|BGCOLOR(lightgray):''研究領域''|&gt;|BGCOLOR(lightgray):''使用条件''|BGCOLOR(lightgray):''分類''|
|&gt;|Alteration Lv5|&gt;|戦闘/水陸両用|攻撃|
|BGCOLOR(lightgray):''主系統''|BGCOLOR(lightgray):''副系統''|&gt;|BGCOLOR(lightgray):''威力/効果''|BGCOLOR(lightgray):''効果発生数''|
|&amp;ref(Spell/P_Death.jpg,nolink,25x25,Death);4||&gt;|14+1/Lv|1|
|BGCOLOR(lightgray):''射程距離''|BGCOLOR(lightgray):''効果範囲''|BGCOLOR(lightgray):''精度修正''|BGCOLOR(lightgray):''詠唱時間''|BGCOLOR(lightgray):''疲労/宝石''|
|30|0|100|100%|10|
|BGCOLOR(lightgray):''特性''|&gt;|&gt;|&gt;|防御無視&amp;br;吸収攻撃&amp;br;無生物無効|
**Wooden Warriors
|&gt;|&gt;|&gt;|&gt;|BGCOLOR(black):COLOR(white):CENTER:''Wooden Warriors''|
|&gt;|BGCOLOR(lightgray):''研究領域''|&gt;|BGCOLOR(lightgray):''使用条件''|BGCOLOR(lightgray):''分類''|
|&gt;|Alteration Lv5|&gt;|戦闘/水陸両用|強化|
|BGCOLOR(lightgray):''主系統''|BGCOLOR(lightgray):''副系統''|&gt;|BGCOLOR(lightgray):''威力/効果''|BGCOLOR(lightgray):''効果発生数''|
|&amp;ref(Spell/P_Nature.jpg,nolink,25x25,Nature);2||&gt;|Barkskin|1|
|BGCOLOR(lightgray):''射程距離''|BGCOLOR(lightgray):''効果範囲''|BGCOLOR(lightgray):''精度修正''|BGCOLOR(lightgray):''詠唱時間''|BGCOLOR(lightgray):''疲労/宝石''|
|10|5|0|100%|50|
|BGCOLOR(lightgray):''特性''|&gt;|&gt;|&gt;|味方にのみ作用|
**Mother Oak
|&gt;|&gt;|&gt;|&gt;|BGCOLOR(black):COLOR(white):CENTER:''Mother Oak''|
|&gt;|BGCOLOR(lightgray):''研究領域''|&gt;|BGCOLOR(lightgray):''使用条件''|BGCOLOR(lightgray):''分類''|
|&gt;|Alteration Lv5|&gt;|儀式/陸上専用|世界呪附|
|BGCOLOR(lightgray):''主系統''|BGCOLOR(lightgray):''副系統''|&gt;|BGCOLOR(lightgray):''威力/効果''|BGCOLOR(lightgray):''効果発生数''|
|&amp;ref(Spell/P_Nature.jpg,nolink,25x25,Nature);5||&gt;|Mother Oak||
|BGCOLOR(lightgray):''射程距離''|BGCOLOR(lightgray):''効果範囲''|BGCOLOR(lightgray):''精度修正''|BGCOLOR(lightgray):''詠唱時間''|BGCOLOR(lightgray):''疲労/宝石''|
|||||&amp;ref(Spell/V_Nature.jpg,nolink,25x25,Nature Gem);50|
|BGCOLOR(lightgray):''特性''|&gt;|&gt;|&gt;|世界呪附|
</v>
      </c>
      <c r="D22" s="1" t="str">
        <f ca="1">IFERROR(IFERROR(myConcat(INDIRECT("Spell!Z"&amp;MATCH(SpellOutput!D$1&amp;SpellOutput!$A22&amp;"S",Spell!$A:$A,0)&amp;":Z"&amp;MATCH(SpellOutput!D$1&amp;SpellOutput!$A22&amp;"E",Spell!$A:$A,0))),myConcat(INDIRECT("Spell!Z"&amp;MATCH(SpellOutput!D$1&amp;SpellOutput!$A22&amp;"S",Spell!$A:$A,0)))),"")</f>
        <v xml:space="preserve">**Falling Fires
|&gt;|&gt;|&gt;|&gt;|BGCOLOR(black):COLOR(white):CENTER:''Falling Fires''|
|&gt;|BGCOLOR(lightgray):''研究領域''|&gt;|BGCOLOR(lightgray):''使用条件''|BGCOLOR(lightgray):''分類''|
|&gt;|Evocation Lv5|&gt;|戦闘/陸上専用|攻撃|
|BGCOLOR(lightgray):''主系統''|BGCOLOR(lightgray):''副系統''|&gt;|BGCOLOR(lightgray):''威力/効果''|BGCOLOR(lightgray):''効果発生数''|
|&amp;ref(Spell/P_Fire.jpg,nolink,25x25,Fire);3||&gt;|15|1|
|BGCOLOR(lightgray):''射程距離''|BGCOLOR(lightgray):''効果範囲''|BGCOLOR(lightgray):''精度修正''|BGCOLOR(lightgray):''詠唱時間''|BGCOLOR(lightgray):''疲労/宝石''|
|30|3+1|1|100%|20|
|BGCOLOR(lightgray):''特性''|&gt;|&gt;|&gt;|火炎属性&amp;br;防御貫通|
**Orb Lightning
|&gt;|&gt;|&gt;|&gt;|BGCOLOR(black):COLOR(white):CENTER:''Orb Lightning''|
|&gt;|BGCOLOR(lightgray):''研究領域''|&gt;|BGCOLOR(lightgray):''使用条件''|BGCOLOR(lightgray):''分類''|
|&gt;|Evocation Lv5|&gt;|戦闘/水陸両用|攻撃|
|BGCOLOR(lightgray):''主系統''|BGCOLOR(lightgray):''副系統''|&gt;|BGCOLOR(lightgray):''威力/効果''|BGCOLOR(lightgray):''効果発生数''|
|&amp;ref(Spell/P_Air.jpg,nolink,25x25,Air);2||&gt;|5|1|
|BGCOLOR(lightgray):''射程距離''|BGCOLOR(lightgray):''効果範囲''|BGCOLOR(lightgray):''精度修正''|BGCOLOR(lightgray):''詠唱時間''|BGCOLOR(lightgray):''疲労/宝石''|
|20|0|0|100%|20|
|BGCOLOR(lightgray):''特性''|&gt;|&gt;|&gt;|電撃属性&amp;br;防御無視&amp;br;5連鎖|
**Storm
|&gt;|&gt;|&gt;|&gt;|BGCOLOR(black):COLOR(white):CENTER:''Storm''|
|&gt;|BGCOLOR(lightgray):''研究領域''|&gt;|BGCOLOR(lightgray):''使用条件''|BGCOLOR(lightgray):''分類''|
|&gt;|Evocation Lv5|&gt;|戦闘/陸上専用|戦闘呪附|
|BGCOLOR(lightgray):''主系統''|BGCOLOR(lightgray):''副系統''|&gt;|BGCOLOR(lightgray):''威力/効果''|BGCOLOR(lightgray):''効果発生数''|
|&amp;ref(Spell/P_Air.jpg,nolink,25x25,Air);4||&gt;|Storm|1|
|BGCOLOR(lightgray):''射程距離''|BGCOLOR(lightgray):''効果範囲''|BGCOLOR(lightgray):''精度修正''|BGCOLOR(lightgray):''詠唱時間''|BGCOLOR(lightgray):''疲労/宝石''|
|0|0|0|200%|100 / &amp;ref(Spell/V_Air.jpg,nolink,25x25,Air Gem);1|
|BGCOLOR(lightgray):''特性''|&gt;|&gt;|&gt;|戦闘呪附|
**Falling Frost
|&gt;|&gt;|&gt;|&gt;|BGCOLOR(black):COLOR(white):CENTER:''Falling Frost''|
|&gt;|BGCOLOR(lightgray):''研究領域''|&gt;|BGCOLOR(lightgray):''使用条件''|BGCOLOR(lightgray):''分類''|
|&gt;|Evocation Lv5|&gt;|戦闘/陸上専用|攻撃|
|BGCOLOR(lightgray):''主系統''|BGCOLOR(lightgray):''副系統''|&gt;|BGCOLOR(lightgray):''威力/効果''|BGCOLOR(lightgray):''効果発生数''|
|&amp;ref(Spell/P_Water.jpg,nolink,25x25,Water);3||&gt;|17+1/Lv|1|
|BGCOLOR(lightgray):''射程距離''|BGCOLOR(lightgray):''効果範囲''|BGCOLOR(lightgray):''精度修正''|BGCOLOR(lightgray):''詠唱時間''|BGCOLOR(lightgray):''疲労/宝石''|
|30|5+1|0|100%|20|
|BGCOLOR(lightgray):''特性''|&gt;|&gt;|&gt;|冷気属性|
**Gifts from Heaven
|&gt;|&gt;|&gt;|&gt;|BGCOLOR(black):COLOR(white):CENTER:''Gifts from Heaven''|
|&gt;|BGCOLOR(lightgray):''研究領域''|&gt;|BGCOLOR(lightgray):''使用条件''|BGCOLOR(lightgray):''分類''|
|&gt;|Evocation Lv5|&gt;|戦闘/陸上専用|攻撃|
|BGCOLOR(lightgray):''主系統''|BGCOLOR(lightgray):''副系統''|&gt;|BGCOLOR(lightgray):''威力/効果''|BGCOLOR(lightgray):''効果発生数''|
|&amp;ref(Spell/P_Earth.jpg,nolink,25x25,Earth);3|&amp;ref(Spell/P_Astral.jpg,nolink,25x25,Astral);1|&gt;|150|3|
|BGCOLOR(lightgray):''射程距離''|BGCOLOR(lightgray):''効果範囲''|BGCOLOR(lightgray):''精度修正''|BGCOLOR(lightgray):''詠唱時間''|BGCOLOR(lightgray):''疲労/宝石''|
|100|1|-3|100%|50|
|BGCOLOR(lightgray):''特性''|&gt;|&gt;|&gt;|打撃属性&amp;br;不正確|
**Earthquake
|&gt;|&gt;|&gt;|&gt;|BGCOLOR(black):COLOR(white):CENTER:''Earthquake''|
|&gt;|BGCOLOR(lightgray):''研究領域''|&gt;|BGCOLOR(lightgray):''使用条件''|BGCOLOR(lightgray):''分類''|
|&gt;|Evocation Lv5|&gt;|戦闘/陸上専用|全体攻撃|
|BGCOLOR(lightgray):''主系統''|BGCOLOR(lightgray):''副系統''|&gt;|BGCOLOR(lightgray):''威力/効果''|BGCOLOR(lightgray):''効果発生数''|
|&amp;ref(Spell/P_Earth.jpg,nolink,25x25,Earth);4||&gt;|8|1|
|BGCOLOR(lightgray):''射程距離''|BGCOLOR(lightgray):''効果範囲''|BGCOLOR(lightgray):''精度修正''|BGCOLOR(lightgray):''詠唱時間''|BGCOLOR(lightgray):''疲労/宝石''|
|0|666|0|200%|300 / &amp;ref(Spell/V_Earth.jpg,nolink,25x25,Earth Gem);3|
|BGCOLOR(lightgray):''特性''|&gt;|&gt;|&gt;|物理属性&amp;br;回避可能&amp;br;飛行/浮遊無効|
**Stellar Cascades
|&gt;|&gt;|&gt;|&gt;|BGCOLOR(black):COLOR(white):CENTER:''Stellar Cascades''|
|&gt;|BGCOLOR(lightgray):''研究領域''|&gt;|BGCOLOR(lightgray):''使用条件''|BGCOLOR(lightgray):''分類''|
|&gt;|Evocation Lv5|&gt;|戦闘/陸上専用|疲労攻撃|
|BGCOLOR(lightgray):''主系統''|BGCOLOR(lightgray):''副系統''|&gt;|BGCOLOR(lightgray):''威力/効果''|BGCOLOR(lightgray):''効果発生数''|
|&amp;ref(Spell/P_Astral.jpg,nolink,25x25,Astral);2||&gt;|25|1|
|BGCOLOR(lightgray):''射程距離''|BGCOLOR(lightgray):''効果範囲''|BGCOLOR(lightgray):''精度修正''|BGCOLOR(lightgray):''詠唱時間''|BGCOLOR(lightgray):''疲労/宝石''|
|35|5|100|100%|20|
|BGCOLOR(lightgray):''特性''|&gt;|&gt;|&gt;|防御貫通&amp;br;抵抗可能（威力半減）|
**Astral Geyser
|&gt;|&gt;|&gt;|&gt;|BGCOLOR(black):COLOR(white):CENTER:''Astral Geyser''|
|&gt;|BGCOLOR(lightgray):''研究領域''|&gt;|BGCOLOR(lightgray):''使用条件''|BGCOLOR(lightgray):''分類''|
|&gt;|Evocation Lv5|&gt;|戦闘/水陸両用|弱体化|
|BGCOLOR(lightgray):''主系統''|BGCOLOR(lightgray):''副系統''|&gt;|BGCOLOR(lightgray):''威力/効果''|BGCOLOR(lightgray):''効果発生数''|
|&amp;ref(Spell/P_Astral.jpg,nolink,25x25,Astral);3||&gt;|Horror Mark|1|
|BGCOLOR(lightgray):''射程距離''|BGCOLOR(lightgray):''効果範囲''|BGCOLOR(lightgray):''精度修正''|BGCOLOR(lightgray):''詠唱時間''|BGCOLOR(lightgray):''疲労/宝石''|
|50+5|1|0|100%|20|
|BGCOLOR(lightgray):''特性''|&gt;|&gt;|&gt;|無心無効|
**Shadow Blast
|&gt;|&gt;|&gt;|&gt;|BGCOLOR(black):COLOR(white):CENTER:''Shadow Blast''|
|&gt;|BGCOLOR(lightgray):''研究領域''|&gt;|BGCOLOR(lightgray):''使用条件''|BGCOLOR(lightgray):''分類''|
|&gt;|Evocation Lv5|&gt;|戦闘/水陸両用|攻撃|
|BGCOLOR(lightgray):''主系統''|BGCOLOR(lightgray):''副系統''|&gt;|BGCOLOR(lightgray):''威力/効果''|BGCOLOR(lightgray):''効果発生数''|
|&amp;ref(Spell/P_Death.jpg,nolink,25x25,Death);2||&gt;|20+1/Lv|1|
|BGCOLOR(lightgray):''射程距離''|BGCOLOR(lightgray):''効果範囲''|BGCOLOR(lightgray):''精度修正''|BGCOLOR(lightgray):''詠唱時間''|BGCOLOR(lightgray):''疲労/宝石''|
|35+5|6+1|0|125%|100 / &amp;ref(Spell/V_Death.jpg,nolink,25x25,Death Gem);1|
|BGCOLOR(lightgray):''特性''|&gt;|&gt;|&gt;|防御無視&amp;br;抵抗可能&amp;br;アンデッド無効|
**Poison Cloud
|&gt;|&gt;|&gt;|&gt;|BGCOLOR(black):COLOR(white):CENTER:''Poison Cloud''|
|&gt;|BGCOLOR(lightgray):''研究領域''|&gt;|BGCOLOR(lightgray):''使用条件''|BGCOLOR(lightgray):''分類''|
|&gt;|Evocation Lv5|&gt;|戦闘/水陸両用|攻撃|
|BGCOLOR(lightgray):''主系統''|BGCOLOR(lightgray):''副系統''|&gt;|BGCOLOR(lightgray):''威力/効果''|BGCOLOR(lightgray):''効果発生数''|
|&amp;ref(Spell/P_Nature.jpg,nolink,25x25,Nature);3||&gt;|1|1|
|BGCOLOR(lightgray):''射程距離''|BGCOLOR(lightgray):''効果範囲''|BGCOLOR(lightgray):''精度修正''|BGCOLOR(lightgray):''詠唱時間''|BGCOLOR(lightgray):''疲労/宝石''|
|30|4+1|-1|100%|20|
|BGCOLOR(lightgray):''特性''|&gt;|&gt;|&gt;|毒物属性&amp;br;防御無視&amp;br;持続的ダメージ|
**Healing Mists
|&gt;|&gt;|&gt;|&gt;|BGCOLOR(black):COLOR(white):CENTER:''Healing Mists''|
|&gt;|BGCOLOR(lightgray):''研究領域''|&gt;|BGCOLOR(lightgray):''使用条件''|BGCOLOR(lightgray):''分類''|
|&gt;|Evocation Lv5|&gt;|戦闘/陸上専用|治療|
|BGCOLOR(lightgray):''主系統''|BGCOLOR(lightgray):''副系統''|&gt;|BGCOLOR(lightgray):''威力/効果''|BGCOLOR(lightgray):''効果発生数''|
|&amp;ref(Spell/P_Nature.jpg,nolink,25x25,Nature);3|&amp;ref(Spell/P_Air.jpg,nolink,25x25,Air);1|&gt;|2|1|
|BGCOLOR(lightgray):''射程距離''|BGCOLOR(lightgray):''効果範囲''|BGCOLOR(lightgray):''精度修正''|BGCOLOR(lightgray):''詠唱時間''|BGCOLOR(lightgray):''疲労/宝石''|
|30|9+1|3|100%|20|
|BGCOLOR(lightgray):''特性''|&gt;|&gt;|&gt;|防御無視&amp;br;無生物無効&amp;br;4ラウンド滞留|
</v>
      </c>
      <c r="E22" s="1" t="str">
        <f ca="1">IFERROR(IFERROR(myConcat(INDIRECT("Spell!Z"&amp;MATCH(SpellOutput!E$1&amp;SpellOutput!$A22&amp;"S",Spell!$A:$A,0)&amp;":Z"&amp;MATCH(SpellOutput!E$1&amp;SpellOutput!$A22&amp;"E",Spell!$A:$A,0))),myConcat(INDIRECT("Spell!Z"&amp;MATCH(SpellOutput!E$1&amp;SpellOutput!$A22&amp;"S",Spell!$A:$A,0)))),"")</f>
        <v xml:space="preserve">**Clockwork Horrors
|&gt;|&gt;|&gt;|&gt;|BGCOLOR(black):COLOR(white):CENTER:''Clockwork Horrors''|
|&gt;|BGCOLOR(lightgray):''研究領域''|&gt;|BGCOLOR(lightgray):''使用条件''|BGCOLOR(lightgray):''分類''|
|&gt;|Construction Lv5|&gt;|儀式/陸上専用|兵士召喚|
|BGCOLOR(lightgray):''主系統''|BGCOLOR(lightgray):''副系統''|&gt;|BGCOLOR(lightgray):''威力/効果''|BGCOLOR(lightgray):''効果発生数''|
|&amp;ref(Spell/P_Earth.jpg,nolink,25x25,Earth);2||&gt;|Clockwork Horror|10+1/Lv|
|BGCOLOR(lightgray):''射程距離''|BGCOLOR(lightgray):''効果範囲''|BGCOLOR(lightgray):''精度修正''|BGCOLOR(lightgray):''詠唱時間''|BGCOLOR(lightgray):''疲労/宝石''|
|||||&amp;ref(Spell/V_Earth.jpg,nolink,25x25,Earth Gem);9|
|BGCOLOR(lightgray):''特性''|&gt;|&gt;|&gt;|Mechanical Lord対応|
**Crusher Construction
|&gt;|&gt;|&gt;|&gt;|BGCOLOR(black):COLOR(white):CENTER:''Crusher Construction''|
|&gt;|BGCOLOR(lightgray):''研究領域''|&gt;|BGCOLOR(lightgray):''使用条件''|BGCOLOR(lightgray):''分類''|
|&gt;|Construction Lv5|&gt;|儀式/陸上専用|兵士召喚|
|BGCOLOR(lightgray):''主系統''|BGCOLOR(lightgray):''副系統''|&gt;|BGCOLOR(lightgray):''威力/効果''|BGCOLOR(lightgray):''効果発生数''|
|&amp;ref(Spell/P_Earth.jpg,nolink,25x25,Earth);3||&gt;|Crusher|1|
|BGCOLOR(lightgray):''射程距離''|BGCOLOR(lightgray):''効果範囲''|BGCOLOR(lightgray):''精度修正''|BGCOLOR(lightgray):''詠唱時間''|BGCOLOR(lightgray):''疲労/宝石''|
|||||&amp;ref(Spell/V_Earth.jpg,nolink,25x25,Earth Gem);15|
|BGCOLOR(lightgray):''特性''|&gt;|&gt;|&gt;||
**Construct Mandragora
|&gt;|&gt;|&gt;|&gt;|BGCOLOR(black):COLOR(white):CENTER:''Construct Mandragora''|
|&gt;|BGCOLOR(lightgray):''研究領域''|&gt;|BGCOLOR(lightgray):''使用条件''|BGCOLOR(lightgray):''分類''|
|&gt;|Construction Lv5|&gt;|儀式/陸上専用|兵士召喚|
|BGCOLOR(lightgray):''主系統''|BGCOLOR(lightgray):''副系統''|&gt;|BGCOLOR(lightgray):''威力/効果''|BGCOLOR(lightgray):''効果発生数''|
|&amp;ref(Spell/P_Nature.jpg,nolink,25x25,Nature);2|&amp;ref(Spell/P_Death.jpg,nolink,25x25,Death);1|&gt;|Mandragora|5+2/Lv|
|BGCOLOR(lightgray):''射程距離''|BGCOLOR(lightgray):''効果範囲''|BGCOLOR(lightgray):''精度修正''|BGCOLOR(lightgray):''詠唱時間''|BGCOLOR(lightgray):''疲労/宝石''|
|||||&amp;ref(Spell/V_Nature.jpg,nolink,25x25,Nature Gem);10|
|BGCOLOR(lightgray):''特性''|&gt;|&gt;|&gt;||
**Wooden Construction
|&gt;|&gt;|&gt;|&gt;|BGCOLOR(black):COLOR(white):CENTER:''Wooden Construction''|
|&gt;|BGCOLOR(lightgray):''研究領域''|&gt;|BGCOLOR(lightgray):''使用条件''|BGCOLOR(lightgray):''分類''|
|&gt;|Construction Lv5|&gt;|儀式/陸上専用|兵士召喚|
|BGCOLOR(lightgray):''主系統''|BGCOLOR(lightgray):''副系統''|&gt;|BGCOLOR(lightgray):''威力/効果''|BGCOLOR(lightgray):''効果発生数''|
|&amp;ref(Spell/P_Nature.jpg,nolink,25x25,Nature);3||&gt;|Lumber Construct|1|
|BGCOLOR(lightgray):''射程距離''|BGCOLOR(lightgray):''効果範囲''|BGCOLOR(lightgray):''精度修正''|BGCOLOR(lightgray):''詠唱時間''|BGCOLOR(lightgray):''疲労/宝石''|
|||||&amp;ref(Spell/V_Nature.jpg,nolink,25x25,Nature Gem);3|
|BGCOLOR(lightgray):''特性''|&gt;|&gt;|&gt;||
</v>
      </c>
      <c r="F22" s="1" t="str">
        <f ca="1">IFERROR(IFERROR(myConcat(INDIRECT("Spell!Z"&amp;MATCH(SpellOutput!F$1&amp;SpellOutput!$A22&amp;"S",Spell!$A:$A,0)&amp;":Z"&amp;MATCH(SpellOutput!F$1&amp;SpellOutput!$A22&amp;"E",Spell!$A:$A,0))),myConcat(INDIRECT("Spell!Z"&amp;MATCH(SpellOutput!F$1&amp;SpellOutput!$A22&amp;"S",Spell!$A:$A,0)))),"")</f>
        <v xml:space="preserve">**Flame Ward
|&gt;|&gt;|&gt;|&gt;|BGCOLOR(black):COLOR(white):CENTER:''Flame Ward''|
|&gt;|BGCOLOR(lightgray):''研究領域''|&gt;|BGCOLOR(lightgray):''使用条件''|BGCOLOR(lightgray):''分類''|
|&gt;|Enchantment Lv5|&gt;|戦闘/水陸両用|強化|
|BGCOLOR(lightgray):''主系統''|BGCOLOR(lightgray):''副系統''|&gt;|BGCOLOR(lightgray):''威力/効果''|BGCOLOR(lightgray):''効果発生数''|
|&amp;ref(Spell/P_Fire.jpg,nolink,25x25,Fire);2||&gt;|Fire Resistant 5|1|
|BGCOLOR(lightgray):''射程距離''|BGCOLOR(lightgray):''効果範囲''|BGCOLOR(lightgray):''精度修正''|BGCOLOR(lightgray):''詠唱時間''|BGCOLOR(lightgray):''疲労/宝石''|
|15|15|0|125%|100 / &amp;ref(Spell/V_Fire.jpg,nolink,25x25,Fire Gem);1|
|BGCOLOR(lightgray):''特性''|&gt;|&gt;|&gt;|味方にのみ作用|
**Thunder Ward
|&gt;|&gt;|&gt;|&gt;|BGCOLOR(black):COLOR(white):CENTER:''Thunder Ward''|
|&gt;|BGCOLOR(lightgray):''研究領域''|&gt;|BGCOLOR(lightgray):''使用条件''|BGCOLOR(lightgray):''分類''|
|&gt;|Enchantment Lv5|&gt;|戦闘/水陸両用|強化|
|BGCOLOR(lightgray):''主系統''|BGCOLOR(lightgray):''副系統''|&gt;|BGCOLOR(lightgray):''威力/効果''|BGCOLOR(lightgray):''効果発生数''|
|&amp;ref(Spell/P_Air.jpg,nolink,25x25,Air);2||&gt;|Shock Resistant 5|1|
|BGCOLOR(lightgray):''射程距離''|BGCOLOR(lightgray):''効果範囲''|BGCOLOR(lightgray):''精度修正''|BGCOLOR(lightgray):''詠唱時間''|BGCOLOR(lightgray):''疲労/宝石''|
|15|15|0|125%|100 / &amp;ref(Spell/V_Air.jpg,nolink,25x25,Air Gem);1|
|BGCOLOR(lightgray):''特性''|&gt;|&gt;|&gt;|味方にのみ作用|
**Watcher
|&gt;|&gt;|&gt;|&gt;|BGCOLOR(black):COLOR(white):CENTER:''Watcher''|
|&gt;|BGCOLOR(lightgray):''研究領域''|&gt;|BGCOLOR(lightgray):''使用条件''|BGCOLOR(lightgray):''分類''|
|&gt;|Enchantment Lv5|&gt;|儀式/水陸両用|兵士召喚|
|BGCOLOR(lightgray):''主系統''|BGCOLOR(lightgray):''副系統''|&gt;|BGCOLOR(lightgray):''威力/効果''|BGCOLOR(lightgray):''効果発生数''|
|&amp;ref(Spell/P_Air.jpg,nolink,25x25,Air);3|&amp;ref(Spell/P_Earth.jpg,nolink,25x25,Earth);1|&gt;|Watcher|1|
|BGCOLOR(lightgray):''射程距離''|BGCOLOR(lightgray):''効果範囲''|BGCOLOR(lightgray):''精度修正''|BGCOLOR(lightgray):''詠唱時間''|BGCOLOR(lightgray):''疲労/宝石''|
|||||&amp;ref(Spell/V_Air.jpg,nolink,25x25,Air Gem);5|
|BGCOLOR(lightgray):''特性''|&gt;|&gt;|&gt;||
**Trade Wind
|&gt;|&gt;|&gt;|&gt;|BGCOLOR(black):COLOR(white):CENTER:''Trade Wind''|
|&gt;|BGCOLOR(lightgray):''研究領域''|&gt;|BGCOLOR(lightgray):''使用条件''|BGCOLOR(lightgray):''分類''|
|&gt;|Enchantment Lv5|&gt;|儀式/陸上専用|地方呪附|
|BGCOLOR(lightgray):''主系統''|BGCOLOR(lightgray):''副系統''|&gt;|BGCOLOR(lightgray):''威力/効果''|BGCOLOR(lightgray):''効果発生数''|
|&amp;ref(Spell/P_Air.jpg,nolink,25x25,Air);4||&gt;|Trade Wind||
|BGCOLOR(lightgray):''射程距離''|BGCOLOR(lightgray):''効果範囲''|BGCOLOR(lightgray):''精度修正''|BGCOLOR(lightgray):''詠唱時間''|BGCOLOR(lightgray):''疲労/宝石''|
|||||&amp;ref(Spell/V_Air.jpg,nolink,25x25,Air Gem);10|
|BGCOLOR(lightgray):''特性''|&gt;|&gt;|&gt;|地方呪附&amp;br;沿岸でのみ使用可能|
**Winter Ward
|&gt;|&gt;|&gt;|&gt;|BGCOLOR(black):COLOR(white):CENTER:''Winter Ward''|
|&gt;|BGCOLOR(lightgray):''研究領域''|&gt;|BGCOLOR(lightgray):''使用条件''|BGCOLOR(lightgray):''分類''|
|&gt;|Enchantment Lv5|&gt;|戦闘/水陸両用|強化|
|BGCOLOR(lightgray):''主系統''|BGCOLOR(lightgray):''副系統''|&gt;|BGCOLOR(lightgray):''威力/効果''|BGCOLOR(lightgray):''効果発生数''|
|&amp;ref(Spell/P_Water.jpg,nolink,25x25,Water);2||&gt;|Cold Resistant 5|1|
|BGCOLOR(lightgray):''射程距離''|BGCOLOR(lightgray):''効果範囲''|BGCOLOR(lightgray):''精度修正''|BGCOLOR(lightgray):''詠唱時間''|BGCOLOR(lightgray):''疲労/宝石''|
|15|15|0|125%|100 / &amp;ref(Spell/V_Water.jpg,nolink,25x25,Water Gem);1|
|BGCOLOR(lightgray):''特性''|&gt;|&gt;|&gt;|味方にのみ作用|
**Friendly Currents
|&gt;|&gt;|&gt;|&gt;|BGCOLOR(black):COLOR(white):CENTER:''Friendly Currents''|
|&gt;|BGCOLOR(lightgray):''研究領域''|&gt;|BGCOLOR(lightgray):''使用条件''|BGCOLOR(lightgray):''分類''|
|&gt;|Enchantment Lv5|&gt;|戦闘/水中専用|戦闘呪附|
|BGCOLOR(lightgray):''主系統''|BGCOLOR(lightgray):''副系統''|&gt;|BGCOLOR(lightgray):''威力/効果''|BGCOLOR(lightgray):''効果発生数''|
|&amp;ref(Spell/P_Water.jpg,nolink,25x25,Water);3||&gt;|Friendly Currents|1|
|BGCOLOR(lightgray):''射程距離''|BGCOLOR(lightgray):''効果範囲''|BGCOLOR(lightgray):''精度修正''|BGCOLOR(lightgray):''詠唱時間''|BGCOLOR(lightgray):''疲労/宝石''|
|0|0|0|200%|100 / &amp;ref(Spell/V_Water.jpg,nolink,25x25,Water Gem);1|
|BGCOLOR(lightgray):''特性''|&gt;|&gt;|&gt;|戦闘呪附|
**Quagmire
|&gt;|&gt;|&gt;|&gt;|BGCOLOR(black):COLOR(white):CENTER:''Quagmire''|
|&gt;|BGCOLOR(lightgray):''研究領域''|&gt;|BGCOLOR(lightgray):''使用条件''|BGCOLOR(lightgray):''分類''|
|&gt;|Enchantment Lv5|&gt;|戦闘/陸上専用|戦闘呪附|
|BGCOLOR(lightgray):''主系統''|BGCOLOR(lightgray):''副系統''|&gt;|BGCOLOR(lightgray):''威力/効果''|BGCOLOR(lightgray):''効果発生数''|
|&amp;ref(Spell/P_Water.jpg,nolink,25x25,Water);4||&gt;|Quagmire|1|
|BGCOLOR(lightgray):''射程距離''|BGCOLOR(lightgray):''効果範囲''|BGCOLOR(lightgray):''精度修正''|BGCOLOR(lightgray):''詠唱時間''|BGCOLOR(lightgray):''疲労/宝石''|
|0|0|0|200%|100 / &amp;ref(Spell/V_Water.jpg,nolink,25x25,Water Gem);1|
|BGCOLOR(lightgray):''特性''|&gt;|&gt;|&gt;|戦闘呪附|
**Enliven Gargoyles
|&gt;|&gt;|&gt;|&gt;|BGCOLOR(black):COLOR(white):CENTER:''Enliven Gargoyles''|
|&gt;|BGCOLOR(lightgray):''研究領域''|&gt;|BGCOLOR(lightgray):''使用条件''|BGCOLOR(lightgray):''分類''|
|&gt;|Enchantment Lv5|&gt;|儀式/水陸両用|兵士召喚|
|BGCOLOR(lightgray):''主系統''|BGCOLOR(lightgray):''副系統''|&gt;|BGCOLOR(lightgray):''威力/効果''|BGCOLOR(lightgray):''効果発生数''|
|&amp;ref(Spell/P_Earth.jpg,nolink,25x25,Earth);3|&amp;ref(Spell/P_Air.jpg,nolink,25x25,Air);1|&gt;|Gargoyle|5+0.5/Lv|
|BGCOLOR(lightgray):''射程距離''|BGCOLOR(lightgray):''効果範囲''|BGCOLOR(lightgray):''精度修正''|BGCOLOR(lightgray):''詠唱時間''|BGCOLOR(lightgray):''疲労/宝石''|
|||||&amp;ref(Spell/V_Earth.jpg,nolink,25x25,Earth Gem);10|
|BGCOLOR(lightgray):''特性''|&gt;|&gt;|&gt;||
**Ritual of Returning
|&gt;|&gt;|&gt;|&gt;|BGCOLOR(black):COLOR(white):CENTER:''Ritual of Returning''|
|&gt;|BGCOLOR(lightgray):''研究領域''|&gt;|BGCOLOR(lightgray):''使用条件''|BGCOLOR(lightgray):''分類''|
|&gt;|Enchantment Lv5|&gt;|儀式/水陸両用|個人呪附|
|BGCOLOR(lightgray):''主系統''|BGCOLOR(lightgray):''副系統''|&gt;|BGCOLOR(lightgray):''威力/効果''|BGCOLOR(lightgray):''効果発生数''|
|&amp;ref(Spell/P_Astral.jpg,nolink,25x25,Astral);2||&gt;|Ritual of Returning||
|BGCOLOR(lightgray):''射程距離''|BGCOLOR(lightgray):''効果範囲''|BGCOLOR(lightgray):''精度修正''|BGCOLOR(lightgray):''詠唱時間''|BGCOLOR(lightgray):''疲労/宝石''|
|||||&amp;ref(Spell/V_Astral.jpg,nolink,25x25,Astral Pearl);3|
|BGCOLOR(lightgray):''特性''|&gt;|&gt;|&gt;||
**Dispel
|&gt;|&gt;|&gt;|&gt;|BGCOLOR(black):COLOR(white):CENTER:''Dispel''|
|&gt;|BGCOLOR(lightgray):''研究領域''|&gt;|BGCOLOR(lightgray):''使用条件''|BGCOLOR(lightgray):''分類''|
|&gt;|Enchantment Lv5|&gt;|儀式/水陸両用|特殊|
|BGCOLOR(lightgray):''主系統''|BGCOLOR(lightgray):''副系統''|&gt;|BGCOLOR(lightgray):''威力/効果''|BGCOLOR(lightgray):''効果発生数''|
|&amp;ref(Spell/P_Astral.jpg,nolink,25x25,Astral);3||&gt;|Dispel||
|BGCOLOR(lightgray):''射程距離''|BGCOLOR(lightgray):''効果範囲''|BGCOLOR(lightgray):''精度修正''|BGCOLOR(lightgray):''詠唱時間''|BGCOLOR(lightgray):''疲労/宝石''|
|||||&amp;ref(Spell/V_Astral.jpg,nolink,25x25,Astral Pearl);30|
|BGCOLOR(lightgray):''特性''|&gt;|&gt;|&gt;||
**The Eyes of God
|&gt;|&gt;|&gt;|&gt;|BGCOLOR(black):COLOR(white):CENTER:''The Eyes of God''|
|&gt;|BGCOLOR(lightgray):''研究領域''|&gt;|BGCOLOR(lightgray):''使用条件''|BGCOLOR(lightgray):''分類''|
|&gt;|Enchantment Lv5|&gt;|儀式/水陸両用|世界呪附|
|BGCOLOR(lightgray):''主系統''|BGCOLOR(lightgray):''副系統''|&gt;|BGCOLOR(lightgray):''威力/効果''|BGCOLOR(lightgray):''効果発生数''|
|&amp;ref(Spell/P_Astral.jpg,nolink,25x25,Astral);5||&gt;|The Eyes of God||
|BGCOLOR(lightgray):''射程距離''|BGCOLOR(lightgray):''効果範囲''|BGCOLOR(lightgray):''精度修正''|BGCOLOR(lightgray):''詠唱時間''|BGCOLOR(lightgray):''疲労/宝石''|
|||||&amp;ref(Spell/V_Astral.jpg,nolink,25x25,Astral Pearl);50|
|BGCOLOR(lightgray):''特性''|&gt;|&gt;|&gt;|世界呪附|
**Horde of Skeletons
|&gt;|&gt;|&gt;|&gt;|BGCOLOR(black):COLOR(white):CENTER:''Horde of Skeletons''|
|&gt;|BGCOLOR(lightgray):''研究領域''|&gt;|BGCOLOR(lightgray):''使用条件''|BGCOLOR(lightgray):''分類''|
|&gt;|Enchantment Lv5|&gt;|戦闘/水陸両用|一時的召喚|
|BGCOLOR(lightgray):''主系統''|BGCOLOR(lightgray):''副系統''|&gt;|BGCOLOR(lightgray):''威力/効果''|BGCOLOR(lightgray):''効果発生数''|
|&amp;ref(Spell/P_Death.jpg,nolink,25x25,Death);2||&gt;|Longdead|5+0.5/Lv|
|BGCOLOR(lightgray):''射程距離''|BGCOLOR(lightgray):''効果範囲''|BGCOLOR(lightgray):''精度修正''|BGCOLOR(lightgray):''詠唱時間''|BGCOLOR(lightgray):''疲労/宝石''|
|5|0|-2|100%|40|
|BGCOLOR(lightgray):''特性''|&gt;|&gt;|&gt;||
**Pale Riders
|&gt;|&gt;|&gt;|&gt;|BGCOLOR(black):COLOR(white):CENTER:''Pale Riders''|
|&gt;|BGCOLOR(lightgray):''研究領域''|&gt;|BGCOLOR(lightgray):''使用条件''|BGCOLOR(lightgray):''分類''|
|&gt;|Enchantment Lv5|&gt;|儀式/陸上専用|兵士召喚|
|BGCOLOR(lightgray):''主系統''|BGCOLOR(lightgray):''副系統''|&gt;|BGCOLOR(lightgray):''威力/効果''|BGCOLOR(lightgray):''効果発生数''|
|&amp;ref(Spell/P_Death.jpg,nolink,25x25,Death);3||&gt;|Longdead Horseman|20+2/Lv|
|BGCOLOR(lightgray):''射程距離''|BGCOLOR(lightgray):''効果範囲''|BGCOLOR(lightgray):''精度修正''|BGCOLOR(lightgray):''詠唱時間''|BGCOLOR(lightgray):''疲労/宝石''|
|||||&amp;ref(Spell/V_Death.jpg,nolink,25x25,Death Gem);10|
|BGCOLOR(lightgray):''特性''|&gt;|&gt;|&gt;||
**Foul Vapors
|&gt;|&gt;|&gt;|&gt;|BGCOLOR(black):COLOR(white):CENTER:''Foul Vapors''|
|&gt;|BGCOLOR(lightgray):''研究領域''|&gt;|BGCOLOR(lightgray):''使用条件''|BGCOLOR(lightgray):''分類''|
|&gt;|Enchantment Lv5|&gt;|戦闘/水陸両用|戦闘呪附|
|BGCOLOR(lightgray):''主系統''|BGCOLOR(lightgray):''副系統''|&gt;|BGCOLOR(lightgray):''威力/効果''|BGCOLOR(lightgray):''効果発生数''|
|&amp;ref(Spell/P_Nature.jpg,nolink,25x25,Nature);3|&amp;ref(Spell/P_Water.jpg,nolink,25x25,Water);1|&gt;|Foul Vapors|1|
|BGCOLOR(lightgray):''射程距離''|BGCOLOR(lightgray):''効果範囲''|BGCOLOR(lightgray):''精度修正''|BGCOLOR(lightgray):''詠唱時間''|BGCOLOR(lightgray):''疲労/宝石''|
|0|0|0|200%|100 / &amp;ref(Spell/V_Nature.jpg,nolink,25x25,Nature Gem);1|
|BGCOLOR(lightgray):''特性''|&gt;|&gt;|&gt;|戦闘呪附|
**Faery Trod
|&gt;|&gt;|&gt;|&gt;|BGCOLOR(black):COLOR(white):CENTER:''Faery Trod''|
|&gt;|BGCOLOR(lightgray):''研究領域''|&gt;|BGCOLOR(lightgray):''使用条件''|BGCOLOR(lightgray):''分類''|
|&gt;|Enchantment Lv5|&gt;|儀式/森林限定|瞬間移動|
|BGCOLOR(lightgray):''主系統''|BGCOLOR(lightgray):''副系統''|&gt;|BGCOLOR(lightgray):''威力/効果''|BGCOLOR(lightgray):''効果発生数''|
|&amp;ref(Spell/P_Nature.jpg,nolink,25x25,Nature);5||&gt;|||
|BGCOLOR(lightgray):''射程距離''|BGCOLOR(lightgray):''効果範囲''|BGCOLOR(lightgray):''精度修正''|BGCOLOR(lightgray):''詠唱時間''|BGCOLOR(lightgray):''疲労/宝石''|
|10||||&amp;ref(Spell/V_Nature.jpg,nolink,25x25,Nature Gem);20|
|BGCOLOR(lightgray):''特性''|&gt;|&gt;|&gt;|遠隔儀式&amp;br;森林のみ指定可能|
</v>
      </c>
      <c r="G22" s="1" t="str">
        <f ca="1">IFERROR(IFERROR(myConcat(INDIRECT("Spell!Z"&amp;MATCH(SpellOutput!G$1&amp;SpellOutput!$A22&amp;"S",Spell!$A:$A,0)&amp;":Z"&amp;MATCH(SpellOutput!G$1&amp;SpellOutput!$A22&amp;"E",Spell!$A:$A,0))),myConcat(INDIRECT("Spell!Z"&amp;MATCH(SpellOutput!G$1&amp;SpellOutput!$A22&amp;"S",Spell!$A:$A,0)))),"")</f>
        <v xml:space="preserve">**Pyre of Catharsis
|&gt;|&gt;|&gt;|&gt;|BGCOLOR(black):COLOR(white):CENTER:''Pyre of Catharsis''|
|&gt;|BGCOLOR(lightgray):''研究領域''|&gt;|BGCOLOR(lightgray):''使用条件''|BGCOLOR(lightgray):''分類''|
|&gt;|Thaumaturgy Lv5|&gt;|儀式/陸上専用|病気治療|
|BGCOLOR(lightgray):''主系統''|BGCOLOR(lightgray):''副系統''|&gt;|BGCOLOR(lightgray):''威力/効果''|BGCOLOR(lightgray):''効果発生数''|
|&amp;ref(Spell/P_Fire.jpg,nolink,25x25,Fire);3||&gt;|||
|BGCOLOR(lightgray):''射程距離''|BGCOLOR(lightgray):''効果範囲''|BGCOLOR(lightgray):''精度修正''|BGCOLOR(lightgray):''詠唱時間''|BGCOLOR(lightgray):''疲労/宝石''|
|||||&amp;ref(Spell/V_Fire.jpg,nolink,25x25,Fire Gem);4|
|BGCOLOR(lightgray):''特性''|&gt;|&gt;|&gt;||
**Raging Hearts
|&gt;|&gt;|&gt;|&gt;|BGCOLOR(black):COLOR(white):CENTER:''Raging Hearts''|
|&gt;|BGCOLOR(lightgray):''研究領域''|&gt;|BGCOLOR(lightgray):''使用条件''|BGCOLOR(lightgray):''分類''|
|&gt;|Thaumaturgy Lv5|&gt;|儀式/水陸両用|災害誘発|
|BGCOLOR(lightgray):''主系統''|BGCOLOR(lightgray):''副系統''|&gt;|BGCOLOR(lightgray):''威力/効果''|BGCOLOR(lightgray):''効果発生数''|
|&amp;ref(Spell/P_Fire.jpg,nolink,25x25,Fire);4||&gt;|||
|BGCOLOR(lightgray):''射程距離''|BGCOLOR(lightgray):''効果範囲''|BGCOLOR(lightgray):''精度修正''|BGCOLOR(lightgray):''詠唱時間''|BGCOLOR(lightgray):''疲労/宝石''|
|5||||&amp;ref(Spell/V_Fire.jpg,nolink,25x25,Fire Gem);10|
|BGCOLOR(lightgray):''特性''|&gt;|&gt;|&gt;|遠隔儀式|
**Confusion
|&gt;|&gt;|&gt;|&gt;|BGCOLOR(black):COLOR(white):CENTER:''Confusion''|
|&gt;|BGCOLOR(lightgray):''研究領域''|&gt;|BGCOLOR(lightgray):''使用条件''|BGCOLOR(lightgray):''分類''|
|&gt;|Thaumaturgy Lv5|&gt;|戦闘/水陸両用|混乱|
|BGCOLOR(lightgray):''主系統''|BGCOLOR(lightgray):''副系統''|&gt;|BGCOLOR(lightgray):''威力/効果''|BGCOLOR(lightgray):''効果発生数''|
|&amp;ref(Spell/P_Air.jpg,nolink,25x25,Air);3||&gt;|Confused|1|
|BGCOLOR(lightgray):''射程距離''|BGCOLOR(lightgray):''効果範囲''|BGCOLOR(lightgray):''精度修正''|BGCOLOR(lightgray):''詠唱時間''|BGCOLOR(lightgray):''疲労/宝石''|
|30|1|3|100%|10|
|BGCOLOR(lightgray):''特性''|&gt;|&gt;|&gt;|抵抗可能&amp;br;無心無効|
**Soul Slay
|&gt;|&gt;|&gt;|&gt;|BGCOLOR(black):COLOR(white):CENTER:''Soul Slay''|
|&gt;|BGCOLOR(lightgray):''研究領域''|&gt;|BGCOLOR(lightgray):''使用条件''|BGCOLOR(lightgray):''分類''|
|&gt;|Thaumaturgy Lv5|&gt;|戦闘/水陸両用|即死|
|BGCOLOR(lightgray):''主系統''|BGCOLOR(lightgray):''副系統''|&gt;|BGCOLOR(lightgray):''威力/効果''|BGCOLOR(lightgray):''効果発生数''|
|&amp;ref(Spell/P_Astral.jpg,nolink,25x25,Astral);3||&gt;|999|1|
|BGCOLOR(lightgray):''射程距離''|BGCOLOR(lightgray):''効果範囲''|BGCOLOR(lightgray):''精度修正''|BGCOLOR(lightgray):''詠唱時間''|BGCOLOR(lightgray):''疲労/宝石''|
|100|1|100|100%|20|
|BGCOLOR(lightgray):''特性''|&gt;|&gt;|&gt;|抵抗可能&amp;br;無心無効|
**Telestic Animation
|&gt;|&gt;|&gt;|&gt;|BGCOLOR(black):COLOR(white):CENTER:''Telestic Animation''|
|&gt;|BGCOLOR(lightgray):''研究領域''|&gt;|BGCOLOR(lightgray):''使用条件''|BGCOLOR(lightgray):''分類''|
|&gt;|Thaumaturgy Lv5|&gt;|儀式/水陸両用|指揮官召喚|
|BGCOLOR(lightgray):''主系統''|BGCOLOR(lightgray):''副系統''|&gt;|BGCOLOR(lightgray):''威力/効果''|BGCOLOR(lightgray):''効果発生数''|
|&amp;ref(Spell/P_Astral.jpg,nolink,25x25,Astral);3||&gt;|Telestic Animate||
|BGCOLOR(lightgray):''射程距離''|BGCOLOR(lightgray):''効果範囲''|BGCOLOR(lightgray):''精度修正''|BGCOLOR(lightgray):''詠唱時間''|BGCOLOR(lightgray):''疲労/宝石''|
|||||&amp;ref(Spell/V_Astral.jpg,nolink,25x25,Astral Pearl);5|
|BGCOLOR(lightgray):''特性''|&gt;|&gt;|&gt;||
**Gateway
|&gt;|&gt;|&gt;|&gt;|BGCOLOR(black):COLOR(white):CENTER:''Gateway''|
|&gt;|BGCOLOR(lightgray):''研究領域''|&gt;|BGCOLOR(lightgray):''使用条件''|BGCOLOR(lightgray):''分類''|
|&gt;|Thaumaturgy Lv5|&gt;|儀式/水陸両用|瞬間移動|
|BGCOLOR(lightgray):''主系統''|BGCOLOR(lightgray):''副系統''|&gt;|BGCOLOR(lightgray):''威力/効果''|BGCOLOR(lightgray):''効果発生数''|
|&amp;ref(Spell/P_Astral.jpg,nolink,25x25,Astral);4||&gt;|||
|BGCOLOR(lightgray):''射程距離''|BGCOLOR(lightgray):''効果範囲''|BGCOLOR(lightgray):''精度修正''|BGCOLOR(lightgray):''詠唱時間''|BGCOLOR(lightgray):''疲労/宝石''|
|6||||&amp;ref(Spell/V_Astral.jpg,nolink,25x25,Astral Pearl);10|
|BGCOLOR(lightgray):''特性''|&gt;|&gt;|&gt;|遠隔儀式&amp;br;自国の州のみ指定可能&amp;br;研究所のある州のみ指定可能|
**Control the Dead
|&gt;|&gt;|&gt;|&gt;|BGCOLOR(black):COLOR(white):CENTER:''Control the Dead''|
|&gt;|BGCOLOR(lightgray):''研究領域''|&gt;|BGCOLOR(lightgray):''使用条件''|BGCOLOR(lightgray):''分類''|
|&gt;|Thaumaturgy Lv5|&gt;|戦闘/水陸両用|隷属|
|BGCOLOR(lightgray):''主系統''|BGCOLOR(lightgray):''副系統''|&gt;|BGCOLOR(lightgray):''威力/効果''|BGCOLOR(lightgray):''効果発生数''|
|&amp;ref(Spell/P_Death.jpg,nolink,25x25,Death);2||&gt;|Enslave|1|
|BGCOLOR(lightgray):''射程距離''|BGCOLOR(lightgray):''効果範囲''|BGCOLOR(lightgray):''精度修正''|BGCOLOR(lightgray):''詠唱時間''|BGCOLOR(lightgray):''疲労/宝石''|
|25|1|0|100%|20|
|BGCOLOR(lightgray):''特性''|&gt;|&gt;|&gt;|抵抗可能&amp;br;アンデッド無効|
**Leeching Darkness
|&gt;|&gt;|&gt;|&gt;|BGCOLOR(black):COLOR(white):CENTER:''Leeching Darkness''|
|&gt;|BGCOLOR(lightgray):''研究領域''|&gt;|BGCOLOR(lightgray):''使用条件''|BGCOLOR(lightgray):''分類''|
|&gt;|Thaumaturgy Lv5|&gt;|戦闘/陸上専用|攻撃|
|BGCOLOR(lightgray):''主系統''|BGCOLOR(lightgray):''副系統''|&gt;|BGCOLOR(lightgray):''威力/効果''|BGCOLOR(lightgray):''効果発生数''|
|&amp;ref(Spell/P_Death.jpg,nolink,25x25,Death);3||&gt;|6|1|
|BGCOLOR(lightgray):''射程距離''|BGCOLOR(lightgray):''効果範囲''|BGCOLOR(lightgray):''精度修正''|BGCOLOR(lightgray):''詠唱時間''|BGCOLOR(lightgray):''疲労/宝石''|
|30|3+1|1|100%|20|
|BGCOLOR(lightgray):''特性''|&gt;|&gt;|&gt;|防御貫通&amp;br;抵抗可能&amp;br;3ラウンド滞留|
**Burden of Time
|&gt;|&gt;|&gt;|&gt;|BGCOLOR(black):COLOR(white):CENTER:''Burden of Time''|
|&gt;|BGCOLOR(lightgray):''研究領域''|&gt;|BGCOLOR(lightgray):''使用条件''|BGCOLOR(lightgray):''分類''|
|&gt;|Thaumaturgy Lv5|&gt;|儀式/水陸両用|世界呪附|
|BGCOLOR(lightgray):''主系統''|BGCOLOR(lightgray):''副系統''|&gt;|BGCOLOR(lightgray):''威力/効果''|BGCOLOR(lightgray):''効果発生数''|
|&amp;ref(Spell/P_Death.jpg,nolink,25x25,Death);5||&gt;|Burden of Time||
|BGCOLOR(lightgray):''射程距離''|BGCOLOR(lightgray):''効果範囲''|BGCOLOR(lightgray):''精度修正''|BGCOLOR(lightgray):''詠唱時間''|BGCOLOR(lightgray):''疲労/宝石''|
|||||&amp;ref(Spell/V_Death.jpg,nolink,25x25,Death Gem);70|
|BGCOLOR(lightgray):''特性''|&gt;|&gt;|&gt;|世界呪附|
**Charm Animal
|&gt;|&gt;|&gt;|&gt;|BGCOLOR(black):COLOR(white):CENTER:''Charm Animal''|
|&gt;|BGCOLOR(lightgray):''研究領域''|&gt;|BGCOLOR(lightgray):''使用条件''|BGCOLOR(lightgray):''分類''|
|&gt;|Thaumaturgy Lv5|&gt;|戦闘/水陸両用|魅了|
|BGCOLOR(lightgray):''主系統''|BGCOLOR(lightgray):''副系統''|&gt;|BGCOLOR(lightgray):''威力/効果''|BGCOLOR(lightgray):''効果発生数''|
|&amp;ref(Spell/P_Nature.jpg,nolink,25x25,Nature);2||&gt;|Charm|1|
|BGCOLOR(lightgray):''射程距離''|BGCOLOR(lightgray):''効果範囲''|BGCOLOR(lightgray):''精度修正''|BGCOLOR(lightgray):''詠唱時間''|BGCOLOR(lightgray):''疲労/宝石''|
|20|0|100|100%|20|
|BGCOLOR(lightgray):''特性''|&gt;|&gt;|&gt;|抵抗可能|
**The Ravenous Swarm
|&gt;|&gt;|&gt;|&gt;|BGCOLOR(black):COLOR(white):CENTER:''The Ravenous Swarm''|
|&gt;|BGCOLOR(lightgray):''研究領域''|&gt;|BGCOLOR(lightgray):''使用条件''|BGCOLOR(lightgray):''分類''|
|&gt;|Thaumaturgy Lv5|&gt;|戦闘/陸上専用|戦闘呪附|
|BGCOLOR(lightgray):''主系統''|BGCOLOR(lightgray):''副系統''|&gt;|BGCOLOR(lightgray):''威力/効果''|BGCOLOR(lightgray):''効果発生数''|
|&amp;ref(Spell/P_Nature.jpg,nolink,25x25,Nature);3||&gt;|The Ravenous Swarm|1|
|BGCOLOR(lightgray):''射程距離''|BGCOLOR(lightgray):''効果範囲''|BGCOLOR(lightgray):''精度修正''|BGCOLOR(lightgray):''詠唱時間''|BGCOLOR(lightgray):''疲労/宝石''|
|0|0|0|200%|100 / &amp;ref(Spell/V_Nature.jpg,nolink,25x25,Nature Gem);1|
|BGCOLOR(lightgray):''特性''|&gt;|&gt;|&gt;|戦闘呪附|
**Growing Fury
|&gt;|&gt;|&gt;|&gt;|BGCOLOR(black):COLOR(white):CENTER:''Growing Fury''|
|&gt;|BGCOLOR(lightgray):''研究領域''|&gt;|BGCOLOR(lightgray):''使用条件''|BGCOLOR(lightgray):''分類''|
|&gt;|Thaumaturgy Lv5|&gt;|戦闘/水陸両用|戦闘呪附|
|BGCOLOR(lightgray):''主系統''|BGCOLOR(lightgray):''副系統''|&gt;|BGCOLOR(lightgray):''威力/効果''|BGCOLOR(lightgray):''効果発生数''|
|&amp;ref(Spell/P_Nature.jpg,nolink,25x25,Nature);4||&gt;|Growing Fury|1|
|BGCOLOR(lightgray):''射程距離''|BGCOLOR(lightgray):''効果範囲''|BGCOLOR(lightgray):''精度修正''|BGCOLOR(lightgray):''詠唱時間''|BGCOLOR(lightgray):''疲労/宝石''|
|0|0|0|200%|100 / &amp;ref(Spell/V_Nature.jpg,nolink,25x25,Nature Gem);1|
|BGCOLOR(lightgray):''特性''|&gt;|&gt;|&gt;|戦闘呪附|
**Gift of Reason
|&gt;|&gt;|&gt;|&gt;|BGCOLOR(black):COLOR(white):CENTER:''Gift of Reason''|
|&gt;|BGCOLOR(lightgray):''研究領域''|&gt;|BGCOLOR(lightgray):''使用条件''|BGCOLOR(lightgray):''分類''|
|&gt;|Thaumaturgy Lv5|&gt;|儀式/水陸両用|昇格|
|BGCOLOR(lightgray):''主系統''|BGCOLOR(lightgray):''副系統''|&gt;|BGCOLOR(lightgray):''威力/効果''|BGCOLOR(lightgray):''効果発生数''|
|&amp;ref(Spell/P_Nature.jpg,nolink,25x25,Nature);4||&gt;|||
|BGCOLOR(lightgray):''射程距離''|BGCOLOR(lightgray):''効果範囲''|BGCOLOR(lightgray):''精度修正''|BGCOLOR(lightgray):''詠唱時間''|BGCOLOR(lightgray):''疲労/宝石''|
|||||&amp;ref(Spell/V_Nature.jpg,nolink,25x25,Nature Gem);20|
|BGCOLOR(lightgray):''特性''|&gt;|&gt;|&gt;|無心無効|
</v>
      </c>
      <c r="H22" s="1" t="str">
        <f ca="1">IFERROR(IFERROR(myConcat(INDIRECT("Spell!Z"&amp;MATCH(SpellOutput!H$1&amp;SpellOutput!$A22&amp;"S",Spell!$A:$A,0)&amp;":Z"&amp;MATCH(SpellOutput!H$1&amp;SpellOutput!$A22&amp;"E",Spell!$A:$A,0))),myConcat(INDIRECT("Spell!Z"&amp;MATCH(SpellOutput!H$1&amp;SpellOutput!$A22&amp;"S",Spell!$A:$A,0)))),"")</f>
        <v xml:space="preserve">**Wrath of Pazuzu
|&gt;|&gt;|&gt;|&gt;|BGCOLOR(black):COLOR(white):CENTER:''Wrath of Pazuzu''|
|&gt;|BGCOLOR(lightgray):''研究領域''|&gt;|BGCOLOR(lightgray):''使用条件''|BGCOLOR(lightgray):''分類''|
|&gt;|Blood Magic Lv5|&gt;|儀式/陸上専用|災害誘発|
|BGCOLOR(lightgray):''主系統''|BGCOLOR(lightgray):''副系統''|&gt;|BGCOLOR(lightgray):''威力/効果''|BGCOLOR(lightgray):''効果発生数''|
|&amp;ref(Spell/P_Blood.jpg,nolink,25x25,Blood);1|&amp;ref(Spell/P_Air.jpg,nolink,25x25,Air);3|&gt;|||
|BGCOLOR(lightgray):''射程距離''|BGCOLOR(lightgray):''効果範囲''|BGCOLOR(lightgray):''精度修正''|BGCOLOR(lightgray):''詠唱時間''|BGCOLOR(lightgray):''疲労/宝石''|
|5||||&amp;ref(Spell/V_Blood.jpg,nolink,25x25,Blood Slave);15|
|BGCOLOR(lightgray):''特性''|&gt;|&gt;|&gt;|遠隔儀式&amp;br;海域の指定不可|
**Awaken Dark Vines
|&gt;|&gt;|&gt;|&gt;|BGCOLOR(black):COLOR(white):CENTER:''Awaken Dark Vines''|
|&gt;|BGCOLOR(lightgray):''研究領域''|&gt;|BGCOLOR(lightgray):''使用条件''|BGCOLOR(lightgray):''分類''|
|&gt;|Blood Magic Lv5|&gt;|儀式/陸上専用|兵士召喚|
|BGCOLOR(lightgray):''主系統''|BGCOLOR(lightgray):''副系統''|&gt;|BGCOLOR(lightgray):''威力/効果''|BGCOLOR(lightgray):''効果発生数''|
|&amp;ref(Spell/P_Blood.jpg,nolink,25x25,Blood);1|&amp;ref(Spell/P_Nature.jpg,nolink,25x25,Nature);3|&gt;|Dark Vines|2|
|BGCOLOR(lightgray):''射程距離''|BGCOLOR(lightgray):''効果範囲''|BGCOLOR(lightgray):''精度修正''|BGCOLOR(lightgray):''詠唱時間''|BGCOLOR(lightgray):''疲労/宝石''|
|||||&amp;ref(Spell/V_Blood.jpg,nolink,25x25,Blood Slave);12|
|BGCOLOR(lightgray):''特性''|&gt;|&gt;|&gt;||
**Hellbind Heart
|&gt;|&gt;|&gt;|&gt;|BGCOLOR(black):COLOR(white):CENTER:''Hellbind Heart''|
|&gt;|BGCOLOR(lightgray):''研究領域''|&gt;|BGCOLOR(lightgray):''使用条件''|BGCOLOR(lightgray):''分類''|
|&gt;|Blood Magic Lv5|&gt;|戦闘/陸上専用|魅了|
|BGCOLOR(lightgray):''主系統''|BGCOLOR(lightgray):''副系統''|&gt;|BGCOLOR(lightgray):''威力/効果''|BGCOLOR(lightgray):''効果発生数''|
|&amp;ref(Spell/P_Blood.jpg,nolink,25x25,Blood);2||&gt;|Charm|1|
|BGCOLOR(lightgray):''射程距離''|BGCOLOR(lightgray):''効果範囲''|BGCOLOR(lightgray):''精度修正''|BGCOLOR(lightgray):''詠唱時間''|BGCOLOR(lightgray):''疲労/宝石''|
|30|0|100|150%|100 / &amp;ref(Spell/V_Blood.jpg,nolink,25x25,Blood Slave);1|
|BGCOLOR(lightgray):''特性''|&gt;|&gt;|&gt;|抵抗可能&amp;br;無心無効|
**Bind Demon Knight
|&gt;|&gt;|&gt;|&gt;|BGCOLOR(black):COLOR(white):CENTER:''Bind Demon Knight''|
|&gt;|BGCOLOR(lightgray):''研究領域''|&gt;|BGCOLOR(lightgray):''使用条件''|BGCOLOR(lightgray):''分類''|
|&gt;|Blood Magic Lv5|&gt;|儀式/陸上専用|兵士召喚|
|BGCOLOR(lightgray):''主系統''|BGCOLOR(lightgray):''副系統''|&gt;|BGCOLOR(lightgray):''威力/効果''|BGCOLOR(lightgray):''効果発生数''|
|&amp;ref(Spell/P_Blood.jpg,nolink,25x25,Blood);2|&amp;ref(Spell/P_Earth.jpg,nolink,25x25,Earth);2|&gt;|Demon Knight|1|
|BGCOLOR(lightgray):''射程距離''|BGCOLOR(lightgray):''効果範囲''|BGCOLOR(lightgray):''精度修正''|BGCOLOR(lightgray):''詠唱時間''|BGCOLOR(lightgray):''疲労/宝石''|
|||||&amp;ref(Spell/V_Blood.jpg,nolink,25x25,Blood Slave);15|
|BGCOLOR(lightgray):''特性''|&gt;|&gt;|&gt;||
**Send Lesser Horror
|&gt;|&gt;|&gt;|&gt;|BGCOLOR(black):COLOR(white):CENTER:''Send Lesser Horror''|
|&gt;|BGCOLOR(lightgray):''研究領域''|&gt;|BGCOLOR(lightgray):''使用条件''|BGCOLOR(lightgray):''分類''|
|&gt;|Blood Magic Lv5|&gt;|儀式/陸上専用|襲撃派遣|
|BGCOLOR(lightgray):''主系統''|BGCOLOR(lightgray):''副系統''|&gt;|BGCOLOR(lightgray):''威力/効果''|BGCOLOR(lightgray):''効果発生数''|
|&amp;ref(Spell/P_Blood.jpg,nolink,25x25,Blood);2|&amp;ref(Spell/P_Astral.jpg,nolink,25x25,Astral);3|&gt;|Random Lesser Horror|1|
|BGCOLOR(lightgray):''射程距離''|BGCOLOR(lightgray):''効果範囲''|BGCOLOR(lightgray):''精度修正''|BGCOLOR(lightgray):''詠唱時間''|BGCOLOR(lightgray):''疲労/宝石''|
|||||&amp;ref(Spell/V_Blood.jpg,nolink,25x25,Blood Slave);9|
|BGCOLOR(lightgray):''特性''|&gt;|&gt;|&gt;||
**Summon Illearth
|&gt;|&gt;|&gt;|&gt;|BGCOLOR(black):COLOR(white):CENTER:''Summon Illearth''|
|&gt;|BGCOLOR(lightgray):''研究領域''|&gt;|BGCOLOR(lightgray):''使用条件''|BGCOLOR(lightgray):''分類''|
|&gt;|Blood Magic Lv5|&gt;|戦闘/陸上専用|一時的召喚|
|BGCOLOR(lightgray):''主系統''|BGCOLOR(lightgray):''副系統''|&gt;|BGCOLOR(lightgray):''威力/効果''|BGCOLOR(lightgray):''効果発生数''|
|&amp;ref(Spell/P_Blood.jpg,nolink,25x25,Blood);2|&amp;ref(Spell/P_Earth.jpg,nolink,25x25,Earth);2|&gt;|Illearth|1|
|BGCOLOR(lightgray):''射程距離''|BGCOLOR(lightgray):''効果範囲''|BGCOLOR(lightgray):''精度修正''|BGCOLOR(lightgray):''詠唱時間''|BGCOLOR(lightgray):''疲労/宝石''|
|1|0|0|175%|200 / &amp;ref(Spell/V_Blood.jpg,nolink,25x25,Blood Slave);2|
|BGCOLOR(lightgray):''特性''|&gt;|&gt;|&gt;||
**Rain of Toads
|&gt;|&gt;|&gt;|&gt;|BGCOLOR(black):COLOR(white):CENTER:''Rain of Toads''|
|&gt;|BGCOLOR(lightgray):''研究領域''|&gt;|BGCOLOR(lightgray):''使用条件''|BGCOLOR(lightgray):''分類''|
|&gt;|Blood Magic Lv5|&gt;|儀式/陸上専用|災害誘発|
|BGCOLOR(lightgray):''主系統''|BGCOLOR(lightgray):''副系統''|&gt;|BGCOLOR(lightgray):''威力/効果''|BGCOLOR(lightgray):''効果発生数''|
|&amp;ref(Spell/P_Blood.jpg,nolink,25x25,Blood);3|&amp;ref(Spell/P_Nature.jpg,nolink,25x25,Nature);1|&gt;|||
|BGCOLOR(lightgray):''射程距離''|BGCOLOR(lightgray):''効果範囲''|BGCOLOR(lightgray):''精度修正''|BGCOLOR(lightgray):''詠唱時間''|BGCOLOR(lightgray):''疲労/宝石''|
|5||||&amp;ref(Spell/V_Blood.jpg,nolink,25x25,Blood Slave);20|
|BGCOLOR(lightgray):''特性''|&gt;|&gt;|&gt;|遠隔儀式&amp;br;海域の指定不可|
**Horde from Hell
|&gt;|&gt;|&gt;|&gt;|BGCOLOR(black):COLOR(white):CENTER:''Horde from Hell''|
|&gt;|BGCOLOR(lightgray):''研究領域''|&gt;|BGCOLOR(lightgray):''使用条件''|BGCOLOR(lightgray):''分類''|
|&gt;|Blood Magic Lv5|&gt;|儀式/陸上専用|軍団召喚|
|BGCOLOR(lightgray):''主系統''|BGCOLOR(lightgray):''副系統''|&gt;|BGCOLOR(lightgray):''威力/効果''|BGCOLOR(lightgray):''効果発生数''|
|&amp;ref(Spell/P_Blood.jpg,nolink,25x25,Blood);4||&gt;|Imp||
|BGCOLOR(lightgray):''射程距離''|BGCOLOR(lightgray):''効果範囲''|BGCOLOR(lightgray):''精度修正''|BGCOLOR(lightgray):''詠唱時間''|BGCOLOR(lightgray):''疲労/宝石''|
|4||||&amp;ref(Spell/V_Blood.jpg,nolink,25x25,Blood Slave);44|
|BGCOLOR(lightgray):''特性''|&gt;|&gt;|&gt;|遠隔儀式&amp;br;海域の指定不可|
**Bloodletting
|&gt;|&gt;|&gt;|&gt;|BGCOLOR(black):COLOR(white):CENTER:''Bloodletting''|
|&gt;|BGCOLOR(lightgray):''研究領域''|&gt;|BGCOLOR(lightgray):''使用条件''|BGCOLOR(lightgray):''分類''|
|&gt;|Blood Magic Lv5|&gt;|戦闘/陸上専用|全体攻撃|
|BGCOLOR(lightgray):''主系統''|BGCOLOR(lightgray):''副系統''|&gt;|BGCOLOR(lightgray):''威力/効果''|BGCOLOR(lightgray):''効果発生数''|
|&amp;ref(Spell/P_Blood.jpg,nolink,25x25,Blood);4||&gt;|1|1|
|BGCOLOR(lightgray):''射程距離''|BGCOLOR(lightgray):''効果範囲''|BGCOLOR(lightgray):''精度修正''|BGCOLOR(lightgray):''詠唱時間''|BGCOLOR(lightgray):''疲労/宝石''|
|0|666|0|250%|400 / &amp;ref(Spell/V_Blood.jpg,nolink,25x25,Blood Slave);4|
|BGCOLOR(lightgray):''特性''|&gt;|&gt;|&gt;|防御無視&amp;br;吸収攻撃&amp;br;抵抗可能&amp;br;アンデッド無効&amp;br;無生物無効|
**Bind Succubus
|&gt;|&gt;|&gt;|&gt;|BGCOLOR(black):COLOR(white):CENTER:''Bind Succubus''|
|&gt;|BGCOLOR(lightgray):''研究領域''|&gt;|BGCOLOR(lightgray):''使用条件''|BGCOLOR(lightgray):''分類''|
|&gt;|Blood Magic Lv5|&gt;|儀式/陸上専用|指揮官召喚|
|BGCOLOR(lightgray):''主系統''|BGCOLOR(lightgray):''副系統''|&gt;|BGCOLOR(lightgray):''威力/効果''|BGCOLOR(lightgray):''効果発生数''|
|&amp;ref(Spell/P_Blood.jpg,nolink,25x25,Blood);4||&gt;|Succubus|1|
|BGCOLOR(lightgray):''射程距離''|BGCOLOR(lightgray):''効果範囲''|BGCOLOR(lightgray):''精度修正''|BGCOLOR(lightgray):''詠唱時間''|BGCOLOR(lightgray):''疲労/宝石''|
|||||&amp;ref(Spell/V_Blood.jpg,nolink,25x25,Blood Slave);66|
|BGCOLOR(lightgray):''特性''|&gt;|&gt;|&gt;||
</v>
      </c>
      <c r="J22" s="1" t="s">
        <v>2882</v>
      </c>
      <c r="K22" s="1" t="str">
        <f ca="1">IFERROR(IFERROR(myConcat(INDIRECT("Spell!Z"&amp;MATCH(SpellOutput!K$1&amp;"0"&amp;SpellOutput!$J22&amp;"S",Spell!$A:$A,0)&amp;":Z"&amp;MATCH(SpellOutput!K$1&amp;"0"&amp;SpellOutput!$J22&amp;"E",Spell!$A:$A,0))),myConcat(INDIRECT("Spell!Z"&amp;MATCH(SpellOutput!K$1&amp;"0"&amp;SpellOutput!$J22&amp;"S",Spell!$A:$A,0)))),"")</f>
        <v xml:space="preserve">**Pull from the Grave
|&gt;|&gt;|&gt;|&gt;|BGCOLOR(black):COLOR(white):CENTER:''Pull from the Grave''|
|&gt;|BGCOLOR(lightgray):''研究領域''|&gt;|BGCOLOR(lightgray):''使用条件''|BGCOLOR(lightgray):''分類''|
|&gt;|Divine Lv0|&gt;|戦闘/水陸両用|攻撃|
|BGCOLOR(lightgray):''主系統''|BGCOLOR(lightgray):''副系統''|&gt;|BGCOLOR(lightgray):''威力/効果''|BGCOLOR(lightgray):''効果発生数''|
|&amp;ref(Spell/P_Holy.jpg,nolink,25x25,Holy);1||&gt;|4+3/Lv|1|
|BGCOLOR(lightgray):''射程距離''|BGCOLOR(lightgray):''効果範囲''|BGCOLOR(lightgray):''精度修正''|BGCOLOR(lightgray):''詠唱時間''|BGCOLOR(lightgray):''疲労/宝石''|
|25+5|4+2|0|100%|0|
|BGCOLOR(lightgray):''特性''|&gt;|&gt;|&gt;|防御無視&amp;br;抵抗可能&amp;br;アンデッドにのみ作用|
**Word of Stone
|&gt;|&gt;|&gt;|&gt;|BGCOLOR(black):COLOR(white):CENTER:''Word of Stone''|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|25|0|100|100%|0|
|BGCOLOR(lightgray):''特性''|&gt;|&gt;|&gt;|防御無視&amp;br;抵抗可能|
</v>
      </c>
    </row>
    <row r="23" spans="1:11" x14ac:dyDescent="0.15">
      <c r="A23" s="1">
        <v>6</v>
      </c>
      <c r="B23" s="1" t="str">
        <f ca="1">IFERROR(IFERROR(myConcat(INDIRECT("Spell!Z"&amp;MATCH(SpellOutput!B$1&amp;SpellOutput!$A23&amp;"S",Spell!$A:$A,0)&amp;":Z"&amp;MATCH(SpellOutput!B$1&amp;SpellOutput!$A23&amp;"E",Spell!$A:$A,0))),myConcat(INDIRECT("Spell!Z"&amp;MATCH(SpellOutput!B$1&amp;SpellOutput!$A23&amp;"S",Spell!$A:$A,0)))),"")</f>
        <v xml:space="preserve">**Summon Fire Snakes
|&gt;|&gt;|&gt;|&gt;|BGCOLOR(black):COLOR(white):CENTER:''Summon Fire Snakes''|
|&gt;|BGCOLOR(lightgray):''研究領域''|&gt;|BGCOLOR(lightgray):''使用条件''|BGCOLOR(lightgray):''分類''|
|&gt;|Conjuration Lv6|&gt;|儀式/陸上専用|兵士召喚|
|BGCOLOR(lightgray):''主系統''|BGCOLOR(lightgray):''副系統''|&gt;|BGCOLOR(lightgray):''威力/効果''|BGCOLOR(lightgray):''効果発生数''|
|&amp;ref(Spell/P_Fire.jpg,nolink,25x25,Fire);2||&gt;|Fire Snake|5+0.5/Lv|
|BGCOLOR(lightgray):''射程距離''|BGCOLOR(lightgray):''効果範囲''|BGCOLOR(lightgray):''精度修正''|BGCOLOR(lightgray):''詠唱時間''|BGCOLOR(lightgray):''疲労/宝石''|
|||||&amp;ref(Spell/V_Fire.jpg,nolink,25x25,Fire Gem);7|
|BGCOLOR(lightgray):''特性''|&gt;|&gt;|&gt;||
**Summon Flame Spirit
|&gt;|&gt;|&gt;|&gt;|BGCOLOR(black):COLOR(white):CENTER:''Summon Flame Spirit''|
|&gt;|BGCOLOR(lightgray):''研究領域''|&gt;|BGCOLOR(lightgray):''使用条件''|BGCOLOR(lightgray):''分類''|
|&gt;|Conjuration Lv6|&gt;|儀式/陸上専用|指揮官召喚|
|BGCOLOR(lightgray):''主系統''|BGCOLOR(lightgray):''副系統''|&gt;|BGCOLOR(lightgray):''威力/効果''|BGCOLOR(lightgray):''効果発生数''|
|&amp;ref(Spell/P_Fire.jpg,nolink,25x25,Fire);3||&gt;|Flame Spirit|1|
|BGCOLOR(lightgray):''射程距離''|BGCOLOR(lightgray):''効果範囲''|BGCOLOR(lightgray):''精度修正''|BGCOLOR(lightgray):''詠唱時間''|BGCOLOR(lightgray):''疲労/宝石''|
|||||&amp;ref(Spell/V_Fire.jpg,nolink,25x25,Fire Gem);30|
|BGCOLOR(lightgray):''特性''|&gt;|&gt;|&gt;|指揮官として召喚|
**Summon Great Eagles
|&gt;|&gt;|&gt;|&gt;|BGCOLOR(black):COLOR(white):CENTER:''Summon Great Eagles''|
|&gt;|BGCOLOR(lightgray):''研究領域''|&gt;|BGCOLOR(lightgray):''使用条件''|BGCOLOR(lightgray):''分類''|
|&gt;|Conjuration Lv6|&gt;|儀式/陸上専用|兵士召喚|
|BGCOLOR(lightgray):''主系統''|BGCOLOR(lightgray):''副系統''|&gt;|BGCOLOR(lightgray):''威力/効果''|BGCOLOR(lightgray):''効果発生数''|
|&amp;ref(Spell/P_Air.jpg,nolink,25x25,Air);3||&gt;|Great Eagle|5+0.5/Lv|
|BGCOLOR(lightgray):''射程距離''|BGCOLOR(lightgray):''効果範囲''|BGCOLOR(lightgray):''精度修正''|BGCOLOR(lightgray):''詠唱時間''|BGCOLOR(lightgray):''疲労/宝石''|
|||||&amp;ref(Spell/V_Air.jpg,nolink,25x25,Air Gem);8|
|BGCOLOR(lightgray):''特性''|&gt;|&gt;|&gt;||
**Summon Bishop Fish
|&gt;|&gt;|&gt;|&gt;|BGCOLOR(black):COLOR(white):CENTER:''Summon Bishop Fish''|
|&gt;|BGCOLOR(lightgray):''研究領域''|&gt;|BGCOLOR(lightgray):''使用条件''|BGCOLOR(lightgray):''分類''|
|&gt;|Conjuration Lv6|&gt;|儀式/水中専用|指揮官召喚|
|BGCOLOR(lightgray):''主系統''|BGCOLOR(lightgray):''副系統''|&gt;|BGCOLOR(lightgray):''威力/効果''|BGCOLOR(lightgray):''効果発生数''|
|&amp;ref(Spell/P_Water.jpg,nolink,25x25,Water);3||&gt;|Bishop Fish|1|
|BGCOLOR(lightgray):''射程距離''|BGCOLOR(lightgray):''効果範囲''|BGCOLOR(lightgray):''精度修正''|BGCOLOR(lightgray):''詠唱時間''|BGCOLOR(lightgray):''疲労/宝石''|
|||||&amp;ref(Spell/V_Water.jpg,nolink,25x25,Water Gem);15|
|BGCOLOR(lightgray):''特性''|&gt;|&gt;|&gt;|指揮官として召喚|
**Shark Attack
|&gt;|&gt;|&gt;|&gt;|BGCOLOR(black):COLOR(white):CENTER:''Shark Attack''|
|&gt;|BGCOLOR(lightgray):''研究領域''|&gt;|BGCOLOR(lightgray):''使用条件''|BGCOLOR(lightgray):''分類''|
|&gt;|Conjuration Lv6|&gt;|戦闘/水中専用|戦闘呪附|
|BGCOLOR(lightgray):''主系統''|BGCOLOR(lightgray):''副系統''|&gt;|BGCOLOR(lightgray):''威力/効果''|BGCOLOR(lightgray):''効果発生数''|
|&amp;ref(Spell/P_Water.jpg,nolink,25x25,Water);3||&gt;|Shark Attack|1|
|BGCOLOR(lightgray):''射程距離''|BGCOLOR(lightgray):''効果範囲''|BGCOLOR(lightgray):''精度修正''|BGCOLOR(lightgray):''詠唱時間''|BGCOLOR(lightgray):''疲労/宝石''|
|0|0|0|250%|300 / &amp;ref(Spell/V_Water.jpg,nolink,25x25,Water Gem);3|
|BGCOLOR(lightgray):''特性''|&gt;|&gt;|&gt;|戦闘呪附|
**Sea King's Court
|&gt;|&gt;|&gt;|&gt;|BGCOLOR(black):COLOR(white):CENTER:''Sea King's Court''|
|&gt;|BGCOLOR(lightgray):''研究領域''|&gt;|BGCOLOR(lightgray):''使用条件''|BGCOLOR(lightgray):''分類''|
|&gt;|Conjuration Lv6|&gt;|儀式/水陸両用|軍団召喚|
|BGCOLOR(lightgray):''主系統''|BGCOLOR(lightgray):''副系統''|&gt;|BGCOLOR(lightgray):''威力/効果''|BGCOLOR(lightgray):''効果発生数''|
|&amp;ref(Spell/P_Water.jpg,nolink,25x25,Water);3||&gt;|Sea King|1|
|BGCOLOR(lightgray):''射程距離''|BGCOLOR(lightgray):''効果範囲''|BGCOLOR(lightgray):''精度修正''|BGCOLOR(lightgray):''詠唱時間''|BGCOLOR(lightgray):''疲労/宝石''|
|||||&amp;ref(Spell/V_Water.jpg,nolink,25x25,Water Gem);55|
|BGCOLOR(lightgray):''特性''|&gt;|&gt;|&gt;|指揮官として召喚|
**Streams from Hades
|&gt;|&gt;|&gt;|&gt;|BGCOLOR(black):COLOR(white):CENTER:''Streams from Hades''|
|&gt;|BGCOLOR(lightgray):''研究領域''|&gt;|BGCOLOR(lightgray):''使用条件''|BGCOLOR(lightgray):''分類''|
|&gt;|Conjuration Lv6|&gt;|儀式/水陸両用|指揮官召喚|
|BGCOLOR(lightgray):''主系統''|BGCOLOR(lightgray):''副系統''|&gt;|BGCOLOR(lightgray):''威力/効果''|BGCOLOR(lightgray):''効果発生数''|
|&amp;ref(Spell/P_Water.jpg,nolink,25x25,Water);4|&amp;ref(Spell/P_Death.jpg,nolink,25x25,Death);1|&gt;|Kokythiad|1|
|BGCOLOR(lightgray):''射程距離''|BGCOLOR(lightgray):''効果範囲''|BGCOLOR(lightgray):''精度修正''|BGCOLOR(lightgray):''詠唱時間''|BGCOLOR(lightgray):''疲労/宝石''|
|||||&amp;ref(Spell/V_Water.jpg,nolink,25x25,Water Gem);40|
|BGCOLOR(lightgray):''特性''|&gt;|&gt;|&gt;|指揮官として召喚|
**Contact Hill Giant
|&gt;|&gt;|&gt;|&gt;|BGCOLOR(black):COLOR(white):CENTER:''Contact Hill Giant''|
|&gt;|BGCOLOR(lightgray):''研究領域''|&gt;|BGCOLOR(lightgray):''使用条件''|BGCOLOR(lightgray):''分類''|
|&gt;|Conjuration Lv6|&gt;|儀式/陸上専用|兵士召喚|
|BGCOLOR(lightgray):''主系統''|BGCOLOR(lightgray):''副系統''|&gt;|BGCOLOR(lightgray):''威力/効果''|BGCOLOR(lightgray):''効果発生数''|
|&amp;ref(Spell/P_Earth.jpg,nolink,25x25,Earth);3||&gt;|Hill Giant|1|
|BGCOLOR(lightgray):''射程距離''|BGCOLOR(lightgray):''効果範囲''|BGCOLOR(lightgray):''精度修正''|BGCOLOR(lightgray):''詠唱時間''|BGCOLOR(lightgray):''疲労/宝石''|
|||||&amp;ref(Spell/V_Earth.jpg,nolink,25x25,Earth Gem);3|
|BGCOLOR(lightgray):''特性''|&gt;|&gt;|&gt;||
**Troll King's Court
|&gt;|&gt;|&gt;|&gt;|BGCOLOR(black):COLOR(white):CENTER:''Troll King's Court''|
|&gt;|BGCOLOR(lightgray):''研究領域''|&gt;|BGCOLOR(lightgray):''使用条件''|BGCOLOR(lightgray):''分類''|
|&gt;|Conjuration Lv6|&gt;|儀式/陸上専用|軍団召喚|
|BGCOLOR(lightgray):''主系統''|BGCOLOR(lightgray):''副系統''|&gt;|BGCOLOR(lightgray):''威力/効果''|BGCOLOR(lightgray):''効果発生数''|
|&amp;ref(Spell/P_Earth.jpg,nolink,25x25,Earth);3||&gt;|Troll King|1|
|BGCOLOR(lightgray):''射程距離''|BGCOLOR(lightgray):''効果範囲''|BGCOLOR(lightgray):''精度修正''|BGCOLOR(lightgray):''詠唱時間''|BGCOLOR(lightgray):''疲労/宝石''|
|||||&amp;ref(Spell/V_Earth.jpg,nolink,25x25,Earth Gem);55|
|BGCOLOR(lightgray):''特性''|&gt;|&gt;|&gt;|指揮官として召喚|
**Acashic Knowledge
|&gt;|&gt;|&gt;|&gt;|BGCOLOR(black):COLOR(white):CENTER:''Acashic Knowledge''|
|&gt;|BGCOLOR(lightgray):''研究領域''|&gt;|BGCOLOR(lightgray):''使用条件''|BGCOLOR(lightgray):''分類''|
|&gt;|Conjuration Lv6|&gt;|儀式/水陸両用|土地探索|
|BGCOLOR(lightgray):''主系統''|BGCOLOR(lightgray):''副系統''|&gt;|BGCOLOR(lightgray):''威力/効果''|BGCOLOR(lightgray):''効果発生数''|
|&amp;ref(Spell/P_Astral.jpg,nolink,25x25,Astral);3||&gt;|||
|BGCOLOR(lightgray):''射程距離''|BGCOLOR(lightgray):''効果範囲''|BGCOLOR(lightgray):''精度修正''|BGCOLOR(lightgray):''詠唱時間''|BGCOLOR(lightgray):''疲労/宝石''|
|10||||&amp;ref(Spell/V_Astral.jpg,nolink,25x25,Astral Pearl);25|
|BGCOLOR(lightgray):''特性''|&gt;|&gt;|&gt;|遠隔儀式&amp;br;敵国領内の指定不可|
**Ether Gate
|&gt;|&gt;|&gt;|&gt;|BGCOLOR(black):COLOR(white):CENTER:''Ether Gate''|
|&gt;|BGCOLOR(lightgray):''研究領域''|&gt;|BGCOLOR(lightgray):''使用条件''|BGCOLOR(lightgray):''分類''|
|&gt;|Conjuration Lv6|&gt;|儀式/水陸両用|軍団召喚|
|BGCOLOR(lightgray):''主系統''|BGCOLOR(lightgray):''副系統''|&gt;|BGCOLOR(lightgray):''威力/効果''|BGCOLOR(lightgray):''効果発生数''|
|&amp;ref(Spell/P_Astral.jpg,nolink,25x25,Astral);4|&amp;ref(Spell/P_Death.jpg,nolink,25x25,Death);1|&gt;|Ether Lord|1|
|BGCOLOR(lightgray):''射程距離''|BGCOLOR(lightgray):''効果範囲''|BGCOLOR(lightgray):''精度修正''|BGCOLOR(lightgray):''詠唱時間''|BGCOLOR(lightgray):''疲労/宝石''|
|||||&amp;ref(Spell/V_Astral.jpg,nolink,25x25,Astral Pearl);90|
|BGCOLOR(lightgray):''特性''|&gt;|&gt;|&gt;|指揮官として召喚|
**Summon Ghosts
|&gt;|&gt;|&gt;|&gt;|BGCOLOR(black):COLOR(white):CENTER:''Summon Ghosts''|
|&gt;|BGCOLOR(lightgray):''研究領域''|&gt;|BGCOLOR(lightgray):''使用条件''|BGCOLOR(lightgray):''分類''|
|&gt;|Conjuration Lv6|&gt;|儀式/水陸両用|兵士召喚|
|BGCOLOR(lightgray):''主系統''|BGCOLOR(lightgray):''副系統''|&gt;|BGCOLOR(lightgray):''威力/効果''|BGCOLOR(lightgray):''効果発生数''|
|&amp;ref(Spell/P_Death.jpg,nolink,25x25,Death);2||&gt;|Ghost|5+0.5/Lv|
|BGCOLOR(lightgray):''射程距離''|BGCOLOR(lightgray):''効果範囲''|BGCOLOR(lightgray):''精度修正''|BGCOLOR(lightgray):''詠唱時間''|BGCOLOR(lightgray):''疲労/宝石''|
|||||&amp;ref(Spell/V_Death.jpg,nolink,25x25,Death Gem);14|
|BGCOLOR(lightgray):''特性''|&gt;|&gt;|&gt;||
**Summon Spectre
|&gt;|&gt;|&gt;|&gt;|BGCOLOR(black):COLOR(white):CENTER:''Summon Spectre''|
|&gt;|BGCOLOR(lightgray):''研究領域''|&gt;|BGCOLOR(lightgray):''使用条件''|BGCOLOR(lightgray):''分類''|
|&gt;|Conjuration Lv6|&gt;|儀式/水陸両用|指揮官召喚|
|BGCOLOR(lightgray):''主系統''|BGCOLOR(lightgray):''副系統''|&gt;|BGCOLOR(lightgray):''威力/効果''|BGCOLOR(lightgray):''効果発生数''|
|&amp;ref(Spell/P_Death.jpg,nolink,25x25,Death);3||&gt;|Spectral Mage|1|
|BGCOLOR(lightgray):''射程距離''|BGCOLOR(lightgray):''効果範囲''|BGCOLOR(lightgray):''精度修正''|BGCOLOR(lightgray):''詠唱時間''|BGCOLOR(lightgray):''疲労/宝石''|
|||||&amp;ref(Spell/V_Death.jpg,nolink,25x25,Death Gem);22|
|BGCOLOR(lightgray):''特性''|&gt;|&gt;|&gt;|指揮官として召喚|
**Summon Sprites
|&gt;|&gt;|&gt;|&gt;|BGCOLOR(black):COLOR(white):CENTER:''Summon Sprites''|
|&gt;|BGCOLOR(lightgray):''研究領域''|&gt;|BGCOLOR(lightgray):''使用条件''|BGCOLOR(lightgray):''分類''|
|&gt;|Conjuration Lv6|&gt;|戦闘/陸上専用|一時的召喚|
|BGCOLOR(lightgray):''主系統''|BGCOLOR(lightgray):''副系統''|&gt;|BGCOLOR(lightgray):''威力/効果''|BGCOLOR(lightgray):''効果発生数''|
|&amp;ref(Spell/P_Nature.jpg,nolink,25x25,Nature);1|&amp;ref(Spell/P_Air.jpg,nolink,25x25,Air);1|&gt;|Sprite|6|
|BGCOLOR(lightgray):''射程距離''|BGCOLOR(lightgray):''効果範囲''|BGCOLOR(lightgray):''精度修正''|BGCOLOR(lightgray):''詠唱時間''|BGCOLOR(lightgray):''疲労/宝石''|
|1|0|0|125%|100 / &amp;ref(Spell/V_Nature.jpg,nolink,25x25,Nature Gem);1|
|BGCOLOR(lightgray):''特性''|&gt;|&gt;|&gt;||
**Forest Troll Tribe
|&gt;|&gt;|&gt;|&gt;|BGCOLOR(black):COLOR(white):CENTER:''Forest Troll Tribe''|
|&gt;|BGCOLOR(lightgray):''研究領域''|&gt;|BGCOLOR(lightgray):''使用条件''|BGCOLOR(lightgray):''分類''|
|&gt;|Conjuration Lv6|&gt;|儀式/陸上専用|軍団召喚|
|BGCOLOR(lightgray):''主系統''|BGCOLOR(lightgray):''副系統''|&gt;|BGCOLOR(lightgray):''威力/効果''|BGCOLOR(lightgray):''効果発生数''|
|&amp;ref(Spell/P_Nature.jpg,nolink,25x25,Nature);3||&gt;|Troll Shaman|1|
|BGCOLOR(lightgray):''射程距離''|BGCOLOR(lightgray):''効果範囲''|BGCOLOR(lightgray):''精度修正''|BGCOLOR(lightgray):''詠唱時間''|BGCOLOR(lightgray):''疲労/宝石''|
|||||&amp;ref(Spell/V_Nature.jpg,nolink,25x25,Nature Gem);37|
|BGCOLOR(lightgray):''特性''|&gt;|&gt;|&gt;|指揮官として召喚|
**Contact Forest Giant
|&gt;|&gt;|&gt;|&gt;|BGCOLOR(black):COLOR(white):CENTER:''Contact Forest Giant''|
|&gt;|BGCOLOR(lightgray):''研究領域''|&gt;|BGCOLOR(lightgray):''使用条件''|BGCOLOR(lightgray):''分類''|
|&gt;|Conjuration Lv6|&gt;|儀式/陸上専用|兵士召喚|
|BGCOLOR(lightgray):''主系統''|BGCOLOR(lightgray):''副系統''|&gt;|BGCOLOR(lightgray):''威力/効果''|BGCOLOR(lightgray):''効果発生数''|
|&amp;ref(Spell/P_Nature.jpg,nolink,25x25,Nature);3||&gt;|Forest Giant|1|
|BGCOLOR(lightgray):''射程距離''|BGCOLOR(lightgray):''効果範囲''|BGCOLOR(lightgray):''精度修正''|BGCOLOR(lightgray):''詠唱時間''|BGCOLOR(lightgray):''疲労/宝石''|
|||||&amp;ref(Spell/V_Nature.jpg,nolink,25x25,Nature Gem);2|
|BGCOLOR(lightgray):''特性''|&gt;|&gt;|&gt;||
**Contact Lamias
|&gt;|&gt;|&gt;|&gt;|BGCOLOR(black):COLOR(white):CENTER:''Contact Lamias''|
|&gt;|BGCOLOR(lightgray):''研究領域''|&gt;|BGCOLOR(lightgray):''使用条件''|BGCOLOR(lightgray):''分類''|
|&gt;|Conjuration Lv6|&gt;|儀式/陸上専用|兵士召喚|
|BGCOLOR(lightgray):''主系統''|BGCOLOR(lightgray):''副系統''|&gt;|BGCOLOR(lightgray):''威力/効果''|BGCOLOR(lightgray):''効果発生数''|
|&amp;ref(Spell/P_Nature.jpg,nolink,25x25,Nature);3||&gt;|Lamia|5+0.5/Lv|
|BGCOLOR(lightgray):''射程距離''|BGCOLOR(lightgray):''効果範囲''|BGCOLOR(lightgray):''精度修正''|BGCOLOR(lightgray):''詠唱時間''|BGCOLOR(lightgray):''疲労/宝石''|
|||||&amp;ref(Spell/V_Nature.jpg,nolink,25x25,Nature Gem);5|
|BGCOLOR(lightgray):''特性''|&gt;|&gt;|&gt;|Lamia Lord対応|
**Locust Swarms
|&gt;|&gt;|&gt;|&gt;|BGCOLOR(black):COLOR(white):CENTER:''Locust Swarms''|
|&gt;|BGCOLOR(lightgray):''研究領域''|&gt;|BGCOLOR(lightgray):''使用条件''|BGCOLOR(lightgray):''分類''|
|&gt;|Conjuration Lv6|&gt;|儀式/陸上専用|災害誘発|
|BGCOLOR(lightgray):''主系統''|BGCOLOR(lightgray):''副系統''|&gt;|BGCOLOR(lightgray):''威力/効果''|BGCOLOR(lightgray):''効果発生数''|
|&amp;ref(Spell/P_Nature.jpg,nolink,25x25,Nature);3||&gt;|||
|BGCOLOR(lightgray):''射程距離''|BGCOLOR(lightgray):''効果範囲''|BGCOLOR(lightgray):''精度修正''|BGCOLOR(lightgray):''詠唱時間''|BGCOLOR(lightgray):''疲労/宝石''|
|5||||&amp;ref(Spell/V_Nature.jpg,nolink,25x25,Nature Gem);8|
|BGCOLOR(lightgray):''特性''|&gt;|&gt;|&gt;|遠隔儀式&amp;br;海域の指定不可|
**Contact Lamia Queen
|&gt;|&gt;|&gt;|&gt;|BGCOLOR(black):COLOR(white):CENTER:''Contact Lamia Queen''|
|&gt;|BGCOLOR(lightgray):''研究領域''|&gt;|BGCOLOR(lightgray):''使用条件''|BGCOLOR(lightgray):''分類''|
|&gt;|Conjuration Lv6|&gt;|儀式/陸上専用|指揮官召喚|
|BGCOLOR(lightgray):''主系統''|BGCOLOR(lightgray):''副系統''|&gt;|BGCOLOR(lightgray):''威力/効果''|BGCOLOR(lightgray):''効果発生数''|
|&amp;ref(Spell/P_Nature.jpg,nolink,25x25,Nature);5|&amp;ref(Spell/P_Death.jpg,nolink,25x25,Death);2|&gt;|Lamia Queen|1|
|BGCOLOR(lightgray):''射程距離''|BGCOLOR(lightgray):''効果範囲''|BGCOLOR(lightgray):''精度修正''|BGCOLOR(lightgray):''詠唱時間''|BGCOLOR(lightgray):''疲労/宝石''|
|||||&amp;ref(Spell/V_Nature.jpg,nolink,25x25,Nature Gem);25|
|BGCOLOR(lightgray):''特性''|&gt;|&gt;|&gt;|指揮官として召喚|
</v>
      </c>
      <c r="C23" s="1" t="str">
        <f ca="1">IFERROR(IFERROR(myConcat(INDIRECT("Spell!Z"&amp;MATCH(SpellOutput!C$1&amp;SpellOutput!$A23&amp;"S",Spell!$A:$A,0)&amp;":Z"&amp;MATCH(SpellOutput!C$1&amp;SpellOutput!$A23&amp;"E",Spell!$A:$A,0))),myConcat(INDIRECT("Spell!Z"&amp;MATCH(SpellOutput!C$1&amp;SpellOutput!$A23&amp;"S",Spell!$A:$A,0)))),"")</f>
        <v xml:space="preserve">**Blindness
|&gt;|&gt;|&gt;|&gt;|BGCOLOR(black):COLOR(white):CENTER:''Blindness''|
|&gt;|BGCOLOR(lightgray):''研究領域''|&gt;|BGCOLOR(lightgray):''使用条件''|BGCOLOR(lightgray):''分類''|
|&gt;|Alteration Lv6|&gt;|戦闘/水陸両用|弱体化|
|BGCOLOR(lightgray):''主系統''|BGCOLOR(lightgray):''副系統''|&gt;|BGCOLOR(lightgray):''威力/効果''|BGCOLOR(lightgray):''効果発生数''|
|&amp;ref(Spell/P_Fire.jpg,nolink,25x25,Fire);1||&gt;|Blind|1|
|BGCOLOR(lightgray):''射程距離''|BGCOLOR(lightgray):''効果範囲''|BGCOLOR(lightgray):''精度修正''|BGCOLOR(lightgray):''詠唱時間''|BGCOLOR(lightgray):''疲労/宝石''|
|20|0|100|100%|20|
|BGCOLOR(lightgray):''特性''|&gt;|&gt;|&gt;|抵抗可能|
**Boil
|&gt;|&gt;|&gt;|&gt;|BGCOLOR(black):COLOR(white):CENTER:''Boil''|
|&gt;|BGCOLOR(lightgray):''研究領域''|&gt;|BGCOLOR(lightgray):''使用条件''|BGCOLOR(lightgray):''分類''|
|&gt;|Alteration Lv6|&gt;|戦闘/水中専用|攻撃|
|BGCOLOR(lightgray):''主系統''|BGCOLOR(lightgray):''副系統''|&gt;|BGCOLOR(lightgray):''威力/効果''|BGCOLOR(lightgray):''効果発生数''|
|&amp;ref(Spell/P_Fire.jpg,nolink,25x25,Fire);3|&amp;ref(Spell/P_Water.jpg,nolink,25x25,Water);1|&gt;|9+1/Lv|1|
|BGCOLOR(lightgray):''射程距離''|BGCOLOR(lightgray):''効果範囲''|BGCOLOR(lightgray):''精度修正''|BGCOLOR(lightgray):''詠唱時間''|BGCOLOR(lightgray):''疲労/宝石''|
|30|1|100|100%|20|
|BGCOLOR(lightgray):''特性''|&gt;|&gt;|&gt;|火炎属性&amp;br;防御無視|
**False Horror
|&gt;|&gt;|&gt;|&gt;|BGCOLOR(black):COLOR(white):CENTER:''False Horror''|
|&gt;|BGCOLOR(lightgray):''研究領域''|&gt;|BGCOLOR(lightgray):''使用条件''|BGCOLOR(lightgray):''分類''|
|&gt;|Alteration Lv6|&gt;|戦闘/水陸両用|一時的召喚|
|BGCOLOR(lightgray):''主系統''|BGCOLOR(lightgray):''副系統''|&gt;|BGCOLOR(lightgray):''威力/効果''|BGCOLOR(lightgray):''効果発生数''|
|&amp;ref(Spell/P_Air.jpg,nolink,25x25,Air);3||&gt;|False Horror|1|
|BGCOLOR(lightgray):''射程距離''|BGCOLOR(lightgray):''効果範囲''|BGCOLOR(lightgray):''精度修正''|BGCOLOR(lightgray):''詠唱時間''|BGCOLOR(lightgray):''疲労/宝石''|
|5|0|0|100%|10|
|BGCOLOR(lightgray):''特性''|&gt;|&gt;|&gt;||
**Frozen Heart
|&gt;|&gt;|&gt;|&gt;|BGCOLOR(black):COLOR(white):CENTER:''Frozen Heart''|
|&gt;|BGCOLOR(lightgray):''研究領域''|&gt;|BGCOLOR(lightgray):''使用条件''|BGCOLOR(lightgray):''分類''|
|&gt;|Alteration Lv6|&gt;|戦闘/水陸両用|攻撃|
|BGCOLOR(lightgray):''主系統''|BGCOLOR(lightgray):''副系統''|&gt;|BGCOLOR(lightgray):''威力/効果''|BGCOLOR(lightgray):''効果発生数''|
|&amp;ref(Spell/P_Water.jpg,nolink,25x25,Water);1||&gt;|10+2/Lv|1|
|BGCOLOR(lightgray):''射程距離''|BGCOLOR(lightgray):''効果範囲''|BGCOLOR(lightgray):''精度修正''|BGCOLOR(lightgray):''詠唱時間''|BGCOLOR(lightgray):''疲労/宝石''|
|25+5|0|100|100%|20|
|BGCOLOR(lightgray):''特性''|&gt;|&gt;|&gt;|冷気属性&amp;br;防御無視&amp;br;無生物無効|
**Manifest Vitriol
|&gt;|&gt;|&gt;|&gt;|BGCOLOR(black):COLOR(white):CENTER:''Manifest Vitriol''|
|&gt;|BGCOLOR(lightgray):''研究領域''|&gt;|BGCOLOR(lightgray):''使用条件''|BGCOLOR(lightgray):''分類''|
|&gt;|Alteration Lv6|&gt;|儀式/陸上専用|兵士召喚|
|BGCOLOR(lightgray):''主系統''|BGCOLOR(lightgray):''副系統''|&gt;|BGCOLOR(lightgray):''威力/効果''|BGCOLOR(lightgray):''効果発生数''|
|&amp;ref(Spell/P_Water.jpg,nolink,25x25,Water);2|&amp;ref(Spell/P_Fire.jpg,nolink,25x25,Fire);1|&gt;|Green Lion|1|
|BGCOLOR(lightgray):''射程距離''|BGCOLOR(lightgray):''効果範囲''|BGCOLOR(lightgray):''精度修正''|BGCOLOR(lightgray):''詠唱時間''|BGCOLOR(lightgray):''疲労/宝石''|
|||||&amp;ref(Spell/V_Water.jpg,nolink,25x25,Water Gem);3|
|BGCOLOR(lightgray):''特性''|&gt;|&gt;|&gt;||
**Wave Warriors
|&gt;|&gt;|&gt;|&gt;|BGCOLOR(black):COLOR(white):CENTER:''Wave Warriors''|
|&gt;|BGCOLOR(lightgray):''研究領域''|&gt;|BGCOLOR(lightgray):''使用条件''|BGCOLOR(lightgray):''分類''|
|&gt;|Alteration Lv6|&gt;|戦闘/水陸両用|強化|
|BGCOLOR(lightgray):''主系統''|BGCOLOR(lightgray):''副系統''|&gt;|BGCOLOR(lightgray):''威力/効果''|BGCOLOR(lightgray):''効果発生数''|
|&amp;ref(Spell/P_Water.jpg,nolink,25x25,Water);3||&gt;|Liquid Body|1|
|BGCOLOR(lightgray):''射程距離''|BGCOLOR(lightgray):''効果範囲''|BGCOLOR(lightgray):''精度修正''|BGCOLOR(lightgray):''詠唱時間''|BGCOLOR(lightgray):''疲労/宝石''|
|15|5|0|125%|100 / &amp;ref(Spell/V_Water.jpg,nolink,25x25,Water Gem);1|
|BGCOLOR(lightgray):''特性''|&gt;|&gt;|&gt;|味方にのみ作用|
**Earth Gem Alchemy
|&gt;|&gt;|&gt;|&gt;|BGCOLOR(black):COLOR(white):CENTER:''Earth Gem Alchemy''|
|&gt;|BGCOLOR(lightgray):''研究領域''|&gt;|BGCOLOR(lightgray):''使用条件''|BGCOLOR(lightgray):''分類''|
|&gt;|Alteration Lv6|&gt;|儀式/水陸両用|錬金術|
|BGCOLOR(lightgray):''主系統''|BGCOLOR(lightgray):''副系統''|&gt;|BGCOLOR(lightgray):''威力/効果''|BGCOLOR(lightgray):''効果発生数''|
|&amp;ref(Spell/P_Earth.jpg,nolink,25x25,Earth);2||&gt;|15+2/Lv||
|BGCOLOR(lightgray):''射程距離''|BGCOLOR(lightgray):''効果範囲''|BGCOLOR(lightgray):''精度修正''|BGCOLOR(lightgray):''詠唱時間''|BGCOLOR(lightgray):''疲労/宝石''|
|||||&amp;ref(Spell/V_Earth.jpg,nolink,25x25,Earth Gem);1|
|BGCOLOR(lightgray):''特性''|&gt;|&gt;|&gt;||
**Iron Bane
|&gt;|&gt;|&gt;|&gt;|BGCOLOR(black):COLOR(white):CENTER:''Iron Bane''|
|&gt;|BGCOLOR(lightgray):''研究領域''|&gt;|BGCOLOR(lightgray):''使用条件''|BGCOLOR(lightgray):''分類''|
|&gt;|Alteration Lv6|&gt;|戦闘/水陸両用|全体弱体化|
|BGCOLOR(lightgray):''主系統''|BGCOLOR(lightgray):''副系統''|&gt;|BGCOLOR(lightgray):''威力/効果''|BGCOLOR(lightgray):''効果発生数''|
|&amp;ref(Spell/P_Earth.jpg,nolink,25x25,Earth);3||&gt;|Rusty Equipment|1|
|BGCOLOR(lightgray):''射程距離''|BGCOLOR(lightgray):''効果範囲''|BGCOLOR(lightgray):''精度修正''|BGCOLOR(lightgray):''詠唱時間''|BGCOLOR(lightgray):''疲労/宝石''|
|0|666|0|150%|100 / &amp;ref(Spell/V_Earth.jpg,nolink,25x25,Earth Gem);1|
|BGCOLOR(lightgray):''特性''|&gt;|&gt;|&gt;||
**Iron Pigs
|&gt;|&gt;|&gt;|&gt;|BGCOLOR(black):COLOR(white):CENTER:''Iron Pigs''|
|&gt;|BGCOLOR(lightgray):''研究領域''|&gt;|BGCOLOR(lightgray):''使用条件''|BGCOLOR(lightgray):''分類''|
|&gt;|Alteration Lv6|&gt;|儀式/陸上専用|兵士召喚|
|BGCOLOR(lightgray):''主系統''|BGCOLOR(lightgray):''副系統''|&gt;|BGCOLOR(lightgray):''威力/効果''|BGCOLOR(lightgray):''効果発生数''|
|&amp;ref(Spell/P_Earth.jpg,nolink,25x25,Earth);3|&amp;ref(Spell/P_Nature.jpg,nolink,25x25,Nature);1|&gt;|Iron Pig|7|
|BGCOLOR(lightgray):''射程距離''|BGCOLOR(lightgray):''効果範囲''|BGCOLOR(lightgray):''精度修正''|BGCOLOR(lightgray):''詠唱時間''|BGCOLOR(lightgray):''疲労/宝石''|
|||||&amp;ref(Spell/V_Earth.jpg,nolink,25x25,Earth Gem);9|
|BGCOLOR(lightgray):''特性''|&gt;|&gt;|&gt;||
**Petrify
|&gt;|&gt;|&gt;|&gt;|BGCOLOR(black):COLOR(white):CENTER:''Petrify''|
|&gt;|BGCOLOR(lightgray):''研究領域''|&gt;|BGCOLOR(lightgray):''使用条件''|BGCOLOR(lightgray):''分類''|
|&gt;|Alteration Lv6|&gt;|戦闘/水陸両用|石化|
|BGCOLOR(lightgray):''主系統''|BGCOLOR(lightgray):''副系統''|&gt;|BGCOLOR(lightgray):''威力/効果''|BGCOLOR(lightgray):''効果発生数''|
|&amp;ref(Spell/P_Earth.jpg,nolink,25x25,Earth);5||&gt;|Petrify|1|
|BGCOLOR(lightgray):''射程距離''|BGCOLOR(lightgray):''効果範囲''|BGCOLOR(lightgray):''精度修正''|BGCOLOR(lightgray):''詠唱時間''|BGCOLOR(lightgray):''疲労/宝石''|
|30|1|100|100%|40|
|BGCOLOR(lightgray):''特性''|&gt;|&gt;|&gt;|石製無効|
**Crumble
|&gt;|&gt;|&gt;|&gt;|BGCOLOR(black):COLOR(white):CENTER:''Crumble''|
|&gt;|BGCOLOR(lightgray):''研究領域''|&gt;|BGCOLOR(lightgray):''使用条件''|BGCOLOR(lightgray):''分類''|
|&gt;|Alteration Lv6|&gt;|儀式/水陸両用|遠隔攻撃|
|BGCOLOR(lightgray):''主系統''|BGCOLOR(lightgray):''副系統''|&gt;|BGCOLOR(lightgray):''威力/効果''|BGCOLOR(lightgray):''効果発生数''|
|&amp;ref(Spell/P_Earth.jpg,nolink,25x25,Earth);5||&gt;|250+25/Lv||
|BGCOLOR(lightgray):''射程距離''|BGCOLOR(lightgray):''効果範囲''|BGCOLOR(lightgray):''精度修正''|BGCOLOR(lightgray):''詠唱時間''|BGCOLOR(lightgray):''疲労/宝石''|
|4||||&amp;ref(Spell/V_Earth.jpg,nolink,25x25,Earth Gem);20|
|BGCOLOR(lightgray):''特性''|&gt;|&gt;|&gt;|遠隔儀式|
**Control
|&gt;|&gt;|&gt;|&gt;|BGCOLOR(black):COLOR(white):CENTER:''Control''|
|&gt;|BGCOLOR(lightgray):''研究領域''|&gt;|BGCOLOR(lightgray):''使用条件''|BGCOLOR(lightgray):''分類''|
|&gt;|Alteration Lv6|&gt;|戦闘/水陸両用|隷属|
|BGCOLOR(lightgray):''主系統''|BGCOLOR(lightgray):''副系統''|&gt;|BGCOLOR(lightgray):''威力/効果''|BGCOLOR(lightgray):''効果発生数''|
|&amp;ref(Spell/P_Astral.jpg,nolink,25x25,Astral);3||&gt;|Enslave|1|
|BGCOLOR(lightgray):''射程距離''|BGCOLOR(lightgray):''効果範囲''|BGCOLOR(lightgray):''精度修正''|BGCOLOR(lightgray):''詠唱時間''|BGCOLOR(lightgray):''疲労/宝石''|
|25|0|100|125%|100 / &amp;ref(Spell/V_Astral.jpg,nolink,25x25,Astral Pearl);1|
|BGCOLOR(lightgray):''特性''|&gt;|&gt;|&gt;|抵抗可能&amp;br;魔法生物にのみ作用|
**Battle Fortune
|&gt;|&gt;|&gt;|&gt;|BGCOLOR(black):COLOR(white):CENTER:''Battle Fortune''|
|&gt;|BGCOLOR(lightgray):''研究領域''|&gt;|BGCOLOR(lightgray):''使用条件''|BGCOLOR(lightgray):''分類''|
|&gt;|Alteration Lv6|&gt;|戦闘/水陸両用|強化|
|BGCOLOR(lightgray):''主系統''|BGCOLOR(lightgray):''副系統''|&gt;|BGCOLOR(lightgray):''威力/効果''|BGCOLOR(lightgray):''効果発生数''|
|&amp;ref(Spell/P_Astral.jpg,nolink,25x25,Astral);3||&gt;|Lucky|1|
|BGCOLOR(lightgray):''射程距離''|BGCOLOR(lightgray):''効果範囲''|BGCOLOR(lightgray):''精度修正''|BGCOLOR(lightgray):''詠唱時間''|BGCOLOR(lightgray):''疲労/宝石''|
|15|5|5|125%|100 / &amp;ref(Spell/V_Astral.jpg,nolink,25x25,Astral Pearl);1|
|BGCOLOR(lightgray):''特性''|&gt;|&gt;|&gt;|アンデッド無効&amp;br;無生物無効&amp;br;味方にのみ作用|
**Soul Vortex
|&gt;|&gt;|&gt;|&gt;|BGCOLOR(black):COLOR(white):CENTER:''Soul Vortex''|
|&gt;|BGCOLOR(lightgray):''研究領域''|&gt;|BGCOLOR(lightgray):''使用条件''|BGCOLOR(lightgray):''分類''|
|&gt;|Alteration Lv6|&gt;|戦闘/水陸両用|自己強化|
|BGCOLOR(lightgray):''主系統''|BGCOLOR(lightgray):''副系統''|&gt;|BGCOLOR(lightgray):''威力/効果''|BGCOLOR(lightgray):''効果発生数''|
|&amp;ref(Spell/P_Death.jpg,nolink,25x25,Death);3||&gt;|Soul Vortex|1|
|BGCOLOR(lightgray):''射程距離''|BGCOLOR(lightgray):''効果範囲''|BGCOLOR(lightgray):''精度修正''|BGCOLOR(lightgray):''詠唱時間''|BGCOLOR(lightgray):''疲労/宝石''|
|0|0|0|100%|40|
|BGCOLOR(lightgray):''特性''|&gt;|&gt;|&gt;||
**Skeletal Legion
|&gt;|&gt;|&gt;|&gt;|BGCOLOR(black):COLOR(white):CENTER:''Skeletal Legion''|
|&gt;|BGCOLOR(lightgray):''研究領域''|&gt;|BGCOLOR(lightgray):''使用条件''|BGCOLOR(lightgray):''分類''|
|&gt;|Alteration Lv6|&gt;|戦闘/水陸両用|全体強化|
|BGCOLOR(lightgray):''主系統''|BGCOLOR(lightgray):''副系統''|&gt;|BGCOLOR(lightgray):''威力/効果''|BGCOLOR(lightgray):''効果発生数''|
|&amp;ref(Spell/P_Death.jpg,nolink,25x25,Death);4||&gt;|Skeletal Body|1|
|BGCOLOR(lightgray):''射程距離''|BGCOLOR(lightgray):''効果範囲''|BGCOLOR(lightgray):''精度修正''|BGCOLOR(lightgray):''詠唱時間''|BGCOLOR(lightgray):''疲労/宝石''|
|0|666|0|150%|100 / &amp;ref(Spell/V_Death.jpg,nolink,25x25,Death Gem);1|
|BGCOLOR(lightgray):''特性''|&gt;|&gt;|&gt;||
**Darkness
|&gt;|&gt;|&gt;|&gt;|BGCOLOR(black):COLOR(white):CENTER:''Darkness''|
|&gt;|BGCOLOR(lightgray):''研究領域''|&gt;|BGCOLOR(lightgray):''使用条件''|BGCOLOR(lightgray):''分類''|
|&gt;|Alteration Lv6|&gt;|戦闘/陸上専用|戦闘呪附|
|BGCOLOR(lightgray):''主系統''|BGCOLOR(lightgray):''副系統''|&gt;|BGCOLOR(lightgray):''威力/効果''|BGCOLOR(lightgray):''効果発生数''|
|&amp;ref(Spell/P_Death.jpg,nolink,25x25,Death);4||&gt;|Darkness|1|
|BGCOLOR(lightgray):''射程距離''|BGCOLOR(lightgray):''効果範囲''|BGCOLOR(lightgray):''精度修正''|BGCOLOR(lightgray):''詠唱時間''|BGCOLOR(lightgray):''疲労/宝石''|
|0|0|0|275%|400 / &amp;ref(Spell/V_Death.jpg,nolink,25x25,Death Gem);4|
|BGCOLOR(lightgray):''特性''|&gt;|&gt;|&gt;|味方にのみ作用|
**Transformation
|&gt;|&gt;|&gt;|&gt;|BGCOLOR(black):COLOR(white):CENTER:''Transformation''|
|&gt;|BGCOLOR(lightgray):''研究領域''|&gt;|BGCOLOR(lightgray):''使用条件''|BGCOLOR(lightgray):''分類''|
|&gt;|Alteration Lv6|&gt;|儀式/水陸両用|変身|
|BGCOLOR(lightgray):''主系統''|BGCOLOR(lightgray):''副系統''|&gt;|BGCOLOR(lightgray):''威力/効果''|BGCOLOR(lightgray):''効果発生数''|
|&amp;ref(Spell/P_Nature.jpg,nolink,25x25,Nature);2||&gt;|Transform||
|BGCOLOR(lightgray):''射程距離''|BGCOLOR(lightgray):''効果範囲''|BGCOLOR(lightgray):''精度修正''|BGCOLOR(lightgray):''詠唱時間''|BGCOLOR(lightgray):''疲労/宝石''|
|||||&amp;ref(Spell/V_Nature.jpg,nolink,25x25,Nature Gem);8|
|BGCOLOR(lightgray):''特性''|&gt;|&gt;|&gt;|アンデッド無効&amp;br;無生物無効|
**Army of Giants
|&gt;|&gt;|&gt;|&gt;|BGCOLOR(black):COLOR(white):CENTER:''Army of Giants''|
|&gt;|BGCOLOR(lightgray):''研究領域''|&gt;|BGCOLOR(lightgray):''使用条件''|BGCOLOR(lightgray):''分類''|
|&gt;|Alteration Lv6|&gt;|戦闘/水陸両用|強化|
|BGCOLOR(lightgray):''主系統''|BGCOLOR(lightgray):''副系統''|&gt;|BGCOLOR(lightgray):''威力/効果''|BGCOLOR(lightgray):''効果発生数''|
|&amp;ref(Spell/P_Nature.jpg,nolink,25x25,Nature);3||&gt;|Enlarge|1|
|BGCOLOR(lightgray):''射程距離''|BGCOLOR(lightgray):''効果範囲''|BGCOLOR(lightgray):''精度修正''|BGCOLOR(lightgray):''詠唱時間''|BGCOLOR(lightgray):''疲労/宝石''|
|10|10|0|125%|100 / &amp;ref(Spell/V_Nature.jpg,nolink,25x25,Nature Gem);1|
|BGCOLOR(lightgray):''特性''|&gt;|&gt;|&gt;|味方にのみ作用|
</v>
      </c>
      <c r="D23" s="1" t="str">
        <f ca="1">IFERROR(IFERROR(myConcat(INDIRECT("Spell!Z"&amp;MATCH(SpellOutput!D$1&amp;SpellOutput!$A23&amp;"S",Spell!$A:$A,0)&amp;":Z"&amp;MATCH(SpellOutput!D$1&amp;SpellOutput!$A23&amp;"E",Spell!$A:$A,0))),myConcat(INDIRECT("Spell!Z"&amp;MATCH(SpellOutput!D$1&amp;SpellOutput!$A23&amp;"S",Spell!$A:$A,0)))),"")</f>
        <v xml:space="preserve">**Flame Eruption
|&gt;|&gt;|&gt;|&gt;|BGCOLOR(black):COLOR(white):CENTER:''Flame Eruption''|
|&gt;|BGCOLOR(lightgray):''研究領域''|&gt;|BGCOLOR(lightgray):''使用条件''|BGCOLOR(lightgray):''分類''|
|&gt;|Evocation Lv6|&gt;|戦闘/陸上専用|攻撃|
|BGCOLOR(lightgray):''主系統''|BGCOLOR(lightgray):''副系統''|&gt;|BGCOLOR(lightgray):''威力/効果''|BGCOLOR(lightgray):''効果発生数''|
|&amp;ref(Spell/P_Fire.jpg,nolink,25x25,Fire);2||&gt;|14+1/Lv|1|
|BGCOLOR(lightgray):''射程距離''|BGCOLOR(lightgray):''効果範囲''|BGCOLOR(lightgray):''精度修正''|BGCOLOR(lightgray):''詠唱時間''|BGCOLOR(lightgray):''疲労/宝石''|
|7+1|15|0|100%|30|
|BGCOLOR(lightgray):''特性''|&gt;|&gt;|&gt;|火炎属性&amp;br;防御貫通|
**Wrathful Skies
|&gt;|&gt;|&gt;|&gt;|BGCOLOR(black):COLOR(white):CENTER:''Wrathful Skies''|
|&gt;|BGCOLOR(lightgray):''研究領域''|&gt;|BGCOLOR(lightgray):''使用条件''|BGCOLOR(lightgray):''分類''|
|&gt;|Evocation Lv6|&gt;|戦闘/陸上専用|戦闘呪附|
|BGCOLOR(lightgray):''主系統''|BGCOLOR(lightgray):''副系統''|&gt;|BGCOLOR(lightgray):''威力/効果''|BGCOLOR(lightgray):''効果発生数''|
|&amp;ref(Spell/P_Air.jpg,nolink,25x25,Air);5||&gt;|Wrathful Skies|1|
|BGCOLOR(lightgray):''射程距離''|BGCOLOR(lightgray):''効果範囲''|BGCOLOR(lightgray):''精度修正''|BGCOLOR(lightgray):''詠唱時間''|BGCOLOR(lightgray):''疲労/宝石''|
|0|0|0|225%|200 / &amp;ref(Spell/V_Air.jpg,nolink,25x25,Air Gem);2|
|BGCOLOR(lightgray):''特性''|&gt;|&gt;|&gt;|戦闘呪附|
**Perpetual Storm
|&gt;|&gt;|&gt;|&gt;|BGCOLOR(black):COLOR(white):CENTER:''Perpetual Storm''|
|&gt;|BGCOLOR(lightgray):''研究領域''|&gt;|BGCOLOR(lightgray):''使用条件''|BGCOLOR(lightgray):''分類''|
|&gt;|Evocation Lv6|&gt;|儀式/水陸両用|世界呪附|
|BGCOLOR(lightgray):''主系統''|BGCOLOR(lightgray):''副系統''|&gt;|BGCOLOR(lightgray):''威力/効果''|BGCOLOR(lightgray):''効果発生数''|
|&amp;ref(Spell/P_Air.jpg,nolink,25x25,Air);5||&gt;|Perpetual Storm||
|BGCOLOR(lightgray):''射程距離''|BGCOLOR(lightgray):''効果範囲''|BGCOLOR(lightgray):''精度修正''|BGCOLOR(lightgray):''詠唱時間''|BGCOLOR(lightgray):''疲労/宝石''|
|||||&amp;ref(Spell/V_Air.jpg,nolink,25x25,Air Gem);70|
|BGCOLOR(lightgray):''特性''|&gt;|&gt;|&gt;|世界呪附|
**Cleansing Water
|&gt;|&gt;|&gt;|&gt;|BGCOLOR(black):COLOR(white):CENTER:''Cleansing Water''|
|&gt;|BGCOLOR(lightgray):''研究領域''|&gt;|BGCOLOR(lightgray):''使用条件''|BGCOLOR(lightgray):''分類''|
|&gt;|Evocation Lv6|&gt;|戦闘/陸上専用|攻撃|
|BGCOLOR(lightgray):''主系統''|BGCOLOR(lightgray):''副系統''|&gt;|BGCOLOR(lightgray):''威力/効果''|BGCOLOR(lightgray):''効果発生数''|
|&amp;ref(Spell/P_Water.jpg,nolink,25x25,Water);2||&gt;|5+1/Lv|1|
|BGCOLOR(lightgray):''射程距離''|BGCOLOR(lightgray):''効果範囲''|BGCOLOR(lightgray):''精度修正''|BGCOLOR(lightgray):''詠唱時間''|BGCOLOR(lightgray):''疲労/宝石''|
|30+5|4+1|0|100%|20|
|BGCOLOR(lightgray):''特性''|&gt;|&gt;|&gt;|防御無視&amp;br;アンデッド/デーモンにのみ作用|
**Magma Eruption
|&gt;|&gt;|&gt;|&gt;|BGCOLOR(black):COLOR(white):CENTER:''Magma Eruption''|
|&gt;|BGCOLOR(lightgray):''研究領域''|&gt;|BGCOLOR(lightgray):''使用条件''|BGCOLOR(lightgray):''分類''|
|&gt;|Evocation Lv6|&gt;|戦闘/陸上専用|攻撃|
|BGCOLOR(lightgray):''主系統''|BGCOLOR(lightgray):''副系統''|&gt;|BGCOLOR(lightgray):''威力/効果''|BGCOLOR(lightgray):''効果発生数''|
|&amp;ref(Spell/P_Earth.jpg,nolink,25x25,Earth);2|&amp;ref(Spell/P_Fire.jpg,nolink,25x25,Fire);2|&gt;|22+1/Lv|1|
|BGCOLOR(lightgray):''射程距離''|BGCOLOR(lightgray):''効果範囲''|BGCOLOR(lightgray):''精度修正''|BGCOLOR(lightgray):''詠唱時間''|BGCOLOR(lightgray):''疲労/宝石''|
|30|4+1|0|100%|50|
|BGCOLOR(lightgray):''特性''|&gt;|&gt;|&gt;|打撃属性&amp;br;滞留する熱の雲を残す|
**Astral Fires
|&gt;|&gt;|&gt;|&gt;|BGCOLOR(black):COLOR(white):CENTER:''Astral Fires''|
|&gt;|BGCOLOR(lightgray):''研究領域''|&gt;|BGCOLOR(lightgray):''使用条件''|BGCOLOR(lightgray):''分類''|
|&gt;|Evocation Lv6|&gt;|戦闘/水陸両用|攻撃|
|BGCOLOR(lightgray):''主系統''|BGCOLOR(lightgray):''副系統''|&gt;|BGCOLOR(lightgray):''威力/効果''|BGCOLOR(lightgray):''効果発生数''|
|&amp;ref(Spell/P_Astral.jpg,nolink,25x25,Astral);3|&amp;ref(Spell/P_Fire.jpg,nolink,25x25,Fire);1|&gt;|10|1|
|BGCOLOR(lightgray):''射程距離''|BGCOLOR(lightgray):''効果範囲''|BGCOLOR(lightgray):''精度修正''|BGCOLOR(lightgray):''詠唱時間''|BGCOLOR(lightgray):''疲労/宝石''|
|40+5|4+1|100|100%|20|
|BGCOLOR(lightgray):''特性''|&gt;|&gt;|&gt;|防御無視&amp;br;抵抗可能|
**Mind Hunt
|&gt;|&gt;|&gt;|&gt;|BGCOLOR(black):COLOR(white):CENTER:''Mind Hunt''|
|&gt;|BGCOLOR(lightgray):''研究領域''|&gt;|BGCOLOR(lightgray):''使用条件''|BGCOLOR(lightgray):''分類''|
|&gt;|Evocation Lv6|&gt;|儀式/水陸両用|遠隔攻撃|
|BGCOLOR(lightgray):''主系統''|BGCOLOR(lightgray):''副系統''|&gt;|BGCOLOR(lightgray):''威力/効果''|BGCOLOR(lightgray):''効果発生数''|
|&amp;ref(Spell/P_Astral.jpg,nolink,25x25,Astral);4||&gt;|||
|BGCOLOR(lightgray):''射程距離''|BGCOLOR(lightgray):''効果範囲''|BGCOLOR(lightgray):''精度修正''|BGCOLOR(lightgray):''詠唱時間''|BGCOLOR(lightgray):''疲労/宝石''|
|6||||&amp;ref(Spell/V_Astral.jpg,nolink,25x25,Astral Pearl);2|
|BGCOLOR(lightgray):''特性''|&gt;|&gt;|&gt;|遠隔儀式&amp;br;無心使用不可|
**The Wrath of God
|&gt;|&gt;|&gt;|&gt;|BGCOLOR(black):COLOR(white):CENTER:''The Wrath of God''|
|&gt;|BGCOLOR(lightgray):''研究領域''|&gt;|BGCOLOR(lightgray):''使用条件''|BGCOLOR(lightgray):''分類''|
|&gt;|Evocation Lv6|&gt;|儀式/水陸両用|世界呪附|
|BGCOLOR(lightgray):''主系統''|BGCOLOR(lightgray):''副系統''|&gt;|BGCOLOR(lightgray):''威力/効果''|BGCOLOR(lightgray):''効果発生数''|
|&amp;ref(Spell/P_Astral.jpg,nolink,25x25,Astral);5|&amp;ref(Spell/P_Air.jpg,nolink,25x25,Air);3|&gt;|The Wrath of God||
|BGCOLOR(lightgray):''射程距離''|BGCOLOR(lightgray):''効果範囲''|BGCOLOR(lightgray):''精度修正''|BGCOLOR(lightgray):''詠唱時間''|BGCOLOR(lightgray):''疲労/宝石''|
|||||&amp;ref(Spell/V_Astral.jpg,nolink,25x25,Astral Pearl);70|
|BGCOLOR(lightgray):''特性''|&gt;|&gt;|&gt;|世界呪附|
**Blast of Unlife
|&gt;|&gt;|&gt;|&gt;|BGCOLOR(black):COLOR(white):CENTER:''Blast of Unlife''|
|&gt;|BGCOLOR(lightgray):''研究領域''|&gt;|BGCOLOR(lightgray):''使用条件''|BGCOLOR(lightgray):''分類''|
|&gt;|Evocation Lv6|&gt;|戦闘/水陸両用|攻撃|
|BGCOLOR(lightgray):''主系統''|BGCOLOR(lightgray):''副系統''|&gt;|BGCOLOR(lightgray):''威力/効果''|BGCOLOR(lightgray):''効果発生数''|
|&amp;ref(Spell/P_Death.jpg,nolink,25x25,Death);3||&gt;|15+1/Lv|1|
|BGCOLOR(lightgray):''射程距離''|BGCOLOR(lightgray):''効果範囲''|BGCOLOR(lightgray):''精度修正''|BGCOLOR(lightgray):''詠唱時間''|BGCOLOR(lightgray):''疲労/宝石''|
|30+1|1|0|100%|20|
|BGCOLOR(lightgray):''特性''|&gt;|&gt;|&gt;|防御無視&amp;br;殺した敵をゾンビ化&amp;br;抵抗可能&amp;br;無心無効&amp;br;アンデッド無効|
**Bane Fire
|&gt;|&gt;|&gt;|&gt;|BGCOLOR(black):COLOR(white):CENTER:''Bane Fire''|
|&gt;|BGCOLOR(lightgray):''研究領域''|&gt;|BGCOLOR(lightgray):''使用条件''|BGCOLOR(lightgray):''分類''|
|&gt;|Evocation Lv6|&gt;|戦闘/陸上専用|攻撃|
|BGCOLOR(lightgray):''主系統''|BGCOLOR(lightgray):''副系統''|&gt;|BGCOLOR(lightgray):''威力/効果''|BGCOLOR(lightgray):''効果発生数''|
|&amp;ref(Spell/P_Death.jpg,nolink,25x25,Death);3|&amp;ref(Spell/P_Fire.jpg,nolink,25x25,Fire);1|&gt;|55+1/Lv|1|
|BGCOLOR(lightgray):''射程距離''|BGCOLOR(lightgray):''効果範囲''|BGCOLOR(lightgray):''精度修正''|BGCOLOR(lightgray):''詠唱時間''|BGCOLOR(lightgray):''疲労/宝石''|
|45+5|1|1|100%|30|
|BGCOLOR(lightgray):''特性''|&gt;|&gt;|&gt;|防御貫通|
**Wailing Winds
|&gt;|&gt;|&gt;|&gt;|BGCOLOR(black):COLOR(white):CENTER:''Wailing Winds''|
|&gt;|BGCOLOR(lightgray):''研究領域''|&gt;|BGCOLOR(lightgray):''使用条件''|BGCOLOR(lightgray):''分類''|
|&gt;|Evocation Lv6|&gt;|戦闘/陸上専用|戦闘呪附|
|BGCOLOR(lightgray):''主系統''|BGCOLOR(lightgray):''副系統''|&gt;|BGCOLOR(lightgray):''威力/効果''|BGCOLOR(lightgray):''効果発生数''|
|&amp;ref(Spell/P_Death.jpg,nolink,25x25,Death);4|&amp;ref(Spell/P_Air.jpg,nolink,25x25,Air);1|&gt;|Wailing Winds|1|
|BGCOLOR(lightgray):''射程距離''|BGCOLOR(lightgray):''効果範囲''|BGCOLOR(lightgray):''精度修正''|BGCOLOR(lightgray):''詠唱時間''|BGCOLOR(lightgray):''疲労/宝石''|
|0|0|0|200%|200 / &amp;ref(Spell/V_Death.jpg,nolink,25x25,Death Gem);2|
|BGCOLOR(lightgray):''特性''|&gt;|&gt;|&gt;|戦闘呪附|
**Stream of Life
|&gt;|&gt;|&gt;|&gt;|BGCOLOR(black):COLOR(white):CENTER:''Stream of Life''|
|&gt;|BGCOLOR(lightgray):''研究領域''|&gt;|BGCOLOR(lightgray):''使用条件''|BGCOLOR(lightgray):''分類''|
|&gt;|Evocation Lv6|&gt;|戦闘/水陸両用|即死|
|BGCOLOR(lightgray):''主系統''|BGCOLOR(lightgray):''副系統''|&gt;|BGCOLOR(lightgray):''威力/効果''|BGCOLOR(lightgray):''効果発生数''|
|&amp;ref(Spell/P_Nature.jpg,nolink,25x25,Nature);1||&gt;|999|1|
|BGCOLOR(lightgray):''射程距離''|BGCOLOR(lightgray):''効果範囲''|BGCOLOR(lightgray):''精度修正''|BGCOLOR(lightgray):''詠唱時間''|BGCOLOR(lightgray):''疲労/宝石''|
|40+5|1|2|100%|20|
|BGCOLOR(lightgray):''特性''|&gt;|&gt;|&gt;|抵抗可能|
</v>
      </c>
      <c r="E23" s="1" t="str">
        <f ca="1">IFERROR(IFERROR(myConcat(INDIRECT("Spell!Z"&amp;MATCH(SpellOutput!E$1&amp;SpellOutput!$A23&amp;"S",Spell!$A:$A,0)&amp;":Z"&amp;MATCH(SpellOutput!E$1&amp;SpellOutput!$A23&amp;"E",Spell!$A:$A,0))),myConcat(INDIRECT("Spell!Z"&amp;MATCH(SpellOutput!E$1&amp;SpellOutput!$A23&amp;"S",Spell!$A:$A,0)))),"")</f>
        <v/>
      </c>
      <c r="F23" s="1" t="str">
        <f ca="1">IFERROR(IFERROR(myConcat(INDIRECT("Spell!Z"&amp;MATCH(SpellOutput!F$1&amp;SpellOutput!$A23&amp;"S",Spell!$A:$A,0)&amp;":Z"&amp;MATCH(SpellOutput!F$1&amp;SpellOutput!$A23&amp;"E",Spell!$A:$A,0))),myConcat(INDIRECT("Spell!Z"&amp;MATCH(SpellOutput!F$1&amp;SpellOutput!$A23&amp;"S",Spell!$A:$A,0)))),"")</f>
        <v xml:space="preserve">**Heat form Hell
|&gt;|&gt;|&gt;|&gt;|BGCOLOR(black):COLOR(white):CENTER:''Heat form Hell''|
|&gt;|BGCOLOR(lightgray):''研究領域''|&gt;|BGCOLOR(lightgray):''使用条件''|BGCOLOR(lightgray):''分類''|
|&gt;|Enchantment Lv6|&gt;|戦闘/陸上専用|戦闘呪附|
|BGCOLOR(lightgray):''主系統''|BGCOLOR(lightgray):''副系統''|&gt;|BGCOLOR(lightgray):''威力/効果''|BGCOLOR(lightgray):''効果発生数''|
|&amp;ref(Spell/P_Fire.jpg,nolink,25x25,Fire);4||&gt;|Heat from Hell|1|
|BGCOLOR(lightgray):''射程距離''|BGCOLOR(lightgray):''効果範囲''|BGCOLOR(lightgray):''精度修正''|BGCOLOR(lightgray):''詠唱時間''|BGCOLOR(lightgray):''疲労/宝石''|
|0|0|0|225%|200 / &amp;ref(Spell/V_Fire.jpg,nolink,25x25,Fire Gem);2|
|BGCOLOR(lightgray):''特性''|&gt;|&gt;|&gt;|戦闘呪附|
**Vafur Flames
|&gt;|&gt;|&gt;|&gt;|BGCOLOR(black):COLOR(white):CENTER:''Vafur Flames''|
|&gt;|BGCOLOR(lightgray):''研究領域''|&gt;|BGCOLOR(lightgray):''使用条件''|BGCOLOR(lightgray):''分類''|
|&gt;|Enchantment Lv6|&gt;|儀式/陸上専用|地方呪附|
|BGCOLOR(lightgray):''主系統''|BGCOLOR(lightgray):''副系統''|&gt;|BGCOLOR(lightgray):''威力/効果''|BGCOLOR(lightgray):''効果発生数''|
|&amp;ref(Spell/P_Fire.jpg,nolink,25x25,Fire);5||&gt;|Vafur Flames||
|BGCOLOR(lightgray):''射程距離''|BGCOLOR(lightgray):''効果範囲''|BGCOLOR(lightgray):''精度修正''|BGCOLOR(lightgray):''詠唱時間''|BGCOLOR(lightgray):''疲労/宝石''|
|||||&amp;ref(Spell/V_Fire.jpg,nolink,25x25,Fire Gem);10|
|BGCOLOR(lightgray):''特性''|&gt;|&gt;|&gt;|地方呪附|
**Eternal Pyre
|&gt;|&gt;|&gt;|&gt;|BGCOLOR(black):COLOR(white):CENTER:''Eternal Pyre''|
|&gt;|BGCOLOR(lightgray):''研究領域''|&gt;|BGCOLOR(lightgray):''使用条件''|BGCOLOR(lightgray):''分類''|
|&gt;|Enchantment Lv6|&gt;|儀式/陸上専用|世界呪附|
|BGCOLOR(lightgray):''主系統''|BGCOLOR(lightgray):''副系統''|&gt;|BGCOLOR(lightgray):''威力/効果''|BGCOLOR(lightgray):''効果発生数''|
|&amp;ref(Spell/P_Fire.jpg,nolink,25x25,Fire);6||&gt;|Eternal Pyre||
|BGCOLOR(lightgray):''射程距離''|BGCOLOR(lightgray):''効果範囲''|BGCOLOR(lightgray):''精度修正''|BGCOLOR(lightgray):''詠唱時間''|BGCOLOR(lightgray):''疲労/宝石''|
|||||&amp;ref(Spell/V_Fire.jpg,nolink,25x25,Fire Gem);80|
|BGCOLOR(lightgray):''特性''|&gt;|&gt;|&gt;|世界呪附|
**Arrow Fend
|&gt;|&gt;|&gt;|&gt;|BGCOLOR(black):COLOR(white):CENTER:''Arrow Fend''|
|&gt;|BGCOLOR(lightgray):''研究領域''|&gt;|BGCOLOR(lightgray):''使用条件''|BGCOLOR(lightgray):''分類''|
|&gt;|Enchantment Lv6|&gt;|戦闘/陸上専用|全体強化|
|BGCOLOR(lightgray):''主系統''|BGCOLOR(lightgray):''副系統''|&gt;|BGCOLOR(lightgray):''威力/効果''|BGCOLOR(lightgray):''効果発生数''|
|&amp;ref(Spell/P_Air.jpg,nolink,25x25,Air);3||&gt;|Air Shield|1|
|BGCOLOR(lightgray):''射程距離''|BGCOLOR(lightgray):''効果範囲''|BGCOLOR(lightgray):''精度修正''|BGCOLOR(lightgray):''詠唱時間''|BGCOLOR(lightgray):''疲労/宝石''|
|0|666|0|150%|100 / &amp;ref(Spell/V_Air.jpg,nolink,25x25,Air Gem);1|
|BGCOLOR(lightgray):''特性''|&gt;|&gt;|&gt;|味方にのみ作用|
**Dome of Solid Air
|&gt;|&gt;|&gt;|&gt;|BGCOLOR(black):COLOR(white):CENTER:''Dome of Solid Air''|
|&gt;|BGCOLOR(lightgray):''研究領域''|&gt;|BGCOLOR(lightgray):''使用条件''|BGCOLOR(lightgray):''分類''|
|&gt;|Enchantment Lv6|&gt;|儀式/陸上専用|地方呪附|
|BGCOLOR(lightgray):''主系統''|BGCOLOR(lightgray):''副系統''|&gt;|BGCOLOR(lightgray):''威力/効果''|BGCOLOR(lightgray):''効果発生数''|
|&amp;ref(Spell/P_Air.jpg,nolink,25x25,Air);5||&gt;|Dome of Solid Air||
|BGCOLOR(lightgray):''射程距離''|BGCOLOR(lightgray):''効果範囲''|BGCOLOR(lightgray):''精度修正''|BGCOLOR(lightgray):''詠唱時間''|BGCOLOR(lightgray):''疲労/宝石''|
|||||&amp;ref(Spell/V_Air.jpg,nolink,25x25,Air Gem);20|
|BGCOLOR(lightgray):''特性''|&gt;|&gt;|&gt;|地方呪附|
**Water Ward
|&gt;|&gt;|&gt;|&gt;|BGCOLOR(black):COLOR(white):CENTER:''Water Ward''|
|&gt;|BGCOLOR(lightgray):''研究領域''|&gt;|BGCOLOR(lightgray):''使用条件''|BGCOLOR(lightgray):''分類''|
|&gt;|Enchantment Lv6|&gt;|戦闘/水中専用|強化|
|BGCOLOR(lightgray):''主系統''|BGCOLOR(lightgray):''副系統''|&gt;|BGCOLOR(lightgray):''威力/効果''|BGCOLOR(lightgray):''効果発生数''|
|&amp;ref(Spell/P_Water.jpg,nolink,25x25,Water);1||&gt;|Water Shield|1|
|BGCOLOR(lightgray):''射程距離''|BGCOLOR(lightgray):''効果範囲''|BGCOLOR(lightgray):''精度修正''|BGCOLOR(lightgray):''詠唱時間''|BGCOLOR(lightgray):''疲労/宝石''|
|15|25|0|125%|100 / &amp;ref(Spell/V_Water.jpg,nolink,25x25,Water Gem);1|
|BGCOLOR(lightgray):''特性''|&gt;|&gt;|&gt;|味方にのみ作用|
**Hidden in Snow
|&gt;|&gt;|&gt;|&gt;|BGCOLOR(black):COLOR(white):CENTER:''Hidden in Snow''|
|&gt;|BGCOLOR(lightgray):''研究領域''|&gt;|BGCOLOR(lightgray):''使用条件''|BGCOLOR(lightgray):''分類''|
|&gt;|Enchantment Lv6|&gt;|儀式/山地限定|特殊召喚|
|BGCOLOR(lightgray):''主系統''|BGCOLOR(lightgray):''副系統''|&gt;|BGCOLOR(lightgray):''威力/効果''|BGCOLOR(lightgray):''効果発生数''|
|&amp;ref(Spell/P_Water.jpg,nolink,25x25,Water);3|&amp;ref(Spell/P_Death.jpg,nolink,25x25,Death);1|&gt;|Random Unfrozen||
|BGCOLOR(lightgray):''射程距離''|BGCOLOR(lightgray):''効果範囲''|BGCOLOR(lightgray):''精度修正''|BGCOLOR(lightgray):''詠唱時間''|BGCOLOR(lightgray):''疲労/宝石''|
|||||&amp;ref(Spell/V_Water.jpg,nolink,25x25,Water Gem);75|
|BGCOLOR(lightgray):''特性''|&gt;|&gt;|&gt;||
**Grip of Winter
|&gt;|&gt;|&gt;|&gt;|BGCOLOR(black):COLOR(white):CENTER:''Grip of Winter''|
|&gt;|BGCOLOR(lightgray):''研究領域''|&gt;|BGCOLOR(lightgray):''使用条件''|BGCOLOR(lightgray):''分類''|
|&gt;|Enchantment Lv6|&gt;|戦闘/水陸両用|戦闘呪附|
|BGCOLOR(lightgray):''主系統''|BGCOLOR(lightgray):''副系統''|&gt;|BGCOLOR(lightgray):''威力/効果''|BGCOLOR(lightgray):''効果発生数''|
|&amp;ref(Spell/P_Water.jpg,nolink,25x25,Water);4||&gt;|Grip of Winter|1|
|BGCOLOR(lightgray):''射程距離''|BGCOLOR(lightgray):''効果範囲''|BGCOLOR(lightgray):''精度修正''|BGCOLOR(lightgray):''詠唱時間''|BGCOLOR(lightgray):''疲労/宝石''|
|0|0|0|225%|200 / &amp;ref(Spell/V_Water.jpg,nolink,25x25,Water Gem);2|
|BGCOLOR(lightgray):''特性''|&gt;|&gt;|&gt;|戦闘呪附|
**Frost Dome
|&gt;|&gt;|&gt;|&gt;|BGCOLOR(black):COLOR(white):CENTER:''Frost Dome''|
|&gt;|BGCOLOR(lightgray):''研究領域''|&gt;|BGCOLOR(lightgray):''使用条件''|BGCOLOR(lightgray):''分類''|
|&gt;|Enchantment Lv6|&gt;|儀式/水陸両用|地方呪附|
|BGCOLOR(lightgray):''主系統''|BGCOLOR(lightgray):''副系統''|&gt;|BGCOLOR(lightgray):''威力/効果''|BGCOLOR(lightgray):''効果発生数''|
|&amp;ref(Spell/P_Water.jpg,nolink,25x25,Water);5||&gt;|Frost Dome||
|BGCOLOR(lightgray):''射程距離''|BGCOLOR(lightgray):''効果範囲''|BGCOLOR(lightgray):''精度修正''|BGCOLOR(lightgray):''詠唱時間''|BGCOLOR(lightgray):''疲労/宝石''|
|||||&amp;ref(Spell/V_Water.jpg,nolink,25x25,Water Gem);15|
|BGCOLOR(lightgray):''特性''|&gt;|&gt;|&gt;|地方呪附|
**Enliven Statues
|&gt;|&gt;|&gt;|&gt;|BGCOLOR(black):COLOR(white):CENTER:''Enliven Statues''|
|&gt;|BGCOLOR(lightgray):''研究領域''|&gt;|BGCOLOR(lightgray):''使用条件''|BGCOLOR(lightgray):''分類''|
|&gt;|Enchantment Lv6|&gt;|儀式/水陸両用|兵士召喚|
|BGCOLOR(lightgray):''主系統''|BGCOLOR(lightgray):''副系統''|&gt;|BGCOLOR(lightgray):''威力/効果''|BGCOLOR(lightgray):''効果発生数''|
|&amp;ref(Spell/P_Earth.jpg,nolink,25x25,Earth);3||&gt;|Living Statue|10+1/Lv|
|BGCOLOR(lightgray):''射程距離''|BGCOLOR(lightgray):''効果範囲''|BGCOLOR(lightgray):''精度修正''|BGCOLOR(lightgray):''詠唱時間''|BGCOLOR(lightgray):''疲労/宝石''|
|||||&amp;ref(Spell/V_Earth.jpg,nolink,25x25,Earth Gem);20|
|BGCOLOR(lightgray):''特性''|&gt;|&gt;|&gt;||
**Hidden in Sand
|&gt;|&gt;|&gt;|&gt;|BGCOLOR(black):COLOR(white):CENTER:''Hidden in Sand''|
|&gt;|BGCOLOR(lightgray):''研究領域''|&gt;|BGCOLOR(lightgray):''使用条件''|BGCOLOR(lightgray):''分類''|
|&gt;|Enchantment Lv6|&gt;|儀式/荒地限定|特殊召喚|
|BGCOLOR(lightgray):''主系統''|BGCOLOR(lightgray):''副系統''|&gt;|BGCOLOR(lightgray):''威力/効果''|BGCOLOR(lightgray):''効果発生数''|
|&amp;ref(Spell/P_Earth.jpg,nolink,25x25,Earth);3|&amp;ref(Spell/P_Death.jpg,nolink,25x25,Death);1|&gt;|Random Dust Walker||
|BGCOLOR(lightgray):''射程距離''|BGCOLOR(lightgray):''効果範囲''|BGCOLOR(lightgray):''精度修正''|BGCOLOR(lightgray):''詠唱時間''|BGCOLOR(lightgray):''疲労/宝石''|
|||||&amp;ref(Spell/V_Earth.jpg,nolink,25x25,Earth Gem);75|
|BGCOLOR(lightgray):''特性''|&gt;|&gt;|&gt;||
**Hidden Underneath
|&gt;|&gt;|&gt;|&gt;|BGCOLOR(black):COLOR(white):CENTER:''Hidden Underneath''|
|&gt;|BGCOLOR(lightgray):''研究領域''|&gt;|BGCOLOR(lightgray):''使用条件''|BGCOLOR(lightgray):''分類''|
|&gt;|Enchantment Lv6|&gt;|儀式/洞窟限定|特殊召喚|
|BGCOLOR(lightgray):''主系統''|BGCOLOR(lightgray):''副系統''|&gt;|BGCOLOR(lightgray):''威力/効果''|BGCOLOR(lightgray):''効果発生数''|
|&amp;ref(Spell/P_Earth.jpg,nolink,25x25,Earth);3|&amp;ref(Spell/P_Death.jpg,nolink,25x25,Death);1|&gt;|Random Released One||
|BGCOLOR(lightgray):''射程距離''|BGCOLOR(lightgray):''効果範囲''|BGCOLOR(lightgray):''精度修正''|BGCOLOR(lightgray):''詠唱時間''|BGCOLOR(lightgray):''疲労/宝石''|
|||||&amp;ref(Spell/V_Earth.jpg,nolink,25x25,Earth Gem);75|
|BGCOLOR(lightgray):''特性''|&gt;|&gt;|&gt;||
**Riches from Beneath
|&gt;|&gt;|&gt;|&gt;|BGCOLOR(black):COLOR(white):CENTER:''Riches from Beneath''|
|&gt;|BGCOLOR(lightgray):''研究領域''|&gt;|BGCOLOR(lightgray):''使用条件''|BGCOLOR(lightgray):''分類''|
|&gt;|Enchantment Lv6|&gt;|儀式/水陸両用|世界呪附|
|BGCOLOR(lightgray):''主系統''|BGCOLOR(lightgray):''副系統''|&gt;|BGCOLOR(lightgray):''威力/効果''|BGCOLOR(lightgray):''効果発生数''|
|&amp;ref(Spell/P_Earth.jpg,nolink,25x25,Earth);5||&gt;|Riches from Beneath||
|BGCOLOR(lightgray):''射程距離''|BGCOLOR(lightgray):''効果範囲''|BGCOLOR(lightgray):''精度修正''|BGCOLOR(lightgray):''詠唱時間''|BGCOLOR(lightgray):''疲労/宝石''|
|||||&amp;ref(Spell/V_Earth.jpg,nolink,25x25,Earth Gem);70|
|BGCOLOR(lightgray):''特性''|&gt;|&gt;|&gt;|世界呪附|
**Opposition
|&gt;|&gt;|&gt;|&gt;|BGCOLOR(black):COLOR(white):CENTER:''Opposition''|
|&gt;|BGCOLOR(lightgray):''研究領域''|&gt;|BGCOLOR(lightgray):''使用条件''|BGCOLOR(lightgray):''分類''|
|&gt;|Enchantment Lv6|&gt;|戦闘/水陸両用|即死|
|BGCOLOR(lightgray):''主系統''|BGCOLOR(lightgray):''副系統''|&gt;|BGCOLOR(lightgray):''威力/効果''|BGCOLOR(lightgray):''効果発生数''|
|&amp;ref(Spell/P_Astral.jpg,nolink,25x25,Astral);3||&gt;|999|1|
|BGCOLOR(lightgray):''射程距離''|BGCOLOR(lightgray):''効果範囲''|BGCOLOR(lightgray):''精度修正''|BGCOLOR(lightgray):''詠唱時間''|BGCOLOR(lightgray):''疲労/宝石''|
|25|0|100|100%|20|
|BGCOLOR(lightgray):''特性''|&gt;|&gt;|&gt;|抵抗可能&amp;br;魔法生物にのみ作用|
**Dome of Arcane Warding
|&gt;|&gt;|&gt;|&gt;|BGCOLOR(black):COLOR(white):CENTER:''Dome of Arcane Warding''|
|&gt;|BGCOLOR(lightgray):''研究領域''|&gt;|BGCOLOR(lightgray):''使用条件''|BGCOLOR(lightgray):''分類''|
|&gt;|Enchantment Lv6|&gt;|儀式/水陸両用|地方呪附|
|BGCOLOR(lightgray):''主系統''|BGCOLOR(lightgray):''副系統''|&gt;|BGCOLOR(lightgray):''威力/効果''|BGCOLOR(lightgray):''効果発生数''|
|&amp;ref(Spell/P_Astral.jpg,nolink,25x25,Astral);4||&gt;|Dome of Arcane Warding||
|BGCOLOR(lightgray):''射程距離''|BGCOLOR(lightgray):''効果範囲''|BGCOLOR(lightgray):''精度修正''|BGCOLOR(lightgray):''詠唱時間''|BGCOLOR(lightgray):''疲労/宝石''|
|||||&amp;ref(Spell/V_Astral.jpg,nolink,25x25,Astral Pearl);10|
|BGCOLOR(lightgray):''特性''|&gt;|&gt;|&gt;|地方呪附|
**Reanimate Archers
|&gt;|&gt;|&gt;|&gt;|BGCOLOR(black):COLOR(white):CENTER:''Reanimate Archers''|
|&gt;|BGCOLOR(lightgray):''研究領域''|&gt;|BGCOLOR(lightgray):''使用条件''|BGCOLOR(lightgray):''分類''|
|&gt;|Enchantment Lv6|&gt;|儀式/陸上専用|兵士召喚|
|BGCOLOR(lightgray):''主系統''|BGCOLOR(lightgray):''副系統''|&gt;|BGCOLOR(lightgray):''威力/効果''|BGCOLOR(lightgray):''効果発生数''|
|&amp;ref(Spell/P_Death.jpg,nolink,25x25,Death);2|&amp;ref(Spell/P_Fire.jpg,nolink,25x25,Fire);1|&gt;|Longdead Archer|10|
|BGCOLOR(lightgray):''射程距離''|BGCOLOR(lightgray):''効果範囲''|BGCOLOR(lightgray):''精度修正''|BGCOLOR(lightgray):''詠唱時間''|BGCOLOR(lightgray):''疲労/宝石''|
|||||&amp;ref(Spell/V_Death.jpg,nolink,25x25,Death Gem);5|
|BGCOLOR(lightgray):''特性''|&gt;|&gt;|&gt;||
**Ziz
|&gt;|&gt;|&gt;|&gt;|BGCOLOR(black):COLOR(white):CENTER:''Ziz''|
|&gt;|BGCOLOR(lightgray):''研究領域''|&gt;|BGCOLOR(lightgray):''使用条件''|BGCOLOR(lightgray):''分類''|
|&gt;|Enchantment Lv6|&gt;|儀式/陸上専用|兵士召喚|
|BGCOLOR(lightgray):''主系統''|BGCOLOR(lightgray):''副系統''|&gt;|BGCOLOR(lightgray):''威力/効果''|BGCOLOR(lightgray):''効果発生数''|
|&amp;ref(Spell/P_Death.jpg,nolink,25x25,Death);3|&amp;ref(Spell/P_Air.jpg,nolink,25x25,Air);2|&gt;|Ziz|1|
|BGCOLOR(lightgray):''射程距離''|BGCOLOR(lightgray):''効果範囲''|BGCOLOR(lightgray):''精度修正''|BGCOLOR(lightgray):''詠唱時間''|BGCOLOR(lightgray):''疲労/宝石''|
|||||&amp;ref(Spell/V_Death.jpg,nolink,25x25,Death Gem);4|
|BGCOLOR(lightgray):''特性''|&gt;|&gt;|&gt;||
**Rigor Mortis
|&gt;|&gt;|&gt;|&gt;|BGCOLOR(black):COLOR(white):CENTER:''Rigor Mortis''|
|&gt;|BGCOLOR(lightgray):''研究領域''|&gt;|BGCOLOR(lightgray):''使用条件''|BGCOLOR(lightgray):''分類''|
|&gt;|Enchantment Lv6|&gt;|戦闘/水陸両用|戦闘呪附|
|BGCOLOR(lightgray):''主系統''|BGCOLOR(lightgray):''副系統''|&gt;|BGCOLOR(lightgray):''威力/効果''|BGCOLOR(lightgray):''効果発生数''|
|&amp;ref(Spell/P_Death.jpg,nolink,25x25,Death);4||&gt;|Rigor Mortis|1|
|BGCOLOR(lightgray):''射程距離''|BGCOLOR(lightgray):''効果範囲''|BGCOLOR(lightgray):''精度修正''|BGCOLOR(lightgray):''詠唱時間''|BGCOLOR(lightgray):''疲労/宝石''|
|0|0|0|200%|300 / &amp;ref(Spell/V_Death.jpg,nolink,25x25,Death Gem);3|
|BGCOLOR(lightgray):''特性''|&gt;|&gt;|&gt;|戦闘呪附|
**Relief
|&gt;|&gt;|&gt;|&gt;|BGCOLOR(black):COLOR(white):CENTER:''Relief''|
|&gt;|BGCOLOR(lightgray):''研究領域''|&gt;|BGCOLOR(lightgray):''使用条件''|BGCOLOR(lightgray):''分類''|
|&gt;|Enchantment Lv6|&gt;|戦闘/水陸両用|戦闘呪附|
|BGCOLOR(lightgray):''主系統''|BGCOLOR(lightgray):''副系統''|&gt;|BGCOLOR(lightgray):''威力/効果''|BGCOLOR(lightgray):''効果発生数''|
|&amp;ref(Spell/P_Nature.jpg,nolink,25x25,Nature);5||&gt;|Relief|1|
|BGCOLOR(lightgray):''射程距離''|BGCOLOR(lightgray):''効果範囲''|BGCOLOR(lightgray):''精度修正''|BGCOLOR(lightgray):''詠唱時間''|BGCOLOR(lightgray):''疲労/宝石''|
|0|0|0|200%|100 / &amp;ref(Spell/V_Nature.jpg,nolink,25x25,Nature Gem);1|
|BGCOLOR(lightgray):''特性''|&gt;|&gt;|&gt;|戦闘呪附|
**Forest Dome
|&gt;|&gt;|&gt;|&gt;|BGCOLOR(black):COLOR(white):CENTER:''Forest Dome''|
|&gt;|BGCOLOR(lightgray):''研究領域''|&gt;|BGCOLOR(lightgray):''使用条件''|BGCOLOR(lightgray):''分類''|
|&gt;|Enchantment Lv6|&gt;|儀式/水陸両用|地方呪附|
|BGCOLOR(lightgray):''主系統''|BGCOLOR(lightgray):''副系統''|&gt;|BGCOLOR(lightgray):''威力/効果''|BGCOLOR(lightgray):''効果発生数''|
|&amp;ref(Spell/P_Nature.jpg,nolink,25x25,Nature);5||&gt;|Forest Dome||
|BGCOLOR(lightgray):''射程距離''|BGCOLOR(lightgray):''効果範囲''|BGCOLOR(lightgray):''精度修正''|BGCOLOR(lightgray):''詠唱時間''|BGCOLOR(lightgray):''疲労/宝石''|
|||||&amp;ref(Spell/V_Nature.jpg,nolink,25x25,Nature Gem);10|
|BGCOLOR(lightgray):''特性''|&gt;|&gt;|&gt;|地方呪附|
</v>
      </c>
      <c r="G23" s="1" t="str">
        <f ca="1">IFERROR(IFERROR(myConcat(INDIRECT("Spell!Z"&amp;MATCH(SpellOutput!G$1&amp;SpellOutput!$A23&amp;"S",Spell!$A:$A,0)&amp;":Z"&amp;MATCH(SpellOutput!G$1&amp;SpellOutput!$A23&amp;"E",Spell!$A:$A,0))),myConcat(INDIRECT("Spell!Z"&amp;MATCH(SpellOutput!G$1&amp;SpellOutput!$A23&amp;"S",Spell!$A:$A,0)))),"")</f>
        <v xml:space="preserve">**Melancholia
|&gt;|&gt;|&gt;|&gt;|BGCOLOR(black):COLOR(white):CENTER:''Melancholia''|
|&gt;|BGCOLOR(lightgray):''研究領域''|&gt;|BGCOLOR(lightgray):''使用条件''|BGCOLOR(lightgray):''分類''|
|&gt;|Thaumaturgy Lv6|&gt;|儀式/水陸両用|遠隔攻撃|
|BGCOLOR(lightgray):''主系統''|BGCOLOR(lightgray):''副系統''|&gt;|BGCOLOR(lightgray):''威力/効果''|BGCOLOR(lightgray):''効果発生数''|
|&amp;ref(Spell/P_Earth.jpg,nolink,25x25,Earth);5||&gt;|Melancholia||
|BGCOLOR(lightgray):''射程距離''|BGCOLOR(lightgray):''効果範囲''|BGCOLOR(lightgray):''精度修正''|BGCOLOR(lightgray):''詠唱時間''|BGCOLOR(lightgray):''疲労/宝石''|
|5||||&amp;ref(Spell/V_Earth.jpg,nolink,25x25,Earth Gem);20|
|BGCOLOR(lightgray):''特性''|&gt;|&gt;|&gt;|遠隔儀式|
**Enslave Mind
|&gt;|&gt;|&gt;|&gt;|BGCOLOR(black):COLOR(white):CENTER:''Enslave Mind''|
|&gt;|BGCOLOR(lightgray):''研究領域''|&gt;|BGCOLOR(lightgray):''使用条件''|BGCOLOR(lightgray):''分類''|
|&gt;|Thaumaturgy Lv6|&gt;|戦闘/水陸両用|隷属|
|BGCOLOR(lightgray):''主系統''|BGCOLOR(lightgray):''副系統''|&gt;|BGCOLOR(lightgray):''威力/効果''|BGCOLOR(lightgray):''効果発生数''|
|&amp;ref(Spell/P_Astral.jpg,nolink,25x25,Astral);4||&gt;|Enslave|1|
|BGCOLOR(lightgray):''射程距離''|BGCOLOR(lightgray):''効果範囲''|BGCOLOR(lightgray):''精度修正''|BGCOLOR(lightgray):''詠唱時間''|BGCOLOR(lightgray):''疲労/宝石''|
|100|0|100|100%|20|
|BGCOLOR(lightgray):''特性''|&gt;|&gt;|&gt;|抵抗可能&amp;br;無心無効|
**Impring Souls
|&gt;|&gt;|&gt;|&gt;|BGCOLOR(black):COLOR(white):CENTER:''Impring Souls''|
|&gt;|BGCOLOR(lightgray):''研究領域''|&gt;|BGCOLOR(lightgray):''使用条件''|BGCOLOR(lightgray):''分類''|
|&gt;|Thaumaturgy Lv6|&gt;|儀式/水陸両用|遠隔召喚|
|BGCOLOR(lightgray):''主系統''|BGCOLOR(lightgray):''副系統''|&gt;|BGCOLOR(lightgray):''威力/効果''|BGCOLOR(lightgray):''効果発生数''|
|&amp;ref(Spell/P_Astral.jpg,nolink,25x25,Astral);4||&gt;|Madman or Fanatic||
|BGCOLOR(lightgray):''射程距離''|BGCOLOR(lightgray):''効果範囲''|BGCOLOR(lightgray):''精度修正''|BGCOLOR(lightgray):''詠唱時間''|BGCOLOR(lightgray):''疲労/宝石''|
|5||||&amp;ref(Spell/V_Astral.jpg,nolink,25x25,Astral Pearl);25|
|BGCOLOR(lightgray):''特性''|&gt;|&gt;|&gt;|遠隔儀式|
**Wither Bones
|&gt;|&gt;|&gt;|&gt;|BGCOLOR(black):COLOR(white):CENTER:''Wither Bones''|
|&gt;|BGCOLOR(lightgray):''研究領域''|&gt;|BGCOLOR(lightgray):''使用条件''|BGCOLOR(lightgray):''分類''|
|&gt;|Thaumaturgy Lv6|&gt;|戦闘/水陸両用|攻撃|
|BGCOLOR(lightgray):''主系統''|BGCOLOR(lightgray):''副系統''|&gt;|BGCOLOR(lightgray):''威力/効果''|BGCOLOR(lightgray):''効果発生数''|
|&amp;ref(Spell/P_Death.jpg,nolink,25x25,Death);3||&gt;|16+2/Lv|1|
|BGCOLOR(lightgray):''射程距離''|BGCOLOR(lightgray):''効果範囲''|BGCOLOR(lightgray):''精度修正''|BGCOLOR(lightgray):''詠唱時間''|BGCOLOR(lightgray):''疲労/宝石''|
|30|6+2|-1|100%|50|
|BGCOLOR(lightgray):''特性''|&gt;|&gt;|&gt;|防御無視&amp;br;アンデッドにのみ作用|
**Leprosy
|&gt;|&gt;|&gt;|&gt;|BGCOLOR(black):COLOR(white):CENTER:''Leprosy''|
|&gt;|BGCOLOR(lightgray):''研究領域''|&gt;|BGCOLOR(lightgray):''使用条件''|BGCOLOR(lightgray):''分類''|
|&gt;|Thaumaturgy Lv6|&gt;|儀式/水陸両用|遠隔攻撃|
|BGCOLOR(lightgray):''主系統''|BGCOLOR(lightgray):''副系統''|&gt;|BGCOLOR(lightgray):''威力/効果''|BGCOLOR(lightgray):''効果発生数''|
|&amp;ref(Spell/P_Death.jpg,nolink,25x25,Death);5||&gt;|Diseased||
|BGCOLOR(lightgray):''射程距離''|BGCOLOR(lightgray):''効果範囲''|BGCOLOR(lightgray):''精度修正''|BGCOLOR(lightgray):''詠唱時間''|BGCOLOR(lightgray):''疲労/宝石''|
|4||||&amp;ref(Spell/V_Death.jpg,nolink,25x25,Death Gem);10|
|BGCOLOR(lightgray):''特性''|&gt;|&gt;|&gt;|抵抗可能&amp;br;遠隔儀式|
**Foul Air
|&gt;|&gt;|&gt;|&gt;|BGCOLOR(black):COLOR(white):CENTER:''Foul Air''|
|&gt;|BGCOLOR(lightgray):''研究領域''|&gt;|BGCOLOR(lightgray):''使用条件''|BGCOLOR(lightgray):''分類''|
|&gt;|Thaumaturgy Lv6|&gt;|儀式/陸上専用|世界呪附|
|BGCOLOR(lightgray):''主系統''|BGCOLOR(lightgray):''副系統''|&gt;|BGCOLOR(lightgray):''威力/効果''|BGCOLOR(lightgray):''効果発生数''|
|&amp;ref(Spell/P_Death.jpg,nolink,25x25,Death);5|&amp;ref(Spell/P_Air.jpg,nolink,25x25,Air);1|&gt;|Foul Air||
|BGCOLOR(lightgray):''射程距離''|BGCOLOR(lightgray):''効果範囲''|BGCOLOR(lightgray):''精度修正''|BGCOLOR(lightgray):''詠唱時間''|BGCOLOR(lightgray):''疲労/宝石''|
|||||&amp;ref(Spell/V_Death.jpg,nolink,25x25,Death Gem);75|
|BGCOLOR(lightgray):''特性''|&gt;|&gt;|&gt;|世界呪附|
**Syllable of Sleep
|&gt;|&gt;|&gt;|&gt;|BGCOLOR(black):COLOR(white):CENTER:''Syllable of Sleep''|
|&gt;|BGCOLOR(lightgray):''研究領域''|&gt;|BGCOLOR(lightgray):''使用条件''|BGCOLOR(lightgray):''分類''|
|&gt;|Thaumaturgy Lv6|&gt;|戦闘/水陸両用|催眠|
|BGCOLOR(lightgray):''主系統''|BGCOLOR(lightgray):''副系統''|&gt;|BGCOLOR(lightgray):''威力/効果''|BGCOLOR(lightgray):''効果発生数''|
|&amp;ref(Spell/P_Nature.jpg,nolink,25x25,Nature);5||&gt;|Sleep|1|
|BGCOLOR(lightgray):''射程距離''|BGCOLOR(lightgray):''効果範囲''|BGCOLOR(lightgray):''精度修正''|BGCOLOR(lightgray):''詠唱時間''|BGCOLOR(lightgray):''疲労/宝石''|
|30|25|0|100%|20|
|BGCOLOR(lightgray):''特性''|&gt;|&gt;|&gt;|抵抗可能&amp;br;無心無効&amp;br;アンデッド無効&amp;br;無生物無効|
**Beckoning
|&gt;|&gt;|&gt;|&gt;|BGCOLOR(black):COLOR(white):CENTER:''Beckoning''|
|&gt;|BGCOLOR(lightgray):''研究領域''|&gt;|BGCOLOR(lightgray):''使用条件''|BGCOLOR(lightgray):''分類''|
|&gt;|Thaumaturgy Lv6|&gt;|儀式/水陸両用|遠隔攻撃|
|BGCOLOR(lightgray):''主系統''|BGCOLOR(lightgray):''副系統''|&gt;|BGCOLOR(lightgray):''威力/効果''|BGCOLOR(lightgray):''効果発生数''|
|&amp;ref(Spell/P_Nature.jpg,nolink,25x25,Nature);5||&gt;|999|50+5/Lv|
|BGCOLOR(lightgray):''射程距離''|BGCOLOR(lightgray):''効果範囲''|BGCOLOR(lightgray):''精度修正''|BGCOLOR(lightgray):''詠唱時間''|BGCOLOR(lightgray):''疲労/宝石''|
|4||||&amp;ref(Spell/V_Nature.jpg,nolink,25x25,Nature Gem);20|
|BGCOLOR(lightgray):''特性''|&gt;|&gt;|&gt;|遠隔儀式&amp;br;森林のみ指定可能|
</v>
      </c>
      <c r="H23" s="1" t="str">
        <f ca="1">IFERROR(IFERROR(myConcat(INDIRECT("Spell!Z"&amp;MATCH(SpellOutput!H$1&amp;SpellOutput!$A23&amp;"S",Spell!$A:$A,0)&amp;":Z"&amp;MATCH(SpellOutput!H$1&amp;SpellOutput!$A23&amp;"E",Spell!$A:$A,0))),myConcat(INDIRECT("Spell!Z"&amp;MATCH(SpellOutput!H$1&amp;SpellOutput!$A23&amp;"S",Spell!$A:$A,0)))),"")</f>
        <v xml:space="preserve">**Rejuvenate
|&gt;|&gt;|&gt;|&gt;|BGCOLOR(black):COLOR(white):CENTER:''Rejuvenate''|
|&gt;|BGCOLOR(lightgray):''研究領域''|&gt;|BGCOLOR(lightgray):''使用条件''|BGCOLOR(lightgray):''分類''|
|&gt;|Blood Magic Lv6|&gt;|儀式/水陸両用|若年化|
|BGCOLOR(lightgray):''主系統''|BGCOLOR(lightgray):''副系統''|&gt;|BGCOLOR(lightgray):''威力/効果''|BGCOLOR(lightgray):''効果発生数''|
|&amp;ref(Spell/P_Blood.jpg,nolink,25x25,Blood);1||&gt;|10||
|BGCOLOR(lightgray):''射程距離''|BGCOLOR(lightgray):''効果範囲''|BGCOLOR(lightgray):''精度修正''|BGCOLOR(lightgray):''詠唱時間''|BGCOLOR(lightgray):''疲労/宝石''|
|||||&amp;ref(Spell/V_Blood.jpg,nolink,25x25,Blood Slave);10|
|BGCOLOR(lightgray):''特性''|&gt;|&gt;|&gt;||
**Harm
|&gt;|&gt;|&gt;|&gt;|BGCOLOR(black):COLOR(white):CENTER:''Harm''|
|&gt;|BGCOLOR(lightgray):''研究領域''|&gt;|BGCOLOR(lightgray):''使用条件''|BGCOLOR(lightgray):''分類''|
|&gt;|Blood Magic Lv6|&gt;|戦闘/陸上専用|攻撃|
|BGCOLOR(lightgray):''主系統''|BGCOLOR(lightgray):''副系統''|&gt;|BGCOLOR(lightgray):''威力/効果''|BGCOLOR(lightgray):''効果発生数''|
|&amp;ref(Spell/P_Blood.jpg,nolink,25x25,Blood);2||&gt;|2+1/Lv|1|
|BGCOLOR(lightgray):''射程距離''|BGCOLOR(lightgray):''効果範囲''|BGCOLOR(lightgray):''精度修正''|BGCOLOR(lightgray):''詠唱時間''|BGCOLOR(lightgray):''疲労/宝石''|
|50|4+2|5|150%|100 / &amp;ref(Spell/V_Blood.jpg,nolink,25x25,Blood Slave);1|
|BGCOLOR(lightgray):''特性''|&gt;|&gt;|&gt;|防御無視&amp;br;抵抗可能&amp;br;無生物無効|
**Bind Ice Devil
|&gt;|&gt;|&gt;|&gt;|BGCOLOR(black):COLOR(white):CENTER:''Bind Ice Devil''|
|&gt;|BGCOLOR(lightgray):''研究領域''|&gt;|BGCOLOR(lightgray):''使用条件''|BGCOLOR(lightgray):''分類''|
|&gt;|Blood Magic Lv6|&gt;|儀式/陸上専用|指揮官召喚|
|BGCOLOR(lightgray):''主系統''|BGCOLOR(lightgray):''副系統''|&gt;|BGCOLOR(lightgray):''威力/効果''|BGCOLOR(lightgray):''効果発生数''|
|&amp;ref(Spell/P_Blood.jpg,nolink,25x25,Blood);3|&amp;ref(Spell/P_Water.jpg,nolink,25x25,Water);3|&gt;|Random Ice Devil|1|
|BGCOLOR(lightgray):''射程距離''|BGCOLOR(lightgray):''効果範囲''|BGCOLOR(lightgray):''精度修正''|BGCOLOR(lightgray):''詠唱時間''|BGCOLOR(lightgray):''疲労/宝石''|
|||||&amp;ref(Spell/V_Blood.jpg,nolink,25x25,Blood Slave);88|
|BGCOLOR(lightgray):''特性''|&gt;|&gt;|&gt;|ユニーク召喚（候補6種）|
**Call Horror
|&gt;|&gt;|&gt;|&gt;|BGCOLOR(black):COLOR(white):CENTER:''Call Horror''|
|&gt;|BGCOLOR(lightgray):''研究領域''|&gt;|BGCOLOR(lightgray):''使用条件''|BGCOLOR(lightgray):''分類''|
|&gt;|Blood Magic Lv6|&gt;|戦闘/陸上専用|中立的召喚|
|BGCOLOR(lightgray):''主系統''|BGCOLOR(lightgray):''副系統''|&gt;|BGCOLOR(lightgray):''威力/効果''|BGCOLOR(lightgray):''効果発生数''|
|&amp;ref(Spell/P_Blood.jpg,nolink,25x25,Blood);3|&amp;ref(Spell/P_Astral.jpg,nolink,25x25,Astral);3|&gt;|Random Horror|1|
|BGCOLOR(lightgray):''射程距離''|BGCOLOR(lightgray):''効果範囲''|BGCOLOR(lightgray):''精度修正''|BGCOLOR(lightgray):''詠唱時間''|BGCOLOR(lightgray):''疲労/宝石''|
|5|0|-2|200%|300 / &amp;ref(Spell/V_Blood.jpg,nolink,25x25,Blood Slave);3|
|BGCOLOR(lightgray):''特性''|&gt;|&gt;|&gt;|中立勢力召喚&amp;br;戦場の端から召喚|
**Infernal Disease
|&gt;|&gt;|&gt;|&gt;|BGCOLOR(black):COLOR(white):CENTER:''Infernal Disease''|
|&gt;|BGCOLOR(lightgray):''研究領域''|&gt;|BGCOLOR(lightgray):''使用条件''|BGCOLOR(lightgray):''分類''|
|&gt;|Blood Magic Lv6|&gt;|儀式/陸上専用|暗殺派遣|
|BGCOLOR(lightgray):''主系統''|BGCOLOR(lightgray):''副系統''|&gt;|BGCOLOR(lightgray):''威力/効果''|BGCOLOR(lightgray):''効果発生数''|
|&amp;ref(Spell/P_Blood.jpg,nolink,25x25,Blood);5||&gt;|Disease Demon||
|BGCOLOR(lightgray):''射程距離''|BGCOLOR(lightgray):''効果範囲''|BGCOLOR(lightgray):''精度修正''|BGCOLOR(lightgray):''詠唱時間''|BGCOLOR(lightgray):''疲労/宝石''|
|5||||&amp;ref(Spell/V_Blood.jpg,nolink,25x25,Blood Slave);5|
|BGCOLOR(lightgray):''特性''|&gt;|&gt;|&gt;||
**Ritual of Five Gates
|&gt;|&gt;|&gt;|&gt;|BGCOLOR(black):COLOR(white):CENTER:''Ritual of Five Gates''|
|&gt;|BGCOLOR(lightgray):''研究領域''|&gt;|BGCOLOR(lightgray):''使用条件''|BGCOLOR(lightgray):''分類''|
|&gt;|Blood Magic Lv6|&gt;|儀式/陸上専用|兵士召喚|
|BGCOLOR(lightgray):''主系統''|BGCOLOR(lightgray):''副系統''|&gt;|BGCOLOR(lightgray):''威力/効果''|BGCOLOR(lightgray):''効果発生数''|
|&amp;ref(Spell/P_Blood.jpg,nolink,25x25,Blood);5||&gt;|5 Demons|1|
|BGCOLOR(lightgray):''射程距離''|BGCOLOR(lightgray):''効果範囲''|BGCOLOR(lightgray):''精度修正''|BGCOLOR(lightgray):''詠唱時間''|BGCOLOR(lightgray):''疲労/宝石''|
|||||&amp;ref(Spell/V_Blood.jpg,nolink,25x25,Blood Slave);39|
|BGCOLOR(lightgray):''特性''|&gt;|&gt;|&gt;||
</v>
      </c>
      <c r="J23" s="1" t="s">
        <v>2883</v>
      </c>
      <c r="K23" s="1" t="str">
        <f ca="1">IFERROR(IFERROR(myConcat(INDIRECT("Spell!Z"&amp;MATCH(SpellOutput!K$1&amp;"0"&amp;SpellOutput!$J23&amp;"S",Spell!$A:$A,0)&amp;":Z"&amp;MATCH(SpellOutput!K$1&amp;"0"&amp;SpellOutput!$J23&amp;"E",Spell!$A:$A,0))),myConcat(INDIRECT("Spell!Z"&amp;MATCH(SpellOutput!K$1&amp;"0"&amp;SpellOutput!$J23&amp;"S",Spell!$A:$A,0)))),"")</f>
        <v xml:space="preserve">**Stellar Decree
|&gt;|&gt;|&gt;|&gt;|BGCOLOR(black):COLOR(white):CENTER:''Stellar Decree''|
|&gt;|BGCOLOR(lightgray):''研究領域''|&gt;|BGCOLOR(lightgray):''使用条件''|BGCOLOR(lightgray):''分類''|
|&gt;|Divine Lv0|&gt;|戦闘/水陸両用|攻撃|
|BGCOLOR(lightgray):''主系統''|BGCOLOR(lightgray):''副系統''|&gt;|BGCOLOR(lightgray):''威力/効果''|BGCOLOR(lightgray):''効果発生数''|
|&amp;ref(Spell/P_Holy.jpg,nolink,25x25,Holy);1||&gt;|2+1/Lv|1|
|BGCOLOR(lightgray):''射程距離''|BGCOLOR(lightgray):''効果範囲''|BGCOLOR(lightgray):''精度修正''|BGCOLOR(lightgray):''詠唱時間''|BGCOLOR(lightgray):''疲労/宝石''|
|30+5|8+4|0|100%|0|
|BGCOLOR(lightgray):''特性''|&gt;|&gt;|&gt;|防御無視&amp;br;抵抗可能&amp;br;アンデッドにのみ作用|
**Word of Power
|&gt;|&gt;|&gt;|&gt;|BGCOLOR(black):COLOR(white):CENTER:''Word of Power''|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|100|0|100|100%|0|
|BGCOLOR(lightgray):''特性''|&gt;|&gt;|&gt;|防御無視&amp;br;抵抗可能|
</v>
      </c>
    </row>
    <row r="24" spans="1:11" x14ac:dyDescent="0.15">
      <c r="A24" s="1">
        <v>7</v>
      </c>
      <c r="B24" s="1" t="str">
        <f ca="1">IFERROR(IFERROR(myConcat(INDIRECT("Spell!Z"&amp;MATCH(SpellOutput!B$1&amp;SpellOutput!$A24&amp;"S",Spell!$A:$A,0)&amp;":Z"&amp;MATCH(SpellOutput!B$1&amp;SpellOutput!$A24&amp;"E",Spell!$A:$A,0))),myConcat(INDIRECT("Spell!Z"&amp;MATCH(SpellOutput!B$1&amp;SpellOutput!$A24&amp;"S",Spell!$A:$A,0)))),"")</f>
        <v xml:space="preserve">**Living Fire
|&gt;|&gt;|&gt;|&gt;|BGCOLOR(black):COLOR(white):CENTER:''Living Fire''|
|&gt;|BGCOLOR(lightgray):''研究領域''|&gt;|BGCOLOR(lightgray):''使用条件''|BGCOLOR(lightgray):''分類''|
|&gt;|Conjuration Lv7|&gt;|戦闘/陸上専用|一時的召喚|
|BGCOLOR(lightgray):''主系統''|BGCOLOR(lightgray):''副系統''|&gt;|BGCOLOR(lightgray):''威力/効果''|BGCOLOR(lightgray):''効果発生数''|
|&amp;ref(Spell/P_Fire.jpg,nolink,25x25,Fire);4||&gt;|Fire Elemental|4+1/Lv|
|BGCOLOR(lightgray):''射程距離''|BGCOLOR(lightgray):''効果範囲''|BGCOLOR(lightgray):''精度修正''|BGCOLOR(lightgray):''詠唱時間''|BGCOLOR(lightgray):''疲労/宝石''|
|1|0|0|150%|200 / &amp;ref(Spell/V_Fire.jpg,nolink,25x25,Fire Gem);2|
|BGCOLOR(lightgray):''特性''|&gt;|&gt;|&gt;||
**Living Clouds
|&gt;|&gt;|&gt;|&gt;|BGCOLOR(black):COLOR(white):CENTER:''Living Clouds''|
|&gt;|BGCOLOR(lightgray):''研究領域''|&gt;|BGCOLOR(lightgray):''使用条件''|BGCOLOR(lightgray):''分類''|
|&gt;|Conjuration Lv7|&gt;|戦闘/陸上専用|一時的召喚|
|BGCOLOR(lightgray):''主系統''|BGCOLOR(lightgray):''副系統''|&gt;|BGCOLOR(lightgray):''威力/効果''|BGCOLOR(lightgray):''効果発生数''|
|&amp;ref(Spell/P_Air.jpg,nolink,25x25,Air);4||&gt;|Air Elemental|4+1/Lv|
|BGCOLOR(lightgray):''射程距離''|BGCOLOR(lightgray):''効果範囲''|BGCOLOR(lightgray):''精度修正''|BGCOLOR(lightgray):''詠唱時間''|BGCOLOR(lightgray):''疲労/宝石''|
|1|0|0|150%|200 / &amp;ref(Spell/V_Air.jpg,nolink,25x25,Air Gem);2|
|BGCOLOR(lightgray):''特性''|&gt;|&gt;|&gt;||
**Summon Asp Turtle
|&gt;|&gt;|&gt;|&gt;|BGCOLOR(black):COLOR(white):CENTER:''Summon Asp Turtle''|
|&gt;|BGCOLOR(lightgray):''研究領域''|&gt;|BGCOLOR(lightgray):''使用条件''|BGCOLOR(lightgray):''分類''|
|&gt;|Conjuration Lv7|&gt;|儀式/水中専用|兵士召喚|
|BGCOLOR(lightgray):''主系統''|BGCOLOR(lightgray):''副系統''|&gt;|BGCOLOR(lightgray):''威力/効果''|BGCOLOR(lightgray):''効果発生数''|
|&amp;ref(Spell/P_Water.jpg,nolink,25x25,Water);3||&gt;|Asp Turtle|1|
|BGCOLOR(lightgray):''射程距離''|BGCOLOR(lightgray):''効果範囲''|BGCOLOR(lightgray):''精度修正''|BGCOLOR(lightgray):''詠唱時間''|BGCOLOR(lightgray):''疲労/宝石''|
|||||&amp;ref(Spell/V_Water.jpg,nolink,25x25,Water Gem);13|
|BGCOLOR(lightgray):''特性''|&gt;|&gt;|&gt;||
**Summon Catoblepas
|&gt;|&gt;|&gt;|&gt;|BGCOLOR(black):COLOR(white):CENTER:''Summon Catoblepas''|
|&gt;|BGCOLOR(lightgray):''研究領域''|&gt;|BGCOLOR(lightgray):''使用条件''|BGCOLOR(lightgray):''分類''|
|&gt;|Conjuration Lv7|&gt;|儀式/陸上専用|兵士召喚|
|BGCOLOR(lightgray):''主系統''|BGCOLOR(lightgray):''副系統''|&gt;|BGCOLOR(lightgray):''威力/効果''|BGCOLOR(lightgray):''効果発生数''|
|&amp;ref(Spell/P_Water.jpg,nolink,25x25,Water);3|&amp;ref(Spell/P_Death.jpg,nolink,25x25,Death);2|&gt;|Catoblepas|1|
|BGCOLOR(lightgray):''射程距離''|BGCOLOR(lightgray):''効果範囲''|BGCOLOR(lightgray):''精度修正''|BGCOLOR(lightgray):''詠唱時間''|BGCOLOR(lightgray):''疲労/宝石''|
|||||&amp;ref(Spell/V_Water.jpg,nolink,25x25,Water Gem);15|
|BGCOLOR(lightgray):''特性''|&gt;|&gt;|&gt;||
**Living Water
|&gt;|&gt;|&gt;|&gt;|BGCOLOR(black):COLOR(white):CENTER:''Living Water''|
|&gt;|BGCOLOR(lightgray):''研究領域''|&gt;|BGCOLOR(lightgray):''使用条件''|BGCOLOR(lightgray):''分類''|
|&gt;|Conjuration Lv7|&gt;|戦闘/水陸両用|一時的召喚|
|BGCOLOR(lightgray):''主系統''|BGCOLOR(lightgray):''副系統''|&gt;|BGCOLOR(lightgray):''威力/効果''|BGCOLOR(lightgray):''効果発生数''|
|&amp;ref(Spell/P_Water.jpg,nolink,25x25,Water);4||&gt;|Water Elemental|4+1/Lv|
|BGCOLOR(lightgray):''射程距離''|BGCOLOR(lightgray):''効果範囲''|BGCOLOR(lightgray):''精度修正''|BGCOLOR(lightgray):''詠唱時間''|BGCOLOR(lightgray):''疲労/宝石''|
|1|0|0|150%|200 / &amp;ref(Spell/V_Water.jpg,nolink,25x25,Water Gem);2|
|BGCOLOR(lightgray):''特性''|&gt;|&gt;|&gt;|Cold天秤ではIce Elemental召喚|
**Living Earth
|&gt;|&gt;|&gt;|&gt;|BGCOLOR(black):COLOR(white):CENTER:''Living Earth''|
|&gt;|BGCOLOR(lightgray):''研究領域''|&gt;|BGCOLOR(lightgray):''使用条件''|BGCOLOR(lightgray):''分類''|
|&gt;|Conjuration Lv7|&gt;|戦闘/水陸両用|一時的召喚|
|BGCOLOR(lightgray):''主系統''|BGCOLOR(lightgray):''副系統''|&gt;|BGCOLOR(lightgray):''威力/効果''|BGCOLOR(lightgray):''効果発生数''|
|&amp;ref(Spell/P_Earth.jpg,nolink,25x25,Earth);4||&gt;|Earth Elemental|4+1/Lv|
|BGCOLOR(lightgray):''射程距離''|BGCOLOR(lightgray):''効果範囲''|BGCOLOR(lightgray):''精度修正''|BGCOLOR(lightgray):''詠唱時間''|BGCOLOR(lightgray):''疲労/宝石''|
|1|0|0|150%|200 / &amp;ref(Spell/V_Earth.jpg,nolink,25x25,Earth Gem);2|
|BGCOLOR(lightgray):''特性''|&gt;|&gt;|&gt;||
**Summon Mound Fiend
|&gt;|&gt;|&gt;|&gt;|BGCOLOR(black):COLOR(white):CENTER:''Summon Mound Fiend''|
|&gt;|BGCOLOR(lightgray):''研究領域''|&gt;|BGCOLOR(lightgray):''使用条件''|BGCOLOR(lightgray):''分類''|
|&gt;|Conjuration Lv7|&gt;|儀式/陸上専用|指揮官召喚|
|BGCOLOR(lightgray):''主系統''|BGCOLOR(lightgray):''副系統''|&gt;|BGCOLOR(lightgray):''威力/効果''|BGCOLOR(lightgray):''効果発生数''|
|&amp;ref(Spell/P_Death.jpg,nolink,25x25,Death);3||&gt;|Mound Fiend|1|
|BGCOLOR(lightgray):''射程距離''|BGCOLOR(lightgray):''効果範囲''|BGCOLOR(lightgray):''精度修正''|BGCOLOR(lightgray):''詠唱時間''|BGCOLOR(lightgray):''疲労/宝石''|
|||||&amp;ref(Spell/V_Death.jpg,nolink,25x25,Death Gem);28|
|BGCOLOR(lightgray):''特性''|&gt;|&gt;|&gt;|指揮官として召喚|
**Harvester of Sorrows
|&gt;|&gt;|&gt;|&gt;|BGCOLOR(black):COLOR(white):CENTER:''Harvester of Sorrows''|
|&gt;|BGCOLOR(lightgray):''研究領域''|&gt;|BGCOLOR(lightgray):''使用条件''|BGCOLOR(lightgray):''分類''|
|&gt;|Conjuration Lv7|&gt;|儀式/水陸両用|指揮官召喚|
|BGCOLOR(lightgray):''主系統''|BGCOLOR(lightgray):''副系統''|&gt;|BGCOLOR(lightgray):''威力/効果''|BGCOLOR(lightgray):''効果発生数''|
|&amp;ref(Spell/P_Death.jpg,nolink,25x25,Death);4||&gt;|Harvester of Sorrows|1|
|BGCOLOR(lightgray):''射程距離''|BGCOLOR(lightgray):''効果範囲''|BGCOLOR(lightgray):''精度修正''|BGCOLOR(lightgray):''詠唱時間''|BGCOLOR(lightgray):''疲労/宝石''|
|||||&amp;ref(Spell/V_Death.jpg,nolink,25x25,Death Gem);20|
|BGCOLOR(lightgray):''特性''|&gt;|&gt;|&gt;|指揮官として召喚|
**Call Wraith Lord
|&gt;|&gt;|&gt;|&gt;|BGCOLOR(black):COLOR(white):CENTER:''Call Wraith Lord''|
|&gt;|BGCOLOR(lightgray):''研究領域''|&gt;|BGCOLOR(lightgray):''使用条件''|BGCOLOR(lightgray):''分類''|
|&gt;|Conjuration Lv7|&gt;|儀式/水陸両用|指揮官召喚|
|BGCOLOR(lightgray):''主系統''|BGCOLOR(lightgray):''副系統''|&gt;|BGCOLOR(lightgray):''威力/効果''|BGCOLOR(lightgray):''効果発生数''|
|&amp;ref(Spell/P_Death.jpg,nolink,25x25,Death);5||&gt;|Wraith Lord|1|
|BGCOLOR(lightgray):''射程距離''|BGCOLOR(lightgray):''効果範囲''|BGCOLOR(lightgray):''精度修正''|BGCOLOR(lightgray):''詠唱時間''|BGCOLOR(lightgray):''疲労/宝石''|
|||||&amp;ref(Spell/V_Death.jpg,nolink,25x25,Death Gem);40|
|BGCOLOR(lightgray):''特性''|&gt;|&gt;|&gt;|指揮官として召喚|
**Animal Horde
|&gt;|&gt;|&gt;|&gt;|BGCOLOR(black):COLOR(white):CENTER:''Animal Horde''|
|&gt;|BGCOLOR(lightgray):''研究領域''|&gt;|BGCOLOR(lightgray):''使用条件''|BGCOLOR(lightgray):''分類''|
|&gt;|Conjuration Lv7|&gt;|儀式/陸上専用|兵士召喚|
|BGCOLOR(lightgray):''主系統''|BGCOLOR(lightgray):''副系統''|&gt;|BGCOLOR(lightgray):''威力/効果''|BGCOLOR(lightgray):''効果発生数''|
|&amp;ref(Spell/P_Nature.jpg,nolink,25x25,Nature);4||&gt;|Random Animal|100|
|BGCOLOR(lightgray):''射程距離''|BGCOLOR(lightgray):''効果範囲''|BGCOLOR(lightgray):''精度修正''|BGCOLOR(lightgray):''詠唱時間''|BGCOLOR(lightgray):''疲労/宝石''|
|||||&amp;ref(Spell/V_Nature.jpg,nolink,25x25,Nature Gem);15|
|BGCOLOR(lightgray):''特性''|&gt;|&gt;|&gt;||
**Awaken Ivy King
|&gt;|&gt;|&gt;|&gt;|BGCOLOR(black):COLOR(white):CENTER:''Awaken Ivy King''|
|&gt;|BGCOLOR(lightgray):''研究領域''|&gt;|BGCOLOR(lightgray):''使用条件''|BGCOLOR(lightgray):''分類''|
|&gt;|Conjuration Lv7|&gt;|儀式/陸上専用|指揮官召喚|
|BGCOLOR(lightgray):''主系統''|BGCOLOR(lightgray):''副系統''|&gt;|BGCOLOR(lightgray):''威力/効果''|BGCOLOR(lightgray):''効果発生数''|
|&amp;ref(Spell/P_Nature.jpg,nolink,25x25,Nature);4||&gt;|Ivy King|1|
|BGCOLOR(lightgray):''射程距離''|BGCOLOR(lightgray):''効果範囲''|BGCOLOR(lightgray):''精度修正''|BGCOLOR(lightgray):''詠唱時間''|BGCOLOR(lightgray):''疲労/宝石''|
|||||&amp;ref(Spell/V_Nature.jpg,nolink,25x25,Nature Gem);30|
|BGCOLOR(lightgray):''特性''|&gt;|&gt;|&gt;|指揮官として召喚|
**Living Castle
|&gt;|&gt;|&gt;|&gt;|BGCOLOR(black):COLOR(white):CENTER:''Living Castle''|
|&gt;|BGCOLOR(lightgray):''研究領域''|&gt;|BGCOLOR(lightgray):''使用条件''|BGCOLOR(lightgray):''分類''|
|&gt;|Conjuration Lv7|&gt;|儀式/水中専用|要塞建設|
|BGCOLOR(lightgray):''主系統''|BGCOLOR(lightgray):''副系統''|&gt;|BGCOLOR(lightgray):''威力/効果''|BGCOLOR(lightgray):''効果発生数''|
|&amp;ref(Spell/P_Nature.jpg,nolink,25x25,Nature);4|&amp;ref(Spell/P_Water.jpg,nolink,25x25,Water);1|&gt;|Fort of Kelp and Coral||
|BGCOLOR(lightgray):''射程距離''|BGCOLOR(lightgray):''効果範囲''|BGCOLOR(lightgray):''精度修正''|BGCOLOR(lightgray):''詠唱時間''|BGCOLOR(lightgray):''疲労/宝石''|
|4||||&amp;ref(Spell/V_Nature.jpg,nolink,25x25,Nature Gem);40|
|BGCOLOR(lightgray):''特性''|&gt;|&gt;|&gt;|遠隔儀式&amp;br;陸上の指定不可&amp;br;敵国領内の指定不可|
**Wild Hunt
|&gt;|&gt;|&gt;|&gt;|BGCOLOR(black):COLOR(white):CENTER:''Wild Hunt''|
|&gt;|BGCOLOR(lightgray):''研究領域''|&gt;|BGCOLOR(lightgray):''使用条件''|BGCOLOR(lightgray):''分類''|
|&gt;|Conjuration Lv7|&gt;|儀式/水陸両用|世界呪附|
|BGCOLOR(lightgray):''主系統''|BGCOLOR(lightgray):''副系統''|&gt;|BGCOLOR(lightgray):''威力/効果''|BGCOLOR(lightgray):''効果発生数''|
|&amp;ref(Spell/P_Nature.jpg,nolink,25x25,Nature);6||&gt;|Wild Hunt|1|
|BGCOLOR(lightgray):''射程距離''|BGCOLOR(lightgray):''効果範囲''|BGCOLOR(lightgray):''精度修正''|BGCOLOR(lightgray):''詠唱時間''|BGCOLOR(lightgray):''疲労/宝石''|
|||||&amp;ref(Spell/V_Nature.jpg,nolink,25x25,Nature Gem);50|
|BGCOLOR(lightgray):''特性''|&gt;|&gt;|&gt;|世界呪附|
</v>
      </c>
      <c r="C24" s="1" t="str">
        <f ca="1">IFERROR(IFERROR(myConcat(INDIRECT("Spell!Z"&amp;MATCH(SpellOutput!C$1&amp;SpellOutput!$A24&amp;"S",Spell!$A:$A,0)&amp;":Z"&amp;MATCH(SpellOutput!C$1&amp;SpellOutput!$A24&amp;"E",Spell!$A:$A,0))),myConcat(INDIRECT("Spell!Z"&amp;MATCH(SpellOutput!C$1&amp;SpellOutput!$A24&amp;"S",Spell!$A:$A,0)))),"")</f>
        <v xml:space="preserve">**Phoenix Pyre
|&gt;|&gt;|&gt;|&gt;|BGCOLOR(black):COLOR(white):CENTER:''Phoenix Pyre''|
|&gt;|BGCOLOR(lightgray):''研究領域''|&gt;|BGCOLOR(lightgray):''使用条件''|BGCOLOR(lightgray):''分類''|
|&gt;|Alteration Lv7|&gt;|戦闘/陸上専用|自己強化|
|BGCOLOR(lightgray):''主系統''|BGCOLOR(lightgray):''副系統''|&gt;|BGCOLOR(lightgray):''威力/効果''|BGCOLOR(lightgray):''効果発生数''|
|&amp;ref(Spell/P_Fire.jpg,nolink,25x25,Fire);2||&gt;|Phoenix Pyre|1|
|BGCOLOR(lightgray):''射程距離''|BGCOLOR(lightgray):''効果範囲''|BGCOLOR(lightgray):''精度修正''|BGCOLOR(lightgray):''詠唱時間''|BGCOLOR(lightgray):''疲労/宝石''|
|0|0|0|100%|20|
|BGCOLOR(lightgray):''特性''|&gt;|&gt;|&gt;||
**Phantasmal Attack
|&gt;|&gt;|&gt;|&gt;|BGCOLOR(black):COLOR(white):CENTER:''Phantasmal Attack''|
|&gt;|BGCOLOR(lightgray):''研究領域''|&gt;|BGCOLOR(lightgray):''使用条件''|BGCOLOR(lightgray):''分類''|
|&gt;|Alteration Lv7|&gt;|儀式/水陸両用|襲撃派遣|
|BGCOLOR(lightgray):''主系統''|BGCOLOR(lightgray):''副系統''|&gt;|BGCOLOR(lightgray):''威力/効果''|BGCOLOR(lightgray):''効果発生数''|
|&amp;ref(Spell/P_Air.jpg,nolink,25x25,Air);4||&gt;|Phantasmal Warrior|25+5/Lv|
|BGCOLOR(lightgray):''射程距離''|BGCOLOR(lightgray):''効果範囲''|BGCOLOR(lightgray):''精度修正''|BGCOLOR(lightgray):''詠唱時間''|BGCOLOR(lightgray):''疲労/宝石''|
|4||||&amp;ref(Spell/V_Air.jpg,nolink,25x25,Air Gem);8|
|BGCOLOR(lightgray):''特性''|&gt;|&gt;|&gt;|遠隔儀式|
**Fog Warriors
|&gt;|&gt;|&gt;|&gt;|BGCOLOR(black):COLOR(white):CENTER:''Fog Warriors''|
|&gt;|BGCOLOR(lightgray):''研究領域''|&gt;|BGCOLOR(lightgray):''使用条件''|BGCOLOR(lightgray):''分類''|
|&gt;|Alteration Lv7|&gt;|戦闘/水陸両用|全体強化|
|BGCOLOR(lightgray):''主系統''|BGCOLOR(lightgray):''副系統''|&gt;|BGCOLOR(lightgray):''威力/効果''|BGCOLOR(lightgray):''効果発生数''|
|&amp;ref(Spell/P_Air.jpg,nolink,25x25,Air);5||&gt;|Mistform|1|
|BGCOLOR(lightgray):''射程距離''|BGCOLOR(lightgray):''効果範囲''|BGCOLOR(lightgray):''精度修正''|BGCOLOR(lightgray):''詠唱時間''|BGCOLOR(lightgray):''疲労/宝石''|
|0|666|0|200%|300 / &amp;ref(Spell/V_Air.jpg,nolink,25x25,Air Gem);3|
|BGCOLOR(lightgray):''特性''|&gt;|&gt;|&gt;|味方にのみ作用|
**Prison of Sedna
|&gt;|&gt;|&gt;|&gt;|BGCOLOR(black):COLOR(white):CENTER:''Prison of Sedna''|
|&gt;|BGCOLOR(lightgray):''研究領域''|&gt;|BGCOLOR(lightgray):''使用条件''|BGCOLOR(lightgray):''分類''|
|&gt;|Alteration Lv7|&gt;|戦闘/水中専用|捕縛|
|BGCOLOR(lightgray):''主系統''|BGCOLOR(lightgray):''副系統''|&gt;|BGCOLOR(lightgray):''威力/効果''|BGCOLOR(lightgray):''効果発生数''|
|&amp;ref(Spell/P_Water.jpg,nolink,25x25,Water);3||&gt;|Encase in Ice|1|
|BGCOLOR(lightgray):''射程距離''|BGCOLOR(lightgray):''効果範囲''|BGCOLOR(lightgray):''精度修正''|BGCOLOR(lightgray):''詠唱時間''|BGCOLOR(lightgray):''疲労/宝石''|
|25|6+2|0|125%|100 / &amp;ref(Spell/V_Water.jpg,nolink,25x25,Water Gem);1|
|BGCOLOR(lightgray):''特性''|&gt;|&gt;|&gt;||
**Sea of Ice
|&gt;|&gt;|&gt;|&gt;|BGCOLOR(black):COLOR(white):CENTER:''Sea of Ice''|
|&gt;|BGCOLOR(lightgray):''研究領域''|&gt;|BGCOLOR(lightgray):''使用条件''|BGCOLOR(lightgray):''分類''|
|&gt;|Alteration Lv7|&gt;|儀式/水陸両用|世界呪附|
|BGCOLOR(lightgray):''主系統''|BGCOLOR(lightgray):''副系統''|&gt;|BGCOLOR(lightgray):''威力/効果''|BGCOLOR(lightgray):''効果発生数''|
|&amp;ref(Spell/P_Water.jpg,nolink,25x25,Water);6||&gt;|Sea of Ice||
|BGCOLOR(lightgray):''射程距離''|BGCOLOR(lightgray):''効果範囲''|BGCOLOR(lightgray):''精度修正''|BGCOLOR(lightgray):''詠唱時間''|BGCOLOR(lightgray):''疲労/宝石''|
|||||&amp;ref(Spell/V_Water.jpg,nolink,25x25,Water Gem);80|
|BGCOLOR(lightgray):''特性''|&gt;|&gt;|&gt;|世界呪附|
**Marble Warriors
|&gt;|&gt;|&gt;|&gt;|BGCOLOR(black):COLOR(white):CENTER:''Marble Warriors''|
|&gt;|BGCOLOR(lightgray):''研究領域''|&gt;|BGCOLOR(lightgray):''使用条件''|BGCOLOR(lightgray):''分類''|
|&gt;|Alteration Lv7|&gt;|戦闘/水陸両用|強化|
|BGCOLOR(lightgray):''主系統''|BGCOLOR(lightgray):''副系統''|&gt;|BGCOLOR(lightgray):''威力/効果''|BGCOLOR(lightgray):''効果発生数''|
|&amp;ref(Spell/P_Earth.jpg,nolink,25x25,Earth);3||&gt;|Stoneskin|1|
|BGCOLOR(lightgray):''射程距離''|BGCOLOR(lightgray):''効果範囲''|BGCOLOR(lightgray):''精度修正''|BGCOLOR(lightgray):''詠唱時間''|BGCOLOR(lightgray):''疲労/宝石''|
|15|25|0|125%|100 / &amp;ref(Spell/V_Earth.jpg,nolink,25x25,Earth Gem);1|
|BGCOLOR(lightgray):''特性''|&gt;|&gt;|&gt;|味方にのみ作用|
**Iron Walls
|&gt;|&gt;|&gt;|&gt;|BGCOLOR(black):COLOR(white):CENTER:''Iron Walls''|
|&gt;|BGCOLOR(lightgray):''研究領域''|&gt;|BGCOLOR(lightgray):''使用条件''|BGCOLOR(lightgray):''分類''|
|&gt;|Alteration Lv7|&gt;|儀式/水陸両用|地方呪附|
|BGCOLOR(lightgray):''主系統''|BGCOLOR(lightgray):''副系統''|&gt;|BGCOLOR(lightgray):''威力/効果''|BGCOLOR(lightgray):''効果発生数''|
|&amp;ref(Spell/P_Earth.jpg,nolink,25x25,Earth);5||&gt;|Iron Walls||
|BGCOLOR(lightgray):''射程距離''|BGCOLOR(lightgray):''効果範囲''|BGCOLOR(lightgray):''精度修正''|BGCOLOR(lightgray):''詠唱時間''|BGCOLOR(lightgray):''疲労/宝石''|
|||||&amp;ref(Spell/V_Earth.jpg,nolink,25x25,Earth Gem);10|
|BGCOLOR(lightgray):''特性''|&gt;|&gt;|&gt;|地方呪附|
**Doom
|&gt;|&gt;|&gt;|&gt;|BGCOLOR(black):COLOR(white):CENTER:''Doom''|
|&gt;|BGCOLOR(lightgray):''研究領域''|&gt;|BGCOLOR(lightgray):''使用条件''|BGCOLOR(lightgray):''分類''|
|&gt;|Alteration Lv7|&gt;|戦闘/水陸両用|全体弱体化|
|BGCOLOR(lightgray):''主系統''|BGCOLOR(lightgray):''副系統''|&gt;|BGCOLOR(lightgray):''威力/効果''|BGCOLOR(lightgray):''効果発生数''|
|&amp;ref(Spell/P_Astral.jpg,nolink,25x25,Astral);4||&gt;|Curse|1|
|BGCOLOR(lightgray):''射程距離''|BGCOLOR(lightgray):''効果範囲''|BGCOLOR(lightgray):''精度修正''|BGCOLOR(lightgray):''詠唱時間''|BGCOLOR(lightgray):''疲労/宝石''|
|0|666|0|150%|100 / &amp;ref(Spell/V_Astral.jpg,nolink,25x25,Astral Pearl);1|
|BGCOLOR(lightgray):''特性''|&gt;|&gt;|&gt;||
**Bone Grinding
|&gt;|&gt;|&gt;|&gt;|BGCOLOR(black):COLOR(white):CENTER:''Bone Grinding''|
|&gt;|BGCOLOR(lightgray):''研究領域''|&gt;|BGCOLOR(lightgray):''使用条件''|BGCOLOR(lightgray):''分類''|
|&gt;|Alteration Lv7|&gt;|戦闘/水陸両用|全体攻撃|
|BGCOLOR(lightgray):''主系統''|BGCOLOR(lightgray):''副系統''|&gt;|BGCOLOR(lightgray):''威力/効果''|BGCOLOR(lightgray):''効果発生数''|
|&amp;ref(Spell/P_Death.jpg,nolink,25x25,Death);7||&gt;|3|1|
|BGCOLOR(lightgray):''射程距離''|BGCOLOR(lightgray):''効果範囲''|BGCOLOR(lightgray):''精度修正''|BGCOLOR(lightgray):''詠唱時間''|BGCOLOR(lightgray):''疲労/宝石''|
|0|666|0|150%|100 / &amp;ref(Spell/V_Death.jpg,nolink,25x25,Death Gem);1|
|BGCOLOR(lightgray):''特性''|&gt;|&gt;|&gt;|防御無視|
**Curse of the Frog Prince
|&gt;|&gt;|&gt;|&gt;|BGCOLOR(black):COLOR(white):CENTER:''Curse of the Frog Prince''|
|&gt;|BGCOLOR(lightgray):''研究領域''|&gt;|BGCOLOR(lightgray):''使用条件''|BGCOLOR(lightgray):''分類''|
|&gt;|Alteration Lv7|&gt;|戦闘/水陸両用|強制変身|
|BGCOLOR(lightgray):''主系統''|BGCOLOR(lightgray):''副系統''|&gt;|BGCOLOR(lightgray):''威力/効果''|BGCOLOR(lightgray):''効果発生数''|
|&amp;ref(Spell/P_Nature.jpg,nolink,25x25,Nature);2||&gt;|Frog|1|
|BGCOLOR(lightgray):''射程距離''|BGCOLOR(lightgray):''効果範囲''|BGCOLOR(lightgray):''精度修正''|BGCOLOR(lightgray):''詠唱時間''|BGCOLOR(lightgray):''疲労/宝石''|
|25|0|100|100%|20|
|BGCOLOR(lightgray):''特性''|&gt;|&gt;|&gt;|抵抗可能&amp;br;無心無効&amp;br;アンデッド無効&amp;br;無生物無効|
**Creeping Doom
|&gt;|&gt;|&gt;|&gt;|BGCOLOR(black):COLOR(white):CENTER:''Creeping Doom''|
|&gt;|BGCOLOR(lightgray):''研究領域''|&gt;|BGCOLOR(lightgray):''使用条件''|BGCOLOR(lightgray):''分類''|
|&gt;|Alteration Lv7|&gt;|戦闘/陸上専用|一時的召喚|
|BGCOLOR(lightgray):''主系統''|BGCOLOR(lightgray):''副系統''|&gt;|BGCOLOR(lightgray):''威力/効果''|BGCOLOR(lightgray):''効果発生数''|
|&amp;ref(Spell/P_Nature.jpg,nolink,25x25,Nature);3||&gt;|Random Bug|70+5/Lv|
|BGCOLOR(lightgray):''射程距離''|BGCOLOR(lightgray):''効果範囲''|BGCOLOR(lightgray):''精度修正''|BGCOLOR(lightgray):''詠唱時間''|BGCOLOR(lightgray):''疲労/宝石''|
|0|0|0|125%|100 / &amp;ref(Spell/V_Nature.jpg,nolink,25x25,Nature Gem);1|
|BGCOLOR(lightgray):''特性''|&gt;|&gt;|&gt;||
**Mass Protection
|&gt;|&gt;|&gt;|&gt;|BGCOLOR(black):COLOR(white):CENTER:''Mass Protection''|
|&gt;|BGCOLOR(lightgray):''研究領域''|&gt;|BGCOLOR(lightgray):''使用条件''|BGCOLOR(lightgray):''分類''|
|&gt;|Alteration Lv7|&gt;|戦闘/水陸両用|全体強化|
|BGCOLOR(lightgray):''主系統''|BGCOLOR(lightgray):''副系統''|&gt;|BGCOLOR(lightgray):''威力/効果''|BGCOLOR(lightgray):''効果発生数''|
|&amp;ref(Spell/P_Nature.jpg,nolink,25x25,Nature);3||&gt;|Barkskin|1|
|BGCOLOR(lightgray):''射程距離''|BGCOLOR(lightgray):''効果範囲''|BGCOLOR(lightgray):''精度修正''|BGCOLOR(lightgray):''詠唱時間''|BGCOLOR(lightgray):''疲労/宝石''|
|0|666|0|150%|100 / &amp;ref(Spell/V_Nature.jpg,nolink,25x25,Nature Gem);1|
|BGCOLOR(lightgray):''特性''|&gt;|&gt;|&gt;|味方にのみ作用|
</v>
      </c>
      <c r="D24" s="1" t="str">
        <f ca="1">IFERROR(IFERROR(myConcat(INDIRECT("Spell!Z"&amp;MATCH(SpellOutput!D$1&amp;SpellOutput!$A24&amp;"S",Spell!$A:$A,0)&amp;":Z"&amp;MATCH(SpellOutput!D$1&amp;SpellOutput!$A24&amp;"E",Spell!$A:$A,0))),myConcat(INDIRECT("Spell!Z"&amp;MATCH(SpellOutput!D$1&amp;SpellOutput!$A24&amp;"S",Spell!$A:$A,0)))),"")</f>
        <v xml:space="preserve">**Fire Storm
|&gt;|&gt;|&gt;|&gt;|BGCOLOR(black):COLOR(white):CENTER:''Fire Storm''|
|&gt;|BGCOLOR(lightgray):''研究領域''|&gt;|BGCOLOR(lightgray):''使用条件''|BGCOLOR(lightgray):''分類''|
|&gt;|Evocation Lv7|&gt;|戦闘/陸上専用|戦闘呪附|
|BGCOLOR(lightgray):''主系統''|BGCOLOR(lightgray):''副系統''|&gt;|BGCOLOR(lightgray):''威力/効果''|BGCOLOR(lightgray):''効果発生数''|
|&amp;ref(Spell/P_Fire.jpg,nolink,25x25,Fire);5||&gt;|Fire Storm|1|
|BGCOLOR(lightgray):''射程距離''|BGCOLOR(lightgray):''効果範囲''|BGCOLOR(lightgray):''精度修正''|BGCOLOR(lightgray):''詠唱時間''|BGCOLOR(lightgray):''疲労/宝石''|
|0|0|0|300%|300 / &amp;ref(Spell/V_Fire.jpg,nolink,25x25,Fire Gem);3|
|BGCOLOR(lightgray):''特性''|&gt;|&gt;|&gt;|戦闘呪附|
**Shimmering Fields
|&gt;|&gt;|&gt;|&gt;|BGCOLOR(black):COLOR(white):CENTER:''Shimmering Fields''|
|&gt;|BGCOLOR(lightgray):''研究領域''|&gt;|BGCOLOR(lightgray):''使用条件''|BGCOLOR(lightgray):''分類''|
|&gt;|Evocation Lv7|&gt;|戦闘/水陸両用|攻撃|
|BGCOLOR(lightgray):''主系統''|BGCOLOR(lightgray):''副系統''|&gt;|BGCOLOR(lightgray):''威力/効果''|BGCOLOR(lightgray):''効果発生数''|
|&amp;ref(Spell/P_Air.jpg,nolink,25x25,Air);6||&gt;|10+1/Lv|1|
|BGCOLOR(lightgray):''射程距離''|BGCOLOR(lightgray):''効果範囲''|BGCOLOR(lightgray):''精度修正''|BGCOLOR(lightgray):''詠唱時間''|BGCOLOR(lightgray):''疲労/宝石''|
|25|50|0|150%|200 / &amp;ref(Spell/V_Air.jpg,nolink,25x25,Air Gem);2|
|BGCOLOR(lightgray):''特性''|&gt;|&gt;|&gt;|電撃属性&amp;br;防御無視|
**Ice Strike
|&gt;|&gt;|&gt;|&gt;|BGCOLOR(black):COLOR(white):CENTER:''Ice Strike''|
|&gt;|BGCOLOR(lightgray):''研究領域''|&gt;|BGCOLOR(lightgray):''使用条件''|BGCOLOR(lightgray):''分類''|
|&gt;|Evocation Lv7|&gt;|戦闘/陸上専用|攻撃|
|BGCOLOR(lightgray):''主系統''|BGCOLOR(lightgray):''副系統''|&gt;|BGCOLOR(lightgray):''威力/効果''|BGCOLOR(lightgray):''効果発生数''|
|&amp;ref(Spell/P_Water.jpg,nolink,25x25,Water);2||&gt;|18|1|
|BGCOLOR(lightgray):''射程距離''|BGCOLOR(lightgray):''効果範囲''|BGCOLOR(lightgray):''精度修正''|BGCOLOR(lightgray):''詠唱時間''|BGCOLOR(lightgray):''疲労/宝石''|
|30|2+1|1|100%|20|
|BGCOLOR(lightgray):''特性''|&gt;|&gt;|&gt;|切断属性|
**Acid Storm
|&gt;|&gt;|&gt;|&gt;|BGCOLOR(black):COLOR(white):CENTER:''Acid Storm''|
|&gt;|BGCOLOR(lightgray):''研究領域''|&gt;|BGCOLOR(lightgray):''使用条件''|BGCOLOR(lightgray):''分類''|
|&gt;|Evocation Lv7|&gt;|戦闘/陸上専用|戦闘呪附|
|BGCOLOR(lightgray):''主系統''|BGCOLOR(lightgray):''副系統''|&gt;|BGCOLOR(lightgray):''威力/効果''|BGCOLOR(lightgray):''効果発生数''|
|&amp;ref(Spell/P_Water.jpg,nolink,25x25,Water);4|&amp;ref(Spell/P_Fire.jpg,nolink,25x25,Fire);1|&gt;|Acid Storm|1|
|BGCOLOR(lightgray):''射程距離''|BGCOLOR(lightgray):''効果範囲''|BGCOLOR(lightgray):''精度修正''|BGCOLOR(lightgray):''詠唱時間''|BGCOLOR(lightgray):''疲労/宝石''|
|0|0|0|250%|300 / &amp;ref(Spell/V_Water.jpg,nolink,25x25,Water Gem);3|
|BGCOLOR(lightgray):''特性''|&gt;|&gt;|&gt;|戦闘呪附|
**Murdering Winter
|&gt;|&gt;|&gt;|&gt;|BGCOLOR(black):COLOR(white):CENTER:''Murdering Winter''|
|&gt;|BGCOLOR(lightgray):''研究領域''|&gt;|BGCOLOR(lightgray):''使用条件''|BGCOLOR(lightgray):''分類''|
|&gt;|Evocation Lv7|&gt;|儀式/水陸両用|遠隔攻撃|
|BGCOLOR(lightgray):''主系統''|BGCOLOR(lightgray):''副系統''|&gt;|BGCOLOR(lightgray):''威力/効果''|BGCOLOR(lightgray):''効果発生数''|
|&amp;ref(Spell/P_Water.jpg,nolink,25x25,Water);5||&gt;|8||
|BGCOLOR(lightgray):''射程距離''|BGCOLOR(lightgray):''効果範囲''|BGCOLOR(lightgray):''精度修正''|BGCOLOR(lightgray):''詠唱時間''|BGCOLOR(lightgray):''疲労/宝石''|
|4||||&amp;ref(Spell/V_Water.jpg,nolink,25x25,Water Gem);40|
|BGCOLOR(lightgray):''特性''|&gt;|&gt;|&gt;|遠隔儀式&amp;br;海域の指定不可|
**Rain of Stones
|&gt;|&gt;|&gt;|&gt;|BGCOLOR(black):COLOR(white):CENTER:''Rain of Stones''|
|&gt;|BGCOLOR(lightgray):''研究領域''|&gt;|BGCOLOR(lightgray):''使用条件''|BGCOLOR(lightgray):''分類''|
|&gt;|Evocation Lv7|&gt;|戦闘/陸上専用|戦闘呪附|
|BGCOLOR(lightgray):''主系統''|BGCOLOR(lightgray):''副系統''|&gt;|BGCOLOR(lightgray):''威力/効果''|BGCOLOR(lightgray):''効果発生数''|
|&amp;ref(Spell/P_Earth.jpg,nolink,25x25,Earth);3|&amp;ref(Spell/P_Air.jpg,nolink,25x25,Air);1|&gt;|Rain of Stones|1|
|BGCOLOR(lightgray):''射程距離''|BGCOLOR(lightgray):''効果範囲''|BGCOLOR(lightgray):''精度修正''|BGCOLOR(lightgray):''詠唱時間''|BGCOLOR(lightgray):''疲労/宝石''|
|0|0|0|200%|100 / &amp;ref(Spell/V_Earth.jpg,nolink,25x25,Earth Gem);1|
|BGCOLOR(lightgray):''特性''|&gt;|&gt;|&gt;|戦闘呪附|
**Nether Darts
|&gt;|&gt;|&gt;|&gt;|BGCOLOR(black):COLOR(white):CENTER:''Nether Darts''|
|&gt;|BGCOLOR(lightgray):''研究領域''|&gt;|BGCOLOR(lightgray):''使用条件''|BGCOLOR(lightgray):''分類''|
|&gt;|Evocation Lv7|&gt;|戦闘/水陸両用|攻撃|
|BGCOLOR(lightgray):''主系統''|BGCOLOR(lightgray):''副系統''|&gt;|BGCOLOR(lightgray):''威力/効果''|BGCOLOR(lightgray):''効果発生数''|
|&amp;ref(Spell/P_Astral.jpg,nolink,25x25,Astral);1|&amp;ref(Spell/P_Death.jpg,nolink,25x25,Death);1|&gt;|15+1/Lv|15+1/Lv|
|BGCOLOR(lightgray):''射程距離''|BGCOLOR(lightgray):''効果範囲''|BGCOLOR(lightgray):''精度修正''|BGCOLOR(lightgray):''詠唱時間''|BGCOLOR(lightgray):''疲労/宝石''|
|30+5|0|0|100%|15|
|BGCOLOR(lightgray):''特性''|&gt;|&gt;|&gt;|防御貫通&amp;br;抵抗可能|
**Stygian Rains
|&gt;|&gt;|&gt;|&gt;|BGCOLOR(black):COLOR(white):CENTER:''Stygian Rains''|
|&gt;|BGCOLOR(lightgray):''研究領域''|&gt;|BGCOLOR(lightgray):''使用条件''|BGCOLOR(lightgray):''分類''|
|&gt;|Evocation Lv7|&gt;|戦闘/陸上専用|全体強化|
|BGCOLOR(lightgray):''主系統''|BGCOLOR(lightgray):''副系統''|&gt;|BGCOLOR(lightgray):''威力/効果''|BGCOLOR(lightgray):''効果発生数''|
|&amp;ref(Spell/P_Death.jpg,nolink,25x25,Death);3|&amp;ref(Spell/P_Water.jpg,nolink,25x25,Water);2|&gt;|Invulnerable 15|1|
|BGCOLOR(lightgray):''射程距離''|BGCOLOR(lightgray):''効果範囲''|BGCOLOR(lightgray):''精度修正''|BGCOLOR(lightgray):''詠唱時間''|BGCOLOR(lightgray):''疲労/宝石''|
|0|666|0|175%|200 / &amp;ref(Spell/V_Death.jpg,nolink,25x25,Death Gem);2|
|BGCOLOR(lightgray):''特性''|&gt;|&gt;|&gt;|無生物無効|
**Cloud of Death
|&gt;|&gt;|&gt;|&gt;|BGCOLOR(black):COLOR(white):CENTER:''Cloud of Death''|
|&gt;|BGCOLOR(lightgray):''研究領域''|&gt;|BGCOLOR(lightgray):''使用条件''|BGCOLOR(lightgray):''分類''|
|&gt;|Evocation Lv7|&gt;|戦闘/陸上専用|攻撃|
|BGCOLOR(lightgray):''主系統''|BGCOLOR(lightgray):''副系統''|&gt;|BGCOLOR(lightgray):''威力/効果''|BGCOLOR(lightgray):''効果発生数''|
|&amp;ref(Spell/P_Death.jpg,nolink,25x25,Death);4||&gt;|6+1/Lv|1|
|BGCOLOR(lightgray):''射程距離''|BGCOLOR(lightgray):''効果範囲''|BGCOLOR(lightgray):''精度修正''|BGCOLOR(lightgray):''詠唱時間''|BGCOLOR(lightgray):''疲労/宝石''|
|30|9+2|-3|100%|10|
|BGCOLOR(lightgray):''特性''|&gt;|&gt;|&gt;|防御無視&amp;br;抵抗可能&amp;br;アンデッド無効&amp;br;4ラウンド滞留|
**Wind of Death
|&gt;|&gt;|&gt;|&gt;|BGCOLOR(black):COLOR(white):CENTER:''Wind of Death''|
|&gt;|BGCOLOR(lightgray):''研究領域''|&gt;|BGCOLOR(lightgray):''使用条件''|BGCOLOR(lightgray):''分類''|
|&gt;|Evocation Lv7|&gt;|戦闘/陸上専用|腐敗|
|BGCOLOR(lightgray):''主系統''|BGCOLOR(lightgray):''副系統''|&gt;|BGCOLOR(lightgray):''威力/効果''|BGCOLOR(lightgray):''効果発生数''|
|&amp;ref(Spell/P_Death.jpg,nolink,25x25,Death);4|&amp;ref(Spell/P_Air.jpg,nolink,25x25,Air);1|&gt;|Decay|1|
|BGCOLOR(lightgray):''射程距離''|BGCOLOR(lightgray):''効果範囲''|BGCOLOR(lightgray):''精度修正''|BGCOLOR(lightgray):''詠唱時間''|BGCOLOR(lightgray):''疲労/宝石''|
|0|666|0|150%|100 / &amp;ref(Spell/V_Death.jpg,nolink,25x25,Death Gem);1|
|BGCOLOR(lightgray):''特性''|&gt;|&gt;|&gt;|抵抗容易|
**Storm of Thorns
|&gt;|&gt;|&gt;|&gt;|BGCOLOR(black):COLOR(white):CENTER:''Storm of Thorns''|
|&gt;|BGCOLOR(lightgray):''研究領域''|&gt;|BGCOLOR(lightgray):''使用条件''|BGCOLOR(lightgray):''分類''|
|&gt;|Evocation Lv7|&gt;|戦闘/陸上専用|攻撃|
|BGCOLOR(lightgray):''主系統''|BGCOLOR(lightgray):''副系統''|&gt;|BGCOLOR(lightgray):''威力/効果''|BGCOLOR(lightgray):''効果発生数''|
|&amp;ref(Spell/P_Nature.jpg,nolink,25x25,Nature);2||&gt;|15+1/Lv|7+2/Lv|
|BGCOLOR(lightgray):''射程距離''|BGCOLOR(lightgray):''効果範囲''|BGCOLOR(lightgray):''精度修正''|BGCOLOR(lightgray):''詠唱時間''|BGCOLOR(lightgray):''疲労/宝石''|
|35+5|0|0|100%|20|
|BGCOLOR(lightgray):''特性''|&gt;|&gt;|&gt;|刺突属性|
</v>
      </c>
      <c r="E24" s="1" t="str">
        <f ca="1">IFERROR(IFERROR(myConcat(INDIRECT("Spell!Z"&amp;MATCH(SpellOutput!E$1&amp;SpellOutput!$A24&amp;"S",Spell!$A:$A,0)&amp;":Z"&amp;MATCH(SpellOutput!E$1&amp;SpellOutput!$A24&amp;"E",Spell!$A:$A,0))),myConcat(INDIRECT("Spell!Z"&amp;MATCH(SpellOutput!E$1&amp;SpellOutput!$A24&amp;"S",Spell!$A:$A,0)))),"")</f>
        <v xml:space="preserve">**Mechanical Men
|&gt;|&gt;|&gt;|&gt;|BGCOLOR(black):COLOR(white):CENTER:''Mechanical Men''|
|&gt;|BGCOLOR(lightgray):''研究領域''|&gt;|BGCOLOR(lightgray):''使用条件''|BGCOLOR(lightgray):''分類''|
|&gt;|Construction Lv7|&gt;|儀式/陸上専用|兵士召喚|
|BGCOLOR(lightgray):''主系統''|BGCOLOR(lightgray):''副系統''|&gt;|BGCOLOR(lightgray):''威力/効果''|BGCOLOR(lightgray):''効果発生数''|
|&amp;ref(Spell/P_Earth.jpg,nolink,25x25,Earth);2||&gt;|Mechanical Man|10+1/Lv|
|BGCOLOR(lightgray):''射程距離''|BGCOLOR(lightgray):''効果範囲''|BGCOLOR(lightgray):''精度修正''|BGCOLOR(lightgray):''詠唱時間''|BGCOLOR(lightgray):''疲労/宝石''|
|||||&amp;ref(Spell/V_Earth.jpg,nolink,25x25,Earth Gem);15|
|BGCOLOR(lightgray):''特性''|&gt;|&gt;|&gt;|Mechanical Lord対応|
**Weapons of Sharpness
|&gt;|&gt;|&gt;|&gt;|BGCOLOR(black):COLOR(white):CENTER:''Weapons of Sharpness''|
|&gt;|BGCOLOR(lightgray):''研究領域''|&gt;|BGCOLOR(lightgray):''使用条件''|BGCOLOR(lightgray):''分類''|
|&gt;|Construction Lv7|&gt;|戦闘/水陸両用|強化|
|BGCOLOR(lightgray):''主系統''|BGCOLOR(lightgray):''副系統''|&gt;|BGCOLOR(lightgray):''威力/効果''|BGCOLOR(lightgray):''効果発生数''|
|&amp;ref(Spell/P_Earth.jpg,nolink,25x25,Earth);5||&gt;|Weapon of Sharpness|1|
|BGCOLOR(lightgray):''射程距離''|BGCOLOR(lightgray):''効果範囲''|BGCOLOR(lightgray):''精度修正''|BGCOLOR(lightgray):''詠唱時間''|BGCOLOR(lightgray):''疲労/宝石''|
|15|25|0|100%|20|
|BGCOLOR(lightgray):''特性''|&gt;|&gt;|&gt;|味方にのみ作用|
**Forge of the Ancients
|&gt;|&gt;|&gt;|&gt;|BGCOLOR(black):COLOR(white):CENTER:''Forge of the Ancients''|
|&gt;|BGCOLOR(lightgray):''研究領域''|&gt;|BGCOLOR(lightgray):''使用条件''|BGCOLOR(lightgray):''分類''|
|&gt;|Construction Lv7|&gt;|儀式/水陸両用|世界呪附|
|BGCOLOR(lightgray):''主系統''|BGCOLOR(lightgray):''副系統''|&gt;|BGCOLOR(lightgray):''威力/効果''|BGCOLOR(lightgray):''効果発生数''|
|&amp;ref(Spell/P_Earth.jpg,nolink,25x25,Earth);5||&gt;|Forge of the Ancients||
|BGCOLOR(lightgray):''射程距離''|BGCOLOR(lightgray):''効果範囲''|BGCOLOR(lightgray):''精度修正''|BGCOLOR(lightgray):''詠唱時間''|BGCOLOR(lightgray):''疲労/宝石''|
|||||&amp;ref(Spell/V_Earth.jpg,nolink,25x25,Earth Gem);80|
|BGCOLOR(lightgray):''特性''|&gt;|&gt;|&gt;|世界呪附|
**Golem Construction
|&gt;|&gt;|&gt;|&gt;|BGCOLOR(black):COLOR(white):CENTER:''Golem Construction''|
|&gt;|BGCOLOR(lightgray):''研究領域''|&gt;|BGCOLOR(lightgray):''使用条件''|BGCOLOR(lightgray):''分類''|
|&gt;|Construction Lv7|&gt;|儀式/水陸両用|指揮官召喚|
|BGCOLOR(lightgray):''主系統''|BGCOLOR(lightgray):''副系統''|&gt;|BGCOLOR(lightgray):''威力/効果''|BGCOLOR(lightgray):''効果発生数''|
|&amp;ref(Spell/P_Astral.jpg,nolink,25x25,Astral);3|&amp;ref(Spell/P_Earth.jpg,nolink,25x25,Earth);2|&gt;|Golem|1|
|BGCOLOR(lightgray):''射程距離''|BGCOLOR(lightgray):''効果範囲''|BGCOLOR(lightgray):''精度修正''|BGCOLOR(lightgray):''詠唱時間''|BGCOLOR(lightgray):''疲労/宝石''|
|||||&amp;ref(Spell/V_Astral.jpg,nolink,25x25,Astral Pearl);30|
|BGCOLOR(lightgray):''特性''|&gt;|&gt;|&gt;||
</v>
      </c>
      <c r="F24" s="1" t="str">
        <f ca="1">IFERROR(IFERROR(myConcat(INDIRECT("Spell!Z"&amp;MATCH(SpellOutput!F$1&amp;SpellOutput!$A24&amp;"S",Spell!$A:$A,0)&amp;":Z"&amp;MATCH(SpellOutput!F$1&amp;SpellOutput!$A24&amp;"E",Spell!$A:$A,0))),myConcat(INDIRECT("Spell!Z"&amp;MATCH(SpellOutput!F$1&amp;SpellOutput!$A24&amp;"S",Spell!$A:$A,0)))),"")</f>
        <v xml:space="preserve">**Dome of Flaming Death
|&gt;|&gt;|&gt;|&gt;|BGCOLOR(black):COLOR(white):CENTER:''Dome of Flaming Death''|
|&gt;|BGCOLOR(lightgray):''研究領域''|&gt;|BGCOLOR(lightgray):''使用条件''|BGCOLOR(lightgray):''分類''|
|&gt;|Enchantment Lv7|&gt;|儀式/陸上専用|地方呪附|
|BGCOLOR(lightgray):''主系統''|BGCOLOR(lightgray):''副系統''|&gt;|BGCOLOR(lightgray):''威力/効果''|BGCOLOR(lightgray):''効果発生数''|
|&amp;ref(Spell/P_Fire.jpg,nolink,25x25,Fire);4||&gt;|Dome of Flaming Death||
|BGCOLOR(lightgray):''射程距離''|BGCOLOR(lightgray):''効果範囲''|BGCOLOR(lightgray):''精度修正''|BGCOLOR(lightgray):''詠唱時間''|BGCOLOR(lightgray):''疲労/宝石''|
|||||&amp;ref(Spell/V_Fire.jpg,nolink,25x25,Fire Gem);8|
|BGCOLOR(lightgray):''特性''|&gt;|&gt;|&gt;|地方呪附|
**Mass Flight
|&gt;|&gt;|&gt;|&gt;|BGCOLOR(black):COLOR(white):CENTER:''Mass Flight''|
|&gt;|BGCOLOR(lightgray):''研究領域''|&gt;|BGCOLOR(lightgray):''使用条件''|BGCOLOR(lightgray):''分類''|
|&gt;|Enchantment Lv7|&gt;|戦闘/陸上専用|全体強化|
|BGCOLOR(lightgray):''主系統''|BGCOLOR(lightgray):''副系統''|&gt;|BGCOLOR(lightgray):''威力/効果''|BGCOLOR(lightgray):''効果発生数''|
|&amp;ref(Spell/P_Air.jpg,nolink,25x25,Air);4||&gt;|Flying|1|
|BGCOLOR(lightgray):''射程距離''|BGCOLOR(lightgray):''効果範囲''|BGCOLOR(lightgray):''精度修正''|BGCOLOR(lightgray):''詠唱時間''|BGCOLOR(lightgray):''疲労/宝石''|
|0|666|0|175%|200 / &amp;ref(Spell/V_Air.jpg,nolink,25x25,Air Gem);2|
|BGCOLOR(lightgray):''特性''|&gt;|&gt;|&gt;|味方にのみ作用|
**Ghost Ship Armada
|&gt;|&gt;|&gt;|&gt;|BGCOLOR(black):COLOR(white):CENTER:''Ghost Ship Armada''|
|&gt;|BGCOLOR(lightgray):''研究領域''|&gt;|BGCOLOR(lightgray):''使用条件''|BGCOLOR(lightgray):''分類''|
|&gt;|Enchantment Lv7|&gt;|儀式/水陸両用|世界呪附|
|BGCOLOR(lightgray):''主系統''|BGCOLOR(lightgray):''副系統''|&gt;|BGCOLOR(lightgray):''威力/効果''|BGCOLOR(lightgray):''効果発生数''|
|&amp;ref(Spell/P_Water.jpg,nolink,25x25,Water);4|&amp;ref(Spell/P_Death.jpg,nolink,25x25,Death);3|&gt;|Ghost Ship Armada||
|BGCOLOR(lightgray):''射程距離''|BGCOLOR(lightgray):''効果範囲''|BGCOLOR(lightgray):''精度修正''|BGCOLOR(lightgray):''詠唱時間''|BGCOLOR(lightgray):''疲労/宝石''|
|||||&amp;ref(Spell/V_Water.jpg,nolink,25x25,Water Gem);60|
|BGCOLOR(lightgray):''特性''|&gt;|&gt;|&gt;|世界呪附|
**Thetis' Blessing
|&gt;|&gt;|&gt;|&gt;|BGCOLOR(black):COLOR(white):CENTER:''Thetis' Blessing''|
|&gt;|BGCOLOR(lightgray):''研究領域''|&gt;|BGCOLOR(lightgray):''使用条件''|BGCOLOR(lightgray):''分類''|
|&gt;|Enchantment Lv7|&gt;|儀式/水陸両用|世界呪附|
|BGCOLOR(lightgray):''主系統''|BGCOLOR(lightgray):''副系統''|&gt;|BGCOLOR(lightgray):''威力/効果''|BGCOLOR(lightgray):''効果発生数''|
|&amp;ref(Spell/P_Water.jpg,nolink,25x25,Water);5||&gt;|Thetis' Blessing||
|BGCOLOR(lightgray):''射程距離''|BGCOLOR(lightgray):''効果範囲''|BGCOLOR(lightgray):''精度修正''|BGCOLOR(lightgray):''詠唱時間''|BGCOLOR(lightgray):''疲労/宝石''|
|||||&amp;ref(Spell/V_Water.jpg,nolink,25x25,Water Gem);50|
|BGCOLOR(lightgray):''特性''|&gt;|&gt;|&gt;|世界呪附|
**Lion Sentinels
|&gt;|&gt;|&gt;|&gt;|BGCOLOR(black):COLOR(white):CENTER:''Lion Sentinels''|
|&gt;|BGCOLOR(lightgray):''研究領域''|&gt;|BGCOLOR(lightgray):''使用条件''|BGCOLOR(lightgray):''分類''|
|&gt;|Enchantment Lv7|&gt;|儀式/水陸両用|地方呪附|
|BGCOLOR(lightgray):''主系統''|BGCOLOR(lightgray):''副系統''|&gt;|BGCOLOR(lightgray):''威力/効果''|BGCOLOR(lightgray):''効果発生数''|
|&amp;ref(Spell/P_Earth.jpg,nolink,25x25,Earth);5||&gt;|Lion Sentinels||
|BGCOLOR(lightgray):''射程距離''|BGCOLOR(lightgray):''効果範囲''|BGCOLOR(lightgray):''精度修正''|BGCOLOR(lightgray):''詠唱時間''|BGCOLOR(lightgray):''疲労/宝石''|
|||||&amp;ref(Spell/V_Earth.jpg,nolink,25x25,Earth Gem);30|
|BGCOLOR(lightgray):''特性''|&gt;|&gt;|&gt;|地方呪附&amp;br;要塞でのみ使用可能|
**Earth Blood Deep Well
|&gt;|&gt;|&gt;|&gt;|BGCOLOR(black):COLOR(white):CENTER:''Earth Blood Deep Well''|
|&gt;|BGCOLOR(lightgray):''研究領域''|&gt;|BGCOLOR(lightgray):''使用条件''|BGCOLOR(lightgray):''分類''|
|&gt;|Enchantment Lv7|&gt;|儀式/陸上専用|世界呪附|
|BGCOLOR(lightgray):''主系統''|BGCOLOR(lightgray):''副系統''|&gt;|BGCOLOR(lightgray):''威力/効果''|BGCOLOR(lightgray):''効果発生数''|
|&amp;ref(Spell/P_Earth.jpg,nolink,25x25,Earth);6||&gt;|Earth Blood Deep Well||
|BGCOLOR(lightgray):''射程距離''|BGCOLOR(lightgray):''効果範囲''|BGCOLOR(lightgray):''精度修正''|BGCOLOR(lightgray):''詠唱時間''|BGCOLOR(lightgray):''疲労/宝石''|
|||||&amp;ref(Spell/V_Earth.jpg,nolink,25x25,Earth Gem);80|
|BGCOLOR(lightgray):''特性''|&gt;|&gt;|&gt;|世界呪附|
**Solar Brilliance
|&gt;|&gt;|&gt;|&gt;|BGCOLOR(black):COLOR(white):CENTER:''Solar Brilliance''|
|&gt;|BGCOLOR(lightgray):''研究領域''|&gt;|BGCOLOR(lightgray):''使用条件''|BGCOLOR(lightgray):''分類''|
|&gt;|Enchantment Lv7|&gt;|戦闘/陸上専用|戦闘呪附|
|BGCOLOR(lightgray):''主系統''|BGCOLOR(lightgray):''副系統''|&gt;|BGCOLOR(lightgray):''威力/効果''|BGCOLOR(lightgray):''効果発生数''|
|&amp;ref(Spell/P_Astral.jpg,nolink,25x25,Astral);5||&gt;|Solar Brilliance|1|
|BGCOLOR(lightgray):''射程距離''|BGCOLOR(lightgray):''効果範囲''|BGCOLOR(lightgray):''精度修正''|BGCOLOR(lightgray):''詠唱時間''|BGCOLOR(lightgray):''疲労/宝石''|
|0|0|0|300%|300 / &amp;ref(Spell/V_Astral.jpg,nolink,25x25,Astral Pearl);3|
|BGCOLOR(lightgray):''特性''|&gt;|&gt;|&gt;|戦闘呪附&amp;br;洞窟では使用不可|
**Stellar Focus
|&gt;|&gt;|&gt;|&gt;|BGCOLOR(black):COLOR(white):CENTER:''Stellar Focus''|
|&gt;|BGCOLOR(lightgray):''研究領域''|&gt;|BGCOLOR(lightgray):''使用条件''|BGCOLOR(lightgray):''分類''|
|&gt;|Enchantment Lv7|&gt;|儀式/陸上専用|世界呪附|
|BGCOLOR(lightgray):''主系統''|BGCOLOR(lightgray):''副系統''|&gt;|BGCOLOR(lightgray):''威力/効果''|BGCOLOR(lightgray):''効果発生数''|
|&amp;ref(Spell/P_Astral.jpg,nolink,25x25,Astral);5||&gt;|Stellar Focus||
|BGCOLOR(lightgray):''射程距離''|BGCOLOR(lightgray):''効果範囲''|BGCOLOR(lightgray):''精度修正''|BGCOLOR(lightgray):''詠唱時間''|BGCOLOR(lightgray):''疲労/宝石''|
|||||&amp;ref(Spell/V_Astral.jpg,nolink,25x25,Astral Pearl);30|
|BGCOLOR(lightgray):''特性''|&gt;|&gt;|&gt;|世界呪附|
**Carrion Reanimation
|&gt;|&gt;|&gt;|&gt;|BGCOLOR(black):COLOR(white):CENTER:''Carrion Reanimation''|
|&gt;|BGCOLOR(lightgray):''研究領域''|&gt;|BGCOLOR(lightgray):''使用条件''|BGCOLOR(lightgray):''分類''|
|&gt;|Enchantment Lv7|&gt;|儀式/水陸両用|遠隔召喚|
|BGCOLOR(lightgray):''主系統''|BGCOLOR(lightgray):''副系統''|&gt;|BGCOLOR(lightgray):''威力/効果''|BGCOLOR(lightgray):''効果発生数''|
|&amp;ref(Spell/P_Death.jpg,nolink,25x25,Death);3||&gt;|Soulless|100|
|BGCOLOR(lightgray):''射程距離''|BGCOLOR(lightgray):''効果範囲''|BGCOLOR(lightgray):''精度修正''|BGCOLOR(lightgray):''詠唱時間''|BGCOLOR(lightgray):''疲労/宝石''|
|5||||&amp;ref(Spell/V_Death.jpg,nolink,25x25,Death Gem);10|
|BGCOLOR(lightgray):''特性''|&gt;|&gt;|&gt;|遠隔儀式&amp;br;自国の州のみ指定可能|
**Leviathan
|&gt;|&gt;|&gt;|&gt;|BGCOLOR(black):COLOR(white):CENTER:''Leviathan''|
|&gt;|BGCOLOR(lightgray):''研究領域''|&gt;|BGCOLOR(lightgray):''使用条件''|BGCOLOR(lightgray):''分類''|
|&gt;|Enchantment Lv7|&gt;|儀式/水中専用|兵士召喚|
|BGCOLOR(lightgray):''主系統''|BGCOLOR(lightgray):''副系統''|&gt;|BGCOLOR(lightgray):''威力/効果''|BGCOLOR(lightgray):''効果発生数''|
|&amp;ref(Spell/P_Death.jpg,nolink,25x25,Death);3|&amp;ref(Spell/P_Water.jpg,nolink,25x25,Water);1|&gt;|Leviathan|1|
|BGCOLOR(lightgray):''射程距離''|BGCOLOR(lightgray):''効果範囲''|BGCOLOR(lightgray):''精度修正''|BGCOLOR(lightgray):''詠唱時間''|BGCOLOR(lightgray):''疲労/宝石''|
|||||&amp;ref(Spell/V_Death.jpg,nolink,25x25,Death Gem);12|
|BGCOLOR(lightgray):''特性''|&gt;|&gt;|&gt;||
**Life after Death
|&gt;|&gt;|&gt;|&gt;|BGCOLOR(black):COLOR(white):CENTER:''Life after Death''|
|&gt;|BGCOLOR(lightgray):''研究領域''|&gt;|BGCOLOR(lightgray):''使用条件''|BGCOLOR(lightgray):''分類''|
|&gt;|Enchantment Lv7|&gt;|戦闘/水陸両用|全体強化|
|BGCOLOR(lightgray):''主系統''|BGCOLOR(lightgray):''副系統''|&gt;|BGCOLOR(lightgray):''威力/効果''|BGCOLOR(lightgray):''効果発生数''|
|&amp;ref(Spell/P_Death.jpg,nolink,25x25,Death);4||&gt;|Life after Death|1|
|BGCOLOR(lightgray):''射程距離''|BGCOLOR(lightgray):''効果範囲''|BGCOLOR(lightgray):''精度修正''|BGCOLOR(lightgray):''詠唱時間''|BGCOLOR(lightgray):''疲労/宝石''|
|0|666|0|225%|400 / &amp;ref(Spell/V_Death.jpg,nolink,25x25,Death Gem);4|
|BGCOLOR(lightgray):''特性''|&gt;|&gt;|&gt;|無心無効&amp;br;味方にのみ作用|
**Ritual of Rebirth
|&gt;|&gt;|&gt;|&gt;|BGCOLOR(black):COLOR(white):CENTER:''Ritual of Rebirth''|
|&gt;|BGCOLOR(lightgray):''研究領域''|&gt;|BGCOLOR(lightgray):''使用条件''|BGCOLOR(lightgray):''分類''|
|&gt;|Enchantment Lv7|&gt;|儀式/陸上専用|特殊召喚|
|BGCOLOR(lightgray):''主系統''|BGCOLOR(lightgray):''副系統''|&gt;|BGCOLOR(lightgray):''威力/効果''|BGCOLOR(lightgray):''効果発生数''|
|&amp;ref(Spell/P_Death.jpg,nolink,25x25,Death);4||&gt;|Mummy|1|
|BGCOLOR(lightgray):''射程距離''|BGCOLOR(lightgray):''効果範囲''|BGCOLOR(lightgray):''精度修正''|BGCOLOR(lightgray):''詠唱時間''|BGCOLOR(lightgray):''疲労/宝石''|
|||||&amp;ref(Spell/V_Death.jpg,nolink,25x25,Death Gem);15|
|BGCOLOR(lightgray):''特性''|&gt;|&gt;|&gt;||
**Serpent's Blessing
|&gt;|&gt;|&gt;|&gt;|BGCOLOR(black):COLOR(white):CENTER:''Serpent's Blessing''|
|&gt;|BGCOLOR(lightgray):''研究領域''|&gt;|BGCOLOR(lightgray):''使用条件''|BGCOLOR(lightgray):''分類''|
|&gt;|Enchantment Lv7|&gt;|戦闘/水陸両用|全体強化|
|BGCOLOR(lightgray):''主系統''|BGCOLOR(lightgray):''副系統''|&gt;|BGCOLOR(lightgray):''威力/効果''|BGCOLOR(lightgray):''効果発生数''|
|&amp;ref(Spell/P_Nature.jpg,nolink,25x25,Nature);4||&gt;|Poison Resistant 5|1|
|BGCOLOR(lightgray):''射程距離''|BGCOLOR(lightgray):''効果範囲''|BGCOLOR(lightgray):''精度修正''|BGCOLOR(lightgray):''詠唱時間''|BGCOLOR(lightgray):''疲労/宝石''|
|0|666|0|150%|100 / &amp;ref(Spell/V_Nature.jpg,nolink,25x25,Nature Gem);1|
|BGCOLOR(lightgray):''特性''|&gt;|&gt;|&gt;|味方にのみ作用|
**Awaken Treelord
|&gt;|&gt;|&gt;|&gt;|BGCOLOR(black):COLOR(white):CENTER:''Awaken Treelord''|
|&gt;|BGCOLOR(lightgray):''研究領域''|&gt;|BGCOLOR(lightgray):''使用条件''|BGCOLOR(lightgray):''分類''|
|&gt;|Enchantment Lv7|&gt;|儀式/陸上専用|遠隔召喚|
|BGCOLOR(lightgray):''主系統''|BGCOLOR(lightgray):''副系統''|&gt;|BGCOLOR(lightgray):''威力/効果''|BGCOLOR(lightgray):''効果発生数''|
|&amp;ref(Spell/P_Nature.jpg,nolink,25x25,Nature);5||&gt;|Random Treelord|1|
|BGCOLOR(lightgray):''射程距離''|BGCOLOR(lightgray):''効果範囲''|BGCOLOR(lightgray):''精度修正''|BGCOLOR(lightgray):''詠唱時間''|BGCOLOR(lightgray):''疲労/宝石''|
|||||&amp;ref(Spell/V_Nature.jpg,nolink,25x25,Nature Gem);35|
|BGCOLOR(lightgray):''特性''|&gt;|&gt;|&gt;|ユニーク召喚（候補3種）&amp;br;遠隔儀式&amp;br;森林のみ指定可能|
**Gift of Health
|&gt;|&gt;|&gt;|&gt;|BGCOLOR(black):COLOR(white):CENTER:''Gift of Health''|
|&gt;|BGCOLOR(lightgray):''研究領域''|&gt;|BGCOLOR(lightgray):''使用条件''|BGCOLOR(lightgray):''分類''|
|&gt;|Enchantment Lv7|&gt;|儀式/水陸両用|世界呪附|
|BGCOLOR(lightgray):''主系統''|BGCOLOR(lightgray):''副系統''|&gt;|BGCOLOR(lightgray):''威力/効果''|BGCOLOR(lightgray):''効果発生数''|
|&amp;ref(Spell/P_Nature.jpg,nolink,25x25,Nature);6||&gt;|Gift of Health||
|BGCOLOR(lightgray):''射程距離''|BGCOLOR(lightgray):''効果範囲''|BGCOLOR(lightgray):''精度修正''|BGCOLOR(lightgray):''詠唱時間''|BGCOLOR(lightgray):''疲労/宝石''|
|||||&amp;ref(Spell/V_Nature.jpg,nolink,25x25,Nature Gem);50|
|BGCOLOR(lightgray):''特性''|&gt;|&gt;|&gt;|世界呪附|
</v>
      </c>
      <c r="G24" s="1" t="str">
        <f ca="1">IFERROR(IFERROR(myConcat(INDIRECT("Spell!Z"&amp;MATCH(SpellOutput!G$1&amp;SpellOutput!$A24&amp;"S",Spell!$A:$A,0)&amp;":Z"&amp;MATCH(SpellOutput!G$1&amp;SpellOutput!$A24&amp;"E",Spell!$A:$A,0))),myConcat(INDIRECT("Spell!Z"&amp;MATCH(SpellOutput!G$1&amp;SpellOutput!$A24&amp;"S",Spell!$A:$A,0)))),"")</f>
        <v xml:space="preserve">**Purgatory
|&gt;|&gt;|&gt;|&gt;|BGCOLOR(black):COLOR(white):CENTER:''Purgatory''|
|&gt;|BGCOLOR(lightgray):''研究領域''|&gt;|BGCOLOR(lightgray):''使用条件''|BGCOLOR(lightgray):''分類''|
|&gt;|Thaumaturgy Lv7|&gt;|儀式/陸上専用|世界呪附|
|BGCOLOR(lightgray):''主系統''|BGCOLOR(lightgray):''副系統''|&gt;|BGCOLOR(lightgray):''威力/効果''|BGCOLOR(lightgray):''効果発生数''|
|&amp;ref(Spell/P_Fire.jpg,nolink,25x25,Fire);6||&gt;|Purgatory||
|BGCOLOR(lightgray):''射程距離''|BGCOLOR(lightgray):''効果範囲''|BGCOLOR(lightgray):''精度修正''|BGCOLOR(lightgray):''詠唱時間''|BGCOLOR(lightgray):''疲労/宝石''|
|||||&amp;ref(Spell/V_Fire.jpg,nolink,25x25,Fire Gem);60|
|BGCOLOR(lightgray):''特性''|&gt;|&gt;|&gt;|世界呪附|
**Dark Skies
|&gt;|&gt;|&gt;|&gt;|BGCOLOR(black):COLOR(white):CENTER:''Dark Skies''|
|&gt;|BGCOLOR(lightgray):''研究領域''|&gt;|BGCOLOR(lightgray):''使用条件''|BGCOLOR(lightgray):''分類''|
|&gt;|Thaumaturgy Lv7|&gt;|儀式/陸上専用|世界呪附|
|BGCOLOR(lightgray):''主系統''|BGCOLOR(lightgray):''副系統''|&gt;|BGCOLOR(lightgray):''威力/効果''|BGCOLOR(lightgray):''効果発生数''|
|&amp;ref(Spell/P_Air.jpg,nolink,25x25,Air);5||&gt;|Dark Skies||
|BGCOLOR(lightgray):''射程距離''|BGCOLOR(lightgray):''効果範囲''|BGCOLOR(lightgray):''精度修正''|BGCOLOR(lightgray):''詠唱時間''|BGCOLOR(lightgray):''疲労/宝石''|
|||||&amp;ref(Spell/V_Air.jpg,nolink,25x25,Air Gem);50|
|BGCOLOR(lightgray):''特性''|&gt;|&gt;|&gt;|世界呪附|
**Vengeful Water
|&gt;|&gt;|&gt;|&gt;|BGCOLOR(black):COLOR(white):CENTER:''Vengeful Water''|
|&gt;|BGCOLOR(lightgray):''研究領域''|&gt;|BGCOLOR(lightgray):''使用条件''|BGCOLOR(lightgray):''分類''|
|&gt;|Thaumaturgy Lv7|&gt;|儀式/水陸両用|世界呪附|
|BGCOLOR(lightgray):''主系統''|BGCOLOR(lightgray):''副系統''|&gt;|BGCOLOR(lightgray):''威力/効果''|BGCOLOR(lightgray):''効果発生数''|
|&amp;ref(Spell/P_Water.jpg,nolink,25x25,Water);7||&gt;|Vengeful Water||
|BGCOLOR(lightgray):''射程距離''|BGCOLOR(lightgray):''効果範囲''|BGCOLOR(lightgray):''精度修正''|BGCOLOR(lightgray):''詠唱時間''|BGCOLOR(lightgray):''疲労/宝石''|
|||||&amp;ref(Spell/V_Water.jpg,nolink,25x25,Water Gem);70|
|BGCOLOR(lightgray):''特性''|&gt;|&gt;|&gt;|世界呪附|
**Vortex of Returning
|&gt;|&gt;|&gt;|&gt;|BGCOLOR(black):COLOR(white):CENTER:''Vortex of Returning''|
|&gt;|BGCOLOR(lightgray):''研究領域''|&gt;|BGCOLOR(lightgray):''使用条件''|BGCOLOR(lightgray):''分類''|
|&gt;|Thaumaturgy Lv7|&gt;|戦闘/水陸両用|全体帰還|
|BGCOLOR(lightgray):''主系統''|BGCOLOR(lightgray):''副系統''|&gt;|BGCOLOR(lightgray):''威力/効果''|BGCOLOR(lightgray):''効果発生数''|
|&amp;ref(Spell/P_Astral.jpg,nolink,25x25,Astral);4||&gt;||1|
|BGCOLOR(lightgray):''射程距離''|BGCOLOR(lightgray):''効果範囲''|BGCOLOR(lightgray):''精度修正''|BGCOLOR(lightgray):''詠唱時間''|BGCOLOR(lightgray):''疲労/宝石''|
|0|666|0|200%|300 / &amp;ref(Spell/V_Astral.jpg,nolink,25x25,Astral Pearl);3|
|BGCOLOR(lightgray):''特性''|&gt;|&gt;|&gt;|味方にのみ作用|
**Divine Name
|&gt;|&gt;|&gt;|&gt;|BGCOLOR(black):COLOR(white):CENTER:''Divine Name''|
|&gt;|BGCOLOR(lightgray):''研究領域''|&gt;|BGCOLOR(lightgray):''使用条件''|BGCOLOR(lightgray):''分類''|
|&gt;|Thaumaturgy Lv7|&gt;|儀式/水陸両用|昇格|
|BGCOLOR(lightgray):''主系統''|BGCOLOR(lightgray):''副系統''|&gt;|BGCOLOR(lightgray):''威力/効果''|BGCOLOR(lightgray):''効果発生数''|
|&amp;ref(Spell/P_Astral.jpg,nolink,25x25,Astral);5||&gt;|||
|BGCOLOR(lightgray):''射程距離''|BGCOLOR(lightgray):''効果範囲''|BGCOLOR(lightgray):''精度修正''|BGCOLOR(lightgray):''詠唱時間''|BGCOLOR(lightgray):''疲労/宝石''|
|||||&amp;ref(Spell/V_Astral.jpg,nolink,25x25,Astral Pearl);25|
|BGCOLOR(lightgray):''特性''|&gt;|&gt;|&gt;||
**Plague
|&gt;|&gt;|&gt;|&gt;|BGCOLOR(black):COLOR(white):CENTER:''Plague''|
|&gt;|BGCOLOR(lightgray):''研究領域''|&gt;|BGCOLOR(lightgray):''使用条件''|BGCOLOR(lightgray):''分類''|
|&gt;|Thaumaturgy Lv7|&gt;|戦闘/水陸両用|疫病|
|BGCOLOR(lightgray):''主系統''|BGCOLOR(lightgray):''副系統''|&gt;|BGCOLOR(lightgray):''威力/効果''|BGCOLOR(lightgray):''効果発生数''|
|&amp;ref(Spell/P_Death.jpg,nolink,25x25,Death);4||&gt;|Plague|1|
|BGCOLOR(lightgray):''射程距離''|BGCOLOR(lightgray):''効果範囲''|BGCOLOR(lightgray):''精度修正''|BGCOLOR(lightgray):''詠唱時間''|BGCOLOR(lightgray):''疲労/宝石''|
|25|1|0|125%|100 / &amp;ref(Spell/V_Death.jpg,nolink,25x25,Death Gem);1|
|BGCOLOR(lightgray):''特性''|&gt;|&gt;|&gt;|抵抗可能&amp;br;アンデッド無効&amp;br;無生物無効|
**Charm
|&gt;|&gt;|&gt;|&gt;|BGCOLOR(black):COLOR(white):CENTER:''Charm''|
|&gt;|BGCOLOR(lightgray):''研究領域''|&gt;|BGCOLOR(lightgray):''使用条件''|BGCOLOR(lightgray):''分類''|
|&gt;|Thaumaturgy Lv7|&gt;|戦闘/水陸両用|魅了|
|BGCOLOR(lightgray):''主系統''|BGCOLOR(lightgray):''副系統''|&gt;|BGCOLOR(lightgray):''威力/効果''|BGCOLOR(lightgray):''効果発生数''|
|&amp;ref(Spell/P_Nature.jpg,nolink,25x25,Nature);3||&gt;|Charm|1|
|BGCOLOR(lightgray):''射程距離''|BGCOLOR(lightgray):''効果範囲''|BGCOLOR(lightgray):''精度修正''|BGCOLOR(lightgray):''詠唱時間''|BGCOLOR(lightgray):''疲労/宝石''|
|25|0|100|100%|30|
|BGCOLOR(lightgray):''特性''|&gt;|&gt;|&gt;|抵抗可能&amp;br;無心無効|
</v>
      </c>
      <c r="H24" s="1" t="str">
        <f ca="1">IFERROR(IFERROR(myConcat(INDIRECT("Spell!Z"&amp;MATCH(SpellOutput!H$1&amp;SpellOutput!$A24&amp;"S",Spell!$A:$A,0)&amp;":Z"&amp;MATCH(SpellOutput!H$1&amp;SpellOutput!$A24&amp;"E",Spell!$A:$A,0))),myConcat(INDIRECT("Spell!Z"&amp;MATCH(SpellOutput!H$1&amp;SpellOutput!$A24&amp;"S",Spell!$A:$A,0)))),"")</f>
        <v xml:space="preserve">**Leech
|&gt;|&gt;|&gt;|&gt;|BGCOLOR(black):COLOR(white):CENTER:''Leech''|
|&gt;|BGCOLOR(lightgray):''研究領域''|&gt;|BGCOLOR(lightgray):''使用条件''|BGCOLOR(lightgray):''分類''|
|&gt;|Blood Magic Lv7|&gt;|戦闘/陸上専用|攻撃|
|BGCOLOR(lightgray):''主系統''|BGCOLOR(lightgray):''副系統''|&gt;|BGCOLOR(lightgray):''威力/効果''|BGCOLOR(lightgray):''効果発生数''|
|&amp;ref(Spell/P_Blood.jpg,nolink,25x25,Blood);1||&gt;|25+1/Lv|1|
|BGCOLOR(lightgray):''射程距離''|BGCOLOR(lightgray):''効果範囲''|BGCOLOR(lightgray):''精度修正''|BGCOLOR(lightgray):''詠唱時間''|BGCOLOR(lightgray):''疲労/宝石''|
|30|1|100|150%|100 / &amp;ref(Spell/V_Blood.jpg,nolink,25x25,Blood Slave);1|
|BGCOLOR(lightgray):''特性''|&gt;|&gt;|&gt;|防御無視&amp;br;吸収攻撃&amp;br;無生物無効|
**Blood Rite
|&gt;|&gt;|&gt;|&gt;|BGCOLOR(black):COLOR(white):CENTER:''Blood Rite''|
|&gt;|BGCOLOR(lightgray):''研究領域''|&gt;|BGCOLOR(lightgray):''使用条件''|BGCOLOR(lightgray):''分類''|
|&gt;|Blood Magic Lv7|&gt;|儀式/陸上専用|兵士召喚|
|BGCOLOR(lightgray):''主系統''|BGCOLOR(lightgray):''副系統''|&gt;|BGCOLOR(lightgray):''威力/効果''|BGCOLOR(lightgray):''効果発生数''|
|&amp;ref(Spell/P_Blood.jpg,nolink,25x25,Blood);2|&amp;ref(Spell/P_Death.jpg,nolink,25x25,Death);2|&gt;|Vampire|1|
|BGCOLOR(lightgray):''射程距離''|BGCOLOR(lightgray):''効果範囲''|BGCOLOR(lightgray):''精度修正''|BGCOLOR(lightgray):''詠唱時間''|BGCOLOR(lightgray):''疲労/宝石''|
|||||&amp;ref(Spell/V_Blood.jpg,nolink,25x25,Blood Slave);11|
|BGCOLOR(lightgray):''特性''|&gt;|&gt;|&gt;||
**Blood Rain
|&gt;|&gt;|&gt;|&gt;|BGCOLOR(black):COLOR(white):CENTER:''Blood Rain''|
|&gt;|BGCOLOR(lightgray):''研究領域''|&gt;|BGCOLOR(lightgray):''使用条件''|BGCOLOR(lightgray):''分類''|
|&gt;|Blood Magic Lv7|&gt;|儀式/陸上専用|戦闘呪附|
|BGCOLOR(lightgray):''主系統''|BGCOLOR(lightgray):''副系統''|&gt;|BGCOLOR(lightgray):''威力/効果''|BGCOLOR(lightgray):''効果発生数''|
|&amp;ref(Spell/P_Blood.jpg,nolink,25x25,Blood);3||&gt;|Blood Rain|1|
|BGCOLOR(lightgray):''射程距離''|BGCOLOR(lightgray):''効果範囲''|BGCOLOR(lightgray):''精度修正''|BGCOLOR(lightgray):''詠唱時間''|BGCOLOR(lightgray):''疲労/宝石''|
|0|0|0|275%|300 / &amp;ref(Spell/V_Blood.jpg,nolink,25x25,Blood Slave);3|
|BGCOLOR(lightgray):''特性''|&gt;|&gt;|&gt;|戦闘呪附|
**Father Illearth
|&gt;|&gt;|&gt;|&gt;|BGCOLOR(black):COLOR(white):CENTER:''Father Illearth''|
|&gt;|BGCOLOR(lightgray):''研究領域''|&gt;|BGCOLOR(lightgray):''使用条件''|BGCOLOR(lightgray):''分類''|
|&gt;|Blood Magic Lv7|&gt;|儀式/陸上専用|指揮官召喚|
|BGCOLOR(lightgray):''主系統''|BGCOLOR(lightgray):''副系統''|&gt;|BGCOLOR(lightgray):''威力/効果''|BGCOLOR(lightgray):''効果発生数''|
|&amp;ref(Spell/P_Blood.jpg,nolink,25x25,Blood);3|&amp;ref(Spell/P_Earth.jpg,nolink,25x25,Earth);4|&gt;|Father Illearth|1|
|BGCOLOR(lightgray):''射程距離''|BGCOLOR(lightgray):''効果範囲''|BGCOLOR(lightgray):''精度修正''|BGCOLOR(lightgray):''詠唱時間''|BGCOLOR(lightgray):''疲労/宝石''|
|||||&amp;ref(Spell/V_Blood.jpg,nolink,25x25,Blood Slave);105|
|BGCOLOR(lightgray):''特性''|&gt;|&gt;|&gt;|ユニーク召喚（候補1種）|
**Send Dream Horror
|&gt;|&gt;|&gt;|&gt;|BGCOLOR(black):COLOR(white):CENTER:''Send Dream Horror''|
|&gt;|BGCOLOR(lightgray):''研究領域''|&gt;|BGCOLOR(lightgray):''使用条件''|BGCOLOR(lightgray):''分類''|
|&gt;|Blood Magic Lv7|&gt;|儀式/陸上専用|災害誘発|
|BGCOLOR(lightgray):''主系統''|BGCOLOR(lightgray):''副系統''|&gt;|BGCOLOR(lightgray):''威力/効果''|BGCOLOR(lightgray):''効果発生数''|
|&amp;ref(Spell/P_Blood.jpg,nolink,25x25,Blood);3|&amp;ref(Spell/P_Astral.jpg,nolink,25x25,Astral);4|&gt;|||
|BGCOLOR(lightgray):''射程距離''|BGCOLOR(lightgray):''効果範囲''|BGCOLOR(lightgray):''精度修正''|BGCOLOR(lightgray):''詠唱時間''|BGCOLOR(lightgray):''疲労/宝石''|
|6||||&amp;ref(Spell/V_Blood.jpg,nolink,25x25,Blood Slave);15|
|BGCOLOR(lightgray):''特性''|&gt;|&gt;|&gt;|遠隔儀式|
**Curse of Blood
|&gt;|&gt;|&gt;|&gt;|BGCOLOR(black):COLOR(white):CENTER:''Curse of Blood''|
|&gt;|BGCOLOR(lightgray):''研究領域''|&gt;|BGCOLOR(lightgray):''使用条件''|BGCOLOR(lightgray):''分類''|
|&gt;|Blood Magic Lv7|&gt;|儀式/陸上専用|指揮官召喚|
|BGCOLOR(lightgray):''主系統''|BGCOLOR(lightgray):''副系統''|&gt;|BGCOLOR(lightgray):''威力/効果''|BGCOLOR(lightgray):''効果発生数''|
|&amp;ref(Spell/P_Blood.jpg,nolink,25x25,Blood);3|&amp;ref(Spell/P_Death.jpg,nolink,25x25,Death);4|&gt;|Vampire Lord|1|
|BGCOLOR(lightgray):''射程距離''|BGCOLOR(lightgray):''効果範囲''|BGCOLOR(lightgray):''精度修正''|BGCOLOR(lightgray):''詠唱時間''|BGCOLOR(lightgray):''疲労/宝石''|
|||||&amp;ref(Spell/V_Blood.jpg,nolink,25x25,Blood Slave);77|
|BGCOLOR(lightgray):''特性''|&gt;|&gt;|&gt;||
**Bind Arch Devil
|&gt;|&gt;|&gt;|&gt;|BGCOLOR(black):COLOR(white):CENTER:''Bind Arch Devil''|
|&gt;|BGCOLOR(lightgray):''研究領域''|&gt;|BGCOLOR(lightgray):''使用条件''|BGCOLOR(lightgray):''分類''|
|&gt;|Blood Magic Lv7|&gt;|儀式/陸上専用|指揮官召喚|
|BGCOLOR(lightgray):''主系統''|BGCOLOR(lightgray):''副系統''|&gt;|BGCOLOR(lightgray):''威力/効果''|BGCOLOR(lightgray):''効果発生数''|
|&amp;ref(Spell/P_Blood.jpg,nolink,25x25,Blood);4|&amp;ref(Spell/P_Fire.jpg,nolink,25x25,Fire);2|&gt;|Random Arch Devil|1|
|BGCOLOR(lightgray):''射程距離''|BGCOLOR(lightgray):''効果範囲''|BGCOLOR(lightgray):''精度修正''|BGCOLOR(lightgray):''詠唱時間''|BGCOLOR(lightgray):''疲労/宝石''|
|||||&amp;ref(Spell/V_Blood.jpg,nolink,25x25,Blood Slave);99|
|BGCOLOR(lightgray):''特性''|&gt;|&gt;|&gt;|ユニーク召喚（候補5種）|
**Dome of Corruption
|&gt;|&gt;|&gt;|&gt;|BGCOLOR(black):COLOR(white):CENTER:''Dome of Corruption''|
|&gt;|BGCOLOR(lightgray):''研究領域''|&gt;|BGCOLOR(lightgray):''使用条件''|BGCOLOR(lightgray):''分類''|
|&gt;|Blood Magic Lv7|&gt;|儀式/陸上専用|地方呪附|
|BGCOLOR(lightgray):''主系統''|BGCOLOR(lightgray):''副系統''|&gt;|BGCOLOR(lightgray):''威力/効果''|BGCOLOR(lightgray):''効果発生数''|
|&amp;ref(Spell/P_Blood.jpg,nolink,25x25,Blood);4|&amp;ref(Spell/P_Astral.jpg,nolink,25x25,Astral);4|&gt;|Dome of Corruption||
|BGCOLOR(lightgray):''射程距離''|BGCOLOR(lightgray):''効果範囲''|BGCOLOR(lightgray):''精度修正''|BGCOLOR(lightgray):''詠唱時間''|BGCOLOR(lightgray):''疲労/宝石''|
|||||&amp;ref(Spell/V_Blood.jpg,nolink,25x25,Blood Slave);20|
|BGCOLOR(lightgray):''特性''|&gt;|&gt;|&gt;|地方呪附|
**Purify Blood
|&gt;|&gt;|&gt;|&gt;|BGCOLOR(black):COLOR(white):CENTER:''Purify Blood''|
|&gt;|BGCOLOR(lightgray):''研究領域''|&gt;|BGCOLOR(lightgray):''使用条件''|BGCOLOR(lightgray):''分類''|
|&gt;|Blood Magic Lv7|&gt;|戦闘/陸上専用|全体強化|
|BGCOLOR(lightgray):''主系統''|BGCOLOR(lightgray):''副系統''|&gt;|BGCOLOR(lightgray):''威力/効果''|BGCOLOR(lightgray):''効果発生数''|
|&amp;ref(Spell/P_Blood.jpg,nolink,25x25,Blood);4|&amp;ref(Spell/P_Nature.jpg,nolink,25x25,Nature);1|&gt;|Poison Resistant 5|1|
|BGCOLOR(lightgray):''射程距離''|BGCOLOR(lightgray):''効果範囲''|BGCOLOR(lightgray):''精度修正''|BGCOLOR(lightgray):''詠唱時間''|BGCOLOR(lightgray):''疲労/宝石''|
|0|666|0|225%|300 / &amp;ref(Spell/V_Blood.jpg,nolink,25x25,Blood Slave);3|
|BGCOLOR(lightgray):''特性''|&gt;|&gt;|&gt;|味方にのみ作用|
**Plague of Locusts
|&gt;|&gt;|&gt;|&gt;|BGCOLOR(black):COLOR(white):CENTER:''Plague of Locusts''|
|&gt;|BGCOLOR(lightgray):''研究領域''|&gt;|BGCOLOR(lightgray):''使用条件''|BGCOLOR(lightgray):''分類''|
|&gt;|Blood Magic Lv7|&gt;|儀式/陸上専用|遠隔召喚|
|BGCOLOR(lightgray):''主系統''|BGCOLOR(lightgray):''副系統''|&gt;|BGCOLOR(lightgray):''威力/効果''|BGCOLOR(lightgray):''効果発生数''|
|&amp;ref(Spell/P_Blood.jpg,nolink,25x25,Blood);5||&gt;|Demonic Locust|8|
|BGCOLOR(lightgray):''射程距離''|BGCOLOR(lightgray):''効果範囲''|BGCOLOR(lightgray):''精度修正''|BGCOLOR(lightgray):''詠唱時間''|BGCOLOR(lightgray):''疲労/宝石''|
|||||&amp;ref(Spell/V_Blood.jpg,nolink,25x25,Blood Slave);88|
|BGCOLOR(lightgray):''特性''|&gt;|&gt;|&gt;|遠隔儀式&amp;br;海域の指定不可|
**Astral Corrupiton
|&gt;|&gt;|&gt;|&gt;|BGCOLOR(black):COLOR(white):CENTER:''Astral Corrupiton''|
|&gt;|BGCOLOR(lightgray):''研究領域''|&gt;|BGCOLOR(lightgray):''使用条件''|BGCOLOR(lightgray):''分類''|
|&gt;|Blood Magic Lv7|&gt;|儀式/陸上専用|世界呪附|
|BGCOLOR(lightgray):''主系統''|BGCOLOR(lightgray):''副系統''|&gt;|BGCOLOR(lightgray):''威力/効果''|BGCOLOR(lightgray):''効果発生数''|
|&amp;ref(Spell/P_Blood.jpg,nolink,25x25,Blood);6|&amp;ref(Spell/P_Astral.jpg,nolink,25x25,Astral);6|&gt;|Astral Corruption||
|BGCOLOR(lightgray):''射程距離''|BGCOLOR(lightgray):''効果範囲''|BGCOLOR(lightgray):''精度修正''|BGCOLOR(lightgray):''詠唱時間''|BGCOLOR(lightgray):''疲労/宝石''|
|||||&amp;ref(Spell/V_Blood.jpg,nolink,25x25,Blood Slave);166|
|BGCOLOR(lightgray):''特性''|&gt;|&gt;|&gt;|世界呪附|
</v>
      </c>
      <c r="J24" s="1" t="s">
        <v>2884</v>
      </c>
      <c r="K24" s="1" t="str">
        <f ca="1">IFERROR(IFERROR(myConcat(INDIRECT("Spell!Z"&amp;MATCH(SpellOutput!K$1&amp;"0"&amp;SpellOutput!$J24&amp;"S",Spell!$A:$A,0)&amp;":Z"&amp;MATCH(SpellOutput!K$1&amp;"0"&amp;SpellOutput!$J24&amp;"E",Spell!$A:$A,0))),myConcat(INDIRECT("Spell!Z"&amp;MATCH(SpellOutput!K$1&amp;"0"&amp;SpellOutput!$J24&amp;"S",Spell!$A:$A,0)))),"")</f>
        <v xml:space="preserve">**Decree of the Underworld
|&gt;|&gt;|&gt;|&gt;|BGCOLOR(black):COLOR(white):CENTER:''Decree of the Underworld''|
|&gt;|BGCOLOR(lightgray):''研究領域''|&gt;|BGCOLOR(lightgray):''使用条件''|BGCOLOR(lightgray):''分類''|
|&gt;|Divine Lv0|&gt;|戦闘/水陸両用|攻撃|
|BGCOLOR(lightgray):''主系統''|BGCOLOR(lightgray):''副系統''|&gt;|BGCOLOR(lightgray):''威力/効果''|BGCOLOR(lightgray):''効果発生数''|
|&amp;ref(Spell/P_Holy.jpg,nolink,25x25,Holy);1||&gt;|4+3/Lv|1|
|BGCOLOR(lightgray):''射程距離''|BGCOLOR(lightgray):''効果範囲''|BGCOLOR(lightgray):''精度修正''|BGCOLOR(lightgray):''詠唱時間''|BGCOLOR(lightgray):''疲労/宝石''|
|25+5|4+2|0|100%|0|
|BGCOLOR(lightgray):''特性''|&gt;|&gt;|&gt;|防御無視&amp;br;抵抗可能&amp;br;アンデッドにのみ作用|
**Syllable of Death
|&gt;|&gt;|&gt;|&gt;|BGCOLOR(black):COLOR(white):CENTER:''Syllable of Death''|
|&gt;|BGCOLOR(lightgray):''研究領域''|&gt;|BGCOLOR(lightgray):''使用条件''|BGCOLOR(lightgray):''分類''|
|&gt;|Divine Lv0|&gt;|戦闘/水陸両用|攻撃|
|BGCOLOR(lightgray):''主系統''|BGCOLOR(lightgray):''副系統''|&gt;|BGCOLOR(lightgray):''威力/効果''|BGCOLOR(lightgray):''効果発生数''|
|&amp;ref(Spell/P_Holy.jpg,nolink,25x25,Holy);3||&gt;|10|1|
|BGCOLOR(lightgray):''射程距離''|BGCOLOR(lightgray):''効果範囲''|BGCOLOR(lightgray):''精度修正''|BGCOLOR(lightgray):''詠唱時間''|BGCOLOR(lightgray):''疲労/宝石''|
|25|0|100|100%|0|
|BGCOLOR(lightgray):''特性''|&gt;|&gt;|&gt;|防御無視&amp;br;抵抗可能|
</v>
      </c>
    </row>
    <row r="25" spans="1:11" x14ac:dyDescent="0.15">
      <c r="A25" s="1">
        <v>8</v>
      </c>
      <c r="B25" s="1" t="str">
        <f ca="1">IFERROR(IFERROR(myConcat(INDIRECT("Spell!Z"&amp;MATCH(SpellOutput!B$1&amp;SpellOutput!$A25&amp;"S",Spell!$A:$A,0)&amp;":Z"&amp;MATCH(SpellOutput!B$1&amp;SpellOutput!$A25&amp;"E",Spell!$A:$A,0))),myConcat(INDIRECT("Spell!Z"&amp;MATCH(SpellOutput!B$1&amp;SpellOutput!$A25&amp;"S",Spell!$A:$A,0)))),"")</f>
        <v xml:space="preserve">**King of Elemental Fire
|&gt;|&gt;|&gt;|&gt;|BGCOLOR(black):COLOR(white):CENTER:''King of Elemental Fire''|
|&gt;|BGCOLOR(lightgray):''研究領域''|&gt;|BGCOLOR(lightgray):''使用条件''|BGCOLOR(lightgray):''分類''|
|&gt;|Conjuration Lv8|&gt;|儀式/陸上専用|指揮官召喚|
|BGCOLOR(lightgray):''主系統''|BGCOLOR(lightgray):''副系統''|&gt;|BGCOLOR(lightgray):''威力/効果''|BGCOLOR(lightgray):''効果発生数''|
|&amp;ref(Spell/P_Fire.jpg,nolink,25x25,Fire);5||&gt;|Random King of Elemental Fire|1|
|BGCOLOR(lightgray):''射程距離''|BGCOLOR(lightgray):''効果範囲''|BGCOLOR(lightgray):''精度修正''|BGCOLOR(lightgray):''詠唱時間''|BGCOLOR(lightgray):''疲労/宝石''|
|||||&amp;ref(Spell/V_Fire.jpg,nolink,25x25,Fire Gem);50|
|BGCOLOR(lightgray):''特性''|&gt;|&gt;|&gt;|ユニーク召喚（候補2種）&amp;br;指揮官として召喚|
**The Kindly Ones
|&gt;|&gt;|&gt;|&gt;|BGCOLOR(black):COLOR(white):CENTER:''The Kindly Ones''|
|&gt;|BGCOLOR(lightgray):''研究領域''|&gt;|BGCOLOR(lightgray):''使用条件''|BGCOLOR(lightgray):''分類''|
|&gt;|Conjuration Lv8|&gt;|儀式/水陸両用|世界呪附|
|BGCOLOR(lightgray):''主系統''|BGCOLOR(lightgray):''副系統''|&gt;|BGCOLOR(lightgray):''威力/効果''|BGCOLOR(lightgray):''効果発生数''|
|&amp;ref(Spell/P_Fire.jpg,nolink,25x25,Fire);6|&amp;ref(Spell/P_Nature.jpg,nolink,25x25,Nature);4|&gt;|The Kindly Ones|1|
|BGCOLOR(lightgray):''射程距離''|BGCOLOR(lightgray):''効果範囲''|BGCOLOR(lightgray):''精度修正''|BGCOLOR(lightgray):''詠唱時間''|BGCOLOR(lightgray):''疲労/宝石''|
|||||&amp;ref(Spell/V_Fire.jpg,nolink,25x25,Fire Gem);40|
|BGCOLOR(lightgray):''特性''|&gt;|&gt;|&gt;|世界呪附|
**Queen of Elemental Air
|&gt;|&gt;|&gt;|&gt;|BGCOLOR(black):COLOR(white):CENTER:''Queen of Elemental Air''|
|&gt;|BGCOLOR(lightgray):''研究領域''|&gt;|BGCOLOR(lightgray):''使用条件''|BGCOLOR(lightgray):''分類''|
|&gt;|Conjuration Lv8|&gt;|儀式/陸上専用|指揮官召喚|
|BGCOLOR(lightgray):''主系統''|BGCOLOR(lightgray):''副系統''|&gt;|BGCOLOR(lightgray):''威力/効果''|BGCOLOR(lightgray):''効果発生数''|
|&amp;ref(Spell/P_Air.jpg,nolink,25x25,Air);5||&gt;|Random Queen of Elemental Air|1|
|BGCOLOR(lightgray):''射程距離''|BGCOLOR(lightgray):''効果範囲''|BGCOLOR(lightgray):''精度修正''|BGCOLOR(lightgray):''詠唱時間''|BGCOLOR(lightgray):''疲労/宝石''|
|||||&amp;ref(Spell/V_Air.jpg,nolink,25x25,Air Gem);50|
|BGCOLOR(lightgray):''特性''|&gt;|&gt;|&gt;|ユニーク召喚（候補3種）&amp;br;指揮官として召喚|
**Queen of Elemental Water
|&gt;|&gt;|&gt;|&gt;|BGCOLOR(black):COLOR(white):CENTER:''Queen of Elemental Water''|
|&gt;|BGCOLOR(lightgray):''研究領域''|&gt;|BGCOLOR(lightgray):''使用条件''|BGCOLOR(lightgray):''分類''|
|&gt;|Conjuration Lv8|&gt;|儀式/水中専用|指揮官召喚|
|BGCOLOR(lightgray):''主系統''|BGCOLOR(lightgray):''副系統''|&gt;|BGCOLOR(lightgray):''威力/効果''|BGCOLOR(lightgray):''効果発生数''|
|&amp;ref(Spell/P_Water.jpg,nolink,25x25,Water);5||&gt;|Random Queen of Elemental Water|1|
|BGCOLOR(lightgray):''射程距離''|BGCOLOR(lightgray):''効果範囲''|BGCOLOR(lightgray):''精度修正''|BGCOLOR(lightgray):''詠唱時間''|BGCOLOR(lightgray):''疲労/宝石''|
|||||&amp;ref(Spell/V_Water.jpg,nolink,25x25,Water Gem);50|
|BGCOLOR(lightgray):''特性''|&gt;|&gt;|&gt;|ユニーク召喚（候補3種）&amp;br;指揮官として召喚|
**Guardians of the Deep
|&gt;|&gt;|&gt;|&gt;|BGCOLOR(black):COLOR(white):CENTER:''Guardians of the Deep''|
|&gt;|BGCOLOR(lightgray):''研究領域''|&gt;|BGCOLOR(lightgray):''使用条件''|BGCOLOR(lightgray):''分類''|
|&gt;|Conjuration Lv8|&gt;|儀式/水中専用|世界呪附|
|BGCOLOR(lightgray):''主系統''|BGCOLOR(lightgray):''副系統''|&gt;|BGCOLOR(lightgray):''威力/効果''|BGCOLOR(lightgray):''効果発生数''|
|&amp;ref(Spell/P_Water.jpg,nolink,25x25,Water);6||&gt;|Guardians of the Deep|1|
|BGCOLOR(lightgray):''射程距離''|BGCOLOR(lightgray):''効果範囲''|BGCOLOR(lightgray):''精度修正''|BGCOLOR(lightgray):''詠唱時間''|BGCOLOR(lightgray):''疲労/宝石''|
|||||&amp;ref(Spell/V_Water.jpg,nolink,25x25,Water Gem);60|
|BGCOLOR(lightgray):''特性''|&gt;|&gt;|&gt;|世界呪附|
**Earth Attack
|&gt;|&gt;|&gt;|&gt;|BGCOLOR(black):COLOR(white):CENTER:''Earth Attack''|
|&gt;|BGCOLOR(lightgray):''研究領域''|&gt;|BGCOLOR(lightgray):''使用条件''|BGCOLOR(lightgray):''分類''|
|&gt;|Conjuration Lv8|&gt;|儀式/水陸両用|暗殺派遣|
|BGCOLOR(lightgray):''主系統''|BGCOLOR(lightgray):''副系統''|&gt;|BGCOLOR(lightgray):''威力/効果''|BGCOLOR(lightgray):''効果発生数''|
|&amp;ref(Spell/P_Earth.jpg,nolink,25x25,Earth);5||&gt;|Earth Elemental|1|
|BGCOLOR(lightgray):''射程距離''|BGCOLOR(lightgray):''効果範囲''|BGCOLOR(lightgray):''精度修正''|BGCOLOR(lightgray):''詠唱時間''|BGCOLOR(lightgray):''疲労/宝石''|
|4||||&amp;ref(Spell/V_Earth.jpg,nolink,25x25,Earth Gem);5|
|BGCOLOR(lightgray):''特性''|&gt;|&gt;|&gt;|暗殺者派遣&amp;br;遠隔儀式|
**King of Elemental Earth
|&gt;|&gt;|&gt;|&gt;|BGCOLOR(black):COLOR(white):CENTER:''King of Elemental Earth''|
|&gt;|BGCOLOR(lightgray):''研究領域''|&gt;|BGCOLOR(lightgray):''使用条件''|BGCOLOR(lightgray):''分類''|
|&gt;|Conjuration Lv8|&gt;|儀式/水陸両用|指揮官召喚|
|BGCOLOR(lightgray):''主系統''|BGCOLOR(lightgray):''副系統''|&gt;|BGCOLOR(lightgray):''威力/効果''|BGCOLOR(lightgray):''効果発生数''|
|&amp;ref(Spell/P_Earth.jpg,nolink,25x25,Earth);5||&gt;|Random King of Elemental Earth|1|
|BGCOLOR(lightgray):''射程距離''|BGCOLOR(lightgray):''効果範囲''|BGCOLOR(lightgray):''精度修正''|BGCOLOR(lightgray):''詠唱時間''|BGCOLOR(lightgray):''疲労/宝石''|
|||||&amp;ref(Spell/V_Earth.jpg,nolink,25x25,Earth Gem);50|
|BGCOLOR(lightgray):''特性''|&gt;|&gt;|&gt;|ユニーク召喚（候補2種）&amp;br;指揮官として召喚|
**Call the Eater of the Dead
|&gt;|&gt;|&gt;|&gt;|BGCOLOR(black):COLOR(white):CENTER:''Call the Eater of the Dead''|
|&gt;|BGCOLOR(lightgray):''研究領域''|&gt;|BGCOLOR(lightgray):''使用条件''|BGCOLOR(lightgray):''分類''|
|&gt;|Conjuration Lv8|&gt;|儀式/陸上専用|兵士召喚|
|BGCOLOR(lightgray):''主系統''|BGCOLOR(lightgray):''副系統''|&gt;|BGCOLOR(lightgray):''威力/効果''|BGCOLOR(lightgray):''効果発生数''|
|&amp;ref(Spell/P_Astral.jpg,nolink,25x25,Astral);4|&amp;ref(Spell/P_Death.jpg,nolink,25x25,Death);4|&gt;|Eater of the Dead|1|
|BGCOLOR(lightgray):''射程距離''|BGCOLOR(lightgray):''効果範囲''|BGCOLOR(lightgray):''精度修正''|BGCOLOR(lightgray):''詠唱時間''|BGCOLOR(lightgray):''疲労/宝石''|
|||||&amp;ref(Spell/V_Astral.jpg,nolink,25x25,Astral Pearl);50|
|BGCOLOR(lightgray):''特性''|&gt;|&gt;|&gt;|ユニーク召喚（候補1種）|
**King of Banefires
|&gt;|&gt;|&gt;|&gt;|BGCOLOR(black):COLOR(white):CENTER:''King of Banefires''|
|&gt;|BGCOLOR(lightgray):''研究領域''|&gt;|BGCOLOR(lightgray):''使用条件''|BGCOLOR(lightgray):''分類''|
|&gt;|Conjuration Lv8|&gt;|儀式/陸上専用|指揮官召喚|
|BGCOLOR(lightgray):''主系統''|BGCOLOR(lightgray):''副系統''|&gt;|BGCOLOR(lightgray):''威力/効果''|BGCOLOR(lightgray):''効果発生数''|
|&amp;ref(Spell/P_Death.jpg,nolink,25x25,Death);3|&amp;ref(Spell/P_Fire.jpg,nolink,25x25,Fire);4|&gt;|King of Banefires|1|
|BGCOLOR(lightgray):''射程距離''|BGCOLOR(lightgray):''効果範囲''|BGCOLOR(lightgray):''精度修正''|BGCOLOR(lightgray):''詠唱時間''|BGCOLOR(lightgray):''疲労/宝石''|
|||||&amp;ref(Spell/V_Death.jpg,nolink,25x25,Death Gem);50|
|BGCOLOR(lightgray):''特性''|&gt;|&gt;|&gt;|ユニーク召喚（候補1種）&amp;br;指揮官として召喚|
**Manifestation
|&gt;|&gt;|&gt;|&gt;|BGCOLOR(black):COLOR(white):CENTER:''Manifestation''|
|&gt;|BGCOLOR(lightgray):''研究領域''|&gt;|BGCOLOR(lightgray):''使用条件''|BGCOLOR(lightgray):''分類''|
|&gt;|Conjuration Lv8|&gt;|儀式/陸上専用|暗殺派遣|
|BGCOLOR(lightgray):''主系統''|BGCOLOR(lightgray):''副系統''|&gt;|BGCOLOR(lightgray):''威力/効果''|BGCOLOR(lightgray):''効果発生数''|
|&amp;ref(Spell/P_Death.jpg,nolink,25x25,Death);5||&gt;|Ashen Angel|1|
|BGCOLOR(lightgray):''射程距離''|BGCOLOR(lightgray):''効果範囲''|BGCOLOR(lightgray):''精度修正''|BGCOLOR(lightgray):''詠唱時間''|BGCOLOR(lightgray):''疲労/宝石''|
|4||||&amp;ref(Spell/V_Death.jpg,nolink,25x25,Death Gem);4|
|BGCOLOR(lightgray):''特性''|&gt;|&gt;|&gt;|暗殺者派遣&amp;br;遠隔儀式&amp;br;海域の指定不可|
**Well of Misery
|&gt;|&gt;|&gt;|&gt;|BGCOLOR(black):COLOR(white):CENTER:''Well of Misery''|
|&gt;|BGCOLOR(lightgray):''研究領域''|&gt;|BGCOLOR(lightgray):''使用条件''|BGCOLOR(lightgray):''分類''|
|&gt;|Conjuration Lv8|&gt;|儀式/水陸両用|世界呪附|
|BGCOLOR(lightgray):''主系統''|BGCOLOR(lightgray):''副系統''|&gt;|BGCOLOR(lightgray):''威力/効果''|BGCOLOR(lightgray):''効果発生数''|
|&amp;ref(Spell/P_Death.jpg,nolink,25x25,Death);6||&gt;|Well of Misery|1|
|BGCOLOR(lightgray):''射程距離''|BGCOLOR(lightgray):''効果範囲''|BGCOLOR(lightgray):''精度修正''|BGCOLOR(lightgray):''詠唱時間''|BGCOLOR(lightgray):''疲労/宝石''|
|||||&amp;ref(Spell/V_Death.jpg,nolink,25x25,Death Gem);80|
|BGCOLOR(lightgray):''特性''|&gt;|&gt;|&gt;|世界呪附|
**Wild Growth
|&gt;|&gt;|&gt;|&gt;|BGCOLOR(black):COLOR(white):CENTER:''Wild Growth''|
|&gt;|BGCOLOR(lightgray):''研究領域''|&gt;|BGCOLOR(lightgray):''使用条件''|BGCOLOR(lightgray):''分類''|
|&gt;|Conjuration Lv8|&gt;|戦闘/水陸両用|捕縛|
|BGCOLOR(lightgray):''主系統''|BGCOLOR(lightgray):''副系統''|&gt;|BGCOLOR(lightgray):''威力/効果''|BGCOLOR(lightgray):''効果発生数''|
|&amp;ref(Spell/P_Nature.jpg,nolink,25x25,Nature);4||&gt;|Entangle|1|
|BGCOLOR(lightgray):''射程距離''|BGCOLOR(lightgray):''効果範囲''|BGCOLOR(lightgray):''精度修正''|BGCOLOR(lightgray):''詠唱時間''|BGCOLOR(lightgray):''疲労/宝石''|
|20|10+2|0|100%|40|
|BGCOLOR(lightgray):''特性''|&gt;|&gt;|&gt;|敵にのみ作用|
**Faerie Court
|&gt;|&gt;|&gt;|&gt;|BGCOLOR(black):COLOR(white):CENTER:''Faerie Court''|
|&gt;|BGCOLOR(lightgray):''研究領域''|&gt;|BGCOLOR(lightgray):''使用条件''|BGCOLOR(lightgray):''分類''|
|&gt;|Conjuration Lv8|&gt;|儀式/陸上専用|軍団召喚|
|BGCOLOR(lightgray):''主系統''|BGCOLOR(lightgray):''副系統''|&gt;|BGCOLOR(lightgray):''威力/効果''|BGCOLOR(lightgray):''効果発生数''|
|&amp;ref(Spell/P_Nature.jpg,nolink,25x25,Nature);5||&gt;|Faery Queen|1|
|BGCOLOR(lightgray):''射程距離''|BGCOLOR(lightgray):''効果範囲''|BGCOLOR(lightgray):''精度修正''|BGCOLOR(lightgray):''詠唱時間''|BGCOLOR(lightgray):''疲労/宝石''|
|||||&amp;ref(Spell/V_Nature.jpg,nolink,25x25,Nature Gem);40|
|BGCOLOR(lightgray):''特性''|&gt;|&gt;|&gt;|指揮官として召喚|
</v>
      </c>
      <c r="C25" s="1" t="str">
        <f ca="1">IFERROR(IFERROR(myConcat(INDIRECT("Spell!Z"&amp;MATCH(SpellOutput!C$1&amp;SpellOutput!$A25&amp;"S",Spell!$A:$A,0)&amp;":Z"&amp;MATCH(SpellOutput!C$1&amp;SpellOutput!$A25&amp;"E",Spell!$A:$A,0))),myConcat(INDIRECT("Spell!Z"&amp;MATCH(SpellOutput!C$1&amp;SpellOutput!$A25&amp;"S",Spell!$A:$A,0)))),"")</f>
        <v xml:space="preserve">**Conflagration
|&gt;|&gt;|&gt;|&gt;|BGCOLOR(black):COLOR(white):CENTER:''Conflagration''|
|&gt;|BGCOLOR(lightgray):''研究領域''|&gt;|BGCOLOR(lightgray):''使用条件''|BGCOLOR(lightgray):''分類''|
|&gt;|Alteration Lv8|&gt;|戦闘/陸上専用|攻撃|
|BGCOLOR(lightgray):''主系統''|BGCOLOR(lightgray):''副系統''|&gt;|BGCOLOR(lightgray):''威力/効果''|BGCOLOR(lightgray):''効果発生数''|
|&amp;ref(Spell/P_Fire.jpg,nolink,25x25,Fire);2||&gt;|On fire|1|
|BGCOLOR(lightgray):''射程距離''|BGCOLOR(lightgray):''効果範囲''|BGCOLOR(lightgray):''精度修正''|BGCOLOR(lightgray):''詠唱時間''|BGCOLOR(lightgray):''疲労/宝石''|
|30|10|100|100%|20|
|BGCOLOR(lightgray):''特性''|&gt;|&gt;|&gt;||
**Warriors of Muspelheim
|&gt;|&gt;|&gt;|&gt;|BGCOLOR(black):COLOR(white):CENTER:''Warriors of Muspelheim''|
|&gt;|BGCOLOR(lightgray):''研究領域''|&gt;|BGCOLOR(lightgray):''使用条件''|BGCOLOR(lightgray):''分類''|
|&gt;|Alteration Lv8|&gt;|戦闘/水陸両用|全体強化|
|BGCOLOR(lightgray):''主系統''|BGCOLOR(lightgray):''副系統''|&gt;|BGCOLOR(lightgray):''威力/効果''|BGCOLOR(lightgray):''効果発生数''|
|&amp;ref(Spell/P_Fire.jpg,nolink,25x25,Fire);4||&gt;|Cold Resistant 5|1|
|BGCOLOR(lightgray):''射程距離''|BGCOLOR(lightgray):''効果範囲''|BGCOLOR(lightgray):''精度修正''|BGCOLOR(lightgray):''詠唱時間''|BGCOLOR(lightgray):''疲労/宝石''|
|0|666|0|175%|200 / &amp;ref(Spell/V_Fire.jpg,nolink,25x25,Fire Gem);2|
|BGCOLOR(lightgray):''特性''|&gt;|&gt;|&gt;|味方にのみ作用|
**Fata Morgana
|&gt;|&gt;|&gt;|&gt;|BGCOLOR(black):COLOR(white):CENTER:''Fata Morgana''|
|&gt;|BGCOLOR(lightgray):''研究領域''|&gt;|BGCOLOR(lightgray):''使用条件''|BGCOLOR(lightgray):''分類''|
|&gt;|Alteration Lv8|&gt;|儀式/水陸両用|世界呪附|
|BGCOLOR(lightgray):''主系統''|BGCOLOR(lightgray):''副系統''|&gt;|BGCOLOR(lightgray):''威力/効果''|BGCOLOR(lightgray):''効果発生数''|
|&amp;ref(Spell/P_Air.jpg,nolink,25x25,Air);7||&gt;|Fata Morgana||
|BGCOLOR(lightgray):''射程距離''|BGCOLOR(lightgray):''効果範囲''|BGCOLOR(lightgray):''精度修正''|BGCOLOR(lightgray):''詠唱時間''|BGCOLOR(lightgray):''疲労/宝石''|
|||||&amp;ref(Spell/V_Air.jpg,nolink,25x25,Air Gem);90|
|BGCOLOR(lightgray):''特性''|&gt;|&gt;|&gt;|世界呪附|
**Quickening
|&gt;|&gt;|&gt;|&gt;|BGCOLOR(black):COLOR(white):CENTER:''Quickening''|
|&gt;|BGCOLOR(lightgray):''研究領域''|&gt;|BGCOLOR(lightgray):''使用条件''|BGCOLOR(lightgray):''分類''|
|&gt;|Alteration Lv8|&gt;|戦闘/水陸両用|強化|
|BGCOLOR(lightgray):''主系統''|BGCOLOR(lightgray):''副系統''|&gt;|BGCOLOR(lightgray):''威力/効果''|BGCOLOR(lightgray):''効果発生数''|
|&amp;ref(Spell/P_Water.jpg,nolink,25x25,Water);2||&gt;|Quickness|1|
|BGCOLOR(lightgray):''射程距離''|BGCOLOR(lightgray):''効果範囲''|BGCOLOR(lightgray):''精度修正''|BGCOLOR(lightgray):''詠唱時間''|BGCOLOR(lightgray):''疲労/宝石''|
|20|9+1|0|125%|100 / &amp;ref(Spell/V_Water.jpg,nolink,25x25,Water Gem);1|
|BGCOLOR(lightgray):''特性''|&gt;|&gt;|&gt;|味方にのみ作用|
**Liquify
|&gt;|&gt;|&gt;|&gt;|BGCOLOR(black):COLOR(white):CENTER:''Liquify''|
|&gt;|BGCOLOR(lightgray):''研究領域''|&gt;|BGCOLOR(lightgray):''使用条件''|BGCOLOR(lightgray):''分類''|
|&gt;|Alteration Lv8|&gt;|戦闘/水陸両用|即死|
|BGCOLOR(lightgray):''主系統''|BGCOLOR(lightgray):''副系統''|&gt;|BGCOLOR(lightgray):''威力/効果''|BGCOLOR(lightgray):''効果発生数''|
|&amp;ref(Spell/P_Water.jpg,nolink,25x25,Water);4||&gt;|999|1|
|BGCOLOR(lightgray):''射程距離''|BGCOLOR(lightgray):''効果範囲''|BGCOLOR(lightgray):''精度修正''|BGCOLOR(lightgray):''詠唱時間''|BGCOLOR(lightgray):''疲労/宝石''|
|30|3|100|100%|20|
|BGCOLOR(lightgray):''特性''|&gt;|&gt;|&gt;|抵抗容易|
**Warriors of Niefelheim
|&gt;|&gt;|&gt;|&gt;|BGCOLOR(black):COLOR(white):CENTER:''Warriors of Niefelheim''|
|&gt;|BGCOLOR(lightgray):''研究領域''|&gt;|BGCOLOR(lightgray):''使用条件''|BGCOLOR(lightgray):''分類''|
|&gt;|Alteration Lv8|&gt;|戦闘/水陸両用|全体強化|
|BGCOLOR(lightgray):''主系統''|BGCOLOR(lightgray):''副系統''|&gt;|BGCOLOR(lightgray):''威力/効果''|BGCOLOR(lightgray):''効果発生数''|
|&amp;ref(Spell/P_Water.jpg,nolink,25x25,Water);4||&gt;|Fire Resistant 5|1|
|BGCOLOR(lightgray):''射程距離''|BGCOLOR(lightgray):''効果範囲''|BGCOLOR(lightgray):''精度修正''|BGCOLOR(lightgray):''詠唱時間''|BGCOLOR(lightgray):''疲労/宝石''|
|0|666|0|175%|200 / &amp;ref(Spell/V_Water.jpg,nolink,25x25,Water Gem);2|
|BGCOLOR(lightgray):''特性''|&gt;|&gt;|&gt;|味方にのみ作用|
**Wizard's Tower
|&gt;|&gt;|&gt;|&gt;|BGCOLOR(black):COLOR(white):CENTER:''Wizard's Tower''|
|&gt;|BGCOLOR(lightgray):''研究領域''|&gt;|BGCOLOR(lightgray):''使用条件''|BGCOLOR(lightgray):''分類''|
|&gt;|Alteration Lv8|&gt;|儀式/水陸両用|要塞建設|
|BGCOLOR(lightgray):''主系統''|BGCOLOR(lightgray):''副系統''|&gt;|BGCOLOR(lightgray):''威力/効果''|BGCOLOR(lightgray):''効果発生数''|
|&amp;ref(Spell/P_Earth.jpg,nolink,25x25,Earth);4||&gt;|Wizard's Tower||
|BGCOLOR(lightgray):''射程距離''|BGCOLOR(lightgray):''効果範囲''|BGCOLOR(lightgray):''精度修正''|BGCOLOR(lightgray):''詠唱時間''|BGCOLOR(lightgray):''疲労/宝石''|
|4||||&amp;ref(Spell/V_Earth.jpg,nolink,25x25,Earth Gem);50|
|BGCOLOR(lightgray):''特性''|&gt;|&gt;|&gt;|遠隔儀式&amp;br;海域の指定不可&amp;br;敵国領内の指定不可|
**Ground Army
|&gt;|&gt;|&gt;|&gt;|BGCOLOR(black):COLOR(white):CENTER:''Ground Army''|
|&gt;|BGCOLOR(lightgray):''研究領域''|&gt;|BGCOLOR(lightgray):''使用条件''|BGCOLOR(lightgray):''分類''|
|&gt;|Alteration Lv8|&gt;|戦闘/水陸両用|全体強化|
|BGCOLOR(lightgray):''主系統''|BGCOLOR(lightgray):''副系統''|&gt;|BGCOLOR(lightgray):''威力/効果''|BGCOLOR(lightgray):''効果発生数''|
|&amp;ref(Spell/P_Earth.jpg,nolink,25x25,Earth);4||&gt;|Shock Resistant 5|1|
|BGCOLOR(lightgray):''射程距離''|BGCOLOR(lightgray):''効果範囲''|BGCOLOR(lightgray):''精度修正''|BGCOLOR(lightgray):''詠唱時間''|BGCOLOR(lightgray):''疲労/宝石''|
|0|666|0|175%|200 / &amp;ref(Spell/V_Earth.jpg,nolink,25x25,Earth Gem);2|
|BGCOLOR(lightgray):''特性''|&gt;|&gt;|&gt;|味方にのみ作用|
**Will of the Fates
|&gt;|&gt;|&gt;|&gt;|BGCOLOR(black):COLOR(white):CENTER:''Will of the Fates''|
|&gt;|BGCOLOR(lightgray):''研究領域''|&gt;|BGCOLOR(lightgray):''使用条件''|BGCOLOR(lightgray):''分類''|
|&gt;|Alteration Lv8|&gt;|戦闘/水陸両用|全体強化|
|BGCOLOR(lightgray):''主系統''|BGCOLOR(lightgray):''副系統''|&gt;|BGCOLOR(lightgray):''威力/効果''|BGCOLOR(lightgray):''効果発生数''|
|&amp;ref(Spell/P_Astral.jpg,nolink,25x25,Astral);4||&gt;|Lucky|1|
|BGCOLOR(lightgray):''射程距離''|BGCOLOR(lightgray):''効果範囲''|BGCOLOR(lightgray):''精度修正''|BGCOLOR(lightgray):''詠唱時間''|BGCOLOR(lightgray):''疲労/宝石''|
|0|666|0|225%|400 / &amp;ref(Spell/V_Astral.jpg,nolink,25x25,Astral Pearl);4|
|BGCOLOR(lightgray):''特性''|&gt;|&gt;|&gt;|アンデッド無効&amp;br;無生物無効&amp;br;味方にのみ作用|
**Time Stop
|&gt;|&gt;|&gt;|&gt;|BGCOLOR(black):COLOR(white):CENTER:''Time Stop''|
|&gt;|BGCOLOR(lightgray):''研究領域''|&gt;|BGCOLOR(lightgray):''使用条件''|BGCOLOR(lightgray):''分類''|
|&gt;|Alteration Lv8|&gt;|戦闘/水陸両用|戦闘呪附|
|BGCOLOR(lightgray):''主系統''|BGCOLOR(lightgray):''副系統''|&gt;|BGCOLOR(lightgray):''威力/効果''|BGCOLOR(lightgray):''効果発生数''|
|&amp;ref(Spell/P_Astral.jpg,nolink,25x25,Astral);6||&gt;|Time Stop|1|
|BGCOLOR(lightgray):''射程距離''|BGCOLOR(lightgray):''効果範囲''|BGCOLOR(lightgray):''精度修正''|BGCOLOR(lightgray):''詠唱時間''|BGCOLOR(lightgray):''疲労/宝石''|
|0|0|0|150%|100 / &amp;ref(Spell/V_Astral.jpg,nolink,25x25,Astral Pearl);1|
|BGCOLOR(lightgray):''特性''|&gt;|&gt;|&gt;|戦闘呪附|
**Disintegrate
|&gt;|&gt;|&gt;|&gt;|BGCOLOR(black):COLOR(white):CENTER:''Disintegrate''|
|&gt;|BGCOLOR(lightgray):''研究領域''|&gt;|BGCOLOR(lightgray):''使用条件''|BGCOLOR(lightgray):''分類''|
|&gt;|Alteration Lv8|&gt;|戦闘/水陸両用|即死|
|BGCOLOR(lightgray):''主系統''|BGCOLOR(lightgray):''副系統''|&gt;|BGCOLOR(lightgray):''威力/効果''|BGCOLOR(lightgray):''効果発生数''|
|&amp;ref(Spell/P_Death.jpg,nolink,25x25,Death);2||&gt;|999|1|
|BGCOLOR(lightgray):''射程距離''|BGCOLOR(lightgray):''効果範囲''|BGCOLOR(lightgray):''精度修正''|BGCOLOR(lightgray):''詠唱時間''|BGCOLOR(lightgray):''疲労/宝石''|
|30|0|100|100%|10|
|BGCOLOR(lightgray):''特性''|&gt;|&gt;|&gt;|抵抗可能|
**Polymorph
|&gt;|&gt;|&gt;|&gt;|BGCOLOR(black):COLOR(white):CENTER:''Polymorph''|
|&gt;|BGCOLOR(lightgray):''研究領域''|&gt;|BGCOLOR(lightgray):''使用条件''|BGCOLOR(lightgray):''分類''|
|&gt;|Alteration Lv8|&gt;|戦闘/水陸両用|強制変身|
|BGCOLOR(lightgray):''主系統''|BGCOLOR(lightgray):''副系統''|&gt;|BGCOLOR(lightgray):''威力/効果''|BGCOLOR(lightgray):''効果発生数''|
|&amp;ref(Spell/P_Nature.jpg,nolink,25x25,Nature);3||&gt;|Boar|1|
|BGCOLOR(lightgray):''射程距離''|BGCOLOR(lightgray):''効果範囲''|BGCOLOR(lightgray):''精度修正''|BGCOLOR(lightgray):''詠唱時間''|BGCOLOR(lightgray):''疲労/宝石''|
|25|10+2|5|150%|200 / &amp;ref(Spell/V_Nature.jpg,nolink,25x25,Nature Gem);2|
|BGCOLOR(lightgray):''特性''|&gt;|&gt;|&gt;|抵抗可能&amp;br;無心無効&amp;br;アンデッド無効&amp;br;無生物無効|
</v>
      </c>
      <c r="D25" s="1" t="str">
        <f ca="1">IFERROR(IFERROR(myConcat(INDIRECT("Spell!Z"&amp;MATCH(SpellOutput!D$1&amp;SpellOutput!$A25&amp;"S",Spell!$A:$A,0)&amp;":Z"&amp;MATCH(SpellOutput!D$1&amp;SpellOutput!$A25&amp;"E",Spell!$A:$A,0))),myConcat(INDIRECT("Spell!Z"&amp;MATCH(SpellOutput!D$1&amp;SpellOutput!$A25&amp;"S",Spell!$A:$A,0)))),"")</f>
        <v xml:space="preserve">**Pillar of Fire
|&gt;|&gt;|&gt;|&gt;|BGCOLOR(black):COLOR(white):CENTER:''Pillar of Fire''|
|&gt;|BGCOLOR(lightgray):''研究領域''|&gt;|BGCOLOR(lightgray):''使用条件''|BGCOLOR(lightgray):''分類''|
|&gt;|Evocation Lv8|&gt;|戦闘/陸上専用|攻撃|
|BGCOLOR(lightgray):''主系統''|BGCOLOR(lightgray):''副系統''|&gt;|BGCOLOR(lightgray):''威力/効果''|BGCOLOR(lightgray):''効果発生数''|
|&amp;ref(Spell/P_Fire.jpg,nolink,25x25,Fire);2||&gt;|34+2/Lv|0|
|BGCOLOR(lightgray):''射程距離''|BGCOLOR(lightgray):''効果範囲''|BGCOLOR(lightgray):''精度修正''|BGCOLOR(lightgray):''詠唱時間''|BGCOLOR(lightgray):''疲労/宝石''|
|100|1|0|100%|20|
|BGCOLOR(lightgray):''特性''|&gt;|&gt;|&gt;|火炎属性&amp;br;防御貫通|
**Second Sun
|&gt;|&gt;|&gt;|&gt;|BGCOLOR(black):COLOR(white):CENTER:''Second Sun''|
|&gt;|BGCOLOR(lightgray):''研究領域''|&gt;|BGCOLOR(lightgray):''使用条件''|BGCOLOR(lightgray):''分類''|
|&gt;|Evocation Lv8|&gt;|儀式/水陸両用|世界呪附|
|BGCOLOR(lightgray):''主系統''|BGCOLOR(lightgray):''副系統''|&gt;|BGCOLOR(lightgray):''威力/効果''|BGCOLOR(lightgray):''効果発生数''|
|&amp;ref(Spell/P_Fire.jpg,nolink,25x25,Fire);8||&gt;|Second Sun||
|BGCOLOR(lightgray):''射程距離''|BGCOLOR(lightgray):''効果範囲''|BGCOLOR(lightgray):''精度修正''|BGCOLOR(lightgray):''詠唱時間''|BGCOLOR(lightgray):''疲労/宝石''|
|||||&amp;ref(Spell/V_Fire.jpg,nolink,25x25,Fire Gem);80|
|BGCOLOR(lightgray):''特性''|&gt;|&gt;|&gt;|世界呪附|
**Maelstrom
|&gt;|&gt;|&gt;|&gt;|BGCOLOR(black):COLOR(white):CENTER:''Maelstrom''|
|&gt;|BGCOLOR(lightgray):''研究領域''|&gt;|BGCOLOR(lightgray):''使用条件''|BGCOLOR(lightgray):''分類''|
|&gt;|Evocation Lv8|&gt;|儀式/水中専用|世界呪附|
|BGCOLOR(lightgray):''主系統''|BGCOLOR(lightgray):''副系統''|&gt;|BGCOLOR(lightgray):''威力/効果''|BGCOLOR(lightgray):''効果発生数''|
|&amp;ref(Spell/P_Water.jpg,nolink,25x25,Water);6||&gt;|Maelstrom||
|BGCOLOR(lightgray):''射程距離''|BGCOLOR(lightgray):''効果範囲''|BGCOLOR(lightgray):''精度修正''|BGCOLOR(lightgray):''詠唱時間''|BGCOLOR(lightgray):''疲労/宝石''|
|||||&amp;ref(Spell/V_Water.jpg,nolink,25x25,Water Gem);80|
|BGCOLOR(lightgray):''特性''|&gt;|&gt;|&gt;|世界呪附|
**Astral Tempest
|&gt;|&gt;|&gt;|&gt;|BGCOLOR(black):COLOR(white):CENTER:''Astral Tempest''|
|&gt;|BGCOLOR(lightgray):''研究領域''|&gt;|BGCOLOR(lightgray):''使用条件''|BGCOLOR(lightgray):''分類''|
|&gt;|Evocation Lv8|&gt;|戦闘/水陸両用|戦闘呪附|
|BGCOLOR(lightgray):''主系統''|BGCOLOR(lightgray):''副系統''|&gt;|BGCOLOR(lightgray):''威力/効果''|BGCOLOR(lightgray):''効果発生数''|
|&amp;ref(Spell/P_Astral.jpg,nolink,25x25,Astral);5||&gt;|Astral Tempest|1|
|BGCOLOR(lightgray):''射程距離''|BGCOLOR(lightgray):''効果範囲''|BGCOLOR(lightgray):''精度修正''|BGCOLOR(lightgray):''詠唱時間''|BGCOLOR(lightgray):''疲労/宝石''|
|0|0|0|225%|200 / &amp;ref(Spell/V_Astral.jpg,nolink,25x25,Astral Pearl);2|
|BGCOLOR(lightgray):''特性''|&gt;|&gt;|&gt;|戦闘呪附|
**Vortex of Unlife
|&gt;|&gt;|&gt;|&gt;|BGCOLOR(black):COLOR(white):CENTER:''Vortex of Unlife''|
|&gt;|BGCOLOR(lightgray):''研究領域''|&gt;|BGCOLOR(lightgray):''使用条件''|BGCOLOR(lightgray):''分類''|
|&gt;|Evocation Lv8|&gt;|戦闘/水陸両用|攻撃|
|BGCOLOR(lightgray):''主系統''|BGCOLOR(lightgray):''副系統''|&gt;|BGCOLOR(lightgray):''威力/効果''|BGCOLOR(lightgray):''効果発生数''|
|&amp;ref(Spell/P_Death.jpg,nolink,25x25,Death);5||&gt;|16+1/Lv|1|
|BGCOLOR(lightgray):''射程距離''|BGCOLOR(lightgray):''効果範囲''|BGCOLOR(lightgray):''精度修正''|BGCOLOR(lightgray):''詠唱時間''|BGCOLOR(lightgray):''疲労/宝石''|
|30+2|5+1|0|100%|20|
|BGCOLOR(lightgray):''特性''|&gt;|&gt;|&gt;|防御無視&amp;br;殺した敵をゾンビ化&amp;br;抵抗可能&amp;br;無心無効&amp;br;アンデッド無効|
</v>
      </c>
      <c r="E25" s="1" t="str">
        <f ca="1">IFERROR(IFERROR(myConcat(INDIRECT("Spell!Z"&amp;MATCH(SpellOutput!E$1&amp;SpellOutput!$A25&amp;"S",Spell!$A:$A,0)&amp;":Z"&amp;MATCH(SpellOutput!E$1&amp;SpellOutput!$A25&amp;"E",Spell!$A:$A,0))),myConcat(INDIRECT("Spell!Z"&amp;MATCH(SpellOutput!E$1&amp;SpellOutput!$A25&amp;"S",Spell!$A:$A,0)))),"")</f>
        <v/>
      </c>
      <c r="F25" s="1" t="str">
        <f ca="1">IFERROR(IFERROR(myConcat(INDIRECT("Spell!Z"&amp;MATCH(SpellOutput!F$1&amp;SpellOutput!$A25&amp;"S",Spell!$A:$A,0)&amp;":Z"&amp;MATCH(SpellOutput!F$1&amp;SpellOutput!$A25&amp;"E",Spell!$A:$A,0))),myConcat(INDIRECT("Spell!Z"&amp;MATCH(SpellOutput!F$1&amp;SpellOutput!$A25&amp;"S",Spell!$A:$A,0)))),"")</f>
        <v xml:space="preserve">**Fire Fend
|&gt;|&gt;|&gt;|&gt;|BGCOLOR(black):COLOR(white):CENTER:''Fire Fend''|
|&gt;|BGCOLOR(lightgray):''研究領域''|&gt;|BGCOLOR(lightgray):''使用条件''|BGCOLOR(lightgray):''分類''|
|&gt;|Enchantment Lv8|&gt;|戦闘/水陸両用|全体強化|
|BGCOLOR(lightgray):''主系統''|BGCOLOR(lightgray):''副系統''|&gt;|BGCOLOR(lightgray):''威力/効果''|BGCOLOR(lightgray):''効果発生数''|
|&amp;ref(Spell/P_Fire.jpg,nolink,25x25,Fire);4||&gt;|Fire Resistant 5|1|
|BGCOLOR(lightgray):''射程距離''|BGCOLOR(lightgray):''効果範囲''|BGCOLOR(lightgray):''精度修正''|BGCOLOR(lightgray):''詠唱時間''|BGCOLOR(lightgray):''疲労/宝石''|
|0|666|0|150%|100 / &amp;ref(Spell/V_Fire.jpg,nolink,25x25,Fire Gem);1|
|BGCOLOR(lightgray):''特性''|&gt;|&gt;|&gt;|味方にのみ作用|
**Thunder Fend
|&gt;|&gt;|&gt;|&gt;|BGCOLOR(black):COLOR(white):CENTER:''Thunder Fend''|
|&gt;|BGCOLOR(lightgray):''研究領域''|&gt;|BGCOLOR(lightgray):''使用条件''|BGCOLOR(lightgray):''分類''|
|&gt;|Enchantment Lv8|&gt;|戦闘/水陸両用|全体強化|
|BGCOLOR(lightgray):''主系統''|BGCOLOR(lightgray):''副系統''|&gt;|BGCOLOR(lightgray):''威力/効果''|BGCOLOR(lightgray):''効果発生数''|
|&amp;ref(Spell/P_Air.jpg,nolink,25x25,Air);4||&gt;|Shock Resistant 5|1|
|BGCOLOR(lightgray):''射程距離''|BGCOLOR(lightgray):''効果範囲''|BGCOLOR(lightgray):''精度修正''|BGCOLOR(lightgray):''詠唱時間''|BGCOLOR(lightgray):''疲労/宝石''|
|0|666|0|150%|100 / &amp;ref(Spell/V_Air.jpg,nolink,25x25,Air Gem);1|
|BGCOLOR(lightgray):''特性''|&gt;|&gt;|&gt;|味方にのみ作用|
**Mists of Deception
|&gt;|&gt;|&gt;|&gt;|BGCOLOR(black):COLOR(white):CENTER:''Mists of Deception''|
|&gt;|BGCOLOR(lightgray):''研究領域''|&gt;|BGCOLOR(lightgray):''使用条件''|BGCOLOR(lightgray):''分類''|
|&gt;|Enchantment Lv8|&gt;|戦闘/陸上専用|戦闘呪附|
|BGCOLOR(lightgray):''主系統''|BGCOLOR(lightgray):''副系統''|&gt;|BGCOLOR(lightgray):''威力/効果''|BGCOLOR(lightgray):''効果発生数''|
|&amp;ref(Spell/P_Air.jpg,nolink,25x25,Air);6||&gt;|Mists of Deception|1|
|BGCOLOR(lightgray):''射程距離''|BGCOLOR(lightgray):''効果範囲''|BGCOLOR(lightgray):''精度修正''|BGCOLOR(lightgray):''詠唱時間''|BGCOLOR(lightgray):''疲労/宝石''|
|0|0|0|225%|200 / &amp;ref(Spell/V_Air.jpg,nolink,25x25,Air Gem);2|
|BGCOLOR(lightgray):''特性''|&gt;|&gt;|&gt;|戦闘呪附|
**Frost Fend
|&gt;|&gt;|&gt;|&gt;|BGCOLOR(black):COLOR(white):CENTER:''Frost Fend''|
|&gt;|BGCOLOR(lightgray):''研究領域''|&gt;|BGCOLOR(lightgray):''使用条件''|BGCOLOR(lightgray):''分類''|
|&gt;|Enchantment Lv8|&gt;|戦闘/水陸両用|全体強化|
|BGCOLOR(lightgray):''主系統''|BGCOLOR(lightgray):''副系統''|&gt;|BGCOLOR(lightgray):''威力/効果''|BGCOLOR(lightgray):''効果発生数''|
|&amp;ref(Spell/P_Water.jpg,nolink,25x25,Water);4||&gt;|Cold Resitant 5|1|
|BGCOLOR(lightgray):''射程距離''|BGCOLOR(lightgray):''効果範囲''|BGCOLOR(lightgray):''精度修正''|BGCOLOR(lightgray):''詠唱時間''|BGCOLOR(lightgray):''疲労/宝石''|
|0|666|0|150%|100 / &amp;ref(Spell/V_Water.jpg,nolink,25x25,Water Gem);1|
|BGCOLOR(lightgray):''特性''|&gt;|&gt;|&gt;|味方にのみ作用|
**Wrath of the Sea
|&gt;|&gt;|&gt;|&gt;|BGCOLOR(black):COLOR(white):CENTER:''Wrath of the Sea''|
|&gt;|BGCOLOR(lightgray):''研究領域''|&gt;|BGCOLOR(lightgray):''使用条件''|BGCOLOR(lightgray):''分類''|
|&gt;|Enchantment Lv8|&gt;|儀式/水陸両用|世界呪附|
|BGCOLOR(lightgray):''主系統''|BGCOLOR(lightgray):''副系統''|&gt;|BGCOLOR(lightgray):''威力/効果''|BGCOLOR(lightgray):''効果発生数''|
|&amp;ref(Spell/P_Water.jpg,nolink,25x25,Water);5||&gt;|Wrath of the Sea||
|BGCOLOR(lightgray):''射程距離''|BGCOLOR(lightgray):''効果範囲''|BGCOLOR(lightgray):''精度修正''|BGCOLOR(lightgray):''詠唱時間''|BGCOLOR(lightgray):''疲労/宝石''|
|||||&amp;ref(Spell/V_Water.jpg,nolink,25x25,Water Gem);70|
|BGCOLOR(lightgray):''特性''|&gt;|&gt;|&gt;|世界呪附|
**Unraveling
|&gt;|&gt;|&gt;|&gt;|BGCOLOR(black):COLOR(white):CENTER:''Unraveling''|
|&gt;|BGCOLOR(lightgray):''研究領域''|&gt;|BGCOLOR(lightgray):''使用条件''|BGCOLOR(lightgray):''分類''|
|&gt;|Enchantment Lv8|&gt;|戦闘/水陸両用|全体弱体化|
|BGCOLOR(lightgray):''主系統''|BGCOLOR(lightgray):''副系統''|&gt;|BGCOLOR(lightgray):''威力/効果''|BGCOLOR(lightgray):''効果発生数''|
|&amp;ref(Spell/P_Astral.jpg,nolink,25x25,Astral);6||&gt;|Decay|1|
|BGCOLOR(lightgray):''射程距離''|BGCOLOR(lightgray):''効果範囲''|BGCOLOR(lightgray):''精度修正''|BGCOLOR(lightgray):''詠唱時間''|BGCOLOR(lightgray):''疲労/宝石''|
|0|666|0|275%|600 / &amp;ref(Spell/V_Astral.jpg,nolink,25x25,Astral Pearl);6|
|BGCOLOR(lightgray):''特性''|&gt;|&gt;|&gt;|抵抗可能&amp;br;魔法生物にのみ作用|
**Lichcraft
|&gt;|&gt;|&gt;|&gt;|BGCOLOR(black):COLOR(white):CENTER:''Lichcraft''|
|&gt;|BGCOLOR(lightgray):''研究領域''|&gt;|BGCOLOR(lightgray):''使用条件''|BGCOLOR(lightgray):''分類''|
|&gt;|Enchantment Lv8|&gt;|儀式/陸上専用|指揮官召喚|
|BGCOLOR(lightgray):''主系統''|BGCOLOR(lightgray):''副系統''|&gt;|BGCOLOR(lightgray):''威力/効果''|BGCOLOR(lightgray):''効果発生数''|
|&amp;ref(Spell/P_Death.jpg,nolink,25x25,Death);5||&gt;|Lich|1|
|BGCOLOR(lightgray):''射程距離''|BGCOLOR(lightgray):''効果範囲''|BGCOLOR(lightgray):''精度修正''|BGCOLOR(lightgray):''詠唱時間''|BGCOLOR(lightgray):''疲労/宝石''|
|||||&amp;ref(Spell/V_Death.jpg,nolink,25x25,Death Gem);30|
|BGCOLOR(lightgray):''特性''|&gt;|&gt;|&gt;||
**Dragon Master
|&gt;|&gt;|&gt;|&gt;|BGCOLOR(black):COLOR(white):CENTER:''Dragon Master''|
|&gt;|BGCOLOR(lightgray):''研究領域''|&gt;|BGCOLOR(lightgray):''使用条件''|BGCOLOR(lightgray):''分類''|
|&gt;|Enchantment Lv8|&gt;|儀式/水陸両用|個人呪附|
|BGCOLOR(lightgray):''主系統''|BGCOLOR(lightgray):''副系統''|&gt;|BGCOLOR(lightgray):''威力/効果''|BGCOLOR(lightgray):''効果発生数''|
|&amp;ref(Spell/P_Nature.jpg,nolink,25x25,Nature);3||&gt;|Dragon Master 2|1|
|BGCOLOR(lightgray):''射程距離''|BGCOLOR(lightgray):''効果範囲''|BGCOLOR(lightgray):''精度修正''|BGCOLOR(lightgray):''詠唱時間''|BGCOLOR(lightgray):''疲労/宝石''|
|||||&amp;ref(Spell/V_Nature.jpg,nolink,25x25,Nature Gem);30|
|BGCOLOR(lightgray):''特性''|&gt;|&gt;|&gt;||
**Mass Regeneration
|&gt;|&gt;|&gt;|&gt;|BGCOLOR(black):COLOR(white):CENTER:''Mass Regeneration''|
|&gt;|BGCOLOR(lightgray):''研究領域''|&gt;|BGCOLOR(lightgray):''使用条件''|BGCOLOR(lightgray):''分類''|
|&gt;|Enchantment Lv8|&gt;|戦闘/水陸両用|全体強化|
|BGCOLOR(lightgray):''主系統''|BGCOLOR(lightgray):''副系統''|&gt;|BGCOLOR(lightgray):''威力/効果''|BGCOLOR(lightgray):''効果発生数''|
|&amp;ref(Spell/P_Nature.jpg,nolink,25x25,Nature);4||&gt;|Regeneration|1|
|BGCOLOR(lightgray):''射程距離''|BGCOLOR(lightgray):''効果範囲''|BGCOLOR(lightgray):''精度修正''|BGCOLOR(lightgray):''詠唱時間''|BGCOLOR(lightgray):''疲労/宝石''|
|0|666|0|175%|200 / &amp;ref(Spell/V_Nature.jpg,nolink,25x25,Nature Gem);2|
|BGCOLOR(lightgray):''特性''|&gt;|&gt;|&gt;|無生物無効&amp;br;味方にのみ作用|
**Haunted Forest
|&gt;|&gt;|&gt;|&gt;|BGCOLOR(black):COLOR(white):CENTER:''Haunted Forest''|
|&gt;|BGCOLOR(lightgray):''研究領域''|&gt;|BGCOLOR(lightgray):''使用条件''|BGCOLOR(lightgray):''分類''|
|&gt;|Enchantment Lv8|&gt;|儀式/陸上専用|世界呪附|
|BGCOLOR(lightgray):''主系統''|BGCOLOR(lightgray):''副系統''|&gt;|BGCOLOR(lightgray):''威力/効果''|BGCOLOR(lightgray):''効果発生数''|
|&amp;ref(Spell/P_Nature.jpg,nolink,25x25,Nature);5|&amp;ref(Spell/P_Death.jpg,nolink,25x25,Death);1|&gt;|Haunted Forest||
|BGCOLOR(lightgray):''射程距離''|BGCOLOR(lightgray):''効果範囲''|BGCOLOR(lightgray):''精度修正''|BGCOLOR(lightgray):''詠唱時間''|BGCOLOR(lightgray):''疲労/宝石''|
|||||&amp;ref(Spell/V_Nature.jpg,nolink,25x25,Nature Gem);60|
|BGCOLOR(lightgray):''特性''|&gt;|&gt;|&gt;|世界呪附|
</v>
      </c>
      <c r="G25" s="1" t="str">
        <f ca="1">IFERROR(IFERROR(myConcat(INDIRECT("Spell!Z"&amp;MATCH(SpellOutput!G$1&amp;SpellOutput!$A25&amp;"S",Spell!$A:$A,0)&amp;":Z"&amp;MATCH(SpellOutput!G$1&amp;SpellOutput!$A25&amp;"E",Spell!$A:$A,0))),myConcat(INDIRECT("Spell!Z"&amp;MATCH(SpellOutput!G$1&amp;SpellOutput!$A25&amp;"S",Spell!$A:$A,0)))),"")</f>
        <v xml:space="preserve">**Hydrophobia
|&gt;|&gt;|&gt;|&gt;|BGCOLOR(black):COLOR(white):CENTER:''Hydrophobia''|
|&gt;|BGCOLOR(lightgray):''研究領域''|&gt;|BGCOLOR(lightgray):''使用条件''|BGCOLOR(lightgray):''分類''|
|&gt;|Thaumaturgy Lv8|&gt;|戦闘/水陸両用|激高|
|BGCOLOR(lightgray):''主系統''|BGCOLOR(lightgray):''副系統''|&gt;|BGCOLOR(lightgray):''威力/効果''|BGCOLOR(lightgray):''効果発生数''|
|&amp;ref(Spell/P_Fire.jpg,nolink,25x25,Fire);2||&gt;|Enraged|1|
|BGCOLOR(lightgray):''射程距離''|BGCOLOR(lightgray):''効果範囲''|BGCOLOR(lightgray):''精度修正''|BGCOLOR(lightgray):''詠唱時間''|BGCOLOR(lightgray):''疲労/宝石''|
|30|5|100|125%|100 / &amp;ref(Spell/V_Fire.jpg,nolink,25x25,Fire Gem);1|
|BGCOLOR(lightgray):''特性''|&gt;|&gt;|&gt;|抵抗可能&amp;br;無心無効&amp;br;アンデッド無効&amp;br;無生物無効|
**Gale Gate
|&gt;|&gt;|&gt;|&gt;|BGCOLOR(black):COLOR(white):CENTER:''Gale Gate''|
|&gt;|BGCOLOR(lightgray):''研究領域''|&gt;|BGCOLOR(lightgray):''使用条件''|BGCOLOR(lightgray):''分類''|
|&gt;|Thaumaturgy Lv8|&gt;|儀式/陸上専用|世界呪附|
|BGCOLOR(lightgray):''主系統''|BGCOLOR(lightgray):''副系統''|&gt;|BGCOLOR(lightgray):''威力/効果''|BGCOLOR(lightgray):''効果発生数''|
|&amp;ref(Spell/P_Air.jpg,nolink,25x25,Air);5||&gt;|Gale Gate||
|BGCOLOR(lightgray):''射程距離''|BGCOLOR(lightgray):''効果範囲''|BGCOLOR(lightgray):''精度修正''|BGCOLOR(lightgray):''詠唱時間''|BGCOLOR(lightgray):''疲労/宝石''|
|||||&amp;ref(Spell/V_Air.jpg,nolink,25x25,Air Gem);60|
|BGCOLOR(lightgray):''特性''|&gt;|&gt;|&gt;|世界呪附|
**Lure of the Deep
|&gt;|&gt;|&gt;|&gt;|BGCOLOR(black):COLOR(white):CENTER:''Lure of the Deep''|
|&gt;|BGCOLOR(lightgray):''研究領域''|&gt;|BGCOLOR(lightgray):''使用条件''|BGCOLOR(lightgray):''分類''|
|&gt;|Thaumaturgy Lv8|&gt;|儀式/水中専用|世界呪附|
|BGCOLOR(lightgray):''主系統''|BGCOLOR(lightgray):''副系統''|&gt;|BGCOLOR(lightgray):''威力/効果''|BGCOLOR(lightgray):''効果発生数''|
|&amp;ref(Spell/P_Water.jpg,nolink,25x25,Water);6||&gt;|Lure of the Deep||
|BGCOLOR(lightgray):''射程距離''|BGCOLOR(lightgray):''効果範囲''|BGCOLOR(lightgray):''精度修正''|BGCOLOR(lightgray):''詠唱時間''|BGCOLOR(lightgray):''疲労/宝石''|
|||||&amp;ref(Spell/V_Water.jpg,nolink,25x25,Water Gem);79|
|BGCOLOR(lightgray):''特性''|&gt;|&gt;|&gt;|世界呪附|
**Soul Drain
|&gt;|&gt;|&gt;|&gt;|BGCOLOR(black):COLOR(white):CENTER:''Soul Drain''|
|&gt;|BGCOLOR(lightgray):''研究領域''|&gt;|BGCOLOR(lightgray):''使用条件''|BGCOLOR(lightgray):''分類''|
|&gt;|Thaumaturgy Lv8|&gt;|戦闘/水陸両用|戦闘呪附|
|BGCOLOR(lightgray):''主系統''|BGCOLOR(lightgray):''副系統''|&gt;|BGCOLOR(lightgray):''威力/効果''|BGCOLOR(lightgray):''効果発生数''|
|&amp;ref(Spell/P_Astral.jpg,nolink,25x25,Astral);5|&amp;ref(Spell/P_Death.jpg,nolink,25x25,Death);5|&gt;|Soul Drain||
|BGCOLOR(lightgray):''射程距離''|BGCOLOR(lightgray):''効果範囲''|BGCOLOR(lightgray):''精度修正''|BGCOLOR(lightgray):''詠唱時間''|BGCOLOR(lightgray):''疲労/宝石''|
|||||&amp;ref(Spell/V_Astral.jpg,nolink,25x25,Astral Pearl);5|
|BGCOLOR(lightgray):''特性''|&gt;|&gt;|&gt;|戦闘呪附|
**Stygian Paths
|&gt;|&gt;|&gt;|&gt;|BGCOLOR(black):COLOR(white):CENTER:''Stygian Paths''|
|&gt;|BGCOLOR(lightgray):''研究領域''|&gt;|BGCOLOR(lightgray):''使用条件''|BGCOLOR(lightgray):''分類''|
|&gt;|Thaumaturgy Lv8|&gt;|儀式/水陸両用|瞬間移動|
|BGCOLOR(lightgray):''主系統''|BGCOLOR(lightgray):''副系統''|&gt;|BGCOLOR(lightgray):''威力/効果''|BGCOLOR(lightgray):''効果発生数''|
|&amp;ref(Spell/P_Death.jpg,nolink,25x25,Death);5||&gt;|||
|BGCOLOR(lightgray):''射程距離''|BGCOLOR(lightgray):''効果範囲''|BGCOLOR(lightgray):''精度修正''|BGCOLOR(lightgray):''詠唱時間''|BGCOLOR(lightgray):''疲労/宝石''|
|10||||&amp;ref(Spell/V_Death.jpg,nolink,25x25,Death Gem);15|
|BGCOLOR(lightgray):''特性''|&gt;|&gt;|&gt;|遠隔儀式|
**Black Death
|&gt;|&gt;|&gt;|&gt;|BGCOLOR(black):COLOR(white):CENTER:''Black Death''|
|&gt;|BGCOLOR(lightgray):''研究領域''|&gt;|BGCOLOR(lightgray):''使用条件''|BGCOLOR(lightgray):''分類''|
|&gt;|Thaumaturgy Lv8|&gt;|儀式/水陸両用|災害誘発|
|BGCOLOR(lightgray):''主系統''|BGCOLOR(lightgray):''副系統''|&gt;|BGCOLOR(lightgray):''威力/効果''|BGCOLOR(lightgray):''効果発生数''|
|&amp;ref(Spell/P_Death.jpg,nolink,25x25,Death);5||&gt;|||
|BGCOLOR(lightgray):''射程距離''|BGCOLOR(lightgray):''効果範囲''|BGCOLOR(lightgray):''精度修正''|BGCOLOR(lightgray):''詠唱時間''|BGCOLOR(lightgray):''疲労/宝石''|
|5||||&amp;ref(Spell/V_Death.jpg,nolink,25x25,Death Gem);15|
|BGCOLOR(lightgray):''特性''|&gt;|&gt;|&gt;|遠隔儀式|
**Call the Worm That Walks
|&gt;|&gt;|&gt;|&gt;|BGCOLOR(black):COLOR(white):CENTER:''Call the Worm That Walks''|
|&gt;|BGCOLOR(lightgray):''研究領域''|&gt;|BGCOLOR(lightgray):''使用条件''|BGCOLOR(lightgray):''分類''|
|&gt;|Thaumaturgy Lv8|&gt;|儀式/水陸両用|指揮官召喚|
|BGCOLOR(lightgray):''主系統''|BGCOLOR(lightgray):''副系統''|&gt;|BGCOLOR(lightgray):''威力/効果''|BGCOLOR(lightgray):''効果発生数''|
|&amp;ref(Spell/P_Nature.jpg,nolink,25x25,Nature);5||&gt;|Worm Mage||
|BGCOLOR(lightgray):''射程距離''|BGCOLOR(lightgray):''効果範囲''|BGCOLOR(lightgray):''精度修正''|BGCOLOR(lightgray):''詠唱時間''|BGCOLOR(lightgray):''疲労/宝石''|
|||||&amp;ref(Spell/V_Nature.jpg,nolink,25x25,Nature Gem);30|
|BGCOLOR(lightgray):''特性''|&gt;|&gt;|&gt;||
**Beast Mastery
|&gt;|&gt;|&gt;|&gt;|BGCOLOR(black):COLOR(white):CENTER:''Beast Mastery''|
|&gt;|BGCOLOR(lightgray):''研究領域''|&gt;|BGCOLOR(lightgray):''使用条件''|BGCOLOR(lightgray):''分類''|
|&gt;|Thaumaturgy Lv8|&gt;|戦闘/水陸両用|全体隷属|
|BGCOLOR(lightgray):''主系統''|BGCOLOR(lightgray):''副系統''|&gt;|BGCOLOR(lightgray):''威力/効果''|BGCOLOR(lightgray):''効果発生数''|
|&amp;ref(Spell/P_Nature.jpg,nolink,25x25,Nature);6||&gt;|Enslave|1|
|BGCOLOR(lightgray):''射程距離''|BGCOLOR(lightgray):''効果範囲''|BGCOLOR(lightgray):''精度修正''|BGCOLOR(lightgray):''詠唱時間''|BGCOLOR(lightgray):''疲労/宝石''|
|0|666|0|225%|400 / &amp;ref(Spell/V_Nature.jpg,nolink,25x25,Nature Gem);4|
|BGCOLOR(lightgray):''特性''|&gt;|&gt;|&gt;|抵抗容易&amp;br;動物にのみ作用|
</v>
      </c>
      <c r="H25" s="1" t="str">
        <f ca="1">IFERROR(IFERROR(myConcat(INDIRECT("Spell!Z"&amp;MATCH(SpellOutput!H$1&amp;SpellOutput!$A25&amp;"S",Spell!$A:$A,0)&amp;":Z"&amp;MATCH(SpellOutput!H$1&amp;SpellOutput!$A25&amp;"E",Spell!$A:$A,0))),myConcat(INDIRECT("Spell!Z"&amp;MATCH(SpellOutput!H$1&amp;SpellOutput!$A25&amp;"S",Spell!$A:$A,0)))),"")</f>
        <v xml:space="preserve">**Improved Cross Breeding
|&gt;|&gt;|&gt;|&gt;|BGCOLOR(black):COLOR(white):CENTER:''Improved Cross Breeding''|
|&gt;|BGCOLOR(lightgray):''研究領域''|&gt;|BGCOLOR(lightgray):''使用条件''|BGCOLOR(lightgray):''分類''|
|&gt;|Blood Magic Lv8|&gt;|儀式/陸上専用|兵士召喚|
|BGCOLOR(lightgray):''主系統''|BGCOLOR(lightgray):''副系統''|&gt;|BGCOLOR(lightgray):''威力/効果''|BGCOLOR(lightgray):''効果発生数''|
|&amp;ref(Spell/P_Blood.jpg,nolink,25x25,Blood);2|&amp;ref(Spell/P_Nature.jpg,nolink,25x25,Nature);2|&gt;|Random Crossbred|40+3/Lv|
|BGCOLOR(lightgray):''射程距離''|BGCOLOR(lightgray):''効果範囲''|BGCOLOR(lightgray):''精度修正''|BGCOLOR(lightgray):''詠唱時間''|BGCOLOR(lightgray):''疲労/宝石''|
|||||&amp;ref(Spell/V_Blood.jpg,nolink,25x25,Blood Slave);20|
|BGCOLOR(lightgray):''特性''|&gt;|&gt;|&gt;||
**Rush of Strength
|&gt;|&gt;|&gt;|&gt;|BGCOLOR(black):COLOR(white):CENTER:''Rush of Strength''|
|&gt;|BGCOLOR(lightgray):''研究領域''|&gt;|BGCOLOR(lightgray):''使用条件''|BGCOLOR(lightgray):''分類''|
|&gt;|Blood Magic Lv8|&gt;|戦闘/陸上専用|全体強化|
|BGCOLOR(lightgray):''主系統''|BGCOLOR(lightgray):''副系統''|&gt;|BGCOLOR(lightgray):''威力/効果''|BGCOLOR(lightgray):''効果発生数''|
|&amp;ref(Spell/P_Blood.jpg,nolink,25x25,Blood);3||&gt;|Strength 4|1|
|BGCOLOR(lightgray):''射程距離''|BGCOLOR(lightgray):''効果範囲''|BGCOLOR(lightgray):''精度修正''|BGCOLOR(lightgray):''詠唱時間''|BGCOLOR(lightgray):''疲労/宝石''|
|0|666|0|175%|100 / &amp;ref(Spell/V_Blood.jpg,nolink,25x25,Blood Slave);1|
|BGCOLOR(lightgray):''特性''|&gt;|&gt;|&gt;|味方にのみ作用|
**Life for a Life
|&gt;|&gt;|&gt;|&gt;|BGCOLOR(black):COLOR(white):CENTER:''Life for a Life''|
|&gt;|BGCOLOR(lightgray):''研究領域''|&gt;|BGCOLOR(lightgray):''使用条件''|BGCOLOR(lightgray):''分類''|
|&gt;|Blood Magic Lv8|&gt;|戦闘/陸上専用|攻撃|
|BGCOLOR(lightgray):''主系統''|BGCOLOR(lightgray):''副系統''|&gt;|BGCOLOR(lightgray):''威力/効果''|BGCOLOR(lightgray):''効果発生数''|
|&amp;ref(Spell/P_Blood.jpg,nolink,25x25,Blood);3||&gt;|40+5/Lv|1|
|BGCOLOR(lightgray):''射程距離''|BGCOLOR(lightgray):''効果範囲''|BGCOLOR(lightgray):''精度修正''|BGCOLOR(lightgray):''詠唱時間''|BGCOLOR(lightgray):''疲労/宝石''|
|100|0|100|150%|199 / &amp;ref(Spell/V_Blood.jpg,nolink,25x25,Blood Slave);1|
|BGCOLOR(lightgray):''特性''|&gt;|&gt;|&gt;|防御無視&amp;br;無生物無効|
**Horror Seed
|&gt;|&gt;|&gt;|&gt;|BGCOLOR(black):COLOR(white):CENTER:''Horror Seed''|
|&gt;|BGCOLOR(lightgray):''研究領域''|&gt;|BGCOLOR(lightgray):''使用条件''|BGCOLOR(lightgray):''分類''|
|&gt;|Blood Magic Lv8|&gt;|儀式/陸上専用|遠隔攻撃|
|BGCOLOR(lightgray):''主系統''|BGCOLOR(lightgray):''副系統''|&gt;|BGCOLOR(lightgray):''威力/効果''|BGCOLOR(lightgray):''効果発生数''|
|&amp;ref(Spell/P_Blood.jpg,nolink,25x25,Blood);3|&amp;ref(Spell/P_Astral.jpg,nolink,25x25,Astral);4|&gt;|Horror Seed|1|
|BGCOLOR(lightgray):''射程距離''|BGCOLOR(lightgray):''効果範囲''|BGCOLOR(lightgray):''精度修正''|BGCOLOR(lightgray):''詠唱時間''|BGCOLOR(lightgray):''疲労/宝石''|
|6||||&amp;ref(Spell/V_Blood.jpg,nolink,25x25,Blood Slave);25|
|BGCOLOR(lightgray):''特性''|&gt;|&gt;|&gt;|遠隔儀式|
**Bind Heliophagus
|&gt;|&gt;|&gt;|&gt;|BGCOLOR(black):COLOR(white):CENTER:''Bind Heliophagus''|
|&gt;|BGCOLOR(lightgray):''研究領域''|&gt;|BGCOLOR(lightgray):''使用条件''|BGCOLOR(lightgray):''分類''|
|&gt;|Blood Magic Lv8|&gt;|儀式/陸上専用|指揮官召喚|
|BGCOLOR(lightgray):''主系統''|BGCOLOR(lightgray):''副系統''|&gt;|BGCOLOR(lightgray):''威力/効果''|BGCOLOR(lightgray):''効果発生数''|
|&amp;ref(Spell/P_Blood.jpg,nolink,25x25,Blood);5||&gt;|Random Heliophagus|1|
|BGCOLOR(lightgray):''射程距離''|BGCOLOR(lightgray):''効果範囲''|BGCOLOR(lightgray):''精度修正''|BGCOLOR(lightgray):''詠唱時間''|BGCOLOR(lightgray):''疲労/宝石''|
|||||&amp;ref(Spell/V_Blood.jpg,nolink,25x25,Blood Slave);111|
|BGCOLOR(lightgray):''特性''|&gt;|&gt;|&gt;|ユニーク召喚（候補4種）|
**Three Red Seconds
|&gt;|&gt;|&gt;|&gt;|BGCOLOR(black):COLOR(white):CENTER:''Three Red Seconds''|
|&gt;|BGCOLOR(lightgray):''研究領域''|&gt;|BGCOLOR(lightgray):''使用条件''|BGCOLOR(lightgray):''分類''|
|&gt;|Blood Magic Lv8|&gt;|儀式/陸上専用|要塞建設|
|BGCOLOR(lightgray):''主系統''|BGCOLOR(lightgray):''副系統''|&gt;|BGCOLOR(lightgray):''威力/効果''|BGCOLOR(lightgray):''効果発生数''|
|&amp;ref(Spell/P_Blood.jpg,nolink,25x25,Blood);5||&gt;|Citadel of Power||
|BGCOLOR(lightgray):''射程距離''|BGCOLOR(lightgray):''効果範囲''|BGCOLOR(lightgray):''精度修正''|BGCOLOR(lightgray):''詠唱時間''|BGCOLOR(lightgray):''疲労/宝石''|
|4||||&amp;ref(Spell/V_Blood.jpg,nolink,25x25,Blood Slave);120|
|BGCOLOR(lightgray):''特性''|&gt;|&gt;|&gt;|遠隔儀式|
**Blood Vortex
|&gt;|&gt;|&gt;|&gt;|BGCOLOR(black):COLOR(white):CENTER:''Blood Vortex''|
|&gt;|BGCOLOR(lightgray):''研究領域''|&gt;|BGCOLOR(lightgray):''使用条件''|BGCOLOR(lightgray):''分類''|
|&gt;|Blood Magic Lv8|&gt;|儀式/陸上専用|世界呪附|
|BGCOLOR(lightgray):''主系統''|BGCOLOR(lightgray):''副系統''|&gt;|BGCOLOR(lightgray):''威力/効果''|BGCOLOR(lightgray):''効果発生数''|
|&amp;ref(Spell/P_Blood.jpg,nolink,25x25,Blood);7||&gt;|Blood Vortex||
|BGCOLOR(lightgray):''射程距離''|BGCOLOR(lightgray):''効果範囲''|BGCOLOR(lightgray):''精度修正''|BGCOLOR(lightgray):''詠唱時間''|BGCOLOR(lightgray):''疲労/宝石''|
|||||&amp;ref(Spell/V_Blood.jpg,nolink,25x25,Blood Slave);166|
|BGCOLOR(lightgray):''特性''|&gt;|&gt;|&gt;|世界呪附|
</v>
      </c>
      <c r="J25" s="1" t="s">
        <v>2885</v>
      </c>
      <c r="K25" s="1" t="str">
        <f ca="1">IFERROR(IFERROR(myConcat(INDIRECT("Spell!Z"&amp;MATCH(SpellOutput!K$1&amp;"0"&amp;SpellOutput!$J25&amp;"S",Spell!$A:$A,0)&amp;":Z"&amp;MATCH(SpellOutput!K$1&amp;"0"&amp;SpellOutput!$J25&amp;"E",Spell!$A:$A,0))),myConcat(INDIRECT("Spell!Z"&amp;MATCH(SpellOutput!K$1&amp;"0"&amp;SpellOutput!$J25&amp;"S",Spell!$A:$A,0)))),"")</f>
        <v xml:space="preserve">**Final Rest
|&gt;|&gt;|&gt;|&gt;|BGCOLOR(black):COLOR(white):CENTER:''Final Rest''|
|&gt;|BGCOLOR(lightgray):''研究領域''|&gt;|BGCOLOR(lightgray):''使用条件''|BGCOLOR(lightgray):''分類''|
|&gt;|Divine Lv0|&gt;|戦闘/水陸両用|即死|
|BGCOLOR(lightgray):''主系統''|BGCOLOR(lightgray):''副系統''|&gt;|BGCOLOR(lightgray):''威力/効果''|BGCOLOR(lightgray):''効果発生数''|
|&amp;ref(Spell/P_Holy.jpg,nolink,25x25,Holy);1||&gt;|999|1|
|BGCOLOR(lightgray):''射程距離''|BGCOLOR(lightgray):''効果範囲''|BGCOLOR(lightgray):''精度修正''|BGCOLOR(lightgray):''詠唱時間''|BGCOLOR(lightgray):''疲労/宝石''|
|25+5|2+1|0|100%|0|
|BGCOLOR(lightgray):''特性''|&gt;|&gt;|&gt;|防御無視&amp;br;抵抗容易&amp;br;アンデッドにのみ作用|
**Word of Thorns
|&gt;|&gt;|&gt;|&gt;|BGCOLOR(black):COLOR(white):CENTER:''Word of Thorns''|
|&gt;|BGCOLOR(lightgray):''研究領域''|&gt;|BGCOLOR(lightgray):''使用条件''|BGCOLOR(lightgray):''分類''|
|&gt;|Divine Lv0|&gt;|戦闘/水陸両用|攻撃|
|BGCOLOR(lightgray):''主系統''|BGCOLOR(lightgray):''副系統''|&gt;|BGCOLOR(lightgray):''威力/効果''|BGCOLOR(lightgray):''効果発生数''|
|&amp;ref(Spell/P_Holy.jpg,nolink,25x25,Holy);3||&gt;|5|1|
|BGCOLOR(lightgray):''射程距離''|BGCOLOR(lightgray):''効果範囲''|BGCOLOR(lightgray):''精度修正''|BGCOLOR(lightgray):''詠唱時間''|BGCOLOR(lightgray):''疲労/宝石''|
|30|0|100|100%|0|
|BGCOLOR(lightgray):''特性''|&gt;|&gt;|&gt;|防御無視&amp;br;抵抗可能|
</v>
      </c>
    </row>
    <row r="26" spans="1:11" x14ac:dyDescent="0.15">
      <c r="A26" s="1">
        <v>9</v>
      </c>
      <c r="B26" s="1" t="str">
        <f ca="1">IFERROR(IFERROR(myConcat(INDIRECT("Spell!Z"&amp;MATCH(SpellOutput!B$1&amp;SpellOutput!$A26&amp;"S",Spell!$A:$A,0)&amp;":Z"&amp;MATCH(SpellOutput!B$1&amp;SpellOutput!$A26&amp;"E",Spell!$A:$A,0))),myConcat(INDIRECT("Spell!Z"&amp;MATCH(SpellOutput!B$1&amp;SpellOutput!$A26&amp;"S",Spell!$A:$A,0)))),"")</f>
        <v xml:space="preserve">**Call Ancient Presence
|&gt;|&gt;|&gt;|&gt;|BGCOLOR(black):COLOR(white):CENTER:''Call Ancient Presence''|
|&gt;|BGCOLOR(lightgray):''研究領域''|&gt;|BGCOLOR(lightgray):''使用条件''|BGCOLOR(lightgray):''分類''|
|&gt;|Conjuration Lv9|&gt;|儀式/沼地限定|兵士召喚|
|BGCOLOR(lightgray):''主系統''|BGCOLOR(lightgray):''副系統''|&gt;|BGCOLOR(lightgray):''威力/効果''|BGCOLOR(lightgray):''効果発生数''|
|&amp;ref(Spell/P_Water.jpg,nolink,25x25,Water);6|&amp;ref(Spell/P_Nature.jpg,nolink,25x25,Nature);4|&gt;|Ancient Presence|1|
|BGCOLOR(lightgray):''射程距離''|BGCOLOR(lightgray):''効果範囲''|BGCOLOR(lightgray):''精度修正''|BGCOLOR(lightgray):''詠唱時間''|BGCOLOR(lightgray):''疲労/宝石''|
|||||&amp;ref(Spell/V_Water.jpg,nolink,25x25,Water Gem);25|
|BGCOLOR(lightgray):''特性''|&gt;|&gt;|&gt;||
**Call Abomination
|&gt;|&gt;|&gt;|&gt;|BGCOLOR(black):COLOR(white):CENTER:''Call Abomination''|
|&gt;|BGCOLOR(lightgray):''研究領域''|&gt;|BGCOLOR(lightgray):''使用条件''|BGCOLOR(lightgray):''分類''|
|&gt;|Conjuration Lv9|&gt;|儀式/水陸両用|兵士召喚|
|BGCOLOR(lightgray):''主系統''|BGCOLOR(lightgray):''副系統''|&gt;|BGCOLOR(lightgray):''威力/効果''|BGCOLOR(lightgray):''効果発生数''|
|&amp;ref(Spell/P_Astral.jpg,nolink,25x25,Astral);5|&amp;ref(Spell/P_Water.jpg,nolink,25x25,Water);2|&gt;|Abomination|1|
|BGCOLOR(lightgray):''射程距離''|BGCOLOR(lightgray):''効果範囲''|BGCOLOR(lightgray):''精度修正''|BGCOLOR(lightgray):''詠唱時間''|BGCOLOR(lightgray):''疲労/宝石''|
|||||&amp;ref(Spell/V_Astral.jpg,nolink,25x25,Astral Pearl);25|
|BGCOLOR(lightgray):''特性''|&gt;|&gt;|&gt;||
**Ghost Riders
|&gt;|&gt;|&gt;|&gt;|BGCOLOR(black):COLOR(white):CENTER:''Ghost Riders''|
|&gt;|BGCOLOR(lightgray):''研究領域''|&gt;|BGCOLOR(lightgray):''使用条件''|BGCOLOR(lightgray):''分類''|
|&gt;|Conjuration Lv9|&gt;|儀式/水陸両用|襲撃派遣|
|BGCOLOR(lightgray):''主系統''|BGCOLOR(lightgray):''副系統''|&gt;|BGCOLOR(lightgray):''威力/効果''|BGCOLOR(lightgray):''効果発生数''|
|&amp;ref(Spell/P_Death.jpg,nolink,25x25,Death);6||&gt;|Longdead Horseman|34|
|BGCOLOR(lightgray):''射程距離''|BGCOLOR(lightgray):''効果範囲''|BGCOLOR(lightgray):''精度修正''|BGCOLOR(lightgray):''詠唱時間''|BGCOLOR(lightgray):''疲労/宝石''|
|||||&amp;ref(Spell/V_Death.jpg,nolink,25x25,Death Gem);5|
|BGCOLOR(lightgray):''特性''|&gt;|&gt;|&gt;|中立勢力派遣&amp;br;指揮官付属：Wraith Lord|
**Legion of Wights
|&gt;|&gt;|&gt;|&gt;|BGCOLOR(black):COLOR(white):CENTER:''Legion of Wights''|
|&gt;|BGCOLOR(lightgray):''研究領域''|&gt;|BGCOLOR(lightgray):''使用条件''|BGCOLOR(lightgray):''分類''|
|&gt;|Conjuration Lv9|&gt;|儀式/陸上専用|兵士召喚|
|BGCOLOR(lightgray):''主系統''|BGCOLOR(lightgray):''副系統''|&gt;|BGCOLOR(lightgray):''威力/効果''|BGCOLOR(lightgray):''効果発生数''|
|&amp;ref(Spell/P_Death.jpg,nolink,25x25,Death);6||&gt;|Wight|20+3/Lv|
|BGCOLOR(lightgray):''射程距離''|BGCOLOR(lightgray):''効果範囲''|BGCOLOR(lightgray):''精度修正''|BGCOLOR(lightgray):''詠唱時間''|BGCOLOR(lightgray):''疲労/宝石''|
|||||&amp;ref(Spell/V_Death.jpg,nolink,25x25,Death Gem);30|
|BGCOLOR(lightgray):''特性''|&gt;|&gt;|&gt;||
**Tartarian Gate
|&gt;|&gt;|&gt;|&gt;|BGCOLOR(black):COLOR(white):CENTER:''Tartarian Gate''|
|&gt;|BGCOLOR(lightgray):''研究領域''|&gt;|BGCOLOR(lightgray):''使用条件''|BGCOLOR(lightgray):''分類''|
|&gt;|Conjuration Lv9|&gt;|儀式/陸上専用|特殊召喚|
|BGCOLOR(lightgray):''主系統''|BGCOLOR(lightgray):''副系統''|&gt;|BGCOLOR(lightgray):''威力/効果''|BGCOLOR(lightgray):''効果発生数''|
|&amp;ref(Spell/P_Death.jpg,nolink,25x25,Death);7||&gt;|Random Tartarian|1|
|BGCOLOR(lightgray):''射程距離''|BGCOLOR(lightgray):''効果範囲''|BGCOLOR(lightgray):''精度修正''|BGCOLOR(lightgray):''詠唱時間''|BGCOLOR(lightgray):''疲労/宝石''|
|||||&amp;ref(Spell/V_Death.jpg,nolink,25x25,Death Gem);10|
|BGCOLOR(lightgray):''特性''|&gt;|&gt;|&gt;|ランダム召喚（候補8種）&amp;br;低確率で指揮官として召喚|
**Awaken Tarrasque
|&gt;|&gt;|&gt;|&gt;|BGCOLOR(black):COLOR(white):CENTER:''Awaken Tarrasque''|
|&gt;|BGCOLOR(lightgray):''研究領域''|&gt;|BGCOLOR(lightgray):''使用条件''|BGCOLOR(lightgray):''分類''|
|&gt;|Conjuration Lv9|&gt;|儀式/陸上専用|兵士召喚|
|BGCOLOR(lightgray):''主系統''|BGCOLOR(lightgray):''副系統''|&gt;|BGCOLOR(lightgray):''威力/効果''|BGCOLOR(lightgray):''効果発生数''|
|&amp;ref(Spell/P_Nature.jpg,nolink,25x25,Nature);6||&gt;|Tarrasque|1|
|BGCOLOR(lightgray):''射程距離''|BGCOLOR(lightgray):''効果範囲''|BGCOLOR(lightgray):''精度修正''|BGCOLOR(lightgray):''詠唱時間''|BGCOLOR(lightgray):''疲労/宝石''|
|||||&amp;ref(Spell/V_Nature.jpg,nolink,25x25,Nature Gem);25|
|BGCOLOR(lightgray):''特性''|&gt;|&gt;|&gt;||
**Enchanted Forests
|&gt;|&gt;|&gt;|&gt;|BGCOLOR(black):COLOR(white):CENTER:''Enchanted Forests''|
|&gt;|BGCOLOR(lightgray):''研究領域''|&gt;|BGCOLOR(lightgray):''使用条件''|BGCOLOR(lightgray):''分類''|
|&gt;|Conjuration Lv9|&gt;|儀式/陸上専用|世界呪附|
|BGCOLOR(lightgray):''主系統''|BGCOLOR(lightgray):''副系統''|&gt;|BGCOLOR(lightgray):''威力/効果''|BGCOLOR(lightgray):''効果発生数''|
|&amp;ref(Spell/P_Nature.jpg,nolink,25x25,Nature);7||&gt;|Enchanted Forest|1|
|BGCOLOR(lightgray):''射程距離''|BGCOLOR(lightgray):''効果範囲''|BGCOLOR(lightgray):''精度修正''|BGCOLOR(lightgray):''詠唱時間''|BGCOLOR(lightgray):''疲労/宝石''|
|||||&amp;ref(Spell/V_Nature.jpg,nolink,25x25,Nature Gem);90|
|BGCOLOR(lightgray):''特性''|&gt;|&gt;|&gt;|世界呪附|
</v>
      </c>
      <c r="C26" s="1" t="str">
        <f ca="1">IFERROR(IFERROR(myConcat(INDIRECT("Spell!Z"&amp;MATCH(SpellOutput!C$1&amp;SpellOutput!$A26&amp;"S",Spell!$A:$A,0)&amp;":Z"&amp;MATCH(SpellOutput!C$1&amp;SpellOutput!$A26&amp;"E",Spell!$A:$A,0))),myConcat(INDIRECT("Spell!Z"&amp;MATCH(SpellOutput!C$1&amp;SpellOutput!$A26&amp;"S",Spell!$A:$A,0)))),"")</f>
        <v xml:space="preserve">**Army of Gold
|&gt;|&gt;|&gt;|&gt;|BGCOLOR(black):COLOR(white):CENTER:''Army of Gold''|
|&gt;|BGCOLOR(lightgray):''研究領域''|&gt;|BGCOLOR(lightgray):''使用条件''|BGCOLOR(lightgray):''分類''|
|&gt;|Alteration Lv9|&gt;|戦闘/水陸両用|全体強化|
|BGCOLOR(lightgray):''主系統''|BGCOLOR(lightgray):''副系統''|&gt;|BGCOLOR(lightgray):''威力/効果''|BGCOLOR(lightgray):''効果発生数''|
|&amp;ref(Spell/P_Earth.jpg,nolink,25x25,Earth);5||&gt;|Ironskin/Fire Resistant 5|1|
|BGCOLOR(lightgray):''射程距離''|BGCOLOR(lightgray):''効果範囲''|BGCOLOR(lightgray):''精度修正''|BGCOLOR(lightgray):''詠唱時間''|BGCOLOR(lightgray):''疲労/宝石''|
|0|666|0|200%|300 / &amp;ref(Spell/V_Earth.jpg,nolink,25x25,Earth Gem);3|
|BGCOLOR(lightgray):''特性''|&gt;|&gt;|&gt;|味方にのみ作用|
**Army of Lead
|&gt;|&gt;|&gt;|&gt;|BGCOLOR(black):COLOR(white):CENTER:''Army of Lead''|
|&gt;|BGCOLOR(lightgray):''研究領域''|&gt;|BGCOLOR(lightgray):''使用条件''|BGCOLOR(lightgray):''分類''|
|&gt;|Alteration Lv9|&gt;|戦闘/水陸両用|全体強化|
|BGCOLOR(lightgray):''主系統''|BGCOLOR(lightgray):''副系統''|&gt;|BGCOLOR(lightgray):''威力/効果''|BGCOLOR(lightgray):''効果発生数''|
|&amp;ref(Spell/P_Earth.jpg,nolink,25x25,Earth);5||&gt;|Ironskin/Antimagic|1|
|BGCOLOR(lightgray):''射程距離''|BGCOLOR(lightgray):''効果範囲''|BGCOLOR(lightgray):''精度修正''|BGCOLOR(lightgray):''詠唱時間''|BGCOLOR(lightgray):''疲労/宝石''|
|0|666|0|200%|300 / &amp;ref(Spell/V_Earth.jpg,nolink,25x25,Earth Gem);3|
|BGCOLOR(lightgray):''特性''|&gt;|&gt;|&gt;|味方にのみ作用|
**Arcane Domination
|&gt;|&gt;|&gt;|&gt;|BGCOLOR(black):COLOR(white):CENTER:''Arcane Domination''|
|&gt;|BGCOLOR(lightgray):''研究領域''|&gt;|BGCOLOR(lightgray):''使用条件''|BGCOLOR(lightgray):''分類''|
|&gt;|Alteration Lv9|&gt;|戦闘/水陸両用|全体隷属|
|BGCOLOR(lightgray):''主系統''|BGCOLOR(lightgray):''副系統''|&gt;|BGCOLOR(lightgray):''威力/効果''|BGCOLOR(lightgray):''効果発生数''|
|&amp;ref(Spell/P_Astral.jpg,nolink,25x25,Astral);7||&gt;|Enslave|1|
|BGCOLOR(lightgray):''射程距離''|BGCOLOR(lightgray):''効果範囲''|BGCOLOR(lightgray):''精度修正''|BGCOLOR(lightgray):''詠唱時間''|BGCOLOR(lightgray):''疲労/宝石''|
|0|666|0|300%|700 / &amp;ref(Spell/V_Astral.jpg,nolink,25x25,Astral Pearl);7|
|BGCOLOR(lightgray):''特性''|&gt;|&gt;|&gt;|抵抗容易&amp;br;魔法生物にのみ作用&amp;br;敵にのみ作用|
**Wish
|&gt;|&gt;|&gt;|&gt;|BGCOLOR(black):COLOR(white):CENTER:''Wish''|
|&gt;|BGCOLOR(lightgray):''研究領域''|&gt;|BGCOLOR(lightgray):''使用条件''|BGCOLOR(lightgray):''分類''|
|&gt;|Alteration Lv9|&gt;|儀式/水陸両用|特殊|
|BGCOLOR(lightgray):''主系統''|BGCOLOR(lightgray):''副系統''|&gt;|BGCOLOR(lightgray):''威力/効果''|BGCOLOR(lightgray):''効果発生数''|
|&amp;ref(Spell/P_Astral.jpg,nolink,25x25,Astral);9||&gt;|Wish||
|BGCOLOR(lightgray):''射程距離''|BGCOLOR(lightgray):''効果範囲''|BGCOLOR(lightgray):''精度修正''|BGCOLOR(lightgray):''詠唱時間''|BGCOLOR(lightgray):''疲労/宝石''|
|||||&amp;ref(Spell/V_Astral.jpg,nolink,25x25,Astral Pearl);100|
|BGCOLOR(lightgray):''特性''|&gt;|&gt;|&gt;||
**Utterdark
|&gt;|&gt;|&gt;|&gt;|BGCOLOR(black):COLOR(white):CENTER:''Utterdark''|
|&gt;|BGCOLOR(lightgray):''研究領域''|&gt;|BGCOLOR(lightgray):''使用条件''|BGCOLOR(lightgray):''分類''|
|&gt;|Alteration Lv9|&gt;|儀式/水陸両用|世界呪附|
|BGCOLOR(lightgray):''主系統''|BGCOLOR(lightgray):''副系統''|&gt;|BGCOLOR(lightgray):''威力/効果''|BGCOLOR(lightgray):''効果発生数''|
|&amp;ref(Spell/P_Death.jpg,nolink,25x25,Death);9||&gt;|Utterdark||
|BGCOLOR(lightgray):''射程距離''|BGCOLOR(lightgray):''効果範囲''|BGCOLOR(lightgray):''精度修正''|BGCOLOR(lightgray):''詠唱時間''|BGCOLOR(lightgray):''疲労/宝石''|
|||||&amp;ref(Spell/V_Death.jpg,nolink,25x25,Death Gem);100|
|BGCOLOR(lightgray):''特性''|&gt;|&gt;|&gt;|世界呪附|
**Army of Rats
|&gt;|&gt;|&gt;|&gt;|BGCOLOR(black):COLOR(white):CENTER:''Army of Rats''|
|&gt;|BGCOLOR(lightgray):''研究領域''|&gt;|BGCOLOR(lightgray):''使用条件''|BGCOLOR(lightgray):''分類''|
|&gt;|Alteration Lv9|&gt;|戦闘/水陸両用|全体弱体化|
|BGCOLOR(lightgray):''主系統''|BGCOLOR(lightgray):''副系統''|&gt;|BGCOLOR(lightgray):''威力/効果''|BGCOLOR(lightgray):''効果発生数''|
|&amp;ref(Spell/P_Nature.jpg,nolink,25x25,Nature);7||&gt;|Army of Rat|1|
|BGCOLOR(lightgray):''射程距離''|BGCOLOR(lightgray):''効果範囲''|BGCOLOR(lightgray):''精度修正''|BGCOLOR(lightgray):''詠唱時間''|BGCOLOR(lightgray):''疲労/宝石''|
|0|666|0|250%|500 / &amp;ref(Spell/V_Nature.jpg,nolink,25x25,Nature Gem);5|
|BGCOLOR(lightgray):''特性''|&gt;|&gt;|&gt;|抵抗可能&amp;br;敵にのみ作用|
</v>
      </c>
      <c r="D26" s="1" t="str">
        <f ca="1">IFERROR(IFERROR(myConcat(INDIRECT("Spell!Z"&amp;MATCH(SpellOutput!D$1&amp;SpellOutput!$A26&amp;"S",Spell!$A:$A,0)&amp;":Z"&amp;MATCH(SpellOutput!D$1&amp;SpellOutput!$A26&amp;"E",Spell!$A:$A,0))),myConcat(INDIRECT("Spell!Z"&amp;MATCH(SpellOutput!D$1&amp;SpellOutput!$A26&amp;"S",Spell!$A:$A,0)))),"")</f>
        <v xml:space="preserve">**Volcanic Eruption
|&gt;|&gt;|&gt;|&gt;|BGCOLOR(black):COLOR(white):CENTER:''Volcanic Eruption''|
|&gt;|BGCOLOR(lightgray):''研究領域''|&gt;|BGCOLOR(lightgray):''使用条件''|BGCOLOR(lightgray):''分類''|
|&gt;|Evocation Lv9|&gt;|儀式/陸上専用|災害誘発|
|BGCOLOR(lightgray):''主系統''|BGCOLOR(lightgray):''副系統''|&gt;|BGCOLOR(lightgray):''威力/効果''|BGCOLOR(lightgray):''効果発生数''|
|&amp;ref(Spell/P_Fire.jpg,nolink,25x25,Fire);4|&amp;ref(Spell/P_Earth.jpg,nolink,25x25,Earth);4|&gt;|||
|BGCOLOR(lightgray):''射程距離''|BGCOLOR(lightgray):''効果範囲''|BGCOLOR(lightgray):''精度修正''|BGCOLOR(lightgray):''詠唱時間''|BGCOLOR(lightgray):''疲労/宝石''|
|6||||&amp;ref(Spell/V_Fire.jpg,nolink,25x25,Fire Gem);15|
|BGCOLOR(lightgray):''特性''|&gt;|&gt;|&gt;|遠隔儀式&amp;br;海域の指定不可|
**Flames from the Sky
|&gt;|&gt;|&gt;|&gt;|BGCOLOR(black):COLOR(white):CENTER:''Flames from the Sky''|
|&gt;|BGCOLOR(lightgray):''研究領域''|&gt;|BGCOLOR(lightgray):''使用条件''|BGCOLOR(lightgray):''分類''|
|&gt;|Evocation Lv9|&gt;|儀式/陸上専用|遠隔攻撃|
|BGCOLOR(lightgray):''主系統''|BGCOLOR(lightgray):''副系統''|&gt;|BGCOLOR(lightgray):''威力/効果''|BGCOLOR(lightgray):''効果発生数''|
|&amp;ref(Spell/P_Fire.jpg,nolink,25x25,Fire);5||&gt;|15+1/Lv||
|BGCOLOR(lightgray):''射程距離''|BGCOLOR(lightgray):''効果範囲''|BGCOLOR(lightgray):''精度修正''|BGCOLOR(lightgray):''詠唱時間''|BGCOLOR(lightgray):''疲労/宝石''|
|3||||&amp;ref(Spell/V_Fire.jpg,nolink,25x25,Fire Gem);30|
|BGCOLOR(lightgray):''特性''|&gt;|&gt;|&gt;|火炎属性&amp;br;防御貫通&amp;br;遠隔儀式&amp;br;海域の指定不可|
**Flame Storm
|&gt;|&gt;|&gt;|&gt;|BGCOLOR(black):COLOR(white):CENTER:''Flame Storm''|
|&gt;|BGCOLOR(lightgray):''研究領域''|&gt;|BGCOLOR(lightgray):''使用条件''|BGCOLOR(lightgray):''分類''|
|&gt;|Evocation Lv9|&gt;|戦闘/陸上専用|攻撃|
|BGCOLOR(lightgray):''主系統''|BGCOLOR(lightgray):''副系統''|&gt;|BGCOLOR(lightgray):''威力/効果''|BGCOLOR(lightgray):''効果発生数''|
|&amp;ref(Spell/P_Fire.jpg,nolink,25x25,Fire);5||&gt;|15+2/Lv|1|
|BGCOLOR(lightgray):''射程距離''|BGCOLOR(lightgray):''効果範囲''|BGCOLOR(lightgray):''精度修正''|BGCOLOR(lightgray):''詠唱時間''|BGCOLOR(lightgray):''疲労/宝石''|
|40+5|40|0|125%|100 / &amp;ref(Spell/V_Fire.jpg,nolink,25x25,Fire Gem);1|
|BGCOLOR(lightgray):''特性''|&gt;|&gt;|&gt;|火炎属性&amp;br;防御貫通|
**Chain Lightning
|&gt;|&gt;|&gt;|&gt;|BGCOLOR(black):COLOR(white):CENTER:''Chain Lightning''|
|&gt;|BGCOLOR(lightgray):''研究領域''|&gt;|BGCOLOR(lightgray):''使用条件''|BGCOLOR(lightgray):''分類''|
|&gt;|Evocation Lv9|&gt;|戦闘/水陸両用|攻撃|
|BGCOLOR(lightgray):''主系統''|BGCOLOR(lightgray):''副系統''|&gt;|BGCOLOR(lightgray):''威力/効果''|BGCOLOR(lightgray):''効果発生数''|
|&amp;ref(Spell/P_Air.jpg,nolink,25x25,Air);3||&gt;|5+1/Lv|3|
|BGCOLOR(lightgray):''射程距離''|BGCOLOR(lightgray):''効果範囲''|BGCOLOR(lightgray):''精度修正''|BGCOLOR(lightgray):''詠唱時間''|BGCOLOR(lightgray):''疲労/宝石''|
|25|0|0|100%|30|
|BGCOLOR(lightgray):''特性''|&gt;|&gt;|&gt;|電撃属性&amp;br;防御無視&amp;br;5連鎖|
**Niefel Flames
|&gt;|&gt;|&gt;|&gt;|BGCOLOR(black):COLOR(white):CENTER:''Niefel Flames''|
|&gt;|BGCOLOR(lightgray):''研究領域''|&gt;|BGCOLOR(lightgray):''使用条件''|BGCOLOR(lightgray):''分類''|
|&gt;|Evocation Lv9|&gt;|戦闘/陸上専用|攻撃|
|BGCOLOR(lightgray):''主系統''|BGCOLOR(lightgray):''副系統''|&gt;|BGCOLOR(lightgray):''威力/効果''|BGCOLOR(lightgray):''効果発生数''|
|&amp;ref(Spell/P_Water.jpg,nolink,25x25,Water);5||&gt;|10|1|
|BGCOLOR(lightgray):''射程距離''|BGCOLOR(lightgray):''効果範囲''|BGCOLOR(lightgray):''精度修正''|BGCOLOR(lightgray):''詠唱時間''|BGCOLOR(lightgray):''疲労/宝石''|
|40+5|25+5|0|150%|200 / &amp;ref(Spell/V_Water.jpg,nolink,25x25,Water Gem);2|
|BGCOLOR(lightgray):''特性''|&gt;|&gt;|&gt;|冷気属性&amp;br;防御無視|
**Tidal Wave
|&gt;|&gt;|&gt;|&gt;|BGCOLOR(black):COLOR(white):CENTER:''Tidal Wave''|
|&gt;|BGCOLOR(lightgray):''研究領域''|&gt;|BGCOLOR(lightgray):''使用条件''|BGCOLOR(lightgray):''分類''|
|&gt;|Evocation Lv9|&gt;|儀式/水陸両用|災害誘発|
|BGCOLOR(lightgray):''主系統''|BGCOLOR(lightgray):''副系統''|&gt;|BGCOLOR(lightgray):''威力/効果''|BGCOLOR(lightgray):''効果発生数''|
|&amp;ref(Spell/P_Water.jpg,nolink,25x25,Water);5||&gt;|||
|BGCOLOR(lightgray):''射程距離''|BGCOLOR(lightgray):''効果範囲''|BGCOLOR(lightgray):''精度修正''|BGCOLOR(lightgray):''詠唱時間''|BGCOLOR(lightgray):''疲労/宝石''|
|6||||&amp;ref(Spell/V_Water.jpg,nolink,25x25,Water Gem);15|
|BGCOLOR(lightgray):''特性''|&gt;|&gt;|&gt;|遠隔儀式&amp;br;海域の指定不可&amp;br;沿岸のみ指定可能|
**Celestial Rainbow
|&gt;|&gt;|&gt;|&gt;|BGCOLOR(black):COLOR(white):CENTER:''Celestial Rainbow''|
|&gt;|BGCOLOR(lightgray):''研究領域''|&gt;|BGCOLOR(lightgray):''使用条件''|BGCOLOR(lightgray):''分類''|
|&gt;|Evocation Lv9|&gt;|儀式/陸上専用|世界呪附|
|BGCOLOR(lightgray):''主系統''|BGCOLOR(lightgray):''副系統''|&gt;|BGCOLOR(lightgray):''威力/効果''|BGCOLOR(lightgray):''効果発生数''|
|&amp;ref(Spell/P_Water.jpg,nolink,25x25,Water);7|&amp;ref(Spell/P_Nature.jpg,nolink,25x25,Nature);5|&gt;|Celestial Rainbow||
|BGCOLOR(lightgray):''射程距離''|BGCOLOR(lightgray):''効果範囲''|BGCOLOR(lightgray):''精度修正''|BGCOLOR(lightgray):''詠唱時間''|BGCOLOR(lightgray):''疲労/宝石''|
|||||&amp;ref(Spell/V_Water.jpg,nolink,25x25,Water Gem);80|
|BGCOLOR(lightgray):''特性''|&gt;|&gt;|&gt;|世界呪附|
**Meteor Shower
|&gt;|&gt;|&gt;|&gt;|BGCOLOR(black):COLOR(white):CENTER:''Meteor Shower''|
|&gt;|BGCOLOR(lightgray):''研究領域''|&gt;|BGCOLOR(lightgray):''使用条件''|BGCOLOR(lightgray):''分類''|
|&gt;|Evocation Lv9|&gt;|戦闘/陸上専用|戦闘呪附|
|BGCOLOR(lightgray):''主系統''|BGCOLOR(lightgray):''副系統''|&gt;|BGCOLOR(lightgray):''威力/効果''|BGCOLOR(lightgray):''効果発生数''|
|&amp;ref(Spell/P_Earth.jpg,nolink,25x25,Earth);5|&amp;ref(Spell/P_Astral.jpg,nolink,25x25,Astral);4|&gt;|Meteor Shower|1|
|BGCOLOR(lightgray):''射程距離''|BGCOLOR(lightgray):''効果範囲''|BGCOLOR(lightgray):''精度修正''|BGCOLOR(lightgray):''詠唱時間''|BGCOLOR(lightgray):''疲労/宝石''|
|0|0|0|250%|300 / &amp;ref(Spell/V_Earth.jpg,nolink,25x25,Earth Gem);3|
|BGCOLOR(lightgray):''特性''|&gt;|&gt;|&gt;|戦闘呪附|
**Strands of Arcane Power
|&gt;|&gt;|&gt;|&gt;|BGCOLOR(black):COLOR(white):CENTER:''Strands of Arcane Power''|
|&gt;|BGCOLOR(lightgray):''研究領域''|&gt;|BGCOLOR(lightgray):''使用条件''|BGCOLOR(lightgray):''分類''|
|&gt;|Evocation Lv9|&gt;|儀式/水陸両用|世界呪附|
|BGCOLOR(lightgray):''主系統''|BGCOLOR(lightgray):''副系統''|&gt;|BGCOLOR(lightgray):''威力/効果''|BGCOLOR(lightgray):''効果発生数''|
|&amp;ref(Spell/P_Astral.jpg,nolink,25x25,Astral);7||&gt;|Strands of Arcane Power||
|BGCOLOR(lightgray):''射程距離''|BGCOLOR(lightgray):''効果範囲''|BGCOLOR(lightgray):''精度修正''|BGCOLOR(lightgray):''詠唱時間''|BGCOLOR(lightgray):''疲労/宝石''|
|||||&amp;ref(Spell/V_Astral.jpg,nolink,25x25,Astral Pearl);70|
|BGCOLOR(lightgray):''特性''|&gt;|&gt;|&gt;|世界呪附&amp;br;無心使用不可|
</v>
      </c>
      <c r="E26" s="1" t="str">
        <f ca="1">IFERROR(IFERROR(myConcat(INDIRECT("Spell!Z"&amp;MATCH(SpellOutput!E$1&amp;SpellOutput!$A26&amp;"S",Spell!$A:$A,0)&amp;":Z"&amp;MATCH(SpellOutput!E$1&amp;SpellOutput!$A26&amp;"E",Spell!$A:$A,0))),myConcat(INDIRECT("Spell!Z"&amp;MATCH(SpellOutput!E$1&amp;SpellOutput!$A26&amp;"S",Spell!$A:$A,0)))),"")</f>
        <v xml:space="preserve">**Siege Golem
|&gt;|&gt;|&gt;|&gt;|BGCOLOR(black):COLOR(white):CENTER:''Siege Golem''|
|&gt;|BGCOLOR(lightgray):''研究領域''|&gt;|BGCOLOR(lightgray):''使用条件''|BGCOLOR(lightgray):''分類''|
|&gt;|Construction Lv9|&gt;|儀式/陸上専用|兵士召喚|
|BGCOLOR(lightgray):''主系統''|BGCOLOR(lightgray):''副系統''|&gt;|BGCOLOR(lightgray):''威力/効果''|BGCOLOR(lightgray):''効果発生数''|
|&amp;ref(Spell/P_Earth.jpg,nolink,25x25,Earth);3||&gt;|Siege Golem|1|
|BGCOLOR(lightgray):''射程距離''|BGCOLOR(lightgray):''効果範囲''|BGCOLOR(lightgray):''精度修正''|BGCOLOR(lightgray):''詠唱時間''|BGCOLOR(lightgray):''疲労/宝石''|
|||||&amp;ref(Spell/V_Earth.jpg,nolink,25x25,Earth Gem);20|
|BGCOLOR(lightgray):''特性''|&gt;|&gt;|&gt;||
**Iron Dragon
|&gt;|&gt;|&gt;|&gt;|BGCOLOR(black):COLOR(white):CENTER:''Iron Dragon''|
|&gt;|BGCOLOR(lightgray):''研究領域''|&gt;|BGCOLOR(lightgray):''使用条件''|BGCOLOR(lightgray):''分類''|
|&gt;|Construction Lv9|&gt;|儀式/陸上専用|兵士召喚|
|BGCOLOR(lightgray):''主系統''|BGCOLOR(lightgray):''副系統''|&gt;|BGCOLOR(lightgray):''威力/効果''|BGCOLOR(lightgray):''効果発生数''|
|&amp;ref(Spell/P_Earth.jpg,nolink,25x25,Earth);4|&amp;ref(Spell/P_Fire.jpg,nolink,25x25,Fire);2|&gt;|Iron Dragon|1|
|BGCOLOR(lightgray):''射程距離''|BGCOLOR(lightgray):''効果範囲''|BGCOLOR(lightgray):''精度修正''|BGCOLOR(lightgray):''詠唱時間''|BGCOLOR(lightgray):''疲労/宝石''|
|||||&amp;ref(Spell/V_Earth.jpg,nolink,25x25,Earth Gem);30|
|BGCOLOR(lightgray):''特性''|&gt;|&gt;|&gt;||
**Mechanical Militia
|&gt;|&gt;|&gt;|&gt;|BGCOLOR(black):COLOR(white):CENTER:''Mechanical Militia''|
|&gt;|BGCOLOR(lightgray):''研究領域''|&gt;|BGCOLOR(lightgray):''使用条件''|BGCOLOR(lightgray):''分類''|
|&gt;|Construction Lv9|&gt;|儀式/水陸両用|世界呪附|
|BGCOLOR(lightgray):''主系統''|BGCOLOR(lightgray):''副系統''|&gt;|BGCOLOR(lightgray):''威力/効果''|BGCOLOR(lightgray):''効果発生数''|
|&amp;ref(Spell/P_Earth.jpg,nolink,25x25,Earth);5||&gt;|Mechanical Militia|1|
|BGCOLOR(lightgray):''射程距離''|BGCOLOR(lightgray):''効果範囲''|BGCOLOR(lightgray):''精度修正''|BGCOLOR(lightgray):''詠唱時間''|BGCOLOR(lightgray):''疲労/宝石''|
|||||&amp;ref(Spell/V_Earth.jpg,nolink,25x25,Earth Gem);80|
|BGCOLOR(lightgray):''特性''|&gt;|&gt;|&gt;||
**Juggernaut Construction
|&gt;|&gt;|&gt;|&gt;|BGCOLOR(black):COLOR(white):CENTER:''Juggernaut Construction''|
|&gt;|BGCOLOR(lightgray):''研究領域''|&gt;|BGCOLOR(lightgray):''使用条件''|BGCOLOR(lightgray):''分類''|
|&gt;|Construction Lv9|&gt;|儀式/水陸両用|兵士召喚|
|BGCOLOR(lightgray):''主系統''|BGCOLOR(lightgray):''副系統''|&gt;|BGCOLOR(lightgray):''威力/効果''|BGCOLOR(lightgray):''効果発生数''|
|&amp;ref(Spell/P_Astral.jpg,nolink,25x25,Astral);5||&gt;|Jaggernaut|1|
|BGCOLOR(lightgray):''射程距離''|BGCOLOR(lightgray):''効果範囲''|BGCOLOR(lightgray):''精度修正''|BGCOLOR(lightgray):''詠唱時間''|BGCOLOR(lightgray):''疲労/宝石''|
|||||&amp;ref(Spell/V_Astral.jpg,nolink,25x25,Astral Pearl);25|
|BGCOLOR(lightgray):''特性''|&gt;|&gt;|&gt;||
**Poison Golem
|&gt;|&gt;|&gt;|&gt;|BGCOLOR(black):COLOR(white):CENTER:''Poison Golem''|
|&gt;|BGCOLOR(lightgray):''研究領域''|&gt;|BGCOLOR(lightgray):''使用条件''|BGCOLOR(lightgray):''分類''|
|&gt;|Construction Lv9|&gt;|儀式/水陸両用|指揮官召喚|
|BGCOLOR(lightgray):''主系統''|BGCOLOR(lightgray):''副系統''|&gt;|BGCOLOR(lightgray):''威力/効果''|BGCOLOR(lightgray):''効果発生数''|
|&amp;ref(Spell/P_Death.jpg,nolink,25x25,Death);4|&amp;ref(Spell/P_Earth.jpg,nolink,25x25,Earth);2|&gt;|Poison Golem|1|
|BGCOLOR(lightgray):''射程距離''|BGCOLOR(lightgray):''効果範囲''|BGCOLOR(lightgray):''精度修正''|BGCOLOR(lightgray):''詠唱時間''|BGCOLOR(lightgray):''疲労/宝石''|
|||||&amp;ref(Spell/V_Death.jpg,nolink,25x25,Death Gem);35|
|BGCOLOR(lightgray):''特性''|&gt;|&gt;|&gt;||
</v>
      </c>
      <c r="F26" s="1" t="str">
        <f ca="1">IFERROR(IFERROR(myConcat(INDIRECT("Spell!Z"&amp;MATCH(SpellOutput!F$1&amp;SpellOutput!$A26&amp;"S",Spell!$A:$A,0)&amp;":Z"&amp;MATCH(SpellOutput!F$1&amp;SpellOutput!$A26&amp;"E",Spell!$A:$A,0))),myConcat(INDIRECT("Spell!Z"&amp;MATCH(SpellOutput!F$1&amp;SpellOutput!$A26&amp;"S",Spell!$A:$A,0)))),"")</f>
        <v xml:space="preserve">**Demon Cleansing
|&gt;|&gt;|&gt;|&gt;|BGCOLOR(black):COLOR(white):CENTER:''Demon Cleansing''|
|&gt;|BGCOLOR(lightgray):''研究領域''|&gt;|BGCOLOR(lightgray):''使用条件''|BGCOLOR(lightgray):''分類''|
|&gt;|Enchantment Lv9|&gt;|戦闘/水陸両用|戦闘呪附|
|BGCOLOR(lightgray):''主系統''|BGCOLOR(lightgray):''副系統''|&gt;|BGCOLOR(lightgray):''威力/効果''|BGCOLOR(lightgray):''効果発生数''|
|&amp;ref(Spell/P_Water.jpg,nolink,25x25,Water);5||&gt;|Demon Cleansing|1|
|BGCOLOR(lightgray):''射程距離''|BGCOLOR(lightgray):''効果範囲''|BGCOLOR(lightgray):''精度修正''|BGCOLOR(lightgray):''詠唱時間''|BGCOLOR(lightgray):''疲労/宝石''|
|0|0|0|200%|100 / &amp;ref(Spell/V_Water.jpg,nolink,25x25,Water Gem);1|
|BGCOLOR(lightgray):''特性''|&gt;|&gt;|&gt;||
**Arcane Nexus
|&gt;|&gt;|&gt;|&gt;|BGCOLOR(black):COLOR(white):CENTER:''Arcane Nexus''|
|&gt;|BGCOLOR(lightgray):''研究領域''|&gt;|BGCOLOR(lightgray):''使用条件''|BGCOLOR(lightgray):''分類''|
|&gt;|Enchantment Lv9|&gt;|儀式/水陸両用|世界呪附|
|BGCOLOR(lightgray):''主系統''|BGCOLOR(lightgray):''副系統''|&gt;|BGCOLOR(lightgray):''威力/効果''|BGCOLOR(lightgray):''効果発生数''|
|&amp;ref(Spell/P_Astral.jpg,nolink,25x25,Astral);8||&gt;|Arcane Nexus||
|BGCOLOR(lightgray):''射程距離''|BGCOLOR(lightgray):''効果範囲''|BGCOLOR(lightgray):''精度修正''|BGCOLOR(lightgray):''詠唱時間''|BGCOLOR(lightgray):''疲労/宝石''|
|||||&amp;ref(Spell/V_Astral.jpg,nolink,25x25,Astral Pearl);150|
|BGCOLOR(lightgray):''特性''|&gt;|&gt;|&gt;|世界呪附|
**Fields of the Dead
|&gt;|&gt;|&gt;|&gt;|BGCOLOR(black):COLOR(white):CENTER:''Fields of the Dead''|
|&gt;|BGCOLOR(lightgray):''研究領域''|&gt;|BGCOLOR(lightgray):''使用条件''|BGCOLOR(lightgray):''分類''|
|&gt;|Enchantment Lv9|&gt;|戦闘/水陸両用|戦闘呪附|
|BGCOLOR(lightgray):''主系統''|BGCOLOR(lightgray):''副系統''|&gt;|BGCOLOR(lightgray):''威力/効果''|BGCOLOR(lightgray):''効果発生数''|
|&amp;ref(Spell/P_Death.jpg,nolink,25x25,Death);5|&amp;ref(Spell/P_Earth.jpg,nolink,25x25,Earth);2|&gt;|Fields of the Dead|1|
|BGCOLOR(lightgray):''射程距離''|BGCOLOR(lightgray):''効果範囲''|BGCOLOR(lightgray):''精度修正''|BGCOLOR(lightgray):''詠唱時間''|BGCOLOR(lightgray):''疲労/宝石''|
|0|0|0|200%|100 / &amp;ref(Spell/V_Death.jpg,nolink,25x25,Death Gem);1|
|BGCOLOR(lightgray):''特性''|&gt;|&gt;|&gt;|戦闘呪附|
**Army of the Dead
|&gt;|&gt;|&gt;|&gt;|BGCOLOR(black):COLOR(white):CENTER:''Army of the Dead''|
|&gt;|BGCOLOR(lightgray):''研究領域''|&gt;|BGCOLOR(lightgray):''使用条件''|BGCOLOR(lightgray):''分類''|
|&gt;|Enchantment Lv9|&gt;|儀式/水陸両用|遠隔召喚|
|BGCOLOR(lightgray):''主系統''|BGCOLOR(lightgray):''副系統''|&gt;|BGCOLOR(lightgray):''威力/効果''|BGCOLOR(lightgray):''効果発生数''|
|&amp;ref(Spell/P_Death.jpg,nolink,25x25,Death);5||&gt;|Longdead||
|BGCOLOR(lightgray):''射程距離''|BGCOLOR(lightgray):''効果範囲''|BGCOLOR(lightgray):''精度修正''|BGCOLOR(lightgray):''詠唱時間''|BGCOLOR(lightgray):''疲労/宝石''|
|3||||&amp;ref(Spell/V_Death.jpg,nolink,25x25,Death Gem);10|
|BGCOLOR(lightgray):''特性''|&gt;|&gt;|&gt;|遠隔儀式|
**Gaia's Blessing
|&gt;|&gt;|&gt;|&gt;|BGCOLOR(black):COLOR(white):CENTER:''Gaia's Blessing''|
|&gt;|BGCOLOR(lightgray):''研究領域''|&gt;|BGCOLOR(lightgray):''使用条件''|BGCOLOR(lightgray):''分類''|
|&gt;|Enchantment Lv9|&gt;|戦闘/水陸両用|全体強化|
|BGCOLOR(lightgray):''主系統''|BGCOLOR(lightgray):''副系統''|&gt;|BGCOLOR(lightgray):''威力/効果''|BGCOLOR(lightgray):''効果発生数''|
|&amp;ref(Spell/P_Nature.jpg,nolink,25x25,Nature);5|&amp;ref(Spell/P_Earth.jpg,nolink,25x25,Earth);2|&gt;|Fire/Shock/Cold/Poison Resistant 5|1|
|BGCOLOR(lightgray):''射程距離''|BGCOLOR(lightgray):''効果範囲''|BGCOLOR(lightgray):''精度修正''|BGCOLOR(lightgray):''詠唱時間''|BGCOLOR(lightgray):''疲労/宝石''|
|0|666|0|200%|300 / &amp;ref(Spell/V_Nature.jpg,nolink,25x25,Nature Gem);3|
|BGCOLOR(lightgray):''特性''|&gt;|&gt;|&gt;|味方にのみ作用|
**Gift of Nature's Bounty
|&gt;|&gt;|&gt;|&gt;|BGCOLOR(black):COLOR(white):CENTER:''Gift of Nature's Bounty''|
|&gt;|BGCOLOR(lightgray):''研究領域''|&gt;|BGCOLOR(lightgray):''使用条件''|BGCOLOR(lightgray):''分類''|
|&gt;|Enchantment Lv9|&gt;|儀式/水陸両用|世界呪附|
|BGCOLOR(lightgray):''主系統''|BGCOLOR(lightgray):''副系統''|&gt;|BGCOLOR(lightgray):''威力/効果''|BGCOLOR(lightgray):''効果発生数''|
|&amp;ref(Spell/P_Nature.jpg,nolink,25x25,Nature);7||&gt;|Gift of Nature's Bounty||
|BGCOLOR(lightgray):''射程距離''|BGCOLOR(lightgray):''効果範囲''|BGCOLOR(lightgray):''精度修正''|BGCOLOR(lightgray):''詠唱時間''|BGCOLOR(lightgray):''疲労/宝石''|
|||||&amp;ref(Spell/V_Nature.jpg,nolink,25x25,Nature Gem);70|
|BGCOLOR(lightgray):''特性''|&gt;|&gt;|&gt;|世界呪附|
</v>
      </c>
      <c r="G26" s="1" t="str">
        <f ca="1">IFERROR(IFERROR(myConcat(INDIRECT("Spell!Z"&amp;MATCH(SpellOutput!G$1&amp;SpellOutput!$A26&amp;"S",Spell!$A:$A,0)&amp;":Z"&amp;MATCH(SpellOutput!G$1&amp;SpellOutput!$A26&amp;"E",Spell!$A:$A,0))),myConcat(INDIRECT("Spell!Z"&amp;MATCH(SpellOutput!G$1&amp;SpellOutput!$A26&amp;"S",Spell!$A:$A,0)))),"")</f>
        <v xml:space="preserve">**Astral Travel
|&gt;|&gt;|&gt;|&gt;|BGCOLOR(black):COLOR(white):CENTER:''Astral Travel''|
|&gt;|BGCOLOR(lightgray):''研究領域''|&gt;|BGCOLOR(lightgray):''使用条件''|BGCOLOR(lightgray):''分類''|
|&gt;|Thaumaturgy Lv9|&gt;|儀式/水陸両用|瞬間移動|
|BGCOLOR(lightgray):''主系統''|BGCOLOR(lightgray):''副系統''|&gt;|BGCOLOR(lightgray):''威力/効果''|BGCOLOR(lightgray):''効果発生数''|
|&amp;ref(Spell/P_Astral.jpg,nolink,25x25,Astral);5||&gt;|||
|BGCOLOR(lightgray):''射程距離''|BGCOLOR(lightgray):''効果範囲''|BGCOLOR(lightgray):''精度修正''|BGCOLOR(lightgray):''詠唱時間''|BGCOLOR(lightgray):''疲労/宝石''|
|5||||&amp;ref(Spell/V_Astral.jpg,nolink,25x25,Astral Pearl);25|
|BGCOLOR(lightgray):''特性''|&gt;|&gt;|&gt;|遠隔儀式|
**Master Enslave
|&gt;|&gt;|&gt;|&gt;|BGCOLOR(black):COLOR(white):CENTER:''Master Enslave''|
|&gt;|BGCOLOR(lightgray):''研究領域''|&gt;|BGCOLOR(lightgray):''使用条件''|BGCOLOR(lightgray):''分類''|
|&gt;|Thaumaturgy Lv9|&gt;|戦闘/水陸両用|全体隷属|
|BGCOLOR(lightgray):''主系統''|BGCOLOR(lightgray):''副系統''|&gt;|BGCOLOR(lightgray):''威力/効果''|BGCOLOR(lightgray):''効果発生数''|
|&amp;ref(Spell/P_Astral.jpg,nolink,25x25,Astral);8||&gt;|Enslave|1|
|BGCOLOR(lightgray):''射程距離''|BGCOLOR(lightgray):''効果範囲''|BGCOLOR(lightgray):''精度修正''|BGCOLOR(lightgray):''詠唱時間''|BGCOLOR(lightgray):''疲労/宝石''|
|0|666|0|325%|800 / &amp;ref(Spell/V_Astral.jpg,nolink,25x25,Astral Pearl);8|
|BGCOLOR(lightgray):''特性''|&gt;|&gt;|&gt;|抵抗容易&amp;br;無心無効|
**Undead Mastery
|&gt;|&gt;|&gt;|&gt;|BGCOLOR(black):COLOR(white):CENTER:''Undead Mastery''|
|&gt;|BGCOLOR(lightgray):''研究領域''|&gt;|BGCOLOR(lightgray):''使用条件''|BGCOLOR(lightgray):''分類''|
|&gt;|Thaumaturgy Lv9|&gt;|戦闘/水陸両用|全体隷属|
|BGCOLOR(lightgray):''主系統''|BGCOLOR(lightgray):''副系統''|&gt;|BGCOLOR(lightgray):''威力/効果''|BGCOLOR(lightgray):''効果発生数''|
|&amp;ref(Spell/P_Death.jpg,nolink,25x25,Death);7||&gt;|Enslave|1|
|BGCOLOR(lightgray):''射程距離''|BGCOLOR(lightgray):''効果範囲''|BGCOLOR(lightgray):''精度修正''|BGCOLOR(lightgray):''詠唱時間''|BGCOLOR(lightgray):''疲労/宝石''|
|0|666|0|300%|700 / &amp;ref(Spell/V_Death.jpg,nolink,25x25,Death Gem);7|
|BGCOLOR(lightgray):''特性''|&gt;|&gt;|&gt;|抵抗容易&amp;br;アンデッドにのみ作用|
</v>
      </c>
      <c r="H26" s="1" t="str">
        <f ca="1">IFERROR(IFERROR(myConcat(INDIRECT("Spell!Z"&amp;MATCH(SpellOutput!H$1&amp;SpellOutput!$A26&amp;"S",Spell!$A:$A,0)&amp;":Z"&amp;MATCH(SpellOutput!H$1&amp;SpellOutput!$A26&amp;"E",Spell!$A:$A,0))),myConcat(INDIRECT("Spell!Z"&amp;MATCH(SpellOutput!H$1&amp;SpellOutput!$A26&amp;"S",Spell!$A:$A,0)))),"")</f>
        <v xml:space="preserve">**Damage Reversal
|&gt;|&gt;|&gt;|&gt;|BGCOLOR(black):COLOR(white):CENTER:''Damage Reversal''|
|&gt;|BGCOLOR(lightgray):''研究領域''|&gt;|BGCOLOR(lightgray):''使用条件''|BGCOLOR(lightgray):''分類''|
|&gt;|Blood Magic Lv9|&gt;|戦闘/陸上専用|自己強化|
|BGCOLOR(lightgray):''主系統''|BGCOLOR(lightgray):''副系統''|&gt;|BGCOLOR(lightgray):''威力/効果''|BGCOLOR(lightgray):''効果発生数''|
|&amp;ref(Spell/P_Blood.jpg,nolink,25x25,Blood);1||&gt;|Damage Reversal|1|
|BGCOLOR(lightgray):''射程距離''|BGCOLOR(lightgray):''効果範囲''|BGCOLOR(lightgray):''精度修正''|BGCOLOR(lightgray):''詠唱時間''|BGCOLOR(lightgray):''疲労/宝石''|
|0|0|0|150%|100 / &amp;ref(Spell/V_Blood.jpg,nolink,25x25,Blood Slave);1|
|BGCOLOR(lightgray):''特性''|&gt;|&gt;|&gt;||
**Infernal Prison
|&gt;|&gt;|&gt;|&gt;|BGCOLOR(black):COLOR(white):CENTER:''Infernal Prison''|
|&gt;|BGCOLOR(lightgray):''研究領域''|&gt;|BGCOLOR(lightgray):''使用条件''|BGCOLOR(lightgray):''分類''|
|&gt;|Blood Magic Lv9|&gt;|戦闘/陸上専用|追放|
|BGCOLOR(lightgray):''主系統''|BGCOLOR(lightgray):''副系統''|&gt;|BGCOLOR(lightgray):''威力/効果''|BGCOLOR(lightgray):''効果発生数''|
|&amp;ref(Spell/P_Blood.jpg,nolink,25x25,Blood);3|&amp;ref(Spell/P_Fire.jpg,nolink,25x25,Fire);1|&gt;|Banish to Inferno|1|
|BGCOLOR(lightgray):''射程距離''|BGCOLOR(lightgray):''効果範囲''|BGCOLOR(lightgray):''精度修正''|BGCOLOR(lightgray):''詠唱時間''|BGCOLOR(lightgray):''疲労/宝石''|
|35|0|100|175%|200 / &amp;ref(Spell/V_Blood.jpg,nolink,25x25,Blood Slave);2|
|BGCOLOR(lightgray):''特性''|&gt;|&gt;|&gt;||
**Claws of Kokytos
|&gt;|&gt;|&gt;|&gt;|BGCOLOR(black):COLOR(white):CENTER:''Claws of Kokytos''|
|&gt;|BGCOLOR(lightgray):''研究領域''|&gt;|BGCOLOR(lightgray):''使用条件''|BGCOLOR(lightgray):''分類''|
|&gt;|Blood Magic Lv9|&gt;|戦闘/陸上専用|追放|
|BGCOLOR(lightgray):''主系統''|BGCOLOR(lightgray):''副系統''|&gt;|BGCOLOR(lightgray):''威力/効果''|BGCOLOR(lightgray):''効果発生数''|
|&amp;ref(Spell/P_Blood.jpg,nolink,25x25,Blood);3|&amp;ref(Spell/P_Water.jpg,nolink,25x25,Water);1|&gt;|Banish to Kokytos|1|
|BGCOLOR(lightgray):''射程距離''|BGCOLOR(lightgray):''効果範囲''|BGCOLOR(lightgray):''精度修正''|BGCOLOR(lightgray):''詠唱時間''|BGCOLOR(lightgray):''疲労/宝石''|
|35|0|100|175%|200 / &amp;ref(Spell/V_Blood.jpg,nolink,25x25,Blood Slave);2|
|BGCOLOR(lightgray):''特性''|&gt;|&gt;|&gt;||
**Send Horror
|&gt;|&gt;|&gt;|&gt;|BGCOLOR(black):COLOR(white):CENTER:''Send Horror''|
|&gt;|BGCOLOR(lightgray):''研究領域''|&gt;|BGCOLOR(lightgray):''使用条件''|BGCOLOR(lightgray):''分類''|
|&gt;|Blood Magic Lv9|&gt;|儀式/陸上専用|襲撃派遣|
|BGCOLOR(lightgray):''主系統''|BGCOLOR(lightgray):''副系統''|&gt;|BGCOLOR(lightgray):''威力/効果''|BGCOLOR(lightgray):''効果発生数''|
|&amp;ref(Spell/P_Blood.jpg,nolink,25x25,Blood);4|&amp;ref(Spell/P_Astral.jpg,nolink,25x25,Astral);5|&gt;|Random Horror|1|
|BGCOLOR(lightgray):''射程距離''|BGCOLOR(lightgray):''効果範囲''|BGCOLOR(lightgray):''精度修正''|BGCOLOR(lightgray):''詠唱時間''|BGCOLOR(lightgray):''疲労/宝石''|
|6||||&amp;ref(Spell/V_Blood.jpg,nolink,25x25,Blood Slave);30|
|BGCOLOR(lightgray):''特性''|&gt;|&gt;|&gt;|遠隔儀式|
**Infernal Forces
|&gt;|&gt;|&gt;|&gt;|BGCOLOR(black):COLOR(white):CENTER:''Infernal Forces''|
|&gt;|BGCOLOR(lightgray):''研究領域''|&gt;|BGCOLOR(lightgray):''使用条件''|BGCOLOR(lightgray):''分類''|
|&gt;|Blood Magic Lv9|&gt;|儀式/陸上専用|兵士召喚|
|BGCOLOR(lightgray):''主系統''|BGCOLOR(lightgray):''副系統''|&gt;|BGCOLOR(lightgray):''威力/効果''|BGCOLOR(lightgray):''効果発生数''|
|&amp;ref(Spell/P_Blood.jpg,nolink,25x25,Blood);5|&amp;ref(Spell/P_Fire.jpg,nolink,25x25,Fire);2|&gt;|Devil|7+1/Lv|
|BGCOLOR(lightgray):''射程距離''|BGCOLOR(lightgray):''効果範囲''|BGCOLOR(lightgray):''精度修正''|BGCOLOR(lightgray):''詠唱時間''|BGCOLOR(lightgray):''疲労/宝石''|
|||||&amp;ref(Spell/V_Blood.jpg,nolink,25x25,Blood Slave);50|
|BGCOLOR(lightgray):''特性''|&gt;|&gt;|&gt;||
**Infernal Tempest
|&gt;|&gt;|&gt;|&gt;|BGCOLOR(black):COLOR(white):CENTER:''Infernal Tempest''|
|&gt;|BGCOLOR(lightgray):''研究領域''|&gt;|BGCOLOR(lightgray):''使用条件''|BGCOLOR(lightgray):''分類''|
|&gt;|Blood Magic Lv9|&gt;|儀式/陸上専用|兵士召喚|
|BGCOLOR(lightgray):''主系統''|BGCOLOR(lightgray):''副系統''|&gt;|BGCOLOR(lightgray):''威力/効果''|BGCOLOR(lightgray):''効果発生数''|
|&amp;ref(Spell/P_Blood.jpg,nolink,25x25,Blood);5|&amp;ref(Spell/P_Air.jpg,nolink,25x25,Air);2|&gt;|Storm Demon|7+1/Lv|
|BGCOLOR(lightgray):''射程距離''|BGCOLOR(lightgray):''効果範囲''|BGCOLOR(lightgray):''精度修正''|BGCOLOR(lightgray):''詠唱時間''|BGCOLOR(lightgray):''疲労/宝石''|
|||||&amp;ref(Spell/V_Blood.jpg,nolink,25x25,Blood Slave);50|
|BGCOLOR(lightgray):''特性''|&gt;|&gt;|&gt;||
**Forces of Ice
|&gt;|&gt;|&gt;|&gt;|BGCOLOR(black):COLOR(white):CENTER:''Forces of Ice''|
|&gt;|BGCOLOR(lightgray):''研究領域''|&gt;|BGCOLOR(lightgray):''使用条件''|BGCOLOR(lightgray):''分類''|
|&gt;|Blood Magic Lv9|&gt;|儀式/陸上専用|兵士召喚|
|BGCOLOR(lightgray):''主系統''|BGCOLOR(lightgray):''副系統''|&gt;|BGCOLOR(lightgray):''威力/効果''|BGCOLOR(lightgray):''効果発生数''|
|&amp;ref(Spell/P_Blood.jpg,nolink,25x25,Blood);5|&amp;ref(Spell/P_Water.jpg,nolink,25x25,Water);2|&gt;|Frost Fiend|8+1/Lv|
|BGCOLOR(lightgray):''射程距離''|BGCOLOR(lightgray):''効果範囲''|BGCOLOR(lightgray):''精度修正''|BGCOLOR(lightgray):''詠唱時間''|BGCOLOR(lightgray):''疲労/宝石''|
|||||&amp;ref(Spell/V_Blood.jpg,nolink,25x25,Blood Slave);50|
|BGCOLOR(lightgray):''特性''|&gt;|&gt;|&gt;||
**Infernal Crusade
|&gt;|&gt;|&gt;|&gt;|BGCOLOR(black):COLOR(white):CENTER:''Infernal Crusade''|
|&gt;|BGCOLOR(lightgray):''研究領域''|&gt;|BGCOLOR(lightgray):''使用条件''|BGCOLOR(lightgray):''分類''|
|&gt;|Blood Magic Lv9|&gt;|儀式/陸上専用|兵士召喚|
|BGCOLOR(lightgray):''主系統''|BGCOLOR(lightgray):''副系統''|&gt;|BGCOLOR(lightgray):''威力/効果''|BGCOLOR(lightgray):''効果発生数''|
|&amp;ref(Spell/P_Blood.jpg,nolink,25x25,Blood);5|&amp;ref(Spell/P_Earth.jpg,nolink,25x25,Earth);2|&gt;|Demon Knight|10+1/Lv|
|BGCOLOR(lightgray):''射程距離''|BGCOLOR(lightgray):''効果範囲''|BGCOLOR(lightgray):''精度修正''|BGCOLOR(lightgray):''詠唱時間''|BGCOLOR(lightgray):''疲労/宝石''|
|||||&amp;ref(Spell/V_Blood.jpg,nolink,25x25,Blood Slave);50|
|BGCOLOR(lightgray):''特性''|&gt;|&gt;|&gt;||
**Forces of Darkness
|&gt;|&gt;|&gt;|&gt;|BGCOLOR(black):COLOR(white):CENTER:''Forces of Darkness''|
|&gt;|BGCOLOR(lightgray):''研究領域''|&gt;|BGCOLOR(lightgray):''使用条件''|BGCOLOR(lightgray):''分類''|
|&gt;|Blood Magic Lv9|&gt;|儀式/陸上専用|兵士召喚|
|BGCOLOR(lightgray):''主系統''|BGCOLOR(lightgray):''副系統''|&gt;|BGCOLOR(lightgray):''威力/効果''|BGCOLOR(lightgray):''効果発生数''|
|&amp;ref(Spell/P_Blood.jpg,nolink,25x25,Blood);6||&gt;|Fiend of Darkness|14+1/Lv|
|BGCOLOR(lightgray):''射程距離''|BGCOLOR(lightgray):''効果範囲''|BGCOLOR(lightgray):''精度修正''|BGCOLOR(lightgray):''詠唱時間''|BGCOLOR(lightgray):''疲労/宝石''|
|||||&amp;ref(Spell/V_Blood.jpg,nolink,25x25,Blood Slave);50|
|BGCOLOR(lightgray):''特性''|&gt;|&gt;|&gt;||
**The Looming Hell
|&gt;|&gt;|&gt;|&gt;|BGCOLOR(black):COLOR(white):CENTER:''The Looming Hell''|
|&gt;|BGCOLOR(lightgray):''研究領域''|&gt;|BGCOLOR(lightgray):''使用条件''|BGCOLOR(lightgray):''分類''|
|&gt;|Blood Magic Lv9|&gt;|儀式/陸上専用|世界呪附|
|BGCOLOR(lightgray):''主系統''|BGCOLOR(lightgray):''副系統''|&gt;|BGCOLOR(lightgray):''威力/効果''|BGCOLOR(lightgray):''効果発生数''|
|&amp;ref(Spell/P_Blood.jpg,nolink,25x25,Blood);8||&gt;|The Looming Hell||
|BGCOLOR(lightgray):''射程距離''|BGCOLOR(lightgray):''効果範囲''|BGCOLOR(lightgray):''精度修正''|BGCOLOR(lightgray):''詠唱時間''|BGCOLOR(lightgray):''疲労/宝石''|
|||||&amp;ref(Spell/V_Blood.jpg,nolink,25x25,Blood Slave);150|
|BGCOLOR(lightgray):''特性''|&gt;|&gt;|&gt;|世界呪附|
**Bind Demon Lord
|&gt;|&gt;|&gt;|&gt;|BGCOLOR(black):COLOR(white):CENTER:''Bind Demon Lord''|
|&gt;|BGCOLOR(lightgray):''研究領域''|&gt;|BGCOLOR(lightgray):''使用条件''|BGCOLOR(lightgray):''分類''|
|&gt;|Blood Magic Lv9|&gt;|儀式/陸上専用|指揮官召喚|
|BGCOLOR(lightgray):''主系統''|BGCOLOR(lightgray):''副系統''|&gt;|BGCOLOR(lightgray):''威力/効果''|BGCOLOR(lightgray):''効果発生数''|
|&amp;ref(Spell/P_Blood.jpg,nolink,25x25,Blood);8||&gt;|Random Demon Lord|1|
|BGCOLOR(lightgray):''射程距離''|BGCOLOR(lightgray):''効果範囲''|BGCOLOR(lightgray):''精度修正''|BGCOLOR(lightgray):''詠唱時間''|BGCOLOR(lightgray):''疲労/宝石''|
|||||&amp;ref(Spell/V_Blood.jpg,nolink,25x25,Blood Slave);150|
|BGCOLOR(lightgray):''特性''|&gt;|&gt;|&gt;|ユニーク召喚（候補6種）|
</v>
      </c>
      <c r="J26" s="1" t="s">
        <v>2886</v>
      </c>
      <c r="K26" s="1" t="str">
        <f ca="1">IFERROR(IFERROR(myConcat(INDIRECT("Spell!Z"&amp;MATCH(SpellOutput!K$1&amp;"0"&amp;SpellOutput!$J26&amp;"S",Spell!$A:$A,0)&amp;":Z"&amp;MATCH(SpellOutput!K$1&amp;"0"&amp;SpellOutput!$J26&amp;"E",Spell!$A:$A,0))),myConcat(INDIRECT("Spell!Z"&amp;MATCH(SpellOutput!K$1&amp;"0"&amp;SpellOutput!$J26&amp;"S",Spell!$A:$A,0)))),"")</f>
        <v xml:space="preserve">**Banishment
|&gt;|&gt;|&gt;|&gt;|BGCOLOR(black):COLOR(white):CENTER:''Banishment''|
|&gt;|BGCOLOR(lightgray):''研究領域''|&gt;|BGCOLOR(lightgray):''使用条件''|BGCOLOR(lightgray):''分類''|
|&gt;|Divine Lv0|&gt;|戦闘/水陸両用|攻撃|
|BGCOLOR(lightgray):''主系統''|BGCOLOR(lightgray):''副系統''|&gt;|BGCOLOR(lightgray):''威力/効果''|BGCOLOR(lightgray):''効果発生数''|
|&amp;ref(Spell/P_Holy.jpg,nolink,25x25,Holy);1||&gt;|4+3/Lv|1|
|BGCOLOR(lightgray):''射程距離''|BGCOLOR(lightgray):''効果範囲''|BGCOLOR(lightgray):''精度修正''|BGCOLOR(lightgray):''詠唱時間''|BGCOLOR(lightgray):''疲労/宝石''|
|25+5|4+2|0|100%|0|
|BGCOLOR(lightgray):''特性''|&gt;|&gt;|&gt;|防御無視&amp;br;抵抗可能&amp;br;アンデッドにのみ作用|
**Claim Life
|&gt;|&gt;|&gt;|&gt;|BGCOLOR(black):COLOR(white):CENTER:''Claim Life''|
|&gt;|BGCOLOR(lightgray):''研究領域''|&gt;|BGCOLOR(lightgray):''使用条件''|BGCOLOR(lightgray):''分類''|
|&gt;|Divine Lv0|&gt;|戦闘/水陸両用|攻撃|
|BGCOLOR(lightgray):''主系統''|BGCOLOR(lightgray):''副系統''|&gt;|BGCOLOR(lightgray):''威力/効果''|BGCOLOR(lightgray):''効果発生数''|
|&amp;ref(Spell/P_Holy.jpg,nolink,25x25,Holy);3||&gt;|20|1|
|BGCOLOR(lightgray):''射程距離''|BGCOLOR(lightgray):''効果範囲''|BGCOLOR(lightgray):''精度修正''|BGCOLOR(lightgray):''詠唱時間''|BGCOLOR(lightgray):''疲労/宝石''|
|30|0|100|100%|0|
|BGCOLOR(lightgray):''特性''|&gt;|&gt;|&gt;|防御無視&amp;br;抵抗可能&amp;br;アンデッド無効&amp;br;無生物無効|
</v>
      </c>
    </row>
    <row r="30" spans="1:11" x14ac:dyDescent="0.15">
      <c r="A30" s="1"/>
      <c r="B30" s="1" t="s">
        <v>17</v>
      </c>
      <c r="C30" s="1" t="s">
        <v>5780</v>
      </c>
      <c r="D30" s="1" t="s">
        <v>5781</v>
      </c>
      <c r="E30" s="1" t="s">
        <v>5782</v>
      </c>
      <c r="F30" s="1" t="s">
        <v>5783</v>
      </c>
      <c r="G30" s="1" t="s">
        <v>5784</v>
      </c>
      <c r="H30" s="1" t="s">
        <v>5785</v>
      </c>
      <c r="K30" t="s">
        <v>5786</v>
      </c>
    </row>
    <row r="31" spans="1:11" x14ac:dyDescent="0.15">
      <c r="A31" s="1">
        <v>0</v>
      </c>
      <c r="B31" s="1" t="str">
        <f ca="1">IFERROR(IFERROR(myConcat(INDIRECT("Spell!AA"&amp;MATCH(SpellOutput!B$1&amp;SpellOutput!$A31&amp;"S",Spell!$A:$A,0)&amp;":AA"&amp;MATCH(SpellOutput!B$1&amp;SpellOutput!$A31&amp;"E",Spell!$A:$A,0))),myConcat(INDIRECT("Spell!AA"&amp;MATCH(SpellOutput!B$1&amp;SpellOutput!$A31&amp;"S",Spell!$A:$A,0)))),"")</f>
        <v/>
      </c>
      <c r="C31" s="1" t="str">
        <f ca="1">IFERROR(IFERROR(myConcat(INDIRECT("Spell!AA"&amp;MATCH(SpellOutput!C$1&amp;SpellOutput!$A31&amp;"S",Spell!$A:$A,0)&amp;":AA"&amp;MATCH(SpellOutput!C$1&amp;SpellOutput!$A31&amp;"E",Spell!$A:$A,0))),myConcat(INDIRECT("Spell!AA"&amp;MATCH(SpellOutput!C$1&amp;SpellOutput!$A31&amp;"S",Spell!$A:$A,0)))),"")</f>
        <v xml:space="preserve">**Air Shield
The air shield solidifies the air above the caster to protect him or her from incoming missiles.
空気の盾は、術者の頭上で空気を固形化させ、彼を飛んでくる弾から守ります。
**Twist Fate
The caster changes his future fate. Twist Fate negates the first successful strike against the one protected by this spell.
術者は自らの将来の運命を改変します。Twist Fateは、この呪文に守られたものに対して成功した最初の攻撃を無効化します。
**Hand of Dust
The caster's left hand becomes deadly, able to turn anything it touches to ashes. The spell is limited in power but ignores armor.
術者の左手は致命的なものになり、触れるもの全てを灰に変えることができます。この呪文の力は限定的ですが、防護を無視します。
</v>
      </c>
      <c r="D31" s="1" t="str">
        <f ca="1">IFERROR(IFERROR(myConcat(INDIRECT("Spell!AA"&amp;MATCH(SpellOutput!D$1&amp;SpellOutput!$A31&amp;"S",Spell!$A:$A,0)&amp;":AA"&amp;MATCH(SpellOutput!D$1&amp;SpellOutput!$A31&amp;"E",Spell!$A:$A,0))),myConcat(INDIRECT("Spell!AA"&amp;MATCH(SpellOutput!D$1&amp;SpellOutput!$A31&amp;"S",Spell!$A:$A,0)))),"")</f>
        <v xml:space="preserve">**Fire Flies
Six burning sparks shoot forth from the wizard's hand. The sparks have very limited armor penetration and will be ineffective against armored troops.
六つの燃え盛る火の粉が、魔術師の手から発射されます。これらの火の粉は非常に限定的な装甲貫通力しか持たず、武装した部隊には通用しません。
**Freezing Touch
The mage touches an enemy who will suffer from severe freezing damage, possibly even die from it. This is an effective spell because armor offers no protection against this quite potent attack. On the other hand, it might be very hard to actually touch an enemy in the heat of battle.
魔術師は敵に触れ、深刻な凍傷を負わせて時にはそれにより死に至らしめます。この強力な攻撃に対して防具は何の保護も提供しないため、この呪文は効果的です。その一方で、激しい戦いの最中に敵に直接触れるのは、非常に困難なことかもしれません。
**Flying Shards
The caster hurls several stones towards enemy units. The shards are not very powerful, but can severely injure lightly armored units. The number of shards hurled depends on the skill of the caster.
術者は敵に向けて複数の石を投射します。これらの石片はあまり強力ではありませんが、軽装のユニットを酷く傷付けることはできます。投射される石片の数は、術者の技量に依存します。
</v>
      </c>
      <c r="E31" s="1" t="str">
        <f ca="1">IFERROR(IFERROR(myConcat(INDIRECT("Spell!AA"&amp;MATCH(SpellOutput!E$1&amp;SpellOutput!$A31&amp;"S",Spell!$A:$A,0)&amp;":AA"&amp;MATCH(SpellOutput!E$1&amp;SpellOutput!$A31&amp;"E",Spell!$A:$A,0))),myConcat(INDIRECT("Spell!AA"&amp;MATCH(SpellOutput!E$1&amp;SpellOutput!$A31&amp;"S",Spell!$A:$A,0)))),"")</f>
        <v/>
      </c>
      <c r="F31" s="1" t="str">
        <f ca="1">IFERROR(IFERROR(myConcat(INDIRECT("Spell!AA"&amp;MATCH(SpellOutput!F$1&amp;SpellOutput!$A31&amp;"S",Spell!$A:$A,0)&amp;":AA"&amp;MATCH(SpellOutput!F$1&amp;SpellOutput!$A31&amp;"E",Spell!$A:$A,0))),myConcat(INDIRECT("Spell!AA"&amp;MATCH(SpellOutput!F$1&amp;SpellOutput!$A31&amp;"S",Spell!$A:$A,0)))),"")</f>
        <v/>
      </c>
      <c r="G31" s="1" t="str">
        <f ca="1">IFERROR(IFERROR(myConcat(INDIRECT("Spell!AA"&amp;MATCH(SpellOutput!G$1&amp;SpellOutput!$A31&amp;"S",Spell!$A:$A,0)&amp;":AA"&amp;MATCH(SpellOutput!G$1&amp;SpellOutput!$A31&amp;"E",Spell!$A:$A,0))),myConcat(INDIRECT("Spell!AA"&amp;MATCH(SpellOutput!G$1&amp;SpellOutput!$A31&amp;"S",Spell!$A:$A,0)))),"")</f>
        <v xml:space="preserve">**Sleep Ray
The sleep ray will affect a small number of enemies right in front of the mage. Those who fail to resist will instantly fall into a magical slumber.
この催眠光線は、魔術師の前に居る少数の敵に影響を及ぼします。抵抗に失敗したものは、即座に魔法的な微睡に落ちます。
</v>
      </c>
      <c r="H31" s="1" t="str">
        <f ca="1">IFERROR(IFERROR(myConcat(INDIRECT("Spell!AA"&amp;MATCH(SpellOutput!H$1&amp;SpellOutput!$A31&amp;"S",Spell!$A:$A,0)&amp;":AA"&amp;MATCH(SpellOutput!H$1&amp;SpellOutput!$A31&amp;"E",Spell!$A:$A,0))),myConcat(INDIRECT("Spell!AA"&amp;MATCH(SpellOutput!H$1&amp;SpellOutput!$A31&amp;"S",Spell!$A:$A,0)))),"")</f>
        <v xml:space="preserve">**Bleed
The Bleed spell causes blood to pour out of the victim's nose, ears and mouth. The effect is a prolonged and painful death. Magic resistance can negate the effect.
Bleedの呪文は、犠牲者の鼻、耳、そして口から血を噴出させます。これは緩慢で苦痛を伴う死です。魔法抵抗力はこの影響を無効化できます。
</v>
      </c>
      <c r="J31" s="1"/>
      <c r="K31" s="1" t="str">
        <f ca="1">IFERROR(IFERROR(myConcat(INDIRECT("Spell!AA"&amp;MATCH(SpellOutput!K$1&amp;"0"&amp;SpellOutput!$J31&amp;"S",Spell!$A:$A,0)&amp;":AA"&amp;MATCH(SpellOutput!K$1&amp;"0"&amp;SpellOutput!$J31&amp;"E",Spell!$A:$A,0))),myConcat(INDIRECT("Spell!AA"&amp;MATCH(SpellOutput!K$1&amp;"0"&amp;SpellOutput!$J31&amp;"S",Spell!$A:$A,0)))),"")</f>
        <v xml:space="preserve">**Blessing
This prayer can be use to bless the priest or a group of sacred warriors. Blessed units receive increased morale and additional powers if their God is powerful enough to claim a divine title.
この祈祷は、聖職者、あるいは聖戦士の一団を祝福するために用いることができます。祝福されたユニットは士気が向上し、彼らの神が神聖なる称号を得るに十分強力であれば、更なる力も獲得します。
</v>
      </c>
    </row>
    <row r="32" spans="1:11" x14ac:dyDescent="0.15">
      <c r="A32" s="1">
        <v>1</v>
      </c>
      <c r="B32" s="1" t="str">
        <f ca="1">IFERROR(IFERROR(myConcat(INDIRECT("Spell!AA"&amp;MATCH(SpellOutput!B$1&amp;SpellOutput!$A32&amp;"S",Spell!$A:$A,0)&amp;":AA"&amp;MATCH(SpellOutput!B$1&amp;SpellOutput!$A32&amp;"E",Spell!$A:$A,0))),myConcat(INDIRECT("Spell!AA"&amp;MATCH(SpellOutput!B$1&amp;SpellOutput!$A32&amp;"S",Spell!$A:$A,0)))),"")</f>
        <v xml:space="preserve">**Summon Cave Grubs
In the deep caverns of the earth strange worms and crawling beasts can be found. The Cave Grubs are huge larvae with highly corrosive saliva able to dig through the earth and stone of the under-earth. Their tunnels are used by the Pale ones and other cave dwellers. Cave Grubs have weak minds and are easy to control and compel with magic, but they need magical leadership. They are sometimes summoned to be used in sieges.
地中深くの洞窟では、奇妙な虫や這いずる獣を見ることができます。Cave Grubは、地下の土や石を掘りぬくことができる、強い腐食性のある唾を持つ、巨大な幼虫です。彼らの穴は、Pale Oneやその他の洞窟に住まうものに利用されます。Cave Grubの意思は弱く、魔法によって容易く操作し、強要することができますが、彼らはまた魔法的な指揮を必要とします。彼らは時折、包囲戦に用いるために召喚されます。
**Spirit Curse
The caster summons a malign spirit from the underworld and coerces it to curse an enemy. In return, it is set free to wreak havoc on the living. The spirit never joins battle.
術者は冥界から悪意ある霊を召喚し、敵を呪うよう強要します。その代わりに、彼は生者に惨害を与えられるよう解放されます。この霊は、戦いに加わることはありません。
**Black Servant
The Black Servant is a creature made out of solid darkness. It is stealthy and is often used to scout enemy provinces.
Black Servantは、固形化した闇から成る生物です。それは忍びやかで、しばしば敵の州の偵察に利用されます。
**Tangle Vines
Vines will ensnare anyone in the targeted area. The ensnared victims cannot move or attack anyone until they have destroyed the vines holding them. The stronger a victim is, the faster the vines will be destroyed and the more fertile the province is, the stronger the vines will be.
標的とされた範囲に居る全てを、蔓が捕縛します。捕縛された犠牲者たちは、彼らを捕らえた蔓を破壊するまで、移動も攻撃もできません。犠牲者が強力であるほど、蔓はより早く破壊され、また州が肥沃であるほどに、蔓はより強靭になります。
**Summon Sea Dogs
Life underneath the waves corresponds in many ways to that on dry land. The Sea Dog is a dog with webbed feet and fish scales instead of fur. Sea Dogs are amphibious and roam the shorelines at night.
波間の下の生命は、様々な形で陸地のそれと一致します。Sea Dogは、水かきのある足と、毛皮の代わりに魚の鱗を持つ犬です。Sea Dogは水陸両棲で、夜に海岸線を徘徊します。
**Summon Crocodiles
This ritual summons a few crocodiles and have them assist in battles. Crocodiles are not well suited to fight against humans, but their bite can still be deadly for soldiers who are neither well armored nor fast enough to evade.
この儀式は、少数のCrocodileを召喚し、戦いを手助けさせます。Crocodileは、人間との戦闘によく適しているとは言えませんが、十分な防具も、回避のための素早さも欠く兵士に対しては、まだ危険な存在となります。
**Summon Animals
The caster summons several animals and binds them to his service. Different animals answer the call in different terrains.
術者は、幾らかの動物たちを召喚し、彼に従わせます。地形に応じて、異なる動物が召喚に応えます。
</v>
      </c>
      <c r="C32" s="1" t="str">
        <f ca="1">IFERROR(IFERROR(myConcat(INDIRECT("Spell!AA"&amp;MATCH(SpellOutput!C$1&amp;SpellOutput!$A32&amp;"S",Spell!$A:$A,0)&amp;":AA"&amp;MATCH(SpellOutput!C$1&amp;SpellOutput!$A32&amp;"E",Spell!$A:$A,0))),myConcat(INDIRECT("Spell!AA"&amp;MATCH(SpellOutput!C$1&amp;SpellOutput!$A32&amp;"S",Spell!$A:$A,0)))),"")</f>
        <v xml:space="preserve">**Distill Gold
The alchemist distills gold from minerals. The process is time consuming and requires the alchemist to use fire gems. Every extra gem spent gives the alchemist several pounds of gold. Skilled mages produce even more gold.
錬金術師は、鉱物から金を抽出します。この工程は長い時間を要し、また錬金術師に火の宝石の消費を要求します。追加で消費した宝石一つ毎に、錬金術師は数ポンドの金を得ます。熟練した魔術師は、さらに多くの金を作り出します。
**Charge Body
When a charged body is struck in melee combat, electricity will strike both combatants. The damage caused by the electrical charge is deadly and bypasses the protection of armor. Once hit, the mage's body will become discharged and, if the mage survives, will need to be recharged.
充電された肉体が白兵戦で攻撃を受けると、電流が双方の戦闘員を打ちます。この放電から受ける損害は致命的で、いかなる防具による保護もすり抜けます。一度攻撃を受けると、魔術師の肉体は放電され、もし魔術師が生き残ったならば、再び充電される必要があります。
**Aim
Those affected by this spell will get increased Precision. This increases the chance of hitting with missile weapons and spells.
この呪文の影響を受けたものは、射撃精度が向上します。これは、飛び道具や呪文の命中率を向上させます。
**False Fetters
Illusionary fetters form around the ankles of a limited number of units. The victims will not be able to move or fight until they have overcome the fetters' magic.
幻の枷が、一部のものの足首の周りに形成されます。犠牲者は、枷の魔法を克服するまで、移動や戦闘ができなくなります。
**Fists of Iron
The caster enchants his hands, transforming them into pistons able to strike down even the largest of foes. The assault lasts only one round and the targeted unit must be in reach. The magician attacks the target multiple times with increased skill. The damage of the spell increases with the strength of the caster.
術者は自身の手に魔法をかけ、それを最も大きな敵でさえ打ち倒すことができる、ピストンへ変えます。この攻撃はそのラウンドの間だけ持続し、標的となるものは射程内に居なくてはなりません。優れた技能を持つ魔術師は、標的を複数回攻撃します。この呪文の威力は、術者の筋力に応じて向上します。
**Earth Grip
The mage orders the earth to swallow a single target. If the target is affected, he will be unable to move unless he succeeds in breaking free.
**Earth Might
Gives a small number of units increased strength.
少数のユニットの筋力を向上させます。
**Personal Luck
The caster changes his future fate. He will have very good chance of escaping blows or magic that would otherwise have killed him. Luck does not affect undead or inanimate creatures as they are dead already.
術者は、自身の将来の運命を改変します。彼は、さもなくば彼を殺していたであろう攻撃や魔法を、非常に高い確率で回避できるようになります。幸運は、すでに死んでいるアンデッドや無生物には機能しません。
**Skeletal Body
The body of the caster dries up and becomes impossibly thin and skeletal. Piercing weapons hitting the caster will cause less damage.
術者の肉体は乾燥し、あり得ないほどに細く、骸骨のようになります。術者に命中した刺突武器は、より小さな損害を与えます。
**Hand of Death
The left hand of the caster becomes deadly and destroys anything it touches. The power of the hand is strong enough to kill giants.
術者の左手は致命的なものになり、触れるもの全てを滅ぼします。この呪文の力は、巨人を殺すにも十分です。
**Eagle Eyes
This spell grants the mage superior vision and accuracy for both spell casting and archery.
この呪文は魔術師に、呪文詠唱と弓術の両方に役立つ、より優れた視力と精度を与えます。
**Poison Touch
By touching a target, the magician can poison him. A successful attack roll is required to hit the target, but armor offers no protection.
標的に触れることにより、魔術師は彼を毒することができます。標的に触れるには、攻撃判定を成功させる必要がありますが、防具はいかなる保護も提供しません。
**Resist Poison
This spell makes the caster totally immune to poison. The spell does not neutralize poison already affecting the target.
この呪文は、術者に毒への完全な免疫を与えます。この呪文は、既に対象に影響している毒を中和することはありません。
**Barkskin
The skin of the caster is transformed into a rough, bark-like hide. This makes the caster less vulnerable to weapons, but more vulnerable to fire.
術者の皮膚は、未加工の樹皮のようなものに変化します。これは術者を武器に対し強くしますが、火には弱くなります。
</v>
      </c>
      <c r="D32" s="1" t="str">
        <f ca="1">IFERROR(IFERROR(myConcat(INDIRECT("Spell!AA"&amp;MATCH(SpellOutput!D$1&amp;SpellOutput!$A32&amp;"S",Spell!$A:$A,0)&amp;":AA"&amp;MATCH(SpellOutput!D$1&amp;SpellOutput!$A32&amp;"E",Spell!$A:$A,0))),myConcat(INDIRECT("Spell!AA"&amp;MATCH(SpellOutput!D$1&amp;SpellOutput!$A32&amp;"S",Spell!$A:$A,0)))),"")</f>
        <v xml:space="preserve">**Burning Hands
Flames will issue forth from the mage's hands, killing anyone in front of him.
魔術師の手から炎が噴き出し、彼の前に立つもの全てを殺害します。
**Fire Darts
With this spell, a mage can fire many burning missiles towards his enemies. A powerful Fire mage can fire the darts in rapid succession over long range. The spell is quite useless against heavily armored men and is best used to eliminate or scare away more poorly armored troops.
この呪文により、魔術師は敵に向けて、多数の燃える弾を撃つことができます。強力な火の魔術師は、この投矢を早い間隔で、より遠くへと撃つことができます。この呪文は重装備の人間に対しては全く役に立たず、より装備の劣る敵を殺す、あるいは追い払うために用いるのが最善です。
**Flame Bolt
With this spell, a mage can send a powerful bolt of flame towards a target.
この呪文により、魔術師は標的に向けて、強力な炎の太矢を放つことができます。
**Shocking Grasp
Shocking Grasp causes a target to spasm violently as energies pass at close range from the caster's hands through his body. Shocking Grasp can cause considerable harm. Armor offers no protection.
Shocking Graspは、術者の手から標的の身体に向けて、至近距離から電気を流し、彼を酷く痙攣させます。Shocking Graspは、相当な損傷を与えることができます。防具はいかなる保護も提供しません。
**Slime
The caster hurls a ball of sticky goo at his enemies. Enemies stuck in the slime will move and attack more slowly and have trouble defending themselves. The slime effect will wear off more quickly on targets with high magic resistance.
術者は、敵に向けて粘着物の玉を投げつけます。粘着物に捕らえられた敵は、移動や攻撃が遅くなり、身を守るのに苦労します。この粘着物の影響は、対象が高い魔法抵抗力を持つほど、より早く消え去ります。
**Geyser
A steaming-hot bolt of water rushes from the caster's hands. The water splashes upon impact and affects everyone in a small area. Armor offers protection from the boiling water.
沸騰するほどに熱い水の太矢が、術者の手から噴き出します。この水は着弾すると飛び散り、小範囲に居るもの全てに影響を及ぼします。防具は、この熱湯から身を守るのに役立ちます。
**Water Strike
This spell creates a torrent of Water magic that can rip flesh from bone. It can only be cast underwater.
この呪文は、肉を骨から引き剥がすことができる、水魔法の奔流を作ります。これは水中でのみ詠唱できます。
**Cold Bolt
A bolt of intense cold issues forth from the caster's hands. It can be hurled over very long distances.
強烈な冷気の太矢が、術者の手から噴き出します。これは非常に長い距離を飛ばすことができます。
**Acid Spray
The mage extends his hands, spraying acid at his enemies. The acid sprays over quite a large area and the mage might also be hit if he is not careful.
魔術師は手を伸ばし、敵に向けて酸を吹き付けます。この酸はかなりの広範囲に撒き散らされ、彼が十分に注意しなければ、術者自身もそれを浴びるかもしれません。
**Astral Projection
The caster's mind is separated from his body and travels the Astral Planes in search of military information. His mind and body are connected with a silvery cord, which can be detected by unfriendly Astral mages. Once detected, the cord of the mage can be severed - a traumatic experience indeed. Each casting of this ritual allows the mage to scry on one province. The use of extra magical gems increases the duration of the ritual.
術者の精神はその肉体から切り離され、軍事情報を探るために幽界を旅します。彼の精神と肉体は、銀色の紐によって繋がれており、それは敵対する星の魔術師によって、探知される可能性があります。一度探知されれば、魔術師の紐は切断でき、それは本当に衝撃的な経験となります。この儀式を詠唱するたびに、魔術師は一つの州を占うことができます。追加の魔法の宝石を使用すると、儀式の持続期間を延長できます。
**Star Fires
The caster focuses the lights of several stellar bodies and projects them onto his enemies.
術者は、複数の天体の光を収束させ、敵に向けて投射します。
**Arcane Bolt
The caster fires an astral bolt that is deadly for magic beings but harmless for humans.
術者は、魔法生物には致命的ながら、人間には無害な星の太矢を発射します。
**Vine Arrow
The caster shoots an enchanted arrow of vines against his enemies. The arrow will come alive and entangle the target if it hits.
術者は、敵に向けて魔法をかけられた蔓の矢を発射します。この矢は、命中すると動き出し、標的を絡めとります。
</v>
      </c>
      <c r="E32" s="1" t="str">
        <f ca="1">IFERROR(IFERROR(myConcat(INDIRECT("Spell!AA"&amp;MATCH(SpellOutput!E$1&amp;SpellOutput!$A32&amp;"S",Spell!$A:$A,0)&amp;":AA"&amp;MATCH(SpellOutput!E$1&amp;SpellOutput!$A32&amp;"E",Spell!$A:$A,0))),myConcat(INDIRECT("Spell!AA"&amp;MATCH(SpellOutput!E$1&amp;SpellOutput!$A32&amp;"S",Spell!$A:$A,0)))),"")</f>
        <v xml:space="preserve">**Corpse Man Construction
A stream of lightning is channeled into a body composed of several human corpses, reawakening it. The reawakened corpse is mindless and obeys its creator as best it can. A mage equipped with a lightning rod can reawaken three additional corpses.
落雷からの電流は、幾らかの人間の屍から成る肉体へと電導され、それを再び目覚めさせます。目覚めた屍は意志を持たず、その制作者に可能な限り従います。Lightning Rodを装備した魔術師は、追加で3体の屍を目覚めさせることができます。
</v>
      </c>
      <c r="F32" s="1" t="str">
        <f ca="1">IFERROR(IFERROR(myConcat(INDIRECT("Spell!AA"&amp;MATCH(SpellOutput!F$1&amp;SpellOutput!$A32&amp;"S",Spell!$A:$A,0)&amp;":AA"&amp;MATCH(SpellOutput!F$1&amp;SpellOutput!$A32&amp;"E",Spell!$A:$A,0))),myConcat(INDIRECT("Spell!AA"&amp;MATCH(SpellOutput!F$1&amp;SpellOutput!$A32&amp;"S",Spell!$A:$A,0)))),"")</f>
        <v xml:space="preserve">**Protection from Fire
This spell protects the caster from fire and flames. It also negates the heat effects from fiery creatures, such as Abysians and Salamanders.
この呪文は、術者を火炎から保護します。これはまた、AbysianやSalamanderなどの、炎の生物が持つ熱波も無効化します。
**Windrunner
With this spell the caster will be aided by the wind when he is running. Movement is doubled.
この呪文により、術者は走る際に風の助けを得ることができます。移動速度は倍増します。
**Protection from Lightning
This spell protects the caster from thunder and lightning.
この呪文は、術者を雷撃から保護します。
**Protection from Cold
This spell protects the caster from cold. It also negates the chill effect caused by some undead beings.
この呪文は、術者を冷気から保護します。これはまた、一部のアンデッドが持つ寒波も無効化します。
**Resist Magic
The caster of this spell will have his magic resistance increased for the duration of the battle.
この呪文の術者は、戦いが終わるまでの間、魔法抵抗力が向上します。
**Animate Skeleton
The necromancer enchants the bones of a fallen warrior, giving it false life. Skeletons will fall apart if left on the battlefield without a commander.
降霊術士は斃れた戦士の骨に魔法をかけ、偽りの命を与えます。Skeletonは、指揮官なしに戦場に取り残されると崩れ落ちます。
**Animate Dead
The necromancer animates a lifeless corpse to unholy service. The resulting Soulless will fall apart if left on the battlefield without undead leadership.
降霊術士は命無き屍に命を吹き込み、不浄なる兵役に就かせます。これにより作られるSoullessは、アンデッドの指揮なしに戦場に取り残されると崩れ落ちます。
**Reanimation
The necromancer enchants ten well-prepared corpses and gives them false life. Skeletons are undead and will fall apart if left on the battlefield without undead leadership.
降霊術士は、10体のよく準備された屍に魔法をかけ、それらに偽りの命を与えます。Skeletonはアンデッドであり、アンデッドの指揮なしに戦場に取り残されると崩れ落ちます。
**Poison Resistance
The caster grants the caster resistance to poisons.
術者は自らに毒物への耐性を与えます。
**Healing Touch
This spell heals a few targets within reach of the caster. The spell doesn't affect inanimate beings.
この呪文は、術者の手の届く範囲に居る少数の対象を癒します。この呪文は無生物には作用しません。
</v>
      </c>
      <c r="G32" s="1" t="str">
        <f ca="1">IFERROR(IFERROR(myConcat(INDIRECT("Spell!AA"&amp;MATCH(SpellOutput!G$1&amp;SpellOutput!$A32&amp;"S",Spell!$A:$A,0)&amp;":AA"&amp;MATCH(SpellOutput!G$1&amp;SpellOutput!$A32&amp;"E",Spell!$A:$A,0))),myConcat(INDIRECT("Spell!AA"&amp;MATCH(SpellOutput!G$1&amp;SpellOutput!$A32&amp;"S",Spell!$A:$A,0)))),"")</f>
        <v xml:space="preserve">**Desiccation
This spell will affect a small number of targets with severe dehydration. The dehydrated targets will become more and more exhausted and may eventually lose consciousness. The duration of the dehydration depends on the magic resistance of the targets. Undead beings and constructs are not affected by this spell.
この呪文は、少数の標的に深刻な脱水症状を引き起こします。脱水された標的は段々と疲労していき、やがては意識を失うかもしれません。脱水症状の持続時間は、標的の魔法抵抗力に依存します。アンデッドや人工物はこの呪文の影響を受けません。
</v>
      </c>
      <c r="H32" s="1" t="str">
        <f ca="1">IFERROR(IFERROR(myConcat(INDIRECT("Spell!AA"&amp;MATCH(SpellOutput!H$1&amp;SpellOutput!$A32&amp;"S",Spell!$A:$A,0)&amp;":AA"&amp;MATCH(SpellOutput!H$1&amp;SpellOutput!$A32&amp;"E",Spell!$A:$A,0))),myConcat(INDIRECT("Spell!AA"&amp;MATCH(SpellOutput!H$1&amp;SpellOutput!$A32&amp;"S",Spell!$A:$A,0)))),"")</f>
        <v xml:space="preserve">**Blood Burst
The Blood Burst causes the victims' blood to explode. Neither armor nor magic resistance can protect the targets. The spell demands large quantities of sacrificial blood and will exhaust even the most powerful of mages.
**Blood Heal
The mage spills the blood of a blood slave and is healed in return. The spell doesn't affect inanimate beings.
**Sabbath Master
By casting this spell, the mage can take command of a Sabbath and add the power of other mages to his own. This spell is similar to Communion Master and can be used to command a communion.
**Sabbath Slave
By casting this spell, the mage allows his magic powers to be guided by a Sabbath master. This spell is similar to Communion Slave and can be used to participate in a communion.
**Reinvigoration
By sacrificing one blood slave, the mage will remove all of his fatigue.
**Bind Shadow Imp
The caster sacrifices blood slaves to summon and bind imp familiar. The familiar retains most of its free will and can be used as a scout.
**Summon Imps
The caster summons some Imps to aid him in the battle. Imps are lowly devils summoned from the Inferno with blood sacrifice. Born in infernal fires, they are fire resistant but do not radiate the infernal heat of more powerful devils. Imps can fly.
**Bind Fiery Imps
The caster sacrifices blood slaves to summon and bind a few fiery imps. Imps are small and weak devils, but this kind is surrounded by hot flames and can throw darts of fire.
**Blood Boil
The spell boils the blood of the chosen victim. This spell uses much power from the Path of Fire and is one of the few Blood magic spells that doesn't require huge amounts of sacrificial blood.
</v>
      </c>
      <c r="J32" s="1" t="s">
        <v>2878</v>
      </c>
      <c r="K32" s="1" t="str">
        <f ca="1">IFERROR(IFERROR(myConcat(INDIRECT("Spell!AA"&amp;MATCH(SpellOutput!K$1&amp;"0"&amp;SpellOutput!$J32&amp;"S",Spell!$A:$A,0)&amp;":AA"&amp;MATCH(SpellOutput!K$1&amp;"0"&amp;SpellOutput!$J32&amp;"E",Spell!$A:$A,0))),myConcat(INDIRECT("Spell!AA"&amp;MATCH(SpellOutput!K$1&amp;"0"&amp;SpellOutput!$J32&amp;"S",Spell!$A:$A,0)))),"")</f>
        <v xml:space="preserve">**Banishment
With this prayer the priest smites undead beings with the power of his God. The undead will take damage unless they manage to resist the banishment.
この祈祷により、聖職者はその神の力によって、アンデッドを罰します。アンデッドは追放に抵抗できない限り、傷付けられます。
**Smite
The priest utters a prayer most holy and a heathen is struck by a divine bolt.
聖職者は最も神聖なる祈祷を囁き、異教徒を神聖なる矢で打ち据えます。
</v>
      </c>
    </row>
    <row r="33" spans="1:11" x14ac:dyDescent="0.15">
      <c r="A33" s="1">
        <v>2</v>
      </c>
      <c r="B33" s="1" t="str">
        <f ca="1">IFERROR(IFERROR(myConcat(INDIRECT("Spell!AA"&amp;MATCH(SpellOutput!B$1&amp;SpellOutput!$A33&amp;"S",Spell!$A:$A,0)&amp;":AA"&amp;MATCH(SpellOutput!B$1&amp;SpellOutput!$A33&amp;"E",Spell!$A:$A,0))),myConcat(INDIRECT("Spell!AA"&amp;MATCH(SpellOutput!B$1&amp;SpellOutput!$A33&amp;"S",Spell!$A:$A,0)))),"")</f>
        <v xml:space="preserve">**Summon Fire Ants
This ritual summons a bunch of extremely large fire ants. The ants are larger than horses and a lot more dangerous. Unfortunately they are also dumber than horses and need a mage to control them in order to be useful.
この儀式は、極めて巨大なFire Antの一団を召喚します。この蟻は馬よりも大きく、それよりも遥かに危険です。残念ながら、彼らはまた馬よりも愚かであり、役立つように制御するには魔術師が必要です。
**Summon Storm Power
During a storm, this spell can be used to channel the power of the storm through the mage. This enables the mage to cast more powerful Air magic spells (Air magic bonus: 1). This spell only works during a storm.
嵐の間、この呪文は嵐の力を魔術師へと伝導するために用いることができます。これは、魔術師がより強力な風の魔法を詠唱することを可能とします。この呪文は、嵐の中でのみ機能します。
**Summon Water Power
The mage gathers power from the surrounding water to enable him to cast more powerful Water magic spells (Water magic bonus: 1). This spell can only be cast underwater.
魔術師は周囲の水から力を集め、より強力な水の魔法を詠唱できるようにします。この呪文は、水中でのみ詠唱できます。
**Summon Ogres
The caster summons a group of Ogres and convinces them to serve. Ogres are large, strong and stupid humanoids that find humans delicious.
術者はOgreの集団を召喚し、彼に仕えるよう説得します。Ogreは、人間を美味なものと見なす、大型かつ強靭で愚かな人型生物です。
**Summon Shades
The caster summons a group of Shades to serve him. Shades are dark spirits from the Shade Lands between the land of the living and the Underworld. They are ethereal and able to drain the strength of living beings.
術者はShadeの集団を召喚し、彼に仕えさせます。Shadeは、生者の世界と冥界の間である、影の世界の闇の魂です。彼らは霊的な存在で、生者から力を吸い取ることができます。
**Pack of Wolves
The caster summons a pack of ferocious wolves and binds them to service.
術者は獰猛な狼の群れを召喚し、彼に仕えるよう束縛します。
**Summon Horned Serpents
The mage summons and binds several large, venomous serpents.
魔術師は、幾らかの大型で毒を持つ蛇を召喚し、支配します。
**Summon Killer Mantis
This ritual summons a bunch of giant killer mantis. These beasts are as large as fully grown moose and they are well equipped to kill with their amazing speed and sharp claws. In addition to being dangerous, they are also very stupid and need a mage in order to control them.
この儀式は、Killer Mantisの一団を召喚します。これらの獣は、成長しきったヘラジカに匹敵するほど大きく、また鋭い爪と凄まじい速度で、殺しのための良い素養を備えます。その危険性に加え、彼らはまた極めて愚かであり、彼らの制御には魔術師が必要です。
</v>
      </c>
      <c r="C33" s="1" t="str">
        <f ca="1">IFERROR(IFERROR(myConcat(INDIRECT("Spell!AA"&amp;MATCH(SpellOutput!C$1&amp;SpellOutput!$A33&amp;"S",Spell!$A:$A,0)&amp;":AA"&amp;MATCH(SpellOutput!C$1&amp;SpellOutput!$A33&amp;"E",Spell!$A:$A,0))),myConcat(INDIRECT("Spell!AA"&amp;MATCH(SpellOutput!C$1&amp;SpellOutput!$A33&amp;"S",Spell!$A:$A,0)))),"")</f>
        <v xml:space="preserve">**Combustion
The targeted enemy is set ablaze. The spell ignores enemy armor, but it is not always strong enough to kill the victim. Also, rain or snow will put the flames out very quickly.
標的となった敵は炎上します。この呪文は敵の防具を無視しますが、必ずしも犠牲者を殺すに十分な威力ではありません。また、雨や雪は炎を非常に早く消してしまいます。
**Resist Cold
This spell makes the caster highly resistant to cold. It also negates the chill effect caused by some undead beings.
この呪文は、術者に冷気への強い耐性を与えます。これはまた、一部のアンデッドが持つ寒波も無効化します。
**Phantasmal Warrior
The illusionist creates a Phantasmal Warrior who attacks the enemy. These warriors move spasmodically, sometimes moving far and sometimes not moving at all.
幻術士は、敵を攻撃するPhantasmal Warriorを作ります。これらの戦士たちは発作的な動きをし、時には遠くまで移動し、時には全く移動しません。
**Mirror Image
This spell creates illusionary images of the caster. A skilled Air mage will get more images than a less skilled one. The images will surround the mage and make it harder for enemies to figure out which one to strike. The spell ends as soon as the mage is wounded by an attack.
この呪文は、術者の幻像を作ります。熟練した風の魔術師は、より劣るものよりも多くの幻像を得ます。この幻像は魔術師を囲み、敵がどれを攻撃すべきか判断するのを難しくします。この呪文は、魔術師が攻撃を受けて負傷すると直ちに終了します。
**Resist Fire
This spell makes the caster highly resistant to fire and flames. It also negates the heat effects of fiery creatures, such as Abysians and Salamanders.
この呪文は、術者に火炎への強い耐性を与えます。これはまた、AbysianやSalamanderなどの、炎の生物が持つ熱波も無効化します。
**Quicken Self
Quickness increases the speed of the caster and enhances his ability to dodge and evade incoming attacks. The quickened one can perform regular combat actions twice every turn, but still cannot cast more than one spell per combat round.
Quicknessは、術者の速度を向上させ、彼の攻撃を回避する能力を高めます。加速したものは、ラウンド毎に通常の戦闘行動を二回行えますが、ラウンド毎に二つ以上の呪文を使うことまではできません。
**Ice Shield
The mage transforms the water around him into a shield of ice that protects him from harm. The shield will randomly block about half of the attacks against his person.
魔術師は周囲の水を、彼を危害から護る氷の盾へ変化させます。この盾は、彼の身への攻撃の半分程度を無作為に妨害します。
**Resist Lightning
This spell makes the caster highly resistant to thunder and lightning.
この呪文は、術者に電撃への強い耐性を与えます。
**Alchemical Transmutation
The alchemist transmutes base metals into precious ones. The process is time consuming and requires the alchemist to use earth gems. Every extra gem spent gives the alchemist several pounds of gold. Skilled mages produce even more gold.
錬金術師は、卑金属を貴金属へと変換します。この工程は長い時間を要し、また錬金術師に地の宝石の消費を要求します。追加で消費した宝石一つ毎に、錬金術師は数ポンドの金を得ます。熟練した魔術師は、さらに多くの金を作り出します。
**Stoneskin
The skin of the caster is transformed into a rough, stone-like hide. As a side effect the caster will take additional damage from cold.
術者の皮膚は、未加工の石のようなものに変化します。副作用として、術者は冷気から更なる損害を被ります。
**Armor of Achilles
Almost totally destroys the target's armor and shield. Magical armor is likely to resist the effect of this spell.
標的を防具と盾を、ほぼ完全に破壊します。魔法の防具は、この呪文の影響に抵抗するでしょう。
**Earth Meld
The targeted soldiers start to sink into the ground. Affected troops must struggle to free themselves from the ground. During the struggle, they are unable to move or attack.
標的となった兵士たちは、地面に沈み始めます。影響を受けた兵士は、地面から抜け出すために苦闘せねばなりません。その苦闘の間、彼らは移動も攻撃もできません。
**Cheat Fate
The caster changes the future fates of a few soldiers. Cheat Fate negates the first successful strike against the one protected by this spell.
術者は少数の兵士の将来の運命を改変します。Cheat Fateは、この呪文に守られたものに対して成功した最初の攻撃を無効化します。
**Weakness
The mage damages the life force of the target making it permanently weaker.
魔術師は、標的の生命力を傷付け、彼を永久的に弱体化させます。
**Enlarge
A few soldiers are magically enlarged for the duration of the battle. Enlarged soldiers get increased size, hit points and strength.
少数の兵士は、戦闘が終わるまで、魔法的に巨大化されます。巨大化した兵士は、大きさ、HP、そして筋力が向上します。
</v>
      </c>
      <c r="D33" s="1" t="str">
        <f ca="1">IFERROR(IFERROR(myConcat(INDIRECT("Spell!AA"&amp;MATCH(SpellOutput!D$1&amp;SpellOutput!$A33&amp;"S",Spell!$A:$A,0)&amp;":AA"&amp;MATCH(SpellOutput!D$1&amp;SpellOutput!$A33&amp;"E",Spell!$A:$A,0))),myConcat(INDIRECT("Spell!AA"&amp;MATCH(SpellOutput!D$1&amp;SpellOutput!$A33&amp;"S",Spell!$A:$A,0)))),"")</f>
        <v xml:space="preserve">**Fire Blast
A powerful blast of fiery energies strikes a small area close to the caster.
炎の力の強力な爆発が、術者の近くの小範囲を攻撃します。
**Sulphur Haze
This spell creates several clouds of toxic mist that remain on the battlefield. Units passing through these mists will suffer from sore throats and poisoning.
この呪文は、戦場に滞留する、複数の有毒な霧の雲を作ります。これらの霧を通り抜けたものは、喉の痛みと中毒症状に苦しみます。
**Flare
With this spell, a mage can send a ball of flame towards his enemies. The flare can hit several targets.
この呪文により、魔術師は敵に向けて、炎の球体を放つことができます。この炎は、複数の標的に当てることができます。
**Lightning Bolt
The mage hurls a bolt of lightning towards an enemy. The lightning bolt can be hurled quite accurately over long distances and is very useful for eliminating heavily armored targets.
魔術師は、敵に向けて電光の太矢を放ちます。この電光の太矢は、長い距離をかなりの精度で放つことができ、また重装備の敵を始末するのに極めて役立ちます。
**Shock Wave
An electric shock wave will hit a large area in front of the caster. This is a very dangerous spell to cast, as an unlucky caster might also be killed by the electric shock.
電気的な衝撃波が、術者の正面、広範囲を打ち据えます。これは詠唱に大変な危険を伴う呪文で、不運な術者は感電により死に至る可能性があります。
**Cold Blast
A powerful blast of cold strikes a small area close to the caster.
冷気の強力な爆発が、術者の近くの小範囲を攻撃します。
**Rain
This spell creates a heavy rain upon the battlefield. This makes it harder to fly and the heat effects of Abysians and other hot creatures are severely reduced. Fire magic is more difficult to use during heavy rain, as all non-underwater Fire spells have their fatigue cost doubled. If it is cold it will snow instead. Snow does not increase the fatigue for fire spells, but it does reduce some heat effects although less so than rain.
この呪文は、戦場に豪雨を引き起こします。これは飛行を困難にし、Abysianやその他の高温の生物が持つ、熱波の影響が著しく減衰します。豪雨の中では、火の魔法の使用はより困難になり、水中で使用できない火の呪文全ては、疲労の蓄積が倍増します。寒冷な気候では、これは雪になります。雪は火の呪文の疲労を増加させませんが、雨には劣るものの、熱波の影響は減衰させます。
**Rust Mist
Highly corrosive mists appear on the battlefield. Troops passing through the mist will see their armor corrode and weaken. Weakened armor can be destroyed by a hard blow from a weapon.
強い腐食性を持つ霧が、戦場に現れます。この霧を通り抜けた兵士は、その防具が腐食し、弱体化するのを目の当たりにします。弱体化した防具は、武器による強力な一撃で破壊することができます。
**Solar Rays
This spell invokes rays of solar fire that set undead targets ablaze.
この呪文は、アンデッドを焼く太陽光線を呼び出します。
**Web
The mage projects a mass of sticky webs that will trap a small number of enemies. Very large or strong beings will not be hindered by the web.
魔術師は、少数の敵を捕らえる、粘着く蜘蛛糸の塊を放ちます。極めて大型、あるいは強力な存在は、蜘蛛糸に煩わされることはありません。
</v>
      </c>
      <c r="E33" s="1" t="str">
        <f ca="1">IFERROR(IFERROR(myConcat(INDIRECT("Spell!AA"&amp;MATCH(SpellOutput!E$1&amp;SpellOutput!$A33&amp;"S",Spell!$A:$A,0)&amp;":AA"&amp;MATCH(SpellOutput!E$1&amp;SpellOutput!$A33&amp;"E",Spell!$A:$A,0))),myConcat(INDIRECT("Spell!AA"&amp;MATCH(SpellOutput!E$1&amp;SpellOutput!$A33&amp;"S",Spell!$A:$A,0)))),"")</f>
        <v/>
      </c>
      <c r="F33" s="1" t="str">
        <f ca="1">IFERROR(IFERROR(myConcat(INDIRECT("Spell!AA"&amp;MATCH(SpellOutput!F$1&amp;SpellOutput!$A33&amp;"S",Spell!$A:$A,0)&amp;":AA"&amp;MATCH(SpellOutput!F$1&amp;SpellOutput!$A33&amp;"E",Spell!$A:$A,0))),myConcat(INDIRECT("Spell!AA"&amp;MATCH(SpellOutput!F$1&amp;SpellOutput!$A33&amp;"S",Spell!$A:$A,0)))),"")</f>
        <v xml:space="preserve">**Flight
Grants the caster the ability to fly.
術者に飛行能力を与えます。
</v>
      </c>
      <c r="G33" s="1" t="str">
        <f ca="1">IFERROR(IFERROR(myConcat(INDIRECT("Spell!AA"&amp;MATCH(SpellOutput!G$1&amp;SpellOutput!$A33&amp;"S",Spell!$A:$A,0)&amp;":AA"&amp;MATCH(SpellOutput!G$1&amp;SpellOutput!$A33&amp;"E",Spell!$A:$A,0))),myConcat(INDIRECT("Spell!AA"&amp;MATCH(SpellOutput!G$1&amp;SpellOutput!$A33&amp;"S",Spell!$A:$A,0)))),"")</f>
        <v xml:space="preserve">**Bonds of Fire
Shackles of fire will trap the victim of this spell. If the victim tries to escape, the shackles become exceedingly hot. Otherwise, the heat stays bearable. A high morale is required to fight the heat and escape. Trying to escape may very well kill a weaker man.
炎の枷が、この呪文の犠牲者を捕らえます。犠牲者が脱出を試みると、枷は極めて熱くなります。そうでなければ、熱は耐えられる程度に留まります。熱に抗って脱出するためには、高い士気が必要とされます。脱出の試みは、弱い人間を容易く殺すでしょう。
**Steal Breath
The victim of this spell will have his breath stolen from him. Recovering the breath will require quite an effort and the leave the victim exhausted.
この呪文の犠牲者は、呼吸を奪われます。呼吸を取り戻すには相当な努力を要し、これは犠牲者を疲弊させます。
**Scrying Pool
The mage will enchant a pool of water to provide images of a province far away. The more magic gems spent on the scrying pool, the longer it will last. The information gained by scrying is much more accurate than a normal scout can provide.
魔術師は水溜まりに魔法をかけ、遠方の州の映像を映し出させます。より多くの宝石をScrying Poolに費やすほど、持続期間も長くなります。占術によって得られる情報は、通常の斥候が提供できるものよりも格段に正確です。
**Returning
The caster creates a rift in space that sucks him through, sweeping him back to the home citadel. It is a very fast but dangerous way of teleporting. If the caster is unlucky he might get lost in time and might return later, not at all or completely insane. The spell will not work on other planes or if the home citadel is controlled by the enemy.
**Mind Burn
The caster tries to overload the mind of the target. If successful, the target experiences overwhelming pain as his mind is damaged. The spell is very accurate and always finds its intended target.
術者は標的の精神に過負荷を掛けようと試みます。成功すれば、標的は精神を傷付けられることによって、圧倒的な苦痛を経験します。この呪文は非常に正確で、常に意図した標的に命中します。
**Sleep
The target is made unnaturally tired by this enchantment.
標的は、この魔法により不自然な疲労感に襲われます。
</v>
      </c>
      <c r="H33" s="1" t="str">
        <f ca="1">IFERROR(IFERROR(myConcat(INDIRECT("Spell!AA"&amp;MATCH(SpellOutput!H$1&amp;SpellOutput!$A33&amp;"S",Spell!$A:$A,0)&amp;":AA"&amp;MATCH(SpellOutput!H$1&amp;SpellOutput!$A33&amp;"E",Spell!$A:$A,0))),myConcat(INDIRECT("Spell!AA"&amp;MATCH(SpellOutput!H$1&amp;SpellOutput!$A33&amp;"S",Spell!$A:$A,0)))),"")</f>
        <v xml:space="preserve">**Bowl of Blood
The caster fills a bowl with blood, mixes it with soil from a distant land and observes the five signs. The signs will reveal all sites of blood power in that province.
**Banish Demon
The caster banishes one demon back to Hell.
**Bind Bone Fiends
The caster sacrifices several blood slaves to summon and bind several Bone Fiends from the realms of the dead. Bone Fiends are strange skeletal demons believed to be the remains of dead Devils.
**Agony
The mage kills one or more blood slaves in an extremely painful way and transfers their pain onto a large number of enemies. Being struck by this pain is unbearable and has a truly devastating effect on morale. Undead units are not affected by this spell.
**Bind Spine Devil
The caster sacrifices several blood slaves to contact and bind a Spine Devil. Spine Devils are spine-covered, wingless demons that fight with two venomous claws. The spines covering their bodies are poisonous and anyone attacking them with short weapons may get poisoned.
**Bind Fiend
The caster sacrifices several blood slaves to contact and bind a Fiend of Darkness. Fiends of Darkness are coal-black demons summoned from the Abyss. They fight with venomous claws and have bat-like wings. Fiends of Darkness are able to hide in the night and are stealthy.
**Hell Power
By sacrificing a large number of blood slaves, the caster attracts attention from the Netherworld. Fiends from beyond grant the caster tremendous physical and magical power (magic bonus: 2) for one battle. The price for this power is unwanted attention from other Horrors. For every minute the battle lasts, there is a chance that a Horror will materialize in the vicinity of the caster.
</v>
      </c>
      <c r="J33" s="1" t="s">
        <v>2879</v>
      </c>
      <c r="K33" s="1" t="str">
        <f ca="1">IFERROR(IFERROR(myConcat(INDIRECT("Spell!AA"&amp;MATCH(SpellOutput!K$1&amp;"0"&amp;SpellOutput!$J33&amp;"S",Spell!$A:$A,0)&amp;":AA"&amp;MATCH(SpellOutput!K$1&amp;"0"&amp;SpellOutput!$J33&amp;"E",Spell!$A:$A,0))),myConcat(INDIRECT("Spell!AA"&amp;MATCH(SpellOutput!K$1&amp;"0"&amp;SpellOutput!$J33&amp;"S",Spell!$A:$A,0)))),"")</f>
        <v xml:space="preserve">**Ashes to Ashes
This is a banish spell. With this prayer the priest smites undead beings with the power of his fiery God. A large number of undead beings will take damage and are set on fire unless they manage to resist the banishment.
これは追放の呪文です。この祈祷により、聖職者はその炎の神の力によって、アンデッドを罰します。多数のアンデッドは、追放に抵抗できない限り、傷付けられて炎上します。
**Heavenly Fire
The priest utters a prayer most holy and a heathen is struck by a divine bolt.
聖職者は最も神聖なる祈祷を囁き、異教徒を神聖なる矢で打ち据えます。
</v>
      </c>
    </row>
    <row r="34" spans="1:11" x14ac:dyDescent="0.15">
      <c r="A34" s="1">
        <v>3</v>
      </c>
      <c r="B34" s="1" t="str">
        <f ca="1">IFERROR(IFERROR(myConcat(INDIRECT("Spell!AA"&amp;MATCH(SpellOutput!B$1&amp;SpellOutput!$A34&amp;"S",Spell!$A:$A,0)&amp;":AA"&amp;MATCH(SpellOutput!B$1&amp;SpellOutput!$A34&amp;"E",Spell!$A:$A,0))),myConcat(INDIRECT("Spell!AA"&amp;MATCH(SpellOutput!B$1&amp;SpellOutput!$A34&amp;"S",Spell!$A:$A,0)))),"")</f>
        <v xml:space="preserve">**Summon Lesser Fire Elemental
The caster summons a Lesser Fire Elemental to aid him in a battle. Fire Elementals are difficult to harm and dangerous to be near. Elementals shrink when they are hit by powerful strikes.
術者は戦いを手助けさせるため、下等なFire Elementalを召喚します。Fire Elementalを傷付けるのは難しく、また近付くだけでさえ危険です。Elementalは、強力な一撃を受けると退縮します。
**Bind Scorpion Beast
The caster summons and binds a huge scorpion. The Scorpion Beast has a mighty stinger, which is poisonous and can pierce even the thickest armor.
術者は巨大な蠍を召喚し、束縛します。このScorpion Beastは、最も分厚い鎧さえも貫くことができる、有毒で大きな針を持っています。
**Phoenix Power
This spell enables the mage to cast more powerful Fire spells (Fire magic bonus: 1) and also grants him resistance to fire.
この呪文は、魔術師がより強力な火の呪文を詠唱することを可能とし、また彼に火炎への耐性を与えます。
**Summon Lesser Air Elemental
The caster summons a Lesser Air Elemental to aid him in battle. Air Elementals can fly and can send enemies flying through the air. They are very difficult to harm. Elementals shrink when they are hit by powerful strikes.
術者は戦いを手助けさせるため、下等なAir Elementalを召喚します。Air Elementalは飛行でき、また敵を吹き飛ばすことができます。彼らを傷付けるのは非常に困難です。Elementalは、強力な一撃を受けると退縮します。
**Call of the Winds
Summons a Great Hawk, along with a large flock of Black Hawks, in a province far away. Great Hawks are intelligent and can command troops.
遠方の州において、Black Hawkの群れと共に、Great Hawkを召喚します。Great Hawkは知的で、部隊を指揮することができます。
**Summon Amphiptere
The caster summons an Amphiptere. The Amphiptere is a winged serpent almost the size of an elephant. It can fly and its breath is poisonous.
術者はAmphiptereを召喚します。Amphiptereは、象に近い大きさを持つ、翼ある蛇です。彼らは飛行でき、またその息は有毒です。
**Summon Lesser Water Elemental
The caster summons a Lesser Water Elemental to aid him in battle. Water Elementals are quick and crush enemies regardless of their armor. Elementals shrink when they are hit by powerful strikes. Water Elementals summoned in cold climates will be composed of ice. Ice Elementals are stronger but slower than Water Elementals.
術者は戦いを手助けさせるため、下等なWater Elementalを召喚します。Water Elementalは素早く、その防具に関係なく敵を粉砕することができます。Elementalは、強力な一撃を受けると退縮します。寒冷な気候で召喚されたWater Elementalは、氷から成ります。Ice Elementalは、Water Elementalよりも強力ですが、より鈍重です。
**Summon Yetis
The caster summons a group of Yeti from the mountains. The Yeti is a huge ape-like monster of the mountain glaciers. Yetis are gifted with magical strength and are always surrounded by by icy winds.
術者は山地から、Yetiの集団を召喚します。Yetiは山地の氷河に住む、巨大な類人猿のような怪物です。Yetiは魔法的な力に恵まれており、常に氷のような風に包まれています。
**Summon Cave Cows
The mage ventures down into a deep cavern to summon and bind a herd of Cave Cows. Cave Cows are strange beings from the under-earth that feeds on fungi and minerals. Its saliva is highly corrosive and can dissolve rocks and minerals. Cave Cows can only be summoned in cave provinces.
魔術師は深い洞窟の奥へと冒険し、Cave Cowの群れを召喚して支配します。Cave Cowは、菌類や鉱物を食べる、地下に住む奇妙な生物です。その唾液は強い腐食性を持ち、岩や鉱物を分解することができます。Cave Cowは、洞窟の州でのみ召喚できます。
**Call Kraken
Summons a huge octopoid beast to serve its caller. The beast is aquatic and cannot leave the sea.
巨大な蛸のような怪物を召喚し、その召喚者に従わせます。この怪物は水棲で、海を離れることはできません。
**Summon Lesser Earth Elemental
The caster summons a Lesser Earth Elemental to aid him in battle. Earth Elementals are robust and regenerate damage. They can trample enemies or strike with mighty fists. Elementals shrink when they are hit by powerful strikes.
術者は戦いを支援させるため、下等なEarth Elementalを召喚します。Earth Elementalは強健で、損傷を自己修復します。彼らは敵を蹂躙するか、その強力な拳で攻撃します。Elementalは、強力な一撃を受けると退縮します。
**Summon Cave Crab
The Cave Crab resembles an ordinary crab, only larger than a horse instead of a lot smaller than one. It has a thick outer skeleton and one enormous claw that is capable of pinching through just about anything. The Cave Crab is usually not aggressive but wise beings leaves it alone as it scuttles along sideways in the caverns. The crab feeds mainly on fungi and dead cave beings, but if presented with the opportunity it might very well produce a few extra dead cave beings to feed on later. With this ritual the mage summons one of the giant crabs and makes it ready to be released upon an enemy army.
Cave Crabは普通の蟹に似ていますが、普通の蟹が馬よりも遥かに小さい一方、彼らは馬よりもさらに大型です。彼らは分厚い外骨格を持ち、なんでも挟み切ることができる、一つの巨大な鋏を持っています。Cave Crabは通常、攻撃的ではありませんが、賢明なものたちは、彼らが洞窟の脇道を動き回るのを邪魔しようとはしません。この蟹は、主に菌類や死んだ洞窟の生物を食べていますが、その機会を与えられたならば、彼らは後で食べるための死んだ洞窟の生物をいくつか、とても容易に作るでしょう。この儀式により、魔術師はこれらの巨大な蟹の一体を召喚し、敵軍に向けて解き放つ準備をします。
**Summon Earthpower
The Earth will lend its endurance to the mage. All Earth spells will be less demanding to cast (Earth magic bonus: 1) and the mage will be constantly invigorated by the Earth's power.
大地は、その持久力を魔術師に貸し与えます。全ての地の呪文の詠唱はより容易になり、また魔術師は、大地の力によって継続的に活力を与えられます。
**Power of the Spheres
This spell makes the caster more powerful in all paths of magic (magic bonus: 1).
この呪文は、魔術師の全ての系統の魔力を強化します。
**Dark Knowledge
The caster summons a spirit of the Underworld and coerces it to reveal knowledge of sites of Death in a distant province. The spell can not be used to find magic in enemy provinces.
術者は冥界の霊を召喚し、それに遠方の州にある死の土地に関する知識を明かすよう強要します。この呪文は、敵の州の魔法土地を探すために用いることはできません。
**Revive Wights
With this ritual, the necromancer revives a small group of Wights and binds them to serve. Wights are armed with horrible Bane Blades that cause mortal flesh to decay and shrivel.
この儀式により、降霊術士はWightの小集団を蘇生し、彼に仕えるよう束縛します。Wightは、生者の肉体を腐らせ、萎びさせる、恐るべきBane Bladeで武装しています。
**Revive Bane
With this ritual, the necromancer revives a Bane and binds him to service. The Bane is armed with a Bane Blade. Banes are the generals of the Underworld and are able to lead large numbers of undead.
この儀式により、降霊術士はBaneを蘇生し、彼に仕えるよう束縛します。Baneは、Bane Bladeで武装しています。Baneは冥界の将軍であり、多数のアンデッドを指揮することができます。
**Awaken Vine Men
The mage awakens some Vine Men and persuades them to serve him. Vine Men are masses of roots, vines and moss in the general form of a humanoid. Vine Men will return to their slumbering state if left without magic leadership on the battlefield.
魔術師は、幾らかのVine Manを呼び覚まし、彼に仕えるよう説得します。Vine Manは、人型生物の一般的な形をした、根、蔓、苔の集合体です。Vine Manは、戦場に魔法的な指揮なしで取り残された場合、その微睡へと戻ります。
**Awaken Algae Men
The mage awakens some Algae Men and persuades them to serve him. Algae Men are masses of corals, algae and other kinds of sea weed in the general form of a humanoid. Algae Men will return to their slumbering state if left without magic leadership on the battlefield.
魔術師は、幾らかのAlgae Manを呼び覚まし、彼に仕えるよう説得します。Algae Manは、人型生物の一般的な形をした、珊瑚、藻類や、その他の海藻の集合体です。Algae Manは、戦場に魔法的な指揮なしで取り残された場合、その微睡へと戻ります。
**Summon Sea Lions
Life underneath the waves corresponds in many ways to that on dry land. The Sea Lion is a great aquatic lion with a fish tail instead of hind quarters. It is a ferocious predator.
波間の下の生命は、様々な形で陸地のそれと一致します。Sea Lionは、下半身の代わりに魚の尾を持つ、大型の水棲の獅子です。彼らは獰猛な捕食者です。
**Summon Bog Beasts
The mage summons and binds a few Bog Beasts. Bog Beasts are large poison-spitting creatures surrounded by the noxious fumes they breathe.
魔術師は、少数のBog Beastを召喚し、束縛します。Bog Beastは、大型の毒を吐く生物で、自らが吐く有毒な臭気に包まれています。
**Call of the Wild
Summons a werewolf and a large pack of wolves in a distant forest. The werewolf is under the command of its summoner. This spell is most effective when a forest province is targeted.
遠方の森に、Werewolfと狼の群れを召喚します。このWerewolfは、その召喚者の指揮下に入ります。この呪文は、森林の州を標的とした際に最も効果的になります。
</v>
      </c>
      <c r="C34" s="1" t="str">
        <f ca="1">IFERROR(IFERROR(myConcat(INDIRECT("Spell!AA"&amp;MATCH(SpellOutput!C$1&amp;SpellOutput!$A34&amp;"S",Spell!$A:$A,0)&amp;":AA"&amp;MATCH(SpellOutput!C$1&amp;SpellOutput!$A34&amp;"E",Spell!$A:$A,0))),myConcat(INDIRECT("Spell!AA"&amp;MATCH(SpellOutput!C$1&amp;SpellOutput!$A34&amp;"S",Spell!$A:$A,0)))),"")</f>
        <v xml:space="preserve">**Inner Sun
This spell provides a mage a way to retaliate when attacked by undead warriors. When the mage is slain, a shower of light will shoot forth from the body and burn all undead beings in the vicinity. The Inner Sun spell is a ritual and will last until the mage is killed.
この呪文は術者に、アンデッドの戦士に攻撃された際の反撃手段を提供します。魔術師が殺されると、その身体から光の雨が放射され、周囲の全てのアンデッドを焼き焦がします。Inner Sunの呪文は儀式であり、魔術師が殺されるときまで持続します。
**Immolation
The caster bursts into white-hot flames, badly burning everyone within range. Armor offers little protection against the flames. The spell will consume the caster if he is unprotected.
術者は、白熱した炎を噴き上げ、射程内に居るもの全てを酷く焼き焦がします。防具はこの炎に対し、限定的な保護しか提供しません。術者が保護されていない限り、この呪文は彼自身をも焼き尽くします。
**Mistform
The mage's body becomes mist. Striking the mist that makes up the mage's body causes the mage very little damage. The mistform will end if the mage gets hit exceptionally hard or by a magical weapon.
魔術師の肉体は、霧になります。魔術師の肉体を構成する霧への攻撃は、魔術師にごく僅かな被害しか与えません。このMistformは、魔術師が並外れた威力で、あるいは魔法の武器で攻撃されると終了します。
**Ghost Wolves
The illusionist creates two phantasmal wolves that attack the enemy.
幻術士は、敵を攻撃する二体のPhantasmal Wolfを作ります。
**Numbness
The caster freezes his enemies. Frozen units are slowed and suffer from fatigue each turn.
術者は敵を凍結させます。凍結されたユニットは減速し、毎ラウンド疲労に苦しみます。
**Ironskin
The skin of the caster is transformed into a hard, metallic hide. As a side effect the caster will take additional damage from lightning.
術者の皮膚は、硬い金属のようなものに変化します。副作用として、術者は電撃から更なる損害を被ります。
**Luck
The caster changes the future fates of some soldiers close by. Those affected have a very good chance of escaping blows or magic that would otherwise have killed them. Luck does not affect undead or inanimate creatures as they are dead already.
術者は、近くに居る一部の兵士の、将来の運命を改変します。影響を受けたものたちは、さもなくば彼らを殺していたであろう攻撃や魔法を、非常に高い確率で回避できるようになります。幸運は、すでに死んでいるアンデッドや無生物には機能しません。
**Protection
This spell works just like the Barkskin spell, except that it affects all units in an area and can be cast from long distance.
この呪文はBarkskinの呪文と同様に機能しますが、これは範囲内の全員に作用し、長い距離を取って詠唱できます。
**Mossbody
The caster covers the body of a small number of troops in a magical moss. The moss has a large chance of providing an extra layer of protection against any attack. If the moss fails to nullify the damage, it will burst in a cloud of poison and the protective effect will be over.
術者は、少数の兵士の身体を、魔法の苔で覆います。この苔は高い確率で、あらゆる攻撃に対する追加の保護を提供します。もし苔が攻撃を無害化しきれなかった場合、それは爆発して毒の雲となり、保護は終了します。
</v>
      </c>
      <c r="D34" s="1" t="str">
        <f ca="1">IFERROR(IFERROR(myConcat(INDIRECT("Spell!AA"&amp;MATCH(SpellOutput!D$1&amp;SpellOutput!$A34&amp;"S",Spell!$A:$A,0)&amp;":AA"&amp;MATCH(SpellOutput!D$1&amp;SpellOutput!$A34&amp;"E",Spell!$A:$A,0))),myConcat(INDIRECT("Spell!AA"&amp;MATCH(SpellOutput!D$1&amp;SpellOutput!$A34&amp;"S",Spell!$A:$A,0)))),"")</f>
        <v xml:space="preserve">**Fireball
The hallmark of Fire magic, this spell allows the mage to throw a ball of flame toward his enemies. The ball is quite difficult to aim, but does considerable damage wherever it lands.
代表的な火の魔法であるこの呪文は、魔術師が敵に向けて、炎の球体を投げつけることを可能とします。この球体の狙いをつけるのはかなり困難ですが、それがどこに着弾したとしても、相当な被害を与えます。
**Fires from Afar
The mage fires a row of flame bolts towards an enemy army camp located in a province far away. The more units present in the camp, the greater the chance of hitting a target. The spell can also be used to harass a besieging force or the defenders of a castle. A scout or a scrying spell will be required to see whether the spell was successful or not.
魔術師は、遠方の州に位置する敵軍の駐留地に向けて、炎の太矢の列を発射します。駐留地により多くのものが存在するほどに、命中率も向上します。この呪文はまた、要塞の包囲部隊や、防衛部隊を苦しめるのに用いることもできます。呪文が成果を上げたかどうかを知るためには、斥候や占術呪文が必要です。
**Mistform
The mage's body becomes mist. Striking the mist that makes up the mage's body causes the mage very little damage. The mistform will end if the mage gets hit exceptionally hard or by a magical weapon.
魔術師の肉体は、霧になります。魔術師の肉体を構成する霧への攻撃は、魔術師にごく僅かな被害しか与えません。このMistformは、魔術師が並外れた威力で、あるいは魔法の武器で攻撃されると終了します。
**Acid Bolt
A gush of highly corrosive fluid flows from the mouth of the caster. The acid burns the armor of the target as well as his, her or its flesh.
術者の口から、強い腐食性を持つ液体が噴出します。この酸は標的の防具と、その肉体を同様に焼きます。
**Freezing Mist
This spell creates a large cloud of numbing cold that remains on the battlefield. Units passing through these mists will be badly hurt by the cold.
この呪文は、戦場に滞留する、麻痺させるような冷気の大きな雲を作ります。この霧を通るものは、冷気によって酷く傷付けられます。
**Magma Bolts
Three bolts of magma shoot towards the enemy at high speed. Anyone struck by a bolt will most likely die unless protected by very heavy armor.
三つの岩漿の太矢が、敵に向けて高速で発射されます。この太矢に当たったものは、非常に重装な防具に守られていない限り、大概は死に至るでしょう。
**Arcane Probing
The caster projects his astral self in an attempt to locate sites of Astral power. This spell can only be used to search for magic in friendly provinces.
術者は、自身の星辰体を投射し、星の力を持つ土地を突き止めようと試みます。この呪文は、味方の州の魔法を探るためにのみ使用できます。
**Magic Duel
By use of this spell, one Astral mage challenges another Astral mage to a mental duel. At most one of the mages can survive this duel. The most powerful Astral mage is also the most likely winner. This spell cannot be used by or against mindless beings and it can only be used against Astral mages.
この呪文を用いることで、星の魔術師は、他の星の魔術師に精神的な決闘を挑みます。この決闘を生き残るのは、多くとも一人の魔術師だけです。最も強力な星の魔術師は、勝者となる可能性も最も高くなります。この呪文は、意志を持たないものによって、あるいはそれに対しては使用できず、また星の魔術師に対してのみ使用できます。
**Healing Light
A cascade of warm and wonderful light showers the targets. Wounds close in the light and pains ease. The spell doesn't affect undead or inanimate beings.
暖かく不思議な光の小滝が、標的に降り注ぎます。この光の中で、傷は閉じ、痛みは和らぎます。この呪文は、アンデッドや無生物には影響を及ぼしません。
**Shadow Bolt
The necromancer hurls a bolt of dark energies against his enemies. The bolt ignores all armor and can paralyze those close to the target. The undead are immune to this spell.
降霊術士は、敵に向けて闇の力の太矢を放ちます。この太矢は全ての防具を無視し、標的の近くに居るもの全てを麻痺させることができます。アンデッドはこの呪文への免疫を持ちます。
**Sleep Cloud
This spell creates a cloud of sedative spores. Units caught in the cloud will fall asleep if they remain there for too long.
この呪文は、鎮静作用を持つ胞子の雲を作ります。この雲に捕らわれたものは、そこにあまりに長く留まると、眠りに落ちます。
</v>
      </c>
      <c r="E34" s="1" t="str">
        <f ca="1">IFERROR(IFERROR(myConcat(INDIRECT("Spell!AA"&amp;MATCH(SpellOutput!E$1&amp;SpellOutput!$A34&amp;"S",Spell!$A:$A,0)&amp;":AA"&amp;MATCH(SpellOutput!E$1&amp;SpellOutput!$A34&amp;"E",Spell!$A:$A,0))),myConcat(INDIRECT("Spell!AA"&amp;MATCH(SpellOutput!E$1&amp;SpellOutput!$A34&amp;"S",Spell!$A:$A,0)))),"")</f>
        <v xml:space="preserve">**Clockwork Soldiers
This spell creates a few soldiers driven by magic clockwork. The clockwork allows for great speed for short periods, after which it must be rewound.
この呪文は、魔法の発条仕掛けで動く少数の兵士を製作します。この発条仕掛けは、短時間の高速な動作を可能としますが、その後は巻きなおす必要があります。
**Legions of Steel
The armor of one whole squad of soldiers is tempered with magic, making it more durable.
一部隊の兵士全員の防具は魔法により鍛えられ、より頑丈になります。
**Construct Manikin
This ritual lets vines and roots animate human skeletons. The beings thus created are known as Manikins. Manikins are undead and will fall apart if left on the battlefield without undead leadership.
この儀式は、蔓と根に人間の骸骨を操らせます。これにより作られる存在は、Manikinとして知られます。Manikinはアンデッドで、アンデッドの指揮なしで戦場に取り残されると崩壊します。
</v>
      </c>
      <c r="F34" s="1" t="str">
        <f ca="1">IFERROR(IFERROR(myConcat(INDIRECT("Spell!AA"&amp;MATCH(SpellOutput!F$1&amp;SpellOutput!$A34&amp;"S",Spell!$A:$A,0)&amp;":AA"&amp;MATCH(SpellOutput!F$1&amp;SpellOutput!$A34&amp;"E",Spell!$A:$A,0))),myConcat(INDIRECT("Spell!AA"&amp;MATCH(SpellOutput!F$1&amp;SpellOutput!$A34&amp;"S",Spell!$A:$A,0)))),"")</f>
        <v xml:space="preserve">**Fire Shield
A wall of fire surrounds the mage. Anyone trying to strike the mage in melee combat will be burned by the Fire Shield first. Attackers with long weapons such as spears and pikes will not suffer as severe burns as an attacker with a dagger or fist. The power of the Fire Shield is determined by the mage's skill in Fire magic.
炎の壁が魔術師を囲みます。魔術師を白兵戦で攻撃しようと試みるものは、まずFire Shieldによって焼かれます。槍や長槍などの長い武器を使う攻撃者は、短剣や拳で戦うものほどの火傷は負いません。Fire Shieldの威力は、魔術師の火魔法の技能によって決まります。
**Gift of Flight
Grants a few units the ability to fly.
少数のものに飛行能力を与えます。
**Seeking Arrow
The caster sends an enchanted arrow across the world to find a suitable heart to penetrate. The arrow will target one leader in a province of the caster's choice.
術者は、貫くに値する心臓を見つけ出すために、魔法をかけられた矢を遠くへと送り出します。この矢は、術者の選んだ州で指揮官の一人を標的とします。
**Claymen
The caster forms several clay figures and gives them enchanted life. The Claymen are stronger than humans, never rout and regenerate damage. The Claymen are given hammers to fight with. Powerful mages can create more Claymen with each casting of the spell: each skill level beyond the first gives one additional Clayman.
術者は幾らかの粘土の人形を作り、それらに魔法的な命を与えます。Claymanは人間よりも強力で、決して退却せず、また傷を再生します。Claymanは、戦闘用に槌を与えられます。強力な魔術師は、呪文一回毎により多くのClaymanを作ることができます。
**Strength of Giants
Gives an entire squad increased strength.
部隊全体の筋力を向上させます。
**Astral Shield
A shield of Astral energies forms around the mage. Anyone trying to strike through the shield will have their mind blasted unconscious by the force of the shield. Magic resistance may negate the effect of the shield and allow enemies to strike the mage. The power of the Astral Shield is greater for mages who are highly skilled in Astral magic.
星の力の壁が魔術師を囲みます。魔術師を白兵戦で攻撃しようと試みるものは、まずこの盾の力によって精神を吹き飛ばされます。魔法抵抗力は盾の影響を無効化し、敵が魔術師を攻撃することを可能とするかもしれません。Astral Shieldの威力は、術者が星魔法に熟練していればより強力になります。
**Raise Skeletons
The necromancer enchants the bones of a handful warriors, giving them false life. Skeletons will fall apart if left on the battlefield without undead leadership.
降霊術士は少数の戦士の骨に魔法をかけ、偽りの命を与えます。Skeletonは、アンデッドの指揮なしに戦場に取り残されると崩れ落ちます。
**Create Revenant
The necromancer summons a spirit from the Underworld and makes it possess a human corpse. The revenant thus created has some knowledge of Death magic.
降霊術士は冥界から魂を召喚し、人間の屍に憑依させます。これにより作られるRevenantは、幾らかの死魔法の知識を持ちます。
**Heal
This spell can heal up to three human-sized targets within close range. The spell doesn't affect inanimate beings.
この呪文は、近距離に居る人間大の対象三名までを癒します。この呪文は、無生物には作用しません。
**Regeneration
This spell gives a small number of targets regenerative powers. It does not work on inanimate targets.
この呪文は、少数の対象に再生能力を与えます。これは無生物には作用しません。
</v>
      </c>
      <c r="G34" s="1" t="str">
        <f ca="1">IFERROR(IFERROR(myConcat(INDIRECT("Spell!AA"&amp;MATCH(SpellOutput!G$1&amp;SpellOutput!$A34&amp;"S",Spell!$A:$A,0)&amp;":AA"&amp;MATCH(SpellOutput!G$1&amp;SpellOutput!$A34&amp;"E",Spell!$A:$A,0))),myConcat(INDIRECT("Spell!AA"&amp;MATCH(SpellOutput!G$1&amp;SpellOutput!$A34&amp;"S",Spell!$A:$A,0)))),"")</f>
        <v xml:space="preserve">**Rage
The spell fills the heart of a man with furious anger. The raging unit will attack anything nearby, even friends.
この呪文は、対象の心を猛烈な怒りで満たします。狂乱したものは、近くに居るものは味方でさえも攻撃します。
**Augury
The caster pours oil on a pile of soil from a distant province and sets it ablaze. The flickering flames will reveal all hidden sites of fiery power in the province.
術者は、遠方の州から持ってきた土の山に油を零し、それに火を付けます。明滅する炎は、その州の火の力を持つ隠された土地を全て明かします。
**Sailors' Death
The lungs of a small number of targets are filled with water. Any target that cannot breathe water will take severe damage.
少数の標的の肺は、水で満たされます。水中で呼吸できない標的は、深刻な被害を被ります。
**Iron Will
The caster strengthens the minds of some soldiers. Their ability to resist magic is increased for the duration of the battle. This spell cannot be cast on mindless beings.
術者は一部の兵士の精神を強化します。彼らの魔法への抵抗力は、戦闘が終わるまで向上します。この呪文は、意思なきものにかけてやることはできません。
**Astral Window
The caster opens an arcane rift through which he can observe distant lands. The rift closes after a while, but the duration can be prolonged if extra magic gems are used in the casting. Each casting of this ritual allows the mage to scry on one province. The information gained by this spell is much more accurate than a normal scout can provide.
魔術師は魔法の裂け目を開き、それを通して遠方の州を観察できるようにします。この裂け目は暫く経つと閉じますが、詠唱の際に追加の魔法の宝石を費やすことで期間を延長できます。魔術師は、この儀式を詠唱するたびに、一つの州を占うことができます。この呪文によって得られる情報は、通常の斥候が提供できるものよりも格段に正確です。
**Teleport
With this spell, the mage can transport himself to almost any province in the world, only those very very far away are out of range for this ritual.
この呪文により、魔術師は自らを世界のほぼどの州にでも輸送することができます。本当に遠く離れた地だけが、この儀式の射程外となります。
**Haruspex
The caster opens the bellies of newly slaughtered animals and observes their livers. The state of the livers reveals distant locations of Nature power.
術者は屠殺されたばかりの動物たちの腹を開き、その肝臓を観察します。肝臓の状態は、離れたところにある緑の力を持つ場所を明かします。
**Panic
This spell will cause panic to spread among the enemies.
この呪文は、敵の間に恐慌を広げます。
</v>
      </c>
      <c r="H34" s="1" t="str">
        <f ca="1">IFERROR(IFERROR(myConcat(INDIRECT("Spell!AA"&amp;MATCH(SpellOutput!H$1&amp;SpellOutput!$A34&amp;"S",Spell!$A:$A,0)&amp;":AA"&amp;MATCH(SpellOutput!H$1&amp;SpellOutput!$A34&amp;"E",Spell!$A:$A,0))),myConcat(INDIRECT("Spell!AA"&amp;MATCH(SpellOutput!H$1&amp;SpellOutput!$A34&amp;"S",Spell!$A:$A,0)))),"")</f>
        <v xml:space="preserve">**Leeching Touch
The mage tries to touch a target and will drain some of the target's life force if successful. The life force drained will be used to heal and reinvigorate the mage.
**Cross Breeding
Hundreds of different creatures from mice to humans are magically cross-bred and grown in an effort to produce a powerful monster. Most offspring die early, but some survive and are bound to serve their creator. Luck is required to breed the more powerful creatures.
**Pain Transfer
Wounds taken by the mage will be transferred to blood slaves in the vicinity.
**Bind Devil
The caster sacrifices several blood slaves to contact and bind a Devil. Devils are infernal beings of great strength. They are born in the fires of the Inferno and are impervious to heat and flame. Their glowing bodies radiate heat and bat-like wings grow from their shoulders. Devils are armed with a trident and their barbed tails can sting opponents in close combat.
**Bind Frost Fiend
The caster sacrifices several blood slaves to contact and bind a Frost Fiend. Frost Fiends are devils from Kokytos, the icy realms of the Inferno. In the constant wars of their native plane, the Frost Fiends are feared by all fiery devils. Frost Fiends wear robes of woven ice and are constantly surrounded by an icy wind. They wield ice rods and can unleash blasts of infernal cold upon their enemies.
**Blood Feast
The caster has learned the recuperative secrets of cannibalism. In a gruesome ritual lasting a month he consumes the blood and feast of ritually purified sacrifices. The blood feast requires copious amount of flesh and blood of unpurified victims as well however, so the populace in the province where the caster resides is slaughtered in great quantities. The flesh and blood of the victims rejuvenates the caster, healing him of all or at least most afflictions. Bloodmages who partakes too often in blood feasts often develop uncontrollable cravings for human flesh. The ritual does not work on inanimate beings.
**Infernal Circle
The caster creates a circle with infernal symbols drawn in the blood of virgins. Blood rituals cast from the circle with have their range increased. The circle will dissipate eventually, but the more blood slaves used for the circle, the longer it will last.
</v>
      </c>
      <c r="J34" s="1" t="s">
        <v>2880</v>
      </c>
      <c r="K34" s="1" t="str">
        <f ca="1">IFERROR(IFERROR(myConcat(INDIRECT("Spell!AA"&amp;MATCH(SpellOutput!K$1&amp;"0"&amp;SpellOutput!$J34&amp;"S",Spell!$A:$A,0)&amp;":AA"&amp;MATCH(SpellOutput!K$1&amp;"0"&amp;SpellOutput!$J34&amp;"E",Spell!$A:$A,0))),myConcat(INDIRECT("Spell!AA"&amp;MATCH(SpellOutput!K$1&amp;"0"&amp;SpellOutput!$J34&amp;"S",Spell!$A:$A,0)))),"")</f>
        <v xml:space="preserve">**Wind of Memories
This is a banish spell. With this prayer the priest releases a wind of memories upon undead beings. A large number of undead beings will take damage unless they manage to resist the banishment. Undead beings with their minds intact are haunted by the memories of their previous lives and their souls are shredded.
これは追放の呪文です。この祈祷により、聖職者はアンデッドに向けて追憶の風を放ちます。多数のアンデッドは、追放に抵抗できない限り傷付けられます。正常な精神を持つアンデッドは、生前の記憶に纏わりつかれ、その魂は引き裂かれます。
**Heavenly Strike
The priest utters a prayer most holy and a heathen is struck by a divine bolt.
聖職者は最も神聖なる祈祷を囁き、異教徒を神聖なる矢で打ち据えます。
</v>
      </c>
    </row>
    <row r="35" spans="1:11" x14ac:dyDescent="0.15">
      <c r="A35" s="1">
        <v>4</v>
      </c>
      <c r="B35" s="1" t="str">
        <f ca="1">IFERROR(IFERROR(myConcat(INDIRECT("Spell!AA"&amp;MATCH(SpellOutput!B$1&amp;SpellOutput!$A35&amp;"S",Spell!$A:$A,0)&amp;":AA"&amp;MATCH(SpellOutput!B$1&amp;SpellOutput!$A35&amp;"E",Spell!$A:$A,0))),myConcat(INDIRECT("Spell!AA"&amp;MATCH(SpellOutput!B$1&amp;SpellOutput!$A35&amp;"S",Spell!$A:$A,0)))),"")</f>
        <v xml:space="preserve">**Summon Fire Drake
The caster summons a Fire Drake and binds it to his service. The Fire Drake is a huge and scaly beast, able to breathe fire like a dragon.
術者はFire Drakeを召喚し、彼に仕えるよう束縛します。Fire Drakeは巨大な、鱗を持つ獣で、Dragonのように炎を吐くことができます。
**Summon Flame Jelly
The caster summons some Flame Jellies and binds them to his service. Flame Jellies are strange jellyfish sprung from the heat of magma vents. They radiate heat, and are strangely resistant to magic.
術者は幾らかのFlame Jellyを召喚し、彼に仕えるよう束縛します。Flame Jellyは、岩漿の穴の熱から生まれた、奇妙な海月です。彼らは熱を放射し、また奇妙なほどに魔法に抵抗します。
**Summon Wyverns
The caster summons two wyverns and binds them to his service. The wyvern is a large, scaly beast with leathery wings and a poison stinger.
術者は二体のWyvernを召喚し、彼に仕えるよう束縛します。Wyvernは大型の、鱗を持つ獣で、革のような翼と毒のある棘を持っています。
**Summon Gryphons
The caster summons and takes control of a convocation of gryphons. The Gryphon is a mythical beast, part lion, part eagle. It nests in remote mountains and reputedly collects gems to attract a mate.
術者はGryphonの群れを召喚し、彼らを制御します。Gryphonは、一部が獅子、一部が鷲の、神話的な獣です。彼らは人里離れた山に巣を作り、つがいを惹きつけるために、宝石を収集していると言われています。
**School of Sharks
The caster attracts several small sharks and makes them attack the enemies. Sharks are very stupid and not entirely reliable. Powerful mages can attract large numbers of sharks.
術者は幾らかの小さな鮫を誘き寄せ、敵を攻撃するように仕向けます。鮫は非常に愚かで、完全には信頼できません。強力な魔術師は、大量の鮫を誘き寄せることができます。
**Voice of Apsu
The caster conjures the dreams of Apsu, the Fresh Water Underneath. He has knowledge of all sweet water. The voice of his dreams, when rightly interpreted, reveals sites of Water power located above the surface. The dreams will find their way to everyone living in the targeted province and the magical sites will no longer be hidden.
術者は地底の真水、Apsuの夢を呼び起こします。彼は全ての甘い水に関する知識を持ちます。適切に解釈されれば、彼の夢の声は、地表に存在する水の力を持つ地を明かします。この夢は、対象とした州に住むもの全てに届き、魔法の地は最早隠されません。
**Summon Ice Drake
The caster summons an Ice Drake and binds it to his service. The Ice Drake is a huge and scaly beast, able to breathe bolts of frost.
術者はIce Drakeを召喚し、彼に仕えるよう束縛します。Ice Drakeは巨大な、鱗を持つ獣で、冷気の太矢を吐くことができます。
**Summon Sea Serpent
The caster summons a Sea Serpent and binds it to his service. The Serpent is a huge and scaly beast with a deadly bite. It cannot leave the sea.
術者はSea Serpentを召喚し、彼に仕えるよう束縛します。このSerpentは巨大な、鱗を持つ獣で、致命的な噛み付きを備えます。彼らは海を離れることはできません。
**Summon Cave Drake
The caster summons a Cave Drake and binds it to his service. The Cave Drake is a huge beast with incredibly thick scales.
術者はCave Drakeを召喚し、彼に仕えるよう束縛します。Cave Drakeは巨大で、非常に分厚い鱗を持ちます。
**Light of the Northern Star
This spell makes all wizards on the battlefield more powerful in Astral magic (Astral magic bonus: 1).
この呪文は、戦場に居る全ての魔術師の星魔法の技能を増強します。
**Summon Lammashtas
The caster summons two Lammashtas to the battle. A Lammashta is a horrific angelic being that serves the Lord of the Underworld. Ethereal and capable of flight, these female entities wield Wraith Swords, which drain the life from those wounded by their blades. They do not serve the caster but rather the Lord of the Underworld. They will appear at the edge of the battlefield and will probably not attack the caster at the start of the battle.
術者は二体のLammashtaを戦闘に召喚します。Lammashtaは、冥界の王に仕える、恐ろしい天使のような存在です。霊体で飛行能力を備えるこの女性型の存在は、その刃で傷付いたものから生命力を吸収する、Wraith Swordを持ちます。彼女らは術者ではなく冥界の王に仕えます。彼女らは戦場の端に現れ、恐らく戦いが始まった時点では術者を攻撃しないでしょう。
**Summon Shade Beasts
The caster summons several Shade Beasts to serve him. Shade Beasts are black hounds with bared skulls. They are ethereal, but are not as powerful as Spectres or Wights.
術者は幾らかのShade Beastを召喚し、彼に仕えさせます。Shade Beastは、剥き出しの頭蓋骨を持つ黒い猟犬です。彼らは霊体ですが、SpectreやWightほどの力は持ちません。
**Maggots
The mage conjures thousands of maggots, which will start to feed upon an undead being. The maggots will slowly but surely consume the undead. Large undead can survive the maggots by removing them after they have become satiated. Ethereal undead are rarely affected by the spell.
魔術師は幾千もの蛆を召喚し、アンデッドを捕食させ始めます。蛆はゆっくりと、しかし確実にアンデッドを喰らい尽くします。大型のアンデッドは、彼らが食べ飽きた後、蛆を取り除くことで生き残ることができます。霊体のアンデッドは、この呪文の影響を滅多に受けません。
**Summon Leogryphs
With this ritual a convocation of Leogryphs are summoned and controlled. The Leogryph is a mythical halfbeast, part lion, part eagle. It is by some scholars considered to be a degenerate form of the gryphon. They are only slightly stronger than lions, but their mythical heritage makes them more resistant to magic effects.
術者はLeogryphの群れを召喚し、彼らを制御します。Leogryphは、一部が獅子、一部が鷲の、神話的な獣です。一部の学者は、彼らをGryphonが退化した姿であると考えています。彼らは獅子に比べ僅かに強力な程度ですが、その神話的な遺産は、彼らをより魔法的な影響に抵抗するようにします。
**Summon Swamp Drake
The mage summons a Swamp Drake and binds it to his service. The Swamp Drake is a huge and spined beast, able to breathe toxic gas like a dragon.
術者はSwamp Drakeを召喚し、彼に仕えるよう束縛します。Swamp Drakeは巨大な、棘を持つ獣で、Dragonのように有毒な気体を吐くことができます。
**Awaken Vine Ogres
The mage awakens a pair of Vine Ogres and persuades them to serve him. The Vine Ogre is a strange creature composed of roots, vines and moss. They have the general form of a large humanoid. Vine Ogres will return to their slumbering state if there are no commanders on the battlefield.
魔術師は、幾らかのVine Ogreを呼び覚まし、彼に仕えるよう説得します。Vine Ogreは、根、蔓、苔から成る、奇妙な生物です。彼らは大きな人型生物の標準的な形をしています。Vine Ogreは、戦場に魔法的な指揮なしで取り残された場合、その微睡へと戻ります。
**Summon Kithaironic Lion
The caster summons a Kithaironic Lion and binds it to his service. The Lion is large and has an exceptionally thick hide.
術者はKithaironic Lionを召喚し、彼に仕えるよう束縛します。この獅子は大型で、並外れた分厚さの皮を持ちます。
**Strength of Gaia
The caster connects himself with the might of the living Earth. This connection gives him regenerative abilities, increased strength, a rougher skin and increased Nature magic power (Nature magic bonus: 1).
術者は、生ける大地の力に自らを接続します。この繋がりは、彼に再生能力、筋力の向上、より荒い皮膚、そして緑魔法の魔力の向上を齎します。
</v>
      </c>
      <c r="C35" s="1" t="str">
        <f ca="1">IFERROR(IFERROR(myConcat(INDIRECT("Spell!AA"&amp;MATCH(SpellOutput!C$1&amp;SpellOutput!$A35&amp;"S",Spell!$A:$A,0)&amp;":AA"&amp;MATCH(SpellOutput!C$1&amp;SpellOutput!$A35&amp;"E",Spell!$A:$A,0))),myConcat(INDIRECT("Spell!AA"&amp;MATCH(SpellOutput!C$1&amp;SpellOutput!$A35&amp;"S",Spell!$A:$A,0)))),"")</f>
        <v xml:space="preserve">**Wind Guide
Makes all friendly units shoot more accurately.
全ての味方が、より正確な射撃を行えるようにします。
**Liquid Body
The caster transforms himself into a semi-liquid being. He becomes very difficult to harm by physical means and wounds will rarely become permanent afflictions. As a by-effect the caster will lose some strength and movement speed.
術者は、自らを半液状の存在へと変化させます。物理的手段で彼を傷付けるのは非常に困難になり、また傷が永久的な障害となることも滅多にありません。副作用として、術者は筋力と行動速度を幾らか失います。
**Quickness
Quickness increases the speed of a small number of units and enhances their ability to dodge and evade incoming attacks. The quickened ones can act twice every turn, but quickened spell casters still cannot cast more than one spell per combat round.
Quicknessは、術者の速度を向上させ、彼の攻撃を回避する能力を高めます。加速したものは、ラウンド毎に通常の戦闘行動を二回行えますが、ラウンド毎に二つ以上の呪文を使うことまではできません。
**Slow
This spell will slow down a small group of enemies. The slowed units will require twice as long time to move, attack or cast spells. The effect will last for the entire battle.
この呪文は、少数の敵集団を減速させます。減速したものは、移動、攻撃、呪文詠唱の際に二倍の時間を要します。この効果は、戦闘が終わるまで持続します。
**Encase in Ice
The caster transforms the water surrounding some enemies into ice. The encased targets are protected from strikes, but must break free to be able to move or defend themselves. While encased they will become chilled and numbed and suffer fatigue.
術者は、一部の敵の周囲の水を氷に変えます。閉じ込められた標的は、攻撃からは保護されますが、移動や自衛のためには、まず脱出しなければなりません。閉じ込められている間、彼らは凍え、疲労に苦しみます。
**Wolven Winter
The caster curses a distant province with a dramatic fall in temperature. The mage can target any province of his choice and those affected will not know who has cast this spell upon them.
術者は、遠方の州を急激な気温の低下で苦しめます。魔術師は好きな州を標的にでき、影響を受けたものは、誰がこの呪文をかけたのかを知ることはありません。
**Temper Flesh
The flesh of the caster is tempered with earth magic and made highly resistant to physical damage as well as fire.
術者の肉体は地の魔法に鍛えられ、物理的損傷と火炎に対し強くなります。
**Blight
The caster unleashes a blight upon a distant province. Five percent of the population will die, unrest increases and eighty pounds of gold must be used to feed the starving.
術者は、遠方の州に胴枯病を解き放ちます。住民の5%は死に、不安が増加し、さらに80ポンドの金が、飢えたものたちを養うために必要とされます。
**Destruction
The armor of several soldiers is destroyed and falls to the ground in useless heaps. Magical armor is much less likely to be affected by the spell.
一部の兵士の鎧は破壊され、ガラクタの山となって地面に落ちます。魔法の防具がこの呪文の影響を受ける可能性は、格段に低くなります。
**Curse of Stones
The caster curses the enemy army with the weight of earth and stones. Affected enemy units are severely burdened and moving will be slow and exhausting. Attack speed will not be affected, but fighting will be extra exhausting and can prove disastrous even for lightly armed soldiers. The curse will last until the battle is over.
術者は敵軍を、大地と石の重みで苦しめます。影響を受けた敵は過酷な負荷をかけられ、移動はより遅く、辛いものになります。攻撃速度は影響を受けませんが、しかしながら戦闘行為はさらに辛く、軽装の兵士にさえ手に余るものとなり得ます。この呪いは、戦闘が終わるまで持続します。
**Body Ethereal
The target's body becomes hazy and transparent. The target can pass through obstacles and non-magical weapons usually just pass through his body without harming it.
対象の身体は、霞んで透き通ったものになります。対象は障害物をすり抜けることができ、また魔法的でない武器は、多くの場合、彼らの身体を傷付けることなく、ただ通り抜けます。
**Stygian Skin
The caster drenches his skin in stygian water, making him almost impervious to physical damage. Only living beings are affected by this spell.
術者は自らの皮膚を冥界の水に浸し、物理的損傷をほぼ受け付けなくします。生物だけがこの呪文の影響を受けられます。
**Arouse Hunger
The necromancer curses about twenty beings in a far away province with undeath, more for skillful death mages. The victims will become ghouls that serve the necromancer.
降霊術士は、遠方の州に居る約20体のものに、不死の呪いをかけます。犠牲者はGhoulと化し、降霊術士に仕えます。
**Elemental Fortitude
Increases resistance to fire, cold and lightning.
火炎、冷気、電撃への耐性を高めます。
**Swarm
The caster summons and transforms several insects, bugs and reptiles. The enlarged bugs aren't very dangerous, but will surely disturb those they attack. If cast under water shrimps and small fish will appear instead.
**Shrink
A few soldiers are shrunk for the rest of their lives. Shrunk beings have reduced size, strength and hit points. As a side effect defence is increased.
少数の兵士は、残る生涯に渡って縮められます。縮められたものは、大きさ、筋力、HPが低下します。副作用として、防御技能は向上します。
</v>
      </c>
      <c r="D35" s="1" t="str">
        <f ca="1">IFERROR(IFERROR(myConcat(INDIRECT("Spell!AA"&amp;MATCH(SpellOutput!D$1&amp;SpellOutput!$A35&amp;"S",Spell!$A:$A,0)&amp;":AA"&amp;MATCH(SpellOutput!D$1&amp;SpellOutput!$A35&amp;"E",Spell!$A:$A,0))),myConcat(INDIRECT("Spell!AA"&amp;MATCH(SpellOutput!D$1&amp;SpellOutput!$A35&amp;"S",Spell!$A:$A,0)))),"")</f>
        <v xml:space="preserve">**Fire Cloud
This spell creates three clouds of fire and smoke that remain on the battlefield. Units passing through these clouds will be severely burned.
この呪文は、戦場に滞留する、三つの炎と煙の雲を作ります。これらの雲を通り抜けたものは、酷い火傷を負います。
**Breath of the Desert
The caster curses a distant province with a dramatic rise in temperature. The mage can target any province of his choice and those affected will not know who has cast this spell upon them.
術者は、遠方の州を急激な気温の上昇で苦しめます。魔術師は好きな州を標的にでき、影響を受けたものは、誰がこの呪文をかけたのかを知ることはありません。
**Fate of Oedipus
The caster punishes a mage for having claimed the Eyes of God. The mage's eyes are blasted by brilliance, his eye sockets emptied forever, and the Eyes of God no long observe the world. This spell can only be cast if the Eyes of God enchantment is active.
術者は、神の目を獲得した咎で魔術師を罰します。魔術師の目は輝きによって吹き飛ばされ、その眼窩は永久に空になり、そして神の目は最早世界を観察することはありません。この呪文は、The Eyes of Godの世界呪附が起動している場合にのみ詠唱できます。
**Thunder Strike
A thunderbolt strikes the battlefield. The mage can make the thunderbolt strike very far away. Even if it misses, the shock wave is powerful enough to severely stun and damage anyone nearby.
雷撃が戦場を打ち据えます。魔術師は、この雷撃を非常に遠くへ落とすことができます。たとえそれが外れたとしても、その衝撃波は、周囲のもの全てを酷く朦朧とさせ、傷付けるほどに強力です。
**Hurricane
The caster unleashes a violent hurricane upon a province, devastating the countryside. The hurricane will appear as a natural event. Unrest will increase and part of the population will die.
術者は、猛烈な颶風を州に解き放ち、その地方を荒廃させます。この颶風は、自然現象として現れます。不安が増大し、住民の一部は死亡します。
**Acid Rain
Highly acidic fluids pour down from the sky, showering a limited area with corrosive bile. Both the armor and flesh of those hit will suffer.
強い腐食性を持つ液体が空から零れ落ち、限定的な範囲に腐食性の胆汁を浴びせます。それを浴びた防具と肉体が同様に被害を受けます。
**Blade Wind
The caster throws a huge swarm of whirling blades towards his enemies. The blade wind is an excellent spell against lightly-armored troops, but almost useless against heavily armored ones.
術者は、敵に向けて回転する刃の大群を投げつけます。この刃の風は、軽装の敵に対しては素晴らしい呪文ですが、重装備のものに対しては殆ど役立ちません。
**Nether Bolt
The mage fires a bolt of dark energies towards his enemies. Those who survive the bolt may become feebleminded by the strange energies it releases.
魔術師は、敵に向けて闇の力の太矢を発射します。この太矢を受けて生き延びたものは、それが放出する奇妙な力の影響を受け、精神薄弱に陥るかもしれません。
**Bane Fire Dart
The caster projects a dart of Bane Fire against his enemies. The Bane Fire is a sickly greenish flame said to burn in the braziers of the Underworld. The green flame consumes the life force of those burnt by it, even after the flames themselves have subsided. Everyone close to the initial target of the spell may be affected by the decaying effects of the Bane Fire.
術者は、敵に向けて破滅の炎の投矢を投射します。破滅の炎は、冥界の火鉢で燃えているとされる、病的な緑がかった炎です。この緑色の炎は、たとえ炎自体が鎮火した後でも、焼かれたものの生命力を焼き尽くします。最初の標的の近くに居たもの全員が、破滅の炎の腐敗の影響を受けるかもしれません。
**Bolt of Unlife
This bolt passes straight through armor and damages the target's soul directly. If the target is slain he will be filled by the energies from this spell and rise as a soulless warrior.
この太矢は、防具を通過し、標的の魂に直接損傷を与えます。標的が死んだ場合、彼はこの呪文からの力に満たされ、魂無き戦士として蘇ります。
**Breath of the Dragon
The caster opens his mouth to let bile stream against his enemies.
術者は口を開き、敵に向けて胆汁を噴きかけます。
</v>
      </c>
      <c r="E35" s="1" t="str">
        <f ca="1">IFERROR(IFERROR(myConcat(INDIRECT("Spell!AA"&amp;MATCH(SpellOutput!E$1&amp;SpellOutput!$A35&amp;"S",Spell!$A:$A,0)&amp;":AA"&amp;MATCH(SpellOutput!E$1&amp;SpellOutput!$A35&amp;"E",Spell!$A:$A,0))),myConcat(INDIRECT("Spell!AA"&amp;MATCH(SpellOutput!E$1&amp;SpellOutput!$A35&amp;"S",Spell!$A:$A,0)))),"")</f>
        <v/>
      </c>
      <c r="F35" s="1" t="str">
        <f ca="1">IFERROR(IFERROR(myConcat(INDIRECT("Spell!AA"&amp;MATCH(SpellOutput!F$1&amp;SpellOutput!$A35&amp;"S",Spell!$A:$A,0)&amp;":AA"&amp;MATCH(SpellOutput!F$1&amp;SpellOutput!$A35&amp;"E",Spell!$A:$A,0))),myConcat(INDIRECT("Spell!AA"&amp;MATCH(SpellOutput!F$1&amp;SpellOutput!$A35&amp;"S",Spell!$A:$A,0)))),"")</f>
        <v xml:space="preserve">**Terracotta Army
The caster crafts an army of terracotta soldiers and imbues them with false life. Terracotta Soldiers are highly resistant to fire, but are somewhat brittle if struck by blunt weapons.
術者はTerracotta Soldierの軍勢を製作し、それらに偽りの命を吹き込みます。Terracotta Soldierは炎に高い耐性を持ちますが、打撃武器による攻撃に対しては幾分脆弱です。
**Flaming Arrows
The mage enchants the arrows of all friendly archers on the battlefield. The arrows burst into flame as they are fired, doing considerable damage to their targets. The flaming arrow spell will not affect magical weapons. The fire damage of the arrow is magic and will affect ethereal and invulnerable creatures even if the arrow itself doesn't.
魔術師は、戦場に居る全ての味方の射手の矢に魔法をかけます。これらの矢は、発射されると共に炎を上げ、その標的に相当な被害を与えます。この炎の矢の呪文は、魔法の武器には機能しません。これらの矢の炎による損害は魔法的なもので、例え矢自体がそうでないとしても、霊体や無敵の生物に影響を及ぼします。
**Cloud Trapeze
The caster swings himself up and away with incredible speed, landing in a province far away. Although much faster than normal flying, the caster does not really teleport and can have the path blocked by impassable mountains ranges or the Sea of Ice global enchantment.
術者は自らを驚異的な速度で遠くへと振り上げ、遠方の州へ着地します。通常の飛行よりは遥かに高速ではあるものの、術者は本当に瞬間移動しているわけではなく、通過できない山々や、世界呪附のSea of Iceによって道を遮られます。
**Vile Water
The alchemist creates a bath of water and vitriol. The vitriolic water is given form and purpose through powerful alchemical rituals. The alchemical entity is known as a Gelatinous Cube. It slowly slides forward and swallows anything it passes over. Swallowed beings quickly dissolve in the vitriol, unless the cube is destroyed and its magic unraveled.
錬金術師は水と硫酸の溶液を作ります。この硫酸塩水は、強力な錬金術的な儀式によって、形態と目的を与えられます。この錬金術的な生物は、Gelatinous Cubeとして知られます。これはゆっくりと滑って前進し、通過したところにあるもの全てを飲み込みます。飲み込まれたものは、Cubeが破壊されてその魔法が崩壊しない限り、硫酸によって急速に溶かされます。
**Astral Healing
The mage summons Astral power to activate the healing energies inherent in the souls of all living beings. The spell only affects friendly units and only light wounds will be fully healed. The spell doesn't affect inanimate beings.
術者は星の力を呼び起こし、全ての生物の魂に内在する癒しの力を活性化させます。この呪文は味方にのみ作用しますが、完全に回復できるのはごく軽い傷だけです。この呪文は無生物には作用しません。
**Antimagic
The mage seals the minds of all friendly units against malign spells. The units will receive increased magic resistance for the remainder of the battle.
魔術師は、全ての味方の精神を封鎖し、悪意ある呪文を締め出します。戦いが終わるまでの間、彼らの魔法抵抗が向上します。
**Raise Dead
The necromancer animates several corpses to unholy service. The spell is more effective if there are unburied dead on the battlefield. There will be fewer unburied dead in the province after the battle when this spell is used. Soulless will fall apart if left on the battlefield without undead leadership.
降霊術士は複数の屍に命を吹き込み、不浄なる兵役に就かせます。この呪文は、戦場に埋葬されていない死体があれば、より効果的になります。この呪文が使用されると、戦闘後に州に残る埋葬されていない死体は減少します。Soullessは、アンデッドの指揮なしに戦場に取り残されると崩れ落ちます。
**Twiceborn
With this ritual, the necromancer enchants his own body to protect himself from death. If the necromancer is slain, he is revived as a Wight Mage in the province where the ritual was cast. For the ritual to work, the province it was cast in must be in friendly hands when the necromancer dies. This spell does not work on undead, demons or inanimates.
この儀式により、降霊術士は自らを死から保護するため、自身の身体に魔法をかけます。降霊術士が殺されたならば、彼はこの儀式が詠唱された州で、Wight Mageとして蘇ります。儀式が機能するためには、降霊術士が死んだとき、詠唱された州が味方の支配下になくてはなりません。この呪文は、アンデッド、デーモン、無生物には作用しません。
**Behemoth
With this enchantment, the necromancer has mastered a dark ritual enabling him to reanimate the largest of all animals. The former elephant is preserved in a state of perpetual decay by a revenant mage who rides the Behemoth, constantly fueling it with energies from the Underworld. The most important part of the reanimation ritual is the binding of the revenant mage's spirit to the Behemoth. This direct spiritual control of the Behemoth gives it high magic resistance. As all of the revenant mage's energies are used in controlling and preserving the beast, he or she is unable to cast spells.
この呪附により、降霊術士は全ての動物の中でも最大のものを蘇生させる闇の儀式を制御します。かつての象は、それに乗って絶え間なく冥界の力を供給するRevenantの魔術師によって、恒久的な腐敗の状態で維持されます。この蘇生の儀式の最も重要な部分は、Revenantの魔術師の魂をBehemothへと結びつけることです。この直接的な霊的制御は、Behemothに高い魔法抵抗力を与えます。Revenantの魔術師の全ての力はこの獣の制御と維持に費やされ、そのため彼は呪文を使うことはできません。
**Poison Ward
This spell protects several units from natural poisons.
この呪文は、幾らかのものを自然界の毒素から保護します。
**Haste
A large number of soldiers are given quick feet. Movement is doubled.
多数の兵士たちは素早い足を与えられます。移動速度は倍増します。
</v>
      </c>
      <c r="G35" s="1" t="str">
        <f ca="1">IFERROR(IFERROR(myConcat(INDIRECT("Spell!AA"&amp;MATCH(SpellOutput!G$1&amp;SpellOutput!$A35&amp;"S",Spell!$A:$A,0)&amp;":AA"&amp;MATCH(SpellOutput!G$1&amp;SpellOutput!$A35&amp;"E",Spell!$A:$A,0))),myConcat(INDIRECT("Spell!AA"&amp;MATCH(SpellOutput!G$1&amp;SpellOutput!$A35&amp;"S",Spell!$A:$A,0)))),"")</f>
        <v xml:space="preserve">**Prison of Fire
This spell works like Bonds of Fire, but it affects a larger number of units.
この呪文はBonds of Fireと同様に機能しますが、より多くのものが影響を受けます。
**Auspex
The caster listens to the winds and observes the flight of birds. The winds will carry legends of magical places and ancient storms. If the winds are correctly interpreted, the caster gains knowledge of sites of Air power in a distant province. This spell cannot be cast at an enemy province.
術者は風に耳を傾け、鳥たちの飛行を観察します。風は魔法の地や古代の嵐の伝説を運びます。この風が適切に解釈されれば、術者は遠方の州にある、風の力を持つ土地についての知識を得ます。この呪文は、敵の州に対して詠唱することはできません。
**Curse of the Desert
This spell will affect several targets with severe dehydration. The dehydrated targets will become more and more exhausted and may eventually lose consciousness. The duration of the dehydration depends on the magic resistance of the targets. Undead beings and constructs are not affected by this spell.
この呪文は、複数の標的に深刻な脱水症状を引き起こします。脱水された標的は段々と疲労していき、やがては意識を失うかもしれません。脱水症状の持続時間は、標的の魔法抵抗力に依存します。アンデッドや人工物はこの呪文の影響を受けません。
**Gnome Lore
The caster bestows the knowledge of the gnomes upon himself and uses it to find places of Earth power. The spell will find all magic Earth sites in a friendly province of the caster's choice.
術者は自らにGnomeたちの知識を授け、それを地の力を持つ土地の発見に用います。この呪文は、術者が選んだ味方の州にある、全ての地の魔法の土地を発見します。
**Paralyze
The caster overloads the target's mind and effectively paralyzes the target for a very long time.
術者は標的の精神に過負荷を掛け、標的を長時間に渡り、事実上の麻痺状態に陥れます。
**Vengeance of the Dead
The mage will contact the dead souls of all the people or creatures that the target has slain. These dead souls will then be guided to the dreams of the target, where they can attack him in a horrible nightmare. The mage will ensure that the target is pulled strongly into the nightmare, so that he stays dead if the dead souls are successful in killing him. This spell does not work on mindless or undead beings and the target must have slain units in combat for the spell to work. One province is chosen for the spell and the greatest butcher of all enemy commanders in that province will be targeted for the nightmare.
魔術師は、標的が殺した全ての人々や生物の、死せる魂たちと接触します。これらの死せる魂は、標的の夢へと誘導され、そして彼らは恐るべき悪夢の中で標的を攻撃できます。魔術師は、標的が悪夢へと強く引き込まれることを確実にし、それにより、もし死せる魂たちが彼を殺すことに成功すれば、彼は死んだままになります。この呪文は意思無きものやアンデッドには機能せず、また標的は戦闘において誰かを殺していなくてはなりません。呪文は一つの州を標的とし、その州に居る全ての敵の指揮官の中で、最も多くを殺してきたものが悪夢の標的となります。
**terror
A connection is created between living soldiers and the dead harrowed in the Netherworld. The targets are overwhelmed by fear and despair. Friendly troops are not exempt from the effect, should they stand in the way.
生ける兵士たちと、冥界で苛まれる死者たちの間での接続が形成されます。標的らは恐怖と絶望に圧倒されます。彼らが邪魔な位置に居た場合、味方の部隊でさえもこの影響を受けます。
**Touch of Madness
A small group of soldiers are forced to go berserk. Berserkers never rout, get increased fighting skills, but do not care much for their own safety.
少数の兵士たちは、狂戦士の怒りに落ちるように強要されます。狂戦士たちは決して退却せず、戦闘技能も向上しますが、自らの安全には無頓着になります。
**Rage of the Cornered Rat
A group of animals are provoked into a berserker rage.
動物の集団は、狂戦士の怒りに落ちるよう挑発されます。
**Wildness
Animals in the enemy army become wild, unpredictable and difficult to control.
敵軍の動物は荒々しく、予測不能になり、制御するのが難しくなります。
**Cure Disease
This ritual cures a unit from disease, an affliction that otherwise is certain to result in a quick and early death. The target unit must be in the same province as the caster.
この儀式は対象を、放置されれば確実に速やかで早すぎる死に導く病気から回復させます。対象は術者と同じ州に居なくてはなりません。
</v>
      </c>
      <c r="H35" s="1" t="str">
        <f ca="1">IFERROR(IFERROR(myConcat(INDIRECT("Spell!AA"&amp;MATCH(SpellOutput!H$1&amp;SpellOutput!$A35&amp;"S",Spell!$A:$A,0)&amp;":AA"&amp;MATCH(SpellOutput!H$1&amp;SpellOutput!$A35&amp;"E",Spell!$A:$A,0))),myConcat(INDIRECT("Spell!AA"&amp;MATCH(SpellOutput!H$1&amp;SpellOutput!$A35&amp;"S",Spell!$A:$A,0)))),"")</f>
        <v xml:space="preserve">**Bind Serpent Fiend
The caster sacrifices several blood slaves to contact and bind a Serpent Fiend. Serpent Fiends are bat-winged, serpent-like demons summoned from the Abyss. Their bite is highly venomous.
**Hellfire
The caster opens a channel to the Inferno through which the dark flames of the sulphur lake pour. Those burned by the hellish flames will suffer infernal pains.
**Blood Lust
By sacrificing blood, the mage awakens the blood lust of demons, giving them increased strength during battle.
**Bind Storm Demon
The caster sacrifices several blood slaves to contact and bind a Storm Demon. Storm Demons are devils of the tempest realm. The bodies of the Storm Demons consist partly of storm clouds. They are ethereal and can unleash blasts of infernal lightning upon their enemies.
**Call Lesser Horror
The caster sacrifices human blood to attract a few Lesser Horrors. Horrors will feed off the fear and suffering of dying soldiers and will continue to attack until everyone is slain. The horror will appear at the edge of the battlefield.
**Blood Fecundity
The mage performs a great blood ceremony in order to increase the fertility of the land. The growth scale of the province is increased by two. The spell lasts longer if more slaves are sacrificed.
</v>
      </c>
      <c r="J35" s="1" t="s">
        <v>2881</v>
      </c>
      <c r="K35" s="1" t="str">
        <f ca="1">IFERROR(IFERROR(myConcat(INDIRECT("Spell!AA"&amp;MATCH(SpellOutput!K$1&amp;"0"&amp;SpellOutput!$J35&amp;"S",Spell!$A:$A,0)&amp;":AA"&amp;MATCH(SpellOutput!K$1&amp;"0"&amp;SpellOutput!$J35&amp;"E",Spell!$A:$A,0))),myConcat(INDIRECT("Spell!AA"&amp;MATCH(SpellOutput!K$1&amp;"0"&amp;SpellOutput!$J35&amp;"S",Spell!$A:$A,0)))),"")</f>
        <v xml:space="preserve">**Purifying Water
This is a banish spell. With this prayer the priest smites undead beings with the purifying power of his God. A large number of undead beings will take severe damage unless they manage to resist the banishment.
これは追放の呪文です。この祈祷により、聖職者はその神の浄化の力によって、アンデッドを罰します。多数のアンデッドは、追放に抵抗できない限り酷く傷付けられます。
**Watery Death
The priest utters a prayer most holy and a heathen is struck by a divine bolt.
聖職者は最も神聖なる祈祷を囁き、異教徒を神聖なる矢で打ち据えます。
</v>
      </c>
    </row>
    <row r="36" spans="1:11" x14ac:dyDescent="0.15">
      <c r="A36" s="1">
        <v>5</v>
      </c>
      <c r="B36" s="1" t="str">
        <f ca="1">IFERROR(IFERROR(myConcat(INDIRECT("Spell!AA"&amp;MATCH(SpellOutput!B$1&amp;SpellOutput!$A36&amp;"S",Spell!$A:$A,0)&amp;":AA"&amp;MATCH(SpellOutput!B$1&amp;SpellOutput!$A36&amp;"E",Spell!$A:$A,0))),myConcat(INDIRECT("Spell!AA"&amp;MATCH(SpellOutput!B$1&amp;SpellOutput!$A36&amp;"S",Spell!$A:$A,0)))),"")</f>
        <v xml:space="preserve">**Will o' the Wisp
Two Will o' the Wisps are summoned to help their summoner in battle. They appear at the edges of the battle field. A Will o' the Wisp is a glowing sphere, looking like a light from a bright lantern. In combat, it glows with great intensity, burning anyone nearby. It is very difficult to hit a Will o' the Wisp in combat due to its great speed and small size.
二体のWill o' the Wispは、召喚者の戦いを助けるため召喚されます。彼らは戦場の端に現れます。Will o' the Wispは、明るい角灯の光のように見える、輝く球体です。戦闘においては、彼らは極めて強く輝き、近くのもの全てを焼き焦がします。その優れた速度と小ささゆえに、戦闘中、Will o' the Wispに攻撃を当てるのは非常に困難です。
**Summon Fire Elemental
The Caster summons a Fire Elemental to aid him in a battle. Fire Elementals are difficult to harm and dangerous to be near. Elementals shrink when they are hit by powerful strikes.
術者は戦いを手助けさせるため、Fire Elementalを召喚します。Fire Elementalを傷付けるのは難しく、また近付くだけでさえ危険です。Elementalは、強力な一撃を受けると退縮します。
**Summon Summer Lions
The caster summons and binds five Summer Lions. The Summer Lion is one of the four seasonal spirits. It is a large, ethereal lion, radiating heat like the summer sun. It is a magical, mindless being that must be commanded by a mage.
術者は5体のSummer Lionを召喚し、束縛します。Summer Lionは四季の精霊の一種です。彼らは大型で霊体の獅子で、夏の太陽のように熱を放射します。彼らは魔法的な、意志を持たない存在で、魔術師によって指揮されなくてはなりません。
**Summon Air Elemental
The caster summons an Air Elemental to aid him in battle. Air Elementals can fly and can send enemies flying through the air. They are very difficult to harm. Elementals shrink when they are hit by powerful strikes.
術者は戦いを手助けさせるため、Air Elementalを召喚します。Air Elementalは飛行でき、また敵を吹き飛ばすことができます。彼らを傷付けるのは非常に困難です。Elementalは、強力な一撃を受けると退縮します。
**Summon Spring Hawks
The caster summons and binds five Spring Hawks. The Spring Hawk is one of the four seasonal spirits. It is a large, ethereal hawk able to discharge lightning bolts. It is a magical, mindless being that must be commanded by a mage.
術者は5体のSpring Hawkを召喚し、束縛します。Spring Hawkは四季の精霊の一種です。彼らは大型で霊体の鷹で、電撃を放射することができます。彼らは魔法的な、意志を持たない存在で、魔術師によって指揮されなくてはなりません。
**Contact Draconians
The caster summons a tribe of sixteen Draconians and binds them to his service. The Draconians are large beings that resemble both human and dragon.
術者は16体のDraconianの部族を召喚し、彼に仕えるよう束縛します。Draconianは、人間とDragonの両方に似ている、大型の生物です。
**Raven Feast
The caster summons an unkindness of ravens and sends them into a distant province to feast upon the newly dead. The ravens consume the rotting corpses and return to be slaughtered for the raw death essence they then contain. Provinces struck by plagues or containing recent battlefields can give the caster large amounts of Death gems. All unburied dead in a province are consumed. Enemy provinces can be targeted.
術者は大烏の群れを召喚し、最近死んだものたちを喰らわせるため、彼らを遠方の州へと送り出します。大烏たちは腐り行く屍を平らげて帰還し、彼らが蓄えてきた生の死の精髄のために屠殺されます。疫病に襲われた州や、最近戦場になった州は、術者に大量の死の宝石を与えることができます。その州の埋葬されていない死体は全て消費されます。敵の州も標的にすることができます。
**Wind Ride
The Air mage summons a whirlwind in a province of his choice. The whirlwind will try to find a commander in the province and transport him to where the Air mage is located. This spell is an effective way to rescue cornered commanders, but it can also be a very effective way to get enemy commanders out of the way. Large beings are difficult or impossible to lift, as are powerful Earth mages.
風の魔術師は、彼の選択した州に旋風を召喚します。この旋風は、その州で指揮官を見つけ、彼を風の魔術師の居る場所へと輸送します。この呪文は、追い詰められた指揮官を救出するための効果的な手段ですが、これはまた敵の指揮官を殺害するための、非常に効果的な手段でもあります。大型の存在は持ち上げるのが難しいか不可能で、それはまた強力な地の魔術師にも言えます。
**Voice of Tiamat
The caster conjures up the dreams of Tiamat, the Raging Sea. She has knowledge of all that lies underneath the sea. The voice of her dreams, when rightly interpreted, reveals all sites of Elemental power in a sea. The dreams will find their way to everyone living in that province and the magical sites will no longer be secret. This spell can only be cast under water.
術者は荒れ狂う海、Tiamatの夢を呼び起こします。彼女は海の下に存在する全てのものに関する知識を持ちます。適切に解釈されれば、彼女の夢の声は、海に存在する元素の力を持つ地を明かします。この夢は、対象とした州に住むもの全てに届き、魔法の地は最早隠されません。この呪文は海中でのみ詠唱できます。
**Summon Water Elemental
The caster summons a Water Elemental to aid him in battle. Water Elementals are quick and crush enemies regardless of armor. Elementals shrink when they are hit by powerful strikes. Water Elementals summoned in cold climates will be composed of ice. Ice Elementals are stronger but slower than Water Elementals.
術者は戦いを手助けさせるため、Water Elementalを召喚します。Water Elementalは素早く、その防具に関係なく敵を粉砕することができます。Elementalは、強力な一撃を受けると退縮します。寒冷な気候で召喚されたWater Elementalは、氷から成ります。Ice Elementalは、Water Elementalよりも強力ですが、より鈍重です。
**Contact Sea Trolls
The caster contacts a few Sea Trolls and persuades them to serve in exchange for the chance to eat a child or two. Sea Trolls are robust humanoid creatures of huge size. They are larger than ordinary Trolls, but their skin is softer. Sea Trolls are known to regenerate wounds and can enter the sea.
術者は少数のSea Trollに接触し、子供を一人二人食べる機会と引き換えに、仕えるよう説得します。Sea Trollは巨大で逞しい人型生物です。彼らは一般的なTrollよりも大型ですが、彼らの皮膚はより柔らかいです。Sea Trollは傷を再生することで知られ、また海に入ることができます。
**Summon Winter Wolves
The caster summons and binds five Winter Wolves. The Winter Wolf is one of the four seasonal spirits. It is a large, ethereal wolf surrounded by an icy wind. It is a magical, mindless being that must be commanded by a mage.
術者は5体のWinter Wolfを召喚し、束縛します。Winter Wolfは四季の精霊の一種です。彼らは大型で霊体の狼で、氷のように冷たい風に包まれています。彼らは魔法的な、意志を持たない存在で、魔術師によって指揮されなくてはなりません。
**Contact Naiad
The caster goes to a river and makes a deal with a Naiad. Naiads are river spirits that manifest themselves as incredibly beautiful women. Few mortals would dream of harming a Naiad. They are connected with their river and slowly die when they leave their home. Naiads are powerful mages of Water and Nature
術者は川に向かい、Naiadと取引をします。Naiadは、信じがたいほどに美しい女性として現れる、川の精霊です。大半の生物は、Naiadを傷付けようなどとは夢にも思いません。彼女らはその川と結びついており、その住処を離れると、ゆっくりと衰弱死します。Naiadは水と緑の強力な魔術師です。
**Naiad Warriors
The caster summons fifteen Kydnides, warrior Naiads willing to leave their native river to wreak vengeance upon those who harm the rivers of the world. Kydnides manifest themselves as incredibly beautiful women dressed in gleaming bronze armor. Unlike other Naiads, Kydnides do not die if they leave their home.
術者は、世界の川を傷付けたものたちへ復讐するため、その故郷の川を離れる意思を持つNaiadの戦士、Kydnideを15体召喚します。Kydnideは、煌く青銅の鎧に身を包んだ、信じがたいほどに美しい女性の姿で現れます。他のNaiadとは異なり、Kydnideはその住処を離れても死ぬことはありません。
**Summon Earth Elemental
The caster summons an Earth Elemental to aid him in a battle. Earth Elementals are robust and regenerate damage. They can trample enemies or strike with mighty fists. Elementals shrink when they are hit by powerful strikes.
術者は戦いを支援させるため、Earth Elementalを召喚します。Earth Elementalは強健で、損傷を自己修復します。彼らは敵を蹂躙するか、その強力な拳で攻撃します。Elementalは、強力な一撃を受けると退縮します。
**Summon Fall Bears
The caster summons and binds five Fall Bears. The Fall Bear is one of the four seasonal spirits. It is a large, ethereal bear. It is a magical, mindless being that must be commanded by a mage.
術者は5体のFall Bearを召喚し、束縛します。Fall Bearは四季の精霊の一種です。彼らは大型で霊体の熊です。彼らは魔法的な、意志を持たない存在で、魔術師によって指揮されなくてはなりません。
**Contact Trolls
The caster contacts a few Trolls and persuades them to serve in exchange for the chance to eat a child or two. Trolls are robust humanoid creatures with stonelike skin. Trolls are known to regenerate wounds very quickly.
術者は少数のTrollに接触し、子供を一人二人食べる機会と引き換えに、仕えるよう説得します。Trollは石のような皮膚を持つ、逞しい人型生物です。Trollは傷を非常に早く再生することで知られています。
**Acashic Record
This spell lets the caster access the acashic records to find out the history for one nation. The spell must be targeted on a capital to give any useful information.
この呪文は、一つの国の歴史を見つけ出すために、術者がアカシックレコードを利用することを可能とします。有益な情報を得るためには、この呪文は首都を対象としなければなりません。
**Spirit Mastery
The caster summons spirits of the newly dead and prevents them from entering the Underworld. The spirits are ethereal but quite weak.
術者は最近死んだものたちの魂を召喚し、彼らが冥界に入るのを阻止します。これらの魂は霊体ですが、とても貧弱です。
**Ghost Grip
The caster summons energies from beyond the grave to target some troops on the battlefield. The targeted troops lose some of their life energy and become exhausted. The effect of the Ghost Grip is reduced by heavy armor.
術者は墓の向こう側からの力を呼び起こし、戦場の数名の兵士を標的とします。標的とされた兵士たちは、その生命力の一部を失い、消耗します。Ghost Gripの影響は、強力な鎧によって軽減できます。
**Corpse Candle
Some Corpse Candles are summoned to help their summoner in battle. They appear at the edges of the battlefield. A Corpse Candle is a glowing sphere, appearing like the light from a bright green lantern. In combat, its light intensifies and anyone touched by the light will start to age at increased speed. It is very difficult to hit the Corpse Candle in combat due to its great speed and small size.
何体かのCorpse Candleは、召喚者の戦いを助けるため召喚されます。彼らは戦場の端に現れます。Corpse Candleは、明るい緑色の角灯の光のように見える、輝く球体です。戦闘においては、その光は強まり、光に触れたものは皆、より早く老化していきます。その優れた速度と小ささゆえに、戦闘中、Corpse Candleに攻撃を当てるのは非常に困難です。
**Revive Bane Lord
With this ritual, the necromancer revives a Bane Lord, an ancient hero serving the Lord of the Underworld. Bane Lords are mighty warriors and skilled generals.
この儀式により、降霊術士は、冥界の王に仕える古代の英雄、Bane Lordを蘇生します。Bane Lordは強き戦士であり、また熟練した将軍でもあります。
**Summon Manticore
The Manticore, or man-eater, is a horrible half-beast that prowls the wilderness. Sometimes they attack remote villages and devours its inhabitants and livestock. The Manticore have a body and mane of a lion, the head of an imbecile man with three rows of teeth, great flapping wings and the tail of a scorpion. It is horrible to behold and strikes fear in the hearts of men.
人喰いとも呼ばれるManticoreは、獲物を求めて荒野を徘徊する、恐るべき半獣です。彼らは時々僻村を襲い、その住民や家畜を喰らいます。Manticoreは獅子の胴体と鬣に、三列の歯を備えた愚鈍な人間の頭、大きな羽ばたく羽、そして蠍の尾を持ちます。彼らは目にするだけでも恐ろしく、人々の心臓を恐怖で打ちます。
**Howl
The caster summons a pack of wolves to aid him in battle. The wolves will come from all directions and may even attack the enemy from behind. This spell is twice as effective if used in forest or mountain terrain.
術者は戦いを手助けさせるため、狼の群れを召喚します。これらの狼は、あらゆる方角から現れ、敵の背後を突くことさえあります。この呪文は、森林や山岳の地形で使用されると、二倍の効果を発揮します。
**Spirits of the Wood
The caster summons several spirits that inhabit ancient trees. These Woodland Spirits are stunningly beautiful, ethereal and regenerate wounds as long as their trees are not destroyed. They never leave the land of their home.
術者は、太古の樹に住まう精霊を幾らか召喚します。このWoodland Spiritは驚くほどの美しさを持つ霊体で、その樹が滅ぼされない限り、傷を再生します。彼女らがその住処がある地を離れることは決してありません。
**Contact Forest Trolls
The caster contacts a few Forest Trolls and persuades them to serve in exchange for the chance to eat a child or two. Forest Trolls are slightly smaller than ordinary trolls, but they are also more cunning. Trolls are known to regenerate wounds very quickly.
術者は少数のForest Trollに接触し、子供を一人二人食べる機会と引き換えに、仕えるよう説得します。Forest Trollは一般的なTrollよりも少し小柄ですが、彼らはまたより狡猾でもあります。Trollは傷を非常に早く再生することで知られています。
**Winged Monkeys
The caster summons a troop of winged monkeys and sends them away to fetch a commander from a distant land. The monkeys will try to grab and fly away with the helpless commander, but will attack if the target is too heavy. The monkeys are afraid of mages and will never try to snatch a mage from the ground. The monkeys leave after they have accomplished their mission.
術者は翼ある猿の群れを召喚し、遠き地から指揮官を誘拐させるために派遣します。これらの猿は、無力な指揮官を掴み上げて飛び去ろうとしますが、標的があまりに重い場合は代わりに攻撃を仕掛けます。猿は魔術師を恐れており、魔術師を攫おうと試みることは決してありません。これらの猿は、その任務を果たした後は去っていきます。
**Awaken Sleeper
The caster locates and awakens an ancient hero from his eternal sleep. The Sleeper is a huge human hero armed with ancient weapons, waiting for the final cataclysmic battle that will decide the fate of the world. The hero is awakened and made to serve the caster until that time. The Sleeper is an exceptionally good general and soldiers under his command will rarely be routed from battle.
術者は太古の英雄の居場所を突き止め、その永遠の眠りから呼び覚まします。彼らSleeperは、太古の武器を装備した、巨大な人間の英雄で、世界の運命を左右する、破壊的な最終戦争の時を待っています。目覚めた英雄は、その時が来るまで術者に仕えます。Sleeperは極めて優秀な将軍で、彼らの指揮下にある兵士が戦いから逃げ出すことは滅多にありません。
**Vermin Feast
The caster makes vermin like rats and cockroaches (or shrimps and crabs) attracted to the supply stores of a besieged castle. The vermin will make sure that the supplies do not last very long. The more gems spent in this ritual the longer it will last. Having more than one Vermin Feast ritual active on the same province will not add to the effect and the ritual has no effect on an unbesieged castle.
術者は、鼠やゴキブリ、または海老や蟹のような害虫を、包囲された要塞の食糧庫へと誘き寄せます。これらの害虫は、食糧が長くは持たないことを確実にします。より多くの宝石を費やすほど、この儀式はより長く持続します。一つの州に複数のVermin Feastを起動しても効果は増幅されず、また包囲されていない要塞には何の効果もありません。
</v>
      </c>
      <c r="C36" s="1" t="str">
        <f ca="1">IFERROR(IFERROR(myConcat(INDIRECT("Spell!AA"&amp;MATCH(SpellOutput!C$1&amp;SpellOutput!$A36&amp;"S",Spell!$A:$A,0)&amp;":AA"&amp;MATCH(SpellOutput!C$1&amp;SpellOutput!$A36&amp;"E",Spell!$A:$A,0))),myConcat(INDIRECT("Spell!AA"&amp;MATCH(SpellOutput!C$1&amp;SpellOutput!$A36&amp;"S",Spell!$A:$A,0)))),"")</f>
        <v xml:space="preserve">**Transmute Fire
The alchemist transmutes fire gems into gold. Every extra gem spent gives the alchemist several pounds of gold. Skilled mages produce even more gold.
錬金術師は、火の宝石を金に変えます。追加で消費した宝石一つ毎に、錬金術師は数ポンドの金を得ます。熟練した魔術師は、さらに多くの金を作り出します。
**Cold Resistance
This spell makes units highly resistant to cold. It also reduces the chill effect caused by some undead beings.
この呪文は、対象に冷気への強い耐性を与えます。これはまた、一部のアンデッドが持つ寒波も無効化します。
**Incinerate
A single target is consumed by flames from the inside. Armor does not protect against this spell. It can target victims over long distances and it is one of the very few Fire spells that can be used underwater.
単一の標的は、その内側から炎に焼き尽くされます。防具はこの呪文に対して役立ちません。これは遠く離れた相手を標的にでき、またこれは水中でも機能する、数少ない火の呪文の一つです。
**Solar Eclipse
The spell will blot out the sun, but only for a little while and in a limited area. It is enough to make a battlefield as dark as the night and will impair all units without darkvision.
この呪文は暫時の間、そして限定的な地域において、太陽を覆い隠します。これは戦場を夜のように暗くするに十分で、暗視能力を持たないもの全てを弱体化させます。
**Phantasmal Army
The illusionist creates a whole army of phantasmal warriors. The phantasms attack the enemy, but will sometimes move in unpredictable ways.
幻術士は、Phantasmal Warriorの軍を丸ごと作り出します。この幻像は敵を攻撃しますが、時折予測不能な動きをします。
**Fire Resistance
This spell makes units highly resistant to fire and flames. It also reduces the heat effect from hot creatures, such as Abysians and Salamanders.
**Bone Melter
When affected by this spell, the targets will melt, dissolving instantly, resulting in a quick and certain death. Ethereal units are nearly immune to this spell.
この呪文の影響を受けた標的は溶け、すぐに溶解し、速やかで確実な死に至ります。霊的な存在は、この呪文へのほぼ完全な免疫を持ちます。
**Iron Warriors
The skins of some soldiers are transformed into hard, metallic hides. These hides give a basic Protection of 20, or increase Protection by 3 if it is already 20 or above. As a side effect the targets will take additional damage from lightning.
数名の兵士の皮膚は、硬い金属のようなものに変化します。この皮膚は、20の基本防御力を与えるか、それが既に20以上ならば、防御力を3増加させます。副作用として、対象は電撃から更なる損害を被ります。
**Lightning Resistance
This spell makes units resistant to the damage and stun effects caused by lightning.
この呪文は、対象に電撃への強い耐性を与えます。
**Maws of the Earth
The earth cringes and heaves and a great maw with teeth of rock opens and swallows those unfortunate to be standing in the area. Those who survive will be partially buried in the ground and immobilized.
大地が激しく上下し、岩の牙を持つ大顎が開くと、その地域に立っていた不運なものたちを飲み込みます。これを生き延びたものは地面に一部埋もれ、動けなくなります。
**Shatter
This spell shatters metal and stone, wood and bone. Constructs and other inanimate beings targeted by the spell will take tremendous damage, but it has no effect against living beings.
この呪文は、金属や石、木材や骨を粉砕します。この呪文の標的となった、構造物その他の無生物は、甚大な被害を被りますが、生物に対しては何の効果もありません。
**Baleful Star
The caster invokes the great Maleficent and forces the evil star to take a conjunctive position in the heavens above one province, causing unfortunate events and evil deeds to occur. Anyone exposed to the evil star risks getting cursed for the rest of his life.
術者は大いなる悪意を呼び出し、悪しき星が天上の、特定の州への接続的位置に付くよう強制し、不幸な出来事や悪事の発生を招きます。悪しき星に晒されたものは全て、その残る生涯に渡って呪われる可能性があります。
**Enfeeble
The mage damages the life force of the targets making them permanently weaker.
魔術師は、複数の標的の生命力を傷付け、彼らを永久的に弱体化させます。
**Invulnerability
The flesh of the caster is made almost invulnerable from normal weapons. Only magic weapons or strikes from mighty giants will be able to harm the invulnerable one.
術者の肉体は、通常の武器をほぼ受け付けなくなります。魔法の武器、あるいは強力な巨人からの一撃だけが、無敵化されたものを傷付けることができます。
**Drain Life
The caster drains life force from the target, adding it to his own health and endurance.
術者は標的から生命力を吸収し、それを自身の健康と持久力に加えます。
**Wooden Warriors
The mage transforms the skin of a group of soldiers into a rough protective bark. The bark offers much improved protection compared to a normal human's skin, but it won't help a thick-hided creature much.
魔術師は、兵士の集団の皮膚を、ごつごつした保護的な樹皮へ変えます。この樹皮は、標準的な人間の皮膚と比べれば、格段に良い保護を提供しますが、分厚い皮を持つ生物にとっては、あまり助けになりません。
**Mother Oak
The oldest and mightiest of all oaks in the realm is enchanted to become the greatest oak there ever was. The Mother Oak produces magical acorns that can be harvested and made into Nature gems. Each month 10 nature gems are generated. The enchantment lasts until someone dispels it or the caster dies.
国中の全ての樫の中でも、最も古く大きなものは魔法をかけられ、過去最大の樫となります。このMother Oakは、収穫して緑の宝石へと加工できる、魔法の団栗を生産します。毎月、10個の緑の宝石が生成されます。この呪附は、誰かがそれを解呪するか、術者が死ぬまで持続します。
</v>
      </c>
      <c r="D36" s="1" t="str">
        <f ca="1">IFERROR(IFERROR(myConcat(INDIRECT("Spell!AA"&amp;MATCH(SpellOutput!D$1&amp;SpellOutput!$A36&amp;"S",Spell!$A:$A,0)&amp;":AA"&amp;MATCH(SpellOutput!D$1&amp;SpellOutput!$A36&amp;"E",Spell!$A:$A,0))),myConcat(INDIRECT("Spell!AA"&amp;MATCH(SpellOutput!D$1&amp;SpellOutput!$A36&amp;"S",Spell!$A:$A,0)))),"")</f>
        <v xml:space="preserve">**Falling Fires
This spell calls down a rain of searing flames on the enemy.
この呪文は、敵の上に焼け付く炎の雨を呼び起こします。
**Orb Lightning
The mage hurls an orb of pure lightning towards the enemies. Where the orb lands a lightning will strike a nearby unit and continue to travel to other nearby units until it eventually dissipates.
魔術師は、敵に向けて純粋な電撃の球体を放ちます。球体が命中した場所の付近のものを電光が撃ち、それはやがて消散するまで、他のものへと流れていきます。
**Storm
Creates a rain or snow storm on the battlefield. Makes flying impossible and shooting difficult. A rain storm will also make it more difficult to use Fire magic.
戦場に、暴風雨か暴風雪を引き起こします。飛行は不可能になり、射撃は困難になります。暴風雨は、さらに火の魔法の使用も困難にします。
**Falling Frost
Bolts of breathtaking frost bombard an area. Cold resistance and armor will protect the targets from damage.
息を飲むような冷気の太矢が、その地域を爆撃します。冷気耐性と防具は、標的を被害から守ります。
**Gifts from Heaven
A strange whizzing sound emanates from the heavens. Soon, three meteors, glowing with astral fire, plummet from the Stellar Sphere onto the battlefield.
奇妙なヒューという音が空から響きます。程なく、星の炎に赤熱した三つの隕石が、天球から戦場へと落下します。
**Earthquake
With a thundering boom, the ground heaves and erupts, throwing soldiers into crevices that close after a few seconds. If cast in a cave province the effects are devastating.
途方もない轟音と共に、地面が上下し、破裂して、兵士たちを数秒で閉じる割れ目へと投げ落とします。洞窟で詠唱された場合、その影響は破滅的です。
**Stellar Cascades
Light from a stellar body will shower down upon a group of enemies. Everyone caught in the shower of light will become exhausted as the light sucks energy through their skin.
天体からの光が、敵の集団の上に降り注ぎます。光の雨に捕らえられたものは、光が彼らの皮膚から力を吸収することにより、疲弊します。
**Astral Geyser
Tiny holes are blasted into the astral space. For a short time rays of astral energy will blast out of the holes and anyone hit will be severely horror marked. Anyone in the vicinity of the astral energy rays will get hit by deadly residual magic.
星の領域への小さな穴が穿たれます。この穴から、星の力の光線が短時間放射され、それを浴びたものは酷いHorror Markを受けます。星の力の光線の付近に居たものは、致命的な残留魔力に打たれます。
**Shadow Blast
The necromancer hurls a blast of dark energies against his enemies. The blast ignores all armor and can paralyze those wounded by the spell. The undead are immune to this spell.
降霊術士は、敵に向けて闇の力の爆風を放ちます。この爆風は全ての防具を無視し、またこの呪文で傷付いたものを、麻痺させることができます。アンデッドはこの呪文への免疫を持ちます。
**Poison Cloud
The caster creates a cloud of noxious spores dangerous to men. The cloud remains on the battlefield for some time and everyone entering the cloud will be affected by its poison.
術者は、人間にとって危険な、有毒な胞子の雲を作ります。この雲は、暫くの間戦場に滞留し、雲に入ったものは全てその毒の影響を受けます。
**Healing Mists
A cloud of fine mist appears on the battlefield. Anyone inside the mist will have their wounds magically healed. The spell doesn't affect inanimate beings.
美しい霧の雲が、戦場に現れます。この霧の中に居るものたちは、その傷が魔法のように癒えていきます。この呪文は、無生物には作用しません。
</v>
      </c>
      <c r="E36" s="1" t="str">
        <f ca="1">IFERROR(IFERROR(myConcat(INDIRECT("Spell!AA"&amp;MATCH(SpellOutput!E$1&amp;SpellOutput!$A36&amp;"S",Spell!$A:$A,0)&amp;":AA"&amp;MATCH(SpellOutput!E$1&amp;SpellOutput!$A36&amp;"E",Spell!$A:$A,0))),myConcat(INDIRECT("Spell!AA"&amp;MATCH(SpellOutput!E$1&amp;SpellOutput!$A36&amp;"S",Spell!$A:$A,0)))),"")</f>
        <v xml:space="preserve">**Clockwork Horrors
This spell recreates the work of the infamous watchmaker, Dr. Scheuer, who, in an attempt to increase the crop of prime Hoburg weed, designed a Hoburg-sized clockwork-driven automated harvester. Unfortunately, tragedy ensued when the harvesters used their piston-driven scythe arms not just on the crop but also on the hapless inhabitants of Hoburg. The inexplicable ferocity of the clockwork harvesters have since made them popular in more warlike circumstances.
この呪文は、悪名高い時計屋、Scheuer博士の作品を再現します。彼は重要なHoburg Weedの収穫量を増やそうと試み、Hoburg大の発条仕掛けの自動収穫機を設計しました。不幸にも、収穫機がそのピストン駆動の鎌を作物だけでなく、無力なHoburgの住民たちにも振るった時、悲劇は起こりました。その後、この発条仕掛けの収穫機が持つ不可解な獰猛さは、彼らをより軍事的な状況において好まれるようにしました。
**Crusher Construction
Creates one Crusher. A Crusher is a magically animated rock construction of immense strength. It is almost invulnerable and strikes with stony fists. The Crusher is a magical construct and will fall apart if left on the battlefield without magical leadership.
Crusherを1体製造します。Crusherは、魔法的に動かされる、計り知れない力を持つ岩の構造物です。それを傷付けるのはほぼ不可能で、また石の拳により攻撃します。Crusherは魔法の構造物で、魔法的な指揮なしに戦場に取り残されると崩壊します。
**Construct Mandragora
This ritual lets vines and roots animate human corpses. The Wight-like beings thus created are known as Mandragoras. Powerful mages can make more of the beasts with each casting of the spell. Mandragoras are undead and will fall apart if left on the battlefield without undead leadership.
この儀式は、蔓と根に人間の骸骨を操らせます。これにより作られるWightのような存在は、Mandragoraとして知られます。強力な魔術師は、この呪文の詠唱一度当たりにより多くの獣を作ることができます。Mandragoraはアンデッドで、アンデッドの指揮なしで戦場に取り残されると崩壊します。
**Wooden Construction
Creates one Lumber Construct, a magically animated wooden construction resembling a human. The construct will fall apart if left on the battlefield without magical leadership.
魔法的に動かされる人間を模した木の構造物、Lumber Constructを1体製造します。この構造物は、魔法的な指揮なしに戦場に取り残されると崩壊します。
</v>
      </c>
      <c r="F36" s="1" t="str">
        <f ca="1">IFERROR(IFERROR(myConcat(INDIRECT("Spell!AA"&amp;MATCH(SpellOutput!F$1&amp;SpellOutput!$A36&amp;"S",Spell!$A:$A,0)&amp;":AA"&amp;MATCH(SpellOutput!F$1&amp;SpellOutput!$A36&amp;"E",Spell!$A:$A,0))),myConcat(INDIRECT("Spell!AA"&amp;MATCH(SpellOutput!F$1&amp;SpellOutput!$A36&amp;"S",Spell!$A:$A,0)))),"")</f>
        <v xml:space="preserve">**Flame Ward
This spell protects several units from fire and flames. It also reduces the heat effect from hot creatures, such as Abysians and Salamanders.
この呪文は、幾らかのものを火炎から保護します。これはまた、AbysianやSalamanderなどの、炎の生物が持つ熱波も無効化します。
**Thunder Ward
This spell protects units from the damage and stun effects caused by lightning and thunder.
この呪文は、幾らかのものを雷撃による損害や衝撃から保護します。
**Watcher
The mage creates a stone statue and gives it awareness and magical powers. The Watcher is placed on a tower or at a place with a view over the surrounding landscape and given the task of guarding a province from prying eyes. Watchers have incredible vision and count as fifty soldiers when patrolling a province. They can blast enemies with lightning.
魔術師は石像を造り、それに知覚と魔力を与えます。このWatcherは塔や、周囲の地形を見渡せるような場所へ設置され、その詮索する目で州を護る役目を与えられます。Watcherは驚異的な視力を持ち、州の巡回において兵士50人分に数えられます。彼らは敵を雷撃で撃つことができます。
**Trade Wind
The caster creates a perpetual stable wind in a coastal province that enables merchants to quickly sail to and from the province. The trade wind increases income from the province by 25 percent for the duration of the enchantment. The spell lasts longer for every gem spent on the ritual. The enchantment will dissipate if the province is lost.
術者は恒常的で安定した風を沿岸の州に生み出し、商人たちがその州へ船で素早く出入りできるようにします。この貿易風は、呪附が持続している間、税収を25%増加させます。この呪文は、儀式に多くの宝石が費やされるほどに長く持続します。この呪附は、州を失陥すると消失します。
**Winter Ward
This spell protects several units from cold. It also reduces the chill effect caused by some undead beings.
この呪文は、幾らかのものを冷気から保護します。これはまた、一部のアンデッドが持つ寒波も無効化します。
**Friendly Currents
This spell makes the water currents aid the caster and all his allies. Those aided by this spell can move further every turn and are less exhausted by fighting. This spell can only be cast underwater.
この呪文は、水流に術者とその味方を手助けさせます。この呪文に手助けされているものは、毎ラウンドより遠くへと移動でき、戦闘による疲労も軽減されます。この呪文は、水中でのみ詠唱できます。
**Quagmire
Water will start to seep from the ground that will quickly become soft and difficult to traverse. The battleground is turned into a swamp and most units will get penalized for fighting there. The enchantment lasts for the entire battle or until the caster dies.
水が地面から染み出し始め、それを速やかに柔らかく、歩くのが難しい状態にします。戦場は沼地となり、多くのものはそこでの戦闘で不利になります。この呪附は、戦闘が終わるまで、あるいは術者が死ぬまで持続します。
**Enliven Gargoyles
A grotesque, winged statue is given false life by this powerful enchantment. Gargoyles can fly and are difficult to destroy, but will revert to an inanimate state if there are no mages left on the battlefield.
奇怪な翼持つ石像は、この強力な呪附によって偽りの命を与えられます。Gargoyleは飛行でき、破壊するのは困難ですが、魔術師が戦場から居なくなると、命無き状態へと戻ります。
**Ritual of Returning
The mage will return to the home citadel at once if he is wounded. The spell lasts until the mage actually has been wounded and returned home. This ritual will result in swift death for a mage if the home citadel has been conquered by the enemy.
魔術師は、傷付けられるとすぐに本拠地の要塞へと帰還します。この呪文は、魔術師が実際に負傷し、帰還するまで持続します。この儀式は、本拠地の要塞が敵に占領されている場合、速やかな死を招きます。
**Dispel
This enchantment enables a mage to destroy an active global enchantment. The power of global enchantments is often boosted with the use of additional gems. This number of gems must be matched in order for the dispel to work.
この呪附は、魔術師が起動中の世界呪附を破壊することを可能とします。世界呪附の強度は、多くの場合、追加の宝石を費やすことで強化されています。Dispelが機能するためには、それと同等以上の宝石が費やされねばなりません。
**The Eyes of God
This enchantment enables the mage to see all provinces in the world. Dominions can be seen in great detail and so can discovered magic sites, but income cannot be determined exactly. Inside the God's own Dominion troop movements can be seen in great detail and enemy illusions and phantasms are dispelled on the battlefield. Patrolling units will find it much easier to detect enemy scouts and to quell unrest. The historic records for all nations can be accessed and everyone on the Hall of Fame can be inspected. The enchantment lasts until someone dispels it or the caster dies.
この呪附は、魔術師が世界中の全ての州を見ることを可能とします。支配圏は詳細に確認できるようになり、また発見された魔法の地も同様ですが、収入は確実な値を得られません。神の支配圏内では、軍隊の動きは詳細に確認でき、また戦場では敵の幻は解呪されます。巡回部隊は敵の偵察兵を遥かに容易に見つけることができ、不安の鎮圧もまた容易になります。全ての国の歴史的な記録を利用できるようになり、また栄誉の殿堂に名を連ねるものは全て詳しく確認できるようになります。この呪附は、誰かがそれを解呪するか、術者が死ぬまで持続します。
**Horde of Skeletons
The necromancer enchants the bones of the dead and calls forth a horde of Longdead Warriors.
降霊術師は死者たちの骨に魔法をかけ、Longdeadの戦士たちの集団を呼び起こします。
**Pale Riders
The necromancer enchants the bones of dead warriors and their horses, giving them false life. Powerful mages can reanimate larger numbers of these horsemen.
降霊術師は、死んだ戦士たちとその馬の骨に魔法をかけ、彼らに偽りの命を与えます。強力な魔術師は、より多くの騎兵を蘇生させることができます。
**Foul Vapors
Poisonous gas will begin to seep from the ground shortly after this spell is cast. The gas will rise over a large area, covering the entire battlefield, and will continue to seep for the duration of the battle.
この呪文が詠唱されると、程なくして地面から有毒な臭気が染み出し始めます。この臭気は広範囲に舞い上がって戦場全体を包み、戦闘が終わるまで染み出し続けます。
**Faery Trod
The mage leads his army into a magic forest to find a Faery Trod. The army follows this strange path through faerie lands and will finally arrive in a distant forest. Both the source and destination provinces must be forests for this spell to work. Navigating on the faerie paths is a tricky adventure and it might be that you won't emerge exactly where you planned.
魔術師は、Faery Trodを見つけ出すために、彼の軍を魔法の森へと率います。軍はこの奇妙なる道を辿って妖精の地を通り抜け、最終的に遠方の森へと到着します。この呪文が機能するためには、その基点と終点は、共に森林の州でなくてはなりません。妖精の道を上手く通り抜けるのは容易ならざる冒険であり、予定していた場所へ正確に出てくることはできないかもしれません。
</v>
      </c>
      <c r="G36" s="1" t="str">
        <f ca="1">IFERROR(IFERROR(myConcat(INDIRECT("Spell!AA"&amp;MATCH(SpellOutput!G$1&amp;SpellOutput!$A36&amp;"S",Spell!$A:$A,0)&amp;":AA"&amp;MATCH(SpellOutput!G$1&amp;SpellOutput!$A36&amp;"E",Spell!$A:$A,0))),myConcat(INDIRECT("Spell!AA"&amp;MATCH(SpellOutput!G$1&amp;SpellOutput!$A36&amp;"S",Spell!$A:$A,0)))),"")</f>
        <v xml:space="preserve">**Pyre of Catharsis
Catharsis was once the spirit of the Purifying Flames. He would cleanse bodily sicknesses of those who exposed themselves to his flames. Since his corruption by the Daevas and the wicked Mainyus he no longer controls the Purifying Flames and any powerful fire mage can wield his flames. With this ritual the caster sets himself ablaze on a pyre of Purifying Flames. The flames burns away any diseases he carries, but the caster is likely to suffer terribly from the flames unless properly protected.
Catharsisは、かつては浄化の炎の精霊でした。彼は、その炎に自らを晒したものたちの、身体的な病を浄化しました。彼がDaevaと悪しきMainyuによって堕落して以来、彼はもはや除荷の炎を制御しておらず、強力な火の魔術師なら誰でも彼の炎を用いることができます。この儀式により、術者は自らを浄化の炎の積み薪の上で燃え立たせます。この炎は、彼が感染している全ての病気を焼き尽くしますが、彼が適切に保護されていなければ、彼自身も炎により酷く苦しめられるでしょう。
**Raging Hearts
Fury will start to grow in the hearts of all people in an entire province. Those affected will soon start to kill and plunder their fellow citizens. A mage can target any province of his choice and those affected will not know who has cast this spell on them.
州全体の住民たち全ての心に、激しい怒りが膨れ上がっていきます。影響を受けたものたちは程なく、その隣人たちを殺し略奪し始めます。魔術師は好きな州を標的とすることができ、影響を受けたものたちは、誰がこの呪文をかけたのかを知ることはありません。
**Confusion
The spell will confuse the minds of a group of soldiers. The confused units can easily attack friends instead of enemies.
この呪文は、兵士の集団の精神を混乱させます。混乱したものは、おそらくは敵ではなく味方を攻撃するでしょう。
**Soul Slay
The caster attempts to rip the target's mind from his body. If successful, the spell will slay the target. Immortal beings killed by this spell will stay dead.
術者は、標的の精神をその肉体から引き裂こうと試みます。上手くいけば、この呪文は対象を殺します。この呪文によって殺された不死者は、死んだままになります。
**Telestic Animation
The mage crafts a statue and places a golden plate inscribed with divine names within its head. The statue is thus animated by divine power and will speak the will of the Pretender God. The statue is imbued with great priestly powers, but is immobile.
魔術師は像を作り、その頭に神聖なる名前が刻まれた黄金の板を据え付けます。それによりこの像は神聖なる力で命を与えられ、神位請求者の意志を語ります。この像は強力な聖職者の力を吹き込まれていますが、移動できません。
**Gateway
The caster creates a rift in the fabric of space, allowing him to step through with all troops under his command and enter a distant laboratory that has been prepared for the gateway. The gateway can only lead to a lab controlled by the same nation, and it closes as soon as the troops have passed through.
術者は空間の組織に裂け目を作り、それを通して彼が率いる全ての部隊と共に、Gatewayのための準備が行われた、遠方の研究所へと向かうことを可能とします。このGatewayは、同じ国に支配されている研究所に向けてのみ開くことができ、また部隊が通過し終えると、すぐに閉ざされます。
**Control the Dead
The caster takes control over some undead beings. Powerful undead will be able to resist the necromancer.
術者は数体のアンデッドの制御を得ます。強力なアンデッドは、降霊術師に抵抗することができます。
**Leeching Darkness
A deadly cloud of darkness will form upon the battlefield. Anyone standing in the cloud will be weakened and wounded. The cloud will remain on the battlefield for some time before dissolving.
致命的な闇の雲が、戦場に形成されます。この雲の中に立つものは皆、衰弱し傷付きます。この雲は、消散するまでの少しの間、戦場に滞留します。
**Burden of Time
This evil enchantment will make everyone in the world age at a highly accelerated rate. Unrest will increase in the entire world and soldiers will soon become crippled and useless. While this enchantment is active, the world will become more and more desolate until everyone dies. The spell lasts until someone dispels it or the caster dies.
この悪しき呪附は、世界中の全てのものを大幅に速く老化させます。不安が世界中で増加していき、また兵士たちはすぐに障害を負い、使い物にならなくなります。この呪附が機能している間、全てのものが死に絶えるまで、世界は段々と荒廃していきます。この呪文は、誰かがそれを解呪するか、術者が死ぬまで持続します。
**Charm Animal
An animal is charmed by the mage.
動物は、魔術師に魅了されます。
**The Ravenous Swarm
This spell is sometimes used by nature mages to combat the undead. It is part of the natural order that the living finds sustenance from the dead, and with this spell the nature mage utilizes that and imbues a swarm of bugs with frenzied power and appetite to devour the walking dead. The swarm will consume the undead one after each other until the battle ends. Should the swarm fail to locate the dead it will start to eat the living instead.
この呪文は、緑の魔術師がアンデッドと戦う際にしばしば使用されます。生者が死者から滋養を得るのは、自然の理の一部です。この呪文によって、魔術師はそれを利用し、虫の群れに狂暴な力と食欲を吹き込み、歩く死者たちを喰らわせます。この群れは、戦いが終わるまでの間、アンデッドを次々に喰らい尽くしていきます。群れが死者を見つけられなかった場合、彼らは代わりに生者を喰らい始めます。
**Growing Fury
A growing fury will affect all friendly units on the battlefield. They will find themselves becoming more and more ferocious and will go berserk at the slightest provocation, even if they are not usually able to do so.
増大する憤激が、戦場に居る全ての味方に影響を及ぼします。彼らは自らがどんどん獰猛になるのを感じ、そして普段ならそうならないとしても、ごく些細な挑発でさえ狂戦士の怒りに落ちるようになります。
**Gift of Reason
This gift grants commander status and a sharp intellect to any one being. The target unit must be in the same province as the caster. Mindless units cannot be affected by the spell.
この恵みは、任意の1体の生物に、指揮官の地位と優れた知性を与えます。対象は、術者と同じ州に居なくてはなりません。意思なきものは、この呪文の影響を受けられません。
</v>
      </c>
      <c r="H36" s="1" t="str">
        <f ca="1">IFERROR(IFERROR(myConcat(INDIRECT("Spell!AA"&amp;MATCH(SpellOutput!H$1&amp;SpellOutput!$A36&amp;"S",Spell!$A:$A,0)&amp;":AA"&amp;MATCH(SpellOutput!H$1&amp;SpellOutput!$A36&amp;"E",Spell!$A:$A,0))),myConcat(INDIRECT("Spell!AA"&amp;MATCH(SpellOutput!H$1&amp;SpellOutput!$A36&amp;"S",Spell!$A:$A,0)))),"")</f>
        <v xml:space="preserve">**Wrath of Pazuzu
The caster unleashes an infernal tempest from the realm of Pazuzu upon a province. The storm is anything but natural and Shedim, servants of Pazuzu, can be heard bellowing in the gale. The storm causes unrest and devastation upon a province.
**Awaken Dark Vines
The caster spills sacrificial blood in the depths of dark forests to awaken forces that have slept since the coming of man. Dark Vines are huge beasts composed of roots, vines and blood-drenched moss.
**Hellbind Heart
The caster binds an enemy soul to his service.
**Bind Demon Knight
The caster sacrifices several blood slaves to summon and bind a Demon Knight to his service. The Demon Knight is an armored demon riding a demonic steed with glowing red eyes. Demon Knights are horrible to behold and their mere presence will cause panic among weaker troops.
**Send Lesser Horror
The caster contacts and forces one or a few Lesser Horrors to attack a distant province. The Lesser Horrors will try to annihilate any army not hiding inside a fortress before disappearing. Dealing with horrors is not without risk however and the caster of this ritual might attract some unwanted attention.
**Summon Illearth
The caster summons an Earth Elemental to aid him in a battle. The earth elemental will be corrupted by the use of blood to summon it and the result is known as an illearth elemental. Illearth elementals are just as strong as real earth elementals and the blood gives them power to regenerate wounds even faster. Elementals shrink when they are hit by powerful strikes.
**Rain of Toads
The caster creates a horrible omen, turning the falling rain in a target province into toads. The target province will suffer from unrest and misfortune. Soldiers stationed in the province will risk becoming diseased when dead toads fester in the wells.
**Horde from Hell
The caster sends a horde of Imps led by a Devil to a distant province. The horde remains after battle and may continue to wreak havoc in neighboring provinces.
**Bloodletting
With this arduous spell, the mage tries to drain blood from everyone in the vicinity. All drained blood will be added to the mage's life force.
**Bind Succubus
The caster sacrifices several blood slaves to contact and bind a Succubus, or demon lover. Succubi have the appearance of beautiful naked women with leathery bat-wings. They are able to enter the dreams of men to seduce and corrupt their souls. A Succubus that successfully seduces an enemy commander will take him from his bed and fly him home to her master where he will serve until he dies.
</v>
      </c>
      <c r="J36" s="1" t="s">
        <v>2882</v>
      </c>
      <c r="K36" s="1" t="str">
        <f ca="1">IFERROR(IFERROR(myConcat(INDIRECT("Spell!AA"&amp;MATCH(SpellOutput!K$1&amp;"0"&amp;SpellOutput!$J36&amp;"S",Spell!$A:$A,0)&amp;":AA"&amp;MATCH(SpellOutput!K$1&amp;"0"&amp;SpellOutput!$J36&amp;"E",Spell!$A:$A,0))),myConcat(INDIRECT("Spell!AA"&amp;MATCH(SpellOutput!K$1&amp;"0"&amp;SpellOutput!$J36&amp;"S",Spell!$A:$A,0)))),"")</f>
        <v xml:space="preserve">**Pull from the Grave
This is a banish spell. With this prayer the priest targets undead beings with the Ctonian power of his God. A large number of undead beings will take damage unless they manage to resist the banishment. They might also be pulled into the ground and buried.
これは追放の呪文です。この祈祷により、聖職者はその神の大地の力によって、アンデッドを罰します。多数のアンデッドは、追放に抵抗できない限り傷付けられます。彼らはまた、大地に引き摺り込まれて埋もれるかもしれません。
**Word of Stone
The priest utters a prayer most holy and a heathen is struck by a divine bolt. Anyone surviving this smite will risk being petrified as well.
聖職者は最も神聖なる祈祷を囁き、異教徒を神聖なる矢で打ち据えます。この天罰を生き延びたものは、石化させられる危険にも晒されます。
</v>
      </c>
    </row>
    <row r="37" spans="1:11" x14ac:dyDescent="0.15">
      <c r="A37" s="1">
        <v>6</v>
      </c>
      <c r="B37" s="1" t="str">
        <f ca="1">IFERROR(IFERROR(myConcat(INDIRECT("Spell!AA"&amp;MATCH(SpellOutput!B$1&amp;SpellOutput!$A37&amp;"S",Spell!$A:$A,0)&amp;":AA"&amp;MATCH(SpellOutput!B$1&amp;SpellOutput!$A37&amp;"E",Spell!$A:$A,0))),myConcat(INDIRECT("Spell!AA"&amp;MATCH(SpellOutput!B$1&amp;SpellOutput!$A37&amp;"S",Spell!$A:$A,0)))),"")</f>
        <v xml:space="preserve">**Summon Fire Snakes
The caster summons and binds several Fire Snakes. Fire Snakes are large serpents with golden skin. Their smoldering bodies can release blazing flames if threatened. Their bite is highly poisonous.
術者は幾らかのFire Snakeを召喚し、束縛します。Fire Snakeは、金色の皮膚を持つ大蛇です。彼らの燻る身体は、脅威に晒された際に焼け付く炎を解き放つことができます。彼らの噛み付きは強い毒性を持ちます。
**Summon Flame Spirit
This ritual summons a Flame Spirit. Flame Spirits are beings made of pure fire that are highly skilled in fire magic. In combat they are helped by the Will o' the Wisps that surround them.
この儀式は、Flame Spiritを召喚します。Flame Spiritは、純粋な炎から成る存在で、火の魔法に大いに熟練しています。戦闘に際しては、彼らは自らを囲むWill o' the Wispによって手助けされます。
**Summon Great Eagles
Great Eagles are eagles large enough to carry a horse and fierce enough to battle a dragon. They are quite intelligent and can understand human speech. They live in mountain regions far from men, but can be summoned by powerful mages.
Great Eagleは、馬を運べるほど大きく、竜と戦えるほどに獰猛な鷲です。彼らはとても知的で、人間の言葉を理解することができます。彼らは人間からは離れた山岳地帯に住んでいますが、強力な魔術師によって召喚することができます。
**Summon Bishop Fish
The caster summons a Bishop Fish. The legendary Bishop Fish is a strange fish with fins resembling priestly robes. It is a powerful priest, but it cannot leave its maritime realm.
術者はBishop Fishを召喚します。伝説的なBishop Fishは、聖職者の外套に似た鰭を持つ、奇妙な魚です。彼らは強大な聖職者ですが、その海の領域を離れることはできません。
**Shark Attack
The caster attracts sharks to the smell of blood in the water. For the duration of the battle, there is a chance that a shark will arrive whenever a living being is wounded. The sharks are stupid, but the spell is strong enough to make them attack enemies more often than friends.
術者は、水中の血の匂いへと鮫を引き寄せます。戦いが終わるまでの間、生物が傷付くたびに、鮫が現れる可能性があります。鮫は極めて愚かですが、この呪文は彼らに、味方よりは敵のほうをより頻繁に攻撃させることができる程度には強力です。
**Sea King's Court
The caster contacts a Sea King and his retinue of fifteen Sea Trolls. The Sea King is a powerful Water mage who may grant humans water-breathing abilities if they accompany him.
術者は、Sea Kingとその15名の随員に接触します。Sea Kingは、同行する人間に水中呼吸能力を与えることができる、強力な水の魔術師です。
**Streams from Hades
The caster draws forth water from the Underworld and summons a Kokythiad. Kokythiai are Naiads of Kokytos, a river of the Underworld. They are powerful mages of Water and Death whose aura of fear terrifies most mortals.
術者は冥界から水を引き出し、Kokythiadを召喚します。Kokythiadは、冥界の川KokytosのNaiadです。彼女らは強力な水と死の魔術師で、大半の人間を怯えさせる、恐怖の霊気を纏います。
**Contact Hill Giant
This ritual summons a Giant and forces him to serve. Apart from being large and strong, giants are also very dumb and cruel. Encountering a giant in the wild should be avoided at all costs.
この儀式は巨人を召喚し、従属を強要します。巨大で力強い他に、巨人はまた極めて愚かで残酷です。巨人との荒野での遭遇は、いかなる犠牲を払ってでも回避せねばなりません。
**Troll King's Court
The caster contacts a Troll King and his retinue of seventeen Trolls. The Troll King is a powerful Earth mage and armed to the teeth. The Troll King is in no way less powerful than his kin.
術者は、Troll Kingとその17名の随員に接触します。Troll Kingは強力な地の魔術師で、完全武装しています。Troll Kingは、その親族に全く劣らぬ強靭さを持ちます。
**Acashic Knowledge
This spell lets the caster tap information from the memory of the Spheres to reveal the presence of all magical sites in a given province. The spell cannot be used to find magic sites in enemy provinces.
この呪文は、術者に世界の記憶から情報を引き出させ、特定の州にある全ての魔法の地の存在を明かします。この呪文は、敵の州に存在する魔法の地を探るために用いることはできません。
**Ether Gate
This ritual opens a gate to the Astral Plane and summons a clan of Ether Warriors led by an Ether Lord. The Ether Warriors were banished from this world in ancient times. Their wars drained the world of Arcana and they were forced to enter other realms of existence in order to continue their clan wars. The lesser races and their gods sealed the Astral Gates to rid the world of the plague. Ether Warriors are, naturally, ethereal and thus very difficult to harm with non-magical weapons. They use Moon Blades, magical swords that cause additional damage to magical beings. When the gate opens vast powers are released and the magic level is increased in the province.
この儀式は、星幽界への門を開き、Ether Lord率いるEther Warriorの部族を召喚します。Ether Warriorは、太古の時代にこの世界から追放されました。彼らの戦争は神秘の世界を消耗させ、彼らはその部族戦争を続けるため、他の世界へ侵入することを強いられました。下等なる種族とその神々は、世界からこの疫病を取り去るために、星の門を封印しました。Ether Warriorは生まれつき霊体で、それゆえ魔法的でない武器で傷付けるのは非常に困難です。彼らは魔法生物に更なる損害を与える魔法の剣、Moon Bladeを用います。門が開かれた際には、膨大な力が解き放たれ、その州の魔法天秤が増加します。
**Summon Ghosts
Ghosts are the souls of slain humans summoned from the Underworld. Ghosts are frightening ethereal beings that can drain the life force from living beings.
Ghostは、冥界から召喚された、殺された人間の魂です。Ghostは恐ろしい霊的な存在で、生物から生命力を吸収することができます。
**Summon Spectre
The necromancer summons the Spectre of a dead mage and binds it to his service. The Spectre has some skill in Death magic as well as other paths of magic.
降霊術士は死せる魔術師の亡霊を召喚し、彼に仕えるよう束縛します。この亡霊は、多少の死魔法の技能に加え、他の系統の魔力も備えます。
**Summon Sprites
The caster summons six sprites to aid him. Sprites are small faeries with insect wings. They can fire elf shots, which will make their targets fall asleep. Sprites are magical beings.
術者は6体のSpriteを召喚し、彼を援護させます。Spriteは、虫の羽を生やした小さな妖精です。彼女らは、標的を眠らせる妖精の矢を放ちます。Spriteは魔法生物です。
**Forest Troll Tribe
The caster contacts a Troll Shaman and his retinue of fifteen Forest Trolls. The Troll Shaman is a cunning mage capable of using both death and nature magic. His magic combined with being a large troll make the Shaman a very formidable opponent.
術者はTroll Shamanとその15名の随員に接触します。Troll Shamanは、死と緑の魔法を使うことができる、狡猾な魔術師です。彼の魔法に、大柄なTrollであることが組み合わさることにより、このShamanは非常に手強い敵となります。
**Contact Forest Giant
This ritual summons a Giant and forces him to serve. Apart from being large and strong, giants are also very dumb and cruel. Encountering a giant in the wild should be avoided at all costs.
この儀式は巨人を召喚し、従属を強要します。巨大で力強い他に、巨人はまた極めて愚かで残酷です。巨人との荒野での遭遇は、いかなる犠牲を払ってでも回避せねばなりません。
**Contact Lamias
The caster performs the rites necessary to summon Lamias, serpent women, to aid him. The more powerful the mage, the more Lamias will arrive to aid the caster. They have amazing regenerative abilities and when killed, will transform into black serpents and continue fighting. If a Lamia is killed a second time, however, she will remain dead.
術者は彼を支援させるため、蛇女Lamiaを召喚するのに必要な儀式を執り行います。魔術師がより強力であるほどに、より多くのLamiaが術者を助けるべく現れます。彼女らは素晴らしい再生能力を持ち、殺されると黒い大蛇に変身して戦い続けます。しかしLamiaが二度目に殺された場合、彼女は死んだままになります。
**Locust Swarms
The caster unleashes swarms of locusts upon a province. The locusts will cause panic, consume crops and cause the loss of 100 pounds of gold in taxes. The swarms will appear as a natural event.
術者は、州に向けて蝗の群れを解き放ちます。この蝗たちは混乱を巻き起こし、作物を食い荒らして100ポンドの税収の損失を引き起こします。この群れは、自然現象として認知されます。
**Contact Lamia Queen
The caster performs the rites necessary to communicate with and persuade a Lamia Queen to aid him. The Lamia Queen is an ancient Lamia sorceress of great power. She carries an oath rod that will destroy the minds of those it strikes. The Lamia Queen has an amazing regenerative ability and when killed, will transform into a black serpent and continue fighting. If she is killed a second time, however, she will remain dead.
術者は彼を支援させるため、Lamia Queenと交信し、説得するために必要な儀式を執り行います。Lamia Queenは、歳を経たLamiaの強大な魔術師です。彼女は、打たれたものの星辰を破壊する宣誓の杖を持ちます。Lamia Queenは素晴らしい再生能力を持ち、殺されると黒い大蛇に変身して戦い続けます。しかし彼女が二度目に殺された場合、彼女は死んだままになります。
</v>
      </c>
      <c r="C37" s="1" t="str">
        <f ca="1">IFERROR(IFERROR(myConcat(INDIRECT("Spell!AA"&amp;MATCH(SpellOutput!C$1&amp;SpellOutput!$A37&amp;"S",Spell!$A:$A,0)&amp;":AA"&amp;MATCH(SpellOutput!C$1&amp;SpellOutput!$A37&amp;"E",Spell!$A:$A,0))),myConcat(INDIRECT("Spell!AA"&amp;MATCH(SpellOutput!C$1&amp;SpellOutput!$A37&amp;"S",Spell!$A:$A,0)))),"")</f>
        <v xml:space="preserve">**Blindness
A very bright light flashes in the target's eyes. The target will be permanently blinded unless the spell is resisted.
標的の目の中で、極めて眩い光が閃きます。呪文が抵抗されない限り、標的は永久的に盲目になります。
**Boil
This spell heats up a large underwater area to the point of boiling. This spell can only be cast underwater.
この呪文は、水中の広範囲の領域を、沸騰するほどに熱します。この呪文は、水中でのみ詠唱できます。
**False Horror
The illusionist creates a frightening illusion of a Horror. Ordinary men will surely falter at the sight of a Horror, but those brave enough to fight the apparition will find it quite vulnerable.
幻術士は、恐ろしいHorrorの幻を作り出します。普通の人間は、Horrorを見れば間違いなくたじろぎますが、この幻と戦うだけの勇敢さを持つものは、それが非常に脆弱なことに気付きます。
**Frozen Heart
The victim's heart is instantly frozen.
犠牲者の心臓は、瞬時に凍り付きます。
**Manifest Vitriol
The alchemist conjures a manifestation of the alchemical principle of vitriol. It appears as a large, green, ethereal lion, whose breath will destroy all metals but gold. It is a magical, mindless being that must be commanded by a mage.
錬金術師は、硫酸の錬金術的原理の顕現を出現させます。それは、金以外のあらゆる金属を破壊する息を吐く、緑色の大きな、霊的な獅子として現れます。それは意思を持たない魔法生物で、魔術師によって指揮せねばなりません。
**Wave Warriors
The caster transforms a handful of soldiers into semi-liquid beings. The transformed soldiers become very difficult to harm by physical means and wounds will rarely become permanent afflictions. As a by-effect the affected soldiers will lose some strength and movement speed.
術者は、少数の兵士を半液状の存在へと変化させます。変化した兵士たちを、物理的手段で傷付けるのは非常に困難になり、また傷が永久的な障害となることも滅多にありません。副作用として、影響を受けた兵士たちは、筋力と行動速度を幾らか失います。
**Earth Gem Alchemy
The alchemist transmutes earth gems into precious metals. Every extra gem spent gives the alchemist several pounds of gold. Skilled mages produce even more gold.
錬金術師は、地の宝石を貴金属へと変えます。追加で消費した宝石一つ毎に、錬金術師は数ポンドの金を得ます。熟練した魔術師は、さらに多くの金を作り出します。
**Iron Bane
The armor of all soldiers on the battlefield will rust and become weakened. Weakened armor can be destroyed by a hard blow from a weapon. Magical armor is not affected.
戦場の全ての兵士の防具は錆び、弱体化します。弱体化した鎧は、武器による強力な一撃で破壊することができます。魔法の防具は影響を受けません。
**Iron Pigs
The caster transforms seven ordinary boars into beings of flesh and steel. People do not like to be permanently transformed and would probably revolt against masters that tried to curse them with iron bodies. Pigs, on the other hand, are not bothered, or at least they don't complain. Pigs are also preferred to dogs, as they have the size and strength to trample human-sized opponents. The transformation does not make the pigs braver.
術者は、7匹の普通の豚を、肉と鋼の生物へと変化させます。人間は永久的な変化を好まず、恐らくは、彼らに鉄の身体を押し付けようとした主に反抗するでしょう。一方、豚は気にしないか、少なくとも文句は言いません。豚はまた、彼らが人間大の敵を蹂躙するだけの大きさと力を持つために、犬よりも好まれます。この変化は、豚を勇敢にすることはありません。
**Petrify
The caster transforms some targets permanently into stone. If the targets resist, they still get paralyzed for a short time.
術者は、幾らかの標的を永久的に石に変えます。標的が抵抗した場合でも、彼らは短時間麻痺します。
**Crumble
The caster unleashes great power upon a besieged castle. The walls of the castle will fall apart and debris will crash down upon the unwary defenders. The walls will take 250 points of damage, or more, if the caster is exceptionally powerful. Each skill level beyond five reduces the Defence value of the fortress by 25 additional points.
術者は包囲された城に向けて、強力な力を解き放ちます。城壁は崩れ落ち、その破片は不注意な防衛隊の上に落下します。城壁は250、あるいは術者が極めて強力な場合、さらに大きな損傷を受けます。5を超えた魔法技能は、1レベル毎に要塞の防御力を、さらに25減少させます。
**Control
The caster alters the magical bonds of a magical being, making it serve him instead of its creator.
術者は、魔法生物の魔法的な絆を変質させ、それをその製造者でなく、術者に仕えさせます。
**Battle Fortune
The caster changes the fates of soldiers in battle. Several friendly units receive unnatural luck for the rest of the battle. A lucky unit has a very good chance of just escaping an otherwise deadly blow or spell. Luck does not affect undead or inanimate creatures as they are dead already.
術者は、兵士たちの戦いにおける運命を改変します。数名の味方は、戦いが終わるまで、不自然な幸運を得ます。幸運なものたちは、さもなくば致命的であった攻撃や魔法を、非常に高い確率で回避できるようになります。幸運は、すでに死んでいるアンデッドや無生物には機能しません。
**Soul Vortex
Anyone close to the necromancer will have his life force drained from him. The life force will be used by the necromancer to restore his own health and endurance.
降霊術士の近くに居るものは全て、その生命力を吸収されます。その生命力は、降霊術士によって、彼自身の健康と持久力の回復に用いられます。
**Skeletal Legion
The caster transforms an entire army into skeletal beings, making them highly resistant to piercing attacks. The transformation can be harmful and the transformed soldiers might get diseased by the spell. High magic resistance will protect the affected soldiers from the disease. The caster is exempt from the effects of the spell
術者は、全軍を骸骨の生物へと変え、彼らに刺突攻撃への高い耐性を与えます。この変化は有害にもなりえ、変化した兵士たちは、この呪文により病気になるかもしれません。高い魔法耐性は、影響を受けた兵士たちを病気から護ります。術者はこの呪文の効果から除外されます。
**Darkness
The battlefield is covered in a darkness strong enough to render torches almost useless. Most ordinary beings will stumble and have great difficulty fighting or shooting in the darkness. Demons, blind beings and beings with spirit sight or perfect darkvision are unaffected by this spell. The darkness ends if the caster dies.
戦場は、松明さえもほぼ役に立たなくするほどの、強力な闇に覆われます。大半の標準的生物はよろめき、闇の中での戦闘や射撃に大変な困難を背負います。デーモンや盲目の生物、霊視や完璧な暗視能力を持つものは、この呪文の影響を受けません。この闇は、術者が死亡すると終了します。
**Transformation
The caster is transformed into a random monster. Some monsters, such as fire drakes, are closely attuned to an element or other magical path. If the caster successfully transforms into such a being he might gain magic power. Also the casters new body is young and healthy. The transformation is not without risk, however, as the caster's mind and body may be damaged in the process. A luck scale increases the chance that the transformation is successful. Sometimes a failed transformation can result in the form of a mindless being and usually mind and magic abilities are lost as a result. But sometimes a being with powerful magic can retain his magic ability as the magic is too strong to let the absence of a mind stop it.
術者は、不特定な魔物に変身します。一部の魔物、例えばFire Drakeは、特定の元素や、その他の魔法系統に密接な繋がりを持ちます。もし術者がそのような生物に上手く変身できれば、彼は魔力を得るかもしれません。また、術者の新たな肉体は、若く健康です。しかしこの変身は危険も伴い、その過程において、術者の心身が傷付くかもしれません。変身の失敗は時々、意思なき生物の姿への変化を引き起こし、その結果として精神と魔法技能は失われます。しかし、時に強力な魔力を持つ存在は、精神の欠如がそれを消し去るには強力すぎるがために、その魔法技能を保つことがあります。
**Army of Giants
A large number of soldiers are magically enlarged for the duration of the battle. Enlarged soldiers get increased size, hit points and strength.
多数の兵士は、戦闘が終わるまで、魔法的に巨大化されます。巨大化した兵士は、大きさ、HP、そして筋力が向上します。
</v>
      </c>
      <c r="D37" s="1" t="str">
        <f ca="1">IFERROR(IFERROR(myConcat(INDIRECT("Spell!AA"&amp;MATCH(SpellOutput!D$1&amp;SpellOutput!$A37&amp;"S",Spell!$A:$A,0)&amp;":AA"&amp;MATCH(SpellOutput!D$1&amp;SpellOutput!$A37&amp;"E",Spell!$A:$A,0))),myConcat(INDIRECT("Spell!AA"&amp;MATCH(SpellOutput!D$1&amp;SpellOutput!$A37&amp;"S",Spell!$A:$A,0)))),"")</f>
        <v xml:space="preserve">**Flame Eruption
This spell works like the Burning Hands spell except that the flames cover a much larger area.
この呪文はBurning Handsの呪文のように機能しますが、これは格段に広い範囲を覆います。
**Wrathful Skies
The sky turns dark and lightning strikes all over the battlefield. This spell is most effective during a storm.
空は暗くなり、戦場の全域を電光が撃ちます。この呪文は、嵐の中で最も強力になります。
**Perpetual Storm
An enormous storm will rage constantly over the entire world. This will reduce the income of all land provinces. Supplies are scarce, as transportation is difficult and sailing and flying is impossible. All mountain passes are unusable during the perpetual storm and shooting in battle is very difficult. The enchantment lasts until it is dispelled or the caster dies.
巨大な嵐が、世界中で絶えず荒れ狂います。これは全ての陸上の州の収入を低下させます。輸送が困難になることで軍需品は不足し、また航海や飛行も不可能になります。永久の嵐の間、全ての山道は利用できなくなり、また戦闘中の射撃は極めて困難です。この呪附は、解呪されるか、術者が死ぬまで持続します。
**Cleansing Water
The caster projects a torrent of water against undead enemies. The cleansing water will damage undead beings and demons, but not other magical beings.
術者は、敵のアンデッドに向けて水流を投射します。この浄化の水は、アンデッドやデーモンを傷付けますが、その他の魔法生物には影響しません。
**Magma Eruption
A shower of magma and rocks shoots out from the ground. Anyone standing near the eruption will find himself struck by the full force of the spell and only very heavy armor can help him survive it.
岩漿と岩石の雨が、地面から噴き出します。噴火の近くに居たものは、全て呪文の最大限の力を味わい、極めて重装な防具だけが彼らの生存を助けることができます。
**Astral Fires
Astral fires consume the essence of materials as ordinary fires consume wood. Even stones will burn with the hazy blue flames characteristic of these otherworldly fires. This is the only fire that will burn underwater.
普通の炎が木を焼き尽くすように、星の炎は物質の精髄を焼き尽くします。石でさえも、この異界の炎を特徴付ける、霞んだ青い炎によって燃焼します。これは、水中でも燃える唯一の炎です。
**Mind Hunt
The caster's mind is separated from his body and travels the astral planes in search of enemy commanders' minds. His mind and body are connected with a silvery cord, which can be detected by unfriendly Astral mages. Once detected, the cord of the mage can be severed - a traumatic experience indeed. Each casting of this ritual allows the mage to find and attack one enemy commander in a specific province. The attack will be either a Mind Burn or Soul Slay spell, depending on which spell the caster knows. There will be no attack if he doesn't know either of those spells.
術者の精神はその肉体から切り離され、軍事情報を探るために幽界を旅します。彼の精神と肉体は、銀色の紐によって繋がれており、それは敵対する星の魔術師によって、探知される可能性があります。一度探知されれば、魔術師の紐は切断でき、それは本当に衝撃的な経験となります。この儀式を詠唱するたびに、魔術師は特定の州で、一名の敵指揮官を見つけ、攻撃することができます。この攻撃は、術者の知識に応じて、Mind BurnかSoul Slayの呪文で行われます。もし術者がどちらの呪文も知らなければ、攻撃は行われません。
**The Wrath of God
With this enchantment, lighting will strike the enemies of the God, no matter where they are. However, the lightning bolts strike most powerfully in provinces where the God has a strong Dominion. In provinces with a high turmoil scale more thunderbolts strike and enemies under water or inside caves are not affected. The enchantment lasts until the caster is killed or someone dispels it.
この呪附により、彼らがどこに居ようとも、雷撃が神の敵を撃ちます。しかしこの雷撃は、神が強い支配力を持っている州において、最も強力になります。強いTurmoil天秤を持つ州では、より多くの雷撃が落ち、一方で水中や洞窟の中は影響を受けません。この呪附は、術者が死ぬか、誰かがこれを解呪するまで持続します。
**Blast of Unlife
This blast passes straight through armor and damages the targets' souls directly. If a target is slain he will be filled by the energies from this spell and rise as a soulless warrior.
この爆風は、防具を通過し、標的の魂に直接損傷を与えます。標的が死んだ場合、彼はこの呪文からの力に満たされ、魂無き戦士として蘇ります。
**Bane Fire
The Bane Fire is a sickly greenish flame said to burn in the braziers of the Underworld. The green flame consumes the life force of those burnt by it, even after the flames themselves have subsided. Everyone close to the initial eruption may be affected by the decaying effects of the Bane Fire.
破滅の炎は、冥界の火鉢で燃えているとされる、病的な緑がかった炎です。この緑色の炎は、たとえ炎自体が鎮火した後でも、焼かれたものの生命力を焼き尽くします。最初の噴火の近くに居たもの全員が、破滅の炎の腐敗の影響を受けるかもしれません。
**Wailing Winds
The necromancer releases a wind of horrible screams and sighs. All enemies hearing the wailing will feel their spirits sink and have their hearts gripped with fear. The spell affects the whole battlefield until the battle is over or the caster is killed.
降霊術士は、恐ろしい悲鳴と嘆息の風を解き放ちます。この泣き叫ぶ声を聴いた全ての敵は、その心が沈むのを感じ、そして彼らの心臓は恐怖に締め付けられます。この呪文は、戦闘が終了するか、術者が死ぬまで、戦場全体に影響を及ぼします。
**Stream of Life
The caster pours life into the bodies of his enemies in an attempt to overload the body systems of the targets. If targets fail to resist the spell, they will either die or become stronger, healed and overcome by berserker rage. The death chance is 40 percent but increases with the power of the casting mage.
術者は、標的の生体機能に過負荷をかけるため、敵の肉体に生命力を注ぎ込みます。標的が呪文に抵抗できなければ、彼らは死亡するか、あるいは力を得て、癒され、狂戦士の怒りに飲まれます。死の確率は40%ですが、これは詠唱した魔術師の能力に応じて増加します。
</v>
      </c>
      <c r="E37" s="1" t="str">
        <f ca="1">IFERROR(IFERROR(myConcat(INDIRECT("Spell!AA"&amp;MATCH(SpellOutput!E$1&amp;SpellOutput!$A37&amp;"S",Spell!$A:$A,0)&amp;":AA"&amp;MATCH(SpellOutput!E$1&amp;SpellOutput!$A37&amp;"E",Spell!$A:$A,0))),myConcat(INDIRECT("Spell!AA"&amp;MATCH(SpellOutput!E$1&amp;SpellOutput!$A37&amp;"S",Spell!$A:$A,0)))),"")</f>
        <v/>
      </c>
      <c r="F37" s="1" t="str">
        <f ca="1">IFERROR(IFERROR(myConcat(INDIRECT("Spell!AA"&amp;MATCH(SpellOutput!F$1&amp;SpellOutput!$A37&amp;"S",Spell!$A:$A,0)&amp;":AA"&amp;MATCH(SpellOutput!F$1&amp;SpellOutput!$A37&amp;"E",Spell!$A:$A,0))),myConcat(INDIRECT("Spell!AA"&amp;MATCH(SpellOutput!F$1&amp;SpellOutput!$A37&amp;"S",Spell!$A:$A,0)))),"")</f>
        <v/>
      </c>
      <c r="G37" s="1" t="str">
        <f ca="1">IFERROR(IFERROR(myConcat(INDIRECT("Spell!AA"&amp;MATCH(SpellOutput!G$1&amp;SpellOutput!$A37&amp;"S",Spell!$A:$A,0)&amp;":AA"&amp;MATCH(SpellOutput!G$1&amp;SpellOutput!$A37&amp;"E",Spell!$A:$A,0))),myConcat(INDIRECT("Spell!AA"&amp;MATCH(SpellOutput!G$1&amp;SpellOutput!$A37&amp;"S",Spell!$A:$A,0)))),"")</f>
        <v xml:space="preserve">**Melancholia
The caster curses a province with melancholia. The populace becomes depressed, cynical and listless. Peasants don't care about harvesting and let their livestock wander. Craftsmen only work when they feel like it and soldiers tend to desert unless whipped into obedience. Even the temples are left untended. The scale of production is set to Sloth 3 and there is a chance, depending on magic resistance and morale, that soldiers will desert. The Dominion of the local god might decrease.
術者は州に鬱病を降りかからせます。住民たちは意気消沈し、冷笑的で無関心になります。農民たちは収穫を怠り、家畜たちを放置します。職人たちは気が向いたときにしか働かず、そして兵士たちは服従を強いられない限り職務を放棄しがちになります。寺院さえ手入れされないままになります。Production天秤が3になり、魔法抵抗力と士気に応じた確率で、兵士たちは脱走します。その地の神の支配力も減少するでしょう。
</v>
      </c>
      <c r="H37" s="1" t="str">
        <f ca="1">IFERROR(IFERROR(myConcat(INDIRECT("Spell!AA"&amp;MATCH(SpellOutput!H$1&amp;SpellOutput!$A37&amp;"S",Spell!$A:$A,0)&amp;":AA"&amp;MATCH(SpellOutput!H$1&amp;SpellOutput!$A37&amp;"E",Spell!$A:$A,0))),myConcat(INDIRECT("Spell!AA"&amp;MATCH(SpellOutput!H$1&amp;SpellOutput!$A37&amp;"S",Spell!$A:$A,0)))),"")</f>
        <v xml:space="preserve">**Rejuvenate
The mage drenches himself in the blood of ten young girls in an attempt to become younger. Each offered girl will make the caster one year younger.
**Harm
This spell causes severe damage to the victims' chests and stomachs. The unfortunate victims will start to cough up blood and will most likely never fully recover from the harm done to them. Inanimate beings are immune to this spell.
**Bind Ice Devil
The Blood mage sacrifices several blood slaves to contact and bind one of the six Ice Devils. Each Ice Devil is the ruler of one of the six icy realms of Kokytos, the cold lands of the Inferno. Their large bodies are composed of ice and they are constantly surrounded by a wind of infernal cold. Ice Devils are powerful mages of Water, but it is their physical might that sets them apart as generals of the Infernal wars.
**Call Horror
The caster sacrifices human blood to attract a Horror. The being will feed on the fear and suffering of dying soldiers and will continue to attack everyone on the battlefield until all are dead. The horror will appear at the edge of the battlefield.
**Infernal Disease
This ritual starts with a month of scribing complex magic symbols and eventually culminates with the sacrifice of five young girls. When the ritual is finished, a Disease Demon is bound and ordered to attack an enemy commander wherever in the world the caster chooses. The demon is very deadly and should be a sure way to kill an enemy.
**Ritual of Five Gates
The demonologist inscribes a pentagram on the floor of his summoning chamber and opens a gate in each point of the star. Fiends from five infernal realms enter this world simultaneously in an attempt to prevent forces from the other gates from emerging. Trapped by the pentagram, all five are bound by the demonologist for a lifetime and a day.
</v>
      </c>
      <c r="J37" s="1" t="s">
        <v>2883</v>
      </c>
      <c r="K37" s="1" t="str">
        <f ca="1">IFERROR(IFERROR(myConcat(INDIRECT("Spell!AA"&amp;MATCH(SpellOutput!K$1&amp;"0"&amp;SpellOutput!$J37&amp;"S",Spell!$A:$A,0)&amp;":AA"&amp;MATCH(SpellOutput!K$1&amp;"0"&amp;SpellOutput!$J37&amp;"E",Spell!$A:$A,0))),myConcat(INDIRECT("Spell!AA"&amp;MATCH(SpellOutput!K$1&amp;"0"&amp;SpellOutput!$J37&amp;"S",Spell!$A:$A,0)))),"")</f>
        <v xml:space="preserve">**Stellar Decree
This is a banish spell. With this prayer the priest smites undead beings with the power of his celestial God. A large number of undead beings will take damage and stop in their tracks unless they manage to resist the banishment.
これは追放の呪文です。この祈祷により、聖職者はその天上の神の力によって、アンデッドを罰します。多数のアンデッドは、追放に抵抗できない限り傷付けられ、その場で静止します。
**Word of Power
The priest utters a prayer most holy and a heathen is struck by a divine bolt. Anyone surviving this smite will still risk being paralyzed for a long time.
聖職者は最も神聖なる祈祷を囁き、異教徒を神聖なる矢で打ち据えます。この天罰を生き延びたものは、長時間に渡り麻痺させられる危険にも晒されます。
</v>
      </c>
    </row>
    <row r="38" spans="1:11" x14ac:dyDescent="0.15">
      <c r="A38" s="1">
        <v>7</v>
      </c>
      <c r="B38" s="1" t="str">
        <f ca="1">IFERROR(IFERROR(myConcat(INDIRECT("Spell!AA"&amp;MATCH(SpellOutput!B$1&amp;SpellOutput!$A38&amp;"S",Spell!$A:$A,0)&amp;":AA"&amp;MATCH(SpellOutput!B$1&amp;SpellOutput!$A38&amp;"E",Spell!$A:$A,0))),myConcat(INDIRECT("Spell!AA"&amp;MATCH(SpellOutput!B$1&amp;SpellOutput!$A38&amp;"S",Spell!$A:$A,0)))),"")</f>
        <v xml:space="preserve">**Living Fire
The caster releases the powers of Fire and calls forth several mid-sized Fire Elementals. A powerful mage can summon larger numbers of elementals.
術者は火の力を解放し、幾らかの中型のFire Elementalを召喚します。強力な魔術師は、より多くの精霊を召喚できます。
**Living Clouds
The caster releases the power of the winds and calls forth several mid-sized Air Elementals. A powerful mage can summon larger numbers of elementals.
術者は風の力を解放し、幾らかの中型のAir Elementalを召喚します。強力な魔術師は、より多くの精霊を召喚できます。
**Summon Asp Turtle
The Asp Turtle is probably the most powerful beast encountered outside the deep gorges in the ocean. The turtle is normally peaceful and lives in relatively shallow waters. With this spell, an Asp Turtle is summoned, bound and turned into a very deadly killing machine. Its huge size and heavy armor make it easy for the turtle to kill smaller beings by trampling them.
Asp Turtleは、海の深い谷間の外で遭遇する中では、最も強力な獣であるでしょう。この亀は通常温和で、比較的浅い水域に住んでいます。この呪文により、Asp Turtleは召喚され、束縛されて、極めて危険な殺戮兵器へと変貌させられます。その巨大さと重装甲は、この亀がより小さな存在を蹂躙することで容易に殺すことを可能とします。
**Summon Catoblepas
The caster ventures into a deep and unwholesome swamp and summons a Catoblepas, a horrible beastly bull that breathes poison and whose gaze is death.
術者は広く不衛生な沼地へと冒険し、その吐息は毒であり、その凝視は死を意味する恐るべき怪物的な雄牛、Catoblepasを召喚します。
**Living Water
The caster releases the powers of Water and calls forth several mid-sized Water Elementals. A powerful mage can summon larger numbers of elementals. Water Elementals summoned in cold climates will be composed of ice. Ice Elementals are stronger but slower than Water Elementals.
術者は水の力を解放し、幾らかの中型のWater Elementalを召喚します。強力な魔術師は、より多くの精霊を召喚できます。寒冷な気候で召喚されたWater Elementalは、氷から成ります。Ice Elementalは、Water Elementalよりも強力ですが、より鈍重です。
**Living Earth
The caster releases the powers of the Earth and calls forth several mid-sized Earth Elementals. A powerful mage can summon larger numbers of elementals.
術者は地の力を解放し、幾らかの中型のEarth Elementalを召喚します。強力な魔術師は、より多くの精霊を召喚できます。
**Summon Mound Fiend
The necromancer summons and binds a Mound Fiend, an apparition able to reanimate the dead and curse humans with its hunger. The Mound Fiend is also a powerful Death mage in his own right.
降霊術士は、死者を蘇らせたり、人間に飢餓の呪いをかけたりすることができる亡霊、Mound Fiendを召喚し束縛します。Mound Fiendはまた、自身も強力な死の魔術師です。
**Harvester of Sorrows
A Harvester of Sorrows is summoned. The Harvester is a messenger of death and disease. It likes to stalk humans at night, feeding on their fears and pains. A province in which a Harvester of Sorrows has hidden itself will suffer an outbreak of disease and unrest. The Harvester will also stalk and spread disease among any military units in the province.
Harvester of Sorrowsが召喚されます。このHarvesterは、死と病の伝令です。彼らは夜に人間を付け回し、その恐怖と苦痛を喰らうことを好みます。Harvester of Sorrowsが自ら潜伏する州は、病の流行と不安に苦しみます。Harvesterはまた、州に居る軍人たちも付け回し、彼らに病を広げます。
**Call Wraith Lord
The caster summons a Wraith Lord from the Underworld to serve him. The Wraith Lord is the spirit of an ancient lord given physical form. Wraith Lords are immortal and will return from the land of the dead if defeated in battle. The Wraith Lord is a master of Death magic.
術者は冥界からWraith Lordを召喚し、彼に仕えさせます。Wraith Lordは、物理的な形態を与えられた、古代の王の魂です。Wraith Lordは不死であり、戦いで倒された際には、死者の地から帰還します。Wraith Lordは死の魔法の達人です。
**Animal Horde
The caster summons a horde of animals and binds them to his service. Different animals answer the call in different terrains.
術者は、動物の大群を召喚し、彼に従わせます。地形に応じて、異なる動物が召喚に応えます。
**Awaken Ivy King
The mage awakens an ancient Ivy King and persuades him to serve him. The Ivy King is an ancient and powerful Vine Ogre skilled in Nature magic.
魔術師は太古のIvy Kingを呼び覚まし、彼に仕えるよう説得します。Ivy Kingは、緑の魔法に長けた古代の強力なVine Ogreです。
**Living Castle
The caster conjures a castle of living kelp and algae. The castle can only be created in a friendly sea. This spell cannot be cast above the waves.
術者は、生けるケルプと海藻の城を形成します。この城は、味方の占有する海にのみ建設できます。この呪文は海の外で詠唱することはできません。
**Wild Hunt
The caster unleashes the Wild Hunt upon the world. The Hunt is led by the Lord of the Hunt, an ancient deity of the wild roaming the woodlands in search of those who have offended the wild and its inhabitants. When the Hunt has been called, powerful priests of enemy faiths will be hunted down for as long as the Lord is not slain.
術者はWild Huntを世界に解き放ちます。この狩猟隊は、荒野やその住民を怒らせたものを探して森林地帯を徘徊する古代の荒野の神性、Lord of the Huntによって率いられます。狩猟隊が召集されると、Lordが殺されない限り、敵対する信仰の強力な聖職者たちは狩り立てられます。
</v>
      </c>
      <c r="C38" s="1" t="str">
        <f ca="1">IFERROR(IFERROR(myConcat(INDIRECT("Spell!AA"&amp;MATCH(SpellOutput!C$1&amp;SpellOutput!$A38&amp;"S",Spell!$A:$A,0)&amp;":AA"&amp;MATCH(SpellOutput!C$1&amp;SpellOutput!$A38&amp;"E",Spell!$A:$A,0))),myConcat(INDIRECT("Spell!AA"&amp;MATCH(SpellOutput!C$1&amp;SpellOutput!$A38&amp;"S",Spell!$A:$A,0)))),"")</f>
        <v xml:space="preserve">**Phoenix Pyre
This spell gives the mage limited immortality. When the mage is slain, he will explode in a cloud of fire and reappear somewhere else on the battlefield. The spell lasts for the entire battle, no matter how many times the mage is killed. However, being killed is exhausting and the spell will not work while the mage is unconscious.
この呪文は、魔術師に限定的な不死を与えます。魔術師が殺されると、彼は爆発して炎の雲となり、戦場のどこかに再出現します。この呪文は、魔術師が何度殺されても、戦闘終了まで持続します、しかし、殺されることは心身を疲労させ、そしてこの呪文は、魔術師が意識不明の状態では機能しません。
**Phantasmal Attack
The mage projects an illusionary army at a province far away. The mage is able to guide the army into killing any enemies located there. The illusionary army will dissolve once the attack has been completed or if there are no enemies in the targeted province.
魔術師は、遠方の州に幻の軍勢を投影します。魔術師は、そこに居る全ての敵を殺すよう、軍を導くことができます。この幻の軍勢は、襲撃が完了するか、標的となった州に敵が居なかった場合、消滅します。
**Fog Warriors
The bodies of all friendly troops become misty and almost impossible to damage. A unit's mistform will end if it is hit by an exceptionally hard blow or by a magic weapon.
全ての味方兵士の身体は霧状になり、傷付けるのがほぼ不可能になります。各自のMistformは、彼が極めて強烈な、あるいは魔法の武器による攻撃を受けると終了します。
**Prison of Sedna
The caster transforms the water surrounding the enemies into ice. The encased targets are protected from strikes, but must break free to be able to move or defend themselves. While encased they will become chilled and numbed and suffer fatigue.
術者は、敵の周囲の水を氷に変えます。閉じ込められた標的は、攻撃からは保護されますが、移動や自衛のためには、まず脱出しなければなりません。閉じ込められている間、彼らは凍え、疲労に苦しみます。
**Sea of Ice
All lakes, seas and rivers in the world are frozen by this powerful enchantment. This makes travel between land and sea impossible, except by magical means such as teleportation. The frozen seas also stop Vanheim and other seafaring nations from sailing. The enchantment lasts until someone dispels it or the caster dies.
世界中の全ての湖、海、川は、この強力な呪附によって凍り付きます。これは、瞬間移動などの魔法的手段を用いない限り、陸と海の間の移動を不可能にします。凍り付いた海はまた、Vanheimやその他の海洋国の航海を阻止します。この呪附は、誰かがそれを解呪するか、術者が死ぬまで持続します。
**Marble Warriors
The caster transforms the skin of his friends into a hard marble-like hide. The warriors become marble white and almost impossible to damage. As a side effect the targets will take additional damage from cold.
術者は、彼の友軍の皮膚を、硬い大理石のような皮に変えます。それらの戦士たちは白大理石となり、彼らを傷付けるのはほぼ不可能です。副作用として、対象は冷気から更なる損害を被ります。
**Iron Walls
The caster transforms the stone walls of a castle into iron walls, effectively increasing the Defence by 1000 points. The alteration lasts longer if additional gems are used in the ritual. The enchantment will end if the caster is killed.
術者は、要塞の石の壁を、鉄の壁へと変え、それにより防御力を1000増加させます。この変化は、儀式に追加の宝石が費やされれば、より長く持続します。この呪附は、術者が殺されると終了します。
**Doom
This spell curses all enemy units on the battlefield. Cursed units have bad luck in combat. A curse can never be removed.
この呪文は、戦場に居る全ての敵を呪います。呪われたものは、戦闘において不運な目に遭います。呪いは決して解くことはできません。
**Bone Grinding
With a horrible grinding noise, all units on the battlefield fall to the ground as their bones crack and break. Strong victims might get away with a broken bone, more unfortunate ones will become crippled for life. Ethereal beings are rarely hurt by the spell.
酷い摩擦音と共に、戦場に居る全てのものは、彼らの骨がひび割れ、折れると共に地面に倒れ伏します。強靭な犠牲者は骨折を免れるかもしれませんが、より不運なものは、生涯に渡り足の障害を負うでしょう。霊的な存在は、この呪文で傷付けられることは滅多にありません。
**Curse of the Frog Prince
The victim is cursed with the form of a frog for the rest of his life.
犠牲者は、その残る生涯に渡り、蛙の姿に縛られます。
**Creeping Doom
This spell enlarges a number of insects to enormous proportions. The insects will aid the caster by attacking or at least disturb his enemies.
この呪文は、多数の虫を巨大な体躯にまで増大させます。これらの虫は、その敵を攻撃する、あるいは少なくとも煩わせることで、術者を支援します。
**Mass Protection
This powerful spell gives Barkskin to all friendly units on the entire battlefield.
この強力な呪文は、戦場全体の味方にBarkskinを付加します。
</v>
      </c>
      <c r="D38" s="1" t="str">
        <f ca="1">IFERROR(IFERROR(myConcat(INDIRECT("Spell!AA"&amp;MATCH(SpellOutput!D$1&amp;SpellOutput!$A38&amp;"S",Spell!$A:$A,0)&amp;":AA"&amp;MATCH(SpellOutput!D$1&amp;SpellOutput!$A38&amp;"E",Spell!$A:$A,0))),myConcat(INDIRECT("Spell!AA"&amp;MATCH(SpellOutput!D$1&amp;SpellOutput!$A38&amp;"S",Spell!$A:$A,0)))),"")</f>
        <v xml:space="preserve">**Fire Storm
A massive storm of fire is unleashed on the battlefield. Everyone on the battlefield will be burned to cinders within minutes. The storm lasts for the duration of the battle or until the fire mage dies.
炎の大嵐が戦場に解き放たれます。戦場に居るものは皆、数分のうちに消し炭になるまで焼き焦がされます。この嵐は、戦闘の間ずっと、あるいは詠唱した火の魔術師が死ぬまで持続します。
**Shimmering Fields
The caster unleashes a storm of electric discharges on the enemy. The Shimmering Field is not selective and can destroy friends as well as enemies if not used carefully.
術者は、敵に向けて電気放電の嵐を解き放ちます。この微光の嵐は選択的ではなく、慎重に用いなければ、敵のみならず味方をも滅ぼします。
**Ice Strike
The caster hurls a ball of ice at his enemies. When the ball strikes, it explodes into thousands of ice shards. Cold resistance offers no protection against this spell, but heavy armor does.
術者は、敵に向けて氷の球を放ちます。この球は命中すると、幾千もの氷の破片へと爆発します。冷気への耐性は、この呪文から身を守るには役立ちませんが、重装な防具は助けになります。
**Acid Storm
The whole battlefield is showered in highly corrosive fluids pouring down from the heavens.
戦場全体が、天から流れ落ちてくる、強い腐食性を持つ液体を浴びせられます。
**Murdering Winter
A sudden, furious blizzard will strike an enemy army camp in a province of the mage's choice. The blizzard is very powerful and will kill most normal men unless they are located in a hot province. The spell will be extremely powerful if it is cast in a very cold province and almost useless if cast in a very hot province. The spell has a very large area of effect and most of the enemy army is likely to be affected. Commanders have access to the good tents and will take reduced damage from the cold.
突然の荒れ狂う吹雪が、魔術師の指定した州にある、敵の駐留地を襲います。この吹雪は非常に強力で、彼らが温暖な州に居ない限り、大半の標準的な人間を殺します。この呪文は、非常に寒い州に使用されると極めて強力ですが、非常に暑い州に使用すると殆ど役立ちません。この呪文はとても広い効果範囲を持ち、敵軍の大半は影響を受けるでしょう。指揮官は良質な天幕を利用でき、この冷気から受ける損害が軽減されます。
**Rain of Stones
The sky blackens and rumbling sounds echo over the battlefield. Stones and small rocks begin to fall from the heavens, striking down soldiers. Shield and other things that protect vs arrows will also protect soldiers from getting hit by the rocks. Most of the falling stones will result in head hits.
空は黒くなり、轟音が戦場全体に反響します。石や小さな岩は空から降り始め、兵士たちを打ち倒します。盾や、その他の矢からの保護に役立つものは、兵士たちをこれらの岩の直撃からも同様に護ります。降り注ぐ石の大半は、頭部に命中します。
**Nether Darts
The mage fires dark energies towards his enemies. Those who survive the darts may become feebleminded by the strange energies they release. Even weak mages can fire a large number of the otherworldly darts.
魔術師は、敵に向けて闇の力を複数発射します。この投矢を受けて生き延びたものは、それが放出する奇妙な力の影響を受け、精神薄弱に陥るかもしれません。弱い魔術師でさえも、この異界の投矢を多数発射することができます。
**Stygian Rains
The caster channels the forces of the underworld and releases a torrent of stygian rains upon the battlefield. The stygian water transforms the skin of all living entities making them almost impervious to physical damage.
術者は冥界の力を引き出し、冥界の水の豪雨を戦場に解き放ちます。この冥界の水は、生けるものの皮膚を変化させ、物理的な損傷をほぼ受け付けなくします。
**Cloud of Death
A deadly grey cloud will form upon the battlefield. Anyone standing in the cloud will wither and die unless able to leave it. The cloud will remain on the battlefield for some time before dissolving.
致命的な灰色の雲が、戦場に形成されます。この雲の中に立つものは、その場を離れることができなければ、全て衰弱し死に至ります。この雲は、霧散するまでに少しの間、戦場に滞留します。
**Wind of Death
With this horrible spell, the necromancer releases a wind thick with the stench of open graves. The ice-cold wind is silent as it rends the flesh of living beings. With an effect similar to leprosy, the flesh of those affected turns pale and cracks open, leaving bare bones. Only death will stop the process.
この恐るべき呪文によって、降霊術士は、暴かれた墓の腐臭に満ちた風を解き放ちます。この氷のように冷たい風は、生物の肉を音もなく引き裂きます。影響を受けたものの肉体は、癩病の影響に似たような形で、色褪せ、ひび割れて、剥き出しの骨だけを残します。死だけがこの過程を止めます。
**Storm of Thorns
The caster shoots a storm of enchanted Vine Arrows against his enemies. The arrows will come alive and entangle anyone who is hit.
術者は、敵に向けて魔法をかけられた蔓の矢の嵐を発射します。これらの矢は、命中すると動き出し、標的を絡めとります。
</v>
      </c>
      <c r="E38" s="1" t="str">
        <f ca="1">IFERROR(IFERROR(myConcat(INDIRECT("Spell!AA"&amp;MATCH(SpellOutput!E$1&amp;SpellOutput!$A38&amp;"S",Spell!$A:$A,0)&amp;":AA"&amp;MATCH(SpellOutput!E$1&amp;SpellOutput!$A38&amp;"E",Spell!$A:$A,0))),myConcat(INDIRECT("Spell!AA"&amp;MATCH(SpellOutput!E$1&amp;SpellOutput!$A38&amp;"S",Spell!$A:$A,0)))),"")</f>
        <v xml:space="preserve">**Mechanical Men
The caster makes ten Mechanical Men to serve him. The fragile skeletal structure of the construct is covered with full plate armor and the construct is given a metal shield and a sword. The iron men are not affected by heat, cold, shock or poison. They are mindless, magical beings that will cease to function when left without magical leadership.
術者はMechanical Manを製造し、彼に仕えさせます。この構造物の脆い骨格は全身用板金鎧で覆われ、そして構造物は金属の盾と剣を与えられます。この鉄人たちは熱、冷気、電撃、そして毒の影響を受けません。彼らは意志を持たない魔法生物で、魔法的な指揮なしに取り残されると機能を停止します。
**Weapons of Sharpness
A large number of friendly units are gifted with weapons so sharp that they can cut through armor and flesh with equal ease.
多数の味方部隊は、防具も肉も同じぐらい容易に斬り通すことができるほどに鋭い武器を与えられます。
**Forge of the Ancients
The ancient forge of the Great One's servants is reconstructed. The magic of the forge will reduce the need for magic essence when forging magic items. It also enables mages to create more powerful items.
大いなるものの使用人たちが用いた太古の鍛冶場が再建されます。この鍛冶場の魔法は、魔法の品を製造するために必要な魔法の精髄の量を削減します。これはまた、魔術師らがより強力な品を製造することも可能とします。
**Golem Construction
The Golem is a clay construction that is given life by the divine names inscribed on its surface. The Golem is physically strong and skilled in Astral magic. The Golem cannot command troops, however. It will never retreat from battle.
Golemは、その表面に刻まれた神聖なる名によって命を与えられた、粘土の構造物です。Golemは身体的に強力で、また星の魔法の技能を持ちます。ただし、Golemは兵士を指揮することはできません。彼らが戦いから退却することは絶対にありません。
</v>
      </c>
      <c r="F38" s="1" t="str">
        <f ca="1">IFERROR(IFERROR(myConcat(INDIRECT("Spell!AA"&amp;MATCH(SpellOutput!F$1&amp;SpellOutput!$A38&amp;"S",Spell!$A:$A,0)&amp;":AA"&amp;MATCH(SpellOutput!F$1&amp;SpellOutput!$A38&amp;"E",Spell!$A:$A,0))),myConcat(INDIRECT("Spell!AA"&amp;MATCH(SpellOutput!F$1&amp;SpellOutput!$A38&amp;"S",Spell!$A:$A,0)))),"")</f>
        <v xml:space="preserve">**Dome of Flaming Death
An invisible web of Fire magic is created over the entire province where this spell is cast. Any enemy spells cast into the protected province will trigger the deadly trap. A powerful blast of fire will find its way to the enemy mage and burn him and possibly also the laboratory to cinders. A good luck scale helps to protect against having the laboratory burnt down. The more magic gems put into the spell, the longer the dome lasts. If the mage who cast the dome dies, the dome dissolves instantly. The dome does not stop enemy spells that pass through it, but it may stop the enemy mage from ever casting spells again.
火の魔法の目に見えない網が、この呪文が詠唱された州全体の上に形成されます。保護された州に向けて放たれた呪文は全て、致命的な罠を起動させます。強力な炎の爆風は敵の魔術師への経路を見つけ出して彼を焼き、さらには研究所さえも焼き尽くすかもしれません。Luck天秤は、研究所の消失を防ぐのに役立ちます。より多くの魔法の宝石を呪文に費やすほど、円蓋の持続時間も長くなります。円蓋を作った魔術師が死ぬと、円蓋は直ちに溶け去ります。この円蓋は通過する敵の呪文を阻止することはありませんが、敵の魔術師が二度と呪文を唱えることがないようにはできるかもしれません。
**Mass Flight
The caster grants every friendly soldier on the battlefield the ability to fly.
術者は戦場に居る全ての友軍兵士に飛行能力を与えます。
**Ghost Ship Armada
This spell will awaken the dead Admiral Torgrin and make him fight for your cause. The Admiral will attack random coastal provinces controlled by your enemies. The enchantment lasts until it is dispelled, the caster dies, or the Admiral and his armada are defeated. If the Admiral is not completely defeated, the entire armada will be renewed for the next battle.
この呪文は、死せる提督Torgrinを目覚めさせ、召喚者の大義のために戦わせます。提督は、召喚者の敵に統治されている沿岸の州を無作為に攻撃します。この呪附はそれが解呪されるか、術者が死ぬ、もしくは提督とその艦隊が撃破されるまで持続します。提督が完全に打ち破られない限り、全艦隊が次の戦いのために再生されます。
**Thetis' Blessing
Allows all troops in the world to enter the sea. The enchantment lasts until someone dispels it or the caster dies.
世界中の軍が海に入ることができるようになります。この呪附は、誰かがそれを解呪するか、術者が死ぬまで持続します。
**Lion Sentinels
The caster sculpts eleven statues of lions and enchants them with powerful magic. Ten of them are placed outside the castle walls and the eleventh on the courtyard. Order and prosperity flowers as the lions sentinels protect the inhabitants and guard them from harm. Should the castle be attacked the lions will come to life and attack the besieging army. The lions are magical beings and require magical leadership. Should the lion in the courtyard be destroyed the lions will crumble, unless a mage can take command over the remaining lions.  The enchantment increases the order scale by +1.
術者は11体の獅子の像を彫り、それらに強力な魔法をかけます。そのうちの10体は城壁の外に配置され、11体目は中庭に置かれます。獅子の歩哨たちが住民を保護し、危害から護ることにより、秩序と繁栄が花開きます。城が攻撃された際には、獅子たちは命を帯び、包囲軍を攻撃します。獅子たちは魔法生物であり、魔法的な指揮を必要とします。中庭の獅子が破壊された場合、魔術師が残る獅子たちの制御を引き継がない限り、獅子たちは崩壊します。この呪附は、Order天秤を1増加させます。
**Earth Blood Deep Well
A well, deeper than any other, is created. This well does not bring water, but rather blood from the Earth itself. This Earth Blood is then made into magical Earth gems that can be used for magic rituals. Each month 20 earth gems are generated. This global enchantment lasts until it is dispelled or the caster dies.
他のどれよりも深い井戸が造られます。この井戸は水ではなく、大地そのものの血液を齎します。この大地の血液は、魔法の儀式に利用できる地の魔法の宝石へと加工されます。毎月、20個の地の宝石が生成されます。この世界呪附は、それが解呪されるか、術者が死ぬまで持続します。
**Solar Brilliance
The sun starts to shine with a brilliance that destroys the retinas of all soldiers on the battlefield and burns all undead and demonic units to cinders.
太陽は、戦場の全ての兵士の網膜を破壊し、全てのアンデッドとデーモンを焼き尽くすほどの輝きを発し始めます。
**Stellar Focus
This spell focuses the light of the night sky into a crystal sphere. The light in the sphere is so intense and pure that pearls will start to grow from it. The light is powerful enough to produce five Astral pearls per turn. The spell lasts until someone dispels it or the caster dies.
この呪文は、夜空の光を水晶玉へと集めます。この玉の中の光は、そこから真珠が成長し始めるほどに強く、純粋です。この光は、ターン毎に5個の星の真珠を生産するだけの強さを持ちます。この呪文は、誰かがそれを解呪するか、術者が死ぬまで持続します。
**Carrion Reanimation
During a dark and stormy night, the unburied dead stir as the necromancer unleashes the vast powers of his art. Up to one hundred unburied bodies in a province controlled by the caster will be reanimated as Soulless.
暗い嵐の夜、降霊術師がその技による膨大な力を解き放つと共に、埋葬されていない死者は動き始めます。術者が統治する州の、最大100体までの埋葬されていない死体は、Soullessとして蘇生されます。
**Leviathan
The Leviathan is a dead, rotting Asp Turtle given false life by a necromancer. The beast is possessed by a spirit from the Underworld. It can only be created in the sea, but it can crawl up on dry land.
Leviathanは、降霊術師によって偽りの命を与えられた、死して腐り行くAsp Turtleです。この獣は冥界から来た魂に憑依されています。彼らを作り出せるのは海中でのみですが、彼ら自身は陸地へ這い上がることはできます。
**Life after Death
This spell gives all friendly units a second chance to live. An affected unit that dies will rise again as a soulless being and continue to fight. Undead units are not affected by this spell.
この呪文は、全ての味方に再び生きる機会を与えます。影響を受けたものが死ぬと、彼らはSoullessとして蘇り、戦い続けます。アンデッドはこの呪文の影響を受けません。
**Ritual of Rebirth
The caster of this spell revives a previously slain hero via the ancient Ritual of Rebirth. The ritual mummifies the dead hero before bringing him or her back to life. Only great heroes from the Hall of Fame can be resurrected by this ritual. The ritual can be performed multiple times on a single hero. Inanimate or undead beings are not affected by this spell
この呪文の術者は、殺された英雄を古代の再誕の儀式を用いて蘇生します。この儀式は、死せる英雄を蘇生する前に、彼もしくは彼女を木乃伊化します。この儀式によって蘇生できるのは、栄誉の殿堂に名を連ねる偉大な英雄だけです。この儀式は、単一の英雄に対し複数回行うことができます。無生物やアンデッドはこの呪文の影響を受けません。
**Serpent's Blessing
This spell makes all friendly units on the battlefield resistant to natural poisons.
この呪文は、戦場の全ての味方を自然界の毒素から保護します。
**Awaken Treelord
The Treelords are ancient living trees that were once vibrant and very powerful. Now they are dormant, becoming slower in mind and body with every passing year. These decaying Treelords can be reawakened by the use of Nature magic. A reawakened Treelord will serve its awakener until it dies. Treelords have very long lifespans.
Treelordは、かつては活気に満ち、非常に強力であった古代の生ける樹です。現在、彼らは休眠状態で、年毎にその心身は鈍っています。これらの朽ち行くTreelordは、緑魔法を利用することで目覚めさせることができます。目覚めたTreelordは、目覚めさせたものに死ぬまで仕えます。Treelordは非常に長い寿命を持ちます。
**Gift of Health
This gift grants excellent health to all loyal subjects inside the God's Dominion. The gifted ones receive extra hit points, grow old more slowly and may even heal permanent afflictions. The enchantment lasts until someone dispels it or the caster dies.
この贈り物は、神の支配圏内に居る全ての忠実なる従者たちに素晴らしい健康を与えます。これを授かったものたちは、HPが増加し、老化は遅くなり、さらに永久的な戦傷さえ癒えるかもしれません。この呪附は、誰かがそれを解呪するか、術者が死ぬまで持続します。
</v>
      </c>
      <c r="G38" s="1" t="str">
        <f ca="1">IFERROR(IFERROR(myConcat(INDIRECT("Spell!AA"&amp;MATCH(SpellOutput!G$1&amp;SpellOutput!$A38&amp;"S",Spell!$A:$A,0)&amp;":AA"&amp;MATCH(SpellOutput!G$1&amp;SpellOutput!$A38&amp;"E",Spell!$A:$A,0))),myConcat(INDIRECT("Spell!AA"&amp;MATCH(SpellOutput!G$1&amp;SpellOutput!$A38&amp;"S",Spell!$A:$A,0)))),"")</f>
        <v xml:space="preserve">**Purgatory
Holy fire will strike undead enemy creatures in the God's Dominion. The more powerful the Dominion, the more undead will be killed. This enchantment lasts until someone dispels it or the caster dies.
**Dark Skies
Black clouds billow forth and cover the lands of your Dominion. All enemies under your Dominion will perceive the heavens as dark and oppressing. The stronger the Dominion is, the more fearful the skies. The dark skies severely lower the morale of those affected. The enchantment lasts until it is dispelled or the caster dies. The darkness also gives slightly lowered attack and defense skills to units without darkvision.
**Vengeful Water
Water in friendly dominion will animate and try to kill enemy commanders whenever possible. This will be more effective in provinces with a rich water supply than in dry provinces. This global enchantment will last until someone dispels it.
**Vortex of Returning
The caster creates a rift in space that carries the entire army back to the home province on astral currents. The same restrictions and dangers as the Returning ritual applies.
**Divine Name
The caster inscribes a divine name on a piece of paper and places it in the head of a mindless being. The being is gifted with an artificial mind and commanding abilities. The caster can also inscribe the name on the forehead of a willing target, increasing his mental faculties and making him a commander.
**Plague
With this spell, the mage will bring a magic plague on some victims. The magic plague kills and spreads at an enormous rate. It does not take long to catch the disease from an infected friend, nor does it take long to die once you are infected. Undead beings and demons are not affected by this magic plague.
**Charm
The victim of a Charm spell will become totally loyal to the caster of the spell. A charmed commander will retain all his special skills and magic items and use them for the benefit of his new master. All Pretender Gods are immune to this spell.
</v>
      </c>
      <c r="H38" s="1" t="str">
        <f ca="1">IFERROR(IFERROR(myConcat(INDIRECT("Spell!AA"&amp;MATCH(SpellOutput!H$1&amp;SpellOutput!$A38&amp;"S",Spell!$A:$A,0)&amp;":AA"&amp;MATCH(SpellOutput!H$1&amp;SpellOutput!$A38&amp;"E",Spell!$A:$A,0))),myConcat(INDIRECT("Spell!AA"&amp;MATCH(SpellOutput!H$1&amp;SpellOutput!$A38&amp;"S",Spell!$A:$A,0)))),"")</f>
        <v xml:space="preserve">**Leech
The mage drains the life force of a small group of enemies. The life force drained will be used to heal and reinvigorate the mage.
</v>
      </c>
      <c r="J38" s="1" t="s">
        <v>2884</v>
      </c>
      <c r="K38" s="1" t="str">
        <f ca="1">IFERROR(IFERROR(myConcat(INDIRECT("Spell!AA"&amp;MATCH(SpellOutput!K$1&amp;"0"&amp;SpellOutput!$J38&amp;"S",Spell!$A:$A,0)&amp;":AA"&amp;MATCH(SpellOutput!K$1&amp;"0"&amp;SpellOutput!$J38&amp;"E",Spell!$A:$A,0))),myConcat(INDIRECT("Spell!AA"&amp;MATCH(SpellOutput!K$1&amp;"0"&amp;SpellOutput!$J38&amp;"S",Spell!$A:$A,0)))),"")</f>
        <v xml:space="preserve">**Decree of the Underworld
This is a banish spell. With this prayer the priest targets undead beings with the power of his God. A large number of undead beings will take damage unless they manage to resist the banishment. Undead beings with their minds intact may find themselves unable to resist the decree and act erratically.
これは追放の呪文です。この祈祷により、聖職者はアンデッドをその神の力の標的とします。多数のアンデッドは、追放に抵抗できない限り傷付けられます。正常な精神を持つアンデッドは、勅令に逆らえず奇妙な行動を取ります。
**Syllable of Death
The priest utters a prayer most holy and a heathen is struck by a divine bolt. This prayer is imbued with death and anyone affected will die instantly or at least be fatigued from resisting the death.
聖職者は最も神聖なる祈祷を囁き、異教徒を神聖なる矢で打ち据えます。この祈祷は死を吹き込まれており、影響を受けたものは即死するか、少なくとも死に抗うことによって疲弊します。
</v>
      </c>
    </row>
    <row r="39" spans="1:11" x14ac:dyDescent="0.15">
      <c r="A39" s="1">
        <v>8</v>
      </c>
      <c r="B39" s="1" t="str">
        <f ca="1">IFERROR(IFERROR(myConcat(INDIRECT("Spell!AA"&amp;MATCH(SpellOutput!B$1&amp;SpellOutput!$A39&amp;"S",Spell!$A:$A,0)&amp;":AA"&amp;MATCH(SpellOutput!B$1&amp;SpellOutput!$A39&amp;"E",Spell!$A:$A,0))),myConcat(INDIRECT("Spell!AA"&amp;MATCH(SpellOutput!B$1&amp;SpellOutput!$A39&amp;"S",Spell!$A:$A,0)))),"")</f>
        <v xml:space="preserve">**King of Elemental Fire
The caster calls upon the supernatural forces of Fire itself and summons one of the Kings of Elemental Fire. There were once three such beings, but since the fall of Catharsis, there are but two. The Kings are masters of Fire magic and are surrounded by blazing flames.
術者は火そのものの超自然的力に呼びかけ、King of Elemental Fireの一体を召喚します。かつてそれは三体存在しましたが、Catharsisの堕落以来、二体だけが残存しています。これらの王は火の魔法の達人であり、燃え盛る炎に囲まれています。
**The Kindly Ones
The caster unleashes the Erinyes upon the world. The Erinyes are three horrible spirits of vengeance that punish those who slay innocent women. In elder times, they upheld the ban against Blood magic, but they have since returned to the darkness whence they came. They are sometimes called the Eumenides, the Kindly Ones, but their true names are Avenger of Murder, Grudging Anger and The Unrelenting One. They will continue to hunt down murderers and Blood mages until the world is free of these evildoers. Sinners will hear the horrible baying of the sisters and madness will strike them unless they are found and most gruesomely slain by the sisters. The Kindly Ones remain in the world until the enchantment is dispelled or the three of them are slain.
術者はErinyesを世界に解き放ちます。Erinyesは、三体の恐ろしい復讐の精霊で、穢れ無き女性を殺したものを罰します。かつて彼女らは血魔法の禁止を支持しましたが、その後、彼女らは元居た闇へと戻りました。彼女らは時にEumenides、情け深き者たちと呼ばれますが、その真の名は殺戮への復讐者、恨み持つ怒り、そして容赦なき者です。彼女らは、世界からそれらの悪人が居なくなるまで、殺人鬼や血の魔術師を狩り立てます。罪人たちは姉妹たちの恐ろしい吠え声を聞き、姉妹たちによって発見されて陰惨に殺害されるまで、狂気に襲われます。情け深き者たちは、この呪附が解呪されるか、三体全てが殺されるまで世界に残ります。
**Queen of Elemental Air
The caster calls on the supernatural forces of the sky itself and summons one of the three Queens of Elemental Air. The Queens are masters of Air magic, can fly and are ethereal in nature.
術者は空そのものの超自然的力に呼びかけ、三体のQueen of Elemental Airのうちの一体を召喚します。これらの女王は風の魔法の達人であり、また飛行能力を持ち、生来の霊体です。
**Queen of Elemental Water
The caster calls the supernatural forces of the sea itself and summons one of the three Queens of Elemental Water. The Queens are masters of Water magic and difficult to damage when they are underwater. Unless they are completely killed in one combat round, they will heal all their wounds at the end of each round. Only one of the three Queens is able to leave the sea.
術者は海そのものの超自然的力に呼びかけ、三体のQueen of Elemental Waterのうちの一体を召喚します。これらの女王は水の魔法の達人であり、水中に居る彼女らを傷付けるのは困難です。1ラウンドの間に完全に殺されない限り、彼女らはラウンドの終わり毎にその傷を全て再生します。三体のうち、一体の女王だけが海を離れることができます。
**Guardians of the Deep
Sea monsters will help the local militia defend underwater provinces for as long as this spell is in effect. The monsters require some small degree of leadership and guidance, so a small local defence is required for the enchantment to have any effect. The global enchantment will last until it is dispelled or the caster dies.
この呪文が機能している限り、海の怪物たちは、地元の民兵が水中の州を防衛するのを手助けします。この怪物たちは多少の指揮と誘導を必要とし、そのためこの呪附が機能するためには、小規模でも地方守備隊が必要です。この世界呪附は、それが解呪されるか、術者が死ぬまで持続します。
**Earth Attack
A huge Earth Elemental will appear in a province of the caster's choice. Here, it will travel under the ground and search for enemy commanders. When it finds one, it will rise out of the ground and strike it down. The Earth Elemental disappears when it has completed this task or if it can't find an enemy commander. The elemental can only find targets that are grounded, thus floating beings will never be attacked by the elemental.
術者の指定した州で、巨大なEarth Elementalが現れます。彼はそこで地中を移動し、敵の指揮官を探します。発見できたならば、彼は地面から現れ、それを打ち倒します。このEarth Elementalは、その役目を果たすか、敵の指揮官を発見できなかった際には消滅します。このElementalは接地した標的しか見つけることができず、そのため浮遊しているものはElementalに襲われることはありません。
**King of Elemental Earth
The caster calls upon the supernatural forces of the Earth itself and summons one of the Kings of Elemental Earth. There were once three such beings, but since Pedoseion was tainted with blood sacrifices, there are but two Kings left. The Kings are masters of Earth magic in addition to being physically powerful.
術者は地そのものの超自然的力に呼びかけ、King of Elemental Earthの一体を召喚します。かつてそれは三体存在しましたが、Pedoseionが血の供犠によって穢されて以来、二体の王だけが残存しています。これらの王は地の魔法の達人であり、さらに身体的にも強力です。
**Call the Eater of the Dead
The Death mage uses ancient and unholy rituals to call forth the Eater of the Dead, a dreadful being once banished to the Void by the previous Pantokrator.
死の魔術師は、古き不浄なる儀式を用い、かつて前の全能者によってVoidへと追放された恐るべき存在、Eater of the Deadを呼び出します。
**King of Banefires
The caster calls upon the supernatural forces of Fire itself and summons Anthrax, the King of Banefires. Anthrax was once one of the Kings of Elemental Fire and known as Catharsis. He has since fallen, earning himself a new name and title in the process. The King is a master of Fire and Death magic and is surrounded by a sickly green blaze of banefire.
術者は火そのものの超自然的力に呼びかけ、Anthrax、King of Banefiresを召喚します。かつてAnthraxは、King of Elemental Fireの一体で、Catharsisとして知られていました。彼はその後堕落し、その過程で自らに新たな名前と称号を与えました。この王は火と死の魔法の達人で、破滅の炎の病的な緑の輝きに囲まれています。
**Manifestation
With this spell, an Ashen Angel is summoned with the promise of an opportunity to kill a commander in this realm and to bring his soul back to the Lord of the Netherworld. The Ashen Angel will appear in a province of the mage's choice. There is a 50 percent chance that a commander is deemed suitable for the Ashen Angel. If no suitable commander is found, the Angel will return to the mage and kill him instead. A commander who is horror marked runs a greater risk of being chosen by the Angel.
この呪文により、Ashen Angelは、この世で指揮官を殺してその魂を冥界の王へ持ち帰ることを見込んで召喚されます。Ashen Angelは、魔術師の指定した州に現れます。指揮官がAshen Angelに相応しい標的を見なされる確率は50%です。もし相応しい指揮官が見つからなければ、Angelは魔術師の下へ戻り、代わりに彼を殺します。Horror Markを受けている指揮官は、Angelに選ばれる危険性が高まります。
**Well of Misery
This mighty ritual is a blessing to units across the world. Diseases, old age, suffering and pains are all drained of some of their essence. All malign energies are siphoned from the world and concentrated in the Well of Misery, effectively giving the caster a huge income of magical gems of Death. Each month 21 death gems are generated. Tax revenue is also slightly increased in all provinces of the world. The spell lasts until someone dispels it or the caster dies.
この強力な呪附は、世界中のものにとっての祝福です。病、老齢、苦難、苦痛の全ては、その本質の一部を吸収されます。全ての悪しき力は吸引され、Well of Miseryへと凝縮されて、術者に多大な死の魔法の宝石の収入を与えます。毎月21個の死の宝石が生成されます。また、世界中の州で税収が少し増加します。この呪文は、誰かがそれを解呪するか、術者が死ぬまで持続します。
**Wild Growth
Vines and roots sprout from the ground, grabbing all enemies within reach. The stronger a victim is, the faster the vines will be destroyed and the more fertile the province is, the stronger the vines will be.
蔓と根が地面から生え、到達できる範囲の敵全てを捕縛します。犠牲者が強力であるほど、蔓はより早く破壊され、また州が肥沃であるほどに、蔓はより強靭になります。
**Faerie Court
The caster summons a Faery Queen and tricks her into servitude. The Queen is accompanied by a court of Sprites and can summon more if necessary. The Faery Queen is skilled in Nature and Air magic and is a master of illusions. She has limited healing powers.
術者はFaery Queenを召喚し、彼女を騙して隷属させます。この女王にはSpriteの廷臣が同行しており、必要ならさらに召喚することができます。Faery Queenは緑と風の魔法に長けており、また幻術の達人です。彼女は限定的な癒しの力を持ちます。
</v>
      </c>
      <c r="C39" s="1" t="str">
        <f ca="1">IFERROR(IFERROR(myConcat(INDIRECT("Spell!AA"&amp;MATCH(SpellOutput!C$1&amp;SpellOutput!$A39&amp;"S",Spell!$A:$A,0)&amp;":AA"&amp;MATCH(SpellOutput!C$1&amp;SpellOutput!$A39&amp;"E",Spell!$A:$A,0))),myConcat(INDIRECT("Spell!AA"&amp;MATCH(SpellOutput!C$1&amp;SpellOutput!$A39&amp;"S",Spell!$A:$A,0)))),"")</f>
        <v xml:space="preserve">**Conflagration
Several enemies are set ablaze. The spell ignores enemy armor, but it is not always strong enough to kill the victims. Also, rain or snow will put the flames out very quickly.
複数の敵は炎上します。この呪文は敵の防具を無視しますが、必ずしも犠牲者を殺すに十分な威力ではありません。また、雨や雪は炎を非常に早く消してしまいます。
**Warriors of Muspelheim
This spell transforms the caster's entire army into a legion of red-hued apparitions. All beings in the army become hot to the touch and highly resistant to cold. The transformation also protects from the chill effects of some creatures, such as Wights and Winter Wolves.
この呪文は、術者の側の軍全員を、暖色の幻姿の軍勢へと変えます。軍の全てのものは、触れると熱い、冷気に高い耐性を持つ存在となります。この変化はまた、WightやWinter Wolfなど、一部の生物が持つ寒波も無効化します。
**Fata Morgana
Under the fata morgana life seems much easier and everyone is happy. Phantasmal Warriors will assist the local defence in defending the province against invaders and enemy scouts will be tricked by the illusions and give incorrect reports. All provinces in friendly dominion will be affected by the fata morgana. The enchantment lasts until it is dispelled or the caster dies.
Fata Morganaの下では、人生はより容易に感じられ、誰もが幸福です。Phantasmal Warriorは、地方守備隊が州を侵略者から護るのを手助けし、また敵の斥候は幻に欺かれ、不正確な報告をします。友好的な支配圏内にある全ての州が、Fata Morganaの影響を受けます。この呪附は、それが解呪されるか、術者が死ぬまで持続します。
**Quickening
This spells grants quickness to a large number of units. Quickness increases the speed and ability to dodge of the quickened one. A quickened person can act twice every turn, but quickened spell casters still cannot cast more than one spell per combat round.
この呪文は、多数のものにQuicknessを付加します。Quicknessは、術者の速度を向上させ、彼の攻撃を回避する能力を高めます。加速したものは、ラウンド毎に通常の戦闘行動を二回行えますが、ラウンド毎に二つ以上の呪文を使うことまではできません。
**Liquify
The targets are turned into pools of liquid flesh, causing instant death. If a target resists the spell he is only partially liquified and will probably become permanently crippled.
複数の標的は、液化した肉の水溜まりと化し、即死します。標的が呪文に抵抗した場合、彼らは部分的にのみ液化し、恐らくは永久的に足の障害を負うでしょう。
**Warriors of Niefelheim
This spell transforms the caster's entire army into a legion of half-frozen apparitions. All beings in the army become pale and cold to the touch. The half-frozen warriors are highly resistant to heat and flames. It also reduces the heat effects from fiery creatures, such as Abysians and Salamanders.
この呪文は、術者の側の軍全員を、半ば凍った幻姿の軍勢へと変えます。軍の全てのものは、蒼褪め、触れると冷たい存在となります。この半ば凍った戦士たちは、熱と炎に強い耐性を持ちます。この変化はまた、AbysianやSalamanderなどの、炎の生物が持つ熱波の影響も軽減します。
**Wizard's Tower
The caster raises a tall impregnable stone tower from the ground in any friendly province within range. It is very difficult to break down the walls of this tower, but the administrative facilities are not to the same high standard.
術者は、射程内の味方の州で、難攻不落の高い石造りの塔を、地面から築き上げます。この塔の防壁を打ち破るのは極めて困難ですが、その行政施設はそれほどの水準ではありません。
**Ground Army
This spell makes the entire army highly resistant to lightning and thunder.
この呪文は、全軍に電撃や落雷への強い耐性を与えます。
**Will of the Fates
The caster alters the fate of an entire battle. All friendly units receive unnatural luck for the rest of the battle. A lucky unit has a very good chance of just escaping an otherwise deadly blow or spell. Luck does not affect undead or inanimate creatures as they are dead already.
術者は、戦い全体の運命を改変します。全ての味方は、戦いが終わるまで、不自然な幸運を得ます。幸運なものたちは、さもなくば致命的であった攻撃や魔法を、非常に高い確率で回避できるようになります。幸運は、すでに死んでいるアンデッドや無生物には機能しません。
**Time Stop
This powerful alteration will slow down time to almost a standstill for everyone but the caster. Any ongoing effects like regeneration or heat clouds will also be slowed down, regardless if they affect the caster or not. The time stop lasts for about 5 combat rounds. There can only be one time stop in effect at once, a new one will replace an ongoing one.
この強力な変性術は、術者以外の時の流れを、ほぼ完全に停止するほどまで減速させます。それが術者に影響しているかどうかを問わず、再生、熱の雲などの持続的な効果も減速します。この時間停止は、約5ラウンドの間持続します。同時に機能できる時間停止は一つだけで、新たなものは発動中のものを上書きします。
**Disintegrate
The necromancer points a bony finger at a target, who instantly turns to dust.
降霊術士は骨張った指で標的を差し、それを一瞬にして塵に変えます。
**Polymorph
The caster transforms his enemies into swine.
術者は複数の敵を豚に変えます。
</v>
      </c>
      <c r="D39" s="1" t="str">
        <f ca="1">IFERROR(IFERROR(myConcat(INDIRECT("Spell!AA"&amp;MATCH(SpellOutput!D$1&amp;SpellOutput!$A39&amp;"S",Spell!$A:$A,0)&amp;":AA"&amp;MATCH(SpellOutput!D$1&amp;SpellOutput!$A39&amp;"E",Spell!$A:$A,0))),myConcat(INDIRECT("Spell!AA"&amp;MATCH(SpellOutput!D$1&amp;SpellOutput!$A39&amp;"S",Spell!$A:$A,0)))),"")</f>
        <v xml:space="preserve">**Pillar of Fire
This spell creates a huge column of fire that strikes from the sky. It will kill those who are hit and set fire to anyone who is standing nearby.
この呪文は、空から襲い掛かる巨大な炎の柱を作ります。これは直撃したものを殺し、その近くに居たもの全てを炎上させます。
**Second Sun
The caster creates a huge ball of fire in the sky. This Second Sun will always shine, day and night, resulting in severe effects across the entire world. Provinces will become hotter and drier every turn until the Second Sun is destroyed. This enchantment lasts until someone dispels it or the caster dies.
術者は、空に巨大な炎の球を作ります。この第二の太陽は、昼夜問わず輝き続け、全世界に深刻な影響を齎します。第二の太陽が破壊されるまで毎月、州はどんどん暑く、乾燥していきます。この呪附は、誰かがそれを解呪するか、術者が死ぬまで持続します。
**Maelstrom
A huge magical maelstrom is created in a sea. The maelstrom constantly sucks in huge amounts of water and filters out its magical essence. This results in a huge amount of magic gems for the caster. Each month 15 water, 5 astral, 3 air and 1 of each other gem type is generated. The enchantment lasts until someone dispels it or the caster dies.
巨大な魔法の大渦が海に造り出されます。この大渦は、絶えず大量の水を吸収し、その魔法的な精髄を濾過します。これは、術者に大量の魔法の宝石を齎します。毎月、15個の水、5個の星、3個の風、そして1個のその他の魔法の宝石が生成されます。この呪附は、誰かが解呪するか、術者が死ぬまで持続します。
**Astral Tempest
The caster unleashes an astral storm upon the battlefield. The storm is physically undetectable, but every unit that is not mindless takes damage as the storm rips the very souls from their bodies. Spellcasting is extra difficult during the astral tempest and all non mindless magic users will have trouble casting spells unless they have very high magic resistance.
術者は、星気の嵐を戦場に解き放ちます。この嵐は物理的には感知できませんが、意志を持たないものを除いた全員が、嵐が彼らの肉体から魂そのものを引き剥がすことで、傷付いていきます。星気の嵐の中では、呪文詠唱はとりわけ難しくなり、意志を持たない魔法の使い手を除いた全員は、彼らが極めて高い魔法抵抗力を持たない限り、呪文を詠唱するのに苦心します。
**Vortex of Unlife
This vortex affect a large area and passes straight through armor and damages the targets' souls directly. If a target is slain he will be filled by the energies from this spell and rise as a soulless warrior.
この渦は、防具を通過し、標的の魂に直接損傷を与えます。標的が死んだ場合、彼はこの呪文からの力に満たされ、魂無き戦士として蘇ります。
</v>
      </c>
      <c r="E39" s="1" t="str">
        <f ca="1">IFERROR(IFERROR(myConcat(INDIRECT("Spell!AA"&amp;MATCH(SpellOutput!E$1&amp;SpellOutput!$A39&amp;"S",Spell!$A:$A,0)&amp;":AA"&amp;MATCH(SpellOutput!E$1&amp;SpellOutput!$A39&amp;"E",Spell!$A:$A,0))),myConcat(INDIRECT("Spell!AA"&amp;MATCH(SpellOutput!E$1&amp;SpellOutput!$A39&amp;"S",Spell!$A:$A,0)))),"")</f>
        <v/>
      </c>
      <c r="F39" s="1" t="str">
        <f ca="1">IFERROR(IFERROR(myConcat(INDIRECT("Spell!AA"&amp;MATCH(SpellOutput!F$1&amp;SpellOutput!$A39&amp;"S",Spell!$A:$A,0)&amp;":AA"&amp;MATCH(SpellOutput!F$1&amp;SpellOutput!$A39&amp;"E",Spell!$A:$A,0))),myConcat(INDIRECT("Spell!AA"&amp;MATCH(SpellOutput!F$1&amp;SpellOutput!$A39&amp;"S",Spell!$A:$A,0)))),"")</f>
        <v xml:space="preserve">**Fire Fend
This spell protects the entire army from fire and flames. It also reduces the heat effect from hot creatures, such as Abysians and Salamanders.
この呪文は、全軍を火炎から保護します。これはまた、AbysianやSalamanderなどの、炎の生物が持つ熱波も無効化します。
**Thunder Fend
This spell protects the entire army from damage and stun effects caused by lightning and thunder.
この呪文は、全軍を雷撃による損害や衝撃から保護します。
**Mists of Deception
This powerful enchantment creates a magic mist on the battlefield. From this mist, phantasmal soldiers and beings will emerge to battle nearby enemies. More phantasms will appear if the caster is very powerful. The mist will limit sight and the range of all spells and missiles.
この強力な呪附は、戦場に魔法の霧を作り出します。この霧からは、幻の兵士や生物が現れ、近くの敵と戦います。術者が極めて強力であれば、より多くの幻が現れます。この霧は視界と、全ての呪文と飛び道具の射程を制限します。
**Frost Fend
This spell protects the entire army from cold. It also reduces the chill effect caused by some undead beings.
この呪文は、全軍を冷気から保護します。これはまた、一部のアンデッドが持つ寒波も無効化します。
**Wrath of the Sea
The sea will rise and flood all coastal provinces. Provinces that are struck by the flood will have their income reduced. The enchantment lasts until someone dispels it or the caster dies.
海面が上昇し、全ての沿岸の州を浸水させます。洪水に襲われた州は、税収が減少します。この呪附は、誰かがそれを解呪するか、術者が死ぬまで持続します。
**Unraveling
The caster unravels the enchantments that bind magic beings together. All magic beings on the battlefield, including your own, start to fall apart and dissolve. Mages may lose their minds and spell casting abilities.
術者は、魔法生物の形態を維持している魔法を解きほぐします。自軍のものも含め、戦場の全ての魔法生物は崩壊、溶解を始めます。魔術師たちはその精神と呪文を唱える能力を失うかもしれません。
**Lichcraft
With knowledge of this ritual, the Death mage has discovered how to remove the viscera of another necromancer, making him immortal. The casting mage performs the ritual of Lichcraft on a willing necromancer in return for his eternal servitude. The subject is then transformed into an immortal being of great magical power known as a Lich. By removing the viscera of the target and hiding it, the caster can ensure the immortality and loyalty of the subject. Should the body of the Lich be physically destroyed, a new one is formed from the dust of dead humans.
この儀式の知識によって、死の魔術師は他の降霊術師の内臓を取り除き、彼を不死にする方法を発見します。これを詠唱した魔術師は、それを望む降霊術師にLichcraftの儀式を執り行い、それと引き換えに彼に永久的な隷属を得ます。対象は、Lichとして知られる強大な魔力を持つ不死の存在に変化します。対象の内臓を取り除き、それを隠すことにより、魔術師は対象の不死性と、その忠誠を確実にすることができます。Lichの肉体が物理的に破壊された場合、死者の塵から新たなものが形成されます。
**Dragon Master
The caster claims lordship over all serpentkin. Every time the caster summons a Drake, Wyvern or Sea Serpent, not one but three beasts will heed the call.
術者は全ての蛇の血族への統治権を獲得します。術者がDrake、Wyvern、Sea Serpentを召喚するたびに、一体ではなく三体の獣が呼びかけに応じます。
**Mass Regeneration
Gives regenerative powers to all friendly units on the entire battlefield. Does not work on inanimate targets.
戦場全体の味方に再生能力を与えます。これは無生物には作用しません。
**Haunted Forest
Vines will merge with anyone killed in the God's Dominion, creating an undead Manikin. The Manikin will fight any enemies of the God for a short while before it is totally dissolved by the vines. Undead or inanimate beings are not affected by the spell. The enchantment lasts until someone dispels it or the caster dies.
蔓は、神の支配圏内で死んだもの全てと融合し、アンデッドのManikinを作ります。これらのManikinは、蔓によって完全に分解されるまでの短時間、神のあらゆる敵と戦います。アンデッドや無生物はこの呪文の影響を受けません。この呪附は、誰かがそれを解呪するか、術者が死ぬまで持続します。
</v>
      </c>
      <c r="G39" s="1" t="str">
        <f ca="1">IFERROR(IFERROR(myConcat(INDIRECT("Spell!AA"&amp;MATCH(SpellOutput!G$1&amp;SpellOutput!$A39&amp;"S",Spell!$A:$A,0)&amp;":AA"&amp;MATCH(SpellOutput!G$1&amp;SpellOutput!$A39&amp;"E",Spell!$A:$A,0))),myConcat(INDIRECT("Spell!AA"&amp;MATCH(SpellOutput!G$1&amp;SpellOutput!$A39&amp;"S",Spell!$A:$A,0)))),"")</f>
        <v xml:space="preserve">**Hydrophobia
The spell afflicts enemies with rabies. Affected units become rabid and will attack anything nearby, even friends. Only living targets can be affected by the disease.
**Gale Gate
The caster opens a rift in space creating a gate into a realm of storms. Huge amounts of aerial magic are effectively channeled through this gate, producing twenty Air gems each turn. Not all of the powers of the Gale Gate can be harnessed though. Hurricanes and storms will be randomly unleashed upon provinces not controlled by the caster. The enchantment lasts until it is dispelled or the caster dies.
**Lure of the Deep
Sirens will start to emerge from the deeps when this powerful enchantment is cast. The Sirens will sing to enemy troops and lure them down to certain death in the deeps. The lure is most persuasive in coastal and sea provinces with strong friendly Dominion. Inland provinces and provinces within an enemy Dominion are not affected at all. Nations that can recruit Sirens will find that this is cheaper while this enchantment is in effect. This global enchantment can only be cast in an underwater laboratory and it will last until someone dispels it or the caster dies.
**Soul Drain
The caster creates a well of unlife on the battlefield and opens a channel between himself and the well. Every soul on the battlefield takes damage as their psychic energies rush from their bodies into the well to heal and reinvigorate the caster.
**Stygian Paths
All lands are connected to the Underworld and every location in the Underworld corresponds to a location in the lands of the living, but time passes differently in the Underworld. By traveling in the Underworld, great distances can be covered in a short period of time. When this ritual is cast, a gateway into the realm of the dead is opened. The necromancer then leads his followers on dark paths through the Underworld to emerge in a faraway province. The journey, however, is not free from risk: no one is allowed to leave the lands of the dead. Everyone using the Stygian paths risks injury or even death by poisoning, spirit attacks or fates even worse. Stealthy units are less likely to be detected by the guardians of the Underworld.
**Black Death
The necromancer curses a province with the Black Death. This plague will kill thousands upon thousands of people. The spell is targeted at the general population and will probably not affect the military units in the province.
**Call the Worm That Walks
Potent nature mages do not die easily, and for the more potent even death might not stop them. When the worms and bugs that feed of carrion devour the corpse of a dead nature mage some of them manage to transfer a portion of their mind and power into the crawling mass feeding on their remnants. This spell summons the remnant lifeforce of such a mage and the worms and bugs that houses it.
**Beast Mastery
All animals on the battlefield are bound to the will of the caster.
</v>
      </c>
      <c r="H39" s="1" t="str">
        <f ca="1">IFERROR(IFERROR(myConcat(INDIRECT("Spell!AA"&amp;MATCH(SpellOutput!H$1&amp;SpellOutput!$A39&amp;"S",Spell!$A:$A,0)&amp;":AA"&amp;MATCH(SpellOutput!H$1&amp;SpellOutput!$A39&amp;"E",Spell!$A:$A,0))),myConcat(INDIRECT("Spell!AA"&amp;MATCH(SpellOutput!H$1&amp;SpellOutput!$A39&amp;"S",Spell!$A:$A,0)))),"")</f>
        <v xml:space="preserve">**Improved Cross Breeding
Hundreds of different creatures from mice to humans are magically cross-bred and grown in an effort to produce a powerful monster. Most offspring die early, but some survive and are bound to serve their creator. Luck is required to breed the more powerful creatures.
**Rush of Strength
By sacrificing a blood slave, all friendly units receive increased physical strength for the duration of the battle.
**Life for a Life
The Blood mage sacrifices a virgin and in exchange one of his foes on the battlefield is slain. Inanimate beings are immune to this spell, everyone else will take severe and irresistible damage from it.
**Horror Seed
A Horror is sent to possess a far away enemy. The Horror hides its true self and spreads its evil ways, marking and cursing soldiers in the province. The most horrible ability of the possessing Horror is to infect living soldiers with Parasitic Horrors. These Parasitic Horrors sooner or later break the mind and body of their host, transforming them into full fledged Horrors. Should the host of the Master Horror be slain, the true Horror will manifest and attack everything alive.
**Bind Heliophagus
The Blood mage sacrifices several blood slaves to contact and bind one of the four Heliophagii to serve him. Winged and powerful, the Heliophagii lead the armies of the Abyss. They are composed of darkness, but their claws and horns are golden and enchanted. Their ability to become invisible in shadows makes them truly horrible. Heliophagii are skilled in Blood magic. Once a Heliophagus dies, it returns to the Abyss and can be summoned once again.
**Three Red Seconds
The caster summons a horde of Imps and commands them to raise a fortress. In three red seconds, a mighty citadel is built in a province of the caster's choice.
**Blood Vortex
This horrifying ritual creates the blood vortex. A churning pool of polluted blood that roars horrible yet terribly alluring songs. The song of the vortex is heard by all mortals in the world, whispering sweet melodies of death and carnage, beckoning all people to come bask in its crimson presence. Its song is especially strongly felt by those whose blood is suitable for blood rituals, summoning them to the site of the ritual. The mortals that enter its presence stare dumbfounded on the waves and swirls in the vortex, or throw themselves heedlessly to drown in the bloody swirls. The master of the ritual then collects suitable victims to use in other rituals. Eventually, when no life is left in the world around the vortex, it dries out and dies. Provinces with strong influences of order will be less affected by the beckoning and those with strong turmoil influences will be more drawn to the vortex.
</v>
      </c>
      <c r="J39" s="1" t="s">
        <v>2885</v>
      </c>
      <c r="K39" s="1" t="str">
        <f ca="1">IFERROR(IFERROR(myConcat(INDIRECT("Spell!AA"&amp;MATCH(SpellOutput!K$1&amp;"0"&amp;SpellOutput!$J39&amp;"S",Spell!$A:$A,0)&amp;":AA"&amp;MATCH(SpellOutput!K$1&amp;"0"&amp;SpellOutput!$J39&amp;"E",Spell!$A:$A,0))),myConcat(INDIRECT("Spell!AA"&amp;MATCH(SpellOutput!K$1&amp;"0"&amp;SpellOutput!$J39&amp;"S",Spell!$A:$A,0)))),"")</f>
        <v xml:space="preserve">**Final Rest
This is a banish spell. With this prayer the priest calls upon the life giving powers of his God to restore the natural order and destroy undead beings. The prayer will destroy undead beings outright unless they manage to resist the banishment.
これは追放の呪文です。この祈祷により、聖職者はその神の命を齎す力を呼び起こし、自然の調和を回復してアンデッドを滅ぼします。この祈祷は、彼らが追放に抵抗できない限り、アンデッドを直ちに滅ぼします。
**Word of Thorns
The priest utters a prayer most holy and a heathen is struck by a divine bolt.
聖職者は最も神聖なる祈祷を囁き、異教徒を神聖なる矢で打ち据えます。
</v>
      </c>
    </row>
    <row r="40" spans="1:11" x14ac:dyDescent="0.15">
      <c r="A40" s="1">
        <v>9</v>
      </c>
      <c r="B40" s="1" t="str">
        <f ca="1">IFERROR(IFERROR(myConcat(INDIRECT("Spell!AA"&amp;MATCH(SpellOutput!B$1&amp;SpellOutput!$A40&amp;"S",Spell!$A:$A,0)&amp;":AA"&amp;MATCH(SpellOutput!B$1&amp;SpellOutput!$A40&amp;"E",Spell!$A:$A,0))),myConcat(INDIRECT("Spell!AA"&amp;MATCH(SpellOutput!B$1&amp;SpellOutput!$A40&amp;"S",Spell!$A:$A,0)))),"")</f>
        <v xml:space="preserve">**Call Ancient Presence
In the deepest parts of the most fearsome swamps there is something that devours everything that dares to enter. This is know as the ancient presence. It is very old and grows larger by incorporating the victims that it devours whole. No hero can stand against the ancient presence, it devours and incorporates anyone that gets close and only gets stronger by it. The ritual to call an ancient presence can only be performed in large swamp.
最も恐ろしい沼地の、最も深いところには、足を踏み入れるもの全てを飲み込む何かが存在します。それはAncient Presenceとして知られています。それは極めて古い存在で、それが丸呑みにした犠牲者を取り込むことで成長します。いかなる英雄であれAncient Presenceに立ち向かうことはできず、それは近付いたもの全てを飲み込んで取り込み、それにより強力になるのみです。Ancient Presenceを呼ぶための儀式は、大きな沼地でのみ行うことができます。
**Call Abomination
The caster summons an Abomination from the nether planes. The beast is huge and horrible to behold, capable of shredding the minds of weaker beings with its gaze.
術者は下層次元からAbominationを召喚します。この獣は巨大で、目にするだけでも恐ろしく、その凝視によって弱い存在の精神を引き裂くことができます。
**Ghost Riders
This spell summons 33 Longdead Horsemen led by a Wraith Lord of the Netherworld. The horsemen will wreak havoc upon a province of the caster's choice but are not otherwise under the control of their summoner.
この呪文は、冥界からWraith Lord率いる33体のLongdead Horsemanを召喚します。この騎兵隊は術者の選んだ州を散々に荒らしますが、それを除けば召喚者の制御下にはありません。
**Legion of Wights
The necromancer summons twenty Wights from the Underworld to serve him. Wights are powerful undead warriors armed with Bane Blades and heavy armor.
降霊術士は、冥界から20体のWightを召喚し、彼に仕えさせます。Wightは、Bane Bladeと重鎧で武装した、強力なアンデッドの戦士です。
**Tartarian Gate
The caster opens a gate to Tartarus and releases a dead Titan or Monstrum imprisoned in that horrible place. The Titans were gods in ancient times, but were defeated and imprisoned in Tartarus aeons ago. The dead Titan once had tremendous powers, but the imprisonment in the realm of perpetual pain might have destroyed the mind of the ancient god.
術者はTartarusへの門を開き、かの恐るべき地に幽閉された、死せる巨神か怪物を解放します。これらの巨神たちは太古の神々でしたが、遥か昔に打ち破られ、Tartarusへと幽閉されました。死せる巨神はかつて途方もない力を持っていましたが、絶え間なき苦痛の領域への幽閉は、太古の神の精神を破壊してしまったかもしれません。
**Awaken Tarrasque
The caster awakens an ancient sleeping dragon.
術者は太古の眠れる竜を目覚めさせます。
**Enchanted Forests
All forests will start to whisper the hymns to the pretender that controls this enchantment. This will spread dominion to the places where false pretenders were worshiped. When a forest has the right dominion it will start to attack instead of whispering hymns. Enemies in that province or neighboring provinces will be attacked by forest creatures. A strong dominion or high growth scale helps the effectiveness of the attacks and wastelands are never attacked by the forest creatures. The spell lasts until someone dispels it or the caster dies.
全ての森は、この呪附を制御している請求者への賛歌を囁き始めます。これは、偽りの請求者たちが信仰されている地へと支配力を拡散します。一度森が正しい支配圏に入ったならば、森は賛歌を囁くのではなく、攻撃を開始します。その州や、隣接する州に居る敵は、森の生物たちから攻撃を受けます。強い支配力や、高いGrowth天秤はこの攻撃の効果を高め、また荒地は森の生物からの攻撃を受けることはありません。この呪文は、誰かがそれを解呪するか、術者が死ぬまで持続します。
</v>
      </c>
      <c r="C40" s="1" t="str">
        <f ca="1">IFERROR(IFERROR(myConcat(INDIRECT("Spell!AA"&amp;MATCH(SpellOutput!C$1&amp;SpellOutput!$A40&amp;"S",Spell!$A:$A,0)&amp;":AA"&amp;MATCH(SpellOutput!C$1&amp;SpellOutput!$A40&amp;"E",Spell!$A:$A,0))),myConcat(INDIRECT("Spell!AA"&amp;MATCH(SpellOutput!C$1&amp;SpellOutput!$A40&amp;"S",Spell!$A:$A,0)))),"")</f>
        <v xml:space="preserve">**Army of Gold
An entire army is physically altered into beings with golden skin. The golden warriors can withstand severe punishment and are resistant to heat and flames. As a side effect the targets will take additional damage from lightning.
全軍は、黄金の皮膚を持つ存在へと物理的に変質します。黄金の戦士たちは、痛烈な酷使にも耐えることができ、また熱と炎に耐性を持ちます。副作用として、対象は電撃から更なる損害を被ります。
**Army of Lead
An entire army is physically altered into beings with leaden skin. The leaden warriors can withstand severe punishment and are very difficult to affect with magic. As a side effect the targets will take additional damage from lightning.
全軍は、鉛の皮膚を持つ存在へと物理的に変質します。鉛の戦士たちは、痛烈な酷使にも耐えることができ、また魔法の影響を格段に受けにくくなります。副作用として、対象は電撃から更なる損害を被ります。
**Arcane Domination
The caster alters the magical bonds of all magical beings on the battlefield, making them serve him instead of their creators.
術者は、戦場の全ての魔法生物の魔法的な絆を変質させ、それらをその製造者でなく、術者に仕えさせます。
**Wish
This ritual taps the primal powers from beyond the Spheres. By projection of his own will upon the Principle of Beginning, the caster can affect the very processes of creation and receive an answer to his wish. There are many things to wish for, but the outcome is not always good. If you want something good and safe, you can try wishing for an artifact or magic gems.
この儀式は、世界の外から原初の力を引き出します。彼自身の意思を、創造の本源へと投影することにより、術者は創造の過程そのものに影響を及ぼし、彼の願いに対する答えを受け取ることができます。願うことができる多くのものが存在しますが、結果は常に良いものとは限りません。もし何か安全で有益なものを求むならば、ArtifactやMagic gemsの願いを試してみることができます。
**Utterdark
The world is covered by a blanket of utter darkness. All living beings must use torches to see even a few feet in front of themselves. Undead, Demons and blind beings are unaffected by the darkness. All provinces except caves and deep seas have their income and resources reduced by 90 percent. During the perpetual night, forces of darkness and roaming shades will attack enemy provinces. The spell lasts until someone dispels it or the caster dies.
世界は、完全なる闇によって一面覆われます。全ての生物は、数フィート先を見るのにさえ、松明を使わなくてはなりません。アンデッド、デーモン、視覚を持たないものは、闇の影響を受けません。洞窟と深海を除く全ての州の税収と資源は、90%減少します。この永遠の夜の間、闇の軍勢と彷徨える影は、敵の州を攻撃します。この呪文は、誰かがこれを解呪するか、術者が死ぬまで持続します。
**Army of Rats
The entire enemy army takes on the aspect of the rat and becomes small and nervous for the rest of their lives. Those affected have their  size, strength, hit points and morale reduced. As a side effect defence is increased.
敵全軍は鼠の相を得て、その残る生涯に渡り、小さく、神経質になります。影響を受けたものは、大きさ、筋力、HP、士気が低下します。副作用として、防御技能は向上します。
</v>
      </c>
      <c r="D40" s="1" t="str">
        <f ca="1">IFERROR(IFERROR(myConcat(INDIRECT("Spell!AA"&amp;MATCH(SpellOutput!D$1&amp;SpellOutput!$A40&amp;"S",Spell!$A:$A,0)&amp;":AA"&amp;MATCH(SpellOutput!D$1&amp;SpellOutput!$A40&amp;"E",Spell!$A:$A,0))),myConcat(INDIRECT("Spell!AA"&amp;MATCH(SpellOutput!D$1&amp;SpellOutput!$A40&amp;"S",Spell!$A:$A,0)))),"")</f>
        <v xml:space="preserve">**Volcanic Eruption
The caster unleashes a volcanic eruption upon a distant province, destroying the lands and killing one third of the population.
術者は、遠方の州に火山噴火を解き放ち、その地を破壊して三分の一の住民を殺害します。
**Flames from the Sky
With this spell, the mage hurls a maelstrom of flaming spheres towards an enemy province. The flame storm will strike an enemy army camp within the province with enormous force. Most likely, the majority of the units present in the camp will die from this powerful attack, but since the entire army is rarely gathered in one camp at a given time, only half of the target province's army can be expected to be struck by the flames.
この呪文により、魔術師は敵の州に向けて、燃える球体の大渦を投げつけます。この炎の嵐は、州に存在する敵軍の駐留地を、莫大な力で襲います。恐らくは、駐留地に居たものの大半は、この強力な攻撃によって死に絶えますが、しかしながら全軍が一つの駐留地に集まることは稀であり、そのため、標的となった州に居る軍の半分のみが、この炎に襲われることを期待できます。
**Flame Storm
A shower of fire shoots out from the caster's hands and strikes the enemy ranks. The flame storm is extremely powerful and can annihilate entire armies.
術者の手から炎の雨が発射され、敵軍を襲います。この炎の嵐は極めて強力で、全軍を根絶することができます。
**Chain Lightning
The mage hurls three orbs of pure lightning towards the enemies. Where an orb lands a lightning will strike a nearby unit and continue to travel to other nearby units until it eventually dissipates.
魔術師は、敵に向けて三つの純粋な電撃の球体を放ちます。球体が命中した場所の付近のものを電光が撃ち、それはやがて消散するまで、他のものへと流れていきます。
**Niefel Flames
A shower of blue flames shoots out from the caster's hands and flies towards the enemy ranks. The blue Niefel Flames are extremely cold and this spell can easily freeze an entire enemy army to death.
術者の手から青い炎の雨が発射され、敵兵に向けて飛んでいきます。この青い霧の炎は極めて冷たく、この呪文は敵全軍を容易に凍死させることができます。
**Tidal Wave
The caster unleashes a huge tidal wave upon a distant province, destroying the lands and killing the people. Forty percent of the population will die and unrest will increase.
術者は、巨大な津波を遠方の州に解き放ち、その地を破壊して住民を殺害します。四割の住民が死亡し、不安度が増加します。
**Celestial Rainbow
This ritual creates a rainbow large enough to be seen from everywhere in the world. The mage can direct where he wants the rainbow to appear and by doing this huge amounts of gold can easily be collected at the base of the rainbow. While the rainbow is in place luck will increase in all the caster's provinces. Once the luck is positive in a province the luck of the rainbow will protect it from hostile spells. The more luck in a province, the greater chance of hostile spells failing.
この儀式は、世界のどこからでも見ることができるほどに大きな虹を作ります。魔術師は虹を好きなところに導くことができ、それによって、虹の根本で大量の金を容易に見つけ出すことができます。虹が出ている間、術者の州全てで幸運が増加します。州の運が正の側であれば、虹の幸運はその州を敵対的な呪文から保護します。州がより強い運を持つほどに、敵対的な呪文が失敗する確率も向上します。
**Meteor Shower
This spell should only be cast as a last resort as it will likely kill the friendly forces as well as the enemy ones. After being cast strange whizzing sound will emanate from the heavens and soon nothing but the loud impacts from meteors will be heard.
**Strands of Arcane Power
This mighty enchantment enables the caster to project his mind to many distant places at once, via strands of arcane power. While projected, the caster will only be able to sense and affect magic, but this still makes it possible to search for magic sites and enemy mages. The caster will be able to project himself into all provinces that have a friendly Dominion.  Magic sites are more elusive when searching in this way and a very powerful mage is required to find those that are well hidden. Mages are usually able to stay hidden from the projected mind if they have a good magic resistance value. If an Astral mage is found, a battle of the minds will ensue. Only one will leave it with their mind intact. Other mages cannot try to retaliate, but neither do they risk losing their sanity in the process. However, they will be subjected to a minor Mind Burn attack if they are found.  The enchantment lasts until the caster is killed or feebleminded or the enchantment is dispelled.
この呪附は、神秘の力の網を用いて、術者がその精神を、複数の遠方の州へ、同時に投射することを可能にします。投射されている間、術者は魔法を感知し、それに影響することしかできませんが、それでもこれは、魔法の地や敵の魔術師を探すことを可能とします。術者は、友好的な支配権にある全ての州へ、自らを投射することができます。この方法で捜索する場合、魔法の地はより見つけ辛く、よく隠されたものを見つけるには、極めて強力な魔術師が必要です。魔術師たちは、彼らが優れた魔法抵抗力を持つならば、投射された精神から、多くの場合は隠れ続けることができます。星の魔術師が発見された場合、精神的な戦いが起こります。ただ一人だけが、その精神を傷付けられずに去ることができます。それ以外の魔術師は反撃を試みることはできませんが、その過程で正気を失う危険を冒すこともありません。しかし、彼らは発見されると弱いMind Burnによる攻撃の対象になります。この呪附は、術者が死ぬか精神薄弱に陥るまで、あるいは呪附自体が解呪されるまで持続します。
</v>
      </c>
      <c r="E40" s="1" t="str">
        <f ca="1">IFERROR(IFERROR(myConcat(INDIRECT("Spell!AA"&amp;MATCH(SpellOutput!E$1&amp;SpellOutput!$A40&amp;"S",Spell!$A:$A,0)&amp;":AA"&amp;MATCH(SpellOutput!E$1&amp;SpellOutput!$A40&amp;"E",Spell!$A:$A,0))),myConcat(INDIRECT("Spell!AA"&amp;MATCH(SpellOutput!E$1&amp;SpellOutput!$A40&amp;"S",Spell!$A:$A,0)))),"")</f>
        <v xml:space="preserve">**Siege Golem
The mage creates a Siege Golem, a metal giant able to destroy walls with its enchanted fists. The Siege Golem is even larger than the Iron Dragon, but not as powerful in regular combat.
魔術師は、その魔法の拳で城壁を破壊する金属の巨人、Siege Golemを製造します。Siege GolemはIron Dragonよりもさらに巨大ですが、通常の戦闘においては彼らほど強力ではありません。
**Iron Dragon
The caster makes a mechanical dragon covered with thick iron plates. The iron dragon is tremendously large, almost invulnerable and unaffected by heat, cold, shock and poison. They are able to fly and can trample smaller beings. In its iron belly a furnace of magic flames waits to be released upon its enemies. Should the dragon be destroyed the magical furnace will explode and kill everyone near the iron monstrosity. Iron Dragons are mindless, magical beings and will cease to function when left without magical leadership.
術者は、分厚い鉄の装甲に覆われた機械仕掛けの竜を製造します。このIron Dragonは、途方もなく大きく、傷付けるのは不可能に近く、そして熱、冷気、電撃、毒の影響を受けません。彼らは飛行でき、より小さなものを蹂躙できます。この鉄の腹には魔法の炎の炉があり、敵に向けて解き放たれるのを待ち構えています。この竜が破壊されることがあれば、魔法の炉は爆発し、この鉄の怪物の近くに居るもの全てを殺します。Iron Dragonは意志を持たない魔法生物で、魔法的な指揮なしに取り残されると機能を停止します。
**Mechanical Militia
Mechanical Men will help the local militia defend their provinces as long as this spell is in effect. The constructs require leadership and guidance, so a small local defence is required for the enchantment to have any effect. The global enchantment will last until it is dispelled or the caster dies.
この呪文が機能している限り、Mechanical Manは地元の民兵が彼らの州を護るのを手助けします。これらの構造物は指揮と先導を必要とし、そのためこの呪附が機能するためには、小規模でも地方守備隊が必要です。この世界呪附は、誰かがそれを解呪するか、術者が死ぬまで持続します。
**Juggernaut Construction
The Juggernaut is a colossal structure made out of religious idols and two pairs of enormous wheels. The machine is powered by Astral magic and will require magic leadership in order to make it move. A construction like this has to be almost as holy as the God itself and, rightfully, it does spread the Dominion of its God just like a Prophet. To make it complete, the Juggernaut is covered by a layer of gold to make it look even more religiously important.
Juggernautは、宗教的な偶像群と二対の車輪から構成される、巨大な構造物です。この器械は星の魔法により動作し、移動させるためには魔法的な指揮が必要です。このような構造物は神自身とほぼ同じぐらいに神聖でなくてはならず、当然ながらそれは預言者と同様に、神の支配力を拡散します。それを完璧にするために、Juggernautは金箔で覆われ、それをさらに宗教的に重要な存在であるように見せます。
**Poison Golem
The mage creates a Poison Golem, a metal giant made of dark alloys from the Underworld. The Poison Golem is made for a single purpose, destruction, and its mere presence is harmful to the living. The very land in which it stays will slowly wither and die. The construct is always surrounded by the sickly green flames of the Underworld.
魔術師は、冥界の暗色の合金から作られた金属の巨人、Poison Golemを製造します。Poison Golemはただ一つの目的、破壊のために作られ、それがただ存在するだけでも生物にとって有害です。それが留まる地そのものが徐々に衰え、死に絶えます。この構造物は、常に冥界の病的な緑色の炎に包まれています。
</v>
      </c>
      <c r="F40" s="1" t="str">
        <f ca="1">IFERROR(IFERROR(myConcat(INDIRECT("Spell!AA"&amp;MATCH(SpellOutput!F$1&amp;SpellOutput!$A40&amp;"S",Spell!$A:$A,0)&amp;":AA"&amp;MATCH(SpellOutput!F$1&amp;SpellOutput!$A40&amp;"E",Spell!$A:$A,0))),myConcat(INDIRECT("Spell!AA"&amp;MATCH(SpellOutput!F$1&amp;SpellOutput!$A40&amp;"S",Spell!$A:$A,0)))),"")</f>
        <v xml:space="preserve">**Demon Cleansing
This spell is the bane of demons. When this enchantment is active, all demons will take double damage from all attacks.
この呪文は、デーモンの破滅です。この呪附が機能していると、全てのデーモンはあらゆる攻撃から二倍の損害を受けます。
**Arcane Nexus
This mighty enchantment absorbs magical energies worldwide to replenish the caster's magical resources. Half of all magic gems used to cast spells and to create magic items will be absorbed into the Arcane Nexus and converted into astral perals at a two to one ratio. The purity of Astral and Blood magic makes it impossible for the Nexus to absorb any magic when these types of spells are cast, but all other types of magic will have some of their power absorbed by the Nexus. Even when no spells are cast or no items are forged, the Nexus will absorb some ambient magic energy from the world. The spell lasts until someone dispels it or the caster dies.
この強力な呪附は、術者の魔法の資源を補充するために、世界中から魔力を吸収します。呪文詠唱や魔法の品の制作に使われた全ての魔法の宝石のうちの半数はArcane Nexusへ吸収され、二対一の割合で星の真珠へと変換されます。星や血の魔法の純度は、Nexusがそれらの呪文から魔力を吸収することを不可能としますが、それ以外の全ての魔法は、その力の一部をNexusに吸収されます。たとえ呪文詠唱や鍛造が全く行われなかった場合でも、Nexusは世界から周囲の魔力を吸収します。この呪文は、誰かがそれを解呪するか、術者が死ぬまで持続します。
**Fields of the Dead
The necromancer releases the powers of the underworld and reanimates bodies and bones across the entire battlefield. Ever more walking dead will emerge from the ground. Recently killed soldiers might reawaken and do battle against their former friends.
降霊術師は冥界の力を解き放ち、戦場全体の屍や骨を蘇生させます。地面から絶え間なく歩く死者たちが現れていきます。殺されたばかりの兵士たちは蘇り、かつての友たちと戦い始めるかもしれません。
**Army of the Dead
Animates an entire army of skeletal Longdead Warriors in a distant province. Up to twenty Soulless will join the attack if there are unburied bodies present. The necromancer casting the spell controls the dead.
遠方の州で、骸骨のLongdeadの戦士たちの一軍を蘇生させます。埋葬されていない死体が存在すれば、最大で20体までのSoullessが攻撃に加わります。呪文を詠唱した降霊術師は、これらの死者たちの制御を得ます。
**Gaia's Blessing
This powerful enchantment protects an entire army from the power of the elements. The units become resistant to flames, frost, lightning and poison.
この強力な呪附は、全軍を元素の力から保護します。対象は火炎、冷気、電撃、そして毒物への耐性を得ます。
**Gift of Nature's Bounty
All life in the God's Dominion is blessed. Grain grows more quickly, the mustard tastes better, the ducks are fatter and all living creatures mate and give birth to young. The income of lands under the God's Dominion is greatly increased. The enchantment lasts until someone dispels it or the caster dies.
神の支配圏内の全ての生命は祝福されます。穀物はより早く育ち、マスタードはより美味くなり、鴨はより肥え太り、そして全ての生物たちは交尾して子供を産みます。神の支配圏内にある土地の税収は、大幅に増加します。この呪附は、誰かがそれを解呪するか、術者が死ぬまで持続します。
</v>
      </c>
      <c r="G40" s="1" t="str">
        <f ca="1">IFERROR(IFERROR(myConcat(INDIRECT("Spell!AA"&amp;MATCH(SpellOutput!G$1&amp;SpellOutput!$A40&amp;"S",Spell!$A:$A,0)&amp;":AA"&amp;MATCH(SpellOutput!G$1&amp;SpellOutput!$A40&amp;"E",Spell!$A:$A,0))),myConcat(INDIRECT("Spell!AA"&amp;MATCH(SpellOutput!G$1&amp;SpellOutput!$A40&amp;"S",Spell!$A:$A,0)))),"")</f>
        <v xml:space="preserve">**Astral Travel
The caster creates a rift in the fabric of space, allowing him to step through with all troops under his command and enter a distant province.
**Master Enslave
The caster unleashes vast arcane powers, ripping the free will from his foes and turning them into loyal thralls. The thralls will aid the caster until they die. There is no way to break free once enslaved by this spell.
**Undead Mastery
The caster takes control over all undead beings on the entire battlefield. Powerful undead will be able to resist the spell.
</v>
      </c>
      <c r="H40" s="1" t="str">
        <f ca="1">IFERROR(IFERROR(myConcat(INDIRECT("Spell!AA"&amp;MATCH(SpellOutput!H$1&amp;SpellOutput!$A40&amp;"S",Spell!$A:$A,0)&amp;":AA"&amp;MATCH(SpellOutput!H$1&amp;SpellOutput!$A40&amp;"E",Spell!$A:$A,0))),myConcat(INDIRECT("Spell!AA"&amp;MATCH(SpellOutput!H$1&amp;SpellOutput!$A40&amp;"S",Spell!$A:$A,0)))),"")</f>
        <v xml:space="preserve">**Damage Reversal
This spell will bring the ultimate protection for a mage in battle. Whenever the mage is wounded, the damage is transferred to the one who tried to wound him. Magic resistance might prevent this from taking effect, so the mage is not fully invulnerable. This method of protection is also rumored to be used by some of the most powerful and magically attuned beings.
**Infernal Prison
A gate is opened and the target is instantly thrown into the Inferno, the realm of Devils. This effect cannot be resisted by any means and being sent to the Inferno means certain death for most mortals.
**Claws of Kokytos
A gate is opened and the target is instantly thrown into Kokytos, the icy realm of Devils. This effect cannot be resisted by any means and being sent to Kokytos means certain death for most mortals.
**Send Horror
The caster contacts and forces a Horror to attack a distant province. The Horror will annihilate any army that is not hiding inside a fortress before disappearing. Dealing with horrors is not without risk however and the caster of this ritual might attract some unwanted attention.
**Infernal Forces
The caster summons and binds several Devils and twenty Imps. Devils are infernal beings of great strength. They are born in the fires of the Inferno and are impervious to heat and flame. Their glowing bodies radiate heat and bat-like wings grow from their shoulders. They are armed with a trident and their barbed tail can sting opponents in close combat.
**Infernal Tempest
The caster unleashes an infernal tempest. With the gale come several Storm Demons bent on wreaking havoc. The caster binds them to his service before they can destroy his laboratory. Storm Demons are devils of the tempest realm. The bodies of the Storm Demons consist partly of storm clouds. They are ethereal and can unleash blasts of infernal lightning upon their enemies.
**Forces of Ice
The caster summons and binds several Frost Fiends. Frost Fiends are devils of Kokytos, the icy realms of the Inferno. In the constant wars of their home plane, the Frost Fiends are feared by all fiery devils. Frost Fiends wear robes of woven ice and are constantly surrounded by an icy wind. They wield ice rods and can unleash blasts of infernal cold upon their enemies. Frost Fiends are more powerful in cold provinces and weaker in hot lands.
**Infernal Crusade
The caster summons and binds several Demon Knights. Demon Knights are armored demons riding demonic steeds with glowing red eyes. Demon Knights are horrible to behold and their mere presence will cause panic among weaker troops.
**Forces of Darkness
The caster summons and binds several Fiends of Darkness. Fiends of Darkness are coal-black demons summoned from the Abyss with human sacrifices. They fight with venomous claws and have bat-like wings. Fiends of Darkness are stealthy and able to hide in the night.
**The Looming Hell
Devils will appear in the dreams of some unfortunate enemies whenever they try to sleep. These Devils, through various threats, will try to persuade their victims to sell their souls and join in the killing of their own commander. The strength of the threats depends on the strength of the God's Dominion, but extreme courage is always required to defy the Devils. The Devils are totally powerless if they are unable to persuade any victims, which may well happen should the enemy commander be more feared than they are. The spell lasts until someone dispels it or the caster dies.
**Bind Demon Lord
The Blood mage performs a beastly ritual, sacrificing vast numbers of slaves in an attempt to contact and bind one of the Demon Lords. There are but a few of these infernal rulers and their powers are shrouded in mystery.
</v>
      </c>
      <c r="J40" s="1" t="s">
        <v>2886</v>
      </c>
      <c r="K40" s="1" t="str">
        <f ca="1">IFERROR(IFERROR(myConcat(INDIRECT("Spell!AA"&amp;MATCH(SpellOutput!K$1&amp;"0"&amp;SpellOutput!$J40&amp;"S",Spell!$A:$A,0)&amp;":AA"&amp;MATCH(SpellOutput!K$1&amp;"0"&amp;SpellOutput!$J40&amp;"E",Spell!$A:$A,0))),myConcat(INDIRECT("Spell!AA"&amp;MATCH(SpellOutput!K$1&amp;"0"&amp;SpellOutput!$J40&amp;"S",Spell!$A:$A,0)))),"")</f>
        <v xml:space="preserve">**Banishment
With this prayer the priest smites undead beings with the power of his God. The undead will take damage unless they manage to resist the banishment.
この祈祷により、聖職者はその神の力によって、アンデッドを罰します。アンデッドは追放に抵抗できない限り、傷付けられます。
**Claim Life
The priest utters a prayer most holy and a heathen is struck by a divine bolt. Anyone affected but surviving this smite will have a chest wound for the rest of their life.
聖職者は最も神聖なる祈祷を囁き、異教徒を神聖なる矢で打ち据えます。この天罰の影響を受けて生き残ったものは、その残る生涯に渡って胸の傷を負います。
</v>
      </c>
    </row>
  </sheetData>
  <phoneticPr fontId="1"/>
  <pageMargins left="0.7" right="0.7" top="0.75" bottom="0.75" header="0.3" footer="0.3"/>
  <pageSetup paperSize="9" orientation="portrait" horizontalDpi="4294967293"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7"/>
  <sheetViews>
    <sheetView workbookViewId="0">
      <selection activeCell="C2" sqref="C2:C7"/>
    </sheetView>
  </sheetViews>
  <sheetFormatPr defaultRowHeight="13.5" x14ac:dyDescent="0.15"/>
  <sheetData>
    <row r="1" spans="1:8" x14ac:dyDescent="0.15">
      <c r="B1" t="s">
        <v>3332</v>
      </c>
      <c r="C1" t="s">
        <v>3556</v>
      </c>
      <c r="D1" t="s">
        <v>3729</v>
      </c>
      <c r="E1" t="s">
        <v>3774</v>
      </c>
      <c r="F1" t="s">
        <v>3845</v>
      </c>
      <c r="G1" t="s">
        <v>3958</v>
      </c>
      <c r="H1" t="s">
        <v>3992</v>
      </c>
    </row>
    <row r="2" spans="1:8" x14ac:dyDescent="0.15">
      <c r="A2">
        <v>0</v>
      </c>
      <c r="B2" t="str">
        <f ca="1">"**Construction Lv"&amp;$A2&amp;" "&amp;IF($A2=0,"(Trinkets)",IF($A2=2,"(Lesser Magic Items)",IF($A2=4,"(Greater Magic Items)",IF($A2=6,"(Very Poweful Magic Items)",IF($A2=8,"(Unique Magic Artifacts)",IF($A2=12,"(Unforgeable Unique Items)",""))))))&amp;CHAR(10)&amp;IFERROR(myConcat(INDIRECT("Item!FH"&amp;MATCH(ItemOutput!B$1&amp;ItemOutput!$A2&amp;"S",Item!$A:$A,0)&amp;":FH"&amp;MATCH(ItemOutput!B$1&amp;ItemOutput!$A2&amp;"E",Item!$A:$A,0))),myConcat(INDIRECT("Item!FH"&amp;MATCH(ItemOutput!B$1&amp;ItemOutput!$A2&amp;"S",Item!$A:$A,0))))</f>
        <v xml:space="preserve">**Construction Lv0 (Trinkets)
|BGCOLOR(#000000):&amp;ref(Item/SH Weapons/Fire-Sword.jpg,nolink,75x75,Fire Sword);|BGCOLOR(BLACK):COLOR(WHITE):''Fire Sword''|片手|&amp;ref(Spell/P_Fire.jpg,nolink,25x25,Fire);1|&amp;ref(Spell/V_Fire.jpg,nolink,25x25,Fire Gem);5|
|~|&gt;|&gt;|&gt;|攻撃力：10&amp;ref(Item/D_Slash.jpg,nolink,25x25,Slash Damage);&amp;ref(Item/D_Magic.jpg,nolink,25x25,Magic Damage);&amp;br;攻撃修正：1&amp;br;防御修正：1&amp;br;長さ：1|
|&gt;|&gt;|&gt;|&gt;|BGCOLOR(#F5F5F5):攻撃力重視。癖がない|
|BGCOLOR(#000000):&amp;ref(Item/SH Weapons/Ice-Sword.jpg,nolink,75x75,Ice Sword);|BGCOLOR(BLACK):COLOR(WHITE):''Ice Sword''|片手|&amp;ref(Spell/P_Water.jpg,nolink,25x25,Water);1|&amp;ref(Spell/V_Water.jpg,nolink,25x25,Water Gem);5|
|~|&gt;|&gt;|&gt;|攻撃力：6&amp;ref(Item/D_Slash.jpg,nolink,25x25,Slash Damage);&amp;ref(Item/D_Magic.jpg,nolink,25x25,Magic Damage);&amp;br;攻撃修正：1&amp;br;防御修正：3&amp;br;長さ：1|
|&gt;|&gt;|&gt;|&gt;|BGCOLOR(#F5F5F5):防御修正重視。一騎討ちに向く|
|BGCOLOR(#000000):&amp;ref(Item/SH Weapons/Ice-Lance.jpg,nolink,75x75,Ice Lance);|BGCOLOR(BLACK):COLOR(WHITE):''Ice Lance''|片手|&amp;ref(Spell/P_Water.jpg,nolink,25x25,Water);1|&amp;ref(Spell/V_Water.jpg,nolink,25x25,Water Gem);5|
|~|&gt;|&gt;|&gt;|攻撃力：3&amp;ref(Item/D_Pierce.jpg,nolink,25x25,Pierce Damage);&amp;ref(Item/D_Magic.jpg,nolink,25x25,Magic Damage);&amp;br;第一撃に突撃ボーナス加算&amp;br;攻撃修正：1&amp;br;防御修正：2&amp;br;長さ：3|
|&gt;|&gt;|&gt;|&gt;|BGCOLOR(#F5F5F5):騎乗か飛行して使う突撃槍。最初の一撃が重い|
|BGCOLOR(#000000):&amp;ref(Item/SH Weapons/Sling-of-Accuracy.jpg,nolink,75x75,Sling of Accuracy);|BGCOLOR(BLACK):COLOR(WHITE):''Sling of Accuracy''|片手|&amp;ref(Spell/P_Air.jpg,nolink,25x25,Air);1|&amp;ref(Spell/V_Air.jpg,nolink,25x25,Air Gem);5|
|~|&gt;|&gt;|&gt;|攻撃力：12&amp;ref(Item/D_Blunt.jpg,nolink,25x25,Blunt Damage);&amp;ref(Item/D_Magic.jpg,nolink,25x25,Magic Damage);&amp;br;筋力加算三分の一&amp;br;射程：40&amp;br;精度修正：5&amp;br;弾数：15|
|&gt;|&gt;|&gt;|&gt;|BGCOLOR(#F5F5F5):片手で使える射撃武器。性能はそれなり|
|BGCOLOR(#000000):&amp;ref(Item/SH Weapons/Blacksteel-Sword.jpg,nolink,75x75,Blacksteel Sword);|BGCOLOR(BLACK):COLOR(WHITE):''Blacksteel Sword''|片手|&amp;ref(Spell/P_Earth.jpg,nolink,25x25,Earth);1|&amp;ref(Spell/V_Earth.jpg,nolink,25x25,Earth Gem);5|
|~|&gt;|&gt;|&gt;|攻撃力：9&amp;ref(Item/D_Slash.jpg,nolink,25x25,Slash Damage);&amp;ref(Item/D_Magic.jpg,nolink,25x25,Magic Damage);&amp;br;攻撃修正：2&amp;br;防御修正：2&amp;br;長さ：1|
|&gt;|&gt;|&gt;|&gt;|BGCOLOR(#F5F5F5):最初から作れる剣では最も高水準|
|BGCOLOR(#000000):&amp;ref(Item/SH Weapons/Enchanted-Sword.jpg,nolink,75x75,Enchanted Sword);|BGCOLOR(BLACK):COLOR(WHITE):''Enchanted Sword''|片手|&amp;ref(Spell/P_Astral.jpg,nolink,25x25,Astral);1|&amp;ref(Spell/V_Astral.jpg,nolink,25x25,Astral Pearl);5|
|~|&gt;|&gt;|&gt;|攻撃力：8&amp;ref(Item/D_Slash.jpg,nolink,25x25,Slash Damage);&amp;ref(Item/D_Magic.jpg,nolink,25x25,Magic Damage);&amp;br;攻撃修正：1&amp;br;防御修正：2&amp;br;長さ：1|
|&gt;|&gt;|&gt;|&gt;|BGCOLOR(#F5F5F5):バランスの良い性能。やや控えめではある|
|BGCOLOR(#000000):&amp;ref(Item/SH Weapons/Enchanted-Spear.jpg,nolink,75x75,Enchanted Spear);|BGCOLOR(BLACK):COLOR(WHITE):''Enchanted Spear''|片手|&amp;ref(Spell/P_Astral.jpg,nolink,25x25,Astral);1|&amp;ref(Spell/V_Astral.jpg,nolink,25x25,Astral Pearl);5|
|~|&gt;|&gt;|&gt;|攻撃力：7&amp;ref(Item/D_Pierce.jpg,nolink,25x25,Pierce Damage);&amp;ref(Item/D_Magic.jpg,nolink,25x25,Magic Damage);&amp;br;攻撃修正：2&amp;br;防御修正：2&amp;br;長さ：3&amp;br;&amp;br;騎乗/飛行時のみ使用可能|
|&gt;|&gt;|&gt;|&gt;|BGCOLOR(#F5F5F5):長さ重視。他の性能も意外に良好|
|BGCOLOR(#000000):&amp;ref(Item/SH Weapons/Hardwood-Club.jpg,nolink,75x75,Hardwood Club);|BGCOLOR(BLACK):COLOR(WHITE):''Hardwood Club''|片手|&amp;ref(Spell/P_Nature.jpg,nolink,25x25,Nature);1|&amp;ref(Spell/V_Nature.jpg,nolink,25x25,Nature Gem);5|
|~|&gt;|&gt;|&gt;|攻撃力：5&amp;ref(Item/D_Blunt.jpg,nolink,25x25,Blunt Damage);&amp;ref(Item/D_Magic.jpg,nolink,25x25,Magic Damage);&amp;br;攻撃修正：1&amp;br;防御修正：1&amp;br;長さ：1|
|&gt;|&gt;|&gt;|&gt;|BGCOLOR(#F5F5F5):打撃武器。性能的に秀でた点はない|
</v>
      </c>
      <c r="C2" t="str">
        <f ca="1">"**Construction Lv"&amp;$A2&amp;" "&amp;IF($A2=0,"(Trinkets)",IF($A2=2,"(Lesser Magic Items)",IF($A2=4,"(Greater Magic Items)",IF($A2=6,"(Very Poweful Magic Items)",IF($A2=8,"(Unique Magic Artifacts)",IF($A2=12,"(Unforgeable Unique Items)",""))))))&amp;CHAR(10)&amp;IFERROR(myConcat(INDIRECT("Item!FH"&amp;MATCH(ItemOutput!C$1&amp;ItemOutput!$A2&amp;"S",Item!$A:$A,0)&amp;":FH"&amp;MATCH(ItemOutput!C$1&amp;ItemOutput!$A2&amp;"E",Item!$A:$A,0))),myConcat(INDIRECT("Item!FH"&amp;MATCH(ItemOutput!C$1&amp;ItemOutput!$A2&amp;"S",Item!$A:$A,0))))</f>
        <v xml:space="preserve">**Construction Lv0 (Trinkets)
|BGCOLOR(#000000):&amp;ref(Item/DH Weapons/Enchanted-Pike.jpg,nolink,75x75,Enchanted Pike);|BGCOLOR(BLACK):COLOR(WHITE):''Enchanted Pike''|両手|&amp;ref(Spell/P_Astral.jpg,nolink,25x25,Astral);1|&amp;ref(Spell/V_Astral.jpg,nolink,25x25,Astral Pearl);5|
|~|&gt;|&gt;|&gt;|攻撃力：9&amp;ref(Item/D_Pierce.jpg,nolink,25x25,Pierce Damage);&amp;ref(Item/D_Magic.jpg,nolink,25x25,Magic Damage);&amp;br;筋力加算+25%&amp;br;攻撃修正：3&amp;br;防御修正：1&amp;br;長さ：5|
|&gt;|&gt;|&gt;|&gt;|BGCOLOR(#F5F5F5):攻撃修正の高い長槍。魔法武器全体で見ても随一の長さ|
</v>
      </c>
      <c r="D2" t="str">
        <f ca="1">"**Construction Lv"&amp;$A2&amp;" "&amp;IF($A2=0,"(Trinkets)",IF($A2=2,"(Lesser Magic Items)",IF($A2=4,"(Greater Magic Items)",IF($A2=6,"(Very Poweful Magic Items)",IF($A2=8,"(Unique Magic Artifacts)",IF($A2=12,"(Unforgeable Unique Items)",""))))))&amp;CHAR(10)&amp;IFERROR(myConcat(INDIRECT("Item!FH"&amp;MATCH(ItemOutput!D$1&amp;ItemOutput!$A2&amp;"S",Item!$A:$A,0)&amp;":FH"&amp;MATCH(ItemOutput!D$1&amp;ItemOutput!$A2&amp;"E",Item!$A:$A,0))),myConcat(INDIRECT("Item!FH"&amp;MATCH(ItemOutput!D$1&amp;ItemOutput!$A2&amp;"S",Item!$A:$A,0))))</f>
        <v xml:space="preserve">**Construction Lv0 (Trinkets)
|BGCOLOR(#000000):&amp;ref(Item/Shields/Blacksteel-Tower-Shield.jpg,nolink,75x75,Blacksteel Tower Shield);|BGCOLOR(BLACK):COLOR(WHITE):''Blacksteel Tower Shield''|盾|&amp;ref(Spell/P_Earth.jpg,nolink,25x25,Earth);1|&amp;ref(Spell/V_Earth.jpg,nolink,25x25,Earth Gem);5|
|~|&gt;|&gt;|&gt;|盾軽減力：23&amp;br;防御修正：-2&amp;br;盾対応力：9&amp;br;装備負担：2&amp;br;魔法の防具&amp;br;&amp;br;騎乗中使用不可|
|&gt;|&gt;|&gt;|&gt;|BGCOLOR(#F5F5F5):硬い大盾。重いが多くの攻撃を受けてくれる|
|BGCOLOR(#000000):&amp;ref(Item/Shields/Blacksteel-Kite-Shield.jpg,nolink,75x75,Blacksteel Kite Shield);|BGCOLOR(BLACK):COLOR(WHITE):''Blacksteel Kite Shield''|盾|&amp;ref(Spell/P_Earth.jpg,nolink,25x25,Earth);1|&amp;ref(Spell/V_Earth.jpg,nolink,25x25,Earth Gem);5|
|~|&gt;|&gt;|&gt;|盾軽減力：29&amp;br;防御修正：-2&amp;br;盾対応力：8&amp;br;装備負担：2&amp;br;魔法の防具|
|&gt;|&gt;|&gt;|&gt;|BGCOLOR(#F5F5F5):硬い騎盾。並の威力では貫けない|
|BGCOLOR(#000000):&amp;ref(Item/Shields/Enchanted-Shield.jpg,nolink,75x75,Enchanted Shield);|BGCOLOR(BLACK):COLOR(WHITE):''Enchanted Shield''|盾|&amp;ref(Spell/P_Astral.jpg,nolink,25x25,Astral);1|&amp;ref(Spell/V_Astral.jpg,nolink,25x25,Astral Pearl);5|
|~|&gt;|&gt;|&gt;|盾軽減力：17&amp;br;防御修正：-1&amp;br;盾対応力：7&amp;br;装備負担：1&amp;br;魔法の防具|
|&gt;|&gt;|&gt;|&gt;|BGCOLOR(#F5F5F5):バランスの良い盾。重さも控えめ|
|BGCOLOR(#000000):&amp;ref(Item/Shields/Raw-Hide-Shield.jpg,nolink,75x75,Raw Hide Shield);|BGCOLOR(BLACK):COLOR(WHITE):''Raw Hide Shield''|盾|&amp;ref(Spell/P_Nature.jpg,nolink,25x25,Nature);1|&amp;ref(Spell/V_Nature.jpg,nolink,25x25,Nature Gem);5|
|~|&gt;|&gt;|&gt;|盾軽減力：13&amp;br;防御修正：0&amp;br;盾対応力：4&amp;br;装備負担：0&amp;br;魔法の防具|
|&gt;|&gt;|&gt;|&gt;|BGCOLOR(#F5F5F5):軽いが脆い盾。頼りないが邪魔にもならない|
</v>
      </c>
      <c r="E2" t="str">
        <f ca="1">"**Construction Lv"&amp;$A2&amp;" "&amp;IF($A2=0,"(Trinkets)",IF($A2=2,"(Lesser Magic Items)",IF($A2=4,"(Greater Magic Items)",IF($A2=6,"(Very Poweful Magic Items)",IF($A2=8,"(Unique Magic Artifacts)",IF($A2=12,"(Unforgeable Unique Items)",""))))))&amp;CHAR(10)&amp;IFERROR(myConcat(INDIRECT("Item!FH"&amp;MATCH(ItemOutput!E$1&amp;ItemOutput!$A2&amp;"S",Item!$A:$A,0)&amp;":FH"&amp;MATCH(ItemOutput!E$1&amp;ItemOutput!$A2&amp;"E",Item!$A:$A,0))),myConcat(INDIRECT("Item!FH"&amp;MATCH(ItemOutput!E$1&amp;ItemOutput!$A2&amp;"S",Item!$A:$A,0))))</f>
        <v xml:space="preserve">**Construction Lv0 (Trinkets)
|BGCOLOR(#000000):&amp;ref(Item/Helms/Blacksteel-Helmet.jpg,nolink,75x75,Blacksteel Helmet);|BGCOLOR(BLACK):COLOR(WHITE):''Blacksteel Helmet''|兜|&amp;ref(Spell/P_Earth.jpg,nolink,25x25,Earth);1|&amp;ref(Spell/V_Earth.jpg,nolink,25x25,Earth Gem);5|
|~|&gt;|&gt;|&gt;|頭部防護：24&amp;br;防御修正：0&amp;br;装備負担：0&amp;br;魔法の防具|
|&gt;|&gt;|&gt;|&gt;|BGCOLOR(#F5F5F5):安価で硬い。序盤の安全確保には十分|
|BGCOLOR(#000000):&amp;ref(Item/Helms/Enchanted-Helmet.jpg,nolink,75x75,Enchanted Helmet);|BGCOLOR(BLACK):COLOR(WHITE):''Enchanted Helmet''|兜|&amp;ref(Spell/P_Astral.jpg,nolink,25x25,Astral);1|&amp;ref(Spell/V_Astral.jpg,nolink,25x25,Astral Pearl);5|
|~|&gt;|&gt;|&gt;|頭部防護：15&amp;br;防御修正：0&amp;br;装備負担：0&amp;br;魔法の防具|
|&gt;|&gt;|&gt;|&gt;|BGCOLOR(#F5F5F5):やや控えめな性能。それでも無いよりは遥かに良い|
</v>
      </c>
      <c r="F2" t="str">
        <f ca="1">"**Construction Lv"&amp;$A2&amp;" "&amp;IF($A2=0,"(Trinkets)",IF($A2=2,"(Lesser Magic Items)",IF($A2=4,"(Greater Magic Items)",IF($A2=6,"(Very Poweful Magic Items)",IF($A2=8,"(Unique Magic Artifacts)",IF($A2=12,"(Unforgeable Unique Items)",""))))))&amp;CHAR(10)&amp;IFERROR(myConcat(INDIRECT("Item!FH"&amp;MATCH(ItemOutput!F$1&amp;ItemOutput!$A2&amp;"S",Item!$A:$A,0)&amp;":FH"&amp;MATCH(ItemOutput!F$1&amp;ItemOutput!$A2&amp;"E",Item!$A:$A,0))),myConcat(INDIRECT("Item!FH"&amp;MATCH(ItemOutput!F$1&amp;ItemOutput!$A2&amp;"S",Item!$A:$A,0))))</f>
        <v xml:space="preserve">**Construction Lv0 (Trinkets)
|BGCOLOR(#000000):&amp;ref(Item/Armors/Blacksteel-Plate.jpg,nolink,75x75,Blacksteel Plate);|BGCOLOR(BLACK):COLOR(WHITE):''Blacksteel Plate''|鎧|&amp;ref(Spell/P_Earth.jpg,nolink,25x25,Earth);1|&amp;ref(Spell/V_Earth.jpg,nolink,25x25,Earth Gem);5|
|~|&gt;|&gt;|&gt;|胴体防護：17&amp;br;防御修正：-1&amp;br;装備負担：2&amp;br;行軍速度：-2&amp;br;魔法の防具|
|&gt;|&gt;|&gt;|&gt;|BGCOLOR(#F5F5F5):優秀な防御力。やや重い|
|BGCOLOR(#000000):&amp;ref(Item/Armors/Blacksteel-Full-Plate.jpg,nolink,75x75,Blacksteel Full Plate);|BGCOLOR(BLACK):COLOR(WHITE):''Blacksteel Full Plate''|鎧|&amp;ref(Spell/P_Earth.jpg,nolink,25x25,Earth);2|&amp;ref(Spell/V_Earth.jpg,nolink,25x25,Earth Gem);10|
|~|&gt;|&gt;|&gt;|胴体防護：24&amp;br;防御修正：-3&amp;br;装備負担：4&amp;br;行軍速度：-6&amp;br;魔法の防具|
|&gt;|&gt;|&gt;|&gt;|BGCOLOR(#F5F5F5):過大な重量と相応の防御力。疲労対策は欠かせない|
|BGCOLOR(#000000):&amp;ref(Item/Armors/Berserker-Pelt.jpg,nolink,75x75,Berserker Pelt);|BGCOLOR(BLACK):COLOR(WHITE):''Berserker Pelt''|鎧|&amp;ref(Spell/P_Nature.jpg,nolink,25x25,Nature);1|&amp;ref(Spell/V_Nature.jpg,nolink,25x25,Nature Gem);5|
|~|&gt;|&gt;|&gt;|胴体防護：9&amp;br;防御修正：0&amp;br;装備負担：0&amp;br;行軍速度：-0&amp;br;魔法の防具&amp;br;&amp;br;&amp;ref(Item/Gone-Berserk.jpg,nolink,25x25,Gone Berserk);|
|&gt;|&gt;|&gt;|&gt;|BGCOLOR(#F5F5F5):常時狂戦士に。気軽に使える類ではない|
|BGCOLOR(#000000):&amp;ref(Item/Armors/Enchanted-Ring-Mail-Armor.jpg,nolink,75x75,Enchanted Ring Mail Armor);|BGCOLOR(BLACK):COLOR(WHITE):''Enchanted Ring Mail Armor''|鎧|&amp;ref(Spell/P_Astral.jpg,nolink,25x25,Astral);1|&amp;ref(Spell/V_Astral.jpg,nolink,25x25,Astral Pearl);5|
|~|&gt;|&gt;|&gt;|胴体防護：13&amp;br;防御修正：-1&amp;br;装備負担：1&amp;br;行軍速度：-0&amp;br;魔法の防具|
|&gt;|&gt;|&gt;|&gt;|BGCOLOR(#F5F5F5):平凡な防御力ながら軽量。扱いやすい|
</v>
      </c>
      <c r="G2" t="str">
        <f ca="1">"**Construction Lv"&amp;$A2&amp;" "&amp;IF($A2=0,"(Trinkets)",IF($A2=2,"(Lesser Magic Items)",IF($A2=4,"(Greater Magic Items)",IF($A2=6,"(Very Poweful Magic Items)",IF($A2=8,"(Unique Magic Artifacts)",IF($A2=12,"(Unforgeable Unique Items)",""))))))&amp;CHAR(10)&amp;IFERROR(myConcat(INDIRECT("Item!FH"&amp;MATCH(ItemOutput!G$1&amp;ItemOutput!$A2&amp;"S",Item!$A:$A,0)&amp;":FH"&amp;MATCH(ItemOutput!G$1&amp;ItemOutput!$A2&amp;"E",Item!$A:$A,0))),myConcat(INDIRECT("Item!FH"&amp;MATCH(ItemOutput!G$1&amp;ItemOutput!$A2&amp;"S",Item!$A:$A,0))))</f>
        <v xml:space="preserve">**Construction Lv0 (Trinkets)
|BGCOLOR(#000000):&amp;ref(Item/Boots/Boots-of-Long-Strides.jpg,nolink,75x75,Boots of Long Strides);|BGCOLOR(BLACK):COLOR(WHITE):''Boots of Long Strides''|靴|&amp;ref(Spell/P_Nature.jpg,nolink,25x25,Nature);1|&amp;ref(Spell/V_Nature.jpg,nolink,25x25,Nature Gem);5|
|~|&gt;|&gt;|&gt;|&amp;ref(Item/Swiftness.jpg,nolink,25x25,Swiftness (100));&amp;br;行軍速度+6|
|&gt;|&gt;|&gt;|&gt;|BGCOLOR(#F5F5F5):移動速度の強化。先手を取れることも増える|
|BGCOLOR(#000000):&amp;ref(Item/Boots/Boots-of-Water-Walking.jpg,nolink,75x75,Boots of Water Walking);|BGCOLOR(BLACK):COLOR(WHITE):''Boots of Water Walking''|靴|&amp;ref(Spell/P_Water.jpg,nolink,25x25,Water);1|&amp;ref(Spell/V_Water.jpg,nolink,25x25,Water Gem);5|
|~|&gt;|&gt;|&gt;|&amp;ref(Item/Swimming.jpg,nolink,25x25,Swimming);|
|&gt;|&gt;|&gt;|&gt;|BGCOLOR(#F5F5F5):誰でも川を通れるようになる。暑い領域で優秀|
</v>
      </c>
      <c r="H2" t="str">
        <f ca="1">"**Construction Lv"&amp;$A2&amp;" "&amp;IF($A2=0,"(Trinkets)",IF($A2=2,"(Lesser Magic Items)",IF($A2=4,"(Greater Magic Items)",IF($A2=6,"(Very Poweful Magic Items)",IF($A2=8,"(Unique Magic Artifacts)",IF($A2=12,"(Unforgeable Unique Items)",""))))))&amp;CHAR(10)&amp;IFERROR(myConcat(INDIRECT("Item!FH"&amp;MATCH(ItemOutput!H$1&amp;ItemOutput!$A2&amp;"S",Item!$A:$A,0)&amp;":FH"&amp;MATCH(ItemOutput!H$1&amp;ItemOutput!$A2&amp;"E",Item!$A:$A,0))),myConcat(INDIRECT("Item!FH"&amp;MATCH(ItemOutput!H$1&amp;ItemOutput!$A2&amp;"S",Item!$A:$A,0))))</f>
        <v xml:space="preserve">**Construction Lv0 (Trinkets)
|BGCOLOR(#000000):&amp;ref(Item/Misc/Ring-of-Fire.jpg,nolink,75x75,Ring of Fire);|BGCOLOR(BLACK):COLOR(WHITE):''Ring of Fire''|雑貨|&amp;ref(Spell/P_Fire.jpg,nolink,25x25,Fire);1|&amp;ref(Spell/V_Fire.jpg,nolink,25x25,Fire Gem);5|
|~|&gt;|&gt;|&gt;|&amp;ref(Item/Fire-Resistant.jpg,nolink,25x25,Fire Resistant (15));|
|&gt;|&gt;|&gt;|&gt;|BGCOLOR(#F5F5F5):手頃な火炎対策。序盤には十分|
|BGCOLOR(#000000):&amp;ref(Item/Misc/Ring-of-Tamed-Lightning.jpg,nolink,75x75,Ring of Tamed Lightning);|BGCOLOR(BLACK):COLOR(WHITE):''Ring of Tamed Lightning''|雑貨|&amp;ref(Spell/P_Air.jpg,nolink,25x25,Air);1|&amp;ref(Spell/V_Air.jpg,nolink,25x25,Air Gem);5|
|~|&gt;|&gt;|&gt;|&amp;ref(Item/Shock-Resistant.jpg,nolink,25x25,Shock Resistant (15));|
|&gt;|&gt;|&gt;|&gt;|BGCOLOR(#F5F5F5):手頃な電撃対策。多用してくる敵には必須|
|BGCOLOR(#000000):&amp;ref(Item/Misc/Ring-of-Frost.jpg,nolink,75x75,Ring of Frost);|BGCOLOR(BLACK):COLOR(WHITE):''Ring of Frost''|雑貨|&amp;ref(Spell/P_Water.jpg,nolink,25x25,Water);1|&amp;ref(Spell/V_Water.jpg,nolink,25x25,Water Gem);5|
|~|&gt;|&gt;|&gt;|&amp;ref(Item/Cold-Resistant.jpg,nolink,25x25,Cold Resistant (15));|
|&gt;|&gt;|&gt;|&gt;|BGCOLOR(#F5F5F5):手頃な冷気対策。アンデッドの寒波への対処にも|
|BGCOLOR(#000000):&amp;ref(Item/Misc/Bear-Claw-Talisman.jpg,nolink,75x75,Bear Claw Talisman);|BGCOLOR(BLACK):COLOR(WHITE):''Bear Claw Talisman''|雑貨|&amp;ref(Spell/P_Earth.jpg,nolink,25x25,Earth);1&amp;ref(Spell/P_Nature.jpg,nolink,25x25,Nature);1|&amp;ref(Spell/V_Earth.jpg,nolink,25x25,Earth Gem);5&amp;ref(Spell/V_Nature.jpg,nolink,25x25,Nature Gem);5|
|~|&gt;|&gt;|&gt;|筋力+5、士気+2|
|&gt;|&gt;|&gt;|&gt;|BGCOLOR(#F5F5F5):筋力の大きな向上。硬い敵の処理に|
|BGCOLOR(#000000):&amp;ref(Item/Misc/Rabbit-Foot-Charm.jpg,nolink,75x75,Rabbit Foot Charm);|BGCOLOR(BLACK):COLOR(WHITE):''Rabbit Foot Charm''|雑貨|&amp;ref(Spell/P_Astral.jpg,nolink,25x25,Astral);1|&amp;ref(Spell/V_Astral.jpg,nolink,25x25,Astral Pearl);5|
|~|&gt;|&gt;|&gt;|&amp;ref(Item/Twist-Fate.jpg,nolink,25x25,Twist Fate);|
|&gt;|&gt;|&gt;|&gt;|BGCOLOR(#F5F5F5):確実に一撃を防ぐ。戦闘外でも有効|
|BGCOLOR(#000000):&amp;ref(Item/Misc/Skull-Talisman.jpg,nolink,75x75,Skull Talisman);|BGCOLOR(BLACK):COLOR(WHITE):''Skull Talisman''|雑貨|&amp;ref(Spell/P_Death.jpg,nolink,25x25,Death);1|&amp;ref(Spell/V_Death.jpg,nolink,25x25,Death Gem);5|
|~|&gt;|&gt;|&gt;|&amp;ref(Nation/UndeadLead.jpg,nolink,25x25,Undead Leadership (5));&amp;br;随員：Longdead1体|
|&gt;|&gt;|&gt;|&gt;|BGCOLOR(#F5F5F5):弱いが信頼できる護衛。主に暗殺対策に|
|BGCOLOR(#000000):&amp;ref(Item/Misc/Snake-Ring.jpg,nolink,75x75,Snake Ring);|BGCOLOR(BLACK):COLOR(WHITE):''Snake Ring''|雑貨|&amp;ref(Spell/P_Nature.jpg,nolink,25x25,Nature);1|&amp;ref(Spell/V_Nature.jpg,nolink,25x25,Nature Gem);5|
|~|&gt;|&gt;|&gt;|&amp;ref(Item/Poison-Resistant.jpg,nolink,25x25,Poison Resistant (30));&amp;br;戦闘時使用可能：Poison Touch|
|&gt;|&gt;|&gt;|&gt;|BGCOLOR(#F5F5F5):手頃な毒物対策。おまけもついている|
|BGCOLOR(#000000):&amp;ref(Item/Misc/Slave-Collar.jpg,nolink,75x75,Slave Collar);|BGCOLOR(BLACK):COLOR(WHITE):''Slave Collar''|雑貨|&amp;ref(Spell/P_Blood.jpg,nolink,25x25,Blood);1|&amp;ref(Spell/V_Blood.jpg,nolink,25x25,Blood Slave);5|
|~|&gt;|&gt;|&gt;|&amp;ref(Item/Affliction.jpg,nolink,25x25,Feeble Minded);&amp;br;士気+20&amp;br;暗殺技能修正：+1&amp;br;装備解除不可|
|&gt;|&gt;|&gt;|&gt;|BGCOLOR(#F5F5F5):並の事では逃げなくなる。副作用が大きい|
</v>
      </c>
    </row>
    <row r="3" spans="1:8" x14ac:dyDescent="0.15">
      <c r="A3">
        <v>2</v>
      </c>
      <c r="B3" t="str">
        <f ca="1">"**Construction Lv"&amp;$A3&amp;" "&amp;IF($A3=0,"(Trinkets)",IF($A3=2,"(Lesser Magic Items)",IF($A3=4,"(Greater Magic Items)",IF($A3=6,"(Very Poweful Magic Items)",IF($A3=8,"(Unique Magic Artifacts)",IF($A3=12,"(Unforgeable Unique Items)",""))))))&amp;CHAR(10)&amp;IFERROR(myConcat(INDIRECT("Item!FH"&amp;MATCH(ItemOutput!B$1&amp;ItemOutput!$A3&amp;"S",Item!$A:$A,0)&amp;":FH"&amp;MATCH(ItemOutput!B$1&amp;ItemOutput!$A3&amp;"E",Item!$A:$A,0))),myConcat(INDIRECT("Item!FH"&amp;MATCH(ItemOutput!B$1&amp;ItemOutput!$A3&amp;"S",Item!$A:$A,0))))</f>
        <v xml:space="preserve">**Construction Lv2 (Lesser Magic Items)
|BGCOLOR(#000000):&amp;ref(Item/SH Weapons/Burning-Blade.jpg,nolink,75x75,Burning Blade);|BGCOLOR(BLACK):COLOR(WHITE):''Burning Blade''|片手|&amp;ref(Spell/P_Fire.jpg,nolink,25x25,Fire);1|&amp;ref(Spell/V_Fire.jpg,nolink,25x25,Fire Gem);5|
|~|&gt;|&gt;|&gt;|攻撃力：12&amp;ref(Item/D_Slash.jpg,nolink,25x25,Slash Damage);&amp;ref(Item/D_Magic.jpg,nolink,25x25,Magic Damage);&amp;br;攻撃修正：2&amp;br;防御修正：1&amp;br;長さ：1&amp;br;命中時追撃：Flame|
|&gt;|&gt;|&gt;|&gt;|BGCOLOR(#F5F5F5):当てるだけで炎の追撃。軽装の敵に有効|
|BGCOLOR(#000000):&amp;ref(Item/SH Weapons/Mace-of-Eruption.jpg,nolink,75x75,Mace of Eruption);|BGCOLOR(BLACK):COLOR(WHITE):''Mace of Eruption''|片手|&amp;ref(Spell/P_Fire.jpg,nolink,25x25,Fire);2|&amp;ref(Spell/V_Fire.jpg,nolink,25x25,Fire Gem);10|
|~|&gt;|&gt;|&gt;|攻撃力：11&amp;ref(Item/D_Blunt.jpg,nolink,25x25,Blunt Damage);&amp;ref(Item/D_Magic.jpg,nolink,25x25,Magic Damage);&amp;br;攻撃修正：2&amp;br;防御修正：0&amp;br;長さ：1&amp;br;命中時追撃：Flame Eruption|
|&gt;|&gt;|&gt;|&gt;|BGCOLOR(#F5F5F5):当てると小範囲攻撃に。雑魚の群れを効果的に削る|
|BGCOLOR(#000000):&amp;ref(Item/SH Weapons/Ice-Mist-Scimitar.jpg,nolink,75x75,Ice Mist Scimitar);|BGCOLOR(BLACK):COLOR(WHITE):''Ice Mist Scimitar''|片手|&amp;ref(Spell/P_Water.jpg,nolink,25x25,Water);1&amp;ref(Spell/P_Air.jpg,nolink,25x25,Air);1|&amp;ref(Spell/V_Water.jpg,nolink,25x25,Water Gem);5&amp;ref(Spell/V_Air.jpg,nolink,25x25,Air Gem);5|
|~|&gt;|&gt;|&gt;|攻撃力：8&amp;ref(Item/D_Slash.jpg,nolink,25x25,Slash Damage);&amp;ref(Item/D_Magic.jpg,nolink,25x25,Magic Damage);&amp;br;攻撃修正：2&amp;br;防御修正：3&amp;br;長さ：1&amp;br;攻撃時追撃：Ice Mist&amp;br;&amp;br;&amp;ref(Item/Cold-Resistant.jpg,nolink,25x25,Cold Resistant (10));|
|&gt;|&gt;|&gt;|&gt;|BGCOLOR(#F5F5F5):冷気で疲労させる剣。凍傷も狙える|
|BGCOLOR(#000000):&amp;ref(Item/SH Weapons/Coral-Blade.jpg,nolink,75x75,Coral Blade);|BGCOLOR(BLACK):COLOR(WHITE):''Coral Blade''|片手|&amp;ref(Spell/P_Water.jpg,nolink,25x25,Water);1|&amp;ref(Spell/V_Water.jpg,nolink,25x25,Water Gem);5|
|~|&gt;|&gt;|&gt;|攻撃力：9&amp;ref(Item/D_Slash.jpg,nolink,25x25,Slash Damage);&amp;ref(Item/D_Magic.jpg,nolink,25x25,Magic Damage);&amp;br;攻撃修正：2&amp;br;防御修正：2&amp;br;長さ：1&amp;br;負傷時追撃：Draw Blood&amp;br;&amp;br;HP+8|
|&gt;|&gt;|&gt;|&gt;|BGCOLOR(#F5F5F5):大量出血を引き起こす。自身はやや丈夫に|
|BGCOLOR(#000000):&amp;ref(Item/SH Weapons/Stinger.jpg,nolink,75x75,Stinger);|BGCOLOR(BLACK):COLOR(WHITE):''Stinger''|片手|&amp;ref(Spell/P_Earth.jpg,nolink,25x25,Earth);1|&amp;ref(Spell/V_Earth.jpg,nolink,25x25,Earth Gem);5|
|~|&gt;|&gt;|&gt;|攻撃力：7&amp;ref(Item/D_Pierce.jpg,nolink,25x25,Pierce Damage);&amp;ref(Item/D_Magic.jpg,nolink,25x25,Magic Damage);&amp;br;防御貫通&amp;br;攻撃修正：2&amp;br;防御修正：1&amp;br;長さ：3|
|&gt;|&gt;|&gt;|&gt;|BGCOLOR(#F5F5F5):防御貫通の槍。長さが売り|
|BGCOLOR(#000000):&amp;ref(Item/SH Weapons/Sword-of-Sharpness.jpg,nolink,75x75,Sword of Sharpness);|BGCOLOR(BLACK):COLOR(WHITE):''Sword of Sharpness''|片手|&amp;ref(Spell/P_Earth.jpg,nolink,25x25,Earth);1|&amp;ref(Spell/V_Earth.jpg,nolink,25x25,Earth Gem);5|
|~|&gt;|&gt;|&gt;|攻撃力：10&amp;ref(Item/D_Slash.jpg,nolink,25x25,Slash Damage);&amp;ref(Item/D_Magic.jpg,nolink,25x25,Magic Damage);&amp;br;防御貫通&amp;br;攻撃修正：2&amp;br;防御修正：2&amp;br;長さ：1|
|&gt;|&gt;|&gt;|&gt;|BGCOLOR(#F5F5F5):防御貫通の剣。安定した性能|
|BGCOLOR(#000000):&amp;ref(Item/SH Weapons/Axe-of-Sharpness.jpg,nolink,75x75,Axe of Sharpness);|BGCOLOR(BLACK):COLOR(WHITE):''Axe of Sharpness''|片手|&amp;ref(Spell/P_Earth.jpg,nolink,25x25,Earth);1|&amp;ref(Spell/V_Earth.jpg,nolink,25x25,Earth Gem);5|
|~|&gt;|&gt;|&gt;|攻撃力：11&amp;ref(Item/D_Slash.jpg,nolink,25x25,Slash Damage);&amp;ref(Item/D_Magic.jpg,nolink,25x25,Magic Damage);&amp;br;防御貫通&amp;br;攻撃修正：2&amp;br;防御修正：0&amp;br;長さ：1|
|&gt;|&gt;|&gt;|&gt;|BGCOLOR(#F5F5F5):防御貫通の斧。威力最重視|
|BGCOLOR(#000000):&amp;ref(Item/SH Weapons/Main-Gauche-of-Parrying.jpg,nolink,75x75,Main Gauche of Parrying);|BGCOLOR(BLACK):COLOR(WHITE):''Main Gauche of Parrying''|片手|&amp;ref(Spell/P_Earth.jpg,nolink,25x25,Earth);1|&amp;ref(Spell/V_Earth.jpg,nolink,25x25,Earth Gem);5|
|~|&gt;|&gt;|&gt;|攻撃力：4&amp;ref(Item/D_Slash.jpg,nolink,25x25,Slash Damage);&amp;ref(Item/D_Magic.jpg,nolink,25x25,Magic Damage);&amp;br;攻撃修正：2&amp;br;防御修正：6&amp;br;長さ：0|
|&gt;|&gt;|&gt;|&gt;|BGCOLOR(#F5F5F5):防御修正が非常に高い。二刀流の補助などに|
|BGCOLOR(#000000):&amp;ref(Item/SH Weapons/Smasher.jpg,nolink,75x75,Smasher);|BGCOLOR(BLACK):COLOR(WHITE):''Smasher''|片手|&amp;ref(Spell/P_Earth.jpg,nolink,25x25,Earth);2|&amp;ref(Spell/V_Earth.jpg,nolink,25x25,Earth Gem);10|
|~|&gt;|&gt;|&gt;|攻撃力：16&amp;ref(Item/D_Blunt.jpg,nolink,25x25,Blunt Damage);&amp;ref(Item/D_Magic.jpg,nolink,25x25,Magic Damage);&amp;br;攻撃修正：2&amp;br;防御修正：0&amp;br;長さ：1&amp;br;命中時追撃：Shatter|
|&gt;|&gt;|&gt;|&gt;|BGCOLOR(#F5F5F5):無生物を砕く槌。それ以外にも威力は高い|
|BGCOLOR(#000000):&amp;ref(Item/SH Weapons/Star-of-Heroes.jpg,nolink,75x75,Star of Heroes);|BGCOLOR(BLACK):COLOR(WHITE):''Star of Heroes''|片手|&amp;ref(Spell/P_Earth.jpg,nolink,25x25,Earth);2|&amp;ref(Spell/V_Earth.jpg,nolink,25x25,Earth Gem);10|
|~|&gt;|&gt;|&gt;|攻撃力：12&amp;ref(Item/D_Blunt.jpg,nolink,25x25,Blunt Damage);&amp;ref(Item/D_Magic.jpg,nolink,25x25,Magic Damage);&amp;br;対盾攻撃修正+2&amp;br;攻撃修正：4&amp;br;防御修正：-2&amp;br;長さ：1&amp;br;負傷時追撃：Break Armor|
|&gt;|&gt;|&gt;|&gt;|BGCOLOR(#F5F5F5):防具ごと叩き割る。アイテムでさえ免れられない|
|BGCOLOR(#000000):&amp;ref(Item/SH Weapons/Dwarven-Hammer.jpg,nolink,75x75,Dwarven Hammer);|BGCOLOR(BLACK):COLOR(WHITE):''Dwarven Hammer''|片手|&amp;ref(Spell/P_Earth.jpg,nolink,25x25,Earth);3|&amp;ref(Spell/V_Earth.jpg,nolink,25x25,Earth Gem);15|
|~|&gt;|&gt;|&gt;|攻撃力：8&amp;ref(Item/D_Blunt.jpg,nolink,25x25,Blunt Damage);&amp;ref(Item/D_Magic.jpg,nolink,25x25,Magic Damage);&amp;br;攻撃修正：0&amp;br;防御修正：-1&amp;br;長さ：1&amp;br;&amp;br;&amp;ref(Item/Forge-Bonus.jpg,nolink,25x25,Forge Bonus (2));|
|&gt;|&gt;|&gt;|&gt;|BGCOLOR(#F5F5F5):アイテムの費用を下げる。戦闘には向かない|
|BGCOLOR(#000000):&amp;ref(Item/SH Weapons/Eyecatcher.jpg,nolink,75x75,Eyecatcher);|BGCOLOR(BLACK):COLOR(WHITE):''Eyecatcher''|片手|&amp;ref(Spell/P_Earth.jpg,nolink,25x25,Earth);1&amp;ref(Spell/P_Water.jpg,nolink,25x25,Water);1|&amp;ref(Spell/V_Earth.jpg,nolink,25x25,Earth Gem);5&amp;ref(Spell/V_Water.jpg,nolink,25x25,Water Gem);5|
|~|&gt;|&gt;|&gt;|攻撃力：-5&amp;ref(Item/D_Pierce.jpg,nolink,25x25,Pierce Damage);&amp;ref(Item/D_Magic.jpg,nolink,25x25,Magic Damage);&amp;br;防御無視&amp;br;攻撃修正：-2&amp;br;防御修正：0&amp;br;長さ：0&amp;br;負傷時追撃：Eyeloss|
|&gt;|&gt;|&gt;|&gt;|BGCOLOR(#F5F5F5):目を抉る道具。性能は悪いが防御無視|
|BGCOLOR(#000000):&amp;ref(Item/SH Weapons/Faithful.jpg,nolink,75x75,Faithful);|BGCOLOR(BLACK):COLOR(WHITE):''Faithful''|片手|&amp;ref(Spell/P_Earth.jpg,nolink,25x25,Earth);1&amp;ref(Spell/P_Astral.jpg,nolink,25x25,Astral);1|&amp;ref(Spell/V_Earth.jpg,nolink,25x25,Earth Gem);5&amp;ref(Spell/V_Astral.jpg,nolink,25x25,Astral Pearl);5|
|~|&gt;|&gt;|&gt;|攻撃力：7&amp;ref(Item/D_Slash.jpg,nolink,25x25,Slash Damage);&amp;ref(Item/D_Pierce.jpg,nolink,25x25,Pierce Damage);&amp;ref(Item/D_Magic.jpg,nolink,25x25,Magic Damage);&amp;br;攻撃修正：2&amp;br;防御修正：4&amp;br;長さ：1&amp;br;&amp;br;&amp;ref(Item/Affliction-Resistance.jpg,nolink,25x25,Affliction Resistance (1));&amp;br;&amp;ref(Item/Lucky.jpg,nolink,25x25,Lucky);|
|&gt;|&gt;|&gt;|&gt;|BGCOLOR(#F5F5F5):戦傷や死から守る小剣。防御寄りな性能|
|BGCOLOR(#000000):&amp;ref(Item/SH Weapons/Bane-Blade.jpg,nolink,75x75,Bane Blade);|BGCOLOR(BLACK):COLOR(WHITE):''Bane Blade''|片手|&amp;ref(Spell/P_Death.jpg,nolink,25x25,Death);1|&amp;ref(Spell/V_Death.jpg,nolink,25x25,Death Gem);5|
|~|&gt;|&gt;|&gt;|攻撃力：7&amp;ref(Item/D_Slash.jpg,nolink,25x25,Slash Damage);&amp;ref(Item/D_Magic.jpg,nolink,25x25,Magic Damage);&amp;br;攻撃修正：1&amp;br;防御修正：2&amp;br;長さ：1&amp;br;負傷時追撃：Decay|
|&gt;|&gt;|&gt;|&gt;|BGCOLOR(#F5F5F5):敵を腐敗させる冥界の剣|
|BGCOLOR(#000000):&amp;ref(Item/SH Weapons/Hunter's-Knife.jpg,nolink,75x75,Hunter's Knife);|BGCOLOR(BLACK):COLOR(WHITE):''Hunter's Knife''|片手|&amp;ref(Spell/P_Nature.jpg,nolink,25x25,Nature);1|&amp;ref(Spell/V_Nature.jpg,nolink,25x25,Nature Gem);5|
|~|&gt;|&gt;|&gt;|攻撃力：4&amp;ref(Item/D_Pierce.jpg,nolink,25x25,Pierce Damage);&amp;ref(Item/D_Magic.jpg,nolink,25x25,Magic Damage);&amp;br;防御貫通&amp;br;攻撃修正：2&amp;br;防御修正：1&amp;br;長さ：0|
|&gt;|&gt;|&gt;|&gt;|BGCOLOR(#F5F5F5):防御貫通の短剣。短いので補助武器に向く|
|BGCOLOR(#000000):&amp;ref(Item/SH Weapons/Thorn-Spear.jpg,nolink,75x75,Thorn Spear);|BGCOLOR(BLACK):COLOR(WHITE):''Thorn Spear''|片手|&amp;ref(Spell/P_Nature.jpg,nolink,25x25,Nature);1|&amp;ref(Spell/V_Nature.jpg,nolink,25x25,Nature Gem);5|
|~|&gt;|&gt;|&gt;|攻撃力：5&amp;ref(Item/D_Pierce.jpg,nolink,25x25,Pierce Damage);&amp;ref(Item/D_Magic.jpg,nolink,25x25,Magic Damage);&amp;br;攻撃修正：2&amp;br;防御修正：2&amp;br;長さ：3&amp;br;負傷時追撃：Strong Poison|
|&gt;|&gt;|&gt;|&gt;|BGCOLOR(#F5F5F5):猛毒を持つ槍。傷さえ付けられれば侮れない威力に|
|BGCOLOR(#000000):&amp;ref(Item/SH Weapons/Vine-Whip.jpg,nolink,75x75,Vine Whip);|BGCOLOR(BLACK):COLOR(WHITE):''Vine Whip''|片手|&amp;ref(Spell/P_Nature.jpg,nolink,25x25,Nature);2|&amp;ref(Spell/V_Nature.jpg,nolink,25x25,Nature Gem);10|
|~|&gt;|&gt;|&gt;|攻撃力：0&amp;ref(Item/D_Slash.jpg,nolink,25x25,Slash Damage);&amp;ref(Item/D_Magic.jpg,nolink,25x25,Magic Damage);&amp;br;ダメージ上限1&amp;br;攻撃修正：3&amp;br;防御修正：0&amp;br;長さ：4&amp;br;命中時追撃：Entanglement|
|&gt;|&gt;|&gt;|&gt;|BGCOLOR(#F5F5F5):敵を捕縛する。主武器にはなり得ない|
|BGCOLOR(#000000):&amp;ref(Item/SH Weapons/Knife-of-the-Damned.jpg,nolink,75x75,Knife of the Damned);|BGCOLOR(BLACK):COLOR(WHITE):''Knife of the Damned''|片手|&amp;ref(Spell/P_Nature.jpg,nolink,25x25,Nature);1&amp;ref(Spell/P_Astral.jpg,nolink,25x25,Astral);1|&amp;ref(Spell/V_Nature.jpg,nolink,25x25,Nature Gem);5&amp;ref(Spell/V_Astral.jpg,nolink,25x25,Astral Pearl);5|
|~|&gt;|&gt;|&gt;|攻撃力：4&amp;ref(Item/D_Pierce.jpg,nolink,25x25,Pierce Damage);&amp;ref(Item/D_Magic.jpg,nolink,25x25,Magic Damage);&amp;br;防御貫通&amp;br;攻撃修正：4&amp;br;防御修正：1&amp;br;長さ：0&amp;br;負傷時追撃：Curse&amp;br;&amp;br;&amp;ref(Item/Cursed.jpg,nolink,25x25,Cursed);&amp;br;装備解除不可|
|&gt;|&gt;|&gt;|&gt;|BGCOLOR(#F5F5F5):呪いを撒く短剣。自身も呪われる|
|BGCOLOR(#000000):&amp;ref(Item/SH Weapons/Sceptre-of-Authority.jpg,nolink,75x75,Sceptre of Authority);|BGCOLOR(BLACK):COLOR(WHITE):''Sceptre of Authority''|片手|&amp;ref(Spell/P_Fire.jpg,nolink,25x25,Fire);1|&amp;ref(Spell/V_Fire.jpg,nolink,25x25,Fire Gem);5|
|~|&gt;|&gt;|&gt;|攻撃力：0&amp;ref(Item/D_Blunt.jpg,nolink,25x25,Blunt Damage);&amp;ref(Item/D_Magic.jpg,nolink,25x25,Magic Damage);&amp;br;攻撃修正：1&amp;br;防御修正：0&amp;br;長さ：1&amp;br;&amp;br;&amp;ref(Nation/LivingLead.jpg,nolink,25x25,Leadership (25));&amp;br;戦闘時使用可能：Combustion|
|&gt;|&gt;|&gt;|&gt;|BGCOLOR(#F5F5F5):指揮能力を高める笏。発火の呪文も使える|
|BGCOLOR(#000000):&amp;ref(Item/SH Weapons/Thunder-Whip.jpg,nolink,75x75,Thunder Whip);|BGCOLOR(BLACK):COLOR(WHITE):''Thunder Whip''|片手|&amp;ref(Spell/P_Air.jpg,nolink,25x25,Air);1|&amp;ref(Spell/V_Air.jpg,nolink,25x25,Air Gem);5|
|~|&gt;|&gt;|&gt;|攻撃力：2&amp;ref(Item/D_Slash.jpg,nolink,25x25,Slash Damage);&amp;ref(Item/D_Magic.jpg,nolink,25x25,Magic Damage);&amp;br;ダメージ上限1&amp;br;攻撃修正：0&amp;br;防御修正：0&amp;br;長さ：4&amp;br;攻撃時追撃：Chain Shock&amp;br;&amp;br;&amp;ref(Item/Shock-Resistant.jpg,nolink,25x25,Shock Resistant (5));|
|&gt;|&gt;|&gt;|&gt;|BGCOLOR(#F5F5F5):連鎖する電撃を放つ鞭。耐性のない敵の群れに有効|
|BGCOLOR(#000000):&amp;ref(Item/SH Weapons/Rod-of-the-Leper-King.jpg,nolink,75x75,Rod of the Leper King);|BGCOLOR(BLACK):COLOR(WHITE):''Rod of the Leper King''|片手|&amp;ref(Spell/P_Death.jpg,nolink,25x25,Death);1|&amp;ref(Spell/V_Death.jpg,nolink,25x25,Death Gem);5|
|~|&gt;|&gt;|&gt;|攻撃力：0&amp;ref(Item/D_Blunt.jpg,nolink,25x25,Blunt Damage);&amp;ref(Item/D_Magic.jpg,nolink,25x25,Magic Damage);&amp;br;攻撃修正：1&amp;br;防御修正：0&amp;br;長さ：1&amp;br;&amp;br;&amp;ref(Nation/UndeadLead.jpg,nolink,25x25,Undead Leadership (50));&amp;ref(Item/Diseased.jpg,nolink,25x25,Diseased);|
|&gt;|&gt;|&gt;|&gt;|BGCOLOR(#F5F5F5):アンデッドを指揮するための笏。ただし病気になる|
|BGCOLOR(#000000):&amp;ref(Item/SH Weapons/Duskdagger.jpg,nolink,75x75,Duskdagger);|BGCOLOR(BLACK):COLOR(WHITE):''Duskdagger''|片手|&amp;ref(Spell/P_Death.jpg,nolink,25x25,Death);1&amp;ref(Spell/P_Astral.jpg,nolink,25x25,Astral);1|&amp;ref(Spell/V_Death.jpg,nolink,25x25,Death Gem);5&amp;ref(Spell/V_Astral.jpg,nolink,25x25,Astral Pearl);5|
|~|&gt;|&gt;|&gt;|攻撃力：3&amp;ref(Item/D_Pierce.jpg,nolink,25x25,Pierce Damage);&amp;ref(Item/D_Magic.jpg,nolink,25x25,Magic Damage);&amp;br;防御無視&amp;br;攻撃修正：3&amp;br;防御修正：1&amp;br;長さ：0&amp;br;負傷時追撃：Draw Blood|
|&gt;|&gt;|&gt;|&gt;|BGCOLOR(#F5F5F5):防御無視の短剣。さらに大量出血まで引き起こす|
</v>
      </c>
      <c r="C3" t="str">
        <f ca="1">"**Construction Lv"&amp;$A3&amp;" "&amp;IF($A3=0,"(Trinkets)",IF($A3=2,"(Lesser Magic Items)",IF($A3=4,"(Greater Magic Items)",IF($A3=6,"(Very Poweful Magic Items)",IF($A3=8,"(Unique Magic Artifacts)",IF($A3=12,"(Unforgeable Unique Items)",""))))))&amp;CHAR(10)&amp;IFERROR(myConcat(INDIRECT("Item!FH"&amp;MATCH(ItemOutput!C$1&amp;ItemOutput!$A3&amp;"S",Item!$A:$A,0)&amp;":FH"&amp;MATCH(ItemOutput!C$1&amp;ItemOutput!$A3&amp;"E",Item!$A:$A,0))),myConcat(INDIRECT("Item!FH"&amp;MATCH(ItemOutput!C$1&amp;ItemOutput!$A3&amp;"S",Item!$A:$A,0))))</f>
        <v xml:space="preserve">**Construction Lv2 (Lesser Magic Items)
|BGCOLOR(#000000):&amp;ref(Item/DH Weapons/Holy-Scourge.jpg,nolink,75x75,Holy Scourge);|BGCOLOR(BLACK):COLOR(WHITE):''Holy Scourge''|両手|&amp;ref(Spell/P_Fire.jpg,nolink,25x25,Fire);2|&amp;ref(Spell/V_Fire.jpg,nolink,25x25,Fire Gem);10|
|~|&gt;|&gt;|&gt;|攻撃力：6&amp;ref(Item/D_Blunt.jpg,nolink,25x25,Blunt Damage);&amp;ref(Item/D_Magic.jpg,nolink,25x25,Magic Damage);&amp;br;対アンデッド/デーモン三倍打&amp;br;筋力加算+25%&amp;br;対盾攻撃修正+2&amp;br;2回連続攻撃&amp;br;攻撃修正：5&amp;br;防御修正：-2&amp;br;長さ：2|
|&gt;|&gt;|&gt;|&gt;|BGCOLOR(#F5F5F5):不浄を砕く連接棍。連打の威力は強烈|
|BGCOLOR(#000000):&amp;ref(Item/DH Weapons/Greatsword-of-Sharpness.jpg,nolink,75x75,Greatsword of Sharpness);|BGCOLOR(BLACK):COLOR(WHITE):''Greatsword of Sharpness''|両手|&amp;ref(Spell/P_Earth.jpg,nolink,25x25,Earth);1|&amp;ref(Spell/V_Earth.jpg,nolink,25x25,Earth Gem);5|
|~|&gt;|&gt;|&gt;|攻撃力：15&amp;ref(Item/D_Slash.jpg,nolink,25x25,Slash Damage);&amp;ref(Item/D_Magic.jpg,nolink,25x25,Magic Damage);&amp;br;防御貫通&amp;br;筋力加算+25%&amp;br;攻撃修正：4&amp;br;防御修正：4&amp;br;長さ：2|
|&gt;|&gt;|&gt;|&gt;|BGCOLOR(#F5F5F5):防御貫通の大剣。基本性能も高め|
|BGCOLOR(#000000):&amp;ref(Item/DH Weapons/Halberd-of-Might.jpg,nolink,75x75,Halberd of Might);|BGCOLOR(BLACK):COLOR(WHITE):''Halberd of Might''|両手|&amp;ref(Spell/P_Earth.jpg,nolink,25x25,Earth);1|&amp;ref(Spell/V_Earth.jpg,nolink,25x25,Earth Gem);5|
|~|&gt;|&gt;|&gt;|攻撃力：16&amp;ref(Item/D_Slash.jpg,nolink,25x25,Slash Damage);&amp;ref(Item/D_Pierce.jpg,nolink,25x25,Pierce Damage);&amp;ref(Item/D_Magic.jpg,nolink,25x25,Magic Damage);&amp;br;筋力加算+25%&amp;br;攻撃修正：2&amp;br;防御修正：3&amp;br;長さ：3&amp;br;&amp;br;筋力+4|
|&gt;|&gt;|&gt;|&gt;|BGCOLOR(#F5F5F5):筋力を高める。他の筋力依存攻撃も増幅|
|BGCOLOR(#000000):&amp;ref(Item/DH Weapons/Hammer-of-the-Mountains.jpg,nolink,75x75,Hammer of the Mountains);|BGCOLOR(BLACK):COLOR(WHITE):''Hammer of the Mountains''|両手|&amp;ref(Spell/P_Earth.jpg,nolink,25x25,Earth);1|&amp;ref(Spell/V_Earth.jpg,nolink,25x25,Earth Gem);5|
|~|&gt;|&gt;|&gt;|攻撃力：25&amp;ref(Item/D_Blunt.jpg,nolink,25x25,Blunt Damage);&amp;ref(Item/D_Magic.jpg,nolink,25x25,Magic Damage);&amp;br;筋力加算+25%&amp;br;攻撃修正：-1&amp;br;防御修正：-3&amp;br;長さ：3&amp;br;攻撃時追撃：Small Area Stun|
|&gt;|&gt;|&gt;|&gt;|BGCOLOR(#F5F5F5):驚異の威力と悲惨な技量修正。小さな敵を怯ませる|
|BGCOLOR(#000000):&amp;ref(Item/DH Weapons/Lightning-Rod.jpg,nolink,75x75,Lightning Rod);|BGCOLOR(BLACK):COLOR(WHITE):''Lightning Rod''|両手|&amp;ref(Spell/P_Earth.jpg,nolink,25x25,Earth);1|&amp;ref(Spell/V_Earth.jpg,nolink,25x25,Earth Gem);5|
|~|&gt;|&gt;|&gt;|攻撃力：3&amp;ref(Item/D_Blunt.jpg,nolink,25x25,Blunt Damage);&amp;ref(Item/D_Magic.jpg,nolink,25x25,Magic Damage);&amp;br;筋力加算+25%&amp;br;攻撃修正：2&amp;br;防御修正：4&amp;br;長さ：3&amp;br;&amp;br;&amp;ref(Item/Shock-Resistant.jpg,nolink,25x25,Shock Resistant (15));&amp;br;Corpse Construct召喚数+3|
|&gt;|&gt;|&gt;|&gt;|BGCOLOR(#F5F5F5):電撃避け。死体工作の友でもある|
|BGCOLOR(#000000):&amp;ref(Item/DH Weapons/Bane-Blade.jpg,nolink,75x75,Bane Blade);|BGCOLOR(BLACK):COLOR(WHITE):''Bane Blade''|両手|&amp;ref(Spell/P_Death.jpg,nolink,25x25,Death);1|&amp;ref(Spell/V_Death.jpg,nolink,25x25,Death Gem);5|
|~|&gt;|&gt;|&gt;|攻撃力：10&amp;ref(Item/D_Slash.jpg,nolink,25x25,Slash Damage);&amp;ref(Item/D_Magic.jpg,nolink,25x25,Magic Damage);&amp;br;筋力加算+25%&amp;br;攻撃修正：2&amp;br;防御修正：3&amp;br;長さ：2&amp;br;負傷時追撃：Decay|
|&gt;|&gt;|&gt;|&gt;|BGCOLOR(#F5F5F5):敵を腐敗させる冥界の大剣|
|BGCOLOR(#000000):&amp;ref(Item/DH Weapons/Doom-Glaive.jpg,nolink,75x75,Doom Glaive);|BGCOLOR(BLACK):COLOR(WHITE):''Doom Glaive''|両手|&amp;ref(Spell/P_Death.jpg,nolink,25x25,Death);1&amp;ref(Spell/P_Astral.jpg,nolink,25x25,Astral);1|&amp;ref(Spell/V_Death.jpg,nolink,25x25,Death Gem);5&amp;ref(Spell/V_Astral.jpg,nolink,25x25,Astral Pearl);5|
|~|&gt;|&gt;|&gt;|攻撃力：16&amp;ref(Item/D_Slash.jpg,nolink,25x25,Slash Damage);&amp;ref(Item/D_Pierce.jpg,nolink,25x25,Pierce Damage);&amp;ref(Item/D_Magic.jpg,nolink,25x25,Magic Damage);&amp;br;筋力加算+25%&amp;br;攻撃修正：2&amp;br;防御修正：2&amp;br;長さ：3&amp;br;攻撃時追撃：Small Area Curse and Decay|
|&gt;|&gt;|&gt;|&gt;|BGCOLOR(#F5F5F5):腐敗と呪いを撒く。攻撃力も十分|
|BGCOLOR(#000000):&amp;ref(Item/DH Weapons/Thorn-Staff.jpg,nolink,75x75,Thorn Staff);|BGCOLOR(BLACK):COLOR(WHITE):''Thorn Staff''|両手|&amp;ref(Spell/P_Nature.jpg,nolink,25x25,Nature);1|&amp;ref(Spell/V_Nature.jpg,nolink,25x25,Nature Gem);5|
|~|&gt;|&gt;|&gt;|攻撃力：5&amp;br;筋力加算+25%&amp;br;攻撃修正：3&amp;br;防御修正：5&amp;br;長さ：3&amp;br;負傷時追撃：Strong Poison|
|&gt;|&gt;|&gt;|&gt;|BGCOLOR(#F5F5F5):猛毒を持つ六尺棒。攻撃力はお寒いが毒は侮れない|
|BGCOLOR(#000000):&amp;ref(Item/DH Weapons/Gloves-of-the-Gladiator.jpg,nolink,75x75,Gloves of the Gladiator);|BGCOLOR(BLACK):COLOR(WHITE):''Gloves of the Gladiator''|両手|&amp;ref(Spell/P_Nature.jpg,nolink,25x25,Nature);2|&amp;ref(Spell/V_Nature.jpg,nolink,25x25,Nature Gem);10|
|~|&gt;|&gt;|&gt;|攻撃力：3&amp;br;筋力加算+25%&amp;br;4回連続攻撃&amp;br;攻撃修正：2&amp;br;防御修正：1&amp;br;長さ：0&amp;br;&amp;br;筋力+3、魔法抵抗+1|
|&gt;|&gt;|&gt;|&gt;|BGCOLOR(#F5F5F5):連打を叩き込める。筋力次第では驚異的威力に|
|BGCOLOR(#000000):&amp;ref(Item/DH Weapons/Just-Man's-Cross.jpg,nolink,75x75,Just Man's Cross);|BGCOLOR(BLACK):COLOR(WHITE):''Just Man's Cross''|両手|&amp;ref(Spell/P_Fire.jpg,nolink,25x25,Fire);1|&amp;ref(Spell/V_Fire.jpg,nolink,25x25,Fire Gem);5|
|~|&gt;|&gt;|&gt;|攻撃力：12&amp;ref(Item/D_Pierce.jpg,nolink,25x25,Pierce Damage);&amp;ref(Item/D_Magic.jpg,nolink,25x25,Magic Damage);&amp;br;防御貫通&amp;br;対アンデッド/デーモン三倍打&amp;br;筋力加算三分の一&amp;br;筋力加算+25%&amp;br;2ラウンド毎に1回攻撃&amp;br;射程：45&amp;br;精度修正：4&amp;br;弾数：12|
|&gt;|&gt;|&gt;|&gt;|BGCOLOR(#F5F5F5):不浄を射抜く弩。それ以外にはやや平凡|
|BGCOLOR(#000000):&amp;ref(Item/DH Weapons/Trueshot-Longbow.jpg,nolink,75x75,Trueshot Longbow);|BGCOLOR(BLACK):COLOR(WHITE):''Trueshot Longbow''|両手|&amp;ref(Spell/P_Air.jpg,nolink,25x25,Air);1|&amp;ref(Spell/V_Air.jpg,nolink,25x25,Air Gem);5|
|~|&gt;|&gt;|&gt;|攻撃力：12&amp;ref(Item/D_Pierce.jpg,nolink,25x25,Pierce Damage);&amp;ref(Item/D_Magic.jpg,nolink,25x25,Magic Damage);&amp;br;筋力加算+25%&amp;br;射程：50&amp;br;精度修正：30&amp;br;弾数：12|
|&gt;|&gt;|&gt;|&gt;|BGCOLOR(#F5F5F5):高精度な長弓。狙い通りに飛ばしやすい|
|BGCOLOR(#000000):&amp;ref(Item/DH Weapons/Ice-Pebble-Staff.jpg,nolink,75x75,Ice Pebble Staff);|BGCOLOR(BLACK):COLOR(WHITE):''Ice Pebble Staff''|両手|&amp;ref(Spell/P_Water.jpg,nolink,25x25,Water);3|&amp;ref(Spell/V_Water.jpg,nolink,25x25,Water Gem);15|
|~|&gt;|&gt;|&gt;|攻撃力：3&amp;ref(Item/D_Blunt.jpg,nolink,25x25,Blunt Damage);&amp;ref(Item/D_Magic.jpg,nolink,25x25,Magic Damage);&amp;br;筋力加算+25%&amp;br;攻撃修正：2&amp;br;防御修正：4&amp;br;長さ：3&amp;br;&amp;br;&amp;ref(Item/Cold-Resistant.jpg,nolink,25x25,Cold Resistant (5));&amp;br;戦闘時使用可能：Numbness|
|&gt;|&gt;|&gt;|&gt;|BGCOLOR(#F5F5F5):補助的な呪文を使える。武器には向かない|
|BGCOLOR(#000000):&amp;ref(Item/DH Weapons/Piercer.jpg,nolink,75x75,Piercer);|BGCOLOR(BLACK):COLOR(WHITE):''Piercer''|両手|&amp;ref(Spell/P_Earth.jpg,nolink,25x25,Earth);1&amp;ref(Spell/P_Air.jpg,nolink,25x25,Air);1|&amp;ref(Spell/V_Earth.jpg,nolink,25x25,Earth Gem);5&amp;ref(Spell/V_Air.jpg,nolink,25x25,Air Gem);5|
|~|&gt;|&gt;|&gt;|攻撃力：12&amp;ref(Item/D_Pierce.jpg,nolink,25x25,Pierce Damage);&amp;ref(Item/D_Magic.jpg,nolink,25x25,Magic Damage);&amp;br;防御無視&amp;br;筋力加算なし&amp;br;筋力加算+25%&amp;br;射程：35&amp;br;精度修正：10&amp;br;弾数：12&amp;br;水中使用可能|
|&gt;|&gt;|&gt;|&gt;|BGCOLOR(#F5F5F5):防御無視の弩。嵐や海でさえ貫き通す|
|BGCOLOR(#000000):&amp;ref(Item/DH Weapons/Black-Bow-of-Botulf.jpg,nolink,75x75,Black Bow of Botulf);|BGCOLOR(BLACK):COLOR(WHITE):''Black Bow of Botulf''|両手|&amp;ref(Spell/P_Death.jpg,nolink,25x25,Death);1|&amp;ref(Spell/V_Death.jpg,nolink,25x25,Death Gem);5|
|~|&gt;|&gt;|&gt;|攻撃力：12&amp;ref(Item/D_Pierce.jpg,nolink,25x25,Pierce Damage);&amp;ref(Item/D_Magic.jpg,nolink,25x25,Magic Damage);&amp;br;筋力加算三分の一&amp;br;筋力加算+25%&amp;br;射程：45&amp;br;精度修正：5&amp;br;弾数：12&amp;br;負傷時追撃：Feeblemind|
|&gt;|&gt;|&gt;|&gt;|BGCOLOR(#F5F5F5):精神薄弱を招く弓。大物に刺さると痛快|
|BGCOLOR(#000000):&amp;ref(Item/DH Weapons/Staff-of-Flame-Focus.jpg,nolink,75x75,Staff of Flame Focus);|BGCOLOR(BLACK):COLOR(WHITE):''Staff of Flame Focus''|両手|&amp;ref(Spell/P_Fire.jpg,nolink,25x25,Fire);1|&amp;ref(Spell/V_Fire.jpg,nolink,25x25,Fire Gem);5|
|~|&gt;|&gt;|&gt;|攻撃力：3&amp;ref(Item/D_Blunt.jpg,nolink,25x25,Blunt Damage);&amp;ref(Item/D_Magic.jpg,nolink,25x25,Magic Damage);&amp;br;筋力加算+25%&amp;br;攻撃修正：2&amp;br;防御修正：4&amp;br;長さ：3&amp;br;&amp;br;&amp;ref(Item/Far-Caster.jpg,nolink,25x25,Far Caster (Fire, 1));|
|&gt;|&gt;|&gt;|&gt;|BGCOLOR(#F5F5F5):火魔法の補助器具。それ以外の用途はない|
</v>
      </c>
      <c r="D3" t="str">
        <f ca="1">"**Construction Lv"&amp;$A3&amp;" "&amp;IF($A3=0,"(Trinkets)",IF($A3=2,"(Lesser Magic Items)",IF($A3=4,"(Greater Magic Items)",IF($A3=6,"(Very Poweful Magic Items)",IF($A3=8,"(Unique Magic Artifacts)",IF($A3=12,"(Unforgeable Unique Items)",""))))))&amp;CHAR(10)&amp;IFERROR(myConcat(INDIRECT("Item!FH"&amp;MATCH(ItemOutput!D$1&amp;ItemOutput!$A3&amp;"S",Item!$A:$A,0)&amp;":FH"&amp;MATCH(ItemOutput!D$1&amp;ItemOutput!$A3&amp;"E",Item!$A:$A,0))),myConcat(INDIRECT("Item!FH"&amp;MATCH(ItemOutput!D$1&amp;ItemOutput!$A3&amp;"S",Item!$A:$A,0))))</f>
        <v xml:space="preserve">**Construction Lv2 (Lesser Magic Items)
|BGCOLOR(#000000):&amp;ref(Item/Shields/Weightless-Tower-Shield.jpg,nolink,75x75,Weightless Tower Shield);|BGCOLOR(BLACK):COLOR(WHITE):''Weightless Tower Shield''|盾|&amp;ref(Spell/P_Air.jpg,nolink,25x25,Air);2|&amp;ref(Spell/V_Air.jpg,nolink,25x25,Air Gem);10|
|~|&gt;|&gt;|&gt;|盾軽減力：16&amp;br;防御修正：0&amp;br;盾対応力：8&amp;br;装備負担：0&amp;br;魔法の防具&amp;br;&amp;br;騎乗中使用不可|
|&gt;|&gt;|&gt;|&gt;|BGCOLOR(#F5F5F5):軽い大盾。邪魔にならないが少々脆い|
|BGCOLOR(#000000):&amp;ref(Item/Shields/Weightless-Kite-Shield.jpg,nolink,75x75,Weightless Kite Shield);|BGCOLOR(BLACK):COLOR(WHITE):''Weightless Kite Shield''|盾|&amp;ref(Spell/P_Air.jpg,nolink,25x25,Air);2|&amp;ref(Spell/V_Air.jpg,nolink,25x25,Air Gem);10|
|~|&gt;|&gt;|&gt;|盾軽減力：21&amp;br;防御修正：0&amp;br;盾対応力：7&amp;br;装備負担：0&amp;br;魔法の防具|
|&gt;|&gt;|&gt;|&gt;|BGCOLOR(#F5F5F5):軽い騎盾。軽減力も十分|
|BGCOLOR(#000000):&amp;ref(Item/Shields/Lead-Shield.jpg,nolink,75x75,Lead Shield);|BGCOLOR(BLACK):COLOR(WHITE):''Lead Shield''|盾|&amp;ref(Spell/P_Earth.jpg,nolink,25x25,Earth);2|&amp;ref(Spell/V_Earth.jpg,nolink,25x25,Earth Gem);10|
|~|&gt;|&gt;|&gt;|盾軽減力：23&amp;br;防御修正：-3&amp;br;盾対応力：6&amp;br;装備負担：3&amp;br;魔法の防具&amp;br;&amp;br;魔法抵抗+4|
|&gt;|&gt;|&gt;|&gt;|BGCOLOR(#F5F5F5):抵抗力を高める鉛の盾。かなり重いのが難点|
|BGCOLOR(#000000):&amp;ref(Item/Shields/Shield-of-Valor.jpg,nolink,75x75,Shield of Valor);|BGCOLOR(BLACK):COLOR(WHITE):''Shield of Valor''|盾|&amp;ref(Spell/P_Earth.jpg,nolink,25x25,Earth);1&amp;ref(Spell/P_Air.jpg,nolink,25x25,Air);1|&amp;ref(Spell/V_Earth.jpg,nolink,25x25,Earth Gem);5&amp;ref(Spell/V_Air.jpg,nolink,25x25,Air Gem);5|
|~|&gt;|&gt;|&gt;|盾軽減力：21&amp;br;防御修正：-1&amp;br;盾対応力：8&amp;br;装備負担：1&amp;br;魔法の防具&amp;br;&amp;br;&amp;ref(Item/Air-Shield.jpg,nolink,25x25,Air Shield (80));|
|&gt;|&gt;|&gt;|&gt;|BGCOLOR(#F5F5F5):射撃への徹底的な対策。効果は高い|
|BGCOLOR(#000000):&amp;ref(Item/Shields/Crystal-Shield.jpg,nolink,75x75,Crystal Shield);|BGCOLOR(BLACK):COLOR(WHITE):''Crystal Shield''|盾|&amp;ref(Spell/P_Astral.jpg,nolink,25x25,Astral);3&amp;ref(Spell/P_Earth.jpg,nolink,25x25,Earth);2|&amp;ref(Spell/V_Astral.jpg,nolink,25x25,Astral Pearl);15&amp;ref(Spell/V_Earth.jpg,nolink,25x25,Earth Gem);10|
|~|&gt;|&gt;|&gt;|盾軽減力：30&amp;br;防御修正：-4&amp;br;盾対応力：7&amp;br;装備負担：4&amp;br;魔法の防具&amp;br;&amp;br;戦闘開始時自動発動：Power of the Spheres&amp;br;騎乗中使用不可|
|&gt;|&gt;|&gt;|&gt;|BGCOLOR(#F5F5F5):戦闘中の魔力を高める。あまりにも重い|
|BGCOLOR(#000000):&amp;ref(Item/Shields/Eye-Shield.jpg,nolink,75x75,Eye Shield);|BGCOLOR(BLACK):COLOR(WHITE):''Eye Shield''|盾|&amp;ref(Spell/P_Nature.jpg,nolink,25x25,Nature);2|&amp;ref(Spell/V_Nature.jpg,nolink,25x25,Nature Gem);10|
|~|&gt;|&gt;|&gt;|盾軽減力：16&amp;br;防御修正：0&amp;br;盾対応力：5&amp;br;装備負担：0&amp;br;魔法の防具&amp;br;&amp;br;近接攻撃に目潰しで自動反撃（抵抗可能）|
|&gt;|&gt;|&gt;|&gt;|BGCOLOR(#F5F5F5):敵の目を潰す盾。やや脆いが嫌らしい性能|
|BGCOLOR(#000000):&amp;ref(Item/Shields/Ice-Aegis.jpg,nolink,75x75,Ice Aegis);|BGCOLOR(BLACK):COLOR(WHITE):''Ice Aegis''|盾|&amp;ref(Spell/P_Water.jpg,nolink,25x25,Water);2|&amp;ref(Spell/V_Water.jpg,nolink,25x25,Water Gem);10|
|~|&gt;|&gt;|&gt;|盾軽減力：21&amp;br;防御修正：-1&amp;br;盾対応力：8&amp;br;装備負担：1&amp;br;魔法の防具&amp;br;&amp;br;&amp;ref(Item/Cold-Resistant.jpg,nolink,25x25,Cold Resistant (5));&amp;ref(Item/Ice-Protection.jpg,nolink,25x25,Ice Protection (1));|
|&gt;|&gt;|&gt;|&gt;|BGCOLOR(#F5F5F5):寒いと防御力を高めてくれる盾。暑さは苦手|
</v>
      </c>
      <c r="E3" t="str">
        <f ca="1">"**Construction Lv"&amp;$A3&amp;" "&amp;IF($A3=0,"(Trinkets)",IF($A3=2,"(Lesser Magic Items)",IF($A3=4,"(Greater Magic Items)",IF($A3=6,"(Very Poweful Magic Items)",IF($A3=8,"(Unique Magic Artifacts)",IF($A3=12,"(Unforgeable Unique Items)",""))))))&amp;CHAR(10)&amp;IFERROR(myConcat(INDIRECT("Item!FH"&amp;MATCH(ItemOutput!E$1&amp;ItemOutput!$A3&amp;"S",Item!$A:$A,0)&amp;":FH"&amp;MATCH(ItemOutput!E$1&amp;ItemOutput!$A3&amp;"E",Item!$A:$A,0))),myConcat(INDIRECT("Item!FH"&amp;MATCH(ItemOutput!E$1&amp;ItemOutput!$A3&amp;"S",Item!$A:$A,0))))</f>
        <v xml:space="preserve">**Construction Lv2 (Lesser Magic Items)
|BGCOLOR(#000000):&amp;ref(Item/Helms/Dragon-Helmet.jpg,nolink,75x75,Dragon Helmet);|BGCOLOR(BLACK):COLOR(WHITE):''Dragon Helmet''|兜|&amp;ref(Spell/P_Fire.jpg,nolink,25x25,Fire);1|&amp;ref(Spell/V_Fire.jpg,nolink,25x25,Fire Gem);5|
|~|&gt;|&gt;|&gt;|頭部防護：22&amp;br;防御修正：0&amp;br;装備負担：0&amp;br;魔法の防具&amp;br;&amp;br;&amp;ref(Item/Fire-Resistant.jpg,nolink,25x25,Fire Resistant (5));&amp;ref(Item/Darkvision.jpg,nolink,25x25,Darkvision (50));&amp;br;士気+5|
|&gt;|&gt;|&gt;|&gt;|BGCOLOR(#F5F5F5):火に強い。士気も大きく高まる|
|BGCOLOR(#000000):&amp;ref(Item/Helms/Crown-of-Lead.jpg,nolink,75x75,Crown of Lead);|BGCOLOR(BLACK):COLOR(WHITE):''Crown of Lead''|冠|&amp;ref(Spell/P_Earth.jpg,nolink,25x25,Earth);1|&amp;ref(Spell/V_Earth.jpg,nolink,25x25,Earth Gem);5|
|~|&gt;|&gt;|&gt;|頭部防護：9&amp;br;防御修正：0&amp;br;装備負担：0&amp;br;魔法の防具&amp;br;&amp;br;魔法抵抗+1|
|&gt;|&gt;|&gt;|&gt;|BGCOLOR(#F5F5F5):抵抗力強化。効果は控えめだが貴重|
|BGCOLOR(#000000):&amp;ref(Item/Helms/Horror-Helmet.jpg,nolink,75x75,Horror Helmet);|BGCOLOR(BLACK):COLOR(WHITE):''Horror Helmet''|兜|&amp;ref(Spell/P_Death.jpg,nolink,25x25,Death);2|&amp;ref(Spell/V_Death.jpg,nolink,25x25,Death Gem);10|
|~|&gt;|&gt;|&gt;|頭部防護：22&amp;br;防御修正：0&amp;br;装備負担：0&amp;br;魔法の防具&amp;br;&amp;br;&amp;ref(Item/Causes-Fear.jpg,nolink,25x25,Fear (5));|
|&gt;|&gt;|&gt;|&gt;|BGCOLOR(#F5F5F5):恐怖を振りまく兜。雑兵の追い散らしに|
|BGCOLOR(#000000):&amp;ref(Item/Helms/Ivy-Crown.jpg,nolink,75x75,Ivy Crown);|BGCOLOR(BLACK):COLOR(WHITE):''Ivy Crown''|冠|&amp;ref(Spell/P_Nature.jpg,nolink,25x25,Nature);1|&amp;ref(Spell/V_Nature.jpg,nolink,25x25,Nature Gem);5|
|~|&gt;|&gt;|&gt;|&amp;ref(Item/Forest-Survival.jpg,nolink,25x25,Forest Survival);&amp;br;&amp;ref(Item/Ivy-Lord.jpg,nolink,25x25,Ivy Lord (1));|
|&gt;|&gt;|&gt;|&gt;|BGCOLOR(#F5F5F5):植物人の王を騙るための品。戦闘ではほぼ無意味|
|BGCOLOR(#000000):&amp;ref(Item/Helms/Horned-Helmet.jpg,nolink,75x75,Horned Helmet);|BGCOLOR(BLACK):COLOR(WHITE):''Horned Helmet''|兜|&amp;ref(Spell/P_Nature.jpg,nolink,25x25,Nature);1|&amp;ref(Spell/V_Nature.jpg,nolink,25x25,Nature Gem);5|
|~|&gt;|&gt;|&gt;|攻撃力：0&amp;ref(Item/D_Slash.jpg,nolink,25x25,Slash Damage);&amp;ref(Item/D_Magic.jpg,nolink,25x25,Magic Damage);&amp;br;ボーナス武器&amp;br;攻撃修正：-1&amp;br;防御修正：-1&amp;br;長さ：0&amp;br;&amp;br;頭部防護：22&amp;br;防御修正：0&amp;br;装備負担：0&amp;br;魔法の防具|
|&gt;|&gt;|&gt;|&gt;|BGCOLOR(#F5F5F5):武器でもある兜。有用性は筋力次第|
|BGCOLOR(#000000):&amp;ref(Item/Helms/Ice-Helmet.jpg,nolink,75x75,Ice Helmet);|BGCOLOR(BLACK):COLOR(WHITE):''Ice Helmet''|兜|&amp;ref(Spell/P_Water.jpg,nolink,25x25,Water);1|&amp;ref(Spell/V_Water.jpg,nolink,25x25,Water Gem);5|
|~|&gt;|&gt;|&gt;|頭部防護：18&amp;br;防御修正：0&amp;br;装備負担：0&amp;br;魔法の防具&amp;br;&amp;br;&amp;ref(Item/Cold-Resistant.jpg,nolink,25x25,Cold Resistant (5));|
|&gt;|&gt;|&gt;|&gt;|BGCOLOR(#F5F5F5):冷気にやや強い。防御力も悪くはない|
</v>
      </c>
      <c r="F3" t="str">
        <f ca="1">"**Construction Lv"&amp;$A3&amp;" "&amp;IF($A3=0,"(Trinkets)",IF($A3=2,"(Lesser Magic Items)",IF($A3=4,"(Greater Magic Items)",IF($A3=6,"(Very Poweful Magic Items)",IF($A3=8,"(Unique Magic Artifacts)",IF($A3=12,"(Unforgeable Unique Items)",""))))))&amp;CHAR(10)&amp;IFERROR(myConcat(INDIRECT("Item!FH"&amp;MATCH(ItemOutput!F$1&amp;ItemOutput!$A3&amp;"S",Item!$A:$A,0)&amp;":FH"&amp;MATCH(ItemOutput!F$1&amp;ItemOutput!$A3&amp;"E",Item!$A:$A,0))),myConcat(INDIRECT("Item!FH"&amp;MATCH(ItemOutput!F$1&amp;ItemOutput!$A3&amp;"S",Item!$A:$A,0))))</f>
        <v xml:space="preserve">**Construction Lv2 (Lesser Magic Items)
|BGCOLOR(#000000):&amp;ref(Item/Armors/Fire-Plate.jpg,nolink,75x75,Fire Plate);|BGCOLOR(BLACK):COLOR(WHITE):''Fire Plate''|鎧|&amp;ref(Spell/P_Fire.jpg,nolink,25x25,Fire);1|&amp;ref(Spell/V_Fire.jpg,nolink,25x25,Fire Gem);5|
|~|&gt;|&gt;|&gt;|胴体防護：16&amp;br;防御修正：-1&amp;br;装備負担：2&amp;br;行軍速度：-2&amp;br;魔法の防具&amp;br;&amp;br;&amp;ref(Item/Fire-Resistant.jpg,nolink,25x25,Fire Resistant (5));&amp;br;士気+2|
|&gt;|&gt;|&gt;|&gt;|BGCOLOR(#F5F5F5):手頃な性能に多少の火炎耐性|
|BGCOLOR(#000000):&amp;ref(Item/Armors/Robe-of-Missile-Protection.jpg,nolink,75x75,Robe of Missile Protection);|BGCOLOR(BLACK):COLOR(WHITE):''Robe of Missile Protection''|鎧|&amp;ref(Spell/P_Air.jpg,nolink,25x25,Air);1|&amp;ref(Spell/V_Air.jpg,nolink,25x25,Air Gem);5|
|~|&gt;|&gt;|&gt;|胴体防護：3&amp;br;防御修正：0&amp;br;装備負担：0&amp;br;行軍速度：-0&amp;br;魔法の防具&amp;br;&amp;br;&amp;ref(Item/Air-Shield.jpg,nolink,25x25,Air Shield (80));|
|&gt;|&gt;|&gt;|&gt;|BGCOLOR(#F5F5F5):射撃対策。それ以外への備えは薄い|
|BGCOLOR(#000000):&amp;ref(Item/Armors/Lightweight-Scale-Mail.jpg,nolink,75x75,Lightweight Scale Mail);|BGCOLOR(BLACK):COLOR(WHITE):''Lightweight Scale Mail''|鎧|&amp;ref(Spell/P_Air.jpg,nolink,25x25,Air);1|&amp;ref(Spell/V_Air.jpg,nolink,25x25,Air Gem);5|
|~|&gt;|&gt;|&gt;|胴体防護：11&amp;br;防御修正：0&amp;br;装備負担：1&amp;br;行軍速度：-0&amp;br;魔法の防具|
|&gt;|&gt;|&gt;|&gt;|BGCOLOR(#F5F5F5):軽いが薄っぺらい鎧。長期戦向け|
|BGCOLOR(#000000):&amp;ref(Item/Armors/Mirror-Armor.jpg,nolink,75x75,Mirror Armor);|BGCOLOR(BLACK):COLOR(WHITE):''Mirror Armor''|鎧|&amp;ref(Spell/P_Air.jpg,nolink,25x25,Air);1&amp;ref(Spell/P_Water.jpg,nolink,25x25,Water);1|&amp;ref(Spell/V_Air.jpg,nolink,25x25,Air Gem);5&amp;ref(Spell/V_Water.jpg,nolink,25x25,Water Gem);5|
|~|&gt;|&gt;|&gt;|胴体防護：13&amp;br;防御修正：-1&amp;br;装備負担：1&amp;br;行軍速度：-0&amp;br;魔法の防具&amp;br;&amp;br;魔法抵抗+3|
|&gt;|&gt;|&gt;|&gt;|BGCOLOR(#F5F5F5):魔法抵抗が高まる。状況次第では最良の鎧にも|
|BGCOLOR(#000000):&amp;ref(Item/Armors/Weightless-Scale-Mail.jpg,nolink,75x75,Weightless Scale Mail);|BGCOLOR(BLACK):COLOR(WHITE):''Weightless Scale Mail''|鎧|&amp;ref(Spell/P_Air.jpg,nolink,25x25,Air);2|&amp;ref(Spell/V_Air.jpg,nolink,25x25,Air Gem);10|
|~|&gt;|&gt;|&gt;|胴体防護：11&amp;br;防御修正：0&amp;br;装備負担：0&amp;br;行軍速度：-0&amp;br;魔法の防具|
|&gt;|&gt;|&gt;|&gt;|BGCOLOR(#F5F5F5):重量なし。魔術師でも気軽に身に着けられる|
|BGCOLOR(#000000):&amp;ref(Item/Armors/Copper-Plate.jpg,nolink,75x75,Copper Plate);|BGCOLOR(BLACK):COLOR(WHITE):''Copper Plate''|鎧|&amp;ref(Spell/P_Air.jpg,nolink,25x25,Air);1|&amp;ref(Spell/V_Air.jpg,nolink,25x25,Air Gem);5|
|~|&gt;|&gt;|&gt;|胴体防護：13&amp;br;防御修正：-1&amp;br;装備負担：2&amp;br;行軍速度：-2&amp;br;魔法の防具&amp;br;&amp;br;&amp;ref(Item/Shock-Resistant.jpg,nolink,25x25,Shock Resistant (25));&amp;br;戦闘開始時自動発動：Charge Body|
|&gt;|&gt;|&gt;|&gt;|BGCOLOR(#F5F5F5):電撃に非常に強い。一度限りの自動反撃付き|
|BGCOLOR(#000000):&amp;ref(Item/Armors/Shambler-Skin-Armor.jpg,nolink,75x75,Shambler Skin Armor);|BGCOLOR(BLACK):COLOR(WHITE):''Shambler Skin Armor''|鎧|&amp;ref(Spell/P_Water.jpg,nolink,25x25,Water);1|&amp;ref(Spell/V_Water.jpg,nolink,25x25,Water Gem);5|
|~|&gt;|&gt;|&gt;|胴体防護：9&amp;br;防御修正：0&amp;br;装備負担：1&amp;br;行軍速度：-0&amp;br;魔法の防具&amp;br;&amp;br;&amp;ref(Item/Water-Breathing.jpg,nolink,25x25,Water Breathing);&amp;br;空気呼吸付加|
|&gt;|&gt;|&gt;|&gt;|BGCOLOR(#F5F5F5):陸でも海でも活動可能な服。防具としては軽く脆い|
|BGCOLOR(#000000):&amp;ref(Item/Armors/Dire-Wolf-Pelt.jpg,nolink,75x75,Dire Wolf Pelt);|BGCOLOR(BLACK):COLOR(WHITE):''Dire Wolf Pelt''|鎧|&amp;ref(Spell/P_Nature.jpg,nolink,25x25,Nature);1|&amp;ref(Spell/V_Nature.jpg,nolink,25x25,Nature Gem);5|
|~|&gt;|&gt;|&gt;|胴体防護：8&amp;br;防御修正：0&amp;br;装備負担：1&amp;br;行軍速度：-0&amp;br;魔法の防具&amp;br;&amp;br;&amp;ref(Item/Cold-Resistant.jpg,nolink,25x25,Cold Resistant (6));&amp;br;攻撃技能+1、防御技能+1|
|&gt;|&gt;|&gt;|&gt;|BGCOLOR(#F5F5F5):戦闘技能が高まる。素で十分な防御力があるなら|
|BGCOLOR(#000000):&amp;ref(Item/Armors/Kithaironic-Lion-Pelt.jpg,nolink,75x75,Kithaironic Lion Pelt);|BGCOLOR(BLACK):COLOR(WHITE):''Kithaironic Lion Pelt''|鎧|&amp;ref(Spell/P_Nature.jpg,nolink,25x25,Nature);1&amp;ref(Spell/P_Earth.jpg,nolink,25x25,Earth);1|&amp;ref(Spell/V_Nature.jpg,nolink,25x25,Nature Gem);3&amp;ref(Spell/V_Earth.jpg,nolink,25x25,Earth Gem);2|
|~|&gt;|&gt;|&gt;|頭部防護：15&amp;br;胴体防護：15&amp;br;防御修正：-1&amp;br;装備負担：1&amp;br;行軍速度：-0&amp;br;魔法の防具|
|&gt;|&gt;|&gt;|&gt;|BGCOLOR(#F5F5F5):全身を保護してくれる。安価なのも利点|
|BGCOLOR(#000000):&amp;ref(Item/Armors/Armor-of-Souls.jpg,nolink,75x75,Armor of Souls);|BGCOLOR(BLACK):COLOR(WHITE):''Armor of Souls''|鎧|&amp;ref(Spell/P_Blood.jpg,nolink,25x25,Blood);5|&amp;ref(Spell/V_Blood.jpg,nolink,25x25,Blood Slave);40|
|~|&gt;|&gt;|&gt;|胴体防護：16&amp;br;防御修正：-1&amp;br;装備負担：1&amp;br;行軍速度：-0&amp;br;魔法の防具&amp;br;&amp;br;&amp;ref(Spell/P_Blood.jpg,nolink,25x25,Blood Magic Bonus (1));&amp;br;魔法抵抗+5|
|&gt;|&gt;|&gt;|&gt;|BGCOLOR(#F5F5F5):血魔法増強。それを抜いてさえ優れた鎧でもある|
|BGCOLOR(#000000):&amp;ref(Item/Armors/Ranger's-Cloak.jpg,nolink,75x75,Ranger's Cloak);|BGCOLOR(BLACK):COLOR(WHITE):''Ranger's Cloak''|鎧|&amp;ref(Spell/P_Nature.jpg,nolink,25x25,Nature);1|&amp;ref(Spell/V_Nature.jpg,nolink,25x25,Nature Gem);5|
|~|&gt;|&gt;|&gt;|胴体防護：5&amp;br;防御修正：0&amp;br;装備負担：0&amp;br;行軍速度：-0&amp;br;魔法の防具&amp;br;&amp;br;&amp;ref(Item/Stealthy-Boost.jpg,nolink,25x25,Stealth Boost (30));|
|&gt;|&gt;|&gt;|&gt;|BGCOLOR(#F5F5F5):斥候向け。防具としては頼りない|
</v>
      </c>
      <c r="G3" t="str">
        <f ca="1">"**Construction Lv"&amp;$A3&amp;" "&amp;IF($A3=0,"(Trinkets)",IF($A3=2,"(Lesser Magic Items)",IF($A3=4,"(Greater Magic Items)",IF($A3=6,"(Very Poweful Magic Items)",IF($A3=8,"(Unique Magic Artifacts)",IF($A3=12,"(Unforgeable Unique Items)",""))))))&amp;CHAR(10)&amp;IFERROR(myConcat(INDIRECT("Item!FH"&amp;MATCH(ItemOutput!G$1&amp;ItemOutput!$A3&amp;"S",Item!$A:$A,0)&amp;":FH"&amp;MATCH(ItemOutput!G$1&amp;ItemOutput!$A3&amp;"E",Item!$A:$A,0))),myConcat(INDIRECT("Item!FH"&amp;MATCH(ItemOutput!G$1&amp;ItemOutput!$A3&amp;"S",Item!$A:$A,0))))</f>
        <v xml:space="preserve">**Construction Lv2 (Lesser Magic Items)
|BGCOLOR(#000000):&amp;ref(Item/Boots/Chi-Shoes.jpg,nolink,75x75,Chi Shoes);|BGCOLOR(BLACK):COLOR(WHITE):''Chi Shoes''|靴|&amp;ref(Spell/P_Air.jpg,nolink,25x25,Air);1|&amp;ref(Spell/V_Air.jpg,nolink,25x25,Air Gem);5|
|~|&gt;|&gt;|&gt;|攻撃力：0&amp;ref(Item/D_Blunt.jpg,nolink,25x25,Blunt Damage);&amp;ref(Item/D_Magic.jpg,nolink,25x25,Magic Damage);&amp;br;ボーナス武器&amp;br;攻撃修正：0&amp;br;防御修正：0&amp;br;長さ：0|
|&gt;|&gt;|&gt;|&gt;|BGCOLOR(#F5F5F5):蹴りの一撃が可能に。筋力が高ければ強烈|
|BGCOLOR(#000000):&amp;ref(Item/Boots/Boots-of-the-Behemoth.jpg,nolink,75x75,Boots of the Behemoth);|BGCOLOR(BLACK):COLOR(WHITE):''Boots of the Behemoth''|靴|&amp;ref(Spell/P_Earth.jpg,nolink,25x25,Earth);1|&amp;ref(Spell/V_Earth.jpg,nolink,25x25,Earth Gem);5|
|~|&gt;|&gt;|&gt;|&amp;ref(Item/Trample.jpg,nolink,25x25,Trample);|
|&gt;|&gt;|&gt;|&gt;|BGCOLOR(#F5F5F5):小さな敵を薙ぎ倒せる。ほぼ巨人用|
|BGCOLOR(#000000):&amp;ref(Item/Boots/Boots-of-Giant-Strength.jpg,nolink,75x75,Boots of Giant Strength);|BGCOLOR(BLACK):COLOR(WHITE):''Boots of Giant Strength''|靴|&amp;ref(Spell/P_Earth.jpg,nolink,25x25,Earth);1|&amp;ref(Spell/V_Earth.jpg,nolink,25x25,Earth Gem);5|
|~|&gt;|&gt;|&gt;|筋力+5|
|&gt;|&gt;|&gt;|&gt;|BGCOLOR(#F5F5F5):筋力の大きな強化。手数が多いと恩恵も増える|
|BGCOLOR(#000000):&amp;ref(Item/Boots/Birch-Boots.jpg,nolink,75x75,Birch Boots);|BGCOLOR(BLACK):COLOR(WHITE):''Birch Boots''|靴|&amp;ref(Spell/P_Nature.jpg,nolink,25x25,Nature);1|&amp;ref(Spell/V_Nature.jpg,nolink,25x25,Nature Gem);5|
|~|&gt;|&gt;|&gt;|&amp;ref(Item/Cold-Resistant.jpg,nolink,25x25,Cold Resistant (5));&amp;br;&amp;ref(Item/Mountain-Survival.jpg,nolink,25x25,Mountain Survival);&amp;ref(Item/Snow-Move.jpg,nolink,25x25,Snow Move);|
|&gt;|&gt;|&gt;|&gt;|BGCOLOR(#F5F5F5):山と冬の旅に。冷気にも少し耐えられる|
|BGCOLOR(#000000):&amp;ref(Item/Boots/Ranger's-Boots.jpg,nolink,75x75,Ranger's Boots);|BGCOLOR(BLACK):COLOR(WHITE):''Ranger's Boots''|靴|&amp;ref(Spell/P_Nature.jpg,nolink,25x25,Nature);1|&amp;ref(Spell/V_Nature.jpg,nolink,25x25,Nature Gem);5|
|~|&gt;|&gt;|&gt;|&amp;ref(Item/Reinvigoration.jpg,nolink,25x25,Reinvigoration (2));&amp;ref(Item/Stealthy-Boost.jpg,nolink,25x25,Stealth Boost (20));&amp;br;&amp;ref(Item/Forest-Survival.jpg,nolink,25x25,Forest Survival);|
|&gt;|&gt;|&gt;|&gt;|BGCOLOR(#F5F5F5):斥候向け。疲労回復も備える|
</v>
      </c>
      <c r="H3" t="str">
        <f ca="1">"**Construction Lv"&amp;$A3&amp;" "&amp;IF($A3=0,"(Trinkets)",IF($A3=2,"(Lesser Magic Items)",IF($A3=4,"(Greater Magic Items)",IF($A3=6,"(Very Poweful Magic Items)",IF($A3=8,"(Unique Magic Artifacts)",IF($A3=12,"(Unforgeable Unique Items)",""))))))&amp;CHAR(10)&amp;IFERROR(myConcat(INDIRECT("Item!FH"&amp;MATCH(ItemOutput!H$1&amp;ItemOutput!$A3&amp;"S",Item!$A:$A,0)&amp;":FH"&amp;MATCH(ItemOutput!H$1&amp;ItemOutput!$A3&amp;"E",Item!$A:$A,0))),myConcat(INDIRECT("Item!FH"&amp;MATCH(ItemOutput!H$1&amp;ItemOutput!$A3&amp;"S",Item!$A:$A,0))))</f>
        <v xml:space="preserve">**Construction Lv2 (Lesser Magic Items)
|BGCOLOR(#000000):&amp;ref(Item/Misc/Burning-Pearl.jpg,nolink,75x75,Burning Pearl);|BGCOLOR(BLACK):COLOR(WHITE):''Burning Pearl''|雑貨|&amp;ref(Spell/P_Fire.jpg,nolink,25x25,Fire);1|&amp;ref(Spell/V_Fire.jpg,nolink,25x25,Fire Gem);5|
|~|&gt;|&gt;|&gt;|&amp;ref(Item/Fire-Resistant.jpg,nolink,25x25,Fire Resistant (5));&amp;br;攻撃技能+4&amp;br;暗殺技能修正：-1|
|&gt;|&gt;|&gt;|&gt;|BGCOLOR(#F5F5F5):接近戦での命中率を大いに向上|
|BGCOLOR(#000000):&amp;ref(Item/Misc/Fire-in-a-Jar.jpg,nolink,75x75,Fire in a Jar);|BGCOLOR(BLACK):COLOR(WHITE):''Fire in a Jar''|雑貨|&amp;ref(Spell/P_Fire.jpg,nolink,25x25,Fire);1|&amp;ref(Spell/V_Fire.jpg,nolink,25x25,Fire Gem);5|
|~|&gt;|&gt;|&gt;|&amp;ref(Item/Cold-Resistant.jpg,nolink,25x25,Cold Resistant (5));&amp;br;&amp;ref(Spell/Vt_Fire.jpg,nolink,25x25,Temporary Fire Gem (1));|
|&gt;|&gt;|&gt;|&gt;|BGCOLOR(#F5F5F5):手軽に作れる火の宝石の代役。用途は幅広い|
|BGCOLOR(#000000):&amp;ref(Item/Misc/Ring-of-Warning.jpg,nolink,75x75,Ring of Warning);|BGCOLOR(BLACK):COLOR(WHITE):''Ring of Warning''|雑貨|&amp;ref(Spell/P_Air.jpg,nolink,25x25,Air);1|&amp;ref(Spell/V_Air.jpg,nolink,25x25,Air Gem);5|
|~|&gt;|&gt;|&gt;|&amp;ref(Item/Patrol-Bonus.jpg,nolink,25x25,Patrol Bonus (10));&amp;br;護衛最大数+5|
|&gt;|&gt;|&gt;|&gt;|BGCOLOR(#F5F5F5):暗殺対策。有能な護衛の用意も重要|
|BGCOLOR(#000000):&amp;ref(Item/Misc/Ring-of-Levitation.jpg,nolink,75x75,Ring of Levitation);|BGCOLOR(BLACK):COLOR(WHITE):''Ring of Levitation''|雑貨|&amp;ref(Spell/P_Air.jpg,nolink,25x25,Air);1|&amp;ref(Spell/V_Air.jpg,nolink,25x25,Air Gem);5|
|~|&gt;|&gt;|&gt;|&amp;ref(Item/Floating.jpg,nolink,25x25,Floating);|
|&gt;|&gt;|&gt;|&gt;|BGCOLOR(#F5F5F5):地震などへの対策に。行軍でも役立つ|
|BGCOLOR(#000000):&amp;ref(Item/Misc/Owl-Quill.jpg,nolink,75x75,Owl Quill);|BGCOLOR(BLACK):COLOR(WHITE):''Owl Quill''|雑貨|&amp;ref(Spell/P_Air.jpg,nolink,25x25,Air);1|&amp;ref(Spell/V_Air.jpg,nolink,25x25,Air Gem);5|
|~|&gt;|&gt;|&gt;|&amp;ref(Item/Adept-Researcher.jpg,nolink,25x25,Adept Researcher (6));|
|&gt;|&gt;|&gt;|&gt;|BGCOLOR(#F5F5F5):安価な研究道具。序盤から中盤に大活躍|
|BGCOLOR(#000000):&amp;ref(Item/Misc/Eye-of-Aiming.jpg,nolink,75x75,Eye of Aiming);|BGCOLOR(BLACK):COLOR(WHITE):''Eye of Aiming''|雑貨|&amp;ref(Spell/P_Air.jpg,nolink,25x25,Air);1|&amp;ref(Spell/V_Air.jpg,nolink,25x25,Air Gem);5|
|~|&gt;|&gt;|&gt;|&amp;ref(Item/Affliction.jpg,nolink,25x25,Lost one eye);&amp;br;射撃精度+8&amp;br;装備解除不可|
|&gt;|&gt;|&gt;|&gt;|BGCOLOR(#F5F5F5):貴重な射撃精度向上。白兵戦には弱くなる|
|BGCOLOR(#000000):&amp;ref(Item/Misc/Amulet-of-Missile-Protection.jpg,nolink,75x75,Amulet of Missile Protection);|BGCOLOR(BLACK):COLOR(WHITE):''Amulet of Missile Protection''|雑貨|&amp;ref(Spell/P_Air.jpg,nolink,25x25,Air);2|&amp;ref(Spell/V_Air.jpg,nolink,25x25,Air Gem);10|
|~|&gt;|&gt;|&gt;|&amp;ref(Item/Air-Shield.jpg,nolink,25x25,Air Shield (80));|
|&gt;|&gt;|&gt;|&gt;|BGCOLOR(#F5F5F5):手軽な射撃対策。魔物でも使えるのが利点|
|BGCOLOR(#000000):&amp;ref(Item/Misc/Amulet-of-Breathing.jpg,nolink,75x75,Amulet of Breathing);|BGCOLOR(BLACK):COLOR(WHITE):''Amulet of Breathing''|雑貨|&amp;ref(Spell/P_Air.jpg,nolink,25x25,Air);2|&amp;ref(Spell/V_Air.jpg,nolink,25x25,Air Gem);10|
|~|&gt;|&gt;|&gt;|&amp;ref(Item/Water-Breathing.jpg,nolink,25x25,Water Breathing);|
|&gt;|&gt;|&gt;|&gt;|BGCOLOR(#F5F5F5):ややお高い水中呼吸。海中での能力低下は回避不能|
|BGCOLOR(#000000):&amp;ref(Item/Misc/Gossamer-Cloth.jpg,nolink,75x75,Gossamer Cloth);|BGCOLOR(BLACK):COLOR(WHITE):''Gossamer Cloth''|雑貨|&amp;ref(Spell/P_Air.jpg,nolink,25x25,Air);2&amp;ref(Spell/P_Nature.jpg,nolink,25x25,Nature);1|&amp;ref(Spell/V_Air.jpg,nolink,25x25,Air Gem);10&amp;ref(Spell/V_Nature.jpg,nolink,25x25,Nature Gem);5|
|~|&gt;|&gt;|&gt;|軍勢規模欺瞞：-25|
|&gt;|&gt;|&gt;|&gt;|BGCOLOR(#F5F5F5):軍を小さく見せかける。小規模なら完全な隠蔽も|
|BGCOLOR(#000000):&amp;ref(Item/Misc/Ring-of-Water-Breathing.jpg,nolink,75x75,Ring of Water Breathing);|BGCOLOR(BLACK):COLOR(WHITE):''Ring of Water Breathing''|雑貨|&amp;ref(Spell/P_Water.jpg,nolink,25x25,Water);1|&amp;ref(Spell/V_Water.jpg,nolink,25x25,Water Gem);5|
|~|&gt;|&gt;|&gt;|&amp;ref(Item/Water-Breathing.jpg,nolink,25x25,Water Breathing);|
|&gt;|&gt;|&gt;|&gt;|BGCOLOR(#F5F5F5):安価な水中呼吸。兵を率いないならこれで十分|
|BGCOLOR(#000000):&amp;ref(Item/Misc/Flask-of-Holy-Water.jpg,nolink,75x75,Flask of Holy Water);|BGCOLOR(BLACK):COLOR(WHITE):''Flask of Holy Water''|雑貨|&amp;ref(Spell/P_Water.jpg,nolink,25x25,Water);1|&amp;ref(Spell/V_Water.jpg,nolink,25x25,Water Gem);5|
|~|&gt;|&gt;|&gt;|&amp;ref(Item/Sacred-Bless.jpg,nolink,25x25,Blessed (Sacred Only));|
|&gt;|&gt;|&gt;|&gt;|BGCOLOR(#F5F5F5):元々神聖なものだけが使える自動祝福装置|
|BGCOLOR(#000000):&amp;ref(Item/Misc/Clam-of-Pearls.jpg,nolink,75x75,Clam of Pearls);|BGCOLOR(BLACK):COLOR(WHITE):''Clam of Pearls''|雑貨|&amp;ref(Spell/P_Water.jpg,nolink,25x25,Water);1&amp;ref(Spell/P_Nature.jpg,nolink,25x25,Nature);1|&amp;ref(Spell/V_Water.jpg,nolink,25x25,Water Gem);5&amp;ref(Spell/V_Nature.jpg,nolink,25x25,Nature Gem);5|
|~|&gt;|&gt;|&gt;|&amp;ref(Spell/Vt_Astral.jpg,nolink,25x25,Temporary Astral Pearl (2));|
|&gt;|&gt;|&gt;|&gt;|BGCOLOR(#F5F5F5):二個もの真珠を戦闘毎に使える。製造条件が曲者|
|BGCOLOR(#000000):&amp;ref(Item/Misc/Bracers-of-Protection.jpg,nolink,75x75,Bracers of Protection);|BGCOLOR(BLACK):COLOR(WHITE):''Bracers of Protection''|雑貨|&amp;ref(Spell/P_Earth.jpg,nolink,25x25,Earth);1|&amp;ref(Spell/V_Earth.jpg,nolink,25x25,Earth Gem);5|
|~|&gt;|&gt;|&gt;|頭部防護：2&amp;br;胴体防護：2&amp;br;防御修正：2&amp;br;装備負担：0&amp;br;魔法の防具|
|&gt;|&gt;|&gt;|&gt;|BGCOLOR(#F5F5F5):追加装甲。分厚い防具と合わせるのが良い|
|BGCOLOR(#000000):&amp;ref(Item/Misc/Lodestone-Amulet.jpg,nolink,75x75,Lodestone Amulet);|BGCOLOR(BLACK):COLOR(WHITE):''Lodestone Amulet''|雑貨|&amp;ref(Spell/P_Earth.jpg,nolink,25x25,Earth);1|&amp;ref(Spell/V_Earth.jpg,nolink,25x25,Earth Gem);5|
|~|&gt;|&gt;|&gt;|魔法抵抗+2|
|&gt;|&gt;|&gt;|&gt;|BGCOLOR(#F5F5F5):魔法抵抗の補強。効果は控えめだが安価|
|BGCOLOR(#000000):&amp;ref(Item/Misc/Wound-Fend-Amulet.jpg,nolink,75x75,Wound Fend Amulet);|BGCOLOR(BLACK):COLOR(WHITE):''Wound Fend Amulet''|雑貨|&amp;ref(Spell/P_Earth.jpg,nolink,25x25,Earth);1&amp;ref(Spell/P_Astral.jpg,nolink,25x25,Astral);1|&amp;ref(Spell/V_Earth.jpg,nolink,25x25,Earth Gem);5&amp;ref(Spell/V_Astral.jpg,nolink,25x25,Astral Pearl);5|
|~|&gt;|&gt;|&gt;|&amp;ref(Item/Affliction-Resistance.jpg,nolink,25x25,Affliction Resistance (2));|
|&gt;|&gt;|&gt;|&gt;|BGCOLOR(#F5F5F5):傷からの後遺症を抑える。事故防止に|
|BGCOLOR(#000000):&amp;ref(Item/Misc/The-Pebble-Pouch.jpg,nolink,75x75,The Pebble Pouch);|BGCOLOR(BLACK):COLOR(WHITE):''The Pebble Pouch''|雑貨|&amp;ref(Spell/P_Earth.jpg,nolink,25x25,Earth);1|&amp;ref(Spell/V_Earth.jpg,nolink,25x25,Earth Gem);5|
|~|&gt;|&gt;|&gt;|攻撃力：8&amp;ref(Item/D_Blunt.jpg,nolink,25x25,Blunt Damage);&amp;ref(Item/D_Magic.jpg,nolink,25x25,Magic Damage);&amp;br;射程：筋力/3&amp;br;精度修正：0&amp;br;弾数：15&amp;br;&amp;br;装備条件：サイズ4、筋力20、腕2本|
|&gt;|&gt;|&gt;|&gt;|BGCOLOR(#F5F5F5):巨人用の投擲武器。手を塞がれないのが特徴|
|BGCOLOR(#000000):&amp;ref(Item/Misc/Stone-Bird.jpg,nolink,75x75,Stone Bird);|BGCOLOR(BLACK):COLOR(WHITE):''Stone Bird''|雑貨|&amp;ref(Spell/P_Earth.jpg,nolink,25x25,Earth);1&amp;ref(Spell/P_Air.jpg,nolink,25x25,Air);1|&amp;ref(Spell/V_Earth.jpg,nolink,25x25,Earth Gem);5&amp;ref(Spell/V_Air.jpg,nolink,25x25,Air Gem);5|
|~|&gt;|&gt;|&gt;|攻撃力：9&amp;ref(Item/D_Blunt.jpg,nolink,25x25,Blunt Damage);&amp;ref(Item/D_Magic.jpg,nolink,25x25,Magic Damage);&amp;br;筋力加算なし&amp;br;頭部優先攻撃&amp;br;4回連続攻撃&amp;br;攻撃修正：0&amp;br;防御修正：2&amp;br;長さ：5|
|&gt;|&gt;|&gt;|&gt;|BGCOLOR(#F5F5F5):頭を連打する石の鳥。兜のない敵には強烈|
|BGCOLOR(#000000):&amp;ref(Item/Misc/Cat's-Eye-Amulet.jpg,nolink,75x75,Cat's Eye Amulet);|BGCOLOR(BLACK):COLOR(WHITE):''Cat's Eye Amulet''|雑貨|&amp;ref(Spell/P_Earth.jpg,nolink,25x25,Earth);1|&amp;ref(Spell/V_Earth.jpg,nolink,25x25,Earth Gem);5|
|~|&gt;|&gt;|&gt;|&amp;ref(Item/Darkvision.jpg,nolink,25x25,Darkvision (50));&amp;ref(Item/Stealthy-Boost.jpg,nolink,25x25,Stealth Boost (20));|
|&gt;|&gt;|&gt;|&gt;|BGCOLOR(#F5F5F5):暗視と隠密行動の助けに。暗殺者に好都合|
|BGCOLOR(#000000):&amp;ref(Item/Misc/Pendant-of-Luck.jpg,nolink,75x75,Pendant of Luck);|BGCOLOR(BLACK):COLOR(WHITE):''Pendant of Luck''|雑貨|&amp;ref(Spell/P_Astral.jpg,nolink,25x25,Astral);1|&amp;ref(Spell/V_Astral.jpg,nolink,25x25,Astral Pearl);5|
|~|&gt;|&gt;|&gt;|&amp;ref(Item/Lucky.jpg,nolink,25x25,Lucky);|
|&gt;|&gt;|&gt;|&gt;|BGCOLOR(#F5F5F5):高確率で死を回避。脆い魔術師などに|
|BGCOLOR(#000000):&amp;ref(Item/Misc/Champion's-Skull.jpg,nolink,75x75,Champion's Skull);|BGCOLOR(BLACK):COLOR(WHITE):''Champion's Skull''|雑貨|&amp;ref(Spell/P_Death.jpg,nolink,25x25,Death);1|&amp;ref(Spell/V_Death.jpg,nolink,25x25,Death Gem);5|
|~|&gt;|&gt;|&gt;|経験値自然増加：+3|
|&gt;|&gt;|&gt;|&gt;|BGCOLOR(#F5F5F5):全自動訓練装置。地味だが色々使える|
|BGCOLOR(#000000):&amp;ref(Item/Misc/Effigy-of-War.jpg,nolink,75x75,Effigy of War);|BGCOLOR(BLACK):COLOR(WHITE):''Effigy of War''|雑貨|&amp;ref(Spell/P_Death.jpg,nolink,25x25,Death);1&amp;ref(Spell/P_Nature.jpg,nolink,25x25,Nature);1|&amp;ref(Spell/V_Death.jpg,nolink,25x25,Death Gem);5&amp;ref(Spell/V_Nature.jpg,nolink,25x25,Nature Gem);5|
|~|&gt;|&gt;|&gt;|軍勢規模欺瞞：+50|
|&gt;|&gt;|&gt;|&gt;|BGCOLOR(#F5F5F5):軍を大きく見せかける。敵への牽制に|
|BGCOLOR(#000000):&amp;ref(Item/Misc/Handful-of-Acorns.jpg,nolink,75x75,Handful of Acorns);|BGCOLOR(BLACK):COLOR(WHITE):''Handful of Acorns''|雑貨|&amp;ref(Spell/P_Nature.jpg,nolink,25x25,Nature);1|&amp;ref(Spell/V_Nature.jpg,nolink,25x25,Nature Gem);5|
|~|&gt;|&gt;|&gt;|&amp;ref(Nation/MagicLead.jpg,nolink,25x25,Magic Leadership (1));&amp;br;随員：Vineman3体|
|&gt;|&gt;|&gt;|&gt;|BGCOLOR(#F5F5F5):丈夫な護衛を得られる。数の多さが利点|
|BGCOLOR(#000000):&amp;ref(Item/Misc/Barkskin-Amulet.jpg,nolink,75x75,Barkskin Amulet);|BGCOLOR(BLACK):COLOR(WHITE):''Barkskin Amulet''|雑貨|&amp;ref(Spell/P_Nature.jpg,nolink,25x25,Nature);1|&amp;ref(Spell/V_Nature.jpg,nolink,25x25,Nature Gem);5|
|~|&gt;|&gt;|&gt;|常時効果：Barkskin|
|&gt;|&gt;|&gt;|&gt;|BGCOLOR(#F5F5F5):簡易的な防具代わり。火には弱くなる|
|BGCOLOR(#000000):&amp;ref(Item/Misc/Cat-Charm.jpg,nolink,75x75,Cat Charm);|BGCOLOR(BLACK):COLOR(WHITE):''Cat Charm''|雑貨|&amp;ref(Spell/P_Nature.jpg,nolink,25x25,Nature);2|&amp;ref(Spell/V_Nature.jpg,nolink,25x25,Nature Gem);10|
|~|&gt;|&gt;|&gt;|防御技能+4|
|&gt;|&gt;|&gt;|&gt;|BGCOLOR(#F5F5F5):接近戦での回避率向上。少数相手に向く|
|BGCOLOR(#000000):&amp;ref(Item/Misc/Enormous-Cauldron-of-Broth.jpg,nolink,75x75,Enormous Cauldron of Broth);|BGCOLOR(BLACK):COLOR(WHITE):''Enormous Cauldron of Broth''|雑貨|&amp;ref(Spell/P_Nature.jpg,nolink,25x25,Nature);3|&amp;ref(Spell/V_Nature.jpg,nolink,25x25,Nature Gem);15|
|~|&gt;|&gt;|&gt;|&amp;ref(Item/Supply-Bonus.jpg,nolink,25x25,Supply Bonus (100));|
|&gt;|&gt;|&gt;|&gt;|BGCOLOR(#F5F5F5):大容量の食糧鍋。痩せ地への行軍に|
|BGCOLOR(#000000):&amp;ref(Item/Misc/Ring-of-the-Warrior.jpg,nolink,75x75,Ring of the Warrior);|BGCOLOR(BLACK):COLOR(WHITE):''Ring of the Warrior''|雑貨|&amp;ref(Spell/P_Blood.jpg,nolink,25x25,Blood);1|&amp;ref(Spell/V_Blood.jpg,nolink,25x25,Blood Slave);5|
|~|&gt;|&gt;|&gt;|攻撃技能+5、士気+2|
|&gt;|&gt;|&gt;|&gt;|BGCOLOR(#F5F5F5):大きな命中率向上。安さも強み|
|BGCOLOR(#000000):&amp;ref(Item/Misc/Imp-Familiar.jpg,nolink,75x75,Imp Familiar);|BGCOLOR(BLACK):COLOR(WHITE):''Imp Familiar''|雑貨|&amp;ref(Spell/P_Blood.jpg,nolink,25x25,Blood);1|&amp;ref(Spell/V_Blood.jpg,nolink,25x25,Blood Slave);5|
|~|&gt;|&gt;|&gt;|&amp;ref(Nation/UndeadLead.jpg,nolink,25x25,Undead Leadership (1));&amp;ref(Item/Horror-Marked.jpg,nolink,25x25,Causes Horror Mark);&amp;br;&amp;ref(Item/Adept-Researcher.jpg,nolink,25x25,Adept Researcher (3));&amp;br;製造費軽減対象外&amp;br;装備解除不可|
|&gt;|&gt;|&gt;|&gt;|BGCOLOR(#F5F5F5):多機能な使い魔。多少の危険も秘める|
|BGCOLOR(#000000):&amp;ref(Item/Misc/Soul-Contract.jpg,nolink,75x75,Soul Contract);|BGCOLOR(BLACK):COLOR(WHITE):''Soul Contract''|雑貨|&amp;ref(Spell/P_Blood.jpg,nolink,25x25,Blood);3&amp;ref(Spell/P_Fire.jpg,nolink,25x25,Fire);1|&amp;ref(Spell/V_Blood.jpg,nolink,25x25,Blood Slave);90&amp;ref(Spell/V_Fire.jpg,nolink,25x25,Fire Gem);5|
|~|&gt;|&gt;|&gt;|&amp;ref(Nation/UndeadLead.jpg,nolink,25x25,Undead Leadership (10));&amp;ref(Item/Horror-Marked.jpg,nolink,25x25,Causes Horror Mark);&amp;br;毎ターン自動召喚：Devil1体&amp;br;製造費軽減対象外&amp;br;装備解除不可|
|&gt;|&gt;|&gt;|&gt;|BGCOLOR(#F5F5F5):悪魔を自動生産。代償は避け得ぬ死|
</v>
      </c>
    </row>
    <row r="4" spans="1:8" x14ac:dyDescent="0.15">
      <c r="A4">
        <v>4</v>
      </c>
      <c r="B4" t="str">
        <f ca="1">"**Construction Lv"&amp;$A4&amp;" "&amp;IF($A4=0,"(Trinkets)",IF($A4=2,"(Lesser Magic Items)",IF($A4=4,"(Greater Magic Items)",IF($A4=6,"(Very Poweful Magic Items)",IF($A4=8,"(Unique Magic Artifacts)",IF($A4=12,"(Unforgeable Unique Items)",""))))))&amp;CHAR(10)&amp;IFERROR(myConcat(INDIRECT("Item!FH"&amp;MATCH(ItemOutput!B$1&amp;ItemOutput!$A4&amp;"S",Item!$A:$A,0)&amp;":FH"&amp;MATCH(ItemOutput!B$1&amp;ItemOutput!$A4&amp;"E",Item!$A:$A,0))),myConcat(INDIRECT("Item!FH"&amp;MATCH(ItemOutput!B$1&amp;ItemOutput!$A4&amp;"S",Item!$A:$A,0))))</f>
        <v xml:space="preserve">**Construction Lv4 (Greater Magic Items)
|BGCOLOR(#000000):&amp;ref(Item/SH Weapons/Frost-Brand.jpg,nolink,75x75,Frost Brand);|BGCOLOR(BLACK):COLOR(WHITE):''Frost Brand''|片手|&amp;ref(Spell/P_Water.jpg,nolink,25x25,Water);1|&amp;ref(Spell/V_Water.jpg,nolink,25x25,Water Gem);5|
|~|&gt;|&gt;|&gt;|攻撃力：8&amp;ref(Item/D_Slash.jpg,nolink,25x25,Slash Damage);&amp;ref(Item/D_Magic.jpg,nolink,25x25,Magic Damage);&amp;br;攻撃修正：1&amp;br;防御修正：2&amp;br;長さ：1&amp;br;攻撃時追撃：Small Area Cold&amp;br;&amp;br;&amp;ref(Item/Cold-Resistant.jpg,nolink,25x25,Cold Resistant (5));|
|&gt;|&gt;|&gt;|&gt;|BGCOLOR(#F5F5F5):小範囲を冷気で攻撃。雑兵の群れを容易に捌く|
|BGCOLOR(#000000):&amp;ref(Item/SH Weapons/Sword-of-Swiftness.jpg,nolink,75x75,Sword of Swiftness);|BGCOLOR(BLACK):COLOR(WHITE):''Sword of Swiftness''|片手|&amp;ref(Spell/P_Water.jpg,nolink,25x25,Water);2|&amp;ref(Spell/V_Water.jpg,nolink,25x25,Water Gem);10|
|~|&gt;|&gt;|&gt;|攻撃力：10&amp;ref(Item/D_Slash.jpg,nolink,25x25,Slash Damage);&amp;ref(Item/D_Magic.jpg,nolink,25x25,Magic Damage);&amp;br;2回連続攻撃&amp;br;攻撃修正：2&amp;br;防御修正：4&amp;br;長さ：1|
|&gt;|&gt;|&gt;|&gt;|BGCOLOR(#F5F5F5):二連攻撃が可能。筋力次第で恐るべき威力に|
|BGCOLOR(#000000):&amp;ref(Item/SH Weapons/Elf-Bane.jpg,nolink,75x75,Elf Bane);|BGCOLOR(BLACK):COLOR(WHITE):''Elf Bane''|片手|&amp;ref(Spell/P_Earth.jpg,nolink,25x25,Earth);1&amp;ref(Spell/P_Astral.jpg,nolink,25x25,Astral);1|&amp;ref(Spell/V_Earth.jpg,nolink,25x25,Earth Gem);5&amp;ref(Spell/V_Astral.jpg,nolink,25x25,Astral Pearl);5|
|~|&gt;|&gt;|&gt;|攻撃力：12&amp;ref(Item/D_Slash.jpg,nolink,25x25,Slash Damage);&amp;ref(Item/D_Magic.jpg,nolink,25x25,Magic Damage);&amp;br;防御貫通&amp;br;攻撃修正：3&amp;br;防御修正：0&amp;br;長さ：1&amp;br;負傷時追撃：Slay Magic|
|&gt;|&gt;|&gt;|&gt;|BGCOLOR(#F5F5F5):魔法生物殺しの斧。攻撃力自体も優秀|
|BGCOLOR(#000000):&amp;ref(Item/SH Weapons/Herald-Lance.jpg,nolink,75x75,Herald Lance);|BGCOLOR(BLACK):COLOR(WHITE):''Herald Lance''|片手|&amp;ref(Spell/P_Astral.jpg,nolink,25x25,Astral);2|&amp;ref(Spell/V_Astral.jpg,nolink,25x25,Astral Pearl);10|
|~|&gt;|&gt;|&gt;|攻撃力：6&amp;ref(Item/D_Pierce.jpg,nolink,25x25,Pierce Damage);&amp;ref(Item/D_Magic.jpg,nolink,25x25,Magic Damage);&amp;br;対アンデッド/デーモン三倍打&amp;br;攻撃修正：1&amp;br;防御修正：1&amp;br;長さ：3&amp;br;&amp;br;&amp;ref(Item/Inspirational.jpg,nolink,25x25,Inspirational (1));&amp;br;戦闘時使用可能：Solar Rays|
|&gt;|&gt;|&gt;|&gt;|BGCOLOR(#F5F5F5):不浄殺しの槍。一般的な指揮官にも有用|
|BGCOLOR(#000000):&amp;ref(Item/SH Weapons/Serpent-Kryss.jpg,nolink,75x75,Serpent Kryss);|BGCOLOR(BLACK):COLOR(WHITE):''Serpent Kryss''|片手|&amp;ref(Spell/P_Nature.jpg,nolink,25x25,Nature);1|&amp;ref(Spell/V_Nature.jpg,nolink,25x25,Nature Gem);5|
|~|&gt;|&gt;|&gt;|攻撃力：4&amp;ref(Item/D_Pierce.jpg,nolink,25x25,Pierce Damage);&amp;ref(Item/D_Magic.jpg,nolink,25x25,Magic Damage);&amp;br;防御貫通&amp;br;攻撃修正：2&amp;br;防御修正：1&amp;br;長さ：0&amp;br;負傷時追撃：Death Poison&amp;br;&amp;br;&amp;ref(Item/Poison-Resistant.jpg,nolink,25x25,Poison Resistant (5));|
|&gt;|&gt;|&gt;|&gt;|BGCOLOR(#F5F5F5):致死毒を持つ短剣。強敵さえ倒し得る|
|BGCOLOR(#000000):&amp;ref(Item/SH Weapons/Snake-Bladder-Stick.jpg,nolink,75x75,Snake Bladder Stick);|BGCOLOR(BLACK):COLOR(WHITE):''Snake Bladder Stick''|片手|&amp;ref(Spell/P_Nature.jpg,nolink,25x25,Nature);1|&amp;ref(Spell/V_Nature.jpg,nolink,25x25,Nature Gem);5|
|~|&gt;|&gt;|&gt;|攻撃力：5&amp;ref(Item/D_Poison.jpg,nolink,25x25,Poison Damage);&amp;ref(Item/D_Magic.jpg,nolink,25x25,Magic Damage);&amp;br;防御無視&amp;br;筋力加算なし&amp;br;効果範囲：4&amp;br;効果継続：4|
|&gt;|&gt;|&gt;|&gt;|BGCOLOR(#F5F5F5):毒を撒き散らす。自身も耐性が必要|
|BGCOLOR(#000000):&amp;ref(Item/SH Weapons/Thistle-Mace.jpg,nolink,75x75,Thistle Mace);|BGCOLOR(BLACK):COLOR(WHITE):''Thistle Mace''|片手|&amp;ref(Spell/P_Nature.jpg,nolink,25x25,Nature);2|&amp;ref(Spell/V_Nature.jpg,nolink,25x25,Nature Gem);10|
|~|&gt;|&gt;|&gt;|攻撃力：3&amp;ref(Item/D_Blunt.jpg,nolink,25x25,Blunt Damage);&amp;ref(Item/D_Magic.jpg,nolink,25x25,Magic Damage);&amp;br;攻撃修正：-1&amp;br;防御修正：-1&amp;br;長さ：1&amp;br;負傷時追撃：Strong Poison&amp;br;&amp;br;&amp;ref(Spell/P_Nature.jpg,nolink,25x25,Nature Magic Bonus (1));|
|&gt;|&gt;|&gt;|&gt;|BGCOLOR(#F5F5F5):緑魔法増強。武器には向かない|
|BGCOLOR(#000000):&amp;ref(Item/SH Weapons/Whip-of-Command.jpg,nolink,75x75,Whip of Command);|BGCOLOR(BLACK):COLOR(WHITE):''Whip of Command''|片手|&amp;ref(Spell/P_Nature.jpg,nolink,25x25,Nature);1|&amp;ref(Spell/V_Nature.jpg,nolink,25x25,Nature Gem);5|
|~|&gt;|&gt;|&gt;|攻撃力：1&amp;ref(Item/D_Slash.jpg,nolink,25x25,Slash Damage);&amp;ref(Item/D_Magic.jpg,nolink,25x25,Magic Damage);&amp;br;ダメージ上限1&amp;br;攻撃修正：3&amp;br;防御修正：0&amp;br;長さ：4&amp;br;&amp;br;&amp;ref(Item/Uninspirational.jpg,nolink,25x25,Inspirational (-2));&amp;ref(Item/Taskmaster.jpg,nolink,25x25,Taskmaster (3));&amp;ref(Nation/LivingLead.jpg,nolink,25x25,Leadership (100));|
|&gt;|&gt;|&gt;|&gt;|BGCOLOR(#F5F5F5):数だけの軍を作れる。奴隷の監督には有効|
|BGCOLOR(#000000):&amp;ref(Item/SH Weapons/Rat-Tail.jpg,nolink,75x75,Rat Tail);|BGCOLOR(BLACK):COLOR(WHITE):''Rat Tail''|片手|&amp;ref(Spell/P_Nature.jpg,nolink,25x25,Nature);1|&amp;ref(Spell/V_Nature.jpg,nolink,25x25,Nature Gem);5|
|~|&gt;|&gt;|&gt;|攻撃力：0&amp;ref(Item/D_Slash.jpg,nolink,25x25,Slash Damage);&amp;ref(Item/D_Magic.jpg,nolink,25x25,Magic Damage);&amp;br;ダメージ上限1&amp;br;攻撃修正：2&amp;br;防御修正：0&amp;br;長さ：4&amp;br;命中時追撃：Greater Fear&amp;br;&amp;br;&amp;ref(Item/Animal-Awe.jpg,nolink,25x25,Animal Awe (4));&amp;br;&amp;ref(Item/Taskmaster.jpg,nolink,25x25,Taskmaster (1));|
|&gt;|&gt;|&gt;|&gt;|BGCOLOR(#F5F5F5):敵を怯えさせる鞭。動物の対処にも使える|
|BGCOLOR(#000000):&amp;ref(Item/SH Weapons/Summer-Sword.jpg,nolink,75x75,Summer Sword);|BGCOLOR(BLACK):COLOR(WHITE):''Summer Sword''|片手|&amp;ref(Spell/P_Nature.jpg,nolink,25x25,Nature);2&amp;ref(Spell/P_Earth.jpg,nolink,25x25,Earth);1|&amp;ref(Spell/V_Nature.jpg,nolink,25x25,Nature Gem);10&amp;ref(Spell/V_Earth.jpg,nolink,25x25,Earth Gem);5|
|~|&gt;|&gt;|&gt;|攻撃力：11&amp;ref(Item/D_Slash.jpg,nolink,25x25,Slash Damage);&amp;ref(Item/D_Magic.jpg,nolink,25x25,Magic Damage);&amp;br;攻撃修正：1&amp;br;防御修正：2&amp;br;長さ：1&amp;br;&amp;br;&amp;ref(Item/Supply-Bonus.jpg,nolink,25x25,Supply Bonus (100));&amp;br;戦闘時使用可能：Tangle Vines|
|&gt;|&gt;|&gt;|&gt;|BGCOLOR(#F5F5F5):食糧を大量に供給。武器としては平凡|
|BGCOLOR(#000000):&amp;ref(Item/SH Weapons/Fire-Bola.jpg,nolink,75x75,Fire Bola);|BGCOLOR(BLACK):COLOR(WHITE):''Fire Bola''|片手|&amp;ref(Spell/P_Fire.jpg,nolink,25x25,Fire);1|&amp;ref(Spell/V_Fire.jpg,nolink,25x25,Fire Gem);5|
|~|&gt;|&gt;|&gt;|攻撃力：0&amp;ref(Item/D_Blunt.jpg,nolink,25x25,Blunt Damage);&amp;ref(Item/D_Magic.jpg,nolink,25x25,Magic Damage);&amp;br;射程：筋力&amp;br;精度修正：2&amp;br;弾数：50&amp;br;命中時追撃：Fire Bonds|
|&gt;|&gt;|&gt;|&gt;|BGCOLOR(#F5F5F5):敵を炎で縛る投擲武器。弾数が非常に多い|
|BGCOLOR(#000000):&amp;ref(Item/SH Weapons/Wand-of-Wild-Fire.jpg,nolink,75x75,Wand of Wild Fire);|BGCOLOR(BLACK):COLOR(WHITE):''Wand of Wild Fire''|片手|&amp;ref(Spell/P_Fire.jpg,nolink,25x25,Fire);3|&amp;ref(Spell/V_Fire.jpg,nolink,25x25,Fire Gem);15|
|~|&gt;|&gt;|&gt;|攻撃力：0&amp;ref(Item/D_Blunt.jpg,nolink,25x25,Blunt Damage);&amp;ref(Item/D_Magic.jpg,nolink,25x25,Magic Damage);&amp;br;攻撃修正：1&amp;br;防御修正：0&amp;br;長さ：1&amp;br;&amp;br;戦闘時使用可能：Fireball|
|&gt;|&gt;|&gt;|&gt;|BGCOLOR(#F5F5F5):火球を放てる。殴るものではない|
|BGCOLOR(#000000):&amp;ref(Item/SH Weapons/Lightning-Spear.jpg,nolink,75x75,Lightning Spear);|BGCOLOR(BLACK):COLOR(WHITE):''Lightning Spear''|片手|&amp;ref(Spell/P_Air.jpg,nolink,25x25,Air);1|&amp;ref(Spell/V_Air.jpg,nolink,25x25,Air Gem);5|
|~|&gt;|&gt;|&gt;|攻撃力：5&amp;ref(Item/D_Pierce.jpg,nolink,25x25,Pierce Damage);&amp;ref(Item/D_Magic.jpg,nolink,25x25,Magic Damage);&amp;br;攻撃修正：2&amp;br;防御修正：2&amp;br;長さ：3&amp;br;命中時追撃：Shock&amp;br;&amp;br;&amp;ref(Item/Shock-Resistant.jpg,nolink,25x25,Shock Resistant (5));|
|&gt;|&gt;|&gt;|&gt;|BGCOLOR(#F5F5F5):電撃を浴びせる槍。防御力の高い相手にも効く|
|BGCOLOR(#000000):&amp;ref(Item/SH Weapons/Rune-Smasher.jpg,nolink,75x75,Rune Smasher);|BGCOLOR(BLACK):COLOR(WHITE):''Rune Smasher''|片手|&amp;ref(Spell/P_Water.jpg,nolink,25x25,Water);2&amp;ref(Spell/P_Fire.jpg,nolink,25x25,Fire);2|&amp;ref(Spell/V_Water.jpg,nolink,25x25,Water Gem);10&amp;ref(Spell/V_Fire.jpg,nolink,25x25,Fire Gem);10|
|~|&gt;|&gt;|&gt;|攻撃力：7&amp;ref(Item/D_Blunt.jpg,nolink,25x25,Blunt Damage);&amp;ref(Item/D_Magic.jpg,nolink,25x25,Magic Damage);&amp;br;攻撃修正：2&amp;br;防御修正：1&amp;br;長さ：1&amp;br;&amp;br;抵抗貫通修正+2|
|&gt;|&gt;|&gt;|&gt;|BGCOLOR(#F5F5F5):抵抗される呪文の補助に。一部の攻撃や儀式にも有効|
|BGCOLOR(#000000):&amp;ref(Item/SH Weapons/Starfire-Staff.jpg,nolink,75x75,Starfire Staff);|BGCOLOR(BLACK):COLOR(WHITE):''Starfire Staff''|片手|&amp;ref(Spell/P_Astral.jpg,nolink,25x25,Astral);2|&amp;ref(Spell/V_Astral.jpg,nolink,25x25,Astral Pearl);10|
|~|&gt;|&gt;|&gt;|攻撃力：0&amp;ref(Item/D_Blunt.jpg,nolink,25x25,Blunt Damage);&amp;ref(Item/D_Magic.jpg,nolink,25x25,Magic Damage);&amp;br;攻撃修正：1&amp;br;防御修正：0&amp;br;長さ：1&amp;br;&amp;br;&amp;ref(Item/Far-Caster.jpg,nolink,25x25,Far Caster (Astral, 1));&amp;br;戦闘時使用可能：Star Fires|
|&gt;|&gt;|&gt;|&gt;|BGCOLOR(#F5F5F5):星魔法の補助器具。攻撃呪文も放てる|
|BGCOLOR(#000000):&amp;ref(Item/SH Weapons/Flesh-Eater.jpg,nolink,75x75,Flesh Eater);|BGCOLOR(BLACK):COLOR(WHITE):''Flesh Eater''|片手|&amp;ref(Spell/P_Blood.jpg,nolink,25x25,Blood);1|&amp;ref(Spell/V_Blood.jpg,nolink,25x25,Blood Slave);5|
|~|&gt;|&gt;|&gt;|攻撃力：14&amp;ref(Item/D_Slash.jpg,nolink,25x25,Slash Damage);&amp;ref(Item/D_Magic.jpg,nolink,25x25,Magic Damage);&amp;br;攻撃修正：4&amp;br;防御修正：-1&amp;br;長さ：1&amp;br;負傷時追撃：Chest Wound&amp;br;&amp;br;&amp;ref(Item/Berserker.jpg,nolink,25x25,Berserker (3));|
|&gt;|&gt;|&gt;|&gt;|BGCOLOR(#F5F5F5):高威力で後遺症も残す斧。使用者は狂戦士に|
|BGCOLOR(#000000):&amp;ref(Item/SH Weapons/Heart-Finder-Sword.jpg,nolink,75x75,Heart Finder Sword);|BGCOLOR(BLACK):COLOR(WHITE):''Heart Finder Sword''|片手|&amp;ref(Spell/P_Blood.jpg,nolink,25x25,Blood);2|&amp;ref(Spell/V_Blood.jpg,nolink,25x25,Blood Slave);10|
|~|&gt;|&gt;|&gt;|攻撃力：10&amp;ref(Item/D_Slash.jpg,nolink,25x25,Slash Damage);&amp;ref(Item/D_Magic.jpg,nolink,25x25,Magic Damage);&amp;br;攻撃修正：4&amp;br;防御修正：2&amp;br;長さ：1&amp;br;負傷時追撃：Heart Finding|
|&gt;|&gt;|&gt;|&gt;|BGCOLOR(#F5F5F5):即死を狙える剣。生物にのみ効果あり|
</v>
      </c>
      <c r="C4" t="str">
        <f ca="1">"**Construction Lv"&amp;$A4&amp;" "&amp;IF($A4=0,"(Trinkets)",IF($A4=2,"(Lesser Magic Items)",IF($A4=4,"(Greater Magic Items)",IF($A4=6,"(Very Poweful Magic Items)",IF($A4=8,"(Unique Magic Artifacts)",IF($A4=12,"(Unforgeable Unique Items)",""))))))&amp;CHAR(10)&amp;IFERROR(myConcat(INDIRECT("Item!FH"&amp;MATCH(ItemOutput!C$1&amp;ItemOutput!$A4&amp;"S",Item!$A:$A,0)&amp;":FH"&amp;MATCH(ItemOutput!C$1&amp;ItemOutput!$A4&amp;"E",Item!$A:$A,0))),myConcat(INDIRECT("Item!FH"&amp;MATCH(ItemOutput!C$1&amp;ItemOutput!$A4&amp;"S",Item!$A:$A,0))))</f>
        <v xml:space="preserve">**Construction Lv4 (Greater Magic Items)
|BGCOLOR(#000000):&amp;ref(Item/DH Weapons/Flambeau.jpg,nolink,75x75,Flambeau);|BGCOLOR(BLACK):COLOR(WHITE):''Flambeau''|両手|&amp;ref(Spell/P_Fire.jpg,nolink,25x25,Fire);3|&amp;ref(Spell/V_Fire.jpg,nolink,25x25,Fire Gem);15|
|~|&gt;|&gt;|&gt;|攻撃力：13&amp;ref(Item/D_Slash.jpg,nolink,25x25,Slash Damage);&amp;ref(Item/D_Magic.jpg,nolink,25x25,Magic Damage);&amp;br;防御貫通&amp;br;対アンデッド/デーモン三倍打&amp;br;筋力加算+25%&amp;br;攻撃修正：4&amp;br;防御修正：2&amp;br;長さ：2&amp;br;命中時追撃：Fire&amp;br;&amp;br;&amp;ref(Item/Fire-Resistant.jpg,nolink,25x25,Fire Resistant (5));&amp;br;戦闘時使用可能：Holy Pyre|
|&gt;|&gt;|&gt;|&gt;|BGCOLOR(#F5F5F5):聖火の大剣。殴り合いでも呪文でも不浄を焼き尽くす|
|BGCOLOR(#000000):&amp;ref(Item/DH Weapons/Midget-Masher.jpg,nolink,75x75,Midget Masher);|BGCOLOR(BLACK):COLOR(WHITE):''Midget Masher''|両手|&amp;ref(Spell/P_Earth.jpg,nolink,25x25,Earth);1|&amp;ref(Spell/V_Earth.jpg,nolink,25x25,Earth Gem);5|
|~|&gt;|&gt;|&gt;|攻撃力：20&amp;ref(Item/D_Blunt.jpg,nolink,25x25,Blunt Damage);&amp;ref(Item/D_Magic.jpg,nolink,25x25,Magic Damage);&amp;br;対小型二倍打&amp;br;筋力加算+25%&amp;br;攻撃修正：3&amp;br;防御修正：1&amp;br;長さ：2|
|&gt;|&gt;|&gt;|&gt;|BGCOLOR(#F5F5F5):自身より小さな敵を叩き潰す。数は捌けない|
|BGCOLOR(#000000):&amp;ref(Item/DH Weapons/Implementor-Axe.jpg,nolink,75x75,Implementor Axe);|BGCOLOR(BLACK):COLOR(WHITE):''Implementor Axe''|両手|&amp;ref(Spell/P_Earth.jpg,nolink,25x25,Earth);1&amp;ref(Spell/P_Death.jpg,nolink,25x25,Death);1|&amp;ref(Spell/V_Earth.jpg,nolink,25x25,Earth Gem);5&amp;ref(Spell/V_Death.jpg,nolink,25x25,Death Gem);5|
|~|&gt;|&gt;|&gt;|攻撃力：10&amp;ref(Item/D_Slash.jpg,nolink,25x25,Slash Damage);&amp;ref(Item/D_Magic.jpg,nolink,25x25,Magic Damage);&amp;br;防御貫通&amp;br;筋力加算+25%&amp;br;攻撃修正：2&amp;br;防御修正：0&amp;br;長さ：2&amp;br;&amp;br;&amp;ref(Item/Causes-Fear.jpg,nolink,25x25,Fear (10));&amp;br;&amp;ref(Item/Pillager.jpg,nolink,25x25,Pillager (25));|
|&gt;|&gt;|&gt;|&gt;|BGCOLOR(#F5F5F5):強い恐怖を纏う。略奪にも有用|
|BGCOLOR(#000000):&amp;ref(Item/DH Weapons/Skull-Standard.jpg,nolink,75x75,Skull Standard);|BGCOLOR(BLACK):COLOR(WHITE):''Skull Standard''|両手|&amp;ref(Spell/P_Nature.jpg,nolink,25x25,Nature);2&amp;ref(Spell/P_Death.jpg,nolink,25x25,Death);1|&amp;ref(Spell/V_Nature.jpg,nolink,25x25,Nature Gem);10&amp;ref(Spell/V_Death.jpg,nolink,25x25,Death Gem);5|
|~|&gt;|&gt;|&gt;|攻撃力：1&amp;ref(Item/D_Blunt.jpg,nolink,25x25,Blunt Damage);&amp;br;筋力加算+25%&amp;br;攻撃修正：-2&amp;br;防御修正：-3&amp;br;長さ：4&amp;br;&amp;br;&amp;ref(Item/Causes-Fear.jpg,nolink,25x25,Fear (5));&amp;br;戦闘時使用可能：Panic|
|&gt;|&gt;|&gt;|&gt;|BGCOLOR(#F5F5F5):敵を怯えさせる呪文を放つ旗。武器としては産廃|
|BGCOLOR(#000000):&amp;ref(Item/DH Weapons/Thunder-Bow.jpg,nolink,75x75,Thunder Bow);|BGCOLOR(BLACK):COLOR(WHITE):''Thunder Bow''|両手|&amp;ref(Spell/P_Air.jpg,nolink,25x25,Air);2|&amp;ref(Spell/V_Air.jpg,nolink,25x25,Air Gem);10|
|~|&gt;|&gt;|&gt;|攻撃力：0&amp;ref(Item/D_Shock.jpg,nolink,25x25,Shock Damage);&amp;ref(Item/D_Magic.jpg,nolink,25x25,Magic Damage);&amp;br;防御無視&amp;br;射程：40&amp;br;精度修正：3&amp;br;弾数：10&amp;br;水中使用可能&amp;br;攻撃時追撃：Small Area Shock|
|&gt;|&gt;|&gt;|&gt;|BGCOLOR(#F5F5F5):筋力依存の電撃を発射。防がれにくい|
|BGCOLOR(#000000):&amp;ref(Item/DH Weapons/Golden-Arbalest.jpg,nolink,75x75,Golden Arbalest);|BGCOLOR(BLACK):COLOR(WHITE):''Golden Arbalest''|両手|&amp;ref(Spell/P_Air.jpg,nolink,25x25,Air);1&amp;ref(Spell/P_Earth.jpg,nolink,25x25,Earth);1|&amp;ref(Spell/V_Air.jpg,nolink,25x25,Air Gem);5&amp;ref(Spell/V_Earth.jpg,nolink,25x25,Earth Gem);5|
|~|&gt;|&gt;|&gt;|攻撃力：15&amp;ref(Item/D_Pierce.jpg,nolink,25x25,Pierce Damage);&amp;ref(Item/D_Magic.jpg,nolink,25x25,Magic Damage);&amp;br;防御貫通&amp;br;筋力加算三分の一&amp;br;筋力加算+25%&amp;br;2回連続攻撃&amp;br;射程：55&amp;br;精度修正：10&amp;br;弾数：12|
|&gt;|&gt;|&gt;|&gt;|BGCOLOR(#F5F5F5):二発同時発射の弩。他の性能も優秀|
|BGCOLOR(#000000):&amp;ref(Item/DH Weapons/Vision's-Foe.jpg,nolink,75x75,Vision's Foe);|BGCOLOR(BLACK):COLOR(WHITE):''Vision's Foe''|両手|&amp;ref(Spell/P_Air.jpg,nolink,25x25,Air);1&amp;ref(Spell/P_Death.jpg,nolink,25x25,Death);1|&amp;ref(Spell/V_Air.jpg,nolink,25x25,Air Gem);5&amp;ref(Spell/V_Death.jpg,nolink,25x25,Death Gem);5|
|~|&gt;|&gt;|&gt;|攻撃力：13&amp;ref(Item/D_Pierce.jpg,nolink,25x25,Pierce Damage);&amp;ref(Item/D_Magic.jpg,nolink,25x25,Magic Damage);&amp;br;防御無視&amp;br;筋力加算三分の一&amp;br;筋力加算+25%&amp;br;3ラウンド毎に1回攻撃&amp;br;射程：50&amp;br;精度修正：10&amp;br;弾数：10&amp;br;命中時追撃：Eyeloss|
|&gt;|&gt;|&gt;|&gt;|BGCOLOR(#F5F5F5):目を射抜く弩。防御無視だが再装填が遅い|
|BGCOLOR(#000000):&amp;ref(Item/DH Weapons/Staff-of-Corrosion.jpg,nolink,75x75,Staff of Corrosion);|BGCOLOR(BLACK):COLOR(WHITE):''Staff of Corrosion''|両手|&amp;ref(Spell/P_Water.jpg,nolink,25x25,Water);2&amp;ref(Spell/P_Fire.jpg,nolink,25x25,Fire);1|&amp;ref(Spell/V_Water.jpg,nolink,25x25,Water Gem);10&amp;ref(Spell/V_Fire.jpg,nolink,25x25,Fire Gem);5|
|~|&gt;|&gt;|&gt;|攻撃力：3&amp;ref(Item/D_Blunt.jpg,nolink,25x25,Blunt Damage);&amp;ref(Item/D_Magic.jpg,nolink,25x25,Magic Damage);&amp;br;筋力加算+25%&amp;br;攻撃修正：2&amp;br;防御修正：4&amp;br;長さ：3&amp;br;&amp;br;戦闘時使用可能：Acid Bolt|
|&gt;|&gt;|&gt;|&gt;|BGCOLOR(#F5F5F5):酸を放つ杖。大半の敵に有効|
|BGCOLOR(#000000):&amp;ref(Item/DH Weapons/Wraith-Sword.jpg,nolink,75x75,Wraith Sword);|BGCOLOR(BLACK):COLOR(WHITE):''Wraith Sword''|両手|&amp;ref(Spell/P_Death.jpg,nolink,25x25,Death);2|&amp;ref(Spell/V_Death.jpg,nolink,25x25,Death Gem);10|
|~|&gt;|&gt;|&gt;|攻撃力：11&amp;ref(Item/D_Slash.jpg,nolink,25x25,Slash Damage);&amp;ref(Item/D_Magic.jpg,nolink,25x25,Magic Damage);&amp;br;吸収攻撃（上限5）&amp;br;筋力加算+25%&amp;br;攻撃修正：2&amp;br;防御修正：3&amp;br;長さ：2|
|&gt;|&gt;|&gt;|&gt;|BGCOLOR(#F5F5F5):生命力を啜る大剣。疲労管理が楽になる|
|BGCOLOR(#000000):&amp;ref(Item/DH Weapons/Skull-Staff.jpg,nolink,75x75,Skull Staff);|BGCOLOR(BLACK):COLOR(WHITE):''Skull Staff''|両手|&amp;ref(Spell/P_Death.jpg,nolink,25x25,Death);2|&amp;ref(Spell/V_Death.jpg,nolink,25x25,Death Gem);10|
|~|&gt;|&gt;|&gt;|攻撃力：3&amp;ref(Item/D_Blunt.jpg,nolink,25x25,Blunt Damage);&amp;ref(Item/D_Magic.jpg,nolink,25x25,Magic Damage);&amp;br;筋力加算+25%&amp;br;攻撃修正：2&amp;br;防御修正：4&amp;br;長さ：3&amp;br;&amp;br;&amp;ref(Spell/P_Death.jpg,nolink,25x25,Death Magic Bonus (1));|
|&gt;|&gt;|&gt;|&gt;|BGCOLOR(#F5F5F5):死魔法増強。作り易さが利点|
|BGCOLOR(#000000):&amp;ref(Item/DH Weapons/Vine-Bow.jpg,nolink,75x75,Vine Bow);|BGCOLOR(BLACK):COLOR(WHITE):''Vine Bow''|両手|&amp;ref(Spell/P_Nature.jpg,nolink,25x25,Nature);1|&amp;ref(Spell/V_Nature.jpg,nolink,25x25,Nature Gem);5|
|~|&gt;|&gt;|&gt;|攻撃力：5&amp;ref(Item/D_Pierce.jpg,nolink,25x25,Pierce Damage);&amp;ref(Item/D_Magic.jpg,nolink,25x25,Magic Damage);&amp;br;筋力加算三分の一&amp;br;筋力加算+25%&amp;br;射程：35&amp;br;精度修正：0&amp;br;弾数：12&amp;br;命中時追撃：Entanglement|
|&gt;|&gt;|&gt;|&gt;|BGCOLOR(#F5F5F5):敵を縛る弓。援護射撃に向く|
|BGCOLOR(#000000):&amp;ref(Item/DH Weapons/Moon-Blade.jpg,nolink,75x75,Moon Blade);|BGCOLOR(BLACK):COLOR(WHITE):''Moon Blade''|両手|&amp;ref(Spell/P_Astral.jpg,nolink,25x25,Astral);1|&amp;ref(Spell/V_Astral.jpg,nolink,25x25,Astral Pearl);5|
|~|&gt;|&gt;|&gt;|攻撃力：13&amp;ref(Item/D_Slash.jpg,nolink,25x25,Slash Damage);&amp;ref(Item/D_Magic.jpg,nolink,25x25,Magic Damage);&amp;br;対魔法生物2倍打&amp;br;筋力加算+25%&amp;br;攻撃修正：4&amp;br;防御修正：5&amp;br;長さ：2|
|&gt;|&gt;|&gt;|&gt;|BGCOLOR(#F5F5F5):魔法生物殺し。効く相手には強烈|
</v>
      </c>
      <c r="D4" t="str">
        <f ca="1">"**Construction Lv"&amp;$A4&amp;" "&amp;IF($A4=0,"(Trinkets)",IF($A4=2,"(Lesser Magic Items)",IF($A4=4,"(Greater Magic Items)",IF($A4=6,"(Very Poweful Magic Items)",IF($A4=8,"(Unique Magic Artifacts)",IF($A4=12,"(Unforgeable Unique Items)",""))))))&amp;CHAR(10)&amp;IFERROR(myConcat(INDIRECT("Item!FH"&amp;MATCH(ItemOutput!D$1&amp;ItemOutput!$A4&amp;"S",Item!$A:$A,0)&amp;":FH"&amp;MATCH(ItemOutput!D$1&amp;ItemOutput!$A4&amp;"E",Item!$A:$A,0))),myConcat(INDIRECT("Item!FH"&amp;MATCH(ItemOutput!D$1&amp;ItemOutput!$A4&amp;"S",Item!$A:$A,0))))</f>
        <v xml:space="preserve">**Construction Lv4 (Greater Magic Items)
|BGCOLOR(#000000):&amp;ref(Item/Shields/Golden-Hoplon.jpg,nolink,75x75,Golden Hoplon);|BGCOLOR(BLACK):COLOR(WHITE):''Golden Hoplon''|盾|&amp;ref(Spell/P_Fire.jpg,nolink,25x25,Fire);2|&amp;ref(Spell/V_Fire.jpg,nolink,25x25,Fire Gem);10|
|~|&gt;|&gt;|&gt;|盾軽減力：23&amp;br;防御修正：-1&amp;br;盾対応力：9&amp;br;装備負担：1&amp;br;魔法の防具&amp;br;&amp;br;&amp;ref(Item/Fire-Resistant.jpg,nolink,25x25,Fire Resistant (15));|
|&gt;|&gt;|&gt;|&gt;|BGCOLOR(#F5F5F5):熱に強い盾。基本性能も上々|
|BGCOLOR(#000000):&amp;ref(Item/Shields/Charcoal-Shield.jpg,nolink,75x75,Charcoal Shield);|BGCOLOR(BLACK):COLOR(WHITE):''Charcoal Shield''|盾|&amp;ref(Spell/P_Earth.jpg,nolink,25x25,Earth);2&amp;ref(Spell/P_Fire.jpg,nolink,25x25,Fire);1|&amp;ref(Spell/V_Earth.jpg,nolink,25x25,Earth Gem);10&amp;ref(Spell/V_Fire.jpg,nolink,25x25,Fire Gem);5|
|~|&gt;|&gt;|&gt;|盾軽減力：26&amp;br;防御修正：-1&amp;br;盾対応力：5&amp;br;装備負担：1&amp;br;魔法の防具&amp;br;&amp;br;&amp;ref(Item/Fire-Resistant.jpg,nolink,25x25,Fire Resistant (5));&amp;ref(Item/Fire-Shield.jpg,nolink,25x25,Fire Shield (7));|
|&gt;|&gt;|&gt;|&gt;|BGCOLOR(#F5F5F5):攻撃者を焼く盾。受け止めにくいが軽減力は優秀|
|BGCOLOR(#000000):&amp;ref(Item/Shields/Lucky-Coin.jpg,nolink,75x75,Lucky Coin);|BGCOLOR(BLACK):COLOR(WHITE):''Lucky Coin''|盾|&amp;ref(Spell/P_Astral.jpg,nolink,25x25,Astral);2|&amp;ref(Spell/V_Astral.jpg,nolink,25x25,Astral Pearl);10|
|~|&gt;|&gt;|&gt;|盾軽減力：19&amp;br;防御修正：0&amp;br;盾対応力：4&amp;br;装備負担：0&amp;br;魔法の防具&amp;br;&amp;br;&amp;ref(Item/Lucky.jpg,nolink,25x25,Lucky);|
|&gt;|&gt;|&gt;|&gt;|BGCOLOR(#F5F5F5):お守り代わりの盾。脆い指揮官に|
|BGCOLOR(#000000):&amp;ref(Item/Shields/Shield-of-the-Accursed.jpg,nolink,75x75,Shield of the Accursed);|BGCOLOR(BLACK):COLOR(WHITE):''Shield of the Accursed''|盾|&amp;ref(Spell/P_Astral.jpg,nolink,25x25,Astral);2&amp;ref(Spell/P_Blood.jpg,nolink,25x25,Blood);1|&amp;ref(Spell/V_Astral.jpg,nolink,25x25,Astral Pearl);10&amp;ref(Spell/V_Blood.jpg,nolink,25x25,Blood Slave);5|
|~|&gt;|&gt;|&gt;|盾軽減力：21&amp;br;防御修正：-1&amp;br;盾対応力：7&amp;br;装備負担：1&amp;br;魔法の防具&amp;br;&amp;br;防御技能+3&amp;br;近接攻撃にHorror Markで反撃（抵抗困難）|
|&gt;|&gt;|&gt;|&gt;|BGCOLOR(#F5F5F5):非常に嫌な自動反撃を備え、回避力まで高める|
|BGCOLOR(#000000):&amp;ref(Item/Shields/Vine-Shield.jpg,nolink,75x75,Vine Shield);|BGCOLOR(BLACK):COLOR(WHITE):''Vine Shield''|盾|&amp;ref(Spell/P_Nature.jpg,nolink,25x25,Nature);2|&amp;ref(Spell/V_Nature.jpg,nolink,25x25,Nature Gem);10|
|~|&gt;|&gt;|&gt;|盾軽減力：13&amp;br;防御修正：0&amp;br;盾対応力：5&amp;br;装備負担：0&amp;br;魔法の防具&amp;br;&amp;br;近接攻撃に蔓の捕縛で反撃（抵抗可能）|
|&gt;|&gt;|&gt;|&gt;|BGCOLOR(#F5F5F5):敵を捕縛して攻撃を阻害。盾自体は脆い|
|BGCOLOR(#000000):&amp;ref(Item/Shields/Totem-Shield.jpg,nolink,75x75,Totem Shield);|BGCOLOR(BLACK):COLOR(WHITE):''Totem Shield''|盾|&amp;ref(Spell/P_Nature.jpg,nolink,25x25,Nature);1&amp;ref(Spell/P_Astral.jpg,nolink,25x25,Astral);1|&amp;ref(Spell/V_Nature.jpg,nolink,25x25,Nature Gem);5&amp;ref(Spell/V_Astral.jpg,nolink,25x25,Astral Pearl);5|
|~|&gt;|&gt;|&gt;|盾軽減力：13&amp;br;防御修正：0&amp;br;盾対応力：4&amp;br;装備負担：0&amp;br;魔法の防具&amp;br;&amp;br;近接攻撃にCurseで反撃（抵抗困難）|
|&gt;|&gt;|&gt;|&gt;|BGCOLOR(#F5F5F5):敵を呪う盾。盾自体の性能は低い|
</v>
      </c>
      <c r="E4" t="str">
        <f ca="1">"**Construction Lv"&amp;$A4&amp;" "&amp;IF($A4=0,"(Trinkets)",IF($A4=2,"(Lesser Magic Items)",IF($A4=4,"(Greater Magic Items)",IF($A4=6,"(Very Poweful Magic Items)",IF($A4=8,"(Unique Magic Artifacts)",IF($A4=12,"(Unforgeable Unique Items)",""))))))&amp;CHAR(10)&amp;IFERROR(myConcat(INDIRECT("Item!FH"&amp;MATCH(ItemOutput!E$1&amp;ItemOutput!$A4&amp;"S",Item!$A:$A,0)&amp;":FH"&amp;MATCH(ItemOutput!E$1&amp;ItemOutput!$A4&amp;"E",Item!$A:$A,0))),myConcat(INDIRECT("Item!FH"&amp;MATCH(ItemOutput!E$1&amp;ItemOutput!$A4&amp;"S",Item!$A:$A,0))))</f>
        <v xml:space="preserve">**Construction Lv4 (Greater Magic Items)
|BGCOLOR(#000000):&amp;ref(Item/Helms/Flame-Helmet.jpg,nolink,75x75,Flame Helmet);|BGCOLOR(BLACK):COLOR(WHITE):''Flame Helmet''|兜|&amp;ref(Spell/P_Fire.jpg,nolink,25x25,Fire);4|&amp;ref(Spell/V_Fire.jpg,nolink,25x25,Fire Gem);25|
|~|&gt;|&gt;|&gt;|頭部防護：26&amp;br;胴体防護：5&amp;br;防御修正：0&amp;br;装備負担：0&amp;br;魔法の防具&amp;br;&amp;br;&amp;ref(Item/Exhaustion.jpg,nolink,25x25,Exhaustion (-3));&amp;br;&amp;ref(Spell/P_Fire.jpg,nolink,25x25,Fire Magic Bonus (1));|
|&gt;|&gt;|&gt;|&gt;|BGCOLOR(#F5F5F5):火魔法増強。消耗も招くが防御力は優秀|
|BGCOLOR(#000000):&amp;ref(Item/Helms/Helmet-of-Heroes.jpg,nolink,75x75,Helmet of Heroes);|BGCOLOR(BLACK):COLOR(WHITE):''Helmet of Heroes''|兜|&amp;ref(Spell/P_Fire.jpg,nolink,25x25,Fire);1&amp;ref(Spell/P_Earth.jpg,nolink,25x25,Earth);1|&amp;ref(Spell/V_Fire.jpg,nolink,25x25,Fire Gem);5&amp;ref(Spell/V_Earth.jpg,nolink,25x25,Earth Gem);5|
|~|&gt;|&gt;|&gt;|頭部防護：19&amp;br;防御修正：0&amp;br;装備負担：0&amp;br;魔法の防具&amp;br;&amp;br;&amp;ref(Item/Inspirational.jpg,nolink,25x25,Inspirational (2));|
|&gt;|&gt;|&gt;|&gt;|BGCOLOR(#F5F5F5):指揮官用。効果はかなり高い|
|BGCOLOR(#000000):&amp;ref(Item/Helms/Winged-Helmet.jpg,nolink,75x75,Winged Helmet);|BGCOLOR(BLACK):COLOR(WHITE):''Winged Helmet''|兜|&amp;ref(Spell/P_Air.jpg,nolink,25x25,Air);4|&amp;ref(Spell/V_Air.jpg,nolink,25x25,Air Gem);25|
|~|&gt;|&gt;|&gt;|頭部防護：22&amp;br;防御修正：0&amp;br;装備負担：0&amp;br;魔法の防具&amp;br;&amp;br;&amp;ref(Spell/P_Air.jpg,nolink,25x25,Air Magic Bonus (1));|
|&gt;|&gt;|&gt;|&gt;|BGCOLOR(#F5F5F5):風魔法増強。やや作りにくい|
|BGCOLOR(#000000):&amp;ref(Item/Helms/Crown-of-Command.jpg,nolink,75x75,Crown of Command);|BGCOLOR(BLACK):COLOR(WHITE):''Crown of Command''|冠|&amp;ref(Spell/P_Astral.jpg,nolink,25x25,Astral);2|&amp;ref(Spell/V_Astral.jpg,nolink,25x25,Astral Pearl);10|
|~|&gt;|&gt;|&gt;|頭部防護：9&amp;br;防御修正：0&amp;br;装備負担：0&amp;br;魔法の防具&amp;br;&amp;br;&amp;ref(Item/Inspirational.jpg,nolink,25x25,Inspirational (1));&amp;ref(Nation/LivingLead.jpg,nolink,25x25,Leadership (50));&amp;ref(Nation/MagicLead.jpg,nolink,25x25,Magic Leadership (25));|
|&gt;|&gt;|&gt;|&gt;|BGCOLOR(#F5F5F5):指揮官向け。魔法生物の指揮にも役立つ|
|BGCOLOR(#000000):&amp;ref(Item/Helms/Spirit-Mask.jpg,nolink,75x75,Spirit Mask);|BGCOLOR(BLACK):COLOR(WHITE):''Spirit Mask''|兜|&amp;ref(Spell/P_Death.jpg,nolink,25x25,Death);2&amp;ref(Spell/P_Nature.jpg,nolink,25x25,Nature);1|&amp;ref(Spell/V_Death.jpg,nolink,25x25,Death Gem);10&amp;ref(Spell/V_Nature.jpg,nolink,25x25,Nature Gem);5|
|~|&gt;|&gt;|&gt;|頭部防護：10&amp;br;防御修正：-1&amp;br;装備負担：0&amp;br;魔法の防具&amp;br;&amp;br;魔法抵抗+1&amp;br;戦闘中自動発動：Frighten|
|&gt;|&gt;|&gt;|&gt;|BGCOLOR(#F5F5F5):敵を脅す仮面。誰が持っていても役立つ|
|BGCOLOR(#000000):&amp;ref(Item/Helms/Mistletoe-Garland.jpg,nolink,75x75,Mistletoe Garland);|BGCOLOR(BLACK):COLOR(WHITE):''Mistletoe Garland''|冠|&amp;ref(Spell/P_Nature.jpg,nolink,25x25,Nature);1|&amp;ref(Spell/V_Nature.jpg,nolink,25x25,Nature Gem);5|
|~|&gt;|&gt;|&gt;|&amp;ref(Item/Poison-Resistant.jpg,nolink,25x25,Poison Resistant (5));&amp;br;&amp;ref(Item/Lucky.jpg,nolink,25x25,Lucky);|
|&gt;|&gt;|&gt;|&gt;|BGCOLOR(#F5F5F5):お守り代わりの花冠。事故死の抑止になる|
|BGCOLOR(#000000):&amp;ref(Item/Helms/Crown-of-Bones.jpg,nolink,75x75,Crown of Bones);|BGCOLOR(BLACK):COLOR(WHITE):''Crown of Bones''|冠|&amp;ref(Spell/P_Death.jpg,nolink,25x25,Death);2|&amp;ref(Spell/V_Death.jpg,nolink,25x25,Death Gem);10|
|~|&gt;|&gt;|&gt;|頭部防護：9&amp;br;防御修正：0&amp;br;装備負担：0&amp;br;魔法の防具&amp;br;&amp;br;&amp;ref(Item/Uninspirational.jpg,nolink,25x25,Inspirational (-1));&amp;ref(Nation/UndeadLead.jpg,nolink,25x25,Undead Leadership (75));|
|&gt;|&gt;|&gt;|&gt;|BGCOLOR(#F5F5F5):アンデッドの指揮に役立つ。ただし士気は低下|
</v>
      </c>
      <c r="F4" t="str">
        <f ca="1">"**Construction Lv"&amp;$A4&amp;" "&amp;IF($A4=0,"(Trinkets)",IF($A4=2,"(Lesser Magic Items)",IF($A4=4,"(Greater Magic Items)",IF($A4=6,"(Very Poweful Magic Items)",IF($A4=8,"(Unique Magic Artifacts)",IF($A4=12,"(Unforgeable Unique Items)",""))))))&amp;CHAR(10)&amp;IFERROR(myConcat(INDIRECT("Item!FH"&amp;MATCH(ItemOutput!F$1&amp;ItemOutput!$A4&amp;"S",Item!$A:$A,0)&amp;":FH"&amp;MATCH(ItemOutput!F$1&amp;ItemOutput!$A4&amp;"E",Item!$A:$A,0))),myConcat(INDIRECT("Item!FH"&amp;MATCH(ItemOutput!F$1&amp;ItemOutput!$A4&amp;"S",Item!$A:$A,0))))</f>
        <v xml:space="preserve">**Construction Lv4 (Greater Magic Items)
|BGCOLOR(#000000):&amp;ref(Item/Armors/Red-Dragon-Scale-Mail.jpg,nolink,75x75,Red Dragon Scale Mail);|BGCOLOR(BLACK):COLOR(WHITE):''Red Dragon Scale Mail''|鎧|&amp;ref(Spell/P_Fire.jpg,nolink,25x25,Fire);2|&amp;ref(Spell/V_Fire.jpg,nolink,25x25,Fire Gem);10|
|~|&gt;|&gt;|&gt;|胴体防護：16&amp;br;防御修正：-1&amp;br;装備負担：1&amp;br;行軍速度：-0&amp;br;魔法の防具&amp;br;&amp;br;&amp;ref(Item/Fire-Resistant.jpg,nolink,25x25,Fire Resistant (15));&amp;br;士気+4|
|&gt;|&gt;|&gt;|&gt;|BGCOLOR(#F5F5F5):火炎に強い竜鱗の鎧。士気も上がる|
|BGCOLOR(#000000):&amp;ref(Item/Armors/Chain-Mail-of-Displacement.jpg,nolink,75x75,Chain Mail of Displacement);|BGCOLOR(BLACK):COLOR(WHITE):''Chain Mail of Displacement''|鎧|&amp;ref(Spell/P_Air.jpg,nolink,25x25,Air);2|&amp;ref(Spell/V_Air.jpg,nolink,25x25,Air Gem);10|
|~|&gt;|&gt;|&gt;|胴体防護：19&amp;br;防御修正：3&amp;br;装備負担：2&amp;br;行軍速度：-2&amp;br;魔法の防具|
|&gt;|&gt;|&gt;|&gt;|BGCOLOR(#F5F5F5):回避率も上げてくれる。重いが硬さも十分|
|BGCOLOR(#000000):&amp;ref(Item/Armors/Silver-Hauberk.jpg,nolink,75x75,Silver Hauberk);|BGCOLOR(BLACK):COLOR(WHITE):''Silver Hauberk''|鎧|&amp;ref(Spell/P_Air.jpg,nolink,25x25,Air);2&amp;ref(Spell/P_Earth.jpg,nolink,25x25,Earth);1|&amp;ref(Spell/V_Air.jpg,nolink,25x25,Air Gem);10&amp;ref(Spell/V_Earth.jpg,nolink,25x25,Earth Gem);5|
|~|&gt;|&gt;|&gt;|胴体防護：17&amp;br;防御修正：-1&amp;br;装備負担：1&amp;br;行軍速度：-0&amp;br;魔法の防具&amp;br;&amp;br;&amp;ref(Item/Air-Shield.jpg,nolink,25x25,Air Shield (80));|
|&gt;|&gt;|&gt;|&gt;|BGCOLOR(#F5F5F5):射撃対策を兼任。基本性能も良好|
|BGCOLOR(#000000):&amp;ref(Item/Armors/Brightmail-Haubergeon.jpg,nolink,75x75,Brightmail Haubergeon);|BGCOLOR(BLACK):COLOR(WHITE):''Brightmail Haubergeon''|鎧|&amp;ref(Spell/P_Air.jpg,nolink,25x25,Air);1&amp;ref(Spell/P_Earth.jpg,nolink,25x25,Earth);1|&amp;ref(Spell/V_Air.jpg,nolink,25x25,Air Gem);5&amp;ref(Spell/V_Earth.jpg,nolink,25x25,Earth Gem);5|
|~|&gt;|&gt;|&gt;|胴体防護：13&amp;br;防御修正：0&amp;br;装備負担：0&amp;br;行軍速度：-0&amp;br;魔法の防具|
|&gt;|&gt;|&gt;|&gt;|BGCOLOR(#F5F5F5):平凡な防御力だが重量なし。邪魔にならない|
|BGCOLOR(#000000):&amp;ref(Item/Armors/Elemental-Armor.jpg,nolink,75x75,Elemental Armor);|BGCOLOR(BLACK):COLOR(WHITE):''Elemental Armor''|鎧|&amp;ref(Spell/P_Earth.jpg,nolink,25x25,Earth);2&amp;ref(Spell/P_Fire.jpg,nolink,25x25,Fire);1|&amp;ref(Spell/V_Earth.jpg,nolink,25x25,Earth Gem);10&amp;ref(Spell/V_Fire.jpg,nolink,25x25,Fire Gem);5|
|~|&gt;|&gt;|&gt;|胴体防護：19&amp;br;防御修正：-3&amp;br;装備負担：4&amp;br;行軍速度：-6&amp;br;魔法の防具&amp;br;&amp;br;&amp;ref(Item/Fire-Resistant.jpg,nolink,25x25,Fire Resistant (10));&amp;ref(Item/Shock-Resistant.jpg,nolink,25x25,Shock Resistant (10));&amp;ref(Item/Cold-Resistant.jpg,nolink,25x25,Cold Resistant (10));|
|&gt;|&gt;|&gt;|&gt;|BGCOLOR(#F5F5F5):多様な耐性を与える。丈夫でもあるが重い|
|BGCOLOR(#000000):&amp;ref(Item/Armors/Blue-Dragon-Scale-Mail.jpg,nolink,75x75,Blue Dragon Scale Mail);|BGCOLOR(BLACK):COLOR(WHITE):''Blue Dragon Scale Mail''|鎧|&amp;ref(Spell/P_Water.jpg,nolink,25x25,Water);2|&amp;ref(Spell/V_Water.jpg,nolink,25x25,Water Gem);10|
|~|&gt;|&gt;|&gt;|胴体防護：16&amp;br;防御修正：-1&amp;br;装備負担：1&amp;br;行軍速度：-0&amp;br;魔法の防具&amp;br;&amp;br;&amp;ref(Item/Cold-Resistant.jpg,nolink,25x25,Cold Resistant (15));&amp;br;士気+4|
|&gt;|&gt;|&gt;|&gt;|BGCOLOR(#F5F5F5):冷気に強い竜鱗の鎧。軽量で扱いも容易|
|BGCOLOR(#000000):&amp;ref(Item/Armors/Robe-of-the-Sea.jpg,nolink,75x75,Robe of the Sea);|BGCOLOR(BLACK):COLOR(WHITE):''Robe of the Sea''|鎧|&amp;ref(Spell/P_Water.jpg,nolink,25x25,Water);3|&amp;ref(Spell/V_Water.jpg,nolink,25x25,Water Gem);15|
|~|&gt;|&gt;|&gt;|胴体防護：3&amp;br;防御修正：0&amp;br;装備負担：0&amp;br;行軍速度：-0&amp;br;魔法の防具&amp;br;&amp;br;&amp;ref(Item/Water-Breathing.jpg,nolink,25x25,Water Breathing);&amp;br;&amp;ref(Spell/P_Water.jpg,nolink,25x25,Water Magic Bonus (1));&amp;br;空気呼吸付加|
|&gt;|&gt;|&gt;|&gt;|BGCOLOR(#F5F5F5):水魔法増強。呼吸能力の拡張もしてくれる|
|BGCOLOR(#000000):&amp;ref(Item/Armors/Shroud-of-the-Battle-Saint.jpg,nolink,75x75,Shroud of the Battle Saint);|BGCOLOR(BLACK):COLOR(WHITE):''Shroud of the Battle Saint''|鎧|&amp;ref(Spell/P_Astral.jpg,nolink,25x25,Astral);1|&amp;ref(Spell/V_Astral.jpg,nolink,25x25,Astral Pearl);5|
|~|&gt;|&gt;|&gt;|胴体防護：9&amp;br;防御修正：0&amp;br;装備負担：0&amp;br;行軍速度：-0&amp;br;魔法の防具&amp;br;&amp;br;&amp;ref(Item/Blessed.jpg,nolink,25x25,Blessed);&amp;br;装備解除不可|
|&gt;|&gt;|&gt;|&gt;|BGCOLOR(#F5F5F5):誰でも常時祝福を得られる。有用性は神次第|
|BGCOLOR(#000000):&amp;ref(Item/Armors/Robe-of-Shadows.jpg,nolink,75x75,Robe of Shadows);|BGCOLOR(BLACK):COLOR(WHITE):''Robe of Shadows''|鎧|&amp;ref(Spell/P_Astral.jpg,nolink,25x25,Astral);2|&amp;ref(Spell/V_Astral.jpg,nolink,25x25,Astral Pearl);10|
|~|&gt;|&gt;|&gt;|胴体防護：3&amp;br;防御修正：0&amp;br;装備負担：0&amp;br;行軍速度：-0&amp;br;魔法の防具&amp;br;&amp;br;&amp;ref(Item/Stealthy-Boost.jpg,nolink,25x25,Stealth Boost (20));&amp;br;&amp;ref(Item/Ethereal.jpg,nolink,25x25,Ethereal);|
|&gt;|&gt;|&gt;|&gt;|BGCOLOR(#F5F5F5):霊体化で身を守る。隠密行動の助けにもなる|
|BGCOLOR(#000000):&amp;ref(Item/Armors/Shadowmail-Haubergeon.jpg,nolink,75x75,Shadowmail Haubergeon);|BGCOLOR(BLACK):COLOR(WHITE):''Shadowmail Haubergeon''|鎧|&amp;ref(Spell/P_Death.jpg,nolink,25x25,Death);2&amp;ref(Spell/P_Earth.jpg,nolink,25x25,Earth);1|&amp;ref(Spell/V_Death.jpg,nolink,25x25,Death Gem);10&amp;ref(Spell/V_Earth.jpg,nolink,25x25,Earth Gem);5|
|~|&gt;|&gt;|&gt;|胴体防護：13&amp;br;防御修正：0&amp;br;装備負担：0&amp;br;行軍速度：-0&amp;br;魔法の防具&amp;br;&amp;br;&amp;ref(Item/Stealthy.jpg,nolink,25x25,Stealthy (20));|
|&gt;|&gt;|&gt;|&gt;|BGCOLOR(#F5F5F5):誰でも隠密行動が可能に。重量もない|
|BGCOLOR(#000000):&amp;ref(Item/Armors/Green-Dragon-Scale-Mail.jpg,nolink,75x75,Green Dragon Scale Mail);|BGCOLOR(BLACK):COLOR(WHITE):''Green Dragon Scale Mail''|鎧|&amp;ref(Spell/P_Nature.jpg,nolink,25x25,Nature);2|&amp;ref(Spell/V_Nature.jpg,nolink,25x25,Nature Gem);10|
|~|&gt;|&gt;|&gt;|胴体防護：16&amp;br;防御修正：-1&amp;br;装備負担：1&amp;br;行軍速度：-0&amp;br;魔法の防具&amp;br;&amp;br;&amp;ref(Item/Poison-Resistant.jpg,nolink,25x25,Poison Resistant (15));&amp;br;士気+4|
|&gt;|&gt;|&gt;|&gt;|BGCOLOR(#F5F5F5):毒物に強い竜鱗の鎧。希少そうなわりには安価|
|BGCOLOR(#000000):&amp;ref(Item/Armors/Armor-of-Twisting-Thorns.jpg,nolink,75x75,Armor of Twisting Thorns);|BGCOLOR(BLACK):COLOR(WHITE):''Armor of Twisting Thorns''|鎧|&amp;ref(Spell/P_Blood.jpg,nolink,25x25,Blood);3&amp;ref(Spell/P_Nature.jpg,nolink,25x25,Nature);2|&amp;ref(Spell/V_Blood.jpg,nolink,25x25,Blood Slave);15&amp;ref(Spell/V_Nature.jpg,nolink,25x25,Nature Gem);10|
|~|&gt;|&gt;|&gt;|頭部防護：13&amp;br;胴体防護：13&amp;br;防御修正：-1&amp;br;装備負担：5&amp;br;行軍速度：-6&amp;br;魔法の防具&amp;br;&amp;br;&amp;ref(Item/Poison-Resistant.jpg,nolink,25x25,Poison Resistant (5));&amp;ref(Item/Poison-Barbs.jpg,nolink,25x25,Poison Barbs);&amp;br;&amp;ref(Spell/P_Nature.jpg,nolink,25x25,Nature Magic Bonus (1));&amp;ref(Spell/P_Blood.jpg,nolink,25x25,Blood Magic Bonus (1));&amp;br;装備解除不可|
|&gt;|&gt;|&gt;|&gt;|BGCOLOR(#F5F5F5):緑、血魔法増強。戦闘では扱いが難しい重量|
</v>
      </c>
      <c r="G4" t="str">
        <f ca="1">"**Construction Lv"&amp;$A4&amp;" "&amp;IF($A4=0,"(Trinkets)",IF($A4=2,"(Lesser Magic Items)",IF($A4=4,"(Greater Magic Items)",IF($A4=6,"(Very Poweful Magic Items)",IF($A4=8,"(Unique Magic Artifacts)",IF($A4=12,"(Unforgeable Unique Items)",""))))))&amp;CHAR(10)&amp;IFERROR(myConcat(INDIRECT("Item!FH"&amp;MATCH(ItemOutput!G$1&amp;ItemOutput!$A4&amp;"S",Item!$A:$A,0)&amp;":FH"&amp;MATCH(ItemOutput!G$1&amp;ItemOutput!$A4&amp;"E",Item!$A:$A,0))),myConcat(INDIRECT("Item!FH"&amp;MATCH(ItemOutput!G$1&amp;ItemOutput!$A4&amp;"S",Item!$A:$A,0))))</f>
        <v xml:space="preserve">**Construction Lv4 (Greater Magic Items)
|BGCOLOR(#000000):&amp;ref(Item/Boots/Brimstone-Boots.jpg,nolink,75x75,Brimstone Boots);|BGCOLOR(BLACK):COLOR(WHITE):''Brimstone Boots''|靴|&amp;ref(Spell/P_Fire.jpg,nolink,25x25,Fire);1&amp;ref(Spell/P_Earth.jpg,nolink,25x25,Earth);1|&amp;ref(Spell/V_Fire.jpg,nolink,25x25,Fire Gem);5&amp;ref(Spell/V_Earth.jpg,nolink,25x25,Earth Gem);5|
|~|&gt;|&gt;|&gt;|&amp;ref(Item/Fire-Resistant.jpg,nolink,25x25,Fire Resistant (15));&amp;br;&amp;ref(Item/Wasteland-Survival.jpg,nolink,25x25,Wasteland Survival);&amp;br;筋力+4|
|&gt;|&gt;|&gt;|&gt;|BGCOLOR(#F5F5F5):筋力と火炎耐性。両方必要なときにはありがたい|
|BGCOLOR(#000000):&amp;ref(Item/Boots/Winged-Shoes.jpg,nolink,75x75,Winged Shoes);|BGCOLOR(BLACK):COLOR(WHITE):''Winged Shoes''|靴|&amp;ref(Spell/P_Air.jpg,nolink,25x25,Air);2|&amp;ref(Spell/V_Air.jpg,nolink,25x25,Air Gem);10|
|~|&gt;|&gt;|&gt;|&amp;ref(Item/Flying.jpg,nolink,25x25,Flying (Map Move 20));|
|&gt;|&gt;|&gt;|&gt;|BGCOLOR(#F5F5F5):飛行能力を獲得。誰でも一定の速度に|
|BGCOLOR(#000000):&amp;ref(Item/Boots/Earth-Boots.jpg,nolink,75x75,Earth Boots);|BGCOLOR(BLACK):COLOR(WHITE):''Earth Boots''|靴|&amp;ref(Spell/P_Earth.jpg,nolink,25x25,Earth);2|&amp;ref(Spell/V_Earth.jpg,nolink,25x25,Earth Gem);10|
|~|&gt;|&gt;|&gt;|&amp;ref(Spell/P_Earth.jpg,nolink,25x25,Earth Magic Bonus (1));|
|&gt;|&gt;|&gt;|&gt;|BGCOLOR(#F5F5F5):地魔法増強。安価で癖もない|
|BGCOLOR(#000000):&amp;ref(Item/Boots/Boots-of-the-Messenger.jpg,nolink,75x75,Boots of the Messenger);|BGCOLOR(BLACK):COLOR(WHITE):''Boots of the Messenger''|靴|&amp;ref(Spell/P_Nature.jpg,nolink,25x25,Nature);1|&amp;ref(Spell/V_Nature.jpg,nolink,25x25,Nature Gem);5|
|~|&gt;|&gt;|&gt;|&amp;ref(Item/Reinvigoration.jpg,nolink,25x25,Reinvigoration (3));&amp;br;行軍速度+9|
|&gt;|&gt;|&gt;|&gt;|BGCOLOR(#F5F5F5):疲労回復の定番。行軍の助けにもなる|
</v>
      </c>
      <c r="H4" t="str">
        <f ca="1">"**Construction Lv"&amp;$A4&amp;" "&amp;IF($A4=0,"(Trinkets)",IF($A4=2,"(Lesser Magic Items)",IF($A4=4,"(Greater Magic Items)",IF($A4=6,"(Very Poweful Magic Items)",IF($A4=8,"(Unique Magic Artifacts)",IF($A4=12,"(Unforgeable Unique Items)",""))))))&amp;CHAR(10)&amp;IFERROR(myConcat(INDIRECT("Item!FH"&amp;MATCH(ItemOutput!H$1&amp;ItemOutput!$A4&amp;"S",Item!$A:$A,0)&amp;":FH"&amp;MATCH(ItemOutput!H$1&amp;ItemOutput!$A4&amp;"E",Item!$A:$A,0))),myConcat(INDIRECT("Item!FH"&amp;MATCH(ItemOutput!H$1&amp;ItemOutput!$A4&amp;"S",Item!$A:$A,0))))</f>
        <v xml:space="preserve">**Construction Lv4 (Greater Magic Items)
|BGCOLOR(#000000):&amp;ref(Item/Misc/Medallion-of-Vengeance.jpg,nolink,75x75,Medallion of Vengeance);|BGCOLOR(BLACK):COLOR(WHITE):''Medallion of Vengeance''|雑貨|&amp;ref(Spell/P_Fire.jpg,nolink,25x25,Fire);1|&amp;ref(Spell/V_Fire.jpg,nolink,25x25,Fire Gem);5|
|~|&gt;|&gt;|&gt;|死亡時に消費して自爆（威力20、防御貫通、範囲10）|
|&gt;|&gt;|&gt;|&gt;|BGCOLOR(#F5F5F5):生体爆弾の種。指揮官や魔術師に直撃させると爽快|
|BGCOLOR(#000000):&amp;ref(Item/Misc/Pills-of-Water-Breathing.jpg,nolink,75x75,Pills of Water Breathing);|BGCOLOR(BLACK):COLOR(WHITE):''Pills of Water Breathing''|雑貨|&amp;ref(Spell/P_Air.jpg,nolink,25x25,Air);2|&amp;ref(Spell/V_Air.jpg,nolink,25x25,Air Gem);10|
|~|&gt;|&gt;|&gt;|&amp;ref(Item/Water-Breathing.jpg,nolink,25x25,Gift of Water Breathing (20));|
|&gt;|&gt;|&gt;|&gt;|BGCOLOR(#F5F5F5):安価だが弱い水中呼吸付加。護衛程度は問題なく連れられる|
|BGCOLOR(#000000):&amp;ref(Item/Misc/Dancing-Trident.jpg,nolink,75x75,Dancing Trident);|BGCOLOR(BLACK):COLOR(WHITE):''Dancing Trident''|雑貨|&amp;ref(Spell/P_Air.jpg,nolink,25x25,Air);1|&amp;ref(Spell/V_Air.jpg,nolink,25x25,Air Gem);5|
|~|&gt;|&gt;|&gt;|攻撃力：19&amp;ref(Item/D_Pierce.jpg,nolink,25x25,Pierce Damage);&amp;ref(Item/D_Magic.jpg,nolink,25x25,Magic Damage);&amp;br;筋力加算なし&amp;br;ボーナス武器&amp;br;攻撃修正：0&amp;br;防御修正：1&amp;br;長さ：5|
|&gt;|&gt;|&gt;|&gt;|BGCOLOR(#F5F5F5):一撃の重い追撃。水中でもよく機能する|
|BGCOLOR(#000000):&amp;ref(Item/Misc/Storm-Spool.jpg,nolink,75x75,Storm Spool);|BGCOLOR(BLACK):COLOR(WHITE):''Storm Spool''|雑貨|&amp;ref(Spell/P_Air.jpg,nolink,25x25,Air);1|&amp;ref(Spell/V_Air.jpg,nolink,25x25,Air Gem);5|
|~|&gt;|&gt;|&gt;|&amp;ref(Item/Shock-Resistant.jpg,nolink,25x25,Shock Resistant (15));&amp;ref(Item/Overcharged.jpg,nolink,25x25,Overcharged);&amp;br;Corpse Construct召喚数+2|
|&gt;|&gt;|&gt;|&gt;|BGCOLOR(#F5F5F5):電撃での弱い自動反撃。死体工作にも役立つ|
|BGCOLOR(#000000):&amp;ref(Item/Misc/Wall-Shaker.jpg,nolink,75x75,Wall Shaker);|BGCOLOR(BLACK):COLOR(WHITE):''Wall Shaker''|雑貨|&amp;ref(Spell/P_Air.jpg,nolink,25x25,Air);3|&amp;ref(Spell/V_Air.jpg,nolink,25x25,Air Gem);15|
|~|&gt;|&gt;|&gt;|&amp;ref(Item/Siege-Bonus.jpg,nolink,25x25,Siege Bonus (25));&amp;br;戦闘時使用可能：Panic|
|&gt;|&gt;|&gt;|&gt;|BGCOLOR(#F5F5F5):包囲戦のお供。戦闘でも役立ってくれる|
|BGCOLOR(#000000):&amp;ref(Item/Misc/Bag-of-Winds.jpg,nolink,75x75,Bag of Winds);|BGCOLOR(BLACK):COLOR(WHITE):''Bag of Winds''|雑貨|&amp;ref(Spell/P_Air.jpg,nolink,25x25,Air);5|&amp;ref(Spell/V_Air.jpg,nolink,25x25,Air Gem);40|
|~|&gt;|&gt;|&gt;|&amp;ref(Nation/MagicLead.jpg,nolink,25x25,Magic Leadership (1));&amp;br;&amp;ref(Spell/P_Air.jpg,nolink,25x25,Air Magic Bonus (1));&amp;br;戦闘開始時自動発動：Summon Lesser Air Elemental|
|&gt;|&gt;|&gt;|&gt;|BGCOLOR(#F5F5F5):風魔法増強。風の精霊のお供も付く|
|BGCOLOR(#000000):&amp;ref(Item/Misc/Flying-Carpet.jpg,nolink,75x75,Flying Carpet);|BGCOLOR(BLACK):COLOR(WHITE):''Flying Carpet''|雑貨|&amp;ref(Spell/P_Air.jpg,nolink,25x25,Air);3|&amp;ref(Spell/V_Air.jpg,nolink,25x25,Air Gem);15|
|~|&gt;|&gt;|&gt;|空輸：容量14、速度20|
|&gt;|&gt;|&gt;|&gt;|BGCOLOR(#F5F5F5):小型輸送機。鈍重な兵も素早く輸送する|
|BGCOLOR(#000000):&amp;ref(Item/Misc/Dancing-Shield.jpg,nolink,75x75,Dancing Shield);|BGCOLOR(BLACK):COLOR(WHITE):''Dancing Shield''|雑貨|&amp;ref(Spell/P_Air.jpg,nolink,25x25,Air);1&amp;ref(Spell/P_Earth.jpg,nolink,25x25,Earth);1|&amp;ref(Spell/V_Air.jpg,nolink,25x25,Air Gem);5&amp;ref(Spell/V_Earth.jpg,nolink,25x25,Earth Gem);5|
|~|&gt;|&gt;|&gt;|&amp;ref(Item/Protective-Force.jpg,nolink,25x25,Protective Force (20));|
|&gt;|&gt;|&gt;|&gt;|BGCOLOR(#F5F5F5):不確実だが強力な追加防御|
|BGCOLOR(#000000):&amp;ref(Item/Misc/Enchanted-Mirror.jpg,nolink,75x75,Enchanted Mirror);|BGCOLOR(BLACK):COLOR(WHITE):''Enchanted Mirror''|雑貨|&amp;ref(Spell/P_Air.jpg,nolink,25x25,Air);2|&amp;ref(Spell/V_Air.jpg,nolink,25x25,Air Gem);10|
|~|&gt;|&gt;|&gt;|軍勢規模欺瞞：+75|
|&gt;|&gt;|&gt;|&gt;|BGCOLOR(#F5F5F5):大軍が居るかのように思わせる。要塞と組み合わせるのが良い|
|BGCOLOR(#000000):&amp;ref(Item/Misc/Cauldron-of-the-Elven-Halls.jpg,nolink,75x75,Cauldron of the Elven Halls);|BGCOLOR(BLACK):COLOR(WHITE):''Cauldron of the Elven Halls''|雑貨|&amp;ref(Spell/P_Air.jpg,nolink,25x25,Air);3|&amp;ref(Spell/V_Air.jpg,nolink,25x25,Air Gem);15|
|~|&gt;|&gt;|&gt;|軍勢規模欺瞞：-75|
|&gt;|&gt;|&gt;|&gt;|BGCOLOR(#F5F5F5):多数の兵を隠蔽。完全な隠蔽も十分可能|
|BGCOLOR(#000000):&amp;ref(Item/Misc/Amulet-of-the-Fish.jpg,nolink,75x75,Amulet of the Fish);|BGCOLOR(BLACK):COLOR(WHITE):''Amulet of the Fish''|雑貨|&amp;ref(Spell/P_Water.jpg,nolink,25x25,Water);1&amp;ref(Spell/P_Air.jpg,nolink,25x25,Air);1|&amp;ref(Spell/V_Water.jpg,nolink,25x25,Water Gem);5&amp;ref(Spell/V_Air.jpg,nolink,25x25,Air Gem);5|
|~|&gt;|&gt;|&gt;|空気呼吸付加|
|&gt;|&gt;|&gt;|&gt;|BGCOLOR(#F5F5F5):魚が陸に上がるための品。誰でも使えるのが売り|
|BGCOLOR(#000000):&amp;ref(Item/Misc/Manual-of-Water-Breathing.jpg,nolink,75x75,Manual of Water Breathing);|BGCOLOR(BLACK):COLOR(WHITE):''Manual of Water Breathing''|雑貨|&amp;ref(Spell/P_Nature.jpg,nolink,25x25,Nature);3&amp;ref(Spell/P_Water.jpg,nolink,25x25,Water);1|&amp;ref(Spell/V_Nature.jpg,nolink,25x25,Nature Gem);15&amp;ref(Spell/V_Water.jpg,nolink,25x25,Water Gem);5|
|~|&gt;|&gt;|&gt;|&amp;ref(Item/Water-Breathing.jpg,nolink,25x25,Gift of Water Breathing (50));|
|&gt;|&gt;|&gt;|&gt;|BGCOLOR(#F5F5F5):やや値の張る水中呼吸の書。容量はそれなり|
|BGCOLOR(#000000):&amp;ref(Item/Misc/Girdle-of-Might.jpg,nolink,75x75,Girdle of Might);|BGCOLOR(BLACK):COLOR(WHITE):''Girdle of Might''|雑貨|&amp;ref(Spell/P_Earth.jpg,nolink,25x25,Earth);1|&amp;ref(Spell/V_Earth.jpg,nolink,25x25,Earth Gem);5|
|~|&gt;|&gt;|&gt;|&amp;ref(Item/Reinvigoration.jpg,nolink,25x25,Reinvigoration (3));&amp;br;筋力+3|
|&gt;|&gt;|&gt;|&gt;|BGCOLOR(#F5F5F5):筋力と持久力を提供。魔術師にでも役立つ|
|BGCOLOR(#000000):&amp;ref(Item/Misc/Crystal-Matrix.jpg,nolink,75x75,Crystal Matrix);|BGCOLOR(BLACK):COLOR(WHITE):''Crystal Matrix''|雑貨|&amp;ref(Spell/P_Earth.jpg,nolink,25x25,Earth);1&amp;ref(Spell/P_Astral.jpg,nolink,25x25,Astral);1|&amp;ref(Spell/V_Earth.jpg,nolink,25x25,Earth Gem);5&amp;ref(Spell/V_Astral.jpg,nolink,25x25,Astral Pearl);5|
|~|&gt;|&gt;|&gt;|&amp;ref(Item/Communion-Master.jpg,nolink,25x25,Communion Master);|
|&gt;|&gt;|&gt;|&gt;|BGCOLOR(#F5F5F5):準備の手間を省ける。聖以外の魔法技能が必要|
|BGCOLOR(#000000):&amp;ref(Item/Misc/Slave-Matrix.jpg,nolink,75x75,Slave Matrix);|BGCOLOR(BLACK):COLOR(WHITE):''Slave Matrix''|雑貨|&amp;ref(Spell/P_Earth.jpg,nolink,25x25,Earth);1&amp;ref(Spell/P_Astral.jpg,nolink,25x25,Astral);1|&amp;ref(Spell/V_Earth.jpg,nolink,25x25,Earth Gem);5&amp;ref(Spell/V_Astral.jpg,nolink,25x25,Astral Pearl);5|
|~|&gt;|&gt;|&gt;|&amp;ref(Item/Communion-Slave.jpg,nolink,25x25,Communion Slave);|
|&gt;|&gt;|&gt;|&gt;|BGCOLOR(#F5F5F5):時間短縮に。聖以外の魔法技能さえあれば機能する|
|BGCOLOR(#000000):&amp;ref(Item/Misc/Amulet-of-Antimagic.jpg,nolink,75x75,Amulet of Antimagic);|BGCOLOR(BLACK):COLOR(WHITE):''Amulet of Antimagic''|雑貨|&amp;ref(Spell/P_Astral.jpg,nolink,25x25,Astral);1|&amp;ref(Spell/V_Astral.jpg,nolink,25x25,Astral Pearl);5|
|~|&gt;|&gt;|&gt;|魔法抵抗+4|
|&gt;|&gt;|&gt;|&gt;|BGCOLOR(#F5F5F5):特定の攻撃への優れた対策。大型の指揮官には重要|
|BGCOLOR(#000000):&amp;ref(Item/Misc/Spell-Focus.jpg,nolink,75x75,Spell Focus);|BGCOLOR(BLACK):COLOR(WHITE):''Spell Focus''|雑貨|&amp;ref(Spell/P_Astral.jpg,nolink,25x25,Astral);1|&amp;ref(Spell/V_Astral.jpg,nolink,25x25,Astral Pearl);5|
|~|&gt;|&gt;|&gt;|&amp;ref(Item/Fool's-Luck.jpg,nolink,25x25,Fool's Luck);&amp;br;抵抗貫通修正+1|
|&gt;|&gt;|&gt;|&gt;|BGCOLOR(#F5F5F5):対応する呪文を使うには非常に優秀。妙なおまけも|
|BGCOLOR(#000000):&amp;ref(Item/Misc/Eye-of-the-Void.jpg,nolink,75x75,Eye of the Void);|BGCOLOR(BLACK):COLOR(WHITE):''Eye of the Void''|雑貨|&amp;ref(Spell/P_Astral.jpg,nolink,25x25,Astral);1|&amp;ref(Spell/V_Astral.jpg,nolink,25x25,Astral Pearl);5|
|~|&gt;|&gt;|&gt;|&amp;ref(Item/Spirit-Sight.jpg,nolink,25x25,Spirit Sight);&amp;br;&amp;ref(Item/Horror-Marked.jpg,nolink,25x25,Causes Horror Mark);&amp;ref(Item/Affliction.jpg,nolink,25x25,Lost one eye);&amp;br;魔法抵抗-2、抵抗貫通修正+2&amp;br;装備解除不可|
|&gt;|&gt;|&gt;|&gt;|BGCOLOR(#F5F5F5):自分も相手も抵抗が困難に。危険も秘める|
|BGCOLOR(#000000):&amp;ref(Item/Misc/Stone-Sphere.jpg,nolink,75x75,Stone Sphere);|BGCOLOR(BLACK):COLOR(WHITE):''Stone Sphere''|雑貨|&amp;ref(Spell/P_Astral.jpg,nolink,25x25,Astral);2&amp;ref(Spell/P_Earth.jpg,nolink,25x25,Earth);1|&amp;ref(Spell/V_Astral.jpg,nolink,25x25,Astral Pearl);10&amp;ref(Spell/V_Earth.jpg,nolink,25x25,Earth Gem);5|
|~|&gt;|&gt;|&gt;|&amp;ref(Item/Horror-Marked.jpg,nolink,25x25,Causes Horror Mark);&amp;br;非戦闘時使用可能：Astral Window|
|&gt;|&gt;|&gt;|&gt;|BGCOLOR(#F5F5F5):初期費用だけで好きなだけ覗き見ができる|
|BGCOLOR(#000000):&amp;ref(Item/Misc/Crystal-Coin.jpg,nolink,75x75,Crystal Coin);|BGCOLOR(BLACK):COLOR(WHITE):''Crystal Coin''|雑貨|&amp;ref(Spell/P_Astral.jpg,nolink,25x25,Astral);2&amp;ref(Spell/P_Earth.jpg,nolink,25x25,Earth);2|&amp;ref(Spell/V_Astral.jpg,nolink,25x25,Astral Pearl);10&amp;ref(Spell/V_Earth.jpg,nolink,25x25,Earth Gem);10|
|~|&gt;|&gt;|&gt;|&amp;ref(Spell/P_Astral.jpg,nolink,25x25,Astral Magic Bonus (1));|
|&gt;|&gt;|&gt;|&gt;|BGCOLOR(#F5F5F5):星魔法増強。やや作りにくい|
|BGCOLOR(#000000):&amp;ref(Item/Misc/Amulet-of-the-Dead.jpg,nolink,75x75,Amulet of the Dead);|BGCOLOR(BLACK):COLOR(WHITE):''Amulet of the Dead''|雑貨|&amp;ref(Spell/P_Death.jpg,nolink,25x25,Death);1|&amp;ref(Spell/V_Death.jpg,nolink,25x25,Death Gem);5|
|~|&gt;|&gt;|&gt;|&amp;ref(Nation/UndeadLead.jpg,nolink,25x25,Undead Leadership (5));&amp;br;&amp;ref(Item/Reanimation-Bonus.jpg,nolink,25x25,Reanimation Bonus (2/2));&amp;br;戦闘時使用可能：Animate Skeleton|
|&gt;|&gt;|&gt;|&gt;|BGCOLOR(#F5F5F5):下等なアンデッドの製造に。戦闘での用途も持つ|
|BGCOLOR(#000000):&amp;ref(Item/Misc/Skull-Mentor.jpg,nolink,75x75,Skull Mentor);|BGCOLOR(BLACK):COLOR(WHITE):''Skull Mentor''|雑貨|&amp;ref(Spell/P_Death.jpg,nolink,25x25,Death);2|&amp;ref(Spell/V_Death.jpg,nolink,25x25,Death Gem);10|
|~|&gt;|&gt;|&gt;|&amp;ref(Item/Adept-Researcher.jpg,nolink,25x25,Adept Researcher (14));|
|&gt;|&gt;|&gt;|&gt;|BGCOLOR(#F5F5F5):研究力の大幅な増強。価格も相応に高い|
|BGCOLOR(#000000):&amp;ref(Item/Misc/Bane-Venom-Charm.jpg,nolink,75x75,Bane Venom Charm);|BGCOLOR(BLACK):COLOR(WHITE):''Bane Venom Charm''|雑貨|&amp;ref(Spell/P_Death.jpg,nolink,25x25,Death);2|&amp;ref(Spell/V_Death.jpg,nolink,25x25,Death Gem);10|
|~|&gt;|&gt;|&gt;|&amp;ref(Item/Reaper.jpg,nolink,25x25,Reaper (5));&amp;br;&amp;ref(Item/Diseased.jpg,nolink,25x25,Diseased);|
|&gt;|&gt;|&gt;|&gt;|BGCOLOR(#F5F5F5):破壊工作用。取扱注意|
|BGCOLOR(#000000):&amp;ref(Item/Misc/Horn-of-Valor.jpg,nolink,75x75,Horn of Valor);|BGCOLOR(BLACK):COLOR(WHITE):''Horn of Valor''|雑貨|&amp;ref(Spell/P_Nature.jpg,nolink,25x25,Nature);1|&amp;ref(Spell/V_Nature.jpg,nolink,25x25,Nature Gem);5|
|~|&gt;|&gt;|&gt;|&amp;ref(Item/Inspirational.jpg,nolink,25x25,Inspirational (1));|
|&gt;|&gt;|&gt;|&gt;|BGCOLOR(#F5F5F5):指揮官が持つだけで有効。量産も容易|
|BGCOLOR(#000000):&amp;ref(Item/Misc/Acorn-Necklace.jpg,nolink,75x75,Acorn Necklace);|BGCOLOR(BLACK):COLOR(WHITE):''Acorn Necklace''|雑貨|&amp;ref(Spell/P_Nature.jpg,nolink,25x25,Nature);1&amp;ref(Spell/P_Earth.jpg,nolink,25x25,Earth);1|&amp;ref(Spell/V_Nature.jpg,nolink,25x25,Nature Gem);5&amp;ref(Spell/V_Earth.jpg,nolink,25x25,Earth Gem);5|
|~|&gt;|&gt;|&gt;|&amp;ref(Item/Shock-Resistant.jpg,nolink,25x25,Shock Resistant (15));&amp;br;&amp;ref(Item/Lucky.jpg,nolink,25x25,Lucky);|
|&gt;|&gt;|&gt;|&gt;|BGCOLOR(#F5F5F5):電撃に強いお守り。星に頼らず幸運を得る|
|BGCOLOR(#000000):&amp;ref(Item/Misc/Endless-Bag-of-Wine.jpg,nolink,75x75,Endless Bag of Wine);|BGCOLOR(BLACK):COLOR(WHITE):''Endless Bag of Wine''|雑貨|&amp;ref(Spell/P_Nature.jpg,nolink,25x25,Nature);1|&amp;ref(Spell/V_Nature.jpg,nolink,25x25,Nature Gem);5|
|~|&gt;|&gt;|&gt;|&amp;ref(Item/Supply-Bonus.jpg,nolink,25x25,Supply Bonus (50));|
|&gt;|&gt;|&gt;|&gt;|BGCOLOR(#F5F5F5):食事代わりの酒。容量は小さいが安価|
|BGCOLOR(#000000):&amp;ref(Item/Misc/Amulet-of-Giants.jpg,nolink,75x75,Amulet of Giants);|BGCOLOR(BLACK):COLOR(WHITE):''Amulet of Giants''|雑貨|&amp;ref(Spell/P_Nature.jpg,nolink,25x25,Nature);1|&amp;ref(Spell/V_Nature.jpg,nolink,25x25,Nature Gem);5|
|~|&gt;|&gt;|&gt;|&amp;ref(Item/Enlarged.jpg,nolink,25x25,Enlarged (Up to Size 4));|
|&gt;|&gt;|&gt;|&gt;|BGCOLOR(#F5F5F5):サイズ4までの制限で巨大化。利点と欠点を併せ持つ|
|BGCOLOR(#000000):&amp;ref(Item/Misc/Lychantropos'-Amulet.jpg,nolink,75x75,Lychantropos' Amulet);|BGCOLOR(BLACK):COLOR(WHITE):''Lychantropos' Amulet''|雑貨|&amp;ref(Spell/P_Nature.jpg,nolink,25x25,Nature);2|&amp;ref(Spell/V_Nature.jpg,nolink,25x25,Nature Gem);10|
|~|&gt;|&gt;|&gt;|&amp;ref(Item/Gone-Berserk.jpg,nolink,25x25,Gone Berserk);&amp;ref(Item/Darkvision.jpg,nolink,25x25,Darkvision (50));&amp;ref(Item/Regeneration.jpg,nolink,25x25,Regeneration (10));&amp;br;筋力+4&amp;br;装備解除不可&amp;br;ターン毎に低確率でSkinshifterへ変身|
|&gt;|&gt;|&gt;|&gt;|BGCOLOR(#F5F5F5):効果は豊富だが扱いが難しい|
|BGCOLOR(#000000):&amp;ref(Item/Misc/Ring-of-Regeneration.jpg,nolink,75x75,Ring of Regeneration);|BGCOLOR(BLACK):COLOR(WHITE):''Ring of Regeneration''|雑貨|&amp;ref(Spell/P_Nature.jpg,nolink,25x25,Nature);2|&amp;ref(Spell/V_Nature.jpg,nolink,25x25,Nature Gem);10|
|~|&gt;|&gt;|&gt;|&amp;ref(Item/Regeneration.jpg,nolink,25x25,Regeneration (10));|
|&gt;|&gt;|&gt;|&gt;|BGCOLOR(#F5F5F5):HPが高いものの生存力を大きく高める|
|BGCOLOR(#000000):&amp;ref(Item/Misc/Amulet-of-Resilience.jpg,nolink,75x75,Amulet of Resilience);|BGCOLOR(BLACK):COLOR(WHITE):''Amulet of Resilience''|雑貨|&amp;ref(Spell/P_Nature.jpg,nolink,25x25,Nature);2|&amp;ref(Spell/V_Nature.jpg,nolink,25x25,Nature Gem);10|
|~|&gt;|&gt;|&gt;|&amp;ref(Item/Reinvigoration.jpg,nolink,25x25,Reinvigoration (5));|
|&gt;|&gt;|&gt;|&gt;|BGCOLOR(#F5F5F5):持久力を大幅に向上。魔術師にも役立つ|
|BGCOLOR(#000000):&amp;ref(Item/Misc/Cornucopia.jpg,nolink,75x75,Cornucopia);|BGCOLOR(BLACK):COLOR(WHITE):''Cornucopia''|雑貨|&amp;ref(Spell/P_Nature.jpg,nolink,25x25,Nature);3|&amp;ref(Spell/V_Nature.jpg,nolink,25x25,Nature Gem);15|
|~|&gt;|&gt;|&gt;|&amp;ref(Item/Supply-Bonus.jpg,nolink,25x25,Supply Bonus (50));&amp;br;&amp;ref(Spell/Vt_Nature.jpg,nolink,25x25,Temporary Nature Gem (2));|
|&gt;|&gt;|&gt;|&gt;|BGCOLOR(#F5F5F5):食糧と緑の宝石を提供。活用できる魔術師が持ちたい|
|BGCOLOR(#000000):&amp;ref(Item/Misc/Miraculous-Cure-All-Elixir.jpg,nolink,75x75,Miraculous Cure All Elixir);|BGCOLOR(BLACK):COLOR(WHITE):''Miraculous Cure All Elixir''|雑貨|&amp;ref(Spell/P_Nature.jpg,nolink,25x25,Nature);5|&amp;ref(Spell/V_Nature.jpg,nolink,25x25,Nature Gem);40|
|~|&gt;|&gt;|&gt;|&amp;ref(Item/Disease-Healer.jpg,nolink,25x25,Disease Healer (1));|
|&gt;|&gt;|&gt;|&gt;|BGCOLOR(#F5F5F5):病気を誰でも治療できる。高価だが繰り返し利用可|
|BGCOLOR(#000000):&amp;ref(Item/Misc/Astral-Serpent.jpg,nolink,75x75,Astral Serpent);|BGCOLOR(BLACK):COLOR(WHITE):''Astral Serpent''|雑貨|&amp;ref(Spell/P_Nature.jpg,nolink,25x25,Nature);1&amp;ref(Spell/P_Astral.jpg,nolink,25x25,Astral);1|&amp;ref(Spell/V_Nature.jpg,nolink,25x25,Nature Gem);5&amp;ref(Spell/V_Astral.jpg,nolink,25x25,Astral Pearl);5|
|~|&gt;|&gt;|&gt;|攻撃力：3&amp;ref(Item/D_Pierce.jpg,nolink,25x25,Pierce Damage);&amp;ref(Item/D_Magic.jpg,nolink,25x25,Magic Damage);&amp;br;防御無視&amp;br;筋力加算なし&amp;br;攻撃修正：3&amp;br;防御修正：0&amp;br;長さ：2&amp;br;負傷時追撃：Death Poison&amp;br;&amp;br;&amp;ref(Item/Poison-Resistant.jpg,nolink,25x25,Poison Resistant (5));|
|&gt;|&gt;|&gt;|&gt;|BGCOLOR(#F5F5F5):猛毒の追撃。効く相手は多い|
|BGCOLOR(#000000):&amp;ref(Item/Misc/Sanguine-Dowsing-Rod.jpg,nolink,75x75,Sanguine Dowsing Rod);|BGCOLOR(BLACK):COLOR(WHITE):''Sanguine Dowsing Rod''|雑貨|&amp;ref(Spell/P_Blood.jpg,nolink,25x25,Blood);1|&amp;ref(Spell/V_Blood.jpg,nolink,25x25,Blood Slave);5|
|~|&gt;|&gt;|&gt;|&amp;ref(Item/Blood-Searcher.jpg,nolink,25x25,Blood Searcher (1));|
|&gt;|&gt;|&gt;|&gt;|BGCOLOR(#F5F5F5):奴隷探しの友。使わない手はない|
|BGCOLOR(#000000):&amp;ref(Item/Misc/Brazen-Vessel.jpg,nolink,75x75,Brazen Vessel);|BGCOLOR(BLACK):COLOR(WHITE):''Brazen Vessel''|雑貨|&amp;ref(Spell/P_Blood.jpg,nolink,25x25,Blood);5|&amp;ref(Spell/V_Blood.jpg,nolink,25x25,Blood Slave);40|
|~|&gt;|&gt;|&gt;|&amp;ref(Spell/P_Blood.jpg,nolink,25x25,Blood Magic Bonus (1));|
|&gt;|&gt;|&gt;|&gt;|BGCOLOR(#F5F5F5):血魔法増強。条件は厳しいが癖はない|
|BGCOLOR(#000000):&amp;ref(Item/Misc/The-Heart-of-Life.jpg,nolink,75x75,The Heart of Life);|BGCOLOR(BLACK):COLOR(WHITE):''The Heart of Life''|雑貨|&amp;ref(Spell/P_Blood.jpg,nolink,25x25,Blood);3|&amp;ref(Spell/V_Blood.jpg,nolink,25x25,Blood Slave);15|
|~|&gt;|&gt;|&gt;|&amp;ref(Item/Poison-Resistant.jpg,nolink,25x25,Poison Resistant (5));&amp;ref(Item/Reinvigoration.jpg,nolink,25x25,Reinvigoration (10));&amp;br;&amp;ref(Item/Affliction.jpg,nolink,25x25,Chest Wound);&amp;br;老化抑止：50%&amp;br;製造費軽減対象外&amp;br;無生物使用不可&amp;br;装備解除不可|
|&gt;|&gt;|&gt;|&gt;|BGCOLOR(#F5F5F5):強力な疲労回復。ただし疲れやすくもなる|
|BGCOLOR(#000000):&amp;ref(Item/Misc/Lifelong-Protection.jpg,nolink,75x75,Lifelong Protection);|BGCOLOR(BLACK):COLOR(WHITE):''Lifelong Protection''|雑貨|&amp;ref(Spell/P_Blood.jpg,nolink,25x25,Blood);2|&amp;ref(Spell/V_Blood.jpg,nolink,25x25,Blood Slave);40|
|~|&gt;|&gt;|&gt;|&amp;ref(Nation/UndeadLead.jpg,nolink,25x25,Undead Leadership (5));&amp;ref(Item/Horror-Marked.jpg,nolink,25x25,Causes Horror Mark);&amp;br;戦闘中自動発動：Summon 2 Imps&amp;br;製造費軽減対象外&amp;br;装備解除不可|
|&gt;|&gt;|&gt;|&gt;|BGCOLOR(#F5F5F5):Impの群れが押し寄せる。多数持ち込むと凶悪|
|BGCOLOR(#000000):&amp;ref(Item/Misc/Blood-Stone.jpg,nolink,75x75,Blood Stone);|BGCOLOR(BLACK):COLOR(WHITE):''Blood Stone''|雑貨|&amp;ref(Spell/P_Blood.jpg,nolink,25x25,Blood);3&amp;ref(Spell/P_Earth.jpg,nolink,25x25,Earth);2|&amp;ref(Spell/V_Blood.jpg,nolink,25x25,Blood Slave);15&amp;ref(Spell/V_Earth.jpg,nolink,25x25,Earth Gem);10|
|~|&gt;|&gt;|&gt;|&amp;ref(Spell/P_Earth.jpg,nolink,25x25,Earth Magic Bonus (1));&amp;ref(Spell/Vt_Earth.jpg,nolink,25x25,Temporary Earth Gem (1));|
|&gt;|&gt;|&gt;|&gt;|BGCOLOR(#F5F5F5):地魔法増強。厄介な製造条件の代わりに優秀な機能|
|BGCOLOR(#000000):&amp;ref(Item/Misc/Water-Lens.jpg,nolink,75x75,Water Lens);|BGCOLOR(BLACK):COLOR(WHITE):''Water Lens''|雑貨|&amp;ref(Spell/P_Water.jpg,nolink,25x25,Water);1|&amp;ref(Spell/V_Water.jpg,nolink,25x25,Water Gem);5|
|~|&gt;|&gt;|&gt;|&amp;ref(Item/Far-Caster.jpg,nolink,25x25,Far Caster (Water, 1));&amp;ref(Spell/Vt_Water.jpg,nolink,25x25,Temporary Water Gem (1));|
|&gt;|&gt;|&gt;|&gt;|BGCOLOR(#F5F5F5):水魔法を支援する品。安価で扱いやすい|
</v>
      </c>
    </row>
    <row r="5" spans="1:8" x14ac:dyDescent="0.15">
      <c r="A5">
        <v>6</v>
      </c>
      <c r="B5" t="str">
        <f ca="1">"**Construction Lv"&amp;$A5&amp;" "&amp;IF($A5=0,"(Trinkets)",IF($A5=2,"(Lesser Magic Items)",IF($A5=4,"(Greater Magic Items)",IF($A5=6,"(Very Poweful Magic Items)",IF($A5=8,"(Unique Magic Artifacts)",IF($A5=12,"(Unforgeable Unique Items)",""))))))&amp;CHAR(10)&amp;IFERROR(myConcat(INDIRECT("Item!FH"&amp;MATCH(ItemOutput!B$1&amp;ItemOutput!$A5&amp;"S",Item!$A:$A,0)&amp;":FH"&amp;MATCH(ItemOutput!B$1&amp;ItemOutput!$A5&amp;"E",Item!$A:$A,0))),myConcat(INDIRECT("Item!FH"&amp;MATCH(ItemOutput!B$1&amp;ItemOutput!$A5&amp;"S",Item!$A:$A,0))))</f>
        <v xml:space="preserve">**Construction Lv6 (Very Poweful Magic Items)
|BGCOLOR(#000000):&amp;ref(Item/SH Weapons/Fire-Brand.jpg,nolink,75x75,Fire Brand);|BGCOLOR(BLACK):COLOR(WHITE):''Fire Brand''|片手|&amp;ref(Spell/P_Fire.jpg,nolink,25x25,Fire);1&amp;ref(Spell/P_Earth.jpg,nolink,25x25,Earth);1|&amp;ref(Spell/V_Fire.jpg,nolink,25x25,Fire Gem);5&amp;ref(Spell/V_Earth.jpg,nolink,25x25,Earth Gem);5|
|~|&gt;|&gt;|&gt;|攻撃力：8&amp;ref(Item/D_Slash.jpg,nolink,25x25,Slash Damage);&amp;ref(Item/D_Magic.jpg,nolink,25x25,Magic Damage);&amp;br;防御貫通&amp;br;攻撃修正：3&amp;br;防御修正：0&amp;br;長さ：1&amp;br;攻撃時追撃：Small Area Fire&amp;br;&amp;br;&amp;ref(Item/Fire-Resistant.jpg,nolink,25x25,Fire Resistant (5));&amp;br;士気+2|
|&gt;|&gt;|&gt;|&gt;|BGCOLOR(#F5F5F5):小範囲に炎を浴びせる。雑魚の掃除に|
|BGCOLOR(#000000):&amp;ref(Item/SH Weapons/Axe-of-Hate.jpg,nolink,75x75,Axe of Hate);|BGCOLOR(BLACK):COLOR(WHITE):''Axe of Hate''|片手|&amp;ref(Spell/P_Nature.jpg,nolink,25x25,Nature);2|&amp;ref(Spell/V_Nature.jpg,nolink,25x25,Nature Gem);10|
|~|&gt;|&gt;|&gt;|攻撃力：13&amp;ref(Item/D_Slash.jpg,nolink,25x25,Slash Damage);&amp;ref(Item/D_Magic.jpg,nolink,25x25,Magic Damage);&amp;br;攻撃修正：4&amp;br;防御修正：0&amp;br;長さ：1&amp;br;負傷時追撃：Fatigue and Disease&amp;br;&amp;br;&amp;ref(Item/Susceptible-to-Poison.jpg,nolink,25x25,Susceptible to Poison (15));|
|&gt;|&gt;|&gt;|&gt;|BGCOLOR(#F5F5F5):疲労と病気を与える斧。毒物には要注意|
|BGCOLOR(#000000):&amp;ref(Item/SH Weapons/Dragon-Sceptre.jpg,nolink,75x75,Dragon Sceptre);|BGCOLOR(BLACK):COLOR(WHITE):''Dragon Sceptre''|片手|&amp;ref(Spell/P_Fire.jpg,nolink,25x25,Fire);2|&amp;ref(Spell/V_Fire.jpg,nolink,25x25,Fire Gem);10|
|~|&gt;|&gt;|&gt;|攻撃力：-2&amp;ref(Item/D_Blunt.jpg,nolink,25x25,Blunt Damage);&amp;ref(Item/D_Magic.jpg,nolink,25x25,Magic Damage);&amp;br;攻撃修正：-2&amp;br;防御修正：0&amp;br;長さ：0&amp;br;&amp;br;&amp;ref(Item/Dragon-Master.jpg,nolink,25x25,Dragon Master (1));&amp;br;戦闘時使用可能：Flame Bolt|
|&gt;|&gt;|&gt;|&gt;|BGCOLOR(#F5F5F5):下等な竜の召喚に。戦闘でも一応使える|
|BGCOLOR(#000000):&amp;ref(Item/SH Weapons/Rod-of-the-Phoenix.jpg,nolink,75x75,Rod of the Phoenix);|BGCOLOR(BLACK):COLOR(WHITE):''Rod of the Phoenix''|片手|&amp;ref(Spell/P_Fire.jpg,nolink,25x25,Fire);4|&amp;ref(Spell/V_Fire.jpg,nolink,25x25,Fire Gem);25|
|~|&gt;|&gt;|&gt;|攻撃力：-2&amp;ref(Item/D_Blunt.jpg,nolink,25x25,Blunt Damage);&amp;ref(Item/D_Magic.jpg,nolink,25x25,Magic Damage);&amp;br;攻撃修正：-2&amp;br;防御修正：0&amp;br;長さ：0&amp;br;&amp;br;戦闘時使用可能：Incinerate|
|&gt;|&gt;|&gt;|&gt;|BGCOLOR(#F5F5F5):有力な攻撃呪文を使える。接近戦は論外|
|BGCOLOR(#000000):&amp;ref(Item/SH Weapons/Evening-Star.jpg,nolink,75x75,Evening Star);|BGCOLOR(BLACK):COLOR(WHITE):''Evening Star''|片手|&amp;ref(Spell/P_Fire.jpg,nolink,25x25,Fire);1&amp;ref(Spell/P_Death.jpg,nolink,25x25,Death);1|&amp;ref(Spell/V_Fire.jpg,nolink,25x25,Fire Gem);5&amp;ref(Spell/V_Death.jpg,nolink,25x25,Death Gem);5|
|~|&gt;|&gt;|&gt;|攻撃力：10&amp;ref(Item/D_Blunt.jpg,nolink,25x25,Blunt Damage);&amp;ref(Item/D_Magic.jpg,nolink,25x25,Magic Damage);&amp;br;対盾攻撃修正+2&amp;br;攻撃修正：6&amp;br;防御修正：-2&amp;br;長さ：1&amp;br;攻撃時追撃：Fire and Weakness|
|&gt;|&gt;|&gt;|&gt;|BGCOLOR(#F5F5F5):弱体化の炎を小範囲に放つ。丈夫なものも油断できない|
|BGCOLOR(#000000):&amp;ref(Item/SH Weapons/Star-of-Thraldom.jpg,nolink,75x75,Star of Thraldom);|BGCOLOR(BLACK):COLOR(WHITE):''Star of Thraldom''|片手|&amp;ref(Spell/P_Air.jpg,nolink,25x25,Air);1|&amp;ref(Spell/V_Air.jpg,nolink,25x25,Air Gem);5|
|~|&gt;|&gt;|&gt;|攻撃力：10&amp;ref(Item/D_Blunt.jpg,nolink,25x25,Blunt Damage);&amp;ref(Item/D_Magic.jpg,nolink,25x25,Magic Damage);&amp;br;対盾攻撃修正+2&amp;br;攻撃修正：6&amp;br;防御修正：-2&amp;br;長さ：1&amp;br;攻撃時追撃：False Fetter|
|&gt;|&gt;|&gt;|&gt;|BGCOLOR(#F5F5F5):幻の枷で敵を捕縛。弱い敵の足止めに|
|BGCOLOR(#000000):&amp;ref(Item/SH Weapons/Shadow-Brand.jpg,nolink,75x75,Shadow Brand);|BGCOLOR(BLACK):COLOR(WHITE):''Shadow Brand''|片手|&amp;ref(Spell/P_Death.jpg,nolink,25x25,Death);2&amp;ref(Spell/P_Earth.jpg,nolink,25x25,Earth);1|&amp;ref(Spell/V_Death.jpg,nolink,25x25,Death Gem);10&amp;ref(Spell/V_Earth.jpg,nolink,25x25,Earth Gem);5|
|~|&gt;|&gt;|&gt;|攻撃力：12&amp;ref(Item/D_Slash.jpg,nolink,25x25,Slash Damage);&amp;ref(Item/D_Magic.jpg,nolink,25x25,Magic Damage);&amp;br;防御貫通&amp;br;攻撃修正：4&amp;br;防御修正：1&amp;br;長さ：1&amp;br;攻撃時追撃：Leeching Darkness|
|&gt;|&gt;|&gt;|&gt;|BGCOLOR(#F5F5F5):広範囲を薙ぎ倒す。自身も危険に晒される|
|BGCOLOR(#000000):&amp;ref(Item/SH Weapons/Blood-Thorn.jpg,nolink,75x75,Blood Thorn);|BGCOLOR(BLACK):COLOR(WHITE):''Blood Thorn''|片手|&amp;ref(Spell/P_Blood.jpg,nolink,25x25,Blood);3|&amp;ref(Spell/V_Blood.jpg,nolink,25x25,Blood Slave);15|
|~|&gt;|&gt;|&gt;|攻撃力：4&amp;ref(Item/D_Pierce.jpg,nolink,25x25,Pierce Damage);&amp;ref(Item/D_Magic.jpg,nolink,25x25,Magic Damage);&amp;br;吸収攻撃（上限5）&amp;br;攻撃修正：2&amp;br;防御修正：0&amp;br;長さ：0&amp;br;&amp;br;&amp;ref(Spell/P_Blood.jpg,nolink,25x25,Blood Magic Bonus (1));|
|&gt;|&gt;|&gt;|&gt;|BGCOLOR(#F5F5F5):血魔法増強。補助武器にもなり得る|
|BGCOLOR(#000000):&amp;ref(Item/SH Weapons/Demon-Whip.jpg,nolink,75x75,Demon Whip);|BGCOLOR(BLACK):COLOR(WHITE):''Demon Whip''|片手|&amp;ref(Spell/P_Fire.jpg,nolink,25x25,Fire);1&amp;ref(Spell/P_Blood.jpg,nolink,25x25,Blood);1|&amp;ref(Spell/V_Fire.jpg,nolink,25x25,Fire Gem);5&amp;ref(Spell/V_Blood.jpg,nolink,25x25,Blood Slave);5|
|~|&gt;|&gt;|&gt;|攻撃力：2&amp;ref(Item/D_Slash.jpg,nolink,25x25,Slash Damage);&amp;ref(Item/D_Magic.jpg,nolink,25x25,Magic Damage);&amp;br;ダメージ上限1&amp;br;攻撃修正：4&amp;br;防御修正：0&amp;br;長さ：4&amp;br;攻撃時追撃：Small Area Fire|
|&gt;|&gt;|&gt;|&gt;|BGCOLOR(#F5F5F5):小範囲を炎で攻撃する鞭。鞭自体はほぼ迎撃用|
</v>
      </c>
      <c r="C5" t="str">
        <f ca="1">"**Construction Lv"&amp;$A5&amp;" "&amp;IF($A5=0,"(Trinkets)",IF($A5=2,"(Lesser Magic Items)",IF($A5=4,"(Greater Magic Items)",IF($A5=6,"(Very Poweful Magic Items)",IF($A5=8,"(Unique Magic Artifacts)",IF($A5=12,"(Unforgeable Unique Items)",""))))))&amp;CHAR(10)&amp;IFERROR(myConcat(INDIRECT("Item!FH"&amp;MATCH(ItemOutput!C$1&amp;ItemOutput!$A5&amp;"S",Item!$A:$A,0)&amp;":FH"&amp;MATCH(ItemOutput!C$1&amp;ItemOutput!$A5&amp;"E",Item!$A:$A,0))),myConcat(INDIRECT("Item!FH"&amp;MATCH(ItemOutput!C$1&amp;ItemOutput!$A5&amp;"S",Item!$A:$A,0))))</f>
        <v xml:space="preserve">**Construction Lv6 (Very Poweful Magic Items)
|BGCOLOR(#000000):&amp;ref(Item/DH Weapons/Rime-Hammer.jpg,nolink,75x75,Rime Hammer);|BGCOLOR(BLACK):COLOR(WHITE):''Rime Hammer''|両手|&amp;ref(Spell/P_Water.jpg,nolink,25x25,Water);2&amp;ref(Spell/P_Air.jpg,nolink,25x25,Air);1|&amp;ref(Spell/V_Water.jpg,nolink,25x25,Water Gem);10&amp;ref(Spell/V_Air.jpg,nolink,25x25,Air Gem);5|
|~|&gt;|&gt;|&gt;|攻撃力：21&amp;ref(Item/D_Blunt.jpg,nolink,25x25,Blunt Damage);&amp;ref(Item/D_Magic.jpg,nolink,25x25,Magic Damage);&amp;br;筋力加算+25%&amp;br;攻撃修正：5&amp;br;防御修正：1&amp;br;長さ：3&amp;br;攻撃時追撃：Freezing Mist&amp;br;&amp;br;&amp;ref(Item/Cold-Resistant.jpg,nolink,25x25,Cold Resistant (10));|
|&gt;|&gt;|&gt;|&gt;|BGCOLOR(#F5F5F5):短時間残る冷気を放出。多数の敵を削れる|
|BGCOLOR(#000000):&amp;ref(Item/DH Weapons/Treelord's-Staff.jpg,nolink,75x75,Treelord's Staff);|BGCOLOR(BLACK):COLOR(WHITE):''Treelord's Staff''|両手|&amp;ref(Spell/P_Nature.jpg,nolink,25x25,Nature);5|&amp;ref(Spell/V_Nature.jpg,nolink,25x25,Nature Gem);40|
|~|&gt;|&gt;|&gt;|攻撃力：3&amp;ref(Item/D_Blunt.jpg,nolink,25x25,Blunt Damage);&amp;ref(Item/D_Magic.jpg,nolink,25x25,Magic Damage);&amp;br;筋力加算+25%&amp;br;攻撃修正：2&amp;br;防御修正：4&amp;br;長さ：3&amp;br;&amp;br;&amp;ref(Item/Forest-Survival.jpg,nolink,25x25,Forest Survival);&amp;br;&amp;ref(Item/Ivy-Lord.jpg,nolink,25x25,Ivy Lord (1));&amp;ref(Spell/P_Nature.jpg,nolink,25x25,Nature Magic Bonus (2));&amp;ref(Item/Far-Caster.jpg,nolink,25x25,Far Caster (Nature, 1));|
|&gt;|&gt;|&gt;|&gt;|BGCOLOR(#F5F5F5):緑魔法増強。効果は高いが値も張る|
|BGCOLOR(#000000):&amp;ref(Item/DH Weapons/Staff-of-Elemental-Mastery-FW.jpg,nolink,75x75,Staff of Elemental Mastery);|BGCOLOR(BLACK):COLOR(WHITE):''Staff of Elemental Mastery''|両手|&amp;ref(Spell/P_Fire.jpg,nolink,25x25,Fire);4&amp;ref(Spell/P_Water.jpg,nolink,25x25,Water);4|&amp;ref(Spell/V_Fire.jpg,nolink,25x25,Fire Gem);25&amp;ref(Spell/V_Water.jpg,nolink,25x25,Water Gem);25|
|~|&gt;|&gt;|&gt;|攻撃力：3&amp;ref(Item/D_Blunt.jpg,nolink,25x25,Blunt Damage);&amp;ref(Item/D_Magic.jpg,nolink,25x25,Magic Damage);&amp;br;筋力加算+25%&amp;br;攻撃修正：2&amp;br;防御修正：4&amp;br;長さ：3&amp;br;&amp;br;&amp;ref(Item/Fire-Resistant.jpg,nolink,25x25,Fire Resistant (5));&amp;ref(Item/Cold-Resistant.jpg,nolink,25x25,Cold Resistant (5));&amp;br;&amp;ref(Spell/P_Fire.jpg,nolink,25x25,Fire Magic Bonus (1));&amp;ref(Spell/P_Air.jpg,nolink,25x25,Air Magic Bonus (1));&amp;ref(Spell/P_Water.jpg,nolink,25x25,Water Magic Bonus (1));&amp;ref(Spell/P_Earth.jpg,nolink,25x25,Earth Magic Bonus (1));&amp;ref(Item/Far-Caster.jpg,nolink,25x25,Far Caster (Elemental, 1));|
|&gt;|&gt;|&gt;|&gt;|BGCOLOR(#F5F5F5):元素魔法増強。対応範囲が広い|
|BGCOLOR(#000000):&amp;ref(Item/DH Weapons/Carmine-Cleaver.jpg,nolink,75x75,Carmine Cleaver);|BGCOLOR(BLACK):COLOR(WHITE):''Carmine Cleaver''|両手|&amp;ref(Spell/P_Fire.jpg,nolink,25x25,Fire);2&amp;ref(Spell/P_Earth.jpg,nolink,25x25,Earth);1|&amp;ref(Spell/V_Fire.jpg,nolink,25x25,Fire Gem);10&amp;ref(Spell/V_Earth.jpg,nolink,25x25,Earth Gem);5|
|~|&gt;|&gt;|&gt;|攻撃力：18&amp;ref(Item/D_Slash.jpg,nolink,25x25,Slash Damage);&amp;ref(Item/D_Magic.jpg,nolink,25x25,Magic Damage);&amp;br;防御貫通&amp;br;筋力加算+25%&amp;br;攻撃修正：4&amp;br;防御修正：1&amp;br;長さ：2&amp;br;負傷時追撃：Burn Flesh&amp;br;&amp;br;&amp;ref(Item/Fire-Resistant.jpg,nolink,25x25,Fire Resistant (5));&amp;ref(Item/Fire-Shield.jpg,nolink,25x25,Fire Shield (7));|
|&gt;|&gt;|&gt;|&gt;|BGCOLOR(#F5F5F5):炎の追撃と反撃。効く相手には強力|
|BGCOLOR(#000000):&amp;ref(Item/DH Weapons/Bow-of-War.jpg,nolink,75x75,Bow of War);|BGCOLOR(BLACK):COLOR(WHITE):''Bow of War''|両手|&amp;ref(Spell/P_Air.jpg,nolink,25x25,Air);1|&amp;ref(Spell/V_Air.jpg,nolink,25x25,Air Gem);5|
|~|&gt;|&gt;|&gt;|攻撃力：8&amp;ref(Item/D_Pierce.jpg,nolink,25x25,Pierce Damage);&amp;br;筋力加算三分の一&amp;br;筋力加算+25%&amp;br;13回連続攻撃&amp;br;射程：40&amp;br;精度修正：0&amp;br;弾数：7|
|&gt;|&gt;|&gt;|&gt;|BGCOLOR(#F5F5F5):大量の矢を撒き散らす。魔法属性を持たない|
|BGCOLOR(#000000):&amp;ref(Item/DH Weapons/Staff-of-Storms.jpg,nolink,75x75,Staff of Storms);|BGCOLOR(BLACK):COLOR(WHITE):''Staff of Storms''|両手|&amp;ref(Spell/P_Air.jpg,nolink,25x25,Air);5|&amp;ref(Spell/V_Air.jpg,nolink,25x25,Air Gem);40|
|~|&gt;|&gt;|&gt;|攻撃力：3&amp;ref(Item/D_Blunt.jpg,nolink,25x25,Blunt Damage);&amp;ref(Item/D_Magic.jpg,nolink,25x25,Magic Damage);&amp;br;筋力加算+25%&amp;br;攻撃修正：2&amp;br;防御修正：4&amp;br;長さ：3&amp;br;命中時追撃：Shock&amp;br;&amp;br;戦闘時使用可能：Lightning Bolt&amp;br;戦闘開始時自動発動：Storm&amp;br;Corpse Construct召喚数+5|
|&gt;|&gt;|&gt;|&gt;|BGCOLOR(#F5F5F5):嵐を招く杖。射撃や飛行への強烈な対抗策に|
|BGCOLOR(#000000):&amp;ref(Item/DH Weapons/Staff-of-Elemental-Mastery-AE.jpg,nolink,75x75,Staff of Elemental Mastery);|BGCOLOR(BLACK):COLOR(WHITE):''Staff of Elemental Mastery''|両手|&amp;ref(Spell/P_Air.jpg,nolink,25x25,Air);4&amp;ref(Spell/P_Earth.jpg,nolink,25x25,Earth);4|&amp;ref(Spell/V_Air.jpg,nolink,25x25,Air Gem);25&amp;ref(Spell/V_Earth.jpg,nolink,25x25,Earth Gem);25|
|~|&gt;|&gt;|&gt;|攻撃力：3&amp;ref(Item/D_Blunt.jpg,nolink,25x25,Blunt Damage);&amp;ref(Item/D_Magic.jpg,nolink,25x25,Magic Damage);&amp;br;筋力加算+25%&amp;br;攻撃修正：2&amp;br;防御修正：4&amp;br;長さ：3&amp;br;&amp;br;&amp;ref(Item/Shock-Resistant.jpg,nolink,25x25,Shock Resistant (5));&amp;br;&amp;ref(Spell/P_Fire.jpg,nolink,25x25,Fire Magic Bonus (1));&amp;ref(Spell/P_Air.jpg,nolink,25x25,Air Magic Bonus (1));&amp;ref(Spell/P_Water.jpg,nolink,25x25,Water Magic Bonus (1));&amp;ref(Spell/P_Earth.jpg,nolink,25x25,Earth Magic Bonus (1));&amp;ref(Item/Far-Caster.jpg,nolink,25x25,Far Caster (Elemental, 1));&amp;br;常時効果：Stoneskin|
|&gt;|&gt;|&gt;|&gt;|BGCOLOR(#F5F5F5):元素魔法増強。簡易的な防具にもなる|
|BGCOLOR(#000000):&amp;ref(Item/DH Weapons/Demon-Bane.jpg,nolink,75x75,Demon Bane);|BGCOLOR(BLACK):COLOR(WHITE):''Demon Bane''|両手|&amp;ref(Spell/P_Water.jpg,nolink,25x25,Water);1|&amp;ref(Spell/V_Water.jpg,nolink,25x25,Water Gem);5|
|~|&gt;|&gt;|&gt;|攻撃力：15&amp;ref(Item/D_Slash.jpg,nolink,25x25,Slash Damage);&amp;ref(Item/D_Magic.jpg,nolink,25x25,Magic Damage);&amp;br;対デーモン二倍打&amp;br;筋力加算+25%&amp;br;攻撃修正：5&amp;br;防御修正：2&amp;br;長さ：2&amp;br;&amp;br;&amp;ref(Item/Fire-Resistant.jpg,nolink,25x25,Fire Resistant (15));&amp;br;HP+5|
|&gt;|&gt;|&gt;|&gt;|BGCOLOR(#F5F5F5):悪魔殺しの大剣。多少の防御的な機能も備える|
|BGCOLOR(#000000):&amp;ref(Item/DH Weapons/Wave-Breaker.jpg,nolink,75x75,Wave Breaker);|BGCOLOR(BLACK):COLOR(WHITE):''Wave Breaker''|両手|&amp;ref(Spell/P_Water.jpg,nolink,25x25,Water);3|&amp;ref(Spell/V_Water.jpg,nolink,25x25,Water Gem);15|
|~|&gt;|&gt;|&gt;|攻撃力：10&amp;ref(Item/D_Pierce.jpg,nolink,25x25,Pierce Damage);&amp;ref(Item/D_Magic.jpg,nolink,25x25,Magic Damage);&amp;br;筋力加算+25%&amp;br;3回連続攻撃&amp;br;攻撃修正：3&amp;br;防御修正：3&amp;br;長さ：3&amp;br;&amp;br;&amp;ref(Item/Water-Breathing.jpg,nolink,25x25,Water Breathing);&amp;br;戦闘開始時自動発動：Friendly Currents|
|&gt;|&gt;|&gt;|&gt;|BGCOLOR(#F5F5F5):連続攻撃が可能な三叉矛。海戦向けの機能も|
|BGCOLOR(#000000):&amp;ref(Item/DH Weapons/Gate-Cleaver.jpg,nolink,75x75,Gate Cleaver);|BGCOLOR(BLACK):COLOR(WHITE):''Gate Cleaver''|両手|&amp;ref(Spell/P_Earth.jpg,nolink,25x25,Earth);3|&amp;ref(Spell/V_Earth.jpg,nolink,25x25,Earth Gem);15|
|~|&gt;|&gt;|&gt;|攻撃力：29&amp;ref(Item/D_Slash.jpg,nolink,25x25,Slash Damage);&amp;ref(Item/D_Magic.jpg,nolink,25x25,Magic Damage);&amp;br;防御無視&amp;br;筋力加算+25%&amp;br;攻撃修正：-1&amp;br;防御修正：-1&amp;br;長さ：2&amp;br;&amp;br;&amp;ref(Item/Siege-Bonus.jpg,nolink,25x25,Siege Bonus (50));|
|&gt;|&gt;|&gt;|&gt;|BGCOLOR(#F5F5F5):驚異的な威力で防御無視。要塞包囲にも効果的|
|BGCOLOR(#000000):&amp;ref(Item/DH Weapons/Ethereal-Crossbow.jpg,nolink,75x75,Ethereal Crossbow);|BGCOLOR(BLACK):COLOR(WHITE):''Ethereal Crossbow''|両手|&amp;ref(Spell/P_Astral.jpg,nolink,25x25,Astral);1|&amp;ref(Spell/V_Astral.jpg,nolink,25x25,Astral Pearl);5|
|~|&gt;|&gt;|&gt;|攻撃力：999&amp;ref(Item/D_Pierce.jpg,nolink,25x25,Pierce Damage);&amp;ref(Item/D_Magic.jpg,nolink,25x25,Magic Damage);&amp;br;防御無視&amp;br;筋力加算なし&amp;br;筋力加算+25%&amp;br;抵抗可能&amp;br;2ラウンド毎に1回攻撃&amp;br;射程：45&amp;br;精度修正：5&amp;br;弾数：12&amp;br;水中使用可能|
|&gt;|&gt;|&gt;|&gt;|BGCOLOR(#F5F5F5):即死の弩。扱いはやや難しい|
|BGCOLOR(#000000):&amp;ref(Item/DH Weapons/Banefire-Crossbow.jpg,nolink,75x75,Banefire Crossbow);|BGCOLOR(BLACK):COLOR(WHITE):''Banefire Crossbow''|両手|&amp;ref(Spell/P_Death.jpg,nolink,25x25,Death);1|&amp;ref(Spell/V_Death.jpg,nolink,25x25,Death Gem);5|
|~|&gt;|&gt;|&gt;|攻撃力：10&amp;ref(Item/D_Pierce.jpg,nolink,25x25,Pierce Damage);&amp;ref(Item/D_Magic.jpg,nolink,25x25,Magic Damage);&amp;br;防御貫通&amp;br;筋力加算三分の一&amp;br;筋力加算+25%&amp;br;2ラウンド毎に1回攻撃&amp;br;射程：45&amp;br;精度修正：2&amp;br;弾数：14&amp;br;攻撃時追撃：Area Decay&amp;br;&amp;br;&amp;ref(Item/Cursed.jpg,nolink,25x25,Cursed);|
|&gt;|&gt;|&gt;|&gt;|BGCOLOR(#F5F5F5):腐敗を撒き散らす弩。雑兵の群れにもある程度効く|
|BGCOLOR(#000000):&amp;ref(Item/DH Weapons/Ivory-Bow.jpg,nolink,75x75,Ivory Bow);|BGCOLOR(BLACK):COLOR(WHITE):''Ivory Bow''|両手|&amp;ref(Spell/P_Death.jpg,nolink,25x25,Death);3&amp;ref(Spell/P_Air.jpg,nolink,25x25,Air);1|&amp;ref(Spell/V_Death.jpg,nolink,25x25,Death Gem);15&amp;ref(Spell/V_Air.jpg,nolink,25x25,Air Gem);5|
|~|&gt;|&gt;|&gt;|攻撃力：12&amp;ref(Item/D_Pierce.jpg,nolink,25x25,Pierce Damage);&amp;ref(Item/D_Magic.jpg,nolink,25x25,Magic Damage);&amp;br;防御貫通&amp;br;筋力加算三分の一&amp;br;殺した敵をゾンビ化&amp;br;筋力加算+25%&amp;br;3回連続攻撃&amp;br;射程：50&amp;br;精度修正：2&amp;br;弾数：12&amp;br;負傷時追撃：Decay&amp;br;&amp;br;&amp;ref(Nation/UndeadLead.jpg,nolink,25x25,Undead Leadership (5));|
|&gt;|&gt;|&gt;|&gt;|BGCOLOR(#F5F5F5):敵を素材に肉壁を作る弓。性能自体も侮れない|
|BGCOLOR(#000000):&amp;ref(Item/DH Weapons/Standard-of-the-Damned.jpg,nolink,75x75,Standard of the Damned);|BGCOLOR(BLACK):COLOR(WHITE):''Standard of the Damned''|両手|&amp;ref(Spell/P_Death.jpg,nolink,25x25,Death);4|&amp;ref(Spell/V_Death.jpg,nolink,25x25,Death Gem);25|
|~|&gt;|&gt;|&gt;|攻撃力：1&amp;ref(Item/D_Blunt.jpg,nolink,25x25,Blunt Damage);&amp;br;筋力加算+25%&amp;br;攻撃修正：-2&amp;br;防御修正：-3&amp;br;長さ：4&amp;br;&amp;br;&amp;ref(Item/Causes-Fear.jpg,nolink,25x25,Fear (5));&amp;br;戦闘時使用可能：Drain Life|
|&gt;|&gt;|&gt;|&gt;|BGCOLOR(#F5F5F5):生命力吸収の呪文を使える。殴り合いには使えない|
|BGCOLOR(#000000):&amp;ref(Item/DH Weapons/Banner-of-the-Northern-Star.jpg,nolink,75x75,Banner of the Northern Star);|BGCOLOR(BLACK):COLOR(WHITE):''Banner of the Northern Star''|両手|&amp;ref(Spell/P_Astral.jpg,nolink,25x25,Astral);4|&amp;ref(Spell/V_Astral.jpg,nolink,25x25,Astral Pearl);25|
|~|&gt;|&gt;|&gt;|攻撃力：1&amp;ref(Item/D_Blunt.jpg,nolink,25x25,Blunt Damage);&amp;br;筋力加算+25%&amp;br;攻撃修正：-2&amp;br;防御修正：-3&amp;br;長さ：4&amp;br;&amp;br;魔法抵抗-2&amp;br;戦闘開始時自動発動：Light of the Northern Star|
|&gt;|&gt;|&gt;|&gt;|BGCOLOR(#F5F5F5):あるだけで敵味方全員の星魔法を強化。正しく使えば強力|
|BGCOLOR(#000000):&amp;ref(Item/DH Weapons/Hell-Sword.jpg,nolink,75x75,Hell Sword);|BGCOLOR(BLACK):COLOR(WHITE):''Hell Sword''|両手|&amp;ref(Spell/P_Blood.jpg,nolink,25x25,Blood);2&amp;ref(Spell/P_Fire.jpg,nolink,25x25,Fire);2|&amp;ref(Spell/V_Blood.jpg,nolink,25x25,Blood Slave);10&amp;ref(Spell/V_Fire.jpg,nolink,25x25,Fire Gem);10|
|~|&gt;|&gt;|&gt;|攻撃力：14&amp;ref(Item/D_Slash.jpg,nolink,25x25,Slash Damage);&amp;ref(Item/D_Magic.jpg,nolink,25x25,Magic Damage);&amp;br;吸収攻撃（上限5）&amp;br;筋力加算+25%&amp;br;攻撃修正：5&amp;br;防御修正：1&amp;br;長さ：2&amp;br;&amp;br;&amp;ref(Item/Fire-Resistant.jpg,nolink,25x25,Fire Resistant (10));&amp;ref(Item/Berserker.jpg,nolink,25x25,Berserker (3));|
|&gt;|&gt;|&gt;|&gt;|BGCOLOR(#F5F5F5):生命力を啜る地獄の大剣。狂戦士化との相性も良い|
</v>
      </c>
      <c r="D5" t="str">
        <f ca="1">"**Construction Lv"&amp;$A5&amp;" "&amp;IF($A5=0,"(Trinkets)",IF($A5=2,"(Lesser Magic Items)",IF($A5=4,"(Greater Magic Items)",IF($A5=6,"(Very Poweful Magic Items)",IF($A5=8,"(Unique Magic Artifacts)",IF($A5=12,"(Unforgeable Unique Items)",""))))))&amp;CHAR(10)&amp;IFERROR(myConcat(INDIRECT("Item!FH"&amp;MATCH(ItemOutput!D$1&amp;ItemOutput!$A5&amp;"S",Item!$A:$A,0)&amp;":FH"&amp;MATCH(ItemOutput!D$1&amp;ItemOutput!$A5&amp;"E",Item!$A:$A,0))),myConcat(INDIRECT("Item!FH"&amp;MATCH(ItemOutput!D$1&amp;ItemOutput!$A5&amp;"S",Item!$A:$A,0))))</f>
        <v xml:space="preserve">**Construction Lv6 (Very Poweful Magic Items)
|BGCOLOR(#000000):&amp;ref(Item/Shields/Shield-of-Gleaming-Gold.jpg,nolink,75x75,Shield of Gleaming Gold);|BGCOLOR(BLACK):COLOR(WHITE):''Shield of Gleaming Gold''|盾|&amp;ref(Spell/P_Earth.jpg,nolink,25x25,Earth);1&amp;ref(Spell/P_Fire.jpg,nolink,25x25,Fire);1|&amp;ref(Spell/V_Earth.jpg,nolink,25x25,Earth Gem);5&amp;ref(Spell/V_Fire.jpg,nolink,25x25,Fire Gem);5|
|~|&gt;|&gt;|&gt;|盾軽減力：23&amp;br;防御修正：-1&amp;br;盾対応力：9&amp;br;装備負担：1&amp;br;魔法の防具&amp;br;&amp;br;&amp;ref(Item/Awe.jpg,nolink,25x25,Awe (1));|
|&gt;|&gt;|&gt;|&gt;|BGCOLOR(#F5F5F5):攻撃を妨害する盾。士気の低い雑兵に有効|
|BGCOLOR(#000000):&amp;ref(Item/Shields/Scutata-Volturnus.jpg,nolink,75x75,Scutata Volturnus);|BGCOLOR(BLACK):COLOR(WHITE):''Scutata Volturnus''|盾|&amp;ref(Spell/P_Air.jpg,nolink,25x25,Air);1&amp;ref(Spell/P_Earth.jpg,nolink,25x25,Earth);1|&amp;ref(Spell/V_Air.jpg,nolink,25x25,Air Gem);5&amp;ref(Spell/V_Earth.jpg,nolink,25x25,Earth Gem);5|
|~|&gt;|&gt;|&gt;|盾軽減力：21&amp;br;防御修正：-2&amp;br;盾対応力：9&amp;br;装備負担：2&amp;br;魔法の防具&amp;br;&amp;br;&amp;ref(Item/Shock-Resistant.jpg,nolink,25x25,Shock Resistant (5));&amp;br;戦闘中自動発動：Shocking Grasp&amp;br;騎乗中使用不可|
|&gt;|&gt;|&gt;|&gt;|BGCOLOR(#F5F5F5):自動攻撃を行う大盾。多くの敵に効く|
|BGCOLOR(#000000):&amp;ref(Item/Shields/Lantern-Shield.jpg,nolink,75x75,Lantern Shield);|BGCOLOR(BLACK):COLOR(WHITE):''Lantern Shield''|盾|&amp;ref(Spell/P_Death.jpg,nolink,25x25,Death);2&amp;ref(Spell/P_Fire.jpg,nolink,25x25,Fire);1|&amp;ref(Spell/V_Death.jpg,nolink,25x25,Death Gem);10&amp;ref(Spell/V_Fire.jpg,nolink,25x25,Fire Gem);5|
|~|&gt;|&gt;|&gt;|盾軽減力：23&amp;br;防御修正：-1&amp;br;盾対応力：6&amp;br;装備負担：1&amp;br;魔法の防具&amp;br;&amp;br;&amp;ref(Item/Causes-Fear.jpg,nolink,25x25,Fear (5));&amp;br;&amp;ref(Nation/MagicLead.jpg,nolink,25x25,Magic Leadership (1));&amp;br;随員：Corpse Candle3体|
|&gt;|&gt;|&gt;|&gt;|BGCOLOR(#F5F5F5):お供付きの盾。恐怖も撒き散らす|
</v>
      </c>
      <c r="E5" t="str">
        <f ca="1">"**Construction Lv"&amp;$A5&amp;" "&amp;IF($A5=0,"(Trinkets)",IF($A5=2,"(Lesser Magic Items)",IF($A5=4,"(Greater Magic Items)",IF($A5=6,"(Very Poweful Magic Items)",IF($A5=8,"(Unique Magic Artifacts)",IF($A5=12,"(Unforgeable Unique Items)",""))))))&amp;CHAR(10)&amp;IFERROR(myConcat(INDIRECT("Item!FH"&amp;MATCH(ItemOutput!E$1&amp;ItemOutput!$A5&amp;"S",Item!$A:$A,0)&amp;":FH"&amp;MATCH(ItemOutput!E$1&amp;ItemOutput!$A5&amp;"E",Item!$A:$A,0))),myConcat(INDIRECT("Item!FH"&amp;MATCH(ItemOutput!E$1&amp;ItemOutput!$A5&amp;"S",Item!$A:$A,0))))</f>
        <v xml:space="preserve">**Construction Lv6 (Very Poweful Magic Items)
|BGCOLOR(#000000):&amp;ref(Item/Helms/Spirit-Helmet.jpg,nolink,75x75,Spirit Helmet);|BGCOLOR(BLACK):COLOR(WHITE):''Spirit Helmet''|兜|&amp;ref(Spell/P_Air.jpg,nolink,25x25,Air);3|&amp;ref(Spell/V_Air.jpg,nolink,25x25,Air Gem);15|
|~|&gt;|&gt;|&gt;|頭部防護：20&amp;br;防御修正：0&amp;br;装備負担：0&amp;br;魔法の防具&amp;br;&amp;br;戦闘中自動発動：Lightning Bolt|
|&gt;|&gt;|&gt;|&gt;|BGCOLOR(#F5F5F5):自動砲台。射程も長く誰でも使える|
|BGCOLOR(#000000):&amp;ref(Item/Helms/Iron-Face.jpg,nolink,75x75,Iron Face);|BGCOLOR(BLACK):COLOR(WHITE):''Iron Face''|兜|&amp;ref(Spell/P_Earth.jpg,nolink,25x25,Earth);4|&amp;ref(Spell/V_Earth.jpg,nolink,25x25,Earth Gem);25|
|~|&gt;|&gt;|&gt;|頭部防護：23&amp;br;防御修正：0&amp;br;装備負担：0&amp;br;魔法の防具&amp;br;&amp;br;常時効果：Ironskin|
|&gt;|&gt;|&gt;|&gt;|BGCOLOR(#F5F5F5):着用者自体も硬くなる。電撃に注意|
|BGCOLOR(#000000):&amp;ref(Item/Helms/Crown-of-the-Titans.jpg,nolink,75x75,Crown of the Titans);|BGCOLOR(BLACK):COLOR(WHITE):''Crown of the Titans''|冠|&amp;ref(Spell/P_Earth.jpg,nolink,25x25,Earth);2&amp;ref(Spell/P_Fire.jpg,nolink,25x25,Fire);1|&amp;ref(Spell/V_Earth.jpg,nolink,25x25,Earth Gem);10&amp;ref(Spell/V_Fire.jpg,nolink,25x25,Fire Gem);5|
|~|&gt;|&gt;|&gt;|頭部防護：9&amp;br;防御修正：0&amp;br;装備負担：0&amp;br;魔法の防具&amp;br;&amp;br;&amp;ref(Item/Inspirational.jpg,nolink,25x25,Inspirational (1));&amp;ref(Nation/LivingLead.jpg,nolink,25x25,Leadership (50));&amp;ref(Item/Enlarged.jpg,nolink,25x25,Enlarged);|
|&gt;|&gt;|&gt;|&gt;|BGCOLOR(#F5F5F5):巨大化により色々な恩恵を得る。指揮官向けの機能も|
|BGCOLOR(#000000):&amp;ref(Item/Helms/Starshine-Skullcap.jpg,nolink,75x75,Starshine Skullcap);|BGCOLOR(BLACK):COLOR(WHITE):''Starshine Skullcap''|兜|&amp;ref(Spell/P_Astral.jpg,nolink,25x25,Astral);2|&amp;ref(Spell/V_Astral.jpg,nolink,25x25,Astral Pearl);10|
|~|&gt;|&gt;|&gt;|頭部防護：8&amp;br;防御修正：0&amp;br;装備負担：0&amp;br;魔法の防具&amp;br;&amp;br;&amp;ref(Spell/P_Astral.jpg,nolink,25x25,Astral Magic Bonus (1));&amp;br;魔法抵抗+2|
|&gt;|&gt;|&gt;|&gt;|BGCOLOR(#F5F5F5):星魔法増強。抵抗力の強化にも使える|
|BGCOLOR(#000000):&amp;ref(Item/Helms/Crown-of-the-Magi.jpg,nolink,75x75,Crown of the Magi);|BGCOLOR(BLACK):COLOR(WHITE):''Crown of the Magi''|冠|&amp;ref(Spell/P_Astral.jpg,nolink,25x25,Astral);4&amp;ref(Spell/P_Water.jpg,nolink,25x25,Water);2|&amp;ref(Spell/V_Astral.jpg,nolink,25x25,Astral Pearl);25&amp;ref(Spell/V_Water.jpg,nolink,25x25,Water Gem);10|
|~|&gt;|&gt;|&gt;|頭部防護：9&amp;br;防御修正：0&amp;br;装備負担：0&amp;br;魔法の防具&amp;br;&amp;br;&amp;ref(Nation/MagicLead.jpg,nolink,25x25,Magic Leadership (10));&amp;br;高速詠唱：30|
|&gt;|&gt;|&gt;|&gt;|BGCOLOR(#F5F5F5):貴重な詠唱短縮。価格に見合う価値はある|
|BGCOLOR(#000000):&amp;ref(Item/Helms/Skullface.jpg,nolink,75x75,Skullface);|BGCOLOR(BLACK):COLOR(WHITE):''Skullface''|兜|&amp;ref(Spell/P_Death.jpg,nolink,25x25,Death);5|&amp;ref(Spell/V_Death.jpg,nolink,25x25,Death Gem);40|
|~|&gt;|&gt;|&gt;|頭部防護：18&amp;br;防御修正：-1&amp;br;装備負担：0&amp;br;魔法の防具&amp;br;&amp;br;&amp;ref(Nation/UndeadLead.jpg,nolink,25x25,Undead Leadership (10));&amp;br;&amp;ref(Spell/P_Death.jpg,nolink,25x25,Death Magic Bonus (1));&amp;br;戦闘時使用可能：Horde of Skeletons|
|&gt;|&gt;|&gt;|&gt;|BGCOLOR(#F5F5F5):死魔法増強。捨て駒製造機の機能も備える|
|BGCOLOR(#000000):&amp;ref(Item/Helms/Wraith-Crown.jpg,nolink,75x75,Wraith Crown);|BGCOLOR(BLACK):COLOR(WHITE):''Wraith Crown''|冠|&amp;ref(Spell/P_Death.jpg,nolink,25x25,Death);5|&amp;ref(Spell/V_Death.jpg,nolink,25x25,Death Gem);40|
|~|&gt;|&gt;|&gt;|頭部防護：9&amp;br;防御修正：0&amp;br;装備負担：0&amp;br;魔法の防具&amp;br;&amp;br;&amp;ref(Item/Darkvision.jpg,nolink,25x25,Darkvision (100));&amp;br;&amp;ref(Nation/UndeadLead.jpg,nolink,25x25,Undead Leadership (50));&amp;ref(Item/Ethereal.jpg,nolink,25x25,Ethereal);&amp;br;随員：Longdead5～30体|
|&gt;|&gt;|&gt;|&gt;|BGCOLOR(#F5F5F5):多様な機能を備える。生存力の確保に|
</v>
      </c>
      <c r="F5" t="str">
        <f ca="1">"**Construction Lv"&amp;$A5&amp;" "&amp;IF($A5=0,"(Trinkets)",IF($A5=2,"(Lesser Magic Items)",IF($A5=4,"(Greater Magic Items)",IF($A5=6,"(Very Poweful Magic Items)",IF($A5=8,"(Unique Magic Artifacts)",IF($A5=12,"(Unforgeable Unique Items)",""))))))&amp;CHAR(10)&amp;IFERROR(myConcat(INDIRECT("Item!FH"&amp;MATCH(ItemOutput!F$1&amp;ItemOutput!$A5&amp;"S",Item!$A:$A,0)&amp;":FH"&amp;MATCH(ItemOutput!F$1&amp;ItemOutput!$A5&amp;"E",Item!$A:$A,0))),myConcat(INDIRECT("Item!FH"&amp;MATCH(ItemOutput!F$1&amp;ItemOutput!$A5&amp;"S",Item!$A:$A,0))))</f>
        <v xml:space="preserve">**Construction Lv6 (Very Poweful Magic Items)
|BGCOLOR(#000000):&amp;ref(Item/Armors/Armor-of-Knights.jpg,nolink,75x75,Armor of Knights);|BGCOLOR(BLACK):COLOR(WHITE):''Armor of Knights''|鎧|&amp;ref(Spell/P_Earth.jpg,nolink,25x25,Earth);1|&amp;ref(Spell/V_Earth.jpg,nolink,25x25,Earth Gem);5|
|~|&gt;|&gt;|&gt;|胴体防護：23&amp;br;防御修正：-1&amp;br;装備負担：2&amp;br;行軍速度：-2&amp;br;魔法の防具|
|&gt;|&gt;|&gt;|&gt;|BGCOLOR(#F5F5F5):重量や費用の割に丈夫。特殊能力は持たない|
|BGCOLOR(#000000):&amp;ref(Item/Armors/Marble-Armor.jpg,nolink,75x75,Marble Armor);|BGCOLOR(BLACK):COLOR(WHITE):''Marble Armor''|鎧|&amp;ref(Spell/P_Earth.jpg,nolink,25x25,Earth);2|&amp;ref(Spell/V_Earth.jpg,nolink,25x25,Earth Gem);10|
|~|&gt;|&gt;|&gt;|胴体防護：16&amp;br;防御修正：-1&amp;br;装備負担：3&amp;br;行軍速度：-4&amp;br;魔法の防具&amp;br;&amp;br;常時効果：Stoneskin|
|&gt;|&gt;|&gt;|&gt;|BGCOLOR(#F5F5F5):着用者も硬くなる。冷気に注意|
|BGCOLOR(#000000):&amp;ref(Item/Armors/Stymphalian-Wings.jpg,nolink,75x75,Stymphalian Wings);|BGCOLOR(BLACK):COLOR(WHITE):''Stymphalian Wings''|鎧|&amp;ref(Spell/P_Earth.jpg,nolink,25x25,Earth);4|&amp;ref(Spell/V_Earth.jpg,nolink,25x25,Earth Gem);25|
|~|&gt;|&gt;|&gt;|胴体防護：17&amp;br;防御修正：-4&amp;br;装備負担：3&amp;br;行軍速度：-0&amp;br;魔法の防具&amp;br;&amp;br;&amp;ref(Item/Causes-Fear.jpg,nolink,25x25,Fear (5));&amp;ref(Item/Trample.jpg,nolink,25x25,Trample);&amp;br;&amp;ref(Item/Flying.jpg,nolink,25x25,Flying);&amp;br;攻撃技能-4&amp;br;騎乗中使用不可|
|&gt;|&gt;|&gt;|&gt;|BGCOLOR(#F5F5F5):着る飛行型蹂躙装置。大型の指揮官が使うと強力|
|BGCOLOR(#000000):&amp;ref(Item/Armors/Rainbow-Armor.jpg,nolink,75x75,Rainbow Armor);|BGCOLOR(BLACK):COLOR(WHITE):''Rainbow Armor''|鎧|&amp;ref(Spell/P_Air.jpg,nolink,25x25,Air);1&amp;ref(Spell/P_Nature.jpg,nolink,25x25,Nature);1|&amp;ref(Spell/V_Air.jpg,nolink,25x25,Air Gem);5&amp;ref(Spell/V_Nature.jpg,nolink,25x25,Nature Gem);5|
|~|&gt;|&gt;|&gt;|胴体防護：11&amp;br;防御修正：-1&amp;br;装備負担：1&amp;br;行軍速度：-0&amp;br;魔法の防具&amp;br;&amp;br;&amp;ref(Item/Reinvigoration.jpg,nolink,25x25,Reinvigoration (3));&amp;br;魔法抵抗+2|
|&gt;|&gt;|&gt;|&gt;|BGCOLOR(#F5F5F5):軽く、疲労回復も備える。魔法抵抗も補強|
|BGCOLOR(#000000):&amp;ref(Item/Armors/Robe-of-the-Magi.jpg,nolink,75x75,Robe of the Magi);|BGCOLOR(BLACK):COLOR(WHITE):''Robe of the Magi''|鎧|&amp;ref(Spell/P_Air.jpg,nolink,25x25,Air);5&amp;ref(Spell/P_Blood.jpg,nolink,25x25,Blood);5|&amp;ref(Spell/V_Air.jpg,nolink,25x25,Air Gem);40&amp;ref(Spell/V_Blood.jpg,nolink,25x25,Blood Slave);40|
|~|&gt;|&gt;|&gt;|胴体防護：3&amp;br;防御修正：0&amp;br;装備負担：0&amp;br;行軍速度：-0&amp;br;魔法の防具&amp;br;&amp;br;&amp;ref(Item/Reinvigoration.jpg,nolink,25x25,Reinvigoration (5));&amp;br;&amp;ref(Item/Horror-Marked.jpg,nolink,25x25,Causes Horror Mark);&amp;br;&amp;ref(Spell/P_Fire.jpg,nolink,25x25,Fire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
|&gt;|&gt;|&gt;|&gt;|BGCOLOR(#F5F5F5):全魔法増強。疲労も高速で回復させる|
|BGCOLOR(#000000):&amp;ref(Item/Armors/Robe-of-Invulnerability.jpg,nolink,75x75,Robe of Invulnerability);|BGCOLOR(BLACK):COLOR(WHITE):''Robe of Invulnerability''|鎧|&amp;ref(Spell/P_Death.jpg,nolink,25x25,Death);4|&amp;ref(Spell/V_Death.jpg,nolink,25x25,Death Gem);25|
|~|&gt;|&gt;|&gt;|胴体防護：4&amp;br;防御修正：0&amp;br;装備負担：0&amp;br;行軍速度：-0&amp;br;魔法の防具&amp;br;&amp;br;&amp;ref(Item/Invulnerable.jpg,nolink,25x25,Invulnerable (25));|
|&gt;|&gt;|&gt;|&gt;|BGCOLOR(#F5F5F5):魔法属性がない攻撃に強い。それ以外にはお粗末|
|BGCOLOR(#000000):&amp;ref(Item/Armors/Rime-Hauberk.jpg,nolink,75x75,Rime Hauberk);|BGCOLOR(BLACK):COLOR(WHITE):''Rime Hauberk''|鎧|&amp;ref(Spell/P_Water.jpg,nolink,25x25,Water);2|&amp;ref(Spell/V_Water.jpg,nolink,25x25,Water Gem);10|
|~|&gt;|&gt;|&gt;|胴体防護：16&amp;br;防御修正：-2&amp;br;装備負担：2&amp;br;行軍速度：-2&amp;br;魔法の防具&amp;br;&amp;br;&amp;ref(Item/Cold-Resistant.jpg,nolink,25x25,Cold Resistant (5));&amp;ref(Item/Ice-Protection.jpg,nolink,25x25,Ice Protection (1));&amp;br;常時効果：Breath of Winter|
|&gt;|&gt;|&gt;|&gt;|BGCOLOR(#F5F5F5):冷気を放つ鎧。寒い州でこそ真価を発揮|
|BGCOLOR(#000000):&amp;ref(Item/Armors/Jade-Armor.jpg,nolink,75x75,Jade Armor);|BGCOLOR(BLACK):COLOR(WHITE):''Jade Armor''|鎧|&amp;ref(Spell/P_Water.jpg,nolink,25x25,Water);2&amp;ref(Spell/P_Earth.jpg,nolink,25x25,Earth);1|&amp;ref(Spell/V_Water.jpg,nolink,25x25,Water Gem);10&amp;ref(Spell/V_Earth.jpg,nolink,25x25,Earth Gem);5|
|~|&gt;|&gt;|&gt;|胴体防護：16&amp;br;防御修正：-1&amp;br;装備負担：4&amp;br;行軍速度：-6&amp;br;魔法の防具&amp;br;&amp;br;&amp;ref(Item/Quickness.jpg,nolink,25x25,Quickness);|
|&gt;|&gt;|&gt;|&gt;|BGCOLOR(#F5F5F5):加速機能付き。重量と加速から来る疲労が問題|
|BGCOLOR(#000000):&amp;ref(Item/Armors/Bone-Armor.jpg,nolink,75x75,Bone Armor);|BGCOLOR(BLACK):COLOR(WHITE):''Bone Armor''|鎧|&amp;ref(Spell/P_Death.jpg,nolink,25x25,Death);4|&amp;ref(Spell/V_Death.jpg,nolink,25x25,Death Gem);25|
|~|&gt;|&gt;|&gt;|胴体防護：7&amp;br;防御修正：-3&amp;br;装備負担：3&amp;br;行軍速度：-4&amp;br;魔法の防具&amp;br;&amp;br;&amp;ref(Item/Cold-Resistant.jpg,nolink,25x25,Cold Resistant (5));&amp;br;常時効果：Soul Vortex|
|&gt;|&gt;|&gt;|&gt;|BGCOLOR(#F5F5F5):周囲から生命量を吸い取る鎧。防具としては弱い|
|BGCOLOR(#000000):&amp;ref(Item/Armors/Hydra-Skin-Armor.jpg,nolink,75x75,Hydra Skin Armor);|BGCOLOR(BLACK):COLOR(WHITE):''Hydra Skin Armor''|鎧|&amp;ref(Spell/P_Nature.jpg,nolink,25x25,Nature);2|&amp;ref(Spell/V_Nature.jpg,nolink,25x25,Nature Gem);10|
|~|&gt;|&gt;|&gt;|胴体防護：12&amp;br;防御修正：-1&amp;br;装備負担：1&amp;br;行軍速度：-0&amp;br;魔法の防具&amp;br;&amp;br;&amp;ref(Item/Poison-Resistant.jpg,nolink,25x25,Poison Resistant (15));&amp;ref(Item/Regeneration.jpg,nolink,25x25,Regeneration (10));|
|&gt;|&gt;|&gt;|&gt;|BGCOLOR(#F5F5F5):再生能力を付加。高HPの指揮官に|
</v>
      </c>
      <c r="G5" t="str">
        <f ca="1">"**Construction Lv"&amp;$A5&amp;" "&amp;IF($A5=0,"(Trinkets)",IF($A5=2,"(Lesser Magic Items)",IF($A5=4,"(Greater Magic Items)",IF($A5=6,"(Very Poweful Magic Items)",IF($A5=8,"(Unique Magic Artifacts)",IF($A5=12,"(Unforgeable Unique Items)",""))))))&amp;CHAR(10)&amp;IFERROR(myConcat(INDIRECT("Item!FH"&amp;MATCH(ItemOutput!G$1&amp;ItemOutput!$A5&amp;"S",Item!$A:$A,0)&amp;":FH"&amp;MATCH(ItemOutput!G$1&amp;ItemOutput!$A5&amp;"E",Item!$A:$A,0))),myConcat(INDIRECT("Item!FH"&amp;MATCH(ItemOutput!G$1&amp;ItemOutput!$A5&amp;"S",Item!$A:$A,0))))</f>
        <v xml:space="preserve">**Construction Lv6 (Very Poweful Magic Items)
|BGCOLOR(#000000):&amp;ref(Item/Boots/Boots-of-Quickness.jpg,nolink,75x75,Boots of Quickness);|BGCOLOR(BLACK):COLOR(WHITE):''Boots of Quickness''|靴|&amp;ref(Spell/P_Water.jpg,nolink,25x25,Water);2|&amp;ref(Spell/V_Water.jpg,nolink,25x25,Water Gem);10|
|~|&gt;|&gt;|&gt;|&amp;ref(Item/Quickness.jpg,nolink,25x25,Quickness);&amp;br;行軍速度+12|
|&gt;|&gt;|&gt;|&gt;|BGCOLOR(#F5F5F5):常時加速状態。強力だが疲労に注意|
|BGCOLOR(#000000):&amp;ref(Item/Boots/Boots-of-Stone.jpg,nolink,75x75,Boots of Stone);|BGCOLOR(BLACK):COLOR(WHITE):''Boots of Stone''|靴|&amp;ref(Spell/P_Earth.jpg,nolink,25x25,Earth);2|&amp;ref(Spell/V_Earth.jpg,nolink,25x25,Earth Gem);10|
|~|&gt;|&gt;|&gt;|&amp;ref(Item/Mountain-Survival.jpg,nolink,25x25,Mountain Survival);&amp;br;常時効果：Stoneskin|
|&gt;|&gt;|&gt;|&gt;|BGCOLOR(#F5F5F5):防御力を大きく高める。冷気には弱い|
|BGCOLOR(#000000):&amp;ref(Item/Boots/Boots-of-Youth.jpg,nolink,75x75,Boots of Youth);|BGCOLOR(BLACK):COLOR(WHITE):''Boots of Youth''|靴|&amp;ref(Spell/P_Blood.jpg,nolink,25x25,Blood);2|&amp;ref(Spell/V_Blood.jpg,nolink,25x25,Blood Slave);10|
|~|&gt;|&gt;|&gt;|&amp;ref(Item/Reinvigoration.jpg,nolink,25x25,Reinvigoration (3));&amp;br;老化抑止：90%|
|&gt;|&gt;|&gt;|&gt;|BGCOLOR(#F5F5F5):老化をほぼ停止。疲労回復付き|
|BGCOLOR(#000000):&amp;ref(Item/Boots/Boots-of-the-Spider.jpg,nolink,75x75,Boots of the Spider);|BGCOLOR(BLACK):COLOR(WHITE):''Boots of the Spider''|靴|&amp;ref(Spell/P_Air.jpg,nolink,25x25,Air);1|&amp;ref(Spell/V_Air.jpg,nolink,25x25,Air Gem);5|
|~|&gt;|&gt;|&gt;|&amp;ref(Item/Forest-Survival.jpg,nolink,25x25,Forest Survival);&amp;ref(Item/Mountain-Survival.jpg,nolink,25x25,Mountain Survival);&amp;ref(Item/Swamp-Survival.jpg,nolink,25x25,Swamp Survival);&amp;ref(Item/Wasteland-Survival.jpg,nolink,25x25,Wasteland Survival);&amp;ref(Item/Snow-Move.jpg,nolink,25x25,Snow Move);&amp;br;捕縛無効|
|&gt;|&gt;|&gt;|&gt;|BGCOLOR(#F5F5F5):どんな地形も抜けられる。捕縛すら受け付けない|
|BGCOLOR(#000000):&amp;ref(Item/Boots/Boots-of-Seven-Mile-Strides.jpg,nolink,75x75,Boots of Seven Mile Strides);|BGCOLOR(BLACK):COLOR(WHITE):''Boots of Seven Mile Strides''|靴|&amp;ref(Spell/P_Nature.jpg,nolink,25x25,Nature);2|&amp;ref(Spell/V_Nature.jpg,nolink,25x25,Nature Gem);10|
|~|&gt;|&gt;|&gt;|行軍速度+18|
|&gt;|&gt;|&gt;|&gt;|BGCOLOR(#F5F5F5):単純な行軍加速では最高峰|
</v>
      </c>
      <c r="H5" t="str">
        <f ca="1">"**Construction Lv"&amp;$A5&amp;" "&amp;IF($A5=0,"(Trinkets)",IF($A5=2,"(Lesser Magic Items)",IF($A5=4,"(Greater Magic Items)",IF($A5=6,"(Very Poweful Magic Items)",IF($A5=8,"(Unique Magic Artifacts)",IF($A5=12,"(Unforgeable Unique Items)",""))))))&amp;CHAR(10)&amp;IFERROR(myConcat(INDIRECT("Item!FH"&amp;MATCH(ItemOutput!H$1&amp;ItemOutput!$A5&amp;"S",Item!$A:$A,0)&amp;":FH"&amp;MATCH(ItemOutput!H$1&amp;ItemOutput!$A5&amp;"E",Item!$A:$A,0))),myConcat(INDIRECT("Item!FH"&amp;MATCH(ItemOutput!H$1&amp;ItemOutput!$A5&amp;"S",Item!$A:$A,0))))</f>
        <v xml:space="preserve">**Construction Lv6 (Very Poweful Magic Items)
|BGCOLOR(#000000):&amp;ref(Item/Misc/Lightless-Lantern.jpg,nolink,75x75,Lightless Lantern);|BGCOLOR(BLACK):COLOR(WHITE):''Lightless Lantern''|雑貨|&amp;ref(Spell/P_Fire.jpg,nolink,25x25,Fire);1|&amp;ref(Spell/V_Fire.jpg,nolink,25x25,Fire Gem);5|
|~|&gt;|&gt;|&gt;|&amp;ref(Item/Darkvision.jpg,nolink,25x25,Darkvision (100));&amp;br;&amp;ref(Item/Horror-Marked.jpg,nolink,25x25,Causes Horror Mark);&amp;br;&amp;ref(Item/Adept-Researcher.jpg,nolink,25x25,Adept Researcher (12));|
|&gt;|&gt;|&gt;|&gt;|BGCOLOR(#F5F5F5):小さな危険で安価な研究加速。闇も見通せる|
|BGCOLOR(#000000):&amp;ref(Item/Misc/Skull-of-Fire.jpg,nolink,75x75,Skull of Fire);|BGCOLOR(BLACK):COLOR(WHITE):''Skull of Fire''|雑貨|&amp;ref(Spell/P_Fire.jpg,nolink,25x25,Fire);1&amp;ref(Spell/P_Death.jpg,nolink,25x25,Death);1|&amp;ref(Spell/V_Fire.jpg,nolink,25x25,Fire Gem);5&amp;ref(Spell/V_Death.jpg,nolink,25x25,Death Gem);5|
|~|&gt;|&gt;|&gt;|&amp;ref(Item/Susceptible-to-Cold.jpg,nolink,25x25,Susceptible to Cold (5));&amp;br;&amp;ref(Spell/P_Fire.jpg,nolink,25x25,Fire Magic Bonus (1));|
|&gt;|&gt;|&gt;|&gt;|BGCOLOR(#F5F5F5):火魔法増強。小さな欠点も持つ|
|BGCOLOR(#000000):&amp;ref(Item/Misc/Barrel-of-Air.jpg,nolink,75x75,Barrel of Air);|BGCOLOR(BLACK):COLOR(WHITE):''Barrel of Air''|雑貨|&amp;ref(Spell/P_Air.jpg,nolink,25x25,Air);4|&amp;ref(Spell/V_Air.jpg,nolink,25x25,Air Gem);25|
|~|&gt;|&gt;|&gt;|&amp;ref(Item/Water-Breathing.jpg,nolink,25x25,Gift of Water Breathing (150));|
|&gt;|&gt;|&gt;|&gt;|BGCOLOR(#F5F5F5):量産できる水中呼吸では最大容量。値も張る|
|BGCOLOR(#000000):&amp;ref(Item/Misc/Mirror-of-False-Impressions.jpg,nolink,75x75,Mirror of False Impressions);|BGCOLOR(BLACK):COLOR(WHITE):''Mirror of False Impressions''|雑貨|&amp;ref(Spell/P_Air.jpg,nolink,25x25,Air);4|&amp;ref(Spell/V_Air.jpg,nolink,25x25,Air Gem);25|
|~|&gt;|&gt;|&gt;|&amp;ref(Nation/LivingLead.jpg,nolink,25x25,Leadership (-20));&amp;br;軍勢の容姿を1種に統一|
|&gt;|&gt;|&gt;|&gt;|BGCOLOR(#F5F5F5):偵察を酷く攪乱する。強力な何かを隠すのに好都合|
|BGCOLOR(#000000):&amp;ref(Item/Misc/Water-Bracelet.jpg,nolink,75x75,Water Bracelet);|BGCOLOR(BLACK):COLOR(WHITE):''Water Bracelet''|雑貨|&amp;ref(Spell/P_Water.jpg,nolink,25x25,Water);1|&amp;ref(Spell/V_Water.jpg,nolink,25x25,Water Gem);5|
|~|&gt;|&gt;|&gt;|&amp;ref(Spell/P_Water.jpg,nolink,25x25,Water Magic Bonus (1));|
|&gt;|&gt;|&gt;|&gt;|BGCOLOR(#F5F5F5):水魔法増強。この類の品では最も安価|
|BGCOLOR(#000000):&amp;ref(Item/Misc/Bottle-of-Living-Water.jpg,nolink,75x75,Bottle of Living Water);|BGCOLOR(BLACK):COLOR(WHITE):''Bottle of Living Water''|雑貨|&amp;ref(Spell/P_Water.jpg,nolink,25x25,Water);2|&amp;ref(Spell/V_Water.jpg,nolink,25x25,Water Gem);10|
|~|&gt;|&gt;|&gt;|&amp;ref(Nation/MagicLead.jpg,nolink,25x25,Magic Leadership (1));&amp;br;随員：Water Elemental1体|
|&gt;|&gt;|&gt;|&gt;|BGCOLOR(#F5F5F5):強力なお供を得られる。戦争でも暗殺でも優秀|
|BGCOLOR(#000000):&amp;ref(Item/Misc/Sea-King's-Goblet.jpg,nolink,75x75,Sea King's Goblet);|BGCOLOR(BLACK):COLOR(WHITE):''Sea King's Goblet''|雑貨|&amp;ref(Spell/P_Water.jpg,nolink,25x25,Water);3|&amp;ref(Spell/V_Water.jpg,nolink,25x25,Water Gem);15|
|~|&gt;|&gt;|&gt;|&amp;ref(Item/Water-Breathing.jpg,nolink,25x25,Gift of Water Breathing (100));|
|&gt;|&gt;|&gt;|&gt;|BGCOLOR(#F5F5F5):大容量の水中呼吸。価格も程々|
|BGCOLOR(#000000):&amp;ref(Item/Misc/The-Copper-Arm.jpg,nolink,75x75,The Copper Arm);|BGCOLOR(BLACK):COLOR(WHITE):''The Copper Arm''|雑貨|&amp;ref(Spell/P_Earth.jpg,nolink,25x25,Earth);3&amp;ref(Spell/P_Fire.jpg,nolink,25x25,Fire);1|&amp;ref(Spell/V_Earth.jpg,nolink,25x25,Earth Gem);15&amp;ref(Spell/V_Fire.jpg,nolink,25x25,Fire Gem);5|
|~|&gt;|&gt;|&gt;|腕の装備欄を1つ追加&amp;br;装備解除不可|
|&gt;|&gt;|&gt;|&gt;|BGCOLOR(#F5F5F5):非常に特殊な品。一風変わった装備構成を実現|
|BGCOLOR(#000000):&amp;ref(Item/Misc/Crystal-Heart.jpg,nolink,75x75,Crystal Heart);|BGCOLOR(BLACK):COLOR(WHITE):''Crystal Heart''|雑貨|&amp;ref(Spell/P_Earth.jpg,nolink,25x25,Earth);2&amp;ref(Spell/P_Astral.jpg,nolink,25x25,Astral);2|&amp;ref(Spell/V_Earth.jpg,nolink,25x25,Earth Gem);10&amp;ref(Spell/V_Astral.jpg,nolink,25x25,Astral Pearl);10|
|~|&gt;|&gt;|&gt;|&amp;ref(Item/Affliction.jpg,nolink,25x25,Chest Wound);&amp;br;&amp;ref(Item/Communion-Master.jpg,nolink,25x25,Communion Master);&amp;br;死亡時に消費して全回復&amp;br;無生物使用不可&amp;br;装備解除不可|
|&gt;|&gt;|&gt;|&gt;|BGCOLOR(#F5F5F5):予備の命を提供。疲労が早まる点に注意|
|BGCOLOR(#000000):&amp;ref(Item/Misc/Stone-Idol.jpg,nolink,75x75,Stone Idol);|BGCOLOR(BLACK):COLOR(WHITE):''Stone Idol''|雑貨|&amp;ref(Spell/P_Earth.jpg,nolink,25x25,Earth);2&amp;ref(Spell/P_Astral.jpg,nolink,25x25,Astral);2|&amp;ref(Spell/V_Earth.jpg,nolink,25x25,Earth Gem);10&amp;ref(Spell/V_Astral.jpg,nolink,25x25,Astral Pearl);10|
|~|&gt;|&gt;|&gt;|&amp;ref(Item/Heretic.jpg,nolink,25x25,Heretic (3));|
|&gt;|&gt;|&gt;|&gt;|BGCOLOR(#F5F5F5):支配力を下げ続ける。自分の支配圏で持たないように|
|BGCOLOR(#000000):&amp;ref(Item/Misc/Eye-Pendant.jpg,nolink,75x75,Eye Pendant);|BGCOLOR(BLACK):COLOR(WHITE):''Eye Pendant''|雑貨|&amp;ref(Spell/P_Earth.jpg,nolink,25x25,Earth);3&amp;ref(Spell/P_Death.jpg,nolink,25x25,Death);3|&amp;ref(Spell/V_Earth.jpg,nolink,25x25,Earth Gem);15&amp;ref(Spell/V_Death.jpg,nolink,25x25,Death Gem);15|
|~|&gt;|&gt;|&gt;|&amp;ref(Item/Patrol-Bonus.jpg,nolink,25x25,Patrol Bonus (10));&amp;ref(Item/Disease-Healer.jpg,nolink,25x25,Disease Healer (1));&amp;br;護衛最大数+5|
|&gt;|&gt;|&gt;|&gt;|BGCOLOR(#F5F5F5):暗殺対策と病気対策の融合。効果だが価値は高い|
|BGCOLOR(#000000):&amp;ref(Item/Misc/Arcane-Lens.jpg,nolink,75x75,Arcane Lens);|BGCOLOR(BLACK):COLOR(WHITE):''Arcane Lens''|雑貨|&amp;ref(Spell/P_Astral.jpg,nolink,25x25,Astral);3|&amp;ref(Spell/V_Astral.jpg,nolink,25x25,Astral Pearl);15|
|~|&gt;|&gt;|&gt;|&amp;ref(Item/Far-Caster.jpg,nolink,25x25,Far Caster (All, 1));|
|&gt;|&gt;|&gt;|&gt;|BGCOLOR(#F5F5F5):全系統に効果がある射程延長。魔術師なら皆喜ぶ|
|BGCOLOR(#000000):&amp;ref(Item/Misc/Eye-of-Innocence.jpg,nolink,75x75,Eye of Innocence);|BGCOLOR(BLACK):COLOR(WHITE):''Eye of Innocence''|雑貨|&amp;ref(Spell/P_Astral.jpg,nolink,25x25,Astral);2|&amp;ref(Spell/V_Astral.jpg,nolink,25x25,Astral Pearl);10|
|~|&gt;|&gt;|&gt;|&amp;ref(Item/Stealthy-Boost.jpg,nolink,25x25,Stealth Boost (40));&amp;br;&amp;ref(Item/Affliction.jpg,nolink,25x25,Lost one eye);&amp;br;装備解除不可|
|&gt;|&gt;|&gt;|&gt;|BGCOLOR(#F5F5F5):斥候用の品。値段の割に効果は高め|
|BGCOLOR(#000000):&amp;ref(Item/Misc/Ring-of-Wizardry.jpg,nolink,75x75,Ring of Wizardry);|BGCOLOR(BLACK):COLOR(WHITE):''Ring of Wizardry''|雑貨|&amp;ref(Spell/P_Astral.jpg,nolink,25x25,Astral);7|&amp;ref(Spell/V_Astral.jpg,nolink,25x25,Astral Pearl);80|
|~|&gt;|&gt;|&gt;|&amp;ref(Spell/P_Fire.jpg,nolink,25x25,Fire Magic Bonus (1));&amp;ref(Spell/P_Air.jpg,nolink,25x25,Air Magic Bonus (1));&amp;ref(Spell/P_Water.jpg,nolink,25x25,Water Magic Bonus (1));&amp;ref(Spell/P_Earth.jpg,nolink,25x25,Earth Magic Bonus (1));&amp;ref(Spell/P_Astral.jpg,nolink,25x25,Astral Magic Bonus (1));&amp;ref(Spell/P_Death.jpg,nolink,25x25,Death Magic Bonus (1));&amp;ref(Spell/P_Nature.jpg,nolink,25x25,Nature Magic Bonus (1));&amp;ref(Spell/P_Blood.jpg,nolink,25x25,Blood Magic Bonus (1));&amp;br;抵抗貫通修正+1|
|&gt;|&gt;|&gt;|&gt;|BGCOLOR(#F5F5F5):全魔法増強。驚異的価格と優れた性能|
|BGCOLOR(#000000):&amp;ref(Item/Misc/Ring-of-Sorcery.jpg,nolink,75x75,Ring of Sorcery);|BGCOLOR(BLACK):COLOR(WHITE):''Ring of Sorcery''|雑貨|&amp;ref(Spell/P_Astral.jpg,nolink,25x25,Astral);6|&amp;ref(Spell/V_Astral.jpg,nolink,25x25,Astral Pearl);60|
|~|&gt;|&gt;|&gt;|&amp;ref(Spell/P_Astral.jpg,nolink,25x25,Astral Magic Bonus (1));&amp;ref(Spell/P_Death.jpg,nolink,25x25,Death Magic Bonus (1));&amp;ref(Spell/P_Nature.jpg,nolink,25x25,Nature Magic Bonus (1));&amp;ref(Spell/P_Blood.jpg,nolink,25x25,Blood Magic Bonus (1));&amp;br;抵抗貫通修正+1|
|&gt;|&gt;|&gt;|&gt;|BGCOLOR(#F5F5F5):魔術増強。高価なだけに恩恵も多大|
|BGCOLOR(#000000):&amp;ref(Item/Misc/Elixir-of-Life.jpg,nolink,75x75,Elixir of Life);|BGCOLOR(BLACK):COLOR(WHITE):''Elixir of Life''|雑貨|&amp;ref(Spell/P_Nature.jpg,nolink,25x25,Nature);2&amp;ref(Spell/P_Fire.jpg,nolink,25x25,Fire);2|&amp;ref(Spell/V_Nature.jpg,nolink,25x25,Nature Gem);10&amp;ref(Spell/V_Fire.jpg,nolink,25x25,Fire Gem);10|
|~|&gt;|&gt;|&gt;|老化抑止：80%&amp;br;死亡時に消費して全回復|
|&gt;|&gt;|&gt;|&gt;|BGCOLOR(#F5F5F5):限定的な不老不死を提供。不利益も持たない|
|BGCOLOR(#000000):&amp;ref(Item/Misc/Pocket-Ship.jpg,nolink,75x75,Pocket Ship);|BGCOLOR(BLACK):COLOR(WHITE):''Pocket Ship''|雑貨|&amp;ref(Spell/P_Nature.jpg,nolink,25x25,Nature);3&amp;ref(Spell/P_Air.jpg,nolink,25x25,Air);2|&amp;ref(Spell/V_Nature.jpg,nolink,25x25,Nature Gem);15&amp;ref(Spell/V_Air.jpg,nolink,25x25,Air Gem);10|
|~|&gt;|&gt;|&gt;|&amp;ref(Item/Sailing.jpg,nolink,25x25,Sailing (Size points 200, max size 4));|
|&gt;|&gt;|&gt;|&gt;|BGCOLOR(#F5F5F5):誰でも海を越えられる。沿岸での移動にも便利|
|BGCOLOR(#000000):&amp;ref(Item/Misc/Moonvine-Bracelet.jpg,nolink,75x75,Moonvine Bracelet);|BGCOLOR(BLACK):COLOR(WHITE):''Moonvine Bracelet''|雑貨|&amp;ref(Spell/P_Nature.jpg,nolink,25x25,Nature);3&amp;ref(Spell/P_Astral.jpg,nolink,25x25,Astral);1|&amp;ref(Spell/V_Nature.jpg,nolink,25x25,Nature Gem);15&amp;ref(Spell/V_Astral.jpg,nolink,25x25,Astral Pearl);5|
|~|&gt;|&gt;|&gt;|&amp;ref(Spell/P_Nature.jpg,nolink,25x25,Nature Magic Bonus (1));&amp;br;随員：Vine Man1体|
|&gt;|&gt;|&gt;|&gt;|BGCOLOR(#F5F5F5):緑魔法増強。製造条件が厄介|
|BGCOLOR(#000000):&amp;ref(Item/Misc/The-Black-Heart.jpg,nolink,75x75,The Black Heart);|BGCOLOR(BLACK):COLOR(WHITE):''The Black Heart''|雑貨|&amp;ref(Spell/P_Blood.jpg,nolink,25x25,Blood);2|&amp;ref(Spell/V_Blood.jpg,nolink,25x25,Blood Slave);10|
|~|&gt;|&gt;|&gt;|&amp;ref(Item/Assassin.jpg,nolink,25x25,Assassin);&amp;br;&amp;ref(Item/Affliction.jpg,nolink,25x25,Chest Wound);&amp;br;士気+2&amp;br;製造費軽減対象外&amp;br;無生物使用不可&amp;br;装備解除不可|
|&gt;|&gt;|&gt;|&gt;|BGCOLOR(#F5F5F5):誰でも暗殺者に。隠密技能は別途必要|
|BGCOLOR(#000000):&amp;ref(Item/Misc/Blood-Pendant.jpg,nolink,75x75,Blood Pendant);|BGCOLOR(BLACK):COLOR(WHITE):''Blood Pendant''|雑貨|&amp;ref(Spell/P_Blood.jpg,nolink,25x25,Blood);2|&amp;ref(Spell/V_Blood.jpg,nolink,25x25,Blood Slave);10|
|~|&gt;|&gt;|&gt;|&amp;ref(Item/Darkvision.jpg,nolink,25x25,Darkvision (50));&amp;br;&amp;ref(Item/Far-Caster.jpg,nolink,25x25,Far Caster (Blood, 1));&amp;br;筋力+2|
|&gt;|&gt;|&gt;|&gt;|BGCOLOR(#F5F5F5):血魔法の支援器具。格闘向けの機能も備える|
|BGCOLOR(#000000):&amp;ref(Item/Misc/Ring-of-Returning.jpg,nolink,75x75,Ring of Returning);|BGCOLOR(BLACK):COLOR(WHITE):''Ring of Returning''|雑貨|&amp;ref(Spell/P_Astral.jpg,nolink,25x25,Astral);3|&amp;ref(Spell/V_Astral.jpg,nolink,25x25,Astral Pearl);15|
|~|&gt;|&gt;|&gt;|ダメージを受けると首都へ帰還|
|&gt;|&gt;|&gt;|&gt;|BGCOLOR(#F5F5F5):傷付くなり即退却。少々扱いが難しい品|
|BGCOLOR(#000000):&amp;ref(Item/Misc/The-Heart-of-Quickness.jpg,nolink,75x75,The Heart of Quickness);|BGCOLOR(BLACK):COLOR(WHITE):''The Heart of Quickness''|雑貨|&amp;ref(Spell/P_Blood.jpg,nolink,25x25,Blood);2&amp;ref(Spell/P_Fire.jpg,nolink,25x25,Fire);1|&amp;ref(Spell/V_Blood.jpg,nolink,25x25,Blood Slave);10&amp;ref(Spell/V_Fire.jpg,nolink,25x25,Fire Gem);5|
|~|&gt;|&gt;|&gt;|&amp;ref(Item/Cold-Resistant.jpg,nolink,25x25,Cold Resistant (5));&amp;ref(Item/Susceptible-to-Poison.jpg,nolink,25x25,Susceptible to Poison (5));&amp;ref(Item/Reinvigoration.jpg,nolink,25x25,Reinvigoration (2));&amp;br;&amp;ref(Item/Quickness.jpg,nolink,25x25,Quickness);&amp;ref(Item/Affliction.jpg,nolink,25x25,Chest Wound);&amp;br;行軍速度+12&amp;br;老化加速：+2&amp;br;無生物使用不可&amp;br;装備解除不可|
|&gt;|&gt;|&gt;|&gt;|BGCOLOR(#F5F5F5):色々なものが加速する。欠点を補えるかが重要|
</v>
      </c>
    </row>
    <row r="6" spans="1:8" x14ac:dyDescent="0.15">
      <c r="A6">
        <v>8</v>
      </c>
      <c r="B6" t="str">
        <f ca="1">"**Construction Lv"&amp;$A6&amp;" "&amp;IF($A6=0,"(Trinkets)",IF($A6=2,"(Lesser Magic Items)",IF($A6=4,"(Greater Magic Items)",IF($A6=6,"(Very Poweful Magic Items)",IF($A6=8,"(Unique Magic Artifacts)",IF($A6=12,"(Unforgeable Unique Items)",""))))))&amp;CHAR(10)&amp;IFERROR(myConcat(INDIRECT("Item!FH"&amp;MATCH(ItemOutput!B$1&amp;ItemOutput!$A6&amp;"S",Item!$A:$A,0)&amp;":FH"&amp;MATCH(ItemOutput!B$1&amp;ItemOutput!$A6&amp;"E",Item!$A:$A,0))),myConcat(INDIRECT("Item!FH"&amp;MATCH(ItemOutput!B$1&amp;ItemOutput!$A6&amp;"S",Item!$A:$A,0))))</f>
        <v xml:space="preserve">**Construction Lv8 (Unique Magic Artifacts)
|BGCOLOR(#000000):&amp;ref(Item/SH Weapons/O'al-Kan's-Sceptre.jpg,nolink,75x75,O'al Kan's Sceptre);|BGCOLOR(BLACK):COLOR(WHITE):''O'al Kan's Sceptre''|片手|&amp;ref(Spell/P_Fire.jpg,nolink,25x25,Fire);2|&amp;ref(Spell/V_Fire.jpg,nolink,25x25,Fire Gem);10|
|~|&gt;|&gt;|&gt;|攻撃力：0&amp;ref(Item/D_Blunt.jpg,nolink,25x25,Blunt Damage);&amp;ref(Item/D_Magic.jpg,nolink,25x25,Magic Damage);&amp;br;攻撃修正：0&amp;br;防御修正：0&amp;br;長さ：1&amp;br;攻撃時追撃：Small Area Fatigue&amp;br;&amp;br;&amp;ref(Item/Cold-Resistant.jpg,nolink,25x25,Cold Resistant (5));&amp;br;&amp;ref(Nation/LivingLead.jpg,nolink,25x25,Leadership (50));&amp;br;&amp;ref(Item/Far-Caster.jpg,nolink,25x25,Far Caster (Fire, 1));&amp;br;戦闘時使用可能：Fireball|
|&gt;|&gt;|&gt;|&gt;|BGCOLOR(#F5F5F5):指揮官向けの笏。補助武器にもなる|
|BGCOLOR(#000000):&amp;ref(Item/SH Weapons/Unquenched-Sword.jpg,nolink,75x75,Unquenched Sword);|BGCOLOR(BLACK):COLOR(WHITE):''Unquenched Sword''|片手|&amp;ref(Spell/P_Fire.jpg,nolink,25x25,Fire);5|&amp;ref(Spell/V_Fire.jpg,nolink,25x25,Fire Gem);40|
|~|&gt;|&gt;|&gt;|攻撃力：22&amp;ref(Item/D_Slash.jpg,nolink,25x25,Slash Damage);&amp;ref(Item/D_Magic.jpg,nolink,25x25,Magic Damage);&amp;br;防御貫通&amp;br;攻撃修正：4&amp;br;防御修正：1&amp;br;長さ：1&amp;br;攻撃時追撃：Small Area Fire&amp;br;&amp;br;戦闘開始時自動発動：Heat from Hell|
|&gt;|&gt;|&gt;|&gt;|BGCOLOR(#F5F5F5):戦場を熱波で包む。高性能だが味方含め耐性が必要|
|BGCOLOR(#000000):&amp;ref(Item/SH Weapons/Ember.jpg,nolink,75x75,Ember);|BGCOLOR(BLACK):COLOR(WHITE):''Ember''|片手|&amp;ref(Spell/P_Fire.jpg,nolink,25x25,Fire);2&amp;ref(Spell/P_Water.jpg,nolink,25x25,Water);2|&amp;ref(Spell/V_Fire.jpg,nolink,25x25,Fire Gem);10&amp;ref(Spell/V_Water.jpg,nolink,25x25,Water Gem);10|
|~|&gt;|&gt;|&gt;|攻撃力：15&amp;ref(Item/D_Slash.jpg,nolink,25x25,Slash Damage);&amp;ref(Item/D_Magic.jpg,nolink,25x25,Magic Damage);&amp;br;攻撃修正：5&amp;br;防御修正：4&amp;br;長さ：1&amp;br;攻撃時追撃：Small Area Frost and Fire&amp;br;&amp;br;&amp;ref(Item/Fire-Resistant.jpg,nolink,25x25,Fire Resistant (10));&amp;ref(Item/Cold-Resistant.jpg,nolink,25x25,Cold Resistant (10));|
|&gt;|&gt;|&gt;|&gt;|BGCOLOR(#F5F5F5):炎と冷気による攻撃。全く効かない相手は少ない|
|BGCOLOR(#000000):&amp;ref(Item/SH Weapons/Winter-Bringer.jpg,nolink,75x75,Winter Bringer);|BGCOLOR(BLACK):COLOR(WHITE):''Winter Bringer''|片手|&amp;ref(Spell/P_Water.jpg,nolink,25x25,Water);2|&amp;ref(Spell/V_Water.jpg,nolink,25x25,Water Gem);10|
|~|&gt;|&gt;|&gt;|攻撃力：-2&amp;ref(Item/D_Blunt.jpg,nolink,25x25,Blunt Damage);&amp;ref(Item/D_Magic.jpg,nolink,25x25,Magic Damage);&amp;br;攻撃修正：2&amp;br;防御修正：0&amp;br;長さ：1&amp;br;&amp;br;戦闘時使用可能：Falling Frost|
|&gt;|&gt;|&gt;|&gt;|BGCOLOR(#F5F5F5):範囲攻撃呪文を使える杖。それ以外に売りはない|
|BGCOLOR(#000000):&amp;ref(Item/SH Weapons/Dawn-Fang.jpg,nolink,75x75,Dawn Fang);|BGCOLOR(BLACK):COLOR(WHITE):''Dawn Fang''|片手|&amp;ref(Spell/P_Earth.jpg,nolink,25x25,Earth);1&amp;ref(Spell/P_Astral.jpg,nolink,25x25,Astral);1|&amp;ref(Spell/V_Earth.jpg,nolink,25x25,Earth Gem);5&amp;ref(Spell/V_Astral.jpg,nolink,25x25,Astral Pearl);5|
|~|&gt;|&gt;|&gt;|攻撃力：10&amp;ref(Item/D_Slash.jpg,nolink,25x25,Slash Damage);&amp;ref(Item/D_Magic.jpg,nolink,25x25,Magic Damage);&amp;br;対アンデッド/デーモン三倍打&amp;br;攻撃修正：3&amp;br;防御修正：3&amp;br;長さ：2&amp;br;&amp;br;&amp;ref(Item/Affliction-Resistance.jpg,nolink,25x25,Affliction Resistance (1));&amp;ref(Item/Awe.jpg,nolink,25x25,Awe (1));&amp;br;魔法抵抗+1|
|&gt;|&gt;|&gt;|&gt;|BGCOLOR(#F5F5F5):防御的な性能の剣。不浄なものにはとくに強い|
|BGCOLOR(#000000):&amp;ref(Item/SH Weapons/The-Summit.jpg,nolink,75x75,The Summit);|BGCOLOR(BLACK):COLOR(WHITE):''The Summit''|片手|&amp;ref(Spell/P_Earth.jpg,nolink,25x25,Earth);4|&amp;ref(Spell/V_Earth.jpg,nolink,25x25,Earth Gem);25|
|~|&gt;|&gt;|&gt;|攻撃力：28&amp;ref(Item/D_Magic.jpg,nolink,25x25,Magic Damage);&amp;br;防御貫通&amp;br;攻撃修正：12&amp;br;防御修正：6&amp;br;長さ：1|
|&gt;|&gt;|&gt;|&gt;|BGCOLOR(#F5F5F5):純粋な性能は驚異的。対策のしようがない|
|BGCOLOR(#000000):&amp;ref(Item/SH Weapons/Mage-Bane.jpg,nolink,75x75,Mage Bane);|BGCOLOR(BLACK):COLOR(WHITE):''Mage Bane''|片手|&amp;ref(Spell/P_Earth.jpg,nolink,25x25,Earth);6|&amp;ref(Spell/V_Earth.jpg,nolink,25x25,Earth Gem);60|
|~|&gt;|&gt;|&gt;|攻撃力：10&amp;ref(Item/D_Slash.jpg,nolink,25x25,Slash Damage);&amp;ref(Item/D_Magic.jpg,nolink,25x25,Magic Damage);&amp;br;攻撃修正：5&amp;br;防御修正：6&amp;br;長さ：1&amp;br;負傷時追撃：Unconsciousness&amp;br;&amp;br;&amp;ref(Item/Horror-Marked.jpg,nolink,25x25,Causes Horror Mark);&amp;br;魔法抵抗+5|
|&gt;|&gt;|&gt;|&gt;|BGCOLOR(#F5F5F5):敵を瞬時に昏睡させる。どんな強敵でも止めてのける|
|BGCOLOR(#000000):&amp;ref(Item/SH Weapons/The-Tartarian-Chains.jpg,nolink,75x75,The Tartarian Chains);|BGCOLOR(BLACK):COLOR(WHITE):''The Tartarian Chains''|片手|&amp;ref(Spell/P_Earth.jpg,nolink,25x25,Earth);4&amp;ref(Spell/P_Fire.jpg,nolink,25x25,Fire);2|&amp;ref(Spell/V_Earth.jpg,nolink,25x25,Earth Gem);25&amp;ref(Spell/V_Fire.jpg,nolink,25x25,Fire Gem);10|
|~|&gt;|&gt;|&gt;|攻撃力：5&amp;ref(Item/D_Blunt.jpg,nolink,25x25,Blunt Damage);&amp;ref(Item/D_Magic.jpg,nolink,25x25,Magic Damage);&amp;br;対盾攻撃修正+2&amp;br;2回連続攻撃&amp;br;攻撃修正：3&amp;br;防御修正：-2&amp;br;長さ：2&amp;br;命中時追撃：Enslavement&amp;br;&amp;br;暗殺誘発：Ashen Angel|
|&gt;|&gt;|&gt;|&gt;|BGCOLOR(#F5F5F5):敵を隷属させる鎖。招かれざる客に注意|
|BGCOLOR(#000000):&amp;ref(Item/SH Weapons/Twin-Spear-B.jpg,nolink,75x75,Twin Spear);|BGCOLOR(BLACK):COLOR(WHITE):''Twin Spear''|片手|&amp;ref(Spell/P_Astral.jpg,nolink,25x25,Astral);1&amp;ref(Spell/P_Blood.jpg,nolink,25x25,Blood);1|&amp;ref(Spell/V_Astral.jpg,nolink,25x25,Astral Pearl);5&amp;ref(Spell/V_Blood.jpg,nolink,25x25,Blood Slave);5|
|~|&gt;|&gt;|&gt;|攻撃力：10&amp;ref(Item/D_Pierce.jpg,nolink,25x25,Pierce Damage);&amp;ref(Item/D_Magic.jpg,nolink,25x25,Magic Damage);&amp;br;防御貫通&amp;br;攻撃修正：2&amp;br;防御修正：2&amp;br;長さ：3&amp;br;&amp;br;&amp;ref(Nation/LivingLead.jpg,nolink,25x25,Leadership (50));&amp;ref(Item/Lucky.jpg,nolink,25x25,Lucky);&amp;br;戦闘時使用可能：Call Lesser Horror|
|&gt;|&gt;|&gt;|&gt;|BGCOLOR(#F5F5F5):双子槍の血担当。扱いが難しい|
|BGCOLOR(#000000):&amp;ref(Item/SH Weapons/Twin-Spear-D.jpg,nolink,75x75,Twin Spear);|BGCOLOR(BLACK):COLOR(WHITE):''Twin Spear''|片手|&amp;ref(Spell/P_Astral.jpg,nolink,25x25,Astral);1&amp;ref(Spell/P_Death.jpg,nolink,25x25,Death);1|&amp;ref(Spell/V_Astral.jpg,nolink,25x25,Astral Pearl);5&amp;ref(Spell/V_Death.jpg,nolink,25x25,Death Gem);5|
|~|&gt;|&gt;|&gt;|攻撃力：10&amp;ref(Item/D_Pierce.jpg,nolink,25x25,Pierce Damage);&amp;ref(Item/D_Magic.jpg,nolink,25x25,Magic Damage);&amp;br;防御貫通&amp;br;殺した敵をゾンビ化&amp;br;攻撃修正：2&amp;br;防御修正：2&amp;br;長さ：3&amp;br;&amp;br;&amp;ref(Nation/LivingLead.jpg,nolink,25x25,Leadership (50));&amp;ref(Item/Lucky.jpg,nolink,25x25,Lucky);|
|&gt;|&gt;|&gt;|&gt;|BGCOLOR(#F5F5F5):双子槍の死担当。肉壁を作りながら戦える|
|BGCOLOR(#000000):&amp;ref(Item/SH Weapons/The-Sword-of-Aurgelmer.jpg,nolink,75x75,The Sword of Aurgelmer);|BGCOLOR(BLACK):COLOR(WHITE):''The Sword of Aurgelmer''|片手|&amp;ref(Spell/P_Astral.jpg,nolink,25x25,Astral);6|&amp;ref(Spell/V_Astral.jpg,nolink,25x25,Astral Pearl);60|
|~|&gt;|&gt;|&gt;|攻撃力：13&amp;ref(Item/D_Slash.jpg,nolink,25x25,Slash Damage);&amp;ref(Item/D_Magic.jpg,nolink,25x25,Magic Damage);&amp;br;攻撃修正：2&amp;br;防御修正：2&amp;br;長さ：1&amp;br;負傷時追撃：Curse&amp;br;&amp;br;&amp;ref(Item/Lucky.jpg,nolink,25x25,Lucky);&amp;ref(Item/Cursed.jpg,nolink,25x25,Cursed);&amp;br;士気+4&amp;br;戦闘開始時自動発動：Will of the Fates|
|&gt;|&gt;|&gt;|&gt;|BGCOLOR(#F5F5F5):味方に幸運を、敵と自身には呪いを与える。あるだけで有用|
|BGCOLOR(#000000):&amp;ref(Item/SH Weapons/Rod-of-Death.jpg,nolink,75x75,Rod of Death);|BGCOLOR(BLACK):COLOR(WHITE):''Rod of Death''|片手|&amp;ref(Spell/P_Death.jpg,nolink,25x25,Death);1|&amp;ref(Spell/V_Death.jpg,nolink,25x25,Death Gem);5|
|~|&gt;|&gt;|&gt;|攻撃力：10&amp;ref(Item/D_Blunt.jpg,nolink,25x25,Blunt Damage);&amp;ref(Item/D_Magic.jpg,nolink,25x25,Magic Damage);&amp;br;防御無視&amp;br;筋力加算なし&amp;br;攻撃修正：2&amp;br;防御修正：0&amp;br;長さ：1&amp;br;&amp;br;&amp;ref(Nation/UndeadLead.jpg,nolink,25x25,Undead Leadership (20));&amp;br;戦闘時使用可能：Control the Dead|
|&gt;|&gt;|&gt;|&gt;|BGCOLOR(#F5F5F5):アンデッド支配の呪文を使える。武器としても特徴的|
|BGCOLOR(#000000):&amp;ref(Item/SH Weapons/The-Sickle-whose-Crop-is-Pain.jpg,nolink,75x75,The Sickle whose Crop is Pain);|BGCOLOR(BLACK):COLOR(WHITE):''The Sickle whose Crop is Pain''|片手|&amp;ref(Spell/P_Death.jpg,nolink,25x25,Death);6|&amp;ref(Spell/V_Death.jpg,nolink,25x25,Death Gem);60|
|~|&gt;|&gt;|&gt;|攻撃力：5&amp;ref(Item/D_Slash.jpg,nolink,25x25,Slash Damage);&amp;ref(Item/D_Magic.jpg,nolink,25x25,Magic Damage);&amp;br;防御貫通&amp;br;攻撃修正：4&amp;br;防御修正：4&amp;br;長さ：1&amp;br;負傷時追撃：Decay&amp;br;&amp;br;近接攻撃で意志あるものを倒すと死の宝石を生成|
|&gt;|&gt;|&gt;|&gt;|BGCOLOR(#F5F5F5):死の宝石を収穫する鎌。雑魚狩りのお供に|
|BGCOLOR(#000000):&amp;ref(Item/SH Weapons/Sceptre-of-Dark-Regency.jpg,nolink,75x75,Sceptre of Dark Regency);|BGCOLOR(BLACK):COLOR(WHITE):''Sceptre of Dark Regency''|片手|&amp;ref(Spell/P_Death.jpg,nolink,25x25,Death);6|&amp;ref(Spell/V_Death.jpg,nolink,25x25,Death Gem);60|
|~|&gt;|&gt;|&gt;|攻撃力：0&amp;ref(Item/D_Blunt.jpg,nolink,25x25,Blunt Damage);&amp;ref(Item/D_Magic.jpg,nolink,25x25,Magic Damage);&amp;br;防御貫通&amp;br;攻撃修正：1&amp;br;防御修正：0&amp;br;長さ：1&amp;br;負傷時追撃：Major Life Drain&amp;br;&amp;br;&amp;ref(Spell/P_Death.jpg,nolink,25x25,Death Magic Bonus (2));&amp;ref(Item/Far-Caster.jpg,nolink,25x25,Far Caster (Death, 2));&amp;br;老化加速：+3|
|&gt;|&gt;|&gt;|&gt;|BGCOLOR(#F5F5F5):死魔法増強。非常に強力だが老化も招く|
|BGCOLOR(#000000):&amp;ref(Item/SH Weapons/Sword-of-Injustice.jpg,nolink,75x75,Sword of Injustice);|BGCOLOR(BLACK):COLOR(WHITE):''Sword of Injustice''|片手|&amp;ref(Spell/P_Death.jpg,nolink,25x25,Death);4|&amp;ref(Spell/V_Death.jpg,nolink,25x25,Death Gem);25|
|~|&gt;|&gt;|&gt;|攻撃力：6&amp;ref(Item/D_Slash.jpg,nolink,25x25,Slash Damage);&amp;ref(Item/D_Magic.jpg,nolink,25x25,Magic Damage);&amp;br;攻撃修正：3&amp;br;防御修正：2&amp;br;長さ：1&amp;br;負傷時追撃：Decay&amp;br;&amp;br;&amp;ref(Spell/P_Holy.jpg,nolink,25x25,Priest Bonus (1));&amp;br;戦闘開始時自動発動：Protection of the Sepulchre|
|&gt;|&gt;|&gt;|&gt;|BGCOLOR(#F5F5F5):聖魔法増強。アンデッド軍団の補助にもなる|
|BGCOLOR(#000000):&amp;ref(Item/SH Weapons/Woundflame.jpg,nolink,75x75,Woundflame);|BGCOLOR(BLACK):COLOR(WHITE):''Woundflame''|片手|&amp;ref(Spell/P_Death.jpg,nolink,25x25,Death);4|&amp;ref(Spell/V_Death.jpg,nolink,25x25,Death Gem);25|
|~|&gt;|&gt;|&gt;|攻撃力：8&amp;ref(Item/D_Slash.jpg,nolink,25x25,Slash Damage);&amp;ref(Item/D_Pierce.jpg,nolink,25x25,Pierce Damage);&amp;ref(Item/D_Magic.jpg,nolink,25x25,Magic Damage);&amp;br;攻撃修正：4&amp;br;防御修正：5&amp;br;長さ：1&amp;br;負傷時追撃：Plague&amp;br;&amp;br;&amp;ref(Item/Diseased.jpg,nolink,25x25,Diseased);|
|&gt;|&gt;|&gt;|&gt;|BGCOLOR(#F5F5F5):疫病を撒く剣。使い方に注意が必要|
|BGCOLOR(#000000):&amp;ref(Item/SH Weapons/Picus's-Axe-of-Rulership.jpg,nolink,75x75,Picus's Axe of Rulership);|BGCOLOR(BLACK):COLOR(WHITE):''Picus's Axe of Rulership''|片手|&amp;ref(Spell/P_Death.jpg,nolink,25x25,Death);2&amp;ref(Spell/P_Earth.jpg,nolink,25x25,Earth);1|&amp;ref(Spell/V_Death.jpg,nolink,25x25,Death Gem);10&amp;ref(Spell/V_Earth.jpg,nolink,25x25,Earth Gem);5|
|~|&gt;|&gt;|&gt;|攻撃力：12&amp;ref(Item/D_Slash.jpg,nolink,25x25,Slash Damage);&amp;ref(Item/D_Magic.jpg,nolink,25x25,Magic Damage);&amp;br;攻撃修正：5&amp;br;防御修正：-2&amp;br;長さ：1&amp;br;命中時追撃：Armloss&amp;br;&amp;br;Procas's Axe of Rulershipと同時装備で追加効果&amp;br;追加効果：筋力+5、魔法抵抗+2|
|&gt;|&gt;|&gt;|&gt;|BGCOLOR(#F5F5F5):腕を落とす斧の片割れ。こちらは命中率重視|
|BGCOLOR(#000000):&amp;ref(Item/SH Weapons/The-Sharpest-Tooth.jpg,nolink,75x75,The Sharpest Tooth);|BGCOLOR(BLACK):COLOR(WHITE):''The Sharpest Tooth''|片手|&amp;ref(Spell/P_Nature.jpg,nolink,25x25,Nature);2&amp;ref(Spell/P_Astral.jpg,nolink,25x25,Astral);1|&amp;ref(Spell/V_Nature.jpg,nolink,25x25,Nature Gem);10&amp;ref(Spell/V_Astral.jpg,nolink,25x25,Astral Pearl);5|
|~|&gt;|&gt;|&gt;|攻撃力：3&amp;ref(Item/D_Pierce.jpg,nolink,25x25,Pierce Damage);&amp;ref(Item/D_Magic.jpg,nolink,25x25,Magic Damage);&amp;br;防御貫通&amp;br;攻撃修正：2&amp;br;防御修正：0&amp;br;長さ：0&amp;br;負傷時追撃：The Deadliest Poison&amp;br;&amp;br;&amp;ref(Item/Poison-Resistant.jpg,nolink,25x25,Poison Resistant (25));&amp;br;暗殺技能修正：+2|
|&gt;|&gt;|&gt;|&gt;|BGCOLOR(#F5F5F5):驚異的な毒を持つ。暗殺者に有用な機能も|
|BGCOLOR(#000000):&amp;ref(Item/SH Weapons/Sceptre-of-Corruption.jpg,nolink,75x75,Sceptre of Corruption);|BGCOLOR(BLACK):COLOR(WHITE):''Sceptre of Corruption''|片手|&amp;ref(Spell/P_Blood.jpg,nolink,25x25,Blood);4|&amp;ref(Spell/V_Blood.jpg,nolink,25x25,Blood Slave);25|
|~|&gt;|&gt;|&gt;|攻撃力：0&amp;ref(Item/D_Blunt.jpg,nolink,25x25,Blunt Damage);&amp;ref(Item/D_Magic.jpg,nolink,25x25,Magic Damage);&amp;br;攻撃修正：1&amp;br;防御修正：0&amp;br;長さ：1&amp;br;&amp;br;&amp;ref(Nation/LivingLead.jpg,nolink,25x25,Leadership (50));&amp;ref(Item/Horror-Marked.jpg,nolink,25x25,Causes Horror Mark);&amp;br;戦闘時使用可能：Bane Fire&amp;br;装備解除不可|
|&gt;|&gt;|&gt;|&gt;|BGCOLOR(#F5F5F5):破滅の炎を放つ笏。指揮能力も増す|
|BGCOLOR(#000000):&amp;ref(Item/SH Weapons/Procas's-Axe-of-Rulership.jpg,nolink,75x75,Procas's Axe of Rulership);|BGCOLOR(BLACK):COLOR(WHITE):''Procas's Axe of Rulership''|片手|&amp;ref(Spell/P_Blood.jpg,nolink,25x25,Blood);2&amp;ref(Spell/P_Earth.jpg,nolink,25x25,Earth);1|&amp;ref(Spell/V_Blood.jpg,nolink,25x25,Blood Slave);10&amp;ref(Spell/V_Earth.jpg,nolink,25x25,Earth Gem);5|
|~|&gt;|&gt;|&gt;|攻撃力：14&amp;ref(Item/D_Slash.jpg,nolink,25x25,Slash Damage);&amp;ref(Item/D_Magic.jpg,nolink,25x25,Magic Damage);&amp;br;攻撃修正：3&amp;br;防御修正：-2&amp;br;長さ：1&amp;br;命中時追撃：Armloss&amp;br;&amp;br;Picus's Axe of Rulershipと同時装備で追加効果&amp;br;追加効果：Fear+10|
|&gt;|&gt;|&gt;|&gt;|BGCOLOR(#F5F5F5):腕を落とす斧の片割れ。こちらは攻撃力重視|
|BGCOLOR(#000000):&amp;ref(Item/SH Weapons/Dimensional-Rod.jpg,nolink,75x75,Dimensional Rod);|BGCOLOR(BLACK):COLOR(WHITE):''Dimensional Rod''|片手|&amp;ref(Spell/P_Astral.jpg,nolink,25x25,Astral);3|&amp;ref(Spell/V_Astral.jpg,nolink,25x25,Astral Pearl);15|
|~|&gt;|&gt;|&gt;|攻撃力：0&amp;ref(Item/D_Blunt.jpg,nolink,25x25,Blunt Damage);&amp;ref(Item/D_Magic.jpg,nolink,25x25,Magic Damage);&amp;br;攻撃修正：1&amp;br;防御修正：1&amp;br;長さ：1&amp;br;命中時追撃：Dimensional Shift&amp;br;&amp;br;&amp;ref(Item/Quickness.jpg,nolink,25x25,Quickness);&amp;ref(Item/Horror-Marked.jpg,nolink,25x25,Causes Horror Mark);&amp;br;&amp;ref(Spell/P_Astral.jpg,nolink,25x25,Astral Magic Bonus (1));&amp;ref(Item/Far-Caster.jpg,nolink,25x25,Far Caster (Astral, 1));&amp;br;装備解除不可&amp;br;所有者を徐々に発狂&amp;br;所有者を稀にVoidへ追放|
|&gt;|&gt;|&gt;|&gt;|BGCOLOR(#F5F5F5):星魔法増強。良くも悪くも癖が強い性能|
</v>
      </c>
      <c r="C6" t="str">
        <f ca="1">"**Construction Lv"&amp;$A6&amp;" "&amp;IF($A6=0,"(Trinkets)",IF($A6=2,"(Lesser Magic Items)",IF($A6=4,"(Greater Magic Items)",IF($A6=6,"(Very Poweful Magic Items)",IF($A6=8,"(Unique Magic Artifacts)",IF($A6=12,"(Unforgeable Unique Items)",""))))))&amp;CHAR(10)&amp;IFERROR(myConcat(INDIRECT("Item!FH"&amp;MATCH(ItemOutput!C$1&amp;ItemOutput!$A6&amp;"S",Item!$A:$A,0)&amp;":FH"&amp;MATCH(ItemOutput!C$1&amp;ItemOutput!$A6&amp;"E",Item!$A:$A,0))),myConcat(INDIRECT("Item!FH"&amp;MATCH(ItemOutput!C$1&amp;ItemOutput!$A6&amp;"S",Item!$A:$A,0))))</f>
        <v xml:space="preserve">**Construction Lv8 (Unique Magic Artifacts)
|BGCOLOR(#000000):&amp;ref(Item/DH Weapons/Sword-of-Justice.jpg,nolink,75x75,Sword of Justice);|BGCOLOR(BLACK):COLOR(WHITE):''Sword of Justice''|両手|&amp;ref(Spell/P_Fire.jpg,nolink,25x25,Fire);3&amp;ref(Spell/P_Astral.jpg,nolink,25x25,Astral);3|&amp;ref(Spell/V_Fire.jpg,nolink,25x25,Fire Gem);15&amp;ref(Spell/V_Astral.jpg,nolink,25x25,Astral Pearl);15|
|~|&gt;|&gt;|&gt;|攻撃力：15&amp;ref(Item/D_Slash.jpg,nolink,25x25,Slash Damage);&amp;ref(Item/D_Magic.jpg,nolink,25x25,Magic Damage);&amp;br;筋力加算+25%&amp;br;攻撃修正：3&amp;br;防御修正：4&amp;br;長さ：2&amp;br;攻撃時追撃：Small Area Fire&amp;br;&amp;br;&amp;ref(Item/Fire-Resistant.jpg,nolink,25x25,Fire Resistant (5));&amp;br;&amp;ref(Spell/P_Holy.jpg,nolink,25x25,Priest Bonus (1));&amp;br;戦闘時使用可能：Prison of Fire|
|&gt;|&gt;|&gt;|&gt;|BGCOLOR(#F5F5F5):聖魔法増強。炎による攻撃や補助も可能|
|BGCOLOR(#000000):&amp;ref(Item/DH Weapons/Bow-of-the-Titans.jpg,nolink,75x75,Bow of the Titans);|BGCOLOR(BLACK):COLOR(WHITE):''Bow of the Titans''|両手|&amp;ref(Spell/P_Air.jpg,nolink,25x25,Air);3&amp;ref(Spell/P_Astral.jpg,nolink,25x25,Astral);2|&amp;ref(Spell/V_Air.jpg,nolink,25x25,Air Gem);15&amp;ref(Spell/V_Astral.jpg,nolink,25x25,Astral Pearl);10|
|~|&gt;|&gt;|&gt;|攻撃力：22&amp;ref(Item/D_Pierce.jpg,nolink,25x25,Pierce Damage);&amp;ref(Item/D_Magic.jpg,nolink,25x25,Magic Damage);&amp;br;防御貫通&amp;br;筋力加算三分の一&amp;br;筋力加算+25%&amp;br;2ラウンド毎に1回攻撃&amp;br;射程：100&amp;br;精度修正：100&amp;br;弾数：10&amp;br;&amp;br;&amp;ref(Item/Far-Caster.jpg,nolink,25x25,Far Caster (Air, 1));&amp;br;非戦闘時使用可能：Seeking Arrow&amp;br;装備条件：筋力18|
|&gt;|&gt;|&gt;|&gt;|BGCOLOR(#F5F5F5):高い筋力を要求する特別な弓。戦闘外でも役立つ|
|BGCOLOR(#000000):&amp;ref(Item/DH Weapons/Tempest.jpg,nolink,75x75,Tempest);|BGCOLOR(BLACK):COLOR(WHITE):''Tempest''|両手|&amp;ref(Spell/P_Air.jpg,nolink,25x25,Air);5|&amp;ref(Spell/V_Air.jpg,nolink,25x25,Air Gem);40|
|~|&gt;|&gt;|&gt;|攻撃力：15&amp;ref(Item/D_Slash.jpg,nolink,25x25,Slash Damage);&amp;ref(Item/D_Magic.jpg,nolink,25x25,Magic Damage);&amp;br;筋力加算+25%&amp;br;攻撃修正：5&amp;br;防御修正：6&amp;br;長さ：2&amp;br;攻撃時追撃：Chain Lightning&amp;br;&amp;br;&amp;ref(Item/Shock-Resistant.jpg,nolink,25x25,Shock Resistant (15));&amp;br;戦闘時使用可能：Thunder Strike&amp;br;戦闘開始時自動発動：Storm|
|&gt;|&gt;|&gt;|&gt;|BGCOLOR(#F5F5F5):嵐と雷を操る大剣。多くの敵に対応できる|
|BGCOLOR(#000000):&amp;ref(Item/DH Weapons/Trident-from-Beyond.jpg,nolink,75x75,Trident from Beyond);|BGCOLOR(BLACK):COLOR(WHITE):''Trident from Beyond''|両手|&amp;ref(Spell/P_Water.jpg,nolink,25x25,Water);3&amp;ref(Spell/P_Astral.jpg,nolink,25x25,Astral);2|&amp;ref(Spell/V_Water.jpg,nolink,25x25,Water Gem);15&amp;ref(Spell/V_Astral.jpg,nolink,25x25,Astral Pearl);10|
|~|&gt;|&gt;|&gt;|攻撃力：13&amp;ref(Item/D_Pierce.jpg,nolink,25x25,Pierce Damage);&amp;ref(Item/D_Magic.jpg,nolink,25x25,Magic Damage);&amp;br;筋力加算+25%&amp;br;攻撃修正：2&amp;br;防御修正：3&amp;br;長さ：3&amp;br;負傷時追撃：Soul Slay&amp;br;&amp;br;&amp;ref(Spell/P_Water.jpg,nolink,25x25,Water Magic Bonus (1));|
|&gt;|&gt;|&gt;|&gt;|BGCOLOR(#F5F5F5):水魔法増強。即死の矛としても使える|
|BGCOLOR(#000000):&amp;ref(Item/DH Weapons/The-Stone-Sword.jpg,nolink,75x75,The Stone Sword);|BGCOLOR(BLACK):COLOR(WHITE):''The Stone Sword''|両手|&amp;ref(Spell/P_Earth.jpg,nolink,25x25,Earth);5|&amp;ref(Spell/V_Earth.jpg,nolink,25x25,Earth Gem);40|
|~|&gt;|&gt;|&gt;|攻撃力：10&amp;ref(Item/D_Slash.jpg,nolink,25x25,Slash Damage);&amp;ref(Item/D_Magic.jpg,nolink,25x25,Magic Damage);&amp;br;筋力加算+25%&amp;br;攻撃修正：4&amp;br;防御修正：7&amp;br;長さ：2&amp;br;攻撃時追撃：Area Petrification|
|&gt;|&gt;|&gt;|&gt;|BGCOLOR(#F5F5F5):周囲を石化させる。使用者さえ例外ではない|
|BGCOLOR(#000000):&amp;ref(Item/DH Weapons/Hammer-of-the-Forge-Lord.jpg,nolink,75x75,Hammer of the Forge Lord);|BGCOLOR(BLACK):COLOR(WHITE):''Hammer of the Forge Lord''|両手|&amp;ref(Spell/P_Earth.jpg,nolink,25x25,Earth);5&amp;ref(Spell/P_Fire.jpg,nolink,25x25,Fire);3|&amp;ref(Spell/V_Earth.jpg,nolink,25x25,Earth Gem);40&amp;ref(Spell/V_Fire.jpg,nolink,25x25,Fire Gem);15|
|~|&gt;|&gt;|&gt;|攻撃力：20&amp;ref(Item/D_Blunt.jpg,nolink,25x25,Blunt Damage);&amp;ref(Item/D_Magic.jpg,nolink,25x25,Magic Damage);&amp;br;筋力加算+25%&amp;br;攻撃修正：1&amp;br;防御修正：0&amp;br;長さ：2&amp;br;攻撃時追撃：Small Area Fire&amp;br;&amp;br;&amp;ref(Item/Forge-Bonus.jpg,nolink,25x25,Forge Bonus (4));|
|&gt;|&gt;|&gt;|&gt;|BGCOLOR(#F5F5F5):アイテム製造費の大きな軽減。武器にもならなくはない|
|BGCOLOR(#000000):&amp;ref(Item/DH Weapons/The-Sword-of-Many-Colors.jpg,nolink,75x75,The Sword of Many Colors);|BGCOLOR(BLACK):COLOR(WHITE):''The Sword of Many Colors''|両手|&amp;ref(Spell/P_Earth.jpg,nolink,25x25,Earth);4&amp;ref(Spell/P_Astral.jpg,nolink,25x25,Astral);3|&amp;ref(Spell/V_Earth.jpg,nolink,25x25,Earth Gem);25&amp;ref(Spell/V_Astral.jpg,nolink,25x25,Astral Pearl);15|
|~|&gt;|&gt;|&gt;|攻撃力：17&amp;ref(Item/D_Slash.jpg,nolink,25x25,Slash Damage);&amp;ref(Item/D_Magic.jpg,nolink,25x25,Magic Damage);&amp;br;筋力加算+25%&amp;br;攻撃修正：3&amp;br;防御修正：5&amp;br;長さ：2&amp;br;攻撃時追撃：Killing Light&amp;br;&amp;br;&amp;ref(Spell/P_Fire.jpg,nolink,25x25,Fire Magic Bonus (1));&amp;ref(Spell/P_Air.jpg,nolink,25x25,Air Magic Bonus (1));&amp;ref(Spell/P_Water.jpg,nolink,25x25,Water Magic Bonus (1));&amp;ref(Spell/P_Earth.jpg,nolink,25x25,Earth Magic Bonus (1));|
|&gt;|&gt;|&gt;|&gt;|BGCOLOR(#F5F5F5):元素魔法増強。広範囲を薙ぎ倒す武器でもある|
|BGCOLOR(#000000):&amp;ref(Item/DH Weapons/The-Oath-Rod-of-Kurgi.jpg,nolink,75x75,The Oath Rod of Kurgi);|BGCOLOR(BLACK):COLOR(WHITE):''The Oath Rod of Kurgi''|両手|&amp;ref(Spell/P_Astral.jpg,nolink,25x25,Astral);2&amp;ref(Spell/P_Blood.jpg,nolink,25x25,Blood);2|&amp;ref(Spell/V_Astral.jpg,nolink,25x25,Astral Pearl);10&amp;ref(Spell/V_Blood.jpg,nolink,25x25,Blood Slave);10|
|~|&gt;|&gt;|&gt;|攻撃力：5&amp;ref(Item/D_Blunt.jpg,nolink,25x25,Blunt Damage);&amp;ref(Item/D_Magic.jpg,nolink,25x25,Magic Damage);&amp;br;筋力加算+25%&amp;br;攻撃修正：3&amp;br;防御修正：5&amp;br;長さ：3&amp;br;負傷時追撃：Feeblemind&amp;br;&amp;br;&amp;ref(Item/Far-Caster.jpg,nolink,25x25,Far Caster (All, 1));&amp;br;戦闘時使用可能：Horror Mark&amp;br;同じ州のユニットにFeeble Mindedを拡散|
|&gt;|&gt;|&gt;|&gt;|BGCOLOR(#F5F5F5):精神を砕く杖。無用な機能も持つ|
|BGCOLOR(#000000):&amp;ref(Item/DH Weapons/The-Flailing-Hands.jpg,nolink,75x75,The Flailing Hands);|BGCOLOR(BLACK):COLOR(WHITE):''The Flailing Hands''|両手|&amp;ref(Spell/P_Death.jpg,nolink,25x25,Death);2|&amp;ref(Spell/V_Death.jpg,nolink,25x25,Death Gem);10|
|~|&gt;|&gt;|&gt;|攻撃力：10&amp;ref(Item/D_Blunt.jpg,nolink,25x25,Blunt Damage);&amp;ref(Item/D_Magic.jpg,nolink,25x25,Magic Damage);&amp;br;筋力加算+25%&amp;br;対盾攻撃修正+2&amp;br;2回連続攻撃&amp;br;攻撃修正：4&amp;br;防御修正：-1&amp;br;長さ：2&amp;br;命中時追撃：Fear and Cold&amp;br;&amp;br;&amp;ref(Spell/P_Death.jpg,nolink,25x25,Death Magic Bonus (1));&amp;br;抵抗貫通修正+1、魔法抵抗+1|
|&gt;|&gt;|&gt;|&gt;|BGCOLOR(#F5F5F5):死魔法増強。武器としても魔法の補助としても有効|
|BGCOLOR(#000000):&amp;ref(Item/DH Weapons/Sun-Slayer.jpg,nolink,75x75,Sun Slayer);|BGCOLOR(BLACK):COLOR(WHITE):''Sun Slayer''|両手|&amp;ref(Spell/P_Death.jpg,nolink,25x25,Death);6|&amp;ref(Spell/V_Death.jpg,nolink,25x25,Death Gem);60|
|~|&gt;|&gt;|&gt;|攻撃力：13&amp;ref(Item/D_Slash.jpg,nolink,25x25,Slash Damage);&amp;ref(Item/D_Magic.jpg,nolink,25x25,Magic Damage);&amp;br;筋力加算+25%&amp;br;攻撃修正：5&amp;br;防御修正：6&amp;br;長さ：2&amp;br;攻撃時追撃：Area Death&amp;br;&amp;br;&amp;ref(Item/Causes-Fear.jpg,nolink,25x25,Fear (5));&amp;br;&amp;ref(Spell/P_Death.jpg,nolink,25x25,Death Magic Bonus (1));&amp;br;戦闘時使用可能：Drain Life&amp;br;戦闘開始時自動発動：Darkness|
|&gt;|&gt;|&gt;|&gt;|BGCOLOR(#F5F5F5):死魔法増強。振れば生物全ての脅威となる|
|BGCOLOR(#000000):&amp;ref(Item/DH Weapons/Harvest-Blade.jpg,nolink,75x75,Harvest Blade);|BGCOLOR(BLACK):COLOR(WHITE):''Harvest Blade''|両手|&amp;ref(Spell/P_Blood.jpg,nolink,25x25,Blood);3&amp;ref(Spell/P_Nature.jpg,nolink,25x25,Nature);1|&amp;ref(Spell/V_Blood.jpg,nolink,25x25,Blood Slave);15&amp;ref(Spell/V_Nature.jpg,nolink,25x25,Nature Gem);5|
|~|&gt;|&gt;|&gt;|攻撃力：16&amp;ref(Item/D_Slash.jpg,nolink,25x25,Slash Damage);&amp;ref(Item/D_Magic.jpg,nolink,25x25,Magic Damage);&amp;br;筋力加算+25%&amp;br;効果範囲：1&amp;br;攻撃修正：10&amp;br;防御修正：-5&amp;br;長さ：0&amp;br;攻撃時追撃：Leg Chop&amp;br;&amp;br;&amp;ref(Item/Causes-Fear.jpg,nolink,25x25,Fear (5));&amp;ref(Item/Gone-Berserk.jpg,nolink,25x25,Gone Berserk);&amp;br;士気+2&amp;br;装備解除不可|
|&gt;|&gt;|&gt;|&gt;|BGCOLOR(#F5F5F5):小範囲を薙ぎ払う狂気の大鎌。扱いは難しいが強力|
|BGCOLOR(#000000):&amp;ref(Item/DH Weapons/Infernal-Sword.jpg,nolink,75x75,Infernal Sword);|BGCOLOR(BLACK):COLOR(WHITE):''Infernal Sword''|両手|&amp;ref(Spell/P_Blood.jpg,nolink,25x25,Blood);1&amp;ref(Spell/P_Fire.jpg,nolink,25x25,Fire);1|&amp;ref(Spell/V_Blood.jpg,nolink,25x25,Blood Slave);5&amp;ref(Spell/V_Fire.jpg,nolink,25x25,Fire Gem);5|
|~|&gt;|&gt;|&gt;|攻撃力：14&amp;ref(Item/D_Slash.jpg,nolink,25x25,Slash Damage);&amp;ref(Item/D_Magic.jpg,nolink,25x25,Magic Damage);&amp;br;防御貫通&amp;br;筋力加算+25%&amp;br;攻撃修正：4&amp;br;防御修正：4&amp;br;長さ：2&amp;br;負傷時追撃：Banish to Inferno&amp;br;&amp;br;&amp;ref(Item/Fire-Resistant.jpg,nolink,25x25,Fire Resistant (5));|
|&gt;|&gt;|&gt;|&gt;|BGCOLOR(#F5F5F5):敵を地獄に叩き落す。運は絡むが凶悪|
|BGCOLOR(#000000):&amp;ref(Item/DH Weapons/The-Staff-from-the-Sun.jpg,nolink,75x75,The Staff from the Sun);|BGCOLOR(BLACK):COLOR(WHITE):''The Staff from the Sun''|両手|&amp;ref(Spell/P_Astral.jpg,nolink,25x25,Astral);5&amp;ref(Spell/P_Fire.jpg,nolink,25x25,Fire);1|&amp;ref(Spell/V_Astral.jpg,nolink,25x25,Astral Pearl);40&amp;ref(Spell/V_Fire.jpg,nolink,25x25,Fire Gem);5|
|~|&gt;|&gt;|&gt;|攻撃力：4&amp;ref(Item/D_Blunt.jpg,nolink,25x25,Blunt Damage);&amp;ref(Item/D_Magic.jpg,nolink,25x25,Magic Damage);&amp;br;筋力加算+25%&amp;br;攻撃修正：3&amp;br;防御修正：3&amp;br;長さ：3&amp;br;攻撃時追撃：Area Fire&amp;br;&amp;br;&amp;ref(Item/Fire-Resistant.jpg,nolink,25x25,Fire Resistant (5));&amp;br;&amp;ref(Spell/P_Fire.jpg,nolink,25x25,Fire Magic Bonus (1));&amp;ref(Item/Far-Caster.jpg,nolink,25x25,Far Caster (Fire, 2));&amp;ref(Spell/Vt_Fire.jpg,nolink,25x25,Temporary Fire Gem (1));|
|&gt;|&gt;|&gt;|&gt;|BGCOLOR(#F5F5F5):火魔法増強。多数の強力な恩恵を与える|
</v>
      </c>
      <c r="D6" t="str">
        <f ca="1">"**Construction Lv"&amp;$A6&amp;" "&amp;IF($A6=0,"(Trinkets)",IF($A6=2,"(Lesser Magic Items)",IF($A6=4,"(Greater Magic Items)",IF($A6=6,"(Very Poweful Magic Items)",IF($A6=8,"(Unique Magic Artifacts)",IF($A6=12,"(Unforgeable Unique Items)",""))))))&amp;CHAR(10)&amp;IFERROR(myConcat(INDIRECT("Item!FH"&amp;MATCH(ItemOutput!D$1&amp;ItemOutput!$A6&amp;"S",Item!$A:$A,0)&amp;":FH"&amp;MATCH(ItemOutput!D$1&amp;ItemOutput!$A6&amp;"E",Item!$A:$A,0))),myConcat(INDIRECT("Item!FH"&amp;MATCH(ItemOutput!D$1&amp;ItemOutput!$A6&amp;"S",Item!$A:$A,0))))</f>
        <v xml:space="preserve">**Construction Lv8 (Unique Magic Artifacts)
|BGCOLOR(#000000):&amp;ref(Item/Shields/Immaculate-Shield.jpg,nolink,75x75,Immaculate Shield);|BGCOLOR(BLACK):COLOR(WHITE):''Immaculate Shield''|盾|&amp;ref(Spell/P_Fire.jpg,nolink,25x25,Fire);3&amp;ref(Spell/P_Astral.jpg,nolink,25x25,Astral);2|&amp;ref(Spell/V_Fire.jpg,nolink,25x25,Fire Gem);15&amp;ref(Spell/V_Astral.jpg,nolink,25x25,Astral Pearl);10|
|~|&gt;|&gt;|&gt;|盾軽減力：30&amp;br;防御修正：-1&amp;br;盾対応力：9&amp;br;装備負担：1&amp;br;魔法の防具&amp;br;&amp;br;&amp;ref(Item/Awe.jpg,nolink,25x25,Awe (2));&amp;ref(Item/Blessed.jpg,nolink,25x25,Blessed);&amp;br;&amp;ref(Spell/P_Holy.jpg,nolink,25x25,Priest Bonus (1));|
|&gt;|&gt;|&gt;|&gt;|BGCOLOR(#F5F5F5):聖魔法増強。祝福も授けてくれる|
|BGCOLOR(#000000):&amp;ref(Item/Shields/Barrier.jpg,nolink,75x75,Barrier);|BGCOLOR(BLACK):COLOR(WHITE):''Barrier''|盾|&amp;ref(Spell/P_Earth.jpg,nolink,25x25,Earth);4|&amp;ref(Spell/V_Earth.jpg,nolink,25x25,Earth Gem);25|
|~|&gt;|&gt;|&gt;|盾軽減力：40&amp;br;防御修正：-2&amp;br;盾対応力：11&amp;br;装備負担：2&amp;br;魔法の防具&amp;br;&amp;br;&amp;ref(Item/Fire-Resistant.jpg,nolink,25x25,Fire Resistant (15));&amp;ref(Item/Shock-Resistant.jpg,nolink,25x25,Shock Resistant (15));&amp;br;筋力+4&amp;br;騎乗中使用不可|
|&gt;|&gt;|&gt;|&gt;|BGCOLOR(#F5F5F5):驚異的な軽減力を持つ。おまけも有益|
|BGCOLOR(#000000):&amp;ref(Item/Shields/The-Aegis.jpg,nolink,75x75,The Aegis);|BGCOLOR(BLACK):COLOR(WHITE):''The Aegis''|盾|&amp;ref(Spell/P_Earth.jpg,nolink,25x25,Earth);5|&amp;ref(Spell/V_Earth.jpg,nolink,25x25,Earth Gem);40|
|~|&gt;|&gt;|&gt;|盾軽減力：25&amp;br;防御修正：-1&amp;br;盾対応力：7&amp;br;装備負担：1&amp;br;魔法の防具&amp;br;&amp;br;&amp;ref(Item/Causes-Fear.jpg,nolink,25x25,Fear (5));&amp;ref(Item/Petrification.jpg,nolink,25x25,Petrification);|
|&gt;|&gt;|&gt;|&gt;|BGCOLOR(#F5F5F5):石化の盾。魔法抵抗の低い敵には非常に強い|
|BGCOLOR(#000000):&amp;ref(Item/Shields/Shield-of-the-Dawn.jpg,nolink,75x75,Shield of the Dawn);|BGCOLOR(BLACK):COLOR(WHITE):''Shield of the Dawn''|盾|&amp;ref(Spell/P_Earth.jpg,nolink,25x25,Earth);3&amp;ref(Spell/P_Astral.jpg,nolink,25x25,Astral);2|&amp;ref(Spell/V_Earth.jpg,nolink,25x25,Earth Gem);15&amp;ref(Spell/V_Astral.jpg,nolink,25x25,Astral Pearl);10|
|~|&gt;|&gt;|&gt;|盾軽減力：35&amp;br;防御修正：-2&amp;br;盾対応力：9&amp;br;装備負担：2&amp;br;魔法の防具&amp;br;&amp;br;&amp;ref(Item/Fire-Resistant.jpg,nolink,25x25,Fire Resistant (5));&amp;ref(Item/Affliction-Resistance.jpg,nolink,25x25,Affliction Resistance (1));&amp;ref(Item/Awe.jpg,nolink,25x25,Awe (1));&amp;br;魔法抵抗+1|
|&gt;|&gt;|&gt;|&gt;|BGCOLOR(#F5F5F5):様々な面で守ってくれる。基本性能も優秀|
</v>
      </c>
      <c r="E6" t="str">
        <f ca="1">"**Construction Lv"&amp;$A6&amp;" "&amp;IF($A6=0,"(Trinkets)",IF($A6=2,"(Lesser Magic Items)",IF($A6=4,"(Greater Magic Items)",IF($A6=6,"(Very Poweful Magic Items)",IF($A6=8,"(Unique Magic Artifacts)",IF($A6=12,"(Unforgeable Unique Items)",""))))))&amp;CHAR(10)&amp;IFERROR(myConcat(INDIRECT("Item!FH"&amp;MATCH(ItemOutput!E$1&amp;ItemOutput!$A6&amp;"S",Item!$A:$A,0)&amp;":FH"&amp;MATCH(ItemOutput!E$1&amp;ItemOutput!$A6&amp;"E",Item!$A:$A,0))),myConcat(INDIRECT("Item!FH"&amp;MATCH(ItemOutput!E$1&amp;ItemOutput!$A6&amp;"S",Item!$A:$A,0))))</f>
        <v xml:space="preserve">**Construction Lv8 (Unique Magic Artifacts)
|BGCOLOR(#000000):&amp;ref(Item/Helms/Crown-of-Overmight.jpg,nolink,75x75,Crown of Overmight);|BGCOLOR(BLACK):COLOR(WHITE):''Crown of Overmight''|冠|&amp;ref(Spell/P_Fire.jpg,nolink,25x25,Fire);5&amp;ref(Spell/P_Earth.jpg,nolink,25x25,Earth);3|&amp;ref(Spell/V_Fire.jpg,nolink,25x25,Fire Gem);40&amp;ref(Spell/V_Earth.jpg,nolink,25x25,Earth Gem);15|
|~|&gt;|&gt;|&gt;|頭部防護：21&amp;br;防御修正：-3&amp;br;装備負担：2&amp;br;魔法の防具&amp;br;&amp;br;&amp;ref(Item/Protective-Force.jpg,nolink,25x25,Protective Force (30));&amp;br;&amp;ref(Item/Inspirational.jpg,nolink,25x25,Inspirational (1));&amp;ref(Nation/LivingLead.jpg,nolink,25x25,Leadership (100));&amp;br;筋力+5&amp;br;戦闘中自動発動：Charm&amp;br;装備解除不可|
|&gt;|&gt;|&gt;|&gt;|BGCOLOR(#F5F5F5):重すぎる冠。性能自体は戦闘に適する|
|BGCOLOR(#000000):&amp;ref(Item/Helms/Amon-Hotep.jpg,nolink,75x75,Amon Hotep);|BGCOLOR(BLACK):COLOR(WHITE):''Amon Hotep''|冠|&amp;ref(Spell/P_Fire.jpg,nolink,25x25,Fire);5&amp;ref(Spell/P_Astral.jpg,nolink,25x25,Astral);4|&amp;ref(Spell/V_Fire.jpg,nolink,25x25,Fire Gem);40&amp;ref(Spell/V_Astral.jpg,nolink,25x25,Astral Pearl);25|
|~|&gt;|&gt;|&gt;|頭部防護：9&amp;br;防御修正：0&amp;br;装備負担：0&amp;br;魔法の防具&amp;br;&amp;br;&amp;ref(Item/Fire-Resistant.jpg,nolink,25x25,Fire Resistant (15));&amp;ref(Item/Invulnerable.jpg,nolink,25x25,Invulnerable (25));&amp;ref(Item/Awe.jpg,nolink,25x25,Awe (5));&amp;br;魔法抵抗+5&amp;br;非戦闘時使用可能：Mummification&amp;br;装備解除不可|
|&gt;|&gt;|&gt;|&gt;|BGCOLOR(#F5F5F5):ミイラ製造機。戦闘向けの機能も持つ|
|BGCOLOR(#000000):&amp;ref(Item/Helms/Helmet-of-Perfection.jpg,nolink,75x75,Helmet of Perfection);|BGCOLOR(BLACK):COLOR(WHITE):''Helmet of Perfection''|兜|&amp;ref(Spell/P_Water.jpg,nolink,25x25,Water);3&amp;ref(Spell/P_Air.jpg,nolink,25x25,Air);3|&amp;ref(Spell/V_Water.jpg,nolink,25x25,Water Gem);15&amp;ref(Spell/V_Air.jpg,nolink,25x25,Air Gem);15|
|~|&gt;|&gt;|&gt;|頭部防護：25&amp;br;防御修正：0&amp;br;装備負担：0&amp;br;魔法の防具&amp;br;&amp;br;&amp;ref(Item/Awe.jpg,nolink,25x25,Awe (5));&amp;br;&amp;ref(Item/Inspirational.jpg,nolink,25x25,Inspirational (3));&amp;br;近接攻撃に目潰しで自動反撃（抵抗可能）|
|&gt;|&gt;|&gt;|&gt;|BGCOLOR(#F5F5F5):指揮と戦闘の双方に使える|
|BGCOLOR(#000000):&amp;ref(Item/Helms/Helmet-of-the-Dawn.jpg,nolink,75x75,Helmet of the Dawn);|BGCOLOR(BLACK):COLOR(WHITE):''Helmet of the Dawn''|兜|&amp;ref(Spell/P_Earth.jpg,nolink,25x25,Earth);2&amp;ref(Spell/P_Astral.jpg,nolink,25x25,Astral);1|&amp;ref(Spell/V_Earth.jpg,nolink,25x25,Earth Gem);10&amp;ref(Spell/V_Astral.jpg,nolink,25x25,Astral Pearl);5|
|~|&gt;|&gt;|&gt;|頭部防護：23&amp;br;防御修正：0&amp;br;装備負担：0&amp;br;魔法の防具&amp;br;&amp;br;&amp;ref(Item/Affliction-Resistance.jpg,nolink,25x25,Affliction Resistance (1));&amp;ref(Item/Awe.jpg,nolink,25x25,Awe (1));&amp;br;魔法抵抗+2|
|&gt;|&gt;|&gt;|&gt;|BGCOLOR(#F5F5F5):多様な防御的機能を備える兜|
|BGCOLOR(#000000):&amp;ref(Item/Helms/Crown-of-the-Ivy-King.jpg,nolink,75x75,Crown of the Ivy King);|BGCOLOR(BLACK):COLOR(WHITE):''Crown of the Ivy King''|冠|&amp;ref(Spell/P_Nature.jpg,nolink,25x25,Nature);2|&amp;ref(Spell/V_Nature.jpg,nolink,25x25,Nature Gem);10|
|~|&gt;|&gt;|&gt;|&amp;ref(Item/Poison-Resistant.jpg,nolink,25x25,Poison Resistant (15));&amp;ref(Item/Animal-Awe.jpg,nolink,25x25,Animal Awe (5));&amp;ref(Item/Regeneration.jpg,nolink,25x25,Regeneration (5));&amp;br;&amp;ref(Item/Forest-Survival.jpg,nolink,25x25,Forest Survival);&amp;br;&amp;ref(Item/Ivy-Lord.jpg,nolink,25x25,Ivy Lord (2));&amp;br;非戦闘時使用可能：Awaken Vine Men&amp;br;常時効果：Barkskin|
|&gt;|&gt;|&gt;|&gt;|BGCOLOR(#F5F5F5):植物人と動物の敬意を得る。防具にはならない|
|BGCOLOR(#000000):&amp;ref(Item/Helms/The-Crown-of-Despair.jpg,nolink,75x75,The Crown of Despair);|BGCOLOR(BLACK):COLOR(WHITE):''The Crown of Despair''|冠|&amp;ref(Spell/P_Death.jpg,nolink,25x25,Death);2|&amp;ref(Spell/V_Death.jpg,nolink,25x25,Death Gem);10|
|~|&gt;|&gt;|&gt;|頭部防護：9&amp;br;防御修正：0&amp;br;装備負担：0&amp;br;魔法の防具&amp;br;&amp;br;&amp;ref(Item/Causes-Fear.jpg,nolink,25x25,Fear (5));&amp;ref(Item/Darkvision.jpg,nolink,25x25,Darkvision (100));&amp;br;&amp;ref(Item/Reanimation-Bonus.jpg,nolink,25x25,Reanimation Bonus (2/4));&amp;ref(Item/Far-Caster.jpg,nolink,25x25,Far Caster (Death, 1));&amp;ref(Spell/V_Death.jpg,nolink,25x25,Death Gem Generator (1));|
|&gt;|&gt;|&gt;|&gt;|BGCOLOR(#F5F5F5):死魔法絡みの機能が豊富。作り易さも利点|
|BGCOLOR(#000000):&amp;ref(Item/Helms/Crown-of-the-Fire-King.jpg,nolink,75x75,Crown of the Fire King);|BGCOLOR(BLACK):COLOR(WHITE):''Crown of the Fire King''|冠|&amp;ref(Spell/P_Fire.jpg,nolink,25x25,Fire);4|&amp;ref(Spell/V_Fire.jpg,nolink,25x25,Fire Gem);25|
|~|&gt;|&gt;|&gt;|頭部防護：9&amp;br;防御修正：0&amp;br;装備負担：0&amp;br;魔法の防具&amp;br;&amp;br;&amp;ref(Item/Fire-Resistant.jpg,nolink,25x25,Fire Resistant (25));&amp;ref(Item/Heat.jpg,nolink,25x25,Heat (3));&amp;ref(Item/Fire-Shield.jpg,nolink,25x25,Fire Shield (7));&amp;ref(Item/Exhaustion.jpg,nolink,25x25,Exhaustion (-1));&amp;br;&amp;ref(Nation/MagicLead.jpg,nolink,25x25,Magic Leadership (25));&amp;br;随員：Fire Elemental2体&amp;br;装備解除不可|
|&gt;|&gt;|&gt;|&gt;|BGCOLOR(#F5F5F5):炎の王の冠。持久力がやや落ちる|
|BGCOLOR(#000000):&amp;ref(Item/Helms/Crown-of-the-Frost-King.jpg,nolink,75x75,Crown of the Frost King);|BGCOLOR(BLACK):COLOR(WHITE):''Crown of the Frost King''|冠|&amp;ref(Spell/P_Water.jpg,nolink,25x25,Water);4|&amp;ref(Spell/V_Water.jpg,nolink,25x25,Water Gem);25|
|~|&gt;|&gt;|&gt;|頭部防護：9&amp;br;防御修正：0&amp;br;装備負担：0&amp;br;魔法の防具&amp;br;&amp;br;&amp;ref(Item/Shock-Resistant.jpg,nolink,25x25,Shock Resistant (25));&amp;ref(Item/Chill.jpg,nolink,25x25,Chill (25));&amp;br;&amp;ref(Nation/MagicLead.jpg,nolink,25x25,Magic Leadership (25));&amp;br;随員：Ice Elemental2体&amp;br;装備解除不可|
|&gt;|&gt;|&gt;|&gt;|BGCOLOR(#F5F5F5):氷の王の冠。非常に広い範囲に冷気を撒き散らす|
|BGCOLOR(#000000):&amp;ref(Item/Helms/The-First-Crown.jpg,nolink,75x75,The First Crown);|BGCOLOR(BLACK):COLOR(WHITE):''The First Crown''|冠|&amp;ref(Spell/P_Astral.jpg,nolink,25x25,Astral);4&amp;ref(Spell/P_Fire.jpg,nolink,25x25,Fire);4|&amp;ref(Spell/V_Astral.jpg,nolink,25x25,Astral Pearl);25&amp;ref(Spell/V_Fire.jpg,nolink,25x25,Fire Gem);25|
|~|&gt;|&gt;|&gt;|頭部防護：9&amp;br;防御修正：0&amp;br;装備負担：0&amp;br;魔法の防具&amp;br;&amp;br;&amp;ref(Item/Awe.jpg,nolink,25x25,Awe (5));&amp;br;&amp;ref(Item/Horror-Marked.jpg,nolink,25x25,Causes Horror Mark);&amp;br;&amp;ref(Item/Master-Ritualist.jpg,nolink,25x25,Master Ritualist (1));&amp;br;装備解除不可|
|&gt;|&gt;|&gt;|&gt;|BGCOLOR(#F5F5F5):儀式に役立つ。強力ながら危険性も|
</v>
      </c>
      <c r="F6" t="str">
        <f ca="1">"**Construction Lv"&amp;$A6&amp;" "&amp;IF($A6=0,"(Trinkets)",IF($A6=2,"(Lesser Magic Items)",IF($A6=4,"(Greater Magic Items)",IF($A6=6,"(Very Poweful Magic Items)",IF($A6=8,"(Unique Magic Artifacts)",IF($A6=12,"(Unforgeable Unique Items)",""))))))&amp;CHAR(10)&amp;IFERROR(myConcat(INDIRECT("Item!FH"&amp;MATCH(ItemOutput!F$1&amp;ItemOutput!$A6&amp;"S",Item!$A:$A,0)&amp;":FH"&amp;MATCH(ItemOutput!F$1&amp;ItemOutput!$A6&amp;"E",Item!$A:$A,0))),myConcat(INDIRECT("Item!FH"&amp;MATCH(ItemOutput!F$1&amp;ItemOutput!$A6&amp;"S",Item!$A:$A,0))))</f>
        <v xml:space="preserve">**Construction Lv8 (Unique Magic Artifacts)
|BGCOLOR(#000000):&amp;ref(Item/Armors/Aseftik's-Armor.jpg,nolink,75x75,Aseftik's Armor);|BGCOLOR(BLACK):COLOR(WHITE):''Aseftik's Armor''|鎧|&amp;ref(Spell/P_Earth.jpg,nolink,25x25,Earth);4|&amp;ref(Spell/V_Earth.jpg,nolink,25x25,Earth Gem);25|
|~|&gt;|&gt;|&gt;|胴体防護：28&amp;br;防御修正：-3&amp;br;装備負担：4&amp;br;行軍速度：-6&amp;br;魔法の防具&amp;br;&amp;br;魔法抵抗+3、士気+8&amp;br;装備解除不可|
|&gt;|&gt;|&gt;|&gt;|BGCOLOR(#F5F5F5):重いが相応に丈夫。魔法にも強い|
|BGCOLOR(#000000):&amp;ref(Item/Armors/Monolith-Armor.jpg,nolink,75x75,Monolith Armor);|BGCOLOR(BLACK):COLOR(WHITE):''Monolith Armor''|鎧|&amp;ref(Spell/P_Earth.jpg,nolink,25x25,Earth);4|&amp;ref(Spell/V_Earth.jpg,nolink,25x25,Earth Gem);25|
|~|&gt;|&gt;|&gt;|胴体防護：30&amp;br;防御修正：-8&amp;br;装備負担：10&amp;br;行軍速度：-6&amp;br;魔法の防具&amp;br;&amp;br;&amp;ref(Item/Regeneration.jpg,nolink,25x25,Regeneration (10));&amp;br;士気+10&amp;br;騎乗中使用不可|
|&gt;|&gt;|&gt;|&gt;|BGCOLOR(#F5F5F5):驚異的な重量。使い手を選ぶ|
|BGCOLOR(#000000):&amp;ref(Item/Armors/Armor-of-the-Dawn.jpg,nolink,75x75,Armor of the Dawn);|BGCOLOR(BLACK):COLOR(WHITE):''Armor of the Dawn''|鎧|&amp;ref(Spell/P_Earth.jpg,nolink,25x25,Earth);3&amp;ref(Spell/P_Astral.jpg,nolink,25x25,Astral);2|&amp;ref(Spell/V_Earth.jpg,nolink,25x25,Earth Gem);15&amp;ref(Spell/V_Astral.jpg,nolink,25x25,Astral Pearl);10|
|~|&gt;|&gt;|&gt;|胴体防護：20&amp;br;防御修正：-1&amp;br;装備負担：2&amp;br;行軍速度：-2&amp;br;魔法の防具&amp;br;&amp;br;&amp;ref(Item/Fire-Resistant.jpg,nolink,25x25,Fire Resistant (6));&amp;ref(Item/Affliction-Resistance.jpg,nolink,25x25,Affliction Resistance (2));&amp;ref(Item/Awe.jpg,nolink,25x25,Awe (1));&amp;br;魔法抵抗+1|
|&gt;|&gt;|&gt;|&gt;|BGCOLOR(#F5F5F5):優秀な性能に多様な恩恵を併せ持つ|
|BGCOLOR(#000000):&amp;ref(Item/Armors/Robe-of-Calius-the-Druid.jpg,nolink,75x75,Robe of Calius the Druid);|BGCOLOR(BLACK):COLOR(WHITE):''Robe of Calius the Druid''|鎧|&amp;ref(Spell/P_Nature.jpg,nolink,25x25,Nature);3|&amp;ref(Spell/V_Nature.jpg,nolink,25x25,Nature Gem);15|
|~|&gt;|&gt;|&gt;|胴体防護：4&amp;br;防御修正：0&amp;br;装備負担：0&amp;br;行軍速度：-0&amp;br;魔法の防具&amp;br;&amp;br;&amp;ref(Item/Fire-Resistant.jpg,nolink,25x25,Fire Resistant (10));&amp;ref(Item/Shock-Resistant.jpg,nolink,25x25,Shock Resistant (10));&amp;ref(Item/Cold-Resistant.jpg,nolink,25x25,Cold Resistant (10));&amp;ref(Item/Stealthy-Boost.jpg,nolink,25x25,Stealth Boost (20));&amp;br;魔法抵抗+3|
|&gt;|&gt;|&gt;|&gt;|BGCOLOR(#F5F5F5):様々な属性耐性を付加。潜水にも役立つ|
|BGCOLOR(#000000):&amp;ref(Item/Armors/Fenris'-Pelt.jpg,nolink,75x75,Fenris' Pelt);|BGCOLOR(BLACK):COLOR(WHITE):''Fenris' Pelt''|鎧|&amp;ref(Spell/P_Nature.jpg,nolink,25x25,Nature);4|&amp;ref(Spell/V_Nature.jpg,nolink,25x25,Nature Gem);25|
|~|&gt;|&gt;|&gt;|胴体防護：16&amp;br;防御修正：0&amp;br;装備負担：1&amp;br;行軍速度：-0&amp;br;魔法の防具&amp;br;&amp;br;&amp;ref(Item/Cold-Resistant.jpg,nolink,25x25,Cold Resistant (5));&amp;ref(Item/Gone-Berserk.jpg,nolink,25x25,Gone Berserk);&amp;br;&amp;ref(Item/Swiftness.jpg,nolink,25x25,Swiftness (50));&amp;ref(Item/Mountain-Survival.jpg,nolink,25x25,Mountain Survival);&amp;br;戦闘開始時自動発動：Howl|
|&gt;|&gt;|&gt;|&gt;|BGCOLOR(#F5F5F5):多数の狼と共に突撃するための品。使い方次第では強力|
|BGCOLOR(#000000):&amp;ref(Item/Armors/Armor-of-Virtue.jpg,nolink,75x75,Armor of Virtue);|BGCOLOR(BLACK):COLOR(WHITE):''Armor of Virtue''|鎧|&amp;ref(Spell/P_Astral.jpg,nolink,25x25,Astral);3|&amp;ref(Spell/V_Astral.jpg,nolink,25x25,Astral Pearl);15|
|~|&gt;|&gt;|&gt;|胴体防護：16&amp;br;防御修正：-1&amp;br;装備負担：1&amp;br;行軍速度：-0&amp;br;魔法の防具&amp;br;&amp;br;&amp;ref(Item/Awe.jpg,nolink,25x25,Awe (4));&amp;ref(Item/Blessed.jpg,nolink,25x25,Blessed);&amp;br;ダメージを受けると首都へ帰還|
|&gt;|&gt;|&gt;|&gt;|BGCOLOR(#F5F5F5):過保護な鎧。強力だが扱い辛い|
|BGCOLOR(#000000):&amp;ref(Item/Armors/Flesh-Ward.jpg,nolink,75x75,Flesh Ward);|BGCOLOR(BLACK):COLOR(WHITE):''Flesh Ward''|鎧|&amp;ref(Spell/P_Blood.jpg,nolink,25x25,Blood);4|&amp;ref(Spell/V_Blood.jpg,nolink,25x25,Blood Slave);25|
|~|&gt;|&gt;|&gt;|&amp;br;防御修正：0&amp;br;装備負担：0&amp;br;行軍速度：-0&amp;br;魔法の防具&amp;br;&amp;br;&amp;ref(Item/Damage-Reversal.jpg,nolink,25x25,Damage Reversal (13 vs MR));&amp;ref(Item/Reinvigoration.jpg,nolink,25x25,Reinvigoration (2));&amp;br;&amp;ref(Item/Horror-Marked.jpg,nolink,25x25,Causes Horror Mark);&amp;br;&amp;ref(Spell/P_Blood.jpg,nolink,25x25,Blood Magic Bonus (1));&amp;br;筋力+4&amp;br;無生物使用不可&amp;br;装備解除不可|
|&gt;|&gt;|&gt;|&gt;|BGCOLOR(#F5F5F5):独特な性能。抵抗力の低い相手には強い|
|BGCOLOR(#000000):&amp;ref(Item/Armors/Pebble-Skin-Suit.jpg,nolink,75x75,Pebble Skin Suit);|BGCOLOR(BLACK):COLOR(WHITE):''Pebble Skin Suit''|鎧|&amp;ref(Spell/P_Blood.jpg,nolink,25x25,Blood);4&amp;ref(Spell/P_Earth.jpg,nolink,25x25,Earth);1|&amp;ref(Spell/V_Blood.jpg,nolink,25x25,Blood Slave);25&amp;ref(Spell/V_Earth.jpg,nolink,25x25,Earth Gem);5|
|~|&gt;|&gt;|&gt;|&amp;ref(Item/Regeneration.jpg,nolink,25x25,Regeneration (10));&amp;br;&amp;ref(Spell/P_Earth.jpg,nolink,25x25,Earth Magic Bonus (1));&amp;br;筋力+2&amp;br;常時効果：Stoneskin&amp;br;無生物使用不可&amp;br;装備解除不可&amp;br;ターン毎に低確率でTrollに変身|
|&gt;|&gt;|&gt;|&gt;|BGCOLOR(#F5F5F5):地魔法増強。非常に特徴的な効果を備える|
</v>
      </c>
      <c r="G6" t="str">
        <f ca="1">"**Construction Lv"&amp;$A6&amp;" "&amp;IF($A6=0,"(Trinkets)",IF($A6=2,"(Lesser Magic Items)",IF($A6=4,"(Greater Magic Items)",IF($A6=6,"(Very Poweful Magic Items)",IF($A6=8,"(Unique Magic Artifacts)",IF($A6=12,"(Unforgeable Unique Items)",""))))))&amp;CHAR(10)&amp;IFERROR(myConcat(INDIRECT("Item!FH"&amp;MATCH(ItemOutput!G$1&amp;ItemOutput!$A6&amp;"S",Item!$A:$A,0)&amp;":FH"&amp;MATCH(ItemOutput!G$1&amp;ItemOutput!$A6&amp;"E",Item!$A:$A,0))),myConcat(INDIRECT("Item!FH"&amp;MATCH(ItemOutput!G$1&amp;ItemOutput!$A6&amp;"S",Item!$A:$A,0))))</f>
        <v xml:space="preserve">**Construction Lv8 (Unique Magic Artifacts)
|BGCOLOR(#000000):&amp;ref(Item/Boots/Boots-of-Antaeus.jpg,nolink,75x75,Boots of Antaeus);|BGCOLOR(BLACK):COLOR(WHITE):''Boots of Antaeus''|靴|&amp;ref(Spell/P_Earth.jpg,nolink,25x25,Earth);4&amp;ref(Spell/P_Nature.jpg,nolink,25x25,Nature);1|&amp;ref(Spell/V_Earth.jpg,nolink,25x25,Earth Gem);25&amp;ref(Spell/V_Nature.jpg,nolink,25x25,Nature Gem);5|
|~|&gt;|&gt;|&gt;|&amp;ref(Item/Regeneration.jpg,nolink,25x25,Regeneration (10));&amp;ref(Item/Reinvigoration.jpg,nolink,25x25,Reinvigoration (5));&amp;br;&amp;ref(Spell/P_Earth.jpg,nolink,25x25,Earth Magic Bonus (1));&amp;br;行軍速度+6|
|&gt;|&gt;|&gt;|&gt;|BGCOLOR(#F5F5F5):地魔法増強。様々な形で持久力も高める|
|BGCOLOR(#000000):&amp;ref(Item/Boots/Sandals-of-the-Crane.jpg,nolink,75x75,Sandals of the Crane);|BGCOLOR(BLACK):COLOR(WHITE):''Sandals of the Crane''|靴|&amp;ref(Spell/P_Astral.jpg,nolink,25x25,Astral);1|&amp;ref(Spell/V_Astral.jpg,nolink,25x25,Astral Pearl);5|
|~|&gt;|&gt;|&gt;|戦闘中自動発動：Blink|
|&gt;|&gt;|&gt;|&gt;|BGCOLOR(#F5F5F5):戦場を勝手に飛び回る。扱いが非常に難しい|
|BGCOLOR(#000000):&amp;ref(Item/Boots/Boots-of-the-Planes.jpg,nolink,75x75,Boots of the Planes);|BGCOLOR(BLACK):COLOR(WHITE):''Boots of the Planes''|靴|&amp;ref(Spell/P_Astral.jpg,nolink,25x25,Astral);5|&amp;ref(Spell/V_Astral.jpg,nolink,25x25,Astral Pearl);40|
|~|&gt;|&gt;|&gt;|&amp;ref(Item/Ethereal.jpg,nolink,25x25,Ethereal);&amp;ref(Item/Horror-Marked.jpg,nolink,25x25,Causes Horror Mark);&amp;br;非戦闘時使用可能：Teleport&amp;br;稀にVoidへ追放される|
|&gt;|&gt;|&gt;|&gt;|BGCOLOR(#F5F5F5):気ままな一人旅が可能に。危険も伴う|
|BGCOLOR(#000000):&amp;ref(Item/Boots/The-Boots-of-Calius-the-Druid.jpg,nolink,75x75,The Boots of Calius the Druid);|BGCOLOR(BLACK):COLOR(WHITE):''The Boots of Calius the Druid''|靴|&amp;ref(Spell/P_Nature.jpg,nolink,25x25,Nature);4|&amp;ref(Spell/V_Nature.jpg,nolink,25x25,Nature Gem);25|
|~|&gt;|&gt;|&gt;|&amp;ref(Item/Reinvigoration.jpg,nolink,25x25,Reinvigoration (10));&amp;br;行軍速度+9|
|&gt;|&gt;|&gt;|&gt;|BGCOLOR(#F5F5F5):強力な疲労回復。並のことでは疲れ切らない|
</v>
      </c>
      <c r="H6" t="str">
        <f ca="1">"**Construction Lv"&amp;$A6&amp;" "&amp;IF($A6=0,"(Trinkets)",IF($A6=2,"(Lesser Magic Items)",IF($A6=4,"(Greater Magic Items)",IF($A6=6,"(Very Poweful Magic Items)",IF($A6=8,"(Unique Magic Artifacts)",IF($A6=12,"(Unforgeable Unique Items)",""))))))&amp;CHAR(10)&amp;IFERROR(myConcat(INDIRECT("Item!FH"&amp;MATCH(ItemOutput!H$1&amp;ItemOutput!$A6&amp;"S",Item!$A:$A,0)&amp;":FH"&amp;MATCH(ItemOutput!H$1&amp;ItemOutput!$A6&amp;"E",Item!$A:$A,0))),myConcat(INDIRECT("Item!FH"&amp;MATCH(ItemOutput!H$1&amp;ItemOutput!$A6&amp;"S",Item!$A:$A,0))))</f>
        <v xml:space="preserve">**Construction Lv8 (Unique Magic Artifacts)
|BGCOLOR(#000000):&amp;ref(Item/Misc/The-Ruby-Eye.jpg,nolink,75x75,The Ruby Eye);|BGCOLOR(BLACK):COLOR(WHITE):''The Ruby Eye''|雑貨|&amp;ref(Spell/P_Fire.jpg,nolink,25x25,Fire);3|&amp;ref(Spell/V_Fire.jpg,nolink,25x25,Fire Gem);15|
|~|&gt;|&gt;|&gt;|&amp;ref(Item/Affliction.jpg,nolink,25x25,Lost one eye);&amp;br;&amp;ref(Spell/P_Fire.jpg,nolink,25x25,Fire Magic Bonus (1));&amp;ref(Spell/V_Water.jpg,nolink,25x25,Water Gem Generator (2));&amp;br;装備解除不可|
|&gt;|&gt;|&gt;|&gt;|BGCOLOR(#F5F5F5):火魔法増強。水の宝石も生成する|
|BGCOLOR(#000000):&amp;ref(Item/Misc/Fever-Fetish.jpg,nolink,75x75,Fever Fetish);|BGCOLOR(BLACK):COLOR(WHITE):''Fever Fetish''|雑貨|&amp;ref(Spell/P_Fire.jpg,nolink,25x25,Fire);1&amp;ref(Spell/P_Nature.jpg,nolink,25x25,Nature);1|&amp;ref(Spell/V_Fire.jpg,nolink,25x25,Fire Gem);5&amp;ref(Spell/V_Nature.jpg,nolink,25x25,Nature Gem);5|
|~|&gt;|&gt;|&gt;|&amp;ref(Item/Diseased.jpg,nolink,25x25,Diseased);&amp;br;&amp;ref(Spell/V_Fire.jpg,nolink,25x25,Fire Gem Generator (2));|
|&gt;|&gt;|&gt;|&gt;|BGCOLOR(#F5F5F5):火の宝石を生成。病に影響されないものが使うと良い|
|BGCOLOR(#000000):&amp;ref(Item/Misc/The-Ark.jpg,nolink,75x75,The Ark);|BGCOLOR(BLACK):COLOR(WHITE):''The Ark''|雑貨|&amp;ref(Spell/P_Fire.jpg,nolink,25x25,Fire);5&amp;ref(Spell/P_Astral.jpg,nolink,25x25,Astral);5|&amp;ref(Spell/V_Fire.jpg,nolink,25x25,Fire Gem);40&amp;ref(Spell/V_Astral.jpg,nolink,25x25,Astral Pearl);40|
|~|&gt;|&gt;|&gt;|&amp;ref(Item/Dominion-Spreader.jpg,nolink,25x25,Dominion Spreader (1));&amp;br;戦闘開始時自動発動：Ark|
|&gt;|&gt;|&gt;|&gt;|BGCOLOR(#F5F5F5):敬虔なる信徒以外を虐殺。支配力も広げる|
|BGCOLOR(#000000):&amp;ref(Item/Misc/Amulet-of-the-Doppelganger.jpg,nolink,75x75,Amulet of the Doppelganger);|BGCOLOR(BLACK):COLOR(WHITE):''Amulet of the Doppelganger''|雑貨|&amp;ref(Spell/P_Air.jpg,nolink,25x25,Air);2|&amp;ref(Spell/V_Air.jpg,nolink,25x25,Air Gem);10|
|~|&gt;|&gt;|&gt;|&amp;ref(Item/Stealthy.jpg,nolink,25x25,Stealthy (50));&amp;ref(Item/Seduction.jpg,nolink,25x25,Seduction);|
|&gt;|&gt;|&gt;|&gt;|BGCOLOR(#F5F5F5):誰にでも隠密技能を付加。誘惑も行える|
|BGCOLOR(#000000):&amp;ref(Item/Misc/The-Flying-Ship.jpg,nolink,75x75,The Flying Ship);|BGCOLOR(BLACK):COLOR(WHITE):''The Flying Ship''|雑貨|&amp;ref(Spell/P_Air.jpg,nolink,25x25,Air);5|&amp;ref(Spell/V_Air.jpg,nolink,25x25,Air Gem);40|
|~|&gt;|&gt;|&gt;|空輸：容量500、速度26|
|&gt;|&gt;|&gt;|&gt;|BGCOLOR(#F5F5F5):大型輸送機。少々大規模な軍でも軽々と運ぶ|
|BGCOLOR(#000000):&amp;ref(Item/Misc/Igor-Konhelm's-Tome.jpg,nolink,75x75,Igor Könhelm's Tome);|BGCOLOR(BLACK):COLOR(WHITE):''Igor Könhelm's Tome''|雑貨|&amp;ref(Spell/P_Air.jpg,nolink,25x25,Air);2&amp;ref(Spell/P_Death.jpg,nolink,25x25,Death);2|&amp;ref(Spell/V_Air.jpg,nolink,25x25,Air Gem);10&amp;ref(Spell/V_Death.jpg,nolink,25x25,Death Gem);10|
|~|&gt;|&gt;|&gt;|&amp;ref(Item/Storm-Power.jpg,nolink,25x25,Storm Power (5));&amp;ref(Item/Storm-Immunity.jpg,nolink,25x25,Storm Immunity);&amp;br;Corpse Construct召喚数+10|
|&gt;|&gt;|&gt;|&gt;|BGCOLOR(#F5F5F5):嵐の力を借りる品。死体工作にも使える|
|BGCOLOR(#000000):&amp;ref(Item/Misc/Tome-of-High-Power.jpg,nolink,75x75,Tome of High Power);|BGCOLOR(BLACK):COLOR(WHITE):''Tome of High Power''|雑貨|&amp;ref(Spell/P_Air.jpg,nolink,25x25,Air);2&amp;ref(Spell/P_Astral.jpg,nolink,25x25,Astral);2|&amp;ref(Spell/V_Air.jpg,nolink,25x25,Air Gem);10&amp;ref(Spell/V_Astral.jpg,nolink,25x25,Astral Pearl);10|
|~|&gt;|&gt;|&gt;|&amp;ref(Item/Horror-Marked.jpg,nolink,25x25,Causes Horror Mark);&amp;br;&amp;ref(Spell/P_Air.jpg,nolink,25x25,Air Magic Bonus (1));&amp;ref(Spell/P_Astral.jpg,nolink,25x25,Astral Magic Bonus (1));&amp;ref(Item/Far-Caster.jpg,nolink,25x25,Far Caster (All, 2));|
|&gt;|&gt;|&gt;|&gt;|BGCOLOR(#F5F5F5):空の力を借る書。強大ながら危険性も|
|BGCOLOR(#000000):&amp;ref(Item/Misc/The-Magic-Lamp.jpg,nolink,75x75,The Magic Lamp);|BGCOLOR(BLACK):COLOR(WHITE):''The Magic Lamp''|雑貨|&amp;ref(Spell/P_Air.jpg,nolink,25x25,Air);5&amp;ref(Spell/P_Fire.jpg,nolink,25x25,Fire);4|&amp;ref(Spell/V_Air.jpg,nolink,25x25,Air Gem);40&amp;ref(Spell/V_Fire.jpg,nolink,25x25,Fire Gem);25|
|~|&gt;|&gt;|&gt;|非戦闘時使用可能：Summon Jinn|
|&gt;|&gt;|&gt;|&gt;|BGCOLOR(#F5F5F5):魔人の檻。開放するか幽閉するか|
|BGCOLOR(#000000):&amp;ref(Item/Misc/Krupp's-Bracers.jpg,nolink,75x75,Krupp's Bracers);|BGCOLOR(BLACK):COLOR(WHITE):''Krupp's Bracers''|雑貨|&amp;ref(Spell/P_Earth.jpg,nolink,25x25,Earth);2|&amp;ref(Spell/V_Earth.jpg,nolink,25x25,Earth Gem);10|
|~|&gt;|&gt;|&gt;|頭部防護：5&amp;br;胴体防護：5&amp;br;防御修正：5&amp;br;装備負担：0&amp;br;魔法の防具&amp;br;&amp;br;&amp;ref(Item/Reinvigoration.jpg,nolink,25x25,Reinvigoration (3));|
|&gt;|&gt;|&gt;|&gt;|BGCOLOR(#F5F5F5):やや強力な追加装甲。持久力も与える|
|BGCOLOR(#000000):&amp;ref(Item/Misc/Draupnir.jpg,nolink,75x75,Draupnir);|BGCOLOR(BLACK):COLOR(WHITE):''Draupnir''|雑貨|&amp;ref(Spell/P_Earth.jpg,nolink,25x25,Earth);5|&amp;ref(Spell/V_Earth.jpg,nolink,25x25,Earth Gem);40|
|~|&gt;|&gt;|&gt;|&amp;ref(Item/Gold-Maker.jpg,nolink,25x25,Gold Maker (200));|
|&gt;|&gt;|&gt;|&gt;|BGCOLOR(#F5F5F5):持つだけで金を産む。安全なところで利用したい|
|BGCOLOR(#000000):&amp;ref(Item/Misc/The-First-Anvil.jpg,nolink,75x75,The First Anvil);|BGCOLOR(BLACK):COLOR(WHITE):''The First Anvil''|雑貨|&amp;ref(Spell/P_Earth.jpg,nolink,25x25,Earth);6|&amp;ref(Spell/V_Earth.jpg,nolink,25x25,Earth Gem);60|
|~|&gt;|&gt;|&gt;|&amp;ref(Item/Master-Smith.jpg,nolink,25x25,Master Smith (1));|
|&gt;|&gt;|&gt;|&gt;|BGCOLOR(#F5F5F5):高度な製造を可能に。全系統に対応|
|BGCOLOR(#000000):&amp;ref(Item/Misc/Holger-the-Head.jpg,nolink,75x75,Holger the Head);|BGCOLOR(BLACK):COLOR(WHITE):''Holger the Head''|雑貨|&amp;ref(Spell/P_Earth.jpg,nolink,25x25,Earth);1&amp;ref(Spell/P_Death.jpg,nolink,25x25,Death);1|&amp;ref(Spell/V_Earth.jpg,nolink,25x25,Earth Gem);5&amp;ref(Spell/V_Death.jpg,nolink,25x25,Death Gem);5|
|~|&gt;|&gt;|&gt;|&amp;ref(Item/Gluttony.jpg,nolink,25x25,Gluttony (3));&amp;br;随員：Headless Hoburg Hero（指揮官）|
|&gt;|&gt;|&gt;|&gt;|BGCOLOR(#F5F5F5):珍妙なる英雄を使役。護衛にはなる|
|BGCOLOR(#000000):&amp;ref(Item/Misc/Percival-the-Pocket-Knight.jpg,nolink,75x75,Percival the Pocket Knight);|BGCOLOR(BLACK):COLOR(WHITE):''Percival the Pocket Knight''|雑貨|&amp;ref(Spell/P_Earth.jpg,nolink,25x25,Earth);2&amp;ref(Spell/P_Nature.jpg,nolink,25x25,Nature);1|&amp;ref(Spell/V_Earth.jpg,nolink,25x25,Earth Gem);10&amp;ref(Spell/V_Nature.jpg,nolink,25x25,Nature Gem);5|
|~|&gt;|&gt;|&gt;|随員：Pocket Knight（指揮官）|
|&gt;|&gt;|&gt;|&gt;|BGCOLOR(#F5F5F5):ポケットに住む錫の騎士。侮れない能力ではある|
|BGCOLOR(#000000):&amp;ref(Item/Misc/Alchemist's-Stone.jpg,nolink,75x75,Alchemist's Stone);|BGCOLOR(BLACK):COLOR(WHITE):''Alchemist's Stone''|雑貨|&amp;ref(Spell/P_Earth.jpg,nolink,25x25,Earth);1&amp;ref(Spell/P_Fire.jpg,nolink,25x25,Fire);1|&amp;ref(Spell/V_Earth.jpg,nolink,25x25,Earth Gem);5&amp;ref(Spell/V_Fire.jpg,nolink,25x25,Fire Gem);5|
|~|&gt;|&gt;|&gt;|&amp;ref(Item/Fire-Resistant.jpg,nolink,25x25,Fire Resistant (5));&amp;ref(Item/Shock-Resistant.jpg,nolink,25x25,Shock Resistant (5));&amp;br;&amp;ref(Item/Alchemist.jpg,nolink,25x25,Alchemist (50));|
|&gt;|&gt;|&gt;|&gt;|BGCOLOR(#F5F5F5):錬金術師必携。魔力次第では非常に大きな恩恵に|
|BGCOLOR(#000000):&amp;ref(Item/Misc/Gate-Stone.jpg,nolink,75x75,Gate Stone);|BGCOLOR(BLACK):COLOR(WHITE):''Gate Stone''|雑貨|&amp;ref(Spell/P_Earth.jpg,nolink,25x25,Earth);7&amp;ref(Spell/P_Astral.jpg,nolink,25x25,Astral);7|&amp;ref(Spell/V_Earth.jpg,nolink,25x25,Earth Gem);80&amp;ref(Spell/V_Astral.jpg,nolink,25x25,Astral Pearl);80|
|~|&gt;|&gt;|&gt;|非戦闘時使用可能：Astral Travel|
|&gt;|&gt;|&gt;|&gt;|BGCOLOR(#F5F5F5):軍と共に好きに飛び回れる。ただしあまりにも高価|
|BGCOLOR(#000000):&amp;ref(Item/Misc/Atlas-of-Creation.jpg,nolink,75x75,Atlas of Creation);|BGCOLOR(BLACK):COLOR(WHITE):''Atlas of Creation''|雑貨|&amp;ref(Spell/P_Earth.jpg,nolink,25x25,Earth);5&amp;ref(Spell/P_Astral.jpg,nolink,25x25,Astral);5|&amp;ref(Spell/V_Earth.jpg,nolink,25x25,Earth Gem);40&amp;ref(Spell/V_Astral.jpg,nolink,25x25,Astral Pearl);40|
|~|&gt;|&gt;|&gt;|&amp;ref(Item/Horror-Marked.jpg,nolink,25x25,Causes Horror Mark);&amp;br;&amp;ref(Spell/P_Earth.jpg,nolink,25x25,Earth Magic Bonus (1));&amp;ref(Spell/P_Astral.jpg,nolink,25x25,Astral Magic Bonus (1));&amp;ref(Spell/P_Nature.jpg,nolink,25x25,Nature Magic Bonus (1));&amp;br;非戦闘時使用可能：Record of Creation|
|&gt;|&gt;|&gt;|&gt;|BGCOLOR(#F5F5F5):地、星、緑魔法増強。現地に出向けば魔法の地も明かせる|
|BGCOLOR(#000000):&amp;ref(Item/Misc/Bell-of-Cleansing.jpg,nolink,75x75,Bell of Cleansing);|BGCOLOR(BLACK):COLOR(WHITE):''Bell of Cleansing''|雑貨|&amp;ref(Spell/P_Water.jpg,nolink,25x25,Water);2|&amp;ref(Spell/V_Water.jpg,nolink,25x25,Water Gem);10|
|~|&gt;|&gt;|&gt;|&amp;ref(Item/Fire-Resistant.jpg,nolink,25x25,Fire Resistant (5));&amp;br;戦闘中自動発動：Cleansing Chime|
|&gt;|&gt;|&gt;|&gt;|BGCOLOR(#F5F5F5):悪魔を浄化する鐘。短射程だが威力は高い|
|BGCOLOR(#000000):&amp;ref(Item/Misc/Orb-of-Atlantis.jpg,nolink,75x75,Orb of Atlantis);|BGCOLOR(BLACK):COLOR(WHITE):''Orb of Atlantis''|雑貨|&amp;ref(Spell/P_Water.jpg,nolink,25x25,Water);4&amp;ref(Spell/P_Earth.jpg,nolink,25x25,Earth);1|&amp;ref(Spell/V_Water.jpg,nolink,25x25,Water Gem);25&amp;ref(Spell/V_Earth.jpg,nolink,25x25,Earth Gem);5|
|~|&gt;|&gt;|&gt;|&amp;ref(Nation/MagicLead.jpg,nolink,25x25,Magic Leadership (10));&amp;ref(Item/Water-Breathing.jpg,nolink,25x25,Gift of Water Breathing (200));&amp;br;&amp;ref(Spell/P_Water.jpg,nolink,25x25,Water Magic Bonus (1));&amp;br;戦闘開始時自動発動：Friendly Currents&amp;br;戦闘時使用可能：Summon Lesser Water Elemental|
|&gt;|&gt;|&gt;|&gt;|BGCOLOR(#F5F5F5):水魔法増強。多彩な機能を保有する|
|BGCOLOR(#000000):&amp;ref(Item/Misc/The-Astral-Harpoon.jpg,nolink,75x75,The Astral Harpoon);|BGCOLOR(BLACK):COLOR(WHITE):''The Astral Harpoon''|雑貨|&amp;ref(Spell/P_Astral.jpg,nolink,25x25,Astral);5&amp;ref(Spell/P_Blood.jpg,nolink,25x25,Blood);1|&amp;ref(Spell/V_Astral.jpg,nolink,25x25,Astral Pearl);40&amp;ref(Spell/V_Blood.jpg,nolink,25x25,Blood Slave);5|
|~|&gt;|&gt;|&gt;|非戦闘時使用可能：Astral Harpoon|
|&gt;|&gt;|&gt;|&gt;|BGCOLOR(#F5F5F5):遠方の敵を一本釣り。相手が悪いと自分が釣られる|
|BGCOLOR(#000000):&amp;ref(Item/Misc/The-Forbidden-Light.jpg,nolink,75x75,The Forbidden Light);|BGCOLOR(BLACK):COLOR(WHITE):''The Forbidden Light''|雑貨|&amp;ref(Spell/P_Astral.jpg,nolink,25x25,Astral);5&amp;ref(Spell/P_Fire.jpg,nolink,25x25,Fire);5|&amp;ref(Spell/V_Astral.jpg,nolink,25x25,Astral Pearl);40&amp;ref(Spell/V_Fire.jpg,nolink,25x25,Fire Gem);40|
|~|&gt;|&gt;|&gt;|&amp;ref(Item/Fire-Resistant.jpg,nolink,25x25,Fire Resistant (5));&amp;ref(Item/Shock-Resistant.jpg,nolink,25x25,Shock Resistant (5));&amp;br;&amp;ref(Item/Horror-Marked.jpg,nolink,25x25,Causes Horror Mark);&amp;br;&amp;ref(Spell/P_Fire.jpg,nolink,25x25,Fire Magic Bonus (2));&amp;ref(Spell/P_Astral.jpg,nolink,25x25,Astral Magic Bonus (2));&amp;ref(Spell/V_Fire.jpg,nolink,25x25,Fire Gem Generator (1));&amp;br;戦闘開始時自動発動：Solar Brilliance&amp;br;老化加速：+1&amp;br;装備解除不可&amp;br;暗殺誘発：Horror各種|
|&gt;|&gt;|&gt;|&gt;|BGCOLOR(#F5F5F5):火、星魔法増強。驚異的な力と途方もない危険性を秘める|
|BGCOLOR(#000000):&amp;ref(Item/Misc/Nethgul.jpg,nolink,75x75,Nethgul);|BGCOLOR(BLACK):COLOR(WHITE):''Nethgul''|雑貨|&amp;ref(Spell/P_Astral.jpg,nolink,25x25,Astral);3&amp;ref(Spell/P_Water.jpg,nolink,25x25,Water);2|&amp;ref(Spell/V_Astral.jpg,nolink,25x25,Astral Pearl);15&amp;ref(Spell/V_Water.jpg,nolink,25x25,Water Gem);10|
|~|&gt;|&gt;|&gt;|戦闘中自動発動：各種星魔法、2連射|
|&gt;|&gt;|&gt;|&gt;|BGCOLOR(#F5F5F5):自動的に呪文を乱射。気紛れだが優秀|
|BGCOLOR(#000000):&amp;ref(Item/Misc/The-Black-Mirror.jpg,nolink,75x75,The Black Mirror);|BGCOLOR(BLACK):COLOR(WHITE):''The Black Mirror''|雑貨|&amp;ref(Spell/P_Astral.jpg,nolink,25x25,Astral);4&amp;ref(Spell/P_Blood.jpg,nolink,25x25,Blood);2|&amp;ref(Spell/V_Astral.jpg,nolink,25x25,Astral Pearl);25&amp;ref(Spell/V_Blood.jpg,nolink,25x25,Blood Slave);10|
|~|&gt;|&gt;|&gt;|&amp;ref(Item/Cursed.jpg,nolink,25x25,Cursed);&amp;br;魔法抵抗-4&amp;br;非戦闘時使用可能：Mind Hunt&amp;br;戦闘中自動発動：Disbelieve|
|&gt;|&gt;|&gt;|&gt;|BGCOLOR(#F5F5F5):幻を砕く鏡。真の力は星の魔術師のみが使える|
|BGCOLOR(#000000):&amp;ref(Item/Misc/The-Horror-Harmonica.jpg,nolink,75x75,The Horror Harmonica);|BGCOLOR(BLACK):COLOR(WHITE):''The Horror Harmonica''|雑貨|&amp;ref(Spell/P_Astral.jpg,nolink,25x25,Astral);5&amp;ref(Spell/P_Death.jpg,nolink,25x25,Death);4|&amp;ref(Spell/V_Astral.jpg,nolink,25x25,Astral Pearl);40&amp;ref(Spell/V_Death.jpg,nolink,25x25,Death Gem);25|
|~|&gt;|&gt;|&gt;|&amp;ref(Item/Horror-Marked.jpg,nolink,25x25,Causes Horror Mark);&amp;br;士気-2&amp;br;戦闘時使用可能：Call Horror&amp;br;戦闘開始時自動発動：Wailing Winds|
|&gt;|&gt;|&gt;|&gt;|BGCOLOR(#F5F5F5):様々な恐怖の源。非常に扱い辛い|
|BGCOLOR(#000000):&amp;ref(Item/Misc/Tome-of-the-Lower-Planes.jpg,nolink,75x75,Tome of the Lower Planes);|BGCOLOR(BLACK):COLOR(WHITE):''Tome of the Lower Planes''|雑貨|&amp;ref(Spell/P_Astral.jpg,nolink,25x25,Astral);3&amp;ref(Spell/P_Blood.jpg,nolink,25x25,Blood);2|&amp;ref(Spell/V_Astral.jpg,nolink,25x25,Astral Pearl);15&amp;ref(Spell/V_Blood.jpg,nolink,25x25,Blood Slave);10|
|~|&gt;|&gt;|&gt;|&amp;ref(Spell/P_Blood.jpg,nolink,25x25,Blood Magic Bonus (1));&amp;br;Inferno、Kokytos脱出率向上|
|&gt;|&gt;|&gt;|&gt;|BGCOLOR(#F5F5F5):血魔法増強。地獄の観光案内も兼ねる|
|BGCOLOR(#000000):&amp;ref(Item/Misc/Carcator-the-Pocket-Lich.jpg,nolink,75x75,Carcator the Pocket Lich);|BGCOLOR(BLACK):COLOR(WHITE):''Carcator the Pocket Lich''|雑貨|&amp;ref(Spell/P_Death.jpg,nolink,25x25,Death);4|&amp;ref(Spell/V_Death.jpg,nolink,25x25,Death Gem);25|
|~|&gt;|&gt;|&gt;|&amp;ref(Item/Adept-Researcher.jpg,nolink,25x25,Adept Researcher (4));&amp;br;随員：Pocket Lich（指揮官）&amp;br;同じ州のユニットにCurseを拡散|
|&gt;|&gt;|&gt;|&gt;|BGCOLOR(#F5F5F5):優秀な死魔法の使い手を従える。偏屈ぶりはご愛敬|
|BGCOLOR(#000000):&amp;ref(Item/Misc/The-Ankh.jpg,nolink,75x75,The Ankh);|BGCOLOR(BLACK):COLOR(WHITE):''The Ankh''|雑貨|&amp;ref(Spell/P_Death.jpg,nolink,25x25,Death);5|&amp;ref(Spell/V_Death.jpg,nolink,25x25,Death Gem);40|
|~|&gt;|&gt;|&gt;|&amp;ref(Item/Shock-Resistant.jpg,nolink,25x25,Shock Resistant (5));&amp;br;&amp;ref(Item/Horror-Marked.jpg,nolink,25x25,Causes Horror Mark);&amp;br;戦闘開始時自動発動：Life after Death|
|&gt;|&gt;|&gt;|&gt;|BGCOLOR(#F5F5F5):偽りの来世を与える命の護符。消耗戦に強くなる|
|BGCOLOR(#000000):&amp;ref(Item/Misc/Disease-Grinder.jpg,nolink,75x75,Disease Grinder);|BGCOLOR(BLACK):COLOR(WHITE):''Disease Grinder''|雑貨|&amp;ref(Spell/P_Death.jpg,nolink,25x25,Death);3&amp;ref(Spell/P_Fire.jpg,nolink,25x25,Fire);1|&amp;ref(Spell/V_Death.jpg,nolink,25x25,Death Gem);15&amp;ref(Spell/V_Fire.jpg,nolink,25x25,Fire Gem);5|
|~|&gt;|&gt;|&gt;|&amp;ref(Item/Disease-Grinder.jpg,nolink,25x25,Disease Grinder (1));|
|&gt;|&gt;|&gt;|&gt;|BGCOLOR(#F5F5F5):病を利用してしまう一石二鳥の道具|
|BGCOLOR(#000000):&amp;ref(Item/Misc/The-Black-Book-of-Secrets.jpg,nolink,75x75,The Black Book of Secrets);|BGCOLOR(BLACK):COLOR(WHITE):''The Black Book of Secrets''|雑貨|&amp;ref(Spell/P_Death.jpg,nolink,25x25,Death);2&amp;ref(Spell/P_Blood.jpg,nolink,25x25,Blood);2|&amp;ref(Spell/V_Death.jpg,nolink,25x25,Death Gem);10&amp;ref(Spell/V_Blood.jpg,nolink,25x25,Blood Slave);10|
|~|&gt;|&gt;|&gt;|&amp;ref(Item/Causes-Fear.jpg,nolink,25x25,Fear (5));&amp;br;&amp;ref(Spell/P_Death.jpg,nolink,25x25,Death Magic Bonus (1));&amp;ref(Spell/P_Blood.jpg,nolink,25x25,Blood Magic Bonus (1));|
|&gt;|&gt;|&gt;|&gt;|BGCOLOR(#F5F5F5):死、血魔法増強。忌まわしげだが危険はない|
|BGCOLOR(#000000):&amp;ref(Item/Misc/The-Green-Eye.jpg,nolink,75x75,The Green Eye);|BGCOLOR(BLACK):COLOR(WHITE):''The Green Eye''|雑貨|&amp;ref(Spell/P_Nature.jpg,nolink,25x25,Nature);2|&amp;ref(Spell/V_Nature.jpg,nolink,25x25,Nature Gem);10|
|~|&gt;|&gt;|&gt;|&amp;ref(Item/Affliction.jpg,nolink,25x25,Lost one eye);&amp;br;抵抗貫通修正+2&amp;br;戦闘中自動発動：Sleep&amp;br;装備解除不可|
|&gt;|&gt;|&gt;|&gt;|BGCOLOR(#F5F5F5):敵を自動で眠らせる目。貫通力も大きく増す|
|BGCOLOR(#000000):&amp;ref(Item/Misc/Wondrous-Box-of-Monsters.jpg,nolink,75x75,Wondrous Box of Monsters);|BGCOLOR(BLACK):COLOR(WHITE):''Wondrous Box of Monsters''|雑貨|&amp;ref(Spell/P_Nature.jpg,nolink,25x25,Nature);4|&amp;ref(Spell/V_Nature.jpg,nolink,25x25,Nature Gem);25|
|~|&gt;|&gt;|&gt;|戦闘中自動発動：Grow Monster|
|&gt;|&gt;|&gt;|&gt;|BGCOLOR(#F5F5F5):動物全般が飛び出す謎の箱。暴走の危険も持つ|
|BGCOLOR(#000000):&amp;ref(Item/Misc/Fountain-of-Youth.jpg,nolink,75x75,Fountain of Youth);|BGCOLOR(BLACK):COLOR(WHITE):''Fountain of Youth''|雑貨|&amp;ref(Spell/P_Nature.jpg,nolink,25x25,Nature);3&amp;ref(Spell/P_Fire.jpg,nolink,25x25,Fire);3|&amp;ref(Spell/V_Nature.jpg,nolink,25x25,Nature Gem);15&amp;ref(Spell/V_Fire.jpg,nolink,25x25,Fire Gem);15|
|~|&gt;|&gt;|&gt;|同じ州のユニット全員の老化抑止：75%|
|&gt;|&gt;|&gt;|&gt;|BGCOLOR(#F5F5F5):州全体の老化を抑える持ち運び式の泉|
|BGCOLOR(#000000):&amp;ref(Item/Misc/Midget's-Revenge.jpg,nolink,75x75,Midget's Revenge);|BGCOLOR(BLACK):COLOR(WHITE):''Midget's Revenge''|雑貨|&amp;ref(Spell/P_Nature.jpg,nolink,25x25,Nature);1&amp;ref(Spell/P_Water.jpg,nolink,25x25,Water);1|&amp;ref(Spell/V_Nature.jpg,nolink,25x25,Nature Gem);5&amp;ref(Spell/V_Water.jpg,nolink,25x25,Water Gem);5|
|~|&gt;|&gt;|&gt;|&amp;ref(Item/Invulnerable.jpg,nolink,25x25,Invulnerable (20));&amp;br;&amp;ref(Item/Enlarged.jpg,nolink,25x25,Enlarged);&amp;br;装備条件：サイズ1以下&amp;br;攻撃技能+3、防御技能+3、筋力+2、HP+10|
|&gt;|&gt;|&gt;|&gt;|BGCOLOR(#F5F5F5):使い手は限られるが効果は多彩|
|BGCOLOR(#000000):&amp;ref(Item/Misc/Soulstone-of-the-Wolves.jpg,nolink,75x75,Soulstone of the Wolves);|BGCOLOR(BLACK):COLOR(WHITE):''Soulstone of the Wolves''|雑貨|&amp;ref(Spell/P_Nature.jpg,nolink,25x25,Nature);6&amp;ref(Spell/P_Earth.jpg,nolink,25x25,Earth);1|&amp;ref(Spell/V_Nature.jpg,nolink,25x25,Nature Gem);60&amp;ref(Spell/V_Earth.jpg,nolink,25x25,Earth Gem);5|
|~|&gt;|&gt;|&gt;|非戦闘時使用可能：Call of the Wild&amp;br;戦闘開始時自動発動：Howl|
|&gt;|&gt;|&gt;|&gt;|BGCOLOR(#F5F5F5):狼の友となる。戦闘でもそれ以外でも有益|
|BGCOLOR(#000000):&amp;ref(Item/Misc/The-Chalice.jpg,nolink,75x75,The Chalice);|BGCOLOR(BLACK):COLOR(WHITE):''The Chalice''|雑貨|&amp;ref(Spell/P_Nature.jpg,nolink,25x25,Nature);5&amp;ref(Spell/P_Astral.jpg,nolink,25x25,Astral);3|&amp;ref(Spell/V_Nature.jpg,nolink,25x25,Nature Gem);40&amp;ref(Spell/V_Astral.jpg,nolink,25x25,Astral Pearl);15|
|~|&gt;|&gt;|&gt;|&amp;ref(Item/Healer.jpg,nolink,25x25,Healer (5));&amp;br;戦闘時使用可能：Banishment&amp;br;老化抑止：100%&amp;br;暗殺誘発：Knight of the Chalice|
|&gt;|&gt;|&gt;|&gt;|BGCOLOR(#F5F5F5):深い傷さえ癒す聖杯。無用な客も押し寄せる|
|BGCOLOR(#000000):&amp;ref(Item/Misc/The-Tome-of-Gaia.jpg,nolink,75x75,The Tome of Gaia);|BGCOLOR(BLACK):COLOR(WHITE):''The Tome of Gaia''|雑貨|&amp;ref(Spell/P_Nature.jpg,nolink,25x25,Nature);2&amp;ref(Spell/P_Earth.jpg,nolink,25x25,Earth);2|&amp;ref(Spell/V_Nature.jpg,nolink,25x25,Nature Gem);10&amp;ref(Spell/V_Earth.jpg,nolink,25x25,Earth Gem);10|
|~|&gt;|&gt;|&gt;|&amp;ref(Spell/P_Earth.jpg,nolink,25x25,Earth Magic Bonus (1));&amp;ref(Spell/P_Nature.jpg,nolink,25x25,Nature Magic Bonus (1));|
|&gt;|&gt;|&gt;|&gt;|BGCOLOR(#F5F5F5):地、緑魔法増強。癖もなく気軽に使える|
|BGCOLOR(#000000):&amp;ref(Item/Misc/The-Protection-of-Geryon.jpg,nolink,75x75,The Protection of Geryon);|BGCOLOR(BLACK):COLOR(WHITE):''The Protection of Geryon''|雑貨|&amp;ref(Spell/P_Blood.jpg,nolink,25x25,Blood);3|&amp;ref(Spell/V_Blood.jpg,nolink,25x25,Blood Slave);|
|~|&gt;|&gt;|&gt;|死亡時に消費して攻撃者をInfernoへ追放&amp;br;製造費軽減対象外&amp;br;装備解除不可|
|&gt;|&gt;|&gt;|&gt;|BGCOLOR(#F5F5F5):復讐のための契約。上手く働けば強烈|
|BGCOLOR(#000000):&amp;ref(Item/Misc/The-Manual-of-Cross-Breeding.jpg,nolink,75x75,The Manual of Cross Breeding);|BGCOLOR(BLACK):COLOR(WHITE):''The Manual of Cross Breeding''|雑貨|&amp;ref(Spell/P_Blood.jpg,nolink,25x25,Blood);3&amp;ref(Spell/P_Nature.jpg,nolink,25x25,Nature);3|&amp;ref(Spell/V_Blood.jpg,nolink,25x25,Blood Slave);15&amp;ref(Spell/V_Nature.jpg,nolink,25x25,Nature Gem);15|
|~|&gt;|&gt;|&gt;|&amp;ref(Item/Horror-Marked.jpg,nolink,25x25,Causes Horror Mark);&amp;br;&amp;ref(Item/Adept-Cross-Breeder.jpg,nolink,25x25,Adept Cross Breeder (20));|
|&gt;|&gt;|&gt;|&gt;|BGCOLOR(#F5F5F5):交雑実験の効率と成果を高める|
|BGCOLOR(#000000):&amp;ref(Item/Misc/The-Gift-of-Kurgi.jpg,nolink,75x75,The Gift of Kurgi);|BGCOLOR(BLACK):COLOR(WHITE):''The Gift of Kurgi''|雑貨|&amp;ref(Spell/P_Blood.jpg,nolink,25x25,Blood);5|&amp;ref(Spell/V_Blood.jpg,nolink,25x25,Blood Slave);40|
|~|&gt;|&gt;|&gt;|&amp;br;防御修正：8&amp;br;装備負担：0&amp;br;&amp;br;&amp;ref(Item/Protective-Force.jpg,nolink,25x25,Protective Force (20));&amp;ref(Item/Causes-Fear.jpg,nolink,25x25,Fear (30));&amp;br;&amp;ref(Item/Ethereal.jpg,nolink,25x25,Ethereal);&amp;ref(Item/Cursed.jpg,nolink,25x25,Cursed);&amp;ref(Item/Horror-Marked.jpg,nolink,25x25,Causes Horror Mark);&amp;ref(Item/Insane.jpg,nolink,25x25,Insane (10));&amp;ref(Item/Flying.jpg,nolink,25x25,Flying);&amp;ref(Item/Storm-Immunity.jpg,nolink,25x25,Storm Immunity);&amp;br;非戦闘時使用可能：Send Lesser Horror&amp;br;戦闘開始時自動発動：Call Lesser Horror&amp;br;所有者を徐々に発狂|
|&gt;|&gt;|&gt;|&gt;|BGCOLOR(#F5F5F5):理解し難いほどの利点と欠点を備える。作ること自体が一つの狂気|
|BGCOLOR(#000000):&amp;ref(Item/Misc/Ardmon's-Soul-Trap.jpg,nolink,75x75,Ardmon's Soul Trap);|BGCOLOR(BLACK):COLOR(WHITE):''Ardmon's Soul Trap''|雑貨|&amp;ref(Spell/P_Blood.jpg,nolink,25x25,Blood);3&amp;ref(Spell/P_Astral.jpg,nolink,25x25,Astral);1|&amp;ref(Spell/V_Blood.jpg,nolink,25x25,Blood Slave);15&amp;ref(Spell/V_Astral.jpg,nolink,25x25,Astral Pearl);5|
|~|&gt;|&gt;|&gt;|&amp;ref(Item/Exhaustion.jpg,nolink,25x25,Exhaustion (-1));&amp;br;筋力-2&amp;br;随員：Ghost Champion/Ghost Mage4体（指揮官）|
|&gt;|&gt;|&gt;|&gt;|BGCOLOR(#F5F5F5):幽霊の戦士と魔術師を率いる。消耗に注意|
|BGCOLOR(#000000):&amp;ref(Item/Misc/Tome-of-the-Forgotten-Masons.jpg,nolink,75x75,Tome of the Forgotten Masons);|BGCOLOR(BLACK):COLOR(WHITE):''Tome of the Forgotten Masons''|雑貨|&amp;ref(Spell/P_Earth.jpg,nolink,25x25,Earth);5&amp;ref(Spell/P_Blood.jpg,nolink,25x25,Blood);1|&amp;ref(Spell/V_Earth.jpg,nolink,25x25,Earth Gem);40&amp;ref(Spell/V_Blood.jpg,nolink,25x25,Blood Slave);5|
|~|&gt;|&gt;|&gt;|&amp;ref(Item/Mason.jpg,nolink,25x25,Mason);&amp;ref(Item/Horror-Marked.jpg,nolink,25x25,Causes Horror Mark);&amp;br;装備解除不可|
|&gt;|&gt;|&gt;|&gt;|BGCOLOR(#F5F5F5):誰でも優れた建築家に。経済や軍事基盤の補強になる|
</v>
      </c>
    </row>
    <row r="7" spans="1:8" x14ac:dyDescent="0.15">
      <c r="A7">
        <v>12</v>
      </c>
      <c r="B7" t="str">
        <f ca="1">"**Construction Lv"&amp;$A7&amp;" "&amp;IF($A7=0,"(Trinkets)",IF($A7=2,"(Lesser Magic Items)",IF($A7=4,"(Greater Magic Items)",IF($A7=6,"(Very Poweful Magic Items)",IF($A7=8,"(Unique Magic Artifacts)",IF($A7=12,"(Unforgeable Unique Items)",""))))))&amp;CHAR(10)&amp;IFERROR(myConcat(INDIRECT("Item!FH"&amp;MATCH(ItemOutput!B$1&amp;ItemOutput!$A7&amp;"S",Item!$A:$A,0)&amp;":FH"&amp;MATCH(ItemOutput!B$1&amp;ItemOutput!$A7&amp;"E",Item!$A:$A,0))),myConcat(INDIRECT("Item!FH"&amp;MATCH(ItemOutput!B$1&amp;ItemOutput!$A7&amp;"S",Item!$A:$A,0))))</f>
        <v xml:space="preserve">**Construction Lv12 (Unforgeable Unique Items)
|BGCOLOR(#000000):&amp;ref(Item/SH Weapons/Champion's-Gladius.jpg,nolink,75x75,Champion's Gladius);|BGCOLOR(BLACK):COLOR(WHITE):''Champion's Gladius''|片手|&amp;ref(Spell/P_Fire.jpg,nolink,25x25,Fire);5|&amp;ref(Spell/V_Fire.jpg,nolink,25x25,Fire Gem);40|
|~|&gt;|&gt;|&gt;|攻撃力：8&amp;ref(Item/D_Slash.jpg,nolink,25x25,Slash Damage);&amp;ref(Item/D_Pierce.jpg,nolink,25x25,Pierce Damage);&amp;ref(Item/D_Magic.jpg,nolink,25x25,Magic Damage);&amp;br;攻撃修正：2&amp;br;防御修正：4&amp;br;長さ：1&amp;br;&amp;br;&amp;ref(Item/Affliction-Resistance.jpg,nolink,25x25,Affliction Resistance (2));&amp;br;&amp;ref(Item/Inspirational.jpg,nolink,25x25,Inspirational (1));&amp;ref(Item/Quickness.jpg,nolink,25x25,Quickness);&amp;ref(Item/Lucky.jpg,nolink,25x25,Lucky);&amp;br;装備解除不可&amp;br;デスマッチ強制参加|
|&gt;|&gt;|&gt;|&gt;|BGCOLOR(#F5F5F5):デスマッチ景品の一つ。やや防御的な能力を持つ|
|BGCOLOR(#000000):&amp;ref(Item/SH Weapons/Sun-Sword.jpg,nolink,75x75,Sun Sword);|BGCOLOR(BLACK):COLOR(WHITE):''Sun Sword''|片手|&amp;ref(Spell/P_Fire.jpg,nolink,25x25,Fire);4|&amp;ref(Spell/V_Fire.jpg,nolink,25x25,Fire Gem);25|
|~|&gt;|&gt;|&gt;|攻撃力：15&amp;ref(Item/D_Slash.jpg,nolink,25x25,Slash Damage);&amp;ref(Item/D_Magic.jpg,nolink,25x25,Magic Damage);&amp;br;対アンデッド/デーモン三倍打&amp;br;攻撃修正：3&amp;br;防御修正：3&amp;br;長さ：1&amp;br;攻撃時追撃：Small Area Holyfire&amp;br;&amp;br;&amp;ref(Item/Blessed.jpg,nolink,25x25,Blessed);&amp;ref(Item/Gone-Berserk.jpg,nolink,25x25,Gone Berserk);&amp;br;&amp;ref(Nation/LivingLead.jpg,nolink,25x25,Leadership (25));|
|&gt;|&gt;|&gt;|&gt;|BGCOLOR(#F5F5F5):野良聖騎士の剣。聖火を放ち祝福と狂信を授ける|
|BGCOLOR(#000000):&amp;ref(Item/SH Weapons/The-Admiral's-Sword.jpg,nolink,75x75,The Admiral's Sword);|BGCOLOR(BLACK):COLOR(WHITE):''The Admiral's Sword''|片手|&amp;ref(Spell/P_Death.jpg,nolink,25x25,Death);3|&amp;ref(Spell/V_Death.jpg,nolink,25x25,Death Gem);15|
|~|&gt;|&gt;|&gt;|攻撃力：12&amp;ref(Item/D_Slash.jpg,nolink,25x25,Slash Damage);&amp;ref(Item/D_Magic.jpg,nolink,25x25,Magic Damage);&amp;br;防御貫通&amp;br;攻撃修正：5&amp;br;防御修正：2&amp;br;長さ：1&amp;br;負傷時追撃：Curse&amp;br;&amp;br;&amp;ref(Item/Causes-Fear.jpg,nolink,25x25,Fear (5));|
|&gt;|&gt;|&gt;|&gt;|BGCOLOR(#F5F5F5):亡霊海賊の愛用品。手に入れる機会は多くない|
</v>
      </c>
      <c r="C7" t="str">
        <f ca="1">"**Construction Lv"&amp;$A7&amp;" "&amp;IF($A7=0,"(Trinkets)",IF($A7=2,"(Lesser Magic Items)",IF($A7=4,"(Greater Magic Items)",IF($A7=6,"(Very Poweful Magic Items)",IF($A7=8,"(Unique Magic Artifacts)",IF($A7=12,"(Unforgeable Unique Items)",""))))))&amp;CHAR(10)&amp;IFERROR(myConcat(INDIRECT("Item!FH"&amp;MATCH(ItemOutput!C$1&amp;ItemOutput!$A7&amp;"S",Item!$A:$A,0)&amp;":FH"&amp;MATCH(ItemOutput!C$1&amp;ItemOutput!$A7&amp;"E",Item!$A:$A,0))),myConcat(INDIRECT("Item!FH"&amp;MATCH(ItemOutput!C$1&amp;ItemOutput!$A7&amp;"S",Item!$A:$A,0))))</f>
        <v xml:space="preserve">**Construction Lv12 (Unforgeable Unique Items)
|BGCOLOR(#000000):&amp;ref(Item/DH Weapons/Shortsword.jpg,nolink,75x75,Shortsword);|BGCOLOR(BLACK):COLOR(WHITE):''Shortsword''|両手|&amp;ref(Spell/P_Earth.jpg,nolink,25x25,Earth);3|&amp;ref(Spell/V_Earth.jpg,nolink,25x25,Earth Gem);15|
|~|&gt;|&gt;|&gt;|攻撃力：12&amp;ref(Item/D_Slash.jpg,nolink,25x25,Slash Damage);&amp;ref(Item/D_Magic.jpg,nolink,25x25,Magic Damage);&amp;br;対大型三倍打&amp;br;筋力加算+25%&amp;br;攻撃修正：3&amp;br;防御修正：4&amp;br;長さ：1&amp;br;&amp;br;&amp;ref(Item/Air-Shield.jpg,nolink,25x25,Air Shield (80));|
|&gt;|&gt;|&gt;|&gt;|BGCOLOR(#F5F5F5):小人の英雄の剣。自身より大きなものに非常に強い|
|BGCOLOR(#000000):&amp;ref(Item/DH Weapons/Hammer-of-the-Cyclops.jpg,nolink,75x75,Hammer of the Cyclops);|BGCOLOR(BLACK):COLOR(WHITE):''Hammer of the Cyclops''|両手|&amp;ref(Spell/P_Earth.jpg,nolink,25x25,Earth);6|&amp;ref(Spell/V_Earth.jpg,nolink,25x25,Earth Gem);60|
|~|&gt;|&gt;|&gt;|攻撃力：37&amp;ref(Item/D_Blunt.jpg,nolink,25x25,Blunt Damage);&amp;ref(Item/D_Magic.jpg,nolink,25x25,Magic Damage);&amp;br;筋力加算なし&amp;br;筋力加算+25%&amp;br;攻撃修正：0&amp;br;防御修正：-1&amp;br;長さ：2&amp;br;&amp;br;&amp;ref(Item/Master-Smith.jpg,nolink,25x25,Master Smith (1));|
|&gt;|&gt;|&gt;|&gt;|BGCOLOR(#F5F5F5):アイテム製造の友。武器としても独特な性能|
|BGCOLOR(#000000):&amp;ref(Item/DH Weapons/Champion's-Trident.jpg,nolink,75x75,Champion's Trident);|BGCOLOR(BLACK):COLOR(WHITE):''Champion's Trident''|両手|&amp;ref(Spell/P_Fire.jpg,nolink,25x25,Fire);5|&amp;ref(Spell/V_Fire.jpg,nolink,25x25,Fire Gem);40|
|~|&gt;|&gt;|&gt;|攻撃力：12&amp;ref(Item/D_Pierce.jpg,nolink,25x25,Pierce Damage);&amp;ref(Item/D_Magic.jpg,nolink,25x25,Magic Damage);&amp;br;筋力加算+25%&amp;br;2回連続攻撃&amp;br;攻撃修正：3&amp;br;防御修正：6&amp;br;長さ：3&amp;br;&amp;br;&amp;ref(Nation/LivingLead.jpg,nolink,25x25,Leadership (25));&amp;ref(Item/Quickness.jpg,nolink,25x25,Quickness);&amp;ref(Item/Lucky.jpg,nolink,25x25,Lucky);&amp;br;装備解除不可&amp;br;デスマッチ強制参加|
|&gt;|&gt;|&gt;|&gt;|BGCOLOR(#F5F5F5):デスマッチ景品の一つ。加速しながらの二連攻撃は強烈|
</v>
      </c>
      <c r="D7" t="str">
        <f ca="1">"**Construction Lv"&amp;$A7&amp;" "&amp;IF($A7=0,"(Trinkets)",IF($A7=2,"(Lesser Magic Items)",IF($A7=4,"(Greater Magic Items)",IF($A7=6,"(Very Poweful Magic Items)",IF($A7=8,"(Unique Magic Artifacts)",IF($A7=12,"(Unforgeable Unique Items)",""))))))&amp;CHAR(10)&amp;IFERROR(myConcat(INDIRECT("Item!FH"&amp;MATCH(ItemOutput!D$1&amp;ItemOutput!$A7&amp;"S",Item!$A:$A,0)&amp;":FH"&amp;MATCH(ItemOutput!D$1&amp;ItemOutput!$A7&amp;"E",Item!$A:$A,0))),myConcat(INDIRECT("Item!FH"&amp;MATCH(ItemOutput!D$1&amp;ItemOutput!$A7&amp;"S",Item!$A:$A,0))))</f>
        <v xml:space="preserve">**Construction Lv12 (Unforgeable Unique Items)
|BGCOLOR(#000000):&amp;ref(Item/Shields/Sun-Shield.jpg,nolink,75x75,Sun Shield);|BGCOLOR(BLACK):COLOR(WHITE):''Sun Shield''|盾|&amp;ref(Spell/P_Fire.jpg,nolink,25x25,Fire);4|&amp;ref(Spell/V_Fire.jpg,nolink,25x25,Fire Gem);25|
|~|&gt;|&gt;|&gt;|盾軽減力：25&amp;br;防御修正：-2&amp;br;盾対応力：8&amp;br;装備負担：2&amp;br;魔法の防具&amp;br;&amp;br;&amp;ref(Item/Fire-Resistant.jpg,nolink,25x25,Fire Resistant (15));&amp;ref(Item/Shock-Resistant.jpg,nolink,25x25,Shock Resistant (15));&amp;ref(Item/Awe.jpg,nolink,25x25,Awe (1));|
|&gt;|&gt;|&gt;|&gt;|BGCOLOR(#F5F5F5):野良聖騎士の盾。高い属性耐性も備える|
</v>
      </c>
      <c r="E7" t="str">
        <f ca="1">"**Construction Lv"&amp;$A7&amp;" "&amp;IF($A7=0,"(Trinkets)",IF($A7=2,"(Lesser Magic Items)",IF($A7=4,"(Greater Magic Items)",IF($A7=6,"(Very Poweful Magic Items)",IF($A7=8,"(Unique Magic Artifacts)",IF($A7=12,"(Unforgeable Unique Items)",""))))))&amp;CHAR(10)&amp;IFERROR(myConcat(INDIRECT("Item!FH"&amp;MATCH(ItemOutput!E$1&amp;ItemOutput!$A7&amp;"S",Item!$A:$A,0)&amp;":FH"&amp;MATCH(ItemOutput!E$1&amp;ItemOutput!$A7&amp;"E",Item!$A:$A,0))),myConcat(INDIRECT("Item!FH"&amp;MATCH(ItemOutput!E$1&amp;ItemOutput!$A7&amp;"S",Item!$A:$A,0))))</f>
        <v xml:space="preserve">**Construction Lv12 (Unforgeable Unique Items)
|BGCOLOR(#000000):&amp;ref(Item/Helms/Crown-of-Katafagus.jpg,nolink,75x75,Crown of Katafagus);|BGCOLOR(BLACK):COLOR(WHITE):''Crown of Katafagus''|冠|&amp;ref(Spell/P_Death.jpg,nolink,25x25,Death);6|&amp;ref(Spell/V_Death.jpg,nolink,25x25,Death Gem);60|
|~|&gt;|&gt;|&gt;|頭部防護：9&amp;br;防御修正：0&amp;br;装備負担：0&amp;br;魔法の防具&amp;br;&amp;br;&amp;ref(Item/Fire-Resistant.jpg,nolink,25x25,Fire Resistant (15));&amp;ref(Item/Shock-Resistant.jpg,nolink,25x25,Shock Resistant (15));&amp;ref(Item/Causes-Fear.jpg,nolink,25x25,Fear (5));&amp;br;&amp;ref(Spell/P_Death.jpg,nolink,25x25,Death Magic Bonus (1));&amp;br;毎ターン自動召喚：Mummy1体&amp;br;装備解除不可|
|&gt;|&gt;|&gt;|&gt;|BGCOLOR(#F5F5F5):野良リッチの冠。幅広い恩恵を与える|
|BGCOLOR(#000000):&amp;ref(Item/Helms/Crown-of-Ptah.jpg,nolink,75x75,Crown of Ptah);|BGCOLOR(BLACK):COLOR(WHITE):''Crown of Ptah''|冠|&amp;ref(Spell/P_Fire.jpg,nolink,25x25,Fire);5&amp;ref(Spell/P_Death.jpg,nolink,25x25,Death);6|&amp;ref(Spell/V_Fire.jpg,nolink,25x25,Fire Gem);40&amp;ref(Spell/V_Death.jpg,nolink,25x25,Death Gem);60|
|~|&gt;|&gt;|&gt;|頭部防護：9&amp;br;防御修正：0&amp;br;装備負担：0&amp;br;魔法の防具&amp;br;&amp;br;&amp;ref(Item/Causes-Fear.jpg,nolink,25x25,Fear (10));&amp;br;&amp;ref(Item/Cursed.jpg,nolink,25x25,Cursed);&amp;br;魔法抵抗+3、士気+4&amp;br;戦闘時使用可能：Control the Dead&amp;br;戦闘開始時自動発動：Power of the Sepulchre&amp;br;装備解除不可|
|&gt;|&gt;|&gt;|&gt;|BGCOLOR(#F5F5F5):野良ミイラ神の冠。同行するアンデッドを支援する|
|BGCOLOR(#000000):&amp;ref(Item/Helms/Sun-Helmet.jpg,nolink,75x75,Sun Helmet);|BGCOLOR(BLACK):COLOR(WHITE):''Sun Helmet''|兜|&amp;ref(Spell/P_Fire.jpg,nolink,25x25,Fire);4|&amp;ref(Spell/V_Fire.jpg,nolink,25x25,Fire Gem);25|
|~|&gt;|&gt;|&gt;|頭部防護：25&amp;br;防御修正：0&amp;br;装備負担：0&amp;br;魔法の防具&amp;br;&amp;br;&amp;ref(Item/Awe.jpg,nolink,25x25,Awe (1));&amp;br;魔法抵抗+5|
|&gt;|&gt;|&gt;|&gt;|BGCOLOR(#F5F5F5):野良聖騎士の兜。魔法抵抗の増加が大きい|
|BGCOLOR(#000000):&amp;ref(Item/Helms/Helmet-of-Invisibility.jpg,nolink,75x75,Helmet of Invisibility);|BGCOLOR(BLACK):COLOR(WHITE):''Helmet of Invisibility''|兜|&amp;ref(Spell/P_Death.jpg,nolink,25x25,Death);3|&amp;ref(Spell/V_Death.jpg,nolink,25x25,Death Gem);15|
|~|&gt;|&gt;|&gt;|頭部防護：23&amp;br;防御修正：0&amp;br;装備負担：0&amp;br;魔法の防具&amp;br;&amp;br;&amp;ref(Item/Spirit-Sight.jpg,nolink,25x25,Spirit Sight);&amp;ref(Item/Invisible.jpg,nolink,25x25,Invisible);&amp;br;装備解除不可|
|&gt;|&gt;|&gt;|&gt;|BGCOLOR(#F5F5F5):冥王の愛用品。数少ない透明化の手段|
|BGCOLOR(#000000):&amp;ref(Item/Helms/Champion's-Helmet.jpg,nolink,75x75,Champion's Helmet);|BGCOLOR(BLACK):COLOR(WHITE):''Champion's Helmet''|兜|&amp;ref(Spell/P_Fire.jpg,nolink,25x25,Fire);5|&amp;ref(Spell/V_Fire.jpg,nolink,25x25,Fire Gem);40|
|~|&gt;|&gt;|&gt;|頭部防護：19&amp;br;防御修正：0&amp;br;装備負担：0&amp;br;魔法の防具&amp;br;&amp;br;&amp;ref(Item/Awe.jpg,nolink,25x25,Awe (1));&amp;br;&amp;ref(Item/Inspirational.jpg,nolink,25x25,Inspirational (2));&amp;ref(Item/Quickness.jpg,nolink,25x25,Quickness);&amp;ref(Item/Lucky.jpg,nolink,25x25,Lucky);&amp;br;士気+4&amp;br;装備解除不可&amp;br;デスマッチ強制参加|
|&gt;|&gt;|&gt;|&gt;|BGCOLOR(#F5F5F5):デスマッチ景品の一つ。着用者とその配下の士気を高める|
|BGCOLOR(#000000):&amp;ref(Item/Helms/Champion's-Headband.jpg,nolink,75x75,Champion's Headband);|BGCOLOR(BLACK):COLOR(WHITE):''Champion's Headband''|兜|&amp;ref(Spell/P_Fire.jpg,nolink,25x25,Fire);5|&amp;ref(Spell/V_Fire.jpg,nolink,25x25,Fire Gem);40|
|~|&gt;|&gt;|&gt;|頭部防護：10&amp;br;防御修正：0&amp;br;装備負担：0&amp;br;魔法の防具&amp;br;&amp;br;&amp;ref(Item/Awe.jpg,nolink,25x25,Awe (1));&amp;br;&amp;ref(Item/Inspirational.jpg,nolink,25x25,Inspirational (3));&amp;ref(Nation/LivingLead.jpg,nolink,25x25,Leadership (50));&amp;ref(Item/Quickness.jpg,nolink,25x25,Quickness);&amp;ref(Item/Lucky.jpg,nolink,25x25,Lucky);&amp;br;装備解除不可&amp;br;デスマッチ強制参加|
|&gt;|&gt;|&gt;|&gt;|BGCOLOR(#F5F5F5):デスマッチ景品の一つ。指揮上限と配下の士気を向上|
</v>
      </c>
      <c r="F7" t="str">
        <f ca="1">"**Construction Lv"&amp;$A7&amp;" "&amp;IF($A7=0,"(Trinkets)",IF($A7=2,"(Lesser Magic Items)",IF($A7=4,"(Greater Magic Items)",IF($A7=6,"(Very Poweful Magic Items)",IF($A7=8,"(Unique Magic Artifacts)",IF($A7=12,"(Unforgeable Unique Items)",""))))))&amp;CHAR(10)&amp;IFERROR(myConcat(INDIRECT("Item!FH"&amp;MATCH(ItemOutput!F$1&amp;ItemOutput!$A7&amp;"S",Item!$A:$A,0)&amp;":FH"&amp;MATCH(ItemOutput!F$1&amp;ItemOutput!$A7&amp;"E",Item!$A:$A,0))),myConcat(INDIRECT("Item!FH"&amp;MATCH(ItemOutput!F$1&amp;ItemOutput!$A7&amp;"S",Item!$A:$A,0))))</f>
        <v xml:space="preserve">**Construction Lv12 (Unforgeable Unique Items)
|BGCOLOR(#000000):&amp;ref(Item/Armors/Robe-of-the-Sorceress.jpg,nolink,75x75,Robe of the Sorceress);|BGCOLOR(BLACK):COLOR(WHITE):''Robe of the Sorceress''|鎧|&amp;ref(Spell/P_Earth.jpg,nolink,25x25,Earth);5&amp;ref(Spell/P_Astral.jpg,nolink,25x25,Astral);5|&amp;ref(Spell/V_Earth.jpg,nolink,25x25,Earth Gem);40&amp;ref(Spell/V_Astral.jpg,nolink,25x25,Astral Pearl);40|
|~|&gt;|&gt;|&gt;|胴体防護：16&amp;br;防御修正：0&amp;br;装備負担：0&amp;br;行軍速度：-0&amp;br;魔法の防具&amp;br;&amp;br;&amp;ref(Spell/P_Astral.jpg,nolink,25x25,Astral Magic Bonus (1));&amp;ref(Spell/P_Death.jpg,nolink,25x25,Death Magic Bonus (1));&amp;ref(Spell/P_Nature.jpg,nolink,25x25,Nature Magic Bonus (1));&amp;ref(Spell/P_Blood.jpg,nolink,25x25,Blood Magic Bonus (1));|
|&gt;|&gt;|&gt;|&gt;|BGCOLOR(#F5F5F5):野良女魔術師の外套。癖のない魔術師に理想的な防具|
|BGCOLOR(#000000):&amp;ref(Item/Armors/Sun-Armor.jpg,nolink,75x75,Sun Armor);|BGCOLOR(BLACK):COLOR(WHITE):''Sun Armor''|鎧|&amp;ref(Spell/P_Fire.jpg,nolink,25x25,Fire);4|&amp;ref(Spell/V_Fire.jpg,nolink,25x25,Fire Gem);25|
|~|&gt;|&gt;|&gt;|胴体防護：25&amp;br;防御修正：-3&amp;br;装備負担：4&amp;br;行軍速度：-6&amp;br;魔法の防具&amp;br;&amp;br;&amp;ref(Item/Awe.jpg,nolink,25x25,Awe (3));&amp;br;士気+4|
|&gt;|&gt;|&gt;|&gt;|BGCOLOR(#F5F5F5):野良聖騎士の鎧。攻撃妨害が強力|
|BGCOLOR(#000000):&amp;ref(Item/Armors/Greenstone-Armor.jpg,nolink,75x75,Greenstone Armor);|BGCOLOR(BLACK):COLOR(WHITE):''Greenstone Armor''|鎧|&amp;ref(Spell/P_Earth.jpg,nolink,25x25,Earth);3|&amp;ref(Spell/V_Earth.jpg,nolink,25x25,Earth Gem);15|
|~|&gt;|&gt;|&gt;|胴体防護：20&amp;br;防御修正：-3&amp;br;装備負担：6&amp;br;行軍速度：-6&amp;br;魔法の防具|
|&gt;|&gt;|&gt;|&gt;|BGCOLOR(#F5F5F5):自称英雄の鎧。無駄に重い|
|BGCOLOR(#000000):&amp;ref(Item/Armors/Champion's-Cuirass.jpg,nolink,75x75,Champion's Cuirass);|BGCOLOR(BLACK):COLOR(WHITE):''Champion's Cuirass''|鎧|&amp;ref(Spell/P_Fire.jpg,nolink,25x25,Fire);5|&amp;ref(Spell/V_Fire.jpg,nolink,25x25,Fire Gem);40|
|~|&gt;|&gt;|&gt;|胴体防護：18&amp;br;防御修正：-1&amp;br;装備負担：3&amp;br;行軍速度：-4&amp;br;魔法の防具&amp;br;&amp;br;&amp;ref(Item/Awe.jpg,nolink,25x25,Awe (1));&amp;ref(Item/True-Regeneration.jpg,nolink,25x25,True Regeneration (5));&amp;br;&amp;ref(Item/Quickness.jpg,nolink,25x25,Quickness);&amp;ref(Item/Lucky.jpg,nolink,25x25,Lucky);&amp;br;装備解除不可&amp;br;デスマッチ強制参加|
|&gt;|&gt;|&gt;|&gt;|BGCOLOR(#F5F5F5):デスマッチ景品の一つ。多様な恩恵を与えるがやや重い|
</v>
      </c>
      <c r="G7" t="str">
        <f ca="1">"**Construction Lv"&amp;$A7&amp;" "&amp;IF($A7=0,"(Trinkets)",IF($A7=2,"(Lesser Magic Items)",IF($A7=4,"(Greater Magic Items)",IF($A7=6,"(Very Poweful Magic Items)",IF($A7=8,"(Unique Magic Artifacts)",IF($A7=12,"(Unforgeable Unique Items)",""))))))&amp;CHAR(10)&amp;IFERROR(myConcat(INDIRECT("Item!FH"&amp;MATCH(ItemOutput!G$1&amp;ItemOutput!$A7&amp;"S",Item!$A:$A,0)&amp;":FH"&amp;MATCH(ItemOutput!G$1&amp;ItemOutput!$A7&amp;"E",Item!$A:$A,0))),myConcat(INDIRECT("Item!FH"&amp;MATCH(ItemOutput!G$1&amp;ItemOutput!$A7&amp;"S",Item!$A:$A,0))))</f>
        <v xml:space="preserve">**Construction Lv12 (Unforgeable Unique Items)
|BGCOLOR(#000000):&amp;ref(Item/Boots/Golden-Sandals.jpg,nolink,75x75,Golden Sandals);|BGCOLOR(BLACK):COLOR(WHITE):''Golden Sandals''|靴|&amp;ref(Spell/P_Fire.jpg,nolink,25x25,Fire);5|&amp;ref(Spell/V_Fire.jpg,nolink,25x25,Fire Gem);40|
|~|&gt;|&gt;|&gt;|&amp;ref(Nation/LivingLead.jpg,nolink,25x25,Leadership (25));&amp;ref(Item/Quickness.jpg,nolink,25x25,Quickness);&amp;ref(Item/Lucky.jpg,nolink,25x25,Lucky);&amp;br;防御技能+5、行軍速度+6|
|&gt;|&gt;|&gt;|&gt;|BGCOLOR(#F5F5F5):デスマッチ景品の一つ。加速と併せて防御技能が大きく増加|
</v>
      </c>
      <c r="H7" t="str">
        <f ca="1">"**Construction Lv"&amp;$A7&amp;" "&amp;IF($A7=0,"(Trinkets)",IF($A7=2,"(Lesser Magic Items)",IF($A7=4,"(Greater Magic Items)",IF($A7=6,"(Very Poweful Magic Items)",IF($A7=8,"(Unique Magic Artifacts)",IF($A7=12,"(Unforgeable Unique Items)",""))))))&amp;CHAR(10)&amp;IFERROR(myConcat(INDIRECT("Item!FH"&amp;MATCH(ItemOutput!H$1&amp;ItemOutput!$A7&amp;"S",Item!$A:$A,0)&amp;":FH"&amp;MATCH(ItemOutput!H$1&amp;ItemOutput!$A7&amp;"E",Item!$A:$A,0))),myConcat(INDIRECT("Item!FH"&amp;MATCH(ItemOutput!H$1&amp;ItemOutput!$A7&amp;"S",Item!$A:$A,0))))</f>
        <v xml:space="preserve">**Construction Lv12 (Unforgeable Unique Items)
|BGCOLOR(#000000):&amp;ref(Item/Misc/Precious.jpg,nolink,75x75,Precious);|BGCOLOR(BLACK):COLOR(WHITE):''Precious''|雑貨|&amp;ref(Spell/P_Fire.jpg,nolink,25x25,Fire);2|&amp;ref(Spell/V_Fire.jpg,nolink,25x25,Fire Gem);10|
|~|&gt;|&gt;|&gt;|攻撃技能+4、筋力+4|
|&gt;|&gt;|&gt;|&gt;|BGCOLOR(#F5F5F5):自称英雄の指輪。より強くより正確な攻撃を行える|
|BGCOLOR(#000000):&amp;ref(Item/Misc/Vial-of-Frozen-Tears.jpg,nolink,75x75,Vial of Frozen Tears);|BGCOLOR(BLACK):COLOR(WHITE):''Vial of Frozen Tears''|雑貨|&amp;ref(Spell/P_Water.jpg,nolink,25x25,Water);4&amp;ref(Spell/P_Death.jpg,nolink,25x25,Death);3|&amp;ref(Spell/V_Water.jpg,nolink,25x25,Water Gem);25&amp;ref(Spell/V_Death.jpg,nolink,25x25,Death Gem);15|
|~|&gt;|&gt;|&gt;|&amp;ref(Spell/P_Water.jpg,nolink,25x25,Water Magic Bonus (1));&amp;ref(Spell/P_Death.jpg,nolink,25x25,Death Magic Bonus (1));|
|&gt;|&gt;|&gt;|&gt;|BGCOLOR(#F5F5F5):野良ドルイドの小瓶。水と死の魔力を高める|
|BGCOLOR(#000000):&amp;ref(Item/Misc/Dragon-Pearl-W.jpg,nolink,75x75,Dragon Pearl);|BGCOLOR(BLACK):COLOR(WHITE):''Dragon Pearl''|雑貨|&amp;ref(Spell/P_Water.jpg,nolink,25x25,Water);5&amp;ref(Spell/P_Astral.jpg,nolink,25x25,Astral);5|&amp;ref(Spell/V_Water.jpg,nolink,25x25,Water Gem);40&amp;ref(Spell/V_Astral.jpg,nolink,25x25,Astral Pearl);40|
|~|&gt;|&gt;|&gt;|&amp;ref(Item/Water-Breathing.jpg,nolink,25x25,Water Breathing);&amp;br;&amp;ref(Spell/P_Water.jpg,nolink,25x25,Water Magic Bonus (1));&amp;ref(Spell/Vt_Water.jpg,nolink,25x25,Temporary Water Gem (1));&amp;br;装備解除不可|
|&gt;|&gt;|&gt;|&gt;|BGCOLOR(#F5F5F5):海龍の真珠。彼らの魔力の下支えとなる|
|BGCOLOR(#000000):&amp;ref(Item/Misc/Dragon-Pearl-S.jpg,nolink,75x75,Dragon Pearl);|BGCOLOR(BLACK):COLOR(WHITE):''Dragon Pearl''|雑貨|&amp;ref(Spell/P_Water.jpg,nolink,25x25,Water);5&amp;ref(Spell/P_Astral.jpg,nolink,25x25,Astral);5|&amp;ref(Spell/V_Water.jpg,nolink,25x25,Water Gem);40&amp;ref(Spell/V_Astral.jpg,nolink,25x25,Astral Pearl);40|
|~|&gt;|&gt;|&gt;|&amp;ref(Item/Water-Breathing.jpg,nolink,25x25,Water Breathing);&amp;br;&amp;ref(Spell/P_Astral.jpg,nolink,25x25,Astral Magic Bonus (1));&amp;ref(Spell/Vt_Astral.jpg,nolink,25x25,Temporary Astral Pearl (1));&amp;br;装備解除不可|
|&gt;|&gt;|&gt;|&gt;|BGCOLOR(#F5F5F5):天龍の真珠。こちらは比較的珍しい|
|BGCOLOR(#000000):&amp;ref(Item/Misc/Pearl-of-Light.jpg,nolink,75x75,Pearl of Light);|BGCOLOR(BLACK):COLOR(WHITE):''Pearl of Light''|雑貨|&amp;ref(Spell/P_Water.jpg,nolink,25x25,Water);5&amp;ref(Spell/P_Astral.jpg,nolink,25x25,Astral);5|&amp;ref(Spell/V_Water.jpg,nolink,25x25,Water Gem);40&amp;ref(Spell/V_Astral.jpg,nolink,25x25,Astral Pearl);40|
|~|&gt;|&gt;|&gt;|&amp;ref(Item/Water-Breathing.jpg,nolink,25x25,Water Breathing);&amp;ref(Item/Flying.jpg,nolink,25x25,Flying);&amp;br;&amp;ref(Spell/P_Fire.jpg,nolink,25x25,Fire Magic Bonus (1));&amp;ref(Spell/P_Air.jpg,nolink,25x25,Air Magic Bonus (1));&amp;ref(Spell/P_Water.jpg,nolink,25x25,Water Magic Bonus (1));&amp;ref(Spell/P_Earth.jpg,nolink,25x25,Earth Magic Bonus (1));&amp;br;抵抗貫通修正+1&amp;br;装備解除不可|
|&gt;|&gt;|&gt;|&gt;|BGCOLOR(#F5F5F5):龍王の秘蔵品。イベントでのみお目にかかる|
|BGCOLOR(#000000):&amp;ref(Item/Misc/Ring-of-Dwarven-Gold.jpg,nolink,75x75,Ring of Dwarven Gold);|BGCOLOR(BLACK):COLOR(WHITE):''Ring of Dwarven Gold''|雑貨|&amp;ref(Spell/P_Earth.jpg,nolink,25x25,Earth);5&amp;ref(Spell/P_Fire.jpg,nolink,25x25,Fire);5|&amp;ref(Spell/V_Earth.jpg,nolink,25x25,Earth Gem);40&amp;ref(Spell/V_Fire.jpg,nolink,25x25,Fire Gem);40|
|~|&gt;|&gt;|&gt;|装備解除不可|
|&gt;|&gt;|&gt;|&gt;|BGCOLOR(#F5F5F5):美しき至高の産業廃棄物。存在自体が罪|
|BGCOLOR(#000000):&amp;ref(Item/Misc/Champion's-Medal.jpg,nolink,75x75,Champion's Medal);|BGCOLOR(BLACK):COLOR(WHITE):''Champion's Medal''|雑貨|&amp;ref(Spell/P_Fire.jpg,nolink,25x25,Fire);5|&amp;ref(Spell/V_Fire.jpg,nolink,25x25,Fire Gem);40|
|~|&gt;|&gt;|&gt;|&amp;ref(Item/Spirit-Sight.jpg,nolink,25x25,Spirit Sight);&amp;br;&amp;ref(Item/Inspirational.jpg,nolink,25x25,Inspirational (1));&amp;ref(Nation/LivingLead.jpg,nolink,25x25,Leadership (25));&amp;ref(Item/Quickness.jpg,nolink,25x25,Quickness);&amp;ref(Item/Lucky.jpg,nolink,25x25,Lucky);&amp;br;装備解除不可&amp;br;デスマッチ強制参加|
|&gt;|&gt;|&gt;|&gt;|BGCOLOR(#F5F5F5):デスマッチ景品の一つ。指揮能力と霊視を与える|
|BGCOLOR(#000000):&amp;ref(Item/Misc/Eye-of-the-Grey-Ones.jpg,nolink,75x75,Eye of the Grey Ones);|BGCOLOR(BLACK):COLOR(WHITE):''Eye of the Grey Ones''|雑貨|&amp;ref(Spell/P_Death.jpg,nolink,25x25,Death);1|&amp;ref(Spell/V_Death.jpg,nolink,25x25,Death Gem);5|
|~|&gt;|&gt;|&gt;|&amp;ref(Item/Spirit-Sight.jpg,nolink,25x25,Spirit Sight);&amp;br;視覚障害を無効化|
|&gt;|&gt;|&gt;|&gt;|BGCOLOR(#F5F5F5):魔女三姉妹の共有品。赤の他人でも利用可能|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38"/>
  <sheetViews>
    <sheetView workbookViewId="0">
      <pane xSplit="4" ySplit="1" topLeftCell="E11" activePane="bottomRight" state="frozen"/>
      <selection pane="topRight" activeCell="E1" sqref="E1"/>
      <selection pane="bottomLeft" activeCell="A2" sqref="A2"/>
      <selection pane="bottomRight" activeCell="I38" sqref="I38"/>
    </sheetView>
  </sheetViews>
  <sheetFormatPr defaultRowHeight="13.5" x14ac:dyDescent="0.15"/>
  <cols>
    <col min="3" max="3" width="5.375" bestFit="1" customWidth="1"/>
    <col min="4" max="4" width="26.25" bestFit="1" customWidth="1"/>
    <col min="5" max="5" width="5.25" bestFit="1" customWidth="1"/>
    <col min="6" max="6" width="5.375" bestFit="1" customWidth="1"/>
    <col min="7" max="8" width="6.25" bestFit="1" customWidth="1"/>
    <col min="9" max="9" width="8.125" bestFit="1" customWidth="1"/>
    <col min="10" max="11" width="5.5" bestFit="1" customWidth="1"/>
    <col min="12" max="12" width="4.5" bestFit="1" customWidth="1"/>
  </cols>
  <sheetData>
    <row r="1" spans="1:15" x14ac:dyDescent="0.15">
      <c r="A1" t="s">
        <v>3266</v>
      </c>
      <c r="B1" t="s">
        <v>3257</v>
      </c>
      <c r="C1" t="s">
        <v>3267</v>
      </c>
      <c r="D1" t="s">
        <v>3268</v>
      </c>
      <c r="E1" t="s">
        <v>3276</v>
      </c>
      <c r="F1" t="s">
        <v>3277</v>
      </c>
      <c r="G1" t="s">
        <v>3269</v>
      </c>
      <c r="H1" t="s">
        <v>3270</v>
      </c>
      <c r="I1" t="s">
        <v>3271</v>
      </c>
      <c r="J1" t="s">
        <v>3272</v>
      </c>
      <c r="K1" t="s">
        <v>3273</v>
      </c>
      <c r="L1" t="s">
        <v>6477</v>
      </c>
      <c r="M1" t="s">
        <v>5788</v>
      </c>
      <c r="N1">
        <v>100</v>
      </c>
      <c r="O1" s="34">
        <v>150</v>
      </c>
    </row>
    <row r="2" spans="1:15" x14ac:dyDescent="0.15">
      <c r="A2" t="str">
        <f>CONCATENATE(B2,C2)</f>
        <v>Standard1</v>
      </c>
      <c r="B2" t="s">
        <v>3274</v>
      </c>
      <c r="C2">
        <v>1</v>
      </c>
      <c r="D2" t="s">
        <v>3275</v>
      </c>
      <c r="E2">
        <v>600</v>
      </c>
      <c r="F2">
        <v>4</v>
      </c>
      <c r="G2">
        <v>15</v>
      </c>
      <c r="H2">
        <v>0</v>
      </c>
      <c r="I2">
        <v>50</v>
      </c>
      <c r="J2">
        <v>100</v>
      </c>
      <c r="K2">
        <v>100</v>
      </c>
      <c r="L2">
        <v>1</v>
      </c>
      <c r="M2" t="str">
        <f>CONCATENATE("|",D2,"|",G2,"|+",H2,"|+",I2,"%|",J2,"|",L2,"|",K2,"|")&amp;CHAR(10)</f>
        <v xml:space="preserve">|Palisades|15|+0|+50%|100|1|100|
</v>
      </c>
      <c r="N2" t="str">
        <f>CONCATENATE("|",D2,"|",E2,"|",F2,"|",G2,"|+",H2,"|+",I2,"%|",J2,"|",L2,"|",K2,"|")&amp;CHAR(10)</f>
        <v xml:space="preserve">|Palisades|600|4|15|+0|+50%|100|1|100|
</v>
      </c>
      <c r="O2" t="str">
        <f>CONCATENATE("|",D2,"|''",IFERROR(E2*1.5,E2),"''|",F2,"|",G2,"|+",H2,"|+",I2,"%|",J2,"|",L2,"|",K2,"|")&amp;CHAR(10)</f>
        <v xml:space="preserve">|Palisades|''900''|4|15|+0|+50%|100|1|100|
</v>
      </c>
    </row>
    <row r="3" spans="1:15" x14ac:dyDescent="0.15">
      <c r="A3" t="str">
        <f t="shared" ref="A3:A26" si="0">CONCATENATE(B3,C3)</f>
        <v>Standard2</v>
      </c>
      <c r="B3" t="s">
        <v>3274</v>
      </c>
      <c r="C3">
        <v>2</v>
      </c>
      <c r="D3" t="s">
        <v>3278</v>
      </c>
      <c r="E3">
        <v>300</v>
      </c>
      <c r="F3">
        <v>2</v>
      </c>
      <c r="G3">
        <v>30</v>
      </c>
      <c r="H3">
        <v>1</v>
      </c>
      <c r="I3">
        <v>75</v>
      </c>
      <c r="J3">
        <v>500</v>
      </c>
      <c r="K3">
        <v>250</v>
      </c>
      <c r="L3">
        <v>2</v>
      </c>
      <c r="M3" t="str">
        <f t="shared" ref="M3:M26" si="1">CONCATENATE("|",D3,"|",G3,"|+",H3,"|+",I3,"%|",J3,"|",L3,"|",K3,"|")&amp;CHAR(10)</f>
        <v xml:space="preserve">|Fortress|30|+1|+75%|500|2|250|
</v>
      </c>
      <c r="N3" t="str">
        <f t="shared" ref="N3:N26" si="2">CONCATENATE("|",D3,"|",E3,"|",F3,"|",G3,"|+",H3,"|+",I3,"%|",J3,"|",L3,"|",K3,"|")&amp;CHAR(10)</f>
        <v xml:space="preserve">|Fortress|300|2|30|+1|+75%|500|2|250|
</v>
      </c>
      <c r="O3" t="str">
        <f t="shared" ref="O3:O26" si="3">CONCATENATE("|",D3,"|''",IFERROR(E3*1.5,E3),"''|",F3,"|",G3,"|+",H3,"|+",I3,"%|",J3,"|",L3,"|",K3,"|")&amp;CHAR(10)</f>
        <v xml:space="preserve">|Fortress|''450''|2|30|+1|+75%|500|2|250|
</v>
      </c>
    </row>
    <row r="4" spans="1:15" x14ac:dyDescent="0.15">
      <c r="A4" t="str">
        <f t="shared" si="0"/>
        <v>Standard3</v>
      </c>
      <c r="B4" t="s">
        <v>3274</v>
      </c>
      <c r="C4">
        <v>3</v>
      </c>
      <c r="D4" t="s">
        <v>3279</v>
      </c>
      <c r="E4">
        <v>300</v>
      </c>
      <c r="F4">
        <v>2</v>
      </c>
      <c r="G4">
        <v>45</v>
      </c>
      <c r="H4">
        <v>1</v>
      </c>
      <c r="I4">
        <v>100</v>
      </c>
      <c r="J4">
        <v>1500</v>
      </c>
      <c r="K4">
        <v>500</v>
      </c>
      <c r="L4">
        <v>3</v>
      </c>
      <c r="M4" t="str">
        <f t="shared" si="1"/>
        <v xml:space="preserve">|Castle|45|+1|+100%|1500|3|500|
</v>
      </c>
      <c r="N4" t="str">
        <f t="shared" si="2"/>
        <v xml:space="preserve">|Castle|300|2|45|+1|+100%|1500|3|500|
</v>
      </c>
      <c r="O4" t="str">
        <f t="shared" si="3"/>
        <v xml:space="preserve">|Castle|''450''|2|45|+1|+100%|1500|3|500|
</v>
      </c>
    </row>
    <row r="5" spans="1:15" x14ac:dyDescent="0.15">
      <c r="A5" t="str">
        <f t="shared" si="0"/>
        <v>Standard4</v>
      </c>
      <c r="B5" t="s">
        <v>3274</v>
      </c>
      <c r="C5">
        <v>4</v>
      </c>
      <c r="D5" t="s">
        <v>3286</v>
      </c>
      <c r="E5">
        <v>450</v>
      </c>
      <c r="F5">
        <v>3</v>
      </c>
      <c r="G5">
        <v>60</v>
      </c>
      <c r="H5">
        <v>2</v>
      </c>
      <c r="I5">
        <v>125</v>
      </c>
      <c r="J5">
        <v>5000</v>
      </c>
      <c r="K5">
        <v>750</v>
      </c>
      <c r="L5">
        <v>4</v>
      </c>
      <c r="M5" t="str">
        <f t="shared" si="1"/>
        <v xml:space="preserve">|Citadel|60|+2|+125%|5000|4|750|
</v>
      </c>
      <c r="N5" t="str">
        <f t="shared" si="2"/>
        <v xml:space="preserve">|Citadel|450|3|60|+2|+125%|5000|4|750|
</v>
      </c>
      <c r="O5" t="str">
        <f t="shared" si="3"/>
        <v xml:space="preserve">|Citadel|''675''|3|60|+2|+125%|5000|4|750|
</v>
      </c>
    </row>
    <row r="6" spans="1:15" x14ac:dyDescent="0.15">
      <c r="A6" t="str">
        <f t="shared" si="0"/>
        <v>Standard5</v>
      </c>
      <c r="B6" t="s">
        <v>3274</v>
      </c>
      <c r="C6">
        <v>5</v>
      </c>
      <c r="D6" t="s">
        <v>3293</v>
      </c>
      <c r="E6">
        <v>600</v>
      </c>
      <c r="F6">
        <v>4</v>
      </c>
      <c r="G6">
        <v>70</v>
      </c>
      <c r="H6">
        <v>2</v>
      </c>
      <c r="I6">
        <v>150</v>
      </c>
      <c r="J6">
        <v>7500</v>
      </c>
      <c r="K6">
        <v>1000</v>
      </c>
      <c r="L6">
        <v>5</v>
      </c>
      <c r="M6" t="str">
        <f t="shared" si="1"/>
        <v xml:space="preserve">|Grand Citadel|70|+2|+150%|7500|5|1000|
</v>
      </c>
      <c r="N6" t="str">
        <f t="shared" si="2"/>
        <v xml:space="preserve">|Grand Citadel|600|4|70|+2|+150%|7500|5|1000|
</v>
      </c>
      <c r="O6" t="str">
        <f t="shared" si="3"/>
        <v xml:space="preserve">|Grand Citadel|''900''|4|70|+2|+150%|7500|5|1000|
</v>
      </c>
    </row>
    <row r="7" spans="1:15" x14ac:dyDescent="0.15">
      <c r="A7" t="str">
        <f t="shared" si="0"/>
        <v>Giant1</v>
      </c>
      <c r="B7" t="s">
        <v>3280</v>
      </c>
      <c r="C7">
        <v>1</v>
      </c>
      <c r="D7" t="s">
        <v>3281</v>
      </c>
      <c r="E7">
        <v>600</v>
      </c>
      <c r="F7">
        <v>4</v>
      </c>
      <c r="G7">
        <v>15</v>
      </c>
      <c r="H7">
        <v>0</v>
      </c>
      <c r="I7">
        <v>50</v>
      </c>
      <c r="J7">
        <v>100</v>
      </c>
      <c r="K7">
        <v>100</v>
      </c>
      <c r="L7">
        <v>1</v>
      </c>
      <c r="M7" t="str">
        <f t="shared" si="1"/>
        <v xml:space="preserve">|Giant Palisades|15|+0|+50%|100|1|100|
</v>
      </c>
      <c r="N7" t="str">
        <f t="shared" si="2"/>
        <v xml:space="preserve">|Giant Palisades|600|4|15|+0|+50%|100|1|100|
</v>
      </c>
      <c r="O7" t="str">
        <f t="shared" si="3"/>
        <v xml:space="preserve">|Giant Palisades|''900''|4|15|+0|+50%|100|1|100|
</v>
      </c>
    </row>
    <row r="8" spans="1:15" x14ac:dyDescent="0.15">
      <c r="A8" t="str">
        <f t="shared" si="0"/>
        <v>Giant2</v>
      </c>
      <c r="B8" t="s">
        <v>3280</v>
      </c>
      <c r="C8">
        <v>2</v>
      </c>
      <c r="D8" t="s">
        <v>3284</v>
      </c>
      <c r="E8">
        <v>450</v>
      </c>
      <c r="F8">
        <v>3</v>
      </c>
      <c r="G8">
        <v>30</v>
      </c>
      <c r="H8">
        <v>1</v>
      </c>
      <c r="I8">
        <v>75</v>
      </c>
      <c r="J8">
        <v>500</v>
      </c>
      <c r="K8">
        <v>500</v>
      </c>
      <c r="L8">
        <v>2</v>
      </c>
      <c r="M8" t="str">
        <f t="shared" si="1"/>
        <v xml:space="preserve">|Giant Fortress|30|+1|+75%|500|2|500|
</v>
      </c>
      <c r="N8" t="str">
        <f t="shared" si="2"/>
        <v xml:space="preserve">|Giant Fortress|450|3|30|+1|+75%|500|2|500|
</v>
      </c>
      <c r="O8" t="str">
        <f t="shared" si="3"/>
        <v xml:space="preserve">|Giant Fortress|''675''|3|30|+1|+75%|500|2|500|
</v>
      </c>
    </row>
    <row r="9" spans="1:15" x14ac:dyDescent="0.15">
      <c r="A9" t="str">
        <f t="shared" si="0"/>
        <v>Giant3</v>
      </c>
      <c r="B9" t="s">
        <v>3280</v>
      </c>
      <c r="C9">
        <v>3</v>
      </c>
      <c r="D9" t="s">
        <v>3291</v>
      </c>
      <c r="E9">
        <v>450</v>
      </c>
      <c r="F9">
        <v>3</v>
      </c>
      <c r="G9">
        <v>45</v>
      </c>
      <c r="H9">
        <v>1</v>
      </c>
      <c r="I9">
        <v>100</v>
      </c>
      <c r="J9">
        <v>1500</v>
      </c>
      <c r="K9">
        <v>750</v>
      </c>
      <c r="L9">
        <v>3</v>
      </c>
      <c r="M9" t="str">
        <f t="shared" si="1"/>
        <v xml:space="preserve">|Giant Castle|45|+1|+100%|1500|3|750|
</v>
      </c>
      <c r="N9" t="str">
        <f t="shared" si="2"/>
        <v xml:space="preserve">|Giant Castle|450|3|45|+1|+100%|1500|3|750|
</v>
      </c>
      <c r="O9" t="str">
        <f t="shared" si="3"/>
        <v xml:space="preserve">|Giant Castle|''675''|3|45|+1|+100%|1500|3|750|
</v>
      </c>
    </row>
    <row r="10" spans="1:15" x14ac:dyDescent="0.15">
      <c r="A10" t="str">
        <f t="shared" si="0"/>
        <v>Giant4</v>
      </c>
      <c r="B10" t="s">
        <v>3280</v>
      </c>
      <c r="C10">
        <v>4</v>
      </c>
      <c r="D10" t="s">
        <v>3294</v>
      </c>
      <c r="E10">
        <v>450</v>
      </c>
      <c r="F10">
        <v>3</v>
      </c>
      <c r="G10">
        <v>60</v>
      </c>
      <c r="H10">
        <v>2</v>
      </c>
      <c r="I10">
        <v>125</v>
      </c>
      <c r="J10">
        <v>5000</v>
      </c>
      <c r="K10">
        <v>1000</v>
      </c>
      <c r="L10">
        <v>4</v>
      </c>
      <c r="M10" t="str">
        <f t="shared" si="1"/>
        <v xml:space="preserve">|Giant Citadel|60|+2|+125%|5000|4|1000|
</v>
      </c>
      <c r="N10" t="str">
        <f t="shared" si="2"/>
        <v xml:space="preserve">|Giant Citadel|450|3|60|+2|+125%|5000|4|1000|
</v>
      </c>
      <c r="O10" t="str">
        <f t="shared" si="3"/>
        <v xml:space="preserve">|Giant Citadel|''675''|3|60|+2|+125%|5000|4|1000|
</v>
      </c>
    </row>
    <row r="11" spans="1:15" x14ac:dyDescent="0.15">
      <c r="A11" t="str">
        <f t="shared" si="0"/>
        <v>City1</v>
      </c>
      <c r="B11" t="s">
        <v>3282</v>
      </c>
      <c r="C11">
        <v>1</v>
      </c>
      <c r="D11" t="s">
        <v>3283</v>
      </c>
      <c r="E11">
        <v>750</v>
      </c>
      <c r="F11">
        <v>5</v>
      </c>
      <c r="G11">
        <v>30</v>
      </c>
      <c r="H11">
        <v>1</v>
      </c>
      <c r="I11">
        <v>75</v>
      </c>
      <c r="J11">
        <v>500</v>
      </c>
      <c r="K11">
        <v>100</v>
      </c>
      <c r="L11">
        <v>1</v>
      </c>
      <c r="M11" t="str">
        <f t="shared" si="1"/>
        <v xml:space="preserve">|City Palisades|30|+1|+75%|500|1|100|
</v>
      </c>
      <c r="N11" t="str">
        <f t="shared" si="2"/>
        <v xml:space="preserve">|City Palisades|750|5|30|+1|+75%|500|1|100|
</v>
      </c>
      <c r="O11" t="str">
        <f t="shared" si="3"/>
        <v xml:space="preserve">|City Palisades|''1125''|5|30|+1|+75%|500|1|100|
</v>
      </c>
    </row>
    <row r="12" spans="1:15" x14ac:dyDescent="0.15">
      <c r="A12" t="str">
        <f t="shared" si="0"/>
        <v>City2</v>
      </c>
      <c r="B12" t="s">
        <v>3282</v>
      </c>
      <c r="C12">
        <v>2</v>
      </c>
      <c r="D12" t="s">
        <v>3285</v>
      </c>
      <c r="E12">
        <v>450</v>
      </c>
      <c r="F12">
        <v>3</v>
      </c>
      <c r="G12">
        <v>40</v>
      </c>
      <c r="H12">
        <v>1</v>
      </c>
      <c r="I12">
        <v>100</v>
      </c>
      <c r="J12">
        <v>1500</v>
      </c>
      <c r="K12">
        <v>200</v>
      </c>
      <c r="L12">
        <v>2</v>
      </c>
      <c r="M12" t="str">
        <f t="shared" si="1"/>
        <v xml:space="preserve">|Walled City|40|+1|+100%|1500|2|200|
</v>
      </c>
      <c r="N12" t="str">
        <f t="shared" si="2"/>
        <v xml:space="preserve">|Walled City|450|3|40|+1|+100%|1500|2|200|
</v>
      </c>
      <c r="O12" t="str">
        <f t="shared" si="3"/>
        <v xml:space="preserve">|Walled City|''675''|3|40|+1|+100%|1500|2|200|
</v>
      </c>
    </row>
    <row r="13" spans="1:15" x14ac:dyDescent="0.15">
      <c r="A13" t="str">
        <f t="shared" si="0"/>
        <v>City3</v>
      </c>
      <c r="B13" t="s">
        <v>3282</v>
      </c>
      <c r="C13">
        <v>3</v>
      </c>
      <c r="D13" t="s">
        <v>3292</v>
      </c>
      <c r="E13">
        <v>450</v>
      </c>
      <c r="F13">
        <v>3</v>
      </c>
      <c r="G13">
        <v>50</v>
      </c>
      <c r="H13">
        <v>1</v>
      </c>
      <c r="I13">
        <v>125</v>
      </c>
      <c r="J13">
        <v>3000</v>
      </c>
      <c r="K13">
        <v>300</v>
      </c>
      <c r="L13">
        <v>3</v>
      </c>
      <c r="M13" t="str">
        <f t="shared" si="1"/>
        <v xml:space="preserve">|Fortified City|50|+1|+125%|3000|3|300|
</v>
      </c>
      <c r="N13" t="str">
        <f t="shared" si="2"/>
        <v xml:space="preserve">|Fortified City|450|3|50|+1|+125%|3000|3|300|
</v>
      </c>
      <c r="O13" t="str">
        <f t="shared" si="3"/>
        <v xml:space="preserve">|Fortified City|''675''|3|50|+1|+125%|3000|3|300|
</v>
      </c>
    </row>
    <row r="14" spans="1:15" x14ac:dyDescent="0.15">
      <c r="A14" t="str">
        <f t="shared" si="0"/>
        <v>City4</v>
      </c>
      <c r="B14" t="s">
        <v>3282</v>
      </c>
      <c r="C14">
        <v>4</v>
      </c>
      <c r="D14" t="s">
        <v>3297</v>
      </c>
      <c r="E14">
        <v>600</v>
      </c>
      <c r="F14">
        <v>4</v>
      </c>
      <c r="G14">
        <v>60</v>
      </c>
      <c r="H14">
        <v>2</v>
      </c>
      <c r="I14">
        <v>150</v>
      </c>
      <c r="J14">
        <v>7500</v>
      </c>
      <c r="K14">
        <v>500</v>
      </c>
      <c r="L14">
        <v>4</v>
      </c>
      <c r="M14" t="str">
        <f t="shared" si="1"/>
        <v xml:space="preserve">|Great Walled City|60|+2|+150%|7500|4|500|
</v>
      </c>
      <c r="N14" t="str">
        <f t="shared" si="2"/>
        <v xml:space="preserve">|Great Walled City|600|4|60|+2|+150%|7500|4|500|
</v>
      </c>
      <c r="O14" t="str">
        <f t="shared" si="3"/>
        <v xml:space="preserve">|Great Walled City|''900''|4|60|+2|+150%|7500|4|500|
</v>
      </c>
    </row>
    <row r="15" spans="1:15" x14ac:dyDescent="0.15">
      <c r="A15" t="str">
        <f t="shared" si="0"/>
        <v>Ice1</v>
      </c>
      <c r="B15" t="s">
        <v>3287</v>
      </c>
      <c r="C15">
        <v>1</v>
      </c>
      <c r="D15" t="s">
        <v>3288</v>
      </c>
      <c r="E15">
        <v>600</v>
      </c>
      <c r="F15">
        <v>4</v>
      </c>
      <c r="G15">
        <v>11</v>
      </c>
      <c r="H15">
        <v>0</v>
      </c>
      <c r="I15">
        <v>50</v>
      </c>
      <c r="J15">
        <v>70</v>
      </c>
      <c r="K15">
        <v>70</v>
      </c>
      <c r="L15">
        <v>1</v>
      </c>
      <c r="M15" t="str">
        <f t="shared" si="1"/>
        <v xml:space="preserve">|Ice Walls|11|+0|+50%|70|1|70|
</v>
      </c>
      <c r="N15" t="str">
        <f t="shared" si="2"/>
        <v xml:space="preserve">|Ice Walls|600|4|11|+0|+50%|70|1|70|
</v>
      </c>
      <c r="O15" t="str">
        <f t="shared" si="3"/>
        <v xml:space="preserve">|Ice Walls|''900''|4|11|+0|+50%|70|1|70|
</v>
      </c>
    </row>
    <row r="16" spans="1:15" x14ac:dyDescent="0.15">
      <c r="A16" t="str">
        <f t="shared" si="0"/>
        <v>Ice2</v>
      </c>
      <c r="B16" t="s">
        <v>3287</v>
      </c>
      <c r="C16">
        <v>2</v>
      </c>
      <c r="D16" t="s">
        <v>3295</v>
      </c>
      <c r="E16">
        <v>200</v>
      </c>
      <c r="F16">
        <v>2</v>
      </c>
      <c r="G16">
        <v>21</v>
      </c>
      <c r="H16">
        <v>1</v>
      </c>
      <c r="I16">
        <v>75</v>
      </c>
      <c r="J16">
        <v>350</v>
      </c>
      <c r="K16">
        <v>175</v>
      </c>
      <c r="L16">
        <v>2</v>
      </c>
      <c r="M16" t="str">
        <f t="shared" si="1"/>
        <v xml:space="preserve">|Ice Fortress|21|+1|+75%|350|2|175|
</v>
      </c>
      <c r="N16" t="str">
        <f t="shared" si="2"/>
        <v xml:space="preserve">|Ice Fortress|200|2|21|+1|+75%|350|2|175|
</v>
      </c>
      <c r="O16" t="str">
        <f t="shared" si="3"/>
        <v xml:space="preserve">|Ice Fortress|''300''|2|21|+1|+75%|350|2|175|
</v>
      </c>
    </row>
    <row r="17" spans="1:15" x14ac:dyDescent="0.15">
      <c r="A17" t="str">
        <f t="shared" si="0"/>
        <v>Ice3</v>
      </c>
      <c r="B17" t="s">
        <v>3287</v>
      </c>
      <c r="C17">
        <v>3</v>
      </c>
      <c r="D17" t="s">
        <v>3298</v>
      </c>
      <c r="E17">
        <v>200</v>
      </c>
      <c r="F17">
        <v>2</v>
      </c>
      <c r="G17">
        <v>32</v>
      </c>
      <c r="H17">
        <v>1</v>
      </c>
      <c r="I17">
        <v>100</v>
      </c>
      <c r="J17">
        <v>1050</v>
      </c>
      <c r="K17">
        <v>350</v>
      </c>
      <c r="L17">
        <v>3</v>
      </c>
      <c r="M17" t="str">
        <f t="shared" si="1"/>
        <v xml:space="preserve">|Ice Castle|32|+1|+100%|1050|3|350|
</v>
      </c>
      <c r="N17" t="str">
        <f t="shared" si="2"/>
        <v xml:space="preserve">|Ice Castle|200|2|32|+1|+100%|1050|3|350|
</v>
      </c>
      <c r="O17" t="str">
        <f t="shared" si="3"/>
        <v xml:space="preserve">|Ice Castle|''300''|2|32|+1|+100%|1050|3|350|
</v>
      </c>
    </row>
    <row r="18" spans="1:15" x14ac:dyDescent="0.15">
      <c r="A18" t="str">
        <f t="shared" si="0"/>
        <v>Ice4</v>
      </c>
      <c r="B18" t="s">
        <v>3287</v>
      </c>
      <c r="C18">
        <v>4</v>
      </c>
      <c r="D18" t="s">
        <v>3299</v>
      </c>
      <c r="E18">
        <v>300</v>
      </c>
      <c r="F18">
        <v>3</v>
      </c>
      <c r="G18">
        <v>48</v>
      </c>
      <c r="H18">
        <v>2</v>
      </c>
      <c r="I18">
        <v>125</v>
      </c>
      <c r="J18">
        <v>4000</v>
      </c>
      <c r="K18">
        <v>600</v>
      </c>
      <c r="L18">
        <v>4</v>
      </c>
      <c r="M18" t="str">
        <f t="shared" si="1"/>
        <v xml:space="preserve">|Ice Citadel|48|+2|+125%|4000|4|600|
</v>
      </c>
      <c r="N18" t="str">
        <f t="shared" si="2"/>
        <v xml:space="preserve">|Ice Citadel|300|3|48|+2|+125%|4000|4|600|
</v>
      </c>
      <c r="O18" t="str">
        <f t="shared" si="3"/>
        <v xml:space="preserve">|Ice Citadel|''450''|3|48|+2|+125%|4000|4|600|
</v>
      </c>
    </row>
    <row r="19" spans="1:15" x14ac:dyDescent="0.15">
      <c r="A19" t="str">
        <f t="shared" si="0"/>
        <v>Sea1</v>
      </c>
      <c r="B19" t="s">
        <v>3289</v>
      </c>
      <c r="C19">
        <v>1</v>
      </c>
      <c r="D19" t="s">
        <v>3290</v>
      </c>
      <c r="E19">
        <v>600</v>
      </c>
      <c r="F19">
        <v>5</v>
      </c>
      <c r="G19">
        <v>15</v>
      </c>
      <c r="H19">
        <v>0</v>
      </c>
      <c r="I19">
        <v>50</v>
      </c>
      <c r="J19">
        <v>100</v>
      </c>
      <c r="K19">
        <v>100</v>
      </c>
      <c r="L19">
        <v>1</v>
      </c>
      <c r="M19" t="str">
        <f t="shared" si="1"/>
        <v xml:space="preserve">|Rock Walls|15|+0|+50%|100|1|100|
</v>
      </c>
      <c r="N19" t="str">
        <f t="shared" si="2"/>
        <v xml:space="preserve">|Rock Walls|600|5|15|+0|+50%|100|1|100|
</v>
      </c>
      <c r="O19" t="str">
        <f t="shared" si="3"/>
        <v xml:space="preserve">|Rock Walls|''900''|5|15|+0|+50%|100|1|100|
</v>
      </c>
    </row>
    <row r="20" spans="1:15" x14ac:dyDescent="0.15">
      <c r="A20" t="str">
        <f t="shared" si="0"/>
        <v>Sea2</v>
      </c>
      <c r="B20" t="s">
        <v>3289</v>
      </c>
      <c r="C20">
        <v>2</v>
      </c>
      <c r="D20" t="s">
        <v>3296</v>
      </c>
      <c r="E20">
        <v>300</v>
      </c>
      <c r="F20">
        <v>2</v>
      </c>
      <c r="G20">
        <v>30</v>
      </c>
      <c r="H20">
        <v>1</v>
      </c>
      <c r="I20">
        <v>75</v>
      </c>
      <c r="J20">
        <v>500</v>
      </c>
      <c r="K20">
        <v>250</v>
      </c>
      <c r="L20">
        <v>2</v>
      </c>
      <c r="M20" t="str">
        <f t="shared" si="1"/>
        <v xml:space="preserve">|Fortress|30|+1|+75%|500|2|250|
</v>
      </c>
      <c r="N20" t="str">
        <f t="shared" si="2"/>
        <v xml:space="preserve">|Fortress|300|2|30|+1|+75%|500|2|250|
</v>
      </c>
      <c r="O20" t="str">
        <f t="shared" si="3"/>
        <v xml:space="preserve">|Fortress|''450''|2|30|+1|+75%|500|2|250|
</v>
      </c>
    </row>
    <row r="21" spans="1:15" x14ac:dyDescent="0.15">
      <c r="A21" t="str">
        <f t="shared" si="0"/>
        <v>Sea3</v>
      </c>
      <c r="B21" t="s">
        <v>3289</v>
      </c>
      <c r="C21">
        <v>3</v>
      </c>
      <c r="D21" t="s">
        <v>3059</v>
      </c>
      <c r="E21">
        <v>300</v>
      </c>
      <c r="F21">
        <v>2</v>
      </c>
      <c r="G21">
        <v>45</v>
      </c>
      <c r="H21">
        <v>1</v>
      </c>
      <c r="I21">
        <v>100</v>
      </c>
      <c r="J21">
        <v>1500</v>
      </c>
      <c r="K21">
        <v>500</v>
      </c>
      <c r="L21">
        <v>3</v>
      </c>
      <c r="M21" t="str">
        <f t="shared" si="1"/>
        <v xml:space="preserve">|Castle|45|+1|+100%|1500|3|500|
</v>
      </c>
      <c r="N21" t="str">
        <f t="shared" si="2"/>
        <v xml:space="preserve">|Castle|300|2|45|+1|+100%|1500|3|500|
</v>
      </c>
      <c r="O21" t="str">
        <f t="shared" si="3"/>
        <v xml:space="preserve">|Castle|''450''|2|45|+1|+100%|1500|3|500|
</v>
      </c>
    </row>
    <row r="22" spans="1:15" x14ac:dyDescent="0.15">
      <c r="A22" t="str">
        <f t="shared" si="0"/>
        <v>Village1</v>
      </c>
      <c r="B22" t="s">
        <v>3301</v>
      </c>
      <c r="C22">
        <v>1</v>
      </c>
      <c r="D22" t="s">
        <v>3300</v>
      </c>
      <c r="E22">
        <v>450</v>
      </c>
      <c r="F22">
        <v>3</v>
      </c>
      <c r="G22">
        <v>15</v>
      </c>
      <c r="H22">
        <v>0</v>
      </c>
      <c r="I22">
        <v>50</v>
      </c>
      <c r="J22">
        <v>150</v>
      </c>
      <c r="K22">
        <v>100</v>
      </c>
      <c r="L22">
        <v>1</v>
      </c>
      <c r="M22" t="str">
        <f t="shared" si="1"/>
        <v xml:space="preserve">|Fortified Village|15|+0|+50%|150|1|100|
</v>
      </c>
      <c r="N22" t="str">
        <f t="shared" si="2"/>
        <v xml:space="preserve">|Fortified Village|450|3|15|+0|+50%|150|1|100|
</v>
      </c>
      <c r="O22" t="str">
        <f t="shared" si="3"/>
        <v xml:space="preserve">|Fortified Village|''675''|3|15|+0|+50%|150|1|100|
</v>
      </c>
    </row>
    <row r="23" spans="1:15" x14ac:dyDescent="0.15">
      <c r="A23" t="str">
        <f t="shared" si="0"/>
        <v>Village2</v>
      </c>
      <c r="B23" t="s">
        <v>3301</v>
      </c>
      <c r="C23">
        <v>2</v>
      </c>
      <c r="D23" t="s">
        <v>3302</v>
      </c>
      <c r="E23">
        <v>300</v>
      </c>
      <c r="F23">
        <v>2</v>
      </c>
      <c r="G23">
        <v>20</v>
      </c>
      <c r="H23">
        <v>1</v>
      </c>
      <c r="I23">
        <v>75</v>
      </c>
      <c r="J23">
        <v>250</v>
      </c>
      <c r="K23">
        <v>150</v>
      </c>
      <c r="L23">
        <v>1.5</v>
      </c>
      <c r="M23" t="str">
        <f t="shared" si="1"/>
        <v xml:space="preserve">|Wooden Fort|20|+1|+75%|250|1.5|150|
</v>
      </c>
      <c r="N23" t="str">
        <f t="shared" si="2"/>
        <v xml:space="preserve">|Wooden Fort|300|2|20|+1|+75%|250|1.5|150|
</v>
      </c>
      <c r="O23" t="str">
        <f t="shared" si="3"/>
        <v xml:space="preserve">|Wooden Fort|''450''|2|20|+1|+75%|250|1.5|150|
</v>
      </c>
    </row>
    <row r="24" spans="1:15" x14ac:dyDescent="0.15">
      <c r="A24" t="str">
        <f t="shared" si="0"/>
        <v>Bronze4</v>
      </c>
      <c r="B24" t="s">
        <v>3306</v>
      </c>
      <c r="C24">
        <v>4</v>
      </c>
      <c r="D24" t="s">
        <v>3303</v>
      </c>
      <c r="E24" t="s">
        <v>3304</v>
      </c>
      <c r="F24" t="s">
        <v>3305</v>
      </c>
      <c r="G24">
        <v>60</v>
      </c>
      <c r="H24">
        <v>2</v>
      </c>
      <c r="I24">
        <v>125</v>
      </c>
      <c r="J24">
        <v>5000</v>
      </c>
      <c r="K24">
        <v>750</v>
      </c>
      <c r="L24">
        <v>4</v>
      </c>
      <c r="M24" t="str">
        <f t="shared" si="1"/>
        <v xml:space="preserve">|Castle of Bronze and Crystal|60|+2|+125%|5000|4|750|
</v>
      </c>
      <c r="N24" t="str">
        <f t="shared" si="2"/>
        <v xml:space="preserve">|Castle of Bronze and Crystal|N/A|N/A|60|+2|+125%|5000|4|750|
</v>
      </c>
      <c r="O24" t="str">
        <f t="shared" si="3"/>
        <v xml:space="preserve">|Castle of Bronze and Crystal|''N/A''|N/A|60|+2|+125%|5000|4|750|
</v>
      </c>
    </row>
    <row r="25" spans="1:15" x14ac:dyDescent="0.15">
      <c r="A25" t="str">
        <f t="shared" si="0"/>
        <v>Bramble2</v>
      </c>
      <c r="B25" t="s">
        <v>3307</v>
      </c>
      <c r="C25">
        <v>2</v>
      </c>
      <c r="D25" t="s">
        <v>3309</v>
      </c>
      <c r="E25" t="s">
        <v>3304</v>
      </c>
      <c r="F25" t="s">
        <v>3305</v>
      </c>
      <c r="G25">
        <v>25</v>
      </c>
      <c r="H25">
        <v>1</v>
      </c>
      <c r="I25">
        <v>75</v>
      </c>
      <c r="J25">
        <v>200</v>
      </c>
      <c r="K25">
        <v>150</v>
      </c>
      <c r="L25">
        <v>1.5</v>
      </c>
      <c r="M25" t="str">
        <f t="shared" si="1"/>
        <v xml:space="preserve">|Bramble Fort|25|+1|+75%|200|1.5|150|
</v>
      </c>
      <c r="N25" t="str">
        <f t="shared" si="2"/>
        <v xml:space="preserve">|Bramble Fort|N/A|N/A|25|+1|+75%|200|1.5|150|
</v>
      </c>
      <c r="O25" t="str">
        <f t="shared" si="3"/>
        <v xml:space="preserve">|Bramble Fort|''N/A''|N/A|25|+1|+75%|200|1.5|150|
</v>
      </c>
    </row>
    <row r="26" spans="1:15" x14ac:dyDescent="0.15">
      <c r="A26" t="str">
        <f t="shared" si="0"/>
        <v>Kelp2</v>
      </c>
      <c r="B26" t="s">
        <v>3308</v>
      </c>
      <c r="C26">
        <v>2</v>
      </c>
      <c r="D26" t="s">
        <v>3310</v>
      </c>
      <c r="E26" t="s">
        <v>3304</v>
      </c>
      <c r="F26" t="s">
        <v>3305</v>
      </c>
      <c r="G26">
        <v>25</v>
      </c>
      <c r="H26">
        <v>1</v>
      </c>
      <c r="I26">
        <v>75</v>
      </c>
      <c r="J26">
        <v>200</v>
      </c>
      <c r="K26">
        <v>150</v>
      </c>
      <c r="L26">
        <v>1.5</v>
      </c>
      <c r="M26" t="str">
        <f t="shared" si="1"/>
        <v xml:space="preserve">|Kelp Fort|25|+1|+75%|200|1.5|150|
</v>
      </c>
      <c r="N26" t="str">
        <f t="shared" si="2"/>
        <v xml:space="preserve">|Kelp Fort|N/A|N/A|25|+1|+75%|200|1.5|150|
</v>
      </c>
      <c r="O26" t="str">
        <f t="shared" si="3"/>
        <v xml:space="preserve">|Kelp Fort|''N/A''|N/A|25|+1|+75%|200|1.5|150|
</v>
      </c>
    </row>
    <row r="38" spans="9:9" x14ac:dyDescent="0.15">
      <c r="I38" t="str">
        <f>ADDRESS(1,MATCH(150,$1:$1,0),3,1,"Fort")&amp;":"&amp;ADDRESS(5,MATCH(150,$1:$1,0),3,1)</f>
        <v>Fort!$O1:$O5</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77"/>
  <sheetViews>
    <sheetView topLeftCell="A16" workbookViewId="0">
      <selection activeCell="H1" sqref="H1"/>
    </sheetView>
  </sheetViews>
  <sheetFormatPr defaultRowHeight="13.5" x14ac:dyDescent="0.15"/>
  <cols>
    <col min="4" max="4" width="20.125" bestFit="1" customWidth="1"/>
    <col min="7" max="7" width="96.25" bestFit="1" customWidth="1"/>
  </cols>
  <sheetData>
    <row r="1" spans="1:8" x14ac:dyDescent="0.15">
      <c r="A1" t="s">
        <v>648</v>
      </c>
      <c r="D1" t="s">
        <v>1010</v>
      </c>
      <c r="F1" t="s">
        <v>1017</v>
      </c>
      <c r="G1" t="s">
        <v>1107</v>
      </c>
      <c r="H1" t="str">
        <f>"|"&amp;SUBSTITUTE(SUBSTITUTE(SUBSTITUTE(SUBSTITUTE(SUBSTITUTE(SUBSTITUTE(SUBSTITUTE(SUBSTITUTE(SUBSTITUTE(A1&amp;"|"&amp;B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聖","&amp;ref(Spell/P_Holy.jpg,nolink,30x30,Holy);")&amp;"|"&amp;SUBSTITUTE(SUBSTITUTE(SUBSTITUTE(SUBSTITUTE(SUBSTITUTE(SUBSTITUTE(SUBSTITUTE(SUBSTITUTE(SUBSTITUTE(SUBSTITUTE(SUBSTITUTE(SUBSTITUTE(C1,"秩序","&amp;ref(Spell/S_Order.jpg,nolink,Order);"),"混沌","&amp;ref(Spell/S_Turmoil.jpg,nolink,Turmoil);"),"勤労","&amp;ref(Spell/S_Productivity.jpg,nolink,Productivity);"),"怠惰","&amp;ref(Spell/S_Sloth.jpg,nolink,Sloth);"),"温暖","&amp;ref(Spell/S_Heat.jpg,nolink,Heat);"),"寒冷","&amp;ref(Spell/S_Cold.jpg,nolink,Cold);"),"成長","&amp;ref(Spell/S_Growth.jpg,nolink,Growth);"),"死滅","&amp;ref(Spell/S_Death.jpg,nolink,Death);"),"幸運","&amp;ref(Spell/S_Luck.jpg,nolink,Luck);"),"不運","&amp;ref(Spell/S_Misfortune.jpg,nolink,Misfortune);"),"魔法","&amp;ref(Spell/S_Magic.jpg,nolink,Magic);"),"枯渇","&amp;ref(Spell/S_Drain.jpg,nolink,Drain);")&amp;"|"&amp;IF(E1="Yes","''"&amp;D1&amp;"''",D1)&amp;"|"&amp;G1&amp;"|"</f>
        <v>|&amp;ref(Spell/P_Fire.jpg,nolink,30x30,Fire);1|||Superior Morale|Morale+1、繰り返し可|</v>
      </c>
    </row>
    <row r="2" spans="1:8" x14ac:dyDescent="0.15">
      <c r="A2" t="s">
        <v>646</v>
      </c>
      <c r="D2" t="s">
        <v>1011</v>
      </c>
      <c r="G2" t="s">
        <v>1108</v>
      </c>
      <c r="H2" t="str">
        <f t="shared" ref="H2:H65" si="0">"|"&amp;SUBSTITUTE(SUBSTITUTE(SUBSTITUTE(SUBSTITUTE(SUBSTITUTE(SUBSTITUTE(SUBSTITUTE(SUBSTITUTE(SUBSTITUTE(A2&amp;"|"&amp;B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聖","&amp;ref(Spell/P_Holy.jpg,nolink,30x30,Holy);")&amp;"|"&amp;SUBSTITUTE(SUBSTITUTE(SUBSTITUTE(SUBSTITUTE(SUBSTITUTE(SUBSTITUTE(SUBSTITUTE(SUBSTITUTE(SUBSTITUTE(SUBSTITUTE(SUBSTITUTE(SUBSTITUTE(C2,"秩序","&amp;ref(Spell/S_Order.jpg,nolink,Order);"),"混沌","&amp;ref(Spell/S_Turmoil.jpg,nolink,Turmoil);"),"勤労","&amp;ref(Spell/S_Productivity.jpg,nolink,Productivity);"),"怠惰","&amp;ref(Spell/S_Sloth.jpg,nolink,Sloth);"),"温暖","&amp;ref(Spell/S_Heat.jpg,nolink,Heat);"),"寒冷","&amp;ref(Spell/S_Cold.jpg,nolink,Cold);"),"成長","&amp;ref(Spell/S_Growth.jpg,nolink,Growth);"),"死滅","&amp;ref(Spell/S_Death.jpg,nolink,Death);"),"幸運","&amp;ref(Spell/S_Luck.jpg,nolink,Luck);"),"不運","&amp;ref(Spell/S_Misfortune.jpg,nolink,Misfortune);"),"魔法","&amp;ref(Spell/S_Magic.jpg,nolink,Magic);"),"枯渇","&amp;ref(Spell/S_Drain.jpg,nolink,Drain);")&amp;"|"&amp;IF(E2="Yes","''"&amp;D2&amp;"''",D2)&amp;"|"&amp;G2&amp;"|"</f>
        <v>|&amp;ref(Spell/P_Fire.jpg,nolink,30x30,Fire);2|||Minor Fire Resistance|Fire Resistant+5|</v>
      </c>
    </row>
    <row r="3" spans="1:8" x14ac:dyDescent="0.15">
      <c r="A3" t="s">
        <v>661</v>
      </c>
      <c r="D3" t="s">
        <v>1012</v>
      </c>
      <c r="G3" t="s">
        <v>1109</v>
      </c>
      <c r="H3" t="str">
        <f t="shared" si="0"/>
        <v>|&amp;ref(Spell/P_Fire.jpg,nolink,30x30,Fire);3|||Major Fire Resistance|Fire Resistant+10|</v>
      </c>
    </row>
    <row r="4" spans="1:8" x14ac:dyDescent="0.15">
      <c r="A4" t="s">
        <v>648</v>
      </c>
      <c r="B4" t="s">
        <v>639</v>
      </c>
      <c r="D4" t="s">
        <v>1013</v>
      </c>
      <c r="G4" t="s">
        <v>1013</v>
      </c>
      <c r="H4" t="str">
        <f t="shared" si="0"/>
        <v>|&amp;ref(Spell/P_Fire.jpg,nolink,30x30,Fire);1|&amp;ref(Spell/P_Death.jpg,nolink,30x30,Death);1||Wasteland Survival|Wasteland Survival|</v>
      </c>
    </row>
    <row r="5" spans="1:8" x14ac:dyDescent="0.15">
      <c r="A5" t="s">
        <v>661</v>
      </c>
      <c r="D5" t="s">
        <v>1014</v>
      </c>
      <c r="F5" t="s">
        <v>1017</v>
      </c>
      <c r="G5" t="s">
        <v>1110</v>
      </c>
      <c r="H5" t="str">
        <f t="shared" si="0"/>
        <v>|&amp;ref(Spell/P_Fire.jpg,nolink,30x30,Fire);3|||Attack Skill|Attack Skill+2、繰り返し可|</v>
      </c>
    </row>
    <row r="6" spans="1:8" x14ac:dyDescent="0.15">
      <c r="A6" t="s">
        <v>672</v>
      </c>
      <c r="D6" t="s">
        <v>1015</v>
      </c>
      <c r="F6" t="s">
        <v>1017</v>
      </c>
      <c r="G6" t="s">
        <v>1111</v>
      </c>
      <c r="H6" t="str">
        <f t="shared" si="0"/>
        <v>|&amp;ref(Spell/P_Fire.jpg,nolink,30x30,Fire);4|||Inspirational Presence|Leadership+30、Inspirational+1、繰り返し可|</v>
      </c>
    </row>
    <row r="7" spans="1:8" x14ac:dyDescent="0.15">
      <c r="A7" t="s">
        <v>676</v>
      </c>
      <c r="D7" t="s">
        <v>1016</v>
      </c>
      <c r="E7" t="s">
        <v>1017</v>
      </c>
      <c r="G7" t="s">
        <v>1117</v>
      </c>
      <c r="H7" t="str">
        <f t="shared" si="0"/>
        <v>|&amp;ref(Spell/P_Fire.jpg,nolink,30x30,Fire);5|||''Death Explosion''|死亡時に威力10で防御貫通、範囲5の火炎を放射|</v>
      </c>
    </row>
    <row r="8" spans="1:8" x14ac:dyDescent="0.15">
      <c r="A8" t="s">
        <v>676</v>
      </c>
      <c r="D8" t="s">
        <v>1018</v>
      </c>
      <c r="E8" t="s">
        <v>1017</v>
      </c>
      <c r="G8" t="s">
        <v>1139</v>
      </c>
      <c r="H8" t="str">
        <f t="shared" si="0"/>
        <v>|&amp;ref(Spell/P_Fire.jpg,nolink,30x30,Fire);5|||''Heat Aura''|Heat+3、Fire Resistant+5&amp;br;（周囲に敵を疲労させる熱の雲を放射）|</v>
      </c>
    </row>
    <row r="9" spans="1:8" x14ac:dyDescent="0.15">
      <c r="A9" t="s">
        <v>677</v>
      </c>
      <c r="D9" t="s">
        <v>397</v>
      </c>
      <c r="E9" t="s">
        <v>1017</v>
      </c>
      <c r="G9" t="s">
        <v>1140</v>
      </c>
      <c r="H9" t="str">
        <f t="shared" si="0"/>
        <v>|&amp;ref(Spell/P_Fire.jpg,nolink,30x30,Fire);6|||''Fire Shield''|Fire Shield&amp;br;（命中した近接攻撃に防御貫通の火炎で反撃）|</v>
      </c>
    </row>
    <row r="10" spans="1:8" x14ac:dyDescent="0.15">
      <c r="A10" t="s">
        <v>677</v>
      </c>
      <c r="D10" t="s">
        <v>1019</v>
      </c>
      <c r="E10" t="s">
        <v>1017</v>
      </c>
      <c r="G10" t="s">
        <v>1141</v>
      </c>
      <c r="H10" t="str">
        <f t="shared" si="0"/>
        <v>|&amp;ref(Spell/P_Fire.jpg,nolink,30x30,Fire);6|||''Flaming Weapons''|Flaming Weapons&amp;br;（武器攻撃命中時に威力6、防御貫通の火炎で追撃）|</v>
      </c>
    </row>
    <row r="11" spans="1:8" x14ac:dyDescent="0.15">
      <c r="A11" t="s">
        <v>1020</v>
      </c>
      <c r="D11" t="s">
        <v>1021</v>
      </c>
      <c r="E11" t="s">
        <v>1017</v>
      </c>
      <c r="G11" t="s">
        <v>1142</v>
      </c>
      <c r="H11" t="str">
        <f t="shared" si="0"/>
        <v>|&amp;ref(Spell/P_Fire.jpg,nolink,30x30,Fire);7|||''Awe''|Awe+1&amp;br;（近接攻撃を受けた際にそれを妨害、士気で抵抗可能）|</v>
      </c>
    </row>
    <row r="12" spans="1:8" x14ac:dyDescent="0.15">
      <c r="A12" t="s">
        <v>647</v>
      </c>
      <c r="D12" t="s">
        <v>1022</v>
      </c>
      <c r="G12" t="s">
        <v>1112</v>
      </c>
      <c r="H12" t="str">
        <f t="shared" si="0"/>
        <v>|&amp;ref(Spell/P_Air.jpg,nolink,30x30,Air);1|||Minor Shock Resistance|Shock Resistant+5|</v>
      </c>
    </row>
    <row r="13" spans="1:8" x14ac:dyDescent="0.15">
      <c r="A13" t="s">
        <v>647</v>
      </c>
      <c r="D13" t="s">
        <v>1023</v>
      </c>
      <c r="F13" t="s">
        <v>1017</v>
      </c>
      <c r="G13" t="s">
        <v>1113</v>
      </c>
      <c r="H13" t="str">
        <f t="shared" si="0"/>
        <v>|&amp;ref(Spell/P_Air.jpg,nolink,30x30,Air);1|||Precision|Precision+1、繰り返し可|</v>
      </c>
    </row>
    <row r="14" spans="1:8" x14ac:dyDescent="0.15">
      <c r="A14" t="s">
        <v>649</v>
      </c>
      <c r="D14" t="s">
        <v>1024</v>
      </c>
      <c r="F14" t="s">
        <v>1017</v>
      </c>
      <c r="G14" t="s">
        <v>1114</v>
      </c>
      <c r="H14" t="str">
        <f t="shared" si="0"/>
        <v>|&amp;ref(Spell/P_Air.jpg,nolink,30x30,Air);2|||Farshot|射撃武器の射程+30%、繰り返し可|</v>
      </c>
    </row>
    <row r="15" spans="1:8" x14ac:dyDescent="0.15">
      <c r="A15" t="s">
        <v>649</v>
      </c>
      <c r="D15" t="s">
        <v>1025</v>
      </c>
      <c r="F15" t="s">
        <v>1017</v>
      </c>
      <c r="G15" t="s">
        <v>1121</v>
      </c>
      <c r="H15" t="str">
        <f t="shared" si="0"/>
        <v>|&amp;ref(Spell/P_Air.jpg,nolink,30x30,Air);2|||Swiftness|Combat Speed+30%、繰り返し可|</v>
      </c>
    </row>
    <row r="16" spans="1:8" x14ac:dyDescent="0.15">
      <c r="A16" t="s">
        <v>662</v>
      </c>
      <c r="D16" t="s">
        <v>1026</v>
      </c>
      <c r="G16" t="s">
        <v>1115</v>
      </c>
      <c r="H16" t="str">
        <f t="shared" si="0"/>
        <v>|&amp;ref(Spell/P_Air.jpg,nolink,30x30,Air);3|||Major Shock Resistance|Shock Resistant+10|</v>
      </c>
    </row>
    <row r="17" spans="1:8" x14ac:dyDescent="0.15">
      <c r="A17" t="s">
        <v>663</v>
      </c>
      <c r="D17" t="s">
        <v>1027</v>
      </c>
      <c r="G17" t="s">
        <v>1143</v>
      </c>
      <c r="H17" t="str">
        <f t="shared" si="0"/>
        <v>|&amp;ref(Spell/P_Air.jpg,nolink,30x30,Air);4|||Charged Bodies|Charge Body&amp;br;（戦闘開始後、最初に近接攻撃を受けた際に、攻撃者と自身に対し威力10、防御無視の電撃）|</v>
      </c>
    </row>
    <row r="18" spans="1:8" x14ac:dyDescent="0.15">
      <c r="A18" t="s">
        <v>664</v>
      </c>
      <c r="D18" t="s">
        <v>1028</v>
      </c>
      <c r="E18" t="s">
        <v>1017</v>
      </c>
      <c r="G18" t="s">
        <v>1116</v>
      </c>
      <c r="H18" t="str">
        <f t="shared" si="0"/>
        <v>|&amp;ref(Spell/P_Air.jpg,nolink,30x30,Air);5|||''Wind Walker''|Map Move+50%|</v>
      </c>
    </row>
    <row r="19" spans="1:8" x14ac:dyDescent="0.15">
      <c r="A19" t="s">
        <v>1029</v>
      </c>
      <c r="D19" t="s">
        <v>142</v>
      </c>
      <c r="E19" t="s">
        <v>1017</v>
      </c>
      <c r="G19" t="s">
        <v>1144</v>
      </c>
      <c r="H19" t="str">
        <f t="shared" si="0"/>
        <v>|&amp;ref(Spell/P_Air.jpg,nolink,30x30,Air);6|||''Air Shield''|Air Shield+80&amp;br;（大半の単体対象の射撃を80%で無効化）|</v>
      </c>
    </row>
    <row r="20" spans="1:8" x14ac:dyDescent="0.15">
      <c r="A20" t="s">
        <v>1030</v>
      </c>
      <c r="D20" t="s">
        <v>1031</v>
      </c>
      <c r="E20" t="s">
        <v>1017</v>
      </c>
      <c r="G20" t="s">
        <v>1145</v>
      </c>
      <c r="H20" t="str">
        <f t="shared" si="0"/>
        <v>|&amp;ref(Spell/P_Air.jpg,nolink,30x30,Air);7|||''Thunder Weapons''|Thunder Weapons&amp;br;（武器攻撃命中時に威力1、上限1で防御無視の電撃と威力3、防御無視の電撃疲労で追撃）|</v>
      </c>
    </row>
    <row r="21" spans="1:8" x14ac:dyDescent="0.15">
      <c r="A21" t="s">
        <v>642</v>
      </c>
      <c r="D21" t="s">
        <v>1032</v>
      </c>
      <c r="G21" t="s">
        <v>1118</v>
      </c>
      <c r="H21" t="str">
        <f t="shared" si="0"/>
        <v>|&amp;ref(Spell/P_Water.jpg,nolink,30x30,Water);1|||Minor Cold Resistance|Cold Resistant+5|</v>
      </c>
    </row>
    <row r="22" spans="1:8" x14ac:dyDescent="0.15">
      <c r="A22" t="s">
        <v>642</v>
      </c>
      <c r="C22" t="s">
        <v>1064</v>
      </c>
      <c r="D22" t="s">
        <v>1033</v>
      </c>
      <c r="G22" t="s">
        <v>1146</v>
      </c>
      <c r="H22" t="str">
        <f t="shared" si="0"/>
        <v>|&amp;ref(Spell/P_Water.jpg,nolink,30x30,Water);1||&amp;ref(Spell/S_Cold.jpg,nolink,Cold);1|Winter's Gift|Snow Move&amp;br;（行軍の際、降雪の影響を無視）|</v>
      </c>
    </row>
    <row r="23" spans="1:8" x14ac:dyDescent="0.15">
      <c r="A23" t="s">
        <v>642</v>
      </c>
      <c r="B23" t="s">
        <v>641</v>
      </c>
      <c r="D23" t="s">
        <v>1034</v>
      </c>
      <c r="G23" t="s">
        <v>1034</v>
      </c>
      <c r="H23" t="str">
        <f t="shared" si="0"/>
        <v>|&amp;ref(Spell/P_Water.jpg,nolink,30x30,Water);1|&amp;ref(Spell/P_Nature.jpg,nolink,30x30,Nature);1||Swamp Survival|Swamp Survival|</v>
      </c>
    </row>
    <row r="24" spans="1:8" x14ac:dyDescent="0.15">
      <c r="A24" t="s">
        <v>650</v>
      </c>
      <c r="D24" t="s">
        <v>1035</v>
      </c>
      <c r="G24" t="s">
        <v>1147</v>
      </c>
      <c r="H24" t="str">
        <f t="shared" si="0"/>
        <v>|&amp;ref(Spell/P_Water.jpg,nolink,30x30,Water);2|||Water Walking|Swimming&amp;br;（凍結していない川でも常時通行可能）|</v>
      </c>
    </row>
    <row r="25" spans="1:8" x14ac:dyDescent="0.15">
      <c r="A25" t="s">
        <v>652</v>
      </c>
      <c r="D25" t="s">
        <v>1036</v>
      </c>
      <c r="G25" t="s">
        <v>1119</v>
      </c>
      <c r="H25" t="str">
        <f t="shared" si="0"/>
        <v>|&amp;ref(Spell/P_Water.jpg,nolink,30x30,Water);3|||Major Cold Resistance|Cold Resistant+10|</v>
      </c>
    </row>
    <row r="26" spans="1:8" x14ac:dyDescent="0.15">
      <c r="A26" t="s">
        <v>652</v>
      </c>
      <c r="D26" t="s">
        <v>1106</v>
      </c>
      <c r="F26" t="s">
        <v>1017</v>
      </c>
      <c r="G26" t="s">
        <v>1120</v>
      </c>
      <c r="H26" t="str">
        <f t="shared" si="0"/>
        <v>|&amp;ref(Spell/P_Water.jpg,nolink,30x30,Water);3|||Defence Skill|Defence Skill+2、繰り返し可|</v>
      </c>
    </row>
    <row r="27" spans="1:8" x14ac:dyDescent="0.15">
      <c r="A27" t="s">
        <v>678</v>
      </c>
      <c r="C27" t="s">
        <v>1064</v>
      </c>
      <c r="D27" t="s">
        <v>1037</v>
      </c>
      <c r="E27" t="s">
        <v>1017</v>
      </c>
      <c r="G27" t="s">
        <v>1148</v>
      </c>
      <c r="H27" t="str">
        <f t="shared" si="0"/>
        <v>|&amp;ref(Spell/P_Water.jpg,nolink,30x30,Water);5||&amp;ref(Spell/S_Cold.jpg,nolink,Cold);1|''Frost Weapons''|Frost Weapons&amp;br;（武器攻撃命中時に威力8の冷気で追撃）|</v>
      </c>
    </row>
    <row r="28" spans="1:8" x14ac:dyDescent="0.15">
      <c r="A28" t="s">
        <v>678</v>
      </c>
      <c r="D28" t="s">
        <v>1038</v>
      </c>
      <c r="E28" t="s">
        <v>1017</v>
      </c>
      <c r="G28" t="s">
        <v>1173</v>
      </c>
      <c r="H28" t="str">
        <f t="shared" si="0"/>
        <v>|&amp;ref(Spell/P_Water.jpg,nolink,30x30,Water);5|||''Chill Aura''|Chill+3、Cold Resistant+5&amp;br;（周囲に敵を疲労させる冷気の雲を放射）|</v>
      </c>
    </row>
    <row r="29" spans="1:8" x14ac:dyDescent="0.15">
      <c r="A29" t="s">
        <v>1039</v>
      </c>
      <c r="D29" t="s">
        <v>1040</v>
      </c>
      <c r="E29" t="s">
        <v>1017</v>
      </c>
      <c r="G29" t="s">
        <v>1149</v>
      </c>
      <c r="H29" t="str">
        <f t="shared" si="0"/>
        <v>|&amp;ref(Spell/P_Water.jpg,nolink,30x30,Water);7|||''Water Breathing''|Water Breathing&amp;br;（Poor Amphibianのように海中に侵入可能、能力は低下）|</v>
      </c>
    </row>
    <row r="30" spans="1:8" x14ac:dyDescent="0.15">
      <c r="A30" t="s">
        <v>1041</v>
      </c>
      <c r="D30" t="s">
        <v>185</v>
      </c>
      <c r="E30" t="s">
        <v>1017</v>
      </c>
      <c r="G30" t="s">
        <v>1150</v>
      </c>
      <c r="H30" t="str">
        <f t="shared" si="0"/>
        <v>|&amp;ref(Spell/P_Water.jpg,nolink,30x30,Water);10|||''Quickness''|Quickness&amp;br;（Combat Speed+100%、Attack/Defence Skill+2、通常の2倍の頻度で武器攻撃可能）|</v>
      </c>
    </row>
    <row r="31" spans="1:8" x14ac:dyDescent="0.15">
      <c r="A31" t="s">
        <v>638</v>
      </c>
      <c r="D31" t="s">
        <v>1042</v>
      </c>
      <c r="G31" t="s">
        <v>1042</v>
      </c>
      <c r="H31" t="str">
        <f t="shared" si="0"/>
        <v>|&amp;ref(Spell/P_Earth.jpg,nolink,30x30,Earth);1|||Mountain Survival|Mountain Survival|</v>
      </c>
    </row>
    <row r="32" spans="1:8" x14ac:dyDescent="0.15">
      <c r="A32" t="s">
        <v>651</v>
      </c>
      <c r="D32" t="s">
        <v>568</v>
      </c>
      <c r="F32" t="s">
        <v>1017</v>
      </c>
      <c r="G32" t="s">
        <v>1151</v>
      </c>
      <c r="H32" t="str">
        <f t="shared" si="0"/>
        <v>|&amp;ref(Spell/P_Earth.jpg,nolink,30x30,Earth);2|||Reinvigoration|Reinvigoration+1&amp;br;（毎ラウンド疲労を数値分回復）、繰り返し可|</v>
      </c>
    </row>
    <row r="33" spans="1:8" x14ac:dyDescent="0.15">
      <c r="A33" t="s">
        <v>651</v>
      </c>
      <c r="D33" t="s">
        <v>1043</v>
      </c>
      <c r="G33" t="s">
        <v>1122</v>
      </c>
      <c r="H33" t="str">
        <f t="shared" si="0"/>
        <v>|&amp;ref(Spell/P_Earth.jpg,nolink,30x30,Earth);2|||Reconstruction|LifelessかつNever Healsを持つ場合、そのNever Healsを無視|</v>
      </c>
    </row>
    <row r="34" spans="1:8" x14ac:dyDescent="0.15">
      <c r="A34" t="s">
        <v>666</v>
      </c>
      <c r="D34" t="s">
        <v>1044</v>
      </c>
      <c r="F34" t="s">
        <v>1017</v>
      </c>
      <c r="G34" t="s">
        <v>1123</v>
      </c>
      <c r="H34" t="str">
        <f t="shared" si="0"/>
        <v>|&amp;ref(Spell/P_Earth.jpg,nolink,30x30,Earth);3|||Strength of the Earth|Strength+2、繰り返し可|</v>
      </c>
    </row>
    <row r="35" spans="1:8" x14ac:dyDescent="0.15">
      <c r="A35" t="s">
        <v>673</v>
      </c>
      <c r="D35" t="s">
        <v>1045</v>
      </c>
      <c r="G35" t="s">
        <v>2266</v>
      </c>
      <c r="H35" t="str">
        <f t="shared" si="0"/>
        <v>|&amp;ref(Spell/P_Earth.jpg,nolink,30x30,Earth);4|||Unbreakable|Affliction Resistance+3&amp;br;（負傷時に後遺症が残る確率を75%低下）|</v>
      </c>
    </row>
    <row r="36" spans="1:8" x14ac:dyDescent="0.15">
      <c r="A36" t="s">
        <v>680</v>
      </c>
      <c r="D36" t="s">
        <v>1046</v>
      </c>
      <c r="E36" t="s">
        <v>1017</v>
      </c>
      <c r="G36" t="s">
        <v>1124</v>
      </c>
      <c r="H36" t="str">
        <f t="shared" si="0"/>
        <v>|&amp;ref(Spell/P_Earth.jpg,nolink,30x30,Earth);5|||''Fire &amp; Shock Resistance''|Fire/Shock Resistant+10|</v>
      </c>
    </row>
    <row r="37" spans="1:8" x14ac:dyDescent="0.15">
      <c r="A37" t="s">
        <v>680</v>
      </c>
      <c r="B37" t="s">
        <v>660</v>
      </c>
      <c r="D37" t="s">
        <v>1047</v>
      </c>
      <c r="E37" t="s">
        <v>1017</v>
      </c>
      <c r="G37" t="s">
        <v>1125</v>
      </c>
      <c r="H37" t="str">
        <f t="shared" si="0"/>
        <v>|&amp;ref(Spell/P_Earth.jpg,nolink,30x30,Earth);5|&amp;ref(Spell/P_Nature.jpg,nolink,30x30,Nature);3||''Larger''|Size+1、HP+30%、Strength+3、Defence Skill-1、Map Move+2。既にサイズ6のものには無効|</v>
      </c>
    </row>
    <row r="38" spans="1:8" x14ac:dyDescent="0.15">
      <c r="A38" t="s">
        <v>1048</v>
      </c>
      <c r="D38" t="s">
        <v>1049</v>
      </c>
      <c r="E38" t="s">
        <v>1017</v>
      </c>
      <c r="G38" t="s">
        <v>1126</v>
      </c>
      <c r="H38" t="str">
        <f t="shared" si="0"/>
        <v>|&amp;ref(Spell/P_Earth.jpg,nolink,30x30,Earth);6|||''Hard Skin''|Protection+5|</v>
      </c>
    </row>
    <row r="39" spans="1:8" x14ac:dyDescent="0.15">
      <c r="A39" t="s">
        <v>1050</v>
      </c>
      <c r="D39" t="s">
        <v>1051</v>
      </c>
      <c r="E39" t="s">
        <v>1017</v>
      </c>
      <c r="G39" t="s">
        <v>1127</v>
      </c>
      <c r="H39" t="str">
        <f t="shared" si="0"/>
        <v>|&amp;ref(Spell/P_Earth.jpg,nolink,30x30,Earth);7|||''Fortitude''|Slash/Pierce/Blunt Resistant|</v>
      </c>
    </row>
    <row r="40" spans="1:8" x14ac:dyDescent="0.15">
      <c r="A40" t="s">
        <v>653</v>
      </c>
      <c r="D40" t="s">
        <v>1052</v>
      </c>
      <c r="G40" t="s">
        <v>1128</v>
      </c>
      <c r="H40" t="str">
        <f t="shared" si="0"/>
        <v>|&amp;ref(Spell/P_Astral.jpg,nolink,30x30,Astral);1|||Minor Magic Resistance|Magic Resistance+1|</v>
      </c>
    </row>
    <row r="41" spans="1:8" x14ac:dyDescent="0.15">
      <c r="A41" t="s">
        <v>653</v>
      </c>
      <c r="D41" t="s">
        <v>1054</v>
      </c>
      <c r="F41" t="s">
        <v>1017</v>
      </c>
      <c r="G41" t="s">
        <v>1129</v>
      </c>
      <c r="H41" t="str">
        <f t="shared" si="0"/>
        <v>|&amp;ref(Spell/P_Astral.jpg,nolink,30x30,Astral);1|||Arcane Command|Magic Leadership+10、繰り返し可|</v>
      </c>
    </row>
    <row r="42" spans="1:8" x14ac:dyDescent="0.15">
      <c r="A42" t="s">
        <v>653</v>
      </c>
      <c r="B42" t="s">
        <v>639</v>
      </c>
      <c r="D42" t="s">
        <v>1053</v>
      </c>
      <c r="G42" t="s">
        <v>1152</v>
      </c>
      <c r="H42" t="str">
        <f t="shared" si="0"/>
        <v>|&amp;ref(Spell/P_Astral.jpg,nolink,30x30,Astral);1|&amp;ref(Spell/P_Death.jpg,nolink,30x30,Death);1||Spirit Sight|Spirit Sight&amp;br;（Darkvision100%、敵のInvisible能力の影響を無視）|</v>
      </c>
    </row>
    <row r="43" spans="1:8" x14ac:dyDescent="0.15">
      <c r="A43" t="s">
        <v>667</v>
      </c>
      <c r="D43" t="s">
        <v>1055</v>
      </c>
      <c r="G43" t="s">
        <v>1153</v>
      </c>
      <c r="H43" t="str">
        <f t="shared" si="0"/>
        <v>|&amp;ref(Spell/P_Astral.jpg,nolink,30x30,Astral);2|||Magic Weapons|Magic Weapons&amp;br;（武器攻撃がMagic属性を獲得しEthereal等に有効に）|</v>
      </c>
    </row>
    <row r="44" spans="1:8" x14ac:dyDescent="0.15">
      <c r="A44" t="s">
        <v>658</v>
      </c>
      <c r="D44" t="s">
        <v>1056</v>
      </c>
      <c r="G44" t="s">
        <v>1130</v>
      </c>
      <c r="H44" t="str">
        <f t="shared" si="0"/>
        <v>|&amp;ref(Spell/P_Astral.jpg,nolink,30x30,Astral);3|||Major Magic Resistance|Magic Resistance+2|</v>
      </c>
    </row>
    <row r="45" spans="1:8" x14ac:dyDescent="0.15">
      <c r="A45" t="s">
        <v>658</v>
      </c>
      <c r="B45" t="s">
        <v>648</v>
      </c>
      <c r="D45" t="s">
        <v>1057</v>
      </c>
      <c r="G45" t="s">
        <v>1154</v>
      </c>
      <c r="H45" t="str">
        <f t="shared" si="0"/>
        <v>|&amp;ref(Spell/P_Astral.jpg,nolink,30x30,Astral);3|&amp;ref(Spell/P_Fire.jpg,nolink,30x30,Fire);1||Solar Weapons|Solar Weapons&amp;br;（武器攻撃命中時に威力3、防御貫通で対Undead/Demon3倍打の火炎で追撃）|</v>
      </c>
    </row>
    <row r="46" spans="1:8" x14ac:dyDescent="0.15">
      <c r="A46" t="s">
        <v>670</v>
      </c>
      <c r="D46" t="s">
        <v>1058</v>
      </c>
      <c r="G46" t="s">
        <v>1131</v>
      </c>
      <c r="H46" t="str">
        <f t="shared" si="0"/>
        <v>|&amp;ref(Spell/P_Astral.jpg,nolink,30x30,Astral);4|||Far Caster|戦闘用の呪文の射程+50%|</v>
      </c>
    </row>
    <row r="47" spans="1:8" x14ac:dyDescent="0.15">
      <c r="A47" t="s">
        <v>670</v>
      </c>
      <c r="D47" t="s">
        <v>1059</v>
      </c>
      <c r="G47" t="s">
        <v>1155</v>
      </c>
      <c r="H47" t="str">
        <f t="shared" si="0"/>
        <v>|&amp;ref(Spell/P_Astral.jpg,nolink,30x30,Astral);4|||Arcane Finesse|Spell Penetration+1&amp;br;（抵抗可能な呪文と一部の武器攻撃の使用時、敵のMagic Resistanceを低く計算）|</v>
      </c>
    </row>
    <row r="48" spans="1:8" x14ac:dyDescent="0.15">
      <c r="A48" t="s">
        <v>1060</v>
      </c>
      <c r="D48" t="s">
        <v>143</v>
      </c>
      <c r="E48" t="s">
        <v>1017</v>
      </c>
      <c r="G48" t="s">
        <v>1156</v>
      </c>
      <c r="H48" t="str">
        <f t="shared" si="0"/>
        <v>|&amp;ref(Spell/P_Astral.jpg,nolink,30x30,Astral);6|||''Twist Fate''|Twist Fate&amp;br;（祝福後、最初に受けたHPダメージを無効化）|</v>
      </c>
    </row>
    <row r="49" spans="1:8" x14ac:dyDescent="0.15">
      <c r="A49" t="s">
        <v>1061</v>
      </c>
      <c r="C49" t="s">
        <v>1062</v>
      </c>
      <c r="D49" t="s">
        <v>1063</v>
      </c>
      <c r="E49" t="s">
        <v>1017</v>
      </c>
      <c r="G49" t="s">
        <v>1157</v>
      </c>
      <c r="H49" t="str">
        <f t="shared" si="0"/>
        <v>|&amp;ref(Spell/P_Astral.jpg,nolink,30x30,Astral);7||&amp;ref(Spell/S_Misfortune.jpg,nolink,Misfortune);1|''Fateweaving''|Fateweaving&amp;br;（近接攻撃を受けると抵抗可能なCursed Luckで反撃、敵が受けるダメージ増幅）|</v>
      </c>
    </row>
    <row r="50" spans="1:8" x14ac:dyDescent="0.15">
      <c r="A50" t="s">
        <v>1065</v>
      </c>
      <c r="C50" t="s">
        <v>1066</v>
      </c>
      <c r="D50" t="s">
        <v>180</v>
      </c>
      <c r="E50" t="s">
        <v>1017</v>
      </c>
      <c r="G50" t="s">
        <v>1158</v>
      </c>
      <c r="H50" t="str">
        <f t="shared" si="0"/>
        <v>|&amp;ref(Spell/P_Astral.jpg,nolink,30x30,Astral);8||&amp;ref(Spell/S_Luck.jpg,nolink,Luck);1|''Luck''|Luck&amp;br;（致命傷となるHPダメージを75%で無効化、LifelessやUndeadには無効）|</v>
      </c>
    </row>
    <row r="51" spans="1:8" x14ac:dyDescent="0.15">
      <c r="A51" t="s">
        <v>1067</v>
      </c>
      <c r="C51" t="s">
        <v>1070</v>
      </c>
      <c r="D51" t="s">
        <v>1069</v>
      </c>
      <c r="E51" t="s">
        <v>1017</v>
      </c>
      <c r="G51" t="s">
        <v>1159</v>
      </c>
      <c r="H51" t="str">
        <f t="shared" si="0"/>
        <v>|&amp;ref(Spell/P_Astral.jpg,nolink,30x30,Astral);10||&amp;ref(Spell/S_Magic.jpg,nolink,Magic);3|''Etherealness''|Ethereal&amp;br;（Magic属性がない攻撃の多くを75%で無効化、戦闘中に障害物の通過が可能）|</v>
      </c>
    </row>
    <row r="52" spans="1:8" x14ac:dyDescent="0.15">
      <c r="A52" t="s">
        <v>639</v>
      </c>
      <c r="D52" t="s">
        <v>1071</v>
      </c>
      <c r="F52" t="s">
        <v>1017</v>
      </c>
      <c r="G52" t="s">
        <v>1175</v>
      </c>
      <c r="H52" t="str">
        <f t="shared" si="0"/>
        <v>|&amp;ref(Spell/P_Death.jpg,nolink,30x30,Death);1|||Undying|Undying+2、繰り返し可&amp;br;（数値分まではHPがマイナスになっても死亡しない。Undead以外は効果終了時に死亡）|</v>
      </c>
    </row>
    <row r="53" spans="1:8" x14ac:dyDescent="0.15">
      <c r="A53" t="s">
        <v>639</v>
      </c>
      <c r="D53" t="s">
        <v>1072</v>
      </c>
      <c r="F53" t="s">
        <v>1017</v>
      </c>
      <c r="G53" t="s">
        <v>1134</v>
      </c>
      <c r="H53" t="str">
        <f t="shared" si="0"/>
        <v>|&amp;ref(Spell/P_Death.jpg,nolink,30x30,Death);1|||Undead Command|Undead Leadership+20、繰り返し可|</v>
      </c>
    </row>
    <row r="54" spans="1:8" x14ac:dyDescent="0.15">
      <c r="A54" t="s">
        <v>640</v>
      </c>
      <c r="C54" t="s">
        <v>1073</v>
      </c>
      <c r="D54" t="s">
        <v>1074</v>
      </c>
      <c r="G54" t="s">
        <v>2265</v>
      </c>
      <c r="H54" t="str">
        <f t="shared" si="0"/>
        <v>|&amp;ref(Spell/P_Death.jpg,nolink,30x30,Death);2||&amp;ref(Spell/S_Death.jpg,nolink,Death);2|Half Dead|Need not Eat、Disease Resistant+80&amp;br;（食事不要、Diseaseによる悪影響を確率で無視）|</v>
      </c>
    </row>
    <row r="55" spans="1:8" x14ac:dyDescent="0.15">
      <c r="A55" t="s">
        <v>668</v>
      </c>
      <c r="D55" t="s">
        <v>1075</v>
      </c>
      <c r="G55" t="s">
        <v>1160</v>
      </c>
      <c r="H55" t="str">
        <f t="shared" si="0"/>
        <v>|&amp;ref(Spell/P_Death.jpg,nolink,30x30,Death);4|||Withering Weapons|Withering Weapons&amp;br;（武器攻撃で傷付けた際に抵抗可能なDecayで追撃）|</v>
      </c>
    </row>
    <row r="56" spans="1:8" x14ac:dyDescent="0.15">
      <c r="A56" t="s">
        <v>674</v>
      </c>
      <c r="D56" t="s">
        <v>1076</v>
      </c>
      <c r="E56" t="s">
        <v>1017</v>
      </c>
      <c r="G56" t="s">
        <v>1161</v>
      </c>
      <c r="H56" t="str">
        <f t="shared" si="0"/>
        <v>|&amp;ref(Spell/P_Death.jpg,nolink,30x30,Death);5|||''Stygian Flesh''|Invulnerable+10&amp;br;（Magic属性を持たない攻撃に対しProtectionが数値分まで増加）|</v>
      </c>
    </row>
    <row r="57" spans="1:8" x14ac:dyDescent="0.15">
      <c r="A57" t="s">
        <v>683</v>
      </c>
      <c r="D57" t="s">
        <v>1077</v>
      </c>
      <c r="E57" t="s">
        <v>1017</v>
      </c>
      <c r="G57" t="s">
        <v>1162</v>
      </c>
      <c r="H57" t="str">
        <f t="shared" si="0"/>
        <v>|&amp;ref(Spell/P_Death.jpg,nolink,30x30,Death);7|||''Reanimators''|Reanimator&amp;br;（敵を殺した際にSoullessへ変化させ支配、戦闘終了後には全て消滅）|</v>
      </c>
    </row>
    <row r="58" spans="1:8" x14ac:dyDescent="0.15">
      <c r="A58" t="s">
        <v>683</v>
      </c>
      <c r="D58" t="s">
        <v>1078</v>
      </c>
      <c r="E58" t="s">
        <v>1017</v>
      </c>
      <c r="G58" t="s">
        <v>1132</v>
      </c>
      <c r="H58" t="str">
        <f t="shared" si="0"/>
        <v>|&amp;ref(Spell/P_Death.jpg,nolink,30x30,Death);7|||''Reforming Flesh''|UndeadのみにRegeneration+10%（Lifeless有効）|</v>
      </c>
    </row>
    <row r="59" spans="1:8" x14ac:dyDescent="0.15">
      <c r="A59" t="s">
        <v>1079</v>
      </c>
      <c r="D59" t="s">
        <v>1080</v>
      </c>
      <c r="E59" t="s">
        <v>1017</v>
      </c>
      <c r="G59" t="s">
        <v>1163</v>
      </c>
      <c r="H59" t="str">
        <f t="shared" si="0"/>
        <v>|&amp;ref(Spell/P_Death.jpg,nolink,30x30,Death);8|||''Death Weapons''|Death Weapons&amp;br;（武器攻撃命中時に威力2、防御無視で抵抗可能な追撃、さらに抵抗可能なDisease付加）|</v>
      </c>
    </row>
    <row r="60" spans="1:8" x14ac:dyDescent="0.15">
      <c r="A60" t="s">
        <v>1081</v>
      </c>
      <c r="D60" t="s">
        <v>1082</v>
      </c>
      <c r="E60" t="s">
        <v>1017</v>
      </c>
      <c r="G60" t="s">
        <v>1164</v>
      </c>
      <c r="H60" t="str">
        <f t="shared" si="0"/>
        <v>|&amp;ref(Spell/P_Death.jpg,nolink,30x30,Death);10|||''Fear''|Fear+5&amp;br;（周囲の敵のMoraleを低下、退却を誘発）|</v>
      </c>
    </row>
    <row r="61" spans="1:8" x14ac:dyDescent="0.15">
      <c r="A61" t="s">
        <v>641</v>
      </c>
      <c r="D61" t="s">
        <v>1083</v>
      </c>
      <c r="F61" t="s">
        <v>1017</v>
      </c>
      <c r="G61" t="s">
        <v>1133</v>
      </c>
      <c r="H61" t="str">
        <f t="shared" si="0"/>
        <v>|&amp;ref(Spell/P_Nature.jpg,nolink,30x30,Nature);1|||Resilient|HP+1、繰り返し可|</v>
      </c>
    </row>
    <row r="62" spans="1:8" x14ac:dyDescent="0.15">
      <c r="A62" t="s">
        <v>641</v>
      </c>
      <c r="D62" t="s">
        <v>1084</v>
      </c>
      <c r="G62" t="s">
        <v>1165</v>
      </c>
      <c r="H62" t="str">
        <f t="shared" si="0"/>
        <v>|&amp;ref(Spell/P_Nature.jpg,nolink,30x30,Nature);1|||Low Light Vision|Darkvision+50%&amp;br;（Darknessなどの闇の影響を数値分の割合だけ軽減）|</v>
      </c>
    </row>
    <row r="63" spans="1:8" x14ac:dyDescent="0.15">
      <c r="A63" t="s">
        <v>641</v>
      </c>
      <c r="D63" t="s">
        <v>1085</v>
      </c>
      <c r="G63" t="s">
        <v>1135</v>
      </c>
      <c r="H63" t="str">
        <f t="shared" si="0"/>
        <v>|&amp;ref(Spell/P_Nature.jpg,nolink,30x30,Nature);1|||Minor Poison Resistance|Poison Resistant+5|</v>
      </c>
    </row>
    <row r="64" spans="1:8" x14ac:dyDescent="0.15">
      <c r="A64" t="s">
        <v>643</v>
      </c>
      <c r="D64" t="s">
        <v>1086</v>
      </c>
      <c r="G64" t="s">
        <v>1136</v>
      </c>
      <c r="H64" t="str">
        <f t="shared" si="0"/>
        <v>|&amp;ref(Spell/P_Nature.jpg,nolink,30x30,Nature);2|||Major Poison Resistance|Poison Resistant+10|</v>
      </c>
    </row>
    <row r="65" spans="1:8" x14ac:dyDescent="0.15">
      <c r="A65" t="s">
        <v>643</v>
      </c>
      <c r="D65" t="s">
        <v>1087</v>
      </c>
      <c r="G65" t="s">
        <v>1087</v>
      </c>
      <c r="H65" t="str">
        <f t="shared" si="0"/>
        <v>|&amp;ref(Spell/P_Nature.jpg,nolink,30x30,Nature);2|||Forest Survival|Forest Survival|</v>
      </c>
    </row>
    <row r="66" spans="1:8" x14ac:dyDescent="0.15">
      <c r="A66" t="s">
        <v>660</v>
      </c>
      <c r="C66" t="s">
        <v>1068</v>
      </c>
      <c r="D66" t="s">
        <v>1088</v>
      </c>
      <c r="G66" t="s">
        <v>1137</v>
      </c>
      <c r="H66" t="str">
        <f t="shared" ref="H66:H77" si="1">"|"&amp;SUBSTITUTE(SUBSTITUTE(SUBSTITUTE(SUBSTITUTE(SUBSTITUTE(SUBSTITUTE(SUBSTITUTE(SUBSTITUTE(SUBSTITUTE(A66&amp;"|"&amp;B66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聖","&amp;ref(Spell/P_Holy.jpg,nolink,30x30,Holy);")&amp;"|"&amp;SUBSTITUTE(SUBSTITUTE(SUBSTITUTE(SUBSTITUTE(SUBSTITUTE(SUBSTITUTE(SUBSTITUTE(SUBSTITUTE(SUBSTITUTE(SUBSTITUTE(SUBSTITUTE(SUBSTITUTE(C66,"秩序","&amp;ref(Spell/S_Order.jpg,nolink,Order);"),"混沌","&amp;ref(Spell/S_Turmoil.jpg,nolink,Turmoil);"),"勤労","&amp;ref(Spell/S_Productivity.jpg,nolink,Productivity);"),"怠惰","&amp;ref(Spell/S_Sloth.jpg,nolink,Sloth);"),"温暖","&amp;ref(Spell/S_Heat.jpg,nolink,Heat);"),"寒冷","&amp;ref(Spell/S_Cold.jpg,nolink,Cold);"),"成長","&amp;ref(Spell/S_Growth.jpg,nolink,Growth);"),"死滅","&amp;ref(Spell/S_Death.jpg,nolink,Death);"),"幸運","&amp;ref(Spell/S_Luck.jpg,nolink,Luck);"),"不運","&amp;ref(Spell/S_Misfortune.jpg,nolink,Misfortune);"),"魔法","&amp;ref(Spell/S_Magic.jpg,nolink,Magic);"),"枯渇","&amp;ref(Spell/S_Drain.jpg,nolink,Drain);")&amp;"|"&amp;IF(E66="Yes","''"&amp;D66&amp;"''",D66)&amp;"|"&amp;G66&amp;"|"</f>
        <v>|&amp;ref(Spell/P_Nature.jpg,nolink,30x30,Nature);3||&amp;ref(Spell/S_Magic.jpg,nolink,Magic);1|Unaging|老化速度を75%低下、対象者の雇用時の初期年齢も低下|</v>
      </c>
    </row>
    <row r="67" spans="1:8" x14ac:dyDescent="0.15">
      <c r="A67" t="s">
        <v>657</v>
      </c>
      <c r="C67" t="s">
        <v>1089</v>
      </c>
      <c r="D67" t="s">
        <v>1090</v>
      </c>
      <c r="G67" t="s">
        <v>1166</v>
      </c>
      <c r="H67" t="str">
        <f t="shared" si="1"/>
        <v>|&amp;ref(Spell/P_Nature.jpg,nolink,30x30,Nature);4||&amp;ref(Spell/S_Death.jpg,nolink,Death);1|Poison Weapons|Poison Weapons&amp;br;（武器攻撃で傷付けた際に威力5、防御無視の毒物で追撃）|</v>
      </c>
    </row>
    <row r="68" spans="1:8" x14ac:dyDescent="0.15">
      <c r="A68" t="s">
        <v>671</v>
      </c>
      <c r="D68" t="s">
        <v>1091</v>
      </c>
      <c r="E68" t="s">
        <v>1017</v>
      </c>
      <c r="G68" t="s">
        <v>1167</v>
      </c>
      <c r="H68" t="str">
        <f t="shared" si="1"/>
        <v>|&amp;ref(Spell/P_Nature.jpg,nolink,30x30,Nature);5|||''Recuperation''|Recuperation&amp;br;（Afflictionを自然回復、Old Ageで無効化）|</v>
      </c>
    </row>
    <row r="69" spans="1:8" x14ac:dyDescent="0.15">
      <c r="A69" t="s">
        <v>671</v>
      </c>
      <c r="D69" t="s">
        <v>1092</v>
      </c>
      <c r="E69" t="s">
        <v>1017</v>
      </c>
      <c r="G69" t="s">
        <v>1174</v>
      </c>
      <c r="H69" t="str">
        <f t="shared" si="1"/>
        <v>|&amp;ref(Spell/P_Nature.jpg,nolink,30x30,Nature);5|||''Berserker''|Berserker+2&amp;br;（ダメージを受けると様々な能力が増加、Defence Skillが低下、疲労が徐々に増加）|</v>
      </c>
    </row>
    <row r="70" spans="1:8" x14ac:dyDescent="0.15">
      <c r="A70" t="s">
        <v>675</v>
      </c>
      <c r="D70" t="s">
        <v>1093</v>
      </c>
      <c r="E70" t="s">
        <v>1017</v>
      </c>
      <c r="G70" t="s">
        <v>1168</v>
      </c>
      <c r="H70" t="str">
        <f t="shared" si="1"/>
        <v>|&amp;ref(Spell/P_Nature.jpg,nolink,30x30,Nature);6|||''Barkskin''|Barkskin&amp;br;（Protectionを10まで増加、ただし最低でも元の値から+1。Fire Resistant-5）|</v>
      </c>
    </row>
    <row r="71" spans="1:8" x14ac:dyDescent="0.15">
      <c r="A71" t="s">
        <v>684</v>
      </c>
      <c r="D71" t="s">
        <v>406</v>
      </c>
      <c r="E71" t="s">
        <v>1017</v>
      </c>
      <c r="G71" t="s">
        <v>1169</v>
      </c>
      <c r="H71" t="str">
        <f t="shared" si="1"/>
        <v>|&amp;ref(Spell/P_Nature.jpg,nolink,30x30,Nature);7|||''Regeneration''|Limited Regeneration+10%&amp;br;（毎ラウンドHPを自然回復、Lifelessには無効）|</v>
      </c>
    </row>
    <row r="72" spans="1:8" x14ac:dyDescent="0.15">
      <c r="A72" t="s">
        <v>1094</v>
      </c>
      <c r="D72" t="s">
        <v>1095</v>
      </c>
      <c r="F72" t="s">
        <v>1017</v>
      </c>
      <c r="G72" t="s">
        <v>1133</v>
      </c>
      <c r="H72" t="str">
        <f t="shared" si="1"/>
        <v>|&amp;ref(Spell/P_Blood.jpg,nolink,30x30,Blood);1|||Strong Vitae|HP+1、繰り返し可|</v>
      </c>
    </row>
    <row r="73" spans="1:8" x14ac:dyDescent="0.15">
      <c r="A73" t="s">
        <v>1096</v>
      </c>
      <c r="D73" t="s">
        <v>1097</v>
      </c>
      <c r="F73" t="s">
        <v>1017</v>
      </c>
      <c r="G73" t="s">
        <v>1123</v>
      </c>
      <c r="H73" t="str">
        <f t="shared" si="1"/>
        <v>|&amp;ref(Spell/P_Blood.jpg,nolink,30x30,Blood);3|||Strength of the Flesh|Strength+2、繰り返し可|</v>
      </c>
    </row>
    <row r="74" spans="1:8" x14ac:dyDescent="0.15">
      <c r="A74" t="s">
        <v>1098</v>
      </c>
      <c r="D74" t="s">
        <v>1099</v>
      </c>
      <c r="G74" t="s">
        <v>1170</v>
      </c>
      <c r="H74" t="str">
        <f t="shared" si="1"/>
        <v>|&amp;ref(Spell/P_Blood.jpg,nolink,30x30,Blood);4|||Blood Surge|Blood Surge&amp;br;(Lifelessではない敵を殺すと数ラウンド間だけ各種能力が増加）|</v>
      </c>
    </row>
    <row r="75" spans="1:8" x14ac:dyDescent="0.15">
      <c r="A75" t="s">
        <v>1100</v>
      </c>
      <c r="D75" t="s">
        <v>1101</v>
      </c>
      <c r="E75" t="s">
        <v>1017</v>
      </c>
      <c r="G75" t="s">
        <v>1138</v>
      </c>
      <c r="H75" t="str">
        <f t="shared" si="1"/>
        <v>|&amp;ref(Spell/P_Blood.jpg,nolink,30x30,Blood);5|||''Blood Bond''|周囲の同じ効果を受けている味方に、受けたダメージの50%を分散|</v>
      </c>
    </row>
    <row r="76" spans="1:8" x14ac:dyDescent="0.15">
      <c r="A76" t="s">
        <v>1102</v>
      </c>
      <c r="D76" t="s">
        <v>1103</v>
      </c>
      <c r="E76" t="s">
        <v>1017</v>
      </c>
      <c r="G76" t="s">
        <v>1171</v>
      </c>
      <c r="H76" t="str">
        <f t="shared" si="1"/>
        <v>|&amp;ref(Spell/P_Blood.jpg,nolink,30x30,Blood);6|||''Unholy Weapons''|Unholy Weapons&amp;br;（武器攻撃命中時に威力10、防御貫通でSacredのみ有効な追撃）|</v>
      </c>
    </row>
    <row r="77" spans="1:8" x14ac:dyDescent="0.15">
      <c r="A77" t="s">
        <v>1104</v>
      </c>
      <c r="D77" t="s">
        <v>1105</v>
      </c>
      <c r="E77" t="s">
        <v>1017</v>
      </c>
      <c r="G77" t="s">
        <v>1172</v>
      </c>
      <c r="H77" t="str">
        <f t="shared" si="1"/>
        <v>|&amp;ref(Spell/P_Blood.jpg,nolink,30x30,Blood);8|||''Blood Vengeance''|Blood Vengeance+1&amp;br;（HPダメージを受けると攻撃者に同威力で自動反撃、抵抗可能）|</v>
      </c>
    </row>
  </sheetData>
  <phoneticPr fontId="1"/>
  <conditionalFormatting sqref="A1:B1048576">
    <cfRule type="containsText" dxfId="9" priority="1" operator="containsText" text="血">
      <formula>NOT(ISERROR(SEARCH("血",A1)))</formula>
    </cfRule>
    <cfRule type="containsText" dxfId="8" priority="2" operator="containsText" text="緑">
      <formula>NOT(ISERROR(SEARCH("緑",A1)))</formula>
    </cfRule>
    <cfRule type="containsText" dxfId="7" priority="3" operator="containsText" text="死">
      <formula>NOT(ISERROR(SEARCH("死",A1)))</formula>
    </cfRule>
    <cfRule type="containsText" dxfId="6" priority="4" operator="containsText" text="星">
      <formula>NOT(ISERROR(SEARCH("星",A1)))</formula>
    </cfRule>
    <cfRule type="containsText" dxfId="5" priority="5" operator="containsText" text="地">
      <formula>NOT(ISERROR(SEARCH("地",A1)))</formula>
    </cfRule>
    <cfRule type="containsText" dxfId="4" priority="6" operator="containsText" text="水">
      <formula>NOT(ISERROR(SEARCH("水",A1)))</formula>
    </cfRule>
    <cfRule type="containsText" dxfId="3" priority="7" operator="containsText" text="風">
      <formula>NOT(ISERROR(SEARCH("風",A1)))</formula>
    </cfRule>
    <cfRule type="containsText" dxfId="2" priority="8" operator="containsText" text="火">
      <formula>NOT(ISERROR(SEARCH("火",A1)))</formula>
    </cfRule>
  </conditionalFormatting>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96"/>
  <sheetViews>
    <sheetView workbookViewId="0">
      <pane xSplit="3" ySplit="1" topLeftCell="E50" activePane="bottomRight" state="frozen"/>
      <selection pane="topRight" activeCell="D1" sqref="D1"/>
      <selection pane="bottomLeft" activeCell="A2" sqref="A2"/>
      <selection pane="bottomRight" activeCell="AE50" sqref="AE50"/>
    </sheetView>
  </sheetViews>
  <sheetFormatPr defaultRowHeight="13.5" x14ac:dyDescent="0.15"/>
  <cols>
    <col min="2" max="2" width="12.875" bestFit="1" customWidth="1"/>
    <col min="3" max="3" width="27.25" customWidth="1"/>
    <col min="4" max="4" width="4.625" bestFit="1" customWidth="1"/>
    <col min="5" max="5" width="4.625" style="10" customWidth="1"/>
    <col min="6" max="7" width="4.625" customWidth="1"/>
    <col min="8" max="8" width="5.875" bestFit="1" customWidth="1"/>
    <col min="12" max="12" width="13.125" bestFit="1" customWidth="1"/>
    <col min="16" max="16" width="3.75" bestFit="1" customWidth="1"/>
    <col min="17" max="17" width="3.75" customWidth="1"/>
    <col min="18" max="18" width="3.875" bestFit="1" customWidth="1"/>
    <col min="19" max="19" width="6.625" bestFit="1" customWidth="1"/>
    <col min="20" max="20" width="6.625" customWidth="1"/>
    <col min="21" max="21" width="4.5" customWidth="1"/>
    <col min="22" max="22" width="5.375" bestFit="1" customWidth="1"/>
    <col min="23" max="23" width="6.5" customWidth="1"/>
    <col min="24" max="24" width="6.125" bestFit="1" customWidth="1"/>
    <col min="25" max="27" width="6.125" customWidth="1"/>
    <col min="28" max="28" width="4.125" customWidth="1"/>
    <col min="29" max="29" width="4.5" customWidth="1"/>
  </cols>
  <sheetData>
    <row r="1" spans="1:31" x14ac:dyDescent="0.15">
      <c r="A1" t="s">
        <v>2891</v>
      </c>
      <c r="B1" t="s">
        <v>2890</v>
      </c>
      <c r="C1" t="s">
        <v>2892</v>
      </c>
      <c r="D1" t="s">
        <v>3076</v>
      </c>
      <c r="E1" s="10" t="s">
        <v>3326</v>
      </c>
      <c r="F1" t="s">
        <v>3322</v>
      </c>
      <c r="G1" t="s">
        <v>3323</v>
      </c>
      <c r="H1" t="s">
        <v>3083</v>
      </c>
      <c r="I1" t="s">
        <v>3052</v>
      </c>
      <c r="J1" t="s">
        <v>3053</v>
      </c>
      <c r="K1" t="s">
        <v>6127</v>
      </c>
      <c r="L1" t="s">
        <v>3056</v>
      </c>
      <c r="M1" t="s">
        <v>3062</v>
      </c>
      <c r="N1" t="s">
        <v>15314</v>
      </c>
      <c r="O1" t="s">
        <v>3314</v>
      </c>
      <c r="P1" t="s">
        <v>6125</v>
      </c>
      <c r="Q1" t="s">
        <v>15315</v>
      </c>
      <c r="R1" t="s">
        <v>6126</v>
      </c>
      <c r="S1" t="s">
        <v>3311</v>
      </c>
      <c r="T1" t="s">
        <v>6129</v>
      </c>
      <c r="U1" t="s">
        <v>3058</v>
      </c>
      <c r="V1" t="s">
        <v>3315</v>
      </c>
      <c r="W1" t="s">
        <v>3057</v>
      </c>
      <c r="X1" t="s">
        <v>3316</v>
      </c>
      <c r="Y1" t="s">
        <v>3317</v>
      </c>
      <c r="Z1" t="s">
        <v>3318</v>
      </c>
      <c r="AA1" t="s">
        <v>3319</v>
      </c>
    </row>
    <row r="2" spans="1:31" x14ac:dyDescent="0.15">
      <c r="A2" t="s">
        <v>2893</v>
      </c>
      <c r="B2" t="s">
        <v>3051</v>
      </c>
      <c r="C2" t="s">
        <v>2894</v>
      </c>
      <c r="D2" t="s">
        <v>3077</v>
      </c>
      <c r="E2" s="10" t="s">
        <v>3327</v>
      </c>
      <c r="F2" t="s">
        <v>3324</v>
      </c>
      <c r="I2" t="s">
        <v>8890</v>
      </c>
      <c r="L2" t="s">
        <v>3059</v>
      </c>
      <c r="M2" t="s">
        <v>3064</v>
      </c>
      <c r="P2">
        <v>3</v>
      </c>
      <c r="S2">
        <v>1</v>
      </c>
      <c r="T2">
        <v>100</v>
      </c>
      <c r="U2">
        <v>250</v>
      </c>
      <c r="W2">
        <v>400</v>
      </c>
      <c r="Y2" t="s">
        <v>3320</v>
      </c>
      <c r="Z2" t="s">
        <v>3321</v>
      </c>
      <c r="AB2" t="str">
        <f t="shared" ref="AB2:AB66" si="0">IF(B2&lt;&gt;"",CONCATENATE("|BGCOLOR(#FDFDFD):[[&amp;ref(",SUBSTITUTE(SUBSTITUTE(B2," ","-"),"å","a"),".jpg,nolink,50x65,",B2&amp;", "&amp;C2,");&gt;./",SUBSTITUTE(B2,"å","a"),"]]"),"|")</f>
        <v>|BGCOLOR(#FDFDFD):[[&amp;ref(Arcoscephale.jpg,nolink,50x65,Arcoscephale, Golden Era);&gt;./Arcoscephale]]</v>
      </c>
      <c r="AC2" t="str">
        <f t="shared" ref="AC2:AC33" ca="1" si="1">IF(B2&lt;&gt;"",CONCATENATE("|",IF(D2="L","BGCOLOR(#FAEBD7):",IF(D2="S","BGCOLOR(#F0F8FF):","")),"[[''",B2,"''&gt;./",SUBSTITUTE(B2,"å","a"),"]]",IF(MOD(ROW(A2)-IF(A2="EA",1,IF(A2="MA",1+COUNTIF(A:A,"EA"),1+COUNTIF(A:A,"EA")+COUNTIF(A:A,"MA"))),5)=0,"|"&amp;CHAR(10)&amp;CONCATENATE(INDIRECT("R"&amp;ROW(A2)-4&amp;"C"&amp;COLUMN($AB$1),FALSE),INDIRECT("R"&amp;ROW(A2)-3&amp;"C"&amp;COLUMN($AB$1),FALSE),INDIRECT("R"&amp;ROW(A2)-2&amp;"C"&amp;COLUMN($AB$1),FALSE),INDIRECT("R"&amp;ROW(A2)-1&amp;"C"&amp;COLUMN($AB$1),FALSE),INDIRECT("R"&amp;ROW(A2)&amp;"C"&amp;COLUMN($AB$1),FALSE),"|",CHAR(10)),"")),"|"&amp;IF(MOD(ROW(A2)-IF(A2="EA",1,IF(A2="MA",1+COUNTIF(A:A,"EA"),1+COUNTIF(A:A,"EA")+COUNTIF(A:A,"MA"))),5)=0,"|"&amp;CHAR(10)&amp;CONCATENATE(INDIRECT("R"&amp;ROW(A2)-4&amp;"C"&amp;COLUMN($AB$1),FALSE),INDIRECT("R"&amp;ROW(A2)-3&amp;"C"&amp;COLUMN($AB$1),FALSE),INDIRECT("R"&amp;ROW(A2)-2&amp;"C"&amp;COLUMN($AB$1),FALSE),INDIRECT("R"&amp;ROW(A2)-1&amp;"C"&amp;COLUMN($AB$1),FALSE),INDIRECT("R"&amp;ROW(A2)&amp;"C"&amp;COLUMN($AB$1),FALSE),"|",CHAR(10)),""))</f>
        <v>|BGCOLOR(#FAEBD7):[[''Arcoscephale''&gt;./Arcoscephale]]</v>
      </c>
      <c r="AD2" t="str">
        <f ca="1">CONCATENATE(IF($A2=$A1,AD1,"|CENTER:130|CENTER:130|CENTER:130|CENTER:130|CENTER:130|c"&amp;CHAR(10)),AC2)</f>
        <v>|CENTER:130|CENTER:130|CENTER:130|CENTER:130|CENTER:130|c
|BGCOLOR(#FAEBD7):[[''Arcoscephale''&gt;./Arcoscephale]]</v>
      </c>
      <c r="AE2" t="str">
        <f ca="1">CONCATENATE("*",B2,", ",C2,CHAR(10),E2,CHAR(10),"**国勢",CHAR(10),"|種族|",F2,"|",CHAR(10),"|経済|",G2,"|",CHAR(10),"|気候|",IF(H2&lt;&gt;"",REPT(SUBSTITUTE(SUBSTITUTE(LEFT(H2,4),"Heat","&amp;ref(Spell/S_Heat.jpg,nolink,25x25,Heat);"),"Cold","&amp;ref(Spell/S_Cold.jpg,nolink,25x25,Cold);"),RIGHT(H2,1)),""),"|",CHAR(10),"|祝福|",SUBSTITUTE(SUBSTITUTE(SUBSTITUTE(SUBSTITUTE(SUBSTITUTE(SUBSTITUTE(SUBSTITUTE(SUBSTITUTE(J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amp;" "&amp;B2&amp;" 指揮官 S",Troops!$A:$A,0)&amp;":AJ"&amp;MATCH(A2&amp;" "&amp;B2&amp;" 指揮官 E",Troops!$A:$A,0))),myConcat(INDIRECT("Troops!AJ"&amp;MATCH(A2&amp;" "&amp;B2&amp;" 指揮官 S",Troops!$A:$A,0)))),CHAR(10),"***兵士",CHAR(10),"|名称|種別|コスト|&gt;|雇用条件|指揮枠|行軍|",CHAR(10),IFERROR(myConcat(INDIRECT("Troops!AJ"&amp;MATCH(A2&amp;" "&amp;B2&amp;" 兵士 S",Troops!$A:$A,0)&amp;":AJ"&amp;MATCH(A2&amp;" "&amp;B2&amp;" 兵士 E",Troops!$A:$A,0))),myConcat(INDIRECT("Troops!AJ"&amp;MATCH(A2&amp;" "&amp;B2&amp;" 指揮官 S",Troops!$A:$A,0)))),"**守備隊",CHAR(10),"|種別|指揮官|兵士|備考|",CHAR(10),IFERROR(myConcat(INDIRECT("Defence!H"&amp;MATCH(A2&amp;" "&amp;B2&amp;" S",Defence!$A:$A,0)&amp;":H"&amp;MATCH(A2&amp;" "&amp;B2&amp;" E",Defence!$A:$A,0))),myConcat(INDIRECT("Defence!H"&amp;MATCH(A2&amp;" "&amp;B2&amp;" S",Defence!$A:$A,0)))),CHAR(10),"**建造物",CHAR(10),"***首都要塞",CHAR(10),"|名称|管理力|指揮官雇用|兵士雇用|食糧庫|守備隊倍率|防壁強度|",CHAR(10),VLOOKUP(L2,Fort!$D:$M,10,FALSE),CHAR(10),"***陸上要塞",CHAR(10),"|名称|建造費|工期|管理力|指揮官雇用|兵士雇用|食糧庫|守備隊倍率|防壁強度|",CHAR(10),IFERROR(myConcat(INDIRECT(ADDRESS(MATCH(M2&amp;"1",Fort!$A:$A,0),MATCH(T2,Fort!$1:$1,0),3,1,"Fort")&amp;":"&amp;ADDRESS(MATCH(M2&amp;P2,Fort!$A:$A,0),MATCH(T2,Fort!$1:$1,0),3,1))),myConcat(INDIRECT(ADDRESS(MATCH(M2&amp;"1",Fort!$A:$A,0),MATCH(T2,Fort!$1:$1,0),3,1,"Fort")))),IFERROR("***沿岸要塞"&amp;CHAR(10)&amp;"|名称|建造費|工期|管理力|指揮官雇用|兵士雇用|食糧庫|守備隊倍率|防壁強度|"&amp;CHAR(10)&amp;IFERROR(myConcat(INDIRECT(ADDRESS(MATCH(N2&amp;"1",Fort!$A:$A,0),MATCH(T2,Fort!$1:$1,0),3,1,"Fort")&amp;":"&amp;ADDRESS(MATCH(N2&amp;Q2,Fort!$A:$A,0),MATCH(T2,Fort!$1:$1,0),3,1))),myConcat(INDIRECT(ADDRESS(MATCH(N2&amp;"1",Fort!$A:$A,0),MATCH(T2,Fort!$1:$1,0),3,1,"Fort")))&amp;CHAR(10)),""),"***水中要塞",CHAR(10),IFERROR("|名称|建造費|工期|管理力|指揮官雇用|兵士雇用|食糧庫|守備隊倍率|防壁強度|"&amp;CHAR(10)&amp;IFERROR(myConcat(INDIRECT(ADDRESS(MATCH(O2&amp;"1",Fort!$A:$A,0),MATCH(T2,Fort!$1:$1,0),3,1,"Fort")&amp;":"&amp;ADDRESS(MATCH(O2&amp;R2,Fort!$A:$A,0),MATCH(T2,Fort!$1:$1,0),3,1))),myConcat(INDIRECT(ADDRESS(MATCH(O2&amp;"1",Fort!$A:$A,0),MATCH(T2,Fort!$1:$1,0),3,1,"Fort")))),"建造不可"),CHAR(10),"***研究所と寺院",CHAR(10),"|設備|費用|特殊効果|",CHAR(10),"|研究所|",IF(U2&lt;&gt;500,"''"&amp;U2&amp;"''",U2),"|",V2,"|",CHAR(10),"|寺院|",IF(W2&lt;&gt;400,"''"&amp;W2&amp;"''",W2),"|",X2,"|",CHAR(10),"**魔法",CHAR(10),"***魔法資源",CHAR(10),"|魔法土地|",Y2,"|",CHAR(10),"|宝石収入|",SUBSTITUTE(SUBSTITUTE(SUBSTITUTE(SUBSTITUTE(SUBSTITUTE(SUBSTITUTE(SUBSTITUTE(SUBSTITUTE(Z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Slave);"),"|",CHAR(10),"|特殊機能|",AA2,"|",CHAR(10),"***魔法技能",CHAR(10),"|名称|雇用|固定魔力|変動魔力|研究力|特殊能力|",CHAR(10),IFERROR(myConcat(INDIRECT("MagicSkill!AM"&amp;MATCH(A2&amp;" "&amp;B2&amp;" S",MagicSkill!$A:$A,0)&amp;":AM"&amp;MATCH(A2&amp;" "&amp;B2&amp;" E",MagicSkill!$A:$A,0))),myConcat(INDIRECT("MagicSkill!AM"&amp;MATCH(A2&amp;" "&amp;B2&amp;" S",MagicSkill!$A:$A,0)))),CHAR(10),"***固有呪文",CHAR(10),IFERROR(CHAR(10)&amp;"|領域|名称|主系統|副系統|消費|使用場面|簡易分類|"&amp;CHAR(10)&amp;IFERROR(myConcat(INDIRECT("NationalSpellWork!E"&amp;MATCH(A2&amp;" "&amp;B2&amp;" S",NationalSpellWork!$A:$A,0)&amp;":E"&amp;MATCH(A2&amp;" "&amp;B2&amp;" E",NationalSpellWork!$A:$A,0))),myConcat(INDIRECT("NationalSpellWork!E"&amp;MATCH(A2&amp;" "&amp;B2&amp;" S",NationalSpellWork!$A:$A,0)))),"なし"),CHAR(10),"***固有アイテム",CHAR(10),IFERROR(IFERROR(myConcat(INDIRECT("NationalItemWork!E"&amp;MATCH(A2&amp;" "&amp;B2&amp;" S",NationalItemWork!$A:$A,0)&amp;":E"&amp;MATCH(A2&amp;" "&amp;B2&amp;" E",NationalItemWork!$A:$A,0))),myConcat(INDIRECT("NationalItemWork!E"&amp;MATCH(A2&amp;" "&amp;B2&amp;" S",NationalItemWork!$A:$A,0)))),"なし"),CHAR(10),"**聖職",CHAR(10),"***支配圏特殊効果",CHAR(10),IF(I2&lt;&gt;"",I2,"なし"),CHAR(10),"***聖職者特殊能力",CHAR(10),IF(K2&lt;&gt;"",K2,"なし"),CHAR(10))</f>
        <v xml:space="preserve">*Arcoscephale, Golden Era
Arcoscephale王国はまだ建国されておらず、その地は都市国家の緩やかな集合体となっています。
青銅は鉄よりも一般的で、Hopliteはまだ日の目を見ていません。
その代わりに、MyrmidonとChariotは軍の中核を成します。
この時代では、奴隷は一般的に用いられ、そして多くの自由人は優れた芸術と良い暮らしに費やす潤沢な時間を持ちます。
Philosopherらは都市に集まり難解なる真実について議論し、Engineerは巧妙なからくりを民間、そして軍用に製造します。
Arcoscephaleの中心には、目覚めし神の住まいであるMount Cephalosが聳えます。
その山の麓には、神聖なるPegasus Riderらが訓練される大きな神殿があります。
器械の翼を持つ人間、Icaridもまた戦争に用いられます。
Philosopherの魔法の研究は、怠惰なる支配圏においてより有力になります。
**国勢
|種族|人間|
|経済||
|気候||
|祝福||
**正規軍
***指揮官
|名称|種別|コスト|&gt;|雇用条件|指揮能力|行軍|
|BGCOLOR(#F5F5F5):Scout|斥候|&amp;ref(Nation/C_Gold.jpg,nolink,25x25,Gold);25&amp;ref(Nation/C_Resource.jpg,nolink,25x25,Resource);5&amp;ref(Nation/C_Command.jpg,nolink,25x25,Commander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|~|&gt;|&gt;|&gt;|&gt;|&gt;|BGCOLOR(#F5F5F5):ほぼ標準通りの斥候。敵地の偵察を担う|
|BGCOLOR(#F5F5F5):Myrmidon Champion|指揮官|&amp;ref(Nation/C_Gold.jpg,nolink,25x25,Gold);70&amp;ref(Nation/C_Resource.jpg,nolink,25x25,Resource);29&amp;ref(Nation/C_Command.jpg,nolink,25x25,Commander Point);1|&amp;ref(Nation/R_Fort.jpg,nolink,25x25,Land Fortress);||&amp;ref(Nation/Squad.jpg,nolink,25x25,Squad);3&amp;ref(Nation/LivingLead.jpg,nolink,25x25,Leadership);80|12|
|~|&gt;|&gt;|&gt;|&gt;|&gt;|BGCOLOR(#F5F5F5):歩兵指揮官。指揮能力は最も優秀|
|BGCOLOR(#F5F5F5):Chariot Commander|指揮官|&amp;ref(Nation/C_Gold.jpg,nolink,25x25,Gold);70&amp;ref(Nation/C_Resource.jpg,nolink,25x25,Resource);29&amp;ref(Nation/C_Command.jpg,nolink,25x25,Commander Point);1|&amp;ref(Nation/R_Fort.jpg,nolink,25x25,Land Fortress);||&amp;ref(Nation/Squad.jpg,nolink,25x25,Squad);2&amp;ref(Nation/LivingLead.jpg,nolink,25x25,Leadership);60|20|
|~|&gt;|&gt;|&gt;|&gt;|&gt;|BGCOLOR(#F5F5F5):戦車指揮官。迅速な行軍が可能|
|BGCOLOR(#F5F5F5):Melissa|聖職者&amp;ref(Nation/Sacred.jpg,nolink,25x25,Sacred);|&amp;ref(Nation/C_Gold.jpg,nolink,25x25,Gold);200&amp;ref(Nation/C_Resource.jpg,nolink,25x25,Resource);1&amp;ref(Nation/C_Command.jpg,nolink,25x25,Commander Point);2|&amp;ref(Nation/R_Fort.jpg,nolink,25x25,Land Fortress);&amp;ref(Nation/R_Foreign.jpg,nolink,25x25,Non-Fort Land);|&amp;ref(Spell/P_Research.jpg,nolink,25x25,Lab Needed);&amp;ref(Spell/P_Holy.jpg,nolink,25x25,Temple Needed);|&amp;ref(Nation/Squad.jpg,nolink,25x25,Squad);1&amp;ref(Nation/LivingLead.jpg,nolink,25x25,Leadership);10&amp;ref(Nation/MagicLead.jpg,nolink,25x25,Magic Leadership);10|16|
|~|&gt;|&gt;|&gt;|&gt;|&gt;|BGCOLOR(#F5F5F5):レベル1の聖職者。緑や風の魔法と非常に優秀なHealer技能も保有|
|BGCOLOR(#F5F5F5):Icarid Champion|指揮官|&amp;ref(Nation/C_Gold.jpg,nolink,25x25,Gold);50&amp;ref(Nation/C_Resource.jpg,nolink,25x25,Resource);21&amp;ref(Nation/C_Command.jpg,nolink,25x25,Commander Point);1|&amp;ref(Nation/R_Fort.jpg,nolink,25x25,Land Fortress);||&amp;ref(Nation/Squad.jpg,nolink,25x25,Squad);2&amp;ref(Nation/LivingLead.jpg,nolink,25x25,Leadership);60|14&amp;ref(Nation/Flying.jpg,nolink,25x25,Flying);|
|~|&gt;|&gt;|&gt;|&gt;|&gt;|BGCOLOR(#F5F5F5):飛行指揮官。行軍時に地形の影響を受けにくい|
|BGCOLOR(#F5F5F5):Sceptic|斥候|&amp;ref(Nation/C_Gold.jpg,nolink,25x25,Gold);50&amp;ref(Nation/C_Resource.jpg,nolink,25x25,Resource);1&amp;ref(Nation/C_Command.jpg,nolink,25x25,Commander Point);1|&amp;ref(Nation/R_Fort.jpg,nolink,25x25,Land Fortress);||&amp;ref(Nation/Squad.jpg,nolink,25x25,Squad);1&amp;ref(Nation/LivingLead.jpg,nolink,25x25,Leadership);10|12&amp;ref(Nation/Stealthy.jpg,nolink,25x25,Stealthy (40));|
|~|&gt;|&gt;|&gt;|&gt;|&gt;|BGCOLOR(#F5F5F5):Heretic能力により滞在する州の支配力を低下させる異端者|
|BGCOLOR(#F5F5F5):Mystic|魔術師|&amp;ref(Nation/C_Gold.jpg,nolink,25x25,Gold);135&amp;ref(Nation/C_Resource.jpg,nolink,25x25,Resource);1&amp;ref(Nation/C_Command.jpg,nolink,25x25,Commander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Leadership);15+|14|
|~|&gt;|&gt;|&gt;|&gt;|&gt;|BGCOLOR(#F5F5F5):星を中心に幅広い魔法技能を持つ。研究が得意|
|BGCOLOR(#F5F5F5):Engineer|工学者|&amp;ref(Nation/C_Gold.jpg,nolink,25x25,Gold);40&amp;ref(Nation/C_Resource.jpg,nolink,25x25,Resource);3&amp;ref(Nation/C_Command.jpg,nolink,25x25,Commander Point);1|&amp;ref(Nation/R_Fort.jpg,nolink,25x25,Land Fortress);||&amp;ref(Nation/Squad.jpg,nolink,25x25,Squad);1&amp;ref(Nation/LivingLead.jpg,nolink,25x25,Leadership);10|12|
|~|&gt;|&gt;|&gt;|&gt;|&gt;|BGCOLOR(#F5F5F5):要塞の包囲、防衛、建設を専門とする工学者|
|BGCOLOR(#F5F5F5):Philosopher|研究員|&amp;ref(Nation/C_Gold.jpg,nolink,25x25,Gold);65&amp;ref(Nation/C_Resource.jpg,nolink,25x25,Resource);1&amp;ref(Nation/C_Command.jpg,nolink,25x25,Commander Point);2|&amp;ref(Nation/R_Capital.jpg,nolink,25x25,National Capital);||&amp;ref(Nation/Squad.jpg,nolink,25x25,Squad);1&amp;ref(Nation/LivingLead.jpg,nolink,25x25,Leadership);10|12|
|~|&gt;|&gt;|&gt;|&gt;|&gt;|BGCOLOR(#F5F5F5):Sloth天秤に傾いた州を好む特殊な研究者。魔法は持たない|
|BGCOLOR(#F5F5F5):Mage Engineer|魔術師|&amp;ref(Nation/C_Gold.jpg,nolink,25x25,Gold);125&amp;ref(Nation/C_Resource.jpg,nolink,25x25,Resource);3&amp;ref(Nation/C_Command.jpg,nolink,25x25,Commander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Leadership);10+|12|
|~|&gt;|&gt;|&gt;|&gt;|&gt;|BGCOLOR(#F5F5F5):風や地などの魔法技能を持つ工学者。工学の技能もやや上|
|BGCOLOR(#F5F5F5):Oreiad|魔術師&amp;ref(Nation/Sacred.jpg,nolink,25x25,Sacred);|&amp;ref(Nation/C_Gold.jpg,nolink,25x25,Gold);395&amp;ref(Nation/C_Resource.jpg,nolink,25x25,Resource);1&amp;ref(Nation/C_Command.jpg,nolink,25x25,Commander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Leadership);30+|16&amp;ref(Nation/Stealthy.jpg,nolink,25x25,Stealthy (60));&amp;ref(Nation/Mountain-Survival.jpg,nolink,25x25,Mountain Survival);|
|~|&gt;|&gt;|&gt;|&gt;|&gt;|BGCOLOR(#F5F5F5):緑、風、地などの魔法技能を持つ精霊。敵の誘惑も行える|
|BGCOLOR(#F5F5F5):Wind Lord|聖職者&amp;ref(Nation/Sacred.jpg,nolink,25x25,Sacred);|&amp;ref(Nation/C_Gold.jpg,nolink,25x25,Gold);130&amp;ref(Nation/C_Resource.jpg,nolink,25x25,Resource);27&amp;ref(Nation/C_Command.jpg,nolink,25x25,Commander Point);1|&amp;ref(Nation/R_Capital.jpg,nolink,25x25,National Capital);|&amp;ref(Spell/P_Holy.jpg,nolink,25x25,Temple Needed);|&amp;ref(Nation/Squad.jpg,nolink,25x25,Squad);3&amp;ref(Nation/LivingLead.jpg,nolink,25x25,Leadership);80|24&amp;ref(Nation/Flying.jpg,nolink,25x25,Flying);|
|~|&gt;|&gt;|&gt;|&gt;|&gt;|BGCOLOR(#F5F5F5):レベル1の聖職者。天馬騎兵の指揮官も兼任する|
***兵士
|名称|種別|コスト|&gt;|雇用条件|指揮枠|行軍|
|BGCOLOR(#F5F5F5):Slinger|射手|&amp;ref(Nation/C_Gold.jpg,nolink,25x25,Gold);7&amp;ref(Nation/C_Resource.jpg,nolink,25x25,Resource);2&amp;ref(Nation/C_Recruitment.jpg,nolink,25x25,Recruitment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|BGCOLOR(#F5F5F5):Peltast|歩兵|&amp;ref(Nation/C_Gold.jpg,nolink,25x25,Gold);10&amp;ref(Nation/C_Resource.jpg,nolink,25x25,Resource);5&amp;ref(Nation/C_Recruitment.jpg,nolink,25x25,Recruitment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|~|&gt;|&gt;|&gt;|&gt;|&gt;|BGCOLOR(#F5F5F5):槍、投槍、盾を持つ軽歩兵。数を並べやすく牽制もできる|
|BGCOLOR(#F5F5F5):Cardaces|歩兵|&amp;ref(Nation/C_Gold.jpg,nolink,25x25,Gold);10&amp;ref(Nation/C_Resource.jpg,nolink,25x25,Resource);8&amp;ref(Nation/C_Recruitment.jpg,nolink,25x25,Recruitment Point);9|&amp;ref(Nation/R_Fort.jpg,nolink,25x25,Land Fortress);||&amp;ref(Nation/LivingLead.jpg,nolink,25x25,Living);|14|
|~|&gt;|&gt;|&gt;|&gt;|&gt;|BGCOLOR(#F5F5F5):槍、盾を持つ軽歩兵。より密度の高い隊列を組める|
|BGCOLOR(#F5F5F5):Myrmidon|歩兵|&amp;ref(Nation/C_Gold.jpg,nolink,25x25,Gold);15&amp;ref(Nation/C_Resource.jpg,nolink,25x25,Resource);29&amp;ref(Nation/C_Recruitment.jpg,nolink,25x25,Recruitment Point);21|&amp;ref(Nation/R_Fort.jpg,nolink,25x25,Land Fortress);||&amp;ref(Nation/LivingLead.jpg,nolink,25x25,Living);|10|
|~|&gt;|&gt;|&gt;|&gt;|&gt;|BGCOLOR(#F5F5F5):剣、盾を持つ重歩兵。鈍重だが硬い上に高密度な壁を形成する|
|BGCOLOR(#F5F5F5):Chariot Archer|戦車|&amp;ref(Nation/C_Gold.jpg,nolink,25x25,Gold);50&amp;ref(Nation/C_Resource.jpg,nolink,25x25,Resource);20&amp;ref(Nation/C_Recruitment.jpg,nolink,25x25,Recruitment Point);46|&amp;ref(Nation/R_Fort.jpg,nolink,25x25,Land Fortress);||&amp;ref(Nation/LivingLead.jpg,nolink,25x25,Living);|18|
|~|&gt;|&gt;|&gt;|&gt;|&gt;|BGCOLOR(#F5F5F5):弓兵を同乗させた戦車。主な役目は敵に突っ込んでの蹂躙|
|BGCOLOR(#F5F5F5):Chariot|戦車|&amp;ref(Nation/C_Gold.jpg,nolink,25x25,Gold);40&amp;ref(Nation/C_Resource.jpg,nolink,25x25,Resource);29&amp;ref(Nation/C_Recruitment.jpg,nolink,25x25,Recruitment Point);46|&amp;ref(Nation/R_Fort.jpg,nolink,25x25,Land Fortress);||&amp;ref(Nation/LivingLead.jpg,nolink,25x25,Living);|18|
|~|&gt;|&gt;|&gt;|&gt;|&gt;|BGCOLOR(#F5F5F5):一人乗りの戦車。こちらのほうが防御力は高い|
|BGCOLOR(#F5F5F5):Icarid|飛行兵|&amp;ref(Nation/C_Gold.jpg,nolink,25x25,Gold);15&amp;ref(Nation/C_Resource.jpg,nolink,25x25,Resource);21&amp;ref(Nation/C_Recruitment.jpg,nolink,25x25,Recruitment Point);18|&amp;ref(Nation/R_Fort.jpg,nolink,25x25,Land Fortress);||&amp;ref(Nation/LivingLead.jpg,nolink,25x25,Living);|12&amp;ref(Nation/Flying.jpg,nolink,25x25,Flying);|
|~|&gt;|&gt;|&gt;|&gt;|&gt;|BGCOLOR(#F5F5F5):剣、盾を持ち人工の翼で飛ぶ戦士。能力は控えめだが戦術的価値は大|
|BGCOLOR(#F5F5F5):Wind Rider|飛行兵&amp;ref(Nation/Sacred.jpg,nolink,25x25,Sacred);|&amp;ref(Nation/C_Gold.jpg,nolink,25x25,Gold);55&amp;ref(Nation/C_Resource.jpg,nolink,25x25,Resource);27&amp;ref(Nation/C_Recruitment.jpg,nolink,25x25,Recruitment Point);46|&amp;ref(Nation/R_Capital.jpg,nolink,25x25,National Capital);|&amp;ref(Spell/P_Holy.jpg,nolink,25x25,Temple Needed);|&amp;ref(Nation/LivingLead.jpg,nolink,25x25,Living);|22&amp;ref(Nation/Flying.jpg,nolink,25x25,Flying);|
|~|&gt;|&gt;|&gt;|&gt;|&gt;|BGCOLOR(#F5F5F5):軽突撃槍、盾を持ち天馬に跨る重装騎兵。戦場でも行軍でも高速|
**守備隊
|種別|指揮官|兵士|備考|
|陸上下位|Myrmidon Champion|Peltast:10　Cardaces:10　Slinger:10||
|陸上上位|Melissa|Myrmidon:10　Icarid:10||
|陸上要塞|Engineer|Slinger:15||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|研究所|''250''||
|寺院|400||
**魔法
***魔法資源
|魔法土地|Akademeia, Lykeion, Mount Cephalos|
|宝石収入|&amp;ref(Spell/V_Air.jpg,nolink,25x25,Air Gem);2&amp;ref(Spell/V_Earth.jpg,nolink,25x25,Earth Gem);2&amp;ref(Spell/V_Astral.jpg,nolink,25x25,Astral Pearl);2|
|特殊機能||
***魔法技能
|名称|雇用|固定魔力|変動魔力|研究力|特殊能力|
|Melissa|&amp;ref(Nation/R_Fort.jpg,nolink,25x25,Land Fortress);&amp;ref(Nation/R_Foreign.jpg,nolink,25x25,Non-Fort Land);|&amp;ref(Spell/P_Nature.jpg,nolink,25x25,Nature);1&amp;ref(Spell/P_Holy.jpg,nolink,25x25,Holy);1|&amp;ref(Spell/P_Air.jpg,nolink,25x25,Air);&amp;ref(Spell/P_Nature.jpg,nolink,25x25,Nature);+1:100%|&amp;ref(Spell/P_Research.jpg,nolink,25x25,Research);7|&amp;ref(Nation/Healer.jpg,nolink,25x25,Healer (3));&amp;ref(Nation/Sacred.jpg,nolink,25x25,Sacred);|
|Mystic|&amp;ref(Nation/R_Fort.jpg,nolink,25x25,Land Fortress);|&amp;ref(Spell/P_Astral.jpg,nolink,25x25,Astral);1|&amp;ref(Spell/P_Fire.jpg,nolink,25x25,Fire);&amp;ref(Spell/P_Water.jpg,nolink,25x25,Water);&amp;ref(Spell/P_Earth.jpg,nolink,25x25,Earth);&amp;ref(Spell/P_Astral.jpg,nolink,25x25,Astral);+1:100%&amp;br;&amp;ref(Spell/P_Fire.jpg,nolink,25x25,Fire);+1:50%&amp;br;&amp;ref(Spell/P_Water.jpg,nolink,25x25,Water);+1:50%&amp;br;&amp;ref(Spell/P_Earth.jpg,nolink,25x25,Earth);+1:50%|&amp;ref(Spell/P_Research.jpg,nolink,25x25,Research);12+|&amp;ref(Nation/Adept-Researcher.jpg,nolink,25x25,Adept Researcher (+1));|
|Philosopher|&amp;ref(Nation/R_Capital.jpg,nolink,25x25,National Capital);|||&amp;ref(Spell/P_Research.jpg,nolink,25x25,Research);10|&amp;ref(Nation/Philosopher.jpg,nolink,25x25,Philosopher (2));|
|Mage Engineer|&amp;ref(Nation/R_Capital.jpg,nolink,25x25,National Capital);|&amp;ref(Spell/P_Air.jpg,nolink,25x25,Air);1&amp;ref(Spell/P_Earth.jpg,nolink,25x25,Earth);1|&amp;ref(Spell/P_Fire.jpg,nolink,25x25,Fire);&amp;ref(Spell/P_Air.jpg,nolink,25x25,Air);&amp;ref(Spell/P_Water.jpg,nolink,25x25,Water);&amp;ref(Spell/P_Earth.jpg,nolink,25x25,Earth);&amp;ref(Spell/P_Astral.jpg,nolink,25x25,Astral);+1:100%|&amp;ref(Spell/P_Research.jpg,nolink,25x25,Research);11||
|Oreiad|&amp;ref(Nation/R_Capital.jpg,nolink,25x25,National Capital);|&amp;ref(Spell/P_Air.jpg,nolink,25x25,Air);2&amp;ref(Spell/P_Earth.jpg,nolink,25x25,Earth);1&amp;ref(Spell/P_Nature.jpg,nolink,25x25,Nature);3|&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19+|&amp;ref(Nation/Sacred.jpg,nolink,25x25,Sacred);|
|Wind Lord|&amp;ref(Nation/R_Capital.jpg,nolink,25x25,National Capital);|&amp;ref(Spell/P_Holy.jpg,nolink,25x25,Holy);1|||&amp;ref(Nation/Combat-Caster.jpg,nolink,25x25,Combat Caster);&amp;ref(Nation/Sacred.jpg,nolink,25x25,Sacred);|
|Hamadryad|&amp;ref(Item/Master-Ritualist.jpg,nolink,25x25,Ritual Spell);|&amp;ref(Spell/P_Nature.jpg,nolink,25x25,Nature);3||&amp;ref(Spell/P_Research.jpg,nolink,25x25,Research);7|&amp;ref(Nation/Inept-Researcher.jpg,nolink,25x25,Inept Researcher (-4));&amp;ref(Nation/Innate-Spellcaster.jpg,nolink,25x25,Innate Spellcaster (1));|
***固有呪文
|領域|名称|主系統|副系統|消費|使用場面|簡易分類|
|Conjuration Lv5|Summon Hound of Twilight|&amp;ref(Spell/P_Earth.jpg,nolink,25x25,Earth);2|&amp;ref(Spell/P_Death.jpg,nolink,25x25,Death);1|&amp;ref(Spell/V_Earth.jpg,nolink,25x25,Earth Gem);4|儀式/陸上専用|兵士召喚|
|~|~|&gt;|&gt;|&gt;|&gt;|双頭の猟犬Hound of Twilightを1体召喚します|
|Conjuration Lv5|Procession of the Underworld|&amp;ref(Spell/P_Death.jpg,nolink,25x25,Death);3||&amp;ref(Spell/V_Death.jpg,nolink,25x25,Death Gem);13|儀式/陸上専用|兵士召喚|
|~|~|&gt;|&gt;|&gt;|&gt;|破滅の炎の松明を持つ冥界の精霊Lampadを12体召喚します|
|Conjuration Lv5|Monster Boar|&amp;ref(Spell/P_Nature.jpg,nolink,25x25,Nature);3||&amp;ref(Spell/V_Nature.jpg,nolink,25x25,Nature Gem);10|儀式/陸上専用|災害誘発|
|~|~|&gt;|&gt;|&gt;|&gt;|指定した州にMonster Boarを潜伏させ不安度を増加させます|
|Conjuration Lv6|Bind Keres|&amp;ref(Spell/P_Death.jpg,nolink,25x25,Death);2||&amp;ref(Spell/V_Death.jpg,nolink,25x25,Death Gem);12|儀式/陸上専用|兵士召喚|
|~|~|&gt;|&gt;|&gt;|&gt;|透明な恐るべき女悪魔Kerを3体召喚します|
|Construction Lv7|Forge Brass Bull|&amp;ref(Spell/P_Fire.jpg,nolink,25x25,Fire);3|&amp;ref(Spell/P_Earth.jpg,nolink,25x25,Earth);3|&amp;ref(Spell/V_Fire.jpg,nolink,25x25,Fire Gem);30|儀式/陸上専用|兵士召喚|
|~|~|&gt;|&gt;|&gt;|&gt;|炎を吐く真鍮の牛Khalkotaurosを1体召喚します|
|Construction Lv7|Craft Keledone|&amp;ref(Spell/P_Earth.jpg,nolink,25x25,Earth);2|&amp;ref(Spell/P_Astral.jpg,nolink,25x25,Astral);2|&amp;ref(Spell/V_Earth.jpg,nolink,25x25,Earth Gem);5|儀式/水陸両用|兵士召喚|
|~|~|&gt;|&gt;|&gt;|&gt;|Communionを支援する固定された像Keledoneを1体召喚します|
|Enchantment Lv5|Awaken Hamadryad|&amp;ref(Spell/P_Nature.jpg,nolink,25x25,Nature);4||&amp;ref(Spell/V_Nature.jpg,nolink,25x25,Nature Gem);25|儀式/森林限定|指揮官召喚|
|~|~|&gt;|&gt;|&gt;|&gt;|緑魔法を使う固定された木の精霊Hamadryadを召喚します|
|Enchantment Lv6|Sow Dragon Teeth|&amp;ref(Spell/P_Earth.jpg,nolink,25x25,Earth);2||&amp;ref(Spell/V_Earth.jpg,nolink,25x25,Earth Gem);1|戦闘/陸上専用|一時的召喚|
|~|~|&gt;|&gt;|&gt;|&gt;|魔法の武具に身を包む戦士Spartaeを10体召喚します|
***固有アイテム
なし
**聖職
***支配圏特殊効果
支配圏内の敵国領内において標準の偵察よりも精度が高い軍事情報を自動的に収集
***聖職者特殊能力
なし
</v>
      </c>
    </row>
    <row r="3" spans="1:31" x14ac:dyDescent="0.15">
      <c r="A3" t="s">
        <v>2893</v>
      </c>
      <c r="B3" t="s">
        <v>2895</v>
      </c>
      <c r="C3" t="s">
        <v>2896</v>
      </c>
      <c r="D3" t="s">
        <v>3077</v>
      </c>
      <c r="E3" s="10" t="s">
        <v>10690</v>
      </c>
      <c r="F3" s="10" t="s">
        <v>4793</v>
      </c>
      <c r="G3" s="10"/>
      <c r="L3" t="s">
        <v>3061</v>
      </c>
      <c r="M3" t="s">
        <v>3065</v>
      </c>
      <c r="P3">
        <v>3</v>
      </c>
      <c r="S3">
        <v>0</v>
      </c>
      <c r="T3">
        <v>100</v>
      </c>
      <c r="U3">
        <v>500</v>
      </c>
      <c r="W3">
        <v>400</v>
      </c>
      <c r="Y3" t="s">
        <v>4794</v>
      </c>
      <c r="Z3" t="s">
        <v>4795</v>
      </c>
      <c r="AB3" t="str">
        <f t="shared" si="0"/>
        <v>|BGCOLOR(#FDFDFD):[[&amp;ref(Ermor.jpg,nolink,50x65,Ermor, New Faith);&gt;./Ermor]]</v>
      </c>
      <c r="AC3" t="str">
        <f t="shared" ca="1" si="1"/>
        <v>|BGCOLOR(#FAEBD7):[[''Ermor''&gt;./Ermor]]</v>
      </c>
      <c r="AD3" t="str">
        <f t="shared" ref="AD3:AD67" ca="1" si="2">CONCATENATE(IF($A3=$A2,AD2,"|CENTER:130|CENTER:130|CENTER:130|CENTER:130|CENTER:130|c"&amp;CHAR(10)),AC3)</f>
        <v>|CENTER:130|CENTER:130|CENTER:130|CENTER:130|CENTER:130|c
|BGCOLOR(#FAEBD7):[[''Arcoscephale''&gt;./Arcoscephale]]|BGCOLOR(#FAEBD7):[[''Ermor''&gt;./Ermor]]</v>
      </c>
      <c r="AE3" t="str">
        <f ca="1">CONCATENATE("*",B3,", ",C3,CHAR(10),E3,CHAR(10),"**国勢",CHAR(10),"|種族|",F3,"|",CHAR(10),"|経済|",G3,"|",CHAR(10),"|気候|",IF(H3&lt;&gt;"",REPT(SUBSTITUTE(SUBSTITUTE(LEFT(H3,4),"Heat","&amp;ref(Spell/S_Heat.jpg,nolink,25x25,Heat);"),"Cold","&amp;ref(Spell/S_Cold.jpg,nolink,25x25,Cold);"),RIGHT(H3,1)),""),"|",CHAR(10),"|祝福|",SUBSTITUTE(SUBSTITUTE(SUBSTITUTE(SUBSTITUTE(SUBSTITUTE(SUBSTITUTE(SUBSTITUTE(SUBSTITUTE(J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amp;" "&amp;B3&amp;" 指揮官 S",Troops!$A:$A,0)&amp;":AJ"&amp;MATCH(A3&amp;" "&amp;B3&amp;" 指揮官 E",Troops!$A:$A,0))),myConcat(INDIRECT("Troops!AJ"&amp;MATCH(A3&amp;" "&amp;B3&amp;" 指揮官 S",Troops!$A:$A,0)))),CHAR(10),"***兵士",CHAR(10),"|名称|種別|コスト|&gt;|雇用条件|指揮枠|行軍|",CHAR(10),IFERROR(myConcat(INDIRECT("Troops!AJ"&amp;MATCH(A3&amp;" "&amp;B3&amp;" 兵士 S",Troops!$A:$A,0)&amp;":AJ"&amp;MATCH(A3&amp;" "&amp;B3&amp;" 兵士 E",Troops!$A:$A,0))),myConcat(INDIRECT("Troops!AJ"&amp;MATCH(A3&amp;" "&amp;B3&amp;" 指揮官 S",Troops!$A:$A,0)))),"**守備隊",CHAR(10),"|種別|指揮官|兵士|備考|",CHAR(10),IFERROR(myConcat(INDIRECT("Defence!H"&amp;MATCH(A3&amp;" "&amp;B3&amp;" S",Defence!$A:$A,0)&amp;":H"&amp;MATCH(A3&amp;" "&amp;B3&amp;" E",Defence!$A:$A,0))),myConcat(INDIRECT("Defence!H"&amp;MATCH(A3&amp;" "&amp;B3&amp;" S",Defence!$A:$A,0)))),CHAR(10),"**建造物",CHAR(10),"***首都要塞",CHAR(10),"|名称|管理力|指揮官雇用|兵士雇用|食糧庫|守備隊倍率|防壁強度|",CHAR(10),VLOOKUP(L3,Fort!$D:$M,10,FALSE),CHAR(10),"***陸上要塞",CHAR(10),"|名称|建造費|工期|管理力|指揮官雇用|兵士雇用|食糧庫|守備隊倍率|防壁強度|",CHAR(10),IFERROR(myConcat(INDIRECT(ADDRESS(MATCH(M3&amp;"1",Fort!$A:$A,0),MATCH(T3,Fort!$1:$1,0),3,1,"Fort")&amp;":"&amp;ADDRESS(MATCH(M3&amp;P3,Fort!$A:$A,0),MATCH(T3,Fort!$1:$1,0),3,1))),myConcat(INDIRECT(ADDRESS(MATCH(M3&amp;"1",Fort!$A:$A,0),MATCH(T3,Fort!$1:$1,0),3,1,"Fort")))),IFERROR("***沿岸要塞"&amp;CHAR(10)&amp;"|名称|建造費|工期|管理力|指揮官雇用|兵士雇用|食糧庫|守備隊倍率|防壁強度|"&amp;CHAR(10)&amp;IFERROR(myConcat(INDIRECT(ADDRESS(MATCH(N3&amp;"1",Fort!$A:$A,0),MATCH(T3,Fort!$1:$1,0),3,1,"Fort")&amp;":"&amp;ADDRESS(MATCH(N3&amp;Q3,Fort!$A:$A,0),MATCH(T3,Fort!$1:$1,0),3,1))),myConcat(INDIRECT(ADDRESS(MATCH(N3&amp;"1",Fort!$A:$A,0),MATCH(T3,Fort!$1:$1,0),3,1,"Fort")))&amp;CHAR(10)),""),"***水中要塞",CHAR(10),IFERROR("|名称|建造費|工期|管理力|指揮官雇用|兵士雇用|食糧庫|守備隊倍率|防壁強度|"&amp;CHAR(10)&amp;IFERROR(myConcat(INDIRECT(ADDRESS(MATCH(O3&amp;"1",Fort!$A:$A,0),MATCH(T3,Fort!$1:$1,0),3,1,"Fort")&amp;":"&amp;ADDRESS(MATCH(O3&amp;R3,Fort!$A:$A,0),MATCH(T3,Fort!$1:$1,0),3,1))),myConcat(INDIRECT(ADDRESS(MATCH(O3&amp;"1",Fort!$A:$A,0),MATCH(T3,Fort!$1:$1,0),3,1,"Fort")))),"建造不可"),CHAR(10),"***研究所と寺院",CHAR(10),"|設備|費用|特殊効果|",CHAR(10),"|研究所|",IF(U3&lt;&gt;500,"''"&amp;U3&amp;"''",U3),"|",V3,"|",CHAR(10),"|寺院|",IF(W3&lt;&gt;400,"''"&amp;W3&amp;"''",W3),"|",X3,"|",CHAR(10),"**魔法",CHAR(10),"***魔法資源",CHAR(10),"|魔法土地|",Y3,"|",CHAR(10),"|宝石収入|",SUBSTITUTE(SUBSTITUTE(SUBSTITUTE(SUBSTITUTE(SUBSTITUTE(SUBSTITUTE(SUBSTITUTE(SUBSTITUTE(Z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Slave);"),"|",CHAR(10),"|特殊機能|",AA3,"|",CHAR(10),"***魔法技能",CHAR(10),"|名称|雇用|固定魔力|変動魔力|研究力|特殊能力|",CHAR(10),IFERROR(myConcat(INDIRECT("MagicSkill!AM"&amp;MATCH(A3&amp;" "&amp;B3&amp;" S",MagicSkill!$A:$A,0)&amp;":AM"&amp;MATCH(A3&amp;" "&amp;B3&amp;" E",MagicSkill!$A:$A,0))),myConcat(INDIRECT("MagicSkill!AM"&amp;MATCH(A3&amp;" "&amp;B3&amp;" S",MagicSkill!$A:$A,0)))),CHAR(10),"***固有呪文",CHAR(10),IFERROR(CHAR(10)&amp;"|領域|名称|主系統|副系統|消費|使用場面|簡易分類|"&amp;CHAR(10)&amp;IFERROR(myConcat(INDIRECT("NationalSpellWork!E"&amp;MATCH(A3&amp;" "&amp;B3&amp;" S",NationalSpellWork!$A:$A,0)&amp;":E"&amp;MATCH(A3&amp;" "&amp;B3&amp;" E",NationalSpellWork!$A:$A,0))),myConcat(INDIRECT("NationalSpellWork!E"&amp;MATCH(A3&amp;" "&amp;B3&amp;" S",NationalSpellWork!$A:$A,0)))),"なし"),CHAR(10),"***固有アイテム",CHAR(10),IFERROR(IFERROR(myConcat(INDIRECT("NationalItemWork!E"&amp;MATCH(A3&amp;" "&amp;B3&amp;" S",NationalItemWork!$A:$A,0)&amp;":E"&amp;MATCH(A3&amp;" "&amp;B3&amp;" E",NationalItemWork!$A:$A,0))),myConcat(INDIRECT("NationalItemWork!E"&amp;MATCH(A3&amp;" "&amp;B3&amp;" S",NationalItemWork!$A:$A,0)))),"なし"),CHAR(10),"**聖職",CHAR(10),"***支配圏特殊効果",CHAR(10),IF(I3&lt;&gt;"",I3,"なし"),CHAR(10),"***聖職者特殊能力",CHAR(10),IF(K3&lt;&gt;"",K3,"なし"),CHAR(10))</f>
        <v xml:space="preserve">*Ermor, New Faith
Ermorは、大都市を中心とする帝国です。この国は何世紀にも渡り成長を続けており、ますます影響力を持つようになりました。
都市には方々から商人や旅人がやってきます。
軍事行動、外交、そして交易により、Ermorは無視し難い勢力となりました。
現地の伝統と信条を採用することにより、Ermor人はその隣人や被征服民に殆ど脅威となってきませんでしたが、それは変わりつつあります。
新たなる神が現れようとしています。
古き融和的な信仰と精霊崇拝は、白き聖骸布を纏った預言者により禁じられました。
彼の肉体の残滓と聖骸布は、その信者たちが目覚めつつある神の到着を待つ聖都Eldregateへと埋葬されました。
かつての国教、Numinaの包括的宗派はまだ存続していますが、PontifexとFlamenは徐々に新たなる信仰を受け入れつつあります。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|BGCOLOR(#F5F5F5):Centurion|指揮官|&amp;ref(Nation/C_Gold.jpg,nolink,25x25,Gold);70&amp;ref(Nation/C_Resource.jpg,nolink,25x25,Resource);21&amp;ref(Nation/C_Command.jpg,nolink,25x25,Commander Point);1|&amp;ref(Nation/R_Fort.jpg,nolink,25x25,Land Fortress);||&amp;ref(Nation/Squad.jpg,nolink,25x25,Squad);3&amp;ref(Nation/LivingLead.jpg,nolink,25x25,Leadership);80|18|
|~|&gt;|&gt;|&gt;|&gt;|&gt;|BGCOLOR(#F5F5F5):基本的な指揮官。装備は良質だが盾を持たない|
|BGCOLOR(#F5F5F5):Legatus Legionis|指揮官|&amp;ref(Nation/C_Gold.jpg,nolink,25x25,Gold);110&amp;ref(Nation/C_Resource.jpg,nolink,25x25,Resource);21&amp;ref(Nation/C_Command.jpg,nolink,25x25,Commander Point);2|&amp;ref(Nation/R_Fort.jpg,nolink,25x25,Land Fortress);||&amp;ref(Nation/Squad.jpg,nolink,25x25,Squad);4&amp;ref(Nation/LivingLead.jpg,nolink,25x25,Leadership);120|18|
|~|&gt;|&gt;|&gt;|&gt;|&gt;|BGCOLOR(#F5F5F5):上位指揮官。やはり盾は持っていない|
|BGCOLOR(#F5F5F5):Acolyte|聖職者&amp;ref(Nation/Sacred.jpg,nolink,25x25,Sacred);|&amp;ref(Nation/C_Gold.jpg,nolink,25x25,Gold);45&amp;ref(Nation/C_Resource.jpg,nolink,25x25,Resource);1&amp;ref(Nation/C_Command.jpg,nolink,25x25,Commander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|~|&gt;|&gt;|&gt;|&gt;|&gt;|BGCOLOR(#F5F5F5):レベル1の聖職者。特徴はないが安価|
|BGCOLOR(#F5F5F5):Augur|魔術師|&amp;ref(Nation/C_Gold.jpg,nolink,25x25,Gold);65&amp;ref(Nation/C_Resource.jpg,nolink,25x25,Resource);2&amp;ref(Nation/C_Command.jpg,nolink,25x25,Commander Point);2|&amp;ref(Nation/R_Fort.jpg,nolink,25x25,Land Fortress);|&amp;ref(Spell/P_Research.jpg,nolink,25x25,Lab Needed);|&amp;ref(Nation/Squad.jpg,nolink,25x25,Squad);1&amp;ref(Nation/LivingLead.jpg,nolink,25x25,Leadership);15&amp;ref(Nation/MagicLead.jpg,nolink,25x25,Magic Leadership);15|16|
|~|&gt;|&gt;|&gt;|&gt;|&gt;|BGCOLOR(#F5F5F5):火と星の魔法技能を持つ占師。悪くない確率で不幸を防ぐ|
|BGCOLOR(#F5F5F5):Augur Elder|魔術師|&amp;ref(Nation/C_Gold.jpg,nolink,25x25,Gold);210&amp;ref(Nation/C_Resource.jpg,nolink,25x25,Resource);2&amp;ref(Nation/C_Command.jpg,nolink,25x25,Commander Point);4|&amp;ref(Nation/R_Fort.jpg,nolink,25x25,Land Fortress);|&amp;ref(Spell/P_Research.jpg,nolink,25x25,Lab Needed);|&amp;ref(Nation/Squad.jpg,nolink,25x25,Squad);1&amp;ref(Nation/LivingLead.jpg,nolink,25x25,Leadership);20+&amp;ref(Nation/MagicLead.jpg,nolink,25x25,Magic Leadership);20+&amp;ref(Nation/UndeadLead.jpg,nolink,25x25,Undead Leadership);60+|10|
|~|&gt;|&gt;|&gt;|&gt;|&gt;|BGCOLOR(#F5F5F5):火、死、星などの魔法技能を持つ占師。実力のわりに雇用条件が緩い|
|BGCOLOR(#F5F5F5):Bishop of the Sacred Shroud|聖職者&amp;ref(Nation/Sacred.jpg,nolink,25x25,Sacred);|&amp;ref(Nation/C_Gold.jpg,nolink,25x25,Gold);110&amp;ref(Nation/C_Resource.jpg,nolink,25x25,Resource);1&amp;ref(Nation/C_Command.jpg,nolink,25x25,Commander Point);2|&amp;ref(Nation/R_Capital.jpg,nolink,25x25,National Capital);|&amp;ref(Spell/P_Holy.jpg,nolink,25x25,Temple Needed);|&amp;ref(Nation/Squad.jpg,nolink,25x25,Squad);1&amp;ref(Nation/LivingLead.jpg,nolink,25x25,Leadership);10|16|
|~|&gt;|&gt;|&gt;|&gt;|&gt;|BGCOLOR(#F5F5F5):レベル2の聖職者。貴重なHealer技能も備える|
|BGCOLOR(#F5F5F5):Arch Bishop of the Sacred Shroud|聖職者&amp;ref(Nation/Sacred.jpg,nolink,25x25,Sacred);|&amp;ref(Nation/C_Gold.jpg,nolink,25x25,Gold);145&amp;ref(Nation/C_Resource.jpg,nolink,25x25,Resource);1&amp;ref(Nation/C_Command.jpg,nolink,25x25,Commander Point);4|&amp;ref(Nation/R_Capital.jpg,nolink,25x25,National Capital);|&amp;ref(Spell/P_Holy.jpg,nolink,25x25,Temple Needed);|&amp;ref(Nation/Squad.jpg,nolink,25x25,Squad);1&amp;ref(Nation/LivingLead.jpg,nolink,25x25,Leadership);10|14|
|~|&gt;|&gt;|&gt;|&gt;|&gt;|BGCOLOR(#F5F5F5):レベル3の聖職者。Healer技能持ち|
|BGCOLOR(#F5F5F5):Flamen|聖職者&amp;ref(Nation/Sacred.jpg,nolink,25x25,Sacred);|&amp;ref(Nation/C_Gold.jpg,nolink,25x25,Gold);135&amp;ref(Nation/C_Resource.jpg,nolink,25x25,Resource);1&amp;ref(Nation/C_Command.jpg,nolink,25x25,Commander Point);2|&amp;ref(Nation/R_Foreign.jpg,nolink,25x25,Non-Fort Land);|&amp;ref(Spell/P_Research.jpg,nolink,25x25,Lab Needed);&amp;ref(Spell/P_Holy.jpg,nolink,25x25,Temple Needed);|&amp;ref(Nation/Squad.jpg,nolink,25x25,Squad);1&amp;ref(Nation/MagicLead.jpg,nolink,25x25,Magic Leadership);5+|16|
|~|&gt;|&gt;|&gt;|&gt;|&gt;|BGCOLOR(#F5F5F5):レベル1の聖職者。火などの幅広い魔法技能も持つ|
|BGCOLOR(#F5F5F5):Pontifex|聖職者&amp;ref(Nation/Sacred.jpg,nolink,25x25,Sacred);|&amp;ref(Nation/C_Gold.jpg,nolink,25x25,Gold);100&amp;ref(Nation/C_Resource.jpg,nolink,25x25,Resource);1&amp;ref(Nation/C_Command.jpg,nolink,25x25,Commander Point);2|&amp;ref(Nation/R_Foreign.jpg,nolink,25x25,Non-Fort Land);|&amp;ref(Spell/P_Research.jpg,nolink,25x25,Lab Needed);&amp;ref(Spell/P_Holy.jpg,nolink,25x25,Temple Needed);|&amp;ref(Nation/Squad.jpg,nolink,25x25,Squad);2&amp;ref(Nation/LivingLead.jpg,nolink,25x25,Leadership);45&amp;ref(Nation/MagicLead.jpg,nolink,25x25,Magic Leadership);5|16|
|~|&gt;|&gt;|&gt;|&gt;|&gt;|BGCOLOR(#F5F5F5):レベル2の聖職者。火の魔法技能も持つ|
***兵士
|名称|種別|コスト|&gt;|雇用条件|指揮枠|行軍|
|BGCOLOR(#F5F5F5):Slinger|射手|&amp;ref(Nation/C_Gold.jpg,nolink,25x25,Gold);7&amp;ref(Nation/C_Resource.jpg,nolink,25x25,Resource);2&amp;ref(Nation/C_Recruitment.jpg,nolink,25x25,Recruitment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|BGCOLOR(#F5F5F5):Leve|歩兵|&amp;ref(Nation/C_Gold.jpg,nolink,25x25,Gold);10&amp;ref(Nation/C_Resource.jpg,nolink,25x25,Resource);8&amp;ref(Nation/C_Recruitment.jpg,nolink,25x25,Recruitment Point);9|&amp;ref(Nation/R_Fort.jpg,nolink,25x25,Land Fortress);||&amp;ref(Nation/LivingLead.jpg,nolink,25x25,Living);|18|
|~|&gt;|&gt;|&gt;|&gt;|&gt;|BGCOLOR(#F5F5F5):槍、投槍、盾を持つ軽歩兵。数を出しやすい|
|BGCOLOR(#F5F5F5):Accensus|歩兵|&amp;ref(Nation/C_Gold.jpg,nolink,25x25,Gold);8&amp;ref(Nation/C_Resource.jpg,nolink,25x25,Resource);9&amp;ref(Nation/C_Recruitment.jpg,nolink,25x25,Recruitment Point);5|&amp;ref(Nation/R_Fort.jpg,nolink,25x25,Land Fortress);||&amp;ref(Nation/LivingLead.jpg,nolink,25x25,Living);|14|
|~|&gt;|&gt;|&gt;|&gt;|&gt;|BGCOLOR(#F5F5F5):槍、投槍、大盾を持つ軽歩兵。民兵の類だが他国のものよりは優秀|
|BGCOLOR(#F5F5F5):Rorarus|歩兵|&amp;ref(Nation/C_Gold.jpg,nolink,25x25,Gold);10&amp;ref(Nation/C_Resource.jpg,nolink,25x25,Resource);13&amp;ref(Nation/C_Recruitment.jpg,nolink,25x25,Recruitment Point);8|&amp;ref(Nation/R_Fort.jpg,nolink,25x25,Land Fortress);||&amp;ref(Nation/LivingLead.jpg,nolink,25x25,Living);|18|
|~|&gt;|&gt;|&gt;|&gt;|&gt;|BGCOLOR(#F5F5F5):槍、投槍、大盾を持つ歩兵。他より若いが技量は標準的|
|BGCOLOR(#F5F5F5):Hastatus|歩兵|&amp;ref(Nation/C_Gold.jpg,nolink,25x25,Gold);11&amp;ref(Nation/C_Resource.jpg,nolink,25x25,Resource);14&amp;ref(Nation/C_Recruitment.jpg,nolink,25x25,Recruitment Point);12|&amp;ref(Nation/R_Fort.jpg,nolink,25x25,Land Fortress);||&amp;ref(Nation/LivingLead.jpg,nolink,25x25,Living);|18|
|~|&gt;|&gt;|&gt;|&gt;|&gt;|BGCOLOR(#F5F5F5):小剣、投槍、大盾を持つ歩兵。下位より士気が上がっている|
|BGCOLOR(#F5F5F5):Principe|歩兵|&amp;ref(Nation/C_Gold.jpg,nolink,25x25,Gold);14&amp;ref(Nation/C_Resource.jpg,nolink,25x25,Resource);16&amp;ref(Nation/C_Recruitment.jpg,nolink,25x25,Recruitment Point);20|&amp;ref(Nation/R_Fort.jpg,nolink,25x25,Land Fortress);||&amp;ref(Nation/LivingLead.jpg,nolink,25x25,Living);|16|
|~|&gt;|&gt;|&gt;|&gt;|&gt;|BGCOLOR(#F5F5F5):小剣、投槍、大盾を持つ歩兵。鎧が強化され技量も向上|
|BGCOLOR(#F5F5F5):Triarius|歩兵|&amp;ref(Nation/C_Gold.jpg,nolink,25x25,Gold);15&amp;ref(Nation/C_Resource.jpg,nolink,25x25,Resource);28&amp;ref(Nation/C_Recruitment.jpg,nolink,25x25,Recruitment Point);25|&amp;ref(Nation/R_Fort.jpg,nolink,25x25,Land Fortress);||&amp;ref(Nation/LivingLead.jpg,nolink,25x25,Living);|14|
|~|&gt;|&gt;|&gt;|&gt;|&gt;|BGCOLOR(#F5F5F5):長槍と大盾を持つ重歩兵。高齢で鈍重だが高密度の隊列を組む|
|BGCOLOR(#F5F5F5):Standard|旗手|&amp;ref(Nation/C_Gold.jpg,nolink,25x25,Gold);20&amp;ref(Nation/C_Resource.jpg,nolink,25x25,Resource);14&amp;ref(Nation/C_Recruitment.jpg,nolink,25x25,Recruitment Point);21|&amp;ref(Nation/R_Fort.jpg,nolink,25x25,Land Fortress);||&amp;ref(Nation/LivingLead.jpg,nolink,25x25,Living);|18|
|~|&gt;|&gt;|&gt;|&gt;|&gt;|BGCOLOR(#F5F5F5):所属部隊の士気を高める。自身も多少は戦える|
|BGCOLOR(#F5F5F5):Lizard Auxiliare|歩兵|&amp;ref(Nation/C_Gold.jpg,nolink,25x25,Gold);10&amp;ref(Nation/C_Resource.jpg,nolink,25x25,Resource);11&amp;ref(Nation/C_Recruitment.jpg,nolink,25x25,Recruitment Point);11|&amp;ref(Nation/R_Fort.jpg,nolink,25x25,Land Fortress);||&amp;ref(Nation/LivingLead.jpg,nolink,25x25,Living);|12&amp;ref(Nation/Swamp-Survival.jpg,nolink,25x25,Swamp Survival);&amp;ref(Nation/Swimming.jpg,nolink,25x25,Swimming);|
|~|&gt;|&gt;|&gt;|&gt;|&gt;|BGCOLOR(#F5F5F5):小剣、投槍、盾を持つ歩兵。蜥蜴人の支援軍で毒耐性などを持つ|
|BGCOLOR(#F5F5F5):Equite|騎兵|&amp;ref(Nation/C_Gold.jpg,nolink,25x25,Gold);30&amp;ref(Nation/C_Resource.jpg,nolink,25x25,Resource);22&amp;ref(Nation/C_Recruitment.jpg,nolink,25x25,Recruitment Point);46|&amp;ref(Nation/R_Fort.jpg,nolink,25x25,Land Fortress);||&amp;ref(Nation/LivingLead.jpg,nolink,25x25,Living);|18|
|~|&gt;|&gt;|&gt;|&gt;|&gt;|BGCOLOR(#F5F5F5):軽突撃槍、長剣、盾を持つ騎兵。移動速度と攻撃力が売り|
|BGCOLOR(#F5F5F5):Retiarius|歩兵|&amp;ref(Nation/C_Gold.jpg,nolink,25x25,Gold);10&amp;ref(Nation/C_Resource.jpg,nolink,25x25,Resource);1&amp;ref(Nation/C_Recruitment.jpg,nolink,25x25,Recruitment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|BGCOLOR(#F5F5F5):Equite of the Sacred Shroud|騎兵&amp;ref(Nation/Sacred.jpg,nolink,25x25,Sacred);|&amp;ref(Nation/C_Gold.jpg,nolink,25x25,Gold);45&amp;ref(Nation/C_Resource.jpg,nolink,25x25,Resource);24&amp;ref(Nation/C_Recruitment.jpg,nolink,25x25,Recruitment Point);48|&amp;ref(Nation/R_Capital.jpg,nolink,25x25,National Capital);|&amp;ref(Spell/P_Holy.jpg,nolink,25x25,Temple Needed);|&amp;ref(Nation/LivingLead.jpg,nolink,25x25,Living);|18|
|~|&gt;|&gt;|&gt;|&gt;|&gt;|BGCOLOR(#F5F5F5):軽突撃槍と、長剣、盾を持つ騎兵。自身の戦傷を癒す力を備える|
**守備隊
|種別|指揮官|兵士|備考|
|陸上下位|Centurion|Leve:10　Accensus:10　Rorarus:10||
|陸上上位|Pontifex|Hastatus:10||
|陸上要塞|Centurion|Slinger:15||
**建造物
***首都要塞
|名称|管理力|指揮官雇用|兵士雇用|食糧庫|守備隊倍率|防壁強度|
|Fortified City|50|+1|+125%|3000|3|300|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|魔法土地|Temple of the Shroud|
|宝石収入|&amp;ref(Spell/V_Fire.jpg,nolink,25x25,Fire Gem);3&amp;ref(Spell/V_Astral.jpg,nolink,25x25,Astral Pearl);3|
|特殊機能||
***魔法技能
|名称|雇用|固定魔力|変動魔力|研究力|特殊能力|
|Acolyte|&amp;ref(Nation/R_Fort.jpg,nolink,25x25,Land Fortress);|&amp;ref(Spell/P_Holy.jpg,nolink,25x25,Holy);1|||&amp;ref(Nation/Sacred.jpg,nolink,25x25,Sacred);|
|Augur|&amp;ref(Nation/R_Fort.jpg,nolink,25x25,Land Fortress);|&amp;ref(Spell/P_Fire.jpg,nolink,25x25,Fire);1&amp;ref(Spell/P_Astral.jpg,nolink,25x25,Astral);1||&amp;ref(Spell/P_Research.jpg,nolink,25x25,Research);9|&amp;ref(Nation/Fortune-Teller.jpg,nolink,25x25,Fortune Teller (10));|
|Augur Elder|&amp;ref(Nation/R_Fort.jpg,nolink,25x25,Land Fortress);|&amp;ref(Spell/P_Fire.jpg,nolink,25x25,Fire);2&amp;ref(Spell/P_Astral.jpg,nolink,25x25,Astral);1&amp;ref(Spell/P_Death.jpg,nolink,25x25,Death);2|&amp;ref(Spell/P_Fire.jpg,nolink,25x25,Fire);&amp;ref(Spell/P_Air.jpg,nolink,25x25,Air);&amp;ref(Spell/P_Astral.jpg,nolink,25x25,Astral);&amp;ref(Spell/P_Death.jpg,nolink,25x25,Death);+1:100%&amp;br;&amp;ref(Spell/P_Fire.jpg,nolink,25x25,Fire);&amp;ref(Spell/P_Air.jpg,nolink,25x25,Air);&amp;ref(Spell/P_Astral.jpg,nolink,25x25,Astral);&amp;ref(Spell/P_Death.jpg,nolink,25x25,Death);+1:10%|&amp;ref(Spell/P_Research.jpg,nolink,25x25,Research);17+|&amp;ref(Nation/Fortune-Teller.jpg,nolink,25x25,Fortune Teller (10));|
|Bishop of the Sacred Shroud|&amp;ref(Nation/R_Capital.jpg,nolink,25x25,National Capital);|&amp;ref(Spell/P_Holy.jpg,nolink,25x25,Holy);2|||&amp;ref(Nation/Healer.jpg,nolink,25x25,Healer (1));&amp;ref(Nation/Sacred.jpg,nolink,25x25,Sacred);|
|Arch Bishop of the Sacred Shroud|&amp;ref(Nation/R_Capital.jpg,nolink,25x25,National Capital);|&amp;ref(Spell/P_Holy.jpg,nolink,25x25,Holy);3|||&amp;ref(Nation/Healer.jpg,nolink,25x25,Healer (1));&amp;ref(Nation/Sacred.jpg,nolink,25x25,Sacred);|
|Flamen|&amp;ref(Nation/R_Foreign.jpg,nolink,25x25,Non-Fort Land);|&amp;ref(Spell/P_Fire.jpg,nolink,25x25,Fire);1&amp;ref(Spell/P_Holy.jpg,nolink,25x25,Holy);1|&amp;ref(Spell/P_Fire.jpg,nolink,25x25,Fire);&amp;ref(Spell/P_Air.jpg,nolink,25x25,Air);&amp;ref(Spell/P_Water.jpg,nolink,25x25,Water);&amp;ref(Spell/P_Earth.jpg,nolink,25x25,Earth);&amp;ref(Spell/P_Nature.jpg,nolink,25x25,Nature);+1:100%|&amp;ref(Spell/P_Research.jpg,nolink,25x25,Research);9|&amp;ref(Nation/Sacred.jpg,nolink,25x25,Sacred);|
|Pontifex|&amp;ref(Nation/R_Foreign.jpg,nolink,25x25,Non-Fort Land);|&amp;ref(Spell/P_Fire.jpg,nolink,25x25,Fire);1&amp;ref(Spell/P_Holy.jpg,nolink,25x25,Holy);2||&amp;ref(Spell/P_Research.jpg,nolink,25x25,Research);7|&amp;ref(Nation/Sacred.jpg,nolink,25x25,Sacred);|
|Lar|&amp;ref(Item/Master-Ritualist.jpg,nolink,25x25,Ritual Spell);|&amp;ref(Spell/P_Water.jpg,nolink,25x25,Water);1&amp;ref(Spell/P_Earth.jpg,nolink,25x25,Earth);1&amp;ref(Spell/P_Nature.jpg,nolink,25x25,Nature);2||&amp;ref(Spell/P_Research.jpg,nolink,25x25,Research);13|&amp;ref(Nation/Sacred.jpg,nolink,25x25,Sacred);|
***固有呪文
|領域|名称|主系統|副系統|消費|使用場面|簡易分類|
|Conjuration Lv5|Contact Lar|&amp;ref(Spell/P_Nature.jpg,nolink,25x25,Nature);1||&amp;ref(Spell/V_Nature.jpg,nolink,25x25,Nature Gem);16|儀式/陸上専用|指揮官召喚|
|~|~|&gt;|&gt;|&gt;|&gt;|緑などの魔法を使う田舎の精霊Larを召喚します|
***固有アイテム
なし
**聖職
***支配圏特殊効果
なし
***聖職者特殊能力
なし
</v>
      </c>
    </row>
    <row r="4" spans="1:31" x14ac:dyDescent="0.15">
      <c r="A4" t="s">
        <v>2893</v>
      </c>
      <c r="B4" t="s">
        <v>2897</v>
      </c>
      <c r="C4" t="s">
        <v>2898</v>
      </c>
      <c r="D4" t="s">
        <v>3077</v>
      </c>
      <c r="E4" s="10" t="s">
        <v>4991</v>
      </c>
      <c r="F4" s="10" t="s">
        <v>4988</v>
      </c>
      <c r="G4" s="10"/>
      <c r="H4" t="s">
        <v>3084</v>
      </c>
      <c r="L4" t="s">
        <v>3063</v>
      </c>
      <c r="M4" t="s">
        <v>3065</v>
      </c>
      <c r="P4">
        <v>2</v>
      </c>
      <c r="S4">
        <v>0</v>
      </c>
      <c r="T4">
        <v>100</v>
      </c>
      <c r="U4">
        <v>500</v>
      </c>
      <c r="W4">
        <v>400</v>
      </c>
      <c r="Y4" t="s">
        <v>4989</v>
      </c>
      <c r="Z4" t="s">
        <v>4990</v>
      </c>
      <c r="AB4" t="str">
        <f t="shared" si="0"/>
        <v>|BGCOLOR(#FDFDFD):[[&amp;ref(Ulm.jpg,nolink,50x65,Ulm, Enigma of Steel);&gt;./Ulm]]</v>
      </c>
      <c r="AC4" t="str">
        <f t="shared" ca="1" si="1"/>
        <v>|BGCOLOR(#FAEBD7):[[''Ulm''&gt;./Ulm]]</v>
      </c>
      <c r="AD4" t="str">
        <f t="shared" ca="1" si="2"/>
        <v>|CENTER:130|CENTER:130|CENTER:130|CENTER:130|CENTER:130|c
|BGCOLOR(#FAEBD7):[[''Arcoscephale''&gt;./Arcoscephale]]|BGCOLOR(#FAEBD7):[[''Ermor''&gt;./Ermor]]|BGCOLOR(#FAEBD7):[[''Ulm''&gt;./Ulm]]</v>
      </c>
      <c r="AE4" t="str">
        <f ca="1">CONCATENATE("*",B4,", ",C4,CHAR(10),E4,CHAR(10),"**国勢",CHAR(10),"|種族|",F4,"|",CHAR(10),"|経済|",G4,"|",CHAR(10),"|気候|",IF(H4&lt;&gt;"",REPT(SUBSTITUTE(SUBSTITUTE(LEFT(H4,4),"Heat","&amp;ref(Spell/S_Heat.jpg,nolink,25x25,Heat);"),"Cold","&amp;ref(Spell/S_Cold.jpg,nolink,25x25,Cold);"),RIGHT(H4,1)),""),"|",CHAR(10),"|祝福|",SUBSTITUTE(SUBSTITUTE(SUBSTITUTE(SUBSTITUTE(SUBSTITUTE(SUBSTITUTE(SUBSTITUTE(SUBSTITUTE(J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amp;" "&amp;B4&amp;" 指揮官 S",Troops!$A:$A,0)&amp;":AJ"&amp;MATCH(A4&amp;" "&amp;B4&amp;" 指揮官 E",Troops!$A:$A,0))),myConcat(INDIRECT("Troops!AJ"&amp;MATCH(A4&amp;" "&amp;B4&amp;" 指揮官 S",Troops!$A:$A,0)))),CHAR(10),"***兵士",CHAR(10),"|名称|種別|コスト|&gt;|雇用条件|指揮枠|行軍|",CHAR(10),IFERROR(myConcat(INDIRECT("Troops!AJ"&amp;MATCH(A4&amp;" "&amp;B4&amp;" 兵士 S",Troops!$A:$A,0)&amp;":AJ"&amp;MATCH(A4&amp;" "&amp;B4&amp;" 兵士 E",Troops!$A:$A,0))),myConcat(INDIRECT("Troops!AJ"&amp;MATCH(A4&amp;" "&amp;B4&amp;" 指揮官 S",Troops!$A:$A,0)))),"**守備隊",CHAR(10),"|種別|指揮官|兵士|備考|",CHAR(10),IFERROR(myConcat(INDIRECT("Defence!H"&amp;MATCH(A4&amp;" "&amp;B4&amp;" S",Defence!$A:$A,0)&amp;":H"&amp;MATCH(A4&amp;" "&amp;B4&amp;" E",Defence!$A:$A,0))),myConcat(INDIRECT("Defence!H"&amp;MATCH(A4&amp;" "&amp;B4&amp;" S",Defence!$A:$A,0)))),CHAR(10),"**建造物",CHAR(10),"***首都要塞",CHAR(10),"|名称|管理力|指揮官雇用|兵士雇用|食糧庫|守備隊倍率|防壁強度|",CHAR(10),VLOOKUP(L4,Fort!$D:$M,10,FALSE),CHAR(10),"***陸上要塞",CHAR(10),"|名称|建造費|工期|管理力|指揮官雇用|兵士雇用|食糧庫|守備隊倍率|防壁強度|",CHAR(10),IFERROR(myConcat(INDIRECT(ADDRESS(MATCH(M4&amp;"1",Fort!$A:$A,0),MATCH(T4,Fort!$1:$1,0),3,1,"Fort")&amp;":"&amp;ADDRESS(MATCH(M4&amp;P4,Fort!$A:$A,0),MATCH(T4,Fort!$1:$1,0),3,1))),myConcat(INDIRECT(ADDRESS(MATCH(M4&amp;"1",Fort!$A:$A,0),MATCH(T4,Fort!$1:$1,0),3,1,"Fort")))),IFERROR("***沿岸要塞"&amp;CHAR(10)&amp;"|名称|建造費|工期|管理力|指揮官雇用|兵士雇用|食糧庫|守備隊倍率|防壁強度|"&amp;CHAR(10)&amp;IFERROR(myConcat(INDIRECT(ADDRESS(MATCH(N4&amp;"1",Fort!$A:$A,0),MATCH(T4,Fort!$1:$1,0),3,1,"Fort")&amp;":"&amp;ADDRESS(MATCH(N4&amp;Q4,Fort!$A:$A,0),MATCH(T4,Fort!$1:$1,0),3,1))),myConcat(INDIRECT(ADDRESS(MATCH(N4&amp;"1",Fort!$A:$A,0),MATCH(T4,Fort!$1:$1,0),3,1,"Fort")))&amp;CHAR(10)),""),"***水中要塞",CHAR(10),IFERROR("|名称|建造費|工期|管理力|指揮官雇用|兵士雇用|食糧庫|守備隊倍率|防壁強度|"&amp;CHAR(10)&amp;IFERROR(myConcat(INDIRECT(ADDRESS(MATCH(O4&amp;"1",Fort!$A:$A,0),MATCH(T4,Fort!$1:$1,0),3,1,"Fort")&amp;":"&amp;ADDRESS(MATCH(O4&amp;R4,Fort!$A:$A,0),MATCH(T4,Fort!$1:$1,0),3,1))),myConcat(INDIRECT(ADDRESS(MATCH(O4&amp;"1",Fort!$A:$A,0),MATCH(T4,Fort!$1:$1,0),3,1,"Fort")))),"建造不可"),CHAR(10),"***研究所と寺院",CHAR(10),"|設備|費用|特殊効果|",CHAR(10),"|研究所|",IF(U4&lt;&gt;500,"''"&amp;U4&amp;"''",U4),"|",V4,"|",CHAR(10),"|寺院|",IF(W4&lt;&gt;400,"''"&amp;W4&amp;"''",W4),"|",X4,"|",CHAR(10),"**魔法",CHAR(10),"***魔法資源",CHAR(10),"|魔法土地|",Y4,"|",CHAR(10),"|宝石収入|",SUBSTITUTE(SUBSTITUTE(SUBSTITUTE(SUBSTITUTE(SUBSTITUTE(SUBSTITUTE(SUBSTITUTE(SUBSTITUTE(Z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Slave);"),"|",CHAR(10),"|特殊機能|",AA4,"|",CHAR(10),"***魔法技能",CHAR(10),"|名称|雇用|固定魔力|変動魔力|研究力|特殊能力|",CHAR(10),IFERROR(myConcat(INDIRECT("MagicSkill!AM"&amp;MATCH(A4&amp;" "&amp;B4&amp;" S",MagicSkill!$A:$A,0)&amp;":AM"&amp;MATCH(A4&amp;" "&amp;B4&amp;" E",MagicSkill!$A:$A,0))),myConcat(INDIRECT("MagicSkill!AM"&amp;MATCH(A4&amp;" "&amp;B4&amp;" S",MagicSkill!$A:$A,0)))),CHAR(10),"***固有呪文",CHAR(10),IFERROR(CHAR(10)&amp;"|領域|名称|主系統|副系統|消費|使用場面|簡易分類|"&amp;CHAR(10)&amp;IFERROR(myConcat(INDIRECT("NationalSpellWork!E"&amp;MATCH(A4&amp;" "&amp;B4&amp;" S",NationalSpellWork!$A:$A,0)&amp;":E"&amp;MATCH(A4&amp;" "&amp;B4&amp;" E",NationalSpellWork!$A:$A,0))),myConcat(INDIRECT("NationalSpellWork!E"&amp;MATCH(A4&amp;" "&amp;B4&amp;" S",NationalSpellWork!$A:$A,0)))),"なし"),CHAR(10),"***固有アイテム",CHAR(10),IFERROR(IFERROR(myConcat(INDIRECT("NationalItemWork!E"&amp;MATCH(A4&amp;" "&amp;B4&amp;" S",NationalItemWork!$A:$A,0)&amp;":E"&amp;MATCH(A4&amp;" "&amp;B4&amp;" E",NationalItemWork!$A:$A,0))),myConcat(INDIRECT("NationalItemWork!E"&amp;MATCH(A4&amp;" "&amp;B4&amp;" S",NationalItemWork!$A:$A,0)))),"なし"),CHAR(10),"**聖職",CHAR(10),"***支配圏特殊効果",CHAR(10),IF(I4&lt;&gt;"",I4,"なし"),CHAR(10),"***聖職者特殊能力",CHAR(10),IF(K4&lt;&gt;"",K4,"なし"),CHAR(10))</f>
        <v xml:space="preserve">*Ulm, Enigma of Steel
Ulmは寒冷な山々と深い森林の地です。
この荒涼たる地には、何年も前に気高く獰猛な蛮族らが定住しました。
彼らの血脈は、森の民を標準的な人間よりも強靭に、そして寒冷な気候に強くしました。
成人すると、若者たちは直ちに一本の短剣を与えられ、最初の降雪と共に森に置き去りにされます。
その冬を生き残った者だけが、家族の許に戻ることを許されます。
Ulmの蛮族は、族長と、鋼鉄の謎を追い求める戦闘鍛冶によって支配されます。
鋼は神聖なる金属であり、それを造り出す者もまた神聖視されます。
鍛冶は神に生贄を捧げることと同義となり、他の如何なる文明もそれほどの魔法の品の製造技術を発達させませんでした。
馬は珍しく、戦争にそれを用いる者は軽蔑されます。
一方で奇襲は一般的で、多くの戦士は敵に白兵戦を仕掛けるために隠密行動を用います。
**国勢
|種族|人間|
|経済||
|気候|&amp;ref(Spell/S_Cold.jpg,nolink,25x25,Cold);|
|祝福||
**正規軍
***指揮官
|名称|種別|コスト|&gt;|雇用条件|指揮能力|行軍|
|BGCOLOR(#F5F5F5):Warrior Scout|斥候|&amp;ref(Nation/C_Gold.jpg,nolink,25x25,Gold);25&amp;ref(Nation/C_Resource.jpg,nolink,25x25,Resource);10&amp;ref(Nation/C_Command.jpg,nolink,25x25,Commander Point);1|&amp;ref(Nation/R_Fort.jpg,nolink,25x25,Land Fortress);&amp;ref(Nation/R_Forest.jpg,nolink,25x25,Any Forest);&amp;ref(Nation/R_Mountain.jpg,nolink,25x25,Any Highland/Mountains);|||16&amp;ref(Nation/Stealthy.jpg,nolink,25x25,Stealthy (40));&amp;ref(Nation/Forest-Survival.jpg,nolink,25x25,Forest Survival);&amp;ref(Nation/Mountain-Survival.jpg,nolink,25x25,Mountain Survival);&amp;ref(Nation/Snow-Move.jpg,nolink,25x25,Snow Move);|
|~|&gt;|&gt;|&gt;|&gt;|&gt;|BGCOLOR(#F5F5F5):雪道にも強い蛮族の斥候。装備も無駄に良い|
|BGCOLOR(#F5F5F5):Warrior Chief|指揮官|&amp;ref(Nation/C_Gold.jpg,nolink,25x25,Gold);75&amp;ref(Nation/C_Resource.jpg,nolink,25x25,Resource);17&amp;ref(Nation/C_Command.jpg,nolink,25x25,Commander Point);1|&amp;ref(Nation/R_Fort.jpg,nolink,25x25,Land Fortress);&amp;ref(Nation/R_Forest.jpg,nolink,25x25,Any Forest);&amp;ref(Nation/R_Mountain.jpg,nolink,25x25,Any Highland/Mountains);||&amp;ref(Nation/Squad.jpg,nolink,25x25,Squad);3&amp;ref(Nation/LivingLead.jpg,nolink,25x25,Leadership);80|14&amp;ref(Nation/Stealthy.jpg,nolink,25x25,Stealthy (40));&amp;ref(Nation/Forest-Survival.jpg,nolink,25x25,Forest Survival);&amp;ref(Nation/Mountain-Survival.jpg,nolink,25x25,Mountain Survival);&amp;ref(Nation/Snow-Move.jpg,nolink,25x25,Snow Move);|
|~|&gt;|&gt;|&gt;|&gt;|&gt;|BGCOLOR(#F5F5F5):標準的な指揮官。兵士共々森、山、雪に強い|
|BGCOLOR(#F5F5F5):Warrior Smith|魔術師|&amp;ref(Nation/C_Gold.jpg,nolink,25x25,Gold);110&amp;ref(Nation/C_Resource.jpg,nolink,25x25,Resource);13&amp;ref(Nation/C_Command.jpg,nolink,25x25,Commander Point);2|&amp;ref(Nation/R_Fort.jpg,nolink,25x25,Land Fortress);|&amp;ref(Spell/P_Research.jpg,nolink,25x25,Lab Needed);|&amp;ref(Nation/Squad.jpg,nolink,25x25,Squad);2&amp;ref(Nation/LivingLead.jpg,nolink,25x25,Leadership);40+&amp;ref(Nation/MagicLead.jpg,nolink,25x25,Magic Leadership);5+|14&amp;ref(Nation/Forest-Survival.jpg,nolink,25x25,Forest Survival);&amp;ref(Nation/Mountain-Survival.jpg,nolink,25x25,Mountain Survival);&amp;ref(Nation/Snow-Move.jpg,nolink,25x25,Snow Move);|
|~|&gt;|&gt;|&gt;|&gt;|&gt;|BGCOLOR(#F5F5F5):地などの魔法技能を持つ鍛冶屋。要塞へ追加資源を提供する|
|BGCOLOR(#F5F5F5):Shaman|聖職者&amp;ref(Nation/Sacred.jpg,nolink,25x25,Sacred);|&amp;ref(Nation/C_Gold.jpg,nolink,25x25,Gold);130&amp;ref(Nation/C_Resource.jpg,nolink,25x25,Resource);5&amp;ref(Nation/C_Command.jpg,nolink,25x25,Commander Point);2|&amp;ref(Nation/R_Fort.jpg,nolink,25x25,Land Fortress);&amp;ref(Nation/R_Forest.jpg,nolink,25x25,Any Forest);&amp;ref(Nation/R_Mountain.jpg,nolink,25x25,Any Highland/Mountains);|&amp;ref(Spell/P_Research.jpg,nolink,25x25,Lab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Leadership);0+|16&amp;ref(Nation/Stealthy.jpg,nolink,25x25,Stealthy (40));&amp;ref(Nation/Forest-Survival.jpg,nolink,25x25,Forest Survival);&amp;ref(Nation/Mountain-Survival.jpg,nolink,25x25,Mountain Survival);&amp;ref(Nation/Snow-Move.jpg,nolink,25x25,Snow Move);|
|~|&gt;|&gt;|&gt;|&gt;|&gt;|BGCOLOR(#F5F5F5):レベル1の聖職者。地などの魔法技能も持つ。研究は苦手|
|BGCOLOR(#F5F5F5):Antlered Shaman|聖職者&amp;ref(Nation/Sacred.jpg,nolink,25x25,Sacred);|&amp;ref(Nation/C_Gold.jpg,nolink,25x25,Gold);220&amp;ref(Nation/C_Resource.jpg,nolink,25x25,Resource);5&amp;ref(Nation/C_Command.jpg,nolink,25x25,Commander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Leadership);20+&amp;ref(Nation/UndeadLead.jpg,nolink,25x25,Undead Leadership);0+|16&amp;ref(Nation/Stealthy.jpg,nolink,25x25,Stealthy (40));&amp;ref(Nation/Forest-Survival.jpg,nolink,25x25,Forest Survival);&amp;ref(Nation/Mountain-Survival.jpg,nolink,25x25,Mountain Survival);&amp;ref(Nation/Snow-Move.jpg,nolink,25x25,Snow Move);|
|~|&gt;|&gt;|&gt;|&gt;|&gt;|BGCOLOR(#F5F5F5):レベル1の聖職者。地や緑などの魔法技能も持つ|
***兵士
|名称|種別|コスト|&gt;|雇用条件|指揮枠|行軍|
|BGCOLOR(#F5F5F5):Archer|射手|&amp;ref(Nation/C_Gold.jpg,nolink,25x25,Gold);10&amp;ref(Nation/C_Resource.jpg,nolink,25x25,Resource);6&amp;ref(Nation/C_Recruitment.jpg,nolink,25x25,Recruitment Point);9|&amp;ref(Nation/R_Fort.jpg,nolink,25x25,Land Fortress);&amp;ref(Nation/R_Forest.jpg,nolink,25x25,Any Forest);&amp;ref(Nation/R_Mountain.jpg,nolink,25x25,Any Highland/Mountains);||&amp;ref(Nation/LivingLead.jpg,nolink,25x25,Living);|16&amp;ref(Nation/Forest-Survival.jpg,nolink,25x25,Forest Survival);&amp;ref(Nation/Mountain-Survival.jpg,nolink,25x25,Mountain Survival);&amp;ref(Nation/Snow-Move.jpg,nolink,25x25,Snow Move);|
|~|&gt;|&gt;|&gt;|&gt;|&gt;|BGCOLOR(#F5F5F5):高精度の弓兵。士気やHPなども優秀|
|BGCOLOR(#F5F5F5):Warrior Maiden|射手|&amp;ref(Nation/C_Gold.jpg,nolink,25x25,Gold);12&amp;ref(Nation/C_Resource.jpg,nolink,25x25,Resource);13&amp;ref(Nation/C_Recruitment.jpg,nolink,25x25,Recruitment Point);14|&amp;ref(Nation/R_Fort.jpg,nolink,25x25,Land Fortress);||&amp;ref(Nation/LivingLead.jpg,nolink,25x25,Living);|14&amp;ref(Nation/Stealthy.jpg,nolink,25x25,Stealthy (40));&amp;ref(Nation/Forest-Survival.jpg,nolink,25x25,Forest Survival);&amp;ref(Nation/Mountain-Survival.jpg,nolink,25x25,Mountain Survival);&amp;ref(Nation/Snow-Move.jpg,nolink,25x25,Snow Move);|
|~|&gt;|&gt;|&gt;|&gt;|&gt;|BGCOLOR(#F5F5F5):さらに有能な弓兵。装備も良く潜伏も行える|
|BGCOLOR(#F5F5F5):Axe Warrior|歩兵|&amp;ref(Nation/C_Gold.jpg,nolink,25x25,Gold);10&amp;ref(Nation/C_Resource.jpg,nolink,25x25,Resource);10&amp;ref(Nation/C_Recruitment.jpg,nolink,25x25,Recruitment Point);9|&amp;ref(Nation/R_Fort.jpg,nolink,25x25,Land Fortress);&amp;ref(Nation/R_Forest.jpg,nolink,25x25,Any Forest);&amp;ref(Nation/R_Mountain.jpg,nolink,25x25,Any Highland/Mountains);||&amp;ref(Nation/LivingLead.jpg,nolink,25x25,Living);|14&amp;ref(Nation/Stealthy.jpg,nolink,25x25,Stealthy (40));&amp;ref(Nation/Forest-Survival.jpg,nolink,25x25,Forest Survival);&amp;ref(Nation/Mountain-Survival.jpg,nolink,25x25,Mountain Survival);&amp;ref(Nation/Snow-Move.jpg,nolink,25x25,Snow Move);|
|~|&gt;|&gt;|&gt;|&gt;|&gt;|BGCOLOR(#F5F5F5):斧二つと投斧を持つ歩兵。命中率の低さを威力と手数で補う|
|BGCOLOR(#F5F5F5):Warrior|歩兵|&amp;ref(Nation/C_Gold.jpg,nolink,25x25,Gold);10&amp;ref(Nation/C_Resource.jpg,nolink,25x25,Resource);10&amp;ref(Nation/C_Recruitment.jpg,nolink,25x25,Recruitment Point);9|&amp;ref(Nation/R_Fort.jpg,nolink,25x25,Land Fortress);&amp;ref(Nation/R_Forest.jpg,nolink,25x25,Any Forest);&amp;ref(Nation/R_Mountain.jpg,nolink,25x25,Any Highland/Mountains);||&amp;ref(Nation/LivingLead.jpg,nolink,25x25,Living);|14&amp;ref(Nation/Stealthy.jpg,nolink,25x25,Stealthy (40));&amp;ref(Nation/Forest-Survival.jpg,nolink,25x25,Forest Survival);&amp;ref(Nation/Mountain-Survival.jpg,nolink,25x25,Mountain Survival);&amp;ref(Nation/Snow-Move.jpg,nolink,25x25,Snow Move);|
|~|&gt;|&gt;|&gt;|&gt;|&gt;|BGCOLOR(#F5F5F5):長剣と斧を持つ歩兵。投擲はないが接近戦にはより強い|
|BGCOLOR(#F5F5F5):Forest Warrior|歩兵|&amp;ref(Nation/C_Gold.jpg,nolink,25x25,Gold);12&amp;ref(Nation/C_Resource.jpg,nolink,25x25,Resource);16&amp;ref(Nation/C_Recruitment.jpg,nolink,25x25,Recruitment Point);14|&amp;ref(Nation/R_Fort.jpg,nolink,25x25,Land Fortress);&amp;ref(Nation/R_Forest.jpg,nolink,25x25,Any Forest);||&amp;ref(Nation/LivingLead.jpg,nolink,25x25,Living);|12&amp;ref(Nation/Forest-Survival.jpg,nolink,25x25,Forest Survival);&amp;ref(Nation/Mountain-Survival.jpg,nolink,25x25,Mountain Survival);&amp;ref(Nation/Snow-Move.jpg,nolink,25x25,Snow Move);|
|~|&gt;|&gt;|&gt;|&gt;|&gt;|BGCOLOR(#F5F5F5):斧二つと投斧を持つ歩兵。潜伏能力を代償に能力が総じて向上|
|BGCOLOR(#F5F5F5):Mountain Warrior|歩兵|&amp;ref(Nation/C_Gold.jpg,nolink,25x25,Gold);12&amp;ref(Nation/C_Resource.jpg,nolink,25x25,Resource);16&amp;ref(Nation/C_Recruitment.jpg,nolink,25x25,Recruitment Point);14|&amp;ref(Nation/R_Fort.jpg,nolink,25x25,Land Fortress);&amp;ref(Nation/R_Mountain.jpg,nolink,25x25,Any Highland/Mountains);||&amp;ref(Nation/LivingLead.jpg,nolink,25x25,Living);|12&amp;ref(Nation/Forest-Survival.jpg,nolink,25x25,Forest Survival);&amp;ref(Nation/Mountain-Survival.jpg,nolink,25x25,Mountain Survival);&amp;ref(Nation/Snow-Move.jpg,nolink,25x25,Snow Move);|
|~|&gt;|&gt;|&gt;|&gt;|&gt;|BGCOLOR(#F5F5F5):長剣と斧を持つ歩兵。やはり潜伏はできないが能力は高め|
|BGCOLOR(#F5F5F5):Shield Maiden|歩兵|&amp;ref(Nation/C_Gold.jpg,nolink,25x25,Gold);13&amp;ref(Nation/C_Resource.jpg,nolink,25x25,Resource);13&amp;ref(Nation/C_Recruitment.jpg,nolink,25x25,Recruitment Point);16|&amp;ref(Nation/R_Fort.jpg,nolink,25x25,Land Fortress);||&amp;ref(Nation/LivingLead.jpg,nolink,25x25,Living);|14&amp;ref(Nation/Stealthy.jpg,nolink,25x25,Stealthy (40));&amp;ref(Nation/Forest-Survival.jpg,nolink,25x25,Forest Survival);&amp;ref(Nation/Mountain-Survival.jpg,nolink,25x25,Mountain Survival);&amp;ref(Nation/Snow-Move.jpg,nolink,25x25,Snow Move);|
|~|&gt;|&gt;|&gt;|&gt;|&gt;|BGCOLOR(#F5F5F5):小剣と盾を持つ歩兵。射撃への備えとして重要な存在|
|BGCOLOR(#F5F5F5):Steel Maiden|歩兵|&amp;ref(Nation/C_Gold.jpg,nolink,25x25,Gold);14&amp;ref(Nation/C_Resource.jpg,nolink,25x25,Resource);13&amp;ref(Nation/C_Recruitment.jpg,nolink,25x25,Recruitment Point);18|&amp;ref(Nation/R_Fort.jpg,nolink,25x25,Land Fortress);||&amp;ref(Nation/LivingLead.jpg,nolink,25x25,Living);|14&amp;ref(Nation/Stealthy.jpg,nolink,25x25,Stealthy (40));&amp;ref(Nation/Forest-Survival.jpg,nolink,25x25,Forest Survival);&amp;ref(Nation/Mountain-Survival.jpg,nolink,25x25,Mountain Survival);&amp;ref(Nation/Snow-Move.jpg,nolink,25x25,Snow Move);|
|~|&gt;|&gt;|&gt;|&gt;|&gt;|BGCOLOR(#F5F5F5):小剣二つを持つ歩兵。攻撃力は低めだが命中率が高い|
|BGCOLOR(#F5F5F5):Iron Warrior|歩兵|&amp;ref(Nation/C_Gold.jpg,nolink,25x25,Gold);14&amp;ref(Nation/C_Resource.jpg,nolink,25x25,Resource);13&amp;ref(Nation/C_Recruitment.jpg,nolink,25x25,Recruitment Point);18|&amp;ref(Nation/R_Fort.jpg,nolink,25x25,Land Fortress);||&amp;ref(Nation/LivingLead.jpg,nolink,25x25,Living);|12&amp;ref(Nation/Forest-Survival.jpg,nolink,25x25,Forest Survival);&amp;ref(Nation/Mountain-Survival.jpg,nolink,25x25,Mountain Survival);&amp;ref(Nation/Snow-Move.jpg,nolink,25x25,Snow Move);|
|~|&gt;|&gt;|&gt;|&gt;|&gt;|BGCOLOR(#F5F5F5):大槌を持つ歩兵。一撃が非常に重い|
|BGCOLOR(#F5F5F5):Steel Warrior|歩兵&amp;ref(Nation/Sacred.jpg,nolink,25x25,Sacred);|&amp;ref(Nation/C_Gold.jpg,nolink,25x25,Gold);28&amp;ref(Nation/C_Resource.jpg,nolink,25x25,Resource);17&amp;ref(Nation/C_Recruitment.jpg,nolink,25x25,Recruitment Point);31|&amp;ref(Nation/R_Capital.jpg,nolink,25x25,National Capital);|&amp;ref(Spell/P_Holy.jpg,nolink,25x25,Temple Needed);|&amp;ref(Nation/LivingLead.jpg,nolink,25x25,Living);|12&amp;ref(Nation/Forest-Survival.jpg,nolink,25x25,Forest Survival);&amp;ref(Nation/Mountain-Survival.jpg,nolink,25x25,Mountain Survival);&amp;ref(Nation/Snow-Move.jpg,nolink,25x25,Snow Move);|
|~|&gt;|&gt;|&gt;|&gt;|&gt;|BGCOLOR(#F5F5F5):大剣を持つ歩兵。他よりも若干冷気耐性が高い|
**守備隊
|種別|指揮官|兵士|備考|
|陸上下位|Warrior Chief|Archer:10　Warrior:10||
|陸上上位|Shaman|Axe Warrior||
|陸上要塞|Warrior Chief|Archer:10||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|魔法土地|The Wheel of Pain, Irminsul|
|宝石収入|&amp;ref(Spell/V_Earth.jpg,nolink,25x25,Earth Gem);3&amp;ref(Spell/V_Death.jpg,nolink,25x25,Death Gem);1&amp;ref(Spell/V_Nature.jpg,nolink,25x25,Nature Gem);2|
|特殊機能||
***魔法技能
|名称|雇用|固定魔力|変動魔力|研究力|特殊能力|
|Warrior Smith|&amp;ref(Nation/R_Fort.jpg,nolink,25x25,Land Fortress);|&amp;ref(Spell/P_Earth.jpg,nolink,25x25,Earth);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50%|&amp;ref(Spell/P_Research.jpg,nolink,25x25,Research);9+|&amp;ref(Nation/Resource-Bonus.jpg,nolink,25x25,Resource Bonus (5));|
|Shaman|&amp;ref(Nation/R_Fort.jpg,nolink,25x25,Land Fortress);&amp;ref(Nation/R_Forest.jpg,nolink,25x25,Any Forest);&amp;ref(Nation/R_Mountain.jpg,nolink,25x25,Any Highland/Mountains);|&amp;ref(Spell/P_Earth.jpg,nolink,25x25,Earth);1&amp;ref(Spell/P_Holy.jpg,nolink,25x25,Holy);1|&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50%|&amp;ref(Spell/P_Research.jpg,nolink,25x25,Research);7+|&amp;ref(Nation/Inept-Researcher.jpg,nolink,25x25,Inept Researcher (-2));&amp;ref(Nation/Sacred.jpg,nolink,25x25,Sacred);|
|Antlered Shaman|&amp;ref(Nation/R_Capital.jpg,nolink,25x25,National Capital);|&amp;ref(Spell/P_Earth.jpg,nolink,25x25,Earth);2&amp;ref(Spell/P_Nature.jpg,nolink,25x25,Nature);2&amp;ref(Spell/P_Holy.jpg,nolink,25x25,Holy);1|&amp;ref(Spell/P_Fire.jpg,nolink,25x25,Fire);&amp;ref(Spell/P_Earth.jpg,nolink,25x25,Earth);&amp;ref(Spell/P_Death.jpg,nolink,25x25,Death);&amp;ref(Spell/P_Nature.jpg,nolink,25x25,Nature);+1:10%|&amp;ref(Spell/P_Research.jpg,nolink,25x25,Research);13+|&amp;ref(Nation/Sacred.jpg,nolink,25x25,Sacred);|
***固有呪文
|領域|名称|主系統|副系統|消費|使用場面|簡易分類|
|Conjuration Lv3|Sloth of Bears|&amp;ref(Spell/P_Nature.jpg,nolink,25x25,Nature);2||&amp;ref(Spell/V_Nature.jpg,nolink,25x25,Nature Gem);10|儀式/陸上専用|兵士召喚|
|~|~|&gt;|&gt;|&gt;|&gt;|強靭なGreat Bearを10+体召喚します|
***固有アイテム
なし
**聖職
***支配圏特殊効果
なし
***聖職者特殊能力
なし
</v>
      </c>
    </row>
    <row r="5" spans="1:31" x14ac:dyDescent="0.15">
      <c r="A5" t="s">
        <v>2893</v>
      </c>
      <c r="B5" t="s">
        <v>2899</v>
      </c>
      <c r="C5" t="s">
        <v>2900</v>
      </c>
      <c r="D5" t="s">
        <v>3077</v>
      </c>
      <c r="E5" s="10" t="s">
        <v>5091</v>
      </c>
      <c r="F5" s="10" t="s">
        <v>4988</v>
      </c>
      <c r="G5" s="10"/>
      <c r="L5" t="s">
        <v>3060</v>
      </c>
      <c r="M5" t="s">
        <v>3066</v>
      </c>
      <c r="P5">
        <v>2</v>
      </c>
      <c r="S5">
        <v>0</v>
      </c>
      <c r="T5">
        <v>100</v>
      </c>
      <c r="U5">
        <v>500</v>
      </c>
      <c r="W5">
        <v>200</v>
      </c>
      <c r="X5" t="s">
        <v>5666</v>
      </c>
      <c r="Y5" t="s">
        <v>4995</v>
      </c>
      <c r="Z5" t="s">
        <v>4996</v>
      </c>
      <c r="AB5" t="str">
        <f t="shared" si="0"/>
        <v>|BGCOLOR(#FDFDFD):[[&amp;ref(Marverni.jpg,nolink,50x65,Marverni, Time of Druids);&gt;./Marverni]]</v>
      </c>
      <c r="AC5" t="str">
        <f t="shared" ca="1" si="1"/>
        <v>|BGCOLOR(#FAEBD7):[[''Marverni''&gt;./Marverni]]</v>
      </c>
      <c r="AD5" t="str">
        <f t="shared" ca="1" si="2"/>
        <v>|CENTER:130|CENTER:130|CENTER:130|CENTER:130|CENTER:130|c
|BGCOLOR(#FAEBD7):[[''Arcoscephale''&gt;./Arcoscephale]]|BGCOLOR(#FAEBD7):[[''Ermor''&gt;./Ermor]]|BGCOLOR(#FAEBD7):[[''Ulm''&gt;./Ulm]]|BGCOLOR(#FAEBD7):[[''Marverni''&gt;./Marverni]]</v>
      </c>
      <c r="AE5" t="str">
        <f ca="1">CONCATENATE("*",B5,", ",C5,CHAR(10),E5,CHAR(10),"**国勢",CHAR(10),"|種族|",F5,"|",CHAR(10),"|経済|",G5,"|",CHAR(10),"|気候|",IF(H5&lt;&gt;"",REPT(SUBSTITUTE(SUBSTITUTE(LEFT(H5,4),"Heat","&amp;ref(Spell/S_Heat.jpg,nolink,25x25,Heat);"),"Cold","&amp;ref(Spell/S_Cold.jpg,nolink,25x25,Cold);"),RIGHT(H5,1)),""),"|",CHAR(10),"|祝福|",SUBSTITUTE(SUBSTITUTE(SUBSTITUTE(SUBSTITUTE(SUBSTITUTE(SUBSTITUTE(SUBSTITUTE(SUBSTITUTE(J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amp;" "&amp;B5&amp;" 指揮官 S",Troops!$A:$A,0)&amp;":AJ"&amp;MATCH(A5&amp;" "&amp;B5&amp;" 指揮官 E",Troops!$A:$A,0))),myConcat(INDIRECT("Troops!AJ"&amp;MATCH(A5&amp;" "&amp;B5&amp;" 指揮官 S",Troops!$A:$A,0)))),CHAR(10),"***兵士",CHAR(10),"|名称|種別|コスト|&gt;|雇用条件|指揮枠|行軍|",CHAR(10),IFERROR(myConcat(INDIRECT("Troops!AJ"&amp;MATCH(A5&amp;" "&amp;B5&amp;" 兵士 S",Troops!$A:$A,0)&amp;":AJ"&amp;MATCH(A5&amp;" "&amp;B5&amp;" 兵士 E",Troops!$A:$A,0))),myConcat(INDIRECT("Troops!AJ"&amp;MATCH(A5&amp;" "&amp;B5&amp;" 指揮官 S",Troops!$A:$A,0)))),"**守備隊",CHAR(10),"|種別|指揮官|兵士|備考|",CHAR(10),IFERROR(myConcat(INDIRECT("Defence!H"&amp;MATCH(A5&amp;" "&amp;B5&amp;" S",Defence!$A:$A,0)&amp;":H"&amp;MATCH(A5&amp;" "&amp;B5&amp;" E",Defence!$A:$A,0))),myConcat(INDIRECT("Defence!H"&amp;MATCH(A5&amp;" "&amp;B5&amp;" S",Defence!$A:$A,0)))),CHAR(10),"**建造物",CHAR(10),"***首都要塞",CHAR(10),"|名称|管理力|指揮官雇用|兵士雇用|食糧庫|守備隊倍率|防壁強度|",CHAR(10),VLOOKUP(L5,Fort!$D:$M,10,FALSE),CHAR(10),"***陸上要塞",CHAR(10),"|名称|建造費|工期|管理力|指揮官雇用|兵士雇用|食糧庫|守備隊倍率|防壁強度|",CHAR(10),IFERROR(myConcat(INDIRECT(ADDRESS(MATCH(M5&amp;"1",Fort!$A:$A,0),MATCH(T5,Fort!$1:$1,0),3,1,"Fort")&amp;":"&amp;ADDRESS(MATCH(M5&amp;P5,Fort!$A:$A,0),MATCH(T5,Fort!$1:$1,0),3,1))),myConcat(INDIRECT(ADDRESS(MATCH(M5&amp;"1",Fort!$A:$A,0),MATCH(T5,Fort!$1:$1,0),3,1,"Fort")))),IFERROR("***沿岸要塞"&amp;CHAR(10)&amp;"|名称|建造費|工期|管理力|指揮官雇用|兵士雇用|食糧庫|守備隊倍率|防壁強度|"&amp;CHAR(10)&amp;IFERROR(myConcat(INDIRECT(ADDRESS(MATCH(N5&amp;"1",Fort!$A:$A,0),MATCH(T5,Fort!$1:$1,0),3,1,"Fort")&amp;":"&amp;ADDRESS(MATCH(N5&amp;Q5,Fort!$A:$A,0),MATCH(T5,Fort!$1:$1,0),3,1))),myConcat(INDIRECT(ADDRESS(MATCH(N5&amp;"1",Fort!$A:$A,0),MATCH(T5,Fort!$1:$1,0),3,1,"Fort")))&amp;CHAR(10)),""),"***水中要塞",CHAR(10),IFERROR("|名称|建造費|工期|管理力|指揮官雇用|兵士雇用|食糧庫|守備隊倍率|防壁強度|"&amp;CHAR(10)&amp;IFERROR(myConcat(INDIRECT(ADDRESS(MATCH(O5&amp;"1",Fort!$A:$A,0),MATCH(T5,Fort!$1:$1,0),3,1,"Fort")&amp;":"&amp;ADDRESS(MATCH(O5&amp;R5,Fort!$A:$A,0),MATCH(T5,Fort!$1:$1,0),3,1))),myConcat(INDIRECT(ADDRESS(MATCH(O5&amp;"1",Fort!$A:$A,0),MATCH(T5,Fort!$1:$1,0),3,1,"Fort")))),"建造不可"),CHAR(10),"***研究所と寺院",CHAR(10),"|設備|費用|特殊効果|",CHAR(10),"|研究所|",IF(U5&lt;&gt;500,"''"&amp;U5&amp;"''",U5),"|",V5,"|",CHAR(10),"|寺院|",IF(W5&lt;&gt;400,"''"&amp;W5&amp;"''",W5),"|",X5,"|",CHAR(10),"**魔法",CHAR(10),"***魔法資源",CHAR(10),"|魔法土地|",Y5,"|",CHAR(10),"|宝石収入|",SUBSTITUTE(SUBSTITUTE(SUBSTITUTE(SUBSTITUTE(SUBSTITUTE(SUBSTITUTE(SUBSTITUTE(SUBSTITUTE(Z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Slave);"),"|",CHAR(10),"|特殊機能|",AA5,"|",CHAR(10),"***魔法技能",CHAR(10),"|名称|雇用|固定魔力|変動魔力|研究力|特殊能力|",CHAR(10),IFERROR(myConcat(INDIRECT("MagicSkill!AM"&amp;MATCH(A5&amp;" "&amp;B5&amp;" S",MagicSkill!$A:$A,0)&amp;":AM"&amp;MATCH(A5&amp;" "&amp;B5&amp;" E",MagicSkill!$A:$A,0))),myConcat(INDIRECT("MagicSkill!AM"&amp;MATCH(A5&amp;" "&amp;B5&amp;" S",MagicSkill!$A:$A,0)))),CHAR(10),"***固有呪文",CHAR(10),IFERROR(CHAR(10)&amp;"|領域|名称|主系統|副系統|消費|使用場面|簡易分類|"&amp;CHAR(10)&amp;IFERROR(myConcat(INDIRECT("NationalSpellWork!E"&amp;MATCH(A5&amp;" "&amp;B5&amp;" S",NationalSpellWork!$A:$A,0)&amp;":E"&amp;MATCH(A5&amp;" "&amp;B5&amp;" E",NationalSpellWork!$A:$A,0))),myConcat(INDIRECT("NationalSpellWork!E"&amp;MATCH(A5&amp;" "&amp;B5&amp;" S",NationalSpellWork!$A:$A,0)))),"なし"),CHAR(10),"***固有アイテム",CHAR(10),IFERROR(IFERROR(myConcat(INDIRECT("NationalItemWork!E"&amp;MATCH(A5&amp;" "&amp;B5&amp;" S",NationalItemWork!$A:$A,0)&amp;":E"&amp;MATCH(A5&amp;" "&amp;B5&amp;" E",NationalItemWork!$A:$A,0))),myConcat(INDIRECT("NationalItemWork!E"&amp;MATCH(A5&amp;" "&amp;B5&amp;" S",NationalItemWork!$A:$A,0)))),"なし"),CHAR(10),"**聖職",CHAR(10),"***支配圏特殊効果",CHAR(10),IF(I5&lt;&gt;"",I5,"なし"),CHAR(10),"***聖職者特殊能力",CHAR(10),IF(K5&lt;&gt;"",K5,"なし"),CHAR(10))</f>
        <v xml:space="preserve">*Marverni, Time of Druids
Marverniは、ドルイドと宗教的な行政長官によって率いられる部族的な首長国です。
部族間には長い戦争と内紛の歴史がありますが、最近の情勢は部族を一つの目的の追求へと纏め上げました。
最も著名な部族は、Marverni、Ambibates、Eponi、そしてCarnutesです。
Sequaniは小さな部族ではありますが、彼らが多数のドルイドを擁するために影響力を持ちます。
Marverni部族の鍛冶師は鎖鎧の発明者と言われており、部族の貴族の多くがそれを用います。
卑しい生まれの戦士たちは、胸を露わにして戦います。
そのどちらもが、眠れる魔力を持つ入れ墨を持ちます。
Ambibatesは、その戦争の技能において知られています。
Eponiの貴族は馬に乗って戦い、彼らはこの国が持つ唯一の騎兵です。
Carnute部族は、ドルイドが毎年集うCarnutesの神聖なる森を護ります。
傷付けられると、Carnuteの戦士は狂戦士の怒りに落ちます。
Marverniの国において、イノシシは神聖なる象徴です。
**国勢
|種族|人間|
|経済||
|気候||
|祝福||
**正規軍
***指揮官
|名称|種別|コスト|&gt;|雇用条件|指揮能力|行軍|
|BGCOLOR(#F5F5F5):Marverni Scout|斥候|&amp;ref(Nation/C_Gold.jpg,nolink,25x25,Gold);25&amp;ref(Nation/C_Resource.jpg,nolink,25x25,Resource);2&amp;ref(Nation/C_Command.jpg,nolink,25x25,Commander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|~|&gt;|&gt;|&gt;|&gt;|&gt;|BGCOLOR(#F5F5F5):身軽な斥候。普通の斥候より僅かながら安い|
|BGCOLOR(#F5F5F5):Marverni Chieftain|指揮官|&amp;ref(Nation/C_Gold.jpg,nolink,25x25,Gold);50&amp;ref(Nation/C_Resource.jpg,nolink,25x25,Resource);17&amp;ref(Nation/C_Command.jpg,nolink,25x25,Commander Point);1|&amp;ref(Nation/R_Fort.jpg,nolink,25x25,Land Fortress);||&amp;ref(Nation/Squad.jpg,nolink,25x25,Squad);2&amp;ref(Nation/LivingLead.jpg,nolink,25x25,Leadership);60&amp;ref(Item/Inspirational.jpg,nolink,25x25,Inspirational (+1));|14|
|~|&gt;|&gt;|&gt;|&gt;|&gt;|BGCOLOR(#F5F5F5):標準的な指揮官。上限は低めだが士気は高めに維持できる|
|BGCOLOR(#F5F5F5):Ambibate Chieftain|指揮官|&amp;ref(Nation/C_Gold.jpg,nolink,25x25,Gold);55&amp;ref(Nation/C_Resource.jpg,nolink,25x25,Resource);17&amp;ref(Nation/C_Command.jpg,nolink,25x25,Commander Point);1|&amp;ref(Nation/R_Fort.jpg,nolink,25x25,Land Fortress);||&amp;ref(Nation/Squad.jpg,nolink,25x25,Squad);2&amp;ref(Nation/LivingLead.jpg,nolink,25x25,Leadership);60&amp;ref(Item/Inspirational.jpg,nolink,25x25,Inspirational (+1));|14|
|~|&gt;|&gt;|&gt;|&gt;|&gt;|BGCOLOR(#F5F5F5):標準的な指揮官二号。戦闘技能が高い程度|
|BGCOLOR(#F5F5F5):Carnute Chieftain|指揮官|&amp;ref(Nation/C_Gold.jpg,nolink,25x25,Gold);60&amp;ref(Nation/C_Resource.jpg,nolink,25x25,Resource);15&amp;ref(Nation/C_Command.jpg,nolink,25x25,Commander Point);1|&amp;ref(Nation/R_Fort.jpg,nolink,25x25,Land Fortress);||&amp;ref(Nation/Squad.jpg,nolink,25x25,Squad);2&amp;ref(Nation/LivingLead.jpg,nolink,25x25,Leadership);60&amp;ref(Item/Inspirational.jpg,nolink,25x25,Inspirational (+1));|14&amp;ref(Nation/Forest-Survival.jpg,nolink,25x25,Forest Survival);|
|~|&gt;|&gt;|&gt;|&gt;|&gt;|BGCOLOR(#F5F5F5):狂戦士な指揮官。森を抜けるのも得意|
|BGCOLOR(#F5F5F5):Eponi Chieftain|指揮官|&amp;ref(Nation/C_Gold.jpg,nolink,25x25,Gold);95&amp;ref(Nation/C_Resource.jpg,nolink,25x25,Resource);18&amp;ref(Nation/C_Command.jpg,nolink,25x25,Commander Point);1|&amp;ref(Nation/R_Fort.jpg,nolink,25x25,Land Fortress);||&amp;ref(Nation/Squad.jpg,nolink,25x25,Squad);3&amp;ref(Nation/LivingLead.jpg,nolink,25x25,Leadership);80&amp;ref(Item/Inspirational.jpg,nolink,25x25,Inspirational (+1));|20|
|~|&gt;|&gt;|&gt;|&gt;|&gt;|BGCOLOR(#F5F5F5):上位指揮官。騎乗しており行軍も早い|
|BGCOLOR(#F5F5F5):Vergobret|聖職者&amp;ref(Nation/Sacred.jpg,nolink,25x25,Sacred);|&amp;ref(Nation/C_Gold.jpg,nolink,25x25,Gold);65&amp;ref(Nation/C_Resource.jpg,nolink,25x25,Resource);1&amp;ref(Nation/C_Command.jpg,nolink,25x25,Commander Point);1|&amp;ref(Nation/R_Fort.jpg,nolink,25x25,Land Fortress);|&amp;ref(Spell/P_Holy.jpg,nolink,25x25,Temple Needed);|&amp;ref(Nation/Squad.jpg,nolink,25x25,Squad);2&amp;ref(Nation/LivingLead.jpg,nolink,25x25,Leadership);80|14|
|~|&gt;|&gt;|&gt;|&gt;|&gt;|BGCOLOR(#F5F5F5):レベル1の聖職者。指揮官も兼ねるが高齢|
|BGCOLOR(#F5F5F5):Sequani Stargazer|魔術師|&amp;ref(Nation/C_Gold.jpg,nolink,25x25,Gold);45&amp;ref(Nation/C_Resource.jpg,nolink,25x25,Resource);1&amp;ref(Nation/C_Command.jpg,nolink,25x25,Commander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
|~|&gt;|&gt;|&gt;|&gt;|&gt;|BGCOLOR(#F5F5F5):星の魔法技能を持つ占師。不幸の発生を幾らか防ぐ|
|BGCOLOR(#F5F5F5):Gutuater|聖職者&amp;ref(Nation/Sacred.jpg,nolink,25x25,Sacred);|&amp;ref(Nation/C_Gold.jpg,nolink,25x25,Gold);135&amp;ref(Nation/C_Resource.jpg,nolink,25x25,Resource);1&amp;ref(Nation/C_Command.jpg,nolink,25x25,Commander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Leadership);5+|16&amp;ref(Nation/Forest-Survival.jpg,nolink,25x25,Forest Survival);|
|~|&gt;|&gt;|&gt;|&gt;|&gt;|BGCOLOR(#F5F5F5):レベル1の聖職者。緑などの魔法技能も持つ|
|BGCOLOR(#F5F5F5):Druid|聖職者&amp;ref(Nation/Sacred.jpg,nolink,25x25,Sacred);|&amp;ref(Nation/C_Gold.jpg,nolink,25x25,Gold);175&amp;ref(Nation/C_Resource.jpg,nolink,25x25,Resource);1&amp;ref(Nation/C_Command.jpg,nolink,25x25,Commander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Leadership);15+|16|
|~|&gt;|&gt;|&gt;|&gt;|&gt;|BGCOLOR(#F5F5F5):レベル1の聖職者。地や星などの魔法技能も持つ|
|BGCOLOR(#F5F5F5):Boar Lord|指揮官&amp;ref(Nation/Sacred.jpg,nolink,25x25,Sacred);|&amp;ref(Nation/C_Gold.jpg,nolink,25x25,Gold);90&amp;ref(Nation/C_Resource.jpg,nolink,25x25,Resource);15&amp;ref(Nation/C_Command.jpg,nolink,25x25,Commander Point);1|&amp;ref(Nation/R_Capital.jpg,nolink,25x25,National Capital);|&amp;ref(Spell/P_Holy.jpg,nolink,25x25,Temple Needed);|&amp;ref(Nation/Squad.jpg,nolink,25x25,Squad);2&amp;ref(Nation/LivingLead.jpg,nolink,25x25,Leadership);60&amp;ref(Item/Inspirational.jpg,nolink,25x25,Inspirational (+1));|14&amp;ref(Nation/Forest-Survival.jpg,nolink,25x25,Forest Survival);|
|~|&gt;|&gt;|&gt;|&gt;|&gt;|BGCOLOR(#F5F5F5):神聖な指揮官。指揮能力は平凡だが戦闘力が高め|
|BGCOLOR(#F5F5F5):Elder Druid|聖職者&amp;ref(Nation/Sacred.jpg,nolink,25x25,Sacred);|&amp;ref(Nation/C_Gold.jpg,nolink,25x25,Gold);340&amp;ref(Nation/C_Resource.jpg,nolink,25x25,Resource);3&amp;ref(Nation/C_Command.jpg,nolink,25x25,Commander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Leadership);30+|12|
|~|&gt;|&gt;|&gt;|&gt;|&gt;|BGCOLOR(#F5F5F5):レベル2の聖職者。地や星などの魔法技能も持つ|
***兵士
|名称|種別|コスト|&gt;|雇用条件|指揮枠|行軍|
|BGCOLOR(#F5F5F5):Marverni Horn Blower|旗手|&amp;ref(Nation/C_Gold.jpg,nolink,25x25,Gold);20&amp;ref(Nation/C_Resource.jpg,nolink,25x25,Resource);5&amp;ref(Nation/C_Recruitment.jpg,nolink,25x25,Recruitment Point);21|&amp;ref(Nation/R_Fort.jpg,nolink,25x25,Land Fortress);||&amp;ref(Nation/LivingLead.jpg,nolink,25x25,Living);|14|
|~|&gt;|&gt;|&gt;|&gt;|&gt;|BGCOLOR(#F5F5F5):所属部隊の士気を高める角笛吹き。戦闘力は無きに等しい|
|BGCOLOR(#F5F5F5):Marverni Slinger|射手|&amp;ref(Nation/C_Gold.jpg,nolink,25x25,Gold);8&amp;ref(Nation/C_Resource.jpg,nolink,25x25,Resource);3&amp;ref(Nation/C_Recruitment.jpg,nolink,25x25,Recruitment Point);5|&amp;ref(Nation/R_Fort.jpg,nolink,25x25,Land Fortress);||&amp;ref(Nation/LivingLead.jpg,nolink,25x25,Living);|14|
|~|&gt;|&gt;|&gt;|&gt;|&gt;|BGCOLOR(#F5F5F5):安価な射撃部隊。他国の同種の兵に比べ盾の分は優秀|
|BGCOLOR(#F5F5F5):Marverni Javelineer|歩兵|&amp;ref(Nation/C_Gold.jpg,nolink,25x25,Gold);8&amp;ref(Nation/C_Resource.jpg,nolink,25x25,Resource);5&amp;ref(Nation/C_Recruitment.jpg,nolink,25x25,Recruitment Point);5|&amp;ref(Nation/R_Fort.jpg,nolink,25x25,Land Fortress);||&amp;ref(Nation/LivingLead.jpg,nolink,25x25,Living);|14|
|~|&gt;|&gt;|&gt;|&gt;|&gt;|BGCOLOR(#F5F5F5):槍、投槍、盾を持つ軽歩兵。入れ墨なしには非常に脆い|
|BGCOLOR(#F5F5F5):Marverni Bare Chested Warrior|歩兵|&amp;ref(Nation/C_Gold.jpg,nolink,25x25,Gold);8&amp;ref(Nation/C_Resource.jpg,nolink,25x25,Resource);9&amp;ref(Nation/C_Recruitment.jpg,nolink,25x25,Recruitment Point);5|&amp;ref(Nation/R_Fort.jpg,nolink,25x25,Land Fortress);||&amp;ref(Nation/LivingLead.jpg,nolink,25x25,Living);|14|
|~|&gt;|&gt;|&gt;|&gt;|&gt;|BGCOLOR(#F5F5F5):長剣、投槍、盾を持つ軽歩兵。熊の入れ墨は筋力を与える|
|BGCOLOR(#F5F5F5):Marverni Noble Warrior|歩兵|&amp;ref(Nation/C_Gold.jpg,nolink,25x25,Gold);11&amp;ref(Nation/C_Resource.jpg,nolink,25x25,Resource);17&amp;ref(Nation/C_Recruitment.jpg,nolink,25x25,Recruitment Point);12|&amp;ref(Nation/R_Fort.jpg,nolink,25x25,Land Fortress);||&amp;ref(Nation/LivingLead.jpg,nolink,25x25,Living);|12|
|~|&gt;|&gt;|&gt;|&gt;|&gt;|BGCOLOR(#F5F5F5):長剣と盾を持つ歩兵。鎧を得てより無難な性能に|
|BGCOLOR(#F5F5F5):Ambibate Bare Chested Warrior|歩兵|&amp;ref(Nation/C_Gold.jpg,nolink,25x25,Gold);10&amp;ref(Nation/C_Resource.jpg,nolink,25x25,Resource);8&amp;ref(Nation/C_Recruitment.jpg,nolink,25x25,Recruitment Point);9|&amp;ref(Nation/R_Fort.jpg,nolink,25x25,Land Fortress);||&amp;ref(Nation/LivingLead.jpg,nolink,25x25,Living);|14|
|~|&gt;|&gt;|&gt;|&gt;|&gt;|BGCOLOR(#F5F5F5):長剣と盾を持つ軽歩兵。狼の入れ墨は攻撃技能を与える|
|BGCOLOR(#F5F5F5):Ambibate Noble Warrior|歩兵|&amp;ref(Nation/C_Gold.jpg,nolink,25x25,Gold);14&amp;ref(Nation/C_Resource.jpg,nolink,25x25,Resource);17&amp;ref(Nation/C_Recruitment.jpg,nolink,25x25,Recruitment Point);18|&amp;ref(Nation/R_Fort.jpg,nolink,25x25,Land Fortress);||&amp;ref(Nation/LivingLead.jpg,nolink,25x25,Living);|12|
|~|&gt;|&gt;|&gt;|&gt;|&gt;|BGCOLOR(#F5F5F5):長剣と盾を持つ歩兵。最も癖がない性能|
|BGCOLOR(#F5F5F5):Carnute Bare Chested Warrior|歩兵|&amp;ref(Nation/C_Gold.jpg,nolink,25x25,Gold);11&amp;ref(Nation/C_Resource.jpg,nolink,25x25,Resource);6&amp;ref(Nation/C_Recruitment.jpg,nolink,25x25,Recruitment Point);12|&amp;ref(Nation/R_Fort.jpg,nolink,25x25,Land Fortress);||&amp;ref(Nation/LivingLead.jpg,nolink,25x25,Living);|14&amp;ref(Nation/Forest-Survival.jpg,nolink,25x25,Forest Survival);|
|~|&gt;|&gt;|&gt;|&gt;|&gt;|BGCOLOR(#F5F5F5):斧と盾を持つ軽歩兵。狂戦士。猪の入れ墨は強力な保護を与える|
|BGCOLOR(#F5F5F5):Carnute Noble Warrior|歩兵|&amp;ref(Nation/C_Gold.jpg,nolink,25x25,Gold);15&amp;ref(Nation/C_Resource.jpg,nolink,25x25,Resource);15&amp;ref(Nation/C_Recruitment.jpg,nolink,25x25,Recruitment Point);21|&amp;ref(Nation/R_Fort.jpg,nolink,25x25,Land Fortress);||&amp;ref(Nation/LivingLead.jpg,nolink,25x25,Living);|12&amp;ref(Nation/Forest-Survival.jpg,nolink,25x25,Forest Survival);|
|~|&gt;|&gt;|&gt;|&gt;|&gt;|BGCOLOR(#F5F5F5):斧と盾を持つ歩兵。防具の分は即死しにくく狂戦士も活かされる|
|BGCOLOR(#F5F5F5):Eponi Knight|騎兵|&amp;ref(Nation/C_Gold.jpg,nolink,25x25,Gold);25&amp;ref(Nation/C_Resource.jpg,nolink,25x25,Resource);18&amp;ref(Nation/C_Recruitment.jpg,nolink,25x25,Recruitment Point);36|&amp;ref(Nation/R_Fort.jpg,nolink,25x25,Land Fortress);||&amp;ref(Nation/LivingLead.jpg,nolink,25x25,Living);|18|
|~|&gt;|&gt;|&gt;|&gt;|&gt;|BGCOLOR(#F5F5F5):長剣、投槍、盾を持つ騎兵。馬の入れ墨は防御技能と素早さを与える|
|BGCOLOR(#F5F5F5):Boar Warrior|歩兵&amp;ref(Nation/Sacred.jpg,nolink,25x25,Sacred);|&amp;ref(Nation/C_Gold.jpg,nolink,25x25,Gold);24&amp;ref(Nation/C_Resource.jpg,nolink,25x25,Resource);15&amp;ref(Nation/C_Recruitment.jpg,nolink,25x25,Recruitment Point);29|&amp;ref(Nation/R_Capital.jpg,nolink,25x25,National Capital);|&amp;ref(Spell/P_Holy.jpg,nolink,25x25,Temple Needed);|&amp;ref(Nation/LivingLead.jpg,nolink,25x25,Living);|12&amp;ref(Nation/Forest-Survival.jpg,nolink,25x25,Forest Survival);|
|~|&gt;|&gt;|&gt;|&gt;|&gt;|BGCOLOR(#F5F5F5):斧と盾を持つ歩兵。強力な狂戦士技能と護衛技能を持つ|
**守備隊
|種別|指揮官|兵士|備考|
|陸上下位|Marverni Chieftain|Marverni Slinger:10　Marverni Javelineer:10　Marverni Bare Chested Warrior:10||
|陸上上位|Vergobret|Marverni Noble Warrior:10||
|陸上要塞|Vergobret|Marverni Slinger:15||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|寺院|''200''|血の供犠を実行可能|
**魔法
***魔法資源
|魔法土地|Carnutes|
|宝石収入|&amp;ref(Spell/V_Earth.jpg,nolink,25x25,Earth Gem);2&amp;ref(Spell/V_Astral.jpg,nolink,25x25,Astral Pearl);3&amp;ref(Spell/V_Nature.jpg,nolink,25x25,Nature Gem);1|
|特殊機能||
***魔法技能
|名称|雇用|固定魔力|変動魔力|研究力|特殊能力|
|Vergobret|&amp;ref(Nation/R_Fort.jpg,nolink,25x25,Land Fortress);|&amp;ref(Spell/P_Holy.jpg,nolink,25x25,Holy);1|||&amp;ref(Nation/Sacred.jpg,nolink,25x25,Sacred);|
|Sequani Stargazer|&amp;ref(Nation/R_Fort.jpg,nolink,25x25,Land Fortress);|&amp;ref(Spell/P_Astral.jpg,nolink,25x25,Astral);1||&amp;ref(Spell/P_Research.jpg,nolink,25x25,Research);7|&amp;ref(Nation/Fortune-Teller.jpg,nolink,25x25,Fortune Teller (5));|
|Gutuater|&amp;ref(Nation/R_Fort.jpg,nolink,25x25,Land Fortress);|&amp;ref(Spell/P_Nature.jpg,nolink,25x25,Nature);1&amp;ref(Spell/P_Holy.jpg,nolink,25x25,Holy);1|&amp;ref(Spell/P_Water.jpg,nolink,25x25,Water);&amp;ref(Spell/P_Earth.jpg,nolink,25x25,Earth);&amp;ref(Spell/P_Astral.jpg,nolink,25x25,Astral);&amp;ref(Spell/P_Nature.jpg,nolink,25x25,Nature);+1:100%|&amp;ref(Spell/P_Research.jpg,nolink,25x25,Research);9|&amp;ref(Nation/Sacred.jpg,nolink,25x25,Sacred);|
|Druid|&amp;ref(Nation/R_Fort.jpg,nolink,25x25,Land Fortress);|&amp;ref(Spell/P_Earth.jpg,nolink,25x25,Earth);1&amp;ref(Spell/P_Astral.jpg,nolink,25x25,Astral);1&amp;ref(Spell/P_Holy.jpg,nolink,25x25,Holy);1|&amp;ref(Spell/P_Water.jpg,nolink,25x25,Water);&amp;ref(Spell/P_Earth.jpg,nolink,25x25,Earth);&amp;ref(Spell/P_Astral.jpg,nolink,25x25,Astral);&amp;ref(Spell/P_Nature.jpg,nolink,25x25,Nature);+1:100%|&amp;ref(Spell/P_Research.jpg,nolink,25x25,Research);11|&amp;ref(Nation/Sacred.jpg,nolink,25x25,Sacred);|
|Elder Druid|&amp;ref(Nation/R_Capital.jpg,nolink,25x25,National Capital);|&amp;ref(Spell/P_Earth.jpg,nolink,25x25,Earth);2&amp;ref(Spell/P_Astral.jpg,nolink,25x25,Astral);2&amp;ref(Spell/P_Holy.jpg,nolink,25x25,Holy);2|&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17+|&amp;ref(Nation/Sacred.jpg,nolink,25x25,Sacred);|
***固有呪文
|領域|名称|主系統|副系統|消費|使用場面|簡易分類|
|Conjuration Lv3|Sounder of Boars|&amp;ref(Spell/P_Nature.jpg,nolink,25x25,Nature);1|&amp;ref(Spell/P_Holy.jpg,nolink,25x25,Holy);1|&amp;ref(Spell/V_Nature.jpg,nolink,25x25,Nature Gem);20|儀式/陸上専用|兵士召喚|
|~|~|&gt;|&gt;|&gt;|&gt;|敵を蹂躙する神聖なる猪Great Boarを20体召喚します|
|Conjuration Lv3|Sloth of Bears|&amp;ref(Spell/P_Nature.jpg,nolink,25x25,Nature);2||&amp;ref(Spell/V_Nature.jpg,nolink,25x25,Nature Gem);10|儀式/陸上専用|兵士召喚|
|~|~|&gt;|&gt;|&gt;|&gt;|強靭なGreat Bearを10+体召喚します|
|Conuration Lv5|Contact Boar of Carnutes|&amp;ref(Spell/P_Nature.jpg,nolink,25x25,Nature);1|&amp;ref(Spell/P_Earth.jpg,nolink,25x25,Earth);1|&amp;ref(Spell/V_Nature.jpg,nolink,25x25,Nature Gem);7|儀式/陸上専用|指揮官召喚|
|~|~|&gt;|&gt;|&gt;|&gt;|巨大で神聖な猪Great Boar of Carnutesを召喚します|
|Conjuration Lv5|Monster Boar|&amp;ref(Spell/P_Nature.jpg,nolink,25x25,Nature);3||&amp;ref(Spell/V_Nature.jpg,nolink,25x25,Nature Gem);10|儀式/陸上専用|災害誘発|
|~|~|&gt;|&gt;|&gt;|&gt;|指定した州にMonster Boarを潜伏させ不安度を増加させます|
|Enchantment Lv3|Awaken Tattoos|&amp;ref(Spell/P_Nature.jpg,nolink,25x25,Nature);1|&amp;ref(Spell/P_Holy.jpg,nolink,25x25,Holy);1||戦闘/水陸両用|強化|
|~|~|&gt;|&gt;|&gt;|&gt;|中範囲の味方の魔法の入れ墨を活性化させます|
***固有アイテム
なし
**聖職
***支配圏特殊効果
なし
***聖職者特殊能力
なし
</v>
      </c>
    </row>
    <row r="6" spans="1:31" x14ac:dyDescent="0.15">
      <c r="A6" t="s">
        <v>2893</v>
      </c>
      <c r="B6" t="s">
        <v>2901</v>
      </c>
      <c r="C6" t="s">
        <v>2902</v>
      </c>
      <c r="D6" t="s">
        <v>3077</v>
      </c>
      <c r="E6" s="10" t="s">
        <v>5219</v>
      </c>
      <c r="F6" s="10" t="s">
        <v>5093</v>
      </c>
      <c r="G6" s="10"/>
      <c r="K6" t="s">
        <v>6128</v>
      </c>
      <c r="L6" t="s">
        <v>3060</v>
      </c>
      <c r="M6" t="s">
        <v>3065</v>
      </c>
      <c r="P6">
        <v>2</v>
      </c>
      <c r="S6">
        <v>0</v>
      </c>
      <c r="T6">
        <v>100</v>
      </c>
      <c r="U6">
        <v>500</v>
      </c>
      <c r="W6">
        <v>400</v>
      </c>
      <c r="Y6" t="s">
        <v>5094</v>
      </c>
      <c r="Z6" t="s">
        <v>5095</v>
      </c>
      <c r="AB6" t="str">
        <f t="shared" si="0"/>
        <v>|BGCOLOR(#FDFDFD):[[&amp;ref(Sauromatia.jpg,nolink,50x65,Sauromatia, Amazon Queens);&gt;./Sauromatia]]</v>
      </c>
      <c r="AC6" t="str">
        <f t="shared" ca="1" si="1"/>
        <v xml:space="preserve">|BGCOLOR(#FAEBD7):[[''Sauromatia''&gt;./Sauromatia]]|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v>
      </c>
      <c r="AD6"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v>
      </c>
      <c r="AE6" t="str">
        <f ca="1">CONCATENATE("*",B6,", ",C6,CHAR(10),E6,CHAR(10),"**国勢",CHAR(10),"|種族|",F6,"|",CHAR(10),"|経済|",G6,"|",CHAR(10),"|気候|",IF(H6&lt;&gt;"",REPT(SUBSTITUTE(SUBSTITUTE(LEFT(H6,4),"Heat","&amp;ref(Spell/S_Heat.jpg,nolink,25x25,Heat);"),"Cold","&amp;ref(Spell/S_Cold.jpg,nolink,25x25,Cold);"),RIGHT(H6,1)),""),"|",CHAR(10),"|祝福|",SUBSTITUTE(SUBSTITUTE(SUBSTITUTE(SUBSTITUTE(SUBSTITUTE(SUBSTITUTE(SUBSTITUTE(SUBSTITUTE(J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amp;" "&amp;B6&amp;" 指揮官 S",Troops!$A:$A,0)&amp;":AJ"&amp;MATCH(A6&amp;" "&amp;B6&amp;" 指揮官 E",Troops!$A:$A,0))),myConcat(INDIRECT("Troops!AJ"&amp;MATCH(A6&amp;" "&amp;B6&amp;" 指揮官 S",Troops!$A:$A,0)))),CHAR(10),"***兵士",CHAR(10),"|名称|種別|コスト|&gt;|雇用条件|指揮枠|行軍|",CHAR(10),IFERROR(myConcat(INDIRECT("Troops!AJ"&amp;MATCH(A6&amp;" "&amp;B6&amp;" 兵士 S",Troops!$A:$A,0)&amp;":AJ"&amp;MATCH(A6&amp;" "&amp;B6&amp;" 兵士 E",Troops!$A:$A,0))),myConcat(INDIRECT("Troops!AJ"&amp;MATCH(A6&amp;" "&amp;B6&amp;" 指揮官 S",Troops!$A:$A,0)))),"**守備隊",CHAR(10),"|種別|指揮官|兵士|備考|",CHAR(10),IFERROR(myConcat(INDIRECT("Defence!H"&amp;MATCH(A6&amp;" "&amp;B6&amp;" S",Defence!$A:$A,0)&amp;":H"&amp;MATCH(A6&amp;" "&amp;B6&amp;" E",Defence!$A:$A,0))),myConcat(INDIRECT("Defence!H"&amp;MATCH(A6&amp;" "&amp;B6&amp;" S",Defence!$A:$A,0)))),CHAR(10),"**建造物",CHAR(10),"***首都要塞",CHAR(10),"|名称|管理力|指揮官雇用|兵士雇用|食糧庫|守備隊倍率|防壁強度|",CHAR(10),VLOOKUP(L6,Fort!$D:$M,10,FALSE),CHAR(10),"***陸上要塞",CHAR(10),"|名称|建造費|工期|管理力|指揮官雇用|兵士雇用|食糧庫|守備隊倍率|防壁強度|",CHAR(10),IFERROR(myConcat(INDIRECT(ADDRESS(MATCH(M6&amp;"1",Fort!$A:$A,0),MATCH(T6,Fort!$1:$1,0),3,1,"Fort")&amp;":"&amp;ADDRESS(MATCH(M6&amp;P6,Fort!$A:$A,0),MATCH(T6,Fort!$1:$1,0),3,1))),myConcat(INDIRECT(ADDRESS(MATCH(M6&amp;"1",Fort!$A:$A,0),MATCH(T6,Fort!$1:$1,0),3,1,"Fort")))),IFERROR("***沿岸要塞"&amp;CHAR(10)&amp;"|名称|建造費|工期|管理力|指揮官雇用|兵士雇用|食糧庫|守備隊倍率|防壁強度|"&amp;CHAR(10)&amp;IFERROR(myConcat(INDIRECT(ADDRESS(MATCH(N6&amp;"1",Fort!$A:$A,0),MATCH(T6,Fort!$1:$1,0),3,1,"Fort")&amp;":"&amp;ADDRESS(MATCH(N6&amp;Q6,Fort!$A:$A,0),MATCH(T6,Fort!$1:$1,0),3,1))),myConcat(INDIRECT(ADDRESS(MATCH(N6&amp;"1",Fort!$A:$A,0),MATCH(T6,Fort!$1:$1,0),3,1,"Fort")))&amp;CHAR(10)),""),"***水中要塞",CHAR(10),IFERROR("|名称|建造費|工期|管理力|指揮官雇用|兵士雇用|食糧庫|守備隊倍率|防壁強度|"&amp;CHAR(10)&amp;IFERROR(myConcat(INDIRECT(ADDRESS(MATCH(O6&amp;"1",Fort!$A:$A,0),MATCH(T6,Fort!$1:$1,0),3,1,"Fort")&amp;":"&amp;ADDRESS(MATCH(O6&amp;R6,Fort!$A:$A,0),MATCH(T6,Fort!$1:$1,0),3,1))),myConcat(INDIRECT(ADDRESS(MATCH(O6&amp;"1",Fort!$A:$A,0),MATCH(T6,Fort!$1:$1,0),3,1,"Fort")))),"建造不可"),CHAR(10),"***研究所と寺院",CHAR(10),"|設備|費用|特殊効果|",CHAR(10),"|研究所|",IF(U6&lt;&gt;500,"''"&amp;U6&amp;"''",U6),"|",V6,"|",CHAR(10),"|寺院|",IF(W6&lt;&gt;400,"''"&amp;W6&amp;"''",W6),"|",X6,"|",CHAR(10),"**魔法",CHAR(10),"***魔法資源",CHAR(10),"|魔法土地|",Y6,"|",CHAR(10),"|宝石収入|",SUBSTITUTE(SUBSTITUTE(SUBSTITUTE(SUBSTITUTE(SUBSTITUTE(SUBSTITUTE(SUBSTITUTE(SUBSTITUTE(Z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Slave);"),"|",CHAR(10),"|特殊機能|",AA6,"|",CHAR(10),"***魔法技能",CHAR(10),"|名称|雇用|固定魔力|変動魔力|研究力|特殊能力|",CHAR(10),IFERROR(myConcat(INDIRECT("MagicSkill!AM"&amp;MATCH(A6&amp;" "&amp;B6&amp;" S",MagicSkill!$A:$A,0)&amp;":AM"&amp;MATCH(A6&amp;" "&amp;B6&amp;" E",MagicSkill!$A:$A,0))),myConcat(INDIRECT("MagicSkill!AM"&amp;MATCH(A6&amp;" "&amp;B6&amp;" S",MagicSkill!$A:$A,0)))),CHAR(10),"***固有呪文",CHAR(10),IFERROR(CHAR(10)&amp;"|領域|名称|主系統|副系統|消費|使用場面|簡易分類|"&amp;CHAR(10)&amp;IFERROR(myConcat(INDIRECT("NationalSpellWork!E"&amp;MATCH(A6&amp;" "&amp;B6&amp;" S",NationalSpellWork!$A:$A,0)&amp;":E"&amp;MATCH(A6&amp;" "&amp;B6&amp;" E",NationalSpellWork!$A:$A,0))),myConcat(INDIRECT("NationalSpellWork!E"&amp;MATCH(A6&amp;" "&amp;B6&amp;" S",NationalSpellWork!$A:$A,0)))),"なし"),CHAR(10),"***固有アイテム",CHAR(10),IFERROR(IFERROR(myConcat(INDIRECT("NationalItemWork!E"&amp;MATCH(A6&amp;" "&amp;B6&amp;" S",NationalItemWork!$A:$A,0)&amp;":E"&amp;MATCH(A6&amp;" "&amp;B6&amp;" E",NationalItemWork!$A:$A,0))),myConcat(INDIRECT("NationalItemWork!E"&amp;MATCH(A6&amp;" "&amp;B6&amp;" S",NationalItemWork!$A:$A,0)))),"なし"),CHAR(10),"**聖職",CHAR(10),"***支配圏特殊効果",CHAR(10),IF(I6&lt;&gt;"",I6,"なし"),CHAR(10),"***聖職者特殊能力",CHAR(10),IF(K6&lt;&gt;"",K6,"なし"),CHAR(10))</f>
        <v xml:space="preserve">*Sauromatia, Amazon Queens
Sauromatiaは、女性によって支配される遊牧的な戦闘部族の国です。
男性と女性は肩を並べて戦い、そして全ての著名な部族が戦士の女王によって支配されています。
これは、かつてのSauromatianとアマゾン部族の融合の遺産です。
彼女らが戦士ではなかったために、アマゾンの指導者らは受け入れられませんでしたが、Sauromatianに影響は与え、女戦士は権力と名声を得ました。
Androphags部族のみは、女性による支配という概念を完全に拒絶しました。
Androphags部族は、人肉食と人の皮剥ぎをSauromatianに広めた古代のWitch Kingらによって支配されます。
Androphagsらはまた、Pythiaの沼地から連れ出されたHydraを戦争に用います。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Fortress);|||16&amp;ref(Nation/Forest-Survival.jpg,nolink,25x25,Forest Survival);&amp;ref(Nation/Mountain-Survival.jpg,nolink,25x25,Mountain Survival);|
|~|&gt;|&gt;|&gt;|&gt;|&gt;|BGCOLOR(#F5F5F5):標準的な斥候。敵地の偵察を担う。山地、森林適応|
|BGCOLOR(#F5F5F5):Chieftain|指揮官|&amp;ref(Nation/C_Gold.jpg,nolink,25x25,Gold);60&amp;ref(Nation/C_Resource.jpg,nolink,25x25,Resource);14&amp;ref(Nation/C_Command.jpg,nolink,25x25,Commander Point);1|&amp;ref(Nation/R_Fort.jpg,nolink,25x25,Land Fortress);||&amp;ref(Nation/Squad.jpg,nolink,25x25,Squad);2&amp;ref(Nation/LivingLead.jpg,nolink,25x25,Leadership);40&amp;ref(Item/Inspirational.jpg,nolink,25x25,Inspirational (+1));|20|
|~|&gt;|&gt;|&gt;|&gt;|&gt;|BGCOLOR(#F5F5F5):基本的な指揮官。上限は劣るが行軍は最も早い|
|BGCOLOR(#F5F5F5):Sauromatian Manflayer|指揮官|&amp;ref(Nation/C_Gold.jpg,nolink,25x25,Gold);90&amp;ref(Nation/C_Resource.jpg,nolink,25x25,Resource);37&amp;ref(Nation/C_Command.jpg,nolink,25x25,Commander Point);1|&amp;ref(Nation/R_Fort.jpg,nolink,25x25,Land Fortress);||&amp;ref(Nation/Squad.jpg,nolink,25x25,Squad);3&amp;ref(Nation/LivingLead.jpg,nolink,25x25,Leadership);80&amp;ref(Item/Inspirational.jpg,nolink,25x25,Inspirational (+1));|16|
|~|&gt;|&gt;|&gt;|&gt;|&gt;|BGCOLOR(#F5F5F5):上位指揮官。優秀な指揮上限に士気向上能力も保有|
|BGCOLOR(#F5F5F5):Warrior Priestess|聖職者&amp;ref(Nation/Sacred.jpg,nolink,25x25,Sacred);|&amp;ref(Nation/C_Gold.jpg,nolink,25x25,Gold);130&amp;ref(Nation/C_Resource.jpg,nolink,25x25,Resource);34&amp;ref(Nation/C_Command.jpg,nolink,25x25,Commander Point);1|&amp;ref(Nation/R_Fort.jpg,nolink,25x25,Land Fortress);|&amp;ref(Spell/P_Holy.jpg,nolink,25x25,Temple Needed);|&amp;ref(Nation/Squad.jpg,nolink,25x25,Squad);3&amp;ref(Nation/LivingLead.jpg,nolink,25x25,Leadership);80|18|
|~|&gt;|&gt;|&gt;|&gt;|&gt;|BGCOLOR(#F5F5F5):レベル1の聖職者。上位指揮官も兼任する|
|BGCOLOR(#F5F5F5):Warrior Queen|指揮官&amp;ref(Nation/Sacred.jpg,nolink,25x25,Sacred);|&amp;ref(Nation/C_Gold.jpg,nolink,25x25,Gold);165&amp;ref(Nation/C_Resource.jpg,nolink,25x25,Resource);34&amp;ref(Nation/C_Command.jpg,nolink,25x25,Commander Point);2|&amp;ref(Nation/R_Fort.jpg,nolink,25x25,Land Fortress);|&amp;ref(Spell/P_Holy.jpg,nolink,25x25,Temple Needed);|&amp;ref(Nation/Squad.jpg,nolink,25x25,Squad);4&amp;ref(Nation/LivingLead.jpg,nolink,25x25,Leadership);120|18|
|~|&gt;|&gt;|&gt;|&gt;|&gt;|BGCOLOR(#F5F5F5):最上位指揮官。下位共々略奪も得意とする|
|BGCOLOR(#F5F5F5):Soothsayer|魔術師|&amp;ref(Nation/C_Gold.jpg,nolink,25x25,Gold);55&amp;ref(Nation/C_Resource.jpg,nolink,25x25,Resource);4&amp;ref(Nation/C_Command.jpg,nolink,25x25,Commander Point);2|&amp;ref(Nation/R_Fort.jpg,nolink,25x25,Land Fortress);||&amp;ref(Nation/Squad.jpg,nolink,25x25,Squad);1&amp;ref(Nation/LivingLead.jpg,nolink,25x25,Leadership);10&amp;ref(Nation/MagicLead.jpg,nolink,25x25,Magic Leadership);0+|14|
|~|&gt;|&gt;|&gt;|&gt;|&gt;|BGCOLOR(#F5F5F5):高確率で星魔法を持つ占師。雇用に研究所が必要ない|
|BGCOLOR(#F5F5F5):Spirit Guide|魔術師|&amp;ref(Nation/C_Gold.jpg,nolink,25x25,Gold);45&amp;ref(Nation/C_Resource.jpg,nolink,25x25,Resource);1&amp;ref(Nation/C_Command.jpg,nolink,25x25,Commander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Needed);|&amp;ref(Nation/Squad.jpg,nolink,25x25,Squad);1&amp;ref(Nation/LivingLead.jpg,nolink,25x25,Leadership);10&amp;ref(Nation/UndeadLead.jpg,nolink,25x25,Undead Leadership);30|16|
|~|&gt;|&gt;|&gt;|&gt;|&gt;|BGCOLOR(#F5F5F5):死の魔法技能を持つ。安価で研究にも向く|
|BGCOLOR(#F5F5F5):Enarie|魔術師|&amp;ref(Nation/C_Gold.jpg,nolink,25x25,Gold);145&amp;ref(Nation/C_Resource.jpg,nolink,25x25,Resource);1&amp;ref(Nation/C_Command.jpg,nolink,25x25,Commander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Leadership);60|16|
|~|&gt;|&gt;|&gt;|&gt;|&gt;|BGCOLOR(#F5F5F5):死、緑、星の魔法技能を持つ。不幸への対処も可能|
|BGCOLOR(#F5F5F5):Warrior Sorceress|聖職者&amp;ref(Nation/Sacred.jpg,nolink,25x25,Sacred);|&amp;ref(Nation/C_Gold.jpg,nolink,25x25,Gold);180&amp;ref(Nation/C_Resource.jpg,nolink,25x25,Resource);16&amp;ref(Nation/C_Command.jpg,nolink,25x25,Commander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Leadership);5+&amp;ref(Nation/UndeadLead.jpg,nolink,25x25,Undead Leadership);0+|18|
|~|&gt;|&gt;|&gt;|&gt;|&gt;|BGCOLOR(#F5F5F5):レベル1の聖職者。緑などの魔法技能を持つ戦闘魔術師でもある|
|BGCOLOR(#F5F5F5):Manflayer|指揮官&amp;ref(Nation/Sacred.jpg,nolink,25x25,Sacred);|&amp;ref(Nation/C_Gold.jpg,nolink,25x25,Gold);145&amp;ref(Nation/C_Resource.jpg,nolink,25x25,Resource);14&amp;ref(Nation/C_Command.jpg,nolink,25x25,Commander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(+1));|16&amp;ref(Nation/Swimming.jpg,nolink,25x25,Swimming);|
|~|&gt;|&gt;|&gt;|&gt;|&gt;|BGCOLOR(#F5F5F5):上位指揮官二号。川を自由に渡れる|
|BGCOLOR(#F5F5F5):Witch King|魔術師&amp;ref(Nation/Sacred.jpg,nolink,25x25,Sacred);|&amp;ref(Nation/C_Gold.jpg,nolink,25x25,Gold);390&amp;ref(Nation/C_Resource.jpg,nolink,25x25,Resource);13&amp;ref(Nation/C_Command.jpg,nolink,25x25,Commander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Leadership);10+&amp;ref(Nation/UndeadLead.jpg,nolink,25x25,Undead Leadership);95+|16&amp;ref(Nation/Swimming.jpg,nolink,25x25,Swimming);|
|~|&gt;|&gt;|&gt;|&gt;|&gt;|BGCOLOR(#F5F5F5):死、緑、血などの魔法技能を持つ。優れた指揮官でもある|
|BGCOLOR(#F5F5F5):Hydra Tamer|指揮官|&amp;ref(Nation/C_Gold.jpg,nolink,25x25,Gold);25&amp;ref(Nation/C_Resource.jpg,nolink,25x25,Resource);10&amp;ref(Nation/C_Command.jpg,nolink,25x25,Commander Point);1|&amp;ref(Nation/R_Capital.jpg,nolink,25x25,National Capital);||&amp;ref(Nation/Squad.jpg,nolink,25x25,Squad);1&amp;ref(Nation/LivingLead.jpg,nolink,25x25,Leadership);10&amp;ref(Item/Beastmaster.jpg,nolink,25x25,Beastmaster (+2));|16&amp;ref(Nation/Swamp-Survival.jpg,nolink,25x25,Swamp Survival);&amp;ref(Nation/Swimming.jpg,nolink,25x25,Swimming);|
|~|&gt;|&gt;|&gt;|&gt;|&gt;|BGCOLOR(#F5F5F5):動物向けの指揮官。毒物に強くHydraの指揮に向く|
***兵士
|名称|種別|コスト|&gt;|雇用条件|指揮枠|行軍|
|BGCOLOR(#F5F5F5):Sauromatian Archer|射手|&amp;ref(Nation/C_Gold.jpg,nolink,25x25,Gold);10&amp;ref(Nation/C_Resource.jpg,nolink,25x25,Resource);5&amp;ref(Nation/C_Recruitment.jpg,nolink,25x25,Recruitment Point);9|&amp;ref(Nation/R_Fort.jpg,nolink,25x25,Land Fortress);||&amp;ref(Nation/LivingLead.jpg,nolink,25x25,Living);|14|
|~|&gt;|&gt;|&gt;|&gt;|&gt;|BGCOLOR(#F5F5F5):高い技量と士気を持つ弓兵。武器も複合弓で強力|
|BGCOLOR(#F5F5F5):Sauromatian Amazon|歩兵|&amp;ref(Nation/C_Gold.jpg,nolink,25x25,Gold);12&amp;ref(Nation/C_Resource.jpg,nolink,25x25,Resource);12&amp;ref(Nation/C_Recruitment.jpg,nolink,25x25,Recruitment Point);14|&amp;ref(Nation/R_Fort.jpg,nolink,25x25,Land Fortress);||&amp;ref(Nation/LivingLead.jpg,nolink,25x25,Living);|12|
|~|&gt;|&gt;|&gt;|&gt;|&gt;|BGCOLOR(#F5F5F5):槍と盾を持つ歩兵。蛇の入れ墨は魔法抵抗を与える|
|BGCOLOR(#F5F5F5):Raider|騎兵|&amp;ref(Nation/C_Gold.jpg,nolink,25x25,Gold);20&amp;ref(Nation/C_Resource.jpg,nolink,25x25,Resource);12&amp;ref(Nation/C_Recruitment.jpg,nolink,25x25,Recruitment Point);24|&amp;ref(Nation/R_Fort.jpg,nolink,25x25,Land Fortress);||&amp;ref(Nation/LivingLead.jpg,nolink,25x25,Living);|18|
|~|&gt;|&gt;|&gt;|&gt;|&gt;|BGCOLOR(#F5F5F5):槍、複合弓、小盾を持つ騎兵。牽制と白兵戦の両方をこなす|
|BGCOLOR(#F5F5F5):Lancer|騎兵|&amp;ref(Nation/C_Gold.jpg,nolink,25x25,Gold);20&amp;ref(Nation/C_Resource.jpg,nolink,25x25,Resource);14&amp;ref(Nation/C_Recruitment.jpg,nolink,25x25,Recruitment Point);24|&amp;ref(Nation/R_Fort.jpg,nolink,25x25,Land Fortress);||&amp;ref(Nation/LivingLead.jpg,nolink,25x25,Living);|18|
|~|&gt;|&gt;|&gt;|&gt;|&gt;|BGCOLOR(#F5F5F5):軽突撃槍と小盾を持つ騎兵。馬の入れ墨は攻撃技能と素早さを与える|
|BGCOLOR(#F5F5F5):Sauromatian Raider|騎兵|&amp;ref(Nation/C_Gold.jpg,nolink,25x25,Gold);25&amp;ref(Nation/C_Resource.jpg,nolink,25x25,Resource);18&amp;ref(Nation/C_Recruitment.jpg,nolink,25x25,Recruitment Point);36|&amp;ref(Nation/R_Fort.jpg,nolink,25x25,Land Fortress);||&amp;ref(Nation/LivingLead.jpg,nolink,25x25,Living);|16|
|~|&gt;|&gt;|&gt;|&gt;|&gt;|BGCOLOR(#F5F5F5):槍、複合弓、小盾を持つ騎兵。防具が強化され技量も向上|
|BGCOLOR(#F5F5F5):Sauromatian Lancer|騎兵|&amp;ref(Nation/C_Gold.jpg,nolink,25x25,Gold);25&amp;ref(Nation/C_Resource.jpg,nolink,25x25,Resource);23&amp;ref(Nation/C_Recruitment.jpg,nolink,25x25,Recruitment Point);36|&amp;ref(Nation/R_Fort.jpg,nolink,25x25,Land Fortress);||&amp;ref(Nation/LivingLead.jpg,nolink,25x25,Living);|16|
|~|&gt;|&gt;|&gt;|&gt;|&gt;|BGCOLOR(#F5F5F5):軽突撃槍、複合弓、小盾を持つ騎兵。多芸で様々な役割に当てられる|
|BGCOLOR(#F5F5F5):Sauromatian Cataphract|騎兵|&amp;ref(Nation/C_Gold.jpg,nolink,25x25,Gold);30&amp;ref(Nation/C_Resource.jpg,nolink,25x25,Resource);34&amp;ref(Nation/C_Recruitment.jpg,nolink,25x25,Recruitment Point);46|&amp;ref(Nation/R_Fort.jpg,nolink,25x25,Land Fortress);||&amp;ref(Nation/LivingLead.jpg,nolink,25x25,Living);|16|
|~|&gt;|&gt;|&gt;|&gt;|&gt;|BGCOLOR(#F5F5F5):突撃槍、長剣、盾を持つ騎兵。技量にも優れ白兵戦に強い|
|BGCOLOR(#F5F5F5):Androphag Archer|射手|&amp;ref(Nation/C_Gold.jpg,nolink,25x25,Gold);12&amp;ref(Nation/C_Resource.jpg,nolink,25x25,Resource);6&amp;ref(Nation/C_Recruitment.jpg,nolink,25x25,Recruitment Point);20|&amp;ref(Nation/R_Capital.jpg,nolink,25x25,National Capital);||&amp;ref(Nation/LivingLead.jpg,nolink,25x25,Living);|14|
|~|&gt;|&gt;|&gt;|&gt;|&gt;|BGCOLOR(#F5F5F5):毒矢を放つ弓兵。技量などの優秀さは普通の弓兵同様|
|BGCOLOR(#F5F5F5):Androphag|騎兵&amp;ref(Nation/Sacred.jpg,nolink,25x25,Sacred);|&amp;ref(Nation/C_Gold.jpg,nolink,25x25,Gold);55&amp;ref(Nation/C_Resource.jpg,nolink,25x25,Resource);14&amp;ref(Nation/C_Recruitment.jpg,nolink,25x25,Recruitment Point);46|&amp;ref(Nation/R_Capital.jpg,nolink,25x25,National Capital);|&amp;ref(Spell/P_Holy.jpg,nolink,25x25,Temple Needed);|&amp;ref(Nation/LivingLead.jpg,nolink,25x25,Living);|14&amp;ref(Nation/Swimming.jpg,nolink,25x25,Swimming);|
|~|&gt;|&gt;|&gt;|&gt;|&gt;|BGCOLOR(#F5F5F5):軽突撃槍と盾を持つ騎兵。やや鈍重だが乗騎の噛み付きは強烈|
|BGCOLOR(#F5F5F5):Oiorpata|騎兵&amp;ref(Nation/Sacred.jpg,nolink,25x25,Sacred);|&amp;ref(Nation/C_Gold.jpg,nolink,25x25,Gold);45&amp;ref(Nation/C_Resource.jpg,nolink,25x25,Resource);16&amp;ref(Nation/C_Recruitment.jpg,nolink,25x25,Recruitment Point);46|&amp;ref(Nation/R_Capital.jpg,nolink,25x25,National Capital);|&amp;ref(Spell/P_Holy.jpg,nolink,25x25,Temple Needed);|&amp;ref(Nation/LivingLead.jpg,nolink,25x25,Living);|16|
|~|&gt;|&gt;|&gt;|&gt;|&gt;|BGCOLOR(#F5F5F5):軽突撃槍と盾を持つ騎兵。蛇と馬の両方の入れ墨を持つ|
|BGCOLOR(#F5F5F5):Hydra Hatchling|魔獣|&amp;ref(Nation/C_Gold.jpg,nolink,25x25,Gold);35&amp;ref(Nation/C_Resource.jpg,nolink,25x25,Resource);1&amp;ref(Nation/C_Recruitment.jpg,nolink,25x25,Recruitment Point);15|&amp;ref(Nation/R_Capital.jpg,nolink,25x25,National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|~|&gt;|&gt;|&gt;|&gt;|&gt;|BGCOLOR(#F5F5F5):三つ首のHydraの幼生。毒霧を撒くため扱いに注意|
|BGCOLOR(#F5F5F5):Hydra|魔獣|&amp;ref(Nation/C_Gold.jpg,nolink,25x25,Gold);200&amp;ref(Nation/C_Resource.jpg,nolink,25x25,Resource);1&amp;ref(Nation/C_Recruitment.jpg,nolink,25x25,Recruitment Point);50|1/&amp;ref(Nation/R_Capital.jpg,nolink,25x25,National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|~|&gt;|&gt;|&gt;|&gt;|&gt;|BGCOLOR(#F5F5F5):五つ首の大蛇。猛烈な連打を放つが扱いが難しい|
**守備隊
|種別|指揮官|兵士|備考|
|陸上下位|Chieftain|Sauromatian Archer:10　Raider:10||
|陸上上位|Warrior Priestess|Lancer:10||
|陸上要塞|Soothsayer|Sauromatian Archer:10||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|魔法土地|The Great Cauldron, The Bitter Stream, The Enchanted Isle, Swamps of Pythia|
|宝石収入|&amp;ref(Spell/V_Water.jpg,nolink,25x25,Water Gem);1&amp;ref(Spell/V_Death.jpg,nolink,25x25,Death Gem);3&amp;ref(Spell/V_Nature.jpg,nolink,25x25,Nature Gem);1&amp;ref(Spell/V_Blood.jpg,nolink,25x25,Blood Slave);2|
|特殊機能||
***魔法技能
|名称|雇用|固定魔力|変動魔力|研究力|特殊能力|
|Warrior Priestess|&amp;ref(Nation/R_Fort.jpg,nolink,25x25,Land Fortress);|&amp;ref(Spell/P_Holy.jpg,nolink,25x25,Holy);1|||&amp;ref(Nation/Sacred.jpg,nolink,25x25,Sacred);|
|Soothsayer|&amp;ref(Nation/R_Fort.jpg,nolink,25x25,Land Fortress);||&amp;ref(Spell/P_Astral.jpg,nolink,25x25,Astral);+1:90%|&amp;ref(Spell/P_Research.jpg,nolink,25x25,Research);0+|&amp;ref(Nation/Fortune-Teller.jpg,nolink,25x25,Fortune Teller (10));|
|Spirit Guide|&amp;ref(Nation/R_Fort.jpg,nolink,25x25,Land Fortress);|&amp;ref(Spell/P_Death.jpg,nolink,25x25,Death);1||&amp;ref(Spell/P_Research.jpg,nolink,25x25,Research);7||
|Enarie|&amp;ref(Nation/R_Fort.jpg,nolink,25x25,Land Fortress);|&amp;ref(Spell/P_Astral.jpg,nolink,25x25,Astral);1&amp;ref(Spell/P_Death.jpg,nolink,25x25,Death);2&amp;ref(Spell/P_Nature.jpg,nolink,25x25,Nature);1||&amp;ref(Spell/P_Research.jpg,nolink,25x25,Research);13|&amp;ref(Nation/Fortune-Teller.jpg,nolink,25x25,Fortune Teller (10));|
|Warrior Sorceress|&amp;ref(Nation/R_Fort.jpg,nolink,25x25,Land Fortress);|&amp;ref(Spell/P_Nature.jpg,nolink,25x25,Nature);1&amp;ref(Spell/P_Holy.jpg,nolink,25x25,Holy);1|&amp;ref(Spell/P_Water.jpg,nolink,25x25,Water);&amp;ref(Spell/P_Death.jpg,nolink,25x25,Death);&amp;ref(Spell/P_Nature.jpg,nolink,25x25,Nature);&amp;ref(Spell/P_Blood.jpg,nolink,25x25,Blood);+1:100%|&amp;ref(Spell/P_Research.jpg,nolink,25x25,Research);9|&amp;ref(Nation/Combat-Caster.jpg,nolink,25x25,Combat Caster);&amp;ref(Nation/Sacred.jpg,nolink,25x25,Sacred);|
|Witch King|&amp;ref(Nation/R_Capital.jpg,nolink,25x25,National Capital);|&amp;ref(Spell/P_Death.jpg,nolink,25x25,Death);3&amp;ref(Spell/P_Nature.jpg,nolink,25x25,Nature);1&amp;ref(Spell/P_Blood.jpg,nolink,25x25,Blood);1|&amp;ref(Spell/P_Water.jpg,nolink,25x25,Water);&amp;ref(Spell/P_Death.jpg,nolink,25x25,Death);&amp;ref(Spell/P_Nature.jpg,nolink,25x25,Nature);&amp;ref(Spell/P_Blood.jpg,nolink,25x25,Blood);+1:100%&amp;br;&amp;ref(Spell/P_Water.jpg,nolink,25x25,Water);&amp;ref(Spell/P_Death.jpg,nolink,25x25,Death);&amp;ref(Spell/P_Nature.jpg,nolink,25x25,Nature);&amp;ref(Spell/P_Blood.jpg,nolink,25x25,Blood);+1:10%|&amp;ref(Spell/P_Research.jpg,nolink,25x25,Research);17+|&amp;ref(Nation/Sacred.jpg,nolink,25x25,Sacred);|
***固有呪文
|領域|名称|主系統|副系統|消費|使用場面|簡易分類|
|Conjuration Lv1|Call Ancestor|&amp;ref(Spell/P_Death.jpg,nolink,25x25,Death);1|||戦闘/水陸両用|一時的召喚|
|~|~|&gt;|&gt;|&gt;|&gt;|神聖だが弱い祖霊Ancestral Spiritを1体召喚します|
|Conjuration Lv7|Wrath of the Ancestors|&amp;ref(Spell/P_Death.jpg,nolink,25x25,Death);1|||戦闘/水陸両用|一時的召喚|
|~|~|&gt;|&gt;|&gt;|&gt;|神聖だが弱い祖霊Ancestral Spiritを20+体召喚します|
|Conjuration Lv9|Daughter of Typhon|&amp;ref(Spell/P_Nature.jpg,nolink,25x25,Nature);5|&amp;ref(Spell/P_Death.jpg,nolink,25x25,Death);2||儀式/陸上専用|兵士召喚|
|~|~|&gt;|&gt;|&gt;|&gt;|1体のみ存在する強大な不死の大蛇Daughter of Typhonを召喚します|
|Enchantment Lv3|Awaken Tattoos|&amp;ref(Spell/P_Nature.jpg,nolink,25x25,Nature);1|&amp;ref(Spell/P_Holy.jpg,nolink,25x25,Holy);1||戦闘/水陸両用|強化|
|~|~|&gt;|&gt;|&gt;|&gt;|中範囲の味方の魔法の入れ墨を活性化させます|
***固有アイテム
なし
**聖職
***支配圏特殊効果
なし
***聖職者特殊能力
Reanimater PriestはLongdead Horsemanを作成可能
</v>
      </c>
    </row>
    <row r="7" spans="1:31" x14ac:dyDescent="0.15">
      <c r="A7" t="s">
        <v>2893</v>
      </c>
      <c r="B7" t="s">
        <v>2903</v>
      </c>
      <c r="C7" t="s">
        <v>2904</v>
      </c>
      <c r="D7" t="s">
        <v>3077</v>
      </c>
      <c r="E7" s="10" t="s">
        <v>5307</v>
      </c>
      <c r="F7" s="10" t="s">
        <v>5303</v>
      </c>
      <c r="G7" s="10"/>
      <c r="L7" t="s">
        <v>3067</v>
      </c>
      <c r="M7" t="s">
        <v>3065</v>
      </c>
      <c r="P7">
        <v>2</v>
      </c>
      <c r="S7">
        <v>0</v>
      </c>
      <c r="T7">
        <v>100</v>
      </c>
      <c r="U7">
        <v>500</v>
      </c>
      <c r="W7">
        <v>400</v>
      </c>
      <c r="Y7" t="s">
        <v>5304</v>
      </c>
      <c r="Z7" t="s">
        <v>5305</v>
      </c>
      <c r="AA7" t="s">
        <v>5306</v>
      </c>
      <c r="AB7" t="str">
        <f t="shared" si="0"/>
        <v>|BGCOLOR(#FDFDFD):[[&amp;ref(T'ien-Ch'i.jpg,nolink,50x65,T'ien Ch'i, Spring and Autumn);&gt;./T'ien Ch'i]]</v>
      </c>
      <c r="AC7" t="str">
        <f t="shared" ca="1" si="1"/>
        <v>|BGCOLOR(#FAEBD7):[[''T'ien Ch'i''&gt;./T'ien Ch'i]]</v>
      </c>
      <c r="AD7"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v>
      </c>
      <c r="AE7" t="str">
        <f ca="1">CONCATENATE("*",B7,", ",C7,CHAR(10),E7,CHAR(10),"**国勢",CHAR(10),"|種族|",F7,"|",CHAR(10),"|経済|",G7,"|",CHAR(10),"|気候|",IF(H7&lt;&gt;"",REPT(SUBSTITUTE(SUBSTITUTE(LEFT(H7,4),"Heat","&amp;ref(Spell/S_Heat.jpg,nolink,25x25,Heat);"),"Cold","&amp;ref(Spell/S_Cold.jpg,nolink,25x25,Cold);"),RIGHT(H7,1)),""),"|",CHAR(10),"|祝福|",SUBSTITUTE(SUBSTITUTE(SUBSTITUTE(SUBSTITUTE(SUBSTITUTE(SUBSTITUTE(SUBSTITUTE(SUBSTITUTE(J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amp;" "&amp;B7&amp;" 指揮官 S",Troops!$A:$A,0)&amp;":AJ"&amp;MATCH(A7&amp;" "&amp;B7&amp;" 指揮官 E",Troops!$A:$A,0))),myConcat(INDIRECT("Troops!AJ"&amp;MATCH(A7&amp;" "&amp;B7&amp;" 指揮官 S",Troops!$A:$A,0)))),CHAR(10),"***兵士",CHAR(10),"|名称|種別|コスト|&gt;|雇用条件|指揮枠|行軍|",CHAR(10),IFERROR(myConcat(INDIRECT("Troops!AJ"&amp;MATCH(A7&amp;" "&amp;B7&amp;" 兵士 S",Troops!$A:$A,0)&amp;":AJ"&amp;MATCH(A7&amp;" "&amp;B7&amp;" 兵士 E",Troops!$A:$A,0))),myConcat(INDIRECT("Troops!AJ"&amp;MATCH(A7&amp;" "&amp;B7&amp;" 指揮官 S",Troops!$A:$A,0)))),"**守備隊",CHAR(10),"|種別|指揮官|兵士|備考|",CHAR(10),IFERROR(myConcat(INDIRECT("Defence!H"&amp;MATCH(A7&amp;" "&amp;B7&amp;" S",Defence!$A:$A,0)&amp;":H"&amp;MATCH(A7&amp;" "&amp;B7&amp;" E",Defence!$A:$A,0))),myConcat(INDIRECT("Defence!H"&amp;MATCH(A7&amp;" "&amp;B7&amp;" S",Defence!$A:$A,0)))),CHAR(10),"**建造物",CHAR(10),"***首都要塞",CHAR(10),"|名称|管理力|指揮官雇用|兵士雇用|食糧庫|守備隊倍率|防壁強度|",CHAR(10),VLOOKUP(L7,Fort!$D:$M,10,FALSE),CHAR(10),"***陸上要塞",CHAR(10),"|名称|建造費|工期|管理力|指揮官雇用|兵士雇用|食糧庫|守備隊倍率|防壁強度|",CHAR(10),IFERROR(myConcat(INDIRECT(ADDRESS(MATCH(M7&amp;"1",Fort!$A:$A,0),MATCH(T7,Fort!$1:$1,0),3,1,"Fort")&amp;":"&amp;ADDRESS(MATCH(M7&amp;P7,Fort!$A:$A,0),MATCH(T7,Fort!$1:$1,0),3,1))),myConcat(INDIRECT(ADDRESS(MATCH(M7&amp;"1",Fort!$A:$A,0),MATCH(T7,Fort!$1:$1,0),3,1,"Fort")))),IFERROR("***沿岸要塞"&amp;CHAR(10)&amp;"|名称|建造費|工期|管理力|指揮官雇用|兵士雇用|食糧庫|守備隊倍率|防壁強度|"&amp;CHAR(10)&amp;IFERROR(myConcat(INDIRECT(ADDRESS(MATCH(N7&amp;"1",Fort!$A:$A,0),MATCH(T7,Fort!$1:$1,0),3,1,"Fort")&amp;":"&amp;ADDRESS(MATCH(N7&amp;Q7,Fort!$A:$A,0),MATCH(T7,Fort!$1:$1,0),3,1))),myConcat(INDIRECT(ADDRESS(MATCH(N7&amp;"1",Fort!$A:$A,0),MATCH(T7,Fort!$1:$1,0),3,1,"Fort")))&amp;CHAR(10)),""),"***水中要塞",CHAR(10),IFERROR("|名称|建造費|工期|管理力|指揮官雇用|兵士雇用|食糧庫|守備隊倍率|防壁強度|"&amp;CHAR(10)&amp;IFERROR(myConcat(INDIRECT(ADDRESS(MATCH(O7&amp;"1",Fort!$A:$A,0),MATCH(T7,Fort!$1:$1,0),3,1,"Fort")&amp;":"&amp;ADDRESS(MATCH(O7&amp;R7,Fort!$A:$A,0),MATCH(T7,Fort!$1:$1,0),3,1))),myConcat(INDIRECT(ADDRESS(MATCH(O7&amp;"1",Fort!$A:$A,0),MATCH(T7,Fort!$1:$1,0),3,1,"Fort")))),"建造不可"),CHAR(10),"***研究所と寺院",CHAR(10),"|設備|費用|特殊効果|",CHAR(10),"|研究所|",IF(U7&lt;&gt;500,"''"&amp;U7&amp;"''",U7),"|",V7,"|",CHAR(10),"|寺院|",IF(W7&lt;&gt;400,"''"&amp;W7&amp;"''",W7),"|",X7,"|",CHAR(10),"**魔法",CHAR(10),"***魔法資源",CHAR(10),"|魔法土地|",Y7,"|",CHAR(10),"|宝石収入|",SUBSTITUTE(SUBSTITUTE(SUBSTITUTE(SUBSTITUTE(SUBSTITUTE(SUBSTITUTE(SUBSTITUTE(SUBSTITUTE(Z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Slave);"),"|",CHAR(10),"|特殊機能|",AA7,"|",CHAR(10),"***魔法技能",CHAR(10),"|名称|雇用|固定魔力|変動魔力|研究力|特殊能力|",CHAR(10),IFERROR(myConcat(INDIRECT("MagicSkill!AM"&amp;MATCH(A7&amp;" "&amp;B7&amp;" S",MagicSkill!$A:$A,0)&amp;":AM"&amp;MATCH(A7&amp;" "&amp;B7&amp;" E",MagicSkill!$A:$A,0))),myConcat(INDIRECT("MagicSkill!AM"&amp;MATCH(A7&amp;" "&amp;B7&amp;" S",MagicSkill!$A:$A,0)))),CHAR(10),"***固有呪文",CHAR(10),IFERROR(CHAR(10)&amp;"|領域|名称|主系統|副系統|消費|使用場面|簡易分類|"&amp;CHAR(10)&amp;IFERROR(myConcat(INDIRECT("NationalSpellWork!E"&amp;MATCH(A7&amp;" "&amp;B7&amp;" S",NationalSpellWork!$A:$A,0)&amp;":E"&amp;MATCH(A7&amp;" "&amp;B7&amp;" E",NationalSpellWork!$A:$A,0))),myConcat(INDIRECT("NationalSpellWork!E"&amp;MATCH(A7&amp;" "&amp;B7&amp;" S",NationalSpellWork!$A:$A,0)))),"なし"),CHAR(10),"***固有アイテム",CHAR(10),IFERROR(IFERROR(myConcat(INDIRECT("NationalItemWork!E"&amp;MATCH(A7&amp;" "&amp;B7&amp;" S",NationalItemWork!$A:$A,0)&amp;":E"&amp;MATCH(A7&amp;" "&amp;B7&amp;" E",NationalItemWork!$A:$A,0))),myConcat(INDIRECT("NationalItemWork!E"&amp;MATCH(A7&amp;" "&amp;B7&amp;" S",NationalItemWork!$A:$A,0)))),"なし"),CHAR(10),"**聖職",CHAR(10),"***支配圏特殊効果",CHAR(10),IF(I7&lt;&gt;"",I7,"なし"),CHAR(10),"***聖職者特殊能力",CHAR(10),IF(K7&lt;&gt;"",K7,"なし"),CHAR(10))</f>
        <v xml:space="preserve">*T'ien Ch'i, Spring and Autumn
天朝はまだ興っていません。
Wayの魔術は国中に行き渡り、隠遁した魔術師たちは自身の指揮下へと天上の存在を呼び出します。
貴族たちは、名誉と栄光を求めて互いに争います。
少数の選ばれし戦士や魔術師は、その生涯をWay of the Five Elementsの訓練に捧げます。
死者は崇拝され、村の聖職者は死者を呼び出して導きや助けを求めます。
これは伝説の時代です。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|BGCOLOR(#F5F5F5):Noble Commander|指揮官|&amp;ref(Nation/C_Gold.jpg,nolink,25x25,Gold);105&amp;ref(Nation/C_Resource.jpg,nolink,25x25,Resource);45&amp;ref(Nation/C_Command.jpg,nolink,25x25,Commander Point);1|&amp;ref(Nation/R_Fort.jpg,nolink,25x25,Land Fortress);||&amp;ref(Nation/Squad.jpg,nolink,25x25,Squad);3&amp;ref(Nation/LivingLead.jpg,nolink,25x25,Leadership);80|20|
|~|&gt;|&gt;|&gt;|&gt;|&gt;|BGCOLOR(#F5F5F5):標準的な指揮官。戦車に乗っており行軍が早い|
|BGCOLOR(#F5F5F5):Master of the Dead|聖職者&amp;ref(Nation/Sacred.jpg,nolink,25x25,Sacred);|&amp;ref(Nation/C_Gold.jpg,nolink,25x25,Gold);70&amp;ref(Nation/C_Resource.jpg,nolink,25x25,Resource);2&amp;ref(Nation/C_Command.jpg,nolink,25x25,Commander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Needed);|&amp;ref(Nation/Squad.jpg,nolink,25x25,Squad);1&amp;ref(Nation/LivingLead.jpg,nolink,25x25,Leadership);10&amp;ref(Nation/UndeadLead.jpg,nolink,25x25,Undead Leadership);30|16|
|~|&gt;|&gt;|&gt;|&gt;|&gt;|BGCOLOR(#F5F5F5):レベル1の聖職者。死魔法と経典投げという特徴的な武器を持つ|
|BGCOLOR(#F5F5F5):Master of the Way|聖職者&amp;ref(Nation/Sacred.jpg,nolink,25x25,Sacred);|&amp;ref(Nation/C_Gold.jpg,nolink,25x25,Gold);135&amp;ref(Nation/C_Resource.jpg,nolink,25x25,Resource);1&amp;ref(Nation/C_Command.jpg,nolink,25x25,Commander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|~|&gt;|&gt;|&gt;|&gt;|&gt;|BGCOLOR(#F5F5F5):レベル1の聖職者。水などの魔法技能も持つ|
|BGCOLOR(#F5F5F5):Master of the Five Elements|聖職者&amp;ref(Nation/Sacred.jpg,nolink,25x25,Sacred);|&amp;ref(Nation/C_Gold.jpg,nolink,25x25,Gold);255&amp;ref(Nation/C_Resource.jpg,nolink,25x25,Resource);1&amp;ref(Nation/C_Command.jpg,nolink,25x25,Commander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Needed);|&amp;ref(Nation/Squad.jpg,nolink,25x25,Squad);1&amp;ref(Nation/LivingLead.jpg,nolink,25x25,Leadership);15+&amp;ref(Nation/MagicLead.jpg,nolink,25x25,Magic Leadership);25+|16|
|~|&gt;|&gt;|&gt;|&gt;|&gt;|BGCOLOR(#F5F5F5):レベル1の聖職者。非常に幅広い魔法技能を備える|
|BGCOLOR(#F5F5F5):Celestial Master|聖職者&amp;ref(Nation/Sacred.jpg,nolink,25x25,Sacred);|&amp;ref(Nation/C_Gold.jpg,nolink,25x25,Gold);320&amp;ref(Nation/C_Resource.jpg,nolink,25x25,Resource);2&amp;ref(Nation/C_Command.jpg,nolink,25x25,Commander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Needed);|&amp;ref(Nation/Squad.jpg,nolink,25x25,Squad);1&amp;ref(Nation/LivingLead.jpg,nolink,25x25,Leadership);15+&amp;ref(Nation/MagicLead.jpg,nolink,25x25,Magic Leadership);30+|16&amp;ref(Nation/Flying.jpg,nolink,25x25,Flying);|
|~|&gt;|&gt;|&gt;|&gt;|&gt;|BGCOLOR(#F5F5F5):レベル2の聖職者。強大な魔力を備え空さえ飛んでのける|
***兵士
|名称|種別|コスト|&gt;|雇用条件|指揮枠|行軍|
|BGCOLOR(#F5F5F5):Footman|歩兵|&amp;ref(Nation/C_Gold.jpg,nolink,25x25,Gold);10&amp;ref(Nation/C_Resource.jpg,nolink,25x25,Resource);9&amp;ref(Nation/C_Recruitment.jpg,nolink,25x25,Recruitment Point);9|&amp;ref(Nation/R_Fort.jpg,nolink,25x25,Land Fortress);||&amp;ref(Nation/LivingLead.jpg,nolink,25x25,Living);|12|
|~|&gt;|&gt;|&gt;|&gt;|&gt;|BGCOLOR(#F5F5F5):長槍を持つ歩兵。迎撃による攻撃の妨害を得意とする|
|BGCOLOR(#F5F5F5):Footman|歩兵|&amp;ref(Nation/C_Gold.jpg,nolink,25x25,Gold);10&amp;ref(Nation/C_Resource.jpg,nolink,25x25,Resource);11&amp;ref(Nation/C_Recruitment.jpg,nolink,25x25,Recruitment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|~|&gt;|&gt;|&gt;|&gt;|&gt;|BGCOLOR(#F5F5F5):薙刀を持つ歩兵。攻撃力が高いが命中率は低め|
|BGCOLOR(#F5F5F5):Footman|歩兵|&amp;ref(Nation/C_Gold.jpg,nolink,25x25,Gold);10&amp;ref(Nation/C_Resource.jpg,nolink,25x25,Resource);11&amp;ref(Nation/C_Recruitment.jpg,nolink,25x25,Recruitment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|~|&gt;|&gt;|&gt;|&gt;|&gt;|BGCOLOR(#F5F5F5):槍と大盾を持つ歩兵。盾のおかげで射撃に強い|
|BGCOLOR(#F5F5F5):Archer|射手|&amp;ref(Nation/C_Gold.jpg,nolink,25x25,Gold);10&amp;ref(Nation/C_Resource.jpg,nolink,25x25,Resource);12&amp;ref(Nation/C_Recruitment.jpg,nolink,25x25,Recruitment Point);9|&amp;ref(Nation/R_Fort.jpg,nolink,25x25,Land Fortress);||&amp;ref(Nation/LivingLead.jpg,nolink,25x25,Living);|12|
|~|&gt;|&gt;|&gt;|&gt;|&gt;|BGCOLOR(#F5F5F5):複合弓を用いる弓兵。技量は平凡でも高精度|
|BGCOLOR(#F5F5F5):Medium Footman|歩兵|&amp;ref(Nation/C_Gold.jpg,nolink,25x25,Gold);10&amp;ref(Nation/C_Resource.jpg,nolink,25x25,Resource);14&amp;ref(Nation/C_Recruitment.jpg,nolink,25x25,Recruitment Point);9|&amp;ref(Nation/R_Fort.jpg,nolink,25x25,Land Fortress);||&amp;ref(Nation/LivingLead.jpg,nolink,25x25,Living);|12|
|~|&gt;|&gt;|&gt;|&gt;|&gt;|BGCOLOR(#F5F5F5):薙刀を持つ歩兵。僅かに防具が強化されている|
|BGCOLOR(#F5F5F5):Medium Footman|歩兵|&amp;ref(Nation/C_Gold.jpg,nolink,25x25,Gold);10&amp;ref(Nation/C_Resource.jpg,nolink,25x25,Resource);14&amp;ref(Nation/C_Recruitment.jpg,nolink,25x25,Recruitment Point);9|&amp;ref(Nation/R_Fort.jpg,nolink,25x25,Land Fortress);||&amp;ref(Nation/LivingLead.jpg,nolink,25x25,Living);|12|
|~|&gt;|&gt;|&gt;|&gt;|&gt;|BGCOLOR(#F5F5F5):槍と大盾を持つ歩兵。防具以外は下位と変わりない|
|BGCOLOR(#F5F5F5):Heavy Footman|歩兵|&amp;ref(Nation/C_Gold.jpg,nolink,25x25,Gold);10&amp;ref(Nation/C_Resource.jpg,nolink,25x25,Resource);20&amp;ref(Nation/C_Recruitment.jpg,nolink,25x25,Recruitment Point);9|&amp;ref(Nation/R_Fort.jpg,nolink,25x25,Land Fortress);||&amp;ref(Nation/LivingLead.jpg,nolink,25x25,Living);|8|
|~|&gt;|&gt;|&gt;|&gt;|&gt;|BGCOLOR(#F5F5F5):薙刀を持つ重歩兵。かなり硬くはなったが鈍重|
|BGCOLOR(#F5F5F5):Heavy Footman|歩兵|&amp;ref(Nation/C_Gold.jpg,nolink,25x25,Gold);10&amp;ref(Nation/C_Resource.jpg,nolink,25x25,Resource);20&amp;ref(Nation/C_Recruitment.jpg,nolink,25x25,Recruitment Point);9|&amp;ref(Nation/R_Fort.jpg,nolink,25x25,Land Fortress);||&amp;ref(Nation/LivingLead.jpg,nolink,25x25,Living);|8|
|~|&gt;|&gt;|&gt;|&gt;|&gt;|BGCOLOR(#F5F5F5):槍と大盾を持つ重歩兵。盾と防具により信頼できる丈夫さに|
|BGCOLOR(#F5F5F5):Horseman|騎兵|&amp;ref(Nation/C_Gold.jpg,nolink,25x25,Gold);20&amp;ref(Nation/C_Resource.jpg,nolink,25x25,Resource);11&amp;ref(Nation/C_Recruitment.jpg,nolink,25x25,Recruitment Point);24|&amp;ref(Nation/R_Fort.jpg,nolink,25x25,Land Fortress);||&amp;ref(Nation/LivingLead.jpg,nolink,25x25,Living);|18|
|~|&gt;|&gt;|&gt;|&gt;|&gt;|BGCOLOR(#F5F5F5):軽突撃槍と複合弓を持つ騎兵。弓での牽制後に突撃できる|
|BGCOLOR(#F5F5F5):Noble|戦車|&amp;ref(Nation/C_Gold.jpg,nolink,25x25,Gold);45&amp;ref(Nation/C_Resource.jpg,nolink,25x25,Resource);45&amp;ref(Nation/C_Recruitment.jpg,nolink,25x25,Recruitment Point);46|&amp;ref(Nation/R_Fort.jpg,nolink,25x25,Land Fortress);||&amp;ref(Nation/LivingLead.jpg,nolink,25x25,Living);|18|
|~|&gt;|&gt;|&gt;|&gt;|&gt;|BGCOLOR(#F5F5F5):小さな敵を踏み潰す。防具も良質だが囲まれやすい|
|BGCOLOR(#F5F5F5):Warrior of the Five Elements|歩兵&amp;ref(Nation/Sacred.jpg,nolink,25x25,Sacred);|&amp;ref(Nation/C_Gold.jpg,nolink,25x25,Gold);35&amp;ref(Nation/C_Resource.jpg,nolink,25x25,Resource);6&amp;ref(Nation/C_Recruitment.jpg,nolink,25x25,Recruitment Point);31|&amp;ref(Nation/R_Capital.jpg,nolink,25x25,National Capital);|&amp;ref(Spell/P_Holy.jpg,nolink,25x25,Temple Needed);|&amp;ref(Nation/LivingLead.jpg,nolink,25x25,Living);|14|
|~|&gt;|&gt;|&gt;|&gt;|&gt;|BGCOLOR(#F5F5F5):小剣二つを持つ軽歩兵。多様な耐性を持ち春に強くなる|
**守備隊
|種別|指揮官|兵士|備考|
|陸上下位|Noble Commander|Footman:10　Footman:10　Archer:10|Footmanはそれぞれ長槍と大盾装備|
|陸上上位|Master of the Dead|Footman:10|Footmanは薙刀装備|
|陸上要塞|Master of the Dead|Archer:10||
**建造物
***首都要塞
|名称|管理力|指揮官雇用|兵士雇用|食糧庫|守備隊倍率|防壁強度|
|Walled City|40|+1|+100%|1500|2|200|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|魔法土地|The Bamboo Grove, The Gate of Spring and Autumn|
|宝石収入|&amp;ref(Spell/V_Fire.jpg,nolink,25x25,Fire Gem);1&amp;ref(Spell/V_Water.jpg,nolink,25x25,Water Gem);2&amp;ref(Spell/V_Astral.jpg,nolink,25x25,Astral Pearl);2&amp;ref(Spell/V_Death.jpg,nolink,25x25,Death Gem);1|
|特殊機能|星魔法儀式射程+1|
***魔法技能
|名称|雇用|固定魔力|変動魔力|研究力|特殊能力|
|Master of the Dead|&amp;ref(Nation/R_Fort.jpg,nolink,25x25,Land Fortress);|&amp;ref(Spell/P_Death.jpg,nolink,25x25,Death);1&amp;ref(Spell/P_Holy.jpg,nolink,25x25,Holy);1||&amp;ref(Spell/P_Research.jpg,nolink,25x25,Research);7|&amp;ref(Nation/Sacred.jpg,nolink,25x25,Sacred);|
|Master of the Way|&amp;ref(Nation/R_Fort.jpg,nolink,25x25,Land Fortress);|&amp;ref(Spell/P_Water.jpg,nolink,25x25,Water);1&amp;ref(Spell/P_Holy.jpg,nolink,25x25,Holy);1|&amp;ref(Spell/P_Air.jpg,nolink,25x25,Air);&amp;ref(Spell/P_Water.jpg,nolink,25x25,Water);&amp;ref(Spell/P_Astral.jpg,nolink,25x25,Astral);&amp;ref(Spell/P_Nature.jpg,nolink,25x25,Nature);+1:100%|&amp;ref(Spell/P_Research.jpg,nolink,25x25,Research);9|&amp;ref(Nation/Sacred.jpg,nolink,25x25,Sacred);|
|Master of the Five Elements|&amp;ref(Nation/R_Capital.jpg,nolink,25x25,National Capital);|&amp;ref(Spell/P_Fire.jpg,nolink,25x25,Fire);1&amp;ref(Spell/P_Air.jpg,nolink,25x25,Air);1&amp;ref(Spell/P_Water.jpg,nolink,25x25,Water);1&amp;ref(Spell/P_Earth.jpg,nolink,25x25,Earth);1&amp;ref(Spell/P_Nature.jpg,nolink,25x25,Nature);1&amp;ref(Spell/P_Holy.jpg,nolink,25x25,Holy);1|&amp;ref(Spell/P_Fire.jpg,nolink,25x25,Fire);&amp;ref(Spell/P_Air.jpg,nolink,25x25,Air);&amp;ref(Spell/P_Water.jpg,nolink,25x25,Water);&amp;ref(Spell/P_Earth.jpg,nolink,25x25,Earth);&amp;ref(Spell/P_Nature.jpg,nolink,25x25,Nature);+1:100%|&amp;ref(Spell/P_Research.jpg,nolink,25x25,Research);17|&amp;ref(Nation/Sacred.jpg,nolink,25x25,Sacred);|
|Celestial Master|&amp;ref(Nation/R_Capital.jpg,nolink,25x25,National Capital);|&amp;ref(Spell/P_Fire.jpg,nolink,25x25,Fire);1&amp;ref(Spell/P_Air.jpg,nolink,25x25,Air);1&amp;ref(Spell/P_Water.jpg,nolink,25x25,Water);2&amp;ref(Spell/P_Astral.jpg,nolink,25x25,Astral);1&amp;ref(Spell/P_Holy.jpg,nolink,25x25,Holy);2|&amp;ref(Spell/P_Air.jpg,nolink,25x25,Air);&amp;ref(Spell/P_Water.jpg,nolink,25x25,Water);&amp;ref(Spell/P_Astral.jpg,nolink,25x25,Astral);+1:100%&amp;br;&amp;ref(Spell/P_Air.jpg,nolink,25x25,Air);&amp;ref(Spell/P_Water.jpg,nolink,25x25,Water);&amp;ref(Spell/P_Astral.jpg,nolink,25x25,Astral);+1:10%&amp;br;&amp;ref(Spell/P_Fire.jpg,nolink,25x25,Fire);&amp;ref(Spell/P_Earth.jpg,nolink,25x25,Earth);&amp;ref(Spell/P_Death.jpg,nolink,25x25,Death);&amp;ref(Spell/P_Nature.jpg,nolink,25x25,Nature);+1:100%|&amp;ref(Spell/P_Research.jpg,nolink,25x25,Research);19+|&amp;ref(Nation/Sacred.jpg,nolink,25x25,Sacred);|
|Huli Jing|&amp;ref(Item/Master-Ritualist.jpg,nolink,25x25,Ritual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***固有呪文
|領域|名称|主系統|副系統|消費|使用場面|簡易分類|
|Conjuration Lv1|Celestial Servant|&amp;ref(Spell/P_Earth.jpg,nolink,25x25,Earth);1|&amp;ref(Spell/P_Astral.jpg,nolink,25x25,Astral);1|&amp;ref(Spell/V_Earth.jpg,nolink,25x25,Earth Gem);1|儀式/陸上専用|兵士召喚|
|~|~|&gt;|&gt;|&gt;|&gt;|強靭だが不器用な天の存在Celestial Servantを1体召喚します|
|Conjuration Lv1|Call Ancestor|&amp;ref(Spell/P_Death.jpg,nolink,25x25,Death);1|||戦闘/水陸両用|一時的召喚|
|~|~|&gt;|&gt;|&gt;|&gt;|神聖だが弱い祖霊Ancestral Spiritを1体召喚します|
|Conjuration Lv3|Heavenly Rivers|&amp;ref(Spell/P_Water.jpg,nolink,25x25,Water);1|&amp;ref(Spell/P_Astral.jpg,nolink,25x25,Astral);1|&amp;ref(Spell/V_Water.jpg,nolink,25x25,Water Gem);12|儀式/陸上専用|兵士召喚|
|~|~|&gt;|&gt;|&gt;|&gt;|水陸両棲の強力な天の存在Demon of Heavenly Riversを召喚します|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Lv4|Celestial Hounds|&amp;ref(Spell/P_Air.jpg,nolink,25x25,Air);1|&amp;ref(Spell/P_Astral.jpg,nolink,25x25,Astral);1|&amp;ref(Spell/V_Air.jpg,nolink,25x25,Air Gem);4|儀式/陸上専用|兵士召喚|
|~|~|&gt;|&gt;|&gt;|&gt;|飛行する天の猟犬Celestial Houndを2体召喚します|
|Conjuration Lv5|Heavenly Fires|&amp;ref(Spell/P_Fire.jpg,nolink,25x25,Fire);1|&amp;ref(Spell/P_Astral.jpg,nolink,25x25,Astral);1|&amp;ref(Spell/V_Fire.jpg,nolink,25x25,Fire Gem);6|儀式/陸上専用|兵士召喚|
|~|~|&gt;|&gt;|&gt;|&gt;|炎の車輪を放つ天の存在Demon of Heavenly Firesを3体召喚します|
|Conjuration Lv6|Call Celestial Soldiers|&amp;ref(Spell/P_Air.jpg,nolink,25x25,Air);2|&amp;ref(Spell/P_Astral.jpg,nolink,25x25,Astral);1|&amp;ref(Spell/V_Air.jpg,nolink,25x25,Air Gem);15|儀式/陸上専用|兵士召喚|
|~|~|&gt;|&gt;|&gt;|&gt;|強力な天の兵士Celestial Soldierを5体召喚します|
|Conjuration Lv6|Contact Huli Jing|&amp;ref(Spell/P_Nature.jpg,nolink,25x25,Nature);2||&amp;ref(Spell/V_Nature.jpg,nolink,25x25,Nature Gem);30|儀式/陸上専用|指揮官召喚|
|~|~|&gt;|&gt;|&gt;|&gt;|多彩な魔力を持つ妖狐Huli Jingを召喚します|
|Conjuration Lv7|Wrath of the Ancestors|&amp;ref(Spell/P_Death.jpg,nolink,25x25,Death);1|||戦闘/水陸両用|一時的召喚|
|~|~|&gt;|&gt;|&gt;|&gt;|神聖だが弱い祖霊Ancestral Spiritを20+体召喚します|
|Alteration Lv5|Internal Alchemy|&amp;ref(Spell/P_Water.jpg,nolink,25x25,Water);2|&amp;ref(Spell/P_Astral.jpg,nolink,25x25,Astral);1|&amp;ref(Spell/V_Water.jpg,nolink,25x25,Water Gem);10|儀式/水陸両用|若年化|
|~|~|&gt;|&gt;|&gt;|&gt;|自身を狂気と引き換えに15年若返らせます|
|Evocation Lv5|Celestial Chastisement|&amp;ref(Spell/P_Astral.jpg,nolink,25x25,Astral);3|||戦闘/水陸両用|攻撃|
|~|~|&gt;|&gt;|&gt;|&gt;|敵の魔法生物を攻撃し寝返らせようと試みます|
***固有アイテム
|Construction Lv2|BGCOLOR(#000000):&amp;ref(Item/SH Weapons/Sword-of-the-Five-Elements.jpg,nolink,75x75,Sword of the Five Elements);|BGCOLOR(BLACK):COLOR(WHITE):''Sword of the Five Elements''|片手|&amp;ref(Spell/P_Fire.jpg,nolink,25x25,Fire);1&amp;ref(Spell/P_Water.jpg,nolink,25x25,Water);1|&amp;ref(Spell/V_Fire.jpg,nolink,25x25,Fire Gem);2&amp;ref(Spell/V_Water.jpg,nolink,25x25,Water Gem);2|
|~|~|&gt;|&gt;|&gt;|攻撃力：8&amp;ref(Item/D_Slash.jpg,nolink,25x25,Slash Damage);&amp;ref(Item/D_Magic.jpg,nolink,25x25,Magic Damage);&amp;br;攻撃修正：3&amp;br;防御修正：4&amp;br;長さ：1&amp;br;&amp;br;&amp;ref(Item/Reinvigoration.jpg,nolink,25x25,Reinvigoration (2));|
|~|&gt;|&gt;|&gt;|&gt;|BGCOLOR(#F5F5F5):安価で無難な性能。持久力も高めてくれる|
|Construction Lv2|BGCOLOR(#000000):&amp;ref(Item/Armors/Armor-of-the-Five-Elements.jpg,nolink,75x75,Armor of the Five Elements);|BGCOLOR(BLACK):COLOR(WHITE):''Armor of the Five Elements''|鎧|&amp;ref(Spell/P_Earth.jpg,nolink,25x25,Earth);1&amp;ref(Spell/P_Air.jpg,nolink,25x25,Air);1|&amp;ref(Spell/V_Earth.jpg,nolink,25x25,Earth Gem);2&amp;ref(Spell/V_Air.jpg,nolink,25x25,Air Gem);2|
|~|~|&gt;|&gt;|&gt;|胴体防護：17&amp;br;防御修正：-1&amp;br;装備負担：2&amp;br;行軍速度：-2&amp;br;魔法の防具&amp;br;&amp;br;&amp;ref(Item/Fire-Resistant.jpg,nolink,25x25,Fire Resistant (5));&amp;ref(Item/Shock-Resistant.jpg,nolink,25x25,Shock Resistant (5));&amp;ref(Item/Cold-Resistant.jpg,nolink,25x25,Cold Resistant (5));&amp;br;魔法抵抗+1|
|~|&gt;|&gt;|&gt;|&gt;|BGCOLOR(#F5F5F5):優秀な防御力に多様な耐性。さらに安価|
**聖職
***支配圏特殊効果
なし
***聖職者特殊能力
なし
</v>
      </c>
    </row>
    <row r="8" spans="1:31" x14ac:dyDescent="0.15">
      <c r="A8" t="s">
        <v>2893</v>
      </c>
      <c r="B8" t="s">
        <v>2905</v>
      </c>
      <c r="C8" t="s">
        <v>2906</v>
      </c>
      <c r="D8" t="s">
        <v>3077</v>
      </c>
      <c r="E8" s="10" t="s">
        <v>5486</v>
      </c>
      <c r="F8" s="10" t="s">
        <v>5481</v>
      </c>
      <c r="G8" s="10"/>
      <c r="H8" t="s">
        <v>3085</v>
      </c>
      <c r="L8" t="s">
        <v>3060</v>
      </c>
      <c r="M8" t="s">
        <v>3065</v>
      </c>
      <c r="P8">
        <v>2</v>
      </c>
      <c r="S8">
        <v>0</v>
      </c>
      <c r="T8">
        <v>100</v>
      </c>
      <c r="U8">
        <v>500</v>
      </c>
      <c r="W8">
        <v>400</v>
      </c>
      <c r="Y8" t="s">
        <v>5482</v>
      </c>
      <c r="Z8" t="s">
        <v>5483</v>
      </c>
      <c r="AB8" t="str">
        <f t="shared" si="0"/>
        <v>|BGCOLOR(#FDFDFD):[[&amp;ref(Machaka.jpg,nolink,50x65,Machaka, Lion King);&gt;./Machaka]]</v>
      </c>
      <c r="AC8" t="str">
        <f t="shared" ca="1" si="1"/>
        <v>|BGCOLOR(#FAEBD7):[[''Machaka''&gt;./Machaka]]</v>
      </c>
      <c r="AD8"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v>
      </c>
      <c r="AE8" t="str">
        <f ca="1">CONCATENATE("*",B8,", ",C8,CHAR(10),E8,CHAR(10),"**国勢",CHAR(10),"|種族|",F8,"|",CHAR(10),"|経済|",G8,"|",CHAR(10),"|気候|",IF(H8&lt;&gt;"",REPT(SUBSTITUTE(SUBSTITUTE(LEFT(H8,4),"Heat","&amp;ref(Spell/S_Heat.jpg,nolink,25x25,Heat);"),"Cold","&amp;ref(Spell/S_Cold.jpg,nolink,25x25,Cold);"),RIGHT(H8,1)),""),"|",CHAR(10),"|祝福|",SUBSTITUTE(SUBSTITUTE(SUBSTITUTE(SUBSTITUTE(SUBSTITUTE(SUBSTITUTE(SUBSTITUTE(SUBSTITUTE(J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amp;" "&amp;B8&amp;" 指揮官 S",Troops!$A:$A,0)&amp;":AJ"&amp;MATCH(A8&amp;" "&amp;B8&amp;" 指揮官 E",Troops!$A:$A,0))),myConcat(INDIRECT("Troops!AJ"&amp;MATCH(A8&amp;" "&amp;B8&amp;" 指揮官 S",Troops!$A:$A,0)))),CHAR(10),"***兵士",CHAR(10),"|名称|種別|コスト|&gt;|雇用条件|指揮枠|行軍|",CHAR(10),IFERROR(myConcat(INDIRECT("Troops!AJ"&amp;MATCH(A8&amp;" "&amp;B8&amp;" 兵士 S",Troops!$A:$A,0)&amp;":AJ"&amp;MATCH(A8&amp;" "&amp;B8&amp;" 兵士 E",Troops!$A:$A,0))),myConcat(INDIRECT("Troops!AJ"&amp;MATCH(A8&amp;" "&amp;B8&amp;" 指揮官 S",Troops!$A:$A,0)))),"**守備隊",CHAR(10),"|種別|指揮官|兵士|備考|",CHAR(10),IFERROR(myConcat(INDIRECT("Defence!H"&amp;MATCH(A8&amp;" "&amp;B8&amp;" S",Defence!$A:$A,0)&amp;":H"&amp;MATCH(A8&amp;" "&amp;B8&amp;" E",Defence!$A:$A,0))),myConcat(INDIRECT("Defence!H"&amp;MATCH(A8&amp;" "&amp;B8&amp;" S",Defence!$A:$A,0)))),CHAR(10),"**建造物",CHAR(10),"***首都要塞",CHAR(10),"|名称|管理力|指揮官雇用|兵士雇用|食糧庫|守備隊倍率|防壁強度|",CHAR(10),VLOOKUP(L8,Fort!$D:$M,10,FALSE),CHAR(10),"***陸上要塞",CHAR(10),"|名称|建造費|工期|管理力|指揮官雇用|兵士雇用|食糧庫|守備隊倍率|防壁強度|",CHAR(10),IFERROR(myConcat(INDIRECT(ADDRESS(MATCH(M8&amp;"1",Fort!$A:$A,0),MATCH(T8,Fort!$1:$1,0),3,1,"Fort")&amp;":"&amp;ADDRESS(MATCH(M8&amp;P8,Fort!$A:$A,0),MATCH(T8,Fort!$1:$1,0),3,1))),myConcat(INDIRECT(ADDRESS(MATCH(M8&amp;"1",Fort!$A:$A,0),MATCH(T8,Fort!$1:$1,0),3,1,"Fort")))),IFERROR("***沿岸要塞"&amp;CHAR(10)&amp;"|名称|建造費|工期|管理力|指揮官雇用|兵士雇用|食糧庫|守備隊倍率|防壁強度|"&amp;CHAR(10)&amp;IFERROR(myConcat(INDIRECT(ADDRESS(MATCH(N8&amp;"1",Fort!$A:$A,0),MATCH(T8,Fort!$1:$1,0),3,1,"Fort")&amp;":"&amp;ADDRESS(MATCH(N8&amp;Q8,Fort!$A:$A,0),MATCH(T8,Fort!$1:$1,0),3,1))),myConcat(INDIRECT(ADDRESS(MATCH(N8&amp;"1",Fort!$A:$A,0),MATCH(T8,Fort!$1:$1,0),3,1,"Fort")))&amp;CHAR(10)),""),"***水中要塞",CHAR(10),IFERROR("|名称|建造費|工期|管理力|指揮官雇用|兵士雇用|食糧庫|守備隊倍率|防壁強度|"&amp;CHAR(10)&amp;IFERROR(myConcat(INDIRECT(ADDRESS(MATCH(O8&amp;"1",Fort!$A:$A,0),MATCH(T8,Fort!$1:$1,0),3,1,"Fort")&amp;":"&amp;ADDRESS(MATCH(O8&amp;R8,Fort!$A:$A,0),MATCH(T8,Fort!$1:$1,0),3,1))),myConcat(INDIRECT(ADDRESS(MATCH(O8&amp;"1",Fort!$A:$A,0),MATCH(T8,Fort!$1:$1,0),3,1,"Fort")))),"建造不可"),CHAR(10),"***研究所と寺院",CHAR(10),"|設備|費用|特殊効果|",CHAR(10),"|研究所|",IF(U8&lt;&gt;500,"''"&amp;U8&amp;"''",U8),"|",V8,"|",CHAR(10),"|寺院|",IF(W8&lt;&gt;400,"''"&amp;W8&amp;"''",W8),"|",X8,"|",CHAR(10),"**魔法",CHAR(10),"***魔法資源",CHAR(10),"|魔法土地|",Y8,"|",CHAR(10),"|宝石収入|",SUBSTITUTE(SUBSTITUTE(SUBSTITUTE(SUBSTITUTE(SUBSTITUTE(SUBSTITUTE(SUBSTITUTE(SUBSTITUTE(Z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Slave);"),"|",CHAR(10),"|特殊機能|",AA8,"|",CHAR(10),"***魔法技能",CHAR(10),"|名称|雇用|固定魔力|変動魔力|研究力|特殊能力|",CHAR(10),IFERROR(myConcat(INDIRECT("MagicSkill!AM"&amp;MATCH(A8&amp;" "&amp;B8&amp;" S",MagicSkill!$A:$A,0)&amp;":AM"&amp;MATCH(A8&amp;" "&amp;B8&amp;" E",MagicSkill!$A:$A,0))),myConcat(INDIRECT("MagicSkill!AM"&amp;MATCH(A8&amp;" "&amp;B8&amp;" S",MagicSkill!$A:$A,0)))),CHAR(10),"***固有呪文",CHAR(10),IFERROR(CHAR(10)&amp;"|領域|名称|主系統|副系統|消費|使用場面|簡易分類|"&amp;CHAR(10)&amp;IFERROR(myConcat(INDIRECT("NationalSpellWork!E"&amp;MATCH(A8&amp;" "&amp;B8&amp;" S",NationalSpellWork!$A:$A,0)&amp;":E"&amp;MATCH(A8&amp;" "&amp;B8&amp;" E",NationalSpellWork!$A:$A,0))),myConcat(INDIRECT("NationalSpellWork!E"&amp;MATCH(A8&amp;" "&amp;B8&amp;" S",NationalSpellWork!$A:$A,0)))),"なし"),CHAR(10),"***固有アイテム",CHAR(10),IFERROR(IFERROR(myConcat(INDIRECT("NationalItemWork!E"&amp;MATCH(A8&amp;" "&amp;B8&amp;" S",NationalItemWork!$A:$A,0)&amp;":E"&amp;MATCH(A8&amp;" "&amp;B8&amp;" E",NationalItemWork!$A:$A,0))),myConcat(INDIRECT("NationalItemWork!E"&amp;MATCH(A8&amp;" "&amp;B8&amp;" S",NationalItemWork!$A:$A,0)))),"なし"),CHAR(10),"**聖職",CHAR(10),"***支配圏特殊効果",CHAR(10),IF(I8&lt;&gt;"",I8,"なし"),CHAR(10),"***聖職者特殊能力",CHAR(10),IF(K8&lt;&gt;"",K8,"なし"),CHAR(10))</f>
        <v xml:space="preserve">*Machaka, Lion King
Machakaは、トーテム崇拝の氏族に分かれた古き宗教的王国です。
各氏族はそのトーテムの精霊に従い、文明を齎すものとして彼らを崇拝し、彼らと人々との関わりについての神話を語ります。
何世紀にも渡り、獅子氏族は他を支配し、その賢明なる統治の下に統一された王国を築きました。
獅子氏族は獅子の祝福を受けており、彼らは他の人間よりも優れています。
Mababweの偉大なる人々、Arcoscephaleの歴史家に「コロッサス」と呼ばれる者たちは、鬣犬が人間に金工技術を教えるように強要され、犀が彼のものよりも長い槍によって破られて以来、平原を支配しています。
Great Mababweから、半ば神のような獅子氏族のコロッサスは、神聖なる王や女王として彼らの下等な親類を支配しています。
多くのトーテム崇拝の氏族が存在しますが、その幾つかは他よりも影響力を持ちます。
鬣犬、犀、象、そして蜘蛛の全ては、そのトーテムの主の技術と導きと共に獅子に仕えます。
Berytosやその他の国々との最近の接触は、コロッサス王族の間で野心を高まらせ、Lion Kingは獅子の目覚めに備えています。
Machakaの人々は、温暖な地を好みます。
**国勢
|種族|人間とコロッサス|
|経済||
|気候|&amp;ref(Spell/S_Heat.jpg,nolink,25x25,Heat);&amp;ref(Spell/S_Heat.jpg,nolink,25x25,Heat);|
|祝福||
**正規軍
***指揮官
|名称|種別|コスト|&gt;|雇用条件|指揮能力|行軍|
|BGCOLOR(#F5F5F5):Machaka Scout|斥候|&amp;ref(Nation/C_Gold.jpg,nolink,25x25,Gold);25&amp;ref(Nation/C_Resource.jpg,nolink,25x25,Resource);3&amp;ref(Nation/C_Command.jpg,nolink,25x25,Commander Point);1|&amp;ref(Nation/R_Fort.jpg,nolink,25x25,Land Fortress);|||18&amp;ref(Nation/Stealthy.jpg,nolink,25x25,Stealthy (40));&amp;ref(Nation/Forest-Survival.jpg,nolink,25x25,Forest Survival);&amp;ref(Nation/Mountain-Survival.jpg,nolink,25x25,Mountain Survival);|
|~|&gt;|&gt;|&gt;|&gt;|&gt;|BGCOLOR(#F5F5F5):やや軽装な斥候。足が速い一方で隠れるのが下手|
|BGCOLOR(#F5F5F5):Rhino Clan Commander|指揮官|&amp;ref(Nation/C_Gold.jpg,nolink,25x25,Gold);40&amp;ref(Nation/C_Resource.jpg,nolink,25x25,Resource);13&amp;ref(Nation/C_Command.jpg,nolink,25x25,Commander Point);1|&amp;ref(Nation/R_Fort.jpg,nolink,25x25,Land Fortress);||&amp;ref(Nation/Squad.jpg,nolink,25x25,Squad);2&amp;ref(Nation/LivingLead.jpg,nolink,25x25,Leadership);60|16|
|~|&gt;|&gt;|&gt;|&gt;|&gt;|BGCOLOR(#F5F5F5):標準的な指揮官。防具は若干ながら上位より優秀|
|BGCOLOR(#F5F5F5):Lion Clan Commander|指揮官|&amp;ref(Nation/C_Gold.jpg,nolink,25x25,Gold);75&amp;ref(Nation/C_Resource.jpg,nolink,25x25,Resource);8&amp;ref(Nation/C_Command.jpg,nolink,25x25,Commander Point);1|&amp;ref(Nation/R_Fort.jpg,nolink,25x25,Land Fortress);||&amp;ref(Nation/Squad.jpg,nolink,25x25,Squad);3&amp;ref(Nation/LivingLead.jpg,nolink,25x25,Leadership);80|18|
|~|&gt;|&gt;|&gt;|&gt;|&gt;|BGCOLOR(#F5F5F5):上位指揮官。やや軽装だが問題ない範囲|
|BGCOLOR(#F5F5F5):Voice of Lion|聖職者&amp;ref(Nation/Sacred.jpg,nolink,25x25,Sacred);|&amp;ref(Nation/C_Gold.jpg,nolink,25x25,Gold);80&amp;ref(Nation/C_Resource.jpg,nolink,25x25,Resource);2&amp;ref(Nation/C_Command.jpg,nolink,25x25,Commander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Leadership);5&amp;ref(Item/Beastmaster.jpg,nolink,25x25,Beastmaster (+2));|18|
|~|&gt;|&gt;|&gt;|&gt;|&gt;|BGCOLOR(#F5F5F5):レベル1の聖職者。緑魔法を持ち動物の指揮も得意|
|BGCOLOR(#F5F5F5):Hyena Clan Witch Doctor|魔術師|&amp;ref(Nation/C_Gold.jpg,nolink,25x25,Gold);165&amp;ref(Nation/C_Resource.jpg,nolink,25x25,Resource);1&amp;ref(Nation/C_Command.jpg,nolink,25x25,Commander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Leadership);10&amp;ref(Nation/UndeadLead.jpg,nolink,25x25,Undead Leadership);60|16&amp;ref(Nation/Wasteland-Survival.jpg,nolink,25x25,Wasteland Survival);|
|~|&gt;|&gt;|&gt;|&gt;|&gt;|BGCOLOR(#F5F5F5):死、地、火の魔法技能を持つ呪医。病気を治せるが異端者でもある|
|BGCOLOR(#F5F5F5):Bouda|魔術師|&amp;ref(Nation/C_Gold.jpg,nolink,25x25,Gold);215&amp;ref(Nation/C_Resource.jpg,nolink,25x25,Resource);3&amp;ref(Nation/C_Command.jpg,nolink,25x25,Commander Point);4|&amp;ref(Nation/R_Fort.jpg,nolink,25x25,Land Fortress);|&amp;ref(Spell/P_Research.jpg,nolink,25x25,Lab Needed);|&amp;ref(Nation/Squad.jpg,nolink,25x25,Squad);1&amp;ref(Nation/LivingLead.jpg,nolink,25x25,Leadership);15+&amp;ref(Nation/MagicLead.jpg,nolink,25x25,Magic Leadership);15+&amp;ref(Nation/UndeadLead.jpg,nolink,25x25,Undead Leadership);60+|18&amp;ref(Nation/Wasteland-Survival.jpg,nolink,25x25,Wasteland Survival);|
|~|&gt;|&gt;|&gt;|&gt;|&gt;|BGCOLOR(#F5F5F5):地、死、火などの魔法技能を持つ半獣の鍛冶。異端者な上に不安も撒く|
|BGCOLOR(#F5F5F5):Voice of Spider|密偵&amp;ref(Nation/Sacred.jpg,nolink,25x25,Sacred);|&amp;ref(Nation/C_Gold.jpg,nolink,25x25,Gold);75&amp;ref(Nation/C_Resource.jpg,nolink,25x25,Resource);3&amp;ref(Nation/C_Command.jpg,nolink,25x25,Commander Point);2|&amp;ref(Nation/R_Fort.jpg,nolink,25x25,Land Fortress);|&amp;ref(Spell/P_Holy.jpg,nolink,25x25,Temple Needed);||18&amp;ref(Nation/Stealthy.jpg,nolink,25x25,Stealthy (60));&amp;ref(Nation/Forest-Survival.jpg,nolink,25x25,Forest Survival);|
|~|&gt;|&gt;|&gt;|&gt;|&gt;|BGCOLOR(#F5F5F5):密偵。やや高価だが隠れるのが上手く反乱扇動なども可能|
|BGCOLOR(#F5F5F5):Spider Clan Witch Doctor|魔術師|&amp;ref(Nation/C_Gold.jpg,nolink,25x25,Gold);80&amp;ref(Nation/C_Resource.jpg,nolink,25x25,Resource);1&amp;ref(Nation/C_Command.jpg,nolink,25x25,Commander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|~|&gt;|&gt;|&gt;|&gt;|&gt;|BGCOLOR(#F5F5F5):火、死、緑の魔法技能を持つ。呪医だが治療術は持たない|
|BGCOLOR(#F5F5F5):Spider Clan Sorcerer|魔術師|&amp;ref(Nation/C_Gold.jpg,nolink,25x25,Gold);175&amp;ref(Nation/C_Resource.jpg,nolink,25x25,Resource);1&amp;ref(Nation/C_Command.jpg,nolink,25x25,Commander Point);4|&amp;ref(Nation/R_Capital.jpg,nolink,25x25,National Capital);|&amp;ref(Spell/P_Research.jpg,nolink,25x25,Lab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|~|&gt;|&gt;|&gt;|&gt;|&gt;|BGCOLOR(#F5F5F5):火、死、緑などの魔法技能を持つ。個々の技能の差が激しい|
|BGCOLOR(#F5F5F5):Lion Queen|聖職者&amp;ref(Nation/Sacred.jpg,nolink,25x25,Sacred);|&amp;ref(Nation/C_Gold.jpg,nolink,25x25,Gold);320&amp;ref(Nation/C_Resource.jpg,nolink,25x25,Resource);8&amp;ref(Nation/C_Command.jpg,nolink,25x25,Commander Point);4|&amp;ref(Nation/R_Capital.jpg,nolink,25x25,National Capital);|&amp;ref(Spell/P_Research.jpg,nolink,25x25,Lab Needed);&amp;ref(Spell/P_Holy.jpg,nolink,25x25,Temple Needed);|&amp;ref(Nation/Squad.jpg,nolink,25x25,Squad);2&amp;ref(Nation/LivingLead.jpg,nolink,25x25,Leadership);55+&amp;ref(Nation/MagicLead.jpg,nolink,25x25,Magic Leadership);30+|20|
|~|&gt;|&gt;|&gt;|&gt;|&gt;|BGCOLOR(#F5F5F5):レベル1の聖職者。火、緑、地などの魔法技能も持つ|
|BGCOLOR(#F5F5F5):Lion King|聖職者&amp;ref(Nation/Sacred.jpg,nolink,25x25,Sacred);|&amp;ref(Nation/C_Gold.jpg,nolink,25x25,Gold);350&amp;ref(Nation/C_Resource.jpg,nolink,25x25,Resource);11&amp;ref(Nation/C_Command.jpg,nolink,25x25,Commander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Leadership);30+|20|
|~|&gt;|&gt;|&gt;|&gt;|&gt;|BGCOLOR(#F5F5F5):レベル2の聖職者。緑、火、地などの魔法技能も持ち指揮もこなす|
***兵士
|名称|種別|コスト|&gt;|雇用条件|指揮枠|行軍|
|BGCOLOR(#F5F5F5):Pygmy|射手|&amp;ref(Nation/C_Gold.jpg,nolink,25x25,Gold);5&amp;ref(Nation/C_Resource.jpg,nolink,25x25,Resource);2&amp;ref(Nation/C_Recruitment.jpg,nolink,25x25,Recruitment Point);2|&amp;ref(Nation/R_Fort.jpg,nolink,25x25,Land Fortress);||&amp;ref(Nation/LivingLead.jpg,nolink,25x25,Living);|14&amp;ref(Nation/Forest-Survival.jpg,nolink,25x25,Forest Survival);|
|~|&gt;|&gt;|&gt;|&gt;|&gt;|BGCOLOR(#F5F5F5):小人の射手。小さいだけに弱いが数は出せる|
|BGCOLOR(#F5F5F5):Machaka Militia|歩兵|&amp;ref(Nation/C_Gold.jpg,nolink,25x25,Gold);7&amp;ref(Nation/C_Resource.jpg,nolink,25x25,Resource);2&amp;ref(Nation/C_Recruitment.jpg,nolink,25x25,Recruitment Point);3|&amp;ref(Nation/R_Fort.jpg,nolink,25x25,Land Fortress);||&amp;ref(Nation/LivingLead.jpg,nolink,25x25,Living);|16|
|~|&gt;|&gt;|&gt;|&gt;|&gt;|BGCOLOR(#F5F5F5):槍を持つ民兵。丸裸のため民兵としても格別の安さと弱さ|
|BGCOLOR(#F5F5F5):Bird Clan Archer|射手|&amp;ref(Nation/C_Gold.jpg,nolink,25x25,Gold);10&amp;ref(Nation/C_Resource.jpg,nolink,25x25,Resource);3&amp;ref(Nation/C_Recruitment.jpg,nolink,25x25,Recruitment Point);9|&amp;ref(Nation/R_Fort.jpg,nolink,25x25,Land Fortress);||&amp;ref(Nation/LivingLead.jpg,nolink,25x25,Living);|16|
|~|&gt;|&gt;|&gt;|&gt;|&gt;|BGCOLOR(#F5F5F5):高精度な弓兵。最低限の装備のため量産が楽|
|BGCOLOR(#F5F5F5):Machaka Warrior|歩兵|&amp;ref(Nation/C_Gold.jpg,nolink,25x25,Gold);10&amp;ref(Nation/C_Resource.jpg,nolink,25x25,Resource);2&amp;ref(Nation/C_Recruitment.jpg,nolink,25x25,Recruitment Point);9|&amp;ref(Nation/R_Fort.jpg,nolink,25x25,Land Fortress);||&amp;ref(Nation/LivingLead.jpg,nolink,25x25,Living);|16|
|~|&gt;|&gt;|&gt;|&gt;|&gt;|BGCOLOR(#F5F5F5):槍と皮盾を持つ軽歩兵。防具が盾のみのため非常に脆い|
|BGCOLOR(#F5F5F5):Hyena Clan Warrior|歩兵|&amp;ref(Nation/C_Gold.jpg,nolink,25x25,Gold);10&amp;ref(Nation/C_Resource.jpg,nolink,25x25,Resource);5&amp;ref(Nation/C_Recruitment.jpg,nolink,25x25,Recruitment Point);9|&amp;ref(Nation/R_Fort.jpg,nolink,25x25,Land Fortress);||&amp;ref(Nation/LivingLead.jpg,nolink,25x25,Living);|16&amp;ref(Nation/Wasteland-Survival.jpg,nolink,25x25,Wasteland Survival);|
|~|&gt;|&gt;|&gt;|&gt;|&gt;|BGCOLOR(#F5F5F5):槍、投槍、大皮盾を持つ軽歩兵。脆いが接敵前に多少の牽制ができる|
|BGCOLOR(#F5F5F5):Rhino Clan Warrior|歩兵|&amp;ref(Nation/C_Gold.jpg,nolink,25x25,Gold);13&amp;ref(Nation/C_Resource.jpg,nolink,25x25,Resource);13&amp;ref(Nation/C_Recruitment.jpg,nolink,25x25,Recruitment Point);16|&amp;ref(Nation/R_Fort.jpg,nolink,25x25,Land Fortress);||&amp;ref(Nation/LivingLead.jpg,nolink,25x25,Living);|14|
|~|&gt;|&gt;|&gt;|&gt;|&gt;|BGCOLOR(#F5F5F5):長槍と大皮盾を持つ歩兵。技量は平凡だが高密度の隊列を組む|
|BGCOLOR(#F5F5F5):Lion Clan Warrior|歩兵|&amp;ref(Nation/C_Gold.jpg,nolink,25x25,Gold);14&amp;ref(Nation/C_Resource.jpg,nolink,25x25,Resource);6&amp;ref(Nation/C_Recruitment.jpg,nolink,25x25,Recruitment Point);18|&amp;ref(Nation/R_Fort.jpg,nolink,25x25,Land Fortress);||&amp;ref(Nation/LivingLead.jpg,nolink,25x25,Living);|16|
|~|&gt;|&gt;|&gt;|&gt;|&gt;|BGCOLOR(#F5F5F5):長槍と大皮盾を持つ軽歩兵。士気や技量に優れるが防具は控えめ|
|BGCOLOR(#F5F5F5):War Lion|動物|&amp;ref(Nation/C_Gold.jpg,nolink,25x25,Gold);20&amp;ref(Nation/C_Resource.jpg,nolink,25x25,Resource);1&amp;ref(Nation/C_Recruitment.jpg,nolink,25x25,Recruitment Point);14|&amp;ref(Nation/R_Fort.jpg,nolink,25x25,Land Fortress);||&amp;ref(Nation/LivingLead.jpg,nolink,25x25,Living);&amp;ref(Nation/Animal.jpg,nolink,25x25,Animal);&amp;ref(Nation/Undisciplined.jpg,nolink,25x25,Undisciplined);|20|
|~|&gt;|&gt;|&gt;|&gt;|&gt;|BGCOLOR(#F5F5F5):軍用に飼い慣らされた獅子。資源は殆ど必要としない|
|BGCOLOR(#F5F5F5):War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
|~|&gt;|&gt;|&gt;|&gt;|&gt;|BGCOLOR(#F5F5F5):敵を蹂躙する巨大生物。他国の象よりも士気が高い|
|BGCOLOR(#F5F5F5):Spider Clan Archer|射手|&amp;ref(Nation/C_Gold.jpg,nolink,25x25,Gold);12&amp;ref(Nation/C_Resource.jpg,nolink,25x25,Resource);4&amp;ref(Nation/C_Recruitment.jpg,nolink,25x25,Recruitment Point);20|&amp;ref(Nation/R_Capital.jpg,nolink,25x25,National Capital);||&amp;ref(Nation/LivingLead.jpg,nolink,25x25,Living);|16&amp;ref(Nation/Forest-Survival.jpg,nolink,25x25,Forest Survival);|
|~|&gt;|&gt;|&gt;|&gt;|&gt;|BGCOLOR(#F5F5F5):毒矢を放つ弓兵。矢が刺さりさえすれば毒で弱らせられる|
|BGCOLOR(#F5F5F5):Spider Clan Warrior|歩兵|&amp;ref(Nation/C_Gold.jpg,nolink,25x25,Gold);12&amp;ref(Nation/C_Resource.jpg,nolink,25x25,Resource);5&amp;ref(Nation/C_Recruitment.jpg,nolink,25x25,Recruitment Point);14|&amp;ref(Nation/R_Capital.jpg,nolink,25x25,National Capital);||&amp;ref(Nation/LivingLead.jpg,nolink,25x25,Living);|16&amp;ref(Nation/Forest-Survival.jpg,nolink,25x25,Forest Survival);|
|~|&gt;|&gt;|&gt;|&gt;|&gt;|BGCOLOR(#F5F5F5):毒槍と皮盾を持つ歩兵。槍の毒はかなり強力|
|BGCOLOR(#F5F5F5):Spider Rider|騎兵|&amp;ref(Nation/C_Gold.jpg,nolink,25x25,Gold);30&amp;ref(Nation/C_Resource.jpg,nolink,25x25,Resource);5&amp;ref(Nation/C_Recruitment.jpg,nolink,25x25,Recruitment Point);46|&amp;ref(Nation/R_Capital.jpg,nolink,25x25,National Capital);||&amp;ref(Nation/LivingLead.jpg,nolink,25x25,Living);|16&amp;ref(Nation/Forest-Survival.jpg,nolink,25x25,Forest Survival);|
|~|&gt;|&gt;|&gt;|&gt;|&gt;|BGCOLOR(#F5F5F5):槍と毒矢を持つ大蜘蛛騎兵。蜘蛛は猛毒を持つ|
|BGCOLOR(#F5F5F5):Lion Warrior|歩兵&amp;ref(Nation/Sacred.jpg,nolink,25x25,Sacred);|&amp;ref(Nation/C_Gold.jpg,nolink,25x25,Gold);40&amp;ref(Nation/C_Resource.jpg,nolink,25x25,Resource);26&amp;ref(Nation/C_Recruitment.jpg,nolink,25x25,Recruitment Point);23|&amp;ref(Nation/R_Capital.jpg,nolink,25x25,National Capital);|&amp;ref(Spell/P_Holy.jpg,nolink,25x25,Temple Needed);|&amp;ref(Nation/LivingLead.jpg,nolink,25x25,Living);|18|
|~|&gt;|&gt;|&gt;|&gt;|&gt;|BGCOLOR(#F5F5F5):魔法の棍棒を持つ歩兵。堅実な性能を持つ|
**守備隊
|種別|指揮官|兵士|備考|
|陸上下位|Lion Clan Commander|Bird Clan Archer:10　Machaka Militia:20　Machaka Warrior:10||
|陸上上位|Voice of Lion|Rhino Clan Warrior:10||
|陸上要塞|Lion Clan Commander|Bird Clan Archer:15||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|魔法土地|Forest of Spiders, Great Mababwe|
|宝石収入|&amp;ref(Spell/V_Fire.jpg,nolink,25x25,Fire Gem);1&amp;ref(Spell/V_Earth.jpg,nolink,25x25,Earth Gem);2&amp;ref(Spell/V_Death.jpg,nolink,25x25,Death Gem);1&amp;ref(Spell/V_Nature.jpg,nolink,25x25,Nature Gem);2|
|特殊機能||
***魔法技能
|名称|雇用|固定魔力|変動魔力|研究力|特殊能力|
|Voice of Lion|&amp;ref(Nation/R_Fort.jpg,nolink,25x25,Land Fortress);|&amp;ref(Spell/P_Nature.jpg,nolink,25x25,Nature);1&amp;ref(Spell/P_Holy.jpg,nolink,25x25,Holy);1||&amp;ref(Spell/P_Research.jpg,nolink,25x25,Research);7|&amp;ref(Nation/Sacred.jpg,nolink,25x25,Sacred);|
|Hyena Clan Witch Doctor|&amp;ref(Nation/R_Fort.jpg,nolink,25x25,Land Fortress);|&amp;ref(Spell/P_Fire.jpg,nolink,25x25,Fire);1&amp;ref(Spell/P_Earth.jpg,nolink,25x25,Earth);1&amp;ref(Spell/P_Death.jpg,nolink,25x25,Death);2||&amp;ref(Spell/P_Research.jpg,nolink,25x25,Research);13|&amp;ref(Nation/Disease-Healer.jpg,nolink,25x25,Disease Healer (1));&amp;ref(Nation/Heretic.jpg,nolink,25x25,Heretic (1));|
|Bouda|&amp;ref(Nation/R_Fort.jpg,nolink,25x25,Land Fortress);|&amp;ref(Spell/P_Fire.jpg,nolink,25x25,Fire);1&amp;ref(Spell/P_Earth.jpg,nolink,25x25,Earth);2&amp;ref(Spell/P_Death.jpg,nolink,25x25,Death);2|&amp;ref(Spell/P_Fire.jpg,nolink,25x25,Fire);&amp;ref(Spell/P_Earth.jpg,nolink,25x25,Earth);&amp;ref(Spell/P_Death.jpg,nolink,25x25,Death);+1:100%|&amp;ref(Spell/P_Research.jpg,nolink,25x25,Research);17|&amp;ref(Nation/Forge-Bonus.jpg,nolink,25x25,Forge Bonus (1));&amp;ref(Nation/Heretic.jpg,nolink,25x25,Heretic (2));|
|Spider Clan Witch Doctor|&amp;ref(Nation/R_Fort.jpg,nolink,25x25,Land Fortress);|&amp;ref(Spell/P_Fire.jpg,nolink,25x25,Fire);1&amp;ref(Spell/P_Death.jpg,nolink,25x25,Death);1&amp;ref(Spell/P_Nature.jpg,nolink,25x25,Nature);1||&amp;ref(Spell/P_Research.jpg,nolink,25x25,Research);7|&amp;ref(Nation/Inept-Researcher.jpg,nolink,25x25,Inept Researcher (-4));|
|Spider Clan Sorcerer|&amp;ref(Nation/R_Capital.jpg,nolink,25x25,National Capital);|&amp;ref(Spell/P_Fire.jpg,nolink,25x25,Fire);1&amp;ref(Spell/P_Death.jpg,nolink,25x25,Death);1&amp;ref(Spell/P_Nature.jpg,nolink,25x25,Nature);1|&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10%|&amp;ref(Spell/P_Research.jpg,nolink,25x25,Research);15+||
|Lion Queen|&amp;ref(Nation/R_Capital.jpg,nolink,25x25,National Capital);|&amp;ref(Spell/P_Fire.jpg,nolink,25x25,Fire);3&amp;ref(Spell/P_Earth.jpg,nolink,25x25,Earth);1&amp;ref(Spell/P_Nature.jpg,nolink,25x25,Nature);2&amp;ref(Spell/P_Holy.jpg,nolink,25x25,Holy);1|&amp;ref(Spell/P_Fire.jpg,nolink,25x25,Fire);&amp;ref(Spell/P_Earth.jpg,nolink,25x25,Earth);&amp;ref(Spell/P_Nature.jpg,nolink,25x25,Nature);+1:10%|&amp;ref(Spell/P_Research.jpg,nolink,25x25,Research);17+|&amp;ref(Nation/Sacred.jpg,nolink,25x25,Sacred);|
|Lion King|&amp;ref(Nation/R_Capital.jpg,nolink,25x25,National Capital);|&amp;ref(Spell/P_Fire.jpg,nolink,25x25,Fire);2&amp;ref(Spell/P_Earth.jpg,nolink,25x25,Earth);1&amp;ref(Spell/P_Nature.jpg,nolink,25x25,Nature);3&amp;ref(Spell/P_Holy.jpg,nolink,25x25,Holy);2|&amp;ref(Spell/P_Fire.jpg,nolink,25x25,Fire);&amp;ref(Spell/P_Earth.jpg,nolink,25x25,Earth);&amp;ref(Spell/P_Nature.jpg,nolink,25x25,Nature);+1:10%|&amp;ref(Spell/P_Research.jpg,nolink,25x25,Research);17+|&amp;ref(Nation/Sacred.jpg,nolink,25x25,Sacred);|
***固有呪文
|領域|名称|主系統|副系統|消費|使用場面|簡易分類|
|Conjuration Lv3|Herd of Elephants|&amp;ref(Spell/P_Nature.jpg,nolink,25x25,Nature);2||&amp;ref(Spell/V_Nature.jpg,nolink,25x25,Nature Gem);25|儀式/陸上専用|兵士召喚|
|~|~|&gt;|&gt;|&gt;|&gt;|敵を蹂躙する臆病な巨大生物Elephantを5+体召喚します|
|Conjuration Lv3|Pride of Lions|&amp;ref(Spell/P_Nature.jpg,nolink,25x25,Nature);2||&amp;ref(Spell/V_Nature.jpg,nolink,25x25,Nature Gem);10|儀式/陸上専用|兵士召喚|
|~|~|&gt;|&gt;|&gt;|&gt;|敏捷なGreat Lionを10+体召喚します|
***固有アイテム
なし
**聖職
***支配圏特殊効果
なし
***聖職者特殊能力
なし
</v>
      </c>
    </row>
    <row r="9" spans="1:31" x14ac:dyDescent="0.15">
      <c r="A9" t="s">
        <v>2893</v>
      </c>
      <c r="B9" t="s">
        <v>2907</v>
      </c>
      <c r="C9" t="s">
        <v>2908</v>
      </c>
      <c r="D9" t="s">
        <v>3077</v>
      </c>
      <c r="E9" s="10" t="s">
        <v>5663</v>
      </c>
      <c r="F9" s="10" t="s">
        <v>5662</v>
      </c>
      <c r="G9" s="10"/>
      <c r="H9" t="s">
        <v>3087</v>
      </c>
      <c r="I9" t="s">
        <v>13526</v>
      </c>
      <c r="J9" t="s">
        <v>3325</v>
      </c>
      <c r="K9" t="s">
        <v>6760</v>
      </c>
      <c r="L9" t="s">
        <v>3068</v>
      </c>
      <c r="M9" t="s">
        <v>3069</v>
      </c>
      <c r="P9">
        <v>1</v>
      </c>
      <c r="S9">
        <v>0</v>
      </c>
      <c r="T9">
        <v>100</v>
      </c>
      <c r="U9">
        <v>500</v>
      </c>
      <c r="W9">
        <v>400</v>
      </c>
      <c r="X9" t="s">
        <v>5666</v>
      </c>
      <c r="Y9" t="s">
        <v>5660</v>
      </c>
      <c r="Z9" t="s">
        <v>5661</v>
      </c>
      <c r="AB9" t="str">
        <f t="shared" si="0"/>
        <v>|BGCOLOR(#FDFDFD):[[&amp;ref(Mictlan.jpg,nolink,50x65,Mictlan, Reign of Blood);&gt;./Mictlan]]</v>
      </c>
      <c r="AC9" t="str">
        <f t="shared" ca="1" si="1"/>
        <v>|BGCOLOR(#FAEBD7):[[''Mictlan''&gt;./Mictlan]]</v>
      </c>
      <c r="AD9"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v>
      </c>
      <c r="AE9" t="str">
        <f ca="1">CONCATENATE("*",B9,", ",C9,CHAR(10),E9,CHAR(10),"**国勢",CHAR(10),"|種族|",F9,"|",CHAR(10),"|経済|",G9,"|",CHAR(10),"|気候|",IF(H9&lt;&gt;"",REPT(SUBSTITUTE(SUBSTITUTE(LEFT(H9,4),"Heat","&amp;ref(Spell/S_Heat.jpg,nolink,25x25,Heat);"),"Cold","&amp;ref(Spell/S_Cold.jpg,nolink,25x25,Cold);"),RIGHT(H9,1)),""),"|",CHAR(10),"|祝福|",SUBSTITUTE(SUBSTITUTE(SUBSTITUTE(SUBSTITUTE(SUBSTITUTE(SUBSTITUTE(SUBSTITUTE(SUBSTITUTE(J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amp;" "&amp;B9&amp;" 指揮官 S",Troops!$A:$A,0)&amp;":AJ"&amp;MATCH(A9&amp;" "&amp;B9&amp;" 指揮官 E",Troops!$A:$A,0))),myConcat(INDIRECT("Troops!AJ"&amp;MATCH(A9&amp;" "&amp;B9&amp;" 指揮官 S",Troops!$A:$A,0)))),CHAR(10),"***兵士",CHAR(10),"|名称|種別|コスト|&gt;|雇用条件|指揮枠|行軍|",CHAR(10),IFERROR(myConcat(INDIRECT("Troops!AJ"&amp;MATCH(A9&amp;" "&amp;B9&amp;" 兵士 S",Troops!$A:$A,0)&amp;":AJ"&amp;MATCH(A9&amp;" "&amp;B9&amp;" 兵士 E",Troops!$A:$A,0))),myConcat(INDIRECT("Troops!AJ"&amp;MATCH(A9&amp;" "&amp;B9&amp;" 指揮官 S",Troops!$A:$A,0)))),"**守備隊",CHAR(10),"|種別|指揮官|兵士|備考|",CHAR(10),IFERROR(myConcat(INDIRECT("Defence!H"&amp;MATCH(A9&amp;" "&amp;B9&amp;" S",Defence!$A:$A,0)&amp;":H"&amp;MATCH(A9&amp;" "&amp;B9&amp;" E",Defence!$A:$A,0))),myConcat(INDIRECT("Defence!H"&amp;MATCH(A9&amp;" "&amp;B9&amp;" S",Defence!$A:$A,0)))),CHAR(10),"**建造物",CHAR(10),"***首都要塞",CHAR(10),"|名称|管理力|指揮官雇用|兵士雇用|食糧庫|守備隊倍率|防壁強度|",CHAR(10),VLOOKUP(L9,Fort!$D:$M,10,FALSE),CHAR(10),"***陸上要塞",CHAR(10),"|名称|建造費|工期|管理力|指揮官雇用|兵士雇用|食糧庫|守備隊倍率|防壁強度|",CHAR(10),IFERROR(myConcat(INDIRECT(ADDRESS(MATCH(M9&amp;"1",Fort!$A:$A,0),MATCH(T9,Fort!$1:$1,0),3,1,"Fort")&amp;":"&amp;ADDRESS(MATCH(M9&amp;P9,Fort!$A:$A,0),MATCH(T9,Fort!$1:$1,0),3,1))),myConcat(INDIRECT(ADDRESS(MATCH(M9&amp;"1",Fort!$A:$A,0),MATCH(T9,Fort!$1:$1,0),3,1,"Fort")))),IFERROR("***沿岸要塞"&amp;CHAR(10)&amp;"|名称|建造費|工期|管理力|指揮官雇用|兵士雇用|食糧庫|守備隊倍率|防壁強度|"&amp;CHAR(10)&amp;IFERROR(myConcat(INDIRECT(ADDRESS(MATCH(N9&amp;"1",Fort!$A:$A,0),MATCH(T9,Fort!$1:$1,0),3,1,"Fort")&amp;":"&amp;ADDRESS(MATCH(N9&amp;Q9,Fort!$A:$A,0),MATCH(T9,Fort!$1:$1,0),3,1))),myConcat(INDIRECT(ADDRESS(MATCH(N9&amp;"1",Fort!$A:$A,0),MATCH(T9,Fort!$1:$1,0),3,1,"Fort")))&amp;CHAR(10)),""),"***水中要塞",CHAR(10),IFERROR("|名称|建造費|工期|管理力|指揮官雇用|兵士雇用|食糧庫|守備隊倍率|防壁強度|"&amp;CHAR(10)&amp;IFERROR(myConcat(INDIRECT(ADDRESS(MATCH(O9&amp;"1",Fort!$A:$A,0),MATCH(T9,Fort!$1:$1,0),3,1,"Fort")&amp;":"&amp;ADDRESS(MATCH(O9&amp;R9,Fort!$A:$A,0),MATCH(T9,Fort!$1:$1,0),3,1))),myConcat(INDIRECT(ADDRESS(MATCH(O9&amp;"1",Fort!$A:$A,0),MATCH(T9,Fort!$1:$1,0),3,1,"Fort")))),"建造不可"),CHAR(10),"***研究所と寺院",CHAR(10),"|設備|費用|特殊効果|",CHAR(10),"|研究所|",IF(U9&lt;&gt;500,"''"&amp;U9&amp;"''",U9),"|",V9,"|",CHAR(10),"|寺院|",IF(W9&lt;&gt;400,"''"&amp;W9&amp;"''",W9),"|",X9,"|",CHAR(10),"**魔法",CHAR(10),"***魔法資源",CHAR(10),"|魔法土地|",Y9,"|",CHAR(10),"|宝石収入|",SUBSTITUTE(SUBSTITUTE(SUBSTITUTE(SUBSTITUTE(SUBSTITUTE(SUBSTITUTE(SUBSTITUTE(SUBSTITUTE(Z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Slave);"),"|",CHAR(10),"|特殊機能|",AA9,"|",CHAR(10),"***魔法技能",CHAR(10),"|名称|雇用|固定魔力|変動魔力|研究力|特殊能力|",CHAR(10),IFERROR(myConcat(INDIRECT("MagicSkill!AM"&amp;MATCH(A9&amp;" "&amp;B9&amp;" S",MagicSkill!$A:$A,0)&amp;":AM"&amp;MATCH(A9&amp;" "&amp;B9&amp;" E",MagicSkill!$A:$A,0))),myConcat(INDIRECT("MagicSkill!AM"&amp;MATCH(A9&amp;" "&amp;B9&amp;" S",MagicSkill!$A:$A,0)))),CHAR(10),"***固有呪文",CHAR(10),IFERROR(CHAR(10)&amp;"|領域|名称|主系統|副系統|消費|使用場面|簡易分類|"&amp;CHAR(10)&amp;IFERROR(myConcat(INDIRECT("NationalSpellWork!E"&amp;MATCH(A9&amp;" "&amp;B9&amp;" S",NationalSpellWork!$A:$A,0)&amp;":E"&amp;MATCH(A9&amp;" "&amp;B9&amp;" E",NationalSpellWork!$A:$A,0))),myConcat(INDIRECT("NationalSpellWork!E"&amp;MATCH(A9&amp;" "&amp;B9&amp;" S",NationalSpellWork!$A:$A,0)))),"なし"),CHAR(10),"***固有アイテム",CHAR(10),IFERROR(IFERROR(myConcat(INDIRECT("NationalItemWork!E"&amp;MATCH(A9&amp;" "&amp;B9&amp;" S",NationalItemWork!$A:$A,0)&amp;":E"&amp;MATCH(A9&amp;" "&amp;B9&amp;" E",NationalItemWork!$A:$A,0))),myConcat(INDIRECT("NationalItemWork!E"&amp;MATCH(A9&amp;" "&amp;B9&amp;" S",NationalItemWork!$A:$A,0)))),"なし"),CHAR(10),"**聖職",CHAR(10),"***支配圏特殊効果",CHAR(10),IF(I9&lt;&gt;"",I9,"なし"),CHAR(10),"***聖職者特殊能力",CHAR(10),IF(K9&lt;&gt;"",K9,"なし"),CHAR(10))</f>
        <v xml:space="preserve">*Mictlan, Reign of Blood
Mictlanは、何世紀にも渡り孤立してきた古き部族の帝国です。
Mictlanの聖王の忌まわしき行いは、その隣人の大半を去らせるか、奴隷化と血の供犠へと直面させました。
王国の黎明から、飢えた神の消え行く力を補うために首都の寺院に血が零されてきました。
軍は、主に新たに征服された地から得た奴隷により構成されます。
Mictlanの魔法神官らは、飢えた神の二つの顔と二つの権能、すなわち太陽と月、雨と森を賛美します。
彼ら全員は熟練した血の魔術師です。
**国勢
|種族|人間|
|経済||
|気候|&amp;ref(Spell/S_Heat.jpg,nolink,25x25,Heat);|
|祝福|&amp;ref(Spell/P_Fire.jpg,nolink,30x30,Fire);+1&amp;ref(Spell/P_Blood.jpg,nolink,30x30,Blood);+2|
**正規軍
***指揮官
|名称|種別|コスト|&gt;|雇用条件|指揮能力|行軍|
|BGCOLOR(#F5F5F5):Scout|斥候|&amp;ref(Nation/C_Gold.jpg,nolink,25x25,Gold);25&amp;ref(Nation/C_Resource.jpg,nolink,25x25,Resource);1&amp;ref(Nation/C_Command.jpg,nolink,25x25,Commander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|~|&gt;|&gt;|&gt;|&gt;|&gt;|BGCOLOR(#F5F5F5):原始的装備の斥候。最小限の資源で雇用可能|
|BGCOLOR(#F5F5F5):Tribal King|指揮官&amp;ref(Nation/Sacred.jpg,nolink,25x25,Sacred);|&amp;ref(Nation/C_Gold.jpg,nolink,25x25,Gold);90&amp;ref(Nation/C_Resource.jpg,nolink,25x25,Resource);15&amp;ref(Nation/C_Command.jpg,nolink,25x25,Commander Point);1|&amp;ref(Nation/R_Fort.jpg,nolink,25x25,Land Fortress);|&amp;ref(Spell/P_Holy.jpg,nolink,25x25,Temple Needed);|&amp;ref(Nation/Squad.jpg,nolink,25x25,Squad);3&amp;ref(Nation/LivingLead.jpg,nolink,25x25,Leadership);80&amp;ref(Item/Taskmaster.jpg,nolink,25x25,Taskmaster (+1));|10&amp;ref(Nation/Forest-Survival.jpg,nolink,25x25,Forest Survival);|
|~|&gt;|&gt;|&gt;|&gt;|&gt;|BGCOLOR(#F5F5F5):標準的な指揮官。奴隷兵士の確保が可能。投槍を持つため暴走に注意|
|BGCOLOR(#F5F5F5):Mictlan Priest|聖職者&amp;ref(Nation/Sacred.jpg,nolink,25x25,Sacred);|&amp;ref(Nation/C_Gold.jpg,nolink,25x25,Gold);65&amp;ref(Nation/C_Resource.jpg,nolink,25x25,Resource);1&amp;ref(Nation/C_Command.jpg,nolink,25x25,Commander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Leadership);5|16&amp;ref(Nation/Forest-Survival.jpg,nolink,25x25,Forest Survival);|
|~|&gt;|&gt;|&gt;|&gt;|&gt;|BGCOLOR(#F5F5F5):レベル1の聖職者。血などの魔法技能も持つ|
|BGCOLOR(#F5F5F5):Nahualli|魔術師|&amp;ref(Nation/C_Gold.jpg,nolink,25x25,Gold);125&amp;ref(Nation/C_Resource.jpg,nolink,25x25,Resource);1&amp;ref(Nation/C_Command.jpg,nolink,25x25,Commander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Leadership);0+|16&amp;ref(Nation/Forest-Survival.jpg,nolink,25x25,Forest Survival);|
|~|&gt;|&gt;|&gt;|&gt;|&gt;|BGCOLOR(#F5F5F5):緑、星などの魔法技能を持つ。七面鳥の姿で飛ぶこともできる|
|BGCOLOR(#F5F5F5):Priest King|聖職者&amp;ref(Nation/Sacred.jpg,nolink,25x25,Sacred);|&amp;ref(Nation/C_Gold.jpg,nolink,25x25,Gold);230&amp;ref(Nation/C_Resource.jpg,nolink,25x25,Resource);5&amp;ref(Nation/C_Command.jpg,nolink,25x25,Commander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Leadership);10&amp;ref(Item/Taskmaster.jpg,nolink,25x25,Taskmaster (+1));|16&amp;ref(Nation/Forest-Survival.jpg,nolink,25x25,Forest Survival);|
|~|&gt;|&gt;|&gt;|&gt;|&gt;|BGCOLOR(#F5F5F5):レベル2の聖職者。緑、血の魔法技能を持ち上位指揮官を兼ねる|
|BGCOLOR(#F5F5F5):Rain Priest|聖職者&amp;ref(Nation/Sacred.jpg,nolink,25x25,Sacred);|&amp;ref(Nation/C_Gold.jpg,nolink,25x25,Gold);175&amp;ref(Nation/C_Resource.jpg,nolink,25x25,Resource);1&amp;ref(Nation/C_Command.jpg,nolink,25x25,Commander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Leadership);20&amp;ref(Nation/UndeadLead.jpg,nolink,25x25,Undead Leadership);10|16&amp;ref(Nation/Forest-Survival.jpg,nolink,25x25,Forest Survival);|
|~|&gt;|&gt;|&gt;|&gt;|&gt;|BGCOLOR(#F5F5F5):レベル2の聖職者。水、血の魔法技能を持つ|
|BGCOLOR(#F5F5F5):Moon Priest|聖職者&amp;ref(Nation/Sacred.jpg,nolink,25x25,Sacred);|&amp;ref(Nation/C_Gold.jpg,nolink,25x25,Gold);175&amp;ref(Nation/C_Resource.jpg,nolink,25x25,Resource);1&amp;ref(Nation/C_Command.jpg,nolink,25x25,Commander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Leadership);30&amp;ref(Nation/UndeadLead.jpg,nolink,25x25,Undead Leadership);10|16&amp;ref(Nation/Forest-Survival.jpg,nolink,25x25,Forest Survival);|
|~|&gt;|&gt;|&gt;|&gt;|&gt;|BGCOLOR(#F5F5F5):レベル2の聖職者。星、血の魔法技能を持つ|
|BGCOLOR(#F5F5F5):High Priest of the Sun|聖職者&amp;ref(Nation/Sacred.jpg,nolink,25x25,Sacred);|&amp;ref(Nation/C_Gold.jpg,nolink,25x25,Gold);290&amp;ref(Nation/C_Resource.jpg,nolink,25x25,Resource);1&amp;ref(Nation/C_Command.jpg,nolink,25x25,Commander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Needed);|&amp;ref(Nation/Squad.jpg,nolink,25x25,Squad);2&amp;ref(Nation/LivingLead.jpg,nolink,25x25,Leadership);50&amp;ref(Nation/MagicLead.jpg,nolink,25x25,Magic Leadership);25&amp;ref(Nation/UndeadLead.jpg,nolink,25x25,Undead Leadership);15|14&amp;ref(Nation/Forest-Survival.jpg,nolink,25x25,Forest Survival);|
|~|&gt;|&gt;|&gt;|&gt;|&gt;|BGCOLOR(#F5F5F5):レベル3の聖職者。血、火の魔法技能を持つ|
***兵士
|名称|種別|コスト|&gt;|雇用条件|指揮枠|行軍|
|BGCOLOR(#F5F5F5):Warrior|射手|&amp;ref(Nation/C_Gold.jpg,nolink,25x25,Gold);9&amp;ref(Nation/C_Resource.jpg,nolink,25x25,Resource);2&amp;ref(Nation/C_Recruitment.jpg,nolink,25x25,Recruitment Point);7|&amp;ref(Nation/R_Fort.jpg,nolink,25x25,Land Fortress);||&amp;ref(Nation/LivingLead.jpg,nolink,25x25,Living);|14&amp;ref(Nation/Forest-Survival.jpg,nolink,25x25,Forest Survival);|
|~|&gt;|&gt;|&gt;|&gt;|&gt;|BGCOLOR(#F5F5F5):槍、投石器、皮盾を持つ射撃部隊。盾を持つ点は優秀|
|BGCOLOR(#F5F5F5):Warrior|射手|&amp;ref(Nation/C_Gold.jpg,nolink,25x25,Gold);9&amp;ref(Nation/C_Resource.jpg,nolink,25x25,Resource);6&amp;ref(Nation/C_Recruitment.jpg,nolink,25x25,Recruitment Point);7|&amp;ref(Nation/R_Fort.jpg,nolink,25x25,Land Fortress);||&amp;ref(Nation/LivingLead.jpg,nolink,25x25,Living);|10&amp;ref(Nation/Forest-Survival.jpg,nolink,25x25,Forest Survival);|
|~|&gt;|&gt;|&gt;|&gt;|&gt;|BGCOLOR(#F5F5F5):槍、投石器、皮盾を持つ射撃部隊。こちらは最低限の防具を着用|
|BGCOLOR(#F5F5F5):Warrior|歩兵|&amp;ref(Nation/C_Gold.jpg,nolink,25x25,Gold);9&amp;ref(Nation/C_Resource.jpg,nolink,25x25,Resource);8&amp;ref(Nation/C_Recruitment.jpg,nolink,25x25,Recruitment Point);7|&amp;ref(Nation/R_Fort.jpg,nolink,25x25,Land Fortress);||&amp;ref(Nation/LivingLead.jpg,nolink,25x25,Living);|10&amp;ref(Nation/Forest-Survival.jpg,nolink,25x25,Forest Survival);|
|~|&gt;|&gt;|&gt;|&gt;|&gt;|BGCOLOR(#F5F5F5):槍、投槍、皮盾を持つ歩兵。安価なわりに士気や技能は標準的|
|BGCOLOR(#F5F5F5):Warrior|歩兵|&amp;ref(Nation/C_Gold.jpg,nolink,25x25,Gold);9&amp;ref(Nation/C_Resource.jpg,nolink,25x25,Resource);14&amp;ref(Nation/C_Recruitment.jpg,nolink,25x25,Recruitment Point);7|&amp;ref(Nation/R_Fort.jpg,nolink,25x25,Land Fortress);||&amp;ref(Nation/LivingLead.jpg,nolink,25x25,Living);|8&amp;ref(Nation/Forest-Survival.jpg,nolink,25x25,Forest Survival);|
|~|&gt;|&gt;|&gt;|&gt;|&gt;|BGCOLOR(#F5F5F5):鈍器、投槍、皮盾を持つ歩兵。下位に比べ防具も強化|
|BGCOLOR(#F5F5F5):Feathered Warrior|旗手|&amp;ref(Nation/C_Gold.jpg,nolink,25x25,Gold);18&amp;ref(Nation/C_Resource.jpg,nolink,25x25,Resource);14&amp;ref(Nation/C_Recruitment.jpg,nolink,25x25,Recruitment Point);21|&amp;ref(Nation/R_Fort.jpg,nolink,25x25,Land Fortress);||&amp;ref(Nation/LivingLead.jpg,nolink,25x25,Living);|8&amp;ref(Nation/Forest-Survival.jpg,nolink,25x25,Forest Survival);|
|~|&gt;|&gt;|&gt;|&gt;|&gt;|BGCOLOR(#F5F5F5):所属部隊の士気を高める。割高だが戦力にもなる|
|BGCOLOR(#F5F5F5):Moon Warrior|歩兵|&amp;ref(Nation/C_Gold.jpg,nolink,25x25,Gold);12&amp;ref(Nation/C_Resource.jpg,nolink,25x25,Resource);15&amp;ref(Nation/C_Recruitment.jpg,nolink,25x25,Recruitment Point);14|&amp;ref(Nation/R_Fort.jpg,nolink,25x25,Land Fortress);||&amp;ref(Nation/LivingLead.jpg,nolink,25x25,Living);|8&amp;ref(Nation/Forest-Survival.jpg,nolink,25x25,Forest Survival);|
|~|&gt;|&gt;|&gt;|&gt;|&gt;|BGCOLOR(#F5F5F5):刃付き鈍器を持つ歩兵。両手武器のため一撃が重い。暗視持ち|
|BGCOLOR(#F5F5F5):Jaguar Warrior|歩兵&amp;ref(Nation/Sacred.jpg,nolink,25x25,Sacred);|&amp;ref(Nation/C_Gold.jpg,nolink,25x25,Gold);26&amp;ref(Nation/C_Resource.jpg,nolink,25x25,Resource);4&amp;ref(Nation/C_Recruitment.jpg,nolink,25x25,Recruitment Point);31|&amp;ref(Nation/R_Fort.jpg,nolink,25x25,Land Fortress);|&amp;ref(Spell/P_Holy.jpg,nolink,25x25,Temple Needed);|&amp;ref(Nation/LivingLead.jpg,nolink,25x25,Living);|14&amp;ref(Nation/Forest-Survival.jpg,nolink,25x25,Forest Survival);|
|~|&gt;|&gt;|&gt;|&gt;|&gt;|BGCOLOR(#F5F5F5):刃付き鈍器を持つ軽歩兵。倒されると半獣と化し戦い続ける|
|BGCOLOR(#F5F5F5):Eagle Warrior|歩兵&amp;ref(Nation/Sacred.jpg,nolink,25x25,Sacred);|&amp;ref(Nation/C_Gold.jpg,nolink,25x25,Gold);15&amp;ref(Nation/C_Resource.jpg,nolink,25x25,Resource);3&amp;ref(Nation/C_Recruitment.jpg,nolink,25x25,Recruitment Point);14|&amp;ref(Nation/R_Capital.jpg,nolink,25x25,National Capital);|&amp;ref(Spell/P_Holy.jpg,nolink,25x25,Temple Needed);|&amp;ref(Nation/LivingLead.jpg,nolink,25x25,Living);|14&amp;ref(Nation/Forest-Survival.jpg,nolink,25x25,Forest Survival);|
|~|&gt;|&gt;|&gt;|&gt;|&gt;|BGCOLOR(#F5F5F5):軽突撃槍と短剣を持つ軽歩兵。祝福を受けると飛行能力を得る|
|BGCOLOR(#F5F5F5):Sun Warrior|歩兵&amp;ref(Nation/Sacred.jpg,nolink,25x25,Sacred);|&amp;ref(Nation/C_Gold.jpg,nolink,25x25,Gold);18&amp;ref(Nation/C_Resource.jpg,nolink,25x25,Resource);15&amp;ref(Nation/C_Recruitment.jpg,nolink,25x25,Recruitment Point);18|&amp;ref(Nation/R_Capital.jpg,nolink,25x25,National Capital);|&amp;ref(Spell/P_Holy.jpg,nolink,25x25,Temple Needed);|&amp;ref(Nation/LivingLead.jpg,nolink,25x25,Living);|8&amp;ref(Nation/Forest-Survival.jpg,nolink,25x25,Forest Survival);|
|~|&gt;|&gt;|&gt;|&gt;|&gt;|BGCOLOR(#F5F5F5):斧、投槍、皮盾を持つ歩兵。若干の火炎耐性を備える|
|BGCOLOR(#F5F5F5):Slave|歩兵|&amp;ref(Nation/C_Gold.jpg,nolink,25x25,Gold);2&amp;ref(Nation/C_Resource.jpg,nolink,25x25,Resource);2&amp;ref(Nation/C_Recruitment.jpg,nolink,25x25,Recruitment Point);2|&amp;ref(Nation/Taskmaster.jpg,nolink,25x25,Capture Slaves (Free));||&amp;ref(Nation/LivingLead.jpg,nolink,25x25,Living);|10|
|~|&gt;|&gt;|&gt;|&gt;|&gt;|BGCOLOR(#F5F5F5):槍だけ持った奴隷。非常に弱いが遠慮なく使い捨てられる|
**守備隊
|種別|指揮官|兵士|備考|
|陸上下位|Tribal King|Warrior:20　Warrior:10|Warriorは投石器装備で鎧なしと鎧あり|
|陸上上位|Mictlan Priest|Jaguer Warrior:10||
|陸上要塞|Tribal King|Warrior:15|Warriorは投石器装備で鎧なし|
**建造物
***首都要塞
|名称|管理力|指揮官雇用|兵士雇用|食糧庫|守備隊倍率|防壁強度|
|City Palisades|30|+1|+75%|500|1|100|
***陸上要塞
|名称|建造費|工期|管理力|指揮官雇用|兵士雇用|食糧庫|守備隊倍率|防壁強度|
|City Palisades|750|5|30|+1|+75%|500|1|100|
***水中要塞
建造不可
***研究所と寺院
|設備|費用|特殊効果|
|研究所|500||
|寺院|400|血の供犠を実行可能|
**魔法
***魔法資源
|魔法土地|Temple of the Land, Temple of the Rain, Temple of the Moon, High Temple of the Sun|
|宝石収入|&amp;ref(Spell/V_Fire.jpg,nolink,25x25,Fire Gem);2&amp;ref(Spell/V_Water.jpg,nolink,25x25,Water Gem);1&amp;ref(Spell/V_Astral.jpg,nolink,25x25,Astral Pearl);1&amp;ref(Spell/V_Nature.jpg,nolink,25x25,Nature Gem);1&amp;ref(Spell/V_Blood.jpg,nolink,25x25,Blood Slave);3|
|特殊機能||
***魔法技能
|名称|雇用|固定魔力|変動魔力|研究力|特殊能力|
|Mictlan Priest|&amp;ref(Nation/R_Fort.jpg,nolink,25x25,Land Fortress);|&amp;ref(Spell/P_Blood.jpg,nolink,25x25,Blood);1&amp;ref(Spell/P_Holy.jpg,nolink,25x25,Holy);1|&amp;ref(Spell/P_Fire.jpg,nolink,25x25,Fire);&amp;ref(Spell/P_Water.jpg,nolink,25x25,Water);&amp;ref(Spell/P_Astral.jpg,nolink,25x25,Astral);&amp;ref(Spell/P_Nature.jpg,nolink,25x25,Nature);+1:10%|&amp;ref(Spell/P_Research.jpg,nolink,25x25,Research);7+|&amp;ref(Nation/Sacred.jpg,nolink,25x25,Sacred);|
|Nahualli|&amp;ref(Nation/R_Fort.jpg,nolink,25x25,Land Fortress);|&amp;ref(Spell/P_Astral.jpg,nolink,25x25,Astral);1&amp;ref(Spell/P_Nature.jpg,nolink,25x25,Nature);2|&amp;ref(Spell/P_Astral.jpg,nolink,25x25,Astral);&amp;ref(Spell/P_Death.jpg,nolink,25x25,Death);&amp;ref(Spell/P_Nature.jpg,nolink,25x25,Nature);&amp;ref(Spell/P_Blood.jpg,nolink,25x25,Blood);+1:10%|&amp;ref(Spell/P_Research.jpg,nolink,25x25,Research);11+||
|Priest King|&amp;ref(Nation/R_Capital.jpg,nolink,25x25,National Capital);|&amp;ref(Spell/P_Nature.jpg,nolink,25x25,Nature);2&amp;ref(Spell/P_Blood.jpg,nolink,25x25,Blood);2&amp;ref(Spell/P_Holy.jpg,nolink,25x25,Holy);2||&amp;ref(Spell/P_Research.jpg,nolink,25x25,Research);13|&amp;ref(Nation/Sacred.jpg,nolink,25x25,Sacred);|
|Rain Priest|&amp;ref(Nation/R_Capital.jpg,nolink,25x25,National Capital);|&amp;ref(Spell/P_Water.jpg,nolink,25x25,Water);2&amp;ref(Spell/P_Blood.jpg,nolink,25x25,Blood);2&amp;ref(Spell/P_Holy.jpg,nolink,25x25,Holy);2||&amp;ref(Spell/P_Research.jpg,nolink,25x25,Research);13|&amp;ref(Nation/Sacred.jpg,nolink,25x25,Sacred);|
|Moon Priest|&amp;ref(Nation/R_Capital.jpg,nolink,25x25,National Capital);|&amp;ref(Spell/P_Astral.jpg,nolink,25x25,Astral);2&amp;ref(Spell/P_Blood.jpg,nolink,25x25,Blood);2&amp;ref(Spell/P_Holy.jpg,nolink,25x25,Holy);2||&amp;ref(Spell/P_Research.jpg,nolink,25x25,Research);13|&amp;ref(Nation/Sacred.jpg,nolink,25x25,Sacred);|
|High Priest of the Sun|&amp;ref(Nation/R_Capital.jpg,nolink,25x25,National Capital);|&amp;ref(Spell/P_Fire.jpg,nolink,25x25,Fire);2&amp;ref(Spell/P_Blood.jpg,nolink,25x25,Blood);3&amp;ref(Spell/P_Holy.jpg,nolink,25x25,Holy);3||&amp;ref(Spell/P_Research.jpg,nolink,25x25,Research);15|&amp;ref(Nation/Sacred.jpg,nolink,25x25,Sacred);|
|Couatl|&amp;ref(Item/Master-Ritualist.jpg,nolink,25x25,Ritual Spell);|&amp;ref(Spell/P_Astral.jpg,nolink,25x25,Astral);3&amp;ref(Spell/P_Nature.jpg,nolink,25x25,Nature);3&amp;ref(Spell/P_Holy.jpg,nolink,25x25,Holy);2||&amp;ref(Spell/P_Research.jpg,nolink,25x25,Research);17|&amp;ref(Nation/Sacred.jpg,nolink,25x25,Sacred);|
|Civateteo|&amp;ref(Item/Master-Ritualist.jpg,nolink,25x25,Ritual Spell);|&amp;ref(Spell/P_Death.jpg,nolink,25x25,Death);1&amp;ref(Spell/P_Blood.jpg,nolink,25x25,Blood);1&amp;ref(Spell/P_Holy.jpg,nolink,25x25,Holy);2||&amp;ref(Spell/P_Research.jpg,nolink,25x25,Research);9|&amp;ref(Nation/Reanimator-Priest.jpg,nolink,25x25,Reanimator Priest);&amp;ref(Nation/Sacred.jpg,nolink,25x25,Sacred);|
|Tlahuelpuchi|&amp;ref(Item/Master-Ritualist.jpg,nolink,25x25,Ritual Spell);|&amp;ref(Spell/P_Death.jpg,nolink,25x25,Death);1&amp;ref(Spell/P_Nature.jpg,nolink,25x25,Nature);1&amp;ref(Spell/P_Blood.jpg,nolink,25x25,Blood);2||&amp;ref(Spell/P_Research.jpg,nolink,25x25,Research);13||
|Onaqui|&amp;ref(Item/Master-Ritualist.jpg,nolink,25x25,Ritual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|Tlaloque of the East|&amp;ref(Nation/Unique.jpg,nolink,25x25,Ritual Spell (Unique Unit));|&amp;ref(Spell/P_Water.jpg,nolink,25x25,Water);4&amp;ref(Spell/P_Nature.jpg,nolink,25x25,Nature);2&amp;ref(Spell/P_Blood.jpg,nolink,25x25,Blood);3&amp;ref(Spell/P_Holy.jpg,nolink,25x25,Holy);3||&amp;ref(Spell/P_Research.jpg,nolink,25x25,Research);23|&amp;ref(Nation/Sacred.jpg,nolink,25x25,Sacred);|
|Tlaloque of the North|&amp;ref(Nation/Unique.jpg,nolink,25x25,Ritual Spell (Unique Unit));|&amp;ref(Spell/P_Air.jpg,nolink,25x25,Air);2&amp;ref(Spell/P_Water.jpg,nolink,25x25,Water);4&amp;ref(Spell/P_Blood.jpg,nolink,25x25,Blood);3&amp;ref(Spell/P_Holy.jpg,nolink,25x25,Holy);3||&amp;ref(Spell/P_Research.jpg,nolink,25x25,Research);23|&amp;ref(Nation/Sacred.jpg,nolink,25x25,Sacred);|
|Tlaloque of the South|&amp;ref(Nation/Unique.jpg,nolink,25x25,Ritual Spell (Unique Unit));|&amp;ref(Spell/P_Fire.jpg,nolink,25x25,Fire);2&amp;ref(Spell/P_Water.jpg,nolink,25x25,Water);4&amp;ref(Spell/P_Blood.jpg,nolink,25x25,Blood);3&amp;ref(Spell/P_Holy.jpg,nolink,25x25,Holy);3||&amp;ref(Spell/P_Research.jpg,nolink,25x25,Research);23|&amp;ref(Nation/Sacred.jpg,nolink,25x25,Sacred);|
|Tlaloque of the West|&amp;ref(Nation/Unique.jpg,nolink,25x25,Ritual Spell (Unique Unit));|&amp;ref(Spell/P_Water.jpg,nolink,25x25,Water);4&amp;ref(Spell/P_Death.jpg,nolink,25x25,Death);2&amp;ref(Spell/P_Blood.jpg,nolink,25x25,Blood);3&amp;ref(Spell/P_Holy.jpg,nolink,25x25,Holy);3||&amp;ref(Spell/P_Research.jpg,nolink,25x25,Research);23|&amp;ref(Nation/Sacred.jpg,nolink,25x25,Sacred);|
***固有呪文
|領域|名称|主系統|副系統|消費|使用場面|簡易分類|
|Conjuration Lv1|Summon Jaguar Toads|&amp;ref(Spell/P_Nature.jpg,nolink,25x25,Nature);1|&amp;ref(Spell/P_Holy.jpg,nolink,25x25,Holy);1|&amp;ref(Spell/V_Nature.jpg,nolink,25x25,Nature Gem);2|儀式/陸上専用|兵士召喚|
|~|~|&gt;|&gt;|&gt;|&gt;|毒を吐く神聖なる大蛙Jaguar Toadを2体召喚します|
|Conjuration Lv3|Summon Jaguars|&amp;ref(Spell/P_Nature.jpg,nolink,25x25,Nature);2|&amp;ref(Spell/P_Holy.jpg,nolink,25x25,Holy);1|&amp;ref(Spell/V_Nature.jpg,nolink,25x25,Nature Gem);25|儀式/陸上専用|兵士召喚|
|~|~|&gt;|&gt;|&gt;|&gt;|神聖なるJaguarを17体召喚します|
|Conjuration Lv4|Summon Jade Serpent|&amp;ref(Spell/P_Water.jpg,nolink,25x25,Water);2||&amp;ref(Spell/V_Water.jpg,nolink,25x25,Water Gem);3|儀式/水陸両用|兵士召喚|
|~|~|&gt;|&gt;|&gt;|&gt;|兵を鼓舞する神聖な大蛇Jade Serpentを1体召喚します|
|Conjuration Lv5|Summon Monster Toad|&amp;ref(Spell/P_Nature.jpg,nolink,25x25,Nature);2||&amp;ref(Spell/V_Nature.jpg,nolink,25x25,Nature Gem);2|儀式/陸上専用|兵士召喚|
|~|~|&gt;|&gt;|&gt;|&gt;|敵を蹂躙する神聖なる巨大蛙Monster Toadを1体召喚します|
|Conjuration Lv6|Contact Couatl|&amp;ref(Spell/P_Nature.jpg,nolink,25x25,Nature);1|&amp;ref(Spell/P_Astral.jpg,nolink,25x25,Astral);1|&amp;ref(Spell/V_Nature.jpg,nolink,25x25,Nature Gem);40|儀式/陸上専用|指揮官召喚|
|~|~|&gt;|&gt;|&gt;|&gt;|強大な魔力を持つ翼ある蛇Couatlを召喚します|
|Conjuration Lv7|Summon Tlaloque|&amp;ref(Spell/P_Water.jpg,nolink,25x25,Water);4||&amp;ref(Spell/V_Water.jpg,nolink,25x25,Water Gem);60|儀式/陸上専用|指揮官召喚|
|~|~|&gt;|&gt;|&gt;|&gt;|4体のTlaloqueのうちの1体を召喚します|
|Blood Magic Lv2|Bind Beast Bats|&amp;ref(Spell/P_Blood.jpg,nolink,25x25,Blood);1||&amp;ref(Spell/V_Blood.jpg,nolink,25x25,Blood Slave);8|儀式/陸上専用|兵士召喚|
|~|~|&gt;|&gt;|&gt;|&gt;|神聖なる巨大蝙蝠Beast Batを3体召喚します|
|Blood Magic Lv4|Bind Jaguar Fiends|&amp;ref(Spell/P_Blood.jpg,nolink,25x25,Blood);1|&amp;ref(Spell/P_Fire.jpg,nolink,25x25,Fire);1|&amp;ref(Spell/V_Blood.jpg,nolink,25x25,Blood Slave);16|儀式/陸上専用|兵士召喚|
|~|~|&gt;|&gt;|&gt;|&gt;|神聖なる空飛ぶ獣の悪魔Ozelotlを3体召喚します|
|Blood Magic Lv5|Contact Civateteo|&amp;ref(Spell/P_Blood.jpg,nolink,25x25,Blood);2|&amp;ref(Spell/P_Death.jpg,nolink,25x25,Death);2|&amp;ref(Spell/V_Blood.jpg,nolink,25x25,Blood Slave);36|儀式/陸上専用|指揮官召喚|
|~|~|&gt;|&gt;|&gt;|&gt;|死者を操る聖職者Civateteoを召喚します|
|Blood Magic Lv6|Bind Tzitzimitl|&amp;ref(Spell/P_Blood.jpg,nolink,25x25,Blood);2|&amp;ref(Spell/P_Astral.jpg,nolink,25x25,Astral);2|&amp;ref(Spell/V_Blood.jpg,nolink,25x25,Blood Slave);10|儀式/陸上専用|兵士召喚|
|~|~|&gt;|&gt;|&gt;|&gt;|魔法の矢を放つ悪魔Tzitzimitlを1体召喚します|
|Blood Magic Lv6|Contact Tlahuelpuchi|&amp;ref(Spell/P_Blood.jpg,nolink,25x25,Blood);3||&amp;ref(Spell/V_Blood.jpg,nolink,25x25,Blood Slave);42|儀式/陸上専用|指揮官召喚|
|~|~|&gt;|&gt;|&gt;|&gt;|暗殺技能を持つ魔女Tlahuelpuchiを召喚します|
|Blood Magic Lv7|Contact Onaqui|&amp;ref(Spell/P_Blood.jpg,nolink,25x25,Blood);4||&amp;ref(Spell/V_Blood.jpg,nolink,25x25,Blood Slave);101|儀式/陸上専用|指揮官召喚|
|~|~|&gt;|&gt;|&gt;|&gt;|蝙蝠を従える強大なる悪魔Onaquiを召喚します|
|Blood Magic Lv8|Rain of Jaguars|&amp;ref(Spell/P_Blood.jpg,nolink,25x25,Blood);6|&amp;ref(Spell/P_Fire.jpg,nolink,25x25,Fire);2|&amp;ref(Spell/V_Blood.jpg,nolink,25x25,Blood Slave);40|儀式/陸上専用|兵士召喚|
|~|~|&gt;|&gt;|&gt;|&gt;|神聖なる空飛ぶ獣の悪魔Ozelotlを14+体召喚します|
***固有アイテム
|Construction Lv2|BGCOLOR(#000000):&amp;ref(Item/SH Weapons/Jade-Knife.jpg,nolink,75x75,Jade Knife);|BGCOLOR(BLACK):COLOR(WHITE):''Jade Knife''|片手|&amp;ref(Spell/P_Nature.jpg,nolink,25x25,Nature);1&amp;ref(Spell/P_Blood.jpg,nolink,25x25,Blood);1|&amp;ref(Spell/V_Nature.jpg,nolink,25x25,Nature Gem);5&amp;ref(Spell/V_Blood.jpg,nolink,25x25,Blood Slave);5|
|~|~|&gt;|&gt;|&gt;|攻撃力：1&amp;ref(Item/D_Pierce.jpg,nolink,25x25,Pierce Damage);&amp;ref(Item/D_Magic.jpg,nolink,25x25,Magic Damage);&amp;br;攻撃修正：1&amp;br;防御修正：0&amp;br;長さ：0&amp;br;&amp;br;&amp;ref(Item/Adept-Sacrificer.jpg,nolink,25x25,Adept Sacrificer (2));|
|~|&gt;|&gt;|&gt;|&gt;|BGCOLOR(#F5F5F5):血の供犠の補助器具。武器としては弱い|
**聖職
***支配圏特殊効果
請求者からの自然拡散が1回のみ、寺院、首都、預言者の自然拡散なし
***聖職者特殊能力
説法の実施不可
</v>
      </c>
    </row>
    <row r="10" spans="1:31" x14ac:dyDescent="0.15">
      <c r="A10" t="s">
        <v>2893</v>
      </c>
      <c r="B10" t="s">
        <v>2909</v>
      </c>
      <c r="C10" t="s">
        <v>2910</v>
      </c>
      <c r="D10" t="s">
        <v>3077</v>
      </c>
      <c r="E10" s="10" t="s">
        <v>10500</v>
      </c>
      <c r="F10" s="10" t="s">
        <v>5668</v>
      </c>
      <c r="G10" s="10" t="s">
        <v>5779</v>
      </c>
      <c r="H10" t="s">
        <v>3086</v>
      </c>
      <c r="I10" t="s">
        <v>5778</v>
      </c>
      <c r="J10" t="s">
        <v>3054</v>
      </c>
      <c r="L10" t="s">
        <v>3060</v>
      </c>
      <c r="M10" t="s">
        <v>3065</v>
      </c>
      <c r="P10">
        <v>2</v>
      </c>
      <c r="S10">
        <v>0</v>
      </c>
      <c r="T10">
        <v>100</v>
      </c>
      <c r="U10">
        <v>500</v>
      </c>
      <c r="W10">
        <v>400</v>
      </c>
      <c r="X10" t="s">
        <v>5666</v>
      </c>
      <c r="Y10" t="s">
        <v>5669</v>
      </c>
      <c r="Z10" t="s">
        <v>5670</v>
      </c>
      <c r="AA10" t="s">
        <v>5671</v>
      </c>
      <c r="AB10" t="str">
        <f t="shared" si="0"/>
        <v>|BGCOLOR(#FDFDFD):[[&amp;ref(Abysia.jpg,nolink,50x65,Abysia, Children of Flame);&gt;./Abysia]]</v>
      </c>
      <c r="AC10" t="str">
        <f t="shared" ca="1" si="1"/>
        <v>|BGCOLOR(#FAEBD7):[[''Abysia''&gt;./Abysia]]</v>
      </c>
      <c r="AD10"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v>
      </c>
      <c r="AE10" t="str">
        <f ca="1">CONCATENATE("*",B10,", ",C10,CHAR(10),E10,CHAR(10),"**国勢",CHAR(10),"|種族|",F10,"|",CHAR(10),"|経済|",G10,"|",CHAR(10),"|気候|",IF(H10&lt;&gt;"",REPT(SUBSTITUTE(SUBSTITUTE(LEFT(H10,4),"Heat","&amp;ref(Spell/S_Heat.jpg,nolink,25x25,Heat);"),"Cold","&amp;ref(Spell/S_Cold.jpg,nolink,25x25,Cold);"),RIGHT(H10,1)),""),"|",CHAR(10),"|祝福|",SUBSTITUTE(SUBSTITUTE(SUBSTITUTE(SUBSTITUTE(SUBSTITUTE(SUBSTITUTE(SUBSTITUTE(SUBSTITUTE(J10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10&amp;" "&amp;B10&amp;" 指揮官 S",Troops!$A:$A,0)&amp;":AJ"&amp;MATCH(A10&amp;" "&amp;B10&amp;" 指揮官 E",Troops!$A:$A,0))),myConcat(INDIRECT("Troops!AJ"&amp;MATCH(A10&amp;" "&amp;B10&amp;" 指揮官 S",Troops!$A:$A,0)))),CHAR(10),"***兵士",CHAR(10),"|名称|種別|コスト|&gt;|雇用条件|指揮枠|行軍|",CHAR(10),IFERROR(myConcat(INDIRECT("Troops!AJ"&amp;MATCH(A10&amp;" "&amp;B10&amp;" 兵士 S",Troops!$A:$A,0)&amp;":AJ"&amp;MATCH(A10&amp;" "&amp;B10&amp;" 兵士 E",Troops!$A:$A,0))),myConcat(INDIRECT("Troops!AJ"&amp;MATCH(A10&amp;" "&amp;B10&amp;" 指揮官 S",Troops!$A:$A,0)))),"**守備隊",CHAR(10),"|種別|指揮官|兵士|備考|",CHAR(10),IFERROR(myConcat(INDIRECT("Defence!H"&amp;MATCH(A10&amp;" "&amp;B10&amp;" S",Defence!$A:$A,0)&amp;":H"&amp;MATCH(A10&amp;" "&amp;B10&amp;" E",Defence!$A:$A,0))),myConcat(INDIRECT("Defence!H"&amp;MATCH(A10&amp;" "&amp;B10&amp;" S",Defence!$A:$A,0)))),CHAR(10),"**建造物",CHAR(10),"***首都要塞",CHAR(10),"|名称|管理力|指揮官雇用|兵士雇用|食糧庫|守備隊倍率|防壁強度|",CHAR(10),VLOOKUP(L10,Fort!$D:$M,10,FALSE),CHAR(10),"***陸上要塞",CHAR(10),"|名称|建造費|工期|管理力|指揮官雇用|兵士雇用|食糧庫|守備隊倍率|防壁強度|",CHAR(10),IFERROR(myConcat(INDIRECT(ADDRESS(MATCH(M10&amp;"1",Fort!$A:$A,0),MATCH(T10,Fort!$1:$1,0),3,1,"Fort")&amp;":"&amp;ADDRESS(MATCH(M10&amp;P10,Fort!$A:$A,0),MATCH(T10,Fort!$1:$1,0),3,1))),myConcat(INDIRECT(ADDRESS(MATCH(M10&amp;"1",Fort!$A:$A,0),MATCH(T10,Fort!$1:$1,0),3,1,"Fort")))),IFERROR("***沿岸要塞"&amp;CHAR(10)&amp;"|名称|建造費|工期|管理力|指揮官雇用|兵士雇用|食糧庫|守備隊倍率|防壁強度|"&amp;CHAR(10)&amp;IFERROR(myConcat(INDIRECT(ADDRESS(MATCH(N10&amp;"1",Fort!$A:$A,0),MATCH(T10,Fort!$1:$1,0),3,1,"Fort")&amp;":"&amp;ADDRESS(MATCH(N10&amp;Q10,Fort!$A:$A,0),MATCH(T10,Fort!$1:$1,0),3,1))),myConcat(INDIRECT(ADDRESS(MATCH(N10&amp;"1",Fort!$A:$A,0),MATCH(T10,Fort!$1:$1,0),3,1,"Fort")))&amp;CHAR(10)),""),"***水中要塞",CHAR(10),IFERROR("|名称|建造費|工期|管理力|指揮官雇用|兵士雇用|食糧庫|守備隊倍率|防壁強度|"&amp;CHAR(10)&amp;IFERROR(myConcat(INDIRECT(ADDRESS(MATCH(O10&amp;"1",Fort!$A:$A,0),MATCH(T10,Fort!$1:$1,0),3,1,"Fort")&amp;":"&amp;ADDRESS(MATCH(O10&amp;R10,Fort!$A:$A,0),MATCH(T10,Fort!$1:$1,0),3,1))),myConcat(INDIRECT(ADDRESS(MATCH(O10&amp;"1",Fort!$A:$A,0),MATCH(T10,Fort!$1:$1,0),3,1,"Fort")))),"建造不可"),CHAR(10),"***研究所と寺院",CHAR(10),"|設備|費用|特殊効果|",CHAR(10),"|研究所|",IF(U10&lt;&gt;500,"''"&amp;U10&amp;"''",U10),"|",V10,"|",CHAR(10),"|寺院|",IF(W10&lt;&gt;400,"''"&amp;W10&amp;"''",W10),"|",X10,"|",CHAR(10),"**魔法",CHAR(10),"***魔法資源",CHAR(10),"|魔法土地|",Y10,"|",CHAR(10),"|宝石収入|",SUBSTITUTE(SUBSTITUTE(SUBSTITUTE(SUBSTITUTE(SUBSTITUTE(SUBSTITUTE(SUBSTITUTE(SUBSTITUTE(Z10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Slave);"),"|",CHAR(10),"|特殊機能|",AA10,"|",CHAR(10),"***魔法技能",CHAR(10),"|名称|雇用|固定魔力|変動魔力|研究力|特殊能力|",CHAR(10),IFERROR(myConcat(INDIRECT("MagicSkill!AM"&amp;MATCH(A10&amp;" "&amp;B10&amp;" S",MagicSkill!$A:$A,0)&amp;":AM"&amp;MATCH(A10&amp;" "&amp;B10&amp;" E",MagicSkill!$A:$A,0))),myConcat(INDIRECT("MagicSkill!AM"&amp;MATCH(A10&amp;" "&amp;B10&amp;" S",MagicSkill!$A:$A,0)))),CHAR(10),"***固有呪文",CHAR(10),IFERROR(CHAR(10)&amp;"|領域|名称|主系統|副系統|消費|使用場面|簡易分類|"&amp;CHAR(10)&amp;IFERROR(myConcat(INDIRECT("NationalSpellWork!E"&amp;MATCH(A10&amp;" "&amp;B10&amp;" S",NationalSpellWork!$A:$A,0)&amp;":E"&amp;MATCH(A10&amp;" "&amp;B10&amp;" E",NationalSpellWork!$A:$A,0))),myConcat(INDIRECT("NationalSpellWork!E"&amp;MATCH(A10&amp;" "&amp;B10&amp;" S",NationalSpellWork!$A:$A,0)))),"なし"),CHAR(10),"***固有アイテム",CHAR(10),IFERROR(IFERROR(myConcat(INDIRECT("NationalItemWork!E"&amp;MATCH(A10&amp;" "&amp;B10&amp;" S",NationalItemWork!$A:$A,0)&amp;":E"&amp;MATCH(A10&amp;" "&amp;B10&amp;" E",NationalItemWork!$A:$A,0))),myConcat(INDIRECT("NationalItemWork!E"&amp;MATCH(A10&amp;" "&amp;B10&amp;" S",NationalItemWork!$A:$A,0)))),"なし"),CHAR(10),"**聖職",CHAR(10),"***支配圏特殊効果",CHAR(10),IF(I10&lt;&gt;"",I10,"なし"),CHAR(10),"***聖職者特殊能力",CHAR(10),IF(K10&lt;&gt;"",K10,"なし"),CHAR(10))</f>
        <v xml:space="preserve">*Abysia, Children of Flame
Abysiaは、マグマから生まれた人型生物が住まう、溶岩に照らされた洞穴を持つ大きな火山を中心とした暑い荒野です。
彼らの肉体は熱を放射し、そして彼らは炎によって傷付くことはありません。
Abysianは人間よりも強力で、非常に重い鎧と武器を用います。
それがAbysianの白熱した手の中で燃え殻と化すために、弓は使用されません。
Abysiaの軍事力は、Abysianと同様に熱い溶岩生まれの肉体を持つ蜥蜴のような生物、サラマンダーを含みます。
Anointed of Rhuaxと炎崇拝の聖職者Anathemantは、目覚めし神の力を強めるべく血の供犠を実践します。
新たに創設された魔術的組織、SmoulderconeのWarlockは血魔法を実践し、新たに征服された地で適当な血の奴隷を探し回ります。
Abysianは、非常に暑い地に住むことを好みます。
彼らは生存のために農耕や狩猟を行わず、その収入と食糧は州のGrowthやDeathの天秤に影響を受けません。
しかし、Abysiaの統治下にある州でも、Death天秤の下では住民は徐々に死に絶えます。
**国勢
|種族|溶岩人|
|経済|Growth/Death天秤による税収と人口変動率の変化を半減、食糧供給量の変化を無視。洞窟の要塞に税収/資源ボーナス|
|気候|&amp;ref(Spell/S_Heat.jpg,nolink,25x25,Heat);&amp;ref(Spell/S_Heat.jpg,nolink,25x25,Heat);&amp;ref(Spell/S_Heat.jpg,nolink,25x25,Heat);|
|祝福|&amp;ref(Spell/P_Fire.jpg,nolink,30x30,Fire);+2|
**正規軍
***指揮官
|名称|種別|コスト|&gt;|雇用条件|指揮能力|行軍|
|BGCOLOR(#F5F5F5):Slayer|暗殺者|&amp;ref(Nation/C_Gold.jpg,nolink,25x25,Gold);70&amp;ref(Nation/C_Resource.jpg,nolink,25x25,Resource);10&amp;ref(Nation/C_Command.jpg,nolink,25x25,Commander Point);1|&amp;ref(Nation/R_Fort.jpg,nolink,25x25,Land Fortress);|||12&amp;ref(Nation/Stealthy.jpg,nolink,25x25,Stealthy (60));&amp;ref(Nation/Wasteland-Survival.jpg,nolink,25x25,Wasteland Survival);|
|~|&gt;|&gt;|&gt;|&gt;|&gt;|BGCOLOR(#F5F5F5):毒の短剣を二本持つ暗殺者。斥候も兼ねるが少々割高|
|BGCOLOR(#F5F5F5):Warlord|指揮官|&amp;ref(Nation/C_Gold.jpg,nolink,25x25,Gold);80&amp;ref(Nation/C_Resource.jpg,nolink,25x25,Resource);38&amp;ref(Nation/C_Command.jpg,nolink,25x25,Commander Point);1|&amp;ref(Nation/R_Fort.jpg,nolink,25x25,Land Fortress);||&amp;ref(Nation/Squad.jpg,nolink,25x25,Squad);3&amp;ref(Nation/LivingLead.jpg,nolink,25x25,Leadership);80|10&amp;ref(Nation/Wasteland-Survival.jpg,nolink,25x25,Wasteland Survival);|
|~|&gt;|&gt;|&gt;|&gt;|&gt;|BGCOLOR(#F5F5F5):標準的な指揮官。若干大型で身体能力も高め|
|BGCOLOR(#F5F5F5):Beast Trainer|指揮官|&amp;ref(Nation/C_Gold.jpg,nolink,25x25,Gold);45&amp;ref(Nation/C_Resource.jpg,nolink,25x25,Resource);41&amp;ref(Nation/C_Command.jpg,nolink,25x25,Commander Point);1|&amp;ref(Nation/R_Fort.jpg,nolink,25x25,Land Fortress);||&amp;ref(Nation/Squad.jpg,nolink,25x25,Squad);1&amp;ref(Nation/LivingLead.jpg,nolink,25x25,Leadership);10&amp;ref(Nation/MagicLead.jpg,nolink,25x25,Magic Leadership);10&amp;ref(Item/Beastmaster.jpg,nolink,25x25,Beastmaster (+3));|10&amp;ref(Nation/Wasteland-Survival.jpg,nolink,25x25,Wasteland Survival);|
|~|&gt;|&gt;|&gt;|&gt;|&gt;|BGCOLOR(#F5F5F5):動物担当の指揮官。魔法生物も少数連れられる|
|BGCOLOR(#F5F5F5):Anathemant Salamander|聖職者&amp;ref(Nation/Sacred.jpg,nolink,25x25,Sacred);|&amp;ref(Nation/C_Gold.jpg,nolink,25x25,Gold);175&amp;ref(Nation/C_Resource.jpg,nolink,25x25,Resource);1&amp;ref(Nation/C_Command.jpg,nolink,25x25,Commander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Leadership);10|14&amp;ref(Nation/Wasteland-Survival.jpg,nolink,25x25,Wasteland Survival);|
|~|&gt;|&gt;|&gt;|&gt;|&gt;|BGCOLOR(#F5F5F5):レベル1の聖職者。火の魔法技能も持つ|
|BGCOLOR(#F5F5F5):Anathemant Dragon|聖職者&amp;ref(Nation/Sacred.jpg,nolink,25x25,Sacred);|&amp;ref(Nation/C_Gold.jpg,nolink,25x25,Gold);260&amp;ref(Nation/C_Resource.jpg,nolink,25x25,Resource);2&amp;ref(Nation/C_Command.jpg,nolink,25x25,Commander Point);4|&amp;ref(Nation/R_Fort.jpg,nolink,25x25,Land Fortress);|&amp;ref(Spell/P_Research.jpg,nolink,25x25,Lab Needed);&amp;ref(Spell/P_Holy.jpg,nolink,25x25,Temple Needed);|&amp;ref(Nation/Squad.jpg,nolink,25x25,Squad);2&amp;ref(Nation/LivingLead.jpg,nolink,25x25,Leadership);55&amp;ref(Nation/MagicLead.jpg,nolink,25x25,Magic Leadership);20|10&amp;ref(Nation/Wasteland-Survival.jpg,nolink,25x25,Wasteland Survival);|
|~|&gt;|&gt;|&gt;|&gt;|&gt;|BGCOLOR(#F5F5F5):レベル2の聖職者。火、地の魔法技能も持つ|
|BGCOLOR(#F5F5F5):Warlock Apprentice|魔術師|&amp;ref(Nation/C_Gold.jpg,nolink,25x25,Gold);55&amp;ref(Nation/C_Resource.jpg,nolink,25x25,Resource);1&amp;ref(Nation/C_Command.jpg,nolink,25x25,Commander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Leadership);5&amp;ref(Nation/UndeadLead.jpg,nolink,25x25,Undead Leadership);5|14&amp;ref(Nation/Wasteland-Survival.jpg,nolink,25x25,Wasteland Survival);|
|~|&gt;|&gt;|&gt;|&gt;|&gt;|BGCOLOR(#F5F5F5):血の魔法技能を持つ。奴隷集めが主な役目|
|BGCOLOR(#F5F5F5):Warlock|魔術師|&amp;ref(Nation/C_Gold.jpg,nolink,25x25,Gold);135&amp;ref(Nation/C_Resource.jpg,nolink,25x25,Resource);1&amp;ref(Nation/C_Command.jpg,nolink,25x25,Commander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Leadership);20+&amp;ref(Nation/UndeadLead.jpg,nolink,25x25,Undead Leadership);10+|12&amp;ref(Nation/Wasteland-Survival.jpg,nolink,25x25,Wasteland Survival);|
|~|&gt;|&gt;|&gt;|&gt;|&gt;|BGCOLOR(#F5F5F5):血、星などの魔法技能を持つ。異種交配に長ける|
|BGCOLOR(#F5F5F5):Demonbred|暗殺者|&amp;ref(Nation/C_Gold.jpg,nolink,25x25,Gold);80&amp;ref(Nation/C_Resource.jpg,nolink,25x25,Resource);14&amp;ref(Nation/C_Command.jpg,nolink,25x25,Commander Point);1|&amp;ref(Nation/R_Capital.jpg,nolink,25x25,National Capital);|||20&amp;ref(Nation/Stealthy.jpg,nolink,25x25,Stealthy (60));&amp;ref(Nation/Flying.jpg,nolink,25x25,Flying);&amp;ref(Nation/Wasteland-Survival.jpg,nolink,25x25,Wasteland Survival);|
|~|&gt;|&gt;|&gt;|&gt;|&gt;|BGCOLOR(#F5F5F5):飛行能力を持つ有能な暗殺者。包囲された要塞にさえ立ち入れる|
|BGCOLOR(#F5F5F5):Anointed of Rhuax|聖職者&amp;ref(Nation/Sacred.jpg,nolink,25x25,Sacred);|&amp;ref(Nation/C_Gold.jpg,nolink,25x25,Gold);435&amp;ref(Nation/C_Resource.jpg,nolink,25x25,Resource);1&amp;ref(Nation/C_Command.jpg,nolink,25x25,Commander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Needed);|&amp;ref(Nation/Squad.jpg,nolink,25x25,Squad);4&amp;ref(Nation/LivingLead.jpg,nolink,25x25,Leadership);140+&amp;ref(Nation/MagicLead.jpg,nolink,25x25,Magic Leadership);25+&amp;ref(Nation/UndeadLead.jpg,nolink,25x25,Undead Leadership);0+|14&amp;ref(Nation/Wasteland-Survival.jpg,nolink,25x25,Wasteland Survival);|
|~|&gt;|&gt;|&gt;|&gt;|&gt;|BGCOLOR(#F5F5F5):レベル3の聖職者。火、地などの魔法技能も持ち指揮も得意|
***兵士
|名称|種別|コスト|&gt;|雇用条件|指揮枠|行軍|
|BGCOLOR(#F5F5F5):Abysian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|~|&gt;|&gt;|&gt;|&gt;|&gt;|BGCOLOR(#F5F5F5):戦斧を持つ重歩兵。一撃の威力に優れる|
|BGCOLOR(#F5F5F5):Abysian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|~|&gt;|&gt;|&gt;|&gt;|&gt;|BGCOLOR(#F5F5F5):連接棍を持つ重歩兵。盾を迂回しやすい二連撃|
|BGCOLOR(#F5F5F5):Abysian Infantry|歩兵|&amp;ref(Nation/C_Gold.jpg,nolink,25x25,Gold);20&amp;ref(Nation/C_Resource.jpg,nolink,25x25,Resource);27&amp;ref(Nation/C_Recruitment.jpg,nolink,25x25,Recruitment Point);8|&amp;ref(Nation/R_Fort.jpg,nolink,25x25,Land Fortress);||&amp;ref(Nation/LivingLead.jpg,nolink,25x25,Living);|8&amp;ref(Nation/Wasteland-Survival.jpg,nolink,25x25,Wasteland Survival);|
|~|&gt;|&gt;|&gt;|&gt;|&gt;|BGCOLOR(#F5F5F5):斧と大盾を持つ重歩兵。攻撃力と防御力を両立する|
|BGCOLOR(#F5F5F5):Abysian Infantry|歩兵|&amp;ref(Nation/C_Gold.jpg,nolink,25x25,Gold);20&amp;ref(Nation/C_Resource.jpg,nolink,25x25,Resource);28&amp;ref(Nation/C_Recruitment.jpg,nolink,25x25,Recruitment Point);8|&amp;ref(Nation/R_Fort.jpg,nolink,25x25,Land Fortress);||&amp;ref(Nation/LivingLead.jpg,nolink,25x25,Living);|8&amp;ref(Nation/Wasteland-Survival.jpg,nolink,25x25,Wasteland Survival);|
|~|&gt;|&gt;|&gt;|&gt;|&gt;|BGCOLOR(#F5F5F5):朝星棒と大盾を持つ重歩兵。盾持ちにも直撃を浴びせやすい|
|BGCOLOR(#F5F5F5):Salamander|魔獣|&amp;ref(Nation/C_Gold.jpg,nolink,25x25,Gold);50&amp;ref(Nation/C_Resource.jpg,nolink,25x25,Resource);1&amp;ref(Nation/C_Recruitment.jpg,nolink,25x25,Recruitment Point);15|&amp;ref(Nation/R_Fort.jpg,nolink,25x25,Land Fortress);||&amp;ref(Nation/LivingLead.jpg,nolink,25x25,Living);&amp;ref(Nation/Animal.jpg,nolink,25x25,Animal);|14&amp;ref(Nation/Wasteland-Survival.jpg,nolink,25x25,Wasteland Survival);|
|~|&gt;|&gt;|&gt;|&gt;|&gt;|BGCOLOR(#F5F5F5):炎で小範囲を焼き尽くす蜥蜴。息切れが早く脆さが目立つ|
|BGCOLOR(#F5F5F5):Misbred|飛行兵|&amp;ref(Nation/C_Gold.jpg,nolink,25x25,Gold);20&amp;ref(Nation/C_Resource.jpg,nolink,25x25,Resource);5&amp;ref(Nation/C_Recruitment.jpg,nolink,25x25,Recruitment Point);22|&amp;ref(Nation/R_Capital.jpg,nolink,25x25,National Capital);||&amp;ref(Nation/UndeadLead.jpg,nolink,25x25,Undead/Demon);|20&amp;ref(Nation/Stealthy.jpg,nolink,25x25,Stealthy (40));&amp;ref(Nation/Flying.jpg,nolink,25x25,Flying);&amp;ref(Nation/Wasteland-Survival.jpg,nolink,25x25,Wasteland Survival);|
|~|&gt;|&gt;|&gt;|&gt;|&gt;|BGCOLOR(#F5F5F5):戦斧を持つ軽歩兵。奇形の失敗作ゆえに障害持ちも多い|
|BGCOLOR(#F5F5F5):Burning One|歩兵&amp;ref(Nation/Sacred.jpg,nolink,25x25,Sacred);|&amp;ref(Nation/C_Gold.jpg,nolink,25x25,Gold);70&amp;ref(Nation/C_Resource.jpg,nolink,25x25,Resource);41&amp;ref(Nation/C_Recruitment.jpg,nolink,25x25,Recruitment Point);13|&amp;ref(Nation/R_Capital.jpg,nolink,25x25,National Capital);|&amp;ref(Spell/P_Holy.jpg,nolink,25x25,Temple Needed);|&amp;ref(Nation/LivingLead.jpg,nolink,25x25,Living);|8&amp;ref(Nation/Wasteland-Survival.jpg,nolink,25x25,Wasteland Survival);|
|~|&gt;|&gt;|&gt;|&gt;|&gt;|BGCOLOR(#F5F5F5):朝星棒二本を持つ狂戦士の重歩兵。炎を纏い暑い州で真価を発揮|
**守備隊
|種別|指揮官|兵士|備考|
|陸上下位|Warlord|Abysian Infantry:5　Abysian Infantry:5|Infantryは戦斧装備と連接棍装備|
|陸上上位|Anathemant Salamander|Abysian Infantry:10|Infantryは連接棍装備|
|陸上要塞|Anathemant Salamander|Misbred:6||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|寺院|400|血の供犠を実行可能|
**魔法
***魔法資源
|魔法土地|The Smouldercone, Temple of the All-Consuming Flame|
|宝石収入|&amp;ref(Spell/V_Fire.jpg,nolink,25x25,Fire Gem);6|
|特殊機能|州をHeat天秤へ傾ける|
***魔法技能
|名称|雇用|固定魔力|変動魔力|研究力|特殊能力|
|Anathemant Salamander|&amp;ref(Nation/R_Fort.jpg,nolink,25x25,Land Fortress);|&amp;ref(Spell/P_Fire.jpg,nolink,25x25,Fire);2&amp;ref(Spell/P_Holy.jpg,nolink,25x25,Holy);1||&amp;ref(Spell/P_Research.jpg,nolink,25x25,Research);9|&amp;ref(Nation/Sacred.jpg,nolink,25x25,Sacred);|
|Anathemant Dragon|&amp;ref(Nation/R_Fort.jpg,nolink,25x25,Land Fortress);|&amp;ref(Spell/P_Fire.jpg,nolink,25x25,Fire);3&amp;ref(Spell/P_Earth.jpg,nolink,25x25,Earth);1&amp;ref(Spell/P_Holy.jpg,nolink,25x25,Holy);2||&amp;ref(Spell/P_Research.jpg,nolink,25x25,Research);13|&amp;ref(Nation/Sacred.jpg,nolink,25x25,Sacred);|
|Warlock Apprentice|&amp;ref(Nation/R_Capital.jpg,nolink,25x25,National Capital);|&amp;ref(Spell/P_Blood.jpg,nolink,25x25,Blood);1||&amp;ref(Spell/P_Research.jpg,nolink,25x25,Research);7||
|Warlock|&amp;ref(Nation/R_Capital.jpg,nolink,25x25,National Capital);|&amp;ref(Spell/P_Astral.jpg,nolink,25x25,Astral);1&amp;ref(Spell/P_Blood.jpg,nolink,25x25,Blood);2|&amp;ref(Spell/P_Fire.jpg,nolink,25x25,Fire);&amp;ref(Spell/P_Earth.jpg,nolink,25x25,Earth);&amp;ref(Spell/P_Astral.jpg,nolink,25x25,Astral);&amp;ref(Spell/P_Blood.jpg,nolink,25x25,Blood);+1:10%|&amp;ref(Spell/P_Research.jpg,nolink,25x25,Research);11+|&amp;ref(Nation/Adept-Cross-Breeder.jpg,nolink,25x25,Adept Cross Breeder (2));|
|Anointed of Rhuax|&amp;ref(Nation/R_Capital.jpg,nolink,25x25,National Capital);|&amp;ref(Spell/P_Fire.jpg,nolink,25x25,Fire);4&amp;ref(Spell/P_Earth.jpg,nolink,25x25,Earth);1&amp;ref(Spell/P_Holy.jpg,nolink,25x25,Holy);3|&amp;ref(Spell/P_Fire.jpg,nolink,25x25,Fire);&amp;ref(Spell/P_Earth.jpg,nolink,25x25,Earth);&amp;ref(Spell/P_Astral.jpg,nolink,25x25,Astral);&amp;ref(Spell/P_Blood.jpg,nolink,25x25,Blood);+1:10%|&amp;ref(Spell/P_Research.jpg,nolink,25x25,Research);15+||
***固有呪文
|領域|名称|主系統|副系統|消費|使用場面|簡易分類|
|Conjuration Lv2|Summon Spectral Infantry|&amp;ref(Spell/P_Death.jpg,nolink,25x25,Death);1|&amp;ref(Spell/P_Fire.jpg,nolink,25x25,Fire);1|&amp;ref(Spell/V_Death.jpg,nolink,25x25,Death Gem);5|儀式/陸上専用|兵士召喚|
|~|~|&gt;|&gt;|&gt;|&gt;|Abysianの亡霊戦士Smoulderghostを5体召喚します|
|Conjuration Lv3|Pride of Lions|&amp;ref(Spell/P_Nature.jpg,nolink,25x25,Nature);2||&amp;ref(Spell/V_Nature.jpg,nolink,25x25,Nature Gem);10|儀式/陸上専用|兵士召喚|
|~|~|&gt;|&gt;|&gt;|&gt;|敏捷なGreat Lionを10+体召喚します|
|Conjuration Lv8|Contact Scorpion Man|&amp;ref(Spell/P_Earth.jpg,nolink,25x25,Earth);1|&amp;ref(Spell/P_Fire.jpg,nolink,25x25,Fire);1|&amp;ref(Spell/V_Earth.jpg,nolink,25x25,Earth Gem);12|儀式/陸上専用|兵士召喚|
|~|~|&gt;|&gt;|&gt;|&gt;|強力な武器を持つScorpion Manを1体召喚します|
|Alteration Lv6|Hellscape|&amp;ref(Spell/P_Fire.jpg,nolink,25x25,Fire);4||&amp;ref(Spell/V_Fire.jpg,nolink,25x25,Fire Gem);10|儀式/陸上専用|災害誘発|
|~|~|&gt;|&gt;|&gt;|&gt;|指定した州に猛暑を引き起こし被害を与えます|
|Evocation Lv5|Liquid Flames of Rhuax|&amp;ref(Spell/P_Fire.jpg,nolink,25x25,Fire);3|&amp;ref(Spell/P_Earth.jpg,nolink,25x25,Earth);1||戦闘/陸上専用|攻撃|
|~|~|&gt;|&gt;|&gt;|&gt;|小範囲を溶けた金属で攻撃し周囲にも被害を広げます|
|Enchantment Lv5|Inner Furnace|&amp;ref(Spell/P_Fire.jpg,nolink,25x25,Fire);3||&amp;ref(Spell/V_Fire.jpg,nolink,25x25,Fire Gem);1|戦闘/陸上専用|全体強化|
|~|~|&gt;|&gt;|&gt;|&gt;|味方全員に熱波を纏わせようと試みます|
|Blood Magic Lv3|Infernal Breeding|&amp;ref(Spell/P_Blood.jpg,nolink,25x25,Blood);2||&amp;ref(Spell/V_Blood.jpg,nolink,25x25,Blood Slave);25|儀式/陸上専用|特殊召喚|
|~|~|&gt;|&gt;|&gt;|&gt;|様々な交雑種の兵士や指揮官を召喚します|
***固有アイテム
なし
**聖職
***支配圏特殊効果
周囲にHeat天秤を拡散
***聖職者特殊能力
なし
</v>
      </c>
    </row>
    <row r="11" spans="1:31" x14ac:dyDescent="0.15">
      <c r="A11" t="s">
        <v>2893</v>
      </c>
      <c r="B11" t="s">
        <v>2911</v>
      </c>
      <c r="C11" t="s">
        <v>2912</v>
      </c>
      <c r="D11" t="s">
        <v>3077</v>
      </c>
      <c r="E11" s="10" t="s">
        <v>6004</v>
      </c>
      <c r="F11" s="10" t="s">
        <v>6001</v>
      </c>
      <c r="G11" s="10"/>
      <c r="H11" t="s">
        <v>3088</v>
      </c>
      <c r="K11" t="s">
        <v>6535</v>
      </c>
      <c r="L11" t="s">
        <v>3060</v>
      </c>
      <c r="M11" t="s">
        <v>3065</v>
      </c>
      <c r="P11">
        <v>2</v>
      </c>
      <c r="S11">
        <v>0</v>
      </c>
      <c r="T11">
        <v>100</v>
      </c>
      <c r="U11">
        <v>500</v>
      </c>
      <c r="W11">
        <v>400</v>
      </c>
      <c r="Y11" t="s">
        <v>6002</v>
      </c>
      <c r="Z11" t="s">
        <v>6003</v>
      </c>
      <c r="AB11" t="str">
        <f t="shared" si="0"/>
        <v>|BGCOLOR(#FDFDFD):[[&amp;ref(Caelum.jpg,nolink,50x65,Caelum, Eagle Kings);&gt;./Caelum]]</v>
      </c>
      <c r="AC11" t="str">
        <f t="shared" ca="1" si="1"/>
        <v xml:space="preserve">|BGCOLOR(#FAEBD7):[[''Caelum''&gt;./Caelum]]|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v>
      </c>
      <c r="AD11"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v>
      </c>
      <c r="AE11" t="str">
        <f ca="1">CONCATENATE("*",B11,", ",C11,CHAR(10),E11,CHAR(10),"**国勢",CHAR(10),"|種族|",F11,"|",CHAR(10),"|経済|",G11,"|",CHAR(10),"|気候|",IF(H11&lt;&gt;"",REPT(SUBSTITUTE(SUBSTITUTE(LEFT(H11,4),"Heat","&amp;ref(Spell/S_Heat.jpg,nolink,25x25,Heat);"),"Cold","&amp;ref(Spell/S_Cold.jpg,nolink,25x25,Cold);"),RIGHT(H11,1)),""),"|",CHAR(10),"|祝福|",SUBSTITUTE(SUBSTITUTE(SUBSTITUTE(SUBSTITUTE(SUBSTITUTE(SUBSTITUTE(SUBSTITUTE(SUBSTITUTE(J11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11&amp;" "&amp;B11&amp;" 指揮官 S",Troops!$A:$A,0)&amp;":AJ"&amp;MATCH(A11&amp;" "&amp;B11&amp;" 指揮官 E",Troops!$A:$A,0))),myConcat(INDIRECT("Troops!AJ"&amp;MATCH(A11&amp;" "&amp;B11&amp;" 指揮官 S",Troops!$A:$A,0)))),CHAR(10),"***兵士",CHAR(10),"|名称|種別|コスト|&gt;|雇用条件|指揮枠|行軍|",CHAR(10),IFERROR(myConcat(INDIRECT("Troops!AJ"&amp;MATCH(A11&amp;" "&amp;B11&amp;" 兵士 S",Troops!$A:$A,0)&amp;":AJ"&amp;MATCH(A11&amp;" "&amp;B11&amp;" 兵士 E",Troops!$A:$A,0))),myConcat(INDIRECT("Troops!AJ"&amp;MATCH(A11&amp;" "&amp;B11&amp;" 指揮官 S",Troops!$A:$A,0)))),"**守備隊",CHAR(10),"|種別|指揮官|兵士|備考|",CHAR(10),IFERROR(myConcat(INDIRECT("Defence!H"&amp;MATCH(A11&amp;" "&amp;B11&amp;" S",Defence!$A:$A,0)&amp;":H"&amp;MATCH(A11&amp;" "&amp;B11&amp;" E",Defence!$A:$A,0))),myConcat(INDIRECT("Defence!H"&amp;MATCH(A11&amp;" "&amp;B11&amp;" S",Defence!$A:$A,0)))),CHAR(10),"**建造物",CHAR(10),"***首都要塞",CHAR(10),"|名称|管理力|指揮官雇用|兵士雇用|食糧庫|守備隊倍率|防壁強度|",CHAR(10),VLOOKUP(L11,Fort!$D:$M,10,FALSE),CHAR(10),"***陸上要塞",CHAR(10),"|名称|建造費|工期|管理力|指揮官雇用|兵士雇用|食糧庫|守備隊倍率|防壁強度|",CHAR(10),IFERROR(myConcat(INDIRECT(ADDRESS(MATCH(M11&amp;"1",Fort!$A:$A,0),MATCH(T11,Fort!$1:$1,0),3,1,"Fort")&amp;":"&amp;ADDRESS(MATCH(M11&amp;P11,Fort!$A:$A,0),MATCH(T11,Fort!$1:$1,0),3,1))),myConcat(INDIRECT(ADDRESS(MATCH(M11&amp;"1",Fort!$A:$A,0),MATCH(T11,Fort!$1:$1,0),3,1,"Fort")))),IFERROR("***沿岸要塞"&amp;CHAR(10)&amp;"|名称|建造費|工期|管理力|指揮官雇用|兵士雇用|食糧庫|守備隊倍率|防壁強度|"&amp;CHAR(10)&amp;IFERROR(myConcat(INDIRECT(ADDRESS(MATCH(N11&amp;"1",Fort!$A:$A,0),MATCH(T11,Fort!$1:$1,0),3,1,"Fort")&amp;":"&amp;ADDRESS(MATCH(N11&amp;Q11,Fort!$A:$A,0),MATCH(T11,Fort!$1:$1,0),3,1))),myConcat(INDIRECT(ADDRESS(MATCH(N11&amp;"1",Fort!$A:$A,0),MATCH(T11,Fort!$1:$1,0),3,1,"Fort")))&amp;CHAR(10)),""),"***水中要塞",CHAR(10),IFERROR("|名称|建造費|工期|管理力|指揮官雇用|兵士雇用|食糧庫|守備隊倍率|防壁強度|"&amp;CHAR(10)&amp;IFERROR(myConcat(INDIRECT(ADDRESS(MATCH(O11&amp;"1",Fort!$A:$A,0),MATCH(T11,Fort!$1:$1,0),3,1,"Fort")&amp;":"&amp;ADDRESS(MATCH(O11&amp;R11,Fort!$A:$A,0),MATCH(T11,Fort!$1:$1,0),3,1))),myConcat(INDIRECT(ADDRESS(MATCH(O11&amp;"1",Fort!$A:$A,0),MATCH(T11,Fort!$1:$1,0),3,1,"Fort")))),"建造不可"),CHAR(10),"***研究所と寺院",CHAR(10),"|設備|費用|特殊効果|",CHAR(10),"|研究所|",IF(U11&lt;&gt;500,"''"&amp;U11&amp;"''",U11),"|",V11,"|",CHAR(10),"|寺院|",IF(W11&lt;&gt;400,"''"&amp;W11&amp;"''",W11),"|",X11,"|",CHAR(10),"**魔法",CHAR(10),"***魔法資源",CHAR(10),"|魔法土地|",Y11,"|",CHAR(10),"|宝石収入|",SUBSTITUTE(SUBSTITUTE(SUBSTITUTE(SUBSTITUTE(SUBSTITUTE(SUBSTITUTE(SUBSTITUTE(SUBSTITUTE(Z11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Slave);"),"|",CHAR(10),"|特殊機能|",AA11,"|",CHAR(10),"***魔法技能",CHAR(10),"|名称|雇用|固定魔力|変動魔力|研究力|特殊能力|",CHAR(10),IFERROR(myConcat(INDIRECT("MagicSkill!AM"&amp;MATCH(A11&amp;" "&amp;B11&amp;" S",MagicSkill!$A:$A,0)&amp;":AM"&amp;MATCH(A11&amp;" "&amp;B11&amp;" E",MagicSkill!$A:$A,0))),myConcat(INDIRECT("MagicSkill!AM"&amp;MATCH(A11&amp;" "&amp;B11&amp;" S",MagicSkill!$A:$A,0)))),CHAR(10),"***固有呪文",CHAR(10),IFERROR(CHAR(10)&amp;"|領域|名称|主系統|副系統|消費|使用場面|簡易分類|"&amp;CHAR(10)&amp;IFERROR(myConcat(INDIRECT("NationalSpellWork!E"&amp;MATCH(A11&amp;" "&amp;B11&amp;" S",NationalSpellWork!$A:$A,0)&amp;":E"&amp;MATCH(A11&amp;" "&amp;B11&amp;" E",NationalSpellWork!$A:$A,0))),myConcat(INDIRECT("NationalSpellWork!E"&amp;MATCH(A11&amp;" "&amp;B11&amp;" S",NationalSpellWork!$A:$A,0)))),"なし"),CHAR(10),"***固有アイテム",CHAR(10),IFERROR(IFERROR(myConcat(INDIRECT("NationalItemWork!E"&amp;MATCH(A11&amp;" "&amp;B11&amp;" S",NationalItemWork!$A:$A,0)&amp;":E"&amp;MATCH(A11&amp;" "&amp;B11&amp;" E",NationalItemWork!$A:$A,0))),myConcat(INDIRECT("NationalItemWork!E"&amp;MATCH(A11&amp;" "&amp;B11&amp;" S",NationalItemWork!$A:$A,0)))),"なし"),CHAR(10),"**聖職",CHAR(10),"***支配圏特殊効果",CHAR(10),IF(I11&lt;&gt;"",I11,"なし"),CHAR(10),"***聖職者特殊能力",CHAR(10),IF(K11&lt;&gt;"",K11,"なし"),CHAR(10))</f>
        <v xml:space="preserve">*Caelum, Eagle Kings
Caelumは、最も高い山の頂に住まう翼持つ人型生物らの魔権政治の国です。
彼らは初期の時代の半神、Yazadの子孫たちです。
三つの部族、Kavi、Airya、MairyaはかつてYazadらに仕えました。
しかし、一部は邪悪なるMainyuとDaevaによって堕落しました。
浄化の炎の腐敗により、DaevaとYazadはこの世界から追放されました。
Yazadが姿を消したことにより、三つの部族は分散し、その祖国から撤退しました。
しかし、一部のYazadが隠棲から再び姿を現した時、三つの部族は集結し、最後のEagle Kingが住む高い山脈に住み着きました。
かつての部族は、現在Spire Horn MountainのTempest氏族、Raven's ValeのRaptor氏族、そしてHigh CaelumのAiryaとして知られます。
Spire HornのCaelianは、寒さと電撃に部分的な耐性を持ちます。
Raptorianはより強靭で地表に慣れていますが、他の部族に特有の元素への抵抗力を欠いています。
Airyaはかつて、冬が10か月もの間続くWhite Forestの地に住んでいたことがあります。
彼らは今も最も寒い山頂に住んでおり、低温の影響を受けません。
彼らの尼僧はDaevaの汚れを浄化しようとしており、White Forestの神聖なる炎の護り手です。
Airya Seraphは、多くのCaelianが普通の金属の代わりに用いる魔法の氷を作ります。
これらの氷は低温により鍛えられ、重装な氷の鎧は、温暖な気候よりも寒冷な気候においてより丈夫になります。
氷から作られた武器は全て魔法的で、魔法的な存在を傷付けることができます。
Caelianは優れた射手であり、たとえ彼らが巨大なMammothのような重装部隊を保有しているとしても、一撃離脱の戦術を好みます。
**国勢
|種族|有翼人|
|経済||
|気候|&amp;ref(Spell/S_Cold.jpg,nolink,25x25,Cold);&amp;ref(Spell/S_Cold.jpg,nolink,25x25,Cold);|
|祝福||
**正規軍
***指揮官
|名称|種別|コスト|&gt;|雇用条件|指揮能力|行軍|
|BGCOLOR(#F5F5F5):Caelian Scout|斥候|&amp;ref(Nation/C_Gold.jpg,nolink,25x25,Gold);25&amp;ref(Nation/C_Resource.jpg,nolink,25x25,Resource);13&amp;ref(Nation/C_Command.jpg,nolink,25x25,Commander Point);1|&amp;ref(Nation/R_Fort.jpg,nolink,25x25,Land Fortress);|||22&amp;ref(Nation/Stealthy.jpg,nolink,25x25,Stealthy (55));&amp;ref(Nation/Flying.jpg,nolink,25x25,Flying);&amp;ref(Nation/Storm-Immunity.jpg,nolink,25x25,Storm Immunity);|
|~|&gt;|&gt;|&gt;|&gt;|&gt;|BGCOLOR(#F5F5F5):飛行する斥候。隠れるのも上手く非常に役立つ|
|BGCOLOR(#F5F5F5):Sastar|指揮官|&amp;ref(Nation/C_Gold.jpg,nolink,25x25,Gold);75&amp;ref(Nation/C_Resource.jpg,nolink,25x25,Resource);14&amp;ref(Nation/C_Command.jpg,nolink,25x25,Commander Point);1|&amp;ref(Nation/R_Fort.jpg,nolink,25x25,Land Fortress);||&amp;ref(Nation/Squad.jpg,nolink,25x25,Squad);3&amp;ref(Nation/LivingLead.jpg,nolink,25x25,Leadership);80|20&amp;ref(Nation/Flying.jpg,nolink,25x25,Flying);&amp;ref(Nation/Storm-Immunity.jpg,nolink,25x25,Storm Immunity);|
|~|&gt;|&gt;|&gt;|&gt;|&gt;|BGCOLOR(#F5F5F5):標準的な指揮官。Spire Hornのため嵐に強い|
|BGCOLOR(#F5F5F5):Spire Horn Seraph|魔術師|&amp;ref(Nation/C_Gold.jpg,nolink,25x25,Gold);45&amp;ref(Nation/C_Resource.jpg,nolink,25x25,Resource);1&amp;ref(Nation/C_Command.jpg,nolink,25x25,Commander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Leadership);5|22&amp;ref(Nation/Flying.jpg,nolink,25x25,Flying);&amp;ref(Nation/Storm-Immunity.jpg,nolink,25x25,Storm Immunity);|
|~|&gt;|&gt;|&gt;|&gt;|&gt;|BGCOLOR(#F5F5F5):風の魔法技能を持つ。嵐の力を借りれば侮り難い戦力にも|
|BGCOLOR(#F5F5F5):Airya Seraphine|聖職者&amp;ref(Nation/Sacred.jpg,nolink,25x25,Sacred);|&amp;ref(Nation/C_Gold.jpg,nolink,25x25,Gold);110&amp;ref(Nation/C_Resource.jpg,nolink,25x25,Resource);2&amp;ref(Nation/C_Command.jpg,nolink,25x25,Commander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Leadership);5|22&amp;ref(Nation/Stealthy.jpg,nolink,25x25,Stealthy (65));&amp;ref(Nation/Flying.jpg,nolink,25x25,Flying);|
|~|&gt;|&gt;|&gt;|&gt;|&gt;|BGCOLOR(#F5F5F5):レベル2の聖職者。火の魔法技能も持つ。潜伏も可能|
|BGCOLOR(#F5F5F5):Airya Seraph|魔術師|&amp;ref(Nation/C_Gold.jpg,nolink,25x25,Gold);125&amp;ref(Nation/C_Resource.jpg,nolink,25x25,Resource);2&amp;ref(Nation/C_Command.jpg,nolink,25x25,Commander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Leadership);15|22&amp;ref(Nation/Flying.jpg,nolink,25x25,Flying);|
|~|&gt;|&gt;|&gt;|&gt;|&gt;|BGCOLOR(#F5F5F5):風と水の魔法技能を持つ。安定した実力|
|BGCOLOR(#F5F5F5):Harab Seraph|魔術師|&amp;ref(Nation/C_Gold.jpg,nolink,25x25,Gold);115&amp;ref(Nation/C_Resource.jpg,nolink,25x25,Resource);3&amp;ref(Nation/C_Command.jpg,nolink,25x25,Commander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Leadership);30+|22&amp;ref(Nation/Flying.jpg,nolink,25x25,Flying);|
|~|&gt;|&gt;|&gt;|&gt;|&gt;|BGCOLOR(#F5F5F5):風と死などの魔法技能を持つ。死魔法は彼らしか持たない|
|BGCOLOR(#F5F5F5):Eagle King|聖職者&amp;ref(Nation/Sacred.jpg,nolink,25x25,Sacred);|&amp;ref(Nation/C_Gold.jpg,nolink,25x25,Gold);395&amp;ref(Nation/C_Resource.jpg,nolink,25x25,Resource);25&amp;ref(Nation/C_Command.jpg,nolink,25x25,Commander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Leadership);40+|20&amp;ref(Nation/Flying.jpg,nolink,25x25,Flying);&amp;ref(Nation/Storm-Immunity.jpg,nolink,25x25,Storm Immunity);|
|~|&gt;|&gt;|&gt;|&gt;|&gt;|BGCOLOR(#F5F5F5):レベル2の聖職者。風、水、地などの魔法技能も持ち指揮もできる|
|BGCOLOR(#F5F5F5):Mairya Ahu|指揮官|&amp;ref(Nation/C_Gold.jpg,nolink,25x25,Gold);65&amp;ref(Nation/C_Resource.jpg,nolink,25x25,Resource);12&amp;ref(Nation/C_Command.jpg,nolink,25x25,Commander Point);1|&amp;ref(Nation/R_Capital.jpg,nolink,25x25,National Capital);||&amp;ref(Nation/Squad.jpg,nolink,25x25,Squad);2&amp;ref(Nation/LivingLead.jpg,nolink,25x25,Leadership);40|20&amp;ref(Nation/Stealthy.jpg,nolink,25x25,Stealthy (40));&amp;ref(Nation/Flying.jpg,nolink,25x25,Flying);|
|~|&gt;|&gt;|&gt;|&gt;|&gt;|BGCOLOR(#F5F5F5):略奪担当の指揮官。上手くはないが潜伏も可能|
***兵士
|名称|種別|コスト|&gt;|雇用条件|指揮枠|行軍|
|BGCOLOR(#F5F5F5):Spire Horn Militia|飛行兵|&amp;ref(Nation/C_Gold.jpg,nolink,25x25,Gold);8&amp;ref(Nation/C_Resource.jpg,nolink,25x25,Resource);5&amp;ref(Nation/C_Recruitment.jpg,nolink,25x25,Recruitment Point);5|&amp;ref(Nation/R_Fort.jpg,nolink,25x25,Land Fortress);||&amp;ref(Nation/LivingLead.jpg,nolink,25x25,Living);|16&amp;ref(Nation/Flying.jpg,nolink,25x25,Flying);|
|~|&gt;|&gt;|&gt;|&gt;|&gt;|BGCOLOR(#F5F5F5):氷の槍を持つ民兵。Spire Horn特有の嵐耐性は持たない|
|BGCOLOR(#F5F5F5):Spire Horn Warrior|飛行兵|&amp;ref(Nation/C_Gold.jpg,nolink,25x25,Gold);10&amp;ref(Nation/C_Resource.jpg,nolink,25x25,Resource);7&amp;ref(Nation/C_Recruitment.jpg,nolink,25x25,Recruitment Point);9|&amp;ref(Nation/R_Fort.jpg,nolink,25x25,Land Fortress);||&amp;ref(Nation/LivingLead.jpg,nolink,25x25,Living);|20&amp;ref(Nation/Flying.jpg,nolink,25x25,Flying);&amp;ref(Nation/Storm-Immunity.jpg,nolink,25x25,Storm Immunity);|
|~|&gt;|&gt;|&gt;|&gt;|&gt;|BGCOLOR(#F5F5F5):氷の突撃槍と盾を持つ軽戦士。最初の一撃の重さは侮れない|
|BGCOLOR(#F5F5F5):Spire Horn Archer|射手|&amp;ref(Nation/C_Gold.jpg,nolink,25x25,Gold);10&amp;ref(Nation/C_Resource.jpg,nolink,25x25,Resource);6&amp;ref(Nation/C_Recruitment.jpg,nolink,25x25,Recruitment Point);9|&amp;ref(Nation/R_Fort.jpg,nolink,25x25,Land Fortress);||&amp;ref(Nation/LivingLead.jpg,nolink,25x25,Living);|20&amp;ref(Nation/Flying.jpg,nolink,25x25,Flying);&amp;ref(Nation/Storm-Immunity.jpg,nolink,25x25,Storm Immunity);|
|~|&gt;|&gt;|&gt;|&gt;|&gt;|BGCOLOR(#F5F5F5):非常に腕の良い弓兵。嵐でも精度は落ちないが矢は落とされる|
|BGCOLOR(#F5F5F5):Tempest Warrior|飛行兵|&amp;ref(Nation/C_Gold.jpg,nolink,25x25,Gold);15&amp;ref(Nation/C_Resource.jpg,nolink,25x25,Resource);12&amp;ref(Nation/C_Recruitment.jpg,nolink,25x25,Recruitment Point);21|&amp;ref(Nation/R_Fort.jpg,nolink,25x25,Land Fortress);||&amp;ref(Nation/LivingLead.jpg,nolink,25x25,Living);|18&amp;ref(Nation/Flying.jpg,nolink,25x25,Flying);&amp;ref(Nation/Storm-Immunity.jpg,nolink,25x25,Storm Immunity);|
|~|&gt;|&gt;|&gt;|&gt;|&gt;|BGCOLOR(#F5F5F5):氷の突撃槍と盾を持つ戦士。電撃耐性が他より高め|
|BGCOLOR(#F5F5F5):Airya Light Infantry|飛行兵|&amp;ref(Nation/C_Gold.jpg,nolink,25x25,Gold);10&amp;ref(Nation/C_Resource.jpg,nolink,25x25,Resource);11&amp;ref(Nation/C_Recruitment.jpg,nolink,25x25,Recruitment Point);9|&amp;ref(Nation/R_Fort.jpg,nolink,25x25,Land Fortress);||&amp;ref(Nation/LivingLead.jpg,nolink,25x25,Living);|20&amp;ref(Nation/Flying.jpg,nolink,25x25,Flying);|
|~|&gt;|&gt;|&gt;|&gt;|&gt;|BGCOLOR(#F5F5F5):氷の突撃槍と盾を持つ軽戦士。氷の防具の強度は州の気候の影響を受ける|
|BGCOLOR(#F5F5F5):Airya Infantry|飛行兵|&amp;ref(Nation/C_Gold.jpg,nolink,25x25,Gold);10&amp;ref(Nation/C_Resource.jpg,nolink,25x25,Resource);16&amp;ref(Nation/C_Recruitment.jpg,nolink,25x25,Recruitment Point);9|&amp;ref(Nation/R_Fort.jpg,nolink,25x25,Land Fortress);||&amp;ref(Nation/LivingLead.jpg,nolink,25x25,Living);|20&amp;ref(Nation/Flying.jpg,nolink,25x25,Flying);|
|~|&gt;|&gt;|&gt;|&gt;|&gt;|BGCOLOR(#F5F5F5):氷の剣と盾を持つ戦士。Airyaは筋力やHPに問題を抱える|
|BGCOLOR(#F5F5F5):Iceclad|飛行兵|&amp;ref(Nation/C_Gold.jpg,nolink,25x25,Gold);15&amp;ref(Nation/C_Resource.jpg,nolink,25x25,Resource);24&amp;ref(Nation/C_Recruitment.jpg,nolink,25x25,Recruitment Point);21|&amp;ref(Nation/R_Fort.jpg,nolink,25x25,Land Fortress);||&amp;ref(Nation/LivingLead.jpg,nolink,25x25,Living);|18&amp;ref(Nation/Flying.jpg,nolink,25x25,Flying);|
|~|&gt;|&gt;|&gt;|&gt;|&gt;|BGCOLOR(#F5F5F5):氷の突撃槍と盾を持つ戦士。他のAirya以上に気候の影響が大きい|
|BGCOLOR(#F5F5F5):Raptorian Militia|飛行兵|&amp;ref(Nation/C_Gold.jpg,nolink,25x25,Gold);8&amp;ref(Nation/C_Resource.jpg,nolink,25x25,Resource);4&amp;ref(Nation/C_Recruitment.jpg,nolink,25x25,Recruitment Point);5|&amp;ref(Nation/R_Fort.jpg,nolink,25x25,Land Fortress);||&amp;ref(Nation/LivingLead.jpg,nolink,25x25,Living);|16&amp;ref(Nation/Flying.jpg,nolink,25x25,Flying);|
|~|&gt;|&gt;|&gt;|&gt;|&gt;|BGCOLOR(#F5F5F5):槍を持つ民兵。包囲戦の人手としては優秀|
|BGCOLOR(#F5F5F5):Raptorian Warrior|飛行兵|&amp;ref(Nation/C_Gold.jpg,nolink,25x25,Gold);10&amp;ref(Nation/C_Resource.jpg,nolink,25x25,Resource);12&amp;ref(Nation/C_Recruitment.jpg,nolink,25x25,Recruitment Point);9|&amp;ref(Nation/R_Fort.jpg,nolink,25x25,Land Fortress);||&amp;ref(Nation/LivingLead.jpg,nolink,25x25,Living);|18&amp;ref(Nation/Flying.jpg,nolink,25x25,Flying);|
|~|&gt;|&gt;|&gt;|&gt;|&gt;|BGCOLOR(#F5F5F5):小剣と盾を持つ戦士。Raptorは戦闘技能が高め|
|BGCOLOR(#F5F5F5):Mammoth|軍用象|&amp;ref(Nation/C_Gold.jpg,nolink,25x25,Gold);120&amp;ref(Nation/C_Resource.jpg,nolink,25x25,Resource);20&amp;ref(Nation/C_Recruitment.jpg,nolink,25x25,Recruitment Point);30|&amp;ref(Nation/R_Fort.jpg,nolink,25x25,Land Fortress);||&amp;ref(Nation/LivingLead.jpg,nolink,25x25,Living);&amp;ref(Nation/Animal.jpg,nolink,25x25,Animal);|20&amp;ref(Nation/Snow-Move.jpg,nolink,25x25,Snow Move);|
|~|&gt;|&gt;|&gt;|&gt;|&gt;|BGCOLOR(#F5F5F5):敵を蹂躙する巨大生物。普通の象より勇敢で冷気にも強い|
|BGCOLOR(#F5F5F5):Blizzard Warrior|射手|&amp;ref(Nation/C_Gold.jpg,nolink,25x25,Gold);16&amp;ref(Nation/C_Resource.jpg,nolink,25x25,Resource);13&amp;ref(Nation/C_Recruitment.jpg,nolink,25x25,Recruitment Point);23|&amp;ref(Nation/R_Capital.jpg,nolink,25x25,National Capital);||&amp;ref(Nation/LivingLead.jpg,nolink,25x25,Living);|20&amp;ref(Nation/Flying.jpg,nolink,25x25,Flying);&amp;ref(Nation/Storm-Immunity.jpg,nolink,25x25,Storm Immunity);|
|~|&gt;|&gt;|&gt;|&gt;|&gt;|BGCOLOR(#F5F5F5):氷の矢を用いる弓兵。敵を疲労させる|
|BGCOLOR(#F5F5F5):Airya Temple Guard|歩兵&amp;ref(Nation/Sacred.jpg,nolink,25x25,Sacred);|&amp;ref(Nation/C_Gold.jpg,nolink,25x25,Gold);20&amp;ref(Nation/C_Resource.jpg,nolink,25x25,Resource);26&amp;ref(Nation/C_Recruitment.jpg,nolink,25x25,Recruitment Point);23|&amp;ref(Nation/R_Capital.jpg,nolink,25x25,National Capital);|&amp;ref(Spell/P_Holy.jpg,nolink,25x25,Temple Needed);|&amp;ref(Nation/LivingLead.jpg,nolink,25x25,Living);|12|
|~|&gt;|&gt;|&gt;|&gt;|&gt;|BGCOLOR(#F5F5F5):氷の剣と盾を持つ歩兵。飛行できない代わりにより高密度の隊列を組める|
|BGCOLOR(#F5F5F5):Kavi Archer|射手&amp;ref(Nation/Sacred.jpg,nolink,25x25,Sacred);|&amp;ref(Nation/C_Gold.jpg,nolink,25x25,Gold);20&amp;ref(Nation/C_Resource.jpg,nolink,25x25,Resource);9&amp;ref(Nation/C_Recruitment.jpg,nolink,25x25,Recruitment Point);23|&amp;ref(Nation/R_Capital.jpg,nolink,25x25,National Capital);|&amp;ref(Spell/P_Holy.jpg,nolink,25x25,Temple Needed);|&amp;ref(Nation/LivingLead.jpg,nolink,25x25,Living);|18&amp;ref(Nation/Flying.jpg,nolink,25x25,Flying);&amp;ref(Nation/Storm-Immunity.jpg,nolink,25x25,Storm Immunity);|
|~|&gt;|&gt;|&gt;|&gt;|&gt;|BGCOLOR(#F5F5F5):極めて腕の良い弓兵。嵐から力を得るが射撃にはあまり意味がない|
|BGCOLOR(#F5F5F5):Mairya Warrior|飛行兵&amp;ref(Nation/Sacred.jpg,nolink,25x25,Sacred);|&amp;ref(Nation/C_Gold.jpg,nolink,25x25,Gold);20&amp;ref(Nation/C_Resource.jpg,nolink,25x25,Resource);11&amp;ref(Nation/C_Recruitment.jpg,nolink,25x25,Recruitment Point);23|&amp;ref(Nation/R_Capital.jpg,nolink,25x25,National Capital);|&amp;ref(Spell/P_Holy.jpg,nolink,25x25,Temple Needed);|&amp;ref(Nation/LivingLead.jpg,nolink,25x25,Living);|18&amp;ref(Nation/Stealthy.jpg,nolink,25x25,Stealthy (40));&amp;ref(Nation/Flying.jpg,nolink,25x25,Flying);|
|~|&gt;|&gt;|&gt;|&gt;|&gt;|BGCOLOR(#F5F5F5):軽突撃槍と盾を持つ戦士。略奪を好み潜伏も行える|
**守備隊
|種別|指揮官|兵士|備考|
|陸上下位|Sastar|Spire Horn Militia:10　Spire Horn Archer:10||
|陸上上位|Airya Seraphine|Raptorian Warrior:15　Mammoth:1||
|陸上要塞|Sastar|Spire Horn Archer:10||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|魔法土地|Palace of the Eagle Kings, Spire Horn Mountain, Ravens Vale|
|宝石収入|&amp;ref(Spell/V_Air.jpg,nolink,25x25,Air Gem);4&amp;ref(Spell/V_Water.jpg,nolink,25x25,Water Gem);1&amp;ref(Spell/V_Earth.jpg,nolink,25x25,Earth Gem);1|
|特殊機能||
***魔法技能
|名称|雇用|固定魔力|変動魔力|研究力|特殊能力|
|Spire Horn Seraph|&amp;ref(Nation/R_Fort.jpg,nolink,25x25,Land Fortress);|&amp;ref(Spell/P_Air.jpg,nolink,25x25,Air);1||&amp;ref(Spell/P_Research.jpg,nolink,25x25,Research);7||
|Airya Seraphine|&amp;ref(Nation/R_Fort.jpg,nolink,25x25,Land Fortress);|&amp;ref(Spell/P_Fire.jpg,nolink,25x25,Fire);1&amp;ref(Spell/P_Holy.jpg,nolink,25x25,Holy);2||&amp;ref(Spell/P_Research.jpg,nolink,25x25,Research);7|&amp;ref(Nation/Sacred.jpg,nolink,25x25,Sacred);|
|Airya Seraph|&amp;ref(Nation/R_Fort.jpg,nolink,25x25,Land Fortress);|&amp;ref(Spell/P_Air.jpg,nolink,25x25,Air);2&amp;ref(Spell/P_Water.jpg,nolink,25x25,Water);1||&amp;ref(Spell/P_Research.jpg,nolink,25x25,Research);11||
|Harab Seraph|&amp;ref(Nation/R_Fort.jpg,nolink,25x25,Land Fortress);|&amp;ref(Spell/P_Air.jpg,nolink,25x25,Air);1&amp;ref(Spell/P_Death.jpg,nolink,25x25,Death);1|&amp;ref(Spell/P_Air.jpg,nolink,25x25,Air);&amp;ref(Spell/P_Earth.jpg,nolink,25x25,Earth);&amp;ref(Spell/P_Death.jpg,nolink,25x25,Death);+1:100%|&amp;ref(Spell/P_Research.jpg,nolink,25x25,Research);11||
|Eagle King|&amp;ref(Nation/R_Capital.jpg,nolink,25x25,National Capital);|&amp;ref(Spell/P_Air.jpg,nolink,25x25,Air);4&amp;ref(Spell/P_Water.jpg,nolink,25x25,Water);1&amp;ref(Spell/P_Earth.jpg,nolink,25x25,Earth);1&amp;ref(Spell/P_Holy.jpg,nolink,25x25,Holy);2|&amp;ref(Spell/P_Fire.jpg,nolink,25x25,Fire);&amp;ref(Spell/P_Air.jpg,nolink,25x25,Air);&amp;ref(Spell/P_Water.jpg,nolink,25x25,Water);&amp;ref(Spell/P_Earth.jpg,nolink,25x25,Earth);+1:10%|&amp;ref(Spell/P_Research.jpg,nolink,25x25,Research);17+|&amp;ref(Nation/Sacred.jpg,nolink,25x25,Sacred);|
|Ahurani|&amp;ref(Item/Master-Ritualist.jpg,nolink,25x25,Ritual Spell);|&amp;ref(Spell/P_Water.jpg,nolink,25x25,Water);2&amp;ref(Spell/P_Holy.jpg,nolink,25x25,Holy);1||&amp;ref(Spell/P_Research.jpg,nolink,25x25,Research);9|&amp;ref(Nation/Disease-Healer.jpg,nolink,25x25,Disease Healer (1));&amp;ref(Nation/Sacred.jpg,nolink,25x25,Sacred);|
|Yazad of Fire|&amp;ref(Item/Master-Ritualist.jpg,nolink,25x25,Ritual Spell);|&amp;ref(Spell/P_Fire.jpg,nolink,25x25,Fire);4&amp;ref(Spell/P_Astral.jpg,nolink,25x25,Astral);2&amp;ref(Spell/P_Holy.jpg,nolink,25x25,Holy);2||&amp;ref(Spell/P_Research.jpg,nolink,25x25,Research);17|&amp;ref(Nation/Sacred.jpg,nolink,25x25,Sacred);|
|Yazad of Justice|&amp;ref(Item/Master-Ritualist.jpg,nolink,25x25,Ritual Spell);|&amp;ref(Spell/P_Fire.jpg,nolink,25x25,Fire);3&amp;ref(Spell/P_Astral.jpg,nolink,25x25,Astral);3&amp;ref(Spell/P_Holy.jpg,nolink,25x25,Holy);2||&amp;ref(Spell/P_Research.jpg,nolink,25x25,Research);17|&amp;ref(Nation/Sacred.jpg,nolink,25x25,Sacred);|
|Yazad of Water|&amp;ref(Item/Master-Ritualist.jpg,nolink,25x25,Ritual Spell);|&amp;ref(Spell/P_Water.jpg,nolink,25x25,Water);4&amp;ref(Spell/P_Astral.jpg,nolink,25x25,Astral);2&amp;ref(Spell/P_Holy.jpg,nolink,25x25,Holy);2||&amp;ref(Spell/P_Research.jpg,nolink,25x25,Research);17|&amp;ref(Nation/Sacred.jpg,nolink,25x25,Sacred);|
|Yazad of the Earth|&amp;ref(Item/Master-Ritualist.jpg,nolink,25x25,Ritual Spell);|&amp;ref(Spell/P_Earth.jpg,nolink,25x25,Earth);3&amp;ref(Spell/P_Astral.jpg,nolink,25x25,Astral);2&amp;ref(Spell/P_Nature.jpg,nolink,25x25,Nature);2&amp;ref(Spell/P_Holy.jpg,nolink,25x25,Holy);2||&amp;ref(Spell/P_Research.jpg,nolink,25x25,Research);19|&amp;ref(Nation/Sacred.jpg,nolink,25x25,Sacred);|
|Yazad of the Sky|&amp;ref(Item/Master-Ritualist.jpg,nolink,25x25,Ritual Spell);|&amp;ref(Spell/P_Air.jpg,nolink,25x25,Air);4&amp;ref(Spell/P_Astral.jpg,nolink,25x25,Astral);2&amp;ref(Spell/P_Holy.jpg,nolink,25x25,Holy);2||&amp;ref(Spell/P_Research.jpg,nolink,25x25,Research);17|&amp;ref(Nation/Sacred.jpg,nolink,25x25,Sacred);|
|Yazad of the Stars|&amp;ref(Item/Master-Ritualist.jpg,nolink,25x25,Ritual Spell);|&amp;ref(Spell/P_Air.jpg,nolink,25x25,Air);2&amp;ref(Spell/P_Astral.jpg,nolink,25x25,Astral);4&amp;ref(Spell/P_Holy.jpg,nolink,25x25,Holy);2||&amp;ref(Spell/P_Research.jpg,nolink,25x25,Research);17|&amp;ref(Nation/Sacred.jpg,nolink,25x25,Sacred);|
|Daeva of Frost and Snow|&amp;ref(Item/Master-Ritualist.jpg,nolink,25x25,Ritual Spell);|&amp;ref(Spell/P_Water.jpg,nolink,25x25,Water);3&amp;ref(Spell/P_Death.jpg,nolink,25x25,Death);3&amp;ref(Spell/P_Holy.jpg,nolink,25x25,Holy);2||&amp;ref(Spell/P_Research.jpg,nolink,25x25,Research);17|&amp;ref(Nation/Sacred.jpg,nolink,25x25,Sacred);|
|Daeva of Shooting Stars|&amp;ref(Item/Master-Ritualist.jpg,nolink,25x25,Ritual Spell);|&amp;ref(Spell/P_Astral.jpg,nolink,25x25,Astral);3&amp;ref(Spell/P_Death.jpg,nolink,25x25,Death);3&amp;ref(Spell/P_Holy.jpg,nolink,25x25,Holy);2||&amp;ref(Spell/P_Research.jpg,nolink,25x25,Research);17|&amp;ref(Nation/Sacred.jpg,nolink,25x25,Sacred);|
|Pairika|&amp;ref(Item/Master-Ritualist.jpg,nolink,25x25,Ritual Spell);|&amp;ref(Spell/P_Fire.jpg,nolink,25x25,Fire);2&amp;ref(Spell/P_Death.jpg,nolink,25x25,Death);2&amp;ref(Spell/P_Blood.jpg,nolink,25x25,Blood);3&amp;ref(Spell/P_Holy.jpg,nolink,25x25,Holy);2||&amp;ref(Spell/P_Research.jpg,nolink,25x25,Research);19|&amp;ref(Nation/Sacred.jpg,nolink,25x25,Sacred);|
|Yata|&amp;ref(Item/Master-Ritualist.jpg,nolink,25x25,Ritual Spell);|&amp;ref(Spell/P_Fire.jpg,nolink,25x25,Fire);3&amp;ref(Spell/P_Death.jpg,nolink,25x25,Death);3&amp;ref(Spell/P_Holy.jpg,nolink,25x25,Holy);2||&amp;ref(Spell/P_Research.jpg,nolink,25x25,Research);17|&amp;ref(Nation/Sacred.jpg,nolink,25x25,Sacred);|
|Ancestral Fravashi|&amp;ref(Item/Master-Ritualist.jpg,nolink,25x25,Ritual Spell);|&amp;ref(Spell/P_Air.jpg,nolink,25x25,Air);3&amp;ref(Spell/P_Astral.jpg,nolink,25x25,Astral);2&amp;ref(Spell/P_Holy.jpg,nolink,25x25,Holy);3||&amp;ref(Spell/P_Research.jpg,nolink,25x25,Research);15|&amp;ref(Nation/Sacred.jpg,nolink,25x25,Sacred);|
|Spenta of Animals|&amp;ref(Nation/Unique.jpg,nolink,25x25,Ritual Spell (Unique Unit));|&amp;ref(Spell/P_Nature.jpg,nolink,25x25,Nature);5&amp;ref(Spell/P_Holy.jpg,nolink,25x25,Holy);3||&amp;ref(Spell/P_Research.jpg,nolink,25x25,Research);15|&amp;ref(Nation/Sacred.jpg,nolink,25x25,Sacred);|
|Spenta of Fire|&amp;ref(Nation/Unique.jpg,nolink,25x25,Ritual Spell (Unique Unit));|&amp;ref(Spell/P_Fire.jpg,nolink,25x25,Fire);5&amp;ref(Spell/P_Holy.jpg,nolink,25x25,Holy);3||&amp;ref(Spell/P_Research.jpg,nolink,25x25,Research);15|&amp;ref(Nation/Sacred.jpg,nolink,25x25,Sacred);|
|Spenta of Plants|&amp;ref(Nation/Unique.jpg,nolink,25x25,Ritual Spell (Unique Unit));|&amp;ref(Spell/P_Earth.jpg,nolink,25x25,Earth);2&amp;ref(Spell/P_Nature.jpg,nolink,25x25,Nature);3&amp;ref(Spell/P_Holy.jpg,nolink,25x25,Holy);3||&amp;ref(Spell/P_Research.jpg,nolink,25x25,Research);15|&amp;ref(Nation/Sacred.jpg,nolink,25x25,Sacred);|
|Spenta of Sky and Metals|&amp;ref(Nation/Unique.jpg,nolink,25x25,Ritual Spell (Unique Unit));|&amp;ref(Spell/P_Air.jpg,nolink,25x25,Air);4&amp;ref(Spell/P_Earth.jpg,nolink,25x25,Earth);3&amp;ref(Spell/P_Holy.jpg,nolink,25x25,Holy);4||&amp;ref(Spell/P_Research.jpg,nolink,25x25,Research);19|&amp;ref(Nation/Sacred.jpg,nolink,25x25,Sacred);|
|Spenta of Waters|&amp;ref(Nation/Unique.jpg,nolink,25x25,Ritual Spell (Unique Unit));|&amp;ref(Spell/P_Water.jpg,nolink,25x25,Water);4&amp;ref(Spell/P_Holy.jpg,nolink,25x25,Holy);3||&amp;ref(Spell/P_Research.jpg,nolink,25x25,Research);13|&amp;ref(Nation/Healer.jpg,nolink,25x25,Healer (3));&amp;ref(Nation/Sacred.jpg,nolink,25x25,Sacred);|
|Spenta of the Earth|&amp;ref(Nation/Unique.jpg,nolink,25x25,Ritual Spell (Unique Unit));|&amp;ref(Spell/P_Earth.jpg,nolink,25x25,Earth);4&amp;ref(Spell/P_Nature.jpg,nolink,25x25,Nature);2&amp;ref(Spell/P_Holy.jpg,nolink,25x25,Holy);4||&amp;ref(Spell/P_Research.jpg,nolink,25x25,Research);17|&amp;ref(Nation/Sacred.jpg,nolink,25x25,Sacred);|
|Daeva of Aging|&amp;ref(Nation/Unique.jpg,nolink,25x25,Ritual Spell (Unique Unit));|&amp;ref(Spell/P_Death.jpg,nolink,25x25,Death);5&amp;ref(Spell/P_Holy.jpg,nolink,25x25,Holy);3||&amp;ref(Spell/P_Research.jpg,nolink,25x25,Research);15|&amp;ref(Nation/Sacred.jpg,nolink,25x25,Sacred);|
|Daeva of Destruction|&amp;ref(Nation/Unique.jpg,nolink,25x25,Ritual Spell (Unique Unit));|&amp;ref(Spell/P_Fire.jpg,nolink,25x25,Fire);4&amp;ref(Spell/P_Earth.jpg,nolink,25x25,Earth);3&amp;ref(Spell/P_Death.jpg,nolink,25x25,Death);2&amp;ref(Spell/P_Holy.jpg,nolink,25x25,Holy);3||&amp;ref(Spell/P_Research.jpg,nolink,25x25,Research);23|&amp;ref(Nation/Sacred.jpg,nolink,25x25,Sacred);|
|Daeva of Discontent|&amp;ref(Nation/Unique.jpg,nolink,25x25,Ritual Spell (Unique Unit));|&amp;ref(Spell/P_Earth.jpg,nolink,25x25,Earth);4&amp;ref(Spell/P_Death.jpg,nolink,25x25,Death);3&amp;ref(Spell/P_Holy.jpg,nolink,25x25,Holy);4||&amp;ref(Spell/P_Research.jpg,nolink,25x25,Research);19|&amp;ref(Nation/Sacred.jpg,nolink,25x25,Sacred);|
|Daeva of Evil Intentions|&amp;ref(Nation/Unique.jpg,nolink,25x25,Ritual Spell (Unique Unit));|&amp;ref(Spell/P_Death.jpg,nolink,25x25,Death);4&amp;ref(Spell/P_Blood.jpg,nolink,25x25,Blood);3&amp;ref(Spell/P_Holy.jpg,nolink,25x25,Holy);3||&amp;ref(Spell/P_Research.jpg,nolink,25x25,Research);19|&amp;ref(Nation/Sacred.jpg,nolink,25x25,Sacred);|
|Daeva of Frozen Minds|&amp;ref(Nation/Unique.jpg,nolink,25x25,Ritual Spell (Unique Unit));|&amp;ref(Spell/P_Fire.jpg,nolink,25x25,Fire);3&amp;ref(Spell/P_Death.jpg,nolink,25x25,Death);4&amp;ref(Spell/P_Holy.jpg,nolink,25x25,Holy);3||&amp;ref(Spell/P_Research.jpg,nolink,25x25,Research);19|&amp;ref(Nation/Sacred.jpg,nolink,25x25,Sacred);|
|Daeva of Oppression|&amp;ref(Nation/Unique.jpg,nolink,25x25,Ritual Spell (Unique Unit));|&amp;ref(Spell/P_Fire.jpg,nolink,25x25,Fire);4&amp;ref(Spell/P_Blood.jpg,nolink,25x25,Blood);3&amp;ref(Spell/P_Holy.jpg,nolink,25x25,Holy);4||&amp;ref(Spell/P_Research.jpg,nolink,25x25,Research);19|&amp;ref(Nation/Sacred.jpg,nolink,25x25,Sacred);|
***固有呪文
|領域|名称|主系統|副系統|消費|使用場面|簡易分類|
|Conjuration Lv3|Herd of Elephants|&amp;ref(Spell/P_Nature.jpg,nolink,25x25,Nature);2||&amp;ref(Spell/V_Nature.jpg,nolink,25x25,Nature Gem);25|儀式/陸上専用|兵士召喚|
|~|~|&gt;|&gt;|&gt;|&gt;|敵を蹂躙する臆病な巨大生物Elephantを5+体召喚します|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Lv5|Call Ahurani|&amp;ref(Spell/P_Astral.jpg,nolink,25x25,Astral);2|&amp;ref(Spell/P_Water.jpg,nolink,25x25,Water);1|&amp;ref(Spell/V_Astral.jpg,nolink,25x25,Astral Pearl);12|儀式/陸上専用|指揮官召喚|
|~|~|&gt;|&gt;|&gt;|&gt;|雨を伴う天の存在Ahuraniを召喚します|
|Conjuration Lv5|Summon Yazatas|&amp;ref(Spell/P_Astral.jpg,nolink,25x25,Astral);2||&amp;ref(Spell/V_Astral.jpg,nolink,25x25,Astral Pearl);15|儀式/陸上専用|兵士召喚|
|~|~|&gt;|&gt;|&gt;|&gt;|魔法の武具を持つ美しきCaelianの祖Yazadを6体召喚します|
|Conjuration Lv5|Call Daevas|&amp;ref(Spell/P_Death.jpg,nolink,25x25,Death);2|&amp;ref(Spell/P_Fire.jpg,nolink,25x25,Fire);1|&amp;ref(Spell/V_Death.jpg,nolink,25x25,Death Gem);15|儀式/陸上専用|兵士召喚|
|~|~|&gt;|&gt;|&gt;|&gt;|魔法の武具を持つ恐ろしきRaptorの祖Daevaを6体召喚します|
|Conjuration Lv5|Call Jahi|&amp;ref(Spell/P_Death.jpg,nolink,25x25,Death);3|&amp;ref(Spell/P_Fire.jpg,nolink,25x25,Fire);1|&amp;ref(Spell/V_Death.jpg,nolink,25x25,Death Gem);15|儀式/陸上専用|指揮官召喚|
|~|~|&gt;|&gt;|&gt;|&gt;|密偵と誘惑を担う悪しき存在Jahiを召喚します|
|Conjuration Lv6|Call Celestial Yazad|&amp;ref(Spell/P_Astral.jpg,nolink,25x25,Astral);4||&amp;ref(Spell/V_Astral.jpg,nolink,25x25,Astral Pearl);40|儀式/陸上専用|指揮官召喚|
|~|~|&gt;|&gt;|&gt;|&gt;|強大な魔力を持つ6種の高位Yazadの1体を召喚します|
|Conjuration Lv6|Call Yata|&amp;ref(Spell/P_Death.jpg,nolink,25x25,Death);3|&amp;ref(Spell/P_Fire.jpg,nolink,25x25,Fire);2|&amp;ref(Spell/V_Death.jpg,nolink,25x25,Death Gem);40|儀式/陸上専用|指揮官召喚|
|~|~|&gt;|&gt;|&gt;|&gt;|強大な魔力を持つ4種の高位Daevaの1体を召喚します|
|Conjuration Lv7|Call Fravashi|&amp;ref(Spell/P_Astral.jpg,nolink,25x25,Astral);3||&amp;ref(Spell/V_Astral.jpg,nolink,25x25,Astral Pearl);30|儀式/陸上専用|指揮官召喚|
|~|~|&gt;|&gt;|&gt;|&gt;|死せる英雄の守護霊Ancestral Fravashiを召喚します|
|Conjuration Lv8|Call Amesha Spenta|&amp;ref(Spell/P_Astral.jpg,nolink,25x25,Astral);5||&amp;ref(Spell/V_Astral.jpg,nolink,25x25,Astral Pearl);60|儀式/陸上専用|指揮官召喚|
|~|~|&gt;|&gt;|&gt;|&gt;|6体のAmesha Spentaのうちの1体を召喚します|
|Conjuration Lv8|Call Greater Daeva|&amp;ref(Spell/P_Death.jpg,nolink,25x25,Death);4|&amp;ref(Spell/P_Fire.jpg,nolink,25x25,Fire);2|&amp;ref(Spell/V_Death.jpg,nolink,25x25,Death Gem);60|儀式/陸上専用|指揮官召喚|
|~|~|&gt;|&gt;|&gt;|&gt;|6体のGreater Daevaのうちの1体を召喚します|
|Thaumaturgy Lv6|Parting of the Soul|&amp;ref(Spell/P_Death.jpg,nolink,25x25,Death);1|&amp;ref(Spell/P_Air.jpg,nolink,25x25,Air);1||戦闘/陸上専用|麻痺|
|~|~|&gt;|&gt;|&gt;|&gt;|敵を麻痺させようと試み3体のBlack Hawkに襲撃させます|
|Thaumaturgy Lv7|Call of the Drugvant|&amp;ref(Spell/P_Death.jpg,nolink,25x25,Death);4|&amp;ref(Spell/P_Fire.jpg,nolink,25x25,Fire);1|&amp;ref(Spell/V_Death.jpg,nolink,25x25,Death Gem);15|儀式/陸上専用|災害誘発|
|~|~|&gt;|&gt;|&gt;|&gt;|指定した州に悪を広め盗賊などに襲撃させます|
***固有アイテム
なし
**聖職
***支配圏特殊効果
なし
***聖職者特殊能力
戦闘時に一定確率でFravashiを自動召喚
</v>
      </c>
    </row>
    <row r="12" spans="1:31" x14ac:dyDescent="0.15">
      <c r="A12" t="s">
        <v>2893</v>
      </c>
      <c r="B12" t="s">
        <v>2913</v>
      </c>
      <c r="C12" t="s">
        <v>2914</v>
      </c>
      <c r="D12" t="s">
        <v>3077</v>
      </c>
      <c r="E12" s="10" t="s">
        <v>6124</v>
      </c>
      <c r="F12" s="10" t="s">
        <v>6120</v>
      </c>
      <c r="G12" s="10"/>
      <c r="H12" t="s">
        <v>3089</v>
      </c>
      <c r="L12" t="s">
        <v>3060</v>
      </c>
      <c r="M12" t="s">
        <v>3065</v>
      </c>
      <c r="P12">
        <v>2</v>
      </c>
      <c r="S12">
        <v>0</v>
      </c>
      <c r="T12">
        <v>100</v>
      </c>
      <c r="U12">
        <v>500</v>
      </c>
      <c r="W12">
        <v>400</v>
      </c>
      <c r="Y12" t="s">
        <v>6121</v>
      </c>
      <c r="Z12" t="s">
        <v>6122</v>
      </c>
      <c r="AB12" t="str">
        <f t="shared" si="0"/>
        <v>|BGCOLOR(#FDFDFD):[[&amp;ref(C'tis.jpg,nolink,50x65,C'tis, Lizard Kings);&gt;./C'tis]]</v>
      </c>
      <c r="AC12" t="str">
        <f t="shared" ca="1" si="1"/>
        <v>|BGCOLOR(#FAEBD7):[[''C'tis''&gt;./C'tis]]</v>
      </c>
      <c r="AD12"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v>
      </c>
      <c r="AE12" t="str">
        <f ca="1">CONCATENATE("*",B12,", ",C12,CHAR(10),E12,CHAR(10),"**国勢",CHAR(10),"|種族|",F12,"|",CHAR(10),"|経済|",G12,"|",CHAR(10),"|気候|",IF(H12&lt;&gt;"",REPT(SUBSTITUTE(SUBSTITUTE(LEFT(H12,4),"Heat","&amp;ref(Spell/S_Heat.jpg,nolink,25x25,Heat);"),"Cold","&amp;ref(Spell/S_Cold.jpg,nolink,25x25,Cold);"),RIGHT(H12,1)),""),"|",CHAR(10),"|祝福|",SUBSTITUTE(SUBSTITUTE(SUBSTITUTE(SUBSTITUTE(SUBSTITUTE(SUBSTITUTE(SUBSTITUTE(SUBSTITUTE(J12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12&amp;" "&amp;B12&amp;" 指揮官 S",Troops!$A:$A,0)&amp;":AJ"&amp;MATCH(A12&amp;" "&amp;B12&amp;" 指揮官 E",Troops!$A:$A,0))),myConcat(INDIRECT("Troops!AJ"&amp;MATCH(A12&amp;" "&amp;B12&amp;" 指揮官 S",Troops!$A:$A,0)))),CHAR(10),"***兵士",CHAR(10),"|名称|種別|コスト|&gt;|雇用条件|指揮枠|行軍|",CHAR(10),IFERROR(myConcat(INDIRECT("Troops!AJ"&amp;MATCH(A12&amp;" "&amp;B12&amp;" 兵士 S",Troops!$A:$A,0)&amp;":AJ"&amp;MATCH(A12&amp;" "&amp;B12&amp;" 兵士 E",Troops!$A:$A,0))),myConcat(INDIRECT("Troops!AJ"&amp;MATCH(A12&amp;" "&amp;B12&amp;" 指揮官 S",Troops!$A:$A,0)))),"**守備隊",CHAR(10),"|種別|指揮官|兵士|備考|",CHAR(10),IFERROR(myConcat(INDIRECT("Defence!H"&amp;MATCH(A12&amp;" "&amp;B12&amp;" S",Defence!$A:$A,0)&amp;":H"&amp;MATCH(A12&amp;" "&amp;B12&amp;" E",Defence!$A:$A,0))),myConcat(INDIRECT("Defence!H"&amp;MATCH(A12&amp;" "&amp;B12&amp;" S",Defence!$A:$A,0)))),CHAR(10),"**建造物",CHAR(10),"***首都要塞",CHAR(10),"|名称|管理力|指揮官雇用|兵士雇用|食糧庫|守備隊倍率|防壁強度|",CHAR(10),VLOOKUP(L12,Fort!$D:$M,10,FALSE),CHAR(10),"***陸上要塞",CHAR(10),"|名称|建造費|工期|管理力|指揮官雇用|兵士雇用|食糧庫|守備隊倍率|防壁強度|",CHAR(10),IFERROR(myConcat(INDIRECT(ADDRESS(MATCH(M12&amp;"1",Fort!$A:$A,0),MATCH(T12,Fort!$1:$1,0),3,1,"Fort")&amp;":"&amp;ADDRESS(MATCH(M12&amp;P12,Fort!$A:$A,0),MATCH(T12,Fort!$1:$1,0),3,1))),myConcat(INDIRECT(ADDRESS(MATCH(M12&amp;"1",Fort!$A:$A,0),MATCH(T12,Fort!$1:$1,0),3,1,"Fort")))),IFERROR("***沿岸要塞"&amp;CHAR(10)&amp;"|名称|建造費|工期|管理力|指揮官雇用|兵士雇用|食糧庫|守備隊倍率|防壁強度|"&amp;CHAR(10)&amp;IFERROR(myConcat(INDIRECT(ADDRESS(MATCH(N12&amp;"1",Fort!$A:$A,0),MATCH(T12,Fort!$1:$1,0),3,1,"Fort")&amp;":"&amp;ADDRESS(MATCH(N12&amp;Q12,Fort!$A:$A,0),MATCH(T12,Fort!$1:$1,0),3,1))),myConcat(INDIRECT(ADDRESS(MATCH(N12&amp;"1",Fort!$A:$A,0),MATCH(T12,Fort!$1:$1,0),3,1,"Fort")))&amp;CHAR(10)),""),"***水中要塞",CHAR(10),IFERROR("|名称|建造費|工期|管理力|指揮官雇用|兵士雇用|食糧庫|守備隊倍率|防壁強度|"&amp;CHAR(10)&amp;IFERROR(myConcat(INDIRECT(ADDRESS(MATCH(O12&amp;"1",Fort!$A:$A,0),MATCH(T12,Fort!$1:$1,0),3,1,"Fort")&amp;":"&amp;ADDRESS(MATCH(O12&amp;R12,Fort!$A:$A,0),MATCH(T12,Fort!$1:$1,0),3,1))),myConcat(INDIRECT(ADDRESS(MATCH(O12&amp;"1",Fort!$A:$A,0),MATCH(T12,Fort!$1:$1,0),3,1,"Fort")))),"建造不可"),CHAR(10),"***研究所と寺院",CHAR(10),"|設備|費用|特殊効果|",CHAR(10),"|研究所|",IF(U12&lt;&gt;500,"''"&amp;U12&amp;"''",U12),"|",V12,"|",CHAR(10),"|寺院|",IF(W12&lt;&gt;400,"''"&amp;W12&amp;"''",W12),"|",X12,"|",CHAR(10),"**魔法",CHAR(10),"***魔法資源",CHAR(10),"|魔法土地|",Y12,"|",CHAR(10),"|宝石収入|",SUBSTITUTE(SUBSTITUTE(SUBSTITUTE(SUBSTITUTE(SUBSTITUTE(SUBSTITUTE(SUBSTITUTE(SUBSTITUTE(Z12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Slave);"),"|",CHAR(10),"|特殊機能|",AA12,"|",CHAR(10),"***魔法技能",CHAR(10),"|名称|雇用|固定魔力|変動魔力|研究力|特殊能力|",CHAR(10),IFERROR(myConcat(INDIRECT("MagicSkill!AM"&amp;MATCH(A12&amp;" "&amp;B12&amp;" S",MagicSkill!$A:$A,0)&amp;":AM"&amp;MATCH(A12&amp;" "&amp;B12&amp;" E",MagicSkill!$A:$A,0))),myConcat(INDIRECT("MagicSkill!AM"&amp;MATCH(A12&amp;" "&amp;B12&amp;" S",MagicSkill!$A:$A,0)))),CHAR(10),"***固有呪文",CHAR(10),IFERROR(CHAR(10)&amp;"|領域|名称|主系統|副系統|消費|使用場面|簡易分類|"&amp;CHAR(10)&amp;IFERROR(myConcat(INDIRECT("NationalSpellWork!E"&amp;MATCH(A12&amp;" "&amp;B12&amp;" S",NationalSpellWork!$A:$A,0)&amp;":E"&amp;MATCH(A12&amp;" "&amp;B12&amp;" E",NationalSpellWork!$A:$A,0))),myConcat(INDIRECT("NationalSpellWork!E"&amp;MATCH(A12&amp;" "&amp;B12&amp;" S",NationalSpellWork!$A:$A,0)))),"なし"),CHAR(10),"***固有アイテム",CHAR(10),IFERROR(IFERROR(myConcat(INDIRECT("NationalItemWork!E"&amp;MATCH(A12&amp;" "&amp;B12&amp;" S",NationalItemWork!$A:$A,0)&amp;":E"&amp;MATCH(A12&amp;" "&amp;B12&amp;" E",NationalItemWork!$A:$A,0))),myConcat(INDIRECT("NationalItemWork!E"&amp;MATCH(A12&amp;" "&amp;B12&amp;" S",NationalItemWork!$A:$A,0)))),"なし"),CHAR(10),"**聖職",CHAR(10),"***支配圏特殊効果",CHAR(10),IF(I12&lt;&gt;"",I12,"なし"),CHAR(10),"***聖職者特殊能力",CHAR(10),IF(K12&lt;&gt;"",K12,"なし"),CHAR(10))</f>
        <v xml:space="preserve">*C'tis, Lizard Kings
C'tisは、砂の多い砂漠に囲まれた沼地の多い河谷です。
この肥沃な谷では、蜥蜴に似た人型生物の宗教的王国が形成されました。
王国は人間の基準から見て古く、その知恵と魔法的な知識は素晴らしいものです。
社会の頂点は、Lizard Kingとその高貴なる相続人たちです。
王はC'tisで最高位の聖職者です。
王の下には、高僧とその神聖なる大蛇、そして強大なる死と再誕の魔術師、謎めいたSauromancerらが存在します。
蜥蜴人は草食性ですが、兵士や労働者として仕える肉食の蜥蜴人の種族を隷属させています。
C'tissianは動きが鈍いですが、彼らを切り傷や打ち傷から保護する分厚い皮膚を持ちます。
どちらの蜥蜴人らも冷血動物であり、寒い州で戦う際は非常に早く消耗します。
彼らは毒に対する部分的な抵抗力を持ちます。
C'tisの住民は、温暖な州に住むことを好みます。
**国勢
|種族|蜥蜴人|
|経済||
|気候|&amp;ref(Spell/S_Heat.jpg,nolink,25x25,Heat);&amp;ref(Spell/S_Heat.jpg,nolink,25x25,Heat);|
|祝福||
**正規軍
***指揮官
|名称|種別|コスト|&gt;|雇用条件|指揮能力|行軍|
|BGCOLOR(#F5F5F5):Taskmaster|指揮官|&amp;ref(Nation/C_Gold.jpg,nolink,25x25,Gold);30&amp;ref(Nation/C_Resource.jpg,nolink,25x25,Resource);2&amp;ref(Nation/C_Command.jpg,nolink,25x25,Commander Point);1|&amp;ref(Nation/R_Fort.jpg,nolink,25x25,Land Fortress);||&amp;ref(Nation/Squad.jpg,nolink,25x25,Squad);2&amp;ref(Nation/LivingLead.jpg,nolink,25x25,Leadership);40&amp;ref(Item/Taskmaster.jpg,nolink,25x25,Taskmaster (+2));|14&amp;ref(Nation/Swamp-Survival.jpg,nolink,25x25,Swamp Survival);&amp;ref(Nation/Swimming.jpg,nolink,25x25,Swimming);|
|~|&gt;|&gt;|&gt;|&gt;|&gt;|BGCOLOR(#F5F5F5):奴隷担当の指揮官。上限は低めでも士気の維持に役立つ|
|BGCOLOR(#F5F5F5):Commander of C'tis|指揮官|&amp;ref(Nation/C_Gold.jpg,nolink,25x25,Gold);40&amp;ref(Nation/C_Resource.jpg,nolink,25x25,Resource);15&amp;ref(Nation/C_Command.jpg,nolink,25x25,Commander Point);1|&amp;ref(Nation/R_Fort.jpg,nolink,25x25,Land Fortress);||&amp;ref(Nation/Squad.jpg,nolink,25x25,Squad);2&amp;ref(Nation/LivingLead.jpg,nolink,25x25,Leadership);60|10&amp;ref(Nation/Swamp-Survival.jpg,nolink,25x25,Swamp Survival);&amp;ref(Nation/Swimming.jpg,nolink,25x25,Swimming);|
|~|&gt;|&gt;|&gt;|&gt;|&gt;|BGCOLOR(#F5F5F5):標準的な指揮官。良質な防具を持ち事故死しにくい|
|BGCOLOR(#F5F5F5):Lizard Lord|指揮官|&amp;ref(Nation/C_Gold.jpg,nolink,25x25,Gold);70&amp;ref(Nation/C_Resource.jpg,nolink,25x25,Resource);21&amp;ref(Nation/C_Command.jpg,nolink,25x25,Commander Point);1|&amp;ref(Nation/R_Fort.jpg,nolink,25x25,Land Fortress);||&amp;ref(Nation/Squad.jpg,nolink,25x25,Squad);3&amp;ref(Nation/LivingLead.jpg,nolink,25x25,Leadership);80|8&amp;ref(Nation/Swamp-Survival.jpg,nolink,25x25,Swamp Survival);&amp;ref(Nation/Swimming.jpg,nolink,25x25,Swimming);|
|~|&gt;|&gt;|&gt;|&gt;|&gt;|BGCOLOR(#F5F5F5):上位指揮官。さらに良い鎧を持つが鈍重さも上|
|BGCOLOR(#F5F5F5):High Priest of C'tis|聖職者&amp;ref(Nation/Sacred.jpg,nolink,25x25,Sacred);|&amp;ref(Nation/C_Gold.jpg,nolink,25x25,Gold);80&amp;ref(Nation/C_Resource.jpg,nolink,25x25,Resource);1&amp;ref(Nation/C_Command.jpg,nolink,25x25,Commander Point);2|&amp;ref(Nation/R_Fort.jpg,nolink,25x25,Land Fortress);|&amp;ref(Spell/P_Holy.jpg,nolink,25x25,Temple Needed);|&amp;ref(Nation/Squad.jpg,nolink,25x25,Squad);2&amp;ref(Nation/LivingLead.jpg,nolink,25x25,Leadership);40|14&amp;ref(Nation/Swamp-Survival.jpg,nolink,25x25,Swamp Survival);&amp;ref(Nation/Swimming.jpg,nolink,25x25,Swimming);|
|~|&gt;|&gt;|&gt;|&gt;|&gt;|BGCOLOR(#F5F5F5):レベル2の聖職者。各寺院で一名ずつSacred Serpentの養成を行える|
|BGCOLOR(#F5F5F5):Hierodule|聖職者&amp;ref(Nation/Sacred.jpg,nolink,25x25,Sacred);|&amp;ref(Nation/C_Gold.jpg,nolink,25x25,Gold);30&amp;ref(Nation/C_Resource.jpg,nolink,25x25,Resource);1&amp;ref(Nation/C_Command.jpg,nolink,25x25,Commander Point);1|&amp;ref(Nation/R_Fort.jpg,nolink,25x25,Land Fortress);|&amp;ref(Spell/P_Holy.jpg,nolink,25x25,Temple Needed);||14&amp;ref(Nation/Swamp-Survival.jpg,nolink,25x25,Swamp Survival);&amp;ref(Nation/Swimming.jpg,nolink,25x25,Swimming);|
|~|&gt;|&gt;|&gt;|&gt;|&gt;|BGCOLOR(#F5F5F5):レベル1の聖職者。安価で数も出しやすい|
|BGCOLOR(#F5F5F5):Shaman|魔術師&amp;ref(Nation/Sacred.jpg,nolink,25x25,Sacred);|&amp;ref(Nation/C_Gold.jpg,nolink,25x25,Gold);90&amp;ref(Nation/C_Resource.jpg,nolink,25x25,Resource);2&amp;ref(Nation/C_Command.jpg,nolink,25x25,Commander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Leadership);15|14&amp;ref(Nation/Swamp-Survival.jpg,nolink,25x25,Swamp Survival);&amp;ref(Nation/Swimming.jpg,nolink,25x25,Swimming);|
|~|&gt;|&gt;|&gt;|&gt;|&gt;|BGCOLOR(#F5F5F5):星と緑の魔法技能を持つ。星魔法のおかげで何かと役立つ|
|BGCOLOR(#F5F5F5):Reborn|魔術師|&amp;ref(Nation/C_Gold.jpg,nolink,25x25,Gold);105&amp;ref(Nation/C_Resource.jpg,nolink,25x25,Resource);1&amp;ref(Nation/C_Command.jpg,nolink,25x25,Commander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Needed);|&amp;ref(Nation/Squad.jpg,nolink,25x25,Squad);1&amp;ref(Nation/LivingLead.jpg,nolink,25x25,Leadership);10&amp;ref(Nation/UndeadLead.jpg,nolink,25x25,Undead Leadership);60|14&amp;ref(Nation/Swamp-Survival.jpg,nolink,25x25,Swamp Survival);&amp;ref(Nation/Swimming.jpg,nolink,25x25,Swimming);|
|~|&gt;|&gt;|&gt;|&gt;|&gt;|BGCOLOR(#F5F5F5):死の魔法技能を持つ。数を並べるには向く|
|BGCOLOR(#F5F5F5):Sauromancer|魔術師|&amp;ref(Nation/C_Gold.jpg,nolink,25x25,Gold);210&amp;ref(Nation/C_Resource.jpg,nolink,25x25,Resource);1&amp;ref(Nation/C_Command.jpg,nolink,25x25,Commander Point);4|&amp;ref(Nation/R_Fort.jpg,nolink,25x25,Land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Leadership);90+|14&amp;ref(Nation/Swamp-Survival.jpg,nolink,25x25,Swamp Survival);&amp;ref(Nation/Swimming.jpg,nolink,25x25,Swimming);|
|~|&gt;|&gt;|&gt;|&gt;|&gt;|BGCOLOR(#F5F5F5):死、緑などの魔法技能を持つ。実力からすると雇用条件が非常に緩い|
|BGCOLOR(#F5F5F5):Lizard King|聖職者&amp;ref(Nation/Sacred.jpg,nolink,25x25,Sacred);|&amp;ref(Nation/C_Gold.jpg,nolink,25x25,Gold);230&amp;ref(Nation/C_Resource.jpg,nolink,25x25,Resource);5&amp;ref(Nation/C_Command.jpg,nolink,25x25,Commander Point);4|&amp;ref(Nation/R_Capital.jpg,nolink,25x25,National Capital);|&amp;ref(Spell/P_Holy.jpg,nolink,25x25,Temple Needed);|&amp;ref(Nation/Squad.jpg,nolink,25x25,Squad);4&amp;ref(Nation/LivingLead.jpg,nolink,25x25,Leadership);120|14&amp;ref(Nation/Swamp-Survival.jpg,nolink,25x25,Swamp Survival);&amp;ref(Nation/Swimming.jpg,nolink,25x25,Swimming);|
|~|&gt;|&gt;|&gt;|&gt;|&gt;|BGCOLOR(#F5F5F5):レベル3の聖職者。最上位指揮官も兼任する|
|BGCOLOR(#F5F5F5):Lizard Heir|聖職者&amp;ref(Nation/Sacred.jpg,nolink,25x25,Sacred);|&amp;ref(Nation/C_Gold.jpg,nolink,25x25,Gold);145&amp;ref(Nation/C_Resource.jpg,nolink,25x25,Resource);26&amp;ref(Nation/C_Command.jpg,nolink,25x25,Commander Point);1|&amp;ref(Nation/R_Capital.jpg,nolink,25x25,National Capital);|&amp;ref(Spell/P_Holy.jpg,nolink,25x25,Temple Needed);|&amp;ref(Nation/Squad.jpg,nolink,25x25,Squad);3&amp;ref(Nation/LivingLead.jpg,nolink,25x25,Leadership);80|22|
|~|&gt;|&gt;|&gt;|&gt;|&gt;|BGCOLOR(#F5F5F5):レベル1の聖職者。上位指揮官も兼ねており戦車隊の指揮に向く|
***兵士
|名称|種別|コスト|&gt;|雇用条件|指揮枠|行軍|
|BGCOLOR(#F5F5F5):Militia|歩兵|&amp;ref(Nation/C_Gold.jpg,nolink,25x25,Gold);7&amp;ref(Nation/C_Resource.jpg,nolink,25x25,Resource);2&amp;ref(Nation/C_Recruitment.jpg,nolink,25x25,Recruitment Point);5|&amp;ref(Nation/R_Fort.jpg,nolink,25x25,Land Fortress);||&amp;ref(Nation/LivingLead.jpg,nolink,25x25,Living);|8&amp;ref(Nation/Swamp-Survival.jpg,nolink,25x25,Swamp Survival);&amp;ref(Nation/Swimming.jpg,nolink,25x25,Swimming);|
|~|&gt;|&gt;|&gt;|&gt;|&gt;|BGCOLOR(#F5F5F5):槍を持つ民兵。種族的な臆病さに民兵の性質が加わり驚異的に弱い|
|BGCOLOR(#F5F5F5):Light Infantry|歩兵|&amp;ref(Nation/C_Gold.jpg,nolink,25x25,Gold);10&amp;ref(Nation/C_Resource.jpg,nolink,25x25,Resource);5&amp;ref(Nation/C_Recruitment.jpg,nolink,25x25,Recruitment Point);11|&amp;ref(Nation/R_Fort.jpg,nolink,25x25,Land Fortress);||&amp;ref(Nation/LivingLead.jpg,nolink,25x25,Living);|12&amp;ref(Nation/Swamp-Survival.jpg,nolink,25x25,Swamp Survival);&amp;ref(Nation/Swimming.jpg,nolink,25x25,Swimming);|
|~|&gt;|&gt;|&gt;|&gt;|&gt;|BGCOLOR(#F5F5F5):槍、投槍、盾を持つ軽歩兵。鎧はないが皮膚で補っている|
|BGCOLOR(#F5F5F5):City Guard|歩兵|&amp;ref(Nation/C_Gold.jpg,nolink,25x25,Gold);10&amp;ref(Nation/C_Resource.jpg,nolink,25x25,Resource);10&amp;ref(Nation/C_Recruitment.jpg,nolink,25x25,Recruitment Point);11|&amp;ref(Nation/R_Fort.jpg,nolink,25x25,Land Fortress);||&amp;ref(Nation/LivingLead.jpg,nolink,25x25,Living);|10&amp;ref(Nation/Swamp-Survival.jpg,nolink,25x25,Swamp Survival);&amp;ref(Nation/Swimming.jpg,nolink,25x25,Swimming);|
|~|&gt;|&gt;|&gt;|&gt;|&gt;|BGCOLOR(#F5F5F5):槍と盾を持つ歩兵。要塞の防衛を得意とする|
|BGCOLOR(#F5F5F5):Heavy Infantry|歩兵|&amp;ref(Nation/C_Gold.jpg,nolink,25x25,Gold);10&amp;ref(Nation/C_Resource.jpg,nolink,25x25,Resource);15&amp;ref(Nation/C_Recruitment.jpg,nolink,25x25,Recruitment Point);11|&amp;ref(Nation/R_Fort.jpg,nolink,25x25,Land Fortress);||&amp;ref(Nation/LivingLead.jpg,nolink,25x25,Living);|8&amp;ref(Nation/Swamp-Survival.jpg,nolink,25x25,Swamp Survival);&amp;ref(Nation/Swimming.jpg,nolink,25x25,Swimming);|
|~|&gt;|&gt;|&gt;|&gt;|&gt;|BGCOLOR(#F5F5F5):槍と盾を持つ重歩兵。臆病さは改善されていない|
|BGCOLOR(#F5F5F5):Falchioneer|歩兵|&amp;ref(Nation/C_Gold.jpg,nolink,25x25,Gold);13&amp;ref(Nation/C_Resource.jpg,nolink,25x25,Resource);17&amp;ref(Nation/C_Recruitment.jpg,nolink,25x25,Recruitment Point);18|&amp;ref(Nation/R_Fort.jpg,nolink,25x25,Land Fortress);||&amp;ref(Nation/LivingLead.jpg,nolink,25x25,Living);|10&amp;ref(Nation/Swamp-Survival.jpg,nolink,25x25,Swamp Survival);&amp;ref(Nation/Swimming.jpg,nolink,25x25,Swimming);|
|~|&gt;|&gt;|&gt;|&gt;|&gt;|BGCOLOR(#F5F5F5):曲刀二本を持つ重歩兵。一般的な兵としては驚異的な攻撃力|
|BGCOLOR(#F5F5F5):Slave Warrior|歩兵|&amp;ref(Nation/C_Gold.jpg,nolink,25x25,Gold);13&amp;ref(Nation/C_Resource.jpg,nolink,25x25,Resource);3&amp;ref(Nation/C_Recruitment.jpg,nolink,25x25,Recruitment Point);8|&amp;ref(Nation/R_Fort.jpg,nolink,25x25,Land Fortress);||&amp;ref(Nation/LivingLead.jpg,nolink,25x25,Living);&amp;ref(Nation/Slave.jpg,nolink,25x25,Slave);|12&amp;ref(Nation/Swamp-Survival.jpg,nolink,25x25,Swamp Survival);&amp;ref(Nation/Swimming.jpg,nolink,25x25,Swimming);|
|~|&gt;|&gt;|&gt;|&gt;|&gt;|BGCOLOR(#F5F5F5):三叉矛を持つ軽歩兵。奴隷としては比較的勇敢で高火力|
|BGCOLOR(#F5F5F5):Elite Warrior|歩兵|&amp;ref(Nation/C_Gold.jpg,nolink,25x25,Gold);15&amp;ref(Nation/C_Resource.jpg,nolink,25x25,Resource);9&amp;ref(Nation/C_Recruitment.jpg,nolink,25x25,Recruitment Point);9|&amp;ref(Nation/R_Fort.jpg,nolink,25x25,Land Fortress);||&amp;ref(Nation/LivingLead.jpg,nolink,25x25,Living);&amp;ref(Nation/Slave.jpg,nolink,25x25,Slave);|10&amp;ref(Nation/Swamp-Survival.jpg,nolink,25x25,Swamp Survival);&amp;ref(Nation/Swimming.jpg,nolink,25x25,Swimming);|
|~|&gt;|&gt;|&gt;|&gt;|&gt;|BGCOLOR(#F5F5F5):三叉矛を持つ歩兵。高い攻撃技能を持ち手数も多い|
|BGCOLOR(#F5F5F5):Runner|歩兵|&amp;ref(Nation/C_Gold.jpg,nolink,25x25,Gold);13&amp;ref(Nation/C_Resource.jpg,nolink,25x25,Resource);2&amp;ref(Nation/C_Recruitment.jpg,nolink,25x25,Recruitment Point);8|&amp;ref(Nation/R_Fort.jpg,nolink,25x25,Land Fortress);||&amp;ref(Nation/LivingLead.jpg,nolink,25x25,Living);&amp;ref(Nation/Slave.jpg,nolink,25x25,Slave);|16&amp;ref(Nation/Swamp-Survival.jpg,nolink,25x25,Swamp Survival);&amp;ref(Nation/Swimming.jpg,nolink,25x25,Swimming);|
|~|&gt;|&gt;|&gt;|&gt;|&gt;|BGCOLOR(#F5F5F5):槍を持つ軽歩兵。移動が速く騎兵の真似事ができる|
|BGCOLOR(#F5F5F5):Lizard Chariot|戦車|&amp;ref(Nation/C_Gold.jpg,nolink,25x25,Gold);45&amp;ref(Nation/C_Resource.jpg,nolink,25x25,Resource);26&amp;ref(Nation/C_Recruitment.jpg,nolink,25x25,Recruitment Point);47|&amp;ref(Nation/R_Fort.jpg,nolink,25x25,Land Fortress);||&amp;ref(Nation/LivingLead.jpg,nolink,25x25,Living);|20|
|~|&gt;|&gt;|&gt;|&gt;|&gt;|BGCOLOR(#F5F5F5):敵を蹂躙する戦車。防御力が高く比較的倒されにくい|
|BGCOLOR(#F5F5F5):Serpent Dancer|歩兵&amp;ref(Nation/Sacred.jpg,nolink,25x25,Sacred);|&amp;ref(Nation/C_Gold.jpg,nolink,25x25,Gold);19&amp;ref(Nation/C_Resource.jpg,nolink,25x25,Resource);2&amp;ref(Nation/C_Recruitment.jpg,nolink,25x25,Recruitment Point);22|&amp;ref(Nation/R_Capital.jpg,nolink,25x25,National Capital);|&amp;ref(Spell/P_Holy.jpg,nolink,25x25,Temple Needed);|&amp;ref(Nation/LivingLead.jpg,nolink,25x25,Living);|12&amp;ref(Nation/Swamp-Survival.jpg,nolink,25x25,Swamp Survival);&amp;ref(Nation/Swimming.jpg,nolink,25x25,Swimming);|
|~|&gt;|&gt;|&gt;|&gt;|&gt;|BGCOLOR(#F5F5F5):有毒な魔法の杖を持つ軽歩兵。軽装だが回避率は高い|
|BGCOLOR(#F5F5F5):Sacred Serpent|魔獣&amp;ref(Nation/Sacred.jpg,nolink,25x25,Sacred);|&amp;ref(Nation/C_Gold.jpg,nolink,25x25,Gold);10&amp;ref(Nation/C_Resource.jpg,nolink,25x25,Resource);1&amp;ref(Nation/C_Recruitment.jpg,nolink,25x25,Recruitment Point);11|&amp;ref(Spell/P_Holy.jpg,nolink,25x25,Train Monster in Temple (Free));|&amp;ref(Spell/P_Holy.jpg,nolink,25x25,Temple Needed);|&amp;ref(Nation/LivingLead.jpg,nolink,25x25,Living);&amp;ref(Nation/Animal.jpg,nolink,25x25,Animal);|10&amp;ref(Nation/Swamp-Survival.jpg,nolink,25x25,Swamp Survival);&amp;ref(Nation/Swimming.jpg,nolink,25x25,Swimming);|
|~|&gt;|&gt;|&gt;|&gt;|&gt;|BGCOLOR(#F5F5F5):所属部隊の士気を高める毒蛇。士気を欠く下位の兵の維持に役立つ|
**守備隊
|種別|指揮官|兵士|備考|
|陸上下位|Commander of C'tis|Militia:10　City Guard:20||
|陸上上位|Lizard Lord|Slave Warrior:10　City Guard:10||
|陸上要塞|Lizard Lord|Light Infantry:6||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|魔法土地|The Temple City|
|宝石収入|&amp;ref(Spell/V_Death.jpg,nolink,25x25,Death Gem);4&amp;ref(Spell/V_Nature.jpg,nolink,25x25,Nature Gem);2|
|特殊機能||
***魔法技能
|名称|雇用|固定魔力|変動魔力|研究力|特殊能力|
|High Priest of C'tis|&amp;ref(Nation/R_Fort.jpg,nolink,25x25,Land Fortress);|&amp;ref(Spell/P_Holy.jpg,nolink,25x25,Holy);2|||&amp;ref(Nation/Sacred.jpg,nolink,25x25,Sacred);|
|Hierodule|&amp;ref(Nation/R_Fort.jpg,nolink,25x25,Land Fortress);|&amp;ref(Spell/P_Holy.jpg,nolink,25x25,Holy);1|||&amp;ref(Nation/Sacred.jpg,nolink,25x25,Sacred);|
|Shaman|&amp;ref(Nation/R_Fort.jpg,nolink,25x25,Land Fortress);|&amp;ref(Spell/P_Astral.jpg,nolink,25x25,Astral);1&amp;ref(Spell/P_Nature.jpg,nolink,25x25,Nature);1||&amp;ref(Spell/P_Research.jpg,nolink,25x25,Research);9|&amp;ref(Nation/Sacred.jpg,nolink,25x25,Sacred);|
|Reborn|&amp;ref(Nation/R_Fort.jpg,nolink,25x25,Land Fortress);|&amp;ref(Spell/P_Death.jpg,nolink,25x25,Death);2||&amp;ref(Spell/P_Research.jpg,nolink,25x25,Research);9||
|Sauromancer|&amp;ref(Nation/R_Fort.jpg,nolink,25x25,Land Fortress);|&amp;ref(Spell/P_Death.jpg,nolink,25x25,Death);3&amp;ref(Spell/P_Nature.jpg,nolink,25x25,Nature);1|&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15+||
|Lizard King|&amp;ref(Nation/R_Capital.jpg,nolink,25x25,National Capital);|&amp;ref(Spell/P_Holy.jpg,nolink,25x25,Holy);3|||&amp;ref(Nation/Sacred.jpg,nolink,25x25,Sacred);|
|Lizard Heir|&amp;ref(Nation/R_Capital.jpg,nolink,25x25,National Capital);|&amp;ref(Spell/P_Holy.jpg,nolink,25x25,Holy);1|||&amp;ref(Nation/Sacred.jpg,nolink,25x25,Sacred);|
|Couatl|&amp;ref(Item/Master-Ritualist.jpg,nolink,25x25,Ritual Spell);|&amp;ref(Spell/P_Astral.jpg,nolink,25x25,Astral);3&amp;ref(Spell/P_Nature.jpg,nolink,25x25,Nature);3&amp;ref(Spell/P_Holy.jpg,nolink,25x25,Holy);2||&amp;ref(Spell/P_Research.jpg,nolink,25x25,Research);17|&amp;ref(Nation/Sacred.jpg,nolink,25x25,Sacred);|
***固有呪文
|領域|名称|主系統|副系統|消費|使用場面|簡易分類|
|Conjuration Lv3|Pride of Lions|&amp;ref(Spell/P_Nature.jpg,nolink,25x25,Nature);2||&amp;ref(Spell/V_Nature.jpg,nolink,25x25,Nature Gem);10|儀式/陸上専用|兵士召喚|
|~|~|&gt;|&gt;|&gt;|&gt;|敏捷なGreat Lionを10+体召喚します|
|Conjuration Lv4|Sacred Crocodile|&amp;ref(Spell/P_Nature.jpg,nolink,25x25,Nature);2|&amp;ref(Spell/P_Water.jpg,nolink,25x25,Water);2|&amp;ref(Spell/V_Nature.jpg,nolink,25x25,Nature Gem);3|儀式/陸上専用|兵士召喚|
|~|~|&gt;|&gt;|&gt;|&gt;|神聖で強靭な大鰐Sacred Crocodileを1体召喚します|
|Conjuration Lv5|Summon Monster Toads|&amp;ref(Spell/P_Nature.jpg,nolink,25x25,Nature);2||&amp;ref(Spell/V_Nature.jpg,nolink,25x25,Nature Gem);8|儀式/陸上専用|兵士召喚|
|~|~|&gt;|&gt;|&gt;|&gt;|敵を蹂躙する神聖なる巨大蛙Monster Toadを3体召喚します|
|Conjuration Lv7|Contact Couatl|&amp;ref(Spell/P_Nature.jpg,nolink,25x25,Nature);1|&amp;ref(Spell/P_Astral.jpg,nolink,25x25,Astral);1|&amp;ref(Spell/V_Nature.jpg,nolink,25x25,Nature Gem);40|儀式/陸上専用|指揮官召喚|
|~|~|&gt;|&gt;|&gt;|&gt;|強大な魔力を持つ翼ある蛇Couatlを召喚します|
|Conjuration Lv8|Contact Scorpion Man|&amp;ref(Spell/P_Earth.jpg,nolink,25x25,Earth);1|&amp;ref(Spell/P_Fire.jpg,nolink,25x25,Fire);1|&amp;ref(Spell/V_Earth.jpg,nolink,25x25,Earth Gem);12|儀式/陸上専用|兵士召喚|
|~|~|&gt;|&gt;|&gt;|&gt;|強力な武器を持つScorpion Manを1体召喚します|
***固有アイテム
|Construction Lv8|BGCOLOR(#000000):&amp;ref(Item/Helms/The-Jade-Mask.jpg,nolink,75x75,The Jade Mask);|BGCOLOR(BLACK):COLOR(WHITE):''The Jade Mask''|兜|&amp;ref(Spell/P_Death.jpg,nolink,25x25,Death);6&amp;ref(Spell/P_Nature.jpg,nolink,25x25,Nature);3|&amp;ref(Spell/V_Death.jpg,nolink,25x25,Death Gem);60&amp;ref(Spell/V_Nature.jpg,nolink,25x25,Nature Gem);15|
|~|~|&gt;|&gt;|&gt;|頭部防護：20&amp;br;防御修正：0&amp;br;装備負担：0&amp;br;魔法の防具&amp;br;&amp;br;&amp;ref(Item/Poison-Resistant.jpg,nolink,25x25,Poison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
|~|&gt;|&gt;|&gt;|&gt;|BGCOLOR(#F5F5F5):死魔法増強。強大な力を持つが使い手を選ぶ|
**聖職
***支配圏特殊効果
なし
***聖職者特殊能力
なし
</v>
      </c>
    </row>
    <row r="13" spans="1:31" x14ac:dyDescent="0.15">
      <c r="A13" t="s">
        <v>2893</v>
      </c>
      <c r="B13" t="s">
        <v>2915</v>
      </c>
      <c r="C13" t="s">
        <v>2916</v>
      </c>
      <c r="D13" t="s">
        <v>3077</v>
      </c>
      <c r="E13" s="10" t="s">
        <v>6130</v>
      </c>
      <c r="F13" s="10" t="s">
        <v>6139</v>
      </c>
      <c r="G13" s="10"/>
      <c r="L13" t="s">
        <v>3070</v>
      </c>
      <c r="M13" t="s">
        <v>3065</v>
      </c>
      <c r="P13">
        <v>1</v>
      </c>
      <c r="S13">
        <v>0</v>
      </c>
      <c r="T13">
        <v>150</v>
      </c>
      <c r="U13" t="s">
        <v>3071</v>
      </c>
      <c r="W13" t="s">
        <v>3072</v>
      </c>
      <c r="X13" t="s">
        <v>6250</v>
      </c>
      <c r="Y13" t="s">
        <v>6140</v>
      </c>
      <c r="Z13" t="s">
        <v>6141</v>
      </c>
      <c r="AB13" t="str">
        <f t="shared" si="0"/>
        <v>|BGCOLOR(#FDFDFD):[[&amp;ref(Pangaea.jpg,nolink,50x65,Pangaea, Age of Revelry);&gt;./Pangaea]]</v>
      </c>
      <c r="AC13" t="str">
        <f t="shared" ca="1" si="1"/>
        <v>|BGCOLOR(#FAEBD7):[[''Pangaea''&gt;./Pangaea]]</v>
      </c>
      <c r="AD13"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v>
      </c>
      <c r="AE13" t="str">
        <f ca="1">CONCATENATE("*",B13,", ",C13,CHAR(10),E13,CHAR(10),"**国勢",CHAR(10),"|種族|",F13,"|",CHAR(10),"|経済|",G13,"|",CHAR(10),"|気候|",IF(H13&lt;&gt;"",REPT(SUBSTITUTE(SUBSTITUTE(LEFT(H13,4),"Heat","&amp;ref(Spell/S_Heat.jpg,nolink,25x25,Heat);"),"Cold","&amp;ref(Spell/S_Cold.jpg,nolink,25x25,Cold);"),RIGHT(H13,1)),""),"|",CHAR(10),"|祝福|",SUBSTITUTE(SUBSTITUTE(SUBSTITUTE(SUBSTITUTE(SUBSTITUTE(SUBSTITUTE(SUBSTITUTE(SUBSTITUTE(J13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13&amp;" "&amp;B13&amp;" 指揮官 S",Troops!$A:$A,0)&amp;":AJ"&amp;MATCH(A13&amp;" "&amp;B13&amp;" 指揮官 E",Troops!$A:$A,0))),myConcat(INDIRECT("Troops!AJ"&amp;MATCH(A13&amp;" "&amp;B13&amp;" 指揮官 S",Troops!$A:$A,0)))),CHAR(10),"***兵士",CHAR(10),"|名称|種別|コスト|&gt;|雇用条件|指揮枠|行軍|",CHAR(10),IFERROR(myConcat(INDIRECT("Troops!AJ"&amp;MATCH(A13&amp;" "&amp;B13&amp;" 兵士 S",Troops!$A:$A,0)&amp;":AJ"&amp;MATCH(A13&amp;" "&amp;B13&amp;" 兵士 E",Troops!$A:$A,0))),myConcat(INDIRECT("Troops!AJ"&amp;MATCH(A13&amp;" "&amp;B13&amp;" 指揮官 S",Troops!$A:$A,0)))),"**守備隊",CHAR(10),"|種別|指揮官|兵士|備考|",CHAR(10),IFERROR(myConcat(INDIRECT("Defence!H"&amp;MATCH(A13&amp;" "&amp;B13&amp;" S",Defence!$A:$A,0)&amp;":H"&amp;MATCH(A13&amp;" "&amp;B13&amp;" E",Defence!$A:$A,0))),myConcat(INDIRECT("Defence!H"&amp;MATCH(A13&amp;" "&amp;B13&amp;" S",Defence!$A:$A,0)))),CHAR(10),"**建造物",CHAR(10),"***首都要塞",CHAR(10),"|名称|管理力|指揮官雇用|兵士雇用|食糧庫|守備隊倍率|防壁強度|",CHAR(10),VLOOKUP(L13,Fort!$D:$M,10,FALSE),CHAR(10),"***陸上要塞",CHAR(10),"|名称|建造費|工期|管理力|指揮官雇用|兵士雇用|食糧庫|守備隊倍率|防壁強度|",CHAR(10),IFERROR(myConcat(INDIRECT(ADDRESS(MATCH(M13&amp;"1",Fort!$A:$A,0),MATCH(T13,Fort!$1:$1,0),3,1,"Fort")&amp;":"&amp;ADDRESS(MATCH(M13&amp;P13,Fort!$A:$A,0),MATCH(T13,Fort!$1:$1,0),3,1))),myConcat(INDIRECT(ADDRESS(MATCH(M13&amp;"1",Fort!$A:$A,0),MATCH(T13,Fort!$1:$1,0),3,1,"Fort")))),IFERROR("***沿岸要塞"&amp;CHAR(10)&amp;"|名称|建造費|工期|管理力|指揮官雇用|兵士雇用|食糧庫|守備隊倍率|防壁強度|"&amp;CHAR(10)&amp;IFERROR(myConcat(INDIRECT(ADDRESS(MATCH(N13&amp;"1",Fort!$A:$A,0),MATCH(T13,Fort!$1:$1,0),3,1,"Fort")&amp;":"&amp;ADDRESS(MATCH(N13&amp;Q13,Fort!$A:$A,0),MATCH(T13,Fort!$1:$1,0),3,1))),myConcat(INDIRECT(ADDRESS(MATCH(N13&amp;"1",Fort!$A:$A,0),MATCH(T13,Fort!$1:$1,0),3,1,"Fort")))&amp;CHAR(10)),""),"***水中要塞",CHAR(10),IFERROR("|名称|建造費|工期|管理力|指揮官雇用|兵士雇用|食糧庫|守備隊倍率|防壁強度|"&amp;CHAR(10)&amp;IFERROR(myConcat(INDIRECT(ADDRESS(MATCH(O13&amp;"1",Fort!$A:$A,0),MATCH(T13,Fort!$1:$1,0),3,1,"Fort")&amp;":"&amp;ADDRESS(MATCH(O13&amp;R13,Fort!$A:$A,0),MATCH(T13,Fort!$1:$1,0),3,1))),myConcat(INDIRECT(ADDRESS(MATCH(O13&amp;"1",Fort!$A:$A,0),MATCH(T13,Fort!$1:$1,0),3,1,"Fort")))),"建造不可"),CHAR(10),"***研究所と寺院",CHAR(10),"|設備|費用|特殊効果|",CHAR(10),"|研究所|",IF(U13&lt;&gt;500,"''"&amp;U13&amp;"''",U13),"|",V13,"|",CHAR(10),"|寺院|",IF(W13&lt;&gt;400,"''"&amp;W13&amp;"''",W13),"|",X13,"|",CHAR(10),"**魔法",CHAR(10),"***魔法資源",CHAR(10),"|魔法土地|",Y13,"|",CHAR(10),"|宝石収入|",SUBSTITUTE(SUBSTITUTE(SUBSTITUTE(SUBSTITUTE(SUBSTITUTE(SUBSTITUTE(SUBSTITUTE(SUBSTITUTE(Z13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Slave);"),"|",CHAR(10),"|特殊機能|",AA13,"|",CHAR(10),"***魔法技能",CHAR(10),"|名称|雇用|固定魔力|変動魔力|研究力|特殊能力|",CHAR(10),IFERROR(myConcat(INDIRECT("MagicSkill!AM"&amp;MATCH(A13&amp;" "&amp;B13&amp;" S",MagicSkill!$A:$A,0)&amp;":AM"&amp;MATCH(A13&amp;" "&amp;B13&amp;" E",MagicSkill!$A:$A,0))),myConcat(INDIRECT("MagicSkill!AM"&amp;MATCH(A13&amp;" "&amp;B13&amp;" S",MagicSkill!$A:$A,0)))),CHAR(10),"***固有呪文",CHAR(10),IFERROR(CHAR(10)&amp;"|領域|名称|主系統|副系統|消費|使用場面|簡易分類|"&amp;CHAR(10)&amp;IFERROR(myConcat(INDIRECT("NationalSpellWork!E"&amp;MATCH(A13&amp;" "&amp;B13&amp;" S",NationalSpellWork!$A:$A,0)&amp;":E"&amp;MATCH(A13&amp;" "&amp;B13&amp;" E",NationalSpellWork!$A:$A,0))),myConcat(INDIRECT("NationalSpellWork!E"&amp;MATCH(A13&amp;" "&amp;B13&amp;" S",NationalSpellWork!$A:$A,0)))),"なし"),CHAR(10),"***固有アイテム",CHAR(10),IFERROR(IFERROR(myConcat(INDIRECT("NationalItemWork!E"&amp;MATCH(A13&amp;" "&amp;B13&amp;" S",NationalItemWork!$A:$A,0)&amp;":E"&amp;MATCH(A13&amp;" "&amp;B13&amp;" E",NationalItemWork!$A:$A,0))),myConcat(INDIRECT("NationalItemWork!E"&amp;MATCH(A13&amp;" "&amp;B13&amp;" S",NationalItemWork!$A:$A,0)))),"なし"),CHAR(10),"**聖職",CHAR(10),"***支配圏特殊効果",CHAR(10),IF(I13&lt;&gt;"",I13,"なし"),CHAR(10),"***聖職者特殊能力",CHAR(10),IF(K13&lt;&gt;"",K13,"なし"),CHAR(10))</f>
        <v xml:space="preserve">*Pangaea, Age of Revelry
Pangaeaは、自然との繋がりを持つ野性的な生物が住む森の国です。
サテュロス、ケンタウロス、そしてミノタウロスのような半人は、森の深部にある神聖なる木立の支配者に仕えます。
文明国の拡大は、Pangaeaの獣たちに自ら人工的な武器で武装することを強いました。
ミノタウロスは巨大な戦斧を用い、ケンタウロスは槍や長弓を用いるための訓練を受けます。
パンの魔法は女性たちを森へと誘い、そこで彼女らは野生へと落ちて全ての衣服を脱ぎ捨てます。
これらの女性はマイナデスと呼ばれ、その素手と歯で人間と戦うべく解き放たれます。
**国勢
|種族|サテュロス、ケンタウロス、ミノタウロス、パン|
|経済||
|気候||
|祝福||
**正規軍
***指揮官
|名称|種別|コスト|&gt;|雇用条件|指揮能力|行軍|
|BGCOLOR(#F5F5F5):Black Harpy|斥候|&amp;ref(Nation/C_Gold.jpg,nolink,25x25,Gold);25&amp;ref(Nation/C_Resource.jpg,nolink,25x25,Resource);1&amp;ref(Nation/C_Command.jpg,nolink,25x25,Commander Point);1|&amp;ref(Nation/R_Fort.jpg,nolink,25x25,Land Fortress);&amp;ref(Nation/R_Forest.jpg,nolink,25x25,Any Forest);||&amp;ref(Nation/Squad.jpg,nolink,25x25,Squad);1&amp;ref(Nation/LivingLead.jpg,nolink,25x25,Leadership);10|34&amp;ref(Nation/Stealthy.jpg,nolink,25x25,Stealthy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|BGCOLOR(#F5F5F5):Satyr Commander|指揮官|&amp;ref(Nation/C_Gold.jpg,nolink,25x25,Gold);40&amp;ref(Nation/C_Resource.jpg,nolink,25x25,Resource);5&amp;ref(Nation/C_Command.jpg,nolink,25x25,Commander Point);1|&amp;ref(Nation/R_Fort.jpg,nolink,25x25,Land Fortress);||&amp;ref(Nation/Squad.jpg,nolink,25x25,Squad);2&amp;ref(Nation/LivingLead.jpg,nolink,25x25,Leadership);40|18&amp;ref(Nation/Stealthy.jpg,nolink,25x25,Stealthy (40));&amp;ref(Nation/Forest-Survival.jpg,nolink,25x25,Forest Survival);|
|~|&gt;|&gt;|&gt;|&gt;|&gt;|BGCOLOR(#F5F5F5):潜伏可能な指揮官。指揮上限は控えめ|
|BGCOLOR(#F5F5F5):Minotaur Lord|指揮官|&amp;ref(Nation/C_Gold.jpg,nolink,25x25,Gold);70&amp;ref(Nation/C_Resource.jpg,nolink,25x25,Resource);8&amp;ref(Nation/C_Command.jpg,nolink,25x25,Commander Point);1|&amp;ref(Nation/R_Fort.jpg,nolink,25x25,Land Fortress);&amp;ref(Nation/R_Forest.jpg,nolink,25x25,Any Forest);||&amp;ref(Nation/Squad.jpg,nolink,25x25,Squad);2&amp;ref(Nation/LivingLead.jpg,nolink,25x25,Leadership);60|18&amp;ref(Nation/Forest-Survival.jpg,nolink,25x25,Forest Survival);|
|~|&gt;|&gt;|&gt;|&gt;|&gt;|BGCOLOR(#F5F5F5):標準的な指揮官。負傷すると特攻する点に注意が必要|
|BGCOLOR(#F5F5F5):Centauride Hierophantide|聖職者&amp;ref(Nation/Sacred.jpg,nolink,25x25,Sacred);|&amp;ref(Nation/C_Gold.jpg,nolink,25x25,Gold);120&amp;ref(Nation/C_Resource.jpg,nolink,25x25,Resource);3&amp;ref(Nation/C_Command.jpg,nolink,25x25,Commander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|~|&gt;|&gt;|&gt;|&gt;|&gt;|BGCOLOR(#F5F5F5):レベル1の聖職者。水か緑の魔法技能も持ち指揮も可能|
|BGCOLOR(#F5F5F5):Centaur Hierophant|聖職者&amp;ref(Nation/Sacred.jpg,nolink,25x25,Sacred);|&amp;ref(Nation/C_Gold.jpg,nolink,25x25,Gold);120&amp;ref(Nation/C_Resource.jpg,nolink,25x25,Resource);4&amp;ref(Nation/C_Command.jpg,nolink,25x25,Commander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|~|&gt;|&gt;|&gt;|&gt;|&gt;|BGCOLOR(#F5F5F5):レベル1の聖職者。地か緑の魔法技能も持ち指揮も可能|
|BGCOLOR(#F5F5F5):Dryad|聖職者&amp;ref(Nation/Sacred.jpg,nolink,25x25,Sacred);|&amp;ref(Nation/C_Gold.jpg,nolink,25x25,Gold);185&amp;ref(Nation/C_Resource.jpg,nolink,25x25,Resource);1&amp;ref(Nation/C_Command.jpg,nolink,25x25,Commander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Leadership);10&amp;ref(Item/Beastmaster.jpg,nolink,25x25,Beastmaster (+1));|18&amp;ref(Nation/Stealthy.jpg,nolink,25x25,Stealthy (65));&amp;ref(Nation/Forest-Survival.jpg,nolink,25x25,Forest Survival);|
|~|&gt;|&gt;|&gt;|&gt;|&gt;|BGCOLOR(#F5F5F5):レベル2の聖職者。水と緑の魔法技能も持ち奇襲部隊の指揮にも適する|
|BGCOLOR(#F5F5F5):Dryad Mother|聖職者&amp;ref(Nation/Sacred.jpg,nolink,25x25,Sacred);|&amp;ref(Nation/C_Gold.jpg,nolink,25x25,Gold);305&amp;ref(Nation/C_Resource.jpg,nolink,25x25,Resource);1&amp;ref(Nation/C_Command.jpg,nolink,25x25,Commander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Leadership);20+&amp;ref(Item/Beastmaster.jpg,nolink,25x25,Beastmaster (+2));|18&amp;ref(Nation/Stealthy.jpg,nolink,25x25,Stealthy (65));&amp;ref(Nation/Forest-Survival.jpg,nolink,25x25,Forest Survival);|
|~|&gt;|&gt;|&gt;|&gt;|&gt;|BGCOLOR(#F5F5F5):レベル2の聖職者。緑、水などの魔法技能も持つ|
|BGCOLOR(#F5F5F5):Pan|魔術師|&amp;ref(Nation/C_Gold.jpg,nolink,25x25,Gold);325&amp;ref(Nation/C_Resource.jpg,nolink,25x25,Resource);1&amp;ref(Nation/C_Command.jpg,nolink,25x25,Commander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Leadership);35+&amp;ref(Nation/UndeadLead.jpg,nolink,25x25,Undead Leadership);5+&amp;ref(Item/Beastmaster.jpg,nolink,25x25,Beastmaster (+3));|18&amp;ref(Nation/Stealthy.jpg,nolink,25x25,Stealthy (40));&amp;ref(Nation/Forest-Survival.jpg,nolink,25x25,Forest Survival);|
|~|&gt;|&gt;|&gt;|&gt;|&gt;|BGCOLOR(#F5F5F5):緑、地、血の魔法技能を持つ。驚異的魔力ながら雇用条件は緩い|
***兵士
|名称|種別|コスト|&gt;|雇用条件|指揮枠|行軍|
|BGCOLOR(#F5F5F5):Harpy|飛行兵|&amp;ref(Nation/C_Gold.jpg,nolink,25x25,Gold);7&amp;ref(Nation/C_Resource.jpg,nolink,25x25,Resource);1&amp;ref(Nation/C_Recruitment.jpg,nolink,25x25,Recruitment Point);3|&amp;ref(Nation/R_Fort.jpg,nolink,25x25,Land Fortress);&amp;ref(Nation/R_Forest.jpg,nolink,25x25,Any Forest);||&amp;ref(Nation/LivingLead.jpg,nolink,25x25,Living);|32&amp;ref(Nation/Stealthy.jpg,nolink,25x25,Stealthy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|BGCOLOR(#F5F5F5):Satyr Sneak|歩兵|&amp;ref(Nation/C_Gold.jpg,nolink,25x25,Gold);9&amp;ref(Nation/C_Resource.jpg,nolink,25x25,Resource);3&amp;ref(Nation/C_Recruitment.jpg,nolink,25x25,Recruitment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|BGCOLOR(#F5F5F5):Satyr|歩兵|&amp;ref(Nation/C_Gold.jpg,nolink,25x25,Gold);9&amp;ref(Nation/C_Resource.jpg,nolink,25x25,Resource);4&amp;ref(Nation/C_Recruitment.jpg,nolink,25x25,Recruitment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|BGCOLOR(#F5F5F5):Satyr Warrior|歩兵|&amp;ref(Nation/C_Gold.jpg,nolink,25x25,Gold);13&amp;ref(Nation/C_Resource.jpg,nolink,25x25,Resource);5&amp;ref(Nation/C_Recruitment.jpg,nolink,25x25,Recruitment Point);21|&amp;ref(Nation/R_Fort.jpg,nolink,25x25,Land Fortress);||&amp;ref(Nation/LivingLead.jpg,nolink,25x25,Living);|16&amp;ref(Nation/Forest-Survival.jpg,nolink,25x25,Forest Survival);|
|~|&gt;|&gt;|&gt;|&gt;|&gt;|BGCOLOR(#F5F5F5):槍と盾を持つ軽歩兵。他のSatyrと違い命令を聞いてくれる|
|BGCOLOR(#F5F5F5):Reveler|歩兵|&amp;ref(Nation/C_Gold.jpg,nolink,25x25,Gold);16&amp;ref(Nation/C_Resource.jpg,nolink,25x25,Resource);3&amp;ref(Nation/C_Recruitment.jpg,nolink,25x25,Recruitment Point);14|&amp;ref(Nation/R_Fort.jpg,nolink,25x25,Land Fortress);||&amp;ref(Nation/LivingLead.jpg,nolink,25x25,Living);&amp;ref(Nation/Undisciplined.jpg,nolink,25x25,Undisciplined);|16&amp;ref(Nation/Stealthy.jpg,nolink,25x25,Stealthy (40));&amp;ref(Nation/Forest-Survival.jpg,nolink,25x25,Forest Survival);|
|~|&gt;|&gt;|&gt;|&gt;|&gt;|BGCOLOR(#F5F5F5):槍を持つ軽装狂戦士。統制不能だが戦闘力は侮り難い|
|BGCOLOR(#F5F5F5):Minotaur|歩兵|&amp;ref(Nation/C_Gold.jpg,nolink,25x25,Gold);40&amp;ref(Nation/C_Resource.jpg,nolink,25x25,Resource);8&amp;ref(Nation/C_Recruitment.jpg,nolink,25x25,Recruitment Point);6|&amp;ref(Nation/R_Fort.jpg,nolink,25x25,Land Fortress);&amp;ref(Nation/R_Forest.jpg,nolink,25x25,Any Forest);||&amp;ref(Nation/LivingLead.jpg,nolink,25x25,Living);&amp;ref(Nation/Undisciplined.jpg,nolink,25x25,Undisciplined);|16&amp;ref(Nation/Forest-Survival.jpg,nolink,25x25,Forest Survival);|
|~|&gt;|&gt;|&gt;|&gt;|&gt;|BGCOLOR(#F5F5F5):戦斧を持つ軽装狂戦士。人間大以下の敵には蹂躙を仕掛ける|
|BGCOLOR(#F5F5F5):Minotaur Warrior|歩兵|&amp;ref(Nation/C_Gold.jpg,nolink,25x25,Gold);50&amp;ref(Nation/C_Resource.jpg,nolink,25x25,Resource);10&amp;ref(Nation/C_Recruitment.jpg,nolink,25x25,Recruitment Point);18|&amp;ref(Nation/R_Fort.jpg,nolink,25x25,Land Fortress);||&amp;ref(Nation/LivingLead.jpg,nolink,25x25,Living);|16&amp;ref(Nation/Forest-Survival.jpg,nolink,25x25,Forest Survival);|
|~|&gt;|&gt;|&gt;|&gt;|&gt;|BGCOLOR(#F5F5F5):戦斧を持つ軽装狂戦士。こちらは命令を聞く|
|BGCOLOR(#F5F5F5):Centauride|射手|&amp;ref(Nation/C_Gold.jpg,nolink,25x25,Gold);25&amp;ref(Nation/C_Resource.jpg,nolink,25x25,Resource);3&amp;ref(Nation/C_Recruitment.jpg,nolink,25x25,Recruitment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|~|&gt;|&gt;|&gt;|&gt;|&gt;|BGCOLOR(#F5F5F5):極めて高い精度を持つ弓兵。力も人間より強い|
|BGCOLOR(#F5F5F5):Centaur|射手|&amp;ref(Nation/C_Gold.jpg,nolink,25x25,Gold);25&amp;ref(Nation/C_Resource.jpg,nolink,25x25,Resource);4&amp;ref(Nation/C_Recruitment.jpg,nolink,25x25,Recruitment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|~|&gt;|&gt;|&gt;|&gt;|&gt;|BGCOLOR(#F5F5F5):高い精度を持つ長弓兵。一発の威力や射程で勝る|
|BGCOLOR(#F5F5F5):Centauride Warrior|歩兵|&amp;ref(Nation/C_Gold.jpg,nolink,25x25,Gold);30&amp;ref(Nation/C_Resource.jpg,nolink,25x25,Resource);11&amp;ref(Nation/C_Recruitment.jpg,nolink,25x25,Recruitment Point);17|&amp;ref(Nation/R_Fort.jpg,nolink,25x25,Land Fortress);||&amp;ref(Nation/LivingLead.jpg,nolink,25x25,Living);|20&amp;ref(Nation/Stealthy.jpg,nolink,25x25,Stealthy (40));&amp;ref(Nation/Forest-Survival.jpg,nolink,25x25,Forest Survival);|
|~|&gt;|&gt;|&gt;|&gt;|&gt;|BGCOLOR(#F5F5F5):槍、投槍、盾を持つ軽歩兵。馬の下半身を活かし騎兵の役目を果たす|
|BGCOLOR(#F5F5F5):Centaur Warrior|歩兵|&amp;ref(Nation/C_Gold.jpg,nolink,25x25,Gold);35&amp;ref(Nation/C_Resource.jpg,nolink,25x25,Resource);11&amp;ref(Nation/C_Recruitment.jpg,nolink,25x25,Recruitment Point);21|&amp;ref(Nation/R_Fort.jpg,nolink,25x25,Land Fortress);||&amp;ref(Nation/LivingLead.jpg,nolink,25x25,Living);|20&amp;ref(Nation/Stealthy.jpg,nolink,25x25,Stealthy (40));&amp;ref(Nation/Forest-Survival.jpg,nolink,25x25,Forest Survival);|
|~|&gt;|&gt;|&gt;|&gt;|&gt;|BGCOLOR(#F5F5F5):軽突撃槍と盾を持つ軽装狂戦士。正面からの殴り合いでも強力|
|BGCOLOR(#F5F5F5):White Centaur|歩兵&amp;ref(Nation/Sacred.jpg,nolink,25x25,Sacred);|&amp;ref(Nation/C_Gold.jpg,nolink,25x25,Gold);55&amp;ref(Nation/C_Resource.jpg,nolink,25x25,Resource);12&amp;ref(Nation/C_Recruitment.jpg,nolink,25x25,Recruitment Point);29|&amp;ref(Nation/R_Capital.jpg,nolink,25x25,National Capital);|&amp;ref(Spell/P_Holy.jpg,nolink,25x25,Temple Needed);|&amp;ref(Nation/LivingLead.jpg,nolink,25x25,Living);|20&amp;ref(Nation/Stealthy.jpg,nolink,25x25,Stealthy (40));&amp;ref(Nation/Forest-Survival.jpg,nolink,25x25,Forest Survival);|
|~|&gt;|&gt;|&gt;|&gt;|&gt;|BGCOLOR(#F5F5F5):軽突撃槍、投槍、盾を持つ軽装狂戦士。強力な上に奇襲攻撃にも使える|
|BGCOLOR(#F5F5F5):Maenad|歩兵|&amp;ref(Nation/C_Gold.jpg,nolink,25x25,Gold);0&amp;ref(Nation/C_Resource.jpg,nolink,25x25,Resource);1&amp;ref(Nation/C_Recruitment.jpg,nolink,25x25,Recruitment Point);2|&amp;ref(Nation/Monster-Summoner.jpg,nolink,25x25,Monster Summoner (Free));||&amp;ref(Nation/LivingLead.jpg,nolink,25x25,Living);&amp;ref(Nation/Undisciplined.jpg,nolink,25x25,Undisciplined);|16&amp;ref(Nation/Forest-Survival.jpg,nolink,25x25,Forest Survival);|
|~|&gt;|&gt;|&gt;|&gt;|&gt;|BGCOLOR(#F5F5F5):爪で戦う裸の人間。弱いが士気は高く弾避けに向く|
**守備隊
|種別|指揮官|兵士|備考|
|陸上下位|Minotaur Lord|Satyr Warrior:10　Satyr:10　Harpy:10||
|陸上上位|Centaur Hierophant|Centaur:5　Centaur Warrior:5||
|陸上要塞|Centaur Hierophant|Centaur:5||
**建造物
***首都要塞
|名称|管理力|指揮官雇用|兵士雇用|食糧庫|守備隊倍率|防壁強度|
|Bramble Fort|25|+1|+75%|200|1.5|150|
***陸上要塞
|名称|建造費|工期|管理力|指揮官雇用|兵士雇用|食糧庫|守備隊倍率|防壁強度|
|Palisades|''900''|4|15|+0|+50%|100|1|100|
***水中要塞
建造不可
***研究所と寺院
|設備|費用|特殊効果|
|研究所|''500（森林のみ250）''||
|寺院|''400（森林のみ200）''|血の供犠を実行可能|
**魔法
***魔法資源
|魔法土地|The Grove of Gaia|
|宝石収入|&amp;ref(Spell/V_Nature.jpg,nolink,25x25,Nature Gem);6|
|特殊機能||
***魔法技能
|名称|雇用|固定魔力|変動魔力|研究力|特殊能力|
|Centauride Hierophantide|&amp;ref(Nation/R_Fort.jpg,nolink,25x25,Land Fortress);&amp;ref(Nation/R_Forest.jpg,nolink,25x25,Any Forest);|&amp;ref(Spell/P_Holy.jpg,nolink,25x25,Holy);1|&amp;ref(Spell/P_Water.jpg,nolink,25x25,Water);&amp;ref(Spell/P_Nature.jpg,nolink,25x25,Nature);+1:100%|&amp;ref(Spell/P_Research.jpg,nolink,25x25,Research);7|&amp;ref(Nation/Sacred.jpg,nolink,25x25,Sacred);|
|Centaur Hierophant|&amp;ref(Nation/R_Fort.jpg,nolink,25x25,Land Fortress);&amp;ref(Nation/R_Forest.jpg,nolink,25x25,Any Forest);|&amp;ref(Spell/P_Holy.jpg,nolink,25x25,Holy);1|&amp;ref(Spell/P_Earth.jpg,nolink,25x25,Earth);&amp;ref(Spell/P_Nature.jpg,nolink,25x25,Nature);+1:100%|&amp;ref(Spell/P_Research.jpg,nolink,25x25,Research);7|&amp;ref(Nation/Sacred.jpg,nolink,25x25,Sacred);|
|Dryad|&amp;ref(Nation/R_Fort.jpg,nolink,25x25,Land Fortress);|&amp;ref(Spell/P_Water.jpg,nolink,25x25,Water);1&amp;ref(Spell/P_Nature.jpg,nolink,25x25,Nature);1&amp;ref(Spell/P_Holy.jpg,nolink,25x25,Holy);2||&amp;ref(Spell/P_Research.jpg,nolink,25x25,Research);9|&amp;ref(Nation/Sacred.jpg,nolink,25x25,Sacred);|
|Dryad Mother|&amp;ref(Nation/R_Fort.jpg,nolink,25x25,Land Fortress);|&amp;ref(Spell/P_Water.jpg,nolink,25x25,Water);1&amp;ref(Spell/P_Nature.jpg,nolink,25x25,Nature);2&amp;ref(Spell/P_Holy.jpg,nolink,25x25,Holy);2|&amp;ref(Spell/P_Water.jpg,nolink,25x25,Water);&amp;ref(Spell/P_Earth.jpg,nolink,25x25,Earth);+1:100%&amp;br;&amp;ref(Spell/P_Water.jpg,nolink,25x25,Water);&amp;ref(Spell/P_Earth.jpg,nolink,25x25,Earth);&amp;ref(Spell/P_Nature.jpg,nolink,25x25,Nature);+1:10%|&amp;ref(Spell/P_Research.jpg,nolink,25x25,Research);13+|&amp;ref(Nation/Sacred.jpg,nolink,25x25,Sacred);|
|Pan|&amp;ref(Nation/R_Fort.jpg,nolink,25x25,Land Fortress);|&amp;ref(Spell/P_Earth.jpg,nolink,25x25,Earth);1&amp;ref(Spell/P_Nature.jpg,nolink,25x25,Nature);4&amp;ref(Spell/P_Blood.jpg,nolink,25x25,Blood);1|&amp;ref(Spell/P_Earth.jpg,nolink,25x25,Earth);&amp;ref(Spell/P_Blood.jpg,nolink,25x25,Blood);+1:100%&amp;br;&amp;ref(Spell/P_Earth.jpg,nolink,25x25,Earth);&amp;ref(Spell/P_Nature.jpg,nolink,25x25,Nature);&amp;ref(Spell/P_Blood.jpg,nolink,25x25,Blood);+1:10%|&amp;ref(Spell/P_Research.jpg,nolink,25x25,Research);19+||
|Hamadryad|&amp;ref(Item/Master-Ritualist.jpg,nolink,25x25,Ritual Spell);|&amp;ref(Spell/P_Nature.jpg,nolink,25x25,Nature);3||&amp;ref(Spell/P_Research.jpg,nolink,25x25,Research);7|&amp;ref(Nation/Inept-Researcher.jpg,nolink,25x25,Inept Researcher (-4));&amp;ref(Nation/Innate-Spellcaster.jpg,nolink,25x25,Innate Spellcaster (1));|
***固有呪文
|領域|名称|主系統|副系統|消費|使用場面|簡易分類|
|Conjuration Lv5|Monster Boar|&amp;ref(Spell/P_Nature.jpg,nolink,25x25,Nature);3||&amp;ref(Spell/V_Nature.jpg,nolink,25x25,Nature Gem);10|儀式/陸上専用|災害誘発|
|~|~|&gt;|&gt;|&gt;|&gt;|指定した州にMonster Boarを潜伏させ不安度を増加させます|
|Alteration Lv0|Grow Fortress|&amp;ref(Spell/P_Nature.jpg,nolink,25x25,Nature);4||&amp;ref(Spell/V_Nature.jpg,nolink,25x25,Nature Gem);35|儀式/森林・海中限定|要塞建設|
|~|~|&gt;|&gt;|&gt;|&gt;|州に陸海に応じた種類の要塞を即座に建設します|
|Enchantment Lv0|Tune of Fear|&amp;ref(Spell/P_Nature.jpg,nolink,25x25,Nature);1|||戦闘/陸上専用|恐怖|
|~|~|&gt;|&gt;|&gt;|&gt;|周囲広範囲の敵に恐怖を植え付けます|
|Enchantment Lv0|Tune of Growth|&amp;ref(Spell/P_Nature.jpg,nolink,25x25,Nature);1|||戦闘/陸上専用|捕縛|
|~|~|&gt;|&gt;|&gt;|&gt;|周囲広範囲の敵を蔓で捕縛し動きを封じます|
|Enchantment Lv0|Tune of Dancing Death|&amp;ref(Spell/P_Nature.jpg,nolink,25x25,Nature);1|||戦闘/陸上専用|疲労|
|~|~|&gt;|&gt;|&gt;|&gt;|周囲広範囲の敵を疲労させようと試みます|
|Enchantment Lv5|Awaken Hamadryad|&amp;ref(Spell/P_Nature.jpg,nolink,25x25,Nature);4||&amp;ref(Spell/V_Nature.jpg,nolink,25x25,Nature Gem);25|儀式/森林限定|指揮官召喚|
|~|~|&gt;|&gt;|&gt;|&gt;|緑魔法を使う固定された木の精霊Hamadryadを召喚します|
***固有アイテム
なし
**聖職
***支配圏特殊効果
なし
***聖職者特殊能力
なし
</v>
      </c>
    </row>
    <row r="14" spans="1:31" x14ac:dyDescent="0.15">
      <c r="A14" t="s">
        <v>2893</v>
      </c>
      <c r="B14" t="s">
        <v>2917</v>
      </c>
      <c r="C14" t="s">
        <v>2918</v>
      </c>
      <c r="D14" t="s">
        <v>3077</v>
      </c>
      <c r="E14" s="10" t="s">
        <v>6459</v>
      </c>
      <c r="F14" s="10" t="s">
        <v>6460</v>
      </c>
      <c r="G14" s="10" t="s">
        <v>6455</v>
      </c>
      <c r="J14" t="s">
        <v>3055</v>
      </c>
      <c r="L14" t="s">
        <v>3060</v>
      </c>
      <c r="M14" t="s">
        <v>3065</v>
      </c>
      <c r="O14" t="s">
        <v>6462</v>
      </c>
      <c r="P14">
        <v>2</v>
      </c>
      <c r="R14">
        <v>2</v>
      </c>
      <c r="S14">
        <v>0</v>
      </c>
      <c r="T14">
        <v>100</v>
      </c>
      <c r="U14">
        <v>500</v>
      </c>
      <c r="W14">
        <v>400</v>
      </c>
      <c r="Y14" t="s">
        <v>6456</v>
      </c>
      <c r="Z14" t="s">
        <v>6457</v>
      </c>
      <c r="AA14" t="s">
        <v>6458</v>
      </c>
      <c r="AB14" t="str">
        <f t="shared" si="0"/>
        <v>|BGCOLOR(#FDFDFD):[[&amp;ref(Agartha.jpg,nolink,50x65,Agartha, Pale Ones);&gt;./Agartha]]</v>
      </c>
      <c r="AC14" t="str">
        <f t="shared" ca="1" si="1"/>
        <v>|BGCOLOR(#FAEBD7):[[''Agartha''&gt;./Agartha]]</v>
      </c>
      <c r="AD14"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v>
      </c>
      <c r="AE14" t="str">
        <f ca="1">CONCATENATE("*",B14,", ",C14,CHAR(10),E14,CHAR(10),"**国勢",CHAR(10),"|種族|",F14,"|",CHAR(10),"|経済|",G14,"|",CHAR(10),"|気候|",IF(H14&lt;&gt;"",REPT(SUBSTITUTE(SUBSTITUTE(LEFT(H14,4),"Heat","&amp;ref(Spell/S_Heat.jpg,nolink,25x25,Heat);"),"Cold","&amp;ref(Spell/S_Cold.jpg,nolink,25x25,Cold);"),RIGHT(H14,1)),""),"|",CHAR(10),"|祝福|",SUBSTITUTE(SUBSTITUTE(SUBSTITUTE(SUBSTITUTE(SUBSTITUTE(SUBSTITUTE(SUBSTITUTE(SUBSTITUTE(J14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14&amp;" "&amp;B14&amp;" 指揮官 S",Troops!$A:$A,0)&amp;":AJ"&amp;MATCH(A14&amp;" "&amp;B14&amp;" 指揮官 E",Troops!$A:$A,0))),myConcat(INDIRECT("Troops!AJ"&amp;MATCH(A14&amp;" "&amp;B14&amp;" 指揮官 S",Troops!$A:$A,0)))),CHAR(10),"***兵士",CHAR(10),"|名称|種別|コスト|&gt;|雇用条件|指揮枠|行軍|",CHAR(10),IFERROR(myConcat(INDIRECT("Troops!AJ"&amp;MATCH(A14&amp;" "&amp;B14&amp;" 兵士 S",Troops!$A:$A,0)&amp;":AJ"&amp;MATCH(A14&amp;" "&amp;B14&amp;" 兵士 E",Troops!$A:$A,0))),myConcat(INDIRECT("Troops!AJ"&amp;MATCH(A14&amp;" "&amp;B14&amp;" 指揮官 S",Troops!$A:$A,0)))),"**守備隊",CHAR(10),"|種別|指揮官|兵士|備考|",CHAR(10),IFERROR(myConcat(INDIRECT("Defence!H"&amp;MATCH(A14&amp;" "&amp;B14&amp;" S",Defence!$A:$A,0)&amp;":H"&amp;MATCH(A14&amp;" "&amp;B14&amp;" E",Defence!$A:$A,0))),myConcat(INDIRECT("Defence!H"&amp;MATCH(A14&amp;" "&amp;B14&amp;" S",Defence!$A:$A,0)))),CHAR(10),"**建造物",CHAR(10),"***首都要塞",CHAR(10),"|名称|管理力|指揮官雇用|兵士雇用|食糧庫|守備隊倍率|防壁強度|",CHAR(10),VLOOKUP(L14,Fort!$D:$M,10,FALSE),CHAR(10),"***陸上要塞",CHAR(10),"|名称|建造費|工期|管理力|指揮官雇用|兵士雇用|食糧庫|守備隊倍率|防壁強度|",CHAR(10),IFERROR(myConcat(INDIRECT(ADDRESS(MATCH(M14&amp;"1",Fort!$A:$A,0),MATCH(T14,Fort!$1:$1,0),3,1,"Fort")&amp;":"&amp;ADDRESS(MATCH(M14&amp;P14,Fort!$A:$A,0),MATCH(T14,Fort!$1:$1,0),3,1))),myConcat(INDIRECT(ADDRESS(MATCH(M14&amp;"1",Fort!$A:$A,0),MATCH(T14,Fort!$1:$1,0),3,1,"Fort")))),IFERROR("***沿岸要塞"&amp;CHAR(10)&amp;"|名称|建造費|工期|管理力|指揮官雇用|兵士雇用|食糧庫|守備隊倍率|防壁強度|"&amp;CHAR(10)&amp;IFERROR(myConcat(INDIRECT(ADDRESS(MATCH(N14&amp;"1",Fort!$A:$A,0),MATCH(T14,Fort!$1:$1,0),3,1,"Fort")&amp;":"&amp;ADDRESS(MATCH(N14&amp;Q14,Fort!$A:$A,0),MATCH(T14,Fort!$1:$1,0),3,1))),myConcat(INDIRECT(ADDRESS(MATCH(N14&amp;"1",Fort!$A:$A,0),MATCH(T14,Fort!$1:$1,0),3,1,"Fort")))&amp;CHAR(10)),""),"***水中要塞",CHAR(10),IFERROR("|名称|建造費|工期|管理力|指揮官雇用|兵士雇用|食糧庫|守備隊倍率|防壁強度|"&amp;CHAR(10)&amp;IFERROR(myConcat(INDIRECT(ADDRESS(MATCH(O14&amp;"1",Fort!$A:$A,0),MATCH(T14,Fort!$1:$1,0),3,1,"Fort")&amp;":"&amp;ADDRESS(MATCH(O14&amp;R14,Fort!$A:$A,0),MATCH(T14,Fort!$1:$1,0),3,1))),myConcat(INDIRECT(ADDRESS(MATCH(O14&amp;"1",Fort!$A:$A,0),MATCH(T14,Fort!$1:$1,0),3,1,"Fort")))),"建造不可"),CHAR(10),"***研究所と寺院",CHAR(10),"|設備|費用|特殊効果|",CHAR(10),"|研究所|",IF(U14&lt;&gt;500,"''"&amp;U14&amp;"''",U14),"|",V14,"|",CHAR(10),"|寺院|",IF(W14&lt;&gt;400,"''"&amp;W14&amp;"''",W14),"|",X14,"|",CHAR(10),"**魔法",CHAR(10),"***魔法資源",CHAR(10),"|魔法土地|",Y14,"|",CHAR(10),"|宝石収入|",SUBSTITUTE(SUBSTITUTE(SUBSTITUTE(SUBSTITUTE(SUBSTITUTE(SUBSTITUTE(SUBSTITUTE(SUBSTITUTE(Z14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Slave);"),"|",CHAR(10),"|特殊機能|",AA14,"|",CHAR(10),"***魔法技能",CHAR(10),"|名称|雇用|固定魔力|変動魔力|研究力|特殊能力|",CHAR(10),IFERROR(myConcat(INDIRECT("MagicSkill!AM"&amp;MATCH(A14&amp;" "&amp;B14&amp;" S",MagicSkill!$A:$A,0)&amp;":AM"&amp;MATCH(A14&amp;" "&amp;B14&amp;" E",MagicSkill!$A:$A,0))),myConcat(INDIRECT("MagicSkill!AM"&amp;MATCH(A14&amp;" "&amp;B14&amp;" S",MagicSkill!$A:$A,0)))),CHAR(10),"***固有呪文",CHAR(10),IFERROR(CHAR(10)&amp;"|領域|名称|主系統|副系統|消費|使用場面|簡易分類|"&amp;CHAR(10)&amp;IFERROR(myConcat(INDIRECT("NationalSpellWork!E"&amp;MATCH(A14&amp;" "&amp;B14&amp;" S",NationalSpellWork!$A:$A,0)&amp;":E"&amp;MATCH(A14&amp;" "&amp;B14&amp;" E",NationalSpellWork!$A:$A,0))),myConcat(INDIRECT("NationalSpellWork!E"&amp;MATCH(A14&amp;" "&amp;B14&amp;" S",NationalSpellWork!$A:$A,0)))),"なし"),CHAR(10),"***固有アイテム",CHAR(10),IFERROR(IFERROR(myConcat(INDIRECT("NationalItemWork!E"&amp;MATCH(A14&amp;" "&amp;B14&amp;" S",NationalItemWork!$A:$A,0)&amp;":E"&amp;MATCH(A14&amp;" "&amp;B14&amp;" E",NationalItemWork!$A:$A,0))),myConcat(INDIRECT("NationalItemWork!E"&amp;MATCH(A14&amp;" "&amp;B14&amp;" S",NationalItemWork!$A:$A,0)))),"なし"),CHAR(10),"**聖職",CHAR(10),"***支配圏特殊効果",CHAR(10),IF(I14&lt;&gt;"",I14,"なし"),CHAR(10),"***聖職者特殊能力",CHAR(10),IF(K14&lt;&gt;"",K14,"なし"),CHAR(10))</f>
        <v xml:space="preserve">*Agartha, Pale Ones
Roots of the Earthの下にある暗き洞穴には、奇妙な単眼の人型種族が進化しました。
太陽に触れられることなく、彼らはPale Oneとして人間に知られるようになりました。
Pale Oneは完全な暗視能力と鰓を生まれ持ち、地底の川や湖、そして洞穴の広間に住みます。
Pale Pneの成長は止まることがなく、古きものは巨大な体躯にまで成長することができます。
Ancient Oneの中でも最も賢明なものたちは、強大な力を持つ魔法神官、Oracleとして知られます。
Oracleは大きな洞穴の広間に集い、そこで彼らはPale Oneの運命を予知します。
**国勢
|種族|青白き者|
|経済|洞窟の要塞に税収/資源ボーナス|
|気候||
|祝福|&amp;ref(Spell/P_Earth.jpg,nolink,30x30,Earth);+2|
**正規軍
***指揮官
|名称|種別|コスト|&gt;|雇用条件|指揮能力|行軍|
|BGCOLOR(#F5F5F5):Pale One Scout|斥候|&amp;ref(Nation/C_Gold.jpg,nolink,25x25,Gold);20&amp;ref(Nation/C_Resource.jpg,nolink,25x25,Resource);7&amp;ref(Nation/C_Command.jpg,nolink,25x25,Commander Point);1|&amp;ref(Nation/R_Fort.jpg,nolink,25x25,Land Fortress);&amp;ref(Nation/R_Cave.jpg,nolink,25x25,Any Cave);|||14&amp;ref(Nation/Stealthy.jpg,nolink,25x25,Stealthy (50));&amp;ref(Nation/Amphibian.jpg,nolink,25x25,Amphibian);&amp;ref(Nation/Mountain-Survival.jpg,nolink,25x25,Mountain Survival);|
|~|&gt;|&gt;|&gt;|&gt;|&gt;|BGCOLOR(#F5F5F5):水陸両棲の斥候。海に入れる一方で森の通過は苦手|
|BGCOLOR(#F5F5F5):Pale One Commander|指揮官|&amp;ref(Nation/C_Gold.jpg,nolink,25x25,Gold);35&amp;ref(Nation/C_Resource.jpg,nolink,25x25,Resource);19&amp;ref(Nation/C_Command.jpg,nolink,25x25,Commander Point);1|&amp;ref(Nation/R_Fort.jpg,nolink,25x25,Land Fortress);&amp;ref(Nation/R_Cave.jpg,nolink,25x25,Any Cave);||&amp;ref(Nation/Squad.jpg,nolink,25x25,Squad);2&amp;ref(Nation/LivingLead.jpg,nolink,25x25,Leadership);60|10&amp;ref(Nation/Amphibian.jpg,nolink,25x25,Amphibian);|
|~|&gt;|&gt;|&gt;|&gt;|&gt;|BGCOLOR(#F5F5F5):標準的な指揮官。種族的な水陸両棲のため汎用性は高い|
|BGCOLOR(#F5F5F5):Troglodyte Lord|指揮官|&amp;ref(Nation/C_Gold.jpg,nolink,25x25,Gold);65&amp;ref(Nation/C_Resource.jpg,nolink,25x25,Resource);1&amp;ref(Nation/C_Command.jpg,nolink,25x25,Commander Point);1|&amp;ref(Nation/R_Fort.jpg,nolink,25x25,Land Fortress);||&amp;ref(Nation/Squad.jpg,nolink,25x25,Squad);1&amp;ref(Nation/LivingLead.jpg,nolink,25x25,Leadership);10|18|
|~|&gt;|&gt;|&gt;|&gt;|&gt;|BGCOLOR(#F5F5F5):戦闘力に優れる指揮官。指揮自体は下手|
|BGCOLOR(#F5F5F5):Ancient Lord|指揮官&amp;ref(Nation/Sacred.jpg,nolink,25x25,Sacred);|&amp;ref(Nation/C_Gold.jpg,nolink,25x25,Gold);125&amp;ref(Nation/C_Resource.jpg,nolink,25x25,Resource);21&amp;ref(Nation/C_Command.jpg,nolink,25x25,Commander Point);1|&amp;ref(Nation/R_Fort.jpg,nolink,25x25,Land Fortress);|&amp;ref(Spell/P_Holy.jpg,nolink,25x25,Temple Needed);|&amp;ref(Nation/Squad.jpg,nolink,25x25,Squad);3&amp;ref(Nation/LivingLead.jpg,nolink,25x25,Leadership);80&amp;ref(Item/Inspirational.jpg,nolink,25x25,Inspirational (+1));|14&amp;ref(Nation/Amphibian.jpg,nolink,25x25,Amphibian);|
|~|&gt;|&gt;|&gt;|&gt;|&gt;|BGCOLOR(#F5F5F5):上位指揮官。歩幅の分か行軍も早め|
|BGCOLOR(#F5F5F5):Engraver|魔術師&amp;ref(Nation/Sacred.jpg,nolink,25x25,Sacred);|&amp;ref(Nation/C_Gold.jpg,nolink,25x25,Gold);70&amp;ref(Nation/C_Resource.jpg,nolink,25x25,Resource);4&amp;ref(Nation/C_Command.jpg,nolink,25x25,Commander Point);2|&amp;ref(Nation/R_Fort.jpg,nolink,25x25,Land Fortress);&amp;ref(Nation/R_Cave.jpg,nolink,25x25,Any Cave);|&amp;ref(Spell/P_Research.jpg,nolink,25x25,Lab Needed);&amp;ref(Spell/P_Holy.jpg,nolink,25x25,Temple Needed);|&amp;ref(Nation/Squad.jpg,nolink,25x25,Squad);1&amp;ref(Nation/MagicLead.jpg,nolink,25x25,Magic Leadership);5|14&amp;ref(Nation/Amphibian.jpg,nolink,25x25,Amphibian);|
|~|&gt;|&gt;|&gt;|&gt;|&gt;|BGCOLOR(#F5F5F5):地の魔法技能を持つ。研究が得意|
|BGCOLOR(#F5F5F5):Earth Reader|聖職者&amp;ref(Nation/Sacred.jpg,nolink,25x25,Sacred);|&amp;ref(Nation/C_Gold.jpg,nolink,25x25,Gold);185&amp;ref(Nation/C_Resource.jpg,nolink,25x25,Resource);1&amp;ref(Nation/C_Command.jpg,nolink,25x25,Commander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Leadership);10+&amp;ref(Nation/UndeadLead.jpg,nolink,25x25,Undead Leadership);0+|14&amp;ref(Nation/Amphibian.jpg,nolink,25x25,Amphibian);|
|~|&gt;|&gt;|&gt;|&gt;|&gt;|BGCOLOR(#F5F5F5):レベル1の聖職者。地などの魔法技能も持つ|
|BGCOLOR(#F5F5F5):Oracle of Subterranean Waters|聖職者&amp;ref(Nation/Sacred.jpg,nolink,25x25,Sacred);|&amp;ref(Nation/C_Gold.jpg,nolink,25x25,Gold);355&amp;ref(Nation/C_Resource.jpg,nolink,25x25,Resource);1&amp;ref(Nation/C_Command.jpg,nolink,25x25,Commander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Leadership);30+|16&amp;ref(Nation/Amphibian.jpg,nolink,25x25,Amphibian);|
|~|&gt;|&gt;|&gt;|&gt;|&gt;|BGCOLOR(#F5F5F5):レベル3の聖職者。地と水の魔法技能も持つ|
|BGCOLOR(#F5F5F5):Oracle of Subterranean Fires|聖職者&amp;ref(Nation/Sacred.jpg,nolink,25x25,Sacred);|&amp;ref(Nation/C_Gold.jpg,nolink,25x25,Gold);355&amp;ref(Nation/C_Resource.jpg,nolink,25x25,Resource);1&amp;ref(Nation/C_Command.jpg,nolink,25x25,Commander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Needed);|&amp;ref(Nation/Squad.jpg,nolink,25x25,Squad);2&amp;ref(Nation/LivingLead.jpg,nolink,25x25,Leadership);45+&amp;ref(Nation/MagicLead.jpg,nolink,25x25,Magic Leadership);30+|16&amp;ref(Nation/Amphibian.jpg,nolink,25x25,Amphibian);|
|~|&gt;|&gt;|&gt;|&gt;|&gt;|BGCOLOR(#F5F5F5):レベル3の聖職者。地と火の魔法技能も持つ|
|BGCOLOR(#F5F5F5):Oracle of the Dead|聖職者&amp;ref(Nation/Sacred.jpg,nolink,25x25,Sacred);|&amp;ref(Nation/C_Gold.jpg,nolink,25x25,Gold);355&amp;ref(Nation/C_Resource.jpg,nolink,25x25,Resource);1&amp;ref(Nation/C_Command.jpg,nolink,25x25,Commander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Leadership);25+&amp;ref(Nation/UndeadLead.jpg,nolink,25x25,Undead Leadership);30+|16&amp;ref(Nation/Amphibian.jpg,nolink,25x25,Amphibian);|
|~|&gt;|&gt;|&gt;|&gt;|&gt;|BGCOLOR(#F5F5F5):レベル3の聖職者。地と死の魔法技能も持つ|
|BGCOLOR(#F5F5F5):Olm Sage|魔術師&amp;ref(Nation/Sacred.jpg,nolink,25x25,Sacred);|&amp;ref(Nation/C_Gold.jpg,nolink,25x25,Gold);175&amp;ref(Nation/C_Resource.jpg,nolink,25x25,Resource);1&amp;ref(Nation/C_Command.jpg,nolink,25x25,Commander Point);2|&amp;ref(Nation/R_Capital.jpg,nolink,25x25,National Capital);&amp;ref(Nation/R_Cave.jpg,nolink,25x25,Any Cave);|&amp;ref(Spell/P_Research.jpg,nolink,25x25,Lab Needed);&amp;ref(Spell/P_Holy.jpg,nolink,25x25,Temple Needed);|&amp;ref(Nation/Squad.jpg,nolink,25x25,Squad);2&amp;ref(Nation/LivingLead.jpg,nolink,25x25,Leadership);40&amp;ref(Nation/MagicLead.jpg,nolink,25x25,Magic Leadership);55|10&amp;ref(Nation/Amphibian.jpg,nolink,25x25,Amphibian);|
|~|&gt;|&gt;|&gt;|&gt;|&gt;|BGCOLOR(#F5F5F5):水と地の魔法技能を持つ。独特の体形のため装備欄が少ない|
|BGCOLOR(#F5F5F5):Wet One Captain|指揮官|&amp;ref(Nation/C_Gold.jpg,nolink,25x25,Gold);35&amp;ref(Nation/C_Resource.jpg,nolink,25x25,Resource);7&amp;ref(Nation/C_Command.jpg,nolink,25x25,Commander Point);1|&amp;ref(Nation/R_UW-Fort.jpg,nolink,25x25,Underwater Fortress);||&amp;ref(Nation/Squad.jpg,nolink,25x25,Squad);2&amp;ref(Nation/LivingLead.jpg,nolink,25x25,Leadership);60|12&amp;ref(Nation/Amphibian.jpg,nolink,25x25,Amphibian);|
|~|&gt;|&gt;|&gt;|&gt;|&gt;|BGCOLOR(#F5F5F5):海で雇える指揮官。陸の指揮官も海には入れるので特徴は乏しい|
***兵士
|名称|種別|コスト|&gt;|雇用条件|指揮枠|行軍|
|BGCOLOR(#F5F5F5):Pale One Militia|歩兵|&amp;ref(Nation/C_Gold.jpg,nolink,25x25,Gold);6&amp;ref(Nation/C_Resource.jpg,nolink,25x25,Resource);2&amp;ref(Nation/C_Recruitment.jpg,nolink,25x25,Recruitment Point);12|&amp;ref(Nation/R_Fort.jpg,nolink,25x25,Land Fortress);&amp;ref(Nation/R_Cave.jpg,nolink,25x25,Any Cave);||&amp;ref(Nation/LivingLead.jpg,nolink,25x25,Living);|8&amp;ref(Nation/Amphibian.jpg,nolink,25x25,Amphibian);|
|~|&gt;|&gt;|&gt;|&gt;|&gt;|BGCOLOR(#F5F5F5):槍を持つ民兵。元々低い戦闘技能がさらに低く非常に弱い|
|BGCOLOR(#F5F5F5):Wet One|歩兵|&amp;ref(Nation/C_Gold.jpg,nolink,25x25,Gold);9&amp;ref(Nation/C_Resource.jpg,nolink,25x25,Resource);1&amp;ref(Nation/C_Recruitment.jpg,nolink,25x25,Recruitment Point);18|&amp;ref(Nation/R_Fort.jpg,nolink,25x25,Land Fortress);&amp;ref(Nation/R_UW-Fort.jpg,nolink,25x25,Underwater Fortress);&amp;ref(Nation/R_Cave.jpg,nolink,25x25,Any Cave);||&amp;ref(Nation/LivingLead.jpg,nolink,25x25,Living);|12&amp;ref(Nation/Amphibian.jpg,nolink,25x25,Amphibian);|
|~|&gt;|&gt;|&gt;|&gt;|&gt;|BGCOLOR(#F5F5F5):槍を持つ軽歩兵。海中では戦闘技能と速度が向上する|
|BGCOLOR(#F5F5F5):Pale One|歩兵|&amp;ref(Nation/C_Gold.jpg,nolink,25x25,Gold);9&amp;ref(Nation/C_Resource.jpg,nolink,25x25,Resource);4&amp;ref(Nation/C_Recruitment.jpg,nolink,25x25,Recruitment Point);18|&amp;ref(Nation/R_Fort.jpg,nolink,25x25,Land Fortress);&amp;ref(Nation/R_Cave.jpg,nolink,25x25,Any Cave);||&amp;ref(Nation/LivingLead.jpg,nolink,25x25,Living);|12&amp;ref(Nation/Amphibian.jpg,nolink,25x25,Amphibian);|
|~|&gt;|&gt;|&gt;|&gt;|&gt;|BGCOLOR(#F5F5F5):槍と小盾を持つ軽歩兵。種族的に戦闘技能に問題を抱える|
|BGCOLOR(#F5F5F5):Pale One Warrior|歩兵|&amp;ref(Nation/C_Gold.jpg,nolink,25x25,Gold);9&amp;ref(Nation/C_Resource.jpg,nolink,25x25,Resource);11&amp;ref(Nation/C_Recruitment.jpg,nolink,25x25,Recruitment Point);18|&amp;ref(Nation/R_Fort.jpg,nolink,25x25,Land Fortress);&amp;ref(Nation/R_Cave.jpg,nolink,25x25,Any Cave);||&amp;ref(Nation/LivingLead.jpg,nolink,25x25,Living);|10&amp;ref(Nation/Amphibian.jpg,nolink,25x25,Amphibian);|
|~|&gt;|&gt;|&gt;|&gt;|&gt;|BGCOLOR(#F5F5F5):槍と小盾を持つ軽歩兵。洞窟など暗い場所ではやや有利|
|BGCOLOR(#F5F5F5):Pale One Warrior|歩兵|&amp;ref(Nation/C_Gold.jpg,nolink,25x25,Gold);9&amp;ref(Nation/C_Resource.jpg,nolink,25x25,Resource);19&amp;ref(Nation/C_Recruitment.jpg,nolink,25x25,Recruitment Point);18|&amp;ref(Nation/R_Fort.jpg,nolink,25x25,Land Fortress);&amp;ref(Nation/R_Cave.jpg,nolink,25x25,Any Cave);||&amp;ref(Nation/LivingLead.jpg,nolink,25x25,Living);|8&amp;ref(Nation/Amphibian.jpg,nolink,25x25,Amphibian);|
|~|&gt;|&gt;|&gt;|&gt;|&gt;|BGCOLOR(#F5F5F5):槍と小盾を持つ歩兵。どの兵も要塞包囲は得意とする|
|BGCOLOR(#F5F5F5):Cavern Guard|歩兵|&amp;ref(Nation/C_Gold.jpg,nolink,25x25,Gold);12&amp;ref(Nation/C_Resource.jpg,nolink,25x25,Resource);23&amp;ref(Nation/C_Recruitment.jpg,nolink,25x25,Recruitment Point);24|&amp;ref(Nation/R_Fort.jpg,nolink,25x25,Land Fortress);&amp;ref(Nation/R_Cave.jpg,nolink,25x25,Any Cave);||&amp;ref(Nation/LivingLead.jpg,nolink,25x25,Living);|8&amp;ref(Nation/Amphibian.jpg,nolink,25x25,Amphibian);|
|~|&gt;|&gt;|&gt;|&gt;|&gt;|BGCOLOR(#F5F5F5):薙刀を持つ歩兵。飢えることなく要塞を効率的に守る|
|BGCOLOR(#F5F5F5):Troglodyte|魔獣|&amp;ref(Nation/C_Gold.jpg,nolink,25x25,Gold);50&amp;ref(Nation/C_Resource.jpg,nolink,25x25,Resource);1&amp;ref(Nation/C_Recruitment.jpg,nolink,25x25,Recruitment Point);50|&amp;ref(Nation/R_Fort.jpg,nolink,25x25,Land Fortress);||&amp;ref(Nation/LivingLead.jpg,nolink,25x25,Living);|16|
|~|&gt;|&gt;|&gt;|&gt;|&gt;|BGCOLOR(#F5F5F5):敵を蹂躙する怪物。踏めない相手への二連攻撃も侮れない|
|BGCOLOR(#F5F5F5):Ancient Stone Hurler|射手&amp;ref(Nation/Sacred.jpg,nolink,25x25,Sacred);|&amp;ref(Nation/C_Gold.jpg,nolink,25x25,Gold);40&amp;ref(Nation/C_Resource.jpg,nolink,25x25,Resource);1&amp;ref(Nation/C_Recruitment.jpg,nolink,25x25,Recruitment Point);32|&amp;ref(Nation/R_Fort.jpg,nolink,25x25,Land Fortress);|&amp;ref(Spell/P_Holy.jpg,nolink,25x25,Temple Needed);|&amp;ref(Nation/LivingLead.jpg,nolink,25x25,Living);|14&amp;ref(Nation/Amphibian.jpg,nolink,25x25,Amphibian);|
|~|&gt;|&gt;|&gt;|&gt;|&gt;|BGCOLOR(#F5F5F5):岩を投げる兵。射程が短すぎるが威力は強烈|
|BGCOLOR(#F5F5F5):Ancient Stone Hurler|射手&amp;ref(Nation/Sacred.jpg,nolink,25x25,Sacred);|&amp;ref(Nation/C_Gold.jpg,nolink,25x25,Gold);40&amp;ref(Nation/C_Resource.jpg,nolink,25x25,Resource);11&amp;ref(Nation/C_Recruitment.jpg,nolink,25x25,Recruitment Point);32|&amp;ref(Nation/R_Fort.jpg,nolink,25x25,Land Fortress);|&amp;ref(Spell/P_Holy.jpg,nolink,25x25,Temple Needed);|&amp;ref(Nation/LivingLead.jpg,nolink,25x25,Living);|12&amp;ref(Nation/Amphibian.jpg,nolink,25x25,Amphibian);|
|~|&gt;|&gt;|&gt;|&gt;|&gt;|BGCOLOR(#F5F5F5):岩を投げる兵。こちらは鎧を身に着けている|
|BGCOLOR(#F5F5F5):Ancient One|歩兵&amp;ref(Nation/Sacred.jpg,nolink,25x25,Sacred);|&amp;ref(Nation/C_Gold.jpg,nolink,25x25,Gold);40&amp;ref(Nation/C_Resource.jpg,nolink,25x25,Resource);19&amp;ref(Nation/C_Recruitment.jpg,nolink,25x25,Recruitment Point);32|&amp;ref(Nation/R_Fort.jpg,nolink,25x25,Land Fortress);|&amp;ref(Spell/P_Holy.jpg,nolink,25x25,Temple Needed);|&amp;ref(Nation/LivingLead.jpg,nolink,25x25,Living);|12&amp;ref(Nation/Amphibian.jpg,nolink,25x25,Amphibian);|
|~|&gt;|&gt;|&gt;|&gt;|&gt;|BGCOLOR(#F5F5F5):槍と小盾を持つ歩兵。大きさに見合わない戦闘技能が難点|
|BGCOLOR(#F5F5F5):Seal Guard|歩兵&amp;ref(Nation/Sacred.jpg,nolink,25x25,Sacred);|&amp;ref(Nation/C_Gold.jpg,nolink,25x25,Gold);45&amp;ref(Nation/C_Resource.jpg,nolink,25x25,Resource);37&amp;ref(Nation/C_Recruitment.jpg,nolink,25x25,Recruitment Point);39|&amp;ref(Nation/R_Capital.jpg,nolink,25x25,National Capital);|&amp;ref(Spell/P_Holy.jpg,nolink,25x25,Temple Needed);|&amp;ref(Nation/LivingLead.jpg,nolink,25x25,Living);|10&amp;ref(Nation/Amphibian.jpg,nolink,25x25,Amphibian);|
|~|&gt;|&gt;|&gt;|&gt;|&gt;|BGCOLOR(#F5F5F5):魔法の薙刀を持つ歩兵。戦闘技能も標準的な水準に|
|BGCOLOR(#F5F5F5):Great Olm|射手&amp;ref(Nation/Sacred.jpg,nolink,25x25,Sacred);|&amp;ref(Nation/C_Gold.jpg,nolink,25x25,Gold);50&amp;ref(Nation/C_Resource.jpg,nolink,25x25,Resource);1&amp;ref(Nation/C_Recruitment.jpg,nolink,25x25,Recruitment Point);21|&amp;ref(Nation/R_Capital.jpg,nolink,25x25,National Capital);&amp;ref(Nation/R_Cave.jpg,nolink,25x25,Any Cave);|&amp;ref(Spell/P_Holy.jpg,nolink,25x25,Temple Needed);|&amp;ref(Nation/LivingLead.jpg,nolink,25x25,Living);|8&amp;ref(Nation/Amphibian.jpg,nolink,25x25,Amphibian);|
|~|&gt;|&gt;|&gt;|&gt;|&gt;|BGCOLOR(#F5F5F5):思念により敵を麻痺させる。前衛の不器用さを補うのに有効|
|BGCOLOR(#F5F5F5):Wet One|歩兵|&amp;ref(Nation/C_Gold.jpg,nolink,25x25,Gold);9&amp;ref(Nation/C_Resource.jpg,nolink,25x25,Resource);5&amp;ref(Nation/C_Recruitment.jpg,nolink,25x25,Recruitment Point);18|&amp;ref(Nation/R_UW-Fort.jpg,nolink,25x25,Underwater Fortress);||&amp;ref(Nation/LivingLead.jpg,nolink,25x25,Living);|10&amp;ref(Nation/Amphibian.jpg,nolink,25x25,Amphibian);|
|~|&gt;|&gt;|&gt;|&gt;|&gt;|BGCOLOR(#F5F5F5):槍を持つ歩兵。陸でも雇えるものと違い防具を身に着けている|
|BGCOLOR(#F5F5F5):Ancient Wet One|歩兵&amp;ref(Nation/Sacred.jpg,nolink,25x25,Sacred);|&amp;ref(Nation/C_Gold.jpg,nolink,25x25,Gold);35&amp;ref(Nation/C_Resource.jpg,nolink,25x25,Resource);7&amp;ref(Nation/C_Recruitment.jpg,nolink,25x25,Recruitment Point);32|&amp;ref(Nation/R_UW-Fort.jpg,nolink,25x25,Underwater Fortress);|&amp;ref(Spell/P_Holy.jpg,nolink,25x25,Temple Needed);|&amp;ref(Nation/LivingLead.jpg,nolink,25x25,Living);|12&amp;ref(Nation/Amphibian.jpg,nolink,25x25,Amphibian);|
|~|&gt;|&gt;|&gt;|&gt;|&gt;|BGCOLOR(#F5F5F5):槍を持つ歩兵。やはり海中で真価を発揮する|
**守備隊
|種別|指揮官|兵士|備考|
|陸上下位|Pale One Commander|Pale One:10　Pale One Warrior:10|Warriorは軽装版|
|陸上上位|Earth Reader|Pale One Warrior:10　Ancient Stone Hueler:5|Warriorは重装版、Stone Hurlerは軽装版|
|陸上要塞|Pale One Commander|Ancient Stone Hurler:4||
|水中下位|Wet One Captain|Wet One:15|Wet Oneは軽装版|
|水中上位|Ancient Wet One|Wet One:15|Wet Oneは重装版|
|水中要塞|Wet One Captain|Wet One:10||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|名称|建造費|工期|管理力|指揮官雇用|兵士雇用|食糧庫|守備隊倍率|防壁強度|
|Rock Walls|600|5|15|+0|+50%|100|1|100|
|Fortress|300|2|30|+1|+75%|500|2|250|
***研究所と寺院
|設備|費用|特殊効果|
|研究所|500||
|寺院|400||
**魔法
***魔法資源
|魔法土地|Halls of the Oracles, Roots of the Earth, The Chamber of the Seal, The Womb of the Earth|
|宝石収入|&amp;ref(Spell/V_Fire.jpg,nolink,25x25,Fire Gem);1&amp;ref(Spell/V_Water.jpg,nolink,25x25,Water Gem);1&amp;ref(Spell/V_Earth.jpg,nolink,25x25,Earth Gem);3&amp;ref(Spell/V_Death.jpg,nolink,25x25,Death Gem);1|
|特殊機能|地の魔術師による遠隔偵察|
***魔法技能
|名称|雇用|固定魔力|変動魔力|研究力|特殊能力|
|Engraver|&amp;ref(Nation/R_Fort.jpg,nolink,25x25,Land Fortress);&amp;ref(Nation/R_Cave.jpg,nolink,25x25,Any Cave);|&amp;ref(Spell/P_Earth.jpg,nolink,25x25,Earth);1||&amp;ref(Spell/P_Research.jpg,nolink,25x25,Research);9|&amp;ref(Nation/Adept-Researcher.jpg,nolink,25x25,Adept Researcher (+2));&amp;ref(Nation/Sacred.jpg,nolink,25x25,Sacred);|
|Earth Reader|&amp;ref(Nation/R_Fort.jpg,nolink,25x25,Land Fortress);|&amp;ref(Spell/P_Earth.jpg,nolink,25x25,Earth);2&amp;ref(Spell/P_Holy.jpg,nolink,25x25,Holy);1|&amp;ref(Spell/P_Fire.jpg,nolink,25x25,Fire);&amp;ref(Spell/P_Water.jpg,nolink,25x25,Water);&amp;ref(Spell/P_Death.jpg,nolink,25x25,Death);+1:100%|&amp;ref(Spell/P_Research.jpg,nolink,25x25,Research);11|&amp;ref(Nation/Fortune-Teller.jpg,nolink,25x25,Fortune Teller (10));&amp;ref(Nation/Sacred.jpg,nolink,25x25,Sacred);|
|Oracle of Subterranean Waters|&amp;ref(Nation/R_Capital.jpg,nolink,25x25,National Capital);|&amp;ref(Spell/P_Water.jpg,nolink,25x25,Water);1&amp;ref(Spell/P_Earth.jpg,nolink,25x25,Earth);3&amp;ref(Spell/P_Holy.jpg,nolink,25x25,Holy);3|&amp;ref(Spell/P_Water.jpg,nolink,25x25,Water);&amp;ref(Spell/P_Earth.jpg,nolink,25x25,Earth);+1:100%&amp;br;&amp;ref(Spell/P_Water.jpg,nolink,25x25,Water);&amp;ref(Spell/P_Earth.jpg,nolink,25x25,Earth);+1:10%|&amp;ref(Spell/P_Research.jpg,nolink,25x25,Research);15+|&amp;ref(Nation/Fortune-Teller.jpg,nolink,25x25,Fortune Teller (15));&amp;ref(Nation/Sacred.jpg,nolink,25x25,Sacred);|
|Oracle of Subterranean Fires|&amp;ref(Nation/R_Capital.jpg,nolink,25x25,National Capital);|&amp;ref(Spell/P_Fire.jpg,nolink,25x25,Fire);1&amp;ref(Spell/P_Earth.jpg,nolink,25x25,Earth);3&amp;ref(Spell/P_Holy.jpg,nolink,25x25,Holy);3|&amp;ref(Spell/P_Fire.jpg,nolink,25x25,Fire);&amp;ref(Spell/P_Earth.jpg,nolink,25x25,Earth);+1:100%&amp;br;&amp;ref(Spell/P_Fire.jpg,nolink,25x25,Fire);&amp;ref(Spell/P_Earth.jpg,nolink,25x25,Earth);+1:10%|&amp;ref(Spell/P_Research.jpg,nolink,25x25,Research);15+|&amp;ref(Nation/Fortune-Teller.jpg,nolink,25x25,Fortune Teller (15));&amp;ref(Nation/Sacred.jpg,nolink,25x25,Sacred);|
|Oracle of the Dead|&amp;ref(Nation/R_Capital.jpg,nolink,25x25,National Capital);|&amp;ref(Spell/P_Earth.jpg,nolink,25x25,Earth);3&amp;ref(Spell/P_Death.jpg,nolink,25x25,Death);1&amp;ref(Spell/P_Holy.jpg,nolink,25x25,Holy);3|&amp;ref(Spell/P_Earth.jpg,nolink,25x25,Earth);&amp;ref(Spell/P_Death.jpg,nolink,25x25,Death);+1:100%&amp;br;&amp;ref(Spell/P_Earth.jpg,nolink,25x25,Earth);&amp;ref(Spell/P_Death.jpg,nolink,25x25,Death);+1:10%|&amp;ref(Spell/P_Research.jpg,nolink,25x25,Research);15+|&amp;ref(Nation/Fortune-Teller.jpg,nolink,25x25,Fortune Teller (15));&amp;ref(Nation/Sacred.jpg,nolink,25x25,Sacred);|
|Olm Sage|&amp;ref(Nation/R_Capital.jpg,nolink,25x25,National Capital);&amp;ref(Nation/R_Cave.jpg,nolink,25x25,Any Cave);|&amp;ref(Spell/P_Water.jpg,nolink,25x25,Water);2&amp;ref(Spell/P_Earth.jpg,nolink,25x25,Earth);1||&amp;ref(Spell/P_Research.jpg,nolink,25x25,Research);11|&amp;ref(Nation/Fortune-Teller.jpg,nolink,25x25,Fortune Teller (10));&amp;ref(Nation/Sacred.jpg,nolink,25x25,Sacred);|
***固有呪文
|領域|名称|主系統|副系統|消費|使用場面|簡易分類|
|Conjuration Lv3|Rhuax Pact|&amp;ref(Spell/P_Fire.jpg,nolink,25x25,Fire);1|&amp;ref(Spell/P_Earth.jpg,nolink,25x25,Earth);1|&amp;ref(Spell/V_Fire.jpg,nolink,25x25,Fire Gem);2|儀式/首都限定|兵士召喚|
|~|~|&gt;|&gt;|&gt;|&gt;|炎による範囲攻撃を行う精霊Magma Childを5体召喚します|
|Conjuration Lv3|Barathrus Pact|&amp;ref(Spell/P_Earth.jpg,nolink,25x25,Earth);2||&amp;ref(Spell/V_Earth.jpg,nolink,25x25,Earth Gem);2|儀式/首都限定|兵士召喚|
|~|~|&gt;|&gt;|&gt;|&gt;|再生しつつ敵を蹂躙する精霊Earth Elementalを1体召喚します|
|Conjuration Lv3|Bind Penumbral|&amp;ref(Spell/P_Death.jpg,nolink,25x25,Death);1|&amp;ref(Spell/P_Earth.jpg,nolink,25x25,Earth);1|&amp;ref(Spell/V_Death.jpg,nolink,25x25,Death Gem);1|儀式/水陸両用|兵士召喚|
|~|~|&gt;|&gt;|&gt;|&gt;|生命力を吸収する霊Penumbralを1体召喚します|
|Conjuration Lv3|Revive Cavern Wights|&amp;ref(Spell/P_Death.jpg,nolink,25x25,Death);1|&amp;ref(Spell/P_Earth.jpg,nolink,25x25,Earth);1|&amp;ref(Spell/V_Death.jpg,nolink,25x25,Death Gem);8|儀式/陸上専用|兵士召喚|
|~|~|&gt;|&gt;|&gt;|&gt;|Pale OneのミイラCavern Wightを3体召喚します|
|Conjuration Lv5|Bind Umbral|&amp;ref(Spell/P_Death.jpg,nolink,25x25,Death);2|&amp;ref(Spell/P_Earth.jpg,nolink,25x25,Earth);1|&amp;ref(Spell/V_Death.jpg,nolink,25x25,Death Gem);2|儀式/水陸両用|兵士召喚|
|~|~|&gt;|&gt;|&gt;|&gt;|生命力を吸収する大型の霊Umbralを1体召喚します|
|Alteration Lv9|Unleash Imprisoned Ones|&amp;ref(Spell/P_Earth.jpg,nolink,25x25,Earth);6|&amp;ref(Spell/P_Death.jpg,nolink,25x25,Death);4|&amp;ref(Spell/V_Earth.jpg,nolink,25x25,Earth Gem);100|儀式/首都限定|特殊|
|~|~|&gt;|&gt;|&gt;|&gt;|首都の封印の間を開放し三体の闇の神を開放します|
|Evocation Lv5|Liquid Flames of Rhuax|&amp;ref(Spell/P_Fire.jpg,nolink,25x25,Fire);3|&amp;ref(Spell/P_Earth.jpg,nolink,25x25,Earth);1||戦闘/陸上専用|攻撃|
|~|~|&gt;|&gt;|&gt;|&gt;|小範囲を溶けた金属で攻撃し周囲にも被害を広げます|
|Enchantment Lv5|Living Mercury|&amp;ref(Spell/P_Water.jpg,nolink,25x25,Water);1|&amp;ref(Spell/P_Earth.jpg,nolink,25x25,Earth);1|&amp;ref(Spell/V_Water.jpg,nolink,25x25,Water Gem);7|儀式/水陸両用|兵士召喚|
|~|~|&gt;|&gt;|&gt;|&gt;|有毒な生ける水銀Living Mercuryを1体召喚します|
|Thaumaturgy Lv4|Mirror of Earths Memories|&amp;ref(Spell/P_Water.jpg,nolink,25x25,Water);2|&amp;ref(Spell/P_Earth.jpg,nolink,25x25,Earth);2|&amp;ref(Spell/V_Water.jpg,nolink,25x25,Water Gem);5|儀式/首都限定|土地探索|
|~|~|&gt;|&gt;|&gt;|&gt;|指定した洞窟の州の火水地死に関連する魔法の地を全て明かします|
***固有アイテム
なし
**聖職
***支配圏特殊効果
なし
***聖職者特殊能力
なし
</v>
      </c>
    </row>
    <row r="15" spans="1:31" x14ac:dyDescent="0.15">
      <c r="A15" t="s">
        <v>2893</v>
      </c>
      <c r="B15" t="s">
        <v>2919</v>
      </c>
      <c r="C15" t="s">
        <v>2920</v>
      </c>
      <c r="D15" t="s">
        <v>3077</v>
      </c>
      <c r="E15" s="10" t="s">
        <v>6562</v>
      </c>
      <c r="F15" s="10" t="s">
        <v>6461</v>
      </c>
      <c r="G15" s="10"/>
      <c r="L15" t="s">
        <v>3060</v>
      </c>
      <c r="M15" t="s">
        <v>3065</v>
      </c>
      <c r="P15">
        <v>2</v>
      </c>
      <c r="S15">
        <v>0</v>
      </c>
      <c r="T15">
        <v>100</v>
      </c>
      <c r="U15">
        <v>500</v>
      </c>
      <c r="W15">
        <v>400</v>
      </c>
      <c r="Y15" t="s">
        <v>6560</v>
      </c>
      <c r="Z15" t="s">
        <v>6561</v>
      </c>
      <c r="AB15" t="str">
        <f t="shared" si="0"/>
        <v>|BGCOLOR(#FDFDFD):[[&amp;ref(Tir-na-n'Og.jpg,nolink,50x65,Tir na n'Og, Land of the Ever Young);&gt;./Tir na n'Og]]</v>
      </c>
      <c r="AC15" t="str">
        <f t="shared" ca="1" si="1"/>
        <v>|BGCOLOR(#FAEBD7):[[''Tir na n'Og''&gt;./Tir na n'Og]]</v>
      </c>
      <c r="AD15"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v>
      </c>
      <c r="AE15" t="str">
        <f ca="1">CONCATENATE("*",B15,", ",C15,CHAR(10),E15,CHAR(10),"**国勢",CHAR(10),"|種族|",F15,"|",CHAR(10),"|経済|",G15,"|",CHAR(10),"|気候|",IF(H15&lt;&gt;"",REPT(SUBSTITUTE(SUBSTITUTE(LEFT(H15,4),"Heat","&amp;ref(Spell/S_Heat.jpg,nolink,25x25,Heat);"),"Cold","&amp;ref(Spell/S_Cold.jpg,nolink,25x25,Cold);"),RIGHT(H15,1)),""),"|",CHAR(10),"|祝福|",SUBSTITUTE(SUBSTITUTE(SUBSTITUTE(SUBSTITUTE(SUBSTITUTE(SUBSTITUTE(SUBSTITUTE(SUBSTITUTE(J15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15&amp;" "&amp;B15&amp;" 指揮官 S",Troops!$A:$A,0)&amp;":AJ"&amp;MATCH(A15&amp;" "&amp;B15&amp;" 指揮官 E",Troops!$A:$A,0))),myConcat(INDIRECT("Troops!AJ"&amp;MATCH(A15&amp;" "&amp;B15&amp;" 指揮官 S",Troops!$A:$A,0)))),CHAR(10),"***兵士",CHAR(10),"|名称|種別|コスト|&gt;|雇用条件|指揮枠|行軍|",CHAR(10),IFERROR(myConcat(INDIRECT("Troops!AJ"&amp;MATCH(A15&amp;" "&amp;B15&amp;" 兵士 S",Troops!$A:$A,0)&amp;":AJ"&amp;MATCH(A15&amp;" "&amp;B15&amp;" 兵士 E",Troops!$A:$A,0))),myConcat(INDIRECT("Troops!AJ"&amp;MATCH(A15&amp;" "&amp;B15&amp;" 指揮官 S",Troops!$A:$A,0)))),"**守備隊",CHAR(10),"|種別|指揮官|兵士|備考|",CHAR(10),IFERROR(myConcat(INDIRECT("Defence!H"&amp;MATCH(A15&amp;" "&amp;B15&amp;" S",Defence!$A:$A,0)&amp;":H"&amp;MATCH(A15&amp;" "&amp;B15&amp;" E",Defence!$A:$A,0))),myConcat(INDIRECT("Defence!H"&amp;MATCH(A15&amp;" "&amp;B15&amp;" S",Defence!$A:$A,0)))),CHAR(10),"**建造物",CHAR(10),"***首都要塞",CHAR(10),"|名称|管理力|指揮官雇用|兵士雇用|食糧庫|守備隊倍率|防壁強度|",CHAR(10),VLOOKUP(L15,Fort!$D:$M,10,FALSE),CHAR(10),"***陸上要塞",CHAR(10),"|名称|建造費|工期|管理力|指揮官雇用|兵士雇用|食糧庫|守備隊倍率|防壁強度|",CHAR(10),IFERROR(myConcat(INDIRECT(ADDRESS(MATCH(M15&amp;"1",Fort!$A:$A,0),MATCH(T15,Fort!$1:$1,0),3,1,"Fort")&amp;":"&amp;ADDRESS(MATCH(M15&amp;P15,Fort!$A:$A,0),MATCH(T15,Fort!$1:$1,0),3,1))),myConcat(INDIRECT(ADDRESS(MATCH(M15&amp;"1",Fort!$A:$A,0),MATCH(T15,Fort!$1:$1,0),3,1,"Fort")))),IFERROR("***沿岸要塞"&amp;CHAR(10)&amp;"|名称|建造費|工期|管理力|指揮官雇用|兵士雇用|食糧庫|守備隊倍率|防壁強度|"&amp;CHAR(10)&amp;IFERROR(myConcat(INDIRECT(ADDRESS(MATCH(N15&amp;"1",Fort!$A:$A,0),MATCH(T15,Fort!$1:$1,0),3,1,"Fort")&amp;":"&amp;ADDRESS(MATCH(N15&amp;Q15,Fort!$A:$A,0),MATCH(T15,Fort!$1:$1,0),3,1))),myConcat(INDIRECT(ADDRESS(MATCH(N15&amp;"1",Fort!$A:$A,0),MATCH(T15,Fort!$1:$1,0),3,1,"Fort")))&amp;CHAR(10)),""),"***水中要塞",CHAR(10),IFERROR("|名称|建造費|工期|管理力|指揮官雇用|兵士雇用|食糧庫|守備隊倍率|防壁強度|"&amp;CHAR(10)&amp;IFERROR(myConcat(INDIRECT(ADDRESS(MATCH(O15&amp;"1",Fort!$A:$A,0),MATCH(T15,Fort!$1:$1,0),3,1,"Fort")&amp;":"&amp;ADDRESS(MATCH(O15&amp;R15,Fort!$A:$A,0),MATCH(T15,Fort!$1:$1,0),3,1))),myConcat(INDIRECT(ADDRESS(MATCH(O15&amp;"1",Fort!$A:$A,0),MATCH(T15,Fort!$1:$1,0),3,1,"Fort")))),"建造不可"),CHAR(10),"***研究所と寺院",CHAR(10),"|設備|費用|特殊効果|",CHAR(10),"|研究所|",IF(U15&lt;&gt;500,"''"&amp;U15&amp;"''",U15),"|",V15,"|",CHAR(10),"|寺院|",IF(W15&lt;&gt;400,"''"&amp;W15&amp;"''",W15),"|",X15,"|",CHAR(10),"**魔法",CHAR(10),"***魔法資源",CHAR(10),"|魔法土地|",Y15,"|",CHAR(10),"|宝石収入|",SUBSTITUTE(SUBSTITUTE(SUBSTITUTE(SUBSTITUTE(SUBSTITUTE(SUBSTITUTE(SUBSTITUTE(SUBSTITUTE(Z15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Slave);"),"|",CHAR(10),"|特殊機能|",AA15,"|",CHAR(10),"***魔法技能",CHAR(10),"|名称|雇用|固定魔力|変動魔力|研究力|特殊能力|",CHAR(10),IFERROR(myConcat(INDIRECT("MagicSkill!AM"&amp;MATCH(A15&amp;" "&amp;B15&amp;" S",MagicSkill!$A:$A,0)&amp;":AM"&amp;MATCH(A15&amp;" "&amp;B15&amp;" E",MagicSkill!$A:$A,0))),myConcat(INDIRECT("MagicSkill!AM"&amp;MATCH(A15&amp;" "&amp;B15&amp;" S",MagicSkill!$A:$A,0)))),CHAR(10),"***固有呪文",CHAR(10),IFERROR(CHAR(10)&amp;"|領域|名称|主系統|副系統|消費|使用場面|簡易分類|"&amp;CHAR(10)&amp;IFERROR(myConcat(INDIRECT("NationalSpellWork!E"&amp;MATCH(A15&amp;" "&amp;B15&amp;" S",NationalSpellWork!$A:$A,0)&amp;":E"&amp;MATCH(A15&amp;" "&amp;B15&amp;" E",NationalSpellWork!$A:$A,0))),myConcat(INDIRECT("NationalSpellWork!E"&amp;MATCH(A15&amp;" "&amp;B15&amp;" S",NationalSpellWork!$A:$A,0)))),"なし"),CHAR(10),"***固有アイテム",CHAR(10),IFERROR(IFERROR(myConcat(INDIRECT("NationalItemWork!E"&amp;MATCH(A15&amp;" "&amp;B15&amp;" S",NationalItemWork!$A:$A,0)&amp;":E"&amp;MATCH(A15&amp;" "&amp;B15&amp;" E",NationalItemWork!$A:$A,0))),myConcat(INDIRECT("NationalItemWork!E"&amp;MATCH(A15&amp;" "&amp;B15&amp;" S",NationalItemWork!$A:$A,0)))),"なし"),CHAR(10),"**聖職",CHAR(10),"***支配圏特殊効果",CHAR(10),IF(I15&lt;&gt;"",I15,"なし"),CHAR(10),"***聖職者特殊能力",CHAR(10),IF(K15&lt;&gt;"",K15,"なし"),CHAR(10))</f>
        <v xml:space="preserve">*Tir na n'Og, Land of the Ever Young
Tir na n'Ogは、囁く霧に包まれた、祝福された島です。
ここはかつてFomorianと戦ったNemedianの子孫である非常に神秘的な種族、Tuathaの本拠地です。
Tuathaは同じく祖先Nemedianの子孫であるより下等な種族、Fir Bolgの王や主となりました。
Fir Bolgを用い、TuathaはFomorianの巨人たちを攻撃し、Nemedianが失敗したそれを半ば成功させましたが、結局はFomorianはあまりに強大であると理解し、Tuathaはその祝福されし島へと追い返されました。
Tuathaとその子孫Sidheは工芸、詩作、そして魔術へと転向しましたが、一部は戦争の道を選び、多大な名声を持つ戦士や将軍となりました。
Tuathaには劣れども一般的人間よりは遥かに優れたFir Bolgは、人口の大半を構成し、農民や下級の軍人として仕えます。
**国勢
|種族|フィルボルグ、シー、トゥアハ|
|経済||
|気候||
|祝福||
**正規軍
***指揮官
|名称|種別|コスト|&gt;|雇用条件|指揮能力|行軍|
|BGCOLOR(#F5F5F5):Fir Bolg Scout|斥候|&amp;ref(Nation/C_Gold.jpg,nolink,25x25,Gold);25&amp;ref(Nation/C_Resource.jpg,nolink,25x25,Resource);12&amp;ref(Nation/C_Command.jpg,nolink,25x25,Commander Point);1|&amp;ref(Nation/R_Fort.jpg,nolink,25x25,Land Fortress);|||14&amp;ref(Nation/Stealthy.jpg,nolink,25x25,Stealthy (50));&amp;ref(Nation/Forest-Survival.jpg,nolink,25x25,Forest Survival);&amp;ref(Nation/Mountain-Survival.jpg,nolink,25x25,Mountain Survival);|
|~|&gt;|&gt;|&gt;|&gt;|&gt;|BGCOLOR(#F5F5F5):装備が整った斥候。斥候としては無駄に高価なだけ|
|BGCOLOR(#F5F5F5):Fir Bolg Champion|指揮官|&amp;ref(Nation/C_Gold.jpg,nolink,25x25,Gold);40&amp;ref(Nation/C_Resource.jpg,nolink,25x25,Resource);12&amp;ref(Nation/C_Command.jpg,nolink,25x25,Commander Point);1|&amp;ref(Nation/R_Fort.jpg,nolink,25x25,Land Fortress);||&amp;ref(Nation/Squad.jpg,nolink,25x25,Squad);2&amp;ref(Nation/LivingLead.jpg,nolink,25x25,Leadership);60|14|
|~|&gt;|&gt;|&gt;|&gt;|&gt;|BGCOLOR(#F5F5F5):標準的な指揮官。芸はないが雇用条件も緩い|
|BGCOLOR(#F5F5F5):Fir Bolg Druid|魔術師|&amp;ref(Nation/C_Gold.jpg,nolink,25x25,Gold);70&amp;ref(Nation/C_Resource.jpg,nolink,25x25,Resource);2&amp;ref(Nation/C_Command.jpg,nolink,25x25,Commander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
|~|&gt;|&gt;|&gt;|&gt;|&gt;|BGCOLOR(#F5F5F5):風などの魔法技能を持つ。雇用しやすく研究向け|
|BGCOLOR(#F5F5F5):Sidhe Champion|聖職者&amp;ref(Nation/Sacred.jpg,nolink,25x25,Sacred);|&amp;ref(Nation/C_Gold.jpg,nolink,25x25,Gold);160&amp;ref(Nation/C_Resource.jpg,nolink,25x25,Resource);19&amp;ref(Nation/C_Command.jpg,nolink,25x25,Commander Point);2|&amp;ref(Nation/R_Fort.jpg,nolink,25x25,Land Fortress);|&amp;ref(Spell/P_Research.jpg,nolink,25x25,Lab Needed);&amp;ref(Spell/P_Holy.jpg,nolink,25x25,Temple Needed);|&amp;ref(Nation/Squad.jpg,nolink,25x25,Squad);3&amp;ref(Nation/LivingLead.jpg,nolink,25x25,Leadership);100&amp;ref(Nation/MagicLead.jpg,nolink,25x25,Magic Leadership);10|14&amp;ref(Nation/Stealthy.jpg,nolink,25x25,Stealthy (65));&amp;ref(Nation/Forest-Survival.jpg,nolink,25x25,Forest Survival);|
|~|&gt;|&gt;|&gt;|&gt;|&gt;|BGCOLOR(#F5F5F5):レベル1の聖職者。風と緑の魔法技能も持ち上位指揮官も兼任|
|BGCOLOR(#F5F5F5):Sidhe Lord|聖職者&amp;ref(Nation/Sacred.jpg,nolink,25x25,Sacred);|&amp;ref(Nation/C_Gold.jpg,nolink,25x25,Gold);260&amp;ref(Nation/C_Resource.jpg,nolink,25x25,Resource);16&amp;ref(Nation/C_Command.jpg,nolink,25x25,Commander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Leadership);15|26&amp;ref(Nation/Stealthy.jpg,nolink,25x25,Stealthy (65));&amp;ref(Nation/Forest-Survival.jpg,nolink,25x25,Forest Survival);|
|~|&gt;|&gt;|&gt;|&gt;|&gt;|BGCOLOR(#F5F5F5):レベル2の聖職者。風と緑の魔法技能も持ち指揮官も兼任|
|BGCOLOR(#F5F5F5):Bean Sidhe|魔術師&amp;ref(Nation/Sacred.jpg,nolink,25x25,Sacred);|&amp;ref(Nation/C_Gold.jpg,nolink,25x25,Gold);200&amp;ref(Nation/C_Resource.jpg,nolink,25x25,Resource);1&amp;ref(Nation/C_Command.jpg,nolink,25x25,Commander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Leadership);20|16&amp;ref(Nation/Stealthy.jpg,nolink,25x25,Stealthy (65));&amp;ref(Nation/Forest-Survival.jpg,nolink,25x25,Forest Survival);|
|~|&gt;|&gt;|&gt;|&gt;|&gt;|BGCOLOR(#F5F5F5):風、水、緑などの魔法技能を持つ。聖職者ではないが神聖|
|BGCOLOR(#F5F5F5):Baobhan Sidhe|暗殺者|&amp;ref(Nation/C_Gold.jpg,nolink,25x25,Gold);145&amp;ref(Nation/C_Resource.jpg,nolink,25x25,Resource);1&amp;ref(Nation/C_Command.jpg,nolink,25x25,Commander Point);2|&amp;ref(Nation/R_Fort.jpg,nolink,25x25,Land Fortress);|&amp;ref(Spell/P_Research.jpg,nolink,25x25,Lab Needed);|&amp;ref(Nation/Squad.jpg,nolink,25x25,Squad);1&amp;ref(Nation/MagicLead.jpg,nolink,25x25,Magic Leadership);10|16&amp;ref(Nation/Stealthy.jpg,nolink,25x25,Stealthy (85));&amp;ref(Nation/Forest-Survival.jpg,nolink,25x25,Forest Survival);|
|~|&gt;|&gt;|&gt;|&gt;|&gt;|BGCOLOR(#F5F5F5):風の魔法技能を持つ暗殺者。呪文による効率的な暗殺が可能|
|BGCOLOR(#F5F5F5):Ri|聖職者&amp;ref(Nation/Sacred.jpg,nolink,25x25,Sacred);|&amp;ref(Nation/C_Gold.jpg,nolink,25x25,Gold);370&amp;ref(Nation/C_Resource.jpg,nolink,25x25,Resource);22&amp;ref(Nation/C_Command.jpg,nolink,25x25,Commander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Leadership);25+|26&amp;ref(Nation/Stealthy.jpg,nolink,25x25,Stealthy (65));&amp;ref(Nation/Forest-Survival.jpg,nolink,25x25,Forest Survival);|
|~|&gt;|&gt;|&gt;|&gt;|&gt;|BGCOLOR(#F5F5F5):レベル2の聖職者。風や緑などの魔法技能も持ち最上位指揮官も兼ねる|
|BGCOLOR(#F5F5F5):Tuatha Sorceress|聖職者&amp;ref(Nation/Sacred.jpg,nolink,25x25,Sacred);|&amp;ref(Nation/C_Gold.jpg,nolink,25x25,Gold);385&amp;ref(Nation/C_Resource.jpg,nolink,25x25,Resource);1&amp;ref(Nation/C_Command.jpg,nolink,25x25,Commander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Leadership);30+|16&amp;ref(Nation/Stealthy.jpg,nolink,25x25,Stealthy (65));&amp;ref(Nation/Forest-Survival.jpg,nolink,25x25,Forest Survival);|
|~|&gt;|&gt;|&gt;|&gt;|&gt;|BGCOLOR(#F5F5F5):レベル2の聖職者。風や緑などの魔法技能も持つ|
***兵士
|名称|種別|コスト|&gt;|雇用条件|指揮枠|行軍|
|BGCOLOR(#F5F5F5):Fir Bolg Militia|歩兵|&amp;ref(Nation/C_Gold.jpg,nolink,25x25,Gold);10&amp;ref(Nation/C_Resource.jpg,nolink,25x25,Resource);5&amp;ref(Nation/C_Recruitment.jpg,nolink,25x25,Recruitment Point);11|&amp;ref(Nation/R_Fort.jpg,nolink,25x25,Land Fortress);||&amp;ref(Nation/LivingLead.jpg,nolink,25x25,Living);|14|
|~|&gt;|&gt;|&gt;|&gt;|&gt;|BGCOLOR(#F5F5F5):槍と盾を持つ民兵。民兵としては強いほう|
|BGCOLOR(#F5F5F5):Fir Bolg Slinger|射手|&amp;ref(Nation/C_Gold.jpg,nolink,25x25,Gold);11&amp;ref(Nation/C_Resource.jpg,nolink,25x25,Resource);2&amp;ref(Nation/C_Recruitment.jpg,nolink,25x25,Recruitment Point);12|&amp;ref(Nation/R_Fort.jpg,nolink,25x25,Land Fortress);||&amp;ref(Nation/LivingLead.jpg,nolink,25x25,Living);|14|
|~|&gt;|&gt;|&gt;|&gt;|&gt;|BGCOLOR(#F5F5F5):高精度の投石部隊。軽装の敵が相手なら使える|
|BGCOLOR(#F5F5F5):Fir Bolg Warrior|歩兵|&amp;ref(Nation/C_Gold.jpg,nolink,25x25,Gold);13&amp;ref(Nation/C_Resource.jpg,nolink,25x25,Resource);10&amp;ref(Nation/C_Recruitment.jpg,nolink,25x25,Recruitment Point);15|&amp;ref(Nation/R_Fort.jpg,nolink,25x25,Land Fortress);||&amp;ref(Nation/LivingLead.jpg,nolink,25x25,Living);|12|
|~|&gt;|&gt;|&gt;|&gt;|&gt;|BGCOLOR(#F5F5F5):槍、投槍、盾を持つ軽歩兵。装備は貧相だが戦闘技能は一流|
|BGCOLOR(#F5F5F5):Fir Bolg Warrior|歩兵|&amp;ref(Nation/C_Gold.jpg,nolink,25x25,Gold);13&amp;ref(Nation/C_Resource.jpg,nolink,25x25,Resource);10&amp;ref(Nation/C_Recruitment.jpg,nolink,25x25,Recruitment Point);10|&amp;ref(Nation/R_Fort.jpg,nolink,25x25,Land Fortress);||&amp;ref(Nation/LivingLead.jpg,nolink,25x25,Living);|12|
|~|&gt;|&gt;|&gt;|&gt;|&gt;|BGCOLOR(#F5F5F5):斧と盾を持つ軽歩兵。より接近戦に特化している|
|BGCOLOR(#F5F5F5):Sidhe Warrior|歩兵|&amp;ref(Nation/C_Gold.jpg,nolink,25x25,Gold);25&amp;ref(Nation/C_Resource.jpg,nolink,25x25,Resource);12&amp;ref(Nation/C_Recruitment.jpg,nolink,25x25,Recruitment Point);18|&amp;ref(Nation/R_Fort.jpg,nolink,25x25,Land Fortress);||&amp;ref(Nation/LivingLead.jpg,nolink,25x25,Living);|12&amp;ref(Nation/Stealthy.jpg,nolink,25x25,Stealthy (65));&amp;ref(Nation/Forest-Survival.jpg,nolink,25x25,Forest Survival);|
|~|&gt;|&gt;|&gt;|&gt;|&gt;|BGCOLOR(#F5F5F5):槍、投槍、盾を持つ歩兵。鏡像を纏い接近戦では非常に強い|
|BGCOLOR(#F5F5F5):Tuatha Warrior|歩兵&amp;ref(Nation/Sacred.jpg,nolink,25x25,Sacred);|&amp;ref(Nation/C_Gold.jpg,nolink,25x25,Gold);40&amp;ref(Nation/C_Resource.jpg,nolink,25x25,Resource);22&amp;ref(Nation/C_Recruitment.jpg,nolink,25x25,Recruitment Point);22|&amp;ref(Nation/R_Capital.jpg,nolink,25x25,National Capital);|&amp;ref(Spell/P_Holy.jpg,nolink,25x25,Temple Needed);|&amp;ref(Nation/LivingLead.jpg,nolink,25x25,Living);|12&amp;ref(Nation/Stealthy.jpg,nolink,25x25,Stealthy (65));&amp;ref(Nation/Forest-Survival.jpg,nolink,25x25,Forest Survival);|
|~|&gt;|&gt;|&gt;|&gt;|&gt;|BGCOLOR(#F5F5F5):魔法の槍、投槍、盾を持つ歩兵。鏡像と高い戦闘技能は凶悪|
**守備隊
|種別|指揮官|兵士|備考|
|陸上下位|Fir Bolg Champion|Fir Bolg Militia:10　Fir Bolg Slinger:10　Fir Bolg Warrior:5|Warriorは斧装備|
|陸上上位|Sidhe Champion|Sidhe Warrior:10||
|陸上要塞|Fir Bolg Champion|Fir Bolg Slinger:10||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|魔法土地|Tir na n'Og, Mag Mor|
|宝石収入|&amp;ref(Spell/V_Air.jpg,nolink,25x25,Air Gem);3&amp;ref(Spell/V_Earth.jpg,nolink,25x25,Earth Gem);1&amp;ref(Spell/V_Nature.jpg,nolink,25x25,Nature Gem);2|
|特殊機能||
***魔法技能
|名称|雇用|固定魔力|変動魔力|研究力|特殊能力|
|Fir Bolg Druid|&amp;ref(Nation/R_Fort.jpg,nolink,25x25,Land Fortress);|&amp;ref(Spell/P_Air.jpg,nolink,25x25,Air);1|&amp;ref(Spell/P_Water.jpg,nolink,25x25,Water);&amp;ref(Spell/P_Earth.jpg,nolink,25x25,Earth);&amp;ref(Spell/P_Nature.jpg,nolink,25x25,Nature);+1:100%|&amp;ref(Spell/P_Research.jpg,nolink,25x25,Research);9||
|Sidhe Champion|&amp;ref(Nation/R_Fort.jpg,nolink,25x25,Land Fortress);|&amp;ref(Spell/P_Air.jpg,nolink,25x25,Air);1&amp;ref(Spell/P_Nature.jpg,nolink,25x25,Nature);1&amp;ref(Spell/P_Holy.jpg,nolink,25x25,Holy);1||&amp;ref(Spell/P_Research.jpg,nolink,25x25,Research);9|&amp;ref(Nation/Spell-Singer.jpg,nolink,25x25,Spell Singer);&amp;ref(Nation/Sacred.jpg,nolink,25x25,Sacred);|
|Sidhe Lord|&amp;ref(Nation/R_Fort.jpg,nolink,25x25,Land Fortress);|&amp;ref(Spell/P_Air.jpg,nolink,25x25,Air);2&amp;ref(Spell/P_Nature.jpg,nolink,25x25,Nature);1&amp;ref(Spell/P_Holy.jpg,nolink,25x25,Holy);2||&amp;ref(Spell/P_Research.jpg,nolink,25x25,Research);11|&amp;ref(Nation/Spell-Singer.jpg,nolink,25x25,Spell Singer);&amp;ref(Nation/Sacred.jpg,nolink,25x25,Sacred);|
|Bean Sidhe|&amp;ref(Nation/R_Fort.jpg,nolink,25x25,Land Fortress);|&amp;ref(Spell/P_Air.jpg,nolink,25x25,Air);1&amp;ref(Spell/P_Water.jpg,nolink,25x25,Water);1&amp;ref(Spell/P_Nature.jpg,nolink,25x25,Nature);1|&amp;ref(Spell/P_Air.jpg,nolink,25x25,Air);&amp;ref(Spell/P_Water.jpg,nolink,25x25,Water);&amp;ref(Spell/P_Earth.jpg,nolink,25x25,Earth);&amp;ref(Spell/P_Nature.jpg,nolink,25x25,Nature);+1:100%|&amp;ref(Spell/P_Research.jpg,nolink,25x25,Research);13|&amp;ref(Nation/Spell-Singer.jpg,nolink,25x25,Spell Singer);&amp;ref(Nation/Sacred.jpg,nolink,25x25,Sacred);|
|Baobhan Sidhe|&amp;ref(Nation/R_Fort.jpg,nolink,25x25,Land Fortress);|&amp;ref(Spell/P_Air.jpg,nolink,25x25,Air);2||&amp;ref(Spell/P_Research.jpg,nolink,25x25,Research);9|&amp;ref(Nation/Spell-Singer.jpg,nolink,25x25,Spell Singer);|
|Ri|&amp;ref(Nation/R_Capital.jpg,nolink,25x25,National Capital);|&amp;ref(Spell/P_Air.jpg,nolink,25x25,Air);2&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15+|&amp;ref(Nation/Spell-Singer.jpg,nolink,25x25,Spell Singer);&amp;ref(Nation/Sacred.jpg,nolink,25x25,Sacred);|
|Tuatha Sorceress|&amp;ref(Nation/R_Capital.jpg,nolink,25x25,National Capital);|&amp;ref(Spell/P_Air.jpg,nolink,25x25,Air);3&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pell-Singer.jpg,nolink,25x25,Spell Singer);&amp;ref(Nation/Sacred.jpg,nolink,25x25,Sacred);|
***固有呪文
|領域|名称|主系統|副系統|消費|使用場面|簡易分類|
|Conjuration Lv3|Contact Cu Sidhe|&amp;ref(Spell/P_Nature.jpg,nolink,25x25,Nature);2||&amp;ref(Spell/V_Nature.jpg,nolink,25x25,Nature Gem);6|儀式/陸上専用|兵士召喚|
|~|~|&gt;|&gt;|&gt;|&gt;|神聖なる妖精犬Cu Sidheを7体召喚します|
***固有アイテム
|Construction Lv2|BGCOLOR(#000000):&amp;ref(Item/SH Weapons/Shillelagh.jpg,nolink,75x75,Shillelagh);|BGCOLOR(BLACK):COLOR(WHITE):''Shillelagh''|片手|&amp;ref(Spell/P_Nature.jpg,nolink,25x25,Nature);1|&amp;ref(Spell/V_Nature.jpg,nolink,25x25,Nature Gem);5|
|~|~|&gt;|&gt;|&gt;|攻撃力：5&amp;ref(Item/D_Blunt.jpg,nolink,25x25,Blunt Damage);&amp;ref(Item/D_Magic.jpg,nolink,25x25,Magic Damage);&amp;br;攻撃修正：1&amp;br;防御修正：1&amp;br;長さ：1&amp;br;&amp;br;&amp;ref(Item/Lucky.jpg,nolink,25x25,Lucky);&amp;br;随員：Sprite1体|
|~|&gt;|&gt;|&gt;|&gt;|BGCOLOR(#F5F5F5):小妖精と幸運の護りを得る棍棒。護身向け|
**聖職
***支配圏特殊効果
なし
***聖職者特殊能力
なし
</v>
      </c>
    </row>
    <row r="16" spans="1:31" x14ac:dyDescent="0.15">
      <c r="A16" t="s">
        <v>2893</v>
      </c>
      <c r="B16" t="s">
        <v>2921</v>
      </c>
      <c r="C16" t="s">
        <v>2922</v>
      </c>
      <c r="D16" t="s">
        <v>3077</v>
      </c>
      <c r="E16" s="10" t="s">
        <v>6680</v>
      </c>
      <c r="F16" s="10" t="s">
        <v>6563</v>
      </c>
      <c r="G16" s="10"/>
      <c r="L16" t="s">
        <v>3073</v>
      </c>
      <c r="M16" t="s">
        <v>3074</v>
      </c>
      <c r="P16">
        <v>2</v>
      </c>
      <c r="S16">
        <v>0</v>
      </c>
      <c r="T16">
        <v>100</v>
      </c>
      <c r="U16">
        <v>500</v>
      </c>
      <c r="W16">
        <v>400</v>
      </c>
      <c r="Y16" t="s">
        <v>6565</v>
      </c>
      <c r="Z16" t="s">
        <v>6566</v>
      </c>
      <c r="AB16" t="str">
        <f t="shared" si="0"/>
        <v>|BGCOLOR(#FDFDFD):[[&amp;ref(Fomoria.jpg,nolink,50x65,Fomoria, The Cursed Ones);&gt;./Fomoria]]</v>
      </c>
      <c r="AC16" t="str">
        <f t="shared" ca="1" si="1"/>
        <v xml:space="preserve">|BGCOLOR(#FAEBD7):[[''Fomoria''&gt;./Fomoria]]|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v>
      </c>
      <c r="AD16"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v>
      </c>
      <c r="AE16" t="str">
        <f ca="1">CONCATENATE("*",B16,", ",C16,CHAR(10),E16,CHAR(10),"**国勢",CHAR(10),"|種族|",F16,"|",CHAR(10),"|経済|",G16,"|",CHAR(10),"|気候|",IF(H16&lt;&gt;"",REPT(SUBSTITUTE(SUBSTITUTE(LEFT(H16,4),"Heat","&amp;ref(Spell/S_Heat.jpg,nolink,25x25,Heat);"),"Cold","&amp;ref(Spell/S_Cold.jpg,nolink,25x25,Cold);"),RIGHT(H16,1)),""),"|",CHAR(10),"|祝福|",SUBSTITUTE(SUBSTITUTE(SUBSTITUTE(SUBSTITUTE(SUBSTITUTE(SUBSTITUTE(SUBSTITUTE(SUBSTITUTE(J16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16&amp;" "&amp;B16&amp;" 指揮官 S",Troops!$A:$A,0)&amp;":AJ"&amp;MATCH(A16&amp;" "&amp;B16&amp;" 指揮官 E",Troops!$A:$A,0))),myConcat(INDIRECT("Troops!AJ"&amp;MATCH(A16&amp;" "&amp;B16&amp;" 指揮官 S",Troops!$A:$A,0)))),CHAR(10),"***兵士",CHAR(10),"|名称|種別|コスト|&gt;|雇用条件|指揮枠|行軍|",CHAR(10),IFERROR(myConcat(INDIRECT("Troops!AJ"&amp;MATCH(A16&amp;" "&amp;B16&amp;" 兵士 S",Troops!$A:$A,0)&amp;":AJ"&amp;MATCH(A16&amp;" "&amp;B16&amp;" 兵士 E",Troops!$A:$A,0))),myConcat(INDIRECT("Troops!AJ"&amp;MATCH(A16&amp;" "&amp;B16&amp;" 指揮官 S",Troops!$A:$A,0)))),"**守備隊",CHAR(10),"|種別|指揮官|兵士|備考|",CHAR(10),IFERROR(myConcat(INDIRECT("Defence!H"&amp;MATCH(A16&amp;" "&amp;B16&amp;" S",Defence!$A:$A,0)&amp;":H"&amp;MATCH(A16&amp;" "&amp;B16&amp;" E",Defence!$A:$A,0))),myConcat(INDIRECT("Defence!H"&amp;MATCH(A16&amp;" "&amp;B16&amp;" S",Defence!$A:$A,0)))),CHAR(10),"**建造物",CHAR(10),"***首都要塞",CHAR(10),"|名称|管理力|指揮官雇用|兵士雇用|食糧庫|守備隊倍率|防壁強度|",CHAR(10),VLOOKUP(L16,Fort!$D:$M,10,FALSE),CHAR(10),"***陸上要塞",CHAR(10),"|名称|建造費|工期|管理力|指揮官雇用|兵士雇用|食糧庫|守備隊倍率|防壁強度|",CHAR(10),IFERROR(myConcat(INDIRECT(ADDRESS(MATCH(M16&amp;"1",Fort!$A:$A,0),MATCH(T16,Fort!$1:$1,0),3,1,"Fort")&amp;":"&amp;ADDRESS(MATCH(M16&amp;P16,Fort!$A:$A,0),MATCH(T16,Fort!$1:$1,0),3,1))),myConcat(INDIRECT(ADDRESS(MATCH(M16&amp;"1",Fort!$A:$A,0),MATCH(T16,Fort!$1:$1,0),3,1,"Fort")))),IFERROR("***沿岸要塞"&amp;CHAR(10)&amp;"|名称|建造費|工期|管理力|指揮官雇用|兵士雇用|食糧庫|守備隊倍率|防壁強度|"&amp;CHAR(10)&amp;IFERROR(myConcat(INDIRECT(ADDRESS(MATCH(N16&amp;"1",Fort!$A:$A,0),MATCH(T16,Fort!$1:$1,0),3,1,"Fort")&amp;":"&amp;ADDRESS(MATCH(N16&amp;Q16,Fort!$A:$A,0),MATCH(T16,Fort!$1:$1,0),3,1))),myConcat(INDIRECT(ADDRESS(MATCH(N16&amp;"1",Fort!$A:$A,0),MATCH(T16,Fort!$1:$1,0),3,1,"Fort")))&amp;CHAR(10)),""),"***水中要塞",CHAR(10),IFERROR("|名称|建造費|工期|管理力|指揮官雇用|兵士雇用|食糧庫|守備隊倍率|防壁強度|"&amp;CHAR(10)&amp;IFERROR(myConcat(INDIRECT(ADDRESS(MATCH(O16&amp;"1",Fort!$A:$A,0),MATCH(T16,Fort!$1:$1,0),3,1,"Fort")&amp;":"&amp;ADDRESS(MATCH(O16&amp;R16,Fort!$A:$A,0),MATCH(T16,Fort!$1:$1,0),3,1))),myConcat(INDIRECT(ADDRESS(MATCH(O16&amp;"1",Fort!$A:$A,0),MATCH(T16,Fort!$1:$1,0),3,1,"Fort")))),"建造不可"),CHAR(10),"***研究所と寺院",CHAR(10),"|設備|費用|特殊効果|",CHAR(10),"|研究所|",IF(U16&lt;&gt;500,"''"&amp;U16&amp;"''",U16),"|",V16,"|",CHAR(10),"|寺院|",IF(W16&lt;&gt;400,"''"&amp;W16&amp;"''",W16),"|",X16,"|",CHAR(10),"**魔法",CHAR(10),"***魔法資源",CHAR(10),"|魔法土地|",Y16,"|",CHAR(10),"|宝石収入|",SUBSTITUTE(SUBSTITUTE(SUBSTITUTE(SUBSTITUTE(SUBSTITUTE(SUBSTITUTE(SUBSTITUTE(SUBSTITUTE(Z16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Slave);"),"|",CHAR(10),"|特殊機能|",AA16,"|",CHAR(10),"***魔法技能",CHAR(10),"|名称|雇用|固定魔力|変動魔力|研究力|特殊能力|",CHAR(10),IFERROR(myConcat(INDIRECT("MagicSkill!AM"&amp;MATCH(A16&amp;" "&amp;B16&amp;" S",MagicSkill!$A:$A,0)&amp;":AM"&amp;MATCH(A16&amp;" "&amp;B16&amp;" E",MagicSkill!$A:$A,0))),myConcat(INDIRECT("MagicSkill!AM"&amp;MATCH(A16&amp;" "&amp;B16&amp;" S",MagicSkill!$A:$A,0)))),CHAR(10),"***固有呪文",CHAR(10),IFERROR(CHAR(10)&amp;"|領域|名称|主系統|副系統|消費|使用場面|簡易分類|"&amp;CHAR(10)&amp;IFERROR(myConcat(INDIRECT("NationalSpellWork!E"&amp;MATCH(A16&amp;" "&amp;B16&amp;" S",NationalSpellWork!$A:$A,0)&amp;":E"&amp;MATCH(A16&amp;" "&amp;B16&amp;" E",NationalSpellWork!$A:$A,0))),myConcat(INDIRECT("NationalSpellWork!E"&amp;MATCH(A16&amp;" "&amp;B16&amp;" S",NationalSpellWork!$A:$A,0)))),"なし"),CHAR(10),"***固有アイテム",CHAR(10),IFERROR(IFERROR(myConcat(INDIRECT("NationalItemWork!E"&amp;MATCH(A16&amp;" "&amp;B16&amp;" S",NationalItemWork!$A:$A,0)&amp;":E"&amp;MATCH(A16&amp;" "&amp;B16&amp;" E",NationalItemWork!$A:$A,0))),myConcat(INDIRECT("NationalItemWork!E"&amp;MATCH(A16&amp;" "&amp;B16&amp;" S",NationalItemWork!$A:$A,0)))),"なし"),CHAR(10),"**聖職",CHAR(10),"***支配圏特殊効果",CHAR(10),IF(I16&lt;&gt;"",I16,"なし"),CHAR(10),"***聖職者特殊能力",CHAR(10),IF(K16&lt;&gt;"",K16,"なし"),CHAR(10))</f>
        <v xml:space="preserve">*Fomoria, The Cursed Ones
Fomoriaの肥沃な地は、かつて溺死者の暗き荒れ狂う海の領域を護っていた巨人たちによって獲得されました。
死が常に近くにあったことにより、彼らの忠誠心は変質し、その悪意は増大していきました。
以前の全能者の昇天により、彼らはその罪により罰され、暗き故郷から追放されました。
Fomorianが肥沃な地に定住すると、呪いの完全な効果が明らかとなりました。
彼らの子供たちは背が低く、恐ろしい姿をしていました。
生き残った少数のFomorian巨人は、そのかつては気高かった種族が退化し、滅び行くのを目の当たりにしました。
そして、侵略者がやってきました。
Partholonian、Nemedian、Fir Bolg、そしてTuathaは、全てFomoriaの地を要求しました。
Fomorianは二度に渡って外来の魔力によりほぼ敗北に追いやられ、しかし二度とも疫病を生み出して侵略者たちを殺害しました。
第三の侵略者の群れ、Fir Bolgは、Fomorianの支配を受け入れ、巨人たちがTuathaを打ち破るのを手助けしました。
現在、Fir BolgはFomoriaの人工の多くを構成します。
Fomorianは優れた船大工かつ強力な嵐の創造者で、死者への支配力という遺産を保持しています。
**国勢
|種族|フィルボルグ、フォモーリアン、ネミディアン|
|経済||
|気候||
|祝福||
**正規軍
***指揮官
|名称|種別|コスト|&gt;|雇用条件|指揮能力|行軍|
|BGCOLOR(#F5F5F5):Fir Bolg Scout|斥候|&amp;ref(Nation/C_Gold.jpg,nolink,25x25,Gold);25&amp;ref(Nation/C_Resource.jpg,nolink,25x25,Resource);12&amp;ref(Nation/C_Command.jpg,nolink,25x25,Commander Point);1|&amp;ref(Nation/R_Fort.jpg,nolink,25x25,Land Fortress);|||14&amp;ref(Nation/Stealthy.jpg,nolink,25x25,Stealthy (50));&amp;ref(Nation/Forest-Survival.jpg,nolink,25x25,Forest Survival);&amp;ref(Nation/Mountain-Survival.jpg,nolink,25x25,Mountain Survival);|
|~|&gt;|&gt;|&gt;|&gt;|&gt;|BGCOLOR(#F5F5F5):装備が整った斥候。斥候としては無駄に高価なだけ|
|BGCOLOR(#F5F5F5):Fir Bolg Champion|指揮官|&amp;ref(Nation/C_Gold.jpg,nolink,25x25,Gold);40&amp;ref(Nation/C_Resource.jpg,nolink,25x25,Resource);12&amp;ref(Nation/C_Command.jpg,nolink,25x25,Commander Point);1|&amp;ref(Nation/R_Fort.jpg,nolink,25x25,Land Fortress);||&amp;ref(Nation/Squad.jpg,nolink,25x25,Squad);2&amp;ref(Nation/LivingLead.jpg,nolink,25x25,Leadership);60|14|
|~|&gt;|&gt;|&gt;|&gt;|&gt;|BGCOLOR(#F5F5F5):標準的な指揮官。手頃な値段と雇用条件|
|BGCOLOR(#F5F5F5):Fir Bolg Druid|魔術師|&amp;ref(Nation/C_Gold.jpg,nolink,25x25,Gold);70&amp;ref(Nation/C_Resource.jpg,nolink,25x25,Resource);2&amp;ref(Nation/C_Command.jpg,nolink,25x25,Commander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
|~|&gt;|&gt;|&gt;|&gt;|&gt;|BGCOLOR(#F5F5F5):風などの魔法技能を持つ。雇用しやすく研究向け|
|BGCOLOR(#F5F5F5):Fomorian Scout|斥候|&amp;ref(Nation/C_Gold.jpg,nolink,25x25,Gold);45&amp;ref(Nation/C_Resource.jpg,nolink,25x25,Resource);19&amp;ref(Nation/C_Command.jpg,nolink,25x25,Commander Point);1|&amp;ref(Nation/R_Fort.jpg,nolink,25x25,Land Fortress);|||16&amp;ref(Nation/Stealthy.jpg,nolink,25x25,Stealthy (40));&amp;ref(Nation/Forest-Survival.jpg,nolink,25x25,Forest Survival);&amp;ref(Nation/Mountain-Survival.jpg,nolink,25x25,Mountain Survival);|
|~|&gt;|&gt;|&gt;|&gt;|&gt;|BGCOLOR(#F5F5F5):巨人の斥候。普通の偵察目的だとあまり利点がない|
|BGCOLOR(#F5F5F5):Fomorian Champion|指揮官|&amp;ref(Nation/C_Gold.jpg,nolink,25x25,Gold);60&amp;ref(Nation/C_Resource.jpg,nolink,25x25,Resource);29&amp;ref(Nation/C_Command.jpg,nolink,25x25,Commander Point);1|&amp;ref(Nation/R_Fort.jpg,nolink,25x25,Land Fortress);||&amp;ref(Nation/Squad.jpg,nolink,25x25,Squad);2&amp;ref(Nation/LivingLead.jpg,nolink,25x25,Leadership);60|14|
|~|&gt;|&gt;|&gt;|&gt;|&gt;|BGCOLOR(#F5F5F5):巨人の指揮官。丈夫で倒されにくい|
|BGCOLOR(#F5F5F5):Unmarked Champion|聖職者&amp;ref(Nation/Sacred.jpg,nolink,25x25,Sacred);|&amp;ref(Nation/C_Gold.jpg,nolink,25x25,Gold);130&amp;ref(Nation/C_Resource.jpg,nolink,25x25,Resource);29&amp;ref(Nation/C_Command.jpg,nolink,25x25,Commander Point);1|&amp;ref(Nation/R_Fort.jpg,nolink,25x25,Land Fortress);|&amp;ref(Spell/P_Holy.jpg,nolink,25x25,Temple Needed);|&amp;ref(Nation/Squad.jpg,nolink,25x25,Squad);3&amp;ref(Nation/LivingLead.jpg,nolink,25x25,Leadership);80|14|
|~|&gt;|&gt;|&gt;|&gt;|&gt;|BGCOLOR(#F5F5F5):レベル1の聖職者。上位指揮官も兼任する|
|BGCOLOR(#F5F5F5):Fomorian Druid|聖職者&amp;ref(Nation/Sacred.jpg,nolink,25x25,Sacred);|&amp;ref(Nation/C_Gold.jpg,nolink,25x25,Gold);200&amp;ref(Nation/C_Resource.jpg,nolink,25x25,Resource);3&amp;ref(Nation/C_Command.jpg,nolink,25x25,Commander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Leadership);0+|18|
|~|&gt;|&gt;|&gt;|&gt;|&gt;|BGCOLOR(#F5F5F5):レベル1の聖職者。風などの魔法技能も持つ|
|BGCOLOR(#F5F5F5):Fomorian King|聖職者&amp;ref(Nation/Sacred.jpg,nolink,25x25,Sacred);|&amp;ref(Nation/C_Gold.jpg,nolink,25x25,Gold);480&amp;ref(Nation/C_Resource.jpg,nolink,25x25,Resource);37&amp;ref(Nation/C_Command.jpg,nolink,25x25,Commander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Leadership);15+&amp;ref(Nation/UndeadLead.jpg,nolink,25x25,Undead Leadership);60+|18&amp;ref(Nation/Amphibian.jpg,nolink,25x25,Amphibian);&amp;ref(Nation/Sailing.jpg,nolink,25x25,Sailing (size points 999, max size 6));&amp;ref(Nation/Gift-of-Water-Breathing.jpg,nolink,25x25,Gift of Water Breathing (50 size points));|
|~|&gt;|&gt;|&gt;|&gt;|&gt;|BGCOLOR(#F5F5F5):レベル2の聖職者。高い魔力に航海技能持ちの最上位指揮官も兼ねる|
|BGCOLOR(#F5F5F5):Nemedian Champion|聖職者&amp;ref(Nation/Sacred.jpg,nolink,25x25,Sacred);|&amp;ref(Nation/C_Gold.jpg,nolink,25x25,Gold);175&amp;ref(Nation/C_Resource.jpg,nolink,25x25,Resource);25&amp;ref(Nation/C_Command.jpg,nolink,25x25,Commander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Leadership);5&amp;ref(Nation/UndeadLead.jpg,nolink,25x25,Undead Leadership);30|14&amp;ref(Nation/Stealthy.jpg,nolink,25x25,Stealthy (65));|
|~|&gt;|&gt;|&gt;|&gt;|&gt;|BGCOLOR(#F5F5F5):レベル1の聖職者。風と死の魔法技能も持ち上位指揮官も兼任|
|BGCOLOR(#F5F5F5):Nemedian Sorceress|魔術師|&amp;ref(Nation/C_Gold.jpg,nolink,25x25,Gold);245&amp;ref(Nation/C_Resource.jpg,nolink,25x25,Resource);1&amp;ref(Nation/C_Command.jpg,nolink,25x25,Commander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Leadership);60+|16&amp;ref(Nation/Stealthy.jpg,nolink,25x25,Stealthy (65));|
|~|&gt;|&gt;|&gt;|&gt;|&gt;|BGCOLOR(#F5F5F5):風や死などの魔法技能を持つ。詠唱は長いが疲れにくい|
***兵士
|名称|種別|コスト|&gt;|雇用条件|指揮枠|行軍|
|BGCOLOR(#F5F5F5):Fir Bolg Slinger|射手|&amp;ref(Nation/C_Gold.jpg,nolink,25x25,Gold);11&amp;ref(Nation/C_Resource.jpg,nolink,25x25,Resource);2&amp;ref(Nation/C_Recruitment.jpg,nolink,25x25,Recruitment Point);12|&amp;ref(Nation/R_Fort.jpg,nolink,25x25,Land Fortress);||&amp;ref(Nation/LivingLead.jpg,nolink,25x25,Living);|14|
|~|&gt;|&gt;|&gt;|&gt;|&gt;|BGCOLOR(#F5F5F5):高精度の投石部隊。軽装の敵が相手なら使える|
|BGCOLOR(#F5F5F5):Fir Bolg Warrior|歩兵|&amp;ref(Nation/C_Gold.jpg,nolink,25x25,Gold);13&amp;ref(Nation/C_Resource.jpg,nolink,25x25,Resource);10&amp;ref(Nation/C_Recruitment.jpg,nolink,25x25,Recruitment Point);15|&amp;ref(Nation/R_Fort.jpg,nolink,25x25,Land Fortress);||&amp;ref(Nation/LivingLead.jpg,nolink,25x25,Living);|12|
|~|&gt;|&gt;|&gt;|&gt;|&gt;|BGCOLOR(#F5F5F5):斧と盾を持つ軽歩兵。攻撃力と命中率は侮り難い|
|BGCOLOR(#F5F5F5):Fir Bolg Warrior|歩兵|&amp;ref(Nation/C_Gold.jpg,nolink,25x25,Gold);13&amp;ref(Nation/C_Resource.jpg,nolink,25x25,Resource);10&amp;ref(Nation/C_Recruitment.jpg,nolink,25x25,Recruitment Point);15|&amp;ref(Nation/R_Fort.jpg,nolink,25x25,Land Fortress);||&amp;ref(Nation/LivingLead.jpg,nolink,25x25,Living);|12|
|~|&gt;|&gt;|&gt;|&gt;|&gt;|BGCOLOR(#F5F5F5):槍、投槍、盾を持つ軽歩兵。防御力は欠くが戦闘技能は高い|
|BGCOLOR(#F5F5F5):Fomorian Militia|歩兵|&amp;ref(Nation/C_Gold.jpg,nolink,25x25,Gold);15&amp;ref(Nation/C_Resource.jpg,nolink,25x25,Resource);3&amp;ref(Nation/C_Recruitment.jpg,nolink,25x25,Recruitment Point);7|&amp;ref(Nation/R_Fort.jpg,nolink,25x25,Land Fortress);||&amp;ref(Nation/LivingLead.jpg,nolink,25x25,Living);|12|
|~|&gt;|&gt;|&gt;|&gt;|&gt;|BGCOLOR(#F5F5F5):槍を持つ民兵。大型な上に戦闘技能が低く障害持ちも多い|
|BGCOLOR(#F5F5F5):Fomorian Javelinist|歩兵|&amp;ref(Nation/C_Gold.jpg,nolink,25x25,Gold);20&amp;ref(Nation/C_Resource.jpg,nolink,25x25,Resource);15&amp;ref(Nation/C_Recruitment.jpg,nolink,25x25,Recruitment Point);11|&amp;ref(Nation/R_Fort.jpg,nolink,25x25,Land Fortress);||&amp;ref(Nation/LivingLead.jpg,nolink,25x25,Living);|14|
|~|&gt;|&gt;|&gt;|&gt;|&gt;|BGCOLOR(#F5F5F5):槍と投槍を持つ歩兵。巨人の力による投擲は強烈|
|BGCOLOR(#F5F5F5):Fomorian Spearman|歩兵|&amp;ref(Nation/C_Gold.jpg,nolink,25x25,Gold);20&amp;ref(Nation/C_Resource.jpg,nolink,25x25,Resource);17&amp;ref(Nation/C_Recruitment.jpg,nolink,25x25,Recruitment Point);11|&amp;ref(Nation/R_Fort.jpg,nolink,25x25,Land Fortress);||&amp;ref(Nation/LivingLead.jpg,nolink,25x25,Living);|14|
|~|&gt;|&gt;|&gt;|&gt;|&gt;|BGCOLOR(#F5F5F5):槍と盾を持つ歩兵。数に押されやすいが一撃は強力|
|BGCOLOR(#F5F5F5):Fomorian Warrior|歩兵|&amp;ref(Nation/C_Gold.jpg,nolink,25x25,Gold);30&amp;ref(Nation/C_Resource.jpg,nolink,25x25,Resource);27&amp;ref(Nation/C_Recruitment.jpg,nolink,25x25,Recruitment Point);17|&amp;ref(Nation/R_Fort.jpg,nolink,25x25,Land Fortress);||&amp;ref(Nation/LivingLead.jpg,nolink,25x25,Living);|12|
|~|&gt;|&gt;|&gt;|&gt;|&gt;|BGCOLOR(#F5F5F5):槍と盾を持つ重歩兵。下位に比べ障害持ちが少ない|
|BGCOLOR(#F5F5F5):Unmarked|歩兵&amp;ref(Nation/Sacred.jpg,nolink,25x25,Sacred);|&amp;ref(Nation/C_Gold.jpg,nolink,25x25,Gold);55&amp;ref(Nation/C_Resource.jpg,nolink,25x25,Resource);27&amp;ref(Nation/C_Recruitment.jpg,nolink,25x25,Recruitment Point);28|&amp;ref(Nation/R_Capital.jpg,nolink,25x25,National Capital);|&amp;ref(Spell/P_Holy.jpg,nolink,25x25,Temple Needed);|&amp;ref(Nation/LivingLead.jpg,nolink,25x25,Living);|12|
|~|&gt;|&gt;|&gt;|&gt;|&gt;|BGCOLOR(#F5F5F5):槍と盾を持つ重歩兵。障害を持たず戦闘技能も高い|
|BGCOLOR(#F5F5F5):Fomorian Giant|歩兵&amp;ref(Nation/Sacred.jpg,nolink,25x25,Sacred);|&amp;ref(Nation/C_Gold.jpg,nolink,25x25,Gold);75&amp;ref(Nation/C_Resource.jpg,nolink,25x25,Resource);37&amp;ref(Nation/C_Recruitment.jpg,nolink,25x25,Recruitment Point);37|&amp;ref(Nation/R_Capital.jpg,nolink,25x25,National Capital);|&amp;ref(Spell/P_Holy.jpg,nolink,25x25,Temple Needed);|&amp;ref(Nation/LivingLead.jpg,nolink,25x25,Living);|16&amp;ref(Nation/Amphibian.jpg,nolink,25x25,Amphibian);|
|~|&gt;|&gt;|&gt;|&gt;|&gt;|BGCOLOR(#F5F5F5):槍、投槍、盾を持つ歩兵。巨人の中でも最大級の大きさを誇る|
|BGCOLOR(#F5F5F5):Nemedian Warrior|歩兵|&amp;ref(Nation/C_Gold.jpg,nolink,25x25,Gold);35&amp;ref(Nation/C_Resource.jpg,nolink,25x25,Resource);22&amp;ref(Nation/C_Recruitment.jpg,nolink,25x25,Recruitment Point);24|&amp;ref(Nation/R_Capital.jpg,nolink,25x25,National Capital);||&amp;ref(Nation/LivingLead.jpg,nolink,25x25,Living);|12&amp;ref(Nation/Stealthy.jpg,nolink,25x25,Stealthy (65));|
|~|&gt;|&gt;|&gt;|&gt;|&gt;|BGCOLOR(#F5F5F5):魔法の槍、投槍、盾を持つ歩兵。鏡像を纏い接近戦では凶悪な強さ|
**守備隊
|種別|指揮官|兵士|備考|
|陸上下位|Fir Bolg Champion|Fir Bolg Slinger:10　Fomorian Militia:10||
|陸上上位|Fomorian Champion|Fir Bolg Warrior:20|Warriorは斧装備|
|陸上要塞|Fir Bolg Champion|Fir Bolg Slinger:10||
**建造物
***首都要塞
|名称|管理力|指揮官雇用|兵士雇用|食糧庫|守備隊倍率|防壁強度|
|Giant Fortress|30|+1|+75%|500|2|500|
***陸上要塞
|名称|建造費|工期|管理力|指揮官雇用|兵士雇用|食糧庫|守備隊倍率|防壁強度|
|Giant Palisades|600|4|15|+0|+50%|100|1|100|
|Giant Fortress|450|3|30|+1|+75%|500|2|500|
***水中要塞
建造不可
***研究所と寺院
|設備|費用|特殊効果|
|研究所|500||
|寺院|400||
**魔法
***魔法資源
|魔法土地|Isle of Balor, Rath Chimbaith|
|宝石収入|&amp;ref(Spell/V_Air.jpg,nolink,25x25,Air Gem);3&amp;ref(Spell/V_Water.jpg,nolink,25x25,Water Gem);1&amp;ref(Spell/V_Death.jpg,nolink,25x25,Death Gem);2|
|特殊機能||
***魔法技能
|名称|雇用|固定魔力|変動魔力|研究力|特殊能力|
|Fir Bolg Druid|&amp;ref(Nation/R_Fort.jpg,nolink,25x25,Land Fortress);|&amp;ref(Spell/P_Air.jpg,nolink,25x25,Air);1|&amp;ref(Spell/P_Water.jpg,nolink,25x25,Water);&amp;ref(Spell/P_Earth.jpg,nolink,25x25,Earth);&amp;ref(Spell/P_Nature.jpg,nolink,25x25,Nature);+1:100%|&amp;ref(Spell/P_Research.jpg,nolink,25x25,Research);9||
|Unmarked Champion|&amp;ref(Nation/R_Fort.jpg,nolink,25x25,Land Fortress);|&amp;ref(Spell/P_Holy.jpg,nolink,25x25,Holy);1|||&amp;ref(Nation/Sacred.jpg,nolink,25x25,Sacred);|
|Fomorian Druid|&amp;ref(Nation/R_Fort.jpg,nolink,25x25,Land Fortress);|&amp;ref(Spell/P_Air.jpg,nolink,25x25,Air);2&amp;ref(Spell/P_Holy.jpg,nolink,25x25,Holy);1|&amp;ref(Spell/P_Water.jpg,nolink,25x25,Water);&amp;ref(Spell/P_Death.jpg,nolink,25x25,Death);&amp;ref(Spell/P_Nature.jpg,nolink,25x25,Nature);+1:100%|&amp;ref(Spell/P_Research.jpg,nolink,25x25,Research);11|&amp;ref(Nation/Sacred.jpg,nolink,25x25,Sacred);|
|Fomorian King|&amp;ref(Nation/R_Capital.jpg,nolink,25x25,National Capital);|&amp;ref(Spell/P_Air.jpg,nolink,25x25,Air);3&amp;ref(Spell/P_Death.jpg,nolink,25x25,Death);2&amp;ref(Spell/P_Holy.jpg,nolink,25x25,Holy);2|&amp;ref(Spell/P_Air.jpg,nolink,25x25,Air);&amp;ref(Spell/P_Water.jpg,nolink,25x25,Water);&amp;ref(Spell/P_Death.jpg,nolink,25x25,Death);+1:100%&amp;br;&amp;ref(Spell/P_Air.jpg,nolink,25x25,Air);&amp;ref(Spell/P_Water.jpg,nolink,25x25,Water);&amp;ref(Spell/P_Death.jpg,nolink,25x25,Death);+1:10%|&amp;ref(Spell/P_Research.jpg,nolink,25x25,Research);17+|&amp;ref(Nation/Sacred.jpg,nolink,25x25,Sacred);|
|Nemedian Champion|&amp;ref(Nation/R_Capital.jpg,nolink,25x25,National Capital);|&amp;ref(Spell/P_Air.jpg,nolink,25x25,Air);1&amp;ref(Spell/P_Death.jpg,nolink,25x25,Death);1&amp;ref(Spell/P_Holy.jpg,nolink,25x25,Holy);1||&amp;ref(Spell/P_Research.jpg,nolink,25x25,Research);9|&amp;ref(Nation/Spell-Singer.jpg,nolink,25x25,Spell Singer);&amp;ref(Nation/Sacred.jpg,nolink,25x25,Sacred);|
|Nemedian Sorceress|&amp;ref(Nation/R_Capital.jpg,nolink,25x25,National Capital);|&amp;ref(Spell/P_Air.jpg,nolink,25x25,Air);2&amp;ref(Spell/P_Death.jpg,nolink,25x25,Death);2|&amp;ref(Spell/P_Air.jpg,nolink,25x25,Air);&amp;ref(Spell/P_Water.jpg,nolink,25x25,Water);&amp;ref(Spell/P_Death.jpg,nolink,25x25,Death);&amp;ref(Spell/P_Nature.jpg,nolink,25x25,Nature);+1:100%&amp;br;&amp;ref(Spell/P_Air.jpg,nolink,25x25,Air);&amp;ref(Spell/P_Water.jpg,nolink,25x25,Water);&amp;ref(Spell/P_Death.jpg,nolink,25x25,Death);&amp;ref(Spell/P_Nature.jpg,nolink,25x25,Nature);+1:10%|&amp;ref(Spell/P_Research.jpg,nolink,25x25,Research);15+|&amp;ref(Nation/Spell-Singer.jpg,nolink,25x25,Spell Singer);|
***固有呪文
|領域|名称|主系統|副系統|消費|使用場面|簡易分類|
|Conjuration Lv2|Summon Black Dogs|&amp;ref(Spell/P_Death.jpg,nolink,25x25,Death);2||&amp;ref(Spell/V_Death.jpg,nolink,25x25,Death Gem);8|儀式/陸上専用|兵士召喚|
|~|~|&gt;|&gt;|&gt;|&gt;|闇を好む妖精犬Black Dogを20体召喚します|
|Conjuration Lv4|Summon Barghests|&amp;ref(Spell/P_Death.jpg,nolink,25x25,Death);2||&amp;ref(Spell/V_Death.jpg,nolink,25x25,Death Gem);7|儀式/陸上専用|兵士召喚|
|~|~|&gt;|&gt;|&gt;|&gt;|呪いを纏う神聖なる妖精犬Barghestを9体召喚します|
|Conjuration Lv6|Summon Morrigan|&amp;ref(Spell/P_Death.jpg,nolink,25x25,Death);2|&amp;ref(Spell/P_Air.jpg,nolink,25x25,Air);1|&amp;ref(Spell/V_Death.jpg,nolink,25x25,Death Gem);5|儀式/陸上専用|兵士召喚|
|~|~|&gt;|&gt;|&gt;|&gt;|魔法の槍を持つ神聖なる死の使いMorriganを1体召喚します|
|Conjuration Lv8|Dance of the Morrigans|&amp;ref(Spell/P_Death.jpg,nolink,25x25,Death);5|&amp;ref(Spell/P_Air.jpg,nolink,25x25,Air);2|&amp;ref(Spell/V_Death.jpg,nolink,25x25,Death Gem);4|戦闘/陸上専用|戦闘呪附|
|~|~|&gt;|&gt;|&gt;|&gt;|負傷者が出るたびにMorriganを戦場に引き寄せます|
***固有アイテム
|Construction Lv2|BGCOLOR(#000000):&amp;ref(Item/SH Weapons/Spear-of-the-Morrigan.jpg,nolink,75x75,Spear of the Morrigan);|BGCOLOR(BLACK):COLOR(WHITE):''Spear of the Morrigan''|片手|&amp;ref(Spell/P_Death.jpg,nolink,25x25,Death);1&amp;ref(Spell/P_Air.jpg,nolink,25x25,Air);1|&amp;ref(Spell/V_Death.jpg,nolink,25x25,Death Gem);5&amp;ref(Spell/V_Air.jpg,nolink,25x25,Air Gem);5|
|~|~|&gt;|&gt;|&gt;|攻撃力：6&amp;ref(Item/D_Pierce.jpg,nolink,25x25,Pierce Damage);&amp;ref(Item/D_Magic.jpg,nolink,25x25,Magic Damage);&amp;br;吸収攻撃（上限5）&amp;br;攻撃修正：3&amp;br;防御修正：2&amp;br;長さ：3&amp;br;負傷時追撃：Decay|
|~|&gt;|&gt;|&gt;|&gt;|BGCOLOR(#F5F5F5):命を啜り犠牲者を腐敗させる槍。長期戦に強い|
**聖職
***支配圏特殊効果
なし
***聖職者特殊能力
なし
</v>
      </c>
    </row>
    <row r="17" spans="1:31" x14ac:dyDescent="0.15">
      <c r="A17" t="s">
        <v>2893</v>
      </c>
      <c r="B17" t="s">
        <v>2923</v>
      </c>
      <c r="C17" t="s">
        <v>2924</v>
      </c>
      <c r="D17" t="s">
        <v>3077</v>
      </c>
      <c r="E17" s="10" t="s">
        <v>6754</v>
      </c>
      <c r="F17" s="10" t="s">
        <v>6692</v>
      </c>
      <c r="G17" s="10" t="s">
        <v>6564</v>
      </c>
      <c r="H17" t="s">
        <v>3090</v>
      </c>
      <c r="L17" t="s">
        <v>3060</v>
      </c>
      <c r="M17" t="s">
        <v>3065</v>
      </c>
      <c r="P17">
        <v>2</v>
      </c>
      <c r="S17">
        <v>0</v>
      </c>
      <c r="T17">
        <v>100</v>
      </c>
      <c r="U17">
        <v>500</v>
      </c>
      <c r="W17">
        <v>400</v>
      </c>
      <c r="X17" t="s">
        <v>6693</v>
      </c>
      <c r="Y17" t="s">
        <v>6694</v>
      </c>
      <c r="Z17" t="s">
        <v>6695</v>
      </c>
      <c r="AB17" t="str">
        <f t="shared" si="0"/>
        <v>|BGCOLOR(#FDFDFD):[[&amp;ref(Vanheim.jpg,nolink,50x65,Vanheim, Age of Vanir);&gt;./Vanheim]]</v>
      </c>
      <c r="AC17" t="str">
        <f t="shared" ca="1" si="1"/>
        <v>|BGCOLOR(#FAEBD7):[[''Vanheim''&gt;./Vanheim]]</v>
      </c>
      <c r="AD17"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v>
      </c>
      <c r="AE17" t="str">
        <f ca="1">CONCATENATE("*",B17,", ",C17,CHAR(10),E17,CHAR(10),"**国勢",CHAR(10),"|種族|",F17,"|",CHAR(10),"|経済|",G17,"|",CHAR(10),"|気候|",IF(H17&lt;&gt;"",REPT(SUBSTITUTE(SUBSTITUTE(LEFT(H17,4),"Heat","&amp;ref(Spell/S_Heat.jpg,nolink,25x25,Heat);"),"Cold","&amp;ref(Spell/S_Cold.jpg,nolink,25x25,Cold);"),RIGHT(H17,1)),""),"|",CHAR(10),"|祝福|",SUBSTITUTE(SUBSTITUTE(SUBSTITUTE(SUBSTITUTE(SUBSTITUTE(SUBSTITUTE(SUBSTITUTE(SUBSTITUTE(J17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17&amp;" "&amp;B17&amp;" 指揮官 S",Troops!$A:$A,0)&amp;":AJ"&amp;MATCH(A17&amp;" "&amp;B17&amp;" 指揮官 E",Troops!$A:$A,0))),myConcat(INDIRECT("Troops!AJ"&amp;MATCH(A17&amp;" "&amp;B17&amp;" 指揮官 S",Troops!$A:$A,0)))),CHAR(10),"***兵士",CHAR(10),"|名称|種別|コスト|&gt;|雇用条件|指揮枠|行軍|",CHAR(10),IFERROR(myConcat(INDIRECT("Troops!AJ"&amp;MATCH(A17&amp;" "&amp;B17&amp;" 兵士 S",Troops!$A:$A,0)&amp;":AJ"&amp;MATCH(A17&amp;" "&amp;B17&amp;" 兵士 E",Troops!$A:$A,0))),myConcat(INDIRECT("Troops!AJ"&amp;MATCH(A17&amp;" "&amp;B17&amp;" 指揮官 S",Troops!$A:$A,0)))),"**守備隊",CHAR(10),"|種別|指揮官|兵士|備考|",CHAR(10),IFERROR(myConcat(INDIRECT("Defence!H"&amp;MATCH(A17&amp;" "&amp;B17&amp;" S",Defence!$A:$A,0)&amp;":H"&amp;MATCH(A17&amp;" "&amp;B17&amp;" E",Defence!$A:$A,0))),myConcat(INDIRECT("Defence!H"&amp;MATCH(A17&amp;" "&amp;B17&amp;" S",Defence!$A:$A,0)))),CHAR(10),"**建造物",CHAR(10),"***首都要塞",CHAR(10),"|名称|管理力|指揮官雇用|兵士雇用|食糧庫|守備隊倍率|防壁強度|",CHAR(10),VLOOKUP(L17,Fort!$D:$M,10,FALSE),CHAR(10),"***陸上要塞",CHAR(10),"|名称|建造費|工期|管理力|指揮官雇用|兵士雇用|食糧庫|守備隊倍率|防壁強度|",CHAR(10),IFERROR(myConcat(INDIRECT(ADDRESS(MATCH(M17&amp;"1",Fort!$A:$A,0),MATCH(T17,Fort!$1:$1,0),3,1,"Fort")&amp;":"&amp;ADDRESS(MATCH(M17&amp;P17,Fort!$A:$A,0),MATCH(T17,Fort!$1:$1,0),3,1))),myConcat(INDIRECT(ADDRESS(MATCH(M17&amp;"1",Fort!$A:$A,0),MATCH(T17,Fort!$1:$1,0),3,1,"Fort")))),IFERROR("***沿岸要塞"&amp;CHAR(10)&amp;"|名称|建造費|工期|管理力|指揮官雇用|兵士雇用|食糧庫|守備隊倍率|防壁強度|"&amp;CHAR(10)&amp;IFERROR(myConcat(INDIRECT(ADDRESS(MATCH(N17&amp;"1",Fort!$A:$A,0),MATCH(T17,Fort!$1:$1,0),3,1,"Fort")&amp;":"&amp;ADDRESS(MATCH(N17&amp;Q17,Fort!$A:$A,0),MATCH(T17,Fort!$1:$1,0),3,1))),myConcat(INDIRECT(ADDRESS(MATCH(N17&amp;"1",Fort!$A:$A,0),MATCH(T17,Fort!$1:$1,0),3,1,"Fort")))&amp;CHAR(10)),""),"***水中要塞",CHAR(10),IFERROR("|名称|建造費|工期|管理力|指揮官雇用|兵士雇用|食糧庫|守備隊倍率|防壁強度|"&amp;CHAR(10)&amp;IFERROR(myConcat(INDIRECT(ADDRESS(MATCH(O17&amp;"1",Fort!$A:$A,0),MATCH(T17,Fort!$1:$1,0),3,1,"Fort")&amp;":"&amp;ADDRESS(MATCH(O17&amp;R17,Fort!$A:$A,0),MATCH(T17,Fort!$1:$1,0),3,1))),myConcat(INDIRECT(ADDRESS(MATCH(O17&amp;"1",Fort!$A:$A,0),MATCH(T17,Fort!$1:$1,0),3,1,"Fort")))),"建造不可"),CHAR(10),"***研究所と寺院",CHAR(10),"|設備|費用|特殊効果|",CHAR(10),"|研究所|",IF(U17&lt;&gt;500,"''"&amp;U17&amp;"''",U17),"|",V17,"|",CHAR(10),"|寺院|",IF(W17&lt;&gt;400,"''"&amp;W17&amp;"''",W17),"|",X17,"|",CHAR(10),"**魔法",CHAR(10),"***魔法資源",CHAR(10),"|魔法土地|",Y17,"|",CHAR(10),"|宝石収入|",SUBSTITUTE(SUBSTITUTE(SUBSTITUTE(SUBSTITUTE(SUBSTITUTE(SUBSTITUTE(SUBSTITUTE(SUBSTITUTE(Z17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Slave);"),"|",CHAR(10),"|特殊機能|",AA17,"|",CHAR(10),"***魔法技能",CHAR(10),"|名称|雇用|固定魔力|変動魔力|研究力|特殊能力|",CHAR(10),IFERROR(myConcat(INDIRECT("MagicSkill!AM"&amp;MATCH(A17&amp;" "&amp;B17&amp;" S",MagicSkill!$A:$A,0)&amp;":AM"&amp;MATCH(A17&amp;" "&amp;B17&amp;" E",MagicSkill!$A:$A,0))),myConcat(INDIRECT("MagicSkill!AM"&amp;MATCH(A17&amp;" "&amp;B17&amp;" S",MagicSkill!$A:$A,0)))),CHAR(10),"***固有呪文",CHAR(10),IFERROR(CHAR(10)&amp;"|領域|名称|主系統|副系統|消費|使用場面|簡易分類|"&amp;CHAR(10)&amp;IFERROR(myConcat(INDIRECT("NationalSpellWork!E"&amp;MATCH(A17&amp;" "&amp;B17&amp;" S",NationalSpellWork!$A:$A,0)&amp;":E"&amp;MATCH(A17&amp;" "&amp;B17&amp;" E",NationalSpellWork!$A:$A,0))),myConcat(INDIRECT("NationalSpellWork!E"&amp;MATCH(A17&amp;" "&amp;B17&amp;" S",NationalSpellWork!$A:$A,0)))),"なし"),CHAR(10),"***固有アイテム",CHAR(10),IFERROR(IFERROR(myConcat(INDIRECT("NationalItemWork!E"&amp;MATCH(A17&amp;" "&amp;B17&amp;" S",NationalItemWork!$A:$A,0)&amp;":E"&amp;MATCH(A17&amp;" "&amp;B17&amp;" E",NationalItemWork!$A:$A,0))),myConcat(INDIRECT("NationalItemWork!E"&amp;MATCH(A17&amp;" "&amp;B17&amp;" S",NationalItemWork!$A:$A,0)))),"なし"),CHAR(10),"**聖職",CHAR(10),"***支配圏特殊効果",CHAR(10),IF(I17&lt;&gt;"",I17,"なし"),CHAR(10),"***聖職者特殊能力",CHAR(10),IF(K17&lt;&gt;"",K17,"なし"),CHAR(10))</f>
        <v xml:space="preserve">*Vanheim, Age of Vanir
Vanheimは、背の高い神秘的な種族、Vanが住む霧深い荒野と厳しい環境の森の地です。
VanはJotunheimの巨人たちの宿敵で、彼らはこの世の始まりから大きな戦争を互いに仕掛けてきました。
彼らは幻術の達人で、その幻惑的な魅力で人間を騙すことができます。
Vanheimの山の麓の広間には、素晴らしい品々を創り上げることができる鍛冶屋、Dwarfが住んでいます。
Vanheimは魔法の地であり、馬でさえ魔力を持ち、並外れた速さを持ちます。
Vanは優れた船大工や航海士であり、海を渡ることができます。
下等な存在は重要視されず、彼らの血は目覚めつつある神を満たすために贄とされます。
**国勢
|種族|ヴァン|
|経済|統治下にない海域を超えた徴税が可能|
|気候|&amp;ref(Spell/S_Cold.jpg,nolink,25x25,Cold);|
|祝福||
**正規軍
***指揮官
|名称|種別|コスト|&gt;|雇用条件|指揮能力|行軍|
|BGCOLOR(#F5F5F5):Van Scout|斥候|&amp;ref(Nation/C_Gold.jpg,nolink,25x25,Gold);40&amp;ref(Nation/C_Resource.jpg,nolink,25x25,Resource);15&amp;ref(Nation/C_Command.jpg,nolink,25x25,Commander Point);1|&amp;ref(Nation/R_Fort.jpg,nolink,25x25,Land Fortress);|||12&amp;ref(Nation/Stealthy.jpg,nolink,25x25,Stealthy (75));&amp;ref(Nation/Forest-Survival.jpg,nolink,25x25,Forest Survival);&amp;ref(Nation/Mountain-Survival.jpg,nolink,25x25,Mountain Survival);|
|~|&gt;|&gt;|&gt;|&gt;|&gt;|BGCOLOR(#F5F5F5):幻術に長けた斥候。高価だが隠れるのも上手い|
|BGCOLOR(#F5F5F5):Vanherse|聖職者&amp;ref(Nation/Sacred.jpg,nolink,25x25,Sacred);|&amp;ref(Nation/C_Gold.jpg,nolink,25x25,Gold);140&amp;ref(Nation/C_Resource.jpg,nolink,25x25,Resource);16&amp;ref(Nation/C_Command.jpg,nolink,25x25,Commander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Leadership);5|26&amp;ref(Nation/Stealthy.jpg,nolink,25x25,Stealthy (65));&amp;ref(Nation/Sailing.jpg,nolink,25x25,Sailing (size points 999, max size 3));|
|~|&gt;|&gt;|&gt;|&gt;|&gt;|BGCOLOR(#F5F5F5):レベル1の聖職者。風魔法を持ち指揮官も兼任|
|BGCOLOR(#F5F5F5):Vanjarl|聖職者&amp;ref(Nation/Sacred.jpg,nolink,25x25,Sacred);|&amp;ref(Nation/C_Gold.jpg,nolink,25x25,Gold);275&amp;ref(Nation/C_Resource.jpg,nolink,25x25,Resource);18&amp;ref(Nation/C_Command.jpg,nolink,25x25,Commander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(65));&amp;ref(Nation/Sailing.jpg,nolink,25x25,Sailing (size points 999, max size 3));|
|~|&gt;|&gt;|&gt;|&gt;|&gt;|BGCOLOR(#F5F5F5):レベル2の聖職者。風、血魔法を持ち上位指揮官も兼任|
|BGCOLOR(#F5F5F5):Vanadrott|聖職者&amp;ref(Nation/Sacred.jpg,nolink,25x25,Sacred);|&amp;ref(Nation/C_Gold.jpg,nolink,25x25,Gold);410&amp;ref(Nation/C_Resource.jpg,nolink,25x25,Resource);19&amp;ref(Nation/C_Command.jpg,nolink,25x25,Commander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Leadership);5+|28&amp;ref(Nation/Stealthy.jpg,nolink,25x25,Stealthy (65));&amp;ref(Nation/Sailing.jpg,nolink,25x25,Sailing (size points 999, max size 3));|
|~|&gt;|&gt;|&gt;|&gt;|&gt;|BGCOLOR(#F5F5F5):レベル2の聖職者。風、血などの魔法を持ち最上位指揮官も兼任|
|BGCOLOR(#F5F5F5):Dwarven Smith|魔術師&amp;ref(Nation/Sacred.jpg,nolink,25x25,Sacred);|&amp;ref(Nation/C_Gold.jpg,nolink,25x25,Gold);140&amp;ref(Nation/C_Resource.jpg,nolink,25x25,Resource);2&amp;ref(Nation/C_Command.jpg,nolink,25x25,Commander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Leadership);0+|12&amp;ref(Nation/Mountain-Survival.jpg,nolink,25x25,Mountain Survival);|
|~|&gt;|&gt;|&gt;|&gt;|&gt;|BGCOLOR(#F5F5F5):地などの魔法を持つ鍛冶屋。高度なアイテムの製造に長ける|
***兵士
|名称|種別|コスト|&gt;|雇用条件|指揮枠|行軍|
|BGCOLOR(#F5F5F5):Serf Warrior|歩兵|&amp;ref(Nation/C_Gold.jpg,nolink,25x25,Gold);8&amp;ref(Nation/C_Resource.jpg,nolink,25x25,Resource);6&amp;ref(Nation/C_Recruitment.jpg,nolink,25x25,Recruitment Point);5|&amp;ref(Nation/R_Fort.jpg,nolink,25x25,Land Fortress);||&amp;ref(Nation/LivingLead.jpg,nolink,25x25,Living);|12|
|~|&gt;|&gt;|&gt;|&gt;|&gt;|BGCOLOR(#F5F5F5):槍と盾を持つ民兵。弱いがこの国では貴重な安さを持つ|
|BGCOLOR(#F5F5F5):Huskarl|歩兵|&amp;ref(Nation/C_Gold.jpg,nolink,25x25,Gold);25&amp;ref(Nation/C_Resource.jpg,nolink,25x25,Resource);10&amp;ref(Nation/C_Recruitment.jpg,nolink,25x25,Recruitment Point);21|&amp;ref(Nation/R_Fort.jpg,nolink,25x25,Land Fortress);||&amp;ref(Nation/LivingLead.jpg,nolink,25x25,Living);|14&amp;ref(Nation/Stealthy.jpg,nolink,25x25,Stealthy (65));|
|~|&gt;|&gt;|&gt;|&gt;|&gt;|BGCOLOR(#F5F5F5):槍、投槍、盾を持つ軽歩兵。鏡像により接近戦には異常に強い|
|BGCOLOR(#F5F5F5):Huskarl|歩兵|&amp;ref(Nation/C_Gold.jpg,nolink,25x25,Gold);25&amp;ref(Nation/C_Resource.jpg,nolink,25x25,Resource);13&amp;ref(Nation/C_Recruitment.jpg,nolink,25x25,Recruitment Point);21|&amp;ref(Nation/R_Fort.jpg,nolink,25x25,Land Fortress);||&amp;ref(Nation/LivingLead.jpg,nolink,25x25,Living);|12&amp;ref(Nation/Stealthy.jpg,nolink,25x25,Stealthy (65));|
|~|&gt;|&gt;|&gt;|&gt;|&gt;|BGCOLOR(#F5F5F5):斧、投槍、盾を持つ歩兵。下位ながら戦闘技能も優秀|
|BGCOLOR(#F5F5F5):Hirdman|歩兵|&amp;ref(Nation/C_Gold.jpg,nolink,25x25,Gold);30&amp;ref(Nation/C_Resource.jpg,nolink,25x25,Resource);17&amp;ref(Nation/C_Recruitment.jpg,nolink,25x25,Recruitment Point);25|&amp;ref(Nation/R_Fort.jpg,nolink,25x25,Land Fortress);||&amp;ref(Nation/LivingLead.jpg,nolink,25x25,Living);|10&amp;ref(Nation/Stealthy.jpg,nolink,25x25,Stealthy (65));|
|~|&gt;|&gt;|&gt;|&gt;|&gt;|BGCOLOR(#F5F5F5):長剣と盾を持つ歩兵。HP自体は価格ほど高くないのが穴|
|BGCOLOR(#F5F5F5):Mounted Hirdman|騎兵|&amp;ref(Nation/C_Gold.jpg,nolink,25x25,Gold);50&amp;ref(Nation/C_Resource.jpg,nolink,25x25,Resource);13&amp;ref(Nation/C_Recruitment.jpg,nolink,25x25,Recruitment Point);48|&amp;ref(Nation/R_Fort.jpg,nolink,25x25,Land Fortress);||&amp;ref(Nation/LivingLead.jpg,nolink,25x25,Living);|24&amp;ref(Nation/Stealthy.jpg,nolink,25x25,Stealthy (65));|
|~|&gt;|&gt;|&gt;|&gt;|&gt;|BGCOLOR(#F5F5F5):軽突撃槍、投槍、盾を持つ騎兵。非常に素早く戦闘力も十分|
|BGCOLOR(#F5F5F5):Vanhere|歩兵&amp;ref(Nation/Sacred.jpg,nolink,25x25,Sacred);|&amp;ref(Nation/C_Gold.jpg,nolink,25x25,Gold);40&amp;ref(Nation/C_Resource.jpg,nolink,25x25,Resource);16&amp;ref(Nation/C_Recruitment.jpg,nolink,25x25,Recruitment Point);28|&amp;ref(Nation/R_Capital.jpg,nolink,25x25,National Capital);|&amp;ref(Spell/P_Holy.jpg,nolink,25x25,Temple Needed);|&amp;ref(Nation/LivingLead.jpg,nolink,25x25,Living);|10&amp;ref(Nation/Stealthy.jpg,nolink,25x25,Stealthy (65));|
|~|&gt;|&gt;|&gt;|&gt;|&gt;|BGCOLOR(#F5F5F5):長剣と斧を持つ狂戦士。最初は鏡像、傷付けば激怒と共に暴れる|
|BGCOLOR(#F5F5F5):Fay Boar|魔獣|&amp;ref(Nation/C_Gold.jpg,nolink,25x25,Gold);100&amp;ref(Nation/C_Resource.jpg,nolink,25x25,Resource);1&amp;ref(Nation/C_Recruitment.jpg,nolink,25x25,Recruitment Point);30|&amp;ref(Nation/R_Capital.jpg,nolink,25x25,National Capital);||&amp;ref(Nation/LivingLead.jpg,nolink,25x25,Living);&amp;ref(Nation/Animal.jpg,nolink,25x25,Animal);|20|
|~|&gt;|&gt;|&gt;|&gt;|&gt;|BGCOLOR(#F5F5F5):自走する食糧供給源。不死性を持ち小さな敵の蹂躙も可能|
**守備隊
|種別|指揮官|兵士|備考|
|陸上下位|Vanherse|Serf Defender:10　Huskarl:5|Huskarlは槍装備|
|陸上上位|Vanherse|Huskarl:10|Huskarlは斧装備|
|陸上要塞|Hirdman|Serf Defender:10||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|寺院|400|血の供犠を実行可能|
**魔法
***魔法資源
|魔法土地|Vanhalla, The Halls of Andvare|
|宝石収入|&amp;ref(Spell/V_Air.jpg,nolink,25x25,Air Gem);3&amp;ref(Spell/V_Earth.jpg,nolink,25x25,Earth Gem);3|
|特殊機能||
***魔法技能
|名称|雇用|固定魔力|変動魔力|研究力|特殊能力|
|Vanherse|&amp;ref(Nation/R_Fort.jpg,nolink,25x25,Land Fortress);|&amp;ref(Spell/P_Air.jpg,nolink,25x25,Air);1&amp;ref(Spell/P_Holy.jpg,nolink,25x25,Holy);1||&amp;ref(Spell/P_Research.jpg,nolink,25x25,Research);7|&amp;ref(Nation/Sacred.jpg,nolink,25x25,Sacred);|
|Vanjarl|&amp;ref(Nation/R_Fort.jpg,nolink,25x25,Land Fortress);|&amp;ref(Spell/P_Air.jpg,nolink,25x25,Air);2&amp;ref(Spell/P_Blood.jpg,nolink,25x25,Blood);1&amp;ref(Spell/P_Holy.jpg,nolink,25x25,Holy);2||&amp;ref(Spell/P_Research.jpg,nolink,25x25,Research);11|&amp;ref(Nation/Sacred.jpg,nolink,25x25,Sacred);|
|Vanadrott|&amp;ref(Nation/R_Capital.jpg,nolink,25x25,National Capital);|&amp;ref(Spell/P_Air.jpg,nolink,25x25,Air);3&amp;ref(Spell/P_Blood.jpg,nolink,25x25,Blood);1&amp;ref(Spell/P_Holy.jpg,nolink,25x25,Holy);2|&amp;ref(Spell/P_Air.jpg,nolink,25x25,Air);&amp;ref(Spell/P_Earth.jpg,nolink,25x25,Earth);&amp;ref(Spell/P_Death.jpg,nolink,25x25,Death);&amp;ref(Spell/P_Blood.jpg,nolink,25x25,Blood);+1:100%&amp;br;&amp;ref(Spell/P_Air.jpg,nolink,25x25,Air);&amp;ref(Spell/P_Earth.jpg,nolink,25x25,Earth);&amp;ref(Spell/P_Death.jpg,nolink,25x25,Death);&amp;ref(Spell/P_Blood.jpg,nolink,25x25,Blood);+1:10%|&amp;ref(Spell/P_Research.jpg,nolink,25x25,Research);15+|&amp;ref(Nation/Sacred.jpg,nolink,25x25,Sacred);|
|Dwarven Smith|&amp;ref(Nation/R_Capital.jpg,nolink,25x25,National Capital);|&amp;ref(Spell/P_Earth.jpg,nolink,25x25,Earth);2|&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11+|&amp;ref(Nation/Master-Smith.jpg,nolink,25x25,Master Smith (1));|
***固有呪文
|領域|名称|主系統|副系統|消費|使用場面|簡易分類|
|Conjuration Lv3|Sloth of Bears|&amp;ref(Spell/P_Nature.jpg,nolink,25x25,Nature);2||&amp;ref(Spell/V_Nature.jpg,nolink,25x25,Nature Gem);10|儀式/陸上専用|兵士召喚|
|~|~|&gt;|&gt;|&gt;|&gt;|強靭なGreat Bearを10+体召喚します|
|Conjuration Lv4|Awaken Draugar|&amp;ref(Spell/P_Death.jpg,nolink,25x25,Death);2||&amp;ref(Spell/V_Death.jpg,nolink,25x25,Death Gem);12|儀式/陸上専用|兵士召喚|
|~|~|&gt;|&gt;|&gt;|&gt;|傷付くと巨大化するVanの歩く屍Draugを3体召喚します|
|Conjuration Lv6|Summon Valkyries|&amp;ref(Spell/P_Air.jpg,nolink,25x25,Air);3|&amp;ref(Spell/P_Death.jpg,nolink,25x25,Death);1|&amp;ref(Spell/V_Air.jpg,nolink,25x25,Air Gem);1|戦闘/陸上専用|一時的召喚|
|~|~|&gt;|&gt;|&gt;|&gt;|飛行する神聖なる戦乙女Valkyrieを7体召喚します|
***固有アイテム
なし
**聖職
***支配圏特殊効果
なし
***聖職者特殊能力
なし
</v>
      </c>
    </row>
    <row r="18" spans="1:31" x14ac:dyDescent="0.15">
      <c r="A18" t="s">
        <v>2893</v>
      </c>
      <c r="B18" t="s">
        <v>2925</v>
      </c>
      <c r="C18" t="s">
        <v>2926</v>
      </c>
      <c r="D18" t="s">
        <v>3077</v>
      </c>
      <c r="E18" s="10" t="s">
        <v>6845</v>
      </c>
      <c r="F18" s="10" t="s">
        <v>6756</v>
      </c>
      <c r="G18" s="10"/>
      <c r="H18" t="s">
        <v>3091</v>
      </c>
      <c r="L18" t="s">
        <v>3060</v>
      </c>
      <c r="M18" t="s">
        <v>3065</v>
      </c>
      <c r="P18">
        <v>2</v>
      </c>
      <c r="S18">
        <v>0</v>
      </c>
      <c r="T18">
        <v>100</v>
      </c>
      <c r="U18">
        <v>500</v>
      </c>
      <c r="W18">
        <v>400</v>
      </c>
      <c r="X18" t="s">
        <v>6759</v>
      </c>
      <c r="Y18" t="s">
        <v>6757</v>
      </c>
      <c r="Z18" t="s">
        <v>6758</v>
      </c>
      <c r="AB18" t="str">
        <f t="shared" si="0"/>
        <v>|BGCOLOR(#FDFDFD):[[&amp;ref(Helheim.jpg,nolink,50x65,Helheim, Dusk and Death);&gt;./Helheim]]</v>
      </c>
      <c r="AC18" t="str">
        <f t="shared" ca="1" si="1"/>
        <v>|BGCOLOR(#FAEBD7):[[''Helheim''&gt;./Helheim]]</v>
      </c>
      <c r="AD18"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v>
      </c>
      <c r="AE18" t="str">
        <f ca="1">CONCATENATE("*",B18,", ",C18,CHAR(10),E18,CHAR(10),"**国勢",CHAR(10),"|種族|",F18,"|",CHAR(10),"|経済|",G18,"|",CHAR(10),"|気候|",IF(H18&lt;&gt;"",REPT(SUBSTITUTE(SUBSTITUTE(LEFT(H18,4),"Heat","&amp;ref(Spell/S_Heat.jpg,nolink,25x25,Heat);"),"Cold","&amp;ref(Spell/S_Cold.jpg,nolink,25x25,Cold);"),RIGHT(H18,1)),""),"|",CHAR(10),"|祝福|",SUBSTITUTE(SUBSTITUTE(SUBSTITUTE(SUBSTITUTE(SUBSTITUTE(SUBSTITUTE(SUBSTITUTE(SUBSTITUTE(J18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18&amp;" "&amp;B18&amp;" 指揮官 S",Troops!$A:$A,0)&amp;":AJ"&amp;MATCH(A18&amp;" "&amp;B18&amp;" 指揮官 E",Troops!$A:$A,0))),myConcat(INDIRECT("Troops!AJ"&amp;MATCH(A18&amp;" "&amp;B18&amp;" 指揮官 S",Troops!$A:$A,0)))),CHAR(10),"***兵士",CHAR(10),"|名称|種別|コスト|&gt;|雇用条件|指揮枠|行軍|",CHAR(10),IFERROR(myConcat(INDIRECT("Troops!AJ"&amp;MATCH(A18&amp;" "&amp;B18&amp;" 兵士 S",Troops!$A:$A,0)&amp;":AJ"&amp;MATCH(A18&amp;" "&amp;B18&amp;" 兵士 E",Troops!$A:$A,0))),myConcat(INDIRECT("Troops!AJ"&amp;MATCH(A18&amp;" "&amp;B18&amp;" 指揮官 S",Troops!$A:$A,0)))),"**守備隊",CHAR(10),"|種別|指揮官|兵士|備考|",CHAR(10),IFERROR(myConcat(INDIRECT("Defence!H"&amp;MATCH(A18&amp;" "&amp;B18&amp;" S",Defence!$A:$A,0)&amp;":H"&amp;MATCH(A18&amp;" "&amp;B18&amp;" E",Defence!$A:$A,0))),myConcat(INDIRECT("Defence!H"&amp;MATCH(A18&amp;" "&amp;B18&amp;" S",Defence!$A:$A,0)))),CHAR(10),"**建造物",CHAR(10),"***首都要塞",CHAR(10),"|名称|管理力|指揮官雇用|兵士雇用|食糧庫|守備隊倍率|防壁強度|",CHAR(10),VLOOKUP(L18,Fort!$D:$M,10,FALSE),CHAR(10),"***陸上要塞",CHAR(10),"|名称|建造費|工期|管理力|指揮官雇用|兵士雇用|食糧庫|守備隊倍率|防壁強度|",CHAR(10),IFERROR(myConcat(INDIRECT(ADDRESS(MATCH(M18&amp;"1",Fort!$A:$A,0),MATCH(T18,Fort!$1:$1,0),3,1,"Fort")&amp;":"&amp;ADDRESS(MATCH(M18&amp;P18,Fort!$A:$A,0),MATCH(T18,Fort!$1:$1,0),3,1))),myConcat(INDIRECT(ADDRESS(MATCH(M18&amp;"1",Fort!$A:$A,0),MATCH(T18,Fort!$1:$1,0),3,1,"Fort")))),IFERROR("***沿岸要塞"&amp;CHAR(10)&amp;"|名称|建造費|工期|管理力|指揮官雇用|兵士雇用|食糧庫|守備隊倍率|防壁強度|"&amp;CHAR(10)&amp;IFERROR(myConcat(INDIRECT(ADDRESS(MATCH(N18&amp;"1",Fort!$A:$A,0),MATCH(T18,Fort!$1:$1,0),3,1,"Fort")&amp;":"&amp;ADDRESS(MATCH(N18&amp;Q18,Fort!$A:$A,0),MATCH(T18,Fort!$1:$1,0),3,1))),myConcat(INDIRECT(ADDRESS(MATCH(N18&amp;"1",Fort!$A:$A,0),MATCH(T18,Fort!$1:$1,0),3,1,"Fort")))&amp;CHAR(10)),""),"***水中要塞",CHAR(10),IFERROR("|名称|建造費|工期|管理力|指揮官雇用|兵士雇用|食糧庫|守備隊倍率|防壁強度|"&amp;CHAR(10)&amp;IFERROR(myConcat(INDIRECT(ADDRESS(MATCH(O18&amp;"1",Fort!$A:$A,0),MATCH(T18,Fort!$1:$1,0),3,1,"Fort")&amp;":"&amp;ADDRESS(MATCH(O18&amp;R18,Fort!$A:$A,0),MATCH(T18,Fort!$1:$1,0),3,1))),myConcat(INDIRECT(ADDRESS(MATCH(O18&amp;"1",Fort!$A:$A,0),MATCH(T18,Fort!$1:$1,0),3,1,"Fort")))),"建造不可"),CHAR(10),"***研究所と寺院",CHAR(10),"|設備|費用|特殊効果|",CHAR(10),"|研究所|",IF(U18&lt;&gt;500,"''"&amp;U18&amp;"''",U18),"|",V18,"|",CHAR(10),"|寺院|",IF(W18&lt;&gt;400,"''"&amp;W18&amp;"''",W18),"|",X18,"|",CHAR(10),"**魔法",CHAR(10),"***魔法資源",CHAR(10),"|魔法土地|",Y18,"|",CHAR(10),"|宝石収入|",SUBSTITUTE(SUBSTITUTE(SUBSTITUTE(SUBSTITUTE(SUBSTITUTE(SUBSTITUTE(SUBSTITUTE(SUBSTITUTE(Z18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Slave);"),"|",CHAR(10),"|特殊機能|",AA18,"|",CHAR(10),"***魔法技能",CHAR(10),"|名称|雇用|固定魔力|変動魔力|研究力|特殊能力|",CHAR(10),IFERROR(myConcat(INDIRECT("MagicSkill!AM"&amp;MATCH(A18&amp;" "&amp;B18&amp;" S",MagicSkill!$A:$A,0)&amp;":AM"&amp;MATCH(A18&amp;" "&amp;B18&amp;" E",MagicSkill!$A:$A,0))),myConcat(INDIRECT("MagicSkill!AM"&amp;MATCH(A18&amp;" "&amp;B18&amp;" S",MagicSkill!$A:$A,0)))),CHAR(10),"***固有呪文",CHAR(10),IFERROR(CHAR(10)&amp;"|領域|名称|主系統|副系統|消費|使用場面|簡易分類|"&amp;CHAR(10)&amp;IFERROR(myConcat(INDIRECT("NationalSpellWork!E"&amp;MATCH(A18&amp;" "&amp;B18&amp;" S",NationalSpellWork!$A:$A,0)&amp;":E"&amp;MATCH(A18&amp;" "&amp;B18&amp;" E",NationalSpellWork!$A:$A,0))),myConcat(INDIRECT("NationalSpellWork!E"&amp;MATCH(A18&amp;" "&amp;B18&amp;" S",NationalSpellWork!$A:$A,0)))),"なし"),CHAR(10),"***固有アイテム",CHAR(10),IFERROR(IFERROR(myConcat(INDIRECT("NationalItemWork!E"&amp;MATCH(A18&amp;" "&amp;B18&amp;" S",NationalItemWork!$A:$A,0)&amp;":E"&amp;MATCH(A18&amp;" "&amp;B18&amp;" E",NationalItemWork!$A:$A,0))),myConcat(INDIRECT("NationalItemWork!E"&amp;MATCH(A18&amp;" "&amp;B18&amp;" S",NationalItemWork!$A:$A,0)))),"なし"),CHAR(10),"**聖職",CHAR(10),"***支配圏特殊効果",CHAR(10),IF(I18&lt;&gt;"",I18,"なし"),CHAR(10),"***聖職者特殊能力",CHAR(10),IF(K18&lt;&gt;"",K18,"なし"),CHAR(10))</f>
        <v xml:space="preserve">*Helheim, Dusk and Death
Helheimは、影、吹き曝しの荒野、そして静かな山々の地です。
ここにはGnipahålan、死者たちがHelへと向かう途中に通り抜ける石の洞窟があります。
死の秘密を学ぶために首を吊った古代のVan、Hanged KingらはHelhallaの玉座から国を統治します。
Helheimには、その幻惑で人間を騙すことができる、背が高く生来神秘的な種族、Vanが住みます。
HelheimのVanは、VanheimのVanからは自らを隔絶しており、巨人との大戦には加わりませんでした。
長らく、彼らは死せる神に仕え、Helへと向かう死者たちを導いていました。
現在、新たなる神が現れ、古き伝統は変化しています。
死者の導き手、Valkyrieは死の伝令と新たなる神の聖戦士となりました。
HelheimのVanの女性、Valkyrieは、彼女らがかつて仕えた死せる神からの贈り物により、飛行することができます。
下等なる存在は重要視されず、彼らの血は目覚めつつある神を満たすために贄とされます。
Vanheimの親類たちと異なり、HelheimのVanは船大工や航海士ではありません。
**国勢
|種族|ヴァン|
|経済||
|気候|&amp;ref(Spell/S_Cold.jpg,nolink,25x25,Cold);|
|祝福||
**正規軍
***指揮官
|名称|種別|コスト|&gt;|雇用条件|指揮能力|行軍|
|BGCOLOR(#F5F5F5):Van Scout|斥候|&amp;ref(Nation/C_Gold.jpg,nolink,25x25,Gold);40&amp;ref(Nation/C_Resource.jpg,nolink,25x25,Resource);15&amp;ref(Nation/C_Command.jpg,nolink,25x25,Commander Point);1|&amp;ref(Nation/R_Fort.jpg,nolink,25x25,Land Fortress);|||12&amp;ref(Nation/Stealthy.jpg,nolink,25x25,Stealthy (75));&amp;ref(Nation/Forest-Survival.jpg,nolink,25x25,Forest Survival);&amp;ref(Nation/Mountain-Survival.jpg,nolink,25x25,Mountain Survival);|
|~|&gt;|&gt;|&gt;|&gt;|&gt;|BGCOLOR(#F5F5F5):幻術に長けた斥候。高価だが隠れるのも上手い|
|BGCOLOR(#F5F5F5):Vanherse|聖職者&amp;ref(Nation/Sacred.jpg,nolink,25x25,Sacred);|&amp;ref(Nation/C_Gold.jpg,nolink,25x25,Gold);120&amp;ref(Nation/C_Resource.jpg,nolink,25x25,Resource);13&amp;ref(Nation/C_Command.jpg,nolink,25x25,Commander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Leadership);5|26&amp;ref(Nation/Stealthy.jpg,nolink,25x25,Stealthy (65));|
|~|&gt;|&gt;|&gt;|&gt;|&gt;|BGCOLOR(#F5F5F5):レベル1の聖職者。風魔法を持ち指揮官も兼任|
|BGCOLOR(#F5F5F5):Vanjarl|聖職者&amp;ref(Nation/Sacred.jpg,nolink,25x25,Sacred);|&amp;ref(Nation/C_Gold.jpg,nolink,25x25,Gold);260&amp;ref(Nation/C_Resource.jpg,nolink,25x25,Resource);15&amp;ref(Nation/C_Command.jpg,nolink,25x25,Commander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
|~|&gt;|&gt;|&gt;|&gt;|&gt;|BGCOLOR(#F5F5F5):レベル2の聖職者。風、血魔法を持ち上位指揮官も兼任|
|BGCOLOR(#F5F5F5):Helkarl|聖職者&amp;ref(Nation/Sacred.jpg,nolink,25x25,Sacred);|&amp;ref(Nation/C_Gold.jpg,nolink,25x25,Gold);160&amp;ref(Nation/C_Resource.jpg,nolink,25x25,Resource);12&amp;ref(Nation/C_Command.jpg,nolink,25x25,Commander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Needed);|&amp;ref(Nation/Squad.jpg,nolink,25x25,Squad);3&amp;ref(Nation/LivingLead.jpg,nolink,25x25,Leadership);80&amp;ref(Nation/UndeadLead.jpg,nolink,25x25,Undead Leadership);30|26&amp;ref(Nation/Stealthy.jpg,nolink,25x25,Stealthy (65));|
|~|&gt;|&gt;|&gt;|&gt;|&gt;|BGCOLOR(#F5F5F5):レベル1の聖職者。死魔法を持ち上位指揮官も兼任|
|BGCOLOR(#F5F5F5):Dis|聖職者&amp;ref(Nation/Sacred.jpg,nolink,25x25,Sacred);|&amp;ref(Nation/C_Gold.jpg,nolink,25x25,Gold);200&amp;ref(Nation/C_Resource.jpg,nolink,25x25,Resource);18&amp;ref(Nation/C_Command.jpg,nolink,25x25,Commander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Leadership);5&amp;ref(Nation/UndeadLead.jpg,nolink,25x25,Undead Leadership);30|28&amp;ref(Nation/Stealthy.jpg,nolink,25x25,Stealthy (65));&amp;ref(Nation/Flying.jpg,nolink,25x25,Flying);|
|~|&gt;|&gt;|&gt;|&gt;|&gt;|BGCOLOR(#F5F5F5):レベル1の聖職者。風、死魔法を持ち非常に高速な飛行能力を持つ|
|BGCOLOR(#F5F5F5):Hangadrott|聖職者&amp;ref(Nation/Sacred.jpg,nolink,25x25,Sacred);|&amp;ref(Nation/C_Gold.jpg,nolink,25x25,Gold);410&amp;ref(Nation/C_Resource.jpg,nolink,25x25,Resource);18&amp;ref(Nation/C_Command.jpg,nolink,25x25,Commander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Leadership);10+&amp;ref(Nation/UndeadLead.jpg,nolink,25x25,Undead Leadership);90+|28&amp;ref(Nation/Stealthy.jpg,nolink,25x25,Stealthy (65));|
|~|&gt;|&gt;|&gt;|&gt;|&gt;|BGCOLOR(#F5F5F5):レベル2の聖職者。死、風魔法を持ち最上位指揮官も兼任|
|BGCOLOR(#F5F5F5):Svartalf|魔術師|&amp;ref(Nation/C_Gold.jpg,nolink,25x25,Gold);195&amp;ref(Nation/C_Resource.jpg,nolink,25x25,Resource);2&amp;ref(Nation/C_Command.jpg,nolink,25x25,Commander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Leadership);60+|12&amp;ref(Nation/Mountain-Survival.jpg,nolink,25x25,Mountain Survival);|
|~|&gt;|&gt;|&gt;|&gt;|&gt;|BGCOLOR(#F5F5F5):地、死などの魔法技能を持つ。他とは得意分野が異なる|
***兵士
|名称|種別|コスト|&gt;|雇用条件|指揮枠|行軍|
|BGCOLOR(#F5F5F5):Serf Warrior|歩兵|&amp;ref(Nation/C_Gold.jpg,nolink,25x25,Gold);8&amp;ref(Nation/C_Resource.jpg,nolink,25x25,Resource);6&amp;ref(Nation/C_Recruitment.jpg,nolink,25x25,Recruitment Point);6|&amp;ref(Nation/R_Fort.jpg,nolink,25x25,Land Fortress);||&amp;ref(Nation/LivingLead.jpg,nolink,25x25,Living);|12|
|~|&gt;|&gt;|&gt;|&gt;|&gt;|BGCOLOR(#F5F5F5):槍と盾を持つ民兵。弱いがこの国では貴重な安さを持つ|
|BGCOLOR(#F5F5F5):Huskarl|歩兵|&amp;ref(Nation/C_Gold.jpg,nolink,25x25,Gold);25&amp;ref(Nation/C_Resource.jpg,nolink,25x25,Resource);10&amp;ref(Nation/C_Recruitment.jpg,nolink,25x25,Recruitment Point);21|&amp;ref(Nation/R_Fort.jpg,nolink,25x25,Land Fortress);||&amp;ref(Nation/LivingLead.jpg,nolink,25x25,Living);|14&amp;ref(Nation/Stealthy.jpg,nolink,25x25,Stealthy (65));|
|~|&gt;|&gt;|&gt;|&gt;|&gt;|BGCOLOR(#F5F5F5):槍、投槍、盾を持つ軽歩兵。鏡像により接近戦には異常に強い|
|BGCOLOR(#F5F5F5):Huskarl|歩兵|&amp;ref(Nation/C_Gold.jpg,nolink,25x25,Gold);25&amp;ref(Nation/C_Resource.jpg,nolink,25x25,Resource);13&amp;ref(Nation/C_Recruitment.jpg,nolink,25x25,Recruitment Point);21|&amp;ref(Nation/R_Fort.jpg,nolink,25x25,Land Fortress);||&amp;ref(Nation/LivingLead.jpg,nolink,25x25,Living);|12&amp;ref(Nation/Stealthy.jpg,nolink,25x25,Stealthy (65));|
|~|&gt;|&gt;|&gt;|&gt;|&gt;|BGCOLOR(#F5F5F5):斧、投槍、盾を持つ歩兵。下位ながら戦闘技能も優秀|
|BGCOLOR(#F5F5F5):Hirdman|歩兵|&amp;ref(Nation/C_Gold.jpg,nolink,25x25,Gold);30&amp;ref(Nation/C_Resource.jpg,nolink,25x25,Resource);17&amp;ref(Nation/C_Recruitment.jpg,nolink,25x25,Recruitment Point);25|&amp;ref(Nation/R_Fort.jpg,nolink,25x25,Land Fortress);||&amp;ref(Nation/LivingLead.jpg,nolink,25x25,Living);|10&amp;ref(Nation/Stealthy.jpg,nolink,25x25,Stealthy (65));|
|~|&gt;|&gt;|&gt;|&gt;|&gt;|BGCOLOR(#F5F5F5):長剣と盾を持つ歩兵。HP自体は価格ほど高くないのが穴|
|BGCOLOR(#F5F5F5):Mounted Hirdman|騎兵|&amp;ref(Nation/C_Gold.jpg,nolink,25x25,Gold);50&amp;ref(Nation/C_Resource.jpg,nolink,25x25,Resource);13&amp;ref(Nation/C_Recruitment.jpg,nolink,25x25,Recruitment Point);48|&amp;ref(Nation/R_Fort.jpg,nolink,25x25,Land Fortress);||&amp;ref(Nation/LivingLead.jpg,nolink,25x25,Living);|24&amp;ref(Nation/Stealthy.jpg,nolink,25x25,Stealthy (65));|
|~|&gt;|&gt;|&gt;|&gt;|&gt;|BGCOLOR(#F5F5F5):軽突撃槍、投槍、盾を持つ騎兵。非常に素早く戦闘力も十分|
|BGCOLOR(#F5F5F5):Valkyrie|飛行兵&amp;ref(Nation/Sacred.jpg,nolink,25x25,Sacred);|&amp;ref(Nation/C_Gold.jpg,nolink,25x25,Gold);45&amp;ref(Nation/C_Resource.jpg,nolink,25x25,Resource);18&amp;ref(Nation/C_Recruitment.jpg,nolink,25x25,Recruitment Point);29|&amp;ref(Nation/R_Capital.jpg,nolink,25x25,National Capital);|&amp;ref(Spell/P_Holy.jpg,nolink,25x25,Temple Needed);|&amp;ref(Nation/LivingLead.jpg,nolink,25x25,Living);|26&amp;ref(Nation/Stealthy.jpg,nolink,25x25,Stealthy (65));&amp;ref(Nation/Flying.jpg,nolink,25x25,Flying);|
|~|&gt;|&gt;|&gt;|&gt;|&gt;|BGCOLOR(#F5F5F5):軽突撃槍と盾を持つ女戦士。飛行による柔軟な立ち回りが可能|
|BGCOLOR(#F5F5F5):Helhirding|騎兵&amp;ref(Nation/Sacred.jpg,nolink,25x25,Sacred);|&amp;ref(Nation/C_Gold.jpg,nolink,25x25,Gold);65&amp;ref(Nation/C_Resource.jpg,nolink,25x25,Resource);12&amp;ref(Nation/C_Recruitment.jpg,nolink,25x25,Recruitment Point);48|&amp;ref(Nation/R_Capital.jpg,nolink,25x25,National Capital);|&amp;ref(Spell/P_Holy.jpg,nolink,25x25,Temple Needed);|&amp;ref(Nation/LivingLead.jpg,nolink,25x25,Living);|24&amp;ref(Nation/Stealthy.jpg,nolink,25x25,Stealthy (65));|
|~|&gt;|&gt;|&gt;|&gt;|&gt;|BGCOLOR(#F5F5F5):軽突撃槍と盾を持つ騎兵。高い戦闘技能と鏡像は正に脅威|
**守備隊
|種別|指揮官|兵士|備考|
|陸上下位|Vanherse|Serf Defender:10　Huskarl:5|Huskarlは槍装備|
|陸上上位|Helkarl|Huskarl:10|Huskarlは斧装備|
|陸上要塞|Hirdman|Serf Defender:10||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|寺院|400|血の供犠を実行可能|
**魔法
***魔法資源
|魔法土地|Helhalla, Gnipahålan|
|宝石収入|&amp;ref(Spell/V_Air.jpg,nolink,25x25,Air Gem);1&amp;ref(Spell/V_Earth.jpg,nolink,25x25,Earth Gem);1&amp;ref(Spell/V_Death.jpg,nolink,25x25,Death Gem);4|
|特殊機能||
***魔法技能
|名称|雇用|固定魔力|変動魔力|研究力|特殊能力|
|Vanherse|&amp;ref(Nation/R_Fort.jpg,nolink,25x25,Land Fortress);|&amp;ref(Spell/P_Air.jpg,nolink,25x25,Air);1&amp;ref(Spell/P_Holy.jpg,nolink,25x25,Holy);1||&amp;ref(Spell/P_Research.jpg,nolink,25x25,Research);7|&amp;ref(Nation/Sacred.jpg,nolink,25x25,Sacred);|
|Vanjarl|&amp;ref(Nation/R_Fort.jpg,nolink,25x25,Land Fortress);|&amp;ref(Spell/P_Air.jpg,nolink,25x25,Air);2&amp;ref(Spell/P_Blood.jpg,nolink,25x25,Blood);1&amp;ref(Spell/P_Holy.jpg,nolink,25x25,Holy);2||&amp;ref(Spell/P_Research.jpg,nolink,25x25,Research);11|&amp;ref(Nation/Sacred.jpg,nolink,25x25,Sacred);|
|Helkarl|&amp;ref(Nation/R_Fort.jpg,nolink,25x25,Land Fortress);|&amp;ref(Spell/P_Death.jpg,nolink,25x25,Death);1&amp;ref(Spell/P_Holy.jpg,nolink,25x25,Holy);1||&amp;ref(Spell/P_Research.jpg,nolink,25x25,Research);7|&amp;ref(Nation/Sacred.jpg,nolink,25x25,Sacred);|
|Dis|&amp;ref(Nation/R_Capital.jpg,nolink,25x25,National Capital);|&amp;ref(Spell/P_Air.jpg,nolink,25x25,Air);1&amp;ref(Spell/P_Death.jpg,nolink,25x25,Death);1&amp;ref(Spell/P_Holy.jpg,nolink,25x25,Holy);1||&amp;ref(Spell/P_Research.jpg,nolink,25x25,Research);9|&amp;ref(Nation/Sacred.jpg,nolink,25x25,Sacred);|
|Hangadrott|&amp;ref(Nation/R_Capital.jpg,nolink,25x25,National Capital);|&amp;ref(Spell/P_Air.jpg,nolink,25x25,Air);2&amp;ref(Spell/P_Death.jpg,nolink,25x25,Death);3&amp;ref(Spell/P_Holy.jpg,nolink,25x25,Holy);2|&amp;ref(Spell/P_Air.jpg,nolink,25x25,Air);&amp;ref(Spell/P_Earth.jpg,nolink,25x25,Earth);&amp;ref(Spell/P_Death.jpg,nolink,25x25,Death);&amp;ref(Spell/P_Blood.jpg,nolink,25x25,Blood);+1:100%&amp;br;&amp;ref(Spell/P_Air.jpg,nolink,25x25,Air);&amp;ref(Spell/P_Earth.jpg,nolink,25x25,Earth);&amp;ref(Spell/P_Death.jpg,nolink,25x25,Death);&amp;ref(Spell/P_Blood.jpg,nolink,25x25,Blood);+1:10%|&amp;ref(Spell/P_Research.jpg,nolink,25x25,Research);17+|&amp;ref(Nation/Sacred.jpg,nolink,25x25,Sacred);|
|Svartalf|&amp;ref(Nation/R_Capital.jpg,nolink,25x25,National Capital);|&amp;ref(Spell/P_Earth.jpg,nolink,25x25,Earth);2&amp;ref(Spell/P_Death.jpg,nolink,25x25,Death);2|&amp;ref(Spell/P_Fire.jpg,nolink,25x25,Fire);&amp;ref(Spell/P_Air.jpg,nolink,25x25,Air);&amp;ref(Spell/P_Earth.jpg,nolink,25x25,Earth);&amp;ref(Spell/P_Death.jpg,nolink,25x25,Death);+1:100%|&amp;ref(Spell/P_Research.jpg,nolink,25x25,Research);15|&amp;ref(Nation/Sacred.jpg,nolink,25x25,Sacred);|
***固有呪文
|領域|名称|主系統|副系統|消費|使用場面|簡易分類|
|Conjuration Lv3|Sloth of Bears|&amp;ref(Spell/P_Nature.jpg,nolink,25x25,Nature);2||&amp;ref(Spell/V_Nature.jpg,nolink,25x25,Nature Gem);10|儀式/陸上専用|兵士召喚|
|~|~|&gt;|&gt;|&gt;|&gt;|強靭なGreat Bearを10+体召喚します|
|Conjuration Lv4|Awaken Draugar|&amp;ref(Spell/P_Death.jpg,nolink,25x25,Death);2||&amp;ref(Spell/V_Death.jpg,nolink,25x25,Death Gem);12|儀式/陸上専用|兵士召喚|
|~|~|&gt;|&gt;|&gt;|&gt;|傷付くと巨大化するVanの歩く屍Draugを3体召喚します|
|Conjuration Lv4|Brood of Garm|&amp;ref(Spell/P_Nature.jpg,nolink,25x25,Nature);2||&amp;ref(Spell/V_Nature.jpg,nolink,25x25,Nature Gem);10|儀式/陸上専用|兵士召喚|
|~|~|&gt;|&gt;|&gt;|&gt;|巨大で神聖な狼Jotun Wolfを5体召喚します|
|Conjuration Lv6|Summon Valkyries|&amp;ref(Spell/P_Air.jpg,nolink,25x25,Air);3|&amp;ref(Spell/P_Death.jpg,nolink,25x25,Death);1|&amp;ref(Spell/V_Air.jpg,nolink,25x25,Air Gem);1|戦闘/陸上専用|一時的召喚|
|~|~|&gt;|&gt;|&gt;|&gt;|飛行する神聖なる戦乙女Valkyrieを7体召喚します|
***固有アイテム
なし
**聖職
***支配圏特殊効果
なし
***聖職者特殊能力
なし
</v>
      </c>
    </row>
    <row r="19" spans="1:31" x14ac:dyDescent="0.15">
      <c r="A19" t="s">
        <v>2893</v>
      </c>
      <c r="B19" t="s">
        <v>2927</v>
      </c>
      <c r="C19" t="s">
        <v>2928</v>
      </c>
      <c r="D19" t="s">
        <v>3077</v>
      </c>
      <c r="E19" s="10" t="s">
        <v>6946</v>
      </c>
      <c r="F19" s="10" t="s">
        <v>6846</v>
      </c>
      <c r="H19" t="s">
        <v>3092</v>
      </c>
      <c r="I19" t="s">
        <v>6847</v>
      </c>
      <c r="L19" t="s">
        <v>3073</v>
      </c>
      <c r="M19" t="s">
        <v>3075</v>
      </c>
      <c r="P19">
        <v>2</v>
      </c>
      <c r="S19">
        <v>0</v>
      </c>
      <c r="T19">
        <v>100</v>
      </c>
      <c r="U19">
        <v>500</v>
      </c>
      <c r="W19">
        <v>400</v>
      </c>
      <c r="Y19" t="s">
        <v>6848</v>
      </c>
      <c r="Z19" t="s">
        <v>6849</v>
      </c>
      <c r="AB19" t="str">
        <f t="shared" si="0"/>
        <v>|BGCOLOR(#FDFDFD):[[&amp;ref(Niefelheim.jpg,nolink,50x65,Niefelheim, Sons of Winter);&gt;./Niefelheim]]</v>
      </c>
      <c r="AC19" t="str">
        <f t="shared" ca="1" si="1"/>
        <v>|BGCOLOR(#FAEBD7):[[''Niefelheim''&gt;./Niefelheim]]</v>
      </c>
      <c r="AD19"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v>
      </c>
      <c r="AE19" t="str">
        <f ca="1">CONCATENATE("*",B19,", ",C19,CHAR(10),E19,CHAR(10),"**国勢",CHAR(10),"|種族|",F19,"|",CHAR(10),"|経済|",G19,"|",CHAR(10),"|気候|",IF(H19&lt;&gt;"",REPT(SUBSTITUTE(SUBSTITUTE(LEFT(H19,4),"Heat","&amp;ref(Spell/S_Heat.jpg,nolink,25x25,Heat);"),"Cold","&amp;ref(Spell/S_Cold.jpg,nolink,25x25,Cold);"),RIGHT(H19,1)),""),"|",CHAR(10),"|祝福|",SUBSTITUTE(SUBSTITUTE(SUBSTITUTE(SUBSTITUTE(SUBSTITUTE(SUBSTITUTE(SUBSTITUTE(SUBSTITUTE(J19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19&amp;" "&amp;B19&amp;" 指揮官 S",Troops!$A:$A,0)&amp;":AJ"&amp;MATCH(A19&amp;" "&amp;B19&amp;" 指揮官 E",Troops!$A:$A,0))),myConcat(INDIRECT("Troops!AJ"&amp;MATCH(A19&amp;" "&amp;B19&amp;" 指揮官 S",Troops!$A:$A,0)))),CHAR(10),"***兵士",CHAR(10),"|名称|種別|コスト|&gt;|雇用条件|指揮枠|行軍|",CHAR(10),IFERROR(myConcat(INDIRECT("Troops!AJ"&amp;MATCH(A19&amp;" "&amp;B19&amp;" 兵士 S",Troops!$A:$A,0)&amp;":AJ"&amp;MATCH(A19&amp;" "&amp;B19&amp;" 兵士 E",Troops!$A:$A,0))),myConcat(INDIRECT("Troops!AJ"&amp;MATCH(A19&amp;" "&amp;B19&amp;" 指揮官 S",Troops!$A:$A,0)))),"**守備隊",CHAR(10),"|種別|指揮官|兵士|備考|",CHAR(10),IFERROR(myConcat(INDIRECT("Defence!H"&amp;MATCH(A19&amp;" "&amp;B19&amp;" S",Defence!$A:$A,0)&amp;":H"&amp;MATCH(A19&amp;" "&amp;B19&amp;" E",Defence!$A:$A,0))),myConcat(INDIRECT("Defence!H"&amp;MATCH(A19&amp;" "&amp;B19&amp;" S",Defence!$A:$A,0)))),CHAR(10),"**建造物",CHAR(10),"***首都要塞",CHAR(10),"|名称|管理力|指揮官雇用|兵士雇用|食糧庫|守備隊倍率|防壁強度|",CHAR(10),VLOOKUP(L19,Fort!$D:$M,10,FALSE),CHAR(10),"***陸上要塞",CHAR(10),"|名称|建造費|工期|管理力|指揮官雇用|兵士雇用|食糧庫|守備隊倍率|防壁強度|",CHAR(10),IFERROR(myConcat(INDIRECT(ADDRESS(MATCH(M19&amp;"1",Fort!$A:$A,0),MATCH(T19,Fort!$1:$1,0),3,1,"Fort")&amp;":"&amp;ADDRESS(MATCH(M19&amp;P19,Fort!$A:$A,0),MATCH(T19,Fort!$1:$1,0),3,1))),myConcat(INDIRECT(ADDRESS(MATCH(M19&amp;"1",Fort!$A:$A,0),MATCH(T19,Fort!$1:$1,0),3,1,"Fort")))),IFERROR("***沿岸要塞"&amp;CHAR(10)&amp;"|名称|建造費|工期|管理力|指揮官雇用|兵士雇用|食糧庫|守備隊倍率|防壁強度|"&amp;CHAR(10)&amp;IFERROR(myConcat(INDIRECT(ADDRESS(MATCH(N19&amp;"1",Fort!$A:$A,0),MATCH(T19,Fort!$1:$1,0),3,1,"Fort")&amp;":"&amp;ADDRESS(MATCH(N19&amp;Q19,Fort!$A:$A,0),MATCH(T19,Fort!$1:$1,0),3,1))),myConcat(INDIRECT(ADDRESS(MATCH(N19&amp;"1",Fort!$A:$A,0),MATCH(T19,Fort!$1:$1,0),3,1,"Fort")))&amp;CHAR(10)),""),"***水中要塞",CHAR(10),IFERROR("|名称|建造費|工期|管理力|指揮官雇用|兵士雇用|食糧庫|守備隊倍率|防壁強度|"&amp;CHAR(10)&amp;IFERROR(myConcat(INDIRECT(ADDRESS(MATCH(O19&amp;"1",Fort!$A:$A,0),MATCH(T19,Fort!$1:$1,0),3,1,"Fort")&amp;":"&amp;ADDRESS(MATCH(O19&amp;R19,Fort!$A:$A,0),MATCH(T19,Fort!$1:$1,0),3,1))),myConcat(INDIRECT(ADDRESS(MATCH(O19&amp;"1",Fort!$A:$A,0),MATCH(T19,Fort!$1:$1,0),3,1,"Fort")))),"建造不可"),CHAR(10),"***研究所と寺院",CHAR(10),"|設備|費用|特殊効果|",CHAR(10),"|研究所|",IF(U19&lt;&gt;500,"''"&amp;U19&amp;"''",U19),"|",V19,"|",CHAR(10),"|寺院|",IF(W19&lt;&gt;400,"''"&amp;W19&amp;"''",W19),"|",X19,"|",CHAR(10),"**魔法",CHAR(10),"***魔法資源",CHAR(10),"|魔法土地|",Y19,"|",CHAR(10),"|宝石収入|",SUBSTITUTE(SUBSTITUTE(SUBSTITUTE(SUBSTITUTE(SUBSTITUTE(SUBSTITUTE(SUBSTITUTE(SUBSTITUTE(Z19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Slave);"),"|",CHAR(10),"|特殊機能|",AA19,"|",CHAR(10),"***魔法技能",CHAR(10),"|名称|雇用|固定魔力|変動魔力|研究力|特殊能力|",CHAR(10),IFERROR(myConcat(INDIRECT("MagicSkill!AM"&amp;MATCH(A19&amp;" "&amp;B19&amp;" S",MagicSkill!$A:$A,0)&amp;":AM"&amp;MATCH(A19&amp;" "&amp;B19&amp;" E",MagicSkill!$A:$A,0))),myConcat(INDIRECT("MagicSkill!AM"&amp;MATCH(A19&amp;" "&amp;B19&amp;" S",MagicSkill!$A:$A,0)))),CHAR(10),"***固有呪文",CHAR(10),IFERROR(CHAR(10)&amp;"|領域|名称|主系統|副系統|消費|使用場面|簡易分類|"&amp;CHAR(10)&amp;IFERROR(myConcat(INDIRECT("NationalSpellWork!E"&amp;MATCH(A19&amp;" "&amp;B19&amp;" S",NationalSpellWork!$A:$A,0)&amp;":E"&amp;MATCH(A19&amp;" "&amp;B19&amp;" E",NationalSpellWork!$A:$A,0))),myConcat(INDIRECT("NationalSpellWork!E"&amp;MATCH(A19&amp;" "&amp;B19&amp;" S",NationalSpellWork!$A:$A,0)))),"なし"),CHAR(10),"***固有アイテム",CHAR(10),IFERROR(IFERROR(myConcat(INDIRECT("NationalItemWork!E"&amp;MATCH(A19&amp;" "&amp;B19&amp;" S",NationalItemWork!$A:$A,0)&amp;":E"&amp;MATCH(A19&amp;" "&amp;B19&amp;" E",NationalItemWork!$A:$A,0))),myConcat(INDIRECT("NationalItemWork!E"&amp;MATCH(A19&amp;" "&amp;B19&amp;" S",NationalItemWork!$A:$A,0)))),"なし"),CHAR(10),"**聖職",CHAR(10),"***支配圏特殊効果",CHAR(10),IF(I19&lt;&gt;"",I19,"なし"),CHAR(10),"***聖職者特殊能力",CHAR(10),IF(K19&lt;&gt;"",K19,"なし"),CHAR(10))</f>
        <v xml:space="preserve">*Niefelheim, Sons of Winter
永遠なる厳寒の地Niefelheimは、かつて霜の巨人たちの故郷でした。
神の如き力を備えていた古代の巨人、Rimtursarは、世界の誰もが認める支配者でした。
Jotunheimの巨人は、Rimtursarの子孫です。
Niefelheimの冷たい氷河から、霜の巨人たちは新たに現れました。
彼らNiefel Giantの力はその先祖には到底及びませんが、それでも彼らは後の時代の巨人よりも遥かに強力です。
巨人は非常に強力かつ強靭ですが、その大きさは彼らを格好の標的とします。
彼らは寒さの中に生まれ、寒冷な気候に苦しめられることはありません。
滅多に協力し合うことがない複数のJarlらによって、Niefelheimは統治されます。
年老いた邪悪なる魔女Gygjaは、Niefel Giantに魔術的な助言を与えます。
Niefelheimの民は、非常に寒い州に住むことを好みます。
Niefelheimの寒風は、寒冷気候を神位請求者の支配圏を超えて拡大させます。
**国勢
|種族|ヨトゥン|
|経済||
|気候|&amp;ref(Spell/S_Cold.jpg,nolink,25x25,Cold);&amp;ref(Spell/S_Cold.jpg,nolink,25x25,Cold);&amp;ref(Spell/S_Cold.jpg,nolink,25x25,Cold);|
|祝福||
**正規軍
***指揮官
|名称|種別|コスト|&gt;|雇用条件|指揮能力|行軍|
|BGCOLOR(#F5F5F5):Jotun Scout|斥候&amp;ref(Nation/Sacred.jpg,nolink,25x25,Sacred);|&amp;ref(Nation/C_Gold.jpg,nolink,25x25,Gold);55&amp;ref(Nation/C_Resource.jpg,nolink,25x25,Resource);7&amp;ref(Nation/C_Command.jpg,nolink,25x25,Commander Point);1|&amp;ref(Nation/R_Fort.jpg,nolink,25x25,Land Fortress);|&amp;ref(Spell/P_Holy.jpg,nolink,25x25,Temple Needed);||18&amp;ref(Nation/Stealthy.jpg,nolink,25x25,Stealthy (40));&amp;ref(Nation/Forest-Survival.jpg,nolink,25x25,Forest Survival);&amp;ref(Nation/Mountain-Survival.jpg,nolink,25x25,Mountain Survival);&amp;ref(Nation/Snow-Move.jpg,nolink,25x25,Snow Move);|
|~|&gt;|&gt;|&gt;|&gt;|&gt;|BGCOLOR(#F5F5F5):高価で隠れるのも下手。幸い移動は早め|
|BGCOLOR(#F5F5F5):Jotun Herse|指揮官&amp;ref(Nation/Sacred.jpg,nolink,25x25,Sacred);|&amp;ref(Nation/C_Gold.jpg,nolink,25x25,Gold);75&amp;ref(Nation/C_Resource.jpg,nolink,25x25,Resource);33&amp;ref(Nation/C_Command.jpg,nolink,25x25,Commander Point);1|&amp;ref(Nation/R_Fort.jpg,nolink,25x25,Land Fortress);|&amp;ref(Spell/P_Holy.jpg,nolink,25x25,Temple Needed);|&amp;ref(Nation/Squad.jpg,nolink,25x25,Squad);2&amp;ref(Nation/LivingLead.jpg,nolink,25x25,Leadership);60|14&amp;ref(Nation/Snow-Move.jpg,nolink,25x25,Snow Move);|
|~|&gt;|&gt;|&gt;|&gt;|&gt;|BGCOLOR(#F5F5F5):標準的な指揮官。維持費は安いが雇用に寺院が要る|
|BGCOLOR(#F5F5F5):Jotun Jarl|聖職者&amp;ref(Nation/Sacred.jpg,nolink,25x25,Sacred);|&amp;ref(Nation/C_Gold.jpg,nolink,25x25,Gold);130&amp;ref(Nation/C_Resource.jpg,nolink,25x25,Resource);33&amp;ref(Nation/C_Command.jpg,nolink,25x25,Commander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|BGCOLOR(#F5F5F5):Jotun Gode|聖職者&amp;ref(Nation/Sacred.jpg,nolink,25x25,Sacred);|&amp;ref(Nation/C_Gold.jpg,nolink,25x25,Gold);110&amp;ref(Nation/C_Resource.jpg,nolink,25x25,Resource);19&amp;ref(Nation/C_Command.jpg,nolink,25x25,Commander Point);2|&amp;ref(Nation/R_Fort.jpg,nolink,25x25,Land Fortress);|&amp;ref(Spell/P_Holy.jpg,nolink,25x25,Temple Needed);|&amp;ref(Nation/Squad.jpg,nolink,25x25,Squad);2&amp;ref(Nation/LivingLead.jpg,nolink,25x25,Leadership);40|16&amp;ref(Nation/Forest-Survival.jpg,nolink,25x25,Forest Survival);&amp;ref(Nation/Snow-Move.jpg,nolink,25x25,Snow Move);|
|~|&gt;|&gt;|&gt;|&gt;|&gt;|BGCOLOR(#F5F5F5):レベル2の聖職者。一応は指揮もできる|
|BGCOLOR(#F5F5F5):Jotun Skratti|魔術師|&amp;ref(Nation/C_Gold.jpg,nolink,25x25,Gold);255&amp;ref(Nation/C_Resource.jpg,nolink,25x25,Resource);3&amp;ref(Nation/C_Command.jpg,nolink,25x25,Commander Point);4|&amp;ref(Nation/R_Fort.jpg,nolink,25x25,Land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Leadership);10+|16&amp;ref(Nation/Forest-Survival.jpg,nolink,25x25,Forest Survival);&amp;ref(Nation/Snow-Move.jpg,nolink,25x25,Snow Move);|
|~|&gt;|&gt;|&gt;|&gt;|&gt;|BGCOLOR(#F5F5F5):水や血などの魔法技能を持つ。狼男や狼に変身できる|
|BGCOLOR(#F5F5F5):Gygja|魔術師|&amp;ref(Nation/C_Gold.jpg,nolink,25x25,Gold);225&amp;ref(Nation/C_Resource.jpg,nolink,25x25,Resource);3&amp;ref(Nation/C_Command.jpg,nolink,25x25,Commander Point);2|&amp;ref(Nation/R_Fort.jpg,nolink,25x25,Land Fortress);|&amp;ref(Spell/P_Research.jpg,nolink,25x25,Lab Needed);|&amp;ref(Nation/Squad.jpg,nolink,25x25,Squad);2&amp;ref(Nation/LivingLead.jpg,nolink,25x25,Leadership);40&amp;ref(Nation/MagicLead.jpg,nolink,25x25,Magic Leadership);10+&amp;ref(Nation/UndeadLead.jpg,nolink,25x25,Undead Leadership);35+|16&amp;ref(Nation/Forest-Survival.jpg,nolink,25x25,Forest Survival);&amp;ref(Nation/Snow-Move.jpg,nolink,25x25,Snow Move);|
|~|&gt;|&gt;|&gt;|&gt;|&gt;|BGCOLOR(#F5F5F5):死、緑、血などの魔法技能を持つ。魔力が幅広いが安定しない|
|BGCOLOR(#F5F5F5):Niefel Jarl|聖職者&amp;ref(Nation/Sacred.jpg,nolink,25x25,Sacred);|&amp;ref(Nation/C_Gold.jpg,nolink,25x25,Gold);525&amp;ref(Nation/C_Resource.jpg,nolink,25x25,Resource);43&amp;ref(Nation/C_Command.jpg,nolink,25x25,Commander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Leadership);15+&amp;ref(Nation/UndeadLead.jpg,nolink,25x25,Undead Leadership);60+|20&amp;ref(Nation/Snow-Move.jpg,nolink,25x25,Snow Move);|
|~|&gt;|&gt;|&gt;|&gt;|&gt;|BGCOLOR(#F5F5F5):水、死などの魔法技能を持つ。最上位指揮官も兼任し戦闘力も高い|
***兵士
|名称|種別|コスト|&gt;|雇用条件|指揮枠|行軍|
|BGCOLOR(#F5F5F5):Jotun Militia|歩兵|&amp;ref(Nation/C_Gold.jpg,nolink,25x25,Gold);20&amp;ref(Nation/C_Resource.jpg,nolink,25x25,Resource);15&amp;ref(Nation/C_Recruitment.jpg,nolink,25x25,Recruitment Point);11|&amp;ref(Nation/R_Fort.jpg,nolink,25x25,Land Fortress);||&amp;ref(Nation/LivingLead.jpg,nolink,25x25,Living);|14&amp;ref(Nation/Snow-Move.jpg,nolink,25x25,Snow Move);|
|~|&gt;|&gt;|&gt;|&gt;|&gt;|BGCOLOR(#F5F5F5):斧と盾を持つ民兵。肉壁か包囲戦の人員としてなら使える|
|BGCOLOR(#F5F5F5):Jotun Spearman|歩兵|&amp;ref(Nation/C_Gold.jpg,nolink,25x25,Gold);30&amp;ref(Nation/C_Resource.jpg,nolink,25x25,Resource);17&amp;ref(Nation/C_Recruitment.jpg,nolink,25x25,Recruitment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|~|&gt;|&gt;|&gt;|&gt;|&gt;|BGCOLOR(#F5F5F5):槍と盾を持つ歩兵。囲まれやすいが一撃は非常に重い|
|BGCOLOR(#F5F5F5):Jotun Javelinist|歩兵|&amp;ref(Nation/C_Gold.jpg,nolink,25x25,Gold);30&amp;ref(Nation/C_Resource.jpg,nolink,25x25,Resource);17&amp;ref(Nation/C_Recruitment.jpg,nolink,25x25,Recruitment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|~|&gt;|&gt;|&gt;|&gt;|&gt;|BGCOLOR(#F5F5F5):斧、投槍、盾を持つ歩兵。高い筋力からの投擲は強烈|
|BGCOLOR(#F5F5F5):Jotun Hurler|歩兵|&amp;ref(Nation/C_Gold.jpg,nolink,25x25,Gold);30&amp;ref(Nation/C_Resource.jpg,nolink,25x25,Resource);9&amp;ref(Nation/C_Recruitment.jpg,nolink,25x25,Recruitment Point);17|&amp;ref(Nation/R_Fort.jpg,nolink,25x25,Land Fortress);||&amp;ref(Nation/LivingLead.jpg,nolink,25x25,Living);|14&amp;ref(Nation/Snow-Move.jpg,nolink,25x25,Snow Move);|
|~|&gt;|&gt;|&gt;|&gt;|&gt;|BGCOLOR(#F5F5F5):手斧と大岩を持つ歩兵。岩は短射程だが破壊的威力を持つ|
|BGCOLOR(#F5F5F5):Jotun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|~|&gt;|&gt;|&gt;|&gt;|&gt;|BGCOLOR(#F5F5F5):斧と盾を持つ重歩兵。下位より士気が高い|
|BGCOLOR(#F5F5F5):Jotun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|~|&gt;|&gt;|&gt;|&gt;|&gt;|BGCOLOR(#F5F5F5):槍と盾を持つ重歩兵。巨人の槍は人間の槍兵さえ迎撃する|
|BGCOLOR(#F5F5F5):Jotun Hirdman|歩兵|&amp;ref(Nation/C_Gold.jpg,nolink,25x25,Gold);40&amp;ref(Nation/C_Resource.jpg,nolink,25x25,Resource);33&amp;ref(Nation/C_Recruitment.jpg,nolink,25x25,Recruitment Point);24|&amp;ref(Nation/R_Fort.jpg,nolink,25x25,Land Fortress);||&amp;ref(Nation/LivingLead.jpg,nolink,25x25,Living);|12&amp;ref(Nation/Snow-Move.jpg,nolink,25x25,Snow Move);|
|~|&gt;|&gt;|&gt;|&gt;|&gt;|BGCOLOR(#F5F5F5):長剣と盾を持つ重歩兵。戦闘技能も向上している|
|BGCOLOR(#F5F5F5):Jotun Skinshifter|歩兵|&amp;ref(Nation/C_Gold.jpg,nolink,25x25,Gold);70&amp;ref(Nation/C_Resource.jpg,nolink,25x25,Resource);5&amp;ref(Nation/C_Recruitment.jpg,nolink,25x25,Recruitment Point);38|&amp;ref(Nation/R_Capital.jpg,nolink,25x25,National Capital);||&amp;ref(Nation/LivingLead.jpg,nolink,25x25,Living);|16&amp;ref(Nation/Forest-Survival.jpg,nolink,25x25,Forest Survival);&amp;ref(Nation/Snow-Move.jpg,nolink,25x25,Snow Move);|
|~|&gt;|&gt;|&gt;|&gt;|&gt;|BGCOLOR(#F5F5F5):槍を持つ軽歩兵。倒されると狼男に変身し戦い続ける|
|BGCOLOR(#F5F5F5):Niefel Giant|歩兵&amp;ref(Nation/Sacred.jpg,nolink,25x25,Sacred);|&amp;ref(Nation/C_Gold.jpg,nolink,25x25,Gold);155&amp;ref(Nation/C_Resource.jpg,nolink,25x25,Resource);21&amp;ref(Nation/C_Recruitment.jpg,nolink,25x25,Recruitment Point);37|&amp;ref(Nation/R_Capital.jpg,nolink,25x25,National Capital);|&amp;ref(Spell/P_Holy.jpg,nolink,25x25,Temple Needed);|&amp;ref(Nation/LivingLead.jpg,nolink,25x25,Living);|18&amp;ref(Nation/Snow-Move.jpg,nolink,25x25,Snow Move);|
|~|&gt;|&gt;|&gt;|&gt;|&gt;|BGCOLOR(#F5F5F5):斧と盾を持つ重歩兵。寒い州では驚異的な戦闘力を持つ|
**守備隊
|種別|指揮官|兵士|備考|
|陸上下位|Jotun Herse|Jotun Militia:10||
|陸上上位|Jotun Jarl|Jotun Spearman:5　Jotun Javelinist:5||
|陸上要塞|Jotun Herse|Jotun Hurler:3||
**建造物
***首都要塞
|名称|管理力|指揮官雇用|兵士雇用|食糧庫|守備隊倍率|防壁強度|
|Giant Fortress|30|+1|+75%|500|2|500|
***陸上要塞
|名称|建造費|工期|管理力|指揮官雇用|兵士雇用|食糧庫|守備隊倍率|防壁強度|
|Giant Palisades|600|4|15|+0|+50%|100|1|100|
|Giant Fortress|450|3|30|+1|+75%|500|2|500|
***水中要塞
建造不可
***研究所と寺院
|設備|費用|特殊効果|
|研究所|500||
|寺院|400||
**魔法
***魔法資源
|魔法土地|Niefelheim|
|宝石収入|&amp;ref(Spell/V_Water.jpg,nolink,25x25,Water Gem);4&amp;ref(Spell/V_Death.jpg,nolink,25x25,Death Gem);2|
|特殊機能||
***魔法技能
|名称|雇用|固定魔力|変動魔力|研究力|特殊能力|
|Jotun Jarl|&amp;ref(Nation/R_Fort.jpg,nolink,25x25,Land Fortress);|&amp;ref(Spell/P_Holy.jpg,nolink,25x25,Holy);1|||&amp;ref(Nation/Sacred.jpg,nolink,25x25,Sacred);|
|Jotun Gode|&amp;ref(Nation/R_Fort.jpg,nolink,25x25,Land Fortress);|&amp;ref(Spell/P_Holy.jpg,nolink,25x25,Holy);2|||&amp;ref(Nation/Sacred.jpg,nolink,25x25,Sacred);|
|Jotun Skratti|&amp;ref(Nation/R_Fort.jpg,nolink,25x25,Land Fortress);|&amp;ref(Spell/P_Water.jpg,nolink,25x25,Water);2&amp;ref(Spell/P_Blood.jpg,nolink,25x25,Blood);2|&amp;ref(Spell/P_Water.jpg,nolink,25x25,Water);&amp;ref(Spell/P_Death.jpg,nolink,25x25,Death);&amp;ref(Spell/P_Nature.jpg,nolink,25x25,Nature);&amp;ref(Spell/P_Blood.jpg,nolink,25x25,Blood);+1:100%|&amp;ref(Spell/P_Research.jpg,nolink,25x25,Research);15||
|Gygja|&amp;ref(Nation/R_Fort.jpg,nolink,25x25,Land Fortress);|&amp;ref(Spell/P_Death.jpg,nolink,25x25,Death);1&amp;ref(Spell/P_Nature.jpg,nolink,25x25,Nature);1&amp;ref(Spell/P_Blood.jpg,nolink,25x25,Blood);1|&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amp;ref(Spell/P_Research.jpg,nolink,25x25,Research);15+||
|Niefel Jarl|&amp;ref(Nation/R_Capital.jpg,nolink,25x25,National Capital);|&amp;ref(Spell/P_Water.jpg,nolink,25x25,Water);3&amp;ref(Spell/P_Death.jpg,nolink,25x25,Death);2&amp;ref(Spell/P_Holy.jpg,nolink,25x25,Holy);2|&amp;ref(Spell/P_Air.jpg,nolink,25x25,Air);&amp;ref(Spell/P_Water.jpg,nolink,25x25,Water);&amp;ref(Spell/P_Death.jpg,nolink,25x25,Death);+1:100%&amp;br;&amp;ref(Spell/P_Air.jpg,nolink,25x25,Air);&amp;ref(Spell/P_Water.jpg,nolink,25x25,Water);&amp;ref(Spell/P_Death.jpg,nolink,25x25,Death);+1:10%|&amp;ref(Spell/P_Research.jpg,nolink,25x25,Research);17+|&amp;ref(Nation/Sacred.jpg,nolink,25x25,Sacred);|
***固有呪文
|領域|名称|主系統|副系統|消費|使用場面|簡易分類|
|Conjuration Lv3|Sloth of Bears|&amp;ref(Spell/P_Nature.jpg,nolink,25x25,Nature);2||&amp;ref(Spell/V_Nature.jpg,nolink,25x25,Nature Gem);10|儀式/陸上専用|兵士召喚|
|~|~|&gt;|&gt;|&gt;|&gt;|強靭なGreat Bearを10+体召喚します|
|Conjuration Lv4|Awaken Draugar|&amp;ref(Spell/P_Death.jpg,nolink,25x25,Death);2||&amp;ref(Spell/V_Death.jpg,nolink,25x25,Death Gem);12|儀式/陸上専用|兵士召喚|
|~|~|&gt;|&gt;|&gt;|&gt;|傷付くと巨大化するVanの歩く屍Draugを3体召喚します|
|Conjuration Lv4|Brood of Garm|&amp;ref(Spell/P_Nature.jpg,nolink,25x25,Nature);2||&amp;ref(Spell/V_Nature.jpg,nolink,25x25,Nature Gem);10|儀式/陸上専用|兵士召喚|
|~|~|&gt;|&gt;|&gt;|&gt;|巨大で神聖な狼Jotun Wolfを5体召喚します|
|Thaumaturgy Lv5|Seith Curse|&amp;ref(Spell/P_Death.jpg,nolink,25x25,Death);1|&amp;ref(Spell/P_Astral.jpg,nolink,25x25,Astral);1|&amp;ref(Spell/V_Death.jpg,nolink,25x25,Death Gem);3|儀式/陸上専用|遠隔攻撃|
|~|~|&gt;|&gt;|&gt;|&gt;|指定した州と自身の周囲の指揮官1体ずつに呪いをかけようと試みます|
|Blood Magic Lv6|Illwinter|&amp;ref(Spell/P_Blood.jpg,nolink,25x25,Blood);5|&amp;ref(Spell/P_Water.jpg,nolink,25x25,Water);3|&amp;ref(Spell/V_Blood.jpg,nolink,25x25,Blood Slave);120|儀式/陸上専用|世界呪附|
|~|~|&gt;|&gt;|&gt;|&gt;|世界中を寒冷化させ不安と襲撃を引き起こします|
***固有アイテム
なし
**聖職
***支配圏特殊効果
周囲にCold天秤を拡散
***聖職者特殊能力
なし
</v>
      </c>
    </row>
    <row r="20" spans="1:31" x14ac:dyDescent="0.15">
      <c r="A20" t="s">
        <v>2893</v>
      </c>
      <c r="B20" t="s">
        <v>2929</v>
      </c>
      <c r="C20" t="s">
        <v>2930</v>
      </c>
      <c r="D20" t="s">
        <v>3077</v>
      </c>
      <c r="E20" s="10" t="s">
        <v>11068</v>
      </c>
      <c r="F20" s="10" t="s">
        <v>6948</v>
      </c>
      <c r="H20" t="s">
        <v>3088</v>
      </c>
      <c r="L20" t="s">
        <v>3101</v>
      </c>
      <c r="M20" t="s">
        <v>3301</v>
      </c>
      <c r="P20">
        <v>2</v>
      </c>
      <c r="S20">
        <v>0</v>
      </c>
      <c r="T20">
        <v>100</v>
      </c>
      <c r="U20">
        <v>500</v>
      </c>
      <c r="W20">
        <v>200</v>
      </c>
      <c r="Y20" t="s">
        <v>6949</v>
      </c>
      <c r="Z20" t="s">
        <v>6950</v>
      </c>
      <c r="AB20" t="str">
        <f t="shared" si="0"/>
        <v>|BGCOLOR(#FDFDFD):[[&amp;ref(Rus.jpg,nolink,50x65,Rus, Sons of Heaven);&gt;./Rus]]</v>
      </c>
      <c r="AC20" t="str">
        <f t="shared" ca="1" si="1"/>
        <v>|BGCOLOR(#FAEBD7):[[''Rus''&gt;./Rus]]</v>
      </c>
      <c r="AD20"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v>
      </c>
      <c r="AE20" t="str">
        <f ca="1">CONCATENATE("*",B20,", ",C20,CHAR(10),E20,CHAR(10),"**国勢",CHAR(10),"|種族|",F20,"|",CHAR(10),"|経済|",G20,"|",CHAR(10),"|気候|",IF(H20&lt;&gt;"",REPT(SUBSTITUTE(SUBSTITUTE(LEFT(H20,4),"Heat","&amp;ref(Spell/S_Heat.jpg,nolink,25x25,Heat);"),"Cold","&amp;ref(Spell/S_Cold.jpg,nolink,25x25,Cold);"),RIGHT(H20,1)),""),"|",CHAR(10),"|祝福|",SUBSTITUTE(SUBSTITUTE(SUBSTITUTE(SUBSTITUTE(SUBSTITUTE(SUBSTITUTE(SUBSTITUTE(SUBSTITUTE(J20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20&amp;" "&amp;B20&amp;" 指揮官 S",Troops!$A:$A,0)&amp;":AJ"&amp;MATCH(A20&amp;" "&amp;B20&amp;" 指揮官 E",Troops!$A:$A,0))),myConcat(INDIRECT("Troops!AJ"&amp;MATCH(A20&amp;" "&amp;B20&amp;" 指揮官 S",Troops!$A:$A,0)))),CHAR(10),"***兵士",CHAR(10),"|名称|種別|コスト|&gt;|雇用条件|指揮枠|行軍|",CHAR(10),IFERROR(myConcat(INDIRECT("Troops!AJ"&amp;MATCH(A20&amp;" "&amp;B20&amp;" 兵士 S",Troops!$A:$A,0)&amp;":AJ"&amp;MATCH(A20&amp;" "&amp;B20&amp;" 兵士 E",Troops!$A:$A,0))),myConcat(INDIRECT("Troops!AJ"&amp;MATCH(A20&amp;" "&amp;B20&amp;" 指揮官 S",Troops!$A:$A,0)))),"**守備隊",CHAR(10),"|種別|指揮官|兵士|備考|",CHAR(10),IFERROR(myConcat(INDIRECT("Defence!H"&amp;MATCH(A20&amp;" "&amp;B20&amp;" S",Defence!$A:$A,0)&amp;":H"&amp;MATCH(A20&amp;" "&amp;B20&amp;" E",Defence!$A:$A,0))),myConcat(INDIRECT("Defence!H"&amp;MATCH(A20&amp;" "&amp;B20&amp;" S",Defence!$A:$A,0)))),CHAR(10),"**建造物",CHAR(10),"***首都要塞",CHAR(10),"|名称|管理力|指揮官雇用|兵士雇用|食糧庫|守備隊倍率|防壁強度|",CHAR(10),VLOOKUP(L20,Fort!$D:$M,10,FALSE),CHAR(10),"***陸上要塞",CHAR(10),"|名称|建造費|工期|管理力|指揮官雇用|兵士雇用|食糧庫|守備隊倍率|防壁強度|",CHAR(10),IFERROR(myConcat(INDIRECT(ADDRESS(MATCH(M20&amp;"1",Fort!$A:$A,0),MATCH(T20,Fort!$1:$1,0),3,1,"Fort")&amp;":"&amp;ADDRESS(MATCH(M20&amp;P20,Fort!$A:$A,0),MATCH(T20,Fort!$1:$1,0),3,1))),myConcat(INDIRECT(ADDRESS(MATCH(M20&amp;"1",Fort!$A:$A,0),MATCH(T20,Fort!$1:$1,0),3,1,"Fort")))),IFERROR("***沿岸要塞"&amp;CHAR(10)&amp;"|名称|建造費|工期|管理力|指揮官雇用|兵士雇用|食糧庫|守備隊倍率|防壁強度|"&amp;CHAR(10)&amp;IFERROR(myConcat(INDIRECT(ADDRESS(MATCH(N20&amp;"1",Fort!$A:$A,0),MATCH(T20,Fort!$1:$1,0),3,1,"Fort")&amp;":"&amp;ADDRESS(MATCH(N20&amp;Q20,Fort!$A:$A,0),MATCH(T20,Fort!$1:$1,0),3,1))),myConcat(INDIRECT(ADDRESS(MATCH(N20&amp;"1",Fort!$A:$A,0),MATCH(T20,Fort!$1:$1,0),3,1,"Fort")))&amp;CHAR(10)),""),"***水中要塞",CHAR(10),IFERROR("|名称|建造費|工期|管理力|指揮官雇用|兵士雇用|食糧庫|守備隊倍率|防壁強度|"&amp;CHAR(10)&amp;IFERROR(myConcat(INDIRECT(ADDRESS(MATCH(O20&amp;"1",Fort!$A:$A,0),MATCH(T20,Fort!$1:$1,0),3,1,"Fort")&amp;":"&amp;ADDRESS(MATCH(O20&amp;R20,Fort!$A:$A,0),MATCH(T20,Fort!$1:$1,0),3,1))),myConcat(INDIRECT(ADDRESS(MATCH(O20&amp;"1",Fort!$A:$A,0),MATCH(T20,Fort!$1:$1,0),3,1,"Fort")))),"建造不可"),CHAR(10),"***研究所と寺院",CHAR(10),"|設備|費用|特殊効果|",CHAR(10),"|研究所|",IF(U20&lt;&gt;500,"''"&amp;U20&amp;"''",U20),"|",V20,"|",CHAR(10),"|寺院|",IF(W20&lt;&gt;400,"''"&amp;W20&amp;"''",W20),"|",X20,"|",CHAR(10),"**魔法",CHAR(10),"***魔法資源",CHAR(10),"|魔法土地|",Y20,"|",CHAR(10),"|宝石収入|",SUBSTITUTE(SUBSTITUTE(SUBSTITUTE(SUBSTITUTE(SUBSTITUTE(SUBSTITUTE(SUBSTITUTE(SUBSTITUTE(Z20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Slave);"),"|",CHAR(10),"|特殊機能|",AA20,"|",CHAR(10),"***魔法技能",CHAR(10),"|名称|雇用|固定魔力|変動魔力|研究力|特殊能力|",CHAR(10),IFERROR(myConcat(INDIRECT("MagicSkill!AM"&amp;MATCH(A20&amp;" "&amp;B20&amp;" S",MagicSkill!$A:$A,0)&amp;":AM"&amp;MATCH(A20&amp;" "&amp;B20&amp;" E",MagicSkill!$A:$A,0))),myConcat(INDIRECT("MagicSkill!AM"&amp;MATCH(A20&amp;" "&amp;B20&amp;" S",MagicSkill!$A:$A,0)))),CHAR(10),"***固有呪文",CHAR(10),IFERROR(CHAR(10)&amp;"|領域|名称|主系統|副系統|消費|使用場面|簡易分類|"&amp;CHAR(10)&amp;IFERROR(myConcat(INDIRECT("NationalSpellWork!E"&amp;MATCH(A20&amp;" "&amp;B20&amp;" S",NationalSpellWork!$A:$A,0)&amp;":E"&amp;MATCH(A20&amp;" "&amp;B20&amp;" E",NationalSpellWork!$A:$A,0))),myConcat(INDIRECT("NationalSpellWork!E"&amp;MATCH(A20&amp;" "&amp;B20&amp;" S",NationalSpellWork!$A:$A,0)))),"なし"),CHAR(10),"***固有アイテム",CHAR(10),IFERROR(IFERROR(myConcat(INDIRECT("NationalItemWork!E"&amp;MATCH(A20&amp;" "&amp;B20&amp;" S",NationalItemWork!$A:$A,0)&amp;":E"&amp;MATCH(A20&amp;" "&amp;B20&amp;" E",NationalItemWork!$A:$A,0))),myConcat(INDIRECT("NationalItemWork!E"&amp;MATCH(A20&amp;" "&amp;B20&amp;" S",NationalItemWork!$A:$A,0)))),"なし"),CHAR(10),"**聖職",CHAR(10),"***支配圏特殊効果",CHAR(10),IF(I20&lt;&gt;"",I20,"なし"),CHAR(10),"***聖職者特殊能力",CHAR(10),IF(K20&lt;&gt;"",K20,"なし"),CHAR(10))</f>
        <v xml:space="preserve">*Rus, Sons of Heaven
Rusは人間と、強大な力と美しさを持つ高貴なる種族Chudが住む、過酷な冬と短い夏の地です。
Chudと人間は混じり合っており、どちらの種族も支配的な立場にありません。
Rusの社会は、二つの半族に分かれています。
その一つは深い森に住む狩人や遊牧民から成ります。
彼らは熊と雷を崇拝し、生肉を食べます。
野生の半族の戦士たちは、その憤怒と戦闘技術によって知られています。
彼らの中で最も強力なものは、神聖なる熊の姿になることさえできます。
もう一つの半族は、木の家、あるいは地面の下の洞穴に住みます。
彼らは肉を調理し、新たな種類の魔法を実践します。
第二の半族のChudは、自らをそれまで聞いたこともない神々の息子や娘と呼びます。
Rus軍の大部分は人間の歩兵隊から構成されますが、国の精鋭は強力なChudです。
それでも、人間もまた強力な戦士たちを編成します。
斧を用いるBear Warriorは、Ulmの戦士たちにさえ尊ばれ、恐れられます。
Rusの人々は、寒冷気候を好みます。
**国勢
|種族|人間、チュジ|
|経済||
|気候|&amp;ref(Spell/S_Cold.jpg,nolink,25x25,Cold);&amp;ref(Spell/S_Cold.jpg,nolink,25x25,Cold);|
|祝福||
**正規軍
***指揮官
|名称|種別|コスト|&gt;|雇用条件|指揮能力|行軍|
|BGCOLOR(#F5F5F5):Scout|斥候|&amp;ref(Nation/C_Gold.jpg,nolink,25x25,Gold);25&amp;ref(Nation/C_Resource.jpg,nolink,25x25,Resource);5&amp;ref(Nation/C_Command.jpg,nolink,25x25,Commander Point);1|&amp;ref(Nation/R_Fort.jpg,nolink,25x25,Land Fortress);&amp;ref(Nation/R_Foreign.jpg,nolink,25x25,Non-Fort Land);|||16&amp;ref(Nation/Stealthy.jpg,nolink,25x25,Stealthy (60));&amp;ref(Nation/Forest-Survival.jpg,nolink,25x25,Forest Survival);&amp;ref(Nation/Mountain-Survival.jpg,nolink,25x25,Mountain Survival);&amp;ref(Nation/Snow-Move.jpg,nolink,25x25,Snow Move);|
|~|&gt;|&gt;|&gt;|&gt;|&gt;|BGCOLOR(#F5F5F5):雪道に慣れた斥候。隠れるのも上手く有能|
|BGCOLOR(#F5F5F5):Rusian Chieftain|指揮官|&amp;ref(Nation/C_Gold.jpg,nolink,25x25,Gold);40&amp;ref(Nation/C_Resource.jpg,nolink,25x25,Resource);17&amp;ref(Nation/C_Command.jpg,nolink,25x25,Commander Point);1|&amp;ref(Nation/R_Fort.jpg,nolink,25x25,Land Fortress);||&amp;ref(Nation/Squad.jpg,nolink,25x25,Squad);2&amp;ref(Nation/LivingLead.jpg,nolink,25x25,Leadership);60|12&amp;ref(Nation/Snow-Move.jpg,nolink,25x25,Snow Move);|
|~|&gt;|&gt;|&gt;|&gt;|&gt;|BGCOLOR(#F5F5F5):標準的な指揮官。定住者側のため装備が良質|
|BGCOLOR(#F5F5F5):Rusian Priest|聖職者&amp;ref(Nation/Sacred.jpg,nolink,25x25,Sacred);|&amp;ref(Nation/C_Gold.jpg,nolink,25x25,Gold);45&amp;ref(Nation/C_Resource.jpg,nolink,25x25,Resource);2&amp;ref(Nation/C_Command.jpg,nolink,25x25,Commander Point);1|&amp;ref(Nation/R_Fort.jpg,nolink,25x25,Land Fortress);|&amp;ref(Spell/P_Holy.jpg,nolink,25x25,Temple Needed);|&amp;ref(Nation/Squad.jpg,nolink,25x25,Squad);1&amp;ref(Nation/LivingLead.jpg,nolink,25x25,Leadership);10|16&amp;ref(Nation/Snow-Move.jpg,nolink,25x25,Snow Move);|
|~|&gt;|&gt;|&gt;|&gt;|&gt;|BGCOLOR(#F5F5F5):レベル1の聖職者。雪慣れしている以外は特徴はない|
|BGCOLOR(#F5F5F5):Rusian Wizard|魔術師|&amp;ref(Nation/C_Gold.jpg,nolink,25x25,Gold);125&amp;ref(Nation/C_Resource.jpg,nolink,25x25,Resource);2&amp;ref(Nation/C_Command.jpg,nolink,25x25,Commander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Needed);|&amp;ref(Nation/Squad.jpg,nolink,25x25,Squad);1&amp;ref(Nation/LivingLead.jpg,nolink,25x25,Leadership);15&amp;ref(Nation/MagicLead.jpg,nolink,25x25,Magic Leadership);15+|16&amp;ref(Nation/Snow-Move.jpg,nolink,25x25,Snow Move);|
|~|&gt;|&gt;|&gt;|&gt;|&gt;|BGCOLOR(#F5F5F5):火、緑などの魔法技能を持つ。研究が得意|
|BGCOLOR(#F5F5F5):Son of Heaven|聖職者&amp;ref(Nation/Sacred.jpg,nolink,25x25,Sacred);|&amp;ref(Nation/C_Gold.jpg,nolink,25x25,Gold);270&amp;ref(Nation/C_Resource.jpg,nolink,25x25,Resource);5&amp;ref(Nation/C_Command.jpg,nolink,25x25,Commander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Needed);|&amp;ref(Nation/Squad.jpg,nolink,25x25,Squad);4&amp;ref(Nation/LivingLead.jpg,nolink,25x25,Leadership);125+&amp;ref(Nation/MagicLead.jpg,nolink,25x25,Magic Leadership);20+|16&amp;ref(Nation/Snow-Move.jpg,nolink,25x25,Snow Move);|
|~|&gt;|&gt;|&gt;|&gt;|&gt;|BGCOLOR(#F5F5F5):レベル2の聖職者。幅広い魔法技能を持ち最上位指揮官も兼ねる|
|BGCOLOR(#F5F5F5):Daughter of the Sun|聖職者&amp;ref(Nation/Sacred.jpg,nolink,25x25,Sacred);|&amp;ref(Nation/C_Gold.jpg,nolink,25x25,Gold);285&amp;ref(Nation/C_Resource.jpg,nolink,25x25,Resource);5&amp;ref(Nation/C_Command.jpg,nolink,25x25,Commander Point);2|&amp;ref(Nation/R_Capital.jpg,nolink,25x25,National Capital);|&amp;ref(Spell/P_Research.jpg,nolink,25x25,Lab Needed);&amp;ref(Spell/P_Holy.jpg,nolink,25x25,Temple Needed);|&amp;ref(Nation/Squad.jpg,nolink,25x25,Squad);3&amp;ref(Nation/LivingLead.jpg,nolink,25x25,Leadership);90+&amp;ref(Nation/MagicLead.jpg,nolink,25x25,Magic Leadership);20+|16&amp;ref(Nation/Snow-Move.jpg,nolink,25x25,Snow Move);|
|~|&gt;|&gt;|&gt;|&gt;|&gt;|BGCOLOR(#F5F5F5):レベル1の聖職者。火、緑などの魔法技能を持ち上位指揮官も兼任|
|BGCOLOR(#F5F5F5):Perkunu|聖職者&amp;ref(Nation/Sacred.jpg,nolink,25x25,Sacred);|&amp;ref(Nation/C_Gold.jpg,nolink,25x25,Gold);380&amp;ref(Nation/C_Resource.jpg,nolink,25x25,Resource);5&amp;ref(Nation/C_Command.jpg,nolink,25x25,Commander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Leadership);35+|18&amp;ref(Nation/Forest-Survival.jpg,nolink,25x25,Forest Survival);&amp;ref(Nation/Mountain-Survival.jpg,nolink,25x25,Mountain Survival);&amp;ref(Nation/Snow-Move.jpg,nolink,25x25,Snow Move);|
|~|&gt;|&gt;|&gt;|&gt;|&gt;|BGCOLOR(#F5F5F5):レベル1の聖職者。風、緑、星などの魔法技能も持つ|
|BGCOLOR(#F5F5F5):Rusian Chieftain|指揮官|&amp;ref(Nation/C_Gold.jpg,nolink,25x25,Gold);45&amp;ref(Nation/C_Resource.jpg,nolink,25x25,Resource);8&amp;ref(Nation/C_Command.jpg,nolink,25x25,Commander Point);1|&amp;ref(Nation/R_Foreign.jpg,nolink,25x25,Non-Fort Land);||&amp;ref(Nation/Squad.jpg,nolink,25x25,Squad);2&amp;ref(Nation/LivingLead.jpg,nolink,25x25,Leadership);40|16&amp;ref(Nation/Stealthy.jpg,nolink,25x25,Stealthy (40));&amp;ref(Nation/Forest-Survival.jpg,nolink,25x25,Forest Survival);&amp;ref(Nation/Mountain-Survival.jpg,nolink,25x25,Mountain Survival);&amp;ref(Nation/Snow-Move.jpg,nolink,25x25,Snow Move);|
|~|&gt;|&gt;|&gt;|&gt;|&gt;|BGCOLOR(#F5F5F5):隠密行動可能な指揮官。狂戦士のため負傷すると特攻する|
|BGCOLOR(#F5F5F5):Thunder Priest|聖職者&amp;ref(Nation/Sacred.jpg,nolink,25x25,Sacred);|&amp;ref(Nation/C_Gold.jpg,nolink,25x25,Gold);235&amp;ref(Nation/C_Resource.jpg,nolink,25x25,Resource);2&amp;ref(Nation/C_Command.jpg,nolink,25x25,Commander Point);2|&amp;ref(Nation/R_Forest.jpg,nolink,25x25,Any Forest);|&amp;ref(Spell/P_Research.jpg,nolink,25x25,Lab Needed);&amp;ref(Spell/P_Holy.jpg,nolink,25x25,Temple Needed);|&amp;ref(Nation/Squad.jpg,nolink,25x25,Squad);1&amp;ref(Nation/LivingLead.jpg,nolink,25x25,Leadership);10&amp;ref(Nation/MagicLead.jpg,nolink,25x25,Magic Leadership);20+|16&amp;ref(Nation/Forest-Survival.jpg,nolink,25x25,Forest Survival);&amp;ref(Nation/Mountain-Survival.jpg,nolink,25x25,Mountain Survival);&amp;ref(Nation/Snow-Move.jpg,nolink,25x25,Snow Move);|
|~|&gt;|&gt;|&gt;|&gt;|&gt;|BGCOLOR(#F5F5F5):レベル1の聖職者。風や緑などの魔法技能も持つ|
|BGCOLOR(#F5F5F5):Chud Chieftain|指揮官|&amp;ref(Nation/C_Gold.jpg,nolink,25x25,Gold);90&amp;ref(Nation/C_Resource.jpg,nolink,25x25,Resource);10&amp;ref(Nation/C_Command.jpg,nolink,25x25,Commander Point);1|&amp;ref(Nation/R_Forest.jpg,nolink,25x25,Any Forest);||&amp;ref(Nation/Squad.jpg,nolink,25x25,Squad);3&amp;ref(Nation/LivingLead.jpg,nolink,25x25,Leadership);80|16&amp;ref(Nation/Stealthy.jpg,nolink,25x25,Stealthy (40));&amp;ref(Nation/Forest-Survival.jpg,nolink,25x25,Forest Survival);&amp;ref(Nation/Mountain-Survival.jpg,nolink,25x25,Mountain Survival);&amp;ref(Nation/Snow-Move.jpg,nolink,25x25,Snow Move);|
|~|&gt;|&gt;|&gt;|&gt;|&gt;|BGCOLOR(#F5F5F5):隠密行動可能な上位指揮官。やはり気が短い|
***兵士
|名称|種別|コスト|&gt;|雇用条件|指揮枠|行軍|
|BGCOLOR(#F5F5F5):Rusian Hunter|射手|&amp;ref(Nation/C_Gold.jpg,nolink,25x25,Gold);10&amp;ref(Nation/C_Resource.jpg,nolink,25x25,Resource);6&amp;ref(Nation/C_Recruitment.jpg,nolink,25x25,Recruitment Point);4|&amp;ref(Nation/R_Fort.jpg,nolink,25x25,Land Fortress);&amp;ref(Nation/R_Foreign.jpg,nolink,25x25,Non-Fort Land);||&amp;ref(Nation/LivingLead.jpg,nolink,25x25,Living);&amp;ref(Nation/Undisciplined.jpg,nolink,25x25,Undisciplined);|14&amp;ref(Nation/Stealthy.jpg,nolink,25x25,Stealthy (40));&amp;ref(Nation/Forest-Survival.jpg,nolink,25x25,Forest Survival);&amp;ref(Nation/Mountain-Survival.jpg,nolink,25x25,Mountain Survival);&amp;ref(Nation/Snow-Move.jpg,nolink,25x25,Snow Move);|
|~|&gt;|&gt;|&gt;|&gt;|&gt;|BGCOLOR(#F5F5F5):精度の高い弓兵。命令は聞いてくれない|
|BGCOLOR(#F5F5F5):Rusian Warrior|歩兵|&amp;ref(Nation/C_Gold.jpg,nolink,25x25,Gold);10&amp;ref(Nation/C_Resource.jpg,nolink,25x25,Resource);12&amp;ref(Nation/C_Recruitment.jpg,nolink,25x25,Recruitment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|~|&gt;|&gt;|&gt;|&gt;|&gt;|BGCOLOR(#F5F5F5):槍と盾を持つ歩兵。要塞の兵は統制が取れ装備も良い|
|BGCOLOR(#F5F5F5):Rusian Warrior|歩兵|&amp;ref(Nation/C_Gold.jpg,nolink,25x25,Gold);10&amp;ref(Nation/C_Resource.jpg,nolink,25x25,Resource);12&amp;ref(Nation/C_Recruitment.jpg,nolink,25x25,Recruitment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|~|&gt;|&gt;|&gt;|&gt;|&gt;|BGCOLOR(#F5F5F5):斧と盾を持つ歩兵。迎撃されやすいが攻撃力は優秀|
|BGCOLOR(#F5F5F5):Chud Warrior|歩兵|&amp;ref(Nation/C_Gold.jpg,nolink,25x25,Gold);20&amp;ref(Nation/C_Resource.jpg,nolink,25x25,Resource);12&amp;ref(Nation/C_Recruitment.jpg,nolink,25x25,Recruitment Point);13|&amp;ref(Nation/R_Fort.jpg,nolink,25x25,Land Fortress);||&amp;ref(Nation/LivingLead.jpg,nolink,25x25,Living);|14&amp;ref(Nation/Snow-Move.jpg,nolink,25x25,Snow Move);|
|~|&gt;|&gt;|&gt;|&gt;|&gt;|BGCOLOR(#F5F5F5):槍と盾を持つ歩兵。人間よりも身体能力が高い|
|BGCOLOR(#F5F5F5):Chud Berserker|歩兵|&amp;ref(Nation/C_Gold.jpg,nolink,25x25,Gold);35&amp;ref(Nation/C_Resource.jpg,nolink,25x25,Resource);13&amp;ref(Nation/C_Recruitment.jpg,nolink,25x25,Recruitment Point);28|&amp;ref(Nation/R_Fort.jpg,nolink,25x25,Land Fortress);||&amp;ref(Nation/LivingLead.jpg,nolink,25x25,Living);|14&amp;ref(Nation/Snow-Move.jpg,nolink,25x25,Snow Move);|
|~|&gt;|&gt;|&gt;|&gt;|&gt;|BGCOLOR(#F5F5F5):長剣と斧を持つ狂戦士。要塞のみの兵には珍しい性質|
|BGCOLOR(#F5F5F5):Chud Hunter|歩兵|&amp;ref(Nation/C_Gold.jpg,nolink,25x25,Gold);25&amp;ref(Nation/C_Resource.jpg,nolink,25x25,Resource);7&amp;ref(Nation/C_Recruitment.jpg,nolink,25x25,Recruitment Point);9|&amp;ref(Nation/R_Capital.jpg,nolink,25x25,National Capital);&amp;ref(Nation/R_Forest.jpg,nolink,25x25,Any Forest);||&amp;ref(Nation/LivingLead.jpg,nolink,25x25,Living);&amp;ref(Nation/Undisciplined.jpg,nolink,25x25,Undisciplined);|14&amp;ref(Nation/Stealthy.jpg,nolink,25x25,Stealthy (40));&amp;ref(Nation/Forest-Survival.jpg,nolink,25x25,Forest Survival);&amp;ref(Nation/Mountain-Survival.jpg,nolink,25x25,Mountain Survival);&amp;ref(Nation/Snow-Move.jpg,nolink,25x25,Snow Move);|
|~|&gt;|&gt;|&gt;|&gt;|&gt;|BGCOLOR(#F5F5F5):槍と投槍を持つ歩兵。統制不能だが狂戦士で能力は高い|
|BGCOLOR(#F5F5F5):Chud Skinshifter|歩兵&amp;ref(Nation/Sacred.jpg,nolink,25x25,Sacred);|&amp;ref(Nation/C_Gold.jpg,nolink,25x25,Gold);65&amp;ref(Nation/C_Resource.jpg,nolink,25x25,Resource);5&amp;ref(Nation/C_Recruitment.jpg,nolink,25x25,Recruitment Point);33|&amp;ref(Nation/R_Capital.jpg,nolink,25x25,National Capital);|&amp;ref(Spell/P_Holy.jpg,nolink,25x25,Temple Needed);|&amp;ref(Nation/LivingLead.jpg,nolink,25x25,Living);|16&amp;ref(Nation/Forest-Survival.jpg,nolink,25x25,Forest Survival);&amp;ref(Nation/Mountain-Survival.jpg,nolink,25x25,Mountain Survival);&amp;ref(Nation/Snow-Move.jpg,nolink,25x25,Snow Move);|
|~|&gt;|&gt;|&gt;|&gt;|&gt;|BGCOLOR(#F5F5F5):戦斧を持つ軽歩兵。倒されると熊に変身して戦い続ける|
|BGCOLOR(#F5F5F5):Bear Warrior|歩兵|&amp;ref(Nation/C_Gold.jpg,nolink,25x25,Gold);18&amp;ref(Nation/C_Resource.jpg,nolink,25x25,Resource);4&amp;ref(Nation/C_Recruitment.jpg,nolink,25x25,Recruitment Point);13|&amp;ref(Nation/R_Forest.jpg,nolink,25x25,Any Forest);||&amp;ref(Nation/LivingLead.jpg,nolink,25x25,Living);&amp;ref(Nation/Undisciplined.jpg,nolink,25x25,Undisciplined);|14&amp;ref(Nation/Stealthy.jpg,nolink,25x25,Stealthy (40));&amp;ref(Nation/Forest-Survival.jpg,nolink,25x25,Forest Survival);&amp;ref(Nation/Mountain-Survival.jpg,nolink,25x25,Mountain Survival);&amp;ref(Nation/Snow-Move.jpg,nolink,25x25,Snow Move);|
|~|&gt;|&gt;|&gt;|&gt;|&gt;|BGCOLOR(#F5F5F5):斧二つを持つ軽装狂戦士。非常に攻撃的な性能を持つ|
**守備隊
|種別|指揮官|兵士|備考|
|陸上下位|Rusian Chieftain|Rusian Warrior:15　Rusian Warrior:10|Warriorはそれぞれ槍装備と斧装備|
|陸上上位|Rusian Priest|Chud Warrior:15||
|陸上要塞|Rusian Chieftain|Rusian Hunter:10||
**建造物
***首都要塞
|名称|管理力|指揮官雇用|兵士雇用|食糧庫|守備隊倍率|防壁強度|
|Wooden Fort|20|+1|+75%|250|1.5|150|
***陸上要塞
|名称|建造費|工期|管理力|指揮官雇用|兵士雇用|食糧庫|守備隊倍率|防壁強度|
|Fortified Village|450|3|15|+0|+50%|150|1|100|
|Wooden Fort|300|2|20|+1|+75%|250|1.5|150|
***水中要塞
建造不可
***研究所と寺院
|設備|費用|特殊効果|
|研究所|500||
|寺院|''200''||
**魔法
***魔法資源
|魔法土地|Hall of the Dawn, Pine of Skulls, Oak of Storms|
|宝石収入|&amp;ref(Spell/V_Fire.jpg,nolink,25x25,Fire Gem);1&amp;ref(Spell/V_Air.jpg,nolink,25x25,Air Gem);2&amp;ref(Spell/V_Astral.jpg,nolink,25x25,Astral Pearl);1&amp;ref(Spell/V_Nature.jpg,nolink,25x25,Nature Gem);2|
|特殊機能||
***魔法技能
|名称|雇用|固定魔力|変動魔力|研究力|特殊能力|
|Rusian Priest|&amp;ref(Nation/R_Fort.jpg,nolink,25x25,Land Fortress);|&amp;ref(Spell/P_Holy.jpg,nolink,25x25,Holy);1|||&amp;ref(Nation/Sacred.jpg,nolink,25x25,Sacred);|
|Rusian Wizard|&amp;ref(Nation/R_Fort.jpg,nolink,25x25,Land Fortress);|&amp;ref(Spell/P_Fire.jpg,nolink,25x25,Fire);1&amp;ref(Spell/P_Nature.jpg,nolink,25x25,Nature);1|&amp;ref(Spell/P_Air.jpg,nolink,25x25,Air);&amp;ref(Spell/P_Earth.jpg,nolink,25x25,Earth);&amp;ref(Spell/P_Astral.jpg,nolink,25x25,Astral);&amp;ref(Spell/P_Nature.jpg,nolink,25x25,Nature);+1:100%|&amp;ref(Spell/P_Research.jpg,nolink,25x25,Research);2||
|Son of Heaven|&amp;ref(Nation/R_Capital.jpg,nolink,25x25,National Capital);|&amp;ref(Spell/P_Fire.jpg,nolink,25x25,Fire);1&amp;ref(Spell/P_Air.jpg,nolink,25x25,Air);1&amp;ref(Spell/P_Nature.jpg,nolink,25x25,Nature);1&amp;ref(Spell/P_Holy.jpg,nolink,25x25,Holy);2|&amp;ref(Spell/P_Fire.jpg,nolink,25x25,Fire);&amp;ref(Spell/P_Air.jpg,nolink,25x25,Air);&amp;ref(Spell/P_Astral.jpg,nolink,25x25,Astral);&amp;ref(Spell/P_Nature.jpg,nolink,25x25,Nature);+1:100%|&amp;ref(Spell/P_Research.jpg,nolink,25x25,Research);13+|&amp;ref(Nation/Sacred.jpg,nolink,25x25,Sacred);|
|Daughter of the Sun|&amp;ref(Nation/R_Capital.jpg,nolink,25x25,National Capital);|&amp;ref(Spell/P_Fire.jpg,nolink,25x25,Fire);2&amp;ref(Spell/P_Nature.jpg,nolink,25x25,Nature);1&amp;ref(Spell/P_Holy.jpg,nolink,25x25,Holy);1|&amp;ref(Spell/P_Fire.jpg,nolink,25x25,Fire);&amp;ref(Spell/P_Air.jpg,nolink,25x25,Air);&amp;ref(Spell/P_Astral.jpg,nolink,25x25,Astral);&amp;ref(Spell/P_Nature.jpg,nolink,25x25,Nature);+1:100%&amp;br;&amp;ref(Spell/P_Fire.jpg,nolink,25x25,Fire);&amp;ref(Spell/P_Air.jpg,nolink,25x25,Air);&amp;ref(Spell/P_Astral.jpg,nolink,25x25,Astral);&amp;ref(Spell/P_Nature.jpg,nolink,25x25,Nature);+1:10%|&amp;ref(Spell/P_Research.jpg,nolink,25x25,Research);13+|&amp;ref(Nation/Sacred.jpg,nolink,25x25,Sacred);|
|Perkunu|&amp;ref(Nation/R_Capital.jpg,nolink,25x25,National Capital);|&amp;ref(Spell/P_Air.jpg,nolink,25x25,Air);3&amp;ref(Spell/P_Astral.jpg,nolink,25x25,Astral);1&amp;ref(Spell/P_Nature.jpg,nolink,25x25,Nature);2&amp;ref(Spell/P_Holy.jpg,nolink,25x25,Holy);1|&amp;ref(Spell/P_Air.jpg,nolink,25x25,Air);&amp;ref(Spell/P_Astral.jpg,nolink,25x25,Astral);&amp;ref(Spell/P_Nature.jpg,nolink,25x25,Nature);+1:10%|&amp;ref(Spell/P_Research.jpg,nolink,25x25,Research);17+|&amp;ref(Nation/Sacred.jpg,nolink,25x25,Sacred);|
|Thunder Priest|&amp;ref(Nation/R_Forest.jpg,nolink,25x25,Any Forest);|&amp;ref(Spell/P_Air.jpg,nolink,25x25,Air);2&amp;ref(Spell/P_Nature.jpg,nolink,25x25,Nature);1&amp;ref(Spell/P_Holy.jpg,nolink,25x25,Holy);1|&amp;ref(Spell/P_Air.jpg,nolink,25x25,Air);&amp;ref(Spell/P_Earth.jpg,nolink,25x25,Earth);&amp;ref(Spell/P_Astral.jpg,nolink,25x25,Astral);&amp;ref(Spell/P_Nature.jpg,nolink,25x25,Nature);+1:100%|&amp;ref(Spell/P_Research.jpg,nolink,25x25,Research);11|&amp;ref(Nation/Inept-Researcher.jpg,nolink,25x25,Inept Researcher (-2));&amp;ref(Nation/Sacred.jpg,nolink,25x25,Sacred);|
|Rusalka|&amp;ref(Item/Master-Ritualist.jpg,nolink,25x25,Ritual Spell);|&amp;ref(Spell/P_Water.jpg,nolink,25x25,Water);1&amp;ref(Spell/P_Death.jpg,nolink,25x25,Death);1||&amp;ref(Spell/P_Research.jpg,nolink,25x25,Research);9||
|Vodyanoy|&amp;ref(Item/Master-Ritualist.jpg,nolink,25x25,Ritual Spell);|&amp;ref(Spell/P_Water.jpg,nolink,25x25,Water);3&amp;ref(Spell/P_Nature.jpg,nolink,25x25,Nature);1||&amp;ref(Spell/P_Research.jpg,nolink,25x25,Research);13||
|Alkonost|&amp;ref(Item/Master-Ritualist.jpg,nolink,25x25,Ritual Spell);|&amp;ref(Spell/P_Holy.jpg,nolink,25x25,Holy);3|||&amp;ref(Nation/Sacred.jpg,nolink,25x25,Sacred);|
|Gamayun|&amp;ref(Item/Master-Ritualist.jpg,nolink,25x25,Ritual Spell);|&amp;ref(Spell/P_Air.jpg,nolink,25x25,Air);2&amp;ref(Spell/P_Astral.jpg,nolink,25x25,Astral);2&amp;ref(Spell/P_Holy.jpg,nolink,25x25,Holy);2||&amp;ref(Spell/P_Research.jpg,nolink,25x25,Research);19|&amp;ref(Nation/Adept-Researcher.jpg,nolink,25x25,Adept Researcher (+6));&amp;ref(Nation/Sacred.jpg,nolink,25x25,Sacred);|
|Beregina|&amp;ref(Item/Master-Ritualist.jpg,nolink,25x25,Ritual Spell);|&amp;ref(Spell/P_Water.jpg,nolink,25x25,Water);3&amp;ref(Spell/P_Earth.jpg,nolink,25x25,Earth);1&amp;ref(Spell/P_Nature.jpg,nolink,25x25,Nature);2||&amp;ref(Spell/P_Research.jpg,nolink,25x25,Research);17||
|Cloud Vila|&amp;ref(Item/Master-Ritualist.jpg,nolink,25x25,Ritual Spell);|&amp;ref(Spell/P_Air.jpg,nolink,25x25,Air);3&amp;ref(Spell/P_Astral.jpg,nolink,25x25,Astral);1&amp;ref(Spell/P_Nature.jpg,nolink,25x25,Nature);2||&amp;ref(Spell/P_Research.jpg,nolink,25x25,Research);17|&amp;ref(Nation/Healer.jpg,nolink,25x25,Healer (1));&amp;ref(Nation/Sacred.jpg,nolink,25x25,Sacred);|
|Mountain Vila|&amp;ref(Item/Master-Ritualist.jpg,nolink,25x25,Ritual Spell);|&amp;ref(Spell/P_Air.jpg,nolink,25x25,Air);2&amp;ref(Spell/P_Astral.jpg,nolink,25x25,Astral);1&amp;ref(Spell/P_Nature.jpg,nolink,25x25,Nature);3||&amp;ref(Spell/P_Research.jpg,nolink,25x25,Research);17|&amp;ref(Nation/Healer.jpg,nolink,25x25,Healer (2));&amp;ref(Nation/Sacred.jpg,nolink,25x25,Sacred);|
|Leshiy|&amp;ref(Item/Master-Ritualist.jpg,nolink,25x25,Ritual Spell);|&amp;ref(Spell/P_Air.jpg,nolink,25x25,Air);2&amp;ref(Spell/P_Water.jpg,nolink,25x25,Water);1&amp;ref(Spell/P_Earth.jpg,nolink,25x25,Earth);2&amp;ref(Spell/P_Nature.jpg,nolink,25x25,Nature);3+1||&amp;ref(Spell/P_Research.jpg,nolink,25x25,Research);23||
***固有呪文
|領域|名称|主系統|副系統|消費|使用場面|簡易分類|
|Conjuration Lv2|Summon Simargl|&amp;ref(Spell/P_Air.jpg,nolink,25x25,Air);1||&amp;ref(Spell/V_Air.jpg,nolink,25x25,Air Gem);1|儀式/陸上専用|兵士召喚|
|~|~|&gt;|&gt;|&gt;|&gt;|巡回を得意とする翼持つ犬Simarglを1体召喚します|
|Conjuration Lv3|Summon Firebird|&amp;ref(Spell/P_Fire.jpg,nolink,25x25,Fire);1|&amp;ref(Spell/P_Astral.jpg,nolink,25x25,Astral);1|&amp;ref(Spell/V_Fire.jpg,nolink,25x25,Fire Gem);2|儀式/陸上専用|兵士召喚|
|~|~|&gt;|&gt;|&gt;|&gt;|幸運を呼ぶ火の鳥Firebirdを1体召喚します|
|Conjuration Lv3|Contact Sirin|&amp;ref(Spell/P_Astral.jpg,nolink,25x25,Astral);2||&amp;ref(Spell/V_Astral.jpg,nolink,25x25,Astral Pearl);8|儀式/陸上専用|指揮官召喚|
|~|~|&gt;|&gt;|&gt;|&gt;|敵を誘惑する半人半鳥Sirinを召喚します|
|Conjuration Lv3|Summon Bears|&amp;ref(Spell/P_Nature.jpg,nolink,25x25,Nature);1|&amp;ref(Spell/P_Holy.jpg,nolink,25x25,Holy);1|&amp;ref(Spell/V_Nature.jpg,nolink,25x25,Nature Gem);8|儀式/陸上専用|兵士召喚|
|~|~|&gt;|&gt;|&gt;|&gt;|強靭で神聖な熊Great Bearを7体召喚します|
|Conjuration Lv4|Summon Rusalka|&amp;ref(Spell/P_Water.jpg,nolink,25x25,Water);1|&amp;ref(Spell/P_Death.jpg,nolink,25x25,Death);1|&amp;ref(Spell/V_Water.jpg,nolink,25x25,Water Gem);16|儀式/陸上専用|指揮官召喚|
|~|~|&gt;|&gt;|&gt;|&gt;|溺死した少女の霊Rusalkaを召喚します|
|Conjuration Lv4|Send Vodyanoy|&amp;ref(Spell/P_Water.jpg,nolink,25x25,Water);2||&amp;ref(Spell/V_Water.jpg,nolink,25x25,Water Gem);20|儀式/水陸両用|遠隔召喚|
|~|~|&gt;|&gt;|&gt;|&gt;|指定した海中の州に水の精Vodyanoyを召喚します|
|Conjuration Lv4|Contact Alkonost|&amp;ref(Spell/P_Astral.jpg,nolink,25x25,Astral);2||&amp;ref(Spell/V_Astral.jpg,nolink,25x25,Astral Pearl);15|儀式/陸上専用|指揮官召喚|
|~|~|&gt;|&gt;|&gt;|&gt;|高位聖職者である半人半鳥Alkonostを召喚します|
|Conjuration Lv4|Summon Likho|&amp;ref(Spell/P_Death.jpg,nolink,25x25,Death);1||&amp;ref(Spell/V_Death.jpg,nolink,25x25,Death Gem);10|儀式/陸上専用|指揮官召喚|
|~|~|&gt;|&gt;|&gt;|&gt;|不幸と不安を招く老婆Likhoを召喚します|
|Conjuration Lv5|Summon Zmey|&amp;ref(Spell/P_Fire.jpg,nolink,25x25,Fire);2||&amp;ref(Spell/V_Fire.jpg,nolink,25x25,Fire Gem);5|儀式/陸上専用|兵士召喚|
|~|~|&gt;|&gt;|&gt;|&gt;|炎を吐く多頭の下等竜Zmeyを1体召喚します|
|Conjuration Lv5|Send Lady Midday|&amp;ref(Spell/P_Air.jpg,nolink,25x25,Air);1|&amp;ref(Spell/P_Death.jpg,nolink,25x25,Death);1|&amp;ref(Spell/V_Air.jpg,nolink,25x25,Air Gem);10|儀式/陸上専用|遠隔召喚|
|~|~|&gt;|&gt;|&gt;|&gt;|指定した州に暗殺者Lady Middayを潜伏状態で召喚します|
|Conjuration Lv5|Send Bukavac|&amp;ref(Spell/P_Water.jpg,nolink,25x25,Water);4||&amp;ref(Spell/V_Water.jpg,nolink,25x25,Water Gem);5|儀式/水陸両用|襲撃派遣|
|~|~|&gt;|&gt;|&gt;|&gt;|指定した海中の州をBukavac1体が襲撃します|
|Conjuration Lv5|Contact Gamayun|&amp;ref(Spell/P_Astral.jpg,nolink,25x25,Astral);3||&amp;ref(Spell/V_Astral.jpg,nolink,25x25,Astral Pearl);25|儀式/陸上専用|指揮官召喚|
|~|~|&gt;|&gt;|&gt;|&gt;|半人半鳥の賢者Gamayunを召喚します|
|Conjuration Lv6|Contact Beregina|&amp;ref(Spell/P_Water.jpg,nolink,25x25,Water);3|&amp;ref(Spell/P_Earth.jpg,nolink,25x25,Earth);1|&amp;ref(Spell/V_Water.jpg,nolink,25x25,Water Gem);35|儀式/水陸両用|指揮官召喚|
|~|~|&gt;|&gt;|&gt;|&gt;|岸辺の精霊Bereginaを召喚します|
|Conjuration Lv7|Contact Cloud Vila|&amp;ref(Spell/P_Air.jpg,nolink,25x25,Air);4||&amp;ref(Spell/V_Air.jpg,nolink,25x25,Air Gem);40|儀式/山地限定|指揮官召喚|
|~|~|&gt;|&gt;|&gt;|&gt;|飛行する強力な雲の精霊Cloud Vilaを召喚します|
|Conjuration Lv7|Contact Mountain Vila|&amp;ref(Spell/P_Nature.jpg,nolink,25x25,Nature);4||&amp;ref(Spell/V_Nature.jpg,nolink,25x25,Nature Gem);40|儀式/山地限定|指揮官召喚|
|~|~|&gt;|&gt;|&gt;|&gt;|治療術を持つ強力な山の精霊Mountain Vilaを召喚します|
|Conjuration Lv8|Contact Leshiy|&amp;ref(Spell/P_Nature.jpg,nolink,25x25,Nature);6||&amp;ref(Spell/V_Nature.jpg,nolink,25x25,Nature Gem);60|儀式/森林限定|指揮官召喚|
|~|~|&gt;|&gt;|&gt;|&gt;|森林でのみ強大な力を振るうLeshiyを召喚します|
***固有アイテム
なし
**聖職
***支配圏特殊効果
なし
***聖職者特殊能力
なし
</v>
      </c>
    </row>
    <row r="21" spans="1:31" x14ac:dyDescent="0.15">
      <c r="A21" t="s">
        <v>2893</v>
      </c>
      <c r="B21" t="s">
        <v>2931</v>
      </c>
      <c r="C21" t="s">
        <v>2932</v>
      </c>
      <c r="D21" t="s">
        <v>3077</v>
      </c>
      <c r="E21" s="10" t="s">
        <v>7276</v>
      </c>
      <c r="F21" s="10" t="s">
        <v>7117</v>
      </c>
      <c r="H21" t="s">
        <v>3093</v>
      </c>
      <c r="L21" t="s">
        <v>3102</v>
      </c>
      <c r="M21" t="s">
        <v>3103</v>
      </c>
      <c r="P21">
        <v>2</v>
      </c>
      <c r="S21">
        <v>0</v>
      </c>
      <c r="T21">
        <v>100</v>
      </c>
      <c r="U21">
        <v>500</v>
      </c>
      <c r="W21">
        <v>400</v>
      </c>
      <c r="Y21" t="s">
        <v>7118</v>
      </c>
      <c r="Z21" t="s">
        <v>7119</v>
      </c>
      <c r="AB21" t="str">
        <f t="shared" si="0"/>
        <v>|BGCOLOR(#FDFDFD):[[&amp;ref(Kailasa.jpg,nolink,50x65,Kailasa, Rise of the Ape Kings);&gt;./Kailasa]]</v>
      </c>
      <c r="AC21" t="str">
        <f t="shared" ca="1" si="1"/>
        <v xml:space="preserve">|BGCOLOR(#FAEBD7):[[''Kailasa''&gt;./Kailasa]]|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v>
      </c>
      <c r="AD21"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v>
      </c>
      <c r="AE21" t="str">
        <f ca="1">CONCATENATE("*",B21,", ",C21,CHAR(10),E21,CHAR(10),"**国勢",CHAR(10),"|種族|",F21,"|",CHAR(10),"|経済|",G21,"|",CHAR(10),"|気候|",IF(H21&lt;&gt;"",REPT(SUBSTITUTE(SUBSTITUTE(LEFT(H21,4),"Heat","&amp;ref(Spell/S_Heat.jpg,nolink,25x25,Heat);"),"Cold","&amp;ref(Spell/S_Cold.jpg,nolink,25x25,Cold);"),RIGHT(H21,1)),""),"|",CHAR(10),"|祝福|",SUBSTITUTE(SUBSTITUTE(SUBSTITUTE(SUBSTITUTE(SUBSTITUTE(SUBSTITUTE(SUBSTITUTE(SUBSTITUTE(J21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21&amp;" "&amp;B21&amp;" 指揮官 S",Troops!$A:$A,0)&amp;":AJ"&amp;MATCH(A21&amp;" "&amp;B21&amp;" 指揮官 E",Troops!$A:$A,0))),myConcat(INDIRECT("Troops!AJ"&amp;MATCH(A21&amp;" "&amp;B21&amp;" 指揮官 S",Troops!$A:$A,0)))),CHAR(10),"***兵士",CHAR(10),"|名称|種別|コスト|&gt;|雇用条件|指揮枠|行軍|",CHAR(10),IFERROR(myConcat(INDIRECT("Troops!AJ"&amp;MATCH(A21&amp;" "&amp;B21&amp;" 兵士 S",Troops!$A:$A,0)&amp;":AJ"&amp;MATCH(A21&amp;" "&amp;B21&amp;" 兵士 E",Troops!$A:$A,0))),myConcat(INDIRECT("Troops!AJ"&amp;MATCH(A21&amp;" "&amp;B21&amp;" 指揮官 S",Troops!$A:$A,0)))),"**守備隊",CHAR(10),"|種別|指揮官|兵士|備考|",CHAR(10),IFERROR(myConcat(INDIRECT("Defence!H"&amp;MATCH(A21&amp;" "&amp;B21&amp;" S",Defence!$A:$A,0)&amp;":H"&amp;MATCH(A21&amp;" "&amp;B21&amp;" E",Defence!$A:$A,0))),myConcat(INDIRECT("Defence!H"&amp;MATCH(A21&amp;" "&amp;B21&amp;" S",Defence!$A:$A,0)))),CHAR(10),"**建造物",CHAR(10),"***首都要塞",CHAR(10),"|名称|管理力|指揮官雇用|兵士雇用|食糧庫|守備隊倍率|防壁強度|",CHAR(10),VLOOKUP(L21,Fort!$D:$M,10,FALSE),CHAR(10),"***陸上要塞",CHAR(10),"|名称|建造費|工期|管理力|指揮官雇用|兵士雇用|食糧庫|守備隊倍率|防壁強度|",CHAR(10),IFERROR(myConcat(INDIRECT(ADDRESS(MATCH(M21&amp;"1",Fort!$A:$A,0),MATCH(T21,Fort!$1:$1,0),3,1,"Fort")&amp;":"&amp;ADDRESS(MATCH(M21&amp;P21,Fort!$A:$A,0),MATCH(T21,Fort!$1:$1,0),3,1))),myConcat(INDIRECT(ADDRESS(MATCH(M21&amp;"1",Fort!$A:$A,0),MATCH(T21,Fort!$1:$1,0),3,1,"Fort")))),IFERROR("***沿岸要塞"&amp;CHAR(10)&amp;"|名称|建造費|工期|管理力|指揮官雇用|兵士雇用|食糧庫|守備隊倍率|防壁強度|"&amp;CHAR(10)&amp;IFERROR(myConcat(INDIRECT(ADDRESS(MATCH(N21&amp;"1",Fort!$A:$A,0),MATCH(T21,Fort!$1:$1,0),3,1,"Fort")&amp;":"&amp;ADDRESS(MATCH(N21&amp;Q21,Fort!$A:$A,0),MATCH(T21,Fort!$1:$1,0),3,1))),myConcat(INDIRECT(ADDRESS(MATCH(N21&amp;"1",Fort!$A:$A,0),MATCH(T21,Fort!$1:$1,0),3,1,"Fort")))&amp;CHAR(10)),""),"***水中要塞",CHAR(10),IFERROR("|名称|建造費|工期|管理力|指揮官雇用|兵士雇用|食糧庫|守備隊倍率|防壁強度|"&amp;CHAR(10)&amp;IFERROR(myConcat(INDIRECT(ADDRESS(MATCH(O21&amp;"1",Fort!$A:$A,0),MATCH(T21,Fort!$1:$1,0),3,1,"Fort")&amp;":"&amp;ADDRESS(MATCH(O21&amp;R21,Fort!$A:$A,0),MATCH(T21,Fort!$1:$1,0),3,1))),myConcat(INDIRECT(ADDRESS(MATCH(O21&amp;"1",Fort!$A:$A,0),MATCH(T21,Fort!$1:$1,0),3,1,"Fort")))),"建造不可"),CHAR(10),"***研究所と寺院",CHAR(10),"|設備|費用|特殊効果|",CHAR(10),"|研究所|",IF(U21&lt;&gt;500,"''"&amp;U21&amp;"''",U21),"|",V21,"|",CHAR(10),"|寺院|",IF(W21&lt;&gt;400,"''"&amp;W21&amp;"''",W21),"|",X21,"|",CHAR(10),"**魔法",CHAR(10),"***魔法資源",CHAR(10),"|魔法土地|",Y21,"|",CHAR(10),"|宝石収入|",SUBSTITUTE(SUBSTITUTE(SUBSTITUTE(SUBSTITUTE(SUBSTITUTE(SUBSTITUTE(SUBSTITUTE(SUBSTITUTE(Z21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Slave);"),"|",CHAR(10),"|特殊機能|",AA21,"|",CHAR(10),"***魔法技能",CHAR(10),"|名称|雇用|固定魔力|変動魔力|研究力|特殊能力|",CHAR(10),IFERROR(myConcat(INDIRECT("MagicSkill!AM"&amp;MATCH(A21&amp;" "&amp;B21&amp;" S",MagicSkill!$A:$A,0)&amp;":AM"&amp;MATCH(A21&amp;" "&amp;B21&amp;" E",MagicSkill!$A:$A,0))),myConcat(INDIRECT("MagicSkill!AM"&amp;MATCH(A21&amp;" "&amp;B21&amp;" S",MagicSkill!$A:$A,0)))),CHAR(10),"***固有呪文",CHAR(10),IFERROR(CHAR(10)&amp;"|領域|名称|主系統|副系統|消費|使用場面|簡易分類|"&amp;CHAR(10)&amp;IFERROR(myConcat(INDIRECT("NationalSpellWork!E"&amp;MATCH(A21&amp;" "&amp;B21&amp;" S",NationalSpellWork!$A:$A,0)&amp;":E"&amp;MATCH(A21&amp;" "&amp;B21&amp;" E",NationalSpellWork!$A:$A,0))),myConcat(INDIRECT("NationalSpellWork!E"&amp;MATCH(A21&amp;" "&amp;B21&amp;" S",NationalSpellWork!$A:$A,0)))),"なし"),CHAR(10),"***固有アイテム",CHAR(10),IFERROR(IFERROR(myConcat(INDIRECT("NationalItemWork!E"&amp;MATCH(A21&amp;" "&amp;B21&amp;" S",NationalItemWork!$A:$A,0)&amp;":E"&amp;MATCH(A21&amp;" "&amp;B21&amp;" E",NationalItemWork!$A:$A,0))),myConcat(INDIRECT("NationalItemWork!E"&amp;MATCH(A21&amp;" "&amp;B21&amp;" S",NationalItemWork!$A:$A,0)))),"なし"),CHAR(10),"**聖職",CHAR(10),"***支配圏特殊効果",CHAR(10),IF(I21&lt;&gt;"",I21,"なし"),CHAR(10),"***聖職者特殊能力",CHAR(10),IF(K21&lt;&gt;"",K21,"なし"),CHAR(10))</f>
        <v xml:space="preserve">*Kailasa, Rise of the Ape Kings
神聖なるKailasa山には、初期の時代の存在が未だ留まっています。
彼らは神秘的な力に恵まれていますが、数は僅かです。
新たなる神の出現と共に、彼らは最も思いもよらない元から助力者を集めました。
神聖なる山の麓の森の深くでは、異様な聡明さを持つ類人猿が進化しました。
類人猿らは野蛮で、最近になって金属加工技術を習得したばかりです。
**国勢
|種族|類人猿、夜叉|
|経済||
|気候|&amp;ref(Spell/S_Heat.jpg,nolink,25x25,Heat);&amp;ref(Spell/S_Heat.jpg,nolink,25x25,Heat);|
|祝福||
**正規軍
***指揮官
|名称|種別|コスト|&gt;|雇用条件|指揮能力|行軍|
|BGCOLOR(#F5F5F5):Markata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|BGCOLOR(#F5F5F5):Bandar Commander|指揮官|&amp;ref(Nation/C_Gold.jpg,nolink,25x25,Gold);75&amp;ref(Nation/C_Resource.jpg,nolink,25x25,Resource);20&amp;ref(Nation/C_Command.jpg,nolink,25x25,Commander Point);1|&amp;ref(Nation/R_Fort.jpg,nolink,25x25,Land Fortress);||&amp;ref(Nation/Squad.jpg,nolink,25x25,Squad);3&amp;ref(Nation/LivingLead.jpg,nolink,25x25,Leadership);80|12&amp;ref(Nation/Forest-Survival.jpg,nolink,25x25,Forest Survival);|
|~|&gt;|&gt;|&gt;|&gt;|&gt;|BGCOLOR(#F5F5F5):標準的な指揮官。体格も大きく丈夫|
|BGCOLOR(#F5F5F5):Yogi|魔術師&amp;ref(Nation/Sacred.jpg,nolink,25x25,Sacred);|&amp;ref(Nation/C_Gold.jpg,nolink,25x25,Gold);55&amp;ref(Nation/C_Resource.jpg,nolink,25x25,Resource);1&amp;ref(Nation/C_Command.jpg,nolink,25x25,Commander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|~|&gt;|&gt;|&gt;|&gt;|&gt;|BGCOLOR(#F5F5F5):星魔法を持つ。白き猿は経験次第で死後に転生する|
|BGCOLOR(#F5F5F5):Guru|魔術師&amp;ref(Nation/Sacred.jpg,nolink,25x25,Sacred);|&amp;ref(Nation/C_Gold.jpg,nolink,25x25,Gold);160&amp;ref(Nation/C_Resource.jpg,nolink,25x25,Resource);1&amp;ref(Nation/C_Command.jpg,nolink,25x25,Commander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Leadership);25|10&amp;ref(Nation/Forest-Survival.jpg,nolink,25x25,Forest Survival);|
|~|&gt;|&gt;|&gt;|&gt;|&gt;|BGCOLOR(#F5F5F5):星と緑魔法を持つ。戦闘時の移動が極端に遅い|
|BGCOLOR(#F5F5F5):Guhyaka General|聖職者&amp;ref(Nation/Sacred.jpg,nolink,25x25,Sacred);|&amp;ref(Nation/C_Gold.jpg,nolink,25x25,Gold);105&amp;ref(Nation/C_Resource.jpg,nolink,25x25,Resource);8&amp;ref(Nation/C_Command.jpg,nolink,25x25,Commander Point);2|&amp;ref(Nation/R_Fort.jpg,nolink,25x25,Land Fortress);|&amp;ref(Spell/P_Holy.jpg,nolink,25x25,Temple Needed);|&amp;ref(Nation/Squad.jpg,nolink,25x25,Squad);3&amp;ref(Nation/LivingLead.jpg,nolink,25x25,Leadership);80&amp;ref(Nation/MagicLead.jpg,nolink,25x25,Magic Leadership);40|16|
|~|&gt;|&gt;|&gt;|&gt;|&gt;|BGCOLOR(#F5F5F5):レベル1の聖職者。魔法生物の指揮枠を持つ|
|BGCOLOR(#F5F5F5):Yaksha|聖職者&amp;ref(Nation/Sacred.jpg,nolink,25x25,Sacred);|&amp;ref(Nation/C_Gold.jpg,nolink,25x25,Gold);345&amp;ref(Nation/C_Resource.jpg,nolink,25x25,Resource);7&amp;ref(Nation/C_Command.jpg,nolink,25x25,Commander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Leadership);35+|16|
|~|&gt;|&gt;|&gt;|&gt;|&gt;|BGCOLOR(#F5F5F5):レベル1の聖職者。地と緑の魔法技能を持つ|
|BGCOLOR(#F5F5F5):Yakshini|聖職者&amp;ref(Nation/Sacred.jpg,nolink,25x25,Sacred);|&amp;ref(Nation/C_Gold.jpg,nolink,25x25,Gold);345&amp;ref(Nation/C_Resource.jpg,nolink,25x25,Resource);1&amp;ref(Nation/C_Command.jpg,nolink,25x25,Commander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Leadership);35+|16|
|~|&gt;|&gt;|&gt;|&gt;|&gt;|BGCOLOR(#F5F5F5):レベル1の聖職者。水と緑の魔法技能を持つ|
***兵士
|名称|種別|コスト|&gt;|雇用条件|指揮枠|行軍|
|BGCOLOR(#F5F5F5):Markata|歩兵|&amp;ref(Nation/C_Gold.jpg,nolink,25x25,Gold);5&amp;ref(Nation/C_Resource.jpg,nolink,25x25,Resource);1&amp;ref(Nation/C_Recruitment.jpg,nolink,25x25,Recruitment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|BGCOLOR(#F5F5F5):Bandar Warrior|歩兵|&amp;ref(Nation/C_Gold.jpg,nolink,25x25,Gold);16&amp;ref(Nation/C_Resource.jpg,nolink,25x25,Resource);4&amp;ref(Nation/C_Recruitment.jpg,nolink,25x25,Recruitment Point);9|&amp;ref(Nation/R_Fort.jpg,nolink,25x25,Land Fortress);||&amp;ref(Nation/LivingLead.jpg,nolink,25x25,Living);&amp;ref(Nation/Animal.jpg,nolink,25x25,Animal);|12&amp;ref(Nation/Forest-Survival.jpg,nolink,25x25,Forest Survival);|
|~|&gt;|&gt;|&gt;|&gt;|&gt;|BGCOLOR(#F5F5F5):棍棒、小石、小盾を持つ軽歩兵。大猿は強靭だが数で押されがち|
|BGCOLOR(#F5F5F5):Bandar Swordsman|歩兵|&amp;ref(Nation/C_Gold.jpg,nolink,25x25,Gold);19&amp;ref(Nation/C_Resource.jpg,nolink,25x25,Resource);17&amp;ref(Nation/C_Recruitment.jpg,nolink,25x25,Recruitment Point);12|&amp;ref(Nation/R_Fort.jpg,nolink,25x25,Land Fortress);||&amp;ref(Nation/LivingLead.jpg,nolink,25x25,Living);&amp;ref(Nation/Animal.jpg,nolink,25x25,Animal);|10&amp;ref(Nation/Forest-Survival.jpg,nolink,25x25,Forest Survival);|
|~|&gt;|&gt;|&gt;|&gt;|&gt;|BGCOLOR(#F5F5F5):曲刀と小盾を持つ歩兵。高い筋力と良質な武器による一撃は強力|
|BGCOLOR(#F5F5F5):Guhyaka|歩兵&amp;ref(Nation/Sacred.jpg,nolink,25x25,Sacred);|&amp;ref(Nation/C_Gold.jpg,nolink,25x25,Gold);27&amp;ref(Nation/C_Resource.jpg,nolink,25x25,Resource);2&amp;ref(Nation/C_Recruitment.jpg,nolink,25x25,Recruitment Point);18|&amp;ref(Nation/R_Fort.jpg,nolink,25x25,Land Fortress);|&amp;ref(Spell/P_Holy.jpg,nolink,25x25,Temple Needed);|&amp;ref(Nation/MagicLead.jpg,nolink,25x25,Magic Being);|14|
|~|&gt;|&gt;|&gt;|&gt;|&gt;|BGCOLOR(#F5F5F5):槍を持つ軽歩兵。接近戦には強いが射撃を浴びると脆い|
|BGCOLOR(#F5F5F5):Yavana|歩兵&amp;ref(Nation/Sacred.jpg,nolink,25x25,Sacred);|&amp;ref(Nation/C_Gold.jpg,nolink,25x25,Gold);35&amp;ref(Nation/C_Resource.jpg,nolink,25x25,Resource);8&amp;ref(Nation/C_Recruitment.jpg,nolink,25x25,Recruitment Point);24|&amp;ref(Nation/R_Capital.jpg,nolink,25x25,National Capital);|&amp;ref(Spell/P_Holy.jpg,nolink,25x25,Temple Needed);|&amp;ref(Nation/MagicLead.jpg,nolink,25x25,Magic Being);|14|
|~|&gt;|&gt;|&gt;|&gt;|&gt;|BGCOLOR(#F5F5F5):曲刀と小盾を持つ軽歩兵。攻撃力に優れるがやはり射撃には弱い|
|BGCOLOR(#F5F5F5):Yavana Archer|射手&amp;ref(Nation/Sacred.jpg,nolink,25x25,Sacred);|&amp;ref(Nation/C_Gold.jpg,nolink,25x25,Gold);30&amp;ref(Nation/C_Resource.jpg,nolink,25x25,Resource);5&amp;ref(Nation/C_Recruitment.jpg,nolink,25x25,Recruitment Point);21|&amp;ref(Nation/R_Capital.jpg,nolink,25x25,National Capital);|&amp;ref(Spell/P_Holy.jpg,nolink,25x25,Temple Needed);|&amp;ref(Nation/MagicLead.jpg,nolink,25x25,Magic Being);|14|
|~|&gt;|&gt;|&gt;|&gt;|&gt;|BGCOLOR(#F5F5F5):長弓を使う夜叉。祝福を載せた矢を活用すれば強力|
**守備隊
|種別|指揮官|兵士|備考|
|陸上下位|Atavi Chieftain|Markata:20　Atavi Infantry:10　Atavi Archer:10||
|陸上上位|Bandar Commander|Bandar Warrior:10　Light Bandar Archer:5||
|陸上要塞|Bandar Commander|Light Bandar Archer:2　Atavi Archer:6　Markata Archer:6　Markata:6||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|魔法土地|Mount Kailasa, The Lotus Garden|
|宝石収入|&amp;ref(Spell/V_Earth.jpg,nolink,25x25,Earth Gem);2&amp;ref(Spell/V_Astral.jpg,nolink,25x25,Astral Pearl);2&amp;ref(Spell/V_Nature.jpg,nolink,25x25,Nature Gem);2|
|特殊機能||
***魔法技能
|名称|雇用|固定魔力|変動魔力|研究力|特殊能力|
|Yogi|&amp;ref(Nation/R_Fort.jpg,nolink,25x25,Land Fortress);|&amp;ref(Spell/P_Astral.jpg,nolink,25x25,Astral);1||&amp;ref(Spell/P_Research.jpg,nolink,25x25,Research);7|&amp;ref(Nation/Sacred.jpg,nolink,25x25,Sacred);|
|Guru|&amp;ref(Nation/R_Fort.jpg,nolink,25x25,Land Fortress);|&amp;ref(Spell/P_Astral.jpg,nolink,25x25,Astral);2&amp;ref(Spell/P_Nature.jpg,nolink,25x25,Nature);1||&amp;ref(Spell/P_Research.jpg,nolink,25x25,Research);11|&amp;ref(Nation/Sacred.jpg,nolink,25x25,Sacred);|
|Guhyaka General|&amp;ref(Nation/R_Fort.jpg,nolink,25x25,Land Fortress);|&amp;ref(Spell/P_Holy.jpg,nolink,25x25,Holy);1|||&amp;ref(Nation/Sacred.jpg,nolink,25x25,Sacred);|
|Yaksha|&amp;ref(Nation/R_Capital.jpg,nolink,25x25,National Capital);&amp;ref(Item/Master-Ritualist.jpg,nolink,25x25,Ritual Spell);|&amp;ref(Spell/P_Earth.jpg,nolink,25x25,Earth);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|Yakshini|&amp;ref(Nation/R_Capital.jpg,nolink,25x25,National Capital);&amp;ref(Item/Master-Ritualist.jpg,nolink,25x25,Ritual Spell);|&amp;ref(Spell/P_Water.jpg,nolink,25x25,Water);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|Kinnara|&amp;ref(Item/Master-Ritualist.jpg,nolink,25x25,Ritual Spell);|&amp;ref(Spell/P_Air.jpg,nolink,25x25,Air);2&amp;ref(Spell/P_Astral.jpg,nolink,25x25,Astral);2&amp;ref(Spell/P_Holy.jpg,nolink,25x25,Holy);2||&amp;ref(Spell/P_Research.jpg,nolink,25x25,Research);13|&amp;ref(Nation/Sacred.jpg,nolink,25x25,Sacred);|
|Siddha|&amp;ref(Item/Master-Ritualist.jpg,nolink,25x25,Ritual Spell);|&amp;ref(Spell/P_Air.jpg,nolink,25x25,Air);2&amp;ref(Spell/P_Astral.jpg,nolink,25x25,Astral);3&amp;ref(Spell/P_Holy.jpg,nolink,25x25,Holy);3||&amp;ref(Spell/P_Research.jpg,nolink,25x25,Research);15|&amp;ref(Nation/Sacred.jpg,nolink,25x25,Sacred);|
|Devata|&amp;ref(Item/Master-Ritualist.jpg,nolink,25x25,Ritual Spell);|&amp;ref(Spell/P_Air.jpg,nolink,25x25,Air);3&amp;ref(Spell/P_Astral.jpg,nolink,25x25,Astral);2&amp;ref(Spell/P_Holy.jpg,nolink,25x25,Holy);3||&amp;ref(Spell/P_Research.jpg,nolink,25x25,Research);15|&amp;ref(Nation/Sacred.jpg,nolink,25x25,Sacred);|
|Devala|&amp;ref(Item/Master-Ritualist.jpg,nolink,25x25,Ritual Spell);|&amp;ref(Spell/P_Astral.jpg,nolink,25x25,Astral);3&amp;ref(Spell/P_Holy.jpg,nolink,25x25,Holy);4||&amp;ref(Spell/P_Research.jpg,nolink,25x25,Research);11|&amp;ref(Nation/Sacred.jpg,nolink,25x25,Sacred);|
|Rudra|&amp;ref(Item/Master-Ritualist.jpg,nolink,25x25,Ritual Spell);|&amp;ref(Spell/P_Fire.jpg,nolink,25x25,Fire);3&amp;ref(Spell/P_Air.jpg,nolink,25x25,Air);3&amp;ref(Spell/P_Death.jpg,nolink,25x25,Death);3&amp;ref(Spell/P_Holy.jpg,nolink,25x25,Holy);1||&amp;ref(Spell/P_Research.jpg,nolink,25x25,Research);3|&amp;ref(Nation/Inept-Researcher.jpg,nolink,25x25,Inept Researcher (-20));&amp;ref(Nation/Forge-Bonus.jpg,nolink,25x25,Forge Bonus (-5));&amp;ref(Nation/Sacred.jpg,nolink,25x25,Sacred);|
***固有呪文
|領域|名称|主系統|副系統|消費|使用場面|簡易分類|
|Conjuration Lv3|Summon Apsaras|&amp;ref(Spell/P_Astral.jpg,nolink,25x25,Astral);2||&amp;ref(Spell/V_Astral.jpg,nolink,25x25,Astral Pearl);2|儀式/陸上専用|兵士召喚|
|~|~|&gt;|&gt;|&gt;|&gt;|極めて美しい神聖なる天の踊り子Apsaraを3体召喚します|
|Conjuration Lv3|Herd of Elephants|&amp;ref(Spell/P_Nature.jpg,nolink,25x25,Nature);2||&amp;ref(Spell/V_Nature.jpg,nolink,25x25,Nature Gem);25|儀式/陸上専用|兵士召喚|
|~|~|&gt;|&gt;|&gt;|&gt;|敵を蹂躙する臆病な巨大生物Elephantを5+体召喚します|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Lv4|Contact Yaksha|&amp;ref(Spell/P_Nature.jpg,nolink,25x25,Nature);2|&amp;ref(Spell/P_Earth.jpg,nolink,25x25,Earth);1|&amp;ref(Spell/V_Nature.jpg,nolink,25x25,Nature Gem);25|儀式/陸上専用|指揮官召喚|
|~|~|&gt;|&gt;|&gt;|&gt;|強力な地魔法を使うYakshaを召喚します|
|Conjuration Lv4|Contact Yakshini|&amp;ref(Spell/P_Nature.jpg,nolink,25x25,Nature);2|&amp;ref(Spell/P_Water.jpg,nolink,25x25,Water);1|&amp;ref(Spell/V_Nature.jpg,nolink,25x25,Nature Gem);25|儀式/陸上専用|指揮官召喚|
|~|~|&gt;|&gt;|&gt;|&gt;|強力な水魔法を使うYakshiniを召喚します|
|Conjuration Lv5|Summon Gandharvas|&amp;ref(Spell/P_Astral.jpg,nolink,25x25,Astral);2||&amp;ref(Spell/V_Astral.jpg,nolink,25x25,Astral Pearl);18|儀式/陸上専用|兵士召喚|
|~|~|&gt;|&gt;|&gt;|&gt;|神聖なる天の戦闘楽師Gandharvaを6体召喚します|
|Conjuration Lv6|Summon Kinnara|&amp;ref(Spell/P_Astral.jpg,nolink,25x25,Astral);3||&amp;ref(Spell/V_Astral.jpg,nolink,25x25,Astral Pearl);25|儀式/陸上専用|指揮官召喚|
|~|~|&gt;|&gt;|&gt;|&gt;|翼持つ天の音楽家Kinnaraを召喚します|
|Conjuration Lv7|Summon Siddha|&amp;ref(Spell/P_Astral.jpg,nolink,25x25,Astral);4||&amp;ref(Spell/V_Astral.jpg,nolink,25x25,Astral Pearl);35|儀式/陸上専用|指揮官召喚|
|~|~|&gt;|&gt;|&gt;|&gt;|瞬間移動能力を持つ天の存在Siddhaを召喚します|
|Conjuration Lv8|Summon Devata|&amp;ref(Spell/P_Astral.jpg,nolink,25x25,Astral);5||&amp;ref(Spell/V_Astral.jpg,nolink,25x25,Astral Pearl);45|儀式/陸上専用|指揮官召喚|
|~|~|&gt;|&gt;|&gt;|&gt;|四本の腕を持つ強大なる天の存在Devataを召喚します|
|Conjuration Lv9|Summon Devala|&amp;ref(Spell/P_Astral.jpg,nolink,25x25,Astral);5||&amp;ref(Spell/V_Astral.jpg,nolink,25x25,Astral Pearl);55|儀式/陸上専用|指揮官召喚|
|~|~|&gt;|&gt;|&gt;|&gt;|州に神秘を広める音楽の化身Devalaを召喚します|
|Conjuration Lv9|Summon Rudra|&amp;ref(Spell/P_Astral.jpg,nolink,25x25,Astral);5||&amp;ref(Spell/V_Astral.jpg,nolink,25x25,Astral Pearl);55|儀式/陸上専用|指揮官召喚|
|~|~|&gt;|&gt;|&gt;|&gt;|恐るべき破壊神の僕Rudraを召喚します|
|Thaumaturgy Lv6|Celestial Music|&amp;ref(Spell/P_Astral.jpg,nolink,25x25,Astral);3||&amp;ref(Spell/V_Astral.jpg,nolink,25x25,Astral Pearl);1|戦闘/陸上専用|全体強化|
|~|~|&gt;|&gt;|&gt;|&gt;|味方の神聖な魔法生物全員を加速させます|
***固有アイテム
|Construction Lv4|BGCOLOR(#000000):&amp;ref(Item/SH Weapons/Vajra.jpg,nolink,75x75,Vajra);|BGCOLOR(BLACK):COLOR(WHITE):''Vajra''|片手|&amp;ref(Spell/P_Astral.jpg,nolink,25x25,Astral);2|&amp;ref(Spell/V_Astral.jpg,nolink,25x25,Astral Pearl);10|
|~|~|&gt;|&gt;|&gt;|攻撃力：5&amp;ref(Item/D_Pierce.jpg,nolink,25x25,Pierce Damage);&amp;ref(Item/D_Magic.jpg,nolink,25x25,Magic Damage);&amp;br;攻撃修正：2&amp;br;防御修正：0&amp;br;長さ：0&amp;br;命中時追撃：Shock&amp;br;&amp;br;&amp;ref(Item/Shock-Resistant.jpg,nolink,25x25,Shock Resistant (10));&amp;br;戦闘時使用可能：Lightning Bolt|
|~|&gt;|&gt;|&gt;|&gt;|BGCOLOR(#F5F5F5):電撃を伴う独特な武器。雷撃も放てる|
|Construction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**聖職
***支配圏特殊効果
なし
***聖職者特殊能力
なし
</v>
      </c>
    </row>
    <row r="22" spans="1:31" x14ac:dyDescent="0.15">
      <c r="A22" t="s">
        <v>2893</v>
      </c>
      <c r="B22" t="s">
        <v>2933</v>
      </c>
      <c r="C22" t="s">
        <v>2934</v>
      </c>
      <c r="D22" t="s">
        <v>3077</v>
      </c>
      <c r="E22" s="10" t="s">
        <v>7428</v>
      </c>
      <c r="F22" s="10" t="s">
        <v>7281</v>
      </c>
      <c r="H22" t="s">
        <v>3085</v>
      </c>
      <c r="I22" t="s">
        <v>3097</v>
      </c>
      <c r="L22" t="s">
        <v>3102</v>
      </c>
      <c r="M22" t="s">
        <v>3103</v>
      </c>
      <c r="P22">
        <v>2</v>
      </c>
      <c r="S22">
        <v>0</v>
      </c>
      <c r="T22">
        <v>100</v>
      </c>
      <c r="U22">
        <v>500</v>
      </c>
      <c r="W22">
        <v>400</v>
      </c>
      <c r="Y22" t="s">
        <v>7282</v>
      </c>
      <c r="Z22" t="s">
        <v>7283</v>
      </c>
      <c r="AB22" t="str">
        <f t="shared" si="0"/>
        <v>|BGCOLOR(#FDFDFD):[[&amp;ref(Lanka.jpg,nolink,50x65,Lanka, Land of Demons);&gt;./Lanka]]</v>
      </c>
      <c r="AC22" t="str">
        <f t="shared" ca="1" si="1"/>
        <v>|BGCOLOR(#FAEBD7):[[''Lanka''&gt;./Lanka]]</v>
      </c>
      <c r="AD22"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v>
      </c>
      <c r="AE22" t="str">
        <f ca="1">CONCATENATE("*",B22,", ",C22,CHAR(10),E22,CHAR(10),"**国勢",CHAR(10),"|種族|",F22,"|",CHAR(10),"|経済|",G22,"|",CHAR(10),"|気候|",IF(H22&lt;&gt;"",REPT(SUBSTITUTE(SUBSTITUTE(LEFT(H22,4),"Heat","&amp;ref(Spell/S_Heat.jpg,nolink,25x25,Heat);"),"Cold","&amp;ref(Spell/S_Cold.jpg,nolink,25x25,Cold);"),RIGHT(H22,1)),""),"|",CHAR(10),"|祝福|",SUBSTITUTE(SUBSTITUTE(SUBSTITUTE(SUBSTITUTE(SUBSTITUTE(SUBSTITUTE(SUBSTITUTE(SUBSTITUTE(J22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22&amp;" "&amp;B22&amp;" 指揮官 S",Troops!$A:$A,0)&amp;":AJ"&amp;MATCH(A22&amp;" "&amp;B22&amp;" 指揮官 E",Troops!$A:$A,0))),myConcat(INDIRECT("Troops!AJ"&amp;MATCH(A22&amp;" "&amp;B22&amp;" 指揮官 S",Troops!$A:$A,0)))),CHAR(10),"***兵士",CHAR(10),"|名称|種別|コスト|&gt;|雇用条件|指揮枠|行軍|",CHAR(10),IFERROR(myConcat(INDIRECT("Troops!AJ"&amp;MATCH(A22&amp;" "&amp;B22&amp;" 兵士 S",Troops!$A:$A,0)&amp;":AJ"&amp;MATCH(A22&amp;" "&amp;B22&amp;" 兵士 E",Troops!$A:$A,0))),myConcat(INDIRECT("Troops!AJ"&amp;MATCH(A22&amp;" "&amp;B22&amp;" 指揮官 S",Troops!$A:$A,0)))),"**守備隊",CHAR(10),"|種別|指揮官|兵士|備考|",CHAR(10),IFERROR(myConcat(INDIRECT("Defence!H"&amp;MATCH(A22&amp;" "&amp;B22&amp;" S",Defence!$A:$A,0)&amp;":H"&amp;MATCH(A22&amp;" "&amp;B22&amp;" E",Defence!$A:$A,0))),myConcat(INDIRECT("Defence!H"&amp;MATCH(A22&amp;" "&amp;B22&amp;" S",Defence!$A:$A,0)))),CHAR(10),"**建造物",CHAR(10),"***首都要塞",CHAR(10),"|名称|管理力|指揮官雇用|兵士雇用|食糧庫|守備隊倍率|防壁強度|",CHAR(10),VLOOKUP(L22,Fort!$D:$M,10,FALSE),CHAR(10),"***陸上要塞",CHAR(10),"|名称|建造費|工期|管理力|指揮官雇用|兵士雇用|食糧庫|守備隊倍率|防壁強度|",CHAR(10),IFERROR(myConcat(INDIRECT(ADDRESS(MATCH(M22&amp;"1",Fort!$A:$A,0),MATCH(T22,Fort!$1:$1,0),3,1,"Fort")&amp;":"&amp;ADDRESS(MATCH(M22&amp;P22,Fort!$A:$A,0),MATCH(T22,Fort!$1:$1,0),3,1))),myConcat(INDIRECT(ADDRESS(MATCH(M22&amp;"1",Fort!$A:$A,0),MATCH(T22,Fort!$1:$1,0),3,1,"Fort")))),IFERROR("***沿岸要塞"&amp;CHAR(10)&amp;"|名称|建造費|工期|管理力|指揮官雇用|兵士雇用|食糧庫|守備隊倍率|防壁強度|"&amp;CHAR(10)&amp;IFERROR(myConcat(INDIRECT(ADDRESS(MATCH(N22&amp;"1",Fort!$A:$A,0),MATCH(T22,Fort!$1:$1,0),3,1,"Fort")&amp;":"&amp;ADDRESS(MATCH(N22&amp;Q22,Fort!$A:$A,0),MATCH(T22,Fort!$1:$1,0),3,1))),myConcat(INDIRECT(ADDRESS(MATCH(N22&amp;"1",Fort!$A:$A,0),MATCH(T22,Fort!$1:$1,0),3,1,"Fort")))&amp;CHAR(10)),""),"***水中要塞",CHAR(10),IFERROR("|名称|建造費|工期|管理力|指揮官雇用|兵士雇用|食糧庫|守備隊倍率|防壁強度|"&amp;CHAR(10)&amp;IFERROR(myConcat(INDIRECT(ADDRESS(MATCH(O22&amp;"1",Fort!$A:$A,0),MATCH(T22,Fort!$1:$1,0),3,1,"Fort")&amp;":"&amp;ADDRESS(MATCH(O22&amp;R22,Fort!$A:$A,0),MATCH(T22,Fort!$1:$1,0),3,1))),myConcat(INDIRECT(ADDRESS(MATCH(O22&amp;"1",Fort!$A:$A,0),MATCH(T22,Fort!$1:$1,0),3,1,"Fort")))),"建造不可"),CHAR(10),"***研究所と寺院",CHAR(10),"|設備|費用|特殊効果|",CHAR(10),"|研究所|",IF(U22&lt;&gt;500,"''"&amp;U22&amp;"''",U22),"|",V22,"|",CHAR(10),"|寺院|",IF(W22&lt;&gt;400,"''"&amp;W22&amp;"''",W22),"|",X22,"|",CHAR(10),"**魔法",CHAR(10),"***魔法資源",CHAR(10),"|魔法土地|",Y22,"|",CHAR(10),"|宝石収入|",SUBSTITUTE(SUBSTITUTE(SUBSTITUTE(SUBSTITUTE(SUBSTITUTE(SUBSTITUTE(SUBSTITUTE(SUBSTITUTE(Z22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Slave);"),"|",CHAR(10),"|特殊機能|",AA22,"|",CHAR(10),"***魔法技能",CHAR(10),"|名称|雇用|固定魔力|変動魔力|研究力|特殊能力|",CHAR(10),IFERROR(myConcat(INDIRECT("MagicSkill!AM"&amp;MATCH(A22&amp;" "&amp;B22&amp;" S",MagicSkill!$A:$A,0)&amp;":AM"&amp;MATCH(A22&amp;" "&amp;B22&amp;" E",MagicSkill!$A:$A,0))),myConcat(INDIRECT("MagicSkill!AM"&amp;MATCH(A22&amp;" "&amp;B22&amp;" S",MagicSkill!$A:$A,0)))),CHAR(10),"***固有呪文",CHAR(10),IFERROR(CHAR(10)&amp;"|領域|名称|主系統|副系統|消費|使用場面|簡易分類|"&amp;CHAR(10)&amp;IFERROR(myConcat(INDIRECT("NationalSpellWork!E"&amp;MATCH(A22&amp;" "&amp;B22&amp;" S",NationalSpellWork!$A:$A,0)&amp;":E"&amp;MATCH(A22&amp;" "&amp;B22&amp;" E",NationalSpellWork!$A:$A,0))),myConcat(INDIRECT("NationalSpellWork!E"&amp;MATCH(A22&amp;" "&amp;B22&amp;" S",NationalSpellWork!$A:$A,0)))),"なし"),CHAR(10),"***固有アイテム",CHAR(10),IFERROR(IFERROR(myConcat(INDIRECT("NationalItemWork!E"&amp;MATCH(A22&amp;" "&amp;B22&amp;" S",NationalItemWork!$A:$A,0)&amp;":E"&amp;MATCH(A22&amp;" "&amp;B22&amp;" E",NationalItemWork!$A:$A,0))),myConcat(INDIRECT("NationalItemWork!E"&amp;MATCH(A22&amp;" "&amp;B22&amp;" S",NationalItemWork!$A:$A,0)))),"なし"),CHAR(10),"**聖職",CHAR(10),"***支配圏特殊効果",CHAR(10),IF(I22&lt;&gt;"",I22,"なし"),CHAR(10),"***聖職者特殊能力",CHAR(10),IF(K22&lt;&gt;"",K22,"なし"),CHAR(10))</f>
        <v xml:space="preserve">*Lanka, Land of Demons
Lankaの暗く、密に樹木に覆われた島には、初期の時代から存在する悪鬼、Rakshasaが未だ留まっています。
途方もない力に恵まれた彼らは、かつてはKailasaのDevataらと戦いましたが、それ以来、Rakshasaの中で最も強大なものはこの世を離れ地獄へと去りました。
残ったRakshasaは、Kailasaの類人猿を捕らえ、隷属させ、彼らを戦士、狩人、あるいは食物として利用しました。
Rakshasaは平和的な白き者に用はなく、Rakshasaの混血、Kala-MukhaがLankaの類人猿を率います。
類人猿の奴隷化により、KailasaのDevataとLankaのRakshasaの古代からの対立は再燃しています。
Rakshasaは血魔法を好み、そして闘争の時には、彼らは罪なき人々の血に惹きつけられます。
**国勢
|種族|類人猿、羅刹|
|経済||
|気候|&amp;ref(Spell/S_Heat.jpg,nolink,25x25,Heat);&amp;ref(Spell/S_Heat.jpg,nolink,25x25,Heat);|
|祝福||
**正規軍
***指揮官
|名称|種別|コスト|&gt;|雇用条件|指揮能力|行軍|
|BGCOLOR(#F5F5F5):Markata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|BGCOLOR(#F5F5F5):Bandar Commander|指揮官|&amp;ref(Nation/C_Gold.jpg,nolink,25x25,Gold);75&amp;ref(Nation/C_Resource.jpg,nolink,25x25,Resource);20&amp;ref(Nation/C_Command.jpg,nolink,25x25,Commander Point);1|&amp;ref(Nation/R_Fort.jpg,nolink,25x25,Land Fortress);||&amp;ref(Nation/Squad.jpg,nolink,25x25,Squad);3&amp;ref(Nation/LivingLead.jpg,nolink,25x25,Leadership);80|12&amp;ref(Nation/Forest-Survival.jpg,nolink,25x25,Forest Survival);|
|~|&gt;|&gt;|&gt;|&gt;|&gt;|BGCOLOR(#F5F5F5):標準的な指揮官。体格も大きく丈夫|
|BGCOLOR(#F5F5F5):Bandaraja|指揮官|&amp;ref(Nation/C_Gold.jpg,nolink,25x25,Gold);115&amp;ref(Nation/C_Resource.jpg,nolink,25x25,Resource);22&amp;ref(Nation/C_Command.jpg,nolink,25x25,Commander Point);2|&amp;ref(Nation/R_Fort.jpg,nolink,25x25,Land Fortress);||&amp;ref(Nation/Squad.jpg,nolink,25x25,Squad);4&amp;ref(Nation/LivingLead.jpg,nolink,25x25,Leadership);120|10&amp;ref(Nation/Forest-Survival.jpg,nolink,25x25,Forest Survival);|
|~|&gt;|&gt;|&gt;|&gt;|&gt;|BGCOLOR(#F5F5F5):上位指揮官。防具は良質だが盾は持たない|
|BGCOLOR(#F5F5F5):Raktapata|聖職者&amp;ref(Nation/Sacred.jpg,nolink,25x25,Sacred);|&amp;ref(Nation/C_Gold.jpg,nolink,25x25,Gold);80&amp;ref(Nation/C_Resource.jpg,nolink,25x25,Resource);4&amp;ref(Nation/C_Command.jpg,nolink,25x25,Commander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Leadership);20|14&amp;ref(Nation/Forest-Survival.jpg,nolink,25x25,Forest Survival);|
|~|&gt;|&gt;|&gt;|&gt;|&gt;|BGCOLOR(#F5F5F5):レベル1の聖職者。血魔法を持つ|
|BGCOLOR(#F5F5F5):Yogini|魔術師|&amp;ref(Nation/C_Gold.jpg,nolink,25x25,Gold);150&amp;ref(Nation/C_Resource.jpg,nolink,25x25,Resource);5&amp;ref(Nation/C_Command.jpg,nolink,25x25,Commander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Leadership);35|14&amp;ref(Nation/Forest-Survival.jpg,nolink,25x25,Forest Survival);|
|~|&gt;|&gt;|&gt;|&gt;|&gt;|BGCOLOR(#F5F5F5):緑、死、血の魔法技能を持つ。魔術師としてはやや丈夫|
|BGCOLOR(#F5F5F5):Kala-Mukha|聖職者&amp;ref(Nation/Sacred.jpg,nolink,25x25,Sacred);|&amp;ref(Nation/C_Gold.jpg,nolink,25x25,Gold);170&amp;ref(Nation/C_Resource.jpg,nolink,25x25,Resource);5&amp;ref(Nation/C_Command.jpg,nolink,25x25,Commander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Leadership);35+|14&amp;ref(Nation/Forest-Survival.jpg,nolink,25x25,Forest Survival);|
|~|&gt;|&gt;|&gt;|&gt;|&gt;|BGCOLOR(#F5F5F5):レベル2の聖職者。血などの魔法技能も持つ|
|BGCOLOR(#F5F5F5):Rakshasi|聖職者&amp;ref(Nation/Sacred.jpg,nolink,25x25,Sacred);|&amp;ref(Nation/C_Gold.jpg,nolink,25x25,Gold);305&amp;ref(Nation/C_Resource.jpg,nolink,25x25,Resource);2&amp;ref(Nation/C_Command.jpg,nolink,25x25,Commander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Leadership);60+|16&amp;ref(Nation/Forest-Survival.jpg,nolink,25x25,Forest Survival);|
|~|&gt;|&gt;|&gt;|&gt;|&gt;|BGCOLOR(#F5F5F5):レベル1の聖職者。幅広い魔力と変身能力を持つ|
|BGCOLOR(#F5F5F5):Raksharaja|聖職者&amp;ref(Nation/Sacred.jpg,nolink,25x25,Sacred);|&amp;ref(Nation/C_Gold.jpg,nolink,25x25,Gold);390&amp;ref(Nation/C_Resource.jpg,nolink,25x25,Resource);22&amp;ref(Nation/C_Command.jpg,nolink,25x25,Commander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Leadership);20+&amp;ref(Nation/UndeadLead.jpg,nolink,25x25,Undead Leadership);80+|18&amp;ref(Nation/Forest-Survival.jpg,nolink,25x25,Forest Survival);|
|~|&gt;|&gt;|&gt;|&gt;|&gt;|BGCOLOR(#F5F5F5):レベル2の聖職者。優れた魔力と指揮能力も備える|
***兵士
|名称|種別|コスト|&gt;|雇用条件|指揮枠|行軍|
|BGCOLOR(#F5F5F5):Markata|歩兵|&amp;ref(Nation/C_Gold.jpg,nolink,25x25,Gold);5&amp;ref(Nation/C_Resource.jpg,nolink,25x25,Resource);1&amp;ref(Nation/C_Recruitment.jpg,nolink,25x25,Recruitment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|BGCOLOR(#F5F5F5):Bandar Warrior|歩兵|&amp;ref(Nation/C_Gold.jpg,nolink,25x25,Gold);16&amp;ref(Nation/C_Resource.jpg,nolink,25x25,Resource);13&amp;ref(Nation/C_Recruitment.jpg,nolink,25x25,Recruitment Point);9|&amp;ref(Nation/R_Fort.jpg,nolink,25x25,Land Fortress);||&amp;ref(Nation/LivingLead.jpg,nolink,25x25,Living);&amp;ref(Nation/Animal.jpg,nolink,25x25,Animal);|10&amp;ref(Nation/Forest-Survival.jpg,nolink,25x25,Forest Survival);|
|~|&gt;|&gt;|&gt;|&gt;|&gt;|BGCOLOR(#F5F5F5):棍棒、小石、小盾を持つ歩兵。大猿は強靭だが数で押されがち|
|BGCOLOR(#F5F5F5):Kala-Mukha Warrior|歩兵&amp;ref(Nation/Sacred.jpg,nolink,25x25,Sacred);|&amp;ref(Nation/C_Gold.jpg,nolink,25x25,Gold);50&amp;ref(Nation/C_Resource.jpg,nolink,25x25,Resource);20&amp;ref(Nation/C_Recruitment.jpg,nolink,25x25,Recruitment Point);32|&amp;ref(Nation/R_Fort.jpg,nolink,25x25,Land Fortress);|&amp;ref(Spell/P_Holy.jpg,nolink,25x25,Temple Needed);|&amp;ref(Nation/LivingLead.jpg,nolink,25x25,Living);&amp;ref(Nation/Animal.jpg,nolink,25x25,Animal);|10&amp;ref(Nation/Forest-Survival.jpg,nolink,25x25,Forest Survival);|
|~|&gt;|&gt;|&gt;|&gt;|&gt;|BGCOLOR(#F5F5F5):曲刀と小盾を持つ歩兵。強靭で暗視も持つがやや大食い|
|BGCOLOR(#F5F5F5):Asara|歩兵&amp;ref(Nation/Sacred.jpg,nolink,25x25,Sacred);|&amp;ref(Nation/C_Gold.jpg,nolink,25x25,Gold);35&amp;ref(Nation/C_Resource.jpg,nolink,25x25,Resource);4&amp;ref(Nation/C_Recruitment.jpg,nolink,25x25,Recruitment Point);21|&amp;ref(Nation/R_Capital.jpg,nolink,25x25,National Capital);|&amp;ref(Spell/P_Holy.jpg,nolink,25x25,Temple Needed);|&amp;ref(Nation/UndeadLead.jpg,nolink,25x25,Undead/Demon);|14&amp;ref(Nation/Forest-Survival.jpg,nolink,25x25,Forest Survival);|
|~|&gt;|&gt;|&gt;|&gt;|&gt;|BGCOLOR(#F5F5F5):槍と投槍を持つ軽歩兵。巨人並みの筋力を持つが防具がない|
|BGCOLOR(#F5F5F5):Anusara|歩兵&amp;ref(Nation/Sacred.jpg,nolink,25x25,Sacred);|&amp;ref(Nation/C_Gold.jpg,nolink,25x25,Gold);35&amp;ref(Nation/C_Resource.jpg,nolink,25x25,Resource);4&amp;ref(Nation/C_Recruitment.jpg,nolink,25x25,Recruitment Point);21|&amp;ref(Nation/R_Capital.jpg,nolink,25x25,National Capital);|&amp;ref(Spell/P_Holy.jpg,nolink,25x25,Temple Needed);|&amp;ref(Nation/UndeadLead.jpg,nolink,25x25,Undead/Demon);|20&amp;ref(Nation/Forest-Survival.jpg,nolink,25x25,Forest Survival);|
|~|&gt;|&gt;|&gt;|&gt;|&gt;|BGCOLOR(#F5F5F5):棍棒と小盾を持つ軽歩兵。足が速く食事を必要としない|
|BGCOLOR(#F5F5F5):Palankasha|歩兵&amp;ref(Nation/Sacred.jpg,nolink,25x25,Sacred);|&amp;ref(Nation/C_Gold.jpg,nolink,25x25,Gold);55&amp;ref(Nation/C_Resource.jpg,nolink,25x25,Resource);17&amp;ref(Nation/C_Recruitment.jpg,nolink,25x25,Recruitment Point);31|&amp;ref(Nation/R_Capital.jpg,nolink,25x25,National Capital);|&amp;ref(Spell/P_Holy.jpg,nolink,25x25,Temple Needed);|&amp;ref(Nation/UndeadLead.jpg,nolink,25x25,Undead/Demon);|14&amp;ref(Nation/Forest-Survival.jpg,nolink,25x25,Forest Survival);|
|~|&gt;|&gt;|&gt;|&gt;|&gt;|BGCOLOR(#F5F5F5):曲刀と小盾を持つ軽歩兵。比較的真っ当な装備で安定した実力|
**守備隊
|種別|指揮官|兵士|備考|
|陸上下位|Bandar Commander|Markata:20　Atavi Infantry:10　Atavi Archer:10||
|陸上上位|Bandaraja|Bandar Warrior:10　Light Bandar Archer:5||
|陸上要塞|Bandar Commander|Light Bandar Archer:2　Atavi Archer:6　Markata Archer:6　Markata:4||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|魔法土地|Sri Pada, Lanka|
|宝石収入|&amp;ref(Spell/V_Air.jpg,nolink,25x25,Air Gem);1&amp;ref(Spell/V_Death.jpg,nolink,25x25,Death Gem);3&amp;ref(Spell/V_Nature.jpg,nolink,25x25,Nature Gem);2|
|特殊機能||
***魔法技能
|名称|雇用|固定魔力|変動魔力|研究力|特殊能力|
|Raktapata|&amp;ref(Nation/R_Fort.jpg,nolink,25x25,Land Fortress);|&amp;ref(Spell/P_Blood.jpg,nolink,25x25,Blood);1&amp;ref(Spell/P_Holy.jpg,nolink,25x25,Holy);1||&amp;ref(Spell/P_Research.jpg,nolink,25x25,Research);7|&amp;ref(Nation/Reanimator-Priest.jpg,nolink,25x25,Reanimator Priest);&amp;ref(Nation/Sacred.jpg,nolink,25x25,Sacred);|
|Yogini|&amp;ref(Nation/R_Fort.jpg,nolink,25x25,Land Fortress);|&amp;ref(Spell/P_Death.jpg,nolink,25x25,Death);1&amp;ref(Spell/P_Nature.jpg,nolink,25x25,Nature);2&amp;ref(Spell/P_Blood.jpg,nolink,25x25,Blood);1||&amp;ref(Spell/P_Research.jpg,nolink,25x25,Research);13||
|Kala-Mukha|&amp;ref(Nation/R_Fort.jpg,nolink,25x25,Land Fortress);|&amp;ref(Spell/P_Blood.jpg,nolink,25x25,Blood);1&amp;ref(Spell/P_Holy.jpg,nolink,25x25,Holy);2|&amp;ref(Spell/P_Death.jpg,nolink,25x25,Death);&amp;ref(Spell/P_Nature.jpg,nolink,25x25,Nature);&amp;ref(Spell/P_Blood.jpg,nolink,25x25,Blood);+1:100%|&amp;ref(Spell/P_Research.jpg,nolink,25x25,Research);9|&amp;ref(Nation/Reanimator-Priest.jpg,nolink,25x25,Reanimator Priest);&amp;ref(Nation/Sacred.jpg,nolink,25x25,Sacred);|
|Rakshasi|&amp;ref(Nation/R_Capital.jpg,nolink,25x25,National Capital);|&amp;ref(Spell/P_Air.jpg,nolink,25x25,Air);1&amp;ref(Spell/P_Death.jpg,nolink,25x25,Death);1&amp;ref(Spell/P_Nature.jpg,nolink,25x25,Nature);1&amp;ref(Spell/P_Blood.jpg,nolink,25x25,Blood);1&amp;ref(Spell/P_Holy.jpg,nolink,25x25,Holy);1|&amp;ref(Spell/P_Air.jpg,nolink,25x25,Air);&amp;ref(Spell/P_Death.jpg,nolink,25x25,Death);&amp;ref(Spell/P_Nature.jpg,nolink,25x25,Nature);&amp;ref(Spell/P_Blood.jpg,nolink,25x25,Blood);+1:100%&amp;br;&amp;ref(Spell/P_Air.jpg,nolink,25x25,Air);&amp;ref(Spell/P_Death.jpg,nolink,25x25,Death);&amp;ref(Spell/P_Nature.jpg,nolink,25x25,Nature);&amp;ref(Spell/P_Blood.jpg,nolink,25x25,Blood);+1:100%&amp;br;&amp;ref(Spell/P_Air.jpg,nolink,25x25,Air);&amp;ref(Spell/P_Death.jpg,nolink,25x25,Death);&amp;ref(Spell/P_Nature.jpg,nolink,25x25,Nature);&amp;ref(Spell/P_Blood.jpg,nolink,25x25,Blood);+1:10%|&amp;ref(Spell/P_Research.jpg,nolink,25x25,Research);17+|&amp;ref(Nation/Reanimator-Priest.jpg,nolink,25x25,Reanimator Priest);&amp;ref(Nation/Sacred.jpg,nolink,25x25,Sacred);|
|Raksharaja|&amp;ref(Nation/R_Capital.jpg,nolink,25x25,National Capital);|&amp;ref(Spell/P_Air.jpg,nolink,25x25,Air);2&amp;ref(Spell/P_Death.jpg,nolink,25x25,Death);1&amp;ref(Spell/P_Blood.jpg,nolink,25x25,Blood);2&amp;ref(Spell/P_Holy.jpg,nolink,25x25,Holy);2|&amp;ref(Spell/P_Air.jpg,nolink,25x25,Air);&amp;ref(Spell/P_Death.jpg,nolink,25x25,Death);&amp;ref(Spell/P_Blood.jpg,nolink,25x25,Blood);+1:100%&amp;br;&amp;ref(Spell/P_Air.jpg,nolink,25x25,Air);&amp;ref(Spell/P_Death.jpg,nolink,25x25,Death);&amp;ref(Spell/P_Nature.jpg,nolink,25x25,Nature);&amp;ref(Spell/P_Blood.jpg,nolink,25x25,Blood);+1:10%|&amp;ref(Spell/P_Research.jpg,nolink,25x25,Research);17+|&amp;ref(Nation/Reanimator-Priest.jpg,nolink,25x25,Reanimator Priest);&amp;ref(Nation/Sacred.jpg,nolink,25x25,Sacred);|
|Dakini|&amp;ref(Item/Master-Ritualist.jpg,nolink,25x25,Ritual Spell);|&amp;ref(Spell/P_Air.jpg,nolink,25x25,Air);3&amp;ref(Spell/P_Death.jpg,nolink,25x25,Death);1&amp;ref(Spell/P_Blood.jpg,nolink,25x25,Blood);3&amp;ref(Spell/P_Holy.jpg,nolink,25x25,Holy);2||&amp;ref(Spell/P_Research.jpg,nolink,25x25,Research);19|&amp;ref(Nation/Sacred.jpg,nolink,25x25,Sacred);|
|Mandeha|&amp;ref(Item/Master-Ritualist.jpg,nolink,25x25,Ritual Spell);|&amp;ref(Spell/P_Air.jpg,nolink,25x25,Air);3&amp;ref(Spell/P_Death.jpg,nolink,25x25,Death);3&amp;ref(Spell/P_Blood.jpg,nolink,25x25,Blood);2&amp;ref(Spell/P_Holy.jpg,nolink,25x25,Holy);3||&amp;ref(Spell/P_Research.jpg,nolink,25x25,Research);21|&amp;ref(Nation/Reanimator-Priest.jpg,nolink,25x25,Reanimator Priest);&amp;ref(Nation/Sacred.jpg,nolink,25x25,Sacred);|
***固有呪文
|領域|名称|主系統|副系統|消費|使用場面|簡易分類|
|Conjuration Lv2|Host of Ganas|&amp;ref(Spell/P_Death.jpg,nolink,25x25,Death);1||&amp;ref(Spell/V_Death.jpg,nolink,25x25,Death Gem);12|儀式/陸上専用|兵士召喚|
|~|~|&gt;|&gt;|&gt;|&gt;|幽体の猿の戦士Ganaを20体召喚します|
|Conjuration Lv3|Herd of Elephants|&amp;ref(Spell/P_Nature.jpg,nolink,25x25,Nature);2||&amp;ref(Spell/V_Nature.jpg,nolink,25x25,Nature Gem);25|儀式/陸上専用|兵士召喚|
|~|~|&gt;|&gt;|&gt;|&gt;|敵を蹂躙する臆病な巨大生物Elephantを5+体召喚します|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Lv5|Summon Vetalas|&amp;ref(Spell/P_Death.jpg,nolink,25x25,Death);2||&amp;ref(Spell/V_Death.jpg,nolink,25x25,Death Gem);10|儀式/水陸両用|兵士召喚|
|~|~|&gt;|&gt;|&gt;|&gt;|Vetalaの憑依した屍Possessed Corpseを10体召喚します|
|Blood Magic Lv1|Summon Rakshasas|&amp;ref(Spell/P_Blood.jpg,nolink,25x25,Blood);1||&amp;ref(Spell/V_Blood.jpg,nolink,25x25,Blood Slave);10|儀式/陸上専用|兵士召喚|
|~|~|&gt;|&gt;|&gt;|&gt;|強靭な悪鬼Rakshasaを3体召喚します|
|Blood Magic Lv2|Feast of Flesh|&amp;ref(Spell/P_Blood.jpg,nolink,25x25,Blood);1|&amp;ref(Spell/P_Nature.jpg,nolink,25x25,Nature);1|&amp;ref(Spell/V_Blood.jpg,nolink,25x25,Blood Slave);50|儀式/陸上専用|兵士召喚|
|~|~|&gt;|&gt;|&gt;|&gt;|大食家の悪鬼Praghasaを15体召喚します|
|Blood Magic Lv3|Summon Asrapas|&amp;ref(Spell/P_Blood.jpg,nolink,25x25,Blood);2||&amp;ref(Spell/V_Blood.jpg,nolink,25x25,Blood Slave);11|儀式/陸上専用|兵士召喚|
|~|~|&gt;|&gt;|&gt;|&gt;|狂暴な女悪魔Asrapaを3体召喚します|
|Blood Magic Lv4|Summon Rakshasa Warriors|&amp;ref(Spell/P_Blood.jpg,nolink,25x25,Blood);2||&amp;ref(Spell/V_Blood.jpg,nolink,25x25,Blood Slave);25|儀式/陸上専用|兵士召喚|
|~|~|&gt;|&gt;|&gt;|&gt;|武装した強靭な悪鬼Rakshasa Warriorを5体召喚します|
|Blood Magic Lv5|Summon Sandhyabalas|&amp;ref(Spell/P_Blood.jpg,nolink,25x25,Blood);2|&amp;ref(Spell/P_Death.jpg,nolink,25x25,Death);1|&amp;ref(Spell/V_Blood.jpg,nolink,25x25,Blood Slave);30|儀式/陸上専用|兵士召喚|
|~|~|&gt;|&gt;|&gt;|&gt;|魔法の剣を持つ闇の悪鬼Sandhyabalaを3体召喚します|
|Blood Magic Lv6|Summon Dakini|&amp;ref(Spell/P_Blood.jpg,nolink,25x25,Blood);4|&amp;ref(Spell/P_Air.jpg,nolink,25x25,Air);1|&amp;ref(Spell/V_Blood.jpg,nolink,25x25,Blood Slave);81|儀式/陸上専用|指揮官召喚|
|~|~|&gt;|&gt;|&gt;|&gt;|飛行能力と強力な魔力を持つDakiniを召喚します|
|Blood Magic Lv7|Summon Samanishada|&amp;ref(Spell/P_Blood.jpg,nolink,25x25,Blood);3|&amp;ref(Spell/P_Death.jpg,nolink,25x25,Death);1|&amp;ref(Spell/V_Blood.jpg,nolink,25x25,Blood Slave);35|儀式/陸上専用|指揮官召喚|
|~|~|&gt;|&gt;|&gt;|&gt;|闇の悪鬼の暗殺者Samanishadaを召喚します|
|Blood Magic Lv8|Summon Mandeha|&amp;ref(Spell/P_Blood.jpg,nolink,25x25,Blood);5|&amp;ref(Spell/P_Death.jpg,nolink,25x25,Death);2|&amp;ref(Spell/V_Blood.jpg,nolink,25x25,Blood Slave);133|儀式/陸上専用|指揮官召喚|
|~|~|&gt;|&gt;|&gt;|&gt;|闇と微睡を伴う強大な悪鬼Mandehaを召喚します|
|Blood Magic Lv8|Summon Danavas|&amp;ref(Spell/P_Blood.jpg,nolink,25x25,Blood);5||&amp;ref(Spell/V_Blood.jpg,nolink,25x25,Blood Slave);75|儀式/陸上専用|兵士召喚|
|~|~|&gt;|&gt;|&gt;|&gt;|四本腕の巨大な戦士Danavaを3体召喚します|
***固有アイテム
|Construction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**聖職
***支配圏特殊効果
血の奴隷の収集効率がTurmoilで増加、Orderで減少
***聖職者特殊能力
なし
</v>
      </c>
    </row>
    <row r="23" spans="1:31" x14ac:dyDescent="0.15">
      <c r="A23" t="s">
        <v>2893</v>
      </c>
      <c r="B23" t="s">
        <v>2935</v>
      </c>
      <c r="C23" t="s">
        <v>2936</v>
      </c>
      <c r="D23" t="s">
        <v>3077</v>
      </c>
      <c r="E23" s="10" t="s">
        <v>7621</v>
      </c>
      <c r="F23" s="10" t="s">
        <v>7429</v>
      </c>
      <c r="G23" s="10" t="s">
        <v>7430</v>
      </c>
      <c r="I23" t="s">
        <v>3099</v>
      </c>
      <c r="L23" t="s">
        <v>3102</v>
      </c>
      <c r="M23" t="s">
        <v>3103</v>
      </c>
      <c r="P23">
        <v>1</v>
      </c>
      <c r="S23">
        <v>0</v>
      </c>
      <c r="T23">
        <v>100</v>
      </c>
      <c r="U23">
        <v>500</v>
      </c>
      <c r="W23">
        <v>200</v>
      </c>
      <c r="Y23" t="s">
        <v>7431</v>
      </c>
      <c r="Z23" t="s">
        <v>7432</v>
      </c>
      <c r="AB23" t="str">
        <f t="shared" si="0"/>
        <v>|BGCOLOR(#FDFDFD):[[&amp;ref(Yomi.jpg,nolink,50x65,Yomi, Oni Kings);&gt;./Yomi]]</v>
      </c>
      <c r="AC23" t="str">
        <f t="shared" ca="1" si="1"/>
        <v>|BGCOLOR(#FAEBD7):[[''Yomi''&gt;./Yomi]]</v>
      </c>
      <c r="AD23"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v>
      </c>
      <c r="AE23" t="str">
        <f ca="1">CONCATENATE("*",B23,", ",C23,CHAR(10),E23,CHAR(10),"**国勢",CHAR(10),"|種族|",F23,"|",CHAR(10),"|経済|",G23,"|",CHAR(10),"|気候|",IF(H23&lt;&gt;"",REPT(SUBSTITUTE(SUBSTITUTE(LEFT(H23,4),"Heat","&amp;ref(Spell/S_Heat.jpg,nolink,25x25,Heat);"),"Cold","&amp;ref(Spell/S_Cold.jpg,nolink,25x25,Cold);"),RIGHT(H23,1)),""),"|",CHAR(10),"|祝福|",SUBSTITUTE(SUBSTITUTE(SUBSTITUTE(SUBSTITUTE(SUBSTITUTE(SUBSTITUTE(SUBSTITUTE(SUBSTITUTE(J23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23&amp;" "&amp;B23&amp;" 指揮官 S",Troops!$A:$A,0)&amp;":AJ"&amp;MATCH(A23&amp;" "&amp;B23&amp;" 指揮官 E",Troops!$A:$A,0))),myConcat(INDIRECT("Troops!AJ"&amp;MATCH(A23&amp;" "&amp;B23&amp;" 指揮官 S",Troops!$A:$A,0)))),CHAR(10),"***兵士",CHAR(10),"|名称|種別|コスト|&gt;|雇用条件|指揮枠|行軍|",CHAR(10),IFERROR(myConcat(INDIRECT("Troops!AJ"&amp;MATCH(A23&amp;" "&amp;B23&amp;" 兵士 S",Troops!$A:$A,0)&amp;":AJ"&amp;MATCH(A23&amp;" "&amp;B23&amp;" 兵士 E",Troops!$A:$A,0))),myConcat(INDIRECT("Troops!AJ"&amp;MATCH(A23&amp;" "&amp;B23&amp;" 指揮官 S",Troops!$A:$A,0)))),"**守備隊",CHAR(10),"|種別|指揮官|兵士|備考|",CHAR(10),IFERROR(myConcat(INDIRECT("Defence!H"&amp;MATCH(A23&amp;" "&amp;B23&amp;" S",Defence!$A:$A,0)&amp;":H"&amp;MATCH(A23&amp;" "&amp;B23&amp;" E",Defence!$A:$A,0))),myConcat(INDIRECT("Defence!H"&amp;MATCH(A23&amp;" "&amp;B23&amp;" S",Defence!$A:$A,0)))),CHAR(10),"**建造物",CHAR(10),"***首都要塞",CHAR(10),"|名称|管理力|指揮官雇用|兵士雇用|食糧庫|守備隊倍率|防壁強度|",CHAR(10),VLOOKUP(L23,Fort!$D:$M,10,FALSE),CHAR(10),"***陸上要塞",CHAR(10),"|名称|建造費|工期|管理力|指揮官雇用|兵士雇用|食糧庫|守備隊倍率|防壁強度|",CHAR(10),IFERROR(myConcat(INDIRECT(ADDRESS(MATCH(M23&amp;"1",Fort!$A:$A,0),MATCH(T23,Fort!$1:$1,0),3,1,"Fort")&amp;":"&amp;ADDRESS(MATCH(M23&amp;P23,Fort!$A:$A,0),MATCH(T23,Fort!$1:$1,0),3,1))),myConcat(INDIRECT(ADDRESS(MATCH(M23&amp;"1",Fort!$A:$A,0),MATCH(T23,Fort!$1:$1,0),3,1,"Fort")))),IFERROR("***沿岸要塞"&amp;CHAR(10)&amp;"|名称|建造費|工期|管理力|指揮官雇用|兵士雇用|食糧庫|守備隊倍率|防壁強度|"&amp;CHAR(10)&amp;IFERROR(myConcat(INDIRECT(ADDRESS(MATCH(N23&amp;"1",Fort!$A:$A,0),MATCH(T23,Fort!$1:$1,0),3,1,"Fort")&amp;":"&amp;ADDRESS(MATCH(N23&amp;Q23,Fort!$A:$A,0),MATCH(T23,Fort!$1:$1,0),3,1))),myConcat(INDIRECT(ADDRESS(MATCH(N23&amp;"1",Fort!$A:$A,0),MATCH(T23,Fort!$1:$1,0),3,1,"Fort")))&amp;CHAR(10)),""),"***水中要塞",CHAR(10),IFERROR("|名称|建造費|工期|管理力|指揮官雇用|兵士雇用|食糧庫|守備隊倍率|防壁強度|"&amp;CHAR(10)&amp;IFERROR(myConcat(INDIRECT(ADDRESS(MATCH(O23&amp;"1",Fort!$A:$A,0),MATCH(T23,Fort!$1:$1,0),3,1,"Fort")&amp;":"&amp;ADDRESS(MATCH(O23&amp;R23,Fort!$A:$A,0),MATCH(T23,Fort!$1:$1,0),3,1))),myConcat(INDIRECT(ADDRESS(MATCH(O23&amp;"1",Fort!$A:$A,0),MATCH(T23,Fort!$1:$1,0),3,1,"Fort")))),"建造不可"),CHAR(10),"***研究所と寺院",CHAR(10),"|設備|費用|特殊効果|",CHAR(10),"|研究所|",IF(U23&lt;&gt;500,"''"&amp;U23&amp;"''",U23),"|",V23,"|",CHAR(10),"|寺院|",IF(W23&lt;&gt;400,"''"&amp;W23&amp;"''",W23),"|",X23,"|",CHAR(10),"**魔法",CHAR(10),"***魔法資源",CHAR(10),"|魔法土地|",Y23,"|",CHAR(10),"|宝石収入|",SUBSTITUTE(SUBSTITUTE(SUBSTITUTE(SUBSTITUTE(SUBSTITUTE(SUBSTITUTE(SUBSTITUTE(SUBSTITUTE(Z23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Slave);"),"|",CHAR(10),"|特殊機能|",AA23,"|",CHAR(10),"***魔法技能",CHAR(10),"|名称|雇用|固定魔力|変動魔力|研究力|特殊能力|",CHAR(10),IFERROR(myConcat(INDIRECT("MagicSkill!AM"&amp;MATCH(A23&amp;" "&amp;B23&amp;" S",MagicSkill!$A:$A,0)&amp;":AM"&amp;MATCH(A23&amp;" "&amp;B23&amp;" E",MagicSkill!$A:$A,0))),myConcat(INDIRECT("MagicSkill!AM"&amp;MATCH(A23&amp;" "&amp;B23&amp;" S",MagicSkill!$A:$A,0)))),CHAR(10),"***固有呪文",CHAR(10),IFERROR(CHAR(10)&amp;"|領域|名称|主系統|副系統|消費|使用場面|簡易分類|"&amp;CHAR(10)&amp;IFERROR(myConcat(INDIRECT("NationalSpellWork!E"&amp;MATCH(A23&amp;" "&amp;B23&amp;" S",NationalSpellWork!$A:$A,0)&amp;":E"&amp;MATCH(A23&amp;" "&amp;B23&amp;" E",NationalSpellWork!$A:$A,0))),myConcat(INDIRECT("NationalSpellWork!E"&amp;MATCH(A23&amp;" "&amp;B23&amp;" S",NationalSpellWork!$A:$A,0)))),"なし"),CHAR(10),"***固有アイテム",CHAR(10),IFERROR(IFERROR(myConcat(INDIRECT("NationalItemWork!E"&amp;MATCH(A23&amp;" "&amp;B23&amp;" S",NationalItemWork!$A:$A,0)&amp;":E"&amp;MATCH(A23&amp;" "&amp;B23&amp;" E",NationalItemWork!$A:$A,0))),myConcat(INDIRECT("NationalItemWork!E"&amp;MATCH(A23&amp;" "&amp;B23&amp;" S",NationalItemWork!$A:$A,0)))),"なし"),CHAR(10),"**聖職",CHAR(10),"***支配圏特殊効果",CHAR(10),IF(I23&lt;&gt;"",I23,"なし"),CHAR(10),"***聖職者特殊能力",CHAR(10),IF(K23&lt;&gt;"",K23,"なし"),CHAR(10))</f>
        <v xml:space="preserve">*Yomi, Oni Kings
Yomiは、荒れ果てた山、湯気を立てる硫黄溜まり、そして突然の火山噴火に満ちた地です。
この容赦ない地の中心には、冥府へと入り口である大きな円錐形の山が存在します。
この門からは、個々で、あるいは小さな集団でOniが現れました。
Oniは野性的で醜い、太鼓腹で悪戯好きなデーモンです。
彼らは、現世を荒らすべく時折冥府から姿を現すOniの王に支配されています。
Oniは半ば不滅で、彼らを死に留まらせるためには、肉体と共に精神をも殺さなくてはなりません。
彼らは、より多くのOniがこの地に侵入できるよう、汚らわしき寺院状の門を築く人間の聖職者らに崇拝されています。
**国勢
|種族|人間、化物、鬼|
|経済|税収-25%、洞窟の要塞に税収/資源ボーナス|
|気候||
|祝福||
**正規軍
***指揮官
|名称|種別|コスト|&gt;|雇用条件|指揮能力|行軍|
|BGCOLOR(#F5F5F5):Bakemono Chief|指揮官|&amp;ref(Nation/C_Gold.jpg,nolink,25x25,Gold);40&amp;ref(Nation/C_Resource.jpg,nolink,25x25,Resource);12&amp;ref(Nation/C_Command.jpg,nolink,25x25,Commander Point);1|&amp;ref(Nation/R_Fort.jpg,nolink,25x25,Land Fortress);&amp;ref(Nation/R_Mountain.jpg,nolink,25x25,Any Highland/Mountains);||&amp;ref(Nation/Squad.jpg,nolink,25x25,Squad);2&amp;ref(Nation/LivingLead.jpg,nolink,25x25,Leadership);40|12&amp;ref(Nation/Stealthy.jpg,nolink,25x25,Stealthy (40));&amp;ref(Nation/Forest-Survival.jpg,nolink,25x25,Forest Survival);&amp;ref(Nation/Mountain-Survival.jpg,nolink,25x25,Mountain Survival);|
|~|&gt;|&gt;|&gt;|&gt;|&gt;|BGCOLOR(#F5F5F5):斥候兼指揮官。隠れるのは上手くない|
|BGCOLOR(#F5F5F5):Bandit Leader|指揮官|&amp;ref(Nation/C_Gold.jpg,nolink,25x25,Gold);45&amp;ref(Nation/C_Resource.jpg,nolink,25x25,Resource);16&amp;ref(Nation/C_Command.jpg,nolink,25x25,Commander Point);1|&amp;ref(Nation/R_Fort.jpg,nolink,25x25,Land Fortress);||&amp;ref(Nation/Squad.jpg,nolink,25x25,Squad);2&amp;ref(Nation/LivingLead.jpg,nolink,25x25,Leadership);40|12&amp;ref(Nation/Stealthy.jpg,nolink,25x25,Stealthy (40));|
|~|&gt;|&gt;|&gt;|&gt;|&gt;|BGCOLOR(#F5F5F5):隠密行動可能な指揮官。略奪を得意とする|
|BGCOLOR(#F5F5F5):Demon General|指揮官|&amp;ref(Nation/C_Gold.jpg,nolink,25x25,Gold);125&amp;ref(Nation/C_Resource.jpg,nolink,25x25,Resource);22&amp;ref(Nation/C_Command.jpg,nolink,25x25,Commander Point);2|&amp;ref(Nation/R_Fort.jpg,nolink,25x25,Land Fortress);|&amp;ref(Spell/P_Research.jpg,nolink,25x25,Lab Needed);|&amp;ref(Nation/Squad.jpg,nolink,25x25,Squad);4&amp;ref(Nation/LivingLead.jpg,nolink,25x25,Leadership);120&amp;ref(Nation/UndeadLead.jpg,nolink,25x25,Undead Leadership);70|10|
|~|&gt;|&gt;|&gt;|&gt;|&gt;|BGCOLOR(#F5F5F5):最上位指揮官。鬼の指揮も高度にこなせる|
|BGCOLOR(#F5F5F5):Namanari|魔術師|&amp;ref(Nation/C_Gold.jpg,nolink,25x25,Gold);65&amp;ref(Nation/C_Resource.jpg,nolink,25x25,Resource);1&amp;ref(Nation/C_Command.jpg,nolink,25x25,Commander Point);2|&amp;ref(Nation/R_Fort.jpg,nolink,25x25,Land Fortress);&amp;ref(Nation/R_Mountain.jpg,nolink,25x25,Any Highland/Mountains);|&amp;ref(Spell/P_Research.jpg,nolink,25x25,Lab Needed);|&amp;ref(Nation/Squad.jpg,nolink,25x25,Squad);1&amp;ref(Nation/LivingLead.jpg,nolink,25x25,Leadership);10&amp;ref(Nation/MagicLead.jpg,nolink,25x25,Magic Leadership);5&amp;ref(Nation/UndeadLead.jpg,nolink,25x25,Undead Leadership);30|16&amp;ref(Nation/Mountain-Survival.jpg,nolink,25x25,Mountain Survival);&amp;ref(Nation/Swamp-Survival.jpg,nolink,25x25,Swamp Survival);|
|~|&gt;|&gt;|&gt;|&gt;|&gt;|BGCOLOR(#F5F5F5):死と緑の魔法を持つ。特殊な儀式により更なる力を得る|
|BGCOLOR(#F5F5F5):Sorcerer|魔術師|&amp;ref(Nation/C_Gold.jpg,nolink,25x25,Gold);115&amp;ref(Nation/C_Resource.jpg,nolink,25x25,Resource);1&amp;ref(Nation/C_Command.jpg,nolink,25x25,Commander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Leadership);30+|12&amp;ref(Nation/Mountain-Survival.jpg,nolink,25x25,Mountain Survival);|
|~|&gt;|&gt;|&gt;|&gt;|&gt;|BGCOLOR(#F5F5F5):地、死などの魔法技能を持つ。魔力のわりに高齢|
|BGCOLOR(#F5F5F5):Demon Priest|聖職者&amp;ref(Nation/Sacred.jpg,nolink,25x25,Sacred);|&amp;ref(Nation/C_Gold.jpg,nolink,25x25,Gold);50&amp;ref(Nation/C_Resource.jpg,nolink,25x25,Resource);1&amp;ref(Nation/C_Command.jpg,nolink,25x25,Commander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Needed);|&amp;ref(Nation/Squad.jpg,nolink,25x25,Squad);1&amp;ref(Nation/LivingLead.jpg,nolink,25x25,Leadership);10&amp;ref(Nation/MagicLead.jpg,nolink,25x25,Magic Leadership);0+&amp;ref(Nation/UndeadLead.jpg,nolink,25x25,Undead Leadership);10+|16|
|~|&gt;|&gt;|&gt;|&gt;|&gt;|BGCOLOR(#F5F5F5):レベル1の聖職者。ごく低確率だが魔力も持ち得る|
|BGCOLOR(#F5F5F5):Oni Shugo|魔術師&amp;ref(Nation/Sacred.jpg,nolink,25x25,Sacred);|&amp;ref(Nation/C_Gold.jpg,nolink,25x25,Gold);195&amp;ref(Nation/C_Resource.jpg,nolink,25x25,Resource);38&amp;ref(Nation/C_Command.jpg,nolink,25x25,Commander Point);2|&amp;ref(Nation/R_Fort.jpg,nolink,25x25,Land Fortress);|&amp;ref(Spell/P_Research.jpg,nolink,25x25,Lab Needed);&amp;ref(Spell/P_Holy.jpg,nolink,25x25,Temple Needed);|&amp;ref(Nation/Squad.jpg,nolink,25x25,Squad);1&amp;ref(Nation/LivingLead.jpg,nolink,25x25,Leadership);35+&amp;ref(Nation/MagicLead.jpg,nolink,25x25,Magic Leadership);0+&amp;ref(Nation/UndeadLead.jpg,nolink,25x25,Undead Leadership);100+|10&amp;ref(Nation/Mountain-Survival.jpg,nolink,25x25,Mountain Survival);&amp;ref(Nation/Snow-Move.jpg,nolink,25x25,Snow Move);|
|~|&gt;|&gt;|&gt;|&gt;|&gt;|BGCOLOR(#F5F5F5):死などの魔法を持つ。鬼を多数率いるが指揮自体は下手|
|BGCOLOR(#F5F5F5):Dai Oni|聖職者&amp;ref(Nation/Sacred.jpg,nolink,25x25,Sacred);|&amp;ref(Nation/C_Gold.jpg,nolink,25x25,Gold);490&amp;ref(Nation/C_Resource.jpg,nolink,25x25,Resource);45&amp;ref(Nation/C_Command.jpg,nolink,25x25,Commander Point);4|&amp;ref(Nation/R_Capital.jpg,nolink,25x25,National Capital);|&amp;ref(Spell/P_Research.jpg,nolink,25x25,Lab Needed);&amp;ref(Spell/P_Holy.jpg,nolink,25x25,Temple Needed);|&amp;ref(Nation/Squad.jpg,nolink,25x25,Squad);1&amp;ref(Nation/LivingLead.jpg,nolink,25x25,Leadership);20+&amp;ref(Nation/MagicLead.jpg,nolink,25x25,Magic Leadership);20+&amp;ref(Nation/UndeadLead.jpg,nolink,25x25,Undead Leadership);210+|16&amp;ref(Nation/Mountain-Survival.jpg,nolink,25x25,Mountain Survival);&amp;ref(Nation/Snow-Move.jpg,nolink,25x25,Snow Move);|
|~|&gt;|&gt;|&gt;|&gt;|&gt;|BGCOLOR(#F5F5F5):レベル1の聖職者。高い魔力と戦闘力を併せ持つ|
***兵士
|名称|種別|コスト|&gt;|雇用条件|指揮枠|行軍|
|BGCOLOR(#F5F5F5):Bakemono-Sho|歩兵|&amp;ref(Nation/C_Gold.jpg,nolink,25x25,Gold);7&amp;ref(Nation/C_Resource.jpg,nolink,25x25,Resource);1&amp;ref(Nation/C_Recruitment.jpg,nolink,25x25,Recruitment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|~|&gt;|&gt;|&gt;|&gt;|&gt;|BGCOLOR(#F5F5F5):棍棒を持つ軽歩兵。数は出るが能力も値段相応|
|BGCOLOR(#F5F5F5):Bakemono-Sho|歩兵|&amp;ref(Nation/C_Gold.jpg,nolink,25x25,Gold);7&amp;ref(Nation/C_Resource.jpg,nolink,25x25,Resource);2&amp;ref(Nation/C_Recruitment.jpg,nolink,25x25,Recruitment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|~|&gt;|&gt;|&gt;|&gt;|&gt;|BGCOLOR(#F5F5F5):槍を持つ軽歩兵。迎撃周りの優位で多少は強くなっている|
|BGCOLOR(#F5F5F5):Bakemono-Sho|射手|&amp;ref(Nation/C_Gold.jpg,nolink,25x25,Gold);7&amp;ref(Nation/C_Resource.jpg,nolink,25x25,Resource);2&amp;ref(Nation/C_Recruitment.jpg,nolink,25x25,Recruitment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|~|&gt;|&gt;|&gt;|&gt;|&gt;|BGCOLOR(#F5F5F5):弓を持つ化物。統制不能だが数を溜めれば侮れない|
|BGCOLOR(#F5F5F5):Bandit|歩兵|&amp;ref(Nation/C_Gold.jpg,nolink,25x25,Gold);9&amp;ref(Nation/C_Resource.jpg,nolink,25x25,Resource);11&amp;ref(Nation/C_Recruitment.jpg,nolink,25x25,Recruitment Point);5|&amp;ref(Nation/R_Fort.jpg,nolink,25x25,Land Fortress);||&amp;ref(Nation/LivingLead.jpg,nolink,25x25,Living);|10&amp;ref(Nation/Stealthy.jpg,nolink,25x25,Stealthy (40));|
|~|&gt;|&gt;|&gt;|&gt;|&gt;|BGCOLOR(#F5F5F5):槍を持つ歩兵。化物よりは頼りになる|
|BGCOLOR(#F5F5F5):Bandit|射手|&amp;ref(Nation/C_Gold.jpg,nolink,25x25,Gold);9&amp;ref(Nation/C_Resource.jpg,nolink,25x25,Resource);16&amp;ref(Nation/C_Recruitment.jpg,nolink,25x25,Recruitment Point);5|&amp;ref(Nation/R_Fort.jpg,nolink,25x25,Land Fortress);||&amp;ref(Nation/LivingLead.jpg,nolink,25x25,Living);|10&amp;ref(Nation/Stealthy.jpg,nolink,25x25,Stealthy (40));|
|~|&gt;|&gt;|&gt;|&gt;|&gt;|BGCOLOR(#F5F5F5):弓を持つ人間。腕前は並だが白兵戦も不可能ではない|
|BGCOLOR(#F5F5F5):Ko-Oni|歩兵|&amp;ref(Nation/C_Gold.jpg,nolink,25x25,Gold);0&amp;ref(Nation/C_Resource.jpg,nolink,25x25,Resource);1&amp;ref(Nation/C_Recruitment.jpg,nolink,25x25,Recruitment Point);3|&amp;ref(Nation/Dominion-Free-Spawn.jpg,nolink,25x25,Dominion Automatic Generation (Free));(&amp;ref(Nation/R_Fort.jpg,nolink,25x25,Land Fortress);&amp;ref(Nation/R_Foreign.jpg,nolink,25x25,Non-Fort Land);)|&amp;ref(Spell/P_Holy.jpg,nolink,25x25,Temple Needed);|&amp;ref(Nation/UndeadLead.jpg,nolink,25x25,Undead/Demon);&amp;ref(Nation/Undisciplined.jpg,nolink,25x25,Undisciplined);|14&amp;ref(Nation/Mountain-Survival.jpg,nolink,25x25,Mountain Survival);&amp;ref(Nation/Snow-Move.jpg,nolink,25x25,Snow Move);|
|~|&gt;|&gt;|&gt;|&gt;|&gt;|BGCOLOR(#F5F5F5):棍棒を持つ軽歩兵。小柄さを活かし数で攻めると強い|
|BGCOLOR(#F5F5F5):Aka-Oni|歩兵|&amp;ref(Nation/C_Gold.jpg,nolink,25x25,Gold);0&amp;ref(Nation/C_Resource.jpg,nolink,25x25,Resource);1&amp;ref(Nation/C_Recruitment.jpg,nolink,25x25,Recruitment Point);5|&amp;ref(Nation/Dominion-Free-Spawn.jpg,nolink,25x25,Dominion Automatic Generation (Free));(&amp;ref(Nation/R_Fort.jpg,nolink,25x25,Land Fortress);&amp;ref(Nation/R_Foreign.jpg,nolink,25x25,Non-Fort Land);+&amp;ref(Spell/S_Heat.jpg,nolink,25x25,Heat Temperature);)|&amp;ref(Spell/P_Holy.jpg,nolink,25x25,Temple Needed);|&amp;ref(Nation/UndeadLead.jpg,nolink,25x25,Undead/Demon);&amp;ref(Nation/Undisciplined.jpg,nolink,25x25,Undisciplined);|14&amp;ref(Nation/Mountain-Survival.jpg,nolink,25x25,Mountain Survival);&amp;ref(Nation/Snow-Move.jpg,nolink,25x25,Snow Move);|
|~|&gt;|&gt;|&gt;|&gt;|&gt;|BGCOLOR(#F5F5F5):大棍棒を持つ軽歩兵。炎投げでの遠隔攻撃も行う|
|BGCOLOR(#F5F5F5):Ao-Oni|歩兵|&amp;ref(Nation/C_Gold.jpg,nolink,25x25,Gold);0&amp;ref(Nation/C_Resource.jpg,nolink,25x25,Resource);1&amp;ref(Nation/C_Recruitment.jpg,nolink,25x25,Recruitment Point);5|&amp;ref(Nation/Dominion-Free-Spawn.jpg,nolink,25x25,Dominion Automatic Generation (Free));(&amp;ref(Nation/R_Fort.jpg,nolink,25x25,Land Fortress);&amp;ref(Nation/R_Foreign.jpg,nolink,25x25,Non-Fort Land);+&amp;ref(Spell/S_Cold.jpg,nolink,25x25,Cold Temperature);)|&amp;ref(Spell/P_Holy.jpg,nolink,25x25,Temple Needed);|&amp;ref(Nation/UndeadLead.jpg,nolink,25x25,Undead/Demon);&amp;ref(Nation/Undisciplined.jpg,nolink,25x25,Undisciplined);|14&amp;ref(Nation/Mountain-Survival.jpg,nolink,25x25,Mountain Survival);&amp;ref(Nation/Snow-Move.jpg,nolink,25x25,Snow Move);|
|~|&gt;|&gt;|&gt;|&gt;|&gt;|BGCOLOR(#F5F5F5):大棍棒を持つ軽歩兵。冷気による疲労攻撃も行う|
|BGCOLOR(#F5F5F5):Oni|歩兵|&amp;ref(Nation/C_Gold.jpg,nolink,25x25,Gold);0&amp;ref(Nation/C_Resource.jpg,nolink,25x25,Resource);11&amp;ref(Nation/C_Recruitment.jpg,nolink,25x25,Recruitment Point);10|&amp;ref(Nation/Dominion-Free-Spawn.jpg,nolink,25x25,Dominion Automatic Generation (Free));(&amp;ref(Nation/R_Mountain.jpg,nolink,25x25,Any Highland/Mountains);)|&amp;ref(Spell/P_Holy.jpg,nolink,25x25,Temple Needed);|&amp;ref(Nation/UndeadLead.jpg,nolink,25x25,Undead/Demon);&amp;ref(Nation/Undisciplined.jpg,nolink,25x25,Undisciplined);|14&amp;ref(Nation/Mountain-Survival.jpg,nolink,25x25,Mountain Survival);&amp;ref(Nation/Snow-Move.jpg,nolink,25x25,Snow Move);|
|~|&gt;|&gt;|&gt;|&gt;|&gt;|BGCOLOR(#F5F5F5):野太刀を持つ軽歩兵。大型なだけに一撃は非常に重い|
|BGCOLOR(#F5F5F5):Kuro-Oni|歩兵|&amp;ref(Nation/C_Gold.jpg,nolink,25x25,Gold);0&amp;ref(Nation/C_Resource.jpg,nolink,25x25,Resource);10&amp;ref(Nation/C_Recruitment.jpg,nolink,25x25,Recruitment Point);10|&amp;ref(Nation/Dominion-Free-Spawn.jpg,nolink,25x25,Dominion Automatic Generation (Free));(&amp;ref(Nation/R_Mountain.jpg,nolink,25x25,Any Highland/Mountains);)|&amp;ref(Spell/P_Holy.jpg,nolink,25x25,Temple Needed);|&amp;ref(Nation/UndeadLead.jpg,nolink,25x25,Undead/Demon);&amp;ref(Nation/Undisciplined.jpg,nolink,25x25,Undisciplined);|14&amp;ref(Nation/Mountain-Survival.jpg,nolink,25x25,Mountain Survival);&amp;ref(Nation/Snow-Move.jpg,nolink,25x25,Snow Move);|
|~|&gt;|&gt;|&gt;|&gt;|&gt;|BGCOLOR(#F5F5F5):野太刀を持つ軽歩兵。炎投げと毒吐きでの遠隔攻撃も行う|
|BGCOLOR(#F5F5F5):Amanojaku|歩兵&amp;ref(Nation/Sacred.jpg,nolink,25x25,Sacred);|&amp;ref(Nation/C_Gold.jpg,nolink,25x25,Gold);0&amp;ref(Nation/C_Resource.jpg,nolink,25x25,Resource);32&amp;ref(Nation/C_Recruitment.jpg,nolink,25x25,Recruitment Point);10|&amp;ref(Nation/Dominion-Free-Spawn.jpg,nolink,25x25,Dominion Automatic Generation (Free));(&amp;ref(Nation/R_Mountain.jpg,nolink,25x25,Any Highland/Mountains);)|&amp;ref(Spell/P_Holy.jpg,nolink,25x25,Temple Needed);|&amp;ref(Nation/UndeadLead.jpg,nolink,25x25,Undead/Demon);|8&amp;ref(Nation/Mountain-Survival.jpg,nolink,25x25,Mountain Survival);&amp;ref(Nation/Snow-Move.jpg,nolink,25x25,Snow Move);|
|~|&gt;|&gt;|&gt;|&gt;|&gt;|BGCOLOR(#F5F5F5):野太刀を持つ重歩兵。統制不能ではなく戦闘力も高い|
**守備隊
|種別|指揮官|兵士|備考|
|陸上下位|Demon Priest|Bandit:10　Ko-Oni:10|Banditは槍装備|
|陸上上位|Oni Shugo|Bandit:10　Ao-Oni:5|Banditは弓装備|
|陸上要塞|Bandit Leader|Bandit:10||
**建造物
***首都要塞
|名称|管理力|指揮官雇用|兵士雇用|食糧庫|守備隊倍率|防壁強度|
|Fortress|30|+1|+75%|500|2|250|
***陸上要塞
|名称|建造費|工期|管理力|指揮官雇用|兵士雇用|食糧庫|守備隊倍率|防壁強度|
|Palisades|600|4|15|+0|+50%|100|1|100|
***水中要塞
建造不可
***研究所と寺院
|設備|費用|特殊効果|
|研究所|500||
|寺院|''200''||
**魔法
***魔法資源
|魔法土地|Mountain of the Oni King|
|宝石収入|&amp;ref(Spell/V_Fire.jpg,nolink,25x25,Fire Gem);1&amp;ref(Spell/V_Air.jpg,nolink,25x25,Air Gem);1&amp;ref(Spell/V_Earth.jpg,nolink,25x25,Earth Gem);1&amp;ref(Spell/V_Death.jpg,nolink,25x25,Death Gem);3|
|特殊機能||
***魔法技能
|名称|雇用|固定魔力|変動魔力|研究力|特殊能力|
|Demon General|&amp;ref(Nation/R_Fort.jpg,nolink,25x25,Land Fortress);|&amp;ref(Spell/P_Death.jpg,nolink,25x25,Death);1||&amp;ref(Spell/P_Research.jpg,nolink,25x25,Research);7||
|Namanari|&amp;ref(Nation/R_Fort.jpg,nolink,25x25,Land Fortress);&amp;ref(Nation/R_Mountain.jpg,nolink,25x25,Any Highland/Mountains);|&amp;ref(Spell/P_Death.jpg,nolink,25x25,Death);1&amp;ref(Spell/P_Nature.jpg,nolink,25x25,Nature);1||&amp;ref(Spell/P_Research.jpg,nolink,25x25,Research);9||
|Sorcerer|&amp;ref(Nation/R_Fort.jpg,nolink,25x25,Land Fortress);|&amp;ref(Spell/P_Earth.jpg,nolink,25x25,Earth);1&amp;ref(Spell/P_Death.jpg,nolink,25x25,Death);1|&amp;ref(Spell/P_Fire.jpg,nolink,25x25,Fire);&amp;ref(Spell/P_Air.jpg,nolink,25x25,Air);&amp;ref(Spell/P_Earth.jpg,nolink,25x25,Earth);&amp;ref(Spell/P_Death.jpg,nolink,25x25,Death);+1:100%|&amp;ref(Spell/P_Research.jpg,nolink,25x25,Research);11||
|Demon Priest|&amp;ref(Nation/R_Fort.jpg,nolink,25x25,Land Fortress);|&amp;ref(Spell/P_Holy.jpg,nolink,25x25,Holy);1|&amp;ref(Spell/P_Fire.jpg,nolink,25x25,Fire);&amp;ref(Spell/P_Air.jpg,nolink,25x25,Air);&amp;ref(Spell/P_Earth.jpg,nolink,25x25,Earth);&amp;ref(Spell/P_Death.jpg,nolink,25x25,Death);+1:10%|&amp;ref(Spell/P_Research.jpg,nolink,25x25,Research);0+|&amp;ref(Nation/Sacred.jpg,nolink,25x25,Sacred);|
|Oni Shugo|&amp;ref(Nation/R_Fort.jpg,nolink,25x25,Land Fortress);|&amp;ref(Spell/P_Death.jpg,nolink,25x25,Death);2|&amp;ref(Spell/P_Fire.jpg,nolink,25x25,Fire);&amp;ref(Spell/P_Air.jpg,nolink,25x25,Air);&amp;ref(Spell/P_Earth.jpg,nolink,25x25,Earth);+1:100%|&amp;ref(Spell/P_Research.jpg,nolink,25x25,Research);7|&amp;ref(Nation/Inept-Researcher.jpg,nolink,25x25,Inept Researcher (-4));&amp;ref(Nation/Sacred.jpg,nolink,25x25,Sacred);|
|Dai Oni|&amp;ref(Nation/R_Capital.jpg,nolink,25x25,National Capital);|&amp;ref(Spell/P_Fire.jpg,nolink,25x25,Fire);2&amp;ref(Spell/P_Earth.jpg,nolink,25x25,Earth);2&amp;ref(Spell/P_Death.jpg,nolink,25x25,Death);3&amp;ref(Spell/P_Holy.jpg,nolink,25x25,Holy);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9+|&amp;ref(Nation/Inept-Researcher.jpg,nolink,25x25,Inept Researcher (-12));&amp;ref(Nation/Sacred.jpg,nolink,25x25,Sacred);|
|Chunari|&amp;ref(Item/Master-Ritualist.jpg,nolink,25x25,Ritual Spell);|&amp;ref(Spell/P_Fire.jpg,nolink,25x25,Fire);1&amp;ref(Spell/P_Death.jpg,nolink,25x25,Death);2&amp;ref(Spell/P_Nature.jpg,nolink,25x25,Nature);1||&amp;ref(Spell/P_Research.jpg,nolink,25x25,Research);13||
|Hannya|&amp;ref(Item/Master-Ritualist.jpg,nolink,25x25,Ritual Spell);|&amp;ref(Spell/P_Fire.jpg,nolink,25x25,Fire);2&amp;ref(Spell/P_Death.jpg,nolink,25x25,Death);3&amp;ref(Spell/P_Nature.jpg,nolink,25x25,Nature);1||&amp;ref(Spell/P_Research.jpg,nolink,25x25,Research);17||
|Dai Tengu|&amp;ref(Item/Master-Ritualist.jpg,nolink,25x25,Ritual Spell);|&amp;ref(Spell/P_Air.jpg,nolink,25x25,Air);3&amp;ref(Spell/P_Earth.jpg,nolink,25x25,Earth);1&amp;ref(Spell/P_Nature.jpg,nolink,25x25,Nature);1&amp;ref(Spell/P_Holy.jpg,nolink,25x25,Holy);2||&amp;ref(Spell/P_Research.jpg,nolink,25x25,Research);15|&amp;ref(Nation/Sacred.jpg,nolink,25x25,Sacred);|
|Nushi|&amp;ref(Item/Master-Ritualist.jpg,nolink,25x25,Ritual Spell);|&amp;ref(Spell/P_Water.jpg,nolink,25x25,Water);3&amp;ref(Spell/P_Death.jpg,nolink,25x25,Death);1&amp;ref(Spell/P_Nature.jpg,nolink,25x25,Nature);2||&amp;ref(Spell/P_Research.jpg,nolink,25x25,Research);17||
***固有呪文
|領域|名称|主系統|副系統|消費|使用場面|簡易分類|
|Conjuration Lv0|Hannya Pact|&amp;ref(Spell/P_Death.jpg,nolink,25x25,Death);1||&amp;ref(Spell/V_Death.jpg,nolink,25x25,Death Gem);6|儀式/水陸両用|変身|
|~|~|&gt;|&gt;|&gt;|&gt;|NamanariをChunariへと永久的に変化させます|
|Conjuration Lv0|Greater Hannya Pact|&amp;ref(Spell/P_Death.jpg,nolink,25x25,Death);2||&amp;ref(Spell/V_Death.jpg,nolink,25x25,Death Gem);12|儀式/水陸両用|変身|
|~|~|&gt;|&gt;|&gt;|&gt;|ChunariをHannyaへと永久的に変化させます|
|Conjuration Lv1|Summon Kappa|&amp;ref(Spell/P_Water.jpg,nolink,25x25,Water);1|&amp;ref(Spell/P_Nature.jpg,nolink,25x25,Nature);1|&amp;ref(Spell/V_Water.jpg,nolink,25x25,Water Gem);3|儀式/陸上専用|兵士召喚|
|~|~|&gt;|&gt;|&gt;|&gt;|硬い甲羅を持つKappaを3体召喚します|
|Conjuration Lv2|Summon Karasu Tengus|&amp;ref(Spell/P_Nature.jpg,nolink,25x25,Nature);1|&amp;ref(Spell/P_Air.jpg,nolink,25x25,Air);1|&amp;ref(Spell/V_Nature.jpg,nolink,25x25,Nature Gem);3|儀式/陸上専用|兵士召喚|
|~|~|&gt;|&gt;|&gt;|&gt;|飛行する神聖な剣術の達人Karasu Tenguを3体召喚します|
|Conjuration Lv3|Summon Konoha Tengus|&amp;ref(Spell/P_Air.jpg,nolink,25x25,Air);1|&amp;ref(Spell/P_Earth.jpg,nolink,25x25,Earth);1|&amp;ref(Spell/V_Air.jpg,nolink,25x25,Air Gem);5|儀式/陸上専用|兵士召喚|
|~|~|&gt;|&gt;|&gt;|&gt;|飛行する神聖な剣術の達人Konoha Tenguを5+体召喚します|
|Conjuration Lv3|Ambush of Tigers|&amp;ref(Spell/P_Nature.jpg,nolink,25x25,Nature);2||&amp;ref(Spell/V_Nature.jpg,nolink,25x25,Nature Gem);10|儀式/陸上専用|兵士召喚|
|~|~|&gt;|&gt;|&gt;|&gt;|敏捷なTigerを10+体召喚します|
|Conjuration Lv4|Summon Shikome|&amp;ref(Spell/P_Death.jpg,nolink,25x25,Death);2||&amp;ref(Spell/V_Death.jpg,nolink,25x25,Death Gem);8|儀式/陸上専用|兵士召喚|
|~|~|&gt;|&gt;|&gt;|&gt;|神聖なる狂戦士Shikomeを8体召喚します|
|Conjuration Lv4|Ghost General|&amp;ref(Spell/P_Death.jpg,nolink,25x25,Death);3||&amp;ref(Spell/V_Death.jpg,nolink,25x25,Death Gem);10|儀式/陸上専用|指揮官召喚|
|~|~|&gt;|&gt;|&gt;|&gt;|破滅の剣を持つ武者の亡霊Shuraを召喚します|
|Conjuration Lv5|Contact Dai Tengu|&amp;ref(Spell/P_Air.jpg,nolink,25x25,Air);2|&amp;ref(Spell/P_Earth.jpg,nolink,25x25,Earth);1|&amp;ref(Spell/V_Air.jpg,nolink,25x25,Air Gem);55|儀式/陸上専用|軍団召喚|
|~|~|&gt;|&gt;|&gt;|&gt;|Tengu Warriorを10体、Karasu Tenguを10体とその指揮官Dai Tenguを召喚します|
|Conjuration Lv5|Contact Nushi|&amp;ref(Spell/P_Water.jpg,nolink,25x25,Water);2|&amp;ref(Spell/P_Nature.jpg,nolink,25x25,Nature);1|&amp;ref(Spell/V_Water.jpg,nolink,25x25,Water Gem);25|儀式/沼地限定|指揮官召喚|
|~|~|&gt;|&gt;|&gt;|&gt;|優れた魔力を持つが州を離れられない沼の主Nushiを召喚します|
|Conjuration Lv6|Summon Gozu Mezu|&amp;ref(Spell/P_Death.jpg,nolink,25x25,Death);3||&amp;ref(Spell/V_Death.jpg,nolink,25x25,Death Gem);7|儀式/陸上専用|兵士召喚|
|~|~|&gt;|&gt;|&gt;|&gt;|魔法の武器を持つOx-headとHorse-faceを1体ずつ召喚します|
|Conjuration Lv7|Summon Araburu-kami|&amp;ref(Spell/P_Death.jpg,nolink,25x25,Death);1|&amp;ref(Spell/P_Fire.jpg,nolink,25x25,Fire);1|&amp;ref(Spell/V_Death.jpg,nolink,25x25,Death Gem);5|儀式/陸上専用|兵士召喚|
|~|~|&gt;|&gt;|&gt;|&gt;|高い戦闘力を持つ神聖なる荒神Araburu-kamiを1体召喚します|
|Alteration Lv6|End of Weakness|&amp;ref(Spell/P_Earth.jpg,nolink,25x25,Earth);2||&amp;ref(Spell/V_Earth.jpg,nolink,25x25,Earth Gem);1|戦闘/陸上専用|全体強化|
|~|~|&gt;|&gt;|&gt;|&gt;|味方のデーモン全員の皮膚を変化させ防御力を10まで増加させます|
|Thaumaturgy Lv6|End of Culture|&amp;ref(Spell/P_Fire.jpg,nolink,25x25,Fire);5||&amp;ref(Spell/V_Fire.jpg,nolink,25x25,Fire Gem);60|儀式/水陸両用|世界呪附|
|~|~|&gt;|&gt;|&gt;|&gt;|鬼の生産頻度を高め支配圏外へも混沌を広めます|
***固有アイテム
なし
**聖職
***支配圏特殊効果
寺院から各種のOniを自動生産
***聖職者特殊能力
なし
</v>
      </c>
    </row>
    <row r="24" spans="1:31" x14ac:dyDescent="0.15">
      <c r="A24" t="s">
        <v>2893</v>
      </c>
      <c r="B24" t="s">
        <v>2937</v>
      </c>
      <c r="C24" t="s">
        <v>2938</v>
      </c>
      <c r="D24" t="s">
        <v>3077</v>
      </c>
      <c r="E24" s="10" t="s">
        <v>7785</v>
      </c>
      <c r="F24" s="10" t="s">
        <v>7639</v>
      </c>
      <c r="H24" t="s">
        <v>3094</v>
      </c>
      <c r="L24" t="s">
        <v>3104</v>
      </c>
      <c r="M24" t="s">
        <v>3105</v>
      </c>
      <c r="P24">
        <v>3</v>
      </c>
      <c r="S24">
        <v>0</v>
      </c>
      <c r="T24">
        <v>100</v>
      </c>
      <c r="U24">
        <v>500</v>
      </c>
      <c r="W24">
        <v>400</v>
      </c>
      <c r="Y24" t="s">
        <v>7640</v>
      </c>
      <c r="Z24" t="s">
        <v>7641</v>
      </c>
      <c r="AB24" t="str">
        <f t="shared" si="0"/>
        <v>|BGCOLOR(#FDFDFD):[[&amp;ref(Hinnom.jpg,nolink,50x65,Hinnom, Sons of the Fallen);&gt;./Hinnom]]</v>
      </c>
      <c r="AC24" t="str">
        <f t="shared" ca="1" si="1"/>
        <v>|BGCOLOR(#FAEBD7):[[''Hinnom''&gt;./Hinnom]]</v>
      </c>
      <c r="AD24"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v>
      </c>
      <c r="AE24" t="str">
        <f ca="1">CONCATENATE("*",B24,", ",C24,CHAR(10),E24,CHAR(10),"**国勢",CHAR(10),"|種族|",F24,"|",CHAR(10),"|経済|",G24,"|",CHAR(10),"|気候|",IF(H24&lt;&gt;"",REPT(SUBSTITUTE(SUBSTITUTE(LEFT(H24,4),"Heat","&amp;ref(Spell/S_Heat.jpg,nolink,25x25,Heat);"),"Cold","&amp;ref(Spell/S_Cold.jpg,nolink,25x25,Cold);"),RIGHT(H24,1)),""),"|",CHAR(10),"|祝福|",SUBSTITUTE(SUBSTITUTE(SUBSTITUTE(SUBSTITUTE(SUBSTITUTE(SUBSTITUTE(SUBSTITUTE(SUBSTITUTE(J24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24&amp;" "&amp;B24&amp;" 指揮官 S",Troops!$A:$A,0)&amp;":AJ"&amp;MATCH(A24&amp;" "&amp;B24&amp;" 指揮官 E",Troops!$A:$A,0))),myConcat(INDIRECT("Troops!AJ"&amp;MATCH(A24&amp;" "&amp;B24&amp;" 指揮官 S",Troops!$A:$A,0)))),CHAR(10),"***兵士",CHAR(10),"|名称|種別|コスト|&gt;|雇用条件|指揮枠|行軍|",CHAR(10),IFERROR(myConcat(INDIRECT("Troops!AJ"&amp;MATCH(A24&amp;" "&amp;B24&amp;" 兵士 S",Troops!$A:$A,0)&amp;":AJ"&amp;MATCH(A24&amp;" "&amp;B24&amp;" 兵士 E",Troops!$A:$A,0))),myConcat(INDIRECT("Troops!AJ"&amp;MATCH(A24&amp;" "&amp;B24&amp;" 指揮官 S",Troops!$A:$A,0)))),"**守備隊",CHAR(10),"|種別|指揮官|兵士|備考|",CHAR(10),IFERROR(myConcat(INDIRECT("Defence!H"&amp;MATCH(A24&amp;" "&amp;B24&amp;" S",Defence!$A:$A,0)&amp;":H"&amp;MATCH(A24&amp;" "&amp;B24&amp;" E",Defence!$A:$A,0))),myConcat(INDIRECT("Defence!H"&amp;MATCH(A24&amp;" "&amp;B24&amp;" S",Defence!$A:$A,0)))),CHAR(10),"**建造物",CHAR(10),"***首都要塞",CHAR(10),"|名称|管理力|指揮官雇用|兵士雇用|食糧庫|守備隊倍率|防壁強度|",CHAR(10),VLOOKUP(L24,Fort!$D:$M,10,FALSE),CHAR(10),"***陸上要塞",CHAR(10),"|名称|建造費|工期|管理力|指揮官雇用|兵士雇用|食糧庫|守備隊倍率|防壁強度|",CHAR(10),IFERROR(myConcat(INDIRECT(ADDRESS(MATCH(M24&amp;"1",Fort!$A:$A,0),MATCH(T24,Fort!$1:$1,0),3,1,"Fort")&amp;":"&amp;ADDRESS(MATCH(M24&amp;P24,Fort!$A:$A,0),MATCH(T24,Fort!$1:$1,0),3,1))),myConcat(INDIRECT(ADDRESS(MATCH(M24&amp;"1",Fort!$A:$A,0),MATCH(T24,Fort!$1:$1,0),3,1,"Fort")))),IFERROR("***沿岸要塞"&amp;CHAR(10)&amp;"|名称|建造費|工期|管理力|指揮官雇用|兵士雇用|食糧庫|守備隊倍率|防壁強度|"&amp;CHAR(10)&amp;IFERROR(myConcat(INDIRECT(ADDRESS(MATCH(N24&amp;"1",Fort!$A:$A,0),MATCH(T24,Fort!$1:$1,0),3,1,"Fort")&amp;":"&amp;ADDRESS(MATCH(N24&amp;Q24,Fort!$A:$A,0),MATCH(T24,Fort!$1:$1,0),3,1))),myConcat(INDIRECT(ADDRESS(MATCH(N24&amp;"1",Fort!$A:$A,0),MATCH(T24,Fort!$1:$1,0),3,1,"Fort")))&amp;CHAR(10)),""),"***水中要塞",CHAR(10),IFERROR("|名称|建造費|工期|管理力|指揮官雇用|兵士雇用|食糧庫|守備隊倍率|防壁強度|"&amp;CHAR(10)&amp;IFERROR(myConcat(INDIRECT(ADDRESS(MATCH(O24&amp;"1",Fort!$A:$A,0),MATCH(T24,Fort!$1:$1,0),3,1,"Fort")&amp;":"&amp;ADDRESS(MATCH(O24&amp;R24,Fort!$A:$A,0),MATCH(T24,Fort!$1:$1,0),3,1))),myConcat(INDIRECT(ADDRESS(MATCH(O24&amp;"1",Fort!$A:$A,0),MATCH(T24,Fort!$1:$1,0),3,1,"Fort")))),"建造不可"),CHAR(10),"***研究所と寺院",CHAR(10),"|設備|費用|特殊効果|",CHAR(10),"|研究所|",IF(U24&lt;&gt;500,"''"&amp;U24&amp;"''",U24),"|",V24,"|",CHAR(10),"|寺院|",IF(W24&lt;&gt;400,"''"&amp;W24&amp;"''",W24),"|",X24,"|",CHAR(10),"**魔法",CHAR(10),"***魔法資源",CHAR(10),"|魔法土地|",Y24,"|",CHAR(10),"|宝石収入|",SUBSTITUTE(SUBSTITUTE(SUBSTITUTE(SUBSTITUTE(SUBSTITUTE(SUBSTITUTE(SUBSTITUTE(SUBSTITUTE(Z24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Slave);"),"|",CHAR(10),"|特殊機能|",AA24,"|",CHAR(10),"***魔法技能",CHAR(10),"|名称|雇用|固定魔力|変動魔力|研究力|特殊能力|",CHAR(10),IFERROR(myConcat(INDIRECT("MagicSkill!AM"&amp;MATCH(A24&amp;" "&amp;B24&amp;" S",MagicSkill!$A:$A,0)&amp;":AM"&amp;MATCH(A24&amp;" "&amp;B24&amp;" E",MagicSkill!$A:$A,0))),myConcat(INDIRECT("MagicSkill!AM"&amp;MATCH(A24&amp;" "&amp;B24&amp;" S",MagicSkill!$A:$A,0)))),CHAR(10),"***固有呪文",CHAR(10),IFERROR(CHAR(10)&amp;"|領域|名称|主系統|副系統|消費|使用場面|簡易分類|"&amp;CHAR(10)&amp;IFERROR(myConcat(INDIRECT("NationalSpellWork!E"&amp;MATCH(A24&amp;" "&amp;B24&amp;" S",NationalSpellWork!$A:$A,0)&amp;":E"&amp;MATCH(A24&amp;" "&amp;B24&amp;" E",NationalSpellWork!$A:$A,0))),myConcat(INDIRECT("NationalSpellWork!E"&amp;MATCH(A24&amp;" "&amp;B24&amp;" S",NationalSpellWork!$A:$A,0)))),"なし"),CHAR(10),"***固有アイテム",CHAR(10),IFERROR(IFERROR(myConcat(INDIRECT("NationalItemWork!E"&amp;MATCH(A24&amp;" "&amp;B24&amp;" S",NationalItemWork!$A:$A,0)&amp;":E"&amp;MATCH(A24&amp;" "&amp;B24&amp;" E",NationalItemWork!$A:$A,0))),myConcat(INDIRECT("NationalItemWork!E"&amp;MATCH(A24&amp;" "&amp;B24&amp;" S",NationalItemWork!$A:$A,0)))),"なし"),CHAR(10),"**聖職",CHAR(10),"***支配圏特殊効果",CHAR(10),IF(I24&lt;&gt;"",I24,"なし"),CHAR(10),"***聖職者特殊能力",CHAR(10),IF(K24&lt;&gt;"",K24,"なし"),CHAR(10))</f>
        <v xml:space="preserve">*Hinnom, Sons of the Fallen
Hinnomは、巨人が住む乾燥した荒地です。
時の黎明には、天の輝きに満ちた六体の天使が、この地の巨人たちを助け、教示するために神聖なるHermon山へと降臨しました。
Avviteは心身ともに強く、美しい人々でした。
彼らは優れた生徒であり、その文化は天使の看視者、Grigoriの指導の下で全盛を迎えました。
しかし程なく、天使たちはAvviteに魅了され、彼らに教えてはならないものを教えました。
Avviteの美しさに誘われ、彼らはその娘たちを妻として娶り、天の権勢の前に大罪を犯しました。
彼らの子供たちは神の如き力を持つ巨人、Nephilで、彼らは世界にとって忌まわしきものでした。
天使たちはその罪のために地獄の領域へと幽閉されましたが、Nephilらは部分的にこの世の存在であり、天の権勢によって追放することはできませんでした。
Nephilらは自らをAvviteを統べる王とし、そして彼らはRephaiteとして知られるようになる息子たちの父となりました。
Nephilとその息子たちは不自然な食欲を持ち、食物、家畜、獣、そして最後には自身の子供たちを平らげました。
時と共に、Nephilらは目的を求めてHinnomを去り、その息子たちにAvviteの支配を委ねました。
**国勢
|種族|ホリテ、アビテ、レファイト|
|経済||
|気候|&amp;ref(Spell/S_Heat.jpg,nolink,25x25,Heat);&amp;ref(Spell/S_Heat.jpg,nolink,25x25,Heat);|
|祝福||
**正規軍
***指揮官
|名称|種別|コスト|&gt;|雇用条件|指揮能力|行軍|
|BGCOLOR(#F5F5F5):Horite Shaman|魔術師|&amp;ref(Nation/C_Gold.jpg,nolink,25x25,Gold);90&amp;ref(Nation/C_Resource.jpg,nolink,25x25,Resource);2&amp;ref(Nation/C_Command.jpg,nolink,25x25,Commander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Leadership);30|18&amp;ref(Nation/Mountain-Survival.jpg,nolink,25x25,Mountain Survival);&amp;ref(Nation/Wasteland-Survival.jpg,nolink,25x25,Wasteland Survival);|
|~|&gt;|&gt;|&gt;|&gt;|&gt;|BGCOLOR(#F5F5F5):地、死、緑の魔法技能を持つ。研究向けではない|
|BGCOLOR(#F5F5F5):Avvite Scout|斥候|&amp;ref(Nation/C_Gold.jpg,nolink,25x25,Gold);40&amp;ref(Nation/C_Resource.jpg,nolink,25x25,Resource);16&amp;ref(Nation/C_Command.jpg,nolink,25x25,Commander Point);1|&amp;ref(Nation/R_Fort.jpg,nolink,25x25,Land Fortress);|||18&amp;ref(Nation/Stealthy.jpg,nolink,25x25,Stealthy (50));&amp;ref(Nation/Forest-Survival.jpg,nolink,25x25,Forest Survival);&amp;ref(Nation/Mountain-Survival.jpg,nolink,25x25,Mountain Survival);&amp;ref(Nation/Wasteland-Survival.jpg,nolink,25x25,Wasteland Survival);|
|~|&gt;|&gt;|&gt;|&gt;|&gt;|BGCOLOR(#F5F5F5):高価な斥候。足は速く巨体を思えば隠れるのは上手いほう|
|BGCOLOR(#F5F5F5):Avvite Commander|指揮官|&amp;ref(Nation/C_Gold.jpg,nolink,25x25,Gold);85&amp;ref(Nation/C_Resource.jpg,nolink,25x25,Resource);26&amp;ref(Nation/C_Command.jpg,nolink,25x25,Commander Point);1|&amp;ref(Nation/R_Fort.jpg,nolink,25x25,Land Fortress);||&amp;ref(Nation/Squad.jpg,nolink,25x25,Squad);3&amp;ref(Nation/LivingLead.jpg,nolink,25x25,Leadership);80|14&amp;ref(Nation/Wasteland-Survival.jpg,nolink,25x25,Wasteland Survival);|
|~|&gt;|&gt;|&gt;|&gt;|&gt;|BGCOLOR(#F5F5F5):標準的な指揮官。指揮能力は高め|
|BGCOLOR(#F5F5F5):Qedesim|聖職者&amp;ref(Nation/Sacred.jpg,nolink,25x25,Sacred);|&amp;ref(Nation/C_Gold.jpg,nolink,25x25,Gold);65&amp;ref(Nation/C_Resource.jpg,nolink,25x25,Resource);2&amp;ref(Nation/C_Command.jpg,nolink,25x25,Commander Point);1|&amp;ref(Nation/R_Fort.jpg,nolink,25x25,Land Fortress);|&amp;ref(Spell/P_Holy.jpg,nolink,25x25,Temple Needed);||18&amp;ref(Nation/Wasteland-Survival.jpg,nolink,25x25,Wasteland Survival);|
|~|&gt;|&gt;|&gt;|&gt;|&gt;|BGCOLOR(#F5F5F5):レベル1の聖職者。巨人なので丈夫ではある|
|BGCOLOR(#F5F5F5):Qedesot|聖職者&amp;ref(Nation/Sacred.jpg,nolink,25x25,Sacred);|&amp;ref(Nation/C_Gold.jpg,nolink,25x25,Gold);70&amp;ref(Nation/C_Resource.jpg,nolink,25x25,Resource);2&amp;ref(Nation/C_Command.jpg,nolink,25x25,Commander Point);1|&amp;ref(Nation/R_Fort.jpg,nolink,25x25,Land Fortress);|&amp;ref(Spell/P_Holy.jpg,nolink,25x25,Temple Needed);|&amp;ref(Nation/Squad.jpg,nolink,25x25,Squad);1&amp;ref(Nation/LivingLead.jpg,nolink,25x25,Leadership);10|18&amp;ref(Nation/Wasteland-Survival.jpg,nolink,25x25,Wasteland Survival);|
|~|&gt;|&gt;|&gt;|&gt;|&gt;|BGCOLOR(#F5F5F5):レベル1の聖職者。こちらは少数の兵は連れられる|
|BGCOLOR(#F5F5F5):Acha|魔術師|&amp;ref(Nation/C_Gold.jpg,nolink,25x25,Gold);160&amp;ref(Nation/C_Resource.jpg,nolink,25x25,Resource);2&amp;ref(Nation/C_Command.jpg,nolink,25x25,Commander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Leadership);10|18&amp;ref(Nation/Wasteland-Survival.jpg,nolink,25x25,Wasteland Survival);|
|~|&gt;|&gt;|&gt;|&gt;|&gt;|BGCOLOR(#F5F5F5):緑の魔法技能を持つ。優れた治療技術も保有|
|BGCOLOR(#F5F5F5):Ammi|魔術師|&amp;ref(Nation/C_Gold.jpg,nolink,25x25,Gold);120&amp;ref(Nation/C_Resource.jpg,nolink,25x25,Resource);2&amp;ref(Nation/C_Command.jpg,nolink,25x25,Commander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Leadership);10+|18&amp;ref(Nation/Wasteland-Survival.jpg,nolink,25x25,Wasteland Survival);|
|~|&gt;|&gt;|&gt;|&gt;|&gt;|BGCOLOR(#F5F5F5):火風地星から一系統を持つ。優れた占師でもある|
|BGCOLOR(#F5F5F5):Kohen|聖職者&amp;ref(Nation/Sacred.jpg,nolink,25x25,Sacred);|&amp;ref(Nation/C_Gold.jpg,nolink,25x25,Gold);250&amp;ref(Nation/C_Resource.jpg,nolink,25x25,Resource);8&amp;ref(Nation/C_Command.jpg,nolink,25x25,Commander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Leadership);5+&amp;ref(Nation/UndeadLead.jpg,nolink,25x25,Undead Leadership);5|22&amp;ref(Nation/Wasteland-Survival.jpg,nolink,25x25,Wasteland Survival);|
|~|&gt;|&gt;|&gt;|&gt;|&gt;|BGCOLOR(#F5F5F5):レベル1の聖職者。血などの魔法技能を持つ。Rephaimは州に騒乱を招く|
|BGCOLOR(#F5F5F5):Melqart|聖職者&amp;ref(Nation/Sacred.jpg,nolink,25x25,Sacred);|&amp;ref(Nation/C_Gold.jpg,nolink,25x25,Gold);485&amp;ref(Nation/C_Resource.jpg,nolink,25x25,Resource);101&amp;ref(Nation/C_Command.jpg,nolink,25x25,Commander Point);4|&amp;ref(Nation/R_Capital.jpg,nolink,25x25,National Capital);|&amp;ref(Spell/P_Research.jpg,nolink,25x25,Lab Needed);&amp;ref(Spell/P_Holy.jpg,nolink,25x25,Temple Needed);|&amp;ref(Nation/Squad.jpg,nolink,25x25,Squad);5&amp;ref(Nation/LivingLead.jpg,nolink,25x25,Leadership);160+&amp;ref(Nation/MagicLead.jpg,nolink,25x25,Magic Leadership);25+&amp;ref(Nation/UndeadLead.jpg,nolink,25x25,Undead Leadership);15|20&amp;ref(Nation/Wasteland-Survival.jpg,nolink,25x25,Wasteland Survival);|
|~|&gt;|&gt;|&gt;|&gt;|&gt;|BGCOLOR(#F5F5F5):レベル1の聖職者。血などの魔法、極めて高い指揮能力と戦闘力を持つ|
|BGCOLOR(#F5F5F5):Ba'al|聖職者&amp;ref(Nation/Sacred.jpg,nolink,25x25,Sacred);|&amp;ref(Nation/C_Gold.jpg,nolink,25x25,Gold);455&amp;ref(Nation/C_Resource.jpg,nolink,25x25,Resource);3&amp;ref(Nation/C_Command.jpg,nolink,25x25,Commander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Leadership);25+&amp;ref(Nation/UndeadLead.jpg,nolink,25x25,Undead Leadership);10+|22&amp;ref(Nation/Wasteland-Survival.jpg,nolink,25x25,Wasteland Survival);|
|~|&gt;|&gt;|&gt;|&gt;|&gt;|BGCOLOR(#F5F5F5):レベル1の聖職者。血などの魔法と高い指揮能力を持つ|
***兵士
|名称|種別|コスト|&gt;|雇用条件|指揮枠|行軍|
|BGCOLOR(#F5F5F5):Enkidu Slave|歩兵|&amp;ref(Nation/C_Gold.jpg,nolink,25x25,Gold);11&amp;ref(Nation/C_Resource.jpg,nolink,25x25,Resource);2&amp;ref(Nation/C_Recruitment.jpg,nolink,25x25,Recruitment Point);3|&amp;ref(Nation/R_Fort.jpg,nolink,25x25,Land Fortress);||&amp;ref(Nation/LivingLead.jpg,nolink,25x25,Living);&amp;ref(Nation/Slave.jpg,nolink,25x25,Slave);|12|
|~|&gt;|&gt;|&gt;|&gt;|&gt;|BGCOLOR(#F5F5F5):毛皮だけ纏った奴隷。少々丈夫な肉壁以外にはなり得ない|
|BGCOLOR(#F5F5F5):Horite|歩兵|&amp;ref(Nation/C_Gold.jpg,nolink,25x25,Gold);20&amp;ref(Nation/C_Resource.jpg,nolink,25x25,Resource);1&amp;ref(Nation/C_Recruitment.jpg,nolink,25x25,Recruitment Point);4|&amp;ref(Nation/R_Fort.jpg,nolink,25x25,Land Fortress);||&amp;ref(Nation/LivingLead.jpg,nolink,25x25,Living);|16&amp;ref(Nation/Mountain-Survival.jpg,nolink,25x25,Mountain Survival);&amp;ref(Nation/Wasteland-Survival.jpg,nolink,25x25,Wasteland Survival);|
|~|&gt;|&gt;|&gt;|&gt;|&gt;|BGCOLOR(#F5F5F5):大棍棒を持つ軽歩兵。熱や冷気、暗闇に多少の耐性を持つ|
|BGCOLOR(#F5F5F5):Horite Hunter|歩兵|&amp;ref(Nation/C_Gold.jpg,nolink,25x25,Gold);23&amp;ref(Nation/C_Resource.jpg,nolink,25x25,Resource);4&amp;ref(Nation/C_Recruitment.jpg,nolink,25x25,Recruitment Point);13|&amp;ref(Nation/R_Fort.jpg,nolink,25x25,Land Fortress);||&amp;ref(Nation/LivingLead.jpg,nolink,25x25,Living);|16&amp;ref(Nation/Mountain-Survival.jpg,nolink,25x25,Mountain Survival);&amp;ref(Nation/Wasteland-Survival.jpg,nolink,25x25,Wasteland Survival);|
|~|&gt;|&gt;|&gt;|&gt;|&gt;|BGCOLOR(#F5F5F5):槍と網を持つ軽歩兵。中型までの敵を捕縛してくれる|
|BGCOLOR(#F5F5F5):Horite Champion|歩兵|&amp;ref(Nation/C_Gold.jpg,nolink,25x25,Gold);25&amp;ref(Nation/C_Resource.jpg,nolink,25x25,Resource);2&amp;ref(Nation/C_Recruitment.jpg,nolink,25x25,Recruitment Point);10|&amp;ref(Nation/R_Fort.jpg,nolink,25x25,Land Fortress);||&amp;ref(Nation/LivingLead.jpg,nolink,25x25,Living);|16&amp;ref(Nation/Mountain-Survival.jpg,nolink,25x25,Mountain Survival);&amp;ref(Nation/Wasteland-Survival.jpg,nolink,25x25,Wasteland Survival);|
|~|&gt;|&gt;|&gt;|&gt;|&gt;|BGCOLOR(#F5F5F5):大棍棒を持つ軽歩兵。攻撃力は侮り難い|
|BGCOLOR(#F5F5F5):Avvite Light Infantry|歩兵|&amp;ref(Nation/C_Gold.jpg,nolink,25x25,Gold);25&amp;ref(Nation/C_Resource.jpg,nolink,25x25,Resource);14&amp;ref(Nation/C_Recruitment.jpg,nolink,25x25,Recruitment Point);15|&amp;ref(Nation/R_Fort.jpg,nolink,25x25,Land Fortress);||&amp;ref(Nation/LivingLead.jpg,nolink,25x25,Living);|16&amp;ref(Nation/Wasteland-Survival.jpg,nolink,25x25,Wasteland Survival);|
|~|&gt;|&gt;|&gt;|&gt;|&gt;|BGCOLOR(#F5F5F5):槍、投槍、盾を持つ歩兵。大きさに見合う能力は備えている|
|BGCOLOR(#F5F5F5):Avvite Spearman|歩兵|&amp;ref(Nation/C_Gold.jpg,nolink,25x25,Gold);25&amp;ref(Nation/C_Resource.jpg,nolink,25x25,Resource);23&amp;ref(Nation/C_Recruitment.jpg,nolink,25x25,Recruitment Point);15|&amp;ref(Nation/R_Fort.jpg,nolink,25x25,Land Fortress);||&amp;ref(Nation/LivingLead.jpg,nolink,25x25,Living);|12&amp;ref(Nation/Wasteland-Survival.jpg,nolink,25x25,Wasteland Survival);|
|~|&gt;|&gt;|&gt;|&gt;|&gt;|BGCOLOR(#F5F5F5):槍、投槍、盾を持つ歩兵。防具が強化されている|
|BGCOLOR(#F5F5F5):Avvite Swordsman|歩兵|&amp;ref(Nation/C_Gold.jpg,nolink,25x25,Gold);25&amp;ref(Nation/C_Resource.jpg,nolink,25x25,Resource);25&amp;ref(Nation/C_Recruitment.jpg,nolink,25x25,Recruitment Point);15|&amp;ref(Nation/R_Fort.jpg,nolink,25x25,Land Fortress);||&amp;ref(Nation/LivingLead.jpg,nolink,25x25,Living);|12&amp;ref(Nation/Wasteland-Survival.jpg,nolink,25x25,Wasteland Survival);|
|~|&gt;|&gt;|&gt;|&gt;|&gt;|BGCOLOR(#F5F5F5):長剣と盾を持つ歩兵。巨人の力もあって一撃は重い|
|BGCOLOR(#F5F5F5):Avvite Heavy Archer|射手|&amp;ref(Nation/C_Gold.jpg,nolink,25x25,Gold);25&amp;ref(Nation/C_Resource.jpg,nolink,25x25,Resource);35&amp;ref(Nation/C_Recruitment.jpg,nolink,25x25,Recruitment Point);15|&amp;ref(Nation/R_Fort.jpg,nolink,25x25,Land Fortress);||&amp;ref(Nation/LivingLead.jpg,nolink,25x25,Living);|10&amp;ref(Nation/Wasteland-Survival.jpg,nolink,25x25,Wasteland Survival);|
|~|&gt;|&gt;|&gt;|&gt;|&gt;|BGCOLOR(#F5F5F5):大弓を使う巨人。精度は並だが威力は大したもの|
|BGCOLOR(#F5F5F5):Avvite Horn Blower|旗手|&amp;ref(Nation/C_Gold.jpg,nolink,25x25,Gold);35&amp;ref(Nation/C_Resource.jpg,nolink,25x25,Resource);25&amp;ref(Nation/C_Recruitment.jpg,nolink,25x25,Recruitment Point);24|&amp;ref(Nation/R_Fort.jpg,nolink,25x25,Land Fortress);||&amp;ref(Nation/LivingLead.jpg,nolink,25x25,Living);|16&amp;ref(Nation/Wasteland-Survival.jpg,nolink,25x25,Wasteland Survival);|
|~|&gt;|&gt;|&gt;|&gt;|&gt;|BGCOLOR(#F5F5F5):所属部隊の士気を高める軍楽隊。要塞包囲にも利用できる|
|BGCOLOR(#F5F5F5):Avvite Charioteer|戦車|&amp;ref(Nation/C_Gold.jpg,nolink,25x25,Gold);75&amp;ref(Nation/C_Resource.jpg,nolink,25x25,Resource);31&amp;ref(Nation/C_Recruitment.jpg,nolink,25x25,Recruitment Point);51|&amp;ref(Nation/R_Fort.jpg,nolink,25x25,Land Fortress);||&amp;ref(Nation/LivingLead.jpg,nolink,25x25,Living);|18&amp;ref(Nation/Wasteland-Survival.jpg,nolink,25x25,Wasteland Survival);|
|~|&gt;|&gt;|&gt;|&gt;|&gt;|BGCOLOR(#F5F5F5):敵を蹂躙する巨大戦車。少々鈍いが大きさは利点になる|
|BGCOLOR(#F5F5F5):Dawn Guard|歩兵|&amp;ref(Nation/C_Gold.jpg,nolink,25x25,Gold);40&amp;ref(Nation/C_Resource.jpg,nolink,25x25,Resource);32&amp;ref(Nation/C_Recruitment.jpg,nolink,25x25,Recruitment Point);28|&amp;ref(Nation/R_Fort.jpg,nolink,25x25,Land Fortress);||&amp;ref(Nation/LivingLead.jpg,nolink,25x25,Living);|12&amp;ref(Nation/Wasteland-Survival.jpg,nolink,25x25,Wasteland Survival);|
|~|&gt;|&gt;|&gt;|&gt;|&gt;|BGCOLOR(#F5F5F5):魔法の長剣と盾を持つ歩兵。高い技量を持ち護衛も得意|
|BGCOLOR(#F5F5F5):Rephaite Warrior|歩兵&amp;ref(Nation/Sacred.jpg,nolink,25x25,Sacred);|&amp;ref(Nation/C_Gold.jpg,nolink,25x25,Gold);130&amp;ref(Nation/C_Resource.jpg,nolink,25x25,Resource);53&amp;ref(Nation/C_Recruitment.jpg,nolink,25x25,Recruitment Point);29|&amp;ref(Nation/R_Capital.jpg,nolink,25x25,National Capital);|&amp;ref(Spell/P_Holy.jpg,nolink,25x25,Temple Needed);|&amp;ref(Nation/LivingLead.jpg,nolink,25x25,Living);|16&amp;ref(Nation/Wasteland-Survival.jpg,nolink,25x25,Wasteland Survival);|
|~|&gt;|&gt;|&gt;|&gt;|&gt;|BGCOLOR(#F5F5F5):魔法の長剣と盾を持つ重歩兵。巨大で相応に強いが州を荒らす|
**守備隊
|種別|指揮官|兵士|備考|
|陸上下位|Avvite Commander|Avvite Light Infantry:5　Avvite Swordsman:3||
|陸上上位|Kohen|Avvite Heavy Archer:5||
|陸上要塞|Avvite Commander|Avvite Heavy Archer:4||
**建造物
***首都要塞
|名称|管理力|指揮官雇用|兵士雇用|食糧庫|守備隊倍率|防壁強度|
|Giant Castle|45|+1|+100%|1500|3|750|
***陸上要塞
|名称|建造費|工期|管理力|指揮官雇用|兵士雇用|食糧庫|守備隊倍率|防壁強度|
|Giant Palisades|600|4|15|+0|+50%|100|1|100|
|Giant Fortress|450|3|30|+1|+75%|500|2|500|
|Giant Castle|450|3|45|+1|+100%|1500|3|750|
***水中要塞
建造不可
***研究所と寺院
|設備|費用|特殊効果|
|研究所|500||
|寺院|400||
**魔法
***魔法資源
|魔法土地|Mount Hermon, Gomorrah|
|宝石収入|&amp;ref(Spell/V_Fire.jpg,nolink,25x25,Fire Gem);2&amp;ref(Spell/V_Earth.jpg,nolink,25x25,Earth Gem);2&amp;ref(Spell/V_Astral.jpg,nolink,25x25,Astral Pearl);1&amp;ref(Spell/V_Blood.jpg,nolink,25x25,Blood Slave);2|
|特殊機能||
***魔法技能
|名称|雇用|固定魔力|変動魔力|研究力|特殊能力|
|Horite Shaman|&amp;ref(Nation/R_Fort.jpg,nolink,25x25,Land Fortress);|&amp;ref(Spell/P_Earth.jpg,nolink,25x25,Earth);1&amp;ref(Spell/P_Death.jpg,nolink,25x25,Death);1&amp;ref(Spell/P_Nature.jpg,nolink,25x25,Nature);1||&amp;ref(Spell/P_Research.jpg,nolink,25x25,Research);5|&amp;ref(Nation/Inept-Researcher.jpg,nolink,25x25,Inept Researcher (-6));|
|Qedesim|&amp;ref(Nation/R_Fort.jpg,nolink,25x25,Land Fortress);|&amp;ref(Spell/P_Holy.jpg,nolink,25x25,Holy);1|||&amp;ref(Nation/Sacred.jpg,nolink,25x25,Sacred);|
|Qedesot|&amp;ref(Nation/R_Fort.jpg,nolink,25x25,Land Fortress);|&amp;ref(Spell/P_Holy.jpg,nolink,25x25,Holy);1|||&amp;ref(Nation/Sacred.jpg,nolink,25x25,Sacred);|
|Acha|&amp;ref(Nation/R_Fort.jpg,nolink,25x25,Land Fortress);|&amp;ref(Spell/P_Nature.jpg,nolink,25x25,Nature);2||&amp;ref(Spell/P_Research.jpg,nolink,25x25,Research);9|&amp;ref(Nation/Healer.jpg,nolink,25x25,Healer (2));|
|Ammi|&amp;ref(Nation/R_Fort.jpg,nolink,25x25,Land Fortress);||&amp;ref(Spell/P_Fire.jpg,nolink,25x25,Fire);&amp;ref(Spell/P_Air.jpg,nolink,25x25,Air);&amp;ref(Spell/P_Earth.jpg,nolink,25x25,Earth);&amp;ref(Spell/P_Astral.jpg,nolink,25x25,Astral);+2:100%|&amp;ref(Spell/P_Research.jpg,nolink,25x25,Research);9|&amp;ref(Nation/Fortune-Teller.jpg,nolink,25x25,Fortune Teller (15));|
|Kohen|&amp;ref(Nation/R_Fort.jpg,nolink,25x25,Land Fortress);|&amp;ref(Spell/P_Blood.jpg,nolink,25x25,Blood);1&amp;ref(Spell/P_Holy.jpg,nolink,25x25,Holy);1|&amp;ref(Spell/P_Fire.jpg,nolink,25x25,Fire);&amp;ref(Spell/P_Earth.jpg,nolink,25x25,Earth);&amp;ref(Spell/P_Astral.jpg,nolink,25x25,Astral);+1:100%|&amp;ref(Spell/P_Research.jpg,nolink,25x25,Research);9|&amp;ref(Nation/Sacred.jpg,nolink,25x25,Sacred);|
|Melqart|&amp;ref(Nation/R_Capital.jpg,nolink,25x25,National Capital);|&amp;ref(Spell/P_Blood.jpg,nolink,25x25,Blood);3&amp;ref(Spell/P_Holy.jpg,nolink,25x25,Holy);1|&amp;ref(Spell/P_Fire.jpg,nolink,25x25,Fire);&amp;ref(Spell/P_Earth.jpg,nolink,25x25,Earth);&amp;ref(Spell/P_Astral.jpg,nolink,25x25,Astral);+2:100%|&amp;ref(Spell/P_Research.jpg,nolink,25x25,Research);15|&amp;ref(Nation/Blood-Searcher.jpg,nolink,25x25,Blood Searcher (3));&amp;ref(Nation/Adept-Sacrificer.jpg,nolink,25x25,Adept Sacrificer (3));&amp;ref(Nation/Sacred.jpg,nolink,25x25,Sacred);|
|Ba'al|&amp;ref(Nation/R_Capital.jpg,nolink,25x25,National Capital);|&amp;ref(Spell/P_Blood.jpg,nolink,25x25,Blood);2&amp;ref(Spell/P_Holy.jpg,nolink,25x25,Holy);1|&amp;ref(Spell/P_Fire.jpg,nolink,25x25,Fire);&amp;ref(Spell/P_Earth.jpg,nolink,25x25,Earth);&amp;ref(Spell/P_Astral.jpg,nolink,25x25,Astral);+3:100%&amp;br;&amp;ref(Spell/P_Fire.jpg,nolink,25x25,Fire);&amp;ref(Spell/P_Earth.jpg,nolink,25x25,Earth);&amp;ref(Spell/P_Astral.jpg,nolink,25x25,Astral);&amp;ref(Spell/P_Blood.jpg,nolink,25x25,Blood);+1:10%|&amp;ref(Spell/P_Research.jpg,nolink,25x25,Research);15|&amp;ref(Nation/Sacred.jpg,nolink,25x25,Sacred);|
|Grigori (Azazel)|&amp;ref(Nation/Unique.jpg,nolink,25x25,Ritual Spell (Unique Unit));|&amp;ref(Spell/P_Fire.jpg,nolink,25x25,Fire);3&amp;ref(Spell/P_Earth.jpg,nolink,25x25,Earth);2&amp;ref(Spell/P_Astral.jpg,nolink,25x25,Astral);4&amp;ref(Spell/P_Blood.jpg,nolink,25x25,Blood);5&amp;ref(Spell/P_Holy.jpg,nolink,25x25,Holy);4||&amp;ref(Spell/P_Research.jpg,nolink,25x25,Research);33|&amp;ref(Nation/Sacred.jpg,nolink,25x25,Sacred);|
|Grigori (Semyaza)|&amp;ref(Nation/Unique.jpg,nolink,25x25,Ritual Spell (Unique Unit));|&amp;ref(Spell/P_Astral.jpg,nolink,25x25,Astral);4&amp;ref(Spell/P_Nature.jpg,nolink,25x25,Nature);4&amp;ref(Spell/P_Blood.jpg,nolink,25x25,Blood);4&amp;ref(Spell/P_Holy.jpg,nolink,25x25,Holy);3||&amp;ref(Spell/P_Research.jpg,nolink,25x25,Research);29|&amp;ref(Nation/Healer.jpg,nolink,25x25,Healer (3));&amp;ref(Nation/Sacred.jpg,nolink,25x25,Sacred);|
|Grigori (Shamshiel)|&amp;ref(Nation/Unique.jpg,nolink,25x25,Ritual Spell (Unique Unit));|&amp;ref(Spell/P_Fire.jpg,nolink,25x25,Fire);4&amp;ref(Spell/P_Astral.jpg,nolink,25x25,Astral);4&amp;ref(Spell/P_Blood.jpg,nolink,25x25,Blood);4&amp;ref(Spell/P_Holy.jpg,nolink,25x25,Holy);3||&amp;ref(Spell/P_Research.jpg,nolink,25x25,Research);29|&amp;ref(Nation/Fortune-Teller.jpg,nolink,25x25,Fortune Teller (20));&amp;ref(Nation/Sacred.jpg,nolink,25x25,Sacred);|
|Grigori (Ezekiel)|&amp;ref(Nation/Unique.jpg,nolink,25x25,Ritual Spell (Unique Unit));|&amp;ref(Spell/P_Air.jpg,nolink,25x25,Air);4&amp;ref(Spell/P_Astral.jpg,nolink,25x25,Astral);4&amp;ref(Spell/P_Blood.jpg,nolink,25x25,Blood);4&amp;ref(Spell/P_Holy.jpg,nolink,25x25,Holy);3||&amp;ref(Spell/P_Research.jpg,nolink,25x25,Research);29|&amp;ref(Nation/Fortune-Teller.jpg,nolink,25x25,Fortune Teller (20));&amp;ref(Nation/Sacred.jpg,nolink,25x25,Sacred);|
|Grigori (Arakiel)|&amp;ref(Nation/Unique.jpg,nolink,25x25,Ritual Spell (Unique Unit));|&amp;ref(Spell/P_Earth.jpg,nolink,25x25,Earth);4&amp;ref(Spell/P_Astral.jpg,nolink,25x25,Astral);4&amp;ref(Spell/P_Blood.jpg,nolink,25x25,Blood);4&amp;ref(Spell/P_Holy.jpg,nolink,25x25,Holy);3||&amp;ref(Spell/P_Research.jpg,nolink,25x25,Research);29|&amp;ref(Nation/Fortune-Teller.jpg,nolink,25x25,Fortune Teller (20));&amp;ref(Nation/Sacred.jpg,nolink,25x25,Sacred);|
|Grigori (Kokabel)|&amp;ref(Nation/Unique.jpg,nolink,25x25,Ritual Spell (Unique Unit));|&amp;ref(Spell/P_Astral.jpg,nolink,25x25,Astral);5&amp;ref(Spell/P_Blood.jpg,nolink,25x25,Blood);4&amp;ref(Spell/P_Holy.jpg,nolink,25x25,Holy);3||&amp;ref(Spell/P_Research.jpg,nolink,25x25,Research);23|&amp;ref(Nation/Fortune-Teller.jpg,nolink,25x25,Fortune Teller (20));&amp;ref(Nation/Sacred.jpg,nolink,25x25,Sacred);|
***固有呪文
|領域|名称|主系統|副系統|消費|使用場面|簡易分類|
|Conjuration Lv3|Summon Mazzikim|&amp;ref(Spell/P_Nature.jpg,nolink,25x25,Nature);1||&amp;ref(Spell/V_Nature.jpg,nolink,25x25,Nature Gem);3|儀式/陸上専用|兵士召喚|
|~|~|&gt;|&gt;|&gt;|&gt;|現世に住まう小悪魔Mazzikを8体召喚します|
|Conjuration Lv5|Summon Lilot|&amp;ref(Spell/P_Nature.jpg,nolink,25x25,Nature);4||&amp;ref(Spell/V_Nature.jpg,nolink,25x25,Nature Gem);25|儀式/陸上専用|指揮官召喚|
|~|~|&gt;|&gt;|&gt;|&gt;|現世に住まう夢魔Lilotを召喚します|
|Blood Magic Lv3|Summon Se'irim|&amp;ref(Spell/P_Blood.jpg,nolink,25x25,Blood);2||&amp;ref(Spell/V_Blood.jpg,nolink,25x25,Blood Slave);23|儀式/荒地限定|兵士召喚|
|~|~|&gt;|&gt;|&gt;|&gt;|神聖で狂暴な山羊の悪魔Se'irを5体召喚します|
|Blood Magic Lv4|Summon Shedim|&amp;ref(Spell/P_Blood.jpg,nolink,25x25,Blood);3|&amp;ref(Spell/P_Air.jpg,nolink,25x25,Air);1|&amp;ref(Spell/V_Blood.jpg,nolink,25x25,Blood Slave);28|儀式/荒地限定|兵士召喚|
|~|~|&gt;|&gt;|&gt;|&gt;|電撃を放つ山羊の悪魔Shedを3体召喚します|
|Blood Magic Lv9|Release Lord of Civilization|&amp;ref(Spell/P_Blood.jpg,nolink,25x25,Blood);8||&amp;ref(Spell/V_Blood.jpg,nolink,25x25,Blood Slave);177|儀式/陸上専用|指揮官召喚|
|~|~|&gt;|&gt;|&gt;|&gt;|6体のGrigoriのうちの1体を召喚します|
***固有アイテム
なし
**聖職
***支配圏特殊効果
なし
***聖職者特殊能力
なし
</v>
      </c>
    </row>
    <row r="25" spans="1:31" x14ac:dyDescent="0.15">
      <c r="A25" t="s">
        <v>2893</v>
      </c>
      <c r="B25" t="s">
        <v>2939</v>
      </c>
      <c r="C25" t="s">
        <v>2940</v>
      </c>
      <c r="D25" t="s">
        <v>3077</v>
      </c>
      <c r="E25" s="10" t="s">
        <v>7786</v>
      </c>
      <c r="F25" s="10" t="s">
        <v>7960</v>
      </c>
      <c r="H25" t="s">
        <v>3095</v>
      </c>
      <c r="L25" t="s">
        <v>3106</v>
      </c>
      <c r="M25" t="s">
        <v>3313</v>
      </c>
      <c r="O25" t="s">
        <v>3312</v>
      </c>
      <c r="P25">
        <v>2</v>
      </c>
      <c r="R25">
        <v>2</v>
      </c>
      <c r="S25">
        <v>0</v>
      </c>
      <c r="T25">
        <v>100</v>
      </c>
      <c r="U25">
        <v>500</v>
      </c>
      <c r="W25">
        <v>400</v>
      </c>
      <c r="Y25" t="s">
        <v>7787</v>
      </c>
      <c r="Z25" t="s">
        <v>7788</v>
      </c>
      <c r="AB25" t="str">
        <f t="shared" si="0"/>
        <v>|BGCOLOR(#FDFDFD):[[&amp;ref(Ur.jpg,nolink,50x65,Ur, The First City);&gt;./Ur]]</v>
      </c>
      <c r="AC25" t="str">
        <f t="shared" ca="1" si="1"/>
        <v>|BGCOLOR(#FAEBD7):[[''Ur''&gt;./Ur]]</v>
      </c>
      <c r="AD25"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v>
      </c>
      <c r="AE25" t="str">
        <f ca="1">CONCATENATE("*",B25,", ",C25,CHAR(10),E25,CHAR(10),"**国勢",CHAR(10),"|種族|",F25,"|",CHAR(10),"|経済|",G25,"|",CHAR(10),"|気候|",IF(H25&lt;&gt;"",REPT(SUBSTITUTE(SUBSTITUTE(LEFT(H25,4),"Heat","&amp;ref(Spell/S_Heat.jpg,nolink,25x25,Heat);"),"Cold","&amp;ref(Spell/S_Cold.jpg,nolink,25x25,Cold);"),RIGHT(H25,1)),""),"|",CHAR(10),"|祝福|",SUBSTITUTE(SUBSTITUTE(SUBSTITUTE(SUBSTITUTE(SUBSTITUTE(SUBSTITUTE(SUBSTITUTE(SUBSTITUTE(J25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25&amp;" "&amp;B25&amp;" 指揮官 S",Troops!$A:$A,0)&amp;":AJ"&amp;MATCH(A25&amp;" "&amp;B25&amp;" 指揮官 E",Troops!$A:$A,0))),myConcat(INDIRECT("Troops!AJ"&amp;MATCH(A25&amp;" "&amp;B25&amp;" 指揮官 S",Troops!$A:$A,0)))),CHAR(10),"***兵士",CHAR(10),"|名称|種別|コスト|&gt;|雇用条件|指揮枠|行軍|",CHAR(10),IFERROR(myConcat(INDIRECT("Troops!AJ"&amp;MATCH(A25&amp;" "&amp;B25&amp;" 兵士 S",Troops!$A:$A,0)&amp;":AJ"&amp;MATCH(A25&amp;" "&amp;B25&amp;" 兵士 E",Troops!$A:$A,0))),myConcat(INDIRECT("Troops!AJ"&amp;MATCH(A25&amp;" "&amp;B25&amp;" 指揮官 S",Troops!$A:$A,0)))),"**守備隊",CHAR(10),"|種別|指揮官|兵士|備考|",CHAR(10),IFERROR(myConcat(INDIRECT("Defence!H"&amp;MATCH(A25&amp;" "&amp;B25&amp;" S",Defence!$A:$A,0)&amp;":H"&amp;MATCH(A25&amp;" "&amp;B25&amp;" E",Defence!$A:$A,0))),myConcat(INDIRECT("Defence!H"&amp;MATCH(A25&amp;" "&amp;B25&amp;" S",Defence!$A:$A,0)))),CHAR(10),"**建造物",CHAR(10),"***首都要塞",CHAR(10),"|名称|管理力|指揮官雇用|兵士雇用|食糧庫|守備隊倍率|防壁強度|",CHAR(10),VLOOKUP(L25,Fort!$D:$M,10,FALSE),CHAR(10),"***陸上要塞",CHAR(10),"|名称|建造費|工期|管理力|指揮官雇用|兵士雇用|食糧庫|守備隊倍率|防壁強度|",CHAR(10),IFERROR(myConcat(INDIRECT(ADDRESS(MATCH(M25&amp;"1",Fort!$A:$A,0),MATCH(T25,Fort!$1:$1,0),3,1,"Fort")&amp;":"&amp;ADDRESS(MATCH(M25&amp;P25,Fort!$A:$A,0),MATCH(T25,Fort!$1:$1,0),3,1))),myConcat(INDIRECT(ADDRESS(MATCH(M25&amp;"1",Fort!$A:$A,0),MATCH(T25,Fort!$1:$1,0),3,1,"Fort")))),IFERROR("***沿岸要塞"&amp;CHAR(10)&amp;"|名称|建造費|工期|管理力|指揮官雇用|兵士雇用|食糧庫|守備隊倍率|防壁強度|"&amp;CHAR(10)&amp;IFERROR(myConcat(INDIRECT(ADDRESS(MATCH(N25&amp;"1",Fort!$A:$A,0),MATCH(T25,Fort!$1:$1,0),3,1,"Fort")&amp;":"&amp;ADDRESS(MATCH(N25&amp;Q25,Fort!$A:$A,0),MATCH(T25,Fort!$1:$1,0),3,1))),myConcat(INDIRECT(ADDRESS(MATCH(N25&amp;"1",Fort!$A:$A,0),MATCH(T25,Fort!$1:$1,0),3,1,"Fort")))&amp;CHAR(10)),""),"***水中要塞",CHAR(10),IFERROR("|名称|建造費|工期|管理力|指揮官雇用|兵士雇用|食糧庫|守備隊倍率|防壁強度|"&amp;CHAR(10)&amp;IFERROR(myConcat(INDIRECT(ADDRESS(MATCH(O25&amp;"1",Fort!$A:$A,0),MATCH(T25,Fort!$1:$1,0),3,1,"Fort")&amp;":"&amp;ADDRESS(MATCH(O25&amp;R25,Fort!$A:$A,0),MATCH(T25,Fort!$1:$1,0),3,1))),myConcat(INDIRECT(ADDRESS(MATCH(O25&amp;"1",Fort!$A:$A,0),MATCH(T25,Fort!$1:$1,0),3,1,"Fort")))),"建造不可"),CHAR(10),"***研究所と寺院",CHAR(10),"|設備|費用|特殊効果|",CHAR(10),"|研究所|",IF(U25&lt;&gt;500,"''"&amp;U25&amp;"''",U25),"|",V25,"|",CHAR(10),"|寺院|",IF(W25&lt;&gt;400,"''"&amp;W25&amp;"''",W25),"|",X25,"|",CHAR(10),"**魔法",CHAR(10),"***魔法資源",CHAR(10),"|魔法土地|",Y25,"|",CHAR(10),"|宝石収入|",SUBSTITUTE(SUBSTITUTE(SUBSTITUTE(SUBSTITUTE(SUBSTITUTE(SUBSTITUTE(SUBSTITUTE(SUBSTITUTE(Z25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Slave);"),"|",CHAR(10),"|特殊機能|",AA25,"|",CHAR(10),"***魔法技能",CHAR(10),"|名称|雇用|固定魔力|変動魔力|研究力|特殊能力|",CHAR(10),IFERROR(myConcat(INDIRECT("MagicSkill!AM"&amp;MATCH(A25&amp;" "&amp;B25&amp;" S",MagicSkill!$A:$A,0)&amp;":AM"&amp;MATCH(A25&amp;" "&amp;B25&amp;" E",MagicSkill!$A:$A,0))),myConcat(INDIRECT("MagicSkill!AM"&amp;MATCH(A25&amp;" "&amp;B25&amp;" S",MagicSkill!$A:$A,0)))),CHAR(10),"***固有呪文",CHAR(10),IFERROR(CHAR(10)&amp;"|領域|名称|主系統|副系統|消費|使用場面|簡易分類|"&amp;CHAR(10)&amp;IFERROR(myConcat(INDIRECT("NationalSpellWork!E"&amp;MATCH(A25&amp;" "&amp;B25&amp;" S",NationalSpellWork!$A:$A,0)&amp;":E"&amp;MATCH(A25&amp;" "&amp;B25&amp;" E",NationalSpellWork!$A:$A,0))),myConcat(INDIRECT("NationalSpellWork!E"&amp;MATCH(A25&amp;" "&amp;B25&amp;" S",NationalSpellWork!$A:$A,0)))),"なし"),CHAR(10),"***固有アイテム",CHAR(10),IFERROR(IFERROR(myConcat(INDIRECT("NationalItemWork!E"&amp;MATCH(A25&amp;" "&amp;B25&amp;" S",NationalItemWork!$A:$A,0)&amp;":E"&amp;MATCH(A25&amp;" "&amp;B25&amp;" E",NationalItemWork!$A:$A,0))),myConcat(INDIRECT("NationalItemWork!E"&amp;MATCH(A25&amp;" "&amp;B25&amp;" S",NationalItemWork!$A:$A,0)))),"なし"),CHAR(10),"**聖職",CHAR(10),"***支配圏特殊効果",CHAR(10),IF(I25&lt;&gt;"",I25,"なし"),CHAR(10),"***聖職者特殊能力",CHAR(10),IF(K25&lt;&gt;"",K25,"なし"),CHAR(10))</f>
        <v xml:space="preserve">*Ur, The First City
Urは、角と乱れた髪を持つ毛深い野人、Enkiduが住む温暖な平野です。
かつては、全てのEnkiduは荒野に住み、野生の獣と戯れていましたが、EnkiduがAvviteと出会ったとき、少数のEnkiduはその生活様式を取り入れました。
現在、三つのEnkidu部族が存在します。
最初の部族の構成員は、牧歌的な暮らしを送り、注目に値する力を持つ呪術師によって率いられます。
第二の部族は、Head HunterとBone Readerによって率いられる獰猛な、沼に住む狩猟と採集を営む社会です。
三つ目の部族は、Avviteの生活様式、農耕と金工を採用した人々です。最初の都市Eriduを設立したのは彼らです。
その都市では、大きな神殿が建造され、そしてEriduの王は聖王かつ若き国の統治者に就任しました。
金工が一般的なUrの都市では、中装、重装の歩兵隊が養成されます。
国内の平野や沼地では、遊牧的なEnkiduが集まり、襲撃部隊を素早く召集します。
Eriduの近くにあるUrの沼地では、Mushussuとして知られる古代の竜の血族が生息しています。
彼らはEnkiduに神聖視される、慈善的で強大な存在です。
**国勢
|種族|エンキドゥ|
|経済||
|気候|&amp;ref(Spell/S_Heat.jpg,nolink,25x25,Heat);|
|祝福||
**正規軍
***指揮官
|名称|種別|コスト|&gt;|雇用条件|指揮能力|行軍|
|BGCOLOR(#F5F5F5):Enkidu Scout|斥候|&amp;ref(Nation/C_Gold.jpg,nolink,25x25,Gold);30&amp;ref(Nation/C_Resource.jpg,nolink,25x25,Resource);2&amp;ref(Nation/C_Command.jpg,nolink,25x25,Commander Point);1|&amp;ref(Nation/R_Fort.jpg,nolink,25x25,Land Fortress);&amp;ref(Nation/R_Foreign.jpg,nolink,25x25,Non-Fort Land);|||18&amp;ref(Nation/Stealthy.jpg,nolink,25x25,Stealthy (40));&amp;ref(Nation/Forest-Survival.jpg,nolink,25x25,Forest Survival);&amp;ref(Nation/Mountain-Survival.jpg,nolink,25x25,Mountain Survival);|
|~|&gt;|&gt;|&gt;|&gt;|&gt;|BGCOLOR(#F5F5F5):やや高価で隠れるのが下手な斥候。雇用はしやすい|
|BGCOLOR(#F5F5F5):Enkidu Commander|指揮官|&amp;ref(Nation/C_Gold.jpg,nolink,25x25,Gold);45&amp;ref(Nation/C_Resource.jpg,nolink,25x25,Resource);13&amp;ref(Nation/C_Command.jpg,nolink,25x25,Commander Point);1|&amp;ref(Nation/R_Fort.jpg,nolink,25x25,Land Fortress);||&amp;ref(Nation/Squad.jpg,nolink,25x25,Squad);2&amp;ref(Nation/LivingLead.jpg,nolink,25x25,Leadership);60|16|
|~|&gt;|&gt;|&gt;|&gt;|&gt;|BGCOLOR(#F5F5F5):標準的な指揮官。要塞外のものより装備が良質|
|BGCOLOR(#F5F5F5):Enkidu Elder|指揮官|&amp;ref(Nation/C_Gold.jpg,nolink,25x25,Gold);15&amp;ref(Nation/C_Resource.jpg,nolink,25x25,Resource);2&amp;ref(Nation/C_Command.jpg,nolink,25x25,Commander Point);1|&amp;ref(Nation/R_Fort.jpg,nolink,25x25,Land Fortress);||&amp;ref(Nation/Squad.jpg,nolink,25x25,Squad);2&amp;ref(Nation/LivingLead.jpg,nolink,25x25,Leadership);80&amp;ref(Item/Uninspirational.jpg,nolink,25x25,Inspirational (-1));|12|
|~|&gt;|&gt;|&gt;|&gt;|&gt;|BGCOLOR(#F5F5F5):数だけ連れられる指揮官。士気はむしろ下げてしまう|
|BGCOLOR(#F5F5F5):Gala|聖職者&amp;ref(Nation/Sacred.jpg,nolink,25x25,Sacred);|&amp;ref(Nation/C_Gold.jpg,nolink,25x25,Gold);75&amp;ref(Nation/C_Resource.jpg,nolink,25x25,Resource);1&amp;ref(Nation/C_Command.jpg,nolink,25x25,Commander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|~|&gt;|&gt;|&gt;|&gt;|&gt;|BGCOLOR(#F5F5F5):レベル1の聖職者。斃れた神の復活作業を得意とする|
|BGCOLOR(#F5F5F5):Sal-Me|聖職者&amp;ref(Nation/Sacred.jpg,nolink,25x25,Sacred);|&amp;ref(Nation/C_Gold.jpg,nolink,25x25,Gold);100&amp;ref(Nation/C_Resource.jpg,nolink,25x25,Resource);1&amp;ref(Nation/C_Command.jpg,nolink,25x25,Commander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|~|&gt;|&gt;|&gt;|&gt;|&gt;|BGCOLOR(#F5F5F5):レベル1の聖職者。水と緑の魔法技能も持つ|
|BGCOLOR(#F5F5F5):Gudu|聖職者&amp;ref(Nation/Sacred.jpg,nolink,25x25,Sacred);|&amp;ref(Nation/C_Gold.jpg,nolink,25x25,Gold);155&amp;ref(Nation/C_Resource.jpg,nolink,25x25,Resource);2&amp;ref(Nation/C_Command.jpg,nolink,25x25,Commander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|~|&gt;|&gt;|&gt;|&gt;|&gt;|BGCOLOR(#F5F5F5):レベル1の聖職者。風か地の魔法技能も持つ|
|BGCOLOR(#F5F5F5):Ishib|聖職者&amp;ref(Nation/Sacred.jpg,nolink,25x25,Sacred);|&amp;ref(Nation/C_Gold.jpg,nolink,25x25,Gold);195&amp;ref(Nation/C_Resource.jpg,nolink,25x25,Resource);2&amp;ref(Nation/C_Command.jpg,nolink,25x25,Commander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|~|&gt;|&gt;|&gt;|&gt;|&gt;|BGCOLOR(#F5F5F5):レベル2の聖職者。水などの魔法技能も持つ|
|BGCOLOR(#F5F5F5):Entu|聖職者&amp;ref(Nation/Sacred.jpg,nolink,25x25,Sacred);|&amp;ref(Nation/C_Gold.jpg,nolink,25x25,Gold);265&amp;ref(Nation/C_Resource.jpg,nolink,25x25,Resource);1&amp;ref(Nation/C_Command.jpg,nolink,25x25,Commander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Leadership);20&amp;ref(Item/Inspirational.jpg,nolink,25x25,Inspirational (+2));|18|
|~|&gt;|&gt;|&gt;|&gt;|&gt;|BGCOLOR(#F5F5F5):レベル3の聖職者。地、緑などの魔法技能も持つ|
|BGCOLOR(#F5F5F5):Ensi|聖職者&amp;ref(Nation/Sacred.jpg,nolink,25x25,Sacred);|&amp;ref(Nation/C_Gold.jpg,nolink,25x25,Gold);290&amp;ref(Nation/C_Resource.jpg,nolink,25x25,Resource);8&amp;ref(Nation/C_Command.jpg,nolink,25x25,Commander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Leadership);20&amp;ref(Item/Inspirational.jpg,nolink,25x25,Inspirational (+1));|16|
|~|&gt;|&gt;|&gt;|&gt;|&gt;|BGCOLOR(#F5F5F5):レベル3の聖職者。水、緑などの魔法を持ち上位指揮官も兼ねる|
|BGCOLOR(#F5F5F5):Enkidu Chief|指揮官|&amp;ref(Nation/C_Gold.jpg,nolink,25x25,Gold);45&amp;ref(Nation/C_Resource.jpg,nolink,25x25,Resource);4&amp;ref(Nation/C_Command.jpg,nolink,25x25,Commander Point);1|&amp;ref(Nation/R_Foreign.jpg,nolink,25x25,Non-Fort Land);||&amp;ref(Nation/Squad.jpg,nolink,25x25,Squad);2&amp;ref(Nation/LivingLead.jpg,nolink,25x25,Leadership);40&amp;ref(Item/Beastmaster.jpg,nolink,25x25,Beastmaster (+1));|18|
|~|&gt;|&gt;|&gt;|&gt;|&gt;|BGCOLOR(#F5F5F5):動物の指揮が得意な指揮官。装備は貧相|
|BGCOLOR(#F5F5F5):Enkidu Shaman|魔術師|&amp;ref(Nation/C_Gold.jpg,nolink,25x25,Gold);275&amp;ref(Nation/C_Resource.jpg,nolink,25x25,Resource);2&amp;ref(Nation/C_Command.jpg,nolink,25x25,Commander Point);2|&amp;ref(Nation/R_Foreign.jpg,nolink,25x25,Non-Fort Land);|&amp;ref(Spell/P_Research.jpg,nolink,25x25,Lab Needed);|&amp;ref(Nation/Squad.jpg,nolink,25x25,Squad);1&amp;ref(Nation/LivingLead.jpg,nolink,25x25,Leadership);10&amp;ref(Nation/MagicLead.jpg,nolink,25x25,Magic Leadership);30+&amp;ref(Nation/UndeadLead.jpg,nolink,25x25,Undead Leadership);0+&amp;ref(Item/Beastmaster.jpg,nolink,25x25,Beastmaster (+2));|18|
|~|&gt;|&gt;|&gt;|&gt;|&gt;|BGCOLOR(#F5F5F5):緑、地などの魔法技能を持つ。要塞外の雇用としては驚異の魔力|
|BGCOLOR(#F5F5F5):Enkidu Hunter Chief|指揮官|&amp;ref(Nation/C_Gold.jpg,nolink,25x25,Gold);50&amp;ref(Nation/C_Resource.jpg,nolink,25x25,Resource);4&amp;ref(Nation/C_Command.jpg,nolink,25x25,Commander Point);1|&amp;ref(Nation/R_Swamp.jpg,nolink,25x25,Any Swamp);||&amp;ref(Nation/Squad.jpg,nolink,25x25,Squad);2&amp;ref(Nation/LivingLead.jpg,nolink,25x25,Leadership);40|18&amp;ref(Nation/Stealthy.jpg,nolink,25x25,Stealthy (40));&amp;ref(Nation/Swamp-Survival.jpg,nolink,25x25,Swamp Survival);|
|~|&gt;|&gt;|&gt;|&gt;|&gt;|BGCOLOR(#F5F5F5):隠密行動可能な指揮官。狂戦士のため負傷すると突撃する|
|BGCOLOR(#F5F5F5):Enkidu Head Hunter|指揮官|&amp;ref(Nation/C_Gold.jpg,nolink,25x25,Gold);60&amp;ref(Nation/C_Resource.jpg,nolink,25x25,Resource);2&amp;ref(Nation/C_Command.jpg,nolink,25x25,Commander Point);1|&amp;ref(Nation/R_Swamp.jpg,nolink,25x25,Any Swamp);||&amp;ref(Nation/Squad.jpg,nolink,25x25,Squad);2&amp;ref(Nation/LivingLead.jpg,nolink,25x25,Leadership);40|18&amp;ref(Nation/Stealthy.jpg,nolink,25x25,Stealthy (40));&amp;ref(Nation/Swamp-Survival.jpg,nolink,25x25,Swamp Survival);|
|~|&gt;|&gt;|&gt;|&gt;|&gt;|BGCOLOR(#F5F5F5):略奪を得意とする指揮官。こちらも気が短い|
|BGCOLOR(#F5F5F5):Enkidu Bone Reader|魔術師|&amp;ref(Nation/C_Gold.jpg,nolink,25x25,Gold);120&amp;ref(Nation/C_Resource.jpg,nolink,25x25,Resource);2&amp;ref(Nation/C_Command.jpg,nolink,25x25,Commander Point);2|&amp;ref(Nation/R_Swamp.jpg,nolink,25x25,Any Swamp);|&amp;ref(Spell/P_Research.jpg,nolink,25x25,Lab Needed);|&amp;ref(Nation/Squad.jpg,nolink,25x25,Squad);1&amp;ref(Nation/LivingLead.jpg,nolink,25x25,Leadership);10&amp;ref(Nation/MagicLead.jpg,nolink,25x25,Magic Leadership);5+&amp;ref(Nation/UndeadLead.jpg,nolink,25x25,Undead Leadership);30+|18&amp;ref(Nation/Swamp-Survival.jpg,nolink,25x25,Swamp Survival);|
|~|&gt;|&gt;|&gt;|&gt;|&gt;|BGCOLOR(#F5F5F5):地、死などの魔法技能を持つ。占師でもある|
|BGCOLOR(#F5F5F5):Kulullu Commander|指揮官|&amp;ref(Nation/C_Gold.jpg,nolink,25x25,Gold);45&amp;ref(Nation/C_Resource.jpg,nolink,25x25,Resource);10&amp;ref(Nation/C_Command.jpg,nolink,25x25,Commander Point);1|&amp;ref(Nation/R_UW-Fort.jpg,nolink,25x25,Underwater Fortress);||&amp;ref(Nation/Squad.jpg,nolink,25x25,Squad);2&amp;ref(Nation/LivingLead.jpg,nolink,25x25,Leadership);40|20&amp;ref(Nation/Aquatic.jpg,nolink,25x25,Aquatic);|
|~|&gt;|&gt;|&gt;|&gt;|&gt;|BGCOLOR(#F5F5F5):水棲指揮官。自力では海から出られないが行軍は早い|
|BGCOLOR(#F5F5F5):Kulullu King|聖職者&amp;ref(Nation/Sacred.jpg,nolink,25x25,Sacred);|&amp;ref(Nation/C_Gold.jpg,nolink,25x25,Gold);145&amp;ref(Nation/C_Resource.jpg,nolink,25x25,Resource);10&amp;ref(Nation/C_Command.jpg,nolink,25x25,Commander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Leadership);5|20&amp;ref(Nation/Aquatic.jpg,nolink,25x25,Aquatic);|
|~|&gt;|&gt;|&gt;|&gt;|&gt;|BGCOLOR(#F5F5F5):レベル2の聖職者。水の魔法を持ち水棲上位指揮官も兼任|
|BGCOLOR(#F5F5F5):Kuliltu Queen|聖職者&amp;ref(Nation/Sacred.jpg,nolink,25x25,Sacred);|&amp;ref(Nation/C_Gold.jpg,nolink,25x25,Gold);195&amp;ref(Nation/C_Resource.jpg,nolink,25x25,Resource);1&amp;ref(Nation/C_Command.jpg,nolink,25x25,Commander Point);2|&amp;ref(Nation/R_UW-Fort.jpg,nolink,25x25,Underwater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Leadership);15+|22&amp;ref(Nation/Aquatic.jpg,nolink,25x25,Aquatic);|
|~|&gt;|&gt;|&gt;|&gt;|&gt;|BGCOLOR(#F5F5F5):レベル2の聖職者。水、緑などの魔法技能を持つ|
|BGCOLOR(#F5F5F5):Kulullu Sage|魔術師|&amp;ref(Nation/C_Gold.jpg,nolink,25x25,Gold);190&amp;ref(Nation/C_Resource.jpg,nolink,25x25,Resource);1&amp;ref(Nation/C_Command.jpg,nolink,25x25,Commander Point);2|&amp;ref(Nation/R_UW-Fort.jpg,nolink,25x25,Underwater Fortress);|&amp;ref(Spell/P_Research.jpg,nolink,25x25,Lab Needed);|&amp;ref(Nation/Squad.jpg,nolink,25x25,Squad);2&amp;ref(Nation/LivingLead.jpg,nolink,25x25,Leadership);40&amp;ref(Nation/MagicLead.jpg,nolink,25x25,Magic Leadership);15+|22&amp;ref(Nation/Aquatic.jpg,nolink,25x25,Aquatic);|
|~|&gt;|&gt;|&gt;|&gt;|&gt;|BGCOLOR(#F5F5F5):水などの魔法技能を持つ。研究が得意|
***兵士
|名称|種別|コスト|&gt;|雇用条件|指揮枠|行軍|
|BGCOLOR(#F5F5F5):Enkidu Soldier|歩兵|&amp;ref(Nation/C_Gold.jpg,nolink,25x25,Gold);16&amp;ref(Nation/C_Resource.jpg,nolink,25x25,Resource);7&amp;ref(Nation/C_Recruitment.jpg,nolink,25x25,Recruitment Point);9|&amp;ref(Nation/R_Fort.jpg,nolink,25x25,Land Fortress);||&amp;ref(Nation/LivingLead.jpg,nolink,25x25,Living);|16|
|~|&gt;|&gt;|&gt;|&gt;|&gt;|BGCOLOR(#F5F5F5):斧と盾を持つ軽歩兵。大型なだけに攻撃力は高い|
|BGCOLOR(#F5F5F5):Enkidu Horn Blower|旗手|&amp;ref(Nation/C_Gold.jpg,nolink,25x25,Gold);35&amp;ref(Nation/C_Resource.jpg,nolink,25x25,Resource);2&amp;ref(Nation/C_Recruitment.jpg,nolink,25x25,Recruitment Point);21|&amp;ref(Nation/R_Fort.jpg,nolink,25x25,Land Fortress);||&amp;ref(Nation/LivingLead.jpg,nolink,25x25,Living);|16|
|~|&gt;|&gt;|&gt;|&gt;|&gt;|BGCOLOR(#F5F5F5):所属部隊の士気を高める軍楽隊。戦闘力は低い|
|BGCOLOR(#F5F5F5):Enkidu Spear Guard|歩兵|&amp;ref(Nation/C_Gold.jpg,nolink,25x25,Gold);16&amp;ref(Nation/C_Resource.jpg,nolink,25x25,Resource);13&amp;ref(Nation/C_Recruitment.jpg,nolink,25x25,Recruitment Point);9|&amp;ref(Nation/R_Fort.jpg,nolink,25x25,Land Fortress);||&amp;ref(Nation/LivingLead.jpg,nolink,25x25,Living);|14|
|~|&gt;|&gt;|&gt;|&gt;|&gt;|BGCOLOR(#F5F5F5):槍と盾を持つ軽歩兵。鎧はあつが兜は着けていない|
|BGCOLOR(#F5F5F5):Ur-Guard|歩兵|&amp;ref(Nation/C_Gold.jpg,nolink,25x25,Gold);19&amp;ref(Nation/C_Resource.jpg,nolink,25x25,Resource);13&amp;ref(Nation/C_Recruitment.jpg,nolink,25x25,Recruitment Point);13|&amp;ref(Nation/R_Fort.jpg,nolink,25x25,Land Fortress);||&amp;ref(Nation/LivingLead.jpg,nolink,25x25,Living);|14|
|~|&gt;|&gt;|&gt;|&gt;|&gt;|BGCOLOR(#F5F5F5):斧と盾を持つ軽歩兵。要塞の防衛を得意とする|
|BGCOLOR(#F5F5F5):Enki's Chosen|歩兵&amp;ref(Nation/Sacred.jpg,nolink,25x25,Sacred);|&amp;ref(Nation/C_Gold.jpg,nolink,25x25,Gold);29&amp;ref(Nation/C_Resource.jpg,nolink,25x25,Resource);17&amp;ref(Nation/C_Recruitment.jpg,nolink,25x25,Recruitment Point);18|&amp;ref(Nation/R_Capital.jpg,nolink,25x25,National Capital);|&amp;ref(Spell/P_Holy.jpg,nolink,25x25,Temple Needed);|&amp;ref(Nation/LivingLead.jpg,nolink,25x25,Living);|12|
|~|&gt;|&gt;|&gt;|&gt;|&gt;|BGCOLOR(#F5F5F5):斧と盾を持つ歩兵。護衛も得意だが頭はお留守なまま|
|BGCOLOR(#F5F5F5):Mushussu|魔獣&amp;ref(Nation/Sacred.jpg,nolink,25x25,Sacred);|&amp;ref(Nation/C_Gold.jpg,nolink,25x25,Gold);150&amp;ref(Nation/C_Resource.jpg,nolink,25x25,Resource);1&amp;ref(Nation/C_Recruitment.jpg,nolink,25x25,Recruitment Point);50|1/&amp;ref(Nation/R_Capital.jpg,nolink,25x25,National Capital);|&amp;ref(Spell/P_Holy.jpg,nolink,25x25,Temple Needed);|&amp;ref(Nation/LivingLead.jpg,nolink,25x25,Living);|20&amp;ref(Nation/Swamp-Survival.jpg,nolink,25x25,Swamp Survival);|
|~|&gt;|&gt;|&gt;|&gt;|&gt;|BGCOLOR(#F5F5F5):高い戦闘力を持つ聖獣。数は出ないが扱いは容易|
|BGCOLOR(#F5F5F5):Enkidu|歩兵|&amp;ref(Nation/C_Gold.jpg,nolink,25x25,Gold);16&amp;ref(Nation/C_Resource.jpg,nolink,25x25,Resource);2&amp;ref(Nation/C_Recruitment.jpg,nolink,25x25,Recruitment Point);9|&amp;ref(Nation/R_Foreign.jpg,nolink,25x25,Non-Fort Land);||&amp;ref(Nation/LivingLead.jpg,nolink,25x25,Living);|16|
|~|&gt;|&gt;|&gt;|&gt;|&gt;|BGCOLOR(#F5F5F5):棍棒を持つ軽歩兵。手軽に出せるが装備も貧弱|
|BGCOLOR(#F5F5F5):Enkidu Archer|射手|&amp;ref(Nation/C_Gold.jpg,nolink,25x25,Gold);16&amp;ref(Nation/C_Resource.jpg,nolink,25x25,Resource);7&amp;ref(Nation/C_Recruitment.jpg,nolink,25x25,Recruitment Point);9|&amp;ref(Nation/R_Foreign.jpg,nolink,25x25,Non-Fort Land);||&amp;ref(Nation/LivingLead.jpg,nolink,25x25,Living);|16|
|~|&gt;|&gt;|&gt;|&gt;|&gt;|BGCOLOR(#F5F5F5):要塞側には居ない弓兵。長弓を使い威力も高い|
|BGCOLOR(#F5F5F5):Enkidu Warrior|歩兵|&amp;ref(Nation/C_Gold.jpg,nolink,25x25,Gold);16&amp;ref(Nation/C_Resource.jpg,nolink,25x25,Resource);5&amp;ref(Nation/C_Recruitment.jpg,nolink,25x25,Recruitment Point);9|&amp;ref(Nation/R_Foreign.jpg,nolink,25x25,Non-Fort Land);||&amp;ref(Nation/LivingLead.jpg,nolink,25x25,Living);|16|
|~|&gt;|&gt;|&gt;|&gt;|&gt;|BGCOLOR(#F5F5F5):槍と盾を持つ軽歩兵。盾がある分は安定している|
|BGCOLOR(#F5F5F5):Enkidu Warrior|歩兵|&amp;ref(Nation/C_Gold.jpg,nolink,25x25,Gold);16&amp;ref(Nation/C_Resource.jpg,nolink,25x25,Resource);5&amp;ref(Nation/C_Recruitment.jpg,nolink,25x25,Recruitment Point);9|&amp;ref(Nation/R_Foreign.jpg,nolink,25x25,Non-Fort Land);||&amp;ref(Nation/LivingLead.jpg,nolink,25x25,Living);|16|
|~|&gt;|&gt;|&gt;|&gt;|&gt;|BGCOLOR(#F5F5F5):棍棒と盾を持つ軽歩兵。攻撃力は僅かに勝る|
|BGCOLOR(#F5F5F5):Enkidu Hunter|歩兵|&amp;ref(Nation/C_Gold.jpg,nolink,25x25,Gold);16&amp;ref(Nation/C_Resource.jpg,nolink,25x25,Resource);4&amp;ref(Nation/C_Recruitment.jpg,nolink,25x25,Recruitment Point);9|&amp;ref(Nation/R_Swamp.jpg,nolink,25x25,Any Swamp);||&amp;ref(Nation/LivingLead.jpg,nolink,25x25,Living);|16&amp;ref(Nation/Stealthy.jpg,nolink,25x25,Stealthy (40));&amp;ref(Nation/Swamp-Survival.jpg,nolink,25x25,Swamp Survival);|
|~|&gt;|&gt;|&gt;|&gt;|&gt;|BGCOLOR(#F5F5F5):槍と投槍を持つ軽装狂戦士。脆いが容易には退かない|
|BGCOLOR(#F5F5F5):Enkidu Reaver|歩兵|&amp;ref(Nation/C_Gold.jpg,nolink,25x25,Gold);26&amp;ref(Nation/C_Resource.jpg,nolink,25x25,Resource);4&amp;ref(Nation/C_Recruitment.jpg,nolink,25x25,Recruitment Point);23|&amp;ref(Nation/R_Swamp.jpg,nolink,25x25,Any Swamp);||&amp;ref(Nation/LivingLead.jpg,nolink,25x25,Living);|16&amp;ref(Nation/Stealthy.jpg,nolink,25x25,Stealthy (40));&amp;ref(Nation/Swamp-Survival.jpg,nolink,25x25,Swamp Survival);|
|~|&gt;|&gt;|&gt;|&gt;|&gt;|BGCOLOR(#F5F5F5):斧を持つ軽装狂戦士。戦闘力は高く略奪も得意としている|
|BGCOLOR(#F5F5F5):Kulullu|歩兵|&amp;ref(Nation/C_Gold.jpg,nolink,25x25,Gold);18&amp;ref(Nation/C_Resource.jpg,nolink,25x25,Resource);2&amp;ref(Nation/C_Recruitment.jpg,nolink,25x25,Recruitment Point);9|&amp;ref(Nation/R_UW-Fort.jpg,nolink,25x25,Underwater Fortress);||&amp;ref(Nation/LivingLead.jpg,nolink,25x25,Living);|20&amp;ref(Nation/Aquatic.jpg,nolink,25x25,Aquatic);|
|~|&gt;|&gt;|&gt;|&gt;|&gt;|BGCOLOR(#F5F5F5):槍を持つ軽歩兵。水棲のため陸には上がれない|
|BGCOLOR(#F5F5F5):Kulullu Soldier|歩兵|&amp;ref(Nation/C_Gold.jpg,nolink,25x25,Gold);18&amp;ref(Nation/C_Resource.jpg,nolink,25x25,Resource);10&amp;ref(Nation/C_Recruitment.jpg,nolink,25x25,Recruitment Point);9|&amp;ref(Nation/R_UW-Fort.jpg,nolink,25x25,Underwater Fortress);||&amp;ref(Nation/LivingLead.jpg,nolink,25x25,Living);|18&amp;ref(Nation/Aquatic.jpg,nolink,25x25,Aquatic);|
|~|&gt;|&gt;|&gt;|&gt;|&gt;|BGCOLOR(#F5F5F5):槍を持つ歩兵。海中の制圧や維持の助けにはなる|
**守備隊
|種別|指揮官|兵士|備考|
|陸上下位|Enkidu Commander|Enkidu Soldier:10　Enkidu Spear Guard:5||
|陸上上位|Gudu|Ur-Guard:5||
|陸上要塞|Enkidu Commander|Enkidu Archer:6||
|水中下位|Kulullu Commander|Kulullu:8||
|水中上位|Kulullu King|Kulullu Soldier:8||
|水中要塞|Kulullu Commander|Kulullu Soldier:5||
**建造物
***首都要塞
|名称|管理力|指揮官雇用|兵士雇用|食糧庫|守備隊倍率|防壁強度|
|Walled City|40|+1|+100%|1500|2|200|
***陸上要塞
|名称|建造費|工期|管理力|指揮官雇用|兵士雇用|食糧庫|守備隊倍率|防壁強度|
|City Palisades|750|5|30|+1|+75%|500|1|100|
|Walled City|450|3|40|+1|+100%|1500|2|200|
***水中要塞
|名称|建造費|工期|管理力|指揮官雇用|兵士雇用|食糧庫|守備隊倍率|防壁強度|
|Rock Walls|600|5|15|+0|+50%|100|1|100|
|Fortress|300|2|30|+1|+75%|500|2|250|
***研究所と寺院
|設備|費用|特殊効果|
|研究所|500||
|寺院|400||
**魔法
***魔法資源
|魔法土地|The House of Water, The First City, The Swamp of Ur|
|宝石収入|&amp;ref(Spell/V_Water.jpg,nolink,25x25,Water Gem);2&amp;ref(Spell/V_Earth.jpg,nolink,25x25,Earth Gem);1&amp;ref(Spell/V_Nature.jpg,nolink,25x25,Nature Gem);3|
|特殊機能||
***魔法技能
|名称|雇用|固定魔力|変動魔力|研究力|特殊能力|
|Gala|&amp;ref(Nation/R_Fort.jpg,nolink,25x25,Land Fortress);|&amp;ref(Spell/P_Nature.jpg,nolink,25x25,Nature);1&amp;ref(Spell/P_Holy.jpg,nolink,25x25,Holy);1||&amp;ref(Spell/P_Research.jpg,nolink,25x25,Research);7|&amp;ref(Nation/Spell-Singer.jpg,nolink,25x25,Spell Singer);&amp;ref(Nation/Elegist.jpg,nolink,25x25,Elegist (2));&amp;ref(Nation/Sacred.jpg,nolink,25x25,Sacred);|
|Sal-Me|&amp;ref(Nation/R_Fort.jpg,nolink,25x25,Land Fortress);|&amp;ref(Spell/P_Water.jpg,nolink,25x25,Water);1&amp;ref(Spell/P_Nature.jpg,nolink,25x25,Nature);1&amp;ref(Spell/P_Holy.jpg,nolink,25x25,Holy);1||&amp;ref(Spell/P_Research.jpg,nolink,25x25,Research);9|&amp;ref(Nation/Sacred.jpg,nolink,25x25,Sacred);|
|Gudu|&amp;ref(Nation/R_Fort.jpg,nolink,25x25,Land Fortress);|&amp;ref(Spell/P_Holy.jpg,nolink,25x25,Holy);1|&amp;ref(Spell/P_Air.jpg,nolink,25x25,Air);&amp;ref(Spell/P_Earth.jpg,nolink,25x25,Earth);+2:100%|&amp;ref(Spell/P_Research.jpg,nolink,25x25,Research);9|&amp;ref(Nation/Sacred.jpg,nolink,25x25,Sacred);|
|Ishib|&amp;ref(Nation/R_Fort.jpg,nolink,25x25,Land Fortress);|&amp;ref(Spell/P_Water.jpg,nolink,25x25,Water);2&amp;ref(Spell/P_Holy.jpg,nolink,25x25,Holy);2|&amp;ref(Spell/P_Air.jpg,nolink,25x25,Air);&amp;ref(Spell/P_Earth.jpg,nolink,25x25,Earth);&amp;ref(Spell/P_Nature.jpg,nolink,25x25,Nature);+1:100%|&amp;ref(Spell/P_Research.jpg,nolink,25x25,Research);11|&amp;ref(Nation/Sacred.jpg,nolink,25x25,Sacred);|
|Entu|&amp;ref(Nation/R_Capital.jpg,nolink,25x25,National Capital);|&amp;ref(Spell/P_Earth.jpg,nolink,25x25,Earth);2&amp;ref(Spell/P_Nature.jpg,nolink,25x25,Nature);1&amp;ref(Spell/P_Holy.jpg,nolink,25x25,Holy);3|&amp;ref(Spell/P_Air.jpg,nolink,25x25,Air);&amp;ref(Spell/P_Water.jpg,nolink,25x25,Water);&amp;ref(Spell/P_Earth.jpg,nolink,25x25,Earth);&amp;ref(Spell/P_Nature.jpg,nolink,25x25,Nature);+1:100%|&amp;ref(Spell/P_Research.jpg,nolink,25x25,Research);13|&amp;ref(Nation/Sacred.jpg,nolink,25x25,Sacred);|
|Ensi|&amp;ref(Nation/R_Capital.jpg,nolink,25x25,National Capital);|&amp;ref(Spell/P_Water.jpg,nolink,25x25,Water);2&amp;ref(Spell/P_Nature.jpg,nolink,25x25,Nature);1&amp;ref(Spell/P_Holy.jpg,nolink,25x25,Holy);3|&amp;ref(Spell/P_Air.jpg,nolink,25x25,Air);&amp;ref(Spell/P_Water.jpg,nolink,25x25,Water);&amp;ref(Spell/P_Earth.jpg,nolink,25x25,Earth);&amp;ref(Spell/P_Nature.jpg,nolink,25x25,Nature);+1:100%|&amp;ref(Spell/P_Research.jpg,nolink,25x25,Research);13||
|Enkidu Shaman|&amp;ref(Nation/R_Foreign.jpg,nolink,25x25,Non-Fort Land);|&amp;ref(Spell/P_Earth.jpg,nolink,25x25,Earth);2&amp;ref(Spell/P_Nature.jpg,nolink,25x25,Nature);3|&amp;ref(Spell/P_Water.jpg,nolink,25x25,Water);&amp;ref(Spell/P_Earth.jpg,nolink,25x25,Earth);&amp;ref(Spell/P_Nature.jpg,nolink,25x25,Nature);+1:100%&amp;br;&amp;ref(Spell/P_Water.jpg,nolink,25x25,Water);&amp;ref(Spell/P_Earth.jpg,nolink,25x25,Earth);&amp;ref(Spell/P_Death.jpg,nolink,25x25,Death);&amp;ref(Spell/P_Nature.jpg,nolink,25x25,Nature);+1:10%|&amp;ref(Spell/P_Research.jpg,nolink,25x25,Research);13+|&amp;ref(Nation/Inept-Researcher.jpg,nolink,25x25,Inept Researcher (-4));|
|Enkidu Bone Reader|&amp;ref(Nation/R_Swamp.jpg,nolink,25x25,Any Swamp);|&amp;ref(Spell/P_Earth.jpg,nolink,25x25,Earth);1&amp;ref(Spell/P_Death.jpg,nolink,25x25,Death);1|&amp;ref(Spell/P_Water.jpg,nolink,25x25,Water);&amp;ref(Spell/P_Earth.jpg,nolink,25x25,Earth);&amp;ref(Spell/P_Death.jpg,nolink,25x25,Death);+1:100%|&amp;ref(Spell/P_Research.jpg,nolink,25x25,Research);7|&amp;ref(Nation/Inept-Researcher.jpg,nolink,25x25,Inept Researcher (-4));&amp;ref(Nation/Fortune-Teller.jpg,nolink,25x25,Fortune Teller (10));|
|Kulullu King|&amp;ref(Nation/R_UW-Fort.jpg,nolink,25x25,Underwater Fortress);|&amp;ref(Spell/P_Water.jpg,nolink,25x25,Water);1&amp;ref(Spell/P_Holy.jpg,nolink,25x25,Holy);2||&amp;ref(Spell/P_Research.jpg,nolink,25x25,Research);7|&amp;ref(Nation/Sacred.jpg,nolink,25x25,Sacred);|
|Kuliltu Queen|&amp;ref(Nation/R_UW-Fort.jpg,nolink,25x25,Underwater Fortress);|&amp;ref(Spell/P_Water.jpg,nolink,25x25,Water);1&amp;ref(Spell/P_Nature.jpg,nolink,25x25,Nature);1&amp;ref(Spell/P_Holy.jpg,nolink,25x25,Holy);2|&amp;ref(Spell/P_Air.jpg,nolink,25x25,Air);&amp;ref(Spell/P_Water.jpg,nolink,25x25,Water);&amp;ref(Spell/P_Astral.jpg,nolink,25x25,Astral);&amp;ref(Spell/P_Nature.jpg,nolink,25x25,Nature);+1:100%|&amp;ref(Spell/P_Research.jpg,nolink,25x25,Research);11|&amp;ref(Nation/Sacred.jpg,nolink,25x25,Sacred);|
|Kulullu Sage|&amp;ref(Nation/R_UW-Fort.jpg,nolink,25x25,Underwater Fortress);|&amp;ref(Spell/P_Water.jpg,nolink,25x25,Water);2|&amp;ref(Spell/P_Air.jpg,nolink,25x25,Air);&amp;ref(Spell/P_Water.jpg,nolink,25x25,Water);&amp;ref(Spell/P_Astral.jpg,nolink,25x25,Astral);&amp;ref(Spell/P_Nature.jpg,nolink,25x25,Nature);+1:100%|&amp;ref(Spell/P_Research.jpg,nolink,25x25,Research);15|&amp;ref(Nation/Adept-Researcher.jpg,nolink,25x25,Adept Researcher (+4));|
|Ugallu|&amp;ref(Item/Master-Ritualist.jpg,nolink,25x25,Ritual Spell);|&amp;ref(Spell/P_Air.jpg,nolink,25x25,Air);3||&amp;ref(Spell/P_Research.jpg,nolink,25x25,Research);11|&amp;ref(Nation/Sacred.jpg,nolink,25x25,Sacred);|
|Umu-apkallu|&amp;ref(Item/Master-Ritualist.jpg,nolink,25x25,Ritual Spell);|&amp;ref(Spell/P_Air.jpg,nolink,25x25,Air);3&amp;ref(Spell/P_Water.jpg,nolink,25x25,Water);3&amp;ref(Spell/P_Earth.jpg,nolink,25x25,Earth);2&amp;ref(Spell/P_Astral.jpg,nolink,25x25,Astral);4&amp;ref(Spell/P_Nature.jpg,nolink,25x25,Nature);2&amp;ref(Spell/P_Holy.jpg,nolink,25x25,Holy);2||&amp;ref(Spell/P_Research.jpg,nolink,25x25,Research);43|&amp;ref(Nation/Adept-Researcher.jpg,nolink,25x25,Adept Researcher (+10));&amp;ref(Nation/Inspiring-Researcher.jpg,nolink,25x25,Inspiring Researcher (+1));&amp;ref(Nation/Disease-Healer.jpg,nolink,25x25,Disease Healer (1));&amp;ref(Nation/Sacred.jpg,nolink,25x25,Sacred);|
***固有呪文
|領域|名称|主系統|副系統|消費|使用場面|簡易分類|
|Conjuration Lv3|Herd of Buffaloes|&amp;ref(Spell/P_Nature.jpg,nolink,25x25,Nature);2||&amp;ref(Spell/V_Nature.jpg,nolink,25x25,Nature Gem);10|儀式/陸上専用|兵士召喚|
|~|~|&gt;|&gt;|&gt;|&gt;|敵を蹂躙するBuffaloを5+体召喚します|
|Conjuration Lv4|Summon Kusarikkus|&amp;ref(Spell/P_Earth.jpg,nolink,25x25,Earth);1||&amp;ref(Spell/V_Earth.jpg,nolink,25x25,Earth Gem);6|儀式/陸上専用|兵士召喚|
|~|~|&gt;|&gt;|&gt;|&gt;|悪魔殺しの槍を持つ神聖なる牛人間Kusarikkuを2体召喚します|
|Conjuration Lv5|Summon Ugallu|&amp;ref(Spell/P_Air.jpg,nolink,25x25,Air);3||&amp;ref(Spell/V_Air.jpg,nolink,25x25,Air Gem);24|儀式/陸上専用|指揮官召喚|
|~|~|&gt;|&gt;|&gt;|&gt;|低級の嵐の神Ugalluを召喚します|
|Conjuration Lv7|Call Anzu|&amp;ref(Spell/P_Air.jpg,nolink,25x25,Air);4||&amp;ref(Spell/V_Air.jpg,nolink,25x25,Air Gem);4|儀式/陸上専用|兵士召喚|
|~|~|&gt;|&gt;|&gt;|&gt;|水と炎を吐く魔鳥Anzuを1体召喚します|
|Conjuration Lv8|Call Apkallu|&amp;ref(Spell/P_Astral.jpg,nolink,25x25,Astral);5||&amp;ref(Spell/V_Astral.jpg,nolink,25x25,Astral Pearl);60|儀式/陸上専用|指揮官召喚|
|~|~|&gt;|&gt;|&gt;|&gt;|極めて高い魔力と研究力を持つUmu-apkalluを召喚します|
***固有アイテム
|Construction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**聖職
***支配圏特殊効果
なし
***聖職者特殊能力
なし
</v>
      </c>
    </row>
    <row r="26" spans="1:31" x14ac:dyDescent="0.15">
      <c r="A26" t="s">
        <v>2893</v>
      </c>
      <c r="B26" t="s">
        <v>2941</v>
      </c>
      <c r="C26" t="s">
        <v>2942</v>
      </c>
      <c r="D26" t="s">
        <v>3077</v>
      </c>
      <c r="E26" s="10" t="s">
        <v>7965</v>
      </c>
      <c r="F26" s="10" t="s">
        <v>7961</v>
      </c>
      <c r="G26" s="10" t="s">
        <v>7962</v>
      </c>
      <c r="H26" t="s">
        <v>3095</v>
      </c>
      <c r="L26" t="s">
        <v>3107</v>
      </c>
      <c r="M26" t="s">
        <v>3103</v>
      </c>
      <c r="P26">
        <v>3</v>
      </c>
      <c r="S26">
        <v>0</v>
      </c>
      <c r="T26">
        <v>100</v>
      </c>
      <c r="U26">
        <v>500</v>
      </c>
      <c r="W26">
        <v>400</v>
      </c>
      <c r="Y26" t="s">
        <v>7963</v>
      </c>
      <c r="Z26" t="s">
        <v>7964</v>
      </c>
      <c r="AB26" t="str">
        <f t="shared" si="0"/>
        <v>|BGCOLOR(#FDFDFD):[[&amp;ref(Berytos.jpg,nolink,50x65,Berytos, The Phoenix Empire);&gt;./Berytos]]</v>
      </c>
      <c r="AC26" t="str">
        <f t="shared" ca="1" si="1"/>
        <v xml:space="preserve">|BGCOLOR(#FAEBD7):[[''Berytos''&gt;./Berytos]]|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v>
      </c>
      <c r="AD26"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v>
      </c>
      <c r="AE26" t="str">
        <f ca="1">CONCATENATE("*",B26,", ",C26,CHAR(10),E26,CHAR(10),"**国勢",CHAR(10),"|種族|",F26,"|",CHAR(10),"|経済|",G26,"|",CHAR(10),"|気候|",IF(H26&lt;&gt;"",REPT(SUBSTITUTE(SUBSTITUTE(LEFT(H26,4),"Heat","&amp;ref(Spell/S_Heat.jpg,nolink,25x25,Heat);"),"Cold","&amp;ref(Spell/S_Cold.jpg,nolink,25x25,Cold);"),RIGHT(H26,1)),""),"|",CHAR(10),"|祝福|",SUBSTITUTE(SUBSTITUTE(SUBSTITUTE(SUBSTITUTE(SUBSTITUTE(SUBSTITUTE(SUBSTITUTE(SUBSTITUTE(J26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26&amp;" "&amp;B26&amp;" 指揮官 S",Troops!$A:$A,0)&amp;":AJ"&amp;MATCH(A26&amp;" "&amp;B26&amp;" 指揮官 E",Troops!$A:$A,0))),myConcat(INDIRECT("Troops!AJ"&amp;MATCH(A26&amp;" "&amp;B26&amp;" 指揮官 S",Troops!$A:$A,0)))),CHAR(10),"***兵士",CHAR(10),"|名称|種別|コスト|&gt;|雇用条件|指揮枠|行軍|",CHAR(10),IFERROR(myConcat(INDIRECT("Troops!AJ"&amp;MATCH(A26&amp;" "&amp;B26&amp;" 兵士 S",Troops!$A:$A,0)&amp;":AJ"&amp;MATCH(A26&amp;" "&amp;B26&amp;" 兵士 E",Troops!$A:$A,0))),myConcat(INDIRECT("Troops!AJ"&amp;MATCH(A26&amp;" "&amp;B26&amp;" 指揮官 S",Troops!$A:$A,0)))),"**守備隊",CHAR(10),"|種別|指揮官|兵士|備考|",CHAR(10),IFERROR(myConcat(INDIRECT("Defence!H"&amp;MATCH(A26&amp;" "&amp;B26&amp;" S",Defence!$A:$A,0)&amp;":H"&amp;MATCH(A26&amp;" "&amp;B26&amp;" E",Defence!$A:$A,0))),myConcat(INDIRECT("Defence!H"&amp;MATCH(A26&amp;" "&amp;B26&amp;" S",Defence!$A:$A,0)))),CHAR(10),"**建造物",CHAR(10),"***首都要塞",CHAR(10),"|名称|管理力|指揮官雇用|兵士雇用|食糧庫|守備隊倍率|防壁強度|",CHAR(10),VLOOKUP(L26,Fort!$D:$M,10,FALSE),CHAR(10),"***陸上要塞",CHAR(10),"|名称|建造費|工期|管理力|指揮官雇用|兵士雇用|食糧庫|守備隊倍率|防壁強度|",CHAR(10),IFERROR(myConcat(INDIRECT(ADDRESS(MATCH(M26&amp;"1",Fort!$A:$A,0),MATCH(T26,Fort!$1:$1,0),3,1,"Fort")&amp;":"&amp;ADDRESS(MATCH(M26&amp;P26,Fort!$A:$A,0),MATCH(T26,Fort!$1:$1,0),3,1))),myConcat(INDIRECT(ADDRESS(MATCH(M26&amp;"1",Fort!$A:$A,0),MATCH(T26,Fort!$1:$1,0),3,1,"Fort")))),IFERROR("***沿岸要塞"&amp;CHAR(10)&amp;"|名称|建造費|工期|管理力|指揮官雇用|兵士雇用|食糧庫|守備隊倍率|防壁強度|"&amp;CHAR(10)&amp;IFERROR(myConcat(INDIRECT(ADDRESS(MATCH(N26&amp;"1",Fort!$A:$A,0),MATCH(T26,Fort!$1:$1,0),3,1,"Fort")&amp;":"&amp;ADDRESS(MATCH(N26&amp;Q26,Fort!$A:$A,0),MATCH(T26,Fort!$1:$1,0),3,1))),myConcat(INDIRECT(ADDRESS(MATCH(N26&amp;"1",Fort!$A:$A,0),MATCH(T26,Fort!$1:$1,0),3,1,"Fort")))&amp;CHAR(10)),""),"***水中要塞",CHAR(10),IFERROR("|名称|建造費|工期|管理力|指揮官雇用|兵士雇用|食糧庫|守備隊倍率|防壁強度|"&amp;CHAR(10)&amp;IFERROR(myConcat(INDIRECT(ADDRESS(MATCH(O26&amp;"1",Fort!$A:$A,0),MATCH(T26,Fort!$1:$1,0),3,1,"Fort")&amp;":"&amp;ADDRESS(MATCH(O26&amp;R26,Fort!$A:$A,0),MATCH(T26,Fort!$1:$1,0),3,1))),myConcat(INDIRECT(ADDRESS(MATCH(O26&amp;"1",Fort!$A:$A,0),MATCH(T26,Fort!$1:$1,0),3,1,"Fort")))),"建造不可"),CHAR(10),"***研究所と寺院",CHAR(10),"|設備|費用|特殊効果|",CHAR(10),"|研究所|",IF(U26&lt;&gt;500,"''"&amp;U26&amp;"''",U26),"|",V26,"|",CHAR(10),"|寺院|",IF(W26&lt;&gt;400,"''"&amp;W26&amp;"''",W26),"|",X26,"|",CHAR(10),"**魔法",CHAR(10),"***魔法資源",CHAR(10),"|魔法土地|",Y26,"|",CHAR(10),"|宝石収入|",SUBSTITUTE(SUBSTITUTE(SUBSTITUTE(SUBSTITUTE(SUBSTITUTE(SUBSTITUTE(SUBSTITUTE(SUBSTITUTE(Z26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Slave);"),"|",CHAR(10),"|特殊機能|",AA26,"|",CHAR(10),"***魔法技能",CHAR(10),"|名称|雇用|固定魔力|変動魔力|研究力|特殊能力|",CHAR(10),IFERROR(myConcat(INDIRECT("MagicSkill!AM"&amp;MATCH(A26&amp;" "&amp;B26&amp;" S",MagicSkill!$A:$A,0)&amp;":AM"&amp;MATCH(A26&amp;" "&amp;B26&amp;" E",MagicSkill!$A:$A,0))),myConcat(INDIRECT("MagicSkill!AM"&amp;MATCH(A26&amp;" "&amp;B26&amp;" S",MagicSkill!$A:$A,0)))),CHAR(10),"***固有呪文",CHAR(10),IFERROR(CHAR(10)&amp;"|領域|名称|主系統|副系統|消費|使用場面|簡易分類|"&amp;CHAR(10)&amp;IFERROR(myConcat(INDIRECT("NationalSpellWork!E"&amp;MATCH(A26&amp;" "&amp;B26&amp;" S",NationalSpellWork!$A:$A,0)&amp;":E"&amp;MATCH(A26&amp;" "&amp;B26&amp;" E",NationalSpellWork!$A:$A,0))),myConcat(INDIRECT("NationalSpellWork!E"&amp;MATCH(A26&amp;" "&amp;B26&amp;" S",NationalSpellWork!$A:$A,0)))),"なし"),CHAR(10),"***固有アイテム",CHAR(10),IFERROR(IFERROR(myConcat(INDIRECT("NationalItemWork!E"&amp;MATCH(A26&amp;" "&amp;B26&amp;" S",NationalItemWork!$A:$A,0)&amp;":E"&amp;MATCH(A26&amp;" "&amp;B26&amp;" E",NationalItemWork!$A:$A,0))),myConcat(INDIRECT("NationalItemWork!E"&amp;MATCH(A26&amp;" "&amp;B26&amp;" S",NationalItemWork!$A:$A,0)))),"なし"),CHAR(10),"**聖職",CHAR(10),"***支配圏特殊効果",CHAR(10),IF(I26&lt;&gt;"",I26,"なし"),CHAR(10),"***聖職者特殊能力",CHAR(10),IF(K26&lt;&gt;"",K26,"なし"),CHAR(10))</f>
        <v xml:space="preserve">*Berytos, The Phoenix Empire
Berytosの民は、先代の全能者により打ち倒された巨大な嵐の神霊、Telkhineらによって築かれた文明の末裔です。
Telkhineは造船術、航海術、そして金工をBerytosの民の祖先に教えました。
Telkhineらが打ち倒された時、人間たちはTelkhineの使徒であるStorm Callerに率いられ、海を越えて逃げました。
鉄の加工技術とStorm Callerの魔力により、新たなる植民地が遠き岸辺に築かれました。
死に逝く帝国は、不死鳥のように蘇りました。
しかしTelkhine神は倒れ、人間たちは神の指導を求めていました。
彼らはHinnomのMelquatを見つけました。
植民地の一つはAshdodの近くにあり、Melquatと血塗られた信仰はすぐに不死鳥の帝国へと広まりました。
Berytosの中心的植民地では、Melquatへ捧ぐ大きな神殿が建設されました。
しかし程なく、もう一つの勢力がその信仰に自らの道を見出しました。
Machaka王族の偉大なる人々、Colossusの難民はBerytosに辿り着き、自らを血塗られた信仰の支配者としました。
彼らの魔女は神性を主張し、自らをBride-in-Waitingと呼びました。
現在、Berytosはその大神殿に座す魔女王によって率いられる、航海民族です。
**国勢
|種族|人間、コロッサス|
|経済|統治下にない海域を超えた徴税が可能、沿岸の要塞に税収ボーナス|
|気候|&amp;ref(Spell/S_Heat.jpg,nolink,25x25,Heat);|
|祝福||
**正規軍
***指揮官
|名称|種別|コスト|&gt;|雇用条件|指揮能力|行軍|
|BGCOLOR(#F5F5F5):Berytian Scout|斥候|&amp;ref(Nation/C_Gold.jpg,nolink,25x25,Gold);25&amp;ref(Nation/C_Resource.jpg,nolink,25x25,Resource);3&amp;ref(Nation/C_Command.jpg,nolink,25x25,Commander Point);1|&amp;ref(Nation/R_Fort.jpg,nolink,25x25,Land Fortress);|||16|
|~|&gt;|&gt;|&gt;|&gt;|&gt;|BGCOLOR(#F5F5F5):若干資源消費が小さい斥候。大きな差はない|
|BGCOLOR(#F5F5F5):Berytian Captain|指揮官|&amp;ref(Nation/C_Gold.jpg,nolink,25x25,Gold);100&amp;ref(Nation/C_Resource.jpg,nolink,25x25,Resource);17&amp;ref(Nation/C_Command.jpg,nolink,25x25,Commander Point);1|&amp;ref(Nation/R_Fort.jpg,nolink,25x25,Land Fortress);||&amp;ref(Nation/Squad.jpg,nolink,25x25,Squad);3&amp;ref(Nation/LivingLead.jpg,nolink,25x25,Leadership);80|12&amp;ref(Nation/Sailing.jpg,nolink,25x25,Sailing (size points 999, max size 2));|
|~|&gt;|&gt;|&gt;|&gt;|&gt;|BGCOLOR(#F5F5F5):標準的な指揮官。航海技能も保有する|
|BGCOLOR(#F5F5F5):Berytian Priest|聖職者&amp;ref(Nation/Sacred.jpg,nolink,25x25,Sacred);|&amp;ref(Nation/C_Gold.jpg,nolink,25x25,Gold);140&amp;ref(Nation/C_Resource.jpg,nolink,25x25,Resource);2&amp;ref(Nation/C_Command.jpg,nolink,25x25,Commander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Leadership);5+|16&amp;ref(Nation/Sailing.jpg,nolink,25x25,Sailing (size points 999, max size 2));|
|~|&gt;|&gt;|&gt;|&gt;|&gt;|BGCOLOR(#F5F5F5):レベル1の聖職者。血などの魔法技能も持つ|
|BGCOLOR(#F5F5F5):Berytian Sage|魔術師|&amp;ref(Nation/C_Gold.jpg,nolink,25x25,Gold);80&amp;ref(Nation/C_Resource.jpg,nolink,25x25,Resource);4&amp;ref(Nation/C_Command.jpg,nolink,25x25,Commander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Leadership);10|16&amp;ref(Nation/Sailing.jpg,nolink,25x25,Sailing (size points 999, max size 2));|
|~|&gt;|&gt;|&gt;|&gt;|&gt;|BGCOLOR(#F5F5F5):地などの魔法技能を持つ。研究に長ける|
|BGCOLOR(#F5F5F5):Mage Pilot|魔術師|&amp;ref(Nation/C_Gold.jpg,nolink,25x25,Gold);80&amp;ref(Nation/C_Resource.jpg,nolink,25x25,Resource);2&amp;ref(Nation/C_Command.jpg,nolink,25x25,Commander Point);2|&amp;ref(Nation/R_Coast-Fort.jpg,nolink,25x25,Coastal Fortress);|&amp;ref(Spell/P_Research.jpg,nolink,25x25,Lab Needed);|&amp;ref(Nation/Squad.jpg,nolink,25x25,Squad);2&amp;ref(Nation/LivingLead.jpg,nolink,25x25,Leadership);40&amp;ref(Nation/MagicLead.jpg,nolink,25x25,Magic Leadership);10|16&amp;ref(Nation/Sailing.jpg,nolink,25x25,Sailing (size points 999, max size 2));|
|~|&gt;|&gt;|&gt;|&gt;|&gt;|BGCOLOR(#F5F5F5):風と水の魔法技能を持つ。他の多くと同様に航海も可能|
|BGCOLOR(#F5F5F5):Storm Caller|魔術師|&amp;ref(Nation/C_Gold.jpg,nolink,25x25,Gold);205&amp;ref(Nation/C_Resource.jpg,nolink,25x25,Resource);2&amp;ref(Nation/C_Command.jpg,nolink,25x25,Commander Point);4|&amp;ref(Nation/R_Coast-Fort.jpg,nolink,25x25,Coastal Fortress);|&amp;ref(Spell/P_Research.jpg,nolink,25x25,Lab Needed);|&amp;ref(Nation/Squad.jpg,nolink,25x25,Squad);2&amp;ref(Nation/LivingLead.jpg,nolink,25x25,Leadership);40+&amp;ref(Nation/MagicLead.jpg,nolink,25x25,Magic Leadership);25+|12&amp;ref(Nation/Sailing.jpg,nolink,25x25,Sailing (size points 999, max size 2));|
|~|&gt;|&gt;|&gt;|&gt;|&gt;|BGCOLOR(#F5F5F5):風、水などの魔法技能を持つ。雇用条件からすると強い魔力|
|BGCOLOR(#F5F5F5):Bride-in-Waiting|聖職者&amp;ref(Nation/Sacred.jpg,nolink,25x25,Sacred);|&amp;ref(Nation/C_Gold.jpg,nolink,25x25,Gold);415&amp;ref(Nation/C_Resource.jpg,nolink,25x25,Resource);8&amp;ref(Nation/C_Command.jpg,nolink,25x25,Commander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Leadership);40+&amp;ref(Nation/UndeadLead.jpg,nolink,25x25,Undead Leadership);10+|20|
|~|&gt;|&gt;|&gt;|&gt;|&gt;|BGCOLOR(#F5F5F5):レベル2の聖職者。火風地血の魔法技能を持つ。指揮は可能だが航海は不可|
***兵士
|名称|種別|コスト|&gt;|雇用条件|指揮枠|行軍|
|BGCOLOR(#F5F5F5):Berytian Militia|民兵|&amp;ref(Nation/C_Gold.jpg,nolink,25x25,Gold);7&amp;ref(Nation/C_Resource.jpg,nolink,25x25,Resource);5&amp;ref(Nation/C_Recruitment.jpg,nolink,25x25,Recruitment Point);3|&amp;ref(Nation/R_Fort.jpg,nolink,25x25,Land Fortress);||&amp;ref(Nation/LivingLead.jpg,nolink,25x25,Living);|10|
|~|&gt;|&gt;|&gt;|&gt;|&gt;|BGCOLOR(#F5F5F5):槍と盾を持つ民兵。当然ながら弱いが装備は良いほう|
|BGCOLOR(#F5F5F5):Berytian Archer|射手|&amp;ref(Nation/C_Gold.jpg,nolink,25x25,Gold);10&amp;ref(Nation/C_Resource.jpg,nolink,25x25,Resource);7&amp;ref(Nation/C_Recruitment.jpg,nolink,25x25,Recruitment Point);9|&amp;ref(Nation/R_Fort.jpg,nolink,25x25,Land Fortress);||&amp;ref(Nation/LivingLead.jpg,nolink,25x25,Living);|14|
|~|&gt;|&gt;|&gt;|&gt;|&gt;|BGCOLOR(#F5F5F5):短弓を持つ弓兵。平凡な性能|
|BGCOLOR(#F5F5F5):Berytian Spearman|歩兵|&amp;ref(Nation/C_Gold.jpg,nolink,25x25,Gold);10&amp;ref(Nation/C_Resource.jpg,nolink,25x25,Resource);9&amp;ref(Nation/C_Recruitment.jpg,nolink,25x25,Recruitment Point);9|&amp;ref(Nation/R_Fort.jpg,nolink,25x25,Land Fortress);||&amp;ref(Nation/LivingLead.jpg,nolink,25x25,Living);|14|
|~|&gt;|&gt;|&gt;|&gt;|&gt;|BGCOLOR(#F5F5F5):槍、投槍、盾を持つ軽歩兵。迎撃も含めばそこそこ粘る|
|BGCOLOR(#F5F5F5):Berytian Soldier|歩兵|&amp;ref(Nation/C_Gold.jpg,nolink,25x25,Gold);10&amp;ref(Nation/C_Resource.jpg,nolink,25x25,Resource);14&amp;ref(Nation/C_Recruitment.jpg,nolink,25x25,Recruitment Point);9|&amp;ref(Nation/R_Fort.jpg,nolink,25x25,Land Fortress);||&amp;ref(Nation/LivingLead.jpg,nolink,25x25,Living);|12|
|~|&gt;|&gt;|&gt;|&gt;|&gt;|BGCOLOR(#F5F5F5):小剣と盾を持つ歩兵。槍よりは攻撃力が高い|
|BGCOLOR(#F5F5F5):Berytian Heavy Spearman|歩兵|&amp;ref(Nation/C_Gold.jpg,nolink,25x25,Gold);12&amp;ref(Nation/C_Resource.jpg,nolink,25x25,Resource);19&amp;ref(Nation/C_Recruitment.jpg,nolink,25x25,Recruitment Point);14|&amp;ref(Nation/R_Fort.jpg,nolink,25x25,Land Fortress);||&amp;ref(Nation/LivingLead.jpg,nolink,25x25,Living);|10|
|~|&gt;|&gt;|&gt;|&gt;|&gt;|BGCOLOR(#F5F5F5):長槍と盾を持つ歩兵。密な隊列を組める|
|BGCOLOR(#F5F5F5):Berytian Elite Soldier|歩兵|&amp;ref(Nation/C_Gold.jpg,nolink,25x25,Gold);14&amp;ref(Nation/C_Resource.jpg,nolink,25x25,Resource);19&amp;ref(Nation/C_Recruitment.jpg,nolink,25x25,Recruitment Point);18|&amp;ref(Nation/R_Fort.jpg,nolink,25x25,Land Fortress);||&amp;ref(Nation/LivingLead.jpg,nolink,25x25,Living);|10|
|~|&gt;|&gt;|&gt;|&gt;|&gt;|BGCOLOR(#F5F5F5):小剣と盾を持つ歩兵。高い士気を持ち戦闘技能も向上|
|BGCOLOR(#F5F5F5):Berytian Lancer|騎兵|&amp;ref(Nation/C_Gold.jpg,nolink,25x25,Gold);20&amp;ref(Nation/C_Resource.jpg,nolink,25x25,Resource);13&amp;ref(Nation/C_Recruitment.jpg,nolink,25x25,Recruitment Point);24|&amp;ref(Nation/R_Fort.jpg,nolink,25x25,Land Fortress);||&amp;ref(Nation/LivingLead.jpg,nolink,25x25,Living);|20|
|~|&gt;|&gt;|&gt;|&gt;|&gt;|BGCOLOR(#F5F5F5):軽突撃槍と盾を持つ軽騎兵。船に乗れない点に注意|
|BGCOLOR(#F5F5F5):War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
|~|&gt;|&gt;|&gt;|&gt;|&gt;|BGCOLOR(#F5F5F5):敵を蹂躙する巨大生物。当然だが船には載らない|
|BGCOLOR(#F5F5F5):Colossi Warrior|歩兵&amp;ref(Nation/Sacred.jpg,nolink,25x25,Sacred);|&amp;ref(Nation/C_Gold.jpg,nolink,25x25,Gold);35&amp;ref(Nation/C_Resource.jpg,nolink,25x25,Resource);25&amp;ref(Nation/C_Recruitment.jpg,nolink,25x25,Recruitment Point);21|&amp;ref(Nation/R_Capital.jpg,nolink,25x25,National Capital);|&amp;ref(Spell/P_Holy.jpg,nolink,25x25,Temple Needed);|&amp;ref(Nation/LivingLead.jpg,nolink,25x25,Living);|14|
|~|&gt;|&gt;|&gt;|&gt;|&gt;|BGCOLOR(#F5F5F5):小剣と盾を持つ歩兵。強靭だが大柄で船にも載らない|
**守備隊
|種別|指揮官|兵士|備考|
|陸上下位|Berytian Captain|Berytian Militia:10　Berytian Archer:10　Berytian Spearman:10||
|陸上上位|Berytian Priest|Berytian Heavy Spearman:10||
|陸上要塞|Berytian Captain|Berytian 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|魔法土地|Temple of Storms and Flames|
|宝石収入|&amp;ref(Spell/V_Fire.jpg,nolink,25x25,Fire Gem);2&amp;ref(Spell/V_Air.jpg,nolink,25x25,Air Gem);3&amp;ref(Spell/V_Blood.jpg,nolink,25x25,Blood Slave);2|
|特殊機能||
***魔法技能
|名称|雇用|固定魔力|変動魔力|研究力|特殊能力|
|Berytian Priest|&amp;ref(Nation/R_Fort.jpg,nolink,25x25,Land Fortress);|&amp;ref(Spell/P_Blood.jpg,nolink,25x25,Blood);1&amp;ref(Spell/P_Holy.jpg,nolink,25x25,Holy);1|&amp;ref(Spell/P_Fire.jpg,nolink,25x25,Fire);&amp;ref(Spell/P_Air.jpg,nolink,25x25,Air);&amp;ref(Spell/P_Earth.jpg,nolink,25x25,Earth);&amp;ref(Spell/P_Blood.jpg,nolink,25x25,Blood);+1:100%|&amp;ref(Spell/P_Research.jpg,nolink,25x25,Research);9|&amp;ref(Nation/Sacred.jpg,nolink,25x25,Sacred);|
|Berytian Sage|&amp;ref(Nation/R_Fort.jpg,nolink,25x25,Land Fortress);|&amp;ref(Spell/P_Earth.jpg,nolink,25x25,Earth);1|&amp;ref(Spell/P_Air.jpg,nolink,25x25,Air);&amp;ref(Spell/P_Water.jpg,nolink,25x25,Water);+1:100%|&amp;ref(Spell/P_Research.jpg,nolink,25x25,Research);11|&amp;ref(Nation/Adept-Researcher.jpg,nolink,25x25,Adept Researcher (+2));|
|Mage Pilot|&amp;ref(Nation/R_Coast-Fort.jpg,nolink,25x25,Coastal Fortress);|&amp;ref(Spell/P_Air.jpg,nolink,25x25,Air);1&amp;ref(Spell/P_Water.jpg,nolink,25x25,Water);1||&amp;ref(Spell/P_Research.jpg,nolink,25x25,Research);9||
|Storm Caller|&amp;ref(Nation/R_Coast-Fort.jpg,nolink,25x25,Coastal Fortress);|&amp;ref(Spell/P_Air.jpg,nolink,25x25,Air);2&amp;ref(Spell/P_Water.jpg,nolink,25x25,Water);2|&amp;ref(Spell/P_Fire.jpg,nolink,25x25,Fire);&amp;ref(Spell/P_Air.jpg,nolink,25x25,Air);&amp;ref(Spell/P_Water.jpg,nolink,25x25,Water);&amp;ref(Spell/P_Astral.jpg,nolink,25x25,Astral);+1:100%|&amp;ref(Spell/P_Research.jpg,nolink,25x25,Research);15||
|Bride-in-Waiting|&amp;ref(Nation/R_Capital.jpg,nolink,25x25,National Capital);|&amp;ref(Spell/P_Fire.jpg,nolink,25x25,Fire);2&amp;ref(Spell/P_Air.jpg,nolink,25x25,Air);2&amp;ref(Spell/P_Earth.jpg,nolink,25x25,Earth);1&amp;ref(Spell/P_Blood.jpg,nolink,25x25,Blood);2&amp;ref(Spell/P_Holy.jpg,nolink,25x25,Holy);2|&amp;ref(Spell/P_Fire.jpg,nolink,25x25,Fire);&amp;ref(Spell/P_Air.jpg,nolink,25x25,Air);&amp;ref(Spell/P_Earth.jpg,nolink,25x25,Earth);&amp;ref(Spell/P_Blood.jpg,nolink,25x25,Blood);+1:100%&amp;br;&amp;ref(Spell/P_Fire.jpg,nolink,25x25,Fire);&amp;ref(Spell/P_Air.jpg,nolink,25x25,Air);&amp;ref(Spell/P_Earth.jpg,nolink,25x25,Earth);&amp;ref(Spell/P_Blood.jpg,nolink,25x25,Blood);+1:10%|&amp;ref(Spell/P_Research.jpg,nolink,25x25,Research);21+|&amp;ref(Nation/Sacred.jpg,nolink,25x25,Sacred);|
|Telkhine (Daimon)|&amp;ref(Item/Master-Ritualist.jpg,nolink,25x25,Ritual Spell);|&amp;ref(Spell/P_Fire.jpg,nolink,25x25,Fire);2&amp;ref(Spell/P_Air.jpg,nolink,25x25,Air);3+1&amp;ref(Spell/P_Water.jpg,nolink,25x25,Water);3+1&amp;ref(Spell/P_Earth.jpg,nolink,25x25,Earth);3&amp;ref(Spell/P_Death.jpg,nolink,25x25,Death);2|&amp;ref(Spell/P_Fire.jpg,nolink,25x25,Fire);&amp;ref(Spell/P_Air.jpg,nolink,25x25,Air);&amp;ref(Spell/P_Water.jpg,nolink,25x25,Water);&amp;ref(Spell/P_Earth.jpg,nolink,25x25,Earth);&amp;ref(Spell/P_Death.jpg,nolink,25x25,Death);+1:100%|&amp;ref(Spell/P_Research.jpg,nolink,25x25,Research);37||
|Telkhine (Human)|&amp;ref(Item/Master-Ritualist.jpg,nolink,25x25,Ritual Spell);|&amp;ref(Spell/P_Fire.jpg,nolink,25x25,Fire);2&amp;ref(Spell/P_Air.jpg,nolink,25x25,Air);3&amp;ref(Spell/P_Water.jpg,nolink,25x25,Water);3&amp;ref(Spell/P_Earth.jpg,nolink,25x25,Earth);3&amp;ref(Spell/P_Death.jpg,nolink,25x25,Death);2|&amp;ref(Spell/P_Fire.jpg,nolink,25x25,Fire);&amp;ref(Spell/P_Air.jpg,nolink,25x25,Air);&amp;ref(Spell/P_Water.jpg,nolink,25x25,Water);&amp;ref(Spell/P_Earth.jpg,nolink,25x25,Earth);&amp;ref(Spell/P_Death.jpg,nolink,25x25,Death);+1:100%|&amp;ref(Spell/P_Research.jpg,nolink,25x25,Research);33|&amp;ref(Nation/Master-Smith.jpg,nolink,25x25,Master Smith (1));|
|Melqart|&amp;ref(Item/Master-Ritualist.jpg,nolink,25x25,Ritual Spell);|&amp;ref(Spell/P_Blood.jpg,nolink,25x25,Blood);3&amp;ref(Spell/P_Holy.jpg,nolink,25x25,Holy);3|&amp;ref(Spell/P_Fire.jpg,nolink,25x25,Fire);&amp;ref(Spell/P_Air.jpg,nolink,25x25,Air);&amp;ref(Spell/P_Earth.jpg,nolink,25x25,Earth);+2:100%|&amp;ref(Spell/P_Research.jpg,nolink,25x25,Research);15|&amp;ref(Nation/Blood-Searcher.jpg,nolink,25x25,Blood Searcher (3));&amp;ref(Nation/Adept-Sacrificer.jpg,nolink,25x25,Adept Sacrificer (1));&amp;ref(Nation/Sacred.jpg,nolink,25x25,Sacred);|
***固有呪文
|領域|名称|主系統|副系統|消費|使用場面|簡易分類|
|Conjuration Lv3|Summon Mazzikim|&amp;ref(Spell/P_Nature.jpg,nolink,25x25,Nature);1||&amp;ref(Spell/V_Nature.jpg,nolink,25x25,Nature Gem);3|儀式/陸上専用|兵士召喚|
|~|~|&gt;|&gt;|&gt;|&gt;|現世に住まう小悪魔Mazzikを8体召喚します|
|Conjuration Lv3|Herd of Elephants|&amp;ref(Spell/P_Nature.jpg,nolink,25x25,Nature);2||&amp;ref(Spell/V_Nature.jpg,nolink,25x25,Nature Gem);25|儀式/陸上専用|兵士召喚|
|~|~|&gt;|&gt;|&gt;|&gt;|敵を蹂躙する臆病な巨大生物Elephantを5+体召喚します|
|Conjuration Lv3|Pride of Lions|&amp;ref(Spell/P_Nature.jpg,nolink,25x25,Nature);2||&amp;ref(Spell/V_Nature.jpg,nolink,25x25,Nature Gem);10|儀式/陸上専用|兵士召喚|
|~|~|&gt;|&gt;|&gt;|&gt;|敏捷なGreat Lionを10+体召喚します|
|Conjuration Lv5|Summon Lilot|&amp;ref(Spell/P_Nature.jpg,nolink,25x25,Nature);4||&amp;ref(Spell/V_Nature.jpg,nolink,25x25,Nature Gem);25|儀式/陸上専用|指揮官召喚|
|~|~|&gt;|&gt;|&gt;|&gt;|現世に住まう夢魔Lilotを召喚します|
|Conjuration Lv8|Summon Telkhine|&amp;ref(Spell/P_Water.jpg,nolink,25x25,Water);5|&amp;ref(Spell/P_Air.jpg,nolink,25x25,Air);2|&amp;ref(Spell/V_Water.jpg,nolink,25x25,Water Gem);69|儀式/水陸両用|指揮官召喚|
|~|~|&gt;|&gt;|&gt;|&gt;|強大なる海の神霊Telkhineを召喚します|
|Blood Magic Lv3|Scapegoats|&amp;ref(Spell/P_Blood.jpg,nolink,25x25,Blood);1||&amp;ref(Spell/V_Blood.jpg,nolink,25x25,Blood Slave);8|儀式/荒地限定|兵士召喚|
|~|~|&gt;|&gt;|&gt;|&gt;|神聖で狂暴な山羊の悪魔Se'irを2体召喚します|
|Blood Magic Lv4|Summon Shedim|&amp;ref(Spell/P_Blood.jpg,nolink,25x25,Blood);3|&amp;ref(Spell/P_Air.jpg,nolink,25x25,Air);1|&amp;ref(Spell/V_Blood.jpg,nolink,25x25,Blood Slave);28|儀式/荒地限定|兵士召喚|
|~|~|&gt;|&gt;|&gt;|&gt;|電撃を放つ山羊の悪魔Shedを3体召喚します|
|Blood Magic Lv6|Call Melqart|&amp;ref(Spell/P_Blood.jpg,nolink,25x25,Blood);3|&amp;ref(Spell/P_Fire.jpg,nolink,25x25,Fire);2|&amp;ref(Spell/V_Blood.jpg,nolink,25x25,Blood Slave);99|儀式/陸上専用|指揮官召喚|
|~|~|&gt;|&gt;|&gt;|&gt;|恐るべき巨人の暴君Melqartを召喚します|
***固有アイテム
なし
**聖職
***支配圏特殊効果
なし
***聖職者特殊能力
なし
</v>
      </c>
    </row>
    <row r="27" spans="1:31" x14ac:dyDescent="0.15">
      <c r="A27" t="s">
        <v>2893</v>
      </c>
      <c r="B27" t="s">
        <v>2943</v>
      </c>
      <c r="C27" t="s">
        <v>2944</v>
      </c>
      <c r="D27" t="s">
        <v>3077</v>
      </c>
      <c r="E27" s="10" t="s">
        <v>8296</v>
      </c>
      <c r="F27" s="10" t="s">
        <v>11932</v>
      </c>
      <c r="G27" s="10" t="s">
        <v>8068</v>
      </c>
      <c r="H27" t="s">
        <v>3096</v>
      </c>
      <c r="L27" t="s">
        <v>3102</v>
      </c>
      <c r="M27" t="s">
        <v>3103</v>
      </c>
      <c r="P27">
        <v>2</v>
      </c>
      <c r="S27">
        <v>0</v>
      </c>
      <c r="T27">
        <v>100</v>
      </c>
      <c r="U27">
        <v>500</v>
      </c>
      <c r="W27">
        <v>400</v>
      </c>
      <c r="Y27" t="s">
        <v>8069</v>
      </c>
      <c r="Z27" t="s">
        <v>8070</v>
      </c>
      <c r="AB27" t="str">
        <f t="shared" si="0"/>
        <v>|BGCOLOR(#FDFDFD):[[&amp;ref(Xibalba.jpg,nolink,50x65,Xibalba, Vigil of the Sun);&gt;./Xibalba]]</v>
      </c>
      <c r="AC27" t="str">
        <f t="shared" ca="1" si="1"/>
        <v>|BGCOLOR(#FAEBD7):[[''Xibalba''&gt;./Xibalba]]</v>
      </c>
      <c r="AD27"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v>
      </c>
      <c r="AE27" t="str">
        <f ca="1">CONCATENATE("*",B27,", ",C27,CHAR(10),E27,CHAR(10),"**国勢",CHAR(10),"|種族|",F27,"|",CHAR(10),"|経済|",G27,"|",CHAR(10),"|気候|",IF(H27&lt;&gt;"",REPT(SUBSTITUTE(SUBSTITUTE(LEFT(H27,4),"Heat","&amp;ref(Spell/S_Heat.jpg,nolink,25x25,Heat);"),"Cold","&amp;ref(Spell/S_Cold.jpg,nolink,25x25,Cold);"),RIGHT(H27,1)),""),"|",CHAR(10),"|祝福|",SUBSTITUTE(SUBSTITUTE(SUBSTITUTE(SUBSTITUTE(SUBSTITUTE(SUBSTITUTE(SUBSTITUTE(SUBSTITUTE(J27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27&amp;" "&amp;B27&amp;" 指揮官 S",Troops!$A:$A,0)&amp;":AJ"&amp;MATCH(A27&amp;" "&amp;B27&amp;" 指揮官 E",Troops!$A:$A,0))),myConcat(INDIRECT("Troops!AJ"&amp;MATCH(A27&amp;" "&amp;B27&amp;" 指揮官 S",Troops!$A:$A,0)))),CHAR(10),"***兵士",CHAR(10),"|名称|種別|コスト|&gt;|雇用条件|指揮枠|行軍|",CHAR(10),IFERROR(myConcat(INDIRECT("Troops!AJ"&amp;MATCH(A27&amp;" "&amp;B27&amp;" 兵士 S",Troops!$A:$A,0)&amp;":AJ"&amp;MATCH(A27&amp;" "&amp;B27&amp;" 兵士 E",Troops!$A:$A,0))),myConcat(INDIRECT("Troops!AJ"&amp;MATCH(A27&amp;" "&amp;B27&amp;" 指揮官 S",Troops!$A:$A,0)))),"**守備隊",CHAR(10),"|種別|指揮官|兵士|備考|",CHAR(10),IFERROR(myConcat(INDIRECT("Defence!H"&amp;MATCH(A27&amp;" "&amp;B27&amp;" S",Defence!$A:$A,0)&amp;":H"&amp;MATCH(A27&amp;" "&amp;B27&amp;" E",Defence!$A:$A,0))),myConcat(INDIRECT("Defence!H"&amp;MATCH(A27&amp;" "&amp;B27&amp;" S",Defence!$A:$A,0)))),CHAR(10),"**建造物",CHAR(10),"***首都要塞",CHAR(10),"|名称|管理力|指揮官雇用|兵士雇用|食糧庫|守備隊倍率|防壁強度|",CHAR(10),VLOOKUP(L27,Fort!$D:$M,10,FALSE),CHAR(10),"***陸上要塞",CHAR(10),"|名称|建造費|工期|管理力|指揮官雇用|兵士雇用|食糧庫|守備隊倍率|防壁強度|",CHAR(10),IFERROR(myConcat(INDIRECT(ADDRESS(MATCH(M27&amp;"1",Fort!$A:$A,0),MATCH(T27,Fort!$1:$1,0),3,1,"Fort")&amp;":"&amp;ADDRESS(MATCH(M27&amp;P27,Fort!$A:$A,0),MATCH(T27,Fort!$1:$1,0),3,1))),myConcat(INDIRECT(ADDRESS(MATCH(M27&amp;"1",Fort!$A:$A,0),MATCH(T27,Fort!$1:$1,0),3,1,"Fort")))),IFERROR("***沿岸要塞"&amp;CHAR(10)&amp;"|名称|建造費|工期|管理力|指揮官雇用|兵士雇用|食糧庫|守備隊倍率|防壁強度|"&amp;CHAR(10)&amp;IFERROR(myConcat(INDIRECT(ADDRESS(MATCH(N27&amp;"1",Fort!$A:$A,0),MATCH(T27,Fort!$1:$1,0),3,1,"Fort")&amp;":"&amp;ADDRESS(MATCH(N27&amp;Q27,Fort!$A:$A,0),MATCH(T27,Fort!$1:$1,0),3,1))),myConcat(INDIRECT(ADDRESS(MATCH(N27&amp;"1",Fort!$A:$A,0),MATCH(T27,Fort!$1:$1,0),3,1,"Fort")))&amp;CHAR(10)),""),"***水中要塞",CHAR(10),IFERROR("|名称|建造費|工期|管理力|指揮官雇用|兵士雇用|食糧庫|守備隊倍率|防壁強度|"&amp;CHAR(10)&amp;IFERROR(myConcat(INDIRECT(ADDRESS(MATCH(O27&amp;"1",Fort!$A:$A,0),MATCH(T27,Fort!$1:$1,0),3,1,"Fort")&amp;":"&amp;ADDRESS(MATCH(O27&amp;R27,Fort!$A:$A,0),MATCH(T27,Fort!$1:$1,0),3,1))),myConcat(INDIRECT(ADDRESS(MATCH(O27&amp;"1",Fort!$A:$A,0),MATCH(T27,Fort!$1:$1,0),3,1,"Fort")))),"建造不可"),CHAR(10),"***研究所と寺院",CHAR(10),"|設備|費用|特殊効果|",CHAR(10),"|研究所|",IF(U27&lt;&gt;500,"''"&amp;U27&amp;"''",U27),"|",V27,"|",CHAR(10),"|寺院|",IF(W27&lt;&gt;400,"''"&amp;W27&amp;"''",W27),"|",X27,"|",CHAR(10),"**魔法",CHAR(10),"***魔法資源",CHAR(10),"|魔法土地|",Y27,"|",CHAR(10),"|宝石収入|",SUBSTITUTE(SUBSTITUTE(SUBSTITUTE(SUBSTITUTE(SUBSTITUTE(SUBSTITUTE(SUBSTITUTE(SUBSTITUTE(Z27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Slave);"),"|",CHAR(10),"|特殊機能|",AA27,"|",CHAR(10),"***魔法技能",CHAR(10),"|名称|雇用|固定魔力|変動魔力|研究力|特殊能力|",CHAR(10),IFERROR(myConcat(INDIRECT("MagicSkill!AM"&amp;MATCH(A27&amp;" "&amp;B27&amp;" S",MagicSkill!$A:$A,0)&amp;":AM"&amp;MATCH(A27&amp;" "&amp;B27&amp;" E",MagicSkill!$A:$A,0))),myConcat(INDIRECT("MagicSkill!AM"&amp;MATCH(A27&amp;" "&amp;B27&amp;" S",MagicSkill!$A:$A,0)))),CHAR(10),"***固有呪文",CHAR(10),IFERROR(CHAR(10)&amp;"|領域|名称|主系統|副系統|消費|使用場面|簡易分類|"&amp;CHAR(10)&amp;IFERROR(myConcat(INDIRECT("NationalSpellWork!E"&amp;MATCH(A27&amp;" "&amp;B27&amp;" S",NationalSpellWork!$A:$A,0)&amp;":E"&amp;MATCH(A27&amp;" "&amp;B27&amp;" E",NationalSpellWork!$A:$A,0))),myConcat(INDIRECT("NationalSpellWork!E"&amp;MATCH(A27&amp;" "&amp;B27&amp;" S",NationalSpellWork!$A:$A,0)))),"なし"),CHAR(10),"***固有アイテム",CHAR(10),IFERROR(IFERROR(myConcat(INDIRECT("NationalItemWork!E"&amp;MATCH(A27&amp;" "&amp;B27&amp;" S",NationalItemWork!$A:$A,0)&amp;":E"&amp;MATCH(A27&amp;" "&amp;B27&amp;" E",NationalItemWork!$A:$A,0))),myConcat(INDIRECT("NationalItemWork!E"&amp;MATCH(A27&amp;" "&amp;B27&amp;" S",NationalItemWork!$A:$A,0)))),"なし"),CHAR(10),"**聖職",CHAR(10),"***支配圏特殊効果",CHAR(10),IF(I27&lt;&gt;"",I27,"なし"),CHAR(10),"***聖職者特殊能力",CHAR(10),IF(K27&lt;&gt;"",K27,"なし"),CHAR(10))</f>
        <v xml:space="preserve">*Xibalba, Vigil of the Sun
Xibalbaは、Mictlanの森林の下に広がる広大なる暗き洞窟世界です。
伝説によれば、その東の地平線への日々の旅に際して、太陽と月は迷宮洞窟を通過していました。
この旅の間、彼らはXibalbaの地下世界の暗き領域に住まう蝙蝠人、Zotzによって護衛されました。
ほぼ盲目である彼らは、輝ける太陽を見ることはなく、それを切望することもありません。
長らく、誰も太陽や月がXibalbaを通過するのを見ていませんが、Zotzらはその寝ずの番と伝統を維持してきました。
しかし最近になり、蝙蝠人たちは目的を見失い、Xibalbaの聖職的統治者らは、再び太陽と月の輝きに浴するべく、地表世界へと目を向けました。
Zotzらは様々な都市の聖職的な王らによって統治され、聖職のみが集中的な権力を代表します。
彼らは、かつてXibalbaの暗き世界において天体たちを護る役目を課されていた神聖なるSun Guideを今も訓練しています。
Zotzは地表に住まうものたち、主にMictlanの人々と接触し、その技術と行いの一部を採用しました。
Zotzは、血の奴隷の探索と黒魔術を好みます。
太陽の導き手であるにも関わらず、彼らの太陽の魔法に関する技術は限定的です。
Zotzは非常に数が多く、大きな洞窟の植民地に群れを成して暮らします。
強さよりも数こそが、彼らを戦いの勝利へと導きます。
**国勢
|種族|蝙蝠人|
|経済|洞窟の要塞に税収/資源ボーナス|
|気候|&amp;ref(Spell/S_Heat.jpg,nolink,25x25,Heat);|
|祝福||
**正規軍
***指揮官
|名称|種別|コスト|&gt;|雇用条件|指揮能力|行軍|
|BGCOLOR(#F5F5F5):Batab|指揮官|&amp;ref(Nation/C_Gold.jpg,nolink,25x25,Gold);40&amp;ref(Nation/C_Resource.jpg,nolink,25x25,Resource);3&amp;ref(Nation/C_Command.jpg,nolink,25x25,Commander Point);1|&amp;ref(Nation/R_Fort.jpg,nolink,25x25,Land Fortress);&amp;ref(Nation/R_Forest.jpg,nolink,25x25,Any Forest);&amp;ref(Nation/R_Cave.jpg,nolink,25x25,Any Cave);||&amp;ref(Nation/Squad.jpg,nolink,25x25,Squad);2&amp;ref(Nation/LivingLead.jpg,nolink,25x25,Leadership);40&amp;ref(Nation/MagicLead.jpg,nolink,25x25,Magic Leadership);10|18&amp;ref(Nation/Stealthy.jpg,nolink,25x25,Stealthy (40));&amp;ref(Nation/Flying.jpg,nolink,25x25,Flying);&amp;ref(Nation/Forest-Survival.jpg,nolink,25x25,Forest Survival);|
|~|&gt;|&gt;|&gt;|&gt;|&gt;|BGCOLOR(#F5F5F5):標準的な指揮官。安いので斥候も兼ねる|
|BGCOLOR(#F5F5F5):Ajaw|聖職者&amp;ref(Nation/Sacred.jpg,nolink,25x25,Sacred);|&amp;ref(Nation/C_Gold.jpg,nolink,25x25,Gold);105&amp;ref(Nation/C_Resource.jpg,nolink,25x25,Resource);2&amp;ref(Nation/C_Command.jpg,nolink,25x25,Commander Point);1|&amp;ref(Nation/R_Fort.jpg,nolink,25x25,Land Fortress);|&amp;ref(Spell/P_Holy.jpg,nolink,25x25,Temple Needed);|&amp;ref(Nation/Squad.jpg,nolink,25x25,Squad);3&amp;ref(Nation/LivingLead.jpg,nolink,25x25,Leadership);80&amp;ref(Nation/MagicLead.jpg,nolink,25x25,Magic Leadership);10|22&amp;ref(Nation/Stealthy.jpg,nolink,25x25,Stealthy (40));&amp;ref(Nation/Flying.jpg,nolink,25x25,Flying);&amp;ref(Nation/Forest-Survival.jpg,nolink,25x25,Forest Survival);|
|~|&gt;|&gt;|&gt;|&gt;|&gt;|BGCOLOR(#F5F5F5):レベル1の聖職者。上位指揮官も兼任する|
|BGCOLOR(#F5F5F5):Ajaw Kan Ek'|聖職者&amp;ref(Nation/Sacred.jpg,nolink,25x25,Sacred);|&amp;ref(Nation/C_Gold.jpg,nolink,25x25,Gold);170&amp;ref(Nation/C_Resource.jpg,nolink,25x25,Resource);1&amp;ref(Nation/C_Command.jpg,nolink,25x25,Commander Point);2|&amp;ref(Nation/R_Fort.jpg,nolink,25x25,Land Fortress);|&amp;ref(Spell/P_Holy.jpg,nolink,25x25,Temple Needed);|&amp;ref(Nation/Squad.jpg,nolink,25x25,Squad);4&amp;ref(Nation/LivingLead.jpg,nolink,25x25,Leadership);120&amp;ref(Nation/MagicLead.jpg,nolink,25x25,Magic Leadership);10|20&amp;ref(Nation/Stealthy.jpg,nolink,25x25,Stealthy (40));&amp;ref(Nation/Flying.jpg,nolink,25x25,Flying);&amp;ref(Nation/Forest-Survival.jpg,nolink,25x25,Forest Survival);|
|~|&gt;|&gt;|&gt;|&gt;|&gt;|BGCOLOR(#F5F5F5):レベル2の聖職者。最上位指揮官も兼任する|
|BGCOLOR(#F5F5F5):Xibalban Scorpion Trainer|指揮官&amp;ref(Nation/Sacred.jpg,nolink,25x25,Sacred);|&amp;ref(Nation/C_Gold.jpg,nolink,25x25,Gold);60&amp;ref(Nation/C_Resource.jpg,nolink,25x25,Resource);1&amp;ref(Nation/C_Command.jpg,nolink,25x25,Commander Point);1|&amp;ref(Nation/R_Fort.jpg,nolink,25x25,Land Fortress);|&amp;ref(Spell/P_Holy.jpg,nolink,25x25,Temple Needed);|&amp;ref(Nation/Squad.jpg,nolink,25x25,Squad);2&amp;ref(Nation/LivingLead.jpg,nolink,25x25,Leadership);40&amp;ref(Nation/MagicLead.jpg,nolink,25x25,Magic Leadership);80&amp;ref(Item/Beastmaster.jpg,nolink,25x25,Beastmaster (+3));|22&amp;ref(Nation/Stealthy.jpg,nolink,25x25,Stealthy (40));&amp;ref(Nation/Flying.jpg,nolink,25x25,Flying);&amp;ref(Nation/Forest-Survival.jpg,nolink,25x25,Forest Survival);|
|~|&gt;|&gt;|&gt;|&gt;|&gt;|BGCOLOR(#F5F5F5):魔法生物担当の指揮官。蠍や各種の召喚生物の指揮に|
|BGCOLOR(#F5F5F5):Chilan|聖職者&amp;ref(Nation/Sacred.jpg,nolink,25x25,Sacred);|&amp;ref(Nation/C_Gold.jpg,nolink,25x25,Gold);100&amp;ref(Nation/C_Resource.jpg,nolink,25x25,Resource);1&amp;ref(Nation/C_Command.jpg,nolink,25x25,Commander Point);2|&amp;ref(Nation/R_Fort.jpg,nolink,25x25,Land Fortress);&amp;ref(Nation/R_Cave.jpg,nolink,25x25,Any Cave);|&amp;ref(Spell/P_Research.jpg,nolink,25x25,Lab Needed);&amp;ref(Spell/P_Holy.jpg,nolink,25x25,Temple Needed);|&amp;ref(Nation/Squad.jpg,nolink,25x25,Squad);1&amp;ref(Nation/LivingLead.jpg,nolink,25x25,Leadership);10&amp;ref(Nation/MagicLead.jpg,nolink,25x25,Magic Leadership);15&amp;ref(Nation/UndeadLead.jpg,nolink,25x25,Undead Leadership);30|22&amp;ref(Nation/Stealthy.jpg,nolink,25x25,Stealthy (40));&amp;ref(Nation/Flying.jpg,nolink,25x25,Flying);&amp;ref(Nation/Forest-Survival.jpg,nolink,25x25,Forest Survival);|
|~|&gt;|&gt;|&gt;|&gt;|&gt;|BGCOLOR(#F5F5F5):レベル1の聖職者。地と死の魔法技能も持つ|
|BGCOLOR(#F5F5F5):Ah Nakom|聖職者&amp;ref(Nation/Sacred.jpg,nolink,25x25,Sacred);|&amp;ref(Nation/C_Gold.jpg,nolink,25x25,Gold);70&amp;ref(Nation/C_Resource.jpg,nolink,25x25,Resource);1&amp;ref(Nation/C_Command.jpg,nolink,25x25,Commander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Leadership);15&amp;ref(Nation/UndeadLead.jpg,nolink,25x25,Undead Leadership);5&amp;ref(Item/Uninspirational.jpg,nolink,25x25,Inspirational (-1));|22&amp;ref(Nation/Stealthy.jpg,nolink,25x25,Stealthy (40));&amp;ref(Nation/Flying.jpg,nolink,25x25,Flying);&amp;ref(Nation/Forest-Survival.jpg,nolink,25x25,Forest Survival);|
|~|&gt;|&gt;|&gt;|&gt;|&gt;|BGCOLOR(#F5F5F5):レベル1の聖職者。血の魔法技能も持つ。Zotzは皆奴隷集めが得意|
|BGCOLOR(#F5F5F5):Ah K'in|聖職者&amp;ref(Nation/Sacred.jpg,nolink,25x25,Sacred);|&amp;ref(Nation/C_Gold.jpg,nolink,25x25,Gold);110&amp;ref(Nation/C_Resource.jpg,nolink,25x25,Resource);1&amp;ref(Nation/C_Command.jpg,nolink,25x25,Commander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Leadership);15+&amp;ref(Nation/UndeadLead.jpg,nolink,25x25,Undead Leadership);0+|22&amp;ref(Nation/Stealthy.jpg,nolink,25x25,Stealthy (40));&amp;ref(Nation/Flying.jpg,nolink,25x25,Flying);&amp;ref(Nation/Forest-Survival.jpg,nolink,25x25,Forest Survival);|
|~|&gt;|&gt;|&gt;|&gt;|&gt;|BGCOLOR(#F5F5F5):レベル1の聖職者。火などの魔法技能も持つ|
|BGCOLOR(#F5F5F5):Ah Itz|魔術師|&amp;ref(Nation/C_Gold.jpg,nolink,25x25,Gold);120&amp;ref(Nation/C_Resource.jpg,nolink,25x25,Resource);1&amp;ref(Nation/C_Command.jpg,nolink,25x25,Commander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Leadership);35+|22&amp;ref(Nation/Stealthy.jpg,nolink,25x25,Stealthy (40));&amp;ref(Nation/Flying.jpg,nolink,25x25,Flying);&amp;ref(Nation/Forest-Survival.jpg,nolink,25x25,Forest Survival);|
|~|&gt;|&gt;|&gt;|&gt;|&gt;|BGCOLOR(#F5F5F5):死、血などの魔法技能を持つ。上位より雇用が早い点が売り|
|BGCOLOR(#F5F5F5):Camazots|魔術師|&amp;ref(Nation/C_Gold.jpg,nolink,25x25,Gold);160&amp;ref(Nation/C_Resource.jpg,nolink,25x25,Resource);1&amp;ref(Nation/C_Command.jpg,nolink,25x25,Commander Point);4|&amp;ref(Nation/R_Fort.jpg,nolink,25x25,Land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Leadership);65+|20&amp;ref(Nation/Stealthy.jpg,nolink,25x25,Stealthy (40));&amp;ref(Nation/Flying.jpg,nolink,25x25,Flying);&amp;ref(Nation/Forest-Survival.jpg,nolink,25x25,Forest Survival);|
|~|&gt;|&gt;|&gt;|&gt;|&gt;|BGCOLOR(#F5F5F5):死、血などの魔法技能を持つ。雇用時間は長いが条件は緩い|
|BGCOLOR(#F5F5F5):Ah K'in Kan Ek'|聖職者&amp;ref(Nation/Sacred.jpg,nolink,25x25,Sacred);|&amp;ref(Nation/C_Gold.jpg,nolink,25x25,Gold);275&amp;ref(Nation/C_Resource.jpg,nolink,25x25,Resource);8&amp;ref(Nation/C_Command.jpg,nolink,25x25,Commander Point);2|&amp;ref(Nation/R_Capital.jpg,nolink,25x25,National Capital);|&amp;ref(Spell/P_Research.jpg,nolink,25x25,Lab Needed);&amp;ref(Spell/P_Holy.jpg,nolink,25x25,Temple Needed);|&amp;ref(Nation/Squad.jpg,nolink,25x25,Squad);2&amp;ref(Nation/LivingLead.jpg,nolink,25x25,Leadership);50&amp;ref(Nation/MagicLead.jpg,nolink,25x25,Magic Leadership);25+&amp;ref(Nation/UndeadLead.jpg,nolink,25x25,Undead Leadership);30+|16&amp;ref(Nation/Stealthy.jpg,nolink,25x25,Stealthy (40));&amp;ref(Nation/Flying.jpg,nolink,25x25,Flying);&amp;ref(Nation/Forest-Survival.jpg,nolink,25x25,Forest Survival);|
|~|&gt;|&gt;|&gt;|&gt;|&gt;|BGCOLOR(#F5F5F5):レベル2の聖職者。火、地、死などの魔法技能も持つ|
|BGCOLOR(#F5F5F5):Onaqui|聖職者&amp;ref(Nation/Sacred.jpg,nolink,25x25,Sacred);|&amp;ref(Nation/C_Gold.jpg,nolink,25x25,Gold);565&amp;ref(Nation/C_Resource.jpg,nolink,25x25,Resource);1&amp;ref(Nation/C_Command.jpg,nolink,25x25,Commander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Leadership);30+&amp;ref(Nation/UndeadLead.jpg,nolink,25x25,Undead Leadership);145+|22&amp;ref(Nation/Stealthy.jpg,nolink,25x25,Stealthy (40));&amp;ref(Nation/Flying.jpg,nolink,25x25,Flying);&amp;ref(Nation/Forest-Survival.jpg,nolink,25x25,Forest Survival);|
|~|&gt;|&gt;|&gt;|&gt;|&gt;|BGCOLOR(#F5F5F5):レベル2の聖職者。州に不安を撒くが魔力は強大|
***兵士
|名称|種別|コスト|&gt;|雇用条件|指揮枠|行軍|
|BGCOLOR(#F5F5F5):Xibalban Warrior|飛行兵|&amp;ref(Nation/C_Gold.jpg,nolink,25x25,Gold);8&amp;ref(Nation/C_Resource.jpg,nolink,25x25,Resource);1&amp;ref(Nation/C_Recruitment.jpg,nolink,25x25,Recruitment Point);6|&amp;ref(Nation/R_Fort.jpg,nolink,25x25,Land Fortress);&amp;ref(Nation/R_Forest.jpg,nolink,25x25,Any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|~|&gt;|&gt;|&gt;|&gt;|&gt;|BGCOLOR(#F5F5F5):突撃槍を持つ軽戦士。最初の一撃だけはそれなり|
|BGCOLOR(#F5F5F5):Xibalban Warrior|飛行兵|&amp;ref(Nation/C_Gold.jpg,nolink,25x25,Gold);8&amp;ref(Nation/C_Resource.jpg,nolink,25x25,Resource);2&amp;ref(Nation/C_Recruitment.jpg,nolink,25x25,Recruitment Point);6|&amp;ref(Nation/R_Fort.jpg,nolink,25x25,Land Fortress);&amp;ref(Nation/R_Forest.jpg,nolink,25x25,Any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|~|&gt;|&gt;|&gt;|&gt;|&gt;|BGCOLOR(#F5F5F5):刃付き鈍器を持つ軽戦士。両手武器で非力さを補っている|
|BGCOLOR(#F5F5F5):Xibalban Dart Thrower|飛行兵|&amp;ref(Nation/C_Gold.jpg,nolink,25x25,Gold);8&amp;ref(Nation/C_Resource.jpg,nolink,25x25,Resource);2&amp;ref(Nation/C_Recruitment.jpg,nolink,25x25,Recruitment Point);6|&amp;ref(Nation/R_Fort.jpg,nolink,25x25,Land Fortress);||&amp;ref(Nation/LivingLead.jpg,nolink,25x25,Living);|20&amp;ref(Nation/Stealthy.jpg,nolink,25x25,Stealthy (40));&amp;ref(Nation/Flying.jpg,nolink,25x25,Flying);&amp;ref(Nation/Forest-Survival.jpg,nolink,25x25,Forest Survival);|
|~|&gt;|&gt;|&gt;|&gt;|&gt;|BGCOLOR(#F5F5F5):鈍器と吹矢を持つ軽戦士。射撃部隊と考えるには色々と足りない|
|BGCOLOR(#F5F5F5):Xibalban Guard|飛行兵|&amp;ref(Nation/C_Gold.jpg,nolink,25x25,Gold);10&amp;ref(Nation/C_Resource.jpg,nolink,25x25,Resource);4&amp;ref(Nation/C_Recruitment.jpg,nolink,25x25,Recruitment Point);12|&amp;ref(Nation/R_Fort.jpg,nolink,25x25,Land Fortress);||&amp;ref(Nation/LivingLead.jpg,nolink,25x25,Living);|16&amp;ref(Nation/Stealthy.jpg,nolink,25x25,Stealthy (40));&amp;ref(Nation/Flying.jpg,nolink,25x25,Flying);&amp;ref(Nation/Forest-Survival.jpg,nolink,25x25,Forest Survival);|
|~|&gt;|&gt;|&gt;|&gt;|&gt;|BGCOLOR(#F5F5F5):刃付き鈍器を持つ軽戦士。戦闘技能が高めで護衛も得意|
|BGCOLOR(#F5F5F5):Large Scorpion|魔獣|&amp;ref(Nation/C_Gold.jpg,nolink,25x25,Gold);1&amp;ref(Nation/C_Resource.jpg,nolink,25x25,Resource);1&amp;ref(Nation/C_Recruitment.jpg,nolink,25x25,Recruitment Point);2|&amp;ref(Nation/R_Fort.jpg,nolink,25x25,Land Fortress);||&amp;ref(Nation/MagicLead.jpg,nolink,25x25,Magic Being);&amp;ref(Nation/Animal.jpg,nolink,25x25,Animal);&amp;ref(Nation/Undisciplined.jpg,nolink,25x25,Undisciplined);|8&amp;ref(Nation/Stealthy.jpg,nolink,25x25,Stealthy (40));&amp;ref(Nation/Wasteland-Survival.jpg,nolink,25x25,Wasteland Survival);|
|~|&gt;|&gt;|&gt;|&gt;|&gt;|BGCOLOR(#F5F5F5):やや大きい蠍。大群で敵を煩わせるのが主な役割|
|BGCOLOR(#F5F5F5):Giant Scorpion|魔獣|&amp;ref(Nation/C_Gold.jpg,nolink,25x25,Gold);5&amp;ref(Nation/C_Resource.jpg,nolink,25x25,Resource);1&amp;ref(Nation/C_Recruitment.jpg,nolink,25x25,Recruitment Point);2|&amp;ref(Nation/R_Fort.jpg,nolink,25x25,Land Fortress);||&amp;ref(Nation/MagicLead.jpg,nolink,25x25,Magic Being);&amp;ref(Nation/Animal.jpg,nolink,25x25,Animal);&amp;ref(Nation/Undisciplined.jpg,nolink,25x25,Undisciplined);|8&amp;ref(Nation/Stealthy.jpg,nolink,25x25,Stealthy (40));&amp;ref(Nation/Wasteland-Survival.jpg,nolink,25x25,Wasteland Survival);|
|~|&gt;|&gt;|&gt;|&gt;|&gt;|BGCOLOR(#F5F5F5):かなり大きい蠍。毒針も鋭くなり軽装相手なら十分な脅威|
|BGCOLOR(#F5F5F5):Xibalban Scorpion|魔獣|&amp;ref(Nation/C_Gold.jpg,nolink,25x25,Gold);15&amp;ref(Nation/C_Resource.jpg,nolink,25x25,Resource);1&amp;ref(Nation/C_Recruitment.jpg,nolink,25x25,Recruitment Point);15|10/&amp;ref(Nation/R_Fort.jpg,nolink,25x25,Land Fortress);||&amp;ref(Nation/LivingLead.jpg,nolink,25x25,Living);&amp;ref(Nation/Animal.jpg,nolink,25x25,Animal);&amp;ref(Nation/Undisciplined.jpg,nolink,25x25,Undisciplined);|8&amp;ref(Nation/Wasteland-Survival.jpg,nolink,25x25,Wasteland Survival);|
|~|&gt;|&gt;|&gt;|&gt;|&gt;|BGCOLOR(#F5F5F5):異常に大きい蠍。致命的な毒を持ち攻撃面も期待できる|
|BGCOLOR(#F5F5F5):Sun Guide|飛行兵&amp;ref(Nation/Sacred.jpg,nolink,25x25,Sacred);|&amp;ref(Nation/C_Gold.jpg,nolink,25x25,Gold);18&amp;ref(Nation/C_Resource.jpg,nolink,25x25,Resource);15&amp;ref(Nation/C_Recruitment.jpg,nolink,25x25,Recruitment Point);24|&amp;ref(Nation/R_Capital.jpg,nolink,25x25,National Capital);|&amp;ref(Spell/P_Holy.jpg,nolink,25x25,Temple Needed);|&amp;ref(Nation/LivingLead.jpg,nolink,25x25,Living);|16&amp;ref(Nation/Flying.jpg,nolink,25x25,Flying);&amp;ref(Nation/Forest-Survival.jpg,nolink,25x25,Forest Survival);|
|~|&gt;|&gt;|&gt;|&gt;|&gt;|BGCOLOR(#F5F5F5):魔法の刃を持つ戦士。高い攻撃技能を持ち攻撃力も十分|
|BGCOLOR(#F5F5F5):Beast Bat|魔獣&amp;ref(Nation/Sacred.jpg,nolink,25x25,Sacred);|&amp;ref(Nation/C_Gold.jpg,nolink,25x25,Gold);0&amp;ref(Nation/C_Resource.jpg,nolink,25x25,Resource);1&amp;ref(Nation/C_Recruitment.jpg,nolink,25x25,Recruitment Point);17|&amp;ref(Nation/Dominion-Monster-Summoner.jpg,nolink,25x25,Dominion Monster Summoner (Free));||&amp;ref(Nation/UndeadLead.jpg,nolink,25x25,Undead/Demon);|26&amp;ref(Nation/Stealthy.jpg,nolink,25x25,Stealthy (40));&amp;ref(Nation/Flying.jpg,nolink,25x25,Flying);&amp;ref(Nation/Forest-Survival.jpg,nolink,25x25,Forest Survival);|
|~|&gt;|&gt;|&gt;|&gt;|&gt;|BGCOLOR(#F5F5F5):疲労毒を持つ大蝙蝠。Onaquiが自動生産する|
**守備隊
|種別|指揮官|兵士|備考|
|陸上下位|Batab|Xibalban Warrior:20　Xibalban Dart Thrower:15|Warriorは槍装備|
|陸上上位|Ah K'in|Xibalban Guard:20||
|陸上要塞|Batab|Xibalban Dart Thrower:10||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|魔法土地|Cavern of the Sun, House of Knives|
|宝石収入|&amp;ref(Spell/V_Fire.jpg,nolink,25x25,Fire Gem);3&amp;ref(Spell/V_Earth.jpg,nolink,25x25,Earth Gem);1&amp;ref(Spell/V_Death.jpg,nolink,25x25,Death Gem);2|
|特殊機能||
***魔法技能
|名称|雇用|固定魔力|変動魔力|研究力|特殊能力|
|Ajaw|&amp;ref(Nation/R_Fort.jpg,nolink,25x25,Land Fortress);|&amp;ref(Spell/P_Holy.jpg,nolink,25x25,Holy);1|||&amp;ref(Nation/Blood-Searcher.jpg,nolink,25x25,Blood Searcher (1));&amp;ref(Nation/Sacred.jpg,nolink,25x25,Sacred);|
|Ajaw Kan Ek'|&amp;ref(Nation/R_Fort.jpg,nolink,25x25,Land Fortress);|&amp;ref(Spell/P_Holy.jpg,nolink,25x25,Holy);2|||&amp;ref(Nation/Blood-Searcher.jpg,nolink,25x25,Blood Searcher (1));&amp;ref(Nation/Sacred.jpg,nolink,25x25,Sacred);|
|Chilan|&amp;ref(Nation/R_Fort.jpg,nolink,25x25,Land Fortress);&amp;ref(Nation/R_Cave.jpg,nolink,25x25,Any Cave);|&amp;ref(Spell/P_Earth.jpg,nolink,25x25,Earth);1&amp;ref(Spell/P_Death.jpg,nolink,25x25,Death);1&amp;ref(Spell/P_Holy.jpg,nolink,25x25,Holy);1||&amp;ref(Spell/P_Research.jpg,nolink,25x25,Research);9|&amp;ref(Nation/Blood-Searcher.jpg,nolink,25x25,Blood Searcher (1));&amp;ref(Nation/Fortune-Teller.jpg,nolink,25x25,Fortune Teller (10));&amp;ref(Nation/Sacred.jpg,nolink,25x25,Sacred);|
|Ah Nakom|&amp;ref(Nation/R_Fort.jpg,nolink,25x25,Land Fortress);|&amp;ref(Spell/P_Blood.jpg,nolink,25x25,Blood);1&amp;ref(Spell/P_Holy.jpg,nolink,25x25,Holy);1||&amp;ref(Spell/P_Research.jpg,nolink,25x25,Research);7|&amp;ref(Nation/Blood-Searcher.jpg,nolink,25x25,Blood Searcher (1));&amp;ref(Nation/Sacred.jpg,nolink,25x25,Sacred);|
|Ah K'in|&amp;ref(Nation/R_Fort.jpg,nolink,25x25,Land Fortress);|&amp;ref(Spell/P_Fire.jpg,nolink,25x25,Fire);1&amp;ref(Spell/P_Holy.jpg,nolink,25x25,Holy);1|&amp;ref(Spell/P_Earth.jpg,nolink,25x25,Earth);&amp;ref(Spell/P_Death.jpg,nolink,25x25,Death);&amp;ref(Spell/P_Blood.jpg,nolink,25x25,Blood);+1:100%|&amp;ref(Spell/P_Research.jpg,nolink,25x25,Research);9|&amp;ref(Nation/Blood-Searcher.jpg,nolink,25x25,Blood Searcher (1));&amp;ref(Nation/Sacred.jpg,nolink,25x25,Sacred);|
|Ah Itz|&amp;ref(Nation/R_Fort.jpg,nolink,25x25,Land Fortress);|&amp;ref(Spell/P_Death.jpg,nolink,25x25,Death);1&amp;ref(Spell/P_Blood.jpg,nolink,25x25,Blood);1|&amp;ref(Spell/P_Air.jpg,nolink,25x25,Air);&amp;ref(Spell/P_Earth.jpg,nolink,25x25,Earth);&amp;ref(Spell/P_Death.jpg,nolink,25x25,Death);&amp;ref(Spell/P_Blood.jpg,nolink,25x25,Blood);+1:100%|&amp;ref(Spell/P_Research.jpg,nolink,25x25,Research);11|&amp;ref(Nation/Blood-Searcher.jpg,nolink,25x25,Blood Searcher (1));|
|Camazotz|&amp;ref(Nation/R_Fort.jpg,nolink,25x25,Land Fortress);|&amp;ref(Spell/P_Death.jpg,nolink,25x25,Death);2&amp;ref(Spell/P_Blood.jpg,nolink,25x25,Blood);1|&amp;ref(Spell/P_Air.jpg,nolink,25x25,Air);&amp;ref(Spell/P_Earth.jpg,nolink,25x25,Earth);&amp;ref(Spell/P_Death.jpg,nolink,25x25,Death);&amp;ref(Spell/P_Blood.jpg,nolink,25x25,Blood);+1:100%|&amp;ref(Spell/P_Research.jpg,nolink,25x25,Research);13|&amp;ref(Nation/Blood-Searcher.jpg,nolink,25x25,Blood Searcher (1));|
|Ah K'in Kan Ek'|&amp;ref(Nation/R_Capital.jpg,nolink,25x25,National Capital);|&amp;ref(Spell/P_Fire.jpg,nolink,25x25,Fire);2&amp;ref(Spell/P_Earth.jpg,nolink,25x25,Earth);1&amp;ref(Spell/P_Death.jpg,nolink,25x25,Death);1&amp;ref(Spell/P_Holy.jpg,nolink,25x25,Holy);2|&amp;ref(Spell/P_Earth.jpg,nolink,25x25,Earth);&amp;ref(Spell/P_Death.jpg,nolink,25x25,Death);&amp;ref(Spell/P_Blood.jpg,nolink,25x25,Blood);+1:100%|&amp;ref(Spell/P_Research.jpg,nolink,25x25,Research);15|&amp;ref(Nation/Blood-Searcher.jpg,nolink,25x25,Blood Searcher (1));&amp;ref(Nation/Sacred.jpg,nolink,25x25,Sacred);|
|Onaqui|&amp;ref(Nation/R_Capital.jpg,nolink,25x25,National Capital);|&amp;ref(Spell/P_Death.jpg,nolink,25x25,Death);3&amp;ref(Spell/P_Nature.jpg,nolink,25x25,Nature);1&amp;ref(Spell/P_Blood.jpg,nolink,25x25,Blood);3&amp;ref(Spell/P_Holy.jpg,nolink,25x25,Holy);2|&amp;ref(Spell/P_Fire.jpg,nolink,25x25,Fire);&amp;ref(Spell/P_Death.jpg,nolink,25x25,Death);&amp;ref(Spell/P_Nature.jpg,nolink,25x25,Nature);&amp;ref(Spell/P_Blood.jpg,nolink,25x25,Blood);+1:100%&amp;br;&amp;ref(Spell/P_Fire.jpg,nolink,25x25,Fire);&amp;ref(Spell/P_Death.jpg,nolink,25x25,Death);&amp;ref(Spell/P_Nature.jpg,nolink,25x25,Nature);&amp;ref(Spell/P_Blood.jpg,nolink,25x25,Blood);+1:10%|&amp;ref(Spell/P_Research.jpg,nolink,25x25,Research);21+|&amp;ref(Nation/Blood-Searcher.jpg,nolink,25x25,Blood Searcher (2));&amp;ref(Nation/Sacred.jpg,nolink,25x25,Sacred);|
|Balam of the East|&amp;ref(Nation/Unique.jpg,nolink,25x25,Ritual Spell (Unique Unit));|&amp;ref(Spell/P_Water.jpg,nolink,25x25,Water);2&amp;ref(Spell/P_Nature.jpg,nolink,25x25,Nature);4&amp;ref(Spell/P_Blood.jpg,nolink,25x25,Blood);2&amp;ref(Spell/P_Holy.jpg,nolink,25x25,Holy);3||&amp;ref(Spell/P_Research.jpg,nolink,25x25,Research);21|&amp;ref(Nation/Sacred.jpg,nolink,25x25,Sacred);|
|Balam of the North|&amp;ref(Nation/Unique.jpg,nolink,25x25,Ritual Spell (Unique Unit));|&amp;ref(Spell/P_Air.jpg,nolink,25x25,Air);2&amp;ref(Spell/P_Nature.jpg,nolink,25x25,Nature);4&amp;ref(Spell/P_Blood.jpg,nolink,25x25,Blood);2&amp;ref(Spell/P_Holy.jpg,nolink,25x25,Holy);3||&amp;ref(Spell/P_Research.jpg,nolink,25x25,Research);21|&amp;ref(Nation/Sacred.jpg,nolink,25x25,Sacred);|
|Balam of the South|&amp;ref(Nation/Unique.jpg,nolink,25x25,Ritual Spell (Unique Unit));|&amp;ref(Spell/P_Fire.jpg,nolink,25x25,Fire);2&amp;ref(Spell/P_Nature.jpg,nolink,25x25,Nature);4&amp;ref(Spell/P_Blood.jpg,nolink,25x25,Blood);2&amp;ref(Spell/P_Holy.jpg,nolink,25x25,Holy);3||&amp;ref(Spell/P_Research.jpg,nolink,25x25,Research);21|&amp;ref(Nation/Sacred.jpg,nolink,25x25,Sacred);|
|Balam of the West|&amp;ref(Nation/Unique.jpg,nolink,25x25,Ritual Spell (Unique Unit));|&amp;ref(Spell/P_Death.jpg,nolink,25x25,Death);2&amp;ref(Spell/P_Nature.jpg,nolink,25x25,Nature);4&amp;ref(Spell/P_Blood.jpg,nolink,25x25,Blood);2&amp;ref(Spell/P_Holy.jpg,nolink,25x25,Holy);3||&amp;ref(Spell/P_Research.jpg,nolink,25x25,Research);21|&amp;ref(Nation/Sacred.jpg,nolink,25x25,Sacred);|
|Chaac of the East|&amp;ref(Nation/Unique.jpg,nolink,25x25,Ritual Spell (Unique Unit));|&amp;ref(Spell/P_Air.jpg,nolink,25x25,Air);4&amp;ref(Spell/P_Water.jpg,nolink,25x25,Water);2&amp;ref(Spell/P_Nature.jpg,nolink,25x25,Nature);2&amp;ref(Spell/P_Holy.jpg,nolink,25x25,Holy);3||&amp;ref(Spell/P_Research.jpg,nolink,25x25,Research);21|&amp;ref(Nation/Sacred.jpg,nolink,25x25,Sacred);|
|Chaac of the North|&amp;ref(Nation/Unique.jpg,nolink,25x25,Ritual Spell (Unique Unit));|&amp;ref(Spell/P_Air.jpg,nolink,25x25,Air);4&amp;ref(Spell/P_Water.jpg,nolink,25x25,Water);3&amp;ref(Spell/P_Holy.jpg,nolink,25x25,Holy);3||&amp;ref(Spell/P_Research.jpg,nolink,25x25,Research);19|&amp;ref(Nation/Sacred.jpg,nolink,25x25,Sacred);|
|Chaac of the South|&amp;ref(Nation/Unique.jpg,nolink,25x25,Ritual Spell (Unique Unit));|&amp;ref(Spell/P_Fire.jpg,nolink,25x25,Fire);2&amp;ref(Spell/P_Air.jpg,nolink,25x25,Air);4&amp;ref(Spell/P_Water.jpg,nolink,25x25,Water);2&amp;ref(Spell/P_Holy.jpg,nolink,25x25,Holy);3||&amp;ref(Spell/P_Research.jpg,nolink,25x25,Research);21|&amp;ref(Nation/Sacred.jpg,nolink,25x25,Sacred);|
|Chaac of the West|&amp;ref(Nation/Unique.jpg,nolink,25x25,Ritual Spell (Unique Unit));|&amp;ref(Spell/P_Air.jpg,nolink,25x25,Air);4&amp;ref(Spell/P_Water.jpg,nolink,25x25,Water);2&amp;ref(Spell/P_Death.jpg,nolink,25x25,Death);2&amp;ref(Spell/P_Holy.jpg,nolink,25x25,Holy);3||&amp;ref(Spell/P_Research.jpg,nolink,25x25,Research);21|&amp;ref(Nation/Sacred.jpg,nolink,25x25,Sacred);|
|Onaqui|&amp;ref(Item/Master-Ritualist.jpg,nolink,25x25,Ritual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***固有呪文
|領域|名称|主系統|副系統|消費|使用場面|簡易分類|
|Conjuration Lv3|Summon Sacred Scorpion|&amp;ref(Spell/P_Earth.jpg,nolink,25x25,Earth);1|&amp;ref(Spell/P_Death.jpg,nolink,25x25,Death);1|&amp;ref(Spell/V_Earth.jpg,nolink,25x25,Earth Gem);2|儀式/陸上専用|兵士召喚|
|~|~|&gt;|&gt;|&gt;|&gt;|致命的な毒を持つ神聖なる大蠍Sacred Scorpionを1体召喚します|
|Conjuration Lv3|Summon Jaguars|&amp;ref(Spell/P_Nature.jpg,nolink,25x25,Nature);2|&amp;ref(Spell/P_Holy.jpg,nolink,25x25,Holy);1|&amp;ref(Spell/V_Nature.jpg,nolink,25x25,Nature Gem);25|儀式/陸上専用|兵士召喚|
|~|~|&gt;|&gt;|&gt;|&gt;|神聖なるJaguarを17体召喚します|
|Conjuration Lv7|Summon Balam|&amp;ref(Spell/P_Nature.jpg,nolink,25x25,Nature);4||&amp;ref(Spell/V_Nature.jpg,nolink,25x25,Nature Gem);60|儀式/陸上専用|指揮官召喚|
|~|~|&gt;|&gt;|&gt;|&gt;|4体のBalamのうちの1体を召喚します|
|Conjuration Lv8|Summon Chaac|&amp;ref(Spell/P_Air.jpg,nolink,25x25,Air);4||&amp;ref(Spell/V_Air.jpg,nolink,25x25,Air Gem);75|儀式/陸上専用|指揮官召喚|
|~|~|&gt;|&gt;|&gt;|&gt;|4体のChaacのうちの1体を召喚します|
|Enchantment Lv8|Theft of the Sun|&amp;ref(Spell/P_Death.jpg,nolink,25x25,Death);6|&amp;ref(Spell/P_Fire.jpg,nolink,25x25,Fire);3|&amp;ref(Spell/V_Death.jpg,nolink,25x25,Death Gem);70|儀式/首都限定|世界呪附|
|~|~|&gt;|&gt;|&gt;|&gt;|太陽を幽閉しその力を利用しつつ世界を永遠の夜に落とします|
|Thaumaturgy Lv2|Break the Third Soul|&amp;ref(Spell/P_Air.jpg,nolink,25x25,Air);1|||戦闘/陸上専用|疲労|
|~|~|&gt;|&gt;|&gt;|&gt;|空気呼吸の敵1体を疲労させようと試みます|
|Thaumaturgy Lv2|Break the Second Soul|&amp;ref(Spell/P_Earth.jpg,nolink,25x25,Earth);1|||戦闘/陸上専用|弱体化|
|~|~|&gt;|&gt;|&gt;|&gt;|実体ある敵1体の脚を骨折させます|
|Thaumaturgy Lv2|Break the Fourth Soul|&amp;ref(Spell/P_Death.jpg,nolink,25x25,Death);1|||戦闘/陸上専用|弱体化|
|~|~|&gt;|&gt;|&gt;|&gt;|実体ある敵1体を呪い傷からの後遺症を受けやすくします|
|Thaumaturgy Lv3|Gift of the Third Soul|&amp;ref(Spell/P_Air.jpg,nolink,25x25,Air);1|||戦闘/水陸両用|強化|
|~|~|&gt;|&gt;|&gt;|&gt;|味方1体の呼吸を助け疲労回復能力を与えます|
|Thaumaturgy Lv3|Gift of the Second Soul|&amp;ref(Spell/P_Earth.jpg,nolink,25x25,Earth);1|||戦闘/水陸両用|強化|
|~|~|&gt;|&gt;|&gt;|&gt;|実体ある味方1体に打撃耐性を与えます|
|Thaumaturgy Lv3|Gift of the Fourth Soul|&amp;ref(Spell/P_Death.jpg,nolink,25x25,Death);1|||戦闘/水陸両用|強化|
|~|~|&gt;|&gt;|&gt;|&gt;|実体ある味方1体に幸運を与えます|
|Blood Magic Lv2|Bind Beast Bats|&amp;ref(Spell/P_Blood.jpg,nolink,25x25,Blood);1||&amp;ref(Spell/V_Blood.jpg,nolink,25x25,Blood Slave);8|儀式/陸上専用|兵士召喚|
|~|~|&gt;|&gt;|&gt;|&gt;|神聖なる巨大蝙蝠Beast Batを3体召喚します|
|Blood Magic Lv2|Break the First Soul|&amp;ref(Spell/P_Blood.jpg,nolink,25x25,Blood);1|||戦闘/陸上専用|出血|
|~|~|&gt;|&gt;|&gt;|&gt;|敵1体を大量出血させ病気にしようと試みます|
|Blood Magic Lv3|Gift of the First Soul|&amp;ref(Spell/P_Blood.jpg,nolink,25x25,Blood);1|||戦闘/水陸両用|強化|
|~|~|&gt;|&gt;|&gt;|&gt;|味方1体に再生能力を与えます|
|Blood Magic Lv4|Bind Jaguar Fiends|&amp;ref(Spell/P_Blood.jpg,nolink,25x25,Blood);1|&amp;ref(Spell/P_Fire.jpg,nolink,25x25,Fire);1|&amp;ref(Spell/V_Blood.jpg,nolink,25x25,Blood Slave);16|儀式/陸上専用|兵士召喚|
|~|~|&gt;|&gt;|&gt;|&gt;|神聖なる空飛ぶ獣の悪魔Ozelotlを3体召喚します|
|Blood Magic Lv7|Contact Onaqui|&amp;ref(Spell/P_Blood.jpg,nolink,25x25,Blood);4||&amp;ref(Spell/V_Blood.jpg,nolink,25x25,Blood Slave);101|儀式/陸上専用|指揮官召喚|
|~|~|&gt;|&gt;|&gt;|&gt;|蝙蝠を従える強大なる悪魔Onaquiを召喚します|
|Blood Magic Lv8|Rain of Jaguars|&amp;ref(Spell/P_Blood.jpg,nolink,25x25,Blood);6|&amp;ref(Spell/P_Fire.jpg,nolink,25x25,Fire);2|&amp;ref(Spell/V_Blood.jpg,nolink,25x25,Blood Slave);40|儀式/陸上専用|兵士召喚|
|~|~|&gt;|&gt;|&gt;|&gt;|神聖なる空飛ぶ獣の悪魔Ozelotlを14+体召喚します|
***固有アイテム
なし
**聖職
***支配圏特殊効果
なし
***聖職者特殊能力
なし
</v>
      </c>
    </row>
    <row r="28" spans="1:31" x14ac:dyDescent="0.15">
      <c r="A28" t="s">
        <v>4767</v>
      </c>
      <c r="B28" t="s">
        <v>4768</v>
      </c>
      <c r="C28" t="s">
        <v>4769</v>
      </c>
      <c r="D28" t="s">
        <v>4770</v>
      </c>
      <c r="E28" s="10" t="s">
        <v>8297</v>
      </c>
      <c r="F28" s="10" t="s">
        <v>8298</v>
      </c>
      <c r="G28" s="10" t="s">
        <v>8299</v>
      </c>
      <c r="I28" t="s">
        <v>8300</v>
      </c>
      <c r="L28" t="s">
        <v>4771</v>
      </c>
      <c r="M28" t="s">
        <v>4772</v>
      </c>
      <c r="P28">
        <v>3</v>
      </c>
      <c r="S28">
        <v>0</v>
      </c>
      <c r="T28">
        <v>100</v>
      </c>
      <c r="U28">
        <v>500</v>
      </c>
      <c r="W28">
        <v>400</v>
      </c>
      <c r="Y28" t="s">
        <v>8301</v>
      </c>
      <c r="Z28" t="s">
        <v>8302</v>
      </c>
      <c r="AA28" t="s">
        <v>8303</v>
      </c>
      <c r="AB28" t="str">
        <f t="shared" si="0"/>
        <v>|BGCOLOR(#FDFDFD):[[&amp;ref(Mekone.jpg,nolink,50x65,Mekone, Brazen Giants);&gt;./Mekone]]</v>
      </c>
      <c r="AC28" t="str">
        <f t="shared" ca="1" si="1"/>
        <v>|BGCOLOR(#FAEBD7):[[''Mekone''&gt;./Mekone]]</v>
      </c>
      <c r="AD28"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v>
      </c>
      <c r="AE28" t="str">
        <f ca="1">CONCATENATE("*",B28,", ",C28,CHAR(10),E28,CHAR(10),"**国勢",CHAR(10),"|種族|",F28,"|",CHAR(10),"|経済|",G28,"|",CHAR(10),"|気候|",IF(H28&lt;&gt;"",REPT(SUBSTITUTE(SUBSTITUTE(LEFT(H28,4),"Heat","&amp;ref(Spell/S_Heat.jpg,nolink,25x25,Heat);"),"Cold","&amp;ref(Spell/S_Cold.jpg,nolink,25x25,Cold);"),RIGHT(H28,1)),""),"|",CHAR(10),"|祝福|",SUBSTITUTE(SUBSTITUTE(SUBSTITUTE(SUBSTITUTE(SUBSTITUTE(SUBSTITUTE(SUBSTITUTE(SUBSTITUTE(J28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28&amp;" "&amp;B28&amp;" 指揮官 S",Troops!$A:$A,0)&amp;":AJ"&amp;MATCH(A28&amp;" "&amp;B28&amp;" 指揮官 E",Troops!$A:$A,0))),myConcat(INDIRECT("Troops!AJ"&amp;MATCH(A28&amp;" "&amp;B28&amp;" 指揮官 S",Troops!$A:$A,0)))),CHAR(10),"***兵士",CHAR(10),"|名称|種別|コスト|&gt;|雇用条件|指揮枠|行軍|",CHAR(10),IFERROR(myConcat(INDIRECT("Troops!AJ"&amp;MATCH(A28&amp;" "&amp;B28&amp;" 兵士 S",Troops!$A:$A,0)&amp;":AJ"&amp;MATCH(A28&amp;" "&amp;B28&amp;" 兵士 E",Troops!$A:$A,0))),myConcat(INDIRECT("Troops!AJ"&amp;MATCH(A28&amp;" "&amp;B28&amp;" 指揮官 S",Troops!$A:$A,0)))),"**守備隊",CHAR(10),"|種別|指揮官|兵士|備考|",CHAR(10),IFERROR(myConcat(INDIRECT("Defence!H"&amp;MATCH(A28&amp;" "&amp;B28&amp;" S",Defence!$A:$A,0)&amp;":H"&amp;MATCH(A28&amp;" "&amp;B28&amp;" E",Defence!$A:$A,0))),myConcat(INDIRECT("Defence!H"&amp;MATCH(A28&amp;" "&amp;B28&amp;" S",Defence!$A:$A,0)))),CHAR(10),"**建造物",CHAR(10),"***首都要塞",CHAR(10),"|名称|管理力|指揮官雇用|兵士雇用|食糧庫|守備隊倍率|防壁強度|",CHAR(10),VLOOKUP(L28,Fort!$D:$M,10,FALSE),CHAR(10),"***陸上要塞",CHAR(10),"|名称|建造費|工期|管理力|指揮官雇用|兵士雇用|食糧庫|守備隊倍率|防壁強度|",CHAR(10),IFERROR(myConcat(INDIRECT(ADDRESS(MATCH(M28&amp;"1",Fort!$A:$A,0),MATCH(T28,Fort!$1:$1,0),3,1,"Fort")&amp;":"&amp;ADDRESS(MATCH(M28&amp;P28,Fort!$A:$A,0),MATCH(T28,Fort!$1:$1,0),3,1))),myConcat(INDIRECT(ADDRESS(MATCH(M28&amp;"1",Fort!$A:$A,0),MATCH(T28,Fort!$1:$1,0),3,1,"Fort")))),IFERROR("***沿岸要塞"&amp;CHAR(10)&amp;"|名称|建造費|工期|管理力|指揮官雇用|兵士雇用|食糧庫|守備隊倍率|防壁強度|"&amp;CHAR(10)&amp;IFERROR(myConcat(INDIRECT(ADDRESS(MATCH(N28&amp;"1",Fort!$A:$A,0),MATCH(T28,Fort!$1:$1,0),3,1,"Fort")&amp;":"&amp;ADDRESS(MATCH(N28&amp;Q28,Fort!$A:$A,0),MATCH(T28,Fort!$1:$1,0),3,1))),myConcat(INDIRECT(ADDRESS(MATCH(N28&amp;"1",Fort!$A:$A,0),MATCH(T28,Fort!$1:$1,0),3,1,"Fort")))&amp;CHAR(10)),""),"***水中要塞",CHAR(10),IFERROR("|名称|建造費|工期|管理力|指揮官雇用|兵士雇用|食糧庫|守備隊倍率|防壁強度|"&amp;CHAR(10)&amp;IFERROR(myConcat(INDIRECT(ADDRESS(MATCH(O28&amp;"1",Fort!$A:$A,0),MATCH(T28,Fort!$1:$1,0),3,1,"Fort")&amp;":"&amp;ADDRESS(MATCH(O28&amp;R28,Fort!$A:$A,0),MATCH(T28,Fort!$1:$1,0),3,1))),myConcat(INDIRECT(ADDRESS(MATCH(O28&amp;"1",Fort!$A:$A,0),MATCH(T28,Fort!$1:$1,0),3,1,"Fort")))),"建造不可"),CHAR(10),"***研究所と寺院",CHAR(10),"|設備|費用|特殊効果|",CHAR(10),"|研究所|",IF(U28&lt;&gt;500,"''"&amp;U28&amp;"''",U28),"|",V28,"|",CHAR(10),"|寺院|",IF(W28&lt;&gt;400,"''"&amp;W28&amp;"''",W28),"|",X28,"|",CHAR(10),"**魔法",CHAR(10),"***魔法資源",CHAR(10),"|魔法土地|",Y28,"|",CHAR(10),"|宝石収入|",SUBSTITUTE(SUBSTITUTE(SUBSTITUTE(SUBSTITUTE(SUBSTITUTE(SUBSTITUTE(SUBSTITUTE(SUBSTITUTE(Z28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Slave);"),"|",CHAR(10),"|特殊機能|",AA28,"|",CHAR(10),"***魔法技能",CHAR(10),"|名称|雇用|固定魔力|変動魔力|研究力|特殊能力|",CHAR(10),IFERROR(myConcat(INDIRECT("MagicSkill!AM"&amp;MATCH(A28&amp;" "&amp;B28&amp;" S",MagicSkill!$A:$A,0)&amp;":AM"&amp;MATCH(A28&amp;" "&amp;B28&amp;" E",MagicSkill!$A:$A,0))),myConcat(INDIRECT("MagicSkill!AM"&amp;MATCH(A28&amp;" "&amp;B28&amp;" S",MagicSkill!$A:$A,0)))),CHAR(10),"***固有呪文",CHAR(10),IFERROR(CHAR(10)&amp;"|領域|名称|主系統|副系統|消費|使用場面|簡易分類|"&amp;CHAR(10)&amp;IFERROR(myConcat(INDIRECT("NationalSpellWork!E"&amp;MATCH(A28&amp;" "&amp;B28&amp;" S",NationalSpellWork!$A:$A,0)&amp;":E"&amp;MATCH(A28&amp;" "&amp;B28&amp;" E",NationalSpellWork!$A:$A,0))),myConcat(INDIRECT("NationalSpellWork!E"&amp;MATCH(A28&amp;" "&amp;B28&amp;" S",NationalSpellWork!$A:$A,0)))),"なし"),CHAR(10),"***固有アイテム",CHAR(10),IFERROR(IFERROR(myConcat(INDIRECT("NationalItemWork!E"&amp;MATCH(A28&amp;" "&amp;B28&amp;" S",NationalItemWork!$A:$A,0)&amp;":E"&amp;MATCH(A28&amp;" "&amp;B28&amp;" E",NationalItemWork!$A:$A,0))),myConcat(INDIRECT("NationalItemWork!E"&amp;MATCH(A28&amp;" "&amp;B28&amp;" S",NationalItemWork!$A:$A,0)))),"なし"),CHAR(10),"**聖職",CHAR(10),"***支配圏特殊効果",CHAR(10),IF(I28&lt;&gt;"",I28,"なし"),CHAR(10),"***聖職者特殊能力",CHAR(10),IF(K28&lt;&gt;"",K28,"なし"),CHAR(10))</f>
        <v xml:space="preserve">*Mekone, Brazen Giants
Mekoneは、古代の神の末裔である高貴なる巨人族、Giganteが住む黄金と大理石の都市です。
気高く、神話的な力を与えられたMekoneのGiganteらは、その隣人らを隷属させ、自らを人間たちの支配者としました。
長い間、Giganteらは下等なる種族たちを観察し、彼らの王国の興亡を見てきました。
彼らはTelkhineらの凋落と、その古き種族に行われた不正義を目撃しました。
Elder Cyclopsらの支援を得て、MekoneのGiganteらは、世界から人間たちの神々を一掃する役目を自らに課しました。
Mekoneの住民の大部分は、人間の奴隷Heloteから成ります。
人間奴隷の住民は不満を抱えており、不安度が全ての要塞で増加します。
**国勢
|種族|ギガント、人間|
|経済|要塞で不安度が徐々に増大|
|気候||
|祝福||
**正規軍
***指揮官
|名称|種別|コスト|&gt;|雇用条件|指揮能力|行軍|
|BGCOLOR(#F5F5F5):Perioeci Scout|斥候|&amp;ref(Nation/C_Gold.jpg,nolink,25x25,Gold);25&amp;ref(Nation/C_Resource.jpg,nolink,25x25,Resource);5&amp;ref(Nation/C_Command.jpg,nolink,25x25,Commander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|~|&gt;|&gt;|&gt;|&gt;|&gt;|BGCOLOR(#F5F5F5):ほぼ標準と変わらない斥候。敵地の偵察を担う|
|BGCOLOR(#F5F5F5):Neodamode Commander|指揮官|&amp;ref(Nation/C_Gold.jpg,nolink,25x25,Gold);45&amp;ref(Nation/C_Resource.jpg,nolink,25x25,Resource);30&amp;ref(Nation/C_Command.jpg,nolink,25x25,Commander Point);1|&amp;ref(Nation/R_Fort.jpg,nolink,25x25,Land Fortress);||&amp;ref(Nation/Squad.jpg,nolink,25x25,Squad);2&amp;ref(Nation/LivingLead.jpg,nolink,25x25,Leadership);60|14|
|~|&gt;|&gt;|&gt;|&gt;|&gt;|BGCOLOR(#F5F5F5):標準的な指揮官。Giganteは指揮できない|
|BGCOLOR(#F5F5F5):Lochos|指揮官|&amp;ref(Nation/C_Gold.jpg,nolink,25x25,Gold);90&amp;ref(Nation/C_Resource.jpg,nolink,25x25,Resource);75&amp;ref(Nation/C_Command.jpg,nolink,25x25,Commander Point);1|&amp;ref(Nation/R_Fort.jpg,nolink,25x25,Land Fortress);||&amp;ref(Nation/Squad.jpg,nolink,25x25,Squad);3&amp;ref(Nation/LivingLead.jpg,nolink,25x25,Leadership);80&amp;ref(Item/Taskmaster.jpg,nolink,25x25,Taskmaster (+2));|14|
|~|&gt;|&gt;|&gt;|&gt;|&gt;|BGCOLOR(#F5F5F5):上位指揮官。Giganteと奴隷の指揮に適する|
|BGCOLOR(#F5F5F5):Geronte|聖職者&amp;ref(Nation/Sacred.jpg,nolink,25x25,Sacred);|&amp;ref(Nation/C_Gold.jpg,nolink,25x25,Gold);110&amp;ref(Nation/C_Resource.jpg,nolink,25x25,Resource);1&amp;ref(Nation/C_Command.jpg,nolink,25x25,Commander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Needed);|&amp;ref(Nation/Squad.jpg,nolink,25x25,Squad);3&amp;ref(Nation/LivingLead.jpg,nolink,25x25,Leadership);30+&amp;ref(Nation/MagicLead.jpg,nolink,25x25,Magic Leadership);5&amp;ref(Item/Taskmaster.jpg,nolink,25x25,Taskmaster (+1));|18|
|~|&gt;|&gt;|&gt;|&gt;|&gt;|BGCOLOR(#F5F5F5):レベル1の聖職者。火か地の魔法技能も持つ|
|BGCOLOR(#F5F5F5):Ephor|聖職者&amp;ref(Nation/Sacred.jpg,nolink,25x25,Sacred);|&amp;ref(Nation/C_Gold.jpg,nolink,25x25,Gold);180&amp;ref(Nation/C_Resource.jpg,nolink,25x25,Resource);1&amp;ref(Nation/C_Command.jpg,nolink,25x25,Commander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Needed);|&amp;ref(Nation/Squad.jpg,nolink,25x25,Squad);3&amp;ref(Nation/LivingLead.jpg,nolink,25x25,Leadership);35+&amp;ref(Nation/MagicLead.jpg,nolink,25x25,Magic Leadership);15&amp;ref(Item/Taskmaster.jpg,nolink,25x25,Taskmaster (+1));|16|
|~|&gt;|&gt;|&gt;|&gt;|&gt;|BGCOLOR(#F5F5F5):レベル1の聖職者。秋毎の要塞における反乱粛清の要|
|BGCOLOR(#F5F5F5):Polemarch|魔術師&amp;ref(Nation/Sacred.jpg,nolink,25x25,Sacred);|&amp;ref(Nation/C_Gold.jpg,nolink,25x25,Gold);295&amp;ref(Nation/C_Resource.jpg,nolink,25x25,Resource);79&amp;ref(Nation/C_Command.jpg,nolink,25x25,Commander Point);2|&amp;ref(Nation/R_Capital.jpg,nolink,25x25,National Capital);|&amp;ref(Spell/P_Research.jpg,nolink,25x25,Lab Needed);&amp;ref(Spell/P_Holy.jpg,nolink,25x25,Temple Needed);|&amp;ref(Nation/Squad.jpg,nolink,25x25,Squad);4&amp;ref(Nation/LivingLead.jpg,nolink,25x25,Leadership);130&amp;ref(Nation/MagicLead.jpg,nolink,25x25,Magic Leadership);20&amp;ref(Item/Taskmaster.jpg,nolink,25x25,Taskmaster (+2));|14|
|~|&gt;|&gt;|&gt;|&gt;|&gt;|BGCOLOR(#F5F5F5):火と地の魔法技能を持つ。最上位指揮官も兼ねる|
|BGCOLOR(#F5F5F5):Archon|聖職者&amp;ref(Nation/Sacred.jpg,nolink,25x25,Sacred);|&amp;ref(Nation/C_Gold.jpg,nolink,25x25,Gold);295&amp;ref(Nation/C_Resource.jpg,nolink,25x25,Resource);1&amp;ref(Nation/C_Command.jpg,nolink,25x25,Commander Point);2|&amp;ref(Nation/R_Capital.jpg,nolink,25x25,National Capital);|&amp;ref(Spell/P_Research.jpg,nolink,25x25,Lab Needed);&amp;ref(Spell/P_Holy.jpg,nolink,25x25,Temple Needed);|&amp;ref(Nation/Squad.jpg,nolink,25x25,Squad);3&amp;ref(Nation/LivingLead.jpg,nolink,25x25,Leadership);35+&amp;ref(Nation/MagicLead.jpg,nolink,25x25,Magic Leadership);20&amp;ref(Item/Taskmaster.jpg,nolink,25x25,Taskmaster (+1));|20|
|~|&gt;|&gt;|&gt;|&gt;|&gt;|BGCOLOR(#F5F5F5):レベル1の聖職者。火、地などの魔法技能を持つ|
|BGCOLOR(#F5F5F5):Basileus|聖職者&amp;ref(Nation/Sacred.jpg,nolink,25x25,Sacred);|&amp;ref(Nation/C_Gold.jpg,nolink,25x25,Gold);350&amp;ref(Nation/C_Resource.jpg,nolink,25x25,Resource);1&amp;ref(Nation/C_Command.jpg,nolink,25x25,Commander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Leadership);30+&amp;ref(Item/Taskmaster.jpg,nolink,25x25,Taskmaster (+2));|16|
|~|&gt;|&gt;|&gt;|&gt;|&gt;|BGCOLOR(#F5F5F5):レベル2の聖職者。火、地、水などの魔法技能を持つ|
|BGCOLOR(#F5F5F5):Elder Cyclops|魔術師|&amp;ref(Nation/C_Gold.jpg,nolink,25x25,Gold);330&amp;ref(Nation/C_Resource.jpg,nolink,25x25,Resource);3&amp;ref(Nation/C_Command.jpg,nolink,25x25,Commander Point);4|&amp;ref(Nation/R_Capital.jpg,nolink,25x25,National Capital);|&amp;ref(Spell/P_Research.jpg,nolink,25x25,Lab Needed);|&amp;ref(Nation/Squad.jpg,nolink,25x25,Squad);2&amp;ref(Nation/LivingLead.jpg,nolink,25x25,Leadership);50+&amp;ref(Nation/MagicLead.jpg,nolink,25x25,Magic Leadership);30|22|
|~|&gt;|&gt;|&gt;|&gt;|&gt;|BGCOLOR(#F5F5F5):火、地、風などの魔法技能を持つ鍛冶師。資源も大量に生産|
***兵士
|名称|種別|コスト|&gt;|雇用条件|指揮枠|行軍|
|BGCOLOR(#F5F5F5):Perioeci 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|~|&gt;|&gt;|&gt;|&gt;|&gt;|BGCOLOR(#F5F5F5):槍、投槍、盾を持つ軽歩兵。奴隷ではなく士気は標準的|
|BGCOLOR(#F5F5F5):Helote Peltast|歩兵|&amp;ref(Nation/C_Gold.jpg,nolink,25x25,Gold);8&amp;ref(Nation/C_Resource.jpg,nolink,25x25,Resource);5&amp;ref(Nation/C_Recruitment.jpg,nolink,25x25,Recruitment Point);4|&amp;ref(Nation/R_Fort.jpg,nolink,25x25,Land Fortress);||&amp;ref(Nation/LivingLead.jpg,nolink,25x25,Living);&amp;ref(Nation/Slave.jpg,nolink,25x25,Slave);|14|
|~|&gt;|&gt;|&gt;|&gt;|&gt;|BGCOLOR(#F5F5F5):槍、投槍、盾を持つ軽歩兵。適切な指揮がないとすぐ逃げる|
|BGCOLOR(#F5F5F5):Helote Ekdromos|歩兵|&amp;ref(Nation/C_Gold.jpg,nolink,25x25,Gold);8&amp;ref(Nation/C_Resource.jpg,nolink,25x25,Resource);15&amp;ref(Nation/C_Recruitment.jpg,nolink,25x25,Recruitment Point);4|&amp;ref(Nation/R_Fort.jpg,nolink,25x25,Land Fortress);||&amp;ref(Nation/LivingLead.jpg,nolink,25x25,Living);&amp;ref(Nation/Slave.jpg,nolink,25x25,Slave);|12|
|~|&gt;|&gt;|&gt;|&gt;|&gt;|BGCOLOR(#F5F5F5):槍と盾を持つ歩兵。経験を積んだHeloteは解放奴隷になれる|
|BGCOLOR(#F5F5F5):Helote Hoplite|歩兵|&amp;ref(Nation/C_Gold.jpg,nolink,25x25,Gold);8&amp;ref(Nation/C_Resource.jpg,nolink,25x25,Resource);29&amp;ref(Nation/C_Recruitment.jpg,nolink,25x25,Recruitment Point);4|&amp;ref(Nation/R_Fort.jpg,nolink,25x25,Land Fortress);||&amp;ref(Nation/LivingLead.jpg,nolink,25x25,Living);&amp;ref(Nation/Slave.jpg,nolink,25x25,Slave);|10|
|~|&gt;|&gt;|&gt;|&gt;|&gt;|BGCOLOR(#F5F5F5):長槍と盾を持つ重歩兵。高密度の硬い槍の壁は侮れない|
|BGCOLOR(#F5F5F5):Gigante Ekdromos|歩兵|&amp;ref(Nation/C_Gold.jpg,nolink,25x25,Gold);40&amp;ref(Nation/C_Resource.jpg,nolink,25x25,Resource);51&amp;ref(Nation/C_Recruitment.jpg,nolink,25x25,Recruitment Point);25|1/&amp;ref(Nation/R_Fort.jpg,nolink,25x25,Land Fortress);（4/&amp;ref(Nation/R_Capital.jpg,nolink,25x25,National Capital);）||&amp;ref(Nation/LivingLead.jpg,nolink,25x25,Living);&amp;ref(Nation/Enlarged.jpg,nolink,25x25,Size 4 or larger commander are needed);|18|
|~|&gt;|&gt;|&gt;|&gt;|&gt;|BGCOLOR(#F5F5F5):魔法の槍と盾を持つ重歩兵。巨人ながらそれなりの密度の隊列を組む|
|BGCOLOR(#F5F5F5):Gigante Hoplite|歩兵|&amp;ref(Nation/C_Gold.jpg,nolink,25x25,Gold);40&amp;ref(Nation/C_Resource.jpg,nolink,25x25,Resource);75&amp;ref(Nation/C_Recruitment.jpg,nolink,25x25,Recruitment Point);25|1/&amp;ref(Nation/R_Fort.jpg,nolink,25x25,Land Fortress);（4/&amp;ref(Nation/R_Capital.jpg,nolink,25x25,National Capital);）||&amp;ref(Nation/LivingLead.jpg,nolink,25x25,Living);&amp;ref(Nation/Enlarged.jpg,nolink,25x25,Size 4 or larger commander are needed);|12|
|~|&gt;|&gt;|&gt;|&gt;|&gt;|BGCOLOR(#F5F5F5):魔法の槍と盾を持つ重歩兵。非常に硬く体力もある恐るべき壁|
|BGCOLOR(#F5F5F5):Discobolus|歩兵|&amp;ref(Nation/C_Gold.jpg,nolink,25x25,Gold);30&amp;ref(Nation/C_Resource.jpg,nolink,25x25,Resource);7&amp;ref(Nation/C_Recruitment.jpg,nolink,25x25,Recruitment Point);19|1/&amp;ref(Nation/R_Fort.jpg,nolink,25x25,Land Fortress);（4/&amp;ref(Nation/R_Capital.jpg,nolink,25x25,National Capital);）||&amp;ref(Nation/LivingLead.jpg,nolink,25x25,Living);&amp;ref(Nation/Enlarged.jpg,nolink,25x25,Size 4 or larger commander are needed);|18|
|~|&gt;|&gt;|&gt;|&gt;|&gt;|BGCOLOR(#F5F5F5):円盤投げで支援する兵。まともな武具を持たず脆いが技術はある|
|BGCOLOR(#F5F5F5):Neodamode Peltast|歩兵|&amp;ref(Nation/C_Gold.jpg,nolink,25x25,Gold);8&amp;ref(Nation/C_Resource.jpg,nolink,25x25,Resource);7&amp;ref(Nation/C_Recruitment.jpg,nolink,25x25,Recruitment Point);5|&amp;ref(Nation/Promotion.jpg,nolink,25x25,Promotion);||&amp;ref(Nation/LivingLead.jpg,nolink,25x25,Living);|14|
|~|&gt;|&gt;|&gt;|&gt;|&gt;|BGCOLOR(#F5F5F5):解放奴隷のPeltast。装備は変わらないが経験豊富な分は強い|
|BGCOLOR(#F5F5F5):Neodamode Ekdromos|歩兵|&amp;ref(Nation/C_Gold.jpg,nolink,25x25,Gold);8&amp;ref(Nation/C_Resource.jpg,nolink,25x25,Resource);15&amp;ref(Nation/C_Recruitment.jpg,nolink,25x25,Recruitment Point);5|&amp;ref(Nation/Promotion.jpg,nolink,25x25,Promotion);||&amp;ref(Nation/LivingLead.jpg,nolink,25x25,Living);|14|
|~|&gt;|&gt;|&gt;|&gt;|&gt;|BGCOLOR(#F5F5F5):解放奴隷のEkdromos。他と違い散兵能力が追加されている|
|BGCOLOR(#F5F5F5):Neodamode Hoplite|歩兵|&amp;ref(Nation/C_Gold.jpg,nolink,25x25,Gold);8&amp;ref(Nation/C_Resource.jpg,nolink,25x25,Resource);29&amp;ref(Nation/C_Recruitment.jpg,nolink,25x25,Recruitment Point);5|&amp;ref(Nation/Promotion.jpg,nolink,25x25,Promotion);||&amp;ref(Nation/LivingLead.jpg,nolink,25x25,Living);|12|
|~|&gt;|&gt;|&gt;|&gt;|&gt;|BGCOLOR(#F5F5F5):解放奴隷のHoplite。奴隷でなくなるため維持費も上がってしまう|
**守備隊
|種別|指揮官|兵士|備考|
|陸上下位|Neodamode Commander|Helote Peltast:20　Helote Hoplite:10||
|陸上上位|Lochos|Gigante Ekdromos:4　Gigante Hoplite:6||
|陸上要塞|Lochos|Discobolus:5||
**建造物
***首都要塞
|名称|管理力|指揮官雇用|兵士雇用|食糧庫|守備隊倍率|防壁強度|
|Fortified City|50|+1|+125%|3000|3|300|
***陸上要塞
|名称|建造費|工期|管理力|指揮官雇用|兵士雇用|食糧庫|守備隊倍率|防壁強度|
|City Palisades|750|5|30|+1|+75%|500|1|100|
|Walled City|450|3|40|+1|+100%|1500|2|200|
|Fortified City|450|3|50|+1|+125%|3000|3|300|
***水中要塞
建造不可
***研究所と寺院
|設備|費用|特殊効果|
|研究所|500||
|寺院|400||
**魔法
***魔法資源
|魔法土地|City of Gold and Marble, Forge of the Cyclopes|
|宝石収入|&amp;ref(Spell/V_Fire.jpg,nolink,25x25,Fire Gem);2&amp;ref(Spell/V_Air.jpg,nolink,25x25,Air Gem);1&amp;ref(Spell/V_Earth.jpg,nolink,25x25,Earth Gem);3|
|特殊機能|資源+100|
***魔法技能
|名称|雇用|固定魔力|変動魔力|研究力|特殊能力|
|Geronte|&amp;ref(Nation/R_Fort.jpg,nolink,25x25,Land Fortress);|&amp;ref(Spell/P_Holy.jpg,nolink,25x25,Holy);1|&amp;ref(Spell/P_Fire.jpg,nolink,25x25,Fire);&amp;ref(Spell/P_Earth.jpg,nolink,25x25,Earth);+1:100%|&amp;ref(Spell/P_Research.jpg,nolink,25x25,Research);7|&amp;ref(Nation/Inquisitor.jpg,nolink,25x25,Inquisitor);&amp;ref(Nation/Sacred.jpg,nolink,25x25,Sacred);|
|Ephor|&amp;ref(Nation/R_Fort.jpg,nolink,25x25,Land Fortress);|&amp;ref(Spell/P_Fire.jpg,nolink,25x25,Fire);1&amp;ref(Spell/P_Earth.jpg,nolink,25x25,Earth);1&amp;ref(Spell/P_Holy.jpg,nolink,25x25,Holy);1|&amp;ref(Spell/P_Fire.jpg,nolink,25x25,Fire);&amp;ref(Spell/P_Air.jpg,nolink,25x25,Air);&amp;ref(Spell/P_Earth.jpg,nolink,25x25,Earth);+1:100%|&amp;ref(Spell/P_Research.jpg,nolink,25x25,Research);11|&amp;ref(Nation/Inquisitor.jpg,nolink,25x25,Inquisitor);&amp;ref(Nation/Sacred.jpg,nolink,25x25,Sacred);|
|Polemarch|&amp;ref(Nation/R_Capital.jpg,nolink,25x25,National Capital);|&amp;ref(Spell/P_Fire.jpg,nolink,25x25,Fire);2&amp;ref(Spell/P_Earth.jpg,nolink,25x25,Earth);2||&amp;ref(Spell/P_Research.jpg,nolink,25x25,Research);13|&amp;ref(Nation/Combat-Caster.jpg,nolink,25x25,Combat Caster);&amp;ref(Nation/Sacred.jpg,nolink,25x25,Sacred);|
|Archon|&amp;ref(Nation/R_Capital.jpg,nolink,25x25,National Capital);|&amp;ref(Spell/P_Fire.jpg,nolink,25x25,Fire);1&amp;ref(Spell/P_Earth.jpg,nolink,25x25,Earth);1&amp;ref(Spell/P_Holy.jpg,nolink,25x25,Holy);1|&amp;ref(Spell/P_Fire.jpg,nolink,25x25,Fire);&amp;ref(Spell/P_Air.jpg,nolink,25x25,Air);&amp;ref(Spell/P_Earth.jpg,nolink,25x25,Earth);+2:100%|&amp;ref(Spell/P_Research.jpg,nolink,25x25,Research);13|&amp;ref(Nation/Inquisitor.jpg,nolink,25x25,Inquisitor);&amp;ref(Nation/Sacred.jpg,nolink,25x25,Sacred);|
|Basileus|&amp;ref(Nation/R_Capital.jpg,nolink,25x25,National Capital);|&amp;ref(Spell/P_Fire.jpg,nolink,25x25,Fire);2&amp;ref(Spell/P_Water.jpg,nolink,25x25,Water);1&amp;ref(Spell/P_Earth.jpg,nolink,25x25,Earth);2&amp;ref(Spell/P_Holy.jpg,nolink,25x25,Holy);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17+|&amp;ref(Nation/Inquisitor.jpg,nolink,25x25,Inquisitor);&amp;ref(Nation/Sacred.jpg,nolink,25x25,Sacred);|
|Elder Cyclops|&amp;ref(Nation/R_Capital.jpg,nolink,25x25,National Capital);|&amp;ref(Spell/P_Fire.jpg,nolink,25x25,Fire);2&amp;ref(Spell/P_Air.jpg,nolink,25x25,Air);1&amp;ref(Spell/P_Earth.jpg,nolink,25x25,Earth);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17+|&amp;ref(Nation/Master-Smith.jpg,nolink,25x25,Master Smith (1));&amp;ref(Nation/Resource-Bonus.jpg,nolink,25x25,Resource Bonus (25));|
***固有呪文
|領域|名称|主系統|副系統|消費|使用場面|簡易分類|
|Conjuration Lv5|Summon Hound of Twilight|&amp;ref(Spell/P_Earth.jpg,nolink,25x25,Earth);2|&amp;ref(Spell/P_Death.jpg,nolink,25x25,Death);1|&amp;ref(Spell/V_Earth.jpg,nolink,25x25,Earth Gem);4|儀式/陸上専用|兵士召喚|
|~|~|&gt;|&gt;|&gt;|&gt;|双頭の猟犬Hound of Twilightを1体召喚します|
|Conjuration Lv5|Procession of the Underworld|&amp;ref(Spell/P_Death.jpg,nolink,25x25,Death);3||&amp;ref(Spell/V_Death.jpg,nolink,25x25,Death Gem);13|儀式/陸上専用|兵士召喚|
|~|~|&gt;|&gt;|&gt;|&gt;|破滅の炎の松明を持つ冥界の精霊Lampadを12体召喚します|
|Conjuration Lv6|Bind Keres|&amp;ref(Spell/P_Death.jpg,nolink,25x25,Death);2||&amp;ref(Spell/V_Death.jpg,nolink,25x25,Death Gem);12|儀式/陸上専用|兵士召喚|
|~|~|&gt;|&gt;|&gt;|&gt;|透明な恐るべき女悪魔Kerを3体召喚します|
|Construction Lv7|Forge Brass Bull|&amp;ref(Spell/P_Fire.jpg,nolink,25x25,Fire);3|&amp;ref(Spell/P_Earth.jpg,nolink,25x25,Earth);3|&amp;ref(Spell/V_Fire.jpg,nolink,25x25,Fire Gem);30|儀式/陸上専用|兵士召喚|
|~|~|&gt;|&gt;|&gt;|&gt;|炎を吐く真鍮の牛Khalkotaurosを1体召喚します|
|Enchantment Lv0|Blessing of the God-slayer|&amp;ref(Spell/P_Water.jpg,nolink,25x25,Water);1|&amp;ref(Spell/P_Holy.jpg,nolink,25x25,Holy);1|&amp;ref(Spell/V_Water.jpg,nolink,25x25,Water Gem);5|儀式/陸上専用|個人呪附|
|~|~|&gt;|&gt;|&gt;|&gt;|Polemarch1体に一年間のみ力を与えます|
|Enchantment Lv6|Sow Dragon Teeth|&amp;ref(Spell/P_Earth.jpg,nolink,25x25,Earth);2||&amp;ref(Spell/V_Earth.jpg,nolink,25x25,Earth Gem);1|戦闘/陸上専用|一時的召喚|
|~|~|&gt;|&gt;|&gt;|&gt;|魔法の武具に身を包む戦士Spartaeを10体召喚します|
|Thaumaturgy Lv7|Gigantomachia|&amp;ref(Spell/P_Earth.jpg,nolink,25x25,Earth);5|&amp;ref(Spell/P_Fire.jpg,nolink,25x25,Fire);4|&amp;ref(Spell/V_Earth.jpg,nolink,25x25,Earth Gem);60|儀式/水陸両用|世界呪附|
|~|~|&gt;|&gt;|&gt;|&gt;|自国の支配力拡散を助け制限雇用の枠を拡張します|
***固有アイテム
|Construction Lv2|BGCOLOR(#000000):&amp;ref(Item/SH Weapons/God-Slayer-Spear.jpg,nolink,75x75,God-Slayer Spear);|BGCOLOR(BLACK):COLOR(WHITE):''God-Slayer Spear''|片手|&amp;ref(Spell/P_Earth.jpg,nolink,25x25,Earth);1|&amp;ref(Spell/V_Earth.jpg,nolink,25x25,Earth Gem);5|
|~|~|&gt;|&gt;|&gt;|攻撃力：6&amp;ref(Item/D_Pierce.jpg,nolink,25x25,Pierce Damage);&amp;ref(Item/D_Magic.jpg,nolink,25x25,Magic Damage);&amp;br;攻撃修正：2&amp;br;防御修正：0&amp;br;長さ：3&amp;br;攻撃時追撃：Bane of Heresy|
|~|&gt;|&gt;|&gt;|&gt;|BGCOLOR(#F5F5F5):偽りの神と聖戦士を疲労させる。複数で使うと凶悪|
**聖職
***支配圏特殊効果
支配力衝突修正+1
***聖職者特殊能力
なし
</v>
      </c>
    </row>
    <row r="29" spans="1:31" x14ac:dyDescent="0.15">
      <c r="A29" t="s">
        <v>2893</v>
      </c>
      <c r="B29" t="s">
        <v>2945</v>
      </c>
      <c r="C29" t="s">
        <v>2946</v>
      </c>
      <c r="D29" t="s">
        <v>3078</v>
      </c>
      <c r="E29" s="10" t="s">
        <v>8506</v>
      </c>
      <c r="F29" s="10" t="s">
        <v>8419</v>
      </c>
      <c r="L29" t="s">
        <v>3108</v>
      </c>
      <c r="M29" t="s">
        <v>3064</v>
      </c>
      <c r="O29" t="s">
        <v>3312</v>
      </c>
      <c r="P29">
        <v>3</v>
      </c>
      <c r="R29">
        <v>3</v>
      </c>
      <c r="S29">
        <v>0</v>
      </c>
      <c r="T29">
        <v>100</v>
      </c>
      <c r="U29">
        <v>500</v>
      </c>
      <c r="W29">
        <v>400</v>
      </c>
      <c r="Y29" t="s">
        <v>8420</v>
      </c>
      <c r="Z29" t="s">
        <v>8421</v>
      </c>
      <c r="AB29" t="str">
        <f t="shared" si="0"/>
        <v>|BGCOLOR(#FDFDFD):[[&amp;ref(Atlantis.jpg,nolink,50x65,Atlantis, Emergence of the Deep Ones);&gt;./Atlantis]]</v>
      </c>
      <c r="AC29" t="str">
        <f t="shared" ca="1" si="1"/>
        <v>|BGCOLOR(#F0F8FF):[[''Atlantis''&gt;./Atlantis]]</v>
      </c>
      <c r="AD29"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v>
      </c>
      <c r="AE29" t="str">
        <f ca="1">CONCATENATE("*",B29,", ",C29,CHAR(10),E29,CHAR(10),"**国勢",CHAR(10),"|種族|",F29,"|",CHAR(10),"|経済|",G29,"|",CHAR(10),"|気候|",IF(H29&lt;&gt;"",REPT(SUBSTITUTE(SUBSTITUTE(LEFT(H29,4),"Heat","&amp;ref(Spell/S_Heat.jpg,nolink,25x25,Heat);"),"Cold","&amp;ref(Spell/S_Cold.jpg,nolink,25x25,Cold);"),RIGHT(H29,1)),""),"|",CHAR(10),"|祝福|",SUBSTITUTE(SUBSTITUTE(SUBSTITUTE(SUBSTITUTE(SUBSTITUTE(SUBSTITUTE(SUBSTITUTE(SUBSTITUTE(J29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29&amp;" "&amp;B29&amp;" 指揮官 S",Troops!$A:$A,0)&amp;":AJ"&amp;MATCH(A29&amp;" "&amp;B29&amp;" 指揮官 E",Troops!$A:$A,0))),myConcat(INDIRECT("Troops!AJ"&amp;MATCH(A29&amp;" "&amp;B29&amp;" 指揮官 S",Troops!$A:$A,0)))),CHAR(10),"***兵士",CHAR(10),"|名称|種別|コスト|&gt;|雇用条件|指揮枠|行軍|",CHAR(10),IFERROR(myConcat(INDIRECT("Troops!AJ"&amp;MATCH(A29&amp;" "&amp;B29&amp;" 兵士 S",Troops!$A:$A,0)&amp;":AJ"&amp;MATCH(A29&amp;" "&amp;B29&amp;" 兵士 E",Troops!$A:$A,0))),myConcat(INDIRECT("Troops!AJ"&amp;MATCH(A29&amp;" "&amp;B29&amp;" 指揮官 S",Troops!$A:$A,0)))),"**守備隊",CHAR(10),"|種別|指揮官|兵士|備考|",CHAR(10),IFERROR(myConcat(INDIRECT("Defence!H"&amp;MATCH(A29&amp;" "&amp;B29&amp;" S",Defence!$A:$A,0)&amp;":H"&amp;MATCH(A29&amp;" "&amp;B29&amp;" E",Defence!$A:$A,0))),myConcat(INDIRECT("Defence!H"&amp;MATCH(A29&amp;" "&amp;B29&amp;" S",Defence!$A:$A,0)))),CHAR(10),"**建造物",CHAR(10),"***首都要塞",CHAR(10),"|名称|管理力|指揮官雇用|兵士雇用|食糧庫|守備隊倍率|防壁強度|",CHAR(10),VLOOKUP(L29,Fort!$D:$M,10,FALSE),CHAR(10),"***陸上要塞",CHAR(10),"|名称|建造費|工期|管理力|指揮官雇用|兵士雇用|食糧庫|守備隊倍率|防壁強度|",CHAR(10),IFERROR(myConcat(INDIRECT(ADDRESS(MATCH(M29&amp;"1",Fort!$A:$A,0),MATCH(T29,Fort!$1:$1,0),3,1,"Fort")&amp;":"&amp;ADDRESS(MATCH(M29&amp;P29,Fort!$A:$A,0),MATCH(T29,Fort!$1:$1,0),3,1))),myConcat(INDIRECT(ADDRESS(MATCH(M29&amp;"1",Fort!$A:$A,0),MATCH(T29,Fort!$1:$1,0),3,1,"Fort")))),IFERROR("***沿岸要塞"&amp;CHAR(10)&amp;"|名称|建造費|工期|管理力|指揮官雇用|兵士雇用|食糧庫|守備隊倍率|防壁強度|"&amp;CHAR(10)&amp;IFERROR(myConcat(INDIRECT(ADDRESS(MATCH(N29&amp;"1",Fort!$A:$A,0),MATCH(T29,Fort!$1:$1,0),3,1,"Fort")&amp;":"&amp;ADDRESS(MATCH(N29&amp;Q29,Fort!$A:$A,0),MATCH(T29,Fort!$1:$1,0),3,1))),myConcat(INDIRECT(ADDRESS(MATCH(N29&amp;"1",Fort!$A:$A,0),MATCH(T29,Fort!$1:$1,0),3,1,"Fort")))&amp;CHAR(10)),""),"***水中要塞",CHAR(10),IFERROR("|名称|建造費|工期|管理力|指揮官雇用|兵士雇用|食糧庫|守備隊倍率|防壁強度|"&amp;CHAR(10)&amp;IFERROR(myConcat(INDIRECT(ADDRESS(MATCH(O29&amp;"1",Fort!$A:$A,0),MATCH(T29,Fort!$1:$1,0),3,1,"Fort")&amp;":"&amp;ADDRESS(MATCH(O29&amp;R29,Fort!$A:$A,0),MATCH(T29,Fort!$1:$1,0),3,1))),myConcat(INDIRECT(ADDRESS(MATCH(O29&amp;"1",Fort!$A:$A,0),MATCH(T29,Fort!$1:$1,0),3,1,"Fort")))),"建造不可"),CHAR(10),"***研究所と寺院",CHAR(10),"|設備|費用|特殊効果|",CHAR(10),"|研究所|",IF(U29&lt;&gt;500,"''"&amp;U29&amp;"''",U29),"|",V29,"|",CHAR(10),"|寺院|",IF(W29&lt;&gt;400,"''"&amp;W29&amp;"''",W29),"|",X29,"|",CHAR(10),"**魔法",CHAR(10),"***魔法資源",CHAR(10),"|魔法土地|",Y29,"|",CHAR(10),"|宝石収入|",SUBSTITUTE(SUBSTITUTE(SUBSTITUTE(SUBSTITUTE(SUBSTITUTE(SUBSTITUTE(SUBSTITUTE(SUBSTITUTE(Z29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Slave);"),"|",CHAR(10),"|特殊機能|",AA29,"|",CHAR(10),"***魔法技能",CHAR(10),"|名称|雇用|固定魔力|変動魔力|研究力|特殊能力|",CHAR(10),IFERROR(myConcat(INDIRECT("MagicSkill!AM"&amp;MATCH(A29&amp;" "&amp;B29&amp;" S",MagicSkill!$A:$A,0)&amp;":AM"&amp;MATCH(A29&amp;" "&amp;B29&amp;" E",MagicSkill!$A:$A,0))),myConcat(INDIRECT("MagicSkill!AM"&amp;MATCH(A29&amp;" "&amp;B29&amp;" S",MagicSkill!$A:$A,0)))),CHAR(10),"***固有呪文",CHAR(10),IFERROR(CHAR(10)&amp;"|領域|名称|主系統|副系統|消費|使用場面|簡易分類|"&amp;CHAR(10)&amp;IFERROR(myConcat(INDIRECT("NationalSpellWork!E"&amp;MATCH(A29&amp;" "&amp;B29&amp;" S",NationalSpellWork!$A:$A,0)&amp;":E"&amp;MATCH(A29&amp;" "&amp;B29&amp;" E",NationalSpellWork!$A:$A,0))),myConcat(INDIRECT("NationalSpellWork!E"&amp;MATCH(A29&amp;" "&amp;B29&amp;" S",NationalSpellWork!$A:$A,0)))),"なし"),CHAR(10),"***固有アイテム",CHAR(10),IFERROR(IFERROR(myConcat(INDIRECT("NationalItemWork!E"&amp;MATCH(A29&amp;" "&amp;B29&amp;" S",NationalItemWork!$A:$A,0)&amp;":E"&amp;MATCH(A29&amp;" "&amp;B29&amp;" E",NationalItemWork!$A:$A,0))),myConcat(INDIRECT("NationalItemWork!E"&amp;MATCH(A29&amp;" "&amp;B29&amp;" S",NationalItemWork!$A:$A,0)))),"なし"),CHAR(10),"**聖職",CHAR(10),"***支配圏特殊効果",CHAR(10),IF(I29&lt;&gt;"",I29,"なし"),CHAR(10),"***聖職者特殊能力",CHAR(10),IF(K29&lt;&gt;"",K29,"なし"),CHAR(10))</f>
        <v xml:space="preserve">*Atlantis, Emergence of the Deep Ones
何世紀にも渡り、海はTritonの領域でしたが、しかし最近になって魚、蛙そして人間の雑種のような生物の国が、海で最も深い谷間に誕生しました。
彼らの一部は浅い沿岸の礁を住処としていたため、この種族は全く未知のものというわけではありませんでしたが、Triton Kingらは、彼らが国を作れるほどの数や力を持っているとは全く想像しませんでした。
これら深海のAtlantianは、殺されない限りは決して成長を止めず、数百年に渡って生きます。
Atlantianの社会は、大きさと年齢による厳しい階層構造により組織されます。
最も古く、最も狡猾なAtlantianは、自らを海で最も深い地帯にある玄武岩の都市の王や女王としました。
深海のAtlantianは、Basalt Kingによって作られる、魔法をかけられた玄武岩の武器を用います。
**国勢
|種族|アトランティアン、ディープワン|
|経済||
|気候||
|祝福||
**正規軍
***指揮官
|名称|種別|コスト|&gt;|雇用条件|指揮能力|行軍|
|BGCOLOR(#F5F5F5):Scout|斥候|&amp;ref(Nation/C_Gold.jpg,nolink,25x25,Gold);25&amp;ref(Nation/C_Resource.jpg,nolink,25x25,Resource);1&amp;ref(Nation/C_Command.jpg,nolink,25x25,Commander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|BGCOLOR(#F5F5F5):Coral Priest|聖職者&amp;ref(Nation/Sacred.jpg,nolink,25x25,Sacred);|&amp;ref(Nation/C_Gold.jpg,nolink,25x25,Gold);45&amp;ref(Nation/C_Resource.jpg,nolink,25x25,Resource);3&amp;ref(Nation/C_Command.jpg,nolink,25x25,Commander Point);1|&amp;ref(Nation/R_UW-Fort.jpg,nolink,25x25,Underwater Fortress);&amp;ref(Nation/R_Coast-Fort.jpg,nolink,25x25,Coastal Fortress);|&amp;ref(Spell/P_Holy.jpg,nolink,25x25,Temple Needed);|&amp;ref(Nation/Squad.jpg,nolink,25x25,Squad);1&amp;ref(Nation/LivingLead.jpg,nolink,25x25,Leadership);10|14&amp;ref(Nation/Amphibian.jpg,nolink,25x25,Amphibian);|
|~|&gt;|&gt;|&gt;|&gt;|&gt;|BGCOLOR(#F5F5F5):レベル1の聖職者。水陸両棲以外の特徴は乏しい|
|BGCOLOR(#F5F5F5):Shambler Chief|指揮官|&amp;ref(Nation/C_Gold.jpg,nolink,25x25,Gold);50&amp;ref(Nation/C_Resource.jpg,nolink,25x25,Resource);2&amp;ref(Nation/C_Command.jpg,nolink,25x25,Commander Point);1|&amp;ref(Nation/R_UW-Fort.jpg,nolink,25x25,Underwater Fortress);||&amp;ref(Nation/Squad.jpg,nolink,25x25,Squad);2&amp;ref(Nation/LivingLead.jpg,nolink,25x25,Leadership);60|16&amp;ref(Nation/Amphibian.jpg,nolink,25x25,Amphibian);|
|~|&gt;|&gt;|&gt;|&gt;|&gt;|BGCOLOR(#F5F5F5):標準的な指揮官。大柄で丈夫だが装備は貧弱|
|BGCOLOR(#F5F5F5):Coral Commander|指揮官|&amp;ref(Nation/C_Gold.jpg,nolink,25x25,Gold);80&amp;ref(Nation/C_Resource.jpg,nolink,25x25,Resource);26&amp;ref(Nation/C_Command.jpg,nolink,25x25,Commander Point);1|&amp;ref(Nation/R_UW-Fort.jpg,nolink,25x25,Underwater Fortress);||&amp;ref(Nation/Squad.jpg,nolink,25x25,Squad);3&amp;ref(Nation/LivingLead.jpg,nolink,25x25,Leadership);80|12&amp;ref(Nation/Amphibian.jpg,nolink,25x25,Amphibian);|
|~|&gt;|&gt;|&gt;|&gt;|&gt;|BGCOLOR(#F5F5F5):上位指揮官。真っ当な防具を持ち頑丈|
|BGCOLOR(#F5F5F5):Mother of the Deep|聖職者&amp;ref(Nation/Sacred.jpg,nolink,25x25,Sacred);|&amp;ref(Nation/C_Gold.jpg,nolink,25x25,Gold);95&amp;ref(Nation/C_Resource.jpg,nolink,25x25,Resource);5&amp;ref(Nation/C_Command.jpg,nolink,25x25,Commander Point);2|&amp;ref(Nation/R_UW-Fort.jpg,nolink,25x25,Underwater Fortress);|&amp;ref(Spell/P_Holy.jpg,nolink,25x25,Temple Needed);|&amp;ref(Nation/Squad.jpg,nolink,25x25,Squad);2&amp;ref(Nation/LivingLead.jpg,nolink,25x25,Leadership);40|16&amp;ref(Nation/Amphibian.jpg,nolink,25x25,Amphibian);|
|~|&gt;|&gt;|&gt;|&gt;|&gt;|BGCOLOR(#F5F5F5):レベル2の聖職者。大柄な分は丈夫|
|BGCOLOR(#F5F5F5):Mage of the Deep|魔術師|&amp;ref(Nation/C_Gold.jpg,nolink,25x25,Gold);215&amp;ref(Nation/C_Resource.jpg,nolink,25x25,Resource);4&amp;ref(Nation/C_Command.jpg,nolink,25x25,Commander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Leadership);20+|16&amp;ref(Nation/Amphibian.jpg,nolink,25x25,Amphibian);&amp;ref(Nation/Gift-of-Water-Breathing.jpg,nolink,25x25,Gift of Water Breathing (10 size points));|
|~|&gt;|&gt;|&gt;|&gt;|&gt;|BGCOLOR(#F5F5F5):水などの魔法技能を持つ。雇用条件のわりに最大魔力は高い|
|BGCOLOR(#F5F5F5):Basalt Queen|聖職者&amp;ref(Nation/Sacred.jpg,nolink,25x25,Sacred);|&amp;ref(Nation/C_Gold.jpg,nolink,25x25,Gold);325&amp;ref(Nation/C_Resource.jpg,nolink,25x25,Resource);1&amp;ref(Nation/C_Command.jpg,nolink,25x25,Commander Point);4|&amp;ref(Nation/R_Capital.jpg,nolink,25x25,National Capital);|&amp;ref(Spell/P_Holy.jpg,nolink,25x25,Temple Needed);|&amp;ref(Nation/Squad.jpg,nolink,25x25,Squad);5&amp;ref(Nation/LivingLead.jpg,nolink,25x25,Leadership);160|20&amp;ref(Nation/Amphibian.jpg,nolink,25x25,Amphibian);|
|~|&gt;|&gt;|&gt;|&gt;|&gt;|BGCOLOR(#F5F5F5):レベル3の聖職者。最上位指揮官も兼任する|
|BGCOLOR(#F5F5F5):Basalt King|魔術師&amp;ref(Nation/Sacred.jpg,nolink,25x25,Sacred);|&amp;ref(Nation/C_Gold.jpg,nolink,25x25,Gold);445&amp;ref(Nation/C_Resource.jpg,nolink,25x25,Resource);1&amp;ref(Nation/C_Command.jpg,nolink,25x25,Commander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Needed);|&amp;ref(Nation/Squad.jpg,nolink,25x25,Squad);1&amp;ref(Nation/LivingLead.jpg,nolink,25x25,Leadership);15+&amp;ref(Nation/MagicLead.jpg,nolink,25x25,Magic Leadership);35+|20&amp;ref(Nation/Amphibian.jpg,nolink,25x25,Amphibian);|
|~|&gt;|&gt;|&gt;|&gt;|&gt;|BGCOLOR(#F5F5F5):地、水、火の魔法技能を持つ。資源も少量生産|
***兵士
|名称|種別|コスト|&gt;|雇用条件|指揮枠|行軍|
|BGCOLOR(#F5F5F5):Reef Dweller|歩兵|&amp;ref(Nation/C_Gold.jpg,nolink,25x25,Gold);10&amp;ref(Nation/C_Resource.jpg,nolink,25x25,Resource);10&amp;ref(Nation/C_Recruitment.jpg,nolink,25x25,Recruitment Point);9|&amp;ref(Nation/R_UW-Fort.jpg,nolink,25x25,Underwater Fortress);&amp;ref(Nation/R_Coast-Fort.jpg,nolink,25x25,Coastal Fortress);||&amp;ref(Nation/LivingLead.jpg,nolink,25x25,Living);|10&amp;ref(Nation/Amphibian.jpg,nolink,25x25,Amphibian);|
|~|&gt;|&gt;|&gt;|&gt;|&gt;|BGCOLOR(#F5F5F5):珊瑚の槍と盾を持つ歩兵。珊瑚の武具は毒を持つ|
|BGCOLOR(#F5F5F5):Atlantian Spearman|歩兵|&amp;ref(Nation/C_Gold.jpg,nolink,25x25,Gold);10&amp;ref(Nation/C_Resource.jpg,nolink,25x25,Resource);4&amp;ref(Nation/C_Recruitment.jpg,nolink,25x25,Recruitment Point);9|&amp;ref(Nation/R_UW-Fort.jpg,nolink,25x25,Underwater Fortress);||&amp;ref(Nation/LivingLead.jpg,nolink,25x25,Living);|10&amp;ref(Nation/Amphibian.jpg,nolink,25x25,Amphibian);|
|~|&gt;|&gt;|&gt;|&gt;|&gt;|BGCOLOR(#F5F5F5):槍を持つ軽歩兵。Atlantianは丈夫だがやや鈍重|
|BGCOLOR(#F5F5F5):Shambler|歩兵|&amp;ref(Nation/C_Gold.jpg,nolink,25x25,Gold);20&amp;ref(Nation/C_Resource.jpg,nolink,25x25,Resource);1&amp;ref(Nation/C_Recruitment.jpg,nolink,25x25,Recruitment Point);25|&amp;ref(Nation/R_UW-Fort.jpg,nolink,25x25,Underwater Fortress);||&amp;ref(Nation/LivingLead.jpg,nolink,25x25,Living);|14&amp;ref(Nation/Amphibian.jpg,nolink,25x25,Amphibian);|
|~|&gt;|&gt;|&gt;|&gt;|&gt;|BGCOLOR(#F5F5F5):爪の二連撃で戦う軽歩兵。Shamblerは大型で力も強い|
|BGCOLOR(#F5F5F5):War Shambler|歩兵|&amp;ref(Nation/C_Gold.jpg,nolink,25x25,Gold);25&amp;ref(Nation/C_Resource.jpg,nolink,25x25,Resource);7&amp;ref(Nation/C_Recruitment.jpg,nolink,25x25,Recruitment Point);30|&amp;ref(Nation/R_UW-Fort.jpg,nolink,25x25,Underwater Fortress);||&amp;ref(Nation/LivingLead.jpg,nolink,25x25,Living);|12&amp;ref(Nation/Amphibian.jpg,nolink,25x25,Amphibian);|
|~|&gt;|&gt;|&gt;|&gt;|&gt;|BGCOLOR(#F5F5F5):槍と盾を持つ歩兵。力が強いため武器が弱くとも強烈|
|BGCOLOR(#F5F5F5):Coral Guard|歩兵|&amp;ref(Nation/C_Gold.jpg,nolink,25x25,Gold);30&amp;ref(Nation/C_Resource.jpg,nolink,25x25,Resource);26&amp;ref(Nation/C_Recruitment.jpg,nolink,25x25,Recruitment Point);39|&amp;ref(Nation/R_UW-Fort.jpg,nolink,25x25,Underwater Fortress);||&amp;ref(Nation/LivingLead.jpg,nolink,25x25,Living);|10&amp;ref(Nation/Amphibian.jpg,nolink,25x25,Amphibian);|
|~|&gt;|&gt;|&gt;|&gt;|&gt;|BGCOLOR(#F5F5F5):珊瑚の薙刀と盾を持つ重歩兵。両手武器を片手で振るう|
|BGCOLOR(#F5F5F5):Deep One|歩兵|&amp;ref(Nation/C_Gold.jpg,nolink,25x25,Gold);10&amp;ref(Nation/C_Resource.jpg,nolink,25x25,Resource);1&amp;ref(Nation/C_Recruitment.jpg,nolink,25x25,Recruitment Point);9|&amp;ref(Nation/R_UW-Fort.jpg,nolink,25x25,Underwater Fortress);||&amp;ref(Nation/LivingLead.jpg,nolink,25x25,Living);|12&amp;ref(Nation/Amphibian.jpg,nolink,25x25,Amphibian);|
|~|&gt;|&gt;|&gt;|&gt;|&gt;|BGCOLOR(#F5F5F5):爪と顎で戦う軽歩兵。Deep Oneは完全な暗視能力を備える|
|BGCOLOR(#F5F5F5):Deep One Spearman|歩兵|&amp;ref(Nation/C_Gold.jpg,nolink,25x25,Gold);10&amp;ref(Nation/C_Resource.jpg,nolink,25x25,Resource);7&amp;ref(Nation/C_Recruitment.jpg,nolink,25x25,Recruitment Point);9|&amp;ref(Nation/R_UW-Fort.jpg,nolink,25x25,Underwater Fortress);||&amp;ref(Nation/LivingLead.jpg,nolink,25x25,Living);|12&amp;ref(Nation/Amphibian.jpg,nolink,25x25,Amphibian);|
|~|&gt;|&gt;|&gt;|&gt;|&gt;|BGCOLOR(#F5F5F5):魔法の槍を持つ軽歩兵。霊体に強いが魔法抵抗は乏しい|
|BGCOLOR(#F5F5F5):Shambler of the Deep|歩兵|&amp;ref(Nation/C_Gold.jpg,nolink,25x25,Gold);20&amp;ref(Nation/C_Resource.jpg,nolink,25x25,Resource);1&amp;ref(Nation/C_Recruitment.jpg,nolink,25x25,Recruitment Point);25|&amp;ref(Nation/R_UW-Fort.jpg,nolink,25x25,Underwater Fortress);||&amp;ref(Nation/LivingLead.jpg,nolink,25x25,Living);|14&amp;ref(Nation/Amphibian.jpg,nolink,25x25,Amphibian);|
|~|&gt;|&gt;|&gt;|&gt;|&gt;|BGCOLOR(#F5F5F5):爪の二連撃と顎で戦う軽歩兵。大柄ながら手数で補っている|
|BGCOLOR(#F5F5F5):Warrior of the Deep|歩兵|&amp;ref(Nation/C_Gold.jpg,nolink,25x25,Gold);25&amp;ref(Nation/C_Resource.jpg,nolink,25x25,Resource);11&amp;ref(Nation/C_Recruitment.jpg,nolink,25x25,Recruitment Point);30|&amp;ref(Nation/R_UW-Fort.jpg,nolink,25x25,Underwater Fortress);||&amp;ref(Nation/LivingLead.jpg,nolink,25x25,Living);|14&amp;ref(Nation/Amphibian.jpg,nolink,25x25,Amphibian);|
|~|&gt;|&gt;|&gt;|&gt;|&gt;|BGCOLOR(#F5F5F5):魔法の槍と盾を持つ軽歩兵。手数は減るが一撃の重さは光る|
|BGCOLOR(#F5F5F5):Living Pillar|歩兵&amp;ref(Nation/Sacred.jpg,nolink,25x25,Sacred);|&amp;ref(Nation/C_Gold.jpg,nolink,25x25,Gold);35&amp;ref(Nation/C_Resource.jpg,nolink,25x25,Resource);56&amp;ref(Nation/C_Recruitment.jpg,nolink,25x25,Recruitment Point);35|&amp;ref(Nation/R_Capital.jpg,nolink,25x25,National Capital);|&amp;ref(Spell/P_Holy.jpg,nolink,25x25,Temple Needed);|&amp;ref(Nation/LivingLead.jpg,nolink,25x25,Living);|8&amp;ref(Nation/Amphibian.jpg,nolink,25x25,Amphibian);|
|~|&gt;|&gt;|&gt;|&gt;|&gt;|BGCOLOR(#F5F5F5):魔法の槍と盾を持つ重歩兵。極めて硬い鎧だが恐ろしく鈍重|
**守備隊
|種別|指揮官|兵士|備考|
|全域下位|Coral Commander|Atlantian Spearman:10　Deep One:10||
|全域上位|Mother of the Deep|Atlantian Spearman:10　War Shambler:10||
|水中要塞|Coral Priest|Reef Dweller:10||
|陸上要塞|Captain|Archer:10||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|魔法土地|The Basalt City, The Dark Crystal|
|宝石収入|&amp;ref(Spell/V_Fire.jpg,nolink,25x25,Fire Gem);1&amp;ref(Spell/V_Water.jpg,nolink,25x25,Water Gem);2&amp;ref(Spell/V_Earth.jpg,nolink,25x25,Earth Gem);3|
|特殊機能||
***魔法技能
|名称|雇用|固定魔力|変動魔力|研究力|特殊能力|
|Coral Priest|&amp;ref(Nation/R_UW-Fort.jpg,nolink,25x25,Underwater Fortress);&amp;ref(Nation/R_Coast-Fort.jpg,nolink,25x25,Coastal Fortress);|&amp;ref(Spell/P_Holy.jpg,nolink,25x25,Holy);1|||&amp;ref(Nation/Sacred.jpg,nolink,25x25,Sacred);|
|Mother of the Deep|&amp;ref(Nation/R_UW-Fort.jpg,nolink,25x25,Underwater Fortress);|&amp;ref(Spell/P_Holy.jpg,nolink,25x25,Holy);2|||&amp;ref(Nation/Sacred.jpg,nolink,25x25,Sacred);|
|Mage of the Deep|&amp;ref(Nation/R_UW-Fort.jpg,nolink,25x25,Underwater Fortress);|&amp;ref(Spell/P_Water.jpg,nolink,25x25,Water);2|&amp;ref(Spell/P_Fire.jpg,nolink,25x25,Fire);&amp;ref(Spell/P_Water.jpg,nolink,25x25,Water);&amp;ref(Spell/P_Earth.jpg,nolink,25x25,Earth);&amp;ref(Spell/P_Astral.jpg,nolink,25x25,Astral);+1:100%&amp;br;&amp;ref(Spell/P_Fire.jpg,nolink,25x25,Fire);&amp;ref(Spell/P_Water.jpg,nolink,25x25,Water);&amp;ref(Spell/P_Earth.jpg,nolink,25x25,Earth);+1:100%|&amp;ref(Spell/P_Research.jpg,nolink,25x25,Research);13||
|Basalt Queen|&amp;ref(Nation/R_Capital.jpg,nolink,25x25,National Capital);|&amp;ref(Spell/P_Holy.jpg,nolink,25x25,Holy);3|||&amp;ref(Nation/Sacred.jpg,nolink,25x25,Sacred);|
|Basalt King|&amp;ref(Nation/R_Capital.jpg,nolink,25x25,National Capital);|&amp;ref(Spell/P_Fire.jpg,nolink,25x25,Fire);1&amp;ref(Spell/P_Water.jpg,nolink,25x25,Water);2&amp;ref(Spell/P_Earth.jpg,nolink,25x25,Earth);3|&amp;ref(Spell/P_Fire.jpg,nolink,25x25,Fire);&amp;ref(Spell/P_Water.jpg,nolink,25x25,Water);&amp;ref(Spell/P_Earth.jpg,nolink,25x25,Earth);+1:100%&amp;br;&amp;ref(Spell/P_Fire.jpg,nolink,25x25,Fire);&amp;ref(Spell/P_Water.jpg,nolink,25x25,Water);&amp;ref(Spell/P_Earth.jpg,nolink,25x25,Earth);+1:10%|&amp;ref(Spell/P_Research.jpg,nolink,25x25,Research);19+|&amp;ref(Nation/Resource-Bonus.jpg,nolink,25x25,Resource Bonus (10));&amp;ref(Nation/Sacred.jpg,nolink,25x25,Sacred);|
***固有呪文
|領域|名称|主系統|副系統|消費|使用場面|簡易分類|
|Conjuration Lv6|Summon Monster Fish|&amp;ref(Spell/P_Water.jpg,nolink,25x25,Water);3||&amp;ref(Spell/V_Water.jpg,nolink,25x25,Water Gem);6|儀式/水中専用|兵士召喚|
|~|~|&gt;|&gt;|&gt;|&gt;|敵を丸呑みする深海魚Monster Fishを1体召喚します|
***固有アイテム
なし
**聖職
***支配圏特殊効果
なし
***聖職者特殊能力
なし
</v>
      </c>
    </row>
    <row r="30" spans="1:31" x14ac:dyDescent="0.15">
      <c r="A30" t="s">
        <v>2893</v>
      </c>
      <c r="B30" t="s">
        <v>2947</v>
      </c>
      <c r="C30" t="s">
        <v>2948</v>
      </c>
      <c r="D30" t="s">
        <v>3078</v>
      </c>
      <c r="E30" s="10" t="s">
        <v>8603</v>
      </c>
      <c r="F30" s="10" t="s">
        <v>8600</v>
      </c>
      <c r="L30" t="s">
        <v>3102</v>
      </c>
      <c r="M30" t="s">
        <v>3064</v>
      </c>
      <c r="O30" t="s">
        <v>3312</v>
      </c>
      <c r="P30">
        <v>2</v>
      </c>
      <c r="R30">
        <v>2</v>
      </c>
      <c r="S30">
        <v>0</v>
      </c>
      <c r="T30">
        <v>100</v>
      </c>
      <c r="U30">
        <v>500</v>
      </c>
      <c r="W30">
        <v>400</v>
      </c>
      <c r="Y30" t="s">
        <v>8601</v>
      </c>
      <c r="Z30" t="s">
        <v>8602</v>
      </c>
      <c r="AB30" t="str">
        <f t="shared" si="0"/>
        <v>|BGCOLOR(#FDFDFD):[[&amp;ref(R'lyeh.jpg,nolink,50x65,R'lyeh, Time of Aboleths);&gt;./R'lyeh]]</v>
      </c>
      <c r="AC30" t="str">
        <f t="shared" ca="1" si="1"/>
        <v>|BGCOLOR(#F0F8FF):[[''R'lyeh''&gt;./R'lyeh]]</v>
      </c>
      <c r="AD30"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v>
      </c>
      <c r="AE30" t="str">
        <f ca="1">CONCATENATE("*",B30,", ",C30,CHAR(10),E30,CHAR(10),"**国勢",CHAR(10),"|種族|",F30,"|",CHAR(10),"|経済|",G30,"|",CHAR(10),"|気候|",IF(H30&lt;&gt;"",REPT(SUBSTITUTE(SUBSTITUTE(LEFT(H30,4),"Heat","&amp;ref(Spell/S_Heat.jpg,nolink,25x25,Heat);"),"Cold","&amp;ref(Spell/S_Cold.jpg,nolink,25x25,Cold);"),RIGHT(H30,1)),""),"|",CHAR(10),"|祝福|",SUBSTITUTE(SUBSTITUTE(SUBSTITUTE(SUBSTITUTE(SUBSTITUTE(SUBSTITUTE(SUBSTITUTE(SUBSTITUTE(J30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30&amp;" "&amp;B30&amp;" 指揮官 S",Troops!$A:$A,0)&amp;":AJ"&amp;MATCH(A30&amp;" "&amp;B30&amp;" 指揮官 E",Troops!$A:$A,0))),myConcat(INDIRECT("Troops!AJ"&amp;MATCH(A30&amp;" "&amp;B30&amp;" 指揮官 S",Troops!$A:$A,0)))),CHAR(10),"***兵士",CHAR(10),"|名称|種別|コスト|&gt;|雇用条件|指揮枠|行軍|",CHAR(10),IFERROR(myConcat(INDIRECT("Troops!AJ"&amp;MATCH(A30&amp;" "&amp;B30&amp;" 兵士 S",Troops!$A:$A,0)&amp;":AJ"&amp;MATCH(A30&amp;" "&amp;B30&amp;" 兵士 E",Troops!$A:$A,0))),myConcat(INDIRECT("Troops!AJ"&amp;MATCH(A30&amp;" "&amp;B30&amp;" 指揮官 S",Troops!$A:$A,0)))),"**守備隊",CHAR(10),"|種別|指揮官|兵士|備考|",CHAR(10),IFERROR(myConcat(INDIRECT("Defence!H"&amp;MATCH(A30&amp;" "&amp;B30&amp;" S",Defence!$A:$A,0)&amp;":H"&amp;MATCH(A30&amp;" "&amp;B30&amp;" E",Defence!$A:$A,0))),myConcat(INDIRECT("Defence!H"&amp;MATCH(A30&amp;" "&amp;B30&amp;" S",Defence!$A:$A,0)))),CHAR(10),"**建造物",CHAR(10),"***首都要塞",CHAR(10),"|名称|管理力|指揮官雇用|兵士雇用|食糧庫|守備隊倍率|防壁強度|",CHAR(10),VLOOKUP(L30,Fort!$D:$M,10,FALSE),CHAR(10),"***陸上要塞",CHAR(10),"|名称|建造費|工期|管理力|指揮官雇用|兵士雇用|食糧庫|守備隊倍率|防壁強度|",CHAR(10),IFERROR(myConcat(INDIRECT(ADDRESS(MATCH(M30&amp;"1",Fort!$A:$A,0),MATCH(T30,Fort!$1:$1,0),3,1,"Fort")&amp;":"&amp;ADDRESS(MATCH(M30&amp;P30,Fort!$A:$A,0),MATCH(T30,Fort!$1:$1,0),3,1))),myConcat(INDIRECT(ADDRESS(MATCH(M30&amp;"1",Fort!$A:$A,0),MATCH(T30,Fort!$1:$1,0),3,1,"Fort")))),IFERROR("***沿岸要塞"&amp;CHAR(10)&amp;"|名称|建造費|工期|管理力|指揮官雇用|兵士雇用|食糧庫|守備隊倍率|防壁強度|"&amp;CHAR(10)&amp;IFERROR(myConcat(INDIRECT(ADDRESS(MATCH(N30&amp;"1",Fort!$A:$A,0),MATCH(T30,Fort!$1:$1,0),3,1,"Fort")&amp;":"&amp;ADDRESS(MATCH(N30&amp;Q30,Fort!$A:$A,0),MATCH(T30,Fort!$1:$1,0),3,1))),myConcat(INDIRECT(ADDRESS(MATCH(N30&amp;"1",Fort!$A:$A,0),MATCH(T30,Fort!$1:$1,0),3,1,"Fort")))&amp;CHAR(10)),""),"***水中要塞",CHAR(10),IFERROR("|名称|建造費|工期|管理力|指揮官雇用|兵士雇用|食糧庫|守備隊倍率|防壁強度|"&amp;CHAR(10)&amp;IFERROR(myConcat(INDIRECT(ADDRESS(MATCH(O30&amp;"1",Fort!$A:$A,0),MATCH(T30,Fort!$1:$1,0),3,1,"Fort")&amp;":"&amp;ADDRESS(MATCH(O30&amp;R30,Fort!$A:$A,0),MATCH(T30,Fort!$1:$1,0),3,1))),myConcat(INDIRECT(ADDRESS(MATCH(O30&amp;"1",Fort!$A:$A,0),MATCH(T30,Fort!$1:$1,0),3,1,"Fort")))),"建造不可"),CHAR(10),"***研究所と寺院",CHAR(10),"|設備|費用|特殊効果|",CHAR(10),"|研究所|",IF(U30&lt;&gt;500,"''"&amp;U30&amp;"''",U30),"|",V30,"|",CHAR(10),"|寺院|",IF(W30&lt;&gt;400,"''"&amp;W30&amp;"''",W30),"|",X30,"|",CHAR(10),"**魔法",CHAR(10),"***魔法資源",CHAR(10),"|魔法土地|",Y30,"|",CHAR(10),"|宝石収入|",SUBSTITUTE(SUBSTITUTE(SUBSTITUTE(SUBSTITUTE(SUBSTITUTE(SUBSTITUTE(SUBSTITUTE(SUBSTITUTE(Z30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Slave);"),"|",CHAR(10),"|特殊機能|",AA30,"|",CHAR(10),"***魔法技能",CHAR(10),"|名称|雇用|固定魔力|変動魔力|研究力|特殊能力|",CHAR(10),IFERROR(myConcat(INDIRECT("MagicSkill!AM"&amp;MATCH(A30&amp;" "&amp;B30&amp;" S",MagicSkill!$A:$A,0)&amp;":AM"&amp;MATCH(A30&amp;" "&amp;B30&amp;" E",MagicSkill!$A:$A,0))),myConcat(INDIRECT("MagicSkill!AM"&amp;MATCH(A30&amp;" "&amp;B30&amp;" S",MagicSkill!$A:$A,0)))),CHAR(10),"***固有呪文",CHAR(10),IFERROR(CHAR(10)&amp;"|領域|名称|主系統|副系統|消費|使用場面|簡易分類|"&amp;CHAR(10)&amp;IFERROR(myConcat(INDIRECT("NationalSpellWork!E"&amp;MATCH(A30&amp;" "&amp;B30&amp;" S",NationalSpellWork!$A:$A,0)&amp;":E"&amp;MATCH(A30&amp;" "&amp;B30&amp;" E",NationalSpellWork!$A:$A,0))),myConcat(INDIRECT("NationalSpellWork!E"&amp;MATCH(A30&amp;" "&amp;B30&amp;" S",NationalSpellWork!$A:$A,0)))),"なし"),CHAR(10),"***固有アイテム",CHAR(10),IFERROR(IFERROR(myConcat(INDIRECT("NationalItemWork!E"&amp;MATCH(A30&amp;" "&amp;B30&amp;" S",NationalItemWork!$A:$A,0)&amp;":E"&amp;MATCH(A30&amp;" "&amp;B30&amp;" E",NationalItemWork!$A:$A,0))),myConcat(INDIRECT("NationalItemWork!E"&amp;MATCH(A30&amp;" "&amp;B30&amp;" S",NationalItemWork!$A:$A,0)))),"なし"),CHAR(10),"**聖職",CHAR(10),"***支配圏特殊効果",CHAR(10),IF(I30&lt;&gt;"",I30,"なし"),CHAR(10),"***聖職者特殊能力",CHAR(10),IF(K30&lt;&gt;"",K30,"なし"),CHAR(10))</f>
        <v xml:space="preserve">*R'lyeh, Time of Aboleths
海で最も深いところでは、Abolethと呼ばれる奇妙な、魚に似た種族が生きています。
これらの存在は非常に知的で、Mind Lordと呼ばれる古きAbolethは、意志の力だけでより下等な存在を隷属させることができます。
このような力を持つことは、彼らが日々の労役と軍の雑兵を担わせるために、MermanやDeep Oneを隷属させることを意味します。
深い谷間では、隷属された労働者たちは、その統治者のために多数の小さいながらも素晴らしい都市を造りました。
その谷間には、Abolethの中でも最も強力なものが住んでいます。
**国勢
|種族|トリトン、マーマン、アトランティアン、アボレス|
|経済||
|気候||
|祝福||
**正規軍
***指揮官
|名称|種別|コスト|&gt;|雇用条件|指揮能力|行軍|
|BGCOLOR(#F5F5F5):Scout|斥候|&amp;ref(Nation/C_Gold.jpg,nolink,25x25,Gold);25&amp;ref(Nation/C_Resource.jpg,nolink,25x25,Resource);1&amp;ref(Nation/C_Command.jpg,nolink,25x25,Commander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|BGCOLOR(#F5F5F5):Slave Prince|指揮官|&amp;ref(Nation/C_Gold.jpg,nolink,25x25,Gold);80&amp;ref(Nation/C_Resource.jpg,nolink,25x25,Resource);49&amp;ref(Nation/C_Command.jpg,nolink,25x25,Commander Point);1|&amp;ref(Nation/R_UW-Fort.jpg,nolink,25x25,Underwater Fortress);||&amp;ref(Nation/Squad.jpg,nolink,25x25,Squad);3&amp;ref(Nation/LivingLead.jpg,nolink,25x25,Leadership);80&amp;ref(Item/Taskmaster.jpg,nolink,25x25,Taskmaster (+1));|10&amp;ref(Nation/Amphibian.jpg,nolink,25x25,Amphibian);|
|~|&gt;|&gt;|&gt;|&gt;|&gt;|BGCOLOR(#F5F5F5):標準的な指揮官。奴隷兵士の管理が主な役目|
|BGCOLOR(#F5F5F5):Slave Priest|聖職者&amp;ref(Nation/Sacred.jpg,nolink,25x25,Sacred);|&amp;ref(Nation/C_Gold.jpg,nolink,25x25,Gold);45&amp;ref(Nation/C_Resource.jpg,nolink,25x25,Resource);1&amp;ref(Nation/C_Command.jpg,nolink,25x25,Commander Point);1|&amp;ref(Nation/R_UW-Fort.jpg,nolink,25x25,Underwater Fortress);|&amp;ref(Spell/P_Holy.jpg,nolink,25x25,Temple Needed);|&amp;ref(Nation/Squad.jpg,nolink,25x25,Squad);1&amp;ref(Nation/LivingLead.jpg,nolink,25x25,Leadership);10|18&amp;ref(Nation/Amphibian.jpg,nolink,25x25,Amphibian);|
|~|&gt;|&gt;|&gt;|&gt;|&gt;|BGCOLOR(#F5F5F5):レベル1の聖職者。水陸両棲。奴隷扱いで維持費が安い|
|BGCOLOR(#F5F5F5):Slave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Leadership);25+|16&amp;ref(Nation/Amphibian.jpg,nolink,25x25,Amphibian);|
|~|&gt;|&gt;|&gt;|&gt;|&gt;|BGCOLOR(#F5F5F5):水、星などの魔法技能を持つ。陸にも自力で上がれる|
|BGCOLOR(#F5F5F5):Grandmother|聖職者&amp;ref(Nation/Sacred.jpg,nolink,25x25,Sacred);|&amp;ref(Nation/C_Gold.jpg,nolink,25x25,Gold);300&amp;ref(Nation/C_Resource.jpg,nolink,25x25,Resource);1&amp;ref(Nation/C_Command.jpg,nolink,25x25,Commander Point);2|&amp;ref(Nation/R_UW-Fort.jpg,nolink,25x25,Underwater Fortress);|&amp;ref(Spell/P_Holy.jpg,nolink,25x25,Temple Needed);|&amp;ref(Nation/Squad.jpg,nolink,25x25,Squad);1&amp;ref(Nation/LivingLead.jpg,nolink,25x25,Leadership);10&amp;ref(Nation/MagicLead.jpg,nolink,25x25,Magic Leadership);90|0&amp;ref(Nation/Aquatic.jpg,nolink,25x25,Aquatic);|
|~|&gt;|&gt;|&gt;|&gt;|&gt;|BGCOLOR(#F5F5F5):レベル3の聖職者。星の魔法技能も持つが移動不能|
|BGCOLOR(#F5F5F5):Aboleth|魔術師|&amp;ref(Nation/C_Gold.jpg,nolink,25x25,Gold);215&amp;ref(Nation/C_Resource.jpg,nolink,25x25,Resource);1&amp;ref(Nation/C_Command.jpg,nolink,25x25,Commander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Leadership);150+&amp;ref(Nation/UndeadLead.jpg,nolink,25x25,Undead Leadership);0+&amp;ref(Item/Taskmaster.jpg,nolink,25x25,Taskmaster (+2));|14&amp;ref(Nation/Aquatic.jpg,nolink,25x25,Aquatic);|
|~|&gt;|&gt;|&gt;|&gt;|&gt;|BGCOLOR(#F5F5F5):水、星などの魔法技能を持つ。強大だが水棲|
|BGCOLOR(#F5F5F5):Mind Lord|魔術師|&amp;ref(Nation/C_Gold.jpg,nolink,25x25,Gold);420&amp;ref(Nation/C_Resource.jpg,nolink,25x25,Resource);1&amp;ref(Nation/C_Command.jpg,nolink,25x25,Commander Point);4|&amp;ref(Nation/R_Capital.jpg,nolink,25x25,National Capital);|&amp;ref(Spell/P_Research.jpg,nolink,25x25,Lab Needed);|&amp;ref(Nation/Squad.jpg,nolink,25x25,Squad);2&amp;ref(Nation/LivingLead.jpg,nolink,25x25,Leadership);40&amp;ref(Nation/MagicLead.jpg,nolink,25x25,Magic Leadership);165+&amp;ref(Nation/UndeadLead.jpg,nolink,25x25,Undead Leadership);0+&amp;ref(Item/Taskmaster.jpg,nolink,25x25,Taskmaster (+3));|16&amp;ref(Nation/Aquatic.jpg,nolink,25x25,Aquatic);|
|~|&gt;|&gt;|&gt;|&gt;|&gt;|BGCOLOR(#F5F5F5):水、星などの魔法技能を持つ。装備欄の少なさが欠点|
|BGCOLOR(#F5F5F5):Abodai|聖職者&amp;ref(Nation/Sacred.jpg,nolink,25x25,Sacred);|&amp;ref(Nation/C_Gold.jpg,nolink,25x25,Gold);265&amp;ref(Nation/C_Resource.jpg,nolink,25x25,Resource);1&amp;ref(Nation/C_Command.jpg,nolink,25x25,Commander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Leadership);145+&amp;ref(Nation/UndeadLead.jpg,nolink,25x25,Undead Leadership);30+&amp;ref(Item/Taskmaster.jpg,nolink,25x25,Taskmaster (+2));|14&amp;ref(Nation/Aquatic.jpg,nolink,25x25,Aquatic);|
|~|&gt;|&gt;|&gt;|&gt;|&gt;|BGCOLOR(#F5F5F5):レベル1の聖職者。星、水、死などの魔法も持つ|
|BGCOLOR(#F5F5F5):Polypal Mother|聖職者&amp;ref(Nation/Sacred.jpg,nolink,25x25,Sacred);|&amp;ref(Nation/C_Gold.jpg,nolink,25x25,Gold);100&amp;ref(Nation/C_Resource.jpg,nolink,25x25,Resource);1&amp;ref(Nation/C_Command.jpg,nolink,25x25,Commander Point);2|&amp;ref(Nation/R_Foreign-Sea.jpg,nolink,25x25,Non-Fort Underwater);|&amp;ref(Spell/P_Holy.jpg,nolink,25x25,Temple Needed);|&amp;ref(Nation/Squad.jpg,nolink,25x25,Squad);1&amp;ref(Nation/LivingLead.jpg,nolink,25x25,Leadership);10&amp;ref(Nation/MagicLead.jpg,nolink,25x25,Magic Leadership);40|0&amp;ref(Nation/Aquatic.jpg,nolink,25x25,Aquatic);|
|~|&gt;|&gt;|&gt;|&gt;|&gt;|BGCOLOR(#F5F5F5):レベル2の聖職者。支配圏内だと多くの子を産むが移動不可|
|BGCOLOR(#F5F5F5):Androdai|聖職者&amp;ref(Nation/Sacred.jpg,nolink,25x25,Sacred);|&amp;ref(Nation/C_Gold.jpg,nolink,25x25,Gold);190&amp;ref(Nation/C_Resource.jpg,nolink,25x25,Resource);1&amp;ref(Nation/C_Command.jpg,nolink,25x25,Commander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Leadership);20+&amp;ref(Nation/UndeadLead.jpg,nolink,25x25,Undead Leadership);0+|16&amp;ref(Nation/Amphibian.jpg,nolink,25x25,Amphibian);|
|~|&gt;|&gt;|&gt;|&gt;|&gt;|BGCOLOR(#F5F5F5):レベル1の聖職者。研究員やAbolethらの道具として活躍|
***兵士
|名称|種別|コスト|&gt;|雇用条件|指揮枠|行軍|
|BGCOLOR(#F5F5F5):Slave Trooper|歩兵|&amp;ref(Nation/C_Gold.jpg,nolink,25x25,Gold);9&amp;ref(Nation/C_Resource.jpg,nolink,25x25,Resource);1&amp;ref(Nation/C_Recruitment.jpg,nolink,25x25,Recruitment Point);6|&amp;ref(Nation/R_UW-Fort.jpg,nolink,25x25,Underwater Fortress);||&amp;ref(Nation/LivingLead.jpg,nolink,25x25,Living);&amp;ref(Nation/Slave.jpg,nolink,25x25,Slave);|14&amp;ref(Nation/Aquatic.jpg,nolink,25x25,Aquatic);|
|~|&gt;|&gt;|&gt;|&gt;|&gt;|BGCOLOR(#F5F5F5):槍を持つ軽歩兵。戦闘技能は悪くないが士気は欠く|
|BGCOLOR(#F5F5F5):Slave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Fortress);||&amp;ref(Nation/LivingLead.jpg,nolink,25x25,Living);&amp;ref(Nation/Slave.jpg,nolink,25x25,Slave);|12&amp;ref(Nation/Aquatic.jpg,nolink,25x25,Aquatic);|
|~|&gt;|&gt;|&gt;|&gt;|&gt;|BGCOLOR(#F5F5F5):三叉矛を持つ歩兵。Tritonは水棲だが戦闘力は高め|
|BGCOLOR(#F5F5F5):Slave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Fortress);||&amp;ref(Nation/LivingLead.jpg,nolink,25x25,Living);&amp;ref(Nation/Slave.jpg,nolink,25x25,Slave);|16&amp;ref(Nation/Amphibian.jpg,nolink,25x25,Amphibian);|
|~|&gt;|&gt;|&gt;|&gt;|&gt;|BGCOLOR(#F5F5F5):網と槍を持つ軽歩兵。中型までの敵の足止めに使える|
|BGCOLOR(#F5F5F5):Slave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Fortress);||&amp;ref(Nation/LivingLead.jpg,nolink,25x25,Living);&amp;ref(Nation/Slave.jpg,nolink,25x25,Slave);|14&amp;ref(Nation/Amphibian.jpg,nolink,25x25,Amphibian);|
|~|&gt;|&gt;|&gt;|&gt;|&gt;|BGCOLOR(#F5F5F5):槍を持つ歩兵。Mermanは陸でも動けるが足は遅くなる|
|BGCOLOR(#F5F5F5):Slave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Fortress);||&amp;ref(Nation/LivingLead.jpg,nolink,25x25,Living);&amp;ref(Nation/Slave.jpg,nolink,25x25,Slave);|12&amp;ref(Nation/Amphibian.jpg,nolink,25x25,Amphibian);|
|~|&gt;|&gt;|&gt;|&gt;|&gt;|BGCOLOR(#F5F5F5):三叉矛を持つ軽歩兵。安物の中では最も一撃が重い|
|BGCOLOR(#F5F5F5):Slave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|~|&gt;|&gt;|&gt;|&gt;|&gt;|BGCOLOR(#F5F5F5):三叉矛を持つ歩兵。Atlantianは闇に強く陸も平気|
|BGCOLOR(#F5F5F5):Slave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|~|&gt;|&gt;|&gt;|&gt;|&gt;|BGCOLOR(#F5F5F5):三叉矛を持つ歩兵。兜が追加されている程度の違いしかない|
|BGCOLOR(#F5F5F5):Lobo Guard|歩兵|&amp;ref(Nation/C_Gold.jpg,nolink,25x25,Gold);5&amp;ref(Nation/C_Resource.jpg,nolink,25x25,Resource);1&amp;ref(Nation/C_Recruitment.jpg,nolink,25x25,Recruitment Point);2|&amp;ref(Nation/R_UW-Fort.jpg,nolink,25x25,Underwater Fortress);||&amp;ref(Nation/MagicLead.jpg,nolink,25x25,Magic Being);&amp;ref(Nation/Slave.jpg,nolink,25x25,Slave);|12&amp;ref(Nation/Amphibian.jpg,nolink,25x25,Amphibian);|
|~|&gt;|&gt;|&gt;|&gt;|&gt;|BGCOLOR(#F5F5F5):意思無き肉壁。勝手に逃げないため信頼性は高い|
|BGCOLOR(#F5F5F5):Shambler Thrall|歩兵|&amp;ref(Nation/C_Gold.jpg,nolink,25x25,Gold);20&amp;ref(Nation/C_Resource.jpg,nolink,25x25,Resource);1&amp;ref(Nation/C_Recruitment.jpg,nolink,25x25,Recruitment Point);22|&amp;ref(Nation/R_UW-Fort.jpg,nolink,25x25,Underwater Fortress);||&amp;ref(Nation/MagicLead.jpg,nolink,25x25,Magic Being);&amp;ref(Nation/Slave.jpg,nolink,25x25,Slave);|14&amp;ref(Nation/Amphibian.jpg,nolink,25x25,Amphibian);|
|~|&gt;|&gt;|&gt;|&gt;|&gt;|BGCOLOR(#F5F5F5):意思無き小型生体戦車。人間大以下の敵なら蹂躙する|
|BGCOLOR(#F5F5F5):Giboleth|射手|&amp;ref(Nation/C_Gold.jpg,nolink,25x25,Gold);40&amp;ref(Nation/C_Resource.jpg,nolink,25x25,Resource);1&amp;ref(Nation/C_Recruitment.jpg,nolink,25x25,Recruitment Point);41|&amp;ref(Nation/R_UW-Fort.jpg,nolink,25x25,Underwater Fortress);||&amp;ref(Nation/MagicLead.jpg,nolink,25x25,Magic Being);|12&amp;ref(Nation/Aquatic.jpg,nolink,25x25,Aquatic);|
|~|&gt;|&gt;|&gt;|&gt;|&gt;|BGCOLOR(#F5F5F5):思念により敵を麻痺させる。水棲なのが惜しい|
|BGCOLOR(#F5F5F5):Gibodai|射手&amp;ref(Nation/Sacred.jpg,nolink,25x25,Sacred);|&amp;ref(Nation/C_Gold.jpg,nolink,25x25,Gold);50&amp;ref(Nation/C_Resource.jpg,nolink,25x25,Resource);1&amp;ref(Nation/C_Recruitment.jpg,nolink,25x25,Recruitment Point);41|&amp;ref(Nation/R_Capital.jpg,nolink,25x25,National Capital);|&amp;ref(Spell/P_Holy.jpg,nolink,25x25,Temple Needed);|&amp;ref(Nation/MagicLead.jpg,nolink,25x25,Magic Being);|12&amp;ref(Nation/Aquatic.jpg,nolink,25x25,Aquatic);|
|~|&gt;|&gt;|&gt;|&gt;|&gt;|BGCOLOR(#F5F5F5):白兵戦で生命力を啜る。遠距離からの麻痺攻撃も持つ|
|BGCOLOR(#F5F5F5):Androleth|射手|&amp;ref(Nation/C_Gold.jpg,nolink,25x25,Gold);50&amp;ref(Nation/C_Resource.jpg,nolink,25x25,Resource);16&amp;ref(Nation/C_Recruitment.jpg,nolink,25x25,Recruitment Point);23|&amp;ref(Nation/R_Coast-Fort.jpg,nolink,25x25,Coastal Fortress);||&amp;ref(Nation/MagicLead.jpg,nolink,25x25,Magic Being);|12&amp;ref(Nation/Amphibian.jpg,nolink,25x25,Amphibian);|
|~|&gt;|&gt;|&gt;|&gt;|&gt;|BGCOLOR(#F5F5F5):槍と触手、遠距離からの麻痺攻撃を持つ。陸海共通で役立つ|
|BGCOLOR(#F5F5F5):Polypal Spawn|歩兵|&amp;ref(Nation/C_Gold.jpg,nolink,25x25,Gold);0&amp;ref(Nation/C_Resource.jpg,nolink,25x25,Resource);1&amp;ref(Nation/C_Recruitment.jpg,nolink,25x25,Recruitment Point);2|&amp;ref(Nation/Dominion-Monster-Summoner.jpg,nolink,25x25,Dominion Monster Summoner (Free));||&amp;ref(Nation/MagicLead.jpg,nolink,25x25,Magic Being);|14&amp;ref(Nation/Aquatic.jpg,nolink,25x25,Aquatic);|
|~|&gt;|&gt;|&gt;|&gt;|&gt;|BGCOLOR(#F5F5F5):Motherが産む小さな虫けら。数で敵を煩わせる|
**守備隊
|種別|指揮官|兵士|備考|
|全域下位|Slave Prince|Slave Trooper:15　Slave Trooper:10|TrooperはそれぞれAtlantianとMerman|
|全域上位|Slave Priest|Slave Guardian:10　Slave Guardian:10|GuardianはそれぞれAtlantianとMerman|
|水中要塞|Polypal Mother:2|Polypal Spawn:14||
|陸上要塞|Captain|Archer:10||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|名称|建造費|工期|管理力|指揮官雇用|兵士雇用|食糧庫|守備隊倍率|防壁強度|
|Rock Walls|600|5|15|+0|+50%|100|1|100|
|Fortress|300|2|30|+1|+75%|500|2|250|
***研究所と寺院
|設備|費用|特殊効果|
|研究所|500||
|寺院|400||
**魔法
***魔法資源
|魔法土地|The Gorge of Ancient Cities|
|宝石収入|&amp;ref(Spell/V_Water.jpg,nolink,25x25,Water Gem);2&amp;ref(Spell/V_Earth.jpg,nolink,25x25,Earth Gem);1&amp;ref(Spell/V_Astral.jpg,nolink,25x25,Astral Pearl);3|
|特殊機能||
***魔法技能
|名称|雇用|固定魔力|変動魔力|研究力|特殊能力|
|Slave Priest|&amp;ref(Nation/R_UW-Fort.jpg,nolink,25x25,Underwater Fortress);|&amp;ref(Spell/P_Holy.jpg,nolink,25x25,Holy);1|||&amp;ref(Nation/Sacred.jpg,nolink,25x25,Sacred);&amp;ref(Nation/Slave.jpg,nolink,25x25,Slave);|
|Slave Mage|&amp;ref(Nation/R_UW-Fort.jpg,nolink,25x25,Underwater Fortress);|&amp;ref(Spell/P_Water.jpg,nolink,25x25,Water);2&amp;ref(Spell/P_Astral.jpg,nolink,25x25,Astral);1|&amp;ref(Spell/P_Water.jpg,nolink,25x25,Water);&amp;ref(Spell/P_Earth.jpg,nolink,25x25,Earth);&amp;ref(Spell/P_Astral.jpg,nolink,25x25,Astral);&amp;ref(Spell/P_Nature.jpg,nolink,25x25,Nature);+1:100%|&amp;ref(Spell/P_Research.jpg,nolink,25x25,Research);13|&amp;ref(Nation/Slave.jpg,nolink,25x25,Slave);|
|Grandmother|&amp;ref(Nation/R_UW-Fort.jpg,nolink,25x25,Underwater Fortress);|&amp;ref(Spell/P_Astral.jpg,nolink,25x25,Astral);1&amp;ref(Spell/P_Holy.jpg,nolink,25x25,Holy);3||&amp;ref(Spell/P_Research.jpg,nolink,25x25,Research);7|&amp;ref(Nation/Sacred.jpg,nolink,25x25,Sacred);|
|Aboleth|&amp;ref(Nation/R_UW-Fort.jpg,nolink,25x25,Underwater Fortress);|&amp;ref(Spell/P_Water.jpg,nolink,25x25,Water);2&amp;ref(Spell/P_Astral.jpg,nolink,25x25,Astral);2|&amp;ref(Spell/P_Water.jpg,nolink,25x25,Water);&amp;ref(Spell/P_Earth.jpg,nolink,25x25,Earth);&amp;ref(Spell/P_Astral.jpg,nolink,25x25,Astral);&amp;ref(Spell/P_Death.jpg,nolink,25x25,Death);+1:100%|&amp;ref(Spell/P_Research.jpg,nolink,25x25,Research);15||
|Mind Lord|&amp;ref(Nation/R_Capital.jpg,nolink,25x25,National Capital);|&amp;ref(Spell/P_Water.jpg,nolink,25x25,Water);3&amp;ref(Spell/P_Astral.jpg,nolink,25x25,Astral);3|&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amp;ref(Spell/P_Research.jpg,nolink,25x25,Research);19+||
|Abodai|&amp;ref(Nation/R_Capital.jpg,nolink,25x25,National Capital);|&amp;ref(Spell/P_Water.jpg,nolink,25x25,Water);1&amp;ref(Spell/P_Astral.jpg,nolink,25x25,Astral);2&amp;ref(Spell/P_Death.jpg,nolink,25x25,Death);1&amp;ref(Spell/P_Holy.jpg,nolink,25x25,Holy);1|&amp;ref(Spell/P_Water.jpg,nolink,25x25,Water);&amp;ref(Spell/P_Earth.jpg,nolink,25x25,Earth);&amp;ref(Spell/P_Astral.jpg,nolink,25x25,Astral);&amp;ref(Spell/P_Death.jpg,nolink,25x25,Death);+1:100%|&amp;ref(Spell/P_Research.jpg,nolink,25x25,Research);15|&amp;ref(Nation/Sacred.jpg,nolink,25x25,Sacred);|
|Polypal Mother|&amp;ref(Nation/R_Foreign-Sea.jpg,nolink,25x25,Non-Fort Underwater);|&amp;ref(Spell/P_Holy.jpg,nolink,25x25,Holy);2|||&amp;ref(Nation/Sacred.jpg,nolink,25x25,Sacred);|
|Androdai|&amp;ref(Nation/R_Coast-Fort.jpg,nolink,25x25,Coastal Fortress);|&amp;ref(Spell/P_Astral.jpg,nolink,25x25,Astral);1&amp;ref(Spell/P_Holy.jpg,nolink,25x25,Holy);1|&amp;ref(Spell/P_Water.jpg,nolink,25x25,Water);&amp;ref(Spell/P_Earth.jpg,nolink,25x25,Earth);&amp;ref(Spell/P_Astral.jpg,nolink,25x25,Astral);&amp;ref(Spell/P_Death.jpg,nolink,25x25,Death);+1:100%|&amp;ref(Spell/P_Research.jpg,nolink,25x25,Research);9|&amp;ref(Nation/Sacred.jpg,nolink,25x25,Sacred);|
***固有呪文
|領域|名称|主系統|副系統|消費|使用場面|簡易分類|
|Thaumaturgy Lv3|Mind Vessel|&amp;ref(Spell/P_Astral.jpg,nolink,25x25,Astral);3||&amp;ref(Spell/V_Astral.jpg,nolink,25x25,Astral Pearl);15|儀式/水陸両用|特殊|
|~|~|&gt;|&gt;|&gt;|&gt;|Abolethの星魔法をAndrodai1体と共有します|
|Thaumaturgy Lv5|Enslave Sea Trolls|&amp;ref(Spell/P_Astral.jpg,nolink,25x25,Astral);3|&amp;ref(Spell/P_Water.jpg,nolink,25x25,Water);2|&amp;ref(Spell/V_Astral.jpg,nolink,25x25,Astral Pearl);15|儀式/水陸両用|兵士召喚|
|~|~|&gt;|&gt;|&gt;|&gt;|武装した再生能力を持つ亜人Slave Trollを5+体召喚します|
***固有アイテム
|Construction Lv2|BGCOLOR(#000000):&amp;ref(Item/SH Weapons/Anemone-Mace.jpg,nolink,75x75,Anemone Mace);|BGCOLOR(BLACK):COLOR(WHITE):''Anemone Mace''|片手|&amp;ref(Spell/P_Water.jpg,nolink,25x25,Water);1|&amp;ref(Spell/V_Water.jpg,nolink,25x25,Water Gem);5|
|~|~|&gt;|&gt;|&gt;|攻撃力：-2&amp;ref(Item/D_Blunt.jpg,nolink,25x25,Blunt Damage);&amp;ref(Item/D_Magic.jpg,nolink,25x25,Magic Damage);&amp;br;攻撃修正：4&amp;br;防御修正：1&amp;br;長さ：1&amp;br;命中時追撃：Anemone Poison|
|~|&gt;|&gt;|&gt;|&gt;|BGCOLOR(#F5F5F5):生ける鈍器。神経毒で敵を苦しめる|
**聖職
***支配圏特殊効果
なし
***聖職者特殊能力
なし
</v>
      </c>
    </row>
    <row r="31" spans="1:31" x14ac:dyDescent="0.15">
      <c r="A31" t="s">
        <v>2893</v>
      </c>
      <c r="B31" t="s">
        <v>2949</v>
      </c>
      <c r="C31" t="s">
        <v>2950</v>
      </c>
      <c r="D31" t="s">
        <v>3078</v>
      </c>
      <c r="E31" s="10" t="s">
        <v>8607</v>
      </c>
      <c r="F31" s="10" t="s">
        <v>8604</v>
      </c>
      <c r="L31" t="s">
        <v>3102</v>
      </c>
      <c r="M31" t="s">
        <v>3064</v>
      </c>
      <c r="O31" t="s">
        <v>3312</v>
      </c>
      <c r="P31">
        <v>2</v>
      </c>
      <c r="R31">
        <v>2</v>
      </c>
      <c r="S31">
        <v>0</v>
      </c>
      <c r="T31">
        <v>100</v>
      </c>
      <c r="U31">
        <v>500</v>
      </c>
      <c r="W31">
        <v>400</v>
      </c>
      <c r="Y31" t="s">
        <v>8605</v>
      </c>
      <c r="Z31" t="s">
        <v>8606</v>
      </c>
      <c r="AB31" t="str">
        <f t="shared" si="0"/>
        <v>|BGCOLOR(#FDFDFD):[[&amp;ref(Pelagia.jpg,nolink,50x65,Pelagia, Pearl Kings);&gt;./Pelagia]]</v>
      </c>
      <c r="AC31" t="str">
        <f t="shared" ca="1" si="1"/>
        <v xml:space="preserve">|BGCOLOR(#F0F8FF):[[''Pelagia''&gt;./Pelagia]]|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v>
      </c>
      <c r="AD31"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v>
      </c>
      <c r="AE31" t="str">
        <f ca="1">CONCATENATE("*",B31,", ",C31,CHAR(10),E31,CHAR(10),"**国勢",CHAR(10),"|種族|",F31,"|",CHAR(10),"|経済|",G31,"|",CHAR(10),"|気候|",IF(H31&lt;&gt;"",REPT(SUBSTITUTE(SUBSTITUTE(LEFT(H31,4),"Heat","&amp;ref(Spell/S_Heat.jpg,nolink,25x25,Heat);"),"Cold","&amp;ref(Spell/S_Cold.jpg,nolink,25x25,Cold);"),RIGHT(H31,1)),""),"|",CHAR(10),"|祝福|",SUBSTITUTE(SUBSTITUTE(SUBSTITUTE(SUBSTITUTE(SUBSTITUTE(SUBSTITUTE(SUBSTITUTE(SUBSTITUTE(J31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31&amp;" "&amp;B31&amp;" 指揮官 S",Troops!$A:$A,0)&amp;":AJ"&amp;MATCH(A31&amp;" "&amp;B31&amp;" 指揮官 E",Troops!$A:$A,0))),myConcat(INDIRECT("Troops!AJ"&amp;MATCH(A31&amp;" "&amp;B31&amp;" 指揮官 S",Troops!$A:$A,0)))),CHAR(10),"***兵士",CHAR(10),"|名称|種別|コスト|&gt;|雇用条件|指揮枠|行軍|",CHAR(10),IFERROR(myConcat(INDIRECT("Troops!AJ"&amp;MATCH(A31&amp;" "&amp;B31&amp;" 兵士 S",Troops!$A:$A,0)&amp;":AJ"&amp;MATCH(A31&amp;" "&amp;B31&amp;" 兵士 E",Troops!$A:$A,0))),myConcat(INDIRECT("Troops!AJ"&amp;MATCH(A31&amp;" "&amp;B31&amp;" 指揮官 S",Troops!$A:$A,0)))),"**守備隊",CHAR(10),"|種別|指揮官|兵士|備考|",CHAR(10),IFERROR(myConcat(INDIRECT("Defence!H"&amp;MATCH(A31&amp;" "&amp;B31&amp;" S",Defence!$A:$A,0)&amp;":H"&amp;MATCH(A31&amp;" "&amp;B31&amp;" E",Defence!$A:$A,0))),myConcat(INDIRECT("Defence!H"&amp;MATCH(A31&amp;" "&amp;B31&amp;" S",Defence!$A:$A,0)))),CHAR(10),"**建造物",CHAR(10),"***首都要塞",CHAR(10),"|名称|管理力|指揮官雇用|兵士雇用|食糧庫|守備隊倍率|防壁強度|",CHAR(10),VLOOKUP(L31,Fort!$D:$M,10,FALSE),CHAR(10),"***陸上要塞",CHAR(10),"|名称|建造費|工期|管理力|指揮官雇用|兵士雇用|食糧庫|守備隊倍率|防壁強度|",CHAR(10),IFERROR(myConcat(INDIRECT(ADDRESS(MATCH(M31&amp;"1",Fort!$A:$A,0),MATCH(T31,Fort!$1:$1,0),3,1,"Fort")&amp;":"&amp;ADDRESS(MATCH(M31&amp;P31,Fort!$A:$A,0),MATCH(T31,Fort!$1:$1,0),3,1))),myConcat(INDIRECT(ADDRESS(MATCH(M31&amp;"1",Fort!$A:$A,0),MATCH(T31,Fort!$1:$1,0),3,1,"Fort")))),IFERROR("***沿岸要塞"&amp;CHAR(10)&amp;"|名称|建造費|工期|管理力|指揮官雇用|兵士雇用|食糧庫|守備隊倍率|防壁強度|"&amp;CHAR(10)&amp;IFERROR(myConcat(INDIRECT(ADDRESS(MATCH(N31&amp;"1",Fort!$A:$A,0),MATCH(T31,Fort!$1:$1,0),3,1,"Fort")&amp;":"&amp;ADDRESS(MATCH(N31&amp;Q31,Fort!$A:$A,0),MATCH(T31,Fort!$1:$1,0),3,1))),myConcat(INDIRECT(ADDRESS(MATCH(N31&amp;"1",Fort!$A:$A,0),MATCH(T31,Fort!$1:$1,0),3,1,"Fort")))&amp;CHAR(10)),""),"***水中要塞",CHAR(10),IFERROR("|名称|建造費|工期|管理力|指揮官雇用|兵士雇用|食糧庫|守備隊倍率|防壁強度|"&amp;CHAR(10)&amp;IFERROR(myConcat(INDIRECT(ADDRESS(MATCH(O31&amp;"1",Fort!$A:$A,0),MATCH(T31,Fort!$1:$1,0),3,1,"Fort")&amp;":"&amp;ADDRESS(MATCH(O31&amp;R31,Fort!$A:$A,0),MATCH(T31,Fort!$1:$1,0),3,1))),myConcat(INDIRECT(ADDRESS(MATCH(O31&amp;"1",Fort!$A:$A,0),MATCH(T31,Fort!$1:$1,0),3,1,"Fort")))),"建造不可"),CHAR(10),"***研究所と寺院",CHAR(10),"|設備|費用|特殊効果|",CHAR(10),"|研究所|",IF(U31&lt;&gt;500,"''"&amp;U31&amp;"''",U31),"|",V31,"|",CHAR(10),"|寺院|",IF(W31&lt;&gt;400,"''"&amp;W31&amp;"''",W31),"|",X31,"|",CHAR(10),"**魔法",CHAR(10),"***魔法資源",CHAR(10),"|魔法土地|",Y31,"|",CHAR(10),"|宝石収入|",SUBSTITUTE(SUBSTITUTE(SUBSTITUTE(SUBSTITUTE(SUBSTITUTE(SUBSTITUTE(SUBSTITUTE(SUBSTITUTE(Z31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Slave);"),"|",CHAR(10),"|特殊機能|",AA31,"|",CHAR(10),"***魔法技能",CHAR(10),"|名称|雇用|固定魔力|変動魔力|研究力|特殊能力|",CHAR(10),IFERROR(myConcat(INDIRECT("MagicSkill!AM"&amp;MATCH(A31&amp;" "&amp;B31&amp;" S",MagicSkill!$A:$A,0)&amp;":AM"&amp;MATCH(A31&amp;" "&amp;B31&amp;" E",MagicSkill!$A:$A,0))),myConcat(INDIRECT("MagicSkill!AM"&amp;MATCH(A31&amp;" "&amp;B31&amp;" S",MagicSkill!$A:$A,0)))),CHAR(10),"***固有呪文",CHAR(10),IFERROR(CHAR(10)&amp;"|領域|名称|主系統|副系統|消費|使用場面|簡易分類|"&amp;CHAR(10)&amp;IFERROR(myConcat(INDIRECT("NationalSpellWork!E"&amp;MATCH(A31&amp;" "&amp;B31&amp;" S",NationalSpellWork!$A:$A,0)&amp;":E"&amp;MATCH(A31&amp;" "&amp;B31&amp;" E",NationalSpellWork!$A:$A,0))),myConcat(INDIRECT("NationalSpellWork!E"&amp;MATCH(A31&amp;" "&amp;B31&amp;" S",NationalSpellWork!$A:$A,0)))),"なし"),CHAR(10),"***固有アイテム",CHAR(10),IFERROR(IFERROR(myConcat(INDIRECT("NationalItemWork!E"&amp;MATCH(A31&amp;" "&amp;B31&amp;" S",NationalItemWork!$A:$A,0)&amp;":E"&amp;MATCH(A31&amp;" "&amp;B31&amp;" E",NationalItemWork!$A:$A,0))),myConcat(INDIRECT("NationalItemWork!E"&amp;MATCH(A31&amp;" "&amp;B31&amp;" S",NationalItemWork!$A:$A,0)))),"なし"),CHAR(10),"**聖職",CHAR(10),"***支配圏特殊効果",CHAR(10),IF(I31&lt;&gt;"",I31,"なし"),CHAR(10),"***聖職者特殊能力",CHAR(10),IF(K31&lt;&gt;"",K31,"なし"),CHAR(10))</f>
        <v xml:space="preserve">*Pelagia, Pearl Kings
Pelagiaは、深海に形成された最初の王国でした。
それは、鰭のような足を持つ人型種族、Tritonの国です。
Coral氏族とPearl氏族のTritonは、王国を築き、Mermanと同盟を結びました。
古きPearl Kingの賢明なる統治の下で、彼らは海を支配し、富を集めます。
真珠、珊瑚、ケルプの絹、そして紫の染料は、かつてはTherodosの、今はBerytosの沿岸市場で交易されます。
しかし最近になり、他の種族が深海に蠢き、新たなる勢力が形成されています。
ケルプの森の野生の存在が広がり、奇妙な存在は最も深い海から現れ、そして古代Therodosの亡霊は目覚めています。
Pearl Kingはその軍を召集し、Turtle、Shark部族のTritonらは、Triton王国と力を合わせます。
Tritonは海を離れることができませんが、Mermanは彼らの尾を脱ぎ捨て、交易や戦争のために陸地を歩くことができます。
Berytosとの広範囲に渡る交易は、Pelagiaに非常に必要とされた同盟者を与えました。
Pelagiaが築いた数少ない沿岸の都市では、Berytosの歩兵隊がその護りを助けました。
時と共に、MermanはBerytianとTherodianの文化や戦術を採り入れました。
現在、少数のBerytos兵士だけが都市に残り、Pelagiaは自らのMerman歩兵隊を配備しています。
TritonとMermanは共に魔術師を持ちますが、Mermanの魔術師だけが海を離れることができます。
**国勢
|種族|トリトン、マーマン|
|経済||
|気候||
|祝福||
**正規軍
***指揮官
|名称|種別|コスト|&gt;|雇用条件|指揮能力|行軍|
|BGCOLOR(#F5F5F5):Merman Scout|斥候|&amp;ref(Nation/C_Gold.jpg,nolink,25x25,Gold);25&amp;ref(Nation/C_Resource.jpg,nolink,25x25,Resource);4&amp;ref(Nation/C_Command.jpg,nolink,25x25,Commander Point);1|&amp;ref(Nation/R_UW-Fort.jpg,nolink,25x25,Underwater Fortress);|||18&amp;ref(Nation/Amphibian.jpg,nolink,25x25,Amphibian);|
|~|&gt;|&gt;|&gt;|&gt;|&gt;|BGCOLOR(#F5F5F5):水陸両棲の斥候。海を通れるが森や山は苦手で陸では少し遅い|
|BGCOLOR(#F5F5F5):Turtle Chief|指揮官|&amp;ref(Nation/C_Gold.jpg,nolink,25x25,Gold);40&amp;ref(Nation/C_Resource.jpg,nolink,25x25,Resource);10&amp;ref(Nation/C_Command.jpg,nolink,25x25,Commander Point);1|&amp;ref(Nation/R_UW-Fort.jpg,nolink,25x25,Underwater Fortress);&amp;ref(Nation/R_Coast-Fort.jpg,nolink,25x25,Coastal Fortress);||&amp;ref(Nation/Squad.jpg,nolink,25x25,Squad);2&amp;ref(Nation/LivingLead.jpg,nolink,25x25,Leadership);60|16&amp;ref(Nation/Amphibian.jpg,nolink,25x25,Amphibian);|
|~|&gt;|&gt;|&gt;|&gt;|&gt;|BGCOLOR(#F5F5F5):水陸両棲の指揮官。魔法に頼らず陸に出られる|
|BGCOLOR(#F5F5F5):Pelagian Captain|指揮官|&amp;ref(Nation/C_Gold.jpg,nolink,25x25,Gold);70&amp;ref(Nation/C_Resource.jpg,nolink,25x25,Resource);16&amp;ref(Nation/C_Command.jpg,nolink,25x25,Commander Point);1|&amp;ref(Nation/R_UW-Fort.jpg,nolink,25x25,Underwater Fortress);||&amp;ref(Nation/Squad.jpg,nolink,25x25,Squad);3&amp;ref(Nation/LivingLead.jpg,nolink,25x25,Leadership);80|14&amp;ref(Nation/Aquatic.jpg,nolink,25x25,Aquatic);|
|~|&gt;|&gt;|&gt;|&gt;|&gt;|BGCOLOR(#F5F5F5):水棲の指揮官。指揮能力は高めだが海を離れられない|
|BGCOLOR(#F5F5F5):Merman Priest|聖職者&amp;ref(Nation/Sacred.jpg,nolink,25x25,Sacred);|&amp;ref(Nation/C_Gold.jpg,nolink,25x25,Gold);45&amp;ref(Nation/C_Resource.jpg,nolink,25x25,Resource);1&amp;ref(Nation/C_Command.jpg,nolink,25x25,Commander Point);1|&amp;ref(Nation/R_UW-Fort.jpg,nolink,25x25,Underwater Fortress);&amp;ref(Nation/R_Coast-Fort.jpg,nolink,25x25,Coastal Fortress);|&amp;ref(Spell/P_Holy.jpg,nolink,25x25,Temple Needed);|&amp;ref(Nation/Squad.jpg,nolink,25x25,Squad);1&amp;ref(Nation/LivingLead.jpg,nolink,25x25,Leadership);10|18&amp;ref(Nation/Amphibian.jpg,nolink,25x25,Amphibian);|
|~|&gt;|&gt;|&gt;|&gt;|&gt;|BGCOLOR(#F5F5F5):レベル1の聖職者。陸での任務も無理なくこなす|
|BGCOLOR(#F5F5F5):Pelagian Mermage|魔術師|&amp;ref(Nation/C_Gold.jpg,nolink,25x25,Gold);95&amp;ref(Nation/C_Resource.jpg,nolink,25x25,Resource);1&amp;ref(Nation/C_Command.jpg,nolink,25x25,Commander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Leadership);10|10&amp;ref(Nation/Amphibian.jpg,nolink,25x25,Amphibian);|
|~|&gt;|&gt;|&gt;|&gt;|&gt;|BGCOLOR(#F5F5F5):水などの魔法技能を持つ。自力で海を離れられる|
|BGCOLOR(#F5F5F5):Pearl Clan Priest|聖職者&amp;ref(Nation/Sacred.jpg,nolink,25x25,Sacred);|&amp;ref(Nation/C_Gold.jpg,nolink,25x25,Gold);80&amp;ref(Nation/C_Resource.jpg,nolink,25x25,Resource);2&amp;ref(Nation/C_Command.jpg,nolink,25x25,Commander Point);2|&amp;ref(Nation/R_UW-Fort.jpg,nolink,25x25,Underwater Fortress);|&amp;ref(Spell/P_Holy.jpg,nolink,25x25,Temple Needed);|&amp;ref(Nation/Squad.jpg,nolink,25x25,Squad);2&amp;ref(Nation/LivingLead.jpg,nolink,25x25,Leadership);40|18&amp;ref(Nation/Aquatic.jpg,nolink,25x25,Aquatic);|
|~|&gt;|&gt;|&gt;|&gt;|&gt;|BGCOLOR(#F5F5F5):レベル2の聖職者。海からは出られない|
|BGCOLOR(#F5F5F5):Pearl Mage|魔術師|&amp;ref(Nation/C_Gold.jpg,nolink,25x25,Gold);195&amp;ref(Nation/C_Resource.jpg,nolink,25x25,Resource);1&amp;ref(Nation/C_Command.jpg,nolink,25x25,Commander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Leadership);30+|18&amp;ref(Nation/Aquatic.jpg,nolink,25x25,Aquatic);|
|~|&gt;|&gt;|&gt;|&gt;|&gt;|BGCOLOR(#F5F5F5):水、星、緑などの魔法技能を持つ。真珠養殖が可能|
|BGCOLOR(#F5F5F5):Pearl King|聖職者&amp;ref(Nation/Sacred.jpg,nolink,25x25,Sacred);|&amp;ref(Nation/C_Gold.jpg,nolink,25x25,Gold);485&amp;ref(Nation/C_Resource.jpg,nolink,25x25,Resource);7&amp;ref(Nation/C_Command.jpg,nolink,25x25,Commander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Leadership);40+|18&amp;ref(Nation/Aquatic.jpg,nolink,25x25,Aquatic);|
|~|&gt;|&gt;|&gt;|&gt;|&gt;|BGCOLOR(#F5F5F5):レベル3の聖職者。水、星、緑の魔法を持ち水棲の最上位指揮官も兼任|
|BGCOLOR(#F5F5F5):Ichtyid Pearl Mage|魔術師|&amp;ref(Nation/C_Gold.jpg,nolink,25x25,Gold);80&amp;ref(Nation/C_Resource.jpg,nolink,25x25,Resource);4&amp;ref(Nation/C_Command.jpg,nolink,25x25,Commander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Leadership);15|16&amp;ref(Nation/Amphibian.jpg,nolink,25x25,Amphibian);|
|~|&gt;|&gt;|&gt;|&gt;|&gt;|BGCOLOR(#F5F5F5):水と星の魔法技能を持つ。安価だが出せる数は限られる|
|BGCOLOR(#F5F5F5):Pelagian Shore Commander|指揮官|&amp;ref(Nation/C_Gold.jpg,nolink,25x25,Gold);40&amp;ref(Nation/C_Resource.jpg,nolink,25x25,Resource);19&amp;ref(Nation/C_Command.jpg,nolink,25x25,Commander Point);1|&amp;ref(Nation/R_Coast-Fort.jpg,nolink,25x25,Coastal Fortress);||&amp;ref(Nation/Squad.jpg,nolink,25x25,Squad);2&amp;ref(Nation/LivingLead.jpg,nolink,25x25,Leadership);60|12&amp;ref(Nation/Amphibian.jpg,nolink,25x25,Amphibian);|
|~|&gt;|&gt;|&gt;|&gt;|&gt;|BGCOLOR(#F5F5F5):沿岸で出せる指揮官。装備はより陸戦向け|
|BGCOLOR(#F5F5F5):Pelagian Explorer|魔術師|&amp;ref(Nation/C_Gold.jpg,nolink,25x25,Gold);75&amp;ref(Nation/C_Resource.jpg,nolink,25x25,Resource);3&amp;ref(Nation/C_Command.jpg,nolink,25x25,Commander Point);2|&amp;ref(Nation/R_Coast-Fort.jpg,nolink,25x25,Coastal Fortress);|&amp;ref(Spell/P_Research.jpg,nolink,25x25,Lab Needed);|&amp;ref(Nation/Squad.jpg,nolink,25x25,Squad);1&amp;ref(Nation/LivingLead.jpg,nolink,25x25,Leadership);10&amp;ref(Nation/MagicLead.jpg,nolink,25x25,Magic Leadership);10+|16&amp;ref(Nation/Amphibian.jpg,nolink,25x25,Amphibian);|
|~|&gt;|&gt;|&gt;|&gt;|&gt;|BGCOLOR(#F5F5F5):水などの魔法技能を持つ。研究が得意|
***兵士
|名称|種別|コスト|&gt;|雇用条件|指揮枠|行軍|
|BGCOLOR(#F5F5F5):Merman Net Thrower|歩兵|&amp;ref(Nation/C_Gold.jpg,nolink,25x25,Gold);10&amp;ref(Nation/C_Resource.jpg,nolink,25x25,Resource);3&amp;ref(Nation/C_Recruitment.jpg,nolink,25x25,Recruitment Point);9|&amp;ref(Nation/R_UW-Fort.jpg,nolink,25x25,Underwater Fortress);||&amp;ref(Nation/LivingLead.jpg,nolink,25x25,Living);|16&amp;ref(Nation/Amphibian.jpg,nolink,25x25,Amphibian);|
|~|&gt;|&gt;|&gt;|&gt;|&gt;|BGCOLOR(#F5F5F5):網と珊瑚の槍を持つ軽歩兵。網で敵を捕らえ毒で始末する|
|BGCOLOR(#F5F5F5):Turtle Warrior|歩兵|&amp;ref(Nation/C_Gold.jpg,nolink,25x25,Gold);11&amp;ref(Nation/C_Resource.jpg,nolink,25x25,Resource);9&amp;ref(Nation/C_Recruitment.jpg,nolink,25x25,Recruitment Point);12|&amp;ref(Nation/R_UW-Fort.jpg,nolink,25x25,Underwater Fortress);&amp;ref(Nation/R_Coast-Fort.jpg,nolink,25x25,Coastal Fortress);||&amp;ref(Nation/LivingLead.jpg,nolink,25x25,Living);|14&amp;ref(Nation/Amphibian.jpg,nolink,25x25,Amphibian);|
|~|&gt;|&gt;|&gt;|&gt;|&gt;|BGCOLOR(#F5F5F5):珊瑚の槍、珊瑚の投槍、盾を持つ歩兵。毒は地味に効いてくる|
|BGCOLOR(#F5F5F5):Turtle Tribe Triton|歩兵|&amp;ref(Nation/C_Gold.jpg,nolink,25x25,Gold);10&amp;ref(Nation/C_Resource.jpg,nolink,25x25,Resource);7&amp;ref(Nation/C_Recruitment.jpg,nolink,25x25,Recruitment Point);9|&amp;ref(Nation/R_UW-Fort.jpg,nolink,25x25,Underwater Fortress);||&amp;ref(Nation/LivingLead.jpg,nolink,25x25,Living);|14&amp;ref(Nation/Aquatic.jpg,nolink,25x25,Aquatic);|
|~|&gt;|&gt;|&gt;|&gt;|&gt;|BGCOLOR(#F5F5F5):珊瑚の槍と盾を持つ軽歩兵。部族Tritonはやや弱い|
|BGCOLOR(#F5F5F5):Shark Tribe Triton|歩兵|&amp;ref(Nation/C_Gold.jpg,nolink,25x25,Gold);10&amp;ref(Nation/C_Resource.jpg,nolink,25x25,Resource);3&amp;ref(Nation/C_Recruitment.jpg,nolink,25x25,Recruitment Point);9|&amp;ref(Nation/R_UW-Fort.jpg,nolink,25x25,Underwater Fortress);||&amp;ref(Nation/LivingLead.jpg,nolink,25x25,Living);|14&amp;ref(Nation/Aquatic.jpg,nolink,25x25,Aquatic);|
|~|&gt;|&gt;|&gt;|&gt;|&gt;|BGCOLOR(#F5F5F5):珊瑚の短剣二つを持つ軽装狂戦士。脆いが軽装相手には意外に強い|
|BGCOLOR(#F5F5F5):Pelagian Militia|歩兵|&amp;ref(Nation/C_Gold.jpg,nolink,25x25,Gold);8&amp;ref(Nation/C_Resource.jpg,nolink,25x25,Resource);1&amp;ref(Nation/C_Recruitment.jpg,nolink,25x25,Recruitment Point);5|&amp;ref(Nation/R_UW-Fort.jpg,nolink,25x25,Underwater Fortress);||&amp;ref(Nation/LivingLead.jpg,nolink,25x25,Living);|12&amp;ref(Nation/Aquatic.jpg,nolink,25x25,Aquatic);|
|~|&gt;|&gt;|&gt;|&gt;|&gt;|BGCOLOR(#F5F5F5):珊瑚の短剣を持つ民兵。他の民兵よりは能力が高いが装備は貧弱|
|BGCOLOR(#F5F5F5):Pelagian Militia|歩兵|&amp;ref(Nation/C_Gold.jpg,nolink,25x25,Gold);8&amp;ref(Nation/C_Resource.jpg,nolink,25x25,Resource);2&amp;ref(Nation/C_Recruitment.jpg,nolink,25x25,Recruitment Point);5|&amp;ref(Nation/R_UW-Fort.jpg,nolink,25x25,Underwater Fortress);||&amp;ref(Nation/LivingLead.jpg,nolink,25x25,Living);|12&amp;ref(Nation/Aquatic.jpg,nolink,25x25,Aquatic);|
|~|&gt;|&gt;|&gt;|&gt;|&gt;|BGCOLOR(#F5F5F5):珊瑚の槍を持つ民兵。長さがあるだけ短剣よりは良い|
|BGCOLOR(#F5F5F5):Pelagian Soldier|歩兵|&amp;ref(Nation/C_Gold.jpg,nolink,25x25,Gold);10&amp;ref(Nation/C_Resource.jpg,nolink,25x25,Resource);3&amp;ref(Nation/C_Recruitment.jpg,nolink,25x25,Recruitment Point);9|&amp;ref(Nation/R_UW-Fort.jpg,nolink,25x25,Underwater Fortress);||&amp;ref(Nation/LivingLead.jpg,nolink,25x25,Living);|16&amp;ref(Nation/Aquatic.jpg,nolink,25x25,Aquatic);|
|~|&gt;|&gt;|&gt;|&gt;|&gt;|BGCOLOR(#F5F5F5):珊瑚の槍と盾を持つ軽歩兵。技量は高いが防具がない|
|BGCOLOR(#F5F5F5):Coral Clan Soldier|歩兵|&amp;ref(Nation/C_Gold.jpg,nolink,25x25,Gold);13&amp;ref(Nation/C_Resource.jpg,nolink,25x25,Resource);15&amp;ref(Nation/C_Recruitment.jpg,nolink,25x25,Recruitment Point);16|&amp;ref(Nation/R_UW-Fort.jpg,nolink,25x25,Underwater Fortress);||&amp;ref(Nation/LivingLead.jpg,nolink,25x25,Living);|12&amp;ref(Nation/Aquatic.jpg,nolink,25x25,Aquatic);|
|~|&gt;|&gt;|&gt;|&gt;|&gt;|BGCOLOR(#F5F5F5):珊瑚の槍と盾を持つ歩兵。密集した隊列を組める|
|BGCOLOR(#F5F5F5):Triton Rider|騎兵|&amp;ref(Nation/C_Gold.jpg,nolink,25x25,Gold);40&amp;ref(Nation/C_Resource.jpg,nolink,25x25,Resource);7&amp;ref(Nation/C_Recruitment.jpg,nolink,25x25,Recruitment Point);48|&amp;ref(Nation/R_UW-Fort.jpg,nolink,25x25,Underwater Fortress);||&amp;ref(Nation/LivingLead.jpg,nolink,25x25,Living);|14&amp;ref(Nation/Aquatic.jpg,nolink,25x25,Aquatic);|
|~|&gt;|&gt;|&gt;|&gt;|&gt;|BGCOLOR(#F5F5F5):珊瑚の突撃槍と盾を持つ軽騎兵。乗物の角は魔法武器扱い|
|BGCOLOR(#F5F5F5):Pearl Guard|歩兵&amp;ref(Nation/Sacred.jpg,nolink,25x25,Sacred);|&amp;ref(Nation/C_Gold.jpg,nolink,25x25,Gold);20&amp;ref(Nation/C_Resource.jpg,nolink,25x25,Resource);23&amp;ref(Nation/C_Recruitment.jpg,nolink,25x25,Recruitment Point);23|&amp;ref(Nation/R_Capital.jpg,nolink,25x25,National Capital);|&amp;ref(Spell/P_Holy.jpg,nolink,25x25,Temple Needed);|&amp;ref(Nation/LivingLead.jpg,nolink,25x25,Living);|12&amp;ref(Nation/Aquatic.jpg,nolink,25x25,Aquatic);|
|~|&gt;|&gt;|&gt;|&gt;|&gt;|BGCOLOR(#F5F5F5):魔法の槍と盾を持つ歩兵。密集隊列を組み護衛も得意|
|BGCOLOR(#F5F5F5):Pelagian Shore Fighter|歩兵|&amp;ref(Nation/C_Gold.jpg,nolink,25x25,Gold);11&amp;ref(Nation/C_Resource.jpg,nolink,25x25,Resource);9&amp;ref(Nation/C_Recruitment.jpg,nolink,25x25,Recruitment Point);12|&amp;ref(Nation/R_Coast-Fort.jpg,nolink,25x25,Coastal Fortress);||&amp;ref(Nation/LivingLead.jpg,nolink,25x25,Living);|14&amp;ref(Nation/Amphibian.jpg,nolink,25x25,Amphibian);|
|~|&gt;|&gt;|&gt;|&gt;|&gt;|BGCOLOR(#F5F5F5):槍、投槍、盾を持つ歩兵。鉄製の陸戦向け装備を持つ|
|BGCOLOR(#F5F5F5):Sideraspist|歩兵|&amp;ref(Nation/C_Gold.jpg,nolink,25x25,Gold);13&amp;ref(Nation/C_Resource.jpg,nolink,25x25,Resource);19&amp;ref(Nation/C_Recruitment.jpg,nolink,25x25,Recruitment Point);16|&amp;ref(Nation/R_Coast-Fort.jpg,nolink,25x25,Coastal Fortress);||&amp;ref(Nation/LivingLead.jpg,nolink,25x25,Living);|10&amp;ref(Nation/Amphibian.jpg,nolink,25x25,Amphibian);|
|~|&gt;|&gt;|&gt;|&gt;|&gt;|BGCOLOR(#F5F5F5):長槍と盾を持つ重歩兵。海にも入れはするが向いてはいない|
|BGCOLOR(#F5F5F5):Hippocampus|魔獣|&amp;ref(Nation/C_Gold.jpg,nolink,25x25,Gold);0&amp;ref(Nation/C_Resource.jpg,nolink,25x25,Resource);1&amp;ref(Nation/C_Recruitment.jpg,nolink,25x25,Recruitment Point);2|&amp;ref(Nation/Dominion-Monster-Summoner.jpg,nolink,25x25,Dominion Monster Summoner (Free));||&amp;ref(Nation/LivingLead.jpg,nolink,25x25,Living);&amp;ref(Nation/Animal.jpg,nolink,25x25,Animal);&amp;ref(Nation/Undisciplined.jpg,nolink,25x25,Undisciplined);|20&amp;ref(Nation/Aquatic.jpg,nolink,25x25,Aquatic);|
|~|&gt;|&gt;|&gt;|&gt;|&gt;|BGCOLOR(#F5F5F5):水棲の一角獣。強くはないが角は魔法武器扱い|
**守備隊
|種別|指揮官|兵士|備考|
|水中下位|Pelagian Captain|Pelagian Soldier:10　Pelagian Militia:10|Militiaは槍装備|
|水中上位|Pearl Clan Priest|Turtle Tribe Triton:10　Merman:10||
|陸上下位|Turtle Chief|Merman:10||
|陸上上位|Merman Priest|Turtle Warrior:10||
|水中要塞|Turtle Chief|Turtle Tribe Triton:12||
|陸上要塞|Turtle Chief|Turtle Warrior:10||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|名称|建造費|工期|管理力|指揮官雇用|兵士雇用|食糧庫|守備隊倍率|防壁強度|
|Rock Walls|600|5|15|+0|+50%|100|1|100|
|Fortress|300|2|30|+1|+75%|500|2|250|
***研究所と寺院
|設備|費用|特殊効果|
|研究所|500||
|寺院|400||
**魔法
***魔法資源
|魔法土地|Palace of Pearls|
|宝石収入|&amp;ref(Spell/V_Water.jpg,nolink,25x25,Water Gem);4&amp;ref(Spell/V_Nature.jpg,nolink,25x25,Nature Gem);2|
|特殊機能||
***魔法技能
|名称|雇用|固定魔力|変動魔力|研究力|特殊能力|
|Merman Priest|&amp;ref(Nation/R_UW-Fort.jpg,nolink,25x25,Underwater Fortress);&amp;ref(Nation/R_Coast-Fort.jpg,nolink,25x25,Coastal Fortress);|&amp;ref(Spell/P_Holy.jpg,nolink,25x25,Holy);1|||&amp;ref(Nation/Sacred.jpg,nolink,25x25,Sacred);|
|Pelagian Mermage|&amp;ref(Nation/R_UW-Fort.jpg,nolink,25x25,Underwater Fortress);|&amp;ref(Spell/P_Water.jpg,nolink,25x25,Water);1|&amp;ref(Spell/P_Air.jpg,nolink,25x25,Air);&amp;ref(Spell/P_Water.jpg,nolink,25x25,Water);&amp;ref(Spell/P_Earth.jpg,nolink,25x25,Earth);&amp;ref(Spell/P_Nature.jpg,nolink,25x25,Nature);+1:100%|&amp;ref(Spell/P_Research.jpg,nolink,25x25,Research);9||
|Pearl Clan Priest|&amp;ref(Nation/R_UW-Fort.jpg,nolink,25x25,Underwater Fortress);|&amp;ref(Spell/P_Holy.jpg,nolink,25x25,Holy);2|||&amp;ref(Nation/Sacred.jpg,nolink,25x25,Sacred);|
|Pearl Mage|&amp;ref(Nation/R_UW-Fort.jpg,nolink,25x25,Underwater Fortress);|&amp;ref(Spell/P_Water.jpg,nolink,25x25,Water);2&amp;ref(Spell/P_Astral.jpg,nolink,25x25,Astral);1&amp;ref(Spell/P_Nature.jpg,nolink,25x25,Nature);1|&amp;ref(Spell/P_Air.jpg,nolink,25x25,Air);&amp;ref(Spell/P_Water.jpg,nolink,25x25,Water);&amp;ref(Spell/P_Astral.jpg,nolink,25x25,Astral);&amp;ref(Spell/P_Nature.jpg,nolink,25x25,Nature);+1:100%|&amp;ref(Spell/P_Research.jpg,nolink,25x25,Research);15|&amp;ref(Nation/Pearl-Cultivator.jpg,nolink,25x25,Pearl Cultivator (3));|
|Pearl King|&amp;ref(Nation/R_Capital.jpg,nolink,25x25,National Capital);|&amp;ref(Spell/P_Water.jpg,nolink,25x25,Water);4&amp;ref(Spell/P_Astral.jpg,nolink,25x25,Astral);1&amp;ref(Spell/P_Nature.jpg,nolink,25x25,Nature);1&amp;ref(Spell/P_Holy.jpg,nolink,25x25,Holy);3|&amp;ref(Spell/P_Air.jpg,nolink,25x25,Air);&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19+|&amp;ref(Nation/Pearl-Cultivator.jpg,nolink,25x25,Pearl Cultivator (5));&amp;ref(Nation/Sacred.jpg,nolink,25x25,Sacred);|
|Ichtyid Pearl Mage|&amp;ref(Nation/R_Capital.jpg,nolink,25x25,National Capital);|&amp;ref(Spell/P_Water.jpg,nolink,25x25,Water);1&amp;ref(Spell/P_Astral.jpg,nolink,25x25,Astral);1||&amp;ref(Spell/P_Research.jpg,nolink,25x25,Research);7|&amp;ref(Nation/Inept-Researcher.jpg,nolink,25x25,Inept Researcher (-2));|
|Pelagian Explorer|&amp;ref(Nation/R_Coast-Fort.jpg,nolink,25x25,Coastal Fortress);|&amp;ref(Spell/P_Water.jpg,nolink,25x25,Water);1|&amp;ref(Spell/P_Air.jpg,nolink,25x25,Air);&amp;ref(Spell/P_Earth.jpg,nolink,25x25,Earth);&amp;ref(Spell/P_Astral.jpg,nolink,25x25,Astral);&amp;ref(Spell/P_Nature.jpg,nolink,25x25,Nature);+1:100%|&amp;ref(Spell/P_Research.jpg,nolink,25x25,Research);11|&amp;ref(Nation/Adept-Researcher.jpg,nolink,25x25,Adept Researcher (+2));|
***固有呪文
なし
***固有アイテム
なし
**聖職
***支配圏特殊効果
なし
***聖職者特殊能力
なし
</v>
      </c>
    </row>
    <row r="32" spans="1:31" x14ac:dyDescent="0.15">
      <c r="A32" t="s">
        <v>2893</v>
      </c>
      <c r="B32" t="s">
        <v>3082</v>
      </c>
      <c r="C32" t="s">
        <v>2951</v>
      </c>
      <c r="D32" t="s">
        <v>3078</v>
      </c>
      <c r="E32" s="10" t="s">
        <v>8757</v>
      </c>
      <c r="F32" s="10" t="s">
        <v>8700</v>
      </c>
      <c r="I32" t="s">
        <v>3098</v>
      </c>
      <c r="L32" t="s">
        <v>3110</v>
      </c>
      <c r="M32" t="s">
        <v>3064</v>
      </c>
      <c r="O32" t="s">
        <v>3312</v>
      </c>
      <c r="P32">
        <v>1</v>
      </c>
      <c r="R32">
        <v>1</v>
      </c>
      <c r="S32">
        <v>0</v>
      </c>
      <c r="T32">
        <v>100</v>
      </c>
      <c r="U32">
        <v>500</v>
      </c>
      <c r="W32">
        <v>200</v>
      </c>
      <c r="Y32" t="s">
        <v>8701</v>
      </c>
      <c r="Z32" t="s">
        <v>8702</v>
      </c>
      <c r="AB32" t="str">
        <f t="shared" si="0"/>
        <v>|BGCOLOR(#FDFDFD):[[&amp;ref(Oceania.jpg,nolink,50x65,Oceania, Coming of the Capricorns);&gt;./Oceania]]</v>
      </c>
      <c r="AC32" t="str">
        <f t="shared" ca="1" si="1"/>
        <v>|BGCOLOR(#F0F8FF):[[''Oceania''&gt;./Oceania]]</v>
      </c>
      <c r="AD32"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|BGCOLOR(#F0F8FF):[[''Oceania''&gt;./Oceania]]</v>
      </c>
      <c r="AE32" t="str">
        <f ca="1">CONCATENATE("*",B32,", ",C32,CHAR(10),E32,CHAR(10),"**国勢",CHAR(10),"|種族|",F32,"|",CHAR(10),"|経済|",G32,"|",CHAR(10),"|気候|",IF(H32&lt;&gt;"",REPT(SUBSTITUTE(SUBSTITUTE(LEFT(H32,4),"Heat","&amp;ref(Spell/S_Heat.jpg,nolink,25x25,Heat);"),"Cold","&amp;ref(Spell/S_Cold.jpg,nolink,25x25,Cold);"),RIGHT(H32,1)),""),"|",CHAR(10),"|祝福|",SUBSTITUTE(SUBSTITUTE(SUBSTITUTE(SUBSTITUTE(SUBSTITUTE(SUBSTITUTE(SUBSTITUTE(SUBSTITUTE(J32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32&amp;" "&amp;B32&amp;" 指揮官 S",Troops!$A:$A,0)&amp;":AJ"&amp;MATCH(A32&amp;" "&amp;B32&amp;" 指揮官 E",Troops!$A:$A,0))),myConcat(INDIRECT("Troops!AJ"&amp;MATCH(A32&amp;" "&amp;B32&amp;" 指揮官 S",Troops!$A:$A,0)))),CHAR(10),"***兵士",CHAR(10),"|名称|種別|コスト|&gt;|雇用条件|指揮枠|行軍|",CHAR(10),IFERROR(myConcat(INDIRECT("Troops!AJ"&amp;MATCH(A32&amp;" "&amp;B32&amp;" 兵士 S",Troops!$A:$A,0)&amp;":AJ"&amp;MATCH(A32&amp;" "&amp;B32&amp;" 兵士 E",Troops!$A:$A,0))),myConcat(INDIRECT("Troops!AJ"&amp;MATCH(A32&amp;" "&amp;B32&amp;" 指揮官 S",Troops!$A:$A,0)))),"**守備隊",CHAR(10),"|種別|指揮官|兵士|備考|",CHAR(10),IFERROR(myConcat(INDIRECT("Defence!H"&amp;MATCH(A32&amp;" "&amp;B32&amp;" S",Defence!$A:$A,0)&amp;":H"&amp;MATCH(A32&amp;" "&amp;B32&amp;" E",Defence!$A:$A,0))),myConcat(INDIRECT("Defence!H"&amp;MATCH(A32&amp;" "&amp;B32&amp;" S",Defence!$A:$A,0)))),CHAR(10),"**建造物",CHAR(10),"***首都要塞",CHAR(10),"|名称|管理力|指揮官雇用|兵士雇用|食糧庫|守備隊倍率|防壁強度|",CHAR(10),VLOOKUP(L32,Fort!$D:$M,10,FALSE),CHAR(10),"***陸上要塞",CHAR(10),"|名称|建造費|工期|管理力|指揮官雇用|兵士雇用|食糧庫|守備隊倍率|防壁強度|",CHAR(10),IFERROR(myConcat(INDIRECT(ADDRESS(MATCH(M32&amp;"1",Fort!$A:$A,0),MATCH(T32,Fort!$1:$1,0),3,1,"Fort")&amp;":"&amp;ADDRESS(MATCH(M32&amp;P32,Fort!$A:$A,0),MATCH(T32,Fort!$1:$1,0),3,1))),myConcat(INDIRECT(ADDRESS(MATCH(M32&amp;"1",Fort!$A:$A,0),MATCH(T32,Fort!$1:$1,0),3,1,"Fort")))),IFERROR("***沿岸要塞"&amp;CHAR(10)&amp;"|名称|建造費|工期|管理力|指揮官雇用|兵士雇用|食糧庫|守備隊倍率|防壁強度|"&amp;CHAR(10)&amp;IFERROR(myConcat(INDIRECT(ADDRESS(MATCH(N32&amp;"1",Fort!$A:$A,0),MATCH(T32,Fort!$1:$1,0),3,1,"Fort")&amp;":"&amp;ADDRESS(MATCH(N32&amp;Q32,Fort!$A:$A,0),MATCH(T32,Fort!$1:$1,0),3,1))),myConcat(INDIRECT(ADDRESS(MATCH(N32&amp;"1",Fort!$A:$A,0),MATCH(T32,Fort!$1:$1,0),3,1,"Fort")))&amp;CHAR(10)),""),"***水中要塞",CHAR(10),IFERROR("|名称|建造費|工期|管理力|指揮官雇用|兵士雇用|食糧庫|守備隊倍率|防壁強度|"&amp;CHAR(10)&amp;IFERROR(myConcat(INDIRECT(ADDRESS(MATCH(O32&amp;"1",Fort!$A:$A,0),MATCH(T32,Fort!$1:$1,0),3,1,"Fort")&amp;":"&amp;ADDRESS(MATCH(O32&amp;R32,Fort!$A:$A,0),MATCH(T32,Fort!$1:$1,0),3,1))),myConcat(INDIRECT(ADDRESS(MATCH(O32&amp;"1",Fort!$A:$A,0),MATCH(T32,Fort!$1:$1,0),3,1,"Fort")))),"建造不可"),CHAR(10),"***研究所と寺院",CHAR(10),"|設備|費用|特殊効果|",CHAR(10),"|研究所|",IF(U32&lt;&gt;500,"''"&amp;U32&amp;"''",U32),"|",V32,"|",CHAR(10),"|寺院|",IF(W32&lt;&gt;400,"''"&amp;W32&amp;"''",W32),"|",X32,"|",CHAR(10),"**魔法",CHAR(10),"***魔法資源",CHAR(10),"|魔法土地|",Y32,"|",CHAR(10),"|宝石収入|",SUBSTITUTE(SUBSTITUTE(SUBSTITUTE(SUBSTITUTE(SUBSTITUTE(SUBSTITUTE(SUBSTITUTE(SUBSTITUTE(Z32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Slave);"),"|",CHAR(10),"|特殊機能|",AA32,"|",CHAR(10),"***魔法技能",CHAR(10),"|名称|雇用|固定魔力|変動魔力|研究力|特殊能力|",CHAR(10),IFERROR(myConcat(INDIRECT("MagicSkill!AM"&amp;MATCH(A32&amp;" "&amp;B32&amp;" S",MagicSkill!$A:$A,0)&amp;":AM"&amp;MATCH(A32&amp;" "&amp;B32&amp;" E",MagicSkill!$A:$A,0))),myConcat(INDIRECT("MagicSkill!AM"&amp;MATCH(A32&amp;" "&amp;B32&amp;" S",MagicSkill!$A:$A,0)))),CHAR(10),"***固有呪文",CHAR(10),IFERROR(CHAR(10)&amp;"|領域|名称|主系統|副系統|消費|使用場面|簡易分類|"&amp;CHAR(10)&amp;IFERROR(myConcat(INDIRECT("NationalSpellWork!E"&amp;MATCH(A32&amp;" "&amp;B32&amp;" S",NationalSpellWork!$A:$A,0)&amp;":E"&amp;MATCH(A32&amp;" "&amp;B32&amp;" E",NationalSpellWork!$A:$A,0))),myConcat(INDIRECT("NationalSpellWork!E"&amp;MATCH(A32&amp;" "&amp;B32&amp;" S",NationalSpellWork!$A:$A,0)))),"なし"),CHAR(10),"***固有アイテム",CHAR(10),IFERROR(IFERROR(myConcat(INDIRECT("NationalItemWork!E"&amp;MATCH(A32&amp;" "&amp;B32&amp;" S",NationalItemWork!$A:$A,0)&amp;":E"&amp;MATCH(A32&amp;" "&amp;B32&amp;" E",NationalItemWork!$A:$A,0))),myConcat(INDIRECT("NationalItemWork!E"&amp;MATCH(A32&amp;" "&amp;B32&amp;" S",NationalItemWork!$A:$A,0)))),"なし"),CHAR(10),"**聖職",CHAR(10),"***支配圏特殊効果",CHAR(10),IF(I32&lt;&gt;"",I32,"なし"),CHAR(10),"***聖職者特殊能力",CHAR(10),IF(K32&lt;&gt;"",K32,"なし"),CHAR(10))</f>
        <v xml:space="preserve">*Oceania, Coming of the Capricorns
陸地の全ては、海中に対応するものを持ちます。
王国が陸地で形成されたように、海中にもまた王国が形成されました。
そして荒野が侵略的な文明に反抗したように、最初のTriton王国も海中の荒野の怒りに苦しめられました。
Oceaniaは、野性的な半人、動物、そしてケルプの森の守護者たちの海中の領域です。
しかし、Oceaniaはまた荒れ狂う海が安定した陸地に出会う場所、岸辺の領域でもあります。
それは境界と移行、変化と適応の国です。
その住民の大部分は、自らの姿を変えて海の境界を横断する能力があります。
Siren、Capricorn、Ichtysatyrの全ては、変化と適応への能力と親和性を共有します。
Sirenはその姿を変え、不注意なものを水底の墓へと誘い込むためにそれを利用します。
CapricornとIchtysatyrは、沿岸の州を襲撃し、混乱と混沌を広めるためにそれを利用します。
目覚めし神の接近により、Capricornは波間の下だけでなく、その上の征服にも半人たちを導きます。
Oceaniaの神の支配圏は、沿岸の州に混沌を広げます。
**国勢
|種族|イクシサテュロス、イクシミノタウロス、イクシケンタウロス、アフロイ|
|経済||
|気候||
|祝福||
**正規軍
***指揮官
|名称|種別|コスト|&gt;|雇用条件|指揮能力|行軍|
|BGCOLOR(#F5F5F5):Ichtysatyr Scout|斥候|&amp;ref(Nation/C_Gold.jpg,nolink,25x25,Gold);20&amp;ref(Nation/C_Resource.jpg,nolink,25x25,Resource);5&amp;ref(Nation/C_Command.jpg,nolink,25x25,Commander Point);1|&amp;ref(Nation/R_UW-Fort.jpg,nolink,25x25,Underwater Fortress);|||18&amp;ref(Nation/Stealthy.jpg,nolink,25x25,Stealthy (40));&amp;ref(Nation/Amphibian.jpg,nolink,25x25,Amphibian);|
|~|&gt;|&gt;|&gt;|&gt;|&gt;|BGCOLOR(#F5F5F5):水陸両棲の斥候。海は通れるが隠れるのが下手で森や山にも引っかかる|
|BGCOLOR(#F5F5F5):Ichtysatyr Commander|指揮官|&amp;ref(Nation/C_Gold.jpg,nolink,25x25,Gold);40&amp;ref(Nation/C_Resource.jpg,nolink,25x25,Resource);9&amp;ref(Nation/C_Command.jpg,nolink,25x25,Commander Point);1|&amp;ref(Nation/R_UW-Fort.jpg,nolink,25x25,Underwater Fortress);&amp;ref(Nation/R_Coast-Fort.jpg,nolink,25x25,Coastal Fortress);||&amp;ref(Nation/Squad.jpg,nolink,25x25,Squad);2&amp;ref(Nation/LivingLead.jpg,nolink,25x25,Leadership);40|16&amp;ref(Nation/Amphibian.jpg,nolink,25x25,Amphibian);|
|~|&gt;|&gt;|&gt;|&gt;|&gt;|BGCOLOR(#F5F5F5):隠密行動可能な指揮官。指揮能力は控えめ|
|BGCOLOR(#F5F5F5):Ichtycentaur Commander|指揮官|&amp;ref(Nation/C_Gold.jpg,nolink,25x25,Gold);90&amp;ref(Nation/C_Resource.jpg,nolink,25x25,Resource);9&amp;ref(Nation/C_Command.jpg,nolink,25x25,Commander Point);1|&amp;ref(Nation/R_UW-Fort.jpg,nolink,25x25,Underwater Fortress);||&amp;ref(Nation/Squad.jpg,nolink,25x25,Squad);3&amp;ref(Nation/LivingLead.jpg,nolink,25x25,Leadership);80|22&amp;ref(Nation/Amphibian.jpg,nolink,25x25,Amphibian);|
|~|&gt;|&gt;|&gt;|&gt;|&gt;|BGCOLOR(#F5F5F5):上位指揮官。陸海共に素早く移動する|
|BGCOLOR(#F5F5F5):Aphroi Hierophant|聖職者&amp;ref(Nation/Sacred.jpg,nolink,25x25,Sacred);|&amp;ref(Nation/C_Gold.jpg,nolink,25x25,Gold);135&amp;ref(Nation/C_Resource.jpg,nolink,25x25,Resource);1&amp;ref(Nation/C_Command.jpg,nolink,25x25,Commander Point);2|&amp;ref(Nation/R_UW-Fort.jpg,nolink,25x25,Underwater Fortress);|&amp;ref(Spell/P_Holy.jpg,nolink,25x25,Temple Needed);|&amp;ref(Nation/Squad.jpg,nolink,25x25,Squad);2&amp;ref(Nation/LivingLead.jpg,nolink,25x25,Leadership);40&amp;ref(Item/Inspirational.jpg,nolink,25x25,Inspirational (+1));|22&amp;ref(Nation/Stealthy.jpg,nolink,25x25,Stealthy (40));&amp;ref(Nation/Amphibian.jpg,nolink,25x25,Amphibian);|
|~|&gt;|&gt;|&gt;|&gt;|&gt;|BGCOLOR(#F5F5F5):レベル1の聖職者。水か緑の魔法技能も持つ|
|BGCOLOR(#F5F5F5):Siren|魔術師|&amp;ref(Nation/C_Gold.jpg,nolink,25x25,Gold);130&amp;ref(Nation/C_Resource.jpg,nolink,25x25,Resource);1&amp;ref(Nation/C_Command.jpg,nolink,25x25,Commander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Leadership);10|18&amp;ref(Nation/Stealthy.jpg,nolink,25x25,Stealthy (65));&amp;ref(Nation/Amphibian.jpg,nolink,25x25,Amphibian);|
|~|&gt;|&gt;|&gt;|&gt;|&gt;|BGCOLOR(#F5F5F5):水の魔法技能を持つ。陸では飛行し風魔法を得るが水が弱体化|
|BGCOLOR(#F5F5F5):Haliade|聖職者&amp;ref(Nation/Sacred.jpg,nolink,25x25,Sacred);|&amp;ref(Nation/C_Gold.jpg,nolink,25x25,Gold);325&amp;ref(Nation/C_Resource.jpg,nolink,25x25,Resource);1&amp;ref(Nation/C_Command.jpg,nolink,25x25,Commander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Leadership);25+|18&amp;ref(Nation/Aquatic.jpg,nolink,25x25,Aquatic);|
|~|&gt;|&gt;|&gt;|&gt;|&gt;|BGCOLOR(#F5F5F5):レベル2の聖職者。魔法技能も持つがこの国には珍しく水棲|
|BGCOLOR(#F5F5F5):Capricorn|魔術師|&amp;ref(Nation/C_Gold.jpg,nolink,25x25,Gold);355&amp;ref(Nation/C_Resource.jpg,nolink,25x25,Resource);7&amp;ref(Nation/C_Command.jpg,nolink,25x25,Commander Point);4|&amp;ref(Nation/R_UW-Fort.jpg,nolink,25x25,Underwater Fortress);&amp;ref(Nation/R_Coast-Fort.jpg,nolink,25x25,Coastal Fortress);|&amp;ref(Spell/P_Research.jpg,nolink,25x25,Lab Needed);|&amp;ref(Nation/Squad.jpg,nolink,25x25,Squad);3&amp;ref(Nation/LivingLead.jpg,nolink,25x25,Leadership);80&amp;ref(Nation/MagicLead.jpg,nolink,25x25,Magic Leadership);35+&amp;ref(Item/Beastmaster.jpg,nolink,25x25,Beastmaster (+2));|18&amp;ref(Nation/Stealthy.jpg,nolink,25x25,Stealthy (40));&amp;ref(Nation/Amphibian.jpg,nolink,25x25,Amphibian);&amp;ref(Nation/Gift-of-Water-Breathing.jpg,nolink,25x25,Gift of Water Breathing (50 size points));|
|~|&gt;|&gt;|&gt;|&gt;|&gt;|BGCOLOR(#F5F5F5):緑、水などの魔法技能を持つ。陸では地を得て水が弱体化|
|BGCOLOR(#F5F5F5):Aphroi Lord|指揮官&amp;ref(Nation/Sacred.jpg,nolink,25x25,Sacred);|&amp;ref(Nation/C_Gold.jpg,nolink,25x25,Gold);145&amp;ref(Nation/C_Resource.jpg,nolink,25x25,Resource);17&amp;ref(Nation/C_Command.jpg,nolink,25x25,Commander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(+1));|16&amp;ref(Nation/Amphibian.jpg,nolink,25x25,Amphibian);|
|~|&gt;|&gt;|&gt;|&gt;|&gt;|BGCOLOR(#F5F5F5):神聖な指揮官。配下の士気を高く維持できる|
***兵士
|名称|種別|コスト|&gt;|雇用条件|指揮枠|行軍|
|BGCOLOR(#F5F5F5):Ichtysatyr|歩兵|&amp;ref(Nation/C_Gold.jpg,nolink,25x25,Gold);9&amp;ref(Nation/C_Resource.jpg,nolink,25x25,Resource);2&amp;ref(Nation/C_Recruitment.jpg,nolink,25x25,Recruitment Point);6|&amp;ref(Nation/R_UW-Fort.jpg,nolink,25x25,Underwater Fortress);||&amp;ref(Nation/LivingLead.jpg,nolink,25x25,Living);&amp;ref(Nation/Undisciplined.jpg,nolink,25x25,Undisciplined);|16&amp;ref(Nation/Stealthy.jpg,nolink,25x25,Stealthy (40));&amp;ref(Nation/Amphibian.jpg,nolink,25x25,Amphibian);|
|~|&gt;|&gt;|&gt;|&gt;|&gt;|BGCOLOR(#F5F5F5):槍を持つ軽歩兵。安価だが統制不能で非常に脆い|
|BGCOLOR(#F5F5F5):Ichtysatyr|歩兵|&amp;ref(Nation/C_Gold.jpg,nolink,25x25,Gold);9&amp;ref(Nation/C_Resource.jpg,nolink,25x25,Resource);3&amp;ref(Nation/C_Recruitment.jpg,nolink,25x25,Recruitment Point);6|&amp;ref(Nation/R_UW-Fort.jpg,nolink,25x25,Underwater Fortress);&amp;ref(Nation/R_Coast-Fort.jpg,nolink,25x25,Coastal Fortress);||&amp;ref(Nation/LivingLead.jpg,nolink,25x25,Living);&amp;ref(Nation/Undisciplined.jpg,nolink,25x25,Undisciplined);|16&amp;ref(Nation/Stealthy.jpg,nolink,25x25,Stealthy (40));&amp;ref(Nation/Amphibian.jpg,nolink,25x25,Amphibian);|
|~|&gt;|&gt;|&gt;|&gt;|&gt;|BGCOLOR(#F5F5F5):槍と盾を持つ軽歩兵。盾がある分は少しだけ強い|
|BGCOLOR(#F5F5F5):Ichtysatyr Warrior|歩兵|&amp;ref(Nation/C_Gold.jpg,nolink,25x25,Gold);10&amp;ref(Nation/C_Resource.jpg,nolink,25x25,Resource);7&amp;ref(Nation/C_Recruitment.jpg,nolink,25x25,Recruitment Point);14|&amp;ref(Nation/R_UW-Fort.jpg,nolink,25x25,Underwater Fortress);&amp;ref(Nation/R_Coast-Fort.jpg,nolink,25x25,Coastal Fortress);||&amp;ref(Nation/LivingLead.jpg,nolink,25x25,Living);|14&amp;ref(Nation/Amphibian.jpg,nolink,25x25,Amphibian);|
|~|&gt;|&gt;|&gt;|&gt;|&gt;|BGCOLOR(#F5F5F5):槍と盾を持つ軽歩兵。鎧ぐらいは着ており命令も聞く|
|BGCOLOR(#F5F5F5):Ichtytaur|歩兵|&amp;ref(Nation/C_Gold.jpg,nolink,25x25,Gold);40&amp;ref(Nation/C_Resource.jpg,nolink,25x25,Resource);5&amp;ref(Nation/C_Recruitment.jpg,nolink,25x25,Recruitment Point);12|&amp;ref(Nation/R_UW-Fort.jpg,nolink,25x25,Underwater Fortress);||&amp;ref(Nation/LivingLead.jpg,nolink,25x25,Living);|14&amp;ref(Nation/Amphibian.jpg,nolink,25x25,Amphibian);|
|~|&gt;|&gt;|&gt;|&gt;|&gt;|BGCOLOR(#F5F5F5):槍を持つ軽装狂戦士。陸上では人間大以下の敵を蹂躙する|
|BGCOLOR(#F5F5F5):Ichtycentaur|歩兵|&amp;ref(Nation/C_Gold.jpg,nolink,25x25,Gold);30&amp;ref(Nation/C_Resource.jpg,nolink,25x25,Resource);8&amp;ref(Nation/C_Recruitment.jpg,nolink,25x25,Recruitment Point);17|&amp;ref(Nation/R_UW-Fort.jpg,nolink,25x25,Underwater Fortress);||&amp;ref(Nation/LivingLead.jpg,nolink,25x25,Living);|20&amp;ref(Nation/Amphibian.jpg,nolink,25x25,Amphibian);|
|~|&gt;|&gt;|&gt;|&gt;|&gt;|BGCOLOR(#F5F5F5):軽突撃槍と盾を持つ歩兵。馬の如き素早さで騎兵の役割を担う|
|BGCOLOR(#F5F5F5):Aphroi|歩兵&amp;ref(Nation/Sacred.jpg,nolink,25x25,Sacred);|&amp;ref(Nation/C_Gold.jpg,nolink,25x25,Gold);55&amp;ref(Nation/C_Resource.jpg,nolink,25x25,Resource);15&amp;ref(Nation/C_Recruitment.jpg,nolink,25x25,Recruitment Point);30|&amp;ref(Nation/R_Capital.jpg,nolink,25x25,National Capital);|&amp;ref(Spell/P_Holy.jpg,nolink,25x25,Temple Needed);|&amp;ref(Nation/LivingLead.jpg,nolink,25x25,Living);|14&amp;ref(Nation/Amphibian.jpg,nolink,25x25,Amphibian);|
|~|&gt;|&gt;|&gt;|&gt;|&gt;|BGCOLOR(#F5F5F5):軽突撃槍と盾を持つ歩兵。騎兵の真似ができるが装備はやや貧弱|
**守備隊
|種別|指揮官|兵士|備考|
|全域下位|Ichtysatyr Commander|Ichtysatyr:10　Ichtysatyr Warrior:10|Ichtysatyrは軽装版|
|全域上位|Aphroi Hierophant|Ichtysatyr Warrior:10　Ichtycentaur:5||
|水中要塞|Ichtysatyr Commander|Ichtysatyr Warrior:10||
|陸上要塞|Captain|Archer:10||
**建造物
***首都要塞
|名称|管理力|指揮官雇用|兵士雇用|食糧庫|守備隊倍率|防壁強度|
|Kelp Fort|25|+1|+75%|200|1.5|150|
***陸上要塞
|名称|建造費|工期|管理力|指揮官雇用|兵士雇用|食糧庫|守備隊倍率|防壁強度|
|Palisades|600|4|15|+0|+50%|100|1|100|
***水中要塞
|名称|建造費|工期|管理力|指揮官雇用|兵士雇用|食糧庫|守備隊倍率|防壁強度|
|Rock Walls|600|5|15|+0|+50%|100|1|100|
***研究所と寺院
|設備|費用|特殊効果|
|研究所|500||
|寺院|''200''||
**魔法
***魔法資源
|魔法土地|The Grove of Aphros|
|宝石収入|&amp;ref(Spell/V_Water.jpg,nolink,25x25,Water Gem);2&amp;ref(Spell/V_Nature.jpg,nolink,25x25,Nature Gem);4|
|特殊機能||
***魔法技能
|名称|雇用|固定魔力|変動魔力|研究力|特殊能力|
|Aphroi Hierophant|&amp;ref(Nation/R_UW-Fort.jpg,nolink,25x25,Underwater Fortress);|&amp;ref(Spell/P_Holy.jpg,nolink,25x25,Holy);1|&amp;ref(Spell/P_Water.jpg,nolink,25x25,Water);&amp;ref(Spell/P_Nature.jpg,nolink,25x25,Nature);+1:100%|&amp;ref(Spell/P_Research.jpg,nolink,25x25,Research);7|&amp;ref(Nation/Sacred.jpg,nolink,25x25,Sacred);|
|Siren (Water form)|&amp;ref(Nation/R_UW-Fort.jpg,nolink,25x25,Underwater Fortress);|&amp;ref(Spell/P_Air.jpg,nolink,25x25,Air);1-1&amp;ref(Spell/P_Water.jpg,nolink,25x25,Water);2||&amp;ref(Spell/P_Research.jpg,nolink,25x25,Research);9||
|Siren (Land form)|&amp;ref(Nation/R_Coast-Fort.jpg,nolink,25x25,Coastal Fortress);|&amp;ref(Spell/P_Air.jpg,nolink,25x25,Air);1&amp;ref(Spell/P_Water.jpg,nolink,25x25,Water);2-1||&amp;ref(Spell/P_Research.jpg,nolink,25x25,Research);9||
|Haliade|&amp;ref(Nation/R_UW-Fort.jpg,nolink,25x25,Underwater Fortress);|&amp;ref(Spell/P_Water.jpg,nolink,25x25,Water);2&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15+|&amp;ref(Nation/Sacred.jpg,nolink,25x25,Sacred);|
|Capricorn (Water form)|&amp;ref(Nation/R_UW-Fort.jpg,nolink,25x25,Underwater Fortress);|&amp;ref(Spell/P_Water.jpg,nolink,25x25,Water);2&amp;ref(Spell/P_Earth.jpg,nolink,25x25,Earth);1-1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|Capricorn (Land form)|&amp;ref(Nation/R_Coast-Fort.jpg,nolink,25x25,Coastal Fortress);|&amp;ref(Spell/P_Water.jpg,nolink,25x25,Water);2-1&amp;ref(Spell/P_Earth.jpg,nolink,25x25,Earth);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***固有呪文
|領域|名称|主系統|副系統|消費|使用場面|簡易分類|
|Alteration Lv0|Grow Fortress|&amp;ref(Spell/P_Nature.jpg,nolink,25x25,Nature);4||&amp;ref(Spell/V_Nature.jpg,nolink,25x25,Nature Gem);35|儀式/森林・海中限定|要塞建設|
|~|~|&gt;|&gt;|&gt;|&gt;|州に陸海に応じた種類の要塞を即座に建設します|
***固有アイテム
なし
**聖職
***支配圏特殊効果
沿岸の州はTurmoil+2、それ以外はOrder+1
***聖職者特殊能力
なし
</v>
      </c>
    </row>
    <row r="33" spans="1:31" x14ac:dyDescent="0.15">
      <c r="A33" t="s">
        <v>2893</v>
      </c>
      <c r="B33" t="s">
        <v>2952</v>
      </c>
      <c r="C33" t="s">
        <v>2953</v>
      </c>
      <c r="D33" t="s">
        <v>3078</v>
      </c>
      <c r="E33" s="10" t="s">
        <v>8758</v>
      </c>
      <c r="F33" s="10" t="s">
        <v>8759</v>
      </c>
      <c r="G33" s="10" t="s">
        <v>10677</v>
      </c>
      <c r="I33" t="s">
        <v>3100</v>
      </c>
      <c r="K33" t="s">
        <v>8699</v>
      </c>
      <c r="L33" t="s">
        <v>3109</v>
      </c>
      <c r="M33" t="s">
        <v>3064</v>
      </c>
      <c r="O33" t="s">
        <v>3312</v>
      </c>
      <c r="P33">
        <v>3</v>
      </c>
      <c r="R33">
        <v>3</v>
      </c>
      <c r="S33">
        <v>0</v>
      </c>
      <c r="T33">
        <v>100</v>
      </c>
      <c r="U33">
        <v>500</v>
      </c>
      <c r="W33">
        <v>400</v>
      </c>
      <c r="Y33" t="s">
        <v>8760</v>
      </c>
      <c r="Z33" t="s">
        <v>8761</v>
      </c>
      <c r="AB33" t="str">
        <f t="shared" si="0"/>
        <v>|BGCOLOR(#FDFDFD):[[&amp;ref(Therodos.jpg,nolink,50x65,Therodos, Telkhine Spectre);&gt;./Therodos]]</v>
      </c>
      <c r="AC33" t="str">
        <f t="shared" ca="1" si="1"/>
        <v>|BGCOLOR(#F0F8FF):[[''Therodos''&gt;./Therodos]]</v>
      </c>
      <c r="AD33"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|BGCOLOR(#F0F8FF):[[''Oceania''&gt;./Oceania]]|BGCOLOR(#F0F8FF):[[''Therodos''&gt;./Therodos]]</v>
      </c>
      <c r="AE33" t="str">
        <f ca="1">CONCATENATE("*",B33,", ",C33,CHAR(10),E33,CHAR(10),"**国勢",CHAR(10),"|種族|",F33,"|",CHAR(10),"|経済|",G33,"|",CHAR(10),"|気候|",IF(H33&lt;&gt;"",REPT(SUBSTITUTE(SUBSTITUTE(LEFT(H33,4),"Heat","&amp;ref(Spell/S_Heat.jpg,nolink,25x25,Heat);"),"Cold","&amp;ref(Spell/S_Cold.jpg,nolink,25x25,Cold);"),RIGHT(H33,1)),""),"|",CHAR(10),"|祝福|",SUBSTITUTE(SUBSTITUTE(SUBSTITUTE(SUBSTITUTE(SUBSTITUTE(SUBSTITUTE(SUBSTITUTE(SUBSTITUTE(J33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33&amp;" "&amp;B33&amp;" 指揮官 S",Troops!$A:$A,0)&amp;":AJ"&amp;MATCH(A33&amp;" "&amp;B33&amp;" 指揮官 E",Troops!$A:$A,0))),myConcat(INDIRECT("Troops!AJ"&amp;MATCH(A33&amp;" "&amp;B33&amp;" 指揮官 S",Troops!$A:$A,0)))),CHAR(10),"***兵士",CHAR(10),"|名称|種別|コスト|&gt;|雇用条件|指揮枠|行軍|",CHAR(10),IFERROR(myConcat(INDIRECT("Troops!AJ"&amp;MATCH(A33&amp;" "&amp;B33&amp;" 兵士 S",Troops!$A:$A,0)&amp;":AJ"&amp;MATCH(A33&amp;" "&amp;B33&amp;" 兵士 E",Troops!$A:$A,0))),myConcat(INDIRECT("Troops!AJ"&amp;MATCH(A33&amp;" "&amp;B33&amp;" 指揮官 S",Troops!$A:$A,0)))),"**守備隊",CHAR(10),"|種別|指揮官|兵士|備考|",CHAR(10),IFERROR(myConcat(INDIRECT("Defence!H"&amp;MATCH(A33&amp;" "&amp;B33&amp;" S",Defence!$A:$A,0)&amp;":H"&amp;MATCH(A33&amp;" "&amp;B33&amp;" E",Defence!$A:$A,0))),myConcat(INDIRECT("Defence!H"&amp;MATCH(A33&amp;" "&amp;B33&amp;" S",Defence!$A:$A,0)))),CHAR(10),"**建造物",CHAR(10),"***首都要塞",CHAR(10),"|名称|管理力|指揮官雇用|兵士雇用|食糧庫|守備隊倍率|防壁強度|",CHAR(10),VLOOKUP(L33,Fort!$D:$M,10,FALSE),CHAR(10),"***陸上要塞",CHAR(10),"|名称|建造費|工期|管理力|指揮官雇用|兵士雇用|食糧庫|守備隊倍率|防壁強度|",CHAR(10),IFERROR(myConcat(INDIRECT(ADDRESS(MATCH(M33&amp;"1",Fort!$A:$A,0),MATCH(T33,Fort!$1:$1,0),3,1,"Fort")&amp;":"&amp;ADDRESS(MATCH(M33&amp;P33,Fort!$A:$A,0),MATCH(T33,Fort!$1:$1,0),3,1))),myConcat(INDIRECT(ADDRESS(MATCH(M33&amp;"1",Fort!$A:$A,0),MATCH(T33,Fort!$1:$1,0),3,1,"Fort")))),IFERROR("***沿岸要塞"&amp;CHAR(10)&amp;"|名称|建造費|工期|管理力|指揮官雇用|兵士雇用|食糧庫|守備隊倍率|防壁強度|"&amp;CHAR(10)&amp;IFERROR(myConcat(INDIRECT(ADDRESS(MATCH(N33&amp;"1",Fort!$A:$A,0),MATCH(T33,Fort!$1:$1,0),3,1,"Fort")&amp;":"&amp;ADDRESS(MATCH(N33&amp;Q33,Fort!$A:$A,0),MATCH(T33,Fort!$1:$1,0),3,1))),myConcat(INDIRECT(ADDRESS(MATCH(N33&amp;"1",Fort!$A:$A,0),MATCH(T33,Fort!$1:$1,0),3,1,"Fort")))&amp;CHAR(10)),""),"***水中要塞",CHAR(10),IFERROR("|名称|建造費|工期|管理力|指揮官雇用|兵士雇用|食糧庫|守備隊倍率|防壁強度|"&amp;CHAR(10)&amp;IFERROR(myConcat(INDIRECT(ADDRESS(MATCH(O33&amp;"1",Fort!$A:$A,0),MATCH(T33,Fort!$1:$1,0),3,1,"Fort")&amp;":"&amp;ADDRESS(MATCH(O33&amp;R33,Fort!$A:$A,0),MATCH(T33,Fort!$1:$1,0),3,1))),myConcat(INDIRECT(ADDRESS(MATCH(O33&amp;"1",Fort!$A:$A,0),MATCH(T33,Fort!$1:$1,0),3,1,"Fort")))),"建造不可"),CHAR(10),"***研究所と寺院",CHAR(10),"|設備|費用|特殊効果|",CHAR(10),"|研究所|",IF(U33&lt;&gt;500,"''"&amp;U33&amp;"''",U33),"|",V33,"|",CHAR(10),"|寺院|",IF(W33&lt;&gt;400,"''"&amp;W33&amp;"''",W33),"|",X33,"|",CHAR(10),"**魔法",CHAR(10),"***魔法資源",CHAR(10),"|魔法土地|",Y33,"|",CHAR(10),"|宝石収入|",SUBSTITUTE(SUBSTITUTE(SUBSTITUTE(SUBSTITUTE(SUBSTITUTE(SUBSTITUTE(SUBSTITUTE(SUBSTITUTE(Z33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Slave);"),"|",CHAR(10),"|特殊機能|",AA33,"|",CHAR(10),"***魔法技能",CHAR(10),"|名称|雇用|固定魔力|変動魔力|研究力|特殊能力|",CHAR(10),IFERROR(myConcat(INDIRECT("MagicSkill!AM"&amp;MATCH(A33&amp;" "&amp;B33&amp;" S",MagicSkill!$A:$A,0)&amp;":AM"&amp;MATCH(A33&amp;" "&amp;B33&amp;" E",MagicSkill!$A:$A,0))),myConcat(INDIRECT("MagicSkill!AM"&amp;MATCH(A33&amp;" "&amp;B33&amp;" S",MagicSkill!$A:$A,0)))),CHAR(10),"***固有呪文",CHAR(10),IFERROR(CHAR(10)&amp;"|領域|名称|主系統|副系統|消費|使用場面|簡易分類|"&amp;CHAR(10)&amp;IFERROR(myConcat(INDIRECT("NationalSpellWork!E"&amp;MATCH(A33&amp;" "&amp;B33&amp;" S",NationalSpellWork!$A:$A,0)&amp;":E"&amp;MATCH(A33&amp;" "&amp;B33&amp;" E",NationalSpellWork!$A:$A,0))),myConcat(INDIRECT("NationalSpellWork!E"&amp;MATCH(A33&amp;" "&amp;B33&amp;" S",NationalSpellWork!$A:$A,0)))),"なし"),CHAR(10),"***固有アイテム",CHAR(10),IFERROR(IFERROR(myConcat(INDIRECT("NationalItemWork!E"&amp;MATCH(A33&amp;" "&amp;B33&amp;" S",NationalItemWork!$A:$A,0)&amp;":E"&amp;MATCH(A33&amp;" "&amp;B33&amp;" E",NationalItemWork!$A:$A,0))),myConcat(INDIRECT("NationalItemWork!E"&amp;MATCH(A33&amp;" "&amp;B33&amp;" S",NationalItemWork!$A:$A,0)))),"なし"),CHAR(10),"**聖職",CHAR(10),"***支配圏特殊効果",CHAR(10),IF(I33&lt;&gt;"",I33,"なし"),CHAR(10),"***聖職者特殊能力",CHAR(10),IF(K33&lt;&gt;"",K33,"なし"),CHAR(10))</f>
        <v xml:space="preserve">*Therodos, Telkhine Spectre
Therodosは、かつては半ば神の如き力を持つ海の神霊、Telkhineによって統治される賢者と職人の王国でした。
Telkhineが自らを神王とし、神聖なる秩序を脅かしたとき、彼らの王国全体は沈められ、波間の下へと投げ落とされました。
古き王国の人々は、神の裁きの最大限の怒りを受け、それに気付くこともないままに、沈んだ王国の廃墟に住む亡霊と化しました。
Telkhine王国のごく僅かな島々だけが残っており、そこには大洪水の生存者たちが住んでいます。
これらの島では、生存者たちは恐怖か敬意から、自覚無き死者たちに仕えます。
砕かれし王国の島々にはまた、Telkhineの従者である小人の鍛冶師、Daktylが住んでいます。
Telkhineの滅びにより、Daktylは彼らの地位に代わり、Therodianの亡霊たちに尊ばれました。
現在、Therodosは熟練した鍛冶師Daktylが統治する、亡霊たちと人間の島民の沈んだ王国です。
**国勢
|種族|人間とその亡霊、神霊|
|経済|要塞がその格に応じて一定数の住民を支配圏による死滅から保護|
|気候||
|祝福||
**正規軍
***指揮官
|名称|種別|コスト|&gt;|雇用条件|指揮能力|行軍|
|BGCOLOR(#F5F5F5):Melia|聖職者&amp;ref(Nation/Sacred.jpg,nolink,25x25,Sacred);|&amp;ref(Nation/C_Gold.jpg,nolink,25x25,Gold);160&amp;ref(Nation/C_Resource.jpg,nolink,25x25,Resource);21&amp;ref(Nation/C_Command.jpg,nolink,25x25,Commander Point);2|&amp;ref(Nation/R_UW-Fort.jpg,nolink,25x25,Underwater Fortress);&amp;ref(Nation/R_Coast-Fort.jpg,nolink,25x25,Coastal Fortress);|&amp;ref(Spell/P_Research.jpg,nolink,25x25,Lab Needed);&amp;ref(Spell/P_Holy.jpg,nolink,25x25,Temple Needed);|&amp;ref(Nation/Squad.jpg,nolink,25x25,Squad);3&amp;ref(Nation/LivingLead.jpg,nolink,25x25,Leadership);80&amp;ref(Nation/MagicLead.jpg,nolink,25x25,Magic Leadership);50&amp;ref(Nation/UndeadLead.jpg,nolink,25x25,Undead Leadership);80&amp;ref(Item/Inspirational.jpg,nolink,25x25,Inspirational (+1));|14&amp;ref(Nation/Poor-Amphibian.jpg,nolink,25x25,Poor Amphibian);|
|~|&gt;|&gt;|&gt;|&gt;|&gt;|BGCOLOR(#F5F5F5):レベル1の聖職者。魔法技能も持ち指揮も担う|
|BGCOLOR(#F5F5F5):Hekateride|聖職者&amp;ref(Nation/Sacred.jpg,nolink,25x25,Sacred);|&amp;ref(Nation/C_Gold.jpg,nolink,25x25,Gold);375&amp;ref(Nation/C_Resource.jpg,nolink,25x25,Resource);1&amp;ref(Nation/C_Command.jpg,nolink,25x25,Commander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Leadership);70+&amp;ref(Nation/UndeadLead.jpg,nolink,25x25,Undead Leadership);80&amp;ref(Item/Inspirational.jpg,nolink,25x25,Inspirational (+2));|16&amp;ref(Nation/Amphibian.jpg,nolink,25x25,Amphibian);|
|~|&gt;|&gt;|&gt;|&gt;|&gt;|BGCOLOR(#F5F5F5):レベル2の聖職者。緑、水などの魔法技能も持つ|
|BGCOLOR(#F5F5F5):Daktyl|魔術師&amp;ref(Nation/Sacred.jpg,nolink,25x25,Sacred);|&amp;ref(Nation/C_Gold.jpg,nolink,25x25,Gold);240&amp;ref(Nation/C_Resource.jpg,nolink,25x25,Resource);2&amp;ref(Nation/C_Command.jpg,nolink,25x25,Commander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Leadership);30+&amp;ref(Nation/UndeadLead.jpg,nolink,25x25,Undead Leadership);10+|12&amp;ref(Nation/Amphibian.jpg,nolink,25x25,Amphibian);|
|~|&gt;|&gt;|&gt;|&gt;|&gt;|BGCOLOR(#F5F5F5):地、風、水などの魔法技能を持つ鍛冶師。高度な品の製造に長ける|
|BGCOLOR(#F5F5F5):Therodian Scout|斥候|&amp;ref(Nation/C_Gold.jpg,nolink,25x25,Gold);25&amp;ref(Nation/C_Resource.jpg,nolink,25x25,Resource);3&amp;ref(Nation/C_Command.jpg,nolink,25x25,Commander Point);1|&amp;ref(Nation/R_Coast-Fort.jpg,nolink,25x25,Coastal Fortress);|||16&amp;ref(Nation/Stealthy.jpg,nolink,25x25,Stealthy (55));|
|~|&gt;|&gt;|&gt;|&gt;|&gt;|BGCOLOR(#F5F5F5):隠れるのが少し上手い斥候。人間なので海は通れない|
|BGCOLOR(#F5F5F5):Therodian Commander|指揮官|&amp;ref(Nation/C_Gold.jpg,nolink,25x25,Gold);40&amp;ref(Nation/C_Resource.jpg,nolink,25x25,Resource);31&amp;ref(Nation/C_Command.jpg,nolink,25x25,Commander Point);1|&amp;ref(Nation/R_Coast-Fort.jpg,nolink,25x25,Coastal Fortress);||&amp;ref(Nation/Squad.jpg,nolink,25x25,Squad);2&amp;ref(Nation/LivingLead.jpg,nolink,25x25,Leadership);60|12|
|~|&gt;|&gt;|&gt;|&gt;|&gt;|BGCOLOR(#F5F5F5):標準的な指揮官。少々資源消費が重いが丈夫|
|BGCOLOR(#F5F5F5):Kabeiros|魔術師&amp;ref(Nation/Sacred.jpg,nolink,25x25,Sacred);|&amp;ref(Nation/C_Gold.jpg,nolink,25x25,Gold);125&amp;ref(Nation/C_Resource.jpg,nolink,25x25,Resource);7&amp;ref(Nation/C_Command.jpg,nolink,25x25,Commander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Leadership);10|14|
|~|&gt;|&gt;|&gt;|&gt;|&gt;|BGCOLOR(#F5F5F5):地などの魔法技能を持つ鍛冶師。資源を少量生産する|
|BGCOLOR(#F5F5F5):Spectral Comander|指揮官|&amp;ref(Nation/C_Gold.jpg,nolink,25x25,Gold);0&amp;ref(Nation/C_Resource.jpg,nolink,25x25,Resource);1&amp;ref(Nation/C_Command.jpg,nolink,25x25,Commander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Fortress);&amp;ref(Nation/R_Fort.jpg,nolink,25x25,Land Fortress);）||&amp;ref(Nation/Squad.jpg,nolink,25x25,Squad);2&amp;ref(Nation/LivingLead.jpg,nolink,25x25,Leadership);40&amp;ref(Nation/UndeadLead.jpg,nolink,25x25,Undead Leadership);80|22&amp;ref(Nation/Floating.jpg,nolink,25x25,Floating);&amp;ref(Nation/Amphibian.jpg,nolink,25x25,Amphibian);|
|~|&gt;|&gt;|&gt;|&gt;|&gt;|BGCOLOR(#F5F5F5):亡霊の指揮官。アンデッドの高速な行軍に向く|
|BGCOLOR(#F5F5F5):Spectral Philosopher|研究員|&amp;ref(Nation/C_Gold.jpg,nolink,25x25,Gold);0&amp;ref(Nation/C_Resource.jpg,nolink,25x25,Resource);1&amp;ref(Nation/C_Command.jpg,nolink,25x25,Commander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Fortress);&amp;ref(Nation/R_Fort.jpg,nolink,25x25,Land Fortress);）||&amp;ref(Nation/Squad.jpg,nolink,25x25,Squad);1&amp;ref(Nation/LivingLead.jpg,nolink,25x25,Leadership);10&amp;ref(Nation/UndeadLead.jpg,nolink,25x25,Undead Leadership);10|22&amp;ref(Nation/Floating.jpg,nolink,25x25,Floating);&amp;ref(Nation/Amphibian.jpg,nolink,25x25,Amphibian);|
|~|&gt;|&gt;|&gt;|&gt;|&gt;|BGCOLOR(#F5F5F5):Sloth天秤に傾いた州を好む特殊な亡霊研究者。魔法は持たない|
|BGCOLOR(#F5F5F5):Ephor|聖職者&amp;ref(Nation/Sacred.jpg,nolink,25x25,Sacred);|&amp;ref(Nation/C_Gold.jpg,nolink,25x25,Gold);0&amp;ref(Nation/C_Resource.jpg,nolink,25x25,Resource);1&amp;ref(Nation/C_Command.jpg,nolink,25x25,Commander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Fortress);&amp;ref(Nation/R_Fort.jpg,nolink,25x25,Land Fortress);）||&amp;ref(Nation/Squad.jpg,nolink,25x25,Squad);2&amp;ref(Nation/LivingLead.jpg,nolink,25x25,Leadership);40&amp;ref(Nation/UndeadLead.jpg,nolink,25x25,Undead Leadership);40|22&amp;ref(Nation/Floating.jpg,nolink,25x25,Floating);&amp;ref(Nation/Amphibian.jpg,nolink,25x25,Amphibian);|
|~|&gt;|&gt;|&gt;|&gt;|&gt;|BGCOLOR(#F5F5F5):レベル1の聖職者。国の特性により亡霊召喚を行える|
***兵士
|名称|種別|コスト|&gt;|雇用条件|指揮枠|行軍|
|BGCOLOR(#F5F5F5):Kourete|歩兵&amp;ref(Nation/Sacred.jpg,nolink,25x25,Sacred);|&amp;ref(Nation/C_Gold.jpg,nolink,25x25,Gold);28&amp;ref(Nation/C_Resource.jpg,nolink,25x25,Resource);23&amp;ref(Nation/C_Recruitment.jpg,nolink,25x25,Recruitment Point);36|&amp;ref(Nation/R_Capital.jpg,nolink,25x25,National Capital);|&amp;ref(Spell/P_Holy.jpg,nolink,25x25,Temple Needed);|&amp;ref(Nation/MagicLead.jpg,nolink,25x25,Magic Being);|12&amp;ref(Nation/Poor-Amphibian.jpg,nolink,25x25,Poor Amphibian);|
|~|&gt;|&gt;|&gt;|&gt;|&gt;|BGCOLOR(#F5F5F5):長剣と盾を持つ歩兵。祝福を受けると即座に狂戦状態に|
|BGCOLOR(#F5F5F5):Therodian Archer|射手|&amp;ref(Nation/C_Gold.jpg,nolink,25x25,Gold);10&amp;ref(Nation/C_Resource.jpg,nolink,25x25,Resource);7&amp;ref(Nation/C_Recruitment.jpg,nolink,25x25,Recruitment Point);9|&amp;ref(Nation/R_Coast-Fort.jpg,nolink,25x25,Coastal Fortress);||&amp;ref(Nation/LivingLead.jpg,nolink,25x25,Living);|14|
|~|&gt;|&gt;|&gt;|&gt;|&gt;|BGCOLOR(#F5F5F5):短弓を使う弓兵。平凡な性能|
|BGCOLOR(#F5F5F5):Therodian Peltast|歩兵|&amp;ref(Nation/C_Gold.jpg,nolink,25x25,Gold);10&amp;ref(Nation/C_Resource.jpg,nolink,25x25,Resource);5&amp;ref(Nation/C_Recruitment.jpg,nolink,25x25,Recruitment Point);9|&amp;ref(Nation/R_Coast-Fort.jpg,nolink,25x25,Coastal Fortress);||&amp;ref(Nation/LivingLead.jpg,nolink,25x25,Living);|14|
|~|&gt;|&gt;|&gt;|&gt;|&gt;|BGCOLOR(#F5F5F5):槍、投槍、盾を持つ軽歩兵。資源不足でもある程度は出せる|
|BGCOLOR(#F5F5F5):Therodian Hoplite|歩兵|&amp;ref(Nation/C_Gold.jpg,nolink,25x25,Gold);10&amp;ref(Nation/C_Resource.jpg,nolink,25x25,Resource);31&amp;ref(Nation/C_Recruitment.jpg,nolink,25x25,Recruitment Point);9|&amp;ref(Nation/R_Coast-Fort.jpg,nolink,25x25,Coastal Fortress);||&amp;ref(Nation/LivingLead.jpg,nolink,25x25,Living);|10|
|~|&gt;|&gt;|&gt;|&gt;|&gt;|BGCOLOR(#F5F5F5):長槍と盾を持つ重歩兵。丈夫だが量産は困難|
|BGCOLOR(#F5F5F5):Korybant|歩兵&amp;ref(Nation/Sacred.jpg,nolink,25x25,Sacred);|&amp;ref(Nation/C_Gold.jpg,nolink,25x25,Gold);20&amp;ref(Nation/C_Resource.jpg,nolink,25x25,Resource);23&amp;ref(Nation/C_Recruitment.jpg,nolink,25x25,Recruitment Point);23|&amp;ref(Nation/R_Coast-Fort.jpg,nolink,25x25,Coastal Fortress);|&amp;ref(Spell/P_Holy.jpg,nolink,25x25,Temple Needed);|&amp;ref(Nation/LivingLead.jpg,nolink,25x25,Living);|12|
|~|&gt;|&gt;|&gt;|&gt;|&gt;|BGCOLOR(#F5F5F5):小剣と盾を持つ歩兵。効果は落ちるが祝福時の狂戦状態は共通|
|BGCOLOR(#F5F5F5):Spectral Archer|射手|&amp;ref(Nation/C_Gold.jpg,nolink,25x25,Gold);0&amp;ref(Nation/C_Resource.jpg,nolink,25x25,Resource);1&amp;ref(Nation/C_Recruitment.jpg,nolink,25x25,Recruitment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Fortress);）||&amp;ref(Nation/UndeadLead.jpg,nolink,25x25,Undead/Demon);|20&amp;ref(Nation/Floating.jpg,nolink,25x25,Floating);&amp;ref(Nation/Amphibian.jpg,nolink,25x25,Amphibian);|
|~|&gt;|&gt;|&gt;|&gt;|&gt;|BGCOLOR(#F5F5F5):亡霊の弓兵。海中でも嵐でも撃てるが抵抗される矢を放つ|
|BGCOLOR(#F5F5F5):Spectral Peltast|歩兵|&amp;ref(Nation/C_Gold.jpg,nolink,25x25,Gold);0&amp;ref(Nation/C_Resource.jpg,nolink,25x25,Resource);1&amp;ref(Nation/C_Recruitment.jpg,nolink,25x25,Recruitment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Fortress);）||&amp;ref(Nation/UndeadLead.jpg,nolink,25x25,Undead/Demon);|20&amp;ref(Nation/Floating.jpg,nolink,25x25,Floating);&amp;ref(Nation/Amphibian.jpg,nolink,25x25,Amphibian);|
|~|&gt;|&gt;|&gt;|&gt;|&gt;|BGCOLOR(#F5F5F5):槍、投槍、盾を持つ亡霊。霊体のため魔法攻撃以外にはよく耐える|
|BGCOLOR(#F5F5F5):Spectral Hoplite|歩兵|&amp;ref(Nation/C_Gold.jpg,nolink,25x25,Gold);0&amp;ref(Nation/C_Resource.jpg,nolink,25x25,Resource);1&amp;ref(Nation/C_Recruitment.jpg,nolink,25x25,Recruitment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Fortress);）||&amp;ref(Nation/UndeadLead.jpg,nolink,25x25,Undead/Demon);|20&amp;ref(Nation/Floating.jpg,nolink,25x25,Floating);&amp;ref(Nation/Amphibian.jpg,nolink,25x25,Amphibian);|
|~|&gt;|&gt;|&gt;|&gt;|&gt;|BGCOLOR(#F5F5F5):長槍と盾を持つ亡霊。防具はないがHP自体が高くなっている|
|BGCOLOR(#F5F5F5):Spectral Kourete|歩兵&amp;ref(Nation/Sacred.jpg,nolink,25x25,Sacred);|&amp;ref(Nation/C_Gold.jpg,nolink,25x25,Gold);0&amp;ref(Nation/C_Resource.jpg,nolink,25x25,Resource);1&amp;ref(Nation/C_Recruitment.jpg,nolink,25x25,Recruitment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Fortress);）|&amp;ref(Spell/P_Holy.jpg,nolink,25x25,Temple Needed);|&amp;ref(Nation/UndeadLead.jpg,nolink,25x25,Undead/Demon);|20&amp;ref(Nation/Floating.jpg,nolink,25x25,Floating);&amp;ref(Nation/Amphibian.jpg,nolink,25x25,Amphibian);|
|~|&gt;|&gt;|&gt;|&gt;|&gt;|BGCOLOR(#F5F5F5):長剣と盾を持つ亡霊。性質は生前同様だがこちらは海中も平気|
**守備隊
|種別|指揮官|兵士|備考|
|水中下位|Spectral Commander|Spectral Peltast:10　Spectral Archer:5||
|水中上位|Ephor|Spectral Hoplite:10||
|陸上下位|Therodian Commander|Therodian Peltast:10　Therodian Archer:10||
|陸上上位|Therodian Commander|Therodian Hoplite:10||
|全域要塞|Ephor|Spectral 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|魔法土地|Telkhinis|
|宝石収入|&amp;ref(Spell/V_Air.jpg,nolink,25x25,Air Gem);1&amp;ref(Spell/V_Water.jpg,nolink,25x25,Water Gem);1&amp;ref(Spell/V_Earth.jpg,nolink,25x25,Earth Gem);3&amp;ref(Spell/V_Death.jpg,nolink,25x25,Death Gem);1|
|特殊機能||
***魔法技能
|名称|雇用|固定魔力|変動魔力|研究力|特殊能力|
|Melia|&amp;ref(Nation/R_UW-Fort.jpg,nolink,25x25,Underwater Fortress);&amp;ref(Nation/R_Coast-Fort.jpg,nolink,25x25,Coastal Fortress);|&amp;ref(Spell/P_Nature.jpg,nolink,25x25,Nature);1&amp;ref(Spell/P_Holy.jpg,nolink,25x25,Holy);1|&amp;ref(Spell/P_Air.jpg,nolink,25x25,Air);&amp;ref(Spell/P_Water.jpg,nolink,25x25,Water);&amp;ref(Spell/P_Earth.jpg,nolink,25x25,Earth);+1:100%|&amp;ref(Spell/P_Research.jpg,nolink,25x25,Research);9|&amp;ref(Nation/Sacred.jpg,nolink,25x25,Sacred);|
|Hekateride|&amp;ref(Nation/R_Capital.jpg,nolink,25x25,National Capital);|&amp;ref(Spell/P_Water.jpg,nolink,25x25,Water);2&amp;ref(Spell/P_Nature.jpg,nolink,25x25,Nature);3&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acred.jpg,nolink,25x25,Sacred);|
|Daktyl|&amp;ref(Nation/R_Capital.jpg,nolink,25x25,National Capital);|&amp;ref(Spell/P_Air.jpg,nolink,25x25,Air);1&amp;ref(Spell/P_Water.jpg,nolink,25x25,Water);1&amp;ref(Spell/P_Earth.jpg,nolink,25x25,Earth);2|&amp;ref(Spell/P_Fire.jpg,nolink,25x25,Fire);&amp;ref(Spell/P_Air.jpg,nolink,25x25,Air);&amp;ref(Spell/P_Water.jpg,nolink,25x25,Water);&amp;ref(Spell/P_Earth.jpg,nolink,25x25,Earth);&amp;ref(Spell/P_Death.jpg,nolink,25x25,Death);+1:100%&amp;br;&amp;ref(Spell/P_Fire.jpg,nolink,25x25,Fire);&amp;ref(Spell/P_Air.jpg,nolink,25x25,Air);&amp;ref(Spell/P_Water.jpg,nolink,25x25,Water);&amp;ref(Spell/P_Earth.jpg,nolink,25x25,Earth);&amp;ref(Spell/P_Death.jpg,nolink,25x25,Death);+1:10%|&amp;ref(Spell/P_Research.jpg,nolink,25x25,Research);15+|&amp;ref(Nation/Master-Smith.jpg,nolink,25x25,Master Smith (1));&amp;ref(Nation/Sacred.jpg,nolink,25x25,Sacred);|
|Kabeiros|&amp;ref(Nation/R_Coast-Fort.jpg,nolink,25x25,Coastal Fortress);|&amp;ref(Spell/P_Earth.jpg,nolink,25x25,Earth);1|&amp;ref(Spell/P_Fire.jpg,nolink,25x25,Fire);&amp;ref(Spell/P_Air.jpg,nolink,25x25,Air);&amp;ref(Spell/P_Water.jpg,nolink,25x25,Water);&amp;ref(Spell/P_Earth.jpg,nolink,25x25,Earth);+1:100%|&amp;ref(Spell/P_Research.jpg,nolink,25x25,Research);9|&amp;ref(Nation/Forge-Bonus.jpg,nolink,25x25,Forge Bonus (1));&amp;ref(Nation/Resource-Bonus.jpg,nolink,25x25,Resource Bonus (5));&amp;ref(Nation/Sacred.jpg,nolink,25x25,Sacred);|
|Ephor|&amp;ref(Nation/Dominion-Free-Spawn.jpg,nolink,25x25,Dominion Automatic Generation (Free));（&amp;ref(Nation/R_UW-Fort.jpg,nolink,25x25,Underwater Fortress);&amp;ref(Nation/R_Fort.jpg,nolink,25x25,Land Fortress);）|&amp;ref(Spell/P_Holy.jpg,nolink,25x25,Holy);1|||&amp;ref(Nation/Sacred.jpg,nolink,25x25,Sacred);|
|Spectral Philosopher|&amp;ref(Nation/Dominion-Free-Spawn.jpg,nolink,25x25,Dominion Automatic Generation (Free));（&amp;ref(Nation/R_UW-Fort.jpg,nolink,25x25,Underwater Fortress);&amp;ref(Nation/R_Fort.jpg,nolink,25x25,Land Fortress);）|||&amp;ref(Spell/P_Research.jpg,nolink,25x25,Research);10|&amp;ref(Nation/Philosopher.jpg,nolink,25x25,Philosopher (2));|
***固有呪文
|領域|名称|主系統|副系統|消費|使用場面|簡易分類|
|Conjuration Lv0|Call Ephor|&amp;ref(Spell/P_Death.jpg,nolink,25x25,Death);1||&amp;ref(Spell/V_Death.jpg,nolink,25x25,Death Gem);7|儀式/水陸両用|指揮官召喚|
|~|~|&gt;|&gt;|&gt;|&gt;|下級聖職者の霊Ephorを召喚します|
|Conjuration Lv0|Call Spectral Philosopher|&amp;ref(Spell/P_Death.jpg,nolink,25x25,Death);1||&amp;ref(Spell/V_Death.jpg,nolink,25x25,Death Gem);11|儀式/水陸両用|指揮官召喚|
|~|~|&gt;|&gt;|&gt;|&gt;|怠惰な地での研究を得意とするSpectral Philosopherを召喚します|
|Conjuration Lv5|Summon Hound of Twilight|&amp;ref(Spell/P_Earth.jpg,nolink,25x25,Earth);2|&amp;ref(Spell/P_Death.jpg,nolink,25x25,Death);1|&amp;ref(Spell/V_Earth.jpg,nolink,25x25,Earth Gem);4|儀式/陸上専用|兵士召喚|
|~|~|&gt;|&gt;|&gt;|&gt;|双頭の猟犬Hound of Twilightを1体召喚します|
|Conjuration Lv5|Procession of the Underworld|&amp;ref(Spell/P_Death.jpg,nolink,25x25,Death);3||&amp;ref(Spell/V_Death.jpg,nolink,25x25,Death Gem);13|儀式/陸上専用|兵士召喚|
|~|~|&gt;|&gt;|&gt;|&gt;|破滅の炎の松明を持つ冥界の精霊Lampadを12体召喚します|
|Conjuration Lv6|Bind Keres|&amp;ref(Spell/P_Death.jpg,nolink,25x25,Death);2||&amp;ref(Spell/V_Death.jpg,nolink,25x25,Death Gem);12|儀式/陸上専用|兵士召喚|
|~|~|&gt;|&gt;|&gt;|&gt;|透明な恐るべき女悪魔Kerを3体召喚します|
|Conjuration Lv8|Summon Telkhine|&amp;ref(Spell/P_Water.jpg,nolink,25x25,Water);5|&amp;ref(Spell/P_Air.jpg,nolink,25x25,Air);2|&amp;ref(Spell/V_Water.jpg,nolink,25x25,Water Gem);69|儀式/水陸両用|指揮官召喚|
|~|~|&gt;|&gt;|&gt;|&gt;|強大なる海の神霊Telkhineを召喚します|
|Construction Lv7|Forge Brass Bull|&amp;ref(Spell/P_Fire.jpg,nolink,25x25,Fire);3|&amp;ref(Spell/P_Earth.jpg,nolink,25x25,Earth);3|&amp;ref(Spell/V_Fire.jpg,nolink,25x25,Fire Gem);30|儀式/陸上専用|兵士召喚|
|~|~|&gt;|&gt;|&gt;|&gt;|炎を吐く真鍮の牛Khalkotaurosを1体召喚します|
|Enchantment Lv6|Sow Dragon Teeth|&amp;ref(Spell/P_Earth.jpg,nolink,25x25,Earth);2||&amp;ref(Spell/V_Earth.jpg,nolink,25x25,Earth Gem);1|戦闘/陸上専用|一時的召喚|
|~|~|&gt;|&gt;|&gt;|&gt;|魔法の武具に身を包む戦士Spartaeを10体召喚します|
***固有アイテム
なし
**聖職
***支配圏特殊効果
住民を殺害、要塞で幽霊の兵士を自動生産
***聖職者特殊能力
アンデッドの聖職者全てにReanimator Priest能力を追加
</v>
      </c>
    </row>
    <row r="34" spans="1:31" x14ac:dyDescent="0.15">
      <c r="A34" t="s">
        <v>2893</v>
      </c>
      <c r="AB34" t="str">
        <f t="shared" si="0"/>
        <v>|</v>
      </c>
      <c r="AC34" t="str">
        <f t="shared" ref="AC34:AC65" ca="1" si="3">IF(B34&lt;&gt;"",CONCATENATE("|",IF(D34="L","BGCOLOR(#FAEBD7):",IF(D34="S","BGCOLOR(#F0F8FF):","")),"[[''",B34,"''&gt;./",SUBSTITUTE(B34,"å","a"),"]]",IF(MOD(ROW(A34)-IF(A34="EA",1,IF(A34="MA",1+COUNTIF(A:A,"EA"),1+COUNTIF(A:A,"EA")+COUNTIF(A:A,"MA"))),5)=0,"|"&amp;CHAR(10)&amp;CONCATENATE(INDIRECT("R"&amp;ROW(A34)-4&amp;"C"&amp;COLUMN($AB$1),FALSE),INDIRECT("R"&amp;ROW(A34)-3&amp;"C"&amp;COLUMN($AB$1),FALSE),INDIRECT("R"&amp;ROW(A34)-2&amp;"C"&amp;COLUMN($AB$1),FALSE),INDIRECT("R"&amp;ROW(A34)-1&amp;"C"&amp;COLUMN($AB$1),FALSE),INDIRECT("R"&amp;ROW(A34)&amp;"C"&amp;COLUMN($AB$1),FALSE),"|",CHAR(10)),"")),"|"&amp;IF(MOD(ROW(A34)-IF(A34="EA",1,IF(A34="MA",1+COUNTIF(A:A,"EA"),1+COUNTIF(A:A,"EA")+COUNTIF(A:A,"MA"))),5)=0,"|"&amp;CHAR(10)&amp;CONCATENATE(INDIRECT("R"&amp;ROW(A34)-4&amp;"C"&amp;COLUMN($AB$1),FALSE),INDIRECT("R"&amp;ROW(A34)-3&amp;"C"&amp;COLUMN($AB$1),FALSE),INDIRECT("R"&amp;ROW(A34)-2&amp;"C"&amp;COLUMN($AB$1),FALSE),INDIRECT("R"&amp;ROW(A34)-1&amp;"C"&amp;COLUMN($AB$1),FALSE),INDIRECT("R"&amp;ROW(A34)&amp;"C"&amp;COLUMN($AB$1),FALSE),"|",CHAR(10)),""))</f>
        <v>|</v>
      </c>
      <c r="AD34"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|BGCOLOR(#F0F8FF):[[''Oceania''&gt;./Oceania]]|BGCOLOR(#F0F8FF):[[''Therodos''&gt;./Therodos]]|</v>
      </c>
      <c r="AE34" t="e">
        <f ca="1">CONCATENATE("*",B34,", ",C34,CHAR(10),E34,CHAR(10),"**国勢",CHAR(10),"|種族|",F34,"|",CHAR(10),"|経済|",G34,"|",CHAR(10),"|気候|",IF(H34&lt;&gt;"",REPT(SUBSTITUTE(SUBSTITUTE(LEFT(H34,4),"Heat","&amp;ref(Spell/S_Heat.jpg,nolink,25x25,Heat);"),"Cold","&amp;ref(Spell/S_Cold.jpg,nolink,25x25,Cold);"),RIGHT(H34,1)),""),"|",CHAR(10),"|祝福|",SUBSTITUTE(SUBSTITUTE(SUBSTITUTE(SUBSTITUTE(SUBSTITUTE(SUBSTITUTE(SUBSTITUTE(SUBSTITUTE(J34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34&amp;" "&amp;B34&amp;" 指揮官 S",Troops!$A:$A,0)&amp;":AJ"&amp;MATCH(A34&amp;" "&amp;B34&amp;" 指揮官 E",Troops!$A:$A,0))),myConcat(INDIRECT("Troops!AJ"&amp;MATCH(A34&amp;" "&amp;B34&amp;" 指揮官 S",Troops!$A:$A,0)))),CHAR(10),"***兵士",CHAR(10),"|名称|種別|コスト|&gt;|雇用条件|指揮枠|行軍|",CHAR(10),IFERROR(myConcat(INDIRECT("Troops!AJ"&amp;MATCH(A34&amp;" "&amp;B34&amp;" 兵士 S",Troops!$A:$A,0)&amp;":AJ"&amp;MATCH(A34&amp;" "&amp;B34&amp;" 兵士 E",Troops!$A:$A,0))),myConcat(INDIRECT("Troops!AJ"&amp;MATCH(A34&amp;" "&amp;B34&amp;" 指揮官 S",Troops!$A:$A,0)))),"**守備隊",CHAR(10),"|種別|指揮官|兵士|備考|",CHAR(10),IFERROR(myConcat(INDIRECT("Defence!H"&amp;MATCH(A34&amp;" "&amp;B34&amp;" S",Defence!$A:$A,0)&amp;":H"&amp;MATCH(A34&amp;" "&amp;B34&amp;" E",Defence!$A:$A,0))),myConcat(INDIRECT("Defence!H"&amp;MATCH(A34&amp;" "&amp;B34&amp;" S",Defence!$A:$A,0)))),CHAR(10),"**建造物",CHAR(10),"***首都要塞",CHAR(10),"|名称|管理力|指揮官雇用|兵士雇用|食糧庫|守備隊倍率|防壁強度|",CHAR(10),VLOOKUP(L34,Fort!$D:$M,10,FALSE),CHAR(10),"***陸上要塞",CHAR(10),"|名称|建造費|工期|管理力|指揮官雇用|兵士雇用|食糧庫|守備隊倍率|防壁強度|",CHAR(10),IFERROR(myConcat(INDIRECT(ADDRESS(MATCH(M34&amp;"1",Fort!$A:$A,0),MATCH(T34,Fort!$1:$1,0),3,1,"Fort")&amp;":"&amp;ADDRESS(MATCH(M34&amp;P34,Fort!$A:$A,0),MATCH(T34,Fort!$1:$1,0),3,1))),myConcat(INDIRECT(ADDRESS(MATCH(M34&amp;"1",Fort!$A:$A,0),MATCH(T34,Fort!$1:$1,0),3,1,"Fort")))),IFERROR("***沿岸要塞"&amp;CHAR(10)&amp;"|名称|建造費|工期|管理力|指揮官雇用|兵士雇用|食糧庫|守備隊倍率|防壁強度|"&amp;CHAR(10)&amp;IFERROR(myConcat(INDIRECT(ADDRESS(MATCH(N34&amp;"1",Fort!$A:$A,0),MATCH(T34,Fort!$1:$1,0),3,1,"Fort")&amp;":"&amp;ADDRESS(MATCH(N34&amp;Q34,Fort!$A:$A,0),MATCH(T34,Fort!$1:$1,0),3,1))),myConcat(INDIRECT(ADDRESS(MATCH(N34&amp;"1",Fort!$A:$A,0),MATCH(T34,Fort!$1:$1,0),3,1,"Fort")))&amp;CHAR(10)),""),"***水中要塞",CHAR(10),IFERROR("|名称|建造費|工期|管理力|指揮官雇用|兵士雇用|食糧庫|守備隊倍率|防壁強度|"&amp;CHAR(10)&amp;IFERROR(myConcat(INDIRECT(ADDRESS(MATCH(O34&amp;"1",Fort!$A:$A,0),MATCH(T34,Fort!$1:$1,0),3,1,"Fort")&amp;":"&amp;ADDRESS(MATCH(O34&amp;R34,Fort!$A:$A,0),MATCH(T34,Fort!$1:$1,0),3,1))),myConcat(INDIRECT(ADDRESS(MATCH(O34&amp;"1",Fort!$A:$A,0),MATCH(T34,Fort!$1:$1,0),3,1,"Fort")))),"建造不可"),CHAR(10),"***研究所と寺院",CHAR(10),"|設備|費用|特殊効果|",CHAR(10),"|研究所|",IF(U34&lt;&gt;500,"''"&amp;U34&amp;"''",U34),"|",V34,"|",CHAR(10),"|寺院|",IF(W34&lt;&gt;400,"''"&amp;W34&amp;"''",W34),"|",X34,"|",CHAR(10),"**魔法",CHAR(10),"***魔法資源",CHAR(10),"|魔法土地|",Y34,"|",CHAR(10),"|宝石収入|",SUBSTITUTE(SUBSTITUTE(SUBSTITUTE(SUBSTITUTE(SUBSTITUTE(SUBSTITUTE(SUBSTITUTE(SUBSTITUTE(Z34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Slave);"),"|",CHAR(10),"|特殊機能|",AA34,"|",CHAR(10),"***魔法技能",CHAR(10),"|名称|雇用|固定魔力|変動魔力|研究力|特殊能力|",CHAR(10),IFERROR(myConcat(INDIRECT("MagicSkill!AM"&amp;MATCH(A34&amp;" "&amp;B34&amp;" S",MagicSkill!$A:$A,0)&amp;":AM"&amp;MATCH(A34&amp;" "&amp;B34&amp;" E",MagicSkill!$A:$A,0))),myConcat(INDIRECT("MagicSkill!AM"&amp;MATCH(A34&amp;" "&amp;B34&amp;" S",MagicSkill!$A:$A,0)))),CHAR(10),"***固有呪文",CHAR(10),IFERROR(CHAR(10)&amp;"|領域|名称|主系統|副系統|消費|使用場面|簡易分類|"&amp;CHAR(10)&amp;IFERROR(myConcat(INDIRECT("NationalSpellWork!E"&amp;MATCH(A34&amp;" "&amp;B34&amp;" S",NationalSpellWork!$A:$A,0)&amp;":E"&amp;MATCH(A34&amp;" "&amp;B34&amp;" E",NationalSpellWork!$A:$A,0))),myConcat(INDIRECT("NationalSpellWork!E"&amp;MATCH(A34&amp;" "&amp;B34&amp;" S",NationalSpellWork!$A:$A,0)))),"なし"),CHAR(10),"***固有アイテム",CHAR(10),IFERROR(IFERROR(myConcat(INDIRECT("NationalItemWork!E"&amp;MATCH(A34&amp;" "&amp;B34&amp;" S",NationalItemWork!$A:$A,0)&amp;":E"&amp;MATCH(A34&amp;" "&amp;B34&amp;" E",NationalItemWork!$A:$A,0))),myConcat(INDIRECT("NationalItemWork!E"&amp;MATCH(A34&amp;" "&amp;B34&amp;" S",NationalItemWork!$A:$A,0)))),"なし"),CHAR(10),"**聖職",CHAR(10),"***支配圏特殊効果",CHAR(10),IF(I34&lt;&gt;"",I34,"なし"),CHAR(10),"***聖職者特殊能力",CHAR(10),IF(K34&lt;&gt;"",K34,"なし"),CHAR(10))</f>
        <v>#VALUE!</v>
      </c>
    </row>
    <row r="35" spans="1:31" x14ac:dyDescent="0.15">
      <c r="A35" t="s">
        <v>2893</v>
      </c>
      <c r="AB35" t="str">
        <f t="shared" si="0"/>
        <v>|</v>
      </c>
      <c r="AC35" t="str">
        <f t="shared" ca="1" si="3"/>
        <v>|</v>
      </c>
      <c r="AD35" t="str">
        <f t="shared" ca="1" si="2"/>
        <v>|CENTER:130|CENTER:130|CENTER:130|CENTER:130|CENTER:130|c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|BGCOLOR(#F0F8FF):[[''Oceania''&gt;./Oceania]]|BGCOLOR(#F0F8FF):[[''Therodos''&gt;./Therodos]]||</v>
      </c>
      <c r="AE35" t="e">
        <f ca="1">CONCATENATE("*",B35,", ",C35,CHAR(10),E35,CHAR(10),"**国勢",CHAR(10),"|種族|",F35,"|",CHAR(10),"|経済|",G35,"|",CHAR(10),"|気候|",IF(H35&lt;&gt;"",REPT(SUBSTITUTE(SUBSTITUTE(LEFT(H35,4),"Heat","&amp;ref(Spell/S_Heat.jpg,nolink,25x25,Heat);"),"Cold","&amp;ref(Spell/S_Cold.jpg,nolink,25x25,Cold);"),RIGHT(H35,1)),""),"|",CHAR(10),"|祝福|",SUBSTITUTE(SUBSTITUTE(SUBSTITUTE(SUBSTITUTE(SUBSTITUTE(SUBSTITUTE(SUBSTITUTE(SUBSTITUTE(J35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35&amp;" "&amp;B35&amp;" 指揮官 S",Troops!$A:$A,0)&amp;":AJ"&amp;MATCH(A35&amp;" "&amp;B35&amp;" 指揮官 E",Troops!$A:$A,0))),myConcat(INDIRECT("Troops!AJ"&amp;MATCH(A35&amp;" "&amp;B35&amp;" 指揮官 S",Troops!$A:$A,0)))),CHAR(10),"***兵士",CHAR(10),"|名称|種別|コスト|&gt;|雇用条件|指揮枠|行軍|",CHAR(10),IFERROR(myConcat(INDIRECT("Troops!AJ"&amp;MATCH(A35&amp;" "&amp;B35&amp;" 兵士 S",Troops!$A:$A,0)&amp;":AJ"&amp;MATCH(A35&amp;" "&amp;B35&amp;" 兵士 E",Troops!$A:$A,0))),myConcat(INDIRECT("Troops!AJ"&amp;MATCH(A35&amp;" "&amp;B35&amp;" 指揮官 S",Troops!$A:$A,0)))),"**守備隊",CHAR(10),"|種別|指揮官|兵士|備考|",CHAR(10),IFERROR(myConcat(INDIRECT("Defence!H"&amp;MATCH(A35&amp;" "&amp;B35&amp;" S",Defence!$A:$A,0)&amp;":H"&amp;MATCH(A35&amp;" "&amp;B35&amp;" E",Defence!$A:$A,0))),myConcat(INDIRECT("Defence!H"&amp;MATCH(A35&amp;" "&amp;B35&amp;" S",Defence!$A:$A,0)))),CHAR(10),"**建造物",CHAR(10),"***首都要塞",CHAR(10),"|名称|管理力|指揮官雇用|兵士雇用|食糧庫|守備隊倍率|防壁強度|",CHAR(10),VLOOKUP(L35,Fort!$D:$M,10,FALSE),CHAR(10),"***陸上要塞",CHAR(10),"|名称|建造費|工期|管理力|指揮官雇用|兵士雇用|食糧庫|守備隊倍率|防壁強度|",CHAR(10),IFERROR(myConcat(INDIRECT(ADDRESS(MATCH(M35&amp;"1",Fort!$A:$A,0),MATCH(T35,Fort!$1:$1,0),3,1,"Fort")&amp;":"&amp;ADDRESS(MATCH(M35&amp;P35,Fort!$A:$A,0),MATCH(T35,Fort!$1:$1,0),3,1))),myConcat(INDIRECT(ADDRESS(MATCH(M35&amp;"1",Fort!$A:$A,0),MATCH(T35,Fort!$1:$1,0),3,1,"Fort")))),IFERROR("***沿岸要塞"&amp;CHAR(10)&amp;"|名称|建造費|工期|管理力|指揮官雇用|兵士雇用|食糧庫|守備隊倍率|防壁強度|"&amp;CHAR(10)&amp;IFERROR(myConcat(INDIRECT(ADDRESS(MATCH(N35&amp;"1",Fort!$A:$A,0),MATCH(T35,Fort!$1:$1,0),3,1,"Fort")&amp;":"&amp;ADDRESS(MATCH(N35&amp;Q35,Fort!$A:$A,0),MATCH(T35,Fort!$1:$1,0),3,1))),myConcat(INDIRECT(ADDRESS(MATCH(N35&amp;"1",Fort!$A:$A,0),MATCH(T35,Fort!$1:$1,0),3,1,"Fort")))&amp;CHAR(10)),""),"***水中要塞",CHAR(10),IFERROR("|名称|建造費|工期|管理力|指揮官雇用|兵士雇用|食糧庫|守備隊倍率|防壁強度|"&amp;CHAR(10)&amp;IFERROR(myConcat(INDIRECT(ADDRESS(MATCH(O35&amp;"1",Fort!$A:$A,0),MATCH(T35,Fort!$1:$1,0),3,1,"Fort")&amp;":"&amp;ADDRESS(MATCH(O35&amp;R35,Fort!$A:$A,0),MATCH(T35,Fort!$1:$1,0),3,1))),myConcat(INDIRECT(ADDRESS(MATCH(O35&amp;"1",Fort!$A:$A,0),MATCH(T35,Fort!$1:$1,0),3,1,"Fort")))),"建造不可"),CHAR(10),"***研究所と寺院",CHAR(10),"|設備|費用|特殊効果|",CHAR(10),"|研究所|",IF(U35&lt;&gt;500,"''"&amp;U35&amp;"''",U35),"|",V35,"|",CHAR(10),"|寺院|",IF(W35&lt;&gt;400,"''"&amp;W35&amp;"''",W35),"|",X35,"|",CHAR(10),"**魔法",CHAR(10),"***魔法資源",CHAR(10),"|魔法土地|",Y35,"|",CHAR(10),"|宝石収入|",SUBSTITUTE(SUBSTITUTE(SUBSTITUTE(SUBSTITUTE(SUBSTITUTE(SUBSTITUTE(SUBSTITUTE(SUBSTITUTE(Z35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Slave);"),"|",CHAR(10),"|特殊機能|",AA35,"|",CHAR(10),"***魔法技能",CHAR(10),"|名称|雇用|固定魔力|変動魔力|研究力|特殊能力|",CHAR(10),IFERROR(myConcat(INDIRECT("MagicSkill!AM"&amp;MATCH(A35&amp;" "&amp;B35&amp;" S",MagicSkill!$A:$A,0)&amp;":AM"&amp;MATCH(A35&amp;" "&amp;B35&amp;" E",MagicSkill!$A:$A,0))),myConcat(INDIRECT("MagicSkill!AM"&amp;MATCH(A35&amp;" "&amp;B35&amp;" S",MagicSkill!$A:$A,0)))),CHAR(10),"***固有呪文",CHAR(10),IFERROR(CHAR(10)&amp;"|領域|名称|主系統|副系統|消費|使用場面|簡易分類|"&amp;CHAR(10)&amp;IFERROR(myConcat(INDIRECT("NationalSpellWork!E"&amp;MATCH(A35&amp;" "&amp;B35&amp;" S",NationalSpellWork!$A:$A,0)&amp;":E"&amp;MATCH(A35&amp;" "&amp;B35&amp;" E",NationalSpellWork!$A:$A,0))),myConcat(INDIRECT("NationalSpellWork!E"&amp;MATCH(A35&amp;" "&amp;B35&amp;" S",NationalSpellWork!$A:$A,0)))),"なし"),CHAR(10),"***固有アイテム",CHAR(10),IFERROR(IFERROR(myConcat(INDIRECT("NationalItemWork!E"&amp;MATCH(A35&amp;" "&amp;B35&amp;" S",NationalItemWork!$A:$A,0)&amp;":E"&amp;MATCH(A35&amp;" "&amp;B35&amp;" E",NationalItemWork!$A:$A,0))),myConcat(INDIRECT("NationalItemWork!E"&amp;MATCH(A35&amp;" "&amp;B35&amp;" S",NationalItemWork!$A:$A,0)))),"なし"),CHAR(10),"**聖職",CHAR(10),"***支配圏特殊効果",CHAR(10),IF(I35&lt;&gt;"",I35,"なし"),CHAR(10),"***聖職者特殊能力",CHAR(10),IF(K35&lt;&gt;"",K35,"なし"),CHAR(10))</f>
        <v>#VALUE!</v>
      </c>
    </row>
    <row r="36" spans="1:31" x14ac:dyDescent="0.15">
      <c r="A36" t="s">
        <v>2893</v>
      </c>
      <c r="AB36" t="str">
        <f t="shared" si="0"/>
        <v>|</v>
      </c>
      <c r="AC36" t="str">
        <f t="shared" ca="1" si="3"/>
        <v xml:space="preserve">||
|BGCOLOR(#FDFDFD):[[&amp;ref(Oceania.jpg,nolink,50x65,Oceania, Coming of the Capricorns);&gt;./Oceania]]|BGCOLOR(#FDFDFD):[[&amp;ref(Therodos.jpg,nolink,50x65,Therodos, Telkhine Spectre);&gt;./Therodos]]||||
</v>
      </c>
      <c r="AD36" t="str">
        <f t="shared" ca="1" si="2"/>
        <v xml:space="preserve">|CENTER:130|CENTER:130|CENTER:130|CENTER:130|CENTER:130|c
|BGCOLOR(#FAEBD7):[[''Arcoscephale''&gt;./Arcoscephale]]|BGCOLOR(#FAEBD7):[[''Ermor''&gt;./Ermor]]|BGCOLOR(#FAEBD7):[[''Ulm''&gt;./Ulm]]|BGCOLOR(#FAEBD7):[[''Marverni''&gt;./Marverni]]|BGCOLOR(#FAEBD7):[[''Sauromatia''&gt;./Sauromatia]]|
|BGCOLOR(#FDFDFD):[[&amp;ref(Arcoscephale.jpg,nolink,50x65,Arcoscephale, Golden Era);&gt;./Arcoscephale]]|BGCOLOR(#FDFDFD):[[&amp;ref(Ermor.jpg,nolink,50x65,Ermor, New Faith);&gt;./Ermor]]|BGCOLOR(#FDFDFD):[[&amp;ref(Ulm.jpg,nolink,50x65,Ulm, Enigma of Steel);&gt;./Ulm]]|BGCOLOR(#FDFDFD):[[&amp;ref(Marverni.jpg,nolink,50x65,Marverni, Time of Druids);&gt;./Marverni]]|BGCOLOR(#FDFDFD):[[&amp;ref(Sauromatia.jpg,nolink,50x65,Sauromatia, Amazon Queens);&gt;./Sauromatia]]|
|BGCOLOR(#FAEBD7):[[''T'ien Ch'i''&gt;./T'ien Ch'i]]|BGCOLOR(#FAEBD7):[[''Machaka''&gt;./Machaka]]|BGCOLOR(#FAEBD7):[[''Mictlan''&gt;./Mictlan]]|BGCOLOR(#FAEBD7):[[''Abysia''&gt;./Abysia]]|BGCOLOR(#FAEBD7):[[''Caelum''&gt;./Caelum]]|
|BGCOLOR(#FDFDFD):[[&amp;ref(T'ien-Ch'i.jpg,nolink,50x65,T'ien Ch'i, Spring and Autumn);&gt;./T'ien Ch'i]]|BGCOLOR(#FDFDFD):[[&amp;ref(Machaka.jpg,nolink,50x65,Machaka, Lion King);&gt;./Machaka]]|BGCOLOR(#FDFDFD):[[&amp;ref(Mictlan.jpg,nolink,50x65,Mictlan, Reign of Blood);&gt;./Mictlan]]|BGCOLOR(#FDFDFD):[[&amp;ref(Abysia.jpg,nolink,50x65,Abysia, Children of Flame);&gt;./Abysia]]|BGCOLOR(#FDFDFD):[[&amp;ref(Caelum.jpg,nolink,50x65,Caelum, Eagle Kings);&gt;./Caelum]]|
|BGCOLOR(#FAEBD7):[[''C'tis''&gt;./C'tis]]|BGCOLOR(#FAEBD7):[[''Pangaea''&gt;./Pangaea]]|BGCOLOR(#FAEBD7):[[''Agartha''&gt;./Agartha]]|BGCOLOR(#FAEBD7):[[''Tir na n'Og''&gt;./Tir na n'Og]]|BGCOLOR(#FAEBD7):[[''Fomoria''&gt;./Fomoria]]|
|BGCOLOR(#FDFDFD):[[&amp;ref(C'tis.jpg,nolink,50x65,C'tis, Lizard Kings);&gt;./C'tis]]|BGCOLOR(#FDFDFD):[[&amp;ref(Pangaea.jpg,nolink,50x65,Pangaea, Age of Revelry);&gt;./Pangaea]]|BGCOLOR(#FDFDFD):[[&amp;ref(Agartha.jpg,nolink,50x65,Agartha, Pale Ones);&gt;./Agartha]]|BGCOLOR(#FDFDFD):[[&amp;ref(Tir-na-n'Og.jpg,nolink,50x65,Tir na n'Og, Land of the Ever Young);&gt;./Tir na n'Og]]|BGCOLOR(#FDFDFD):[[&amp;ref(Fomoria.jpg,nolink,50x65,Fomoria, The Cursed Ones);&gt;./Fomoria]]|
|BGCOLOR(#FAEBD7):[[''Vanheim''&gt;./Vanheim]]|BGCOLOR(#FAEBD7):[[''Helheim''&gt;./Helheim]]|BGCOLOR(#FAEBD7):[[''Niefelheim''&gt;./Niefelheim]]|BGCOLOR(#FAEBD7):[[''Rus''&gt;./Rus]]|BGCOLOR(#FAEBD7):[[''Kailasa''&gt;./Kailasa]]|
|BGCOLOR(#FDFDFD):[[&amp;ref(Vanheim.jpg,nolink,50x65,Vanheim, Age of Vanir);&gt;./Vanheim]]|BGCOLOR(#FDFDFD):[[&amp;ref(Helheim.jpg,nolink,50x65,Helheim, Dusk and Death);&gt;./Helheim]]|BGCOLOR(#FDFDFD):[[&amp;ref(Niefelheim.jpg,nolink,50x65,Niefelheim, Sons of Winter);&gt;./Niefelheim]]|BGCOLOR(#FDFDFD):[[&amp;ref(Rus.jpg,nolink,50x65,Rus, Sons of Heaven);&gt;./Rus]]|BGCOLOR(#FDFDFD):[[&amp;ref(Kailasa.jpg,nolink,50x65,Kailasa, Rise of the Ape Kings);&gt;./Kailasa]]|
|BGCOLOR(#FAEBD7):[[''Lanka''&gt;./Lanka]]|BGCOLOR(#FAEBD7):[[''Yomi''&gt;./Yomi]]|BGCOLOR(#FAEBD7):[[''Hinnom''&gt;./Hinnom]]|BGCOLOR(#FAEBD7):[[''Ur''&gt;./Ur]]|BGCOLOR(#FAEBD7):[[''Berytos''&gt;./Berytos]]|
|BGCOLOR(#FDFDFD):[[&amp;ref(Lanka.jpg,nolink,50x65,Lanka, Land of Demons);&gt;./Lanka]]|BGCOLOR(#FDFDFD):[[&amp;ref(Yomi.jpg,nolink,50x65,Yomi, Oni Kings);&gt;./Yomi]]|BGCOLOR(#FDFDFD):[[&amp;ref(Hinnom.jpg,nolink,50x65,Hinnom, Sons of the Fallen);&gt;./Hinnom]]|BGCOLOR(#FDFDFD):[[&amp;ref(Ur.jpg,nolink,50x65,Ur, The First City);&gt;./Ur]]|BGCOLOR(#FDFDFD):[[&amp;ref(Berytos.jpg,nolink,50x65,Berytos, The Phoenix Empire);&gt;./Berytos]]|
|BGCOLOR(#FAEBD7):[[''Xibalba''&gt;./Xibalba]]|BGCOLOR(#FAEBD7):[[''Mekone''&gt;./Mekone]]|BGCOLOR(#F0F8FF):[[''Atlantis''&gt;./Atlantis]]|BGCOLOR(#F0F8FF):[[''R'lyeh''&gt;./R'lyeh]]|BGCOLOR(#F0F8FF):[[''Pelagia''&gt;./Pelagia]]|
|BGCOLOR(#FDFDFD):[[&amp;ref(Xibalba.jpg,nolink,50x65,Xibalba, Vigil of the Sun);&gt;./Xibalba]]|BGCOLOR(#FDFDFD):[[&amp;ref(Mekone.jpg,nolink,50x65,Mekone, Brazen Giants);&gt;./Mekone]]|BGCOLOR(#FDFDFD):[[&amp;ref(Atlantis.jpg,nolink,50x65,Atlantis, Emergence of the Deep Ones);&gt;./Atlantis]]|BGCOLOR(#FDFDFD):[[&amp;ref(R'lyeh.jpg,nolink,50x65,R'lyeh, Time of Aboleths);&gt;./R'lyeh]]|BGCOLOR(#FDFDFD):[[&amp;ref(Pelagia.jpg,nolink,50x65,Pelagia, Pearl Kings);&gt;./Pelagia]]|
|BGCOLOR(#F0F8FF):[[''Oceania''&gt;./Oceania]]|BGCOLOR(#F0F8FF):[[''Therodos''&gt;./Therodos]]||||
|BGCOLOR(#FDFDFD):[[&amp;ref(Oceania.jpg,nolink,50x65,Oceania, Coming of the Capricorns);&gt;./Oceania]]|BGCOLOR(#FDFDFD):[[&amp;ref(Therodos.jpg,nolink,50x65,Therodos, Telkhine Spectre);&gt;./Therodos]]||||
</v>
      </c>
      <c r="AE36" t="e">
        <f ca="1">CONCATENATE("*",B36,", ",C36,CHAR(10),E36,CHAR(10),"**国勢",CHAR(10),"|種族|",F36,"|",CHAR(10),"|経済|",G36,"|",CHAR(10),"|気候|",IF(H36&lt;&gt;"",REPT(SUBSTITUTE(SUBSTITUTE(LEFT(H36,4),"Heat","&amp;ref(Spell/S_Heat.jpg,nolink,25x25,Heat);"),"Cold","&amp;ref(Spell/S_Cold.jpg,nolink,25x25,Cold);"),RIGHT(H36,1)),""),"|",CHAR(10),"|祝福|",SUBSTITUTE(SUBSTITUTE(SUBSTITUTE(SUBSTITUTE(SUBSTITUTE(SUBSTITUTE(SUBSTITUTE(SUBSTITUTE(J36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36&amp;" "&amp;B36&amp;" 指揮官 S",Troops!$A:$A,0)&amp;":AJ"&amp;MATCH(A36&amp;" "&amp;B36&amp;" 指揮官 E",Troops!$A:$A,0))),myConcat(INDIRECT("Troops!AJ"&amp;MATCH(A36&amp;" "&amp;B36&amp;" 指揮官 S",Troops!$A:$A,0)))),CHAR(10),"***兵士",CHAR(10),"|名称|種別|コスト|&gt;|雇用条件|指揮枠|行軍|",CHAR(10),IFERROR(myConcat(INDIRECT("Troops!AJ"&amp;MATCH(A36&amp;" "&amp;B36&amp;" 兵士 S",Troops!$A:$A,0)&amp;":AJ"&amp;MATCH(A36&amp;" "&amp;B36&amp;" 兵士 E",Troops!$A:$A,0))),myConcat(INDIRECT("Troops!AJ"&amp;MATCH(A36&amp;" "&amp;B36&amp;" 指揮官 S",Troops!$A:$A,0)))),"**守備隊",CHAR(10),"|種別|指揮官|兵士|備考|",CHAR(10),IFERROR(myConcat(INDIRECT("Defence!H"&amp;MATCH(A36&amp;" "&amp;B36&amp;" S",Defence!$A:$A,0)&amp;":H"&amp;MATCH(A36&amp;" "&amp;B36&amp;" E",Defence!$A:$A,0))),myConcat(INDIRECT("Defence!H"&amp;MATCH(A36&amp;" "&amp;B36&amp;" S",Defence!$A:$A,0)))),CHAR(10),"**建造物",CHAR(10),"***首都要塞",CHAR(10),"|名称|管理力|指揮官雇用|兵士雇用|食糧庫|守備隊倍率|防壁強度|",CHAR(10),VLOOKUP(L36,Fort!$D:$M,10,FALSE),CHAR(10),"***陸上要塞",CHAR(10),"|名称|建造費|工期|管理力|指揮官雇用|兵士雇用|食糧庫|守備隊倍率|防壁強度|",CHAR(10),IFERROR(myConcat(INDIRECT(ADDRESS(MATCH(M36&amp;"1",Fort!$A:$A,0),MATCH(T36,Fort!$1:$1,0),3,1,"Fort")&amp;":"&amp;ADDRESS(MATCH(M36&amp;P36,Fort!$A:$A,0),MATCH(T36,Fort!$1:$1,0),3,1))),myConcat(INDIRECT(ADDRESS(MATCH(M36&amp;"1",Fort!$A:$A,0),MATCH(T36,Fort!$1:$1,0),3,1,"Fort")))),IFERROR("***沿岸要塞"&amp;CHAR(10)&amp;"|名称|建造費|工期|管理力|指揮官雇用|兵士雇用|食糧庫|守備隊倍率|防壁強度|"&amp;CHAR(10)&amp;IFERROR(myConcat(INDIRECT(ADDRESS(MATCH(N36&amp;"1",Fort!$A:$A,0),MATCH(T36,Fort!$1:$1,0),3,1,"Fort")&amp;":"&amp;ADDRESS(MATCH(N36&amp;Q36,Fort!$A:$A,0),MATCH(T36,Fort!$1:$1,0),3,1))),myConcat(INDIRECT(ADDRESS(MATCH(N36&amp;"1",Fort!$A:$A,0),MATCH(T36,Fort!$1:$1,0),3,1,"Fort")))&amp;CHAR(10)),""),"***水中要塞",CHAR(10),IFERROR("|名称|建造費|工期|管理力|指揮官雇用|兵士雇用|食糧庫|守備隊倍率|防壁強度|"&amp;CHAR(10)&amp;IFERROR(myConcat(INDIRECT(ADDRESS(MATCH(O36&amp;"1",Fort!$A:$A,0),MATCH(T36,Fort!$1:$1,0),3,1,"Fort")&amp;":"&amp;ADDRESS(MATCH(O36&amp;R36,Fort!$A:$A,0),MATCH(T36,Fort!$1:$1,0),3,1))),myConcat(INDIRECT(ADDRESS(MATCH(O36&amp;"1",Fort!$A:$A,0),MATCH(T36,Fort!$1:$1,0),3,1,"Fort")))),"建造不可"),CHAR(10),"***研究所と寺院",CHAR(10),"|設備|費用|特殊効果|",CHAR(10),"|研究所|",IF(U36&lt;&gt;500,"''"&amp;U36&amp;"''",U36),"|",V36,"|",CHAR(10),"|寺院|",IF(W36&lt;&gt;400,"''"&amp;W36&amp;"''",W36),"|",X36,"|",CHAR(10),"**魔法",CHAR(10),"***魔法資源",CHAR(10),"|魔法土地|",Y36,"|",CHAR(10),"|宝石収入|",SUBSTITUTE(SUBSTITUTE(SUBSTITUTE(SUBSTITUTE(SUBSTITUTE(SUBSTITUTE(SUBSTITUTE(SUBSTITUTE(Z36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Slave);"),"|",CHAR(10),"|特殊機能|",AA36,"|",CHAR(10),"***魔法技能",CHAR(10),"|名称|雇用|固定魔力|変動魔力|研究力|特殊能力|",CHAR(10),IFERROR(myConcat(INDIRECT("MagicSkill!AM"&amp;MATCH(A36&amp;" "&amp;B36&amp;" S",MagicSkill!$A:$A,0)&amp;":AM"&amp;MATCH(A36&amp;" "&amp;B36&amp;" E",MagicSkill!$A:$A,0))),myConcat(INDIRECT("MagicSkill!AM"&amp;MATCH(A36&amp;" "&amp;B36&amp;" S",MagicSkill!$A:$A,0)))),CHAR(10),"***固有呪文",CHAR(10),IFERROR(CHAR(10)&amp;"|領域|名称|主系統|副系統|消費|使用場面|簡易分類|"&amp;CHAR(10)&amp;IFERROR(myConcat(INDIRECT("NationalSpellWork!E"&amp;MATCH(A36&amp;" "&amp;B36&amp;" S",NationalSpellWork!$A:$A,0)&amp;":E"&amp;MATCH(A36&amp;" "&amp;B36&amp;" E",NationalSpellWork!$A:$A,0))),myConcat(INDIRECT("NationalSpellWork!E"&amp;MATCH(A36&amp;" "&amp;B36&amp;" S",NationalSpellWork!$A:$A,0)))),"なし"),CHAR(10),"***固有アイテム",CHAR(10),IFERROR(IFERROR(myConcat(INDIRECT("NationalItemWork!E"&amp;MATCH(A36&amp;" "&amp;B36&amp;" S",NationalItemWork!$A:$A,0)&amp;":E"&amp;MATCH(A36&amp;" "&amp;B36&amp;" E",NationalItemWork!$A:$A,0))),myConcat(INDIRECT("NationalItemWork!E"&amp;MATCH(A36&amp;" "&amp;B36&amp;" S",NationalItemWork!$A:$A,0)))),"なし"),CHAR(10),"**聖職",CHAR(10),"***支配圏特殊効果",CHAR(10),IF(I36&lt;&gt;"",I36,"なし"),CHAR(10),"***聖職者特殊能力",CHAR(10),IF(K36&lt;&gt;"",K36,"なし"),CHAR(10))</f>
        <v>#VALUE!</v>
      </c>
    </row>
    <row r="37" spans="1:31" x14ac:dyDescent="0.15">
      <c r="A37" t="s">
        <v>2954</v>
      </c>
      <c r="B37" t="s">
        <v>2955</v>
      </c>
      <c r="C37" t="s">
        <v>2956</v>
      </c>
      <c r="D37" t="s">
        <v>3079</v>
      </c>
      <c r="E37" s="10" t="s">
        <v>8984</v>
      </c>
      <c r="F37" s="10" t="s">
        <v>8889</v>
      </c>
      <c r="I37" t="s">
        <v>8891</v>
      </c>
      <c r="L37" t="s">
        <v>8892</v>
      </c>
      <c r="M37" t="s">
        <v>8893</v>
      </c>
      <c r="P37">
        <v>3</v>
      </c>
      <c r="T37">
        <v>100</v>
      </c>
      <c r="U37">
        <v>250</v>
      </c>
      <c r="W37">
        <v>400</v>
      </c>
      <c r="Y37" t="s">
        <v>8894</v>
      </c>
      <c r="Z37" t="s">
        <v>8895</v>
      </c>
      <c r="AB37" t="str">
        <f t="shared" si="0"/>
        <v>|BGCOLOR(#FDFDFD):[[&amp;ref(Arcoscephale.jpg,nolink,50x65,Arcoscephale, The Old Kingdom);&gt;./Arcoscephale]]</v>
      </c>
      <c r="AC37" t="str">
        <f t="shared" ca="1" si="3"/>
        <v>|BGCOLOR(#FAEBD7):[[''Arcoscephale''&gt;./Arcoscephale]]</v>
      </c>
      <c r="AD37" t="str">
        <f t="shared" ca="1" si="2"/>
        <v>|CENTER:130|CENTER:130|CENTER:130|CENTER:130|CENTER:130|c
|BGCOLOR(#FAEBD7):[[''Arcoscephale''&gt;./Arcoscephale]]</v>
      </c>
      <c r="AE37" t="str">
        <f ca="1">CONCATENATE("*",B37,", ",C37,CHAR(10),E37,CHAR(10),"**国勢",CHAR(10),"|種族|",F37,"|",CHAR(10),"|経済|",G37,"|",CHAR(10),"|気候|",IF(H37&lt;&gt;"",REPT(SUBSTITUTE(SUBSTITUTE(LEFT(H37,4),"Heat","&amp;ref(Spell/S_Heat.jpg,nolink,25x25,Heat);"),"Cold","&amp;ref(Spell/S_Cold.jpg,nolink,25x25,Cold);"),RIGHT(H37,1)),""),"|",CHAR(10),"|祝福|",SUBSTITUTE(SUBSTITUTE(SUBSTITUTE(SUBSTITUTE(SUBSTITUTE(SUBSTITUTE(SUBSTITUTE(SUBSTITUTE(J37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37&amp;" "&amp;B37&amp;" 指揮官 S",Troops!$A:$A,0)&amp;":AJ"&amp;MATCH(A37&amp;" "&amp;B37&amp;" 指揮官 E",Troops!$A:$A,0))),myConcat(INDIRECT("Troops!AJ"&amp;MATCH(A37&amp;" "&amp;B37&amp;" 指揮官 S",Troops!$A:$A,0)))),CHAR(10),"***兵士",CHAR(10),"|名称|種別|コスト|&gt;|雇用条件|指揮枠|行軍|",CHAR(10),IFERROR(myConcat(INDIRECT("Troops!AJ"&amp;MATCH(A37&amp;" "&amp;B37&amp;" 兵士 S",Troops!$A:$A,0)&amp;":AJ"&amp;MATCH(A37&amp;" "&amp;B37&amp;" 兵士 E",Troops!$A:$A,0))),myConcat(INDIRECT("Troops!AJ"&amp;MATCH(A37&amp;" "&amp;B37&amp;" 指揮官 S",Troops!$A:$A,0)))),"**守備隊",CHAR(10),"|種別|指揮官|兵士|備考|",CHAR(10),IFERROR(myConcat(INDIRECT("Defence!H"&amp;MATCH(A37&amp;" "&amp;B37&amp;" S",Defence!$A:$A,0)&amp;":H"&amp;MATCH(A37&amp;" "&amp;B37&amp;" E",Defence!$A:$A,0))),myConcat(INDIRECT("Defence!H"&amp;MATCH(A37&amp;" "&amp;B37&amp;" S",Defence!$A:$A,0)))),CHAR(10),"**建造物",CHAR(10),"***首都要塞",CHAR(10),"|名称|管理力|指揮官雇用|兵士雇用|食糧庫|守備隊倍率|防壁強度|",CHAR(10),VLOOKUP(L37,Fort!$D:$M,10,FALSE),CHAR(10),"***陸上要塞",CHAR(10),"|名称|建造費|工期|管理力|指揮官雇用|兵士雇用|食糧庫|守備隊倍率|防壁強度|",CHAR(10),IFERROR(myConcat(INDIRECT(ADDRESS(MATCH(M37&amp;"1",Fort!$A:$A,0),MATCH(T37,Fort!$1:$1,0),3,1,"Fort")&amp;":"&amp;ADDRESS(MATCH(M37&amp;P37,Fort!$A:$A,0),MATCH(T37,Fort!$1:$1,0),3,1))),myConcat(INDIRECT(ADDRESS(MATCH(M37&amp;"1",Fort!$A:$A,0),MATCH(T37,Fort!$1:$1,0),3,1,"Fort")))),IFERROR("***沿岸要塞"&amp;CHAR(10)&amp;"|名称|建造費|工期|管理力|指揮官雇用|兵士雇用|食糧庫|守備隊倍率|防壁強度|"&amp;CHAR(10)&amp;IFERROR(myConcat(INDIRECT(ADDRESS(MATCH(N37&amp;"1",Fort!$A:$A,0),MATCH(T37,Fort!$1:$1,0),3,1,"Fort")&amp;":"&amp;ADDRESS(MATCH(N37&amp;Q37,Fort!$A:$A,0),MATCH(T37,Fort!$1:$1,0),3,1))),myConcat(INDIRECT(ADDRESS(MATCH(N37&amp;"1",Fort!$A:$A,0),MATCH(T37,Fort!$1:$1,0),3,1,"Fort")))&amp;CHAR(10)),""),"***水中要塞",CHAR(10),IFERROR("|名称|建造費|工期|管理力|指揮官雇用|兵士雇用|食糧庫|守備隊倍率|防壁強度|"&amp;CHAR(10)&amp;IFERROR(myConcat(INDIRECT(ADDRESS(MATCH(O37&amp;"1",Fort!$A:$A,0),MATCH(T37,Fort!$1:$1,0),3,1,"Fort")&amp;":"&amp;ADDRESS(MATCH(O37&amp;R37,Fort!$A:$A,0),MATCH(T37,Fort!$1:$1,0),3,1))),myConcat(INDIRECT(ADDRESS(MATCH(O37&amp;"1",Fort!$A:$A,0),MATCH(T37,Fort!$1:$1,0),3,1,"Fort")))),"建造不可"),CHAR(10),"***研究所と寺院",CHAR(10),"|設備|費用|特殊効果|",CHAR(10),"|研究所|",IF(U37&lt;&gt;500,"''"&amp;U37&amp;"''",U37),"|",V37,"|",CHAR(10),"|寺院|",IF(W37&lt;&gt;400,"''"&amp;W37&amp;"''",W37),"|",X37,"|",CHAR(10),"**魔法",CHAR(10),"***魔法資源",CHAR(10),"|魔法土地|",Y37,"|",CHAR(10),"|宝石収入|",SUBSTITUTE(SUBSTITUTE(SUBSTITUTE(SUBSTITUTE(SUBSTITUTE(SUBSTITUTE(SUBSTITUTE(SUBSTITUTE(Z37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Slave);"),"|",CHAR(10),"|特殊機能|",AA37,"|",CHAR(10),"***魔法技能",CHAR(10),"|名称|雇用|固定魔力|変動魔力|研究力|特殊能力|",CHAR(10),IFERROR(myConcat(INDIRECT("MagicSkill!AM"&amp;MATCH(A37&amp;" "&amp;B37&amp;" S",MagicSkill!$A:$A,0)&amp;":AM"&amp;MATCH(A37&amp;" "&amp;B37&amp;" E",MagicSkill!$A:$A,0))),myConcat(INDIRECT("MagicSkill!AM"&amp;MATCH(A37&amp;" "&amp;B37&amp;" S",MagicSkill!$A:$A,0)))),CHAR(10),"***固有呪文",CHAR(10),IFERROR(CHAR(10)&amp;"|領域|名称|主系統|副系統|消費|使用場面|簡易分類|"&amp;CHAR(10)&amp;IFERROR(myConcat(INDIRECT("NationalSpellWork!E"&amp;MATCH(A37&amp;" "&amp;B37&amp;" S",NationalSpellWork!$A:$A,0)&amp;":E"&amp;MATCH(A37&amp;" "&amp;B37&amp;" E",NationalSpellWork!$A:$A,0))),myConcat(INDIRECT("NationalSpellWork!E"&amp;MATCH(A37&amp;" "&amp;B37&amp;" S",NationalSpellWork!$A:$A,0)))),"なし"),CHAR(10),"***固有アイテム",CHAR(10),IFERROR(IFERROR(myConcat(INDIRECT("NationalItemWork!E"&amp;MATCH(A37&amp;" "&amp;B37&amp;" S",NationalItemWork!$A:$A,0)&amp;":E"&amp;MATCH(A37&amp;" "&amp;B37&amp;" E",NationalItemWork!$A:$A,0))),myConcat(INDIRECT("NationalItemWork!E"&amp;MATCH(A37&amp;" "&amp;B37&amp;" S",NationalItemWork!$A:$A,0)))),"なし"),CHAR(10),"**聖職",CHAR(10),"***支配圏特殊効果",CHAR(10),IF(I37&lt;&gt;"",I37,"なし"),CHAR(10),"***聖職者特殊能力",CHAR(10),IF(K37&lt;&gt;"",K37,"なし"),CHAR(10))</f>
        <v xml:space="preserve">*Arcoscephale, The Old Kingdom
Arcoscephaleは古き王国です。
その全盛期は遠い過去のことですが、Arcoscephaleを強大な帝国とするために以前の王たちを援助した太古のAstrologerらは、最近になって今一度古き王国に世界を支配させるべく世紀に渡る隠遁を破りました。
治療術に関する素晴らしい知識を持つPriestessは、古き王国の絶頂期に建設された古代神殿で訓練されます。
Priestessは、神の支配圏の中にある敵軍や州を占うこともできます。
古きArcoscephaleの軍事力は、数世紀に渡って変化しませんでした。
扱い辛い装甲付きの鎖の鎧と長槍が未だに使用され、騎兵隊は原始的です。
予測できないが破壊的な軍用象や戦車は、今も一般的です。
**国勢
|種族|人間|
|経済||
|気候||
|祝福||
**正規軍
***指揮官
|名称|種別|コスト|&gt;|雇用条件|指揮能力|行軍|
|BGCOLOR(#F5F5F5):Scout|斥候|&amp;ref(Nation/C_Gold.jpg,nolink,25x25,Gold);25&amp;ref(Nation/C_Resource.jpg,nolink,25x25,Resource);5&amp;ref(Nation/C_Command.jpg,nolink,25x25,Commander Point);1|&amp;ref(Nation/R_Fort.jpg,nolink,25x25,Land Fortress);|||16&amp;ref(Nation/Forest-Survival.jpg,nolink,25x25,Forest Survival);&amp;ref(Nation/Mountain-Survival.jpg,nolink,25x25,Mountain Survival);|
|~|&gt;|&gt;|&gt;|&gt;|&gt;|BGCOLOR(#F5F5F5):ほぼ標準通りの斥候。敵地の偵察を担う|
|BGCOLOR(#F5F5F5):Mounted Commander|指揮官|&amp;ref(Nation/C_Gold.jpg,nolink,25x25,Gold);50&amp;ref(Nation/C_Resource.jpg,nolink,25x25,Resource);8&amp;ref(Nation/C_Command.jpg,nolink,25x25,Commander Point);1|&amp;ref(Nation/R_Fort.jpg,nolink,25x25,Land Fortress);||&amp;ref(Nation/Squad.jpg,nolink,25x25,Squad);2&amp;ref(Nation/LivingLead.jpg,nolink,25x25,Leadership);60|22|
|~|&gt;|&gt;|&gt;|&gt;|&gt;|BGCOLOR(#F5F5F5):騎乗した指揮官。戦車隊や軍用象の高速な行軍に適する|
|BGCOLOR(#F5F5F5):Hoplite Commander|指揮官|&amp;ref(Nation/C_Gold.jpg,nolink,25x25,Gold);75&amp;ref(Nation/C_Resource.jpg,nolink,25x25,Resource);31&amp;ref(Nation/C_Command.jpg,nolink,25x25,Commander Point);1|&amp;ref(Nation/R_Fort.jpg,nolink,25x25,Land Fortress);||&amp;ref(Nation/Squad.jpg,nolink,25x25,Squad);3&amp;ref(Nation/LivingLead.jpg,nolink,25x25,Leadership);80|14|
|~|&gt;|&gt;|&gt;|&gt;|&gt;|BGCOLOR(#F5F5F5):上位指揮官その一。こちらはやや重装備|
|BGCOLOR(#F5F5F5):Hypaspist Commander|指揮官|&amp;ref(Nation/C_Gold.jpg,nolink,25x25,Gold);70&amp;ref(Nation/C_Resource.jpg,nolink,25x25,Resource);25&amp;ref(Nation/C_Command.jpg,nolink,25x25,Commander Point);1|&amp;ref(Nation/R_Fort.jpg,nolink,25x25,Land Fortress);||&amp;ref(Nation/Squad.jpg,nolink,25x25,Squad);3&amp;ref(Nation/LivingLead.jpg,nolink,25x25,Leadership);80|16|
|~|&gt;|&gt;|&gt;|&gt;|&gt;|BGCOLOR(#F5F5F5):上位指揮官その二。こちらは少しだけ行軍が早い|
|BGCOLOR(#F5F5F5):Strategos|指揮官|&amp;ref(Nation/C_Gold.jpg,nolink,25x25,Gold);110&amp;ref(Nation/C_Resource.jpg,nolink,25x25,Resource);30&amp;ref(Nation/C_Command.jpg,nolink,25x25,Commander Point);2|&amp;ref(Nation/R_Fort.jpg,nolink,25x25,Land Fortress);||&amp;ref(Nation/Squad.jpg,nolink,25x25,Squad);4&amp;ref(Nation/LivingLead.jpg,nolink,25x25,Leadership);120|10|
|~|&gt;|&gt;|&gt;|&gt;|&gt;|BGCOLOR(#F5F5F5):最上位指揮官。高齢と装備重量でやや鈍足|
|BGCOLOR(#F5F5F5):Hiereia|聖職者&amp;ref(Nation/Sacred.jpg,nolink,25x25,Sacred);|&amp;ref(Nation/C_Gold.jpg,nolink,25x25,Gold);110&amp;ref(Nation/C_Resource.jpg,nolink,25x25,Resource);1&amp;ref(Nation/C_Command.jpg,nolink,25x25,Commander Point);2|&amp;ref(Nation/R_Fort.jpg,nolink,25x25,Land Fortress);&amp;ref(Nation/R_Foreign.jpg,nolink,25x25,Non-Fort Land);|&amp;ref(Spell/P_Research.jpg,nolink,25x25,Lab Needed);&amp;ref(Spell/P_Holy.jpg,nolink,25x25,Temple Needed);|&amp;ref(Nation/Squad.jpg,nolink,25x25,Squad);1&amp;ref(Nation/LivingLead.jpg,nolink,25x25,Leadership);10&amp;ref(Nation/MagicLead.jpg,nolink,25x25,Magic Leadership);5|16|
|~|&gt;|&gt;|&gt;|&gt;|&gt;|BGCOLOR(#F5F5F5):レベル1の聖職者。緑魔法とHealer技能も持つ|
|BGCOLOR(#F5F5F5):Archousa|聖職者&amp;ref(Nation/Sacred.jpg,nolink,25x25,Sacred);|&amp;ref(Nation/C_Gold.jpg,nolink,25x25,Gold);165&amp;ref(Nation/C_Resource.jpg,nolink,25x25,Resource);1&amp;ref(Nation/C_Command.jpg,nolink,25x25,Commander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Leadership);5|16|
|~|&gt;|&gt;|&gt;|&gt;|&gt;|BGCOLOR(#F5F5F5):レベル2の聖職者。緑魔法と非常に優秀なHealer技能も持つ|
|BGCOLOR(#F5F5F5):Mystic|魔術師|&amp;ref(Nation/C_Gold.jpg,nolink,25x25,Gold);135&amp;ref(Nation/C_Resource.jpg,nolink,25x25,Resource);1&amp;ref(Nation/C_Command.jpg,nolink,25x25,Commander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Leadership);15+|16|
|~|&gt;|&gt;|&gt;|&gt;|&gt;|BGCOLOR(#F5F5F5):星を中心に幅広い魔法技能を持つ。研究が得意|
|BGCOLOR(#F5F5F5):Astrologer|魔術師|&amp;ref(Nation/C_Gold.jpg,nolink,25x25,Gold);195&amp;ref(Nation/C_Resource.jpg,nolink,25x25,Resource);1&amp;ref(Nation/C_Command.jpg,nolink,25x25,Commander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Leadership);35+|14|
|~|&gt;|&gt;|&gt;|&gt;|&gt;|BGCOLOR(#F5F5F5):星などの魔法技能を持つ。優れた占師でもある|
***兵士
|名称|種別|コスト|&gt;|雇用条件|指揮枠|行軍|
|BGCOLOR(#F5F5F5):Slinger|射手|&amp;ref(Nation/C_Gold.jpg,nolink,25x25,Gold);7&amp;ref(Nation/C_Resource.jpg,nolink,25x25,Resource);2&amp;ref(Nation/C_Recruitment.jpg,nolink,25x25,Recruitment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|BGCOLOR(#F5F5F5):Peltast|歩兵|&amp;ref(Nation/C_Gold.jpg,nolink,25x25,Gold);10&amp;ref(Nation/C_Resource.jpg,nolink,25x25,Resource);5&amp;ref(Nation/C_Recruitment.jpg,nolink,25x25,Recruitment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|~|&gt;|&gt;|&gt;|&gt;|&gt;|BGCOLOR(#F5F5F5):槍、投槍、盾を持つ軽歩兵。数を並べやすく牽制もできる|
|BGCOLOR(#F5F5F5):Cardaces|歩兵|&amp;ref(Nation/C_Gold.jpg,nolink,25x25,Gold);10&amp;ref(Nation/C_Resource.jpg,nolink,25x25,Resource);8&amp;ref(Nation/C_Recruitment.jpg,nolink,25x25,Recruitment Point);9|&amp;ref(Nation/R_Fort.jpg,nolink,25x25,Land Fortress);||&amp;ref(Nation/LivingLead.jpg,nolink,25x25,Living);|14|
|~|&gt;|&gt;|&gt;|&gt;|&gt;|BGCOLOR(#F5F5F5):槍、盾を持つ軽歩兵。より密度の高い隊列を組める|
|BGCOLOR(#F5F5F5):Hoplite|歩兵|&amp;ref(Nation/C_Gold.jpg,nolink,25x25,Gold);13&amp;ref(Nation/C_Resource.jpg,nolink,25x25,Resource);31&amp;ref(Nation/C_Recruitment.jpg,nolink,25x25,Recruitment Point);16|&amp;ref(Nation/R_Fort.jpg,nolink,25x25,Land Fortress);||&amp;ref(Nation/LivingLead.jpg,nolink,25x25,Living);|12|
|~|&gt;|&gt;|&gt;|&gt;|&gt;|BGCOLOR(#F5F5F5):長槍と盾を持つ重歩兵。攻撃面は弱いが硬く高密度な槍の壁を形成|
|BGCOLOR(#F5F5F5):Hypaspist|歩兵|&amp;ref(Nation/C_Gold.jpg,nolink,25x25,Gold);16&amp;ref(Nation/C_Resource.jpg,nolink,25x25,Resource);25&amp;ref(Nation/C_Recruitment.jpg,nolink,25x25,Recruitment Point);23|&amp;ref(Nation/R_Fort.jpg,nolink,25x25,Land Fortress);||&amp;ref(Nation/LivingLead.jpg,nolink,25x25,Living);|14|
|~|&gt;|&gt;|&gt;|&gt;|&gt;|BGCOLOR(#F5F5F5):槍と盾を持つ重歩兵。若干軽装だが格別に高い士気を持つ|
|BGCOLOR(#F5F5F5):Chariot|戦車|&amp;ref(Nation/C_Gold.jpg,nolink,25x25,Gold);40&amp;ref(Nation/C_Resource.jpg,nolink,25x25,Resource);18&amp;ref(Nation/C_Recruitment.jpg,nolink,25x25,Recruitment Point);46|&amp;ref(Nation/R_Fort.jpg,nolink,25x25,Land Fortress);||&amp;ref(Nation/LivingLead.jpg,nolink,25x25,Living);|18|
|~|&gt;|&gt;|&gt;|&gt;|&gt;|BGCOLOR(#F5F5F5):敵中に突撃し蹂躙する戦車。あまりに大型の敵には弱い|
|BGCOLOR(#F5F5F5):War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
|~|&gt;|&gt;|&gt;|&gt;|&gt;|BGCOLOR(#F5F5F5):敵を蹂躙する巨大生物。士気に難があるが強力|
|BGCOLOR(#F5F5F5):Heart Companion|歩兵&amp;ref(Nation/Sacred.jpg,nolink,25x25,Sacred);|&amp;ref(Nation/C_Gold.jpg,nolink,25x25,Gold);20&amp;ref(Nation/C_Resource.jpg,nolink,25x25,Resource);31&amp;ref(Nation/C_Recruitment.jpg,nolink,25x25,Recruitment Point);23|&amp;ref(Nation/R_Capital.jpg,nolink,25x25,National Capital);|&amp;ref(Spell/P_Holy.jpg,nolink,25x25,Temple Needed);|&amp;ref(Nation/LivingLead.jpg,nolink,25x25,Living);|12|
|~|&gt;|&gt;|&gt;|&gt;|&gt;|BGCOLOR(#F5F5F5):長槍と盾を持つ重歩兵。高い士気を持ち非常に高密度な隊列を組む|
**守備隊
|種別|指揮官|兵士|備考|
|陸上下位|Mounted Commander|Peltast:10　Cardaces:10　Slinger:10||
|陸上上位|Hiereia|Hoplite:10||
|陸上要塞|Hoplite Commander|Slinger:15||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|研究所|''250''||
|寺院|400||
**魔法
***魔法資源
|魔法土地|Tower of a Thousand Stars|
|宝石収入|&amp;ref(Spell/V_Astral.jpg,nolink,25x25,Astral Pearl);4&amp;ref(Spell/V_Nature.jpg,nolink,25x25,Nature Gem);1|
|特殊機能||
***魔法技能
|名称|雇用|固定魔力|変動魔力|研究力|特殊能力|
|Hiereia|&amp;ref(Nation/R_Fort.jpg,nolink,25x25,Land Fortress);&amp;ref(Nation/R_Foreign.jpg,nolink,25x25,Non-Fort Land);|&amp;ref(Spell/P_Nature.jpg,nolink,25x25,Nature);1&amp;ref(Spell/P_Holy.jpg,nolink,25x25,Holy);1||&amp;ref(Spell/P_Research.jpg,nolink,25x25,Research);7|&amp;ref(Nation/Healer.jpg,nolink,25x25,Healer (1));&amp;ref(Nation/Sacred.jpg,nolink,25x25,Sacred);|
|Archousa|&amp;ref(Nation/R_Fort.jpg,nolink,25x25,Land Fortress);|&amp;ref(Spell/P_Nature.jpg,nolink,25x25,Nature);1&amp;ref(Spell/P_Holy.jpg,nolink,25x25,Holy);2||&amp;ref(Spell/P_Research.jpg,nolink,25x25,Research);7|&amp;ref(Nation/Healer.jpg,nolink,25x25,Healer (3));&amp;ref(Nation/Sacred.jpg,nolink,25x25,Sacred);|
|Mystic|&amp;ref(Nation/R_Fort.jpg,nolink,25x25,Land Fortress);|&amp;ref(Spell/P_Astral.jpg,nolink,25x25,Astral);1|&amp;ref(Spell/P_Fire.jpg,nolink,25x25,Fire);&amp;ref(Spell/P_Water.jpg,nolink,25x25,Water);&amp;ref(Spell/P_Earth.jpg,nolink,25x25,Earth);&amp;ref(Spell/P_Astral.jpg,nolink,25x25,Astral);+1:100%&amp;br;&amp;ref(Spell/P_Fire.jpg,nolink,25x25,Fire);+1:50%&amp;br;&amp;ref(Spell/P_Water.jpg,nolink,25x25,Water);+1:50%&amp;br;&amp;ref(Spell/P_Earth.jpg,nolink,25x25,Earth);+1:50%|&amp;ref(Spell/P_Research.jpg,nolink,25x25,Research);12+|&amp;ref(Nation/Adept-Researcher.jpg,nolink,25x25,Adept Researcher (+1));|
|Astrologer|&amp;ref(Nation/R_Capital.jpg,nolink,25x25,National Capital);|&amp;ref(Spell/P_Astral.jpg,nolink,25x25,Astral);3|&amp;ref(Spell/P_Fire.jpg,nolink,25x25,Fire);&amp;ref(Spell/P_Water.jpg,nolink,25x25,Water);&amp;ref(Spell/P_Earth.jpg,nolink,25x25,Earth);&amp;ref(Spell/P_Astral.jpg,nolink,25x25,Astral);+1:100%&amp;br;&amp;ref(Spell/P_Fire.jpg,nolink,25x25,Fire);&amp;ref(Spell/P_Water.jpg,nolink,25x25,Water);&amp;ref(Spell/P_Earth.jpg,nolink,25x25,Earth);&amp;ref(Spell/P_Astral.jpg,nolink,25x25,Astral);+1:10%|&amp;ref(Spell/P_Research.jpg,nolink,25x25,Research);13+|&amp;ref(Nation/Fortune-Teller.jpg,nolink,25x25,Fortune Teller (10));|
|Hamadryad|&amp;ref(Item/Master-Ritualist.jpg,nolink,25x25,Ritual Spell);|&amp;ref(Spell/P_Nature.jpg,nolink,25x25,Nature);3||&amp;ref(Spell/P_Research.jpg,nolink,25x25,Research);7|&amp;ref(Nation/Inept-Researcher.jpg,nolink,25x25,Inept Researcher (-4));&amp;ref(Nation/Innate-Spellcaster.jpg,nolink,25x25,Innate Spellcaster (1));|
***固有呪文
|領域|名称|主系統|副系統|消費|使用場面|簡易分類|
|Conjuration Lv5|Summon Hound of Twilight|&amp;ref(Spell/P_Earth.jpg,nolink,25x25,Earth);2|&amp;ref(Spell/P_Death.jpg,nolink,25x25,Death);1|&amp;ref(Spell/V_Earth.jpg,nolink,25x25,Earth Gem);4|儀式/陸上専用|兵士召喚|
|~|~|&gt;|&gt;|&gt;|&gt;|双頭の猟犬Hound of Twilightを1体召喚します|
|Conjuration Lv5|Procession of the Underworld|&amp;ref(Spell/P_Death.jpg,nolink,25x25,Death);3||&amp;ref(Spell/V_Death.jpg,nolink,25x25,Death Gem);13|儀式/陸上専用|兵士召喚|
|~|~|&gt;|&gt;|&gt;|&gt;|破滅の炎の松明を持つ冥界の精霊Lampadを12体召喚します|
|Conjuration Lv5|Monster Boar|&amp;ref(Spell/P_Nature.jpg,nolink,25x25,Nature);3||&amp;ref(Spell/V_Nature.jpg,nolink,25x25,Nature Gem);10|儀式/陸上専用|災害誘発|
|~|~|&gt;|&gt;|&gt;|&gt;|指定した州にMonster Boarを潜伏させ不安度を増加させます|
|Conjuration Lv6|Bind Keres|&amp;ref(Spell/P_Death.jpg,nolink,25x25,Death);2||&amp;ref(Spell/V_Death.jpg,nolink,25x25,Death Gem);12|儀式/陸上専用|兵士召喚|
|~|~|&gt;|&gt;|&gt;|&gt;|透明な恐るべき女悪魔Kerを3体召喚します|
|Construction Lv7|Forge Brass Bull|&amp;ref(Spell/P_Fire.jpg,nolink,25x25,Fire);3|&amp;ref(Spell/P_Earth.jpg,nolink,25x25,Earth);3|&amp;ref(Spell/V_Fire.jpg,nolink,25x25,Fire Gem);30|儀式/陸上専用|兵士召喚|
|~|~|&gt;|&gt;|&gt;|&gt;|炎を吐く真鍮の牛Khalkotaurosを1体召喚します|
|Construction Lv7|Craft Keledone|&amp;ref(Spell/P_Earth.jpg,nolink,25x25,Earth);2|&amp;ref(Spell/P_Astral.jpg,nolink,25x25,Astral);2|&amp;ref(Spell/V_Earth.jpg,nolink,25x25,Earth Gem);5|儀式/水陸両用|兵士召喚|
|~|~|&gt;|&gt;|&gt;|&gt;|Communionを支援する固定された像Keledoneを1体召喚します|
|Enchantment Lv5|Awaken Hamadryad|&amp;ref(Spell/P_Nature.jpg,nolink,25x25,Nature);4||&amp;ref(Spell/V_Nature.jpg,nolink,25x25,Nature Gem);25|儀式/森林限定|指揮官召喚|
|~|~|&gt;|&gt;|&gt;|&gt;|緑魔法を使う固定された木の精霊Hamadryadを召喚します|
|Enchantment Lv6|Sow Dragon Teeth|&amp;ref(Spell/P_Earth.jpg,nolink,25x25,Earth);2||&amp;ref(Spell/V_Earth.jpg,nolink,25x25,Earth Gem);1|戦闘/陸上専用|一時的召喚|
|~|~|&gt;|&gt;|&gt;|&gt;|魔法の武具に身を包む戦士Spartaeを10体召喚します|
***固有アイテム
なし
**聖職
***支配圏特殊効果
支配圏内の敵国領内において標準の偵察よりも精度が高い軍事情報を自動的に収集
***聖職者特殊能力
なし
</v>
      </c>
    </row>
    <row r="38" spans="1:31" x14ac:dyDescent="0.15">
      <c r="A38" t="s">
        <v>2954</v>
      </c>
      <c r="B38" t="s">
        <v>2957</v>
      </c>
      <c r="C38" t="s">
        <v>7542</v>
      </c>
      <c r="D38" t="s">
        <v>3079</v>
      </c>
      <c r="E38" s="10" t="s">
        <v>9183</v>
      </c>
      <c r="F38" s="10" t="s">
        <v>8987</v>
      </c>
      <c r="I38" t="s">
        <v>8988</v>
      </c>
      <c r="K38" t="s">
        <v>9300</v>
      </c>
      <c r="L38" t="s">
        <v>8989</v>
      </c>
      <c r="M38" t="s">
        <v>8990</v>
      </c>
      <c r="P38">
        <v>3</v>
      </c>
      <c r="T38">
        <v>100</v>
      </c>
      <c r="U38">
        <v>500</v>
      </c>
      <c r="W38">
        <v>400</v>
      </c>
      <c r="X38" t="s">
        <v>13067</v>
      </c>
      <c r="Y38" t="s">
        <v>8991</v>
      </c>
      <c r="Z38" t="s">
        <v>8992</v>
      </c>
      <c r="AB38" t="str">
        <f t="shared" si="0"/>
        <v>|BGCOLOR(#FDFDFD):[[&amp;ref(Ermor.jpg,nolink,50x65,Ermor, Ashen Empire);&gt;./Ermor]]</v>
      </c>
      <c r="AC38" t="str">
        <f t="shared" ca="1" si="3"/>
        <v>|BGCOLOR(#FAEBD7):[[''Ermor''&gt;./Ermor]]</v>
      </c>
      <c r="AD38" t="str">
        <f t="shared" ca="1" si="2"/>
        <v>|CENTER:130|CENTER:130|CENTER:130|CENTER:130|CENTER:130|c
|BGCOLOR(#FAEBD7):[[''Arcoscephale''&gt;./Arcoscephale]]|BGCOLOR(#FAEBD7):[[''Ermor''&gt;./Ermor]]</v>
      </c>
      <c r="AE38" t="str">
        <f ca="1">CONCATENATE("*",B38,", ",C38,CHAR(10),E38,CHAR(10),"**国勢",CHAR(10),"|種族|",F38,"|",CHAR(10),"|経済|",G38,"|",CHAR(10),"|気候|",IF(H38&lt;&gt;"",REPT(SUBSTITUTE(SUBSTITUTE(LEFT(H38,4),"Heat","&amp;ref(Spell/S_Heat.jpg,nolink,25x25,Heat);"),"Cold","&amp;ref(Spell/S_Cold.jpg,nolink,25x25,Cold);"),RIGHT(H38,1)),""),"|",CHAR(10),"|祝福|",SUBSTITUTE(SUBSTITUTE(SUBSTITUTE(SUBSTITUTE(SUBSTITUTE(SUBSTITUTE(SUBSTITUTE(SUBSTITUTE(J38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38&amp;" "&amp;B38&amp;" 指揮官 S",Troops!$A:$A,0)&amp;":AJ"&amp;MATCH(A38&amp;" "&amp;B38&amp;" 指揮官 E",Troops!$A:$A,0))),myConcat(INDIRECT("Troops!AJ"&amp;MATCH(A38&amp;" "&amp;B38&amp;" 指揮官 S",Troops!$A:$A,0)))),CHAR(10),"***兵士",CHAR(10),"|名称|種別|コスト|&gt;|雇用条件|指揮枠|行軍|",CHAR(10),IFERROR(myConcat(INDIRECT("Troops!AJ"&amp;MATCH(A38&amp;" "&amp;B38&amp;" 兵士 S",Troops!$A:$A,0)&amp;":AJ"&amp;MATCH(A38&amp;" "&amp;B38&amp;" 兵士 E",Troops!$A:$A,0))),myConcat(INDIRECT("Troops!AJ"&amp;MATCH(A38&amp;" "&amp;B38&amp;" 指揮官 S",Troops!$A:$A,0)))),"**守備隊",CHAR(10),"|種別|指揮官|兵士|備考|",CHAR(10),IFERROR(myConcat(INDIRECT("Defence!H"&amp;MATCH(A38&amp;" "&amp;B38&amp;" S",Defence!$A:$A,0)&amp;":H"&amp;MATCH(A38&amp;" "&amp;B38&amp;" E",Defence!$A:$A,0))),myConcat(INDIRECT("Defence!H"&amp;MATCH(A38&amp;" "&amp;B38&amp;" S",Defence!$A:$A,0)))),CHAR(10),"**建造物",CHAR(10),"***首都要塞",CHAR(10),"|名称|管理力|指揮官雇用|兵士雇用|食糧庫|守備隊倍率|防壁強度|",CHAR(10),VLOOKUP(L38,Fort!$D:$M,10,FALSE),CHAR(10),"***陸上要塞",CHAR(10),"|名称|建造費|工期|管理力|指揮官雇用|兵士雇用|食糧庫|守備隊倍率|防壁強度|",CHAR(10),IFERROR(myConcat(INDIRECT(ADDRESS(MATCH(M38&amp;"1",Fort!$A:$A,0),MATCH(T38,Fort!$1:$1,0),3,1,"Fort")&amp;":"&amp;ADDRESS(MATCH(M38&amp;P38,Fort!$A:$A,0),MATCH(T38,Fort!$1:$1,0),3,1))),myConcat(INDIRECT(ADDRESS(MATCH(M38&amp;"1",Fort!$A:$A,0),MATCH(T38,Fort!$1:$1,0),3,1,"Fort")))),IFERROR("***沿岸要塞"&amp;CHAR(10)&amp;"|名称|建造費|工期|管理力|指揮官雇用|兵士雇用|食糧庫|守備隊倍率|防壁強度|"&amp;CHAR(10)&amp;IFERROR(myConcat(INDIRECT(ADDRESS(MATCH(N38&amp;"1",Fort!$A:$A,0),MATCH(T38,Fort!$1:$1,0),3,1,"Fort")&amp;":"&amp;ADDRESS(MATCH(N38&amp;Q38,Fort!$A:$A,0),MATCH(T38,Fort!$1:$1,0),3,1))),myConcat(INDIRECT(ADDRESS(MATCH(N38&amp;"1",Fort!$A:$A,0),MATCH(T38,Fort!$1:$1,0),3,1,"Fort")))&amp;CHAR(10)),""),"***水中要塞",CHAR(10),IFERROR("|名称|建造費|工期|管理力|指揮官雇用|兵士雇用|食糧庫|守備隊倍率|防壁強度|"&amp;CHAR(10)&amp;IFERROR(myConcat(INDIRECT(ADDRESS(MATCH(O38&amp;"1",Fort!$A:$A,0),MATCH(T38,Fort!$1:$1,0),3,1,"Fort")&amp;":"&amp;ADDRESS(MATCH(O38&amp;R38,Fort!$A:$A,0),MATCH(T38,Fort!$1:$1,0),3,1))),myConcat(INDIRECT(ADDRESS(MATCH(O38&amp;"1",Fort!$A:$A,0),MATCH(T38,Fort!$1:$1,0),3,1,"Fort")))),"建造不可"),CHAR(10),"***研究所と寺院",CHAR(10),"|設備|費用|特殊効果|",CHAR(10),"|研究所|",IF(U38&lt;&gt;500,"''"&amp;U38&amp;"''",U38),"|",V38,"|",CHAR(10),"|寺院|",IF(W38&lt;&gt;400,"''"&amp;W38&amp;"''",W38),"|",X38,"|",CHAR(10),"**魔法",CHAR(10),"***魔法資源",CHAR(10),"|魔法土地|",Y38,"|",CHAR(10),"|宝石収入|",SUBSTITUTE(SUBSTITUTE(SUBSTITUTE(SUBSTITUTE(SUBSTITUTE(SUBSTITUTE(SUBSTITUTE(SUBSTITUTE(Z38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Slave);"),"|",CHAR(10),"|特殊機能|",AA38,"|",CHAR(10),"***魔法技能",CHAR(10),"|名称|雇用|固定魔力|変動魔力|研究力|特殊能力|",CHAR(10),IFERROR(myConcat(INDIRECT("MagicSkill!AM"&amp;MATCH(A38&amp;" "&amp;B38&amp;" S",MagicSkill!$A:$A,0)&amp;":AM"&amp;MATCH(A38&amp;" "&amp;B38&amp;" E",MagicSkill!$A:$A,0))),myConcat(INDIRECT("MagicSkill!AM"&amp;MATCH(A38&amp;" "&amp;B38&amp;" S",MagicSkill!$A:$A,0)))),CHAR(10),"***固有呪文",CHAR(10),IFERROR(CHAR(10)&amp;"|領域|名称|主系統|副系統|消費|使用場面|簡易分類|"&amp;CHAR(10)&amp;IFERROR(myConcat(INDIRECT("NationalSpellWork!E"&amp;MATCH(A38&amp;" "&amp;B38&amp;" S",NationalSpellWork!$A:$A,0)&amp;":E"&amp;MATCH(A38&amp;" "&amp;B38&amp;" E",NationalSpellWork!$A:$A,0))),myConcat(INDIRECT("NationalSpellWork!E"&amp;MATCH(A38&amp;" "&amp;B38&amp;" S",NationalSpellWork!$A:$A,0)))),"なし"),CHAR(10),"***固有アイテム",CHAR(10),IFERROR(IFERROR(myConcat(INDIRECT("NationalItemWork!E"&amp;MATCH(A38&amp;" "&amp;B38&amp;" S",NationalItemWork!$A:$A,0)&amp;":E"&amp;MATCH(A38&amp;" "&amp;B38&amp;" E",NationalItemWork!$A:$A,0))),myConcat(INDIRECT("NationalItemWork!E"&amp;MATCH(A38&amp;" "&amp;B38&amp;" S",NationalItemWork!$A:$A,0)))),"なし"),CHAR(10),"**聖職",CHAR(10),"***支配圏特殊効果",CHAR(10),IF(I38&lt;&gt;"",I38,"なし"),CHAR(10),"***聖職者特殊能力",CHAR(10),IF(K38&lt;&gt;"",K38,"なし"),CHAR(10))</f>
        <v xml:space="preserve">*Ermor, Ashen Empire
Ermorはかつて、既知の世界の大部分を征服した大帝国でした。
この国は、帝国の偉大な魔術師たちがC'tisのSauromancerの下で暗き魔法を学んだことで崩壊を迎えました。
暗き魔法の危険性を認識しないまま、聖職者たちはEldregateの首都で不浄なる儀式を行いました。
しかし、そのような忌まわしき行いを止めるように要求する声もありました。
TheurgとThaumaturgは、破壊的大変動を予見し、将軍、知事、そして執政官らの反乱を起こすように勧めました。
変節者らの皇帝がErmorそのものへと進軍した時、帝国のAugurとBishopらは協力して事に当たることを強いられました。
一つの破壊的な事件により、死が解き放たれ、そして帝国は粉砕されました。
この大変動は、初期の時代の神、闇と飢えの神の注意を惹きました。
この目覚めし神の強大な力は、この世とあの世の境界を消し去りました。
Ermorは今や、何も成長しない灰と闇の呪われし地です。
猛者の軍団を作るため、かつてのErmorianの信仰の呪われた聖職者の指揮の下で、長らく死んでいた住民たちの骨は、再び組み上がります。
生ける死者の軍団は、かつて彼らのものだった世界を再征服するために、前へと進軍します。
Ermorの支配圏は、不浄なる聖職者の助けを借りることなく死者を蘇らせます。
それはまた土地を破壊し、農作物と森林を灰に、住民と家畜を骨に変えます。
Ermorの神位請求者はまた、その支配圏内の州に死体があるかを感知することもできます。
**国勢
|種族|スケルトン、ゾンビ|
|経済||
|気候||
|祝福||
**正規軍
***指揮官
|名称|種別|コスト|&gt;|雇用条件|指揮能力|行軍|
|BGCOLOR(#F5F5F5):Mound King|指揮官|&amp;ref(Nation/C_Gold.jpg,nolink,25x25,Gold);0&amp;ref(Nation/C_Resource.jpg,nolink,25x25,Resource);15&amp;ref(Nation/C_Command.jpg,nolink,25x25,Commander Point);1|&amp;ref(Nation/Dominion-Free-Spawn.jpg,nolink,25x25,Dominion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Underwater);）||&amp;ref(Nation/Squad.jpg,nolink,25x25,Squad);2&amp;ref(Nation/LivingLead.jpg,nolink,25x25,Leadership);40&amp;ref(Nation/UndeadLead.jpg,nolink,25x25,Undead Leadership);80|20&amp;ref(Nation/Poor-Amphibian.jpg,nolink,25x25,Poor Amphibian);|
|~|&gt;|&gt;|&gt;|&gt;|&gt;|BGCOLOR(#F5F5F5):基本的な指揮官。召喚と違い馬に乗っていない|
|BGCOLOR(#F5F5F5):Mound King|指揮官|&amp;ref(Nation/C_Gold.jpg,nolink,25x25,Gold);0&amp;ref(Nation/C_Resource.jpg,nolink,25x25,Resource);19&amp;ref(Nation/C_Command.jpg,nolink,25x25,Commander Point);1|&amp;ref(Nation/Dominion-Free-Spawn.jpg,nolink,25x25,Dominion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Underwater);）||&amp;ref(Nation/Squad.jpg,nolink,25x25,Squad);2&amp;ref(Nation/LivingLead.jpg,nolink,25x25,Leadership);40&amp;ref(Nation/UndeadLead.jpg,nolink,25x25,Undead Leadership);80|24&amp;ref(Nation/Poor-Amphibian.jpg,nolink,25x25,Poor Amphibian);|
|~|&gt;|&gt;|&gt;|&gt;|&gt;|BGCOLOR(#F5F5F5):騎乗した指揮官。こちらは汎用の召喚と同等|
|BGCOLOR(#F5F5F5):Censor|指揮官&amp;ref(Nation/Sacred.jpg,nolink,25x25,Sacred);|&amp;ref(Nation/C_Gold.jpg,nolink,25x25,Gold);0&amp;ref(Nation/C_Resource.jpg,nolink,25x25,Resource);4&amp;ref(Nation/C_Command.jpg,nolink,25x25,Commander Point);1|&amp;ref(Nation/Dominion-Free-Spawn.jpg,nolink,25x25,Dominion Automatic Generation (Free));（&amp;ref(Nation/R_Fort.jpg,nolink,25x25,Land Fortress);&amp;ref(Nation/R_Foreign.jpg,nolink,25x25,Non-Fort Land);）||&amp;ref(Nation/Squad.jpg,nolink,25x25,Squad);1&amp;ref(Nation/LivingLead.jpg,nolink,25x25,Leadership);10&amp;ref(Nation/UndeadLead.jpg,nolink,25x25,Undead Leadership);120|19|
|~|&gt;|&gt;|&gt;|&gt;|&gt;|BGCOLOR(#F5F5F5):上位指揮官。ただし生物の指揮は非常に下手|
***兵士
|名称|種別|コスト|&gt;|雇用条件|指揮枠|行軍|
|BGCOLOR(#F5F5F5):Soulless|歩兵|&amp;ref(Nation/C_Gold.jpg,nolink,25x25,Gold);0&amp;ref(Nation/C_Resource.jpg,nolink,25x25,Resource);1&amp;ref(Nation/C_Recruitment.jpg,nolink,25x25,Recruitment Point);3|&amp;ref(Nation/Dominion-Free-Spawn.jpg,nolink,25x25,Dominion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Underwater);）||&amp;ref(Nation/UndeadLead.jpg,nolink,25x25,Undead/Demon);&amp;ref(Nation/Undisciplined.jpg,nolink,25x25,Undisciplined);|16&amp;ref(Nation/Poor-Amphibian.jpg,nolink,25x25,Poor Amphibian);|
|~|&gt;|&gt;|&gt;|&gt;|&gt;|BGCOLOR(#F5F5F5):民間人の屍。驚異的に弱いが死体があると大量に出る|
|BGCOLOR(#F5F5F5):Ghoul|歩兵|&amp;ref(Nation/C_Gold.jpg,nolink,25x25,Gold);0&amp;ref(Nation/C_Resource.jpg,nolink,25x25,Resource);1&amp;ref(Nation/C_Recruitment.jpg,nolink,25x25,Recruitment Point);6|&amp;ref(Nation/Dominion-Free-Spawn.jpg,nolink,25x25,Dominion Automatic Generation (Free));（&amp;ref(Nation/R_Fort.jpg,nolink,25x25,Land Fortress);&amp;ref(Nation/R_Foreign.jpg,nolink,25x25,Non-Fort Land);）||&amp;ref(Nation/UndeadLead.jpg,nolink,25x25,Undead/Demon);|20|
|~|&gt;|&gt;|&gt;|&gt;|&gt;|BGCOLOR(#F5F5F5):自我を保つ食人鬼。疲労毒を持つ爪で攻撃する|
|BGCOLOR(#F5F5F5):Longdead|歩兵|&amp;ref(Nation/C_Gold.jpg,nolink,25x25,Gold);0&amp;ref(Nation/C_Resource.jpg,nolink,25x25,Resource);2&amp;ref(Nation/C_Recruitment.jpg,nolink,25x25,Recruitment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Underwater);）||&amp;ref(Nation/UndeadLead.jpg,nolink,25x25,Undead/Demon);|20&amp;ref(Nation/Poor-Amphibian.jpg,nolink,25x25,Poor Amphibian);|
|~|&gt;|&gt;|&gt;|&gt;|&gt;|BGCOLOR(#F5F5F5):槍を持つ骨。攻撃技能は侮れないが脆い|
|BGCOLOR(#F5F5F5):Longdead|歩兵|&amp;ref(Nation/C_Gold.jpg,nolink,25x25,Gold);0&amp;ref(Nation/C_Resource.jpg,nolink,25x25,Resource);3&amp;ref(Nation/C_Recruitment.jpg,nolink,25x25,Recruitment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Underwater);）||&amp;ref(Nation/UndeadLead.jpg,nolink,25x25,Undead/Demon);|18&amp;ref(Nation/Poor-Amphibian.jpg,nolink,25x25,Poor Amphibian);|
|~|&gt;|&gt;|&gt;|&gt;|&gt;|BGCOLOR(#F5F5F5):槍と盾を持つ骨。元々刺突に強いので弓ではそうそう倒されない|
|BGCOLOR(#F5F5F5):Longdead|歩兵|&amp;ref(Nation/C_Gold.jpg,nolink,25x25,Gold);0&amp;ref(Nation/C_Resource.jpg,nolink,25x25,Resource);4&amp;ref(Nation/C_Recruitment.jpg,nolink,25x25,Recruitment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Underwater);）||&amp;ref(Nation/UndeadLead.jpg,nolink,25x25,Undead/Demon);|20&amp;ref(Nation/Poor-Amphibian.jpg,nolink,25x25,Poor Amphibian);|
|~|&gt;|&gt;|&gt;|&gt;|&gt;|BGCOLOR(#F5F5F5):長剣を持つ骨。十分な威力と命中率の攻撃|
|BGCOLOR(#F5F5F5):Longdead|歩兵|&amp;ref(Nation/C_Gold.jpg,nolink,25x25,Gold);0&amp;ref(Nation/C_Resource.jpg,nolink,25x25,Resource);5&amp;ref(Nation/C_Recruitment.jpg,nolink,25x25,Recruitment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Underwater);）||&amp;ref(Nation/UndeadLead.jpg,nolink,25x25,Undead/Demon);|18&amp;ref(Nation/Poor-Amphibian.jpg,nolink,25x25,Poor Amphibian);|
|~|&gt;|&gt;|&gt;|&gt;|&gt;|BGCOLOR(#F5F5F5):長剣と盾を持つ骨。叩き割られるまでは疲れも知らず戦う|
|BGCOLOR(#F5F5F5):Longdead|歩兵|&amp;ref(Nation/C_Gold.jpg,nolink,25x25,Gold);0&amp;ref(Nation/C_Resource.jpg,nolink,25x25,Resource);7&amp;ref(Nation/C_Recruitment.jpg,nolink,25x25,Recruitment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Underwater);）||&amp;ref(Nation/UndeadLead.jpg,nolink,25x25,Undead/Demon);|18&amp;ref(Nation/Poor-Amphibian.jpg,nolink,25x25,Poor Amphibian);|
|~|&gt;|&gt;|&gt;|&gt;|&gt;|BGCOLOR(#F5F5F5):長剣と盾を持つ骨。最も重装備だが実戦で区別することはまず無い|
|BGCOLOR(#F5F5F5):Longdead Horseman|騎兵|&amp;ref(Nation/C_Gold.jpg,nolink,25x25,Gold);0&amp;ref(Nation/C_Resource.jpg,nolink,25x25,Resource);7&amp;ref(Nation/C_Recruitment.jpg,nolink,25x25,Recruitment Point);21|&amp;ref(Nation/Dominion-Free-Spawn.jpg,nolink,25x25,Dominion Automatic Generation (Free));（&amp;ref(Nation/R_Fort.jpg,nolink,25x25,Land Fortress);&amp;ref(Nation/R_Foreign.jpg,nolink,25x25,Non-Fort Land);）||&amp;ref(Nation/UndeadLead.jpg,nolink,25x25,Undead/Demon);|23&amp;ref(Nation/Poor-Amphibian.jpg,nolink,25x25,Poor Amphibian);|
|~|&gt;|&gt;|&gt;|&gt;|&gt;|BGCOLOR(#F5F5F5):軽突撃槍と盾を持つ骨騎兵。高速な突撃は侮り難い|
|BGCOLOR(#F5F5F5):Longdead Velite|歩兵|&amp;ref(Nation/C_Gold.jpg,nolink,25x25,Gold);0&amp;ref(Nation/C_Resource.jpg,nolink,25x25,Resource);8&amp;ref(Nation/C_Recruitment.jpg,nolink,25x25,Recruitment Point);6|&amp;ref(Nation/Dominion-Free-Spawn.jpg,nolink,25x25,Dominion Automatic Generation (Free));（&amp;ref(Nation/R_Fort.jpg,nolink,25x25,Land Fortress);&amp;ref(Nation/R_UW-Fort.jpg,nolink,25x25,Underwater Fortress);）||&amp;ref(Nation/UndeadLead.jpg,nolink,25x25,Undead/Demon);|20&amp;ref(Nation/Poor-Amphibian.jpg,nolink,25x25,Poor Amphibian);|
|~|&gt;|&gt;|&gt;|&gt;|&gt;|BGCOLOR(#F5F5F5):槍、投槍、大盾を持つ骨。一般の骨よりは多少強い|
|BGCOLOR(#F5F5F5):Longdead Legionnaire|歩兵|&amp;ref(Nation/C_Gold.jpg,nolink,25x25,Gold);0&amp;ref(Nation/C_Resource.jpg,nolink,25x25,Resource);8&amp;ref(Nation/C_Recruitment.jpg,nolink,25x25,Recruitment Point);6|&amp;ref(Nation/Dominion-Free-Spawn.jpg,nolink,25x25,Dominion Automatic Generation (Free));（&amp;ref(Nation/R_Fort.jpg,nolink,25x25,Land Fortress);&amp;ref(Nation/R_UW-Fort.jpg,nolink,25x25,Underwater Fortress);）||&amp;ref(Nation/UndeadLead.jpg,nolink,25x25,Undead/Demon);|19&amp;ref(Nation/Poor-Amphibian.jpg,nolink,25x25,Poor Amphibian);|
|~|&gt;|&gt;|&gt;|&gt;|&gt;|BGCOLOR(#F5F5F5):槍、投槍、大盾を持つ骨。多少硬いが聖職者には相変わらず弱い|
|BGCOLOR(#F5F5F5):Longdead Principe|歩兵|&amp;ref(Nation/C_Gold.jpg,nolink,25x25,Gold);0&amp;ref(Nation/C_Resource.jpg,nolink,25x25,Resource);9&amp;ref(Nation/C_Recruitment.jpg,nolink,25x25,Recruitment Point);6|&amp;ref(Nation/Dominion-Free-Spawn.jpg,nolink,25x25,Dominion Automatic Generation (Free));（&amp;ref(Nation/R_Fort.jpg,nolink,25x25,Land Fortress);&amp;ref(Nation/R_UW-Fort.jpg,nolink,25x25,Underwater Fortress);）||&amp;ref(Nation/UndeadLead.jpg,nolink,25x25,Undead/Demon);|18&amp;ref(Nation/Poor-Amphibian.jpg,nolink,25x25,Poor Amphibian);|
|~|&gt;|&gt;|&gt;|&gt;|&gt;|BGCOLOR(#F5F5F5):小剣、投槍、大盾を持つ骨。戦闘技能が高く殴り合いなら強い|
|BGCOLOR(#F5F5F5):Longdead Triarius|歩兵|&amp;ref(Nation/C_Gold.jpg,nolink,25x25,Gold);0&amp;ref(Nation/C_Resource.jpg,nolink,25x25,Resource);8&amp;ref(Nation/C_Recruitment.jpg,nolink,25x25,Recruitment Point);6|&amp;ref(Nation/Dominion-Free-Spawn.jpg,nolink,25x25,Dominion Automatic Generation (Free));（&amp;ref(Nation/R_Fort.jpg,nolink,25x25,Land Fortress);&amp;ref(Nation/R_UW-Fort.jpg,nolink,25x25,Underwater Fortress);）||&amp;ref(Nation/UndeadLead.jpg,nolink,25x25,Undead/Demon);|17&amp;ref(Nation/Poor-Amphibian.jpg,nolink,25x25,Poor Amphibian);|
|~|&gt;|&gt;|&gt;|&gt;|&gt;|BGCOLOR(#F5F5F5):長槍と大盾を持つ骨。防具が良質で槍では倒すのが難しい|
|BGCOLOR(#F5F5F5):Knight of the Unholy Sepulchre|騎兵&amp;ref(Nation/Sacred.jpg,nolink,25x25,Sacred);|&amp;ref(Nation/C_Gold.jpg,nolink,25x25,Gold);0&amp;ref(Nation/C_Resource.jpg,nolink,25x25,Resource);22&amp;ref(Nation/C_Recruitment.jpg,nolink,25x25,Recruitment Point);21|&amp;ref(Nation/Dominion-Free-Spawn.jpg,nolink,25x25,Dominion Automatic Generation (Free));（&amp;ref(Nation/R_Fort.jpg,nolink,25x25,Land Fortress);）||&amp;ref(Nation/UndeadLead.jpg,nolink,25x25,Undead/Demon);|21&amp;ref(Nation/Poor-Amphibian.jpg,nolink,25x25,Poor Amphibian);|
|~|&gt;|&gt;|&gt;|&gt;|&gt;|BGCOLOR(#F5F5F5):長剣、突撃槍、騎盾を持つ骨騎兵。脆いが攻撃面は一流|
**守備隊
|種別|指揮官|兵士|備考|
|陸上下位|Mound King|Longdead Velite:20　Longdead Legionnaire:20||
|陸上上位|Censor|Longdead Horseman:20||
|陸上要塞|Acolyte of Eldregate|Longdead Archer:10|Archerは通常の短弓を使用|
**建造物
***首都要塞
|名称|管理力|指揮官雇用|兵士雇用|食糧庫|守備隊倍率|防壁強度|
|Fortified City|50|+1|+125%|3000|3|300|
***陸上要塞
|名称|建造費|工期|管理力|指揮官雇用|兵士雇用|食糧庫|守備隊倍率|防壁強度|
|Palisades|600|4|15|+0|+50%|100|1|100|
|Fortress|300|2|30|+1|+75%|500|2|250|
|Castle|300|2|45|+1|+100%|1500|3|500|
***水中要塞
建造不可
***研究所と寺院
|設備|費用|特殊効果|
|研究所|500||
|寺院|400|毎ターン死の宝石を生産、現在の支配力上限値と同数まで有効|
**魔法
***魔法資源
|魔法土地|The Holy Sepulchre|
|宝石収入|&amp;ref(Spell/V_Death.jpg,nolink,25x25,Death Gem);9|
|特殊機能||
***魔法技能
|名称|雇用|固定魔力|変動魔力|研究力|特殊能力|
|Acolyte of Eldregate|&amp;ref(Item/Master-Ritualist.jpg,nolink,25x25,Ritual Spell);|&amp;ref(Spell/P_Holy.jpg,nolink,25x25,Holy);1|||&amp;ref(Nation/Reanimator-Priest.jpg,nolink,25x25,Reanimator Priest);&amp;ref(Nation/Sacred.jpg,nolink,25x25,Sacred);|
|Bishop of Eldregate|&amp;ref(Item/Master-Ritualist.jpg,nolink,25x25,Ritual Spell);|&amp;ref(Spell/P_Holy.jpg,nolink,25x25,Holy);2|||&amp;ref(Nation/Reanimator-Priest.jpg,nolink,25x25,Reanimator Priest);&amp;ref(Nation/Sacred.jpg,nolink,25x25,Sacred);|
|Arch Bishop of Eldregate|&amp;ref(Item/Master-Ritualist.jpg,nolink,25x25,Ritual Spell);|&amp;ref(Spell/P_Holy.jpg,nolink,25x25,Holy);3|||&amp;ref(Nation/Reanimator-Priest.jpg,nolink,25x25,Reanimator Priest);&amp;ref(Nation/Sacred.jpg,nolink,25x25,Sacred);|
|Spectator|&amp;ref(Item/Master-Ritualist.jpg,nolink,25x25,Ritual Spell);|&amp;ref(Spell/P_Death.jpg,nolink,25x25,Death);2||&amp;ref(Spell/P_Research.jpg,nolink,25x25,Research);9||
|Dusk Elder|&amp;ref(Item/Master-Ritualist.jpg,nolink,25x25,Ritual Spell);|&amp;ref(Spell/P_Fire.jpg,nolink,25x25,Fire);1&amp;ref(Spell/P_Astral.jpg,nolink,25x25,Astral);1&amp;ref(Spell/P_Death.jpg,nolink,25x25,Death);3|&amp;ref(Spell/P_Fire.jpg,nolink,25x25,Fire);&amp;ref(Spell/P_Air.jpg,nolink,25x25,Air);&amp;ref(Spell/P_Water.jpg,nolink,25x25,Water);&amp;ref(Spell/P_Earth.jpg,nolink,25x25,Earth);&amp;ref(Spell/P_Astral.jpg,nolink,25x25,Astral);&amp;ref(Spell/P_Death.jpg,nolink,25x25,Death);+1:100%&amp;br;&amp;ref(Spell/P_Fire.jpg,nolink,25x25,Fire);&amp;ref(Spell/P_Air.jpg,nolink,25x25,Air);&amp;ref(Spell/P_Water.jpg,nolink,25x25,Water);&amp;ref(Spell/P_Earth.jpg,nolink,25x25,Earth);&amp;ref(Spell/P_Astral.jpg,nolink,25x25,Astral);&amp;ref(Spell/P_Death.jpg,nolink,25x25,Death);+1:10%|&amp;ref(Spell/P_Research.jpg,nolink,25x25,Research);17+||
***固有呪文
|領域|名称|主系統|副系統|消費|使用場面|簡易分類|
|Conjuration Lv0|Revive Lictor|&amp;ref(Spell/P_Death.jpg,nolink,25x25,Death);2||&amp;ref(Spell/V_Death.jpg,nolink,25x25,Death Gem);3|儀式/陸上専用|兵士召喚|
|~|~|&gt;|&gt;|&gt;|&gt;|戦斧を振るう神聖なる警護官Lictorを1体召喚します|
|Conjuration Lv0|Revive Censor|&amp;ref(Spell/P_Death.jpg,nolink,25x25,Death);2||&amp;ref(Spell/V_Death.jpg,nolink,25x25,Death Gem);4|儀式/陸上専用|指揮官召喚|
|~|~|&gt;|&gt;|&gt;|&gt;|高い指揮能力を持つ監察官Censorを召喚します|
|Conjuration Lv0|Revive Acolyte|&amp;ref(Spell/P_Death.jpg,nolink,25x25,Death);2||&amp;ref(Spell/V_Death.jpg,nolink,25x25,Death Gem);10|儀式/陸上専用|指揮官召喚|
|~|~|&gt;|&gt;|&gt;|&gt;|下級聖職者Acolyte of Eldregateを召喚します|
|Conjuration Lv0|Revive Bishop|&amp;ref(Spell/P_Death.jpg,nolink,25x25,Death);2||&amp;ref(Spell/V_Death.jpg,nolink,25x25,Death Gem);16|儀式/陸上専用|指揮官召喚|
|~|~|&gt;|&gt;|&gt;|&gt;|中級聖職者Bishop of Eldregateを召喚します|
|Conjuration Lv0|Revive Spectator|&amp;ref(Spell/P_Death.jpg,nolink,25x25,Death);2||&amp;ref(Spell/V_Death.jpg,nolink,25x25,Death Gem);12|儀式/水陸両用|指揮官召喚|
|~|~|&gt;|&gt;|&gt;|&gt;|死の魔術師Spectatorを召喚します|
|Conjuration Lv0|Revive Arch Bishop|&amp;ref(Spell/P_Death.jpg,nolink,25x25,Death);3||&amp;ref(Spell/V_Death.jpg,nolink,25x25,Death Gem);23|儀式/陸上専用|指揮官召喚|
|~|~|&gt;|&gt;|&gt;|&gt;|上級聖職者Arch Bishop of Eldregateを召喚します|
|Conjuration Lv0|Revive Dusk Elder|&amp;ref(Spell/P_Death.jpg,nolink,25x25,Death);3||&amp;ref(Spell/V_Death.jpg,nolink,25x25,Death Gem);20|儀式/水陸両用|指揮官召喚|
|~|~|&gt;|&gt;|&gt;|&gt;|強大なる魔術師Dusk Elderを召喚します|
|Conjuration Lv2|Revive Wailing Lady|&amp;ref(Spell/P_Death.jpg,nolink,25x25,Death);2||&amp;ref(Spell/V_Death.jpg,nolink,25x25,Death Gem);8|儀式/水陸両用|兵士召喚|
|~|~|&gt;|&gt;|&gt;|&gt;|恐怖と死を振りまく神聖な霊Wailing Ladyを1体召喚します|
|Conjuration Lv3|Lictorian Guard|&amp;ref(Spell/P_Death.jpg,nolink,25x25,Death);2||&amp;ref(Spell/V_Death.jpg,nolink,25x25,Death Gem);10|儀式/陸上専用|兵士召喚|
|~|~|&gt;|&gt;|&gt;|&gt;|戦斧を振るう神聖なる警護官Lictorを5体召喚します|
|Conjuration Lv3|Pride of Lions|&amp;ref(Spell/P_Nature.jpg,nolink,25x25,Nature);2||&amp;ref(Spell/V_Nature.jpg,nolink,25x25,Nature Gem);10|儀式/陸上専用|兵士召喚|
|~|~|&gt;|&gt;|&gt;|&gt;|敏捷なGreat Lionを10+体召喚します|
|Conjuration Lv5|Lamentation|&amp;ref(Spell/P_Death.jpg,nolink,25x25,Death);3||&amp;ref(Spell/V_Death.jpg,nolink,25x25,Death Gem);25|儀式/水陸両用|兵士召喚|
|~|~|&gt;|&gt;|&gt;|&gt;|恐怖と死を振りまく神聖な霊Wailing Ladyを5体召喚します|
|Conjuration Lv7|Great Lamentation|&amp;ref(Spell/P_Death.jpg,nolink,25x25,Death);5||&amp;ref(Spell/V_Death.jpg,nolink,25x25,Death Gem);33|儀式/水陸両用|兵士召喚|
|~|~|&gt;|&gt;|&gt;|&gt;|恐怖と死を振りまく神聖な霊Wailing Ladyを14体召喚します|
|Conjuration Lv8|Lictorian Legion|&amp;ref(Spell/P_Death.jpg,nolink,25x25,Death);4||&amp;ref(Spell/V_Death.jpg,nolink,25x25,Death Gem);35|儀式/陸上専用|兵士召喚|
|~|~|&gt;|&gt;|&gt;|&gt;|戦斧を振るう神聖なる警護官Lictorを25体召喚します|
|Enchantment Lv6|Ermorian Legion|&amp;ref(Spell/P_Death.jpg,nolink,25x25,Death);4||&amp;ref(Spell/V_Death.jpg,nolink,25x25,Death Gem);15|儀式/陸上専用|兵士召喚|
|~|~|&gt;|&gt;|&gt;|&gt;|骨だけの軍団兵Longdead Legionnaireを50体召喚します|
|Divine Lv0|Unholy Command|&amp;ref(Spell/P_Holy.jpg,nolink,25x25,Holy);1|||戦闘/水陸両用|隷属|
|~|~|&gt;|&gt;|&gt;|&gt;|敵のアンデッド1体を隷属させようと試みます|
|Divine Lv0|Unholy Protection|&amp;ref(Spell/P_Holy.jpg,nolink,25x25,Holy);1|||戦闘/水陸両用|強化|
|~|~|&gt;|&gt;|&gt;|&gt;|小範囲のアンデッドの魔法抵抗を向上させます|
|Divine Lv0|Unholy Blessing|&amp;ref(Spell/P_Holy.jpg,nolink,25x25,Holy);1|||戦闘/水陸両用|強化|
|~|~|&gt;|&gt;|&gt;|&gt;|小範囲の神聖なアンデッドを祝福します|
|Divine Lv0|Unholy Power|&amp;ref(Spell/P_Holy.jpg,nolink,25x25,Holy);1|||戦闘/水陸両用|強化|
|~|~|&gt;|&gt;|&gt;|&gt;|小範囲のアンデッドの行動速度と攻撃技能を向上させます|
|Divine Lv0|Unholy Protection|&amp;ref(Spell/P_Holy.jpg,nolink,25x25,Holy);2|||戦闘/水陸両用|強化|
|~|~|&gt;|&gt;|&gt;|&gt;|広範囲のアンデッドの魔法抵抗を向上させます|
|Divine Lv0|Unholy Blessing|&amp;ref(Spell/P_Holy.jpg,nolink,25x25,Holy);2|||戦闘/水陸両用|強化|
|~|~|&gt;|&gt;|&gt;|&gt;|広範囲の神聖なアンデッドを祝福します|
|Divine Lv0|Unholy Power|&amp;ref(Spell/P_Holy.jpg,nolink,25x25,Holy);3|||戦闘/水陸両用|強化|
|~|~|&gt;|&gt;|&gt;|&gt;|中範囲のアンデッドの行動速度と攻撃技能を向上させます|
|Divine Lv0|Unholy Blessing|&amp;ref(Spell/P_Holy.jpg,nolink,25x25,Holy);3|||戦闘/水陸両用|全体強化|
|~|~|&gt;|&gt;|&gt;|&gt;|味方の神聖なアンデッド全員を祝福します|
|Divine Lv0|Protection of the Sepulchre|&amp;ref(Spell/P_Holy.jpg,nolink,25x25,Holy);3|||戦闘/水陸両用|全体強化|
|~|~|&gt;|&gt;|&gt;|&gt;|味方のアンデッド全員の魔法抵抗を向上させようと試みます|
|Divine Lv0|Power of the Sepulchre|&amp;ref(Spell/P_Holy.jpg,nolink,25x25,Holy);4|||戦闘/水陸両用|全体強化|
|~|~|&gt;|&gt;|&gt;|&gt;|味方のアンデッド全員の行動速度と攻撃技能を向上させます|
***固有アイテム
|Construction Lv2|BGCOLOR(#000000):&amp;ref(Item/Helms/Black-Laurel.jpg,nolink,75x75,Black Laurel);|BGCOLOR(BLACK):COLOR(WHITE):''Black Laurel''|冠|&amp;ref(Spell/P_Death.jpg,nolink,25x25,Death);2|&amp;ref(Spell/V_Death.jpg,nolink,25x25,Death Gem);10|
|~|~|&gt;|&gt;|&gt;|儀式魔法によるLictor召喚数+2|
|~|&gt;|&gt;|&gt;|&gt;|BGCOLOR(#F5F5F5):召喚儀式用の冠。用途は狭いが強力|
**聖職
***支配圏特殊効果
人口を急激に減少、アンデッドを自動生産、埋葬されていない死体を感知
***聖職者特殊能力
聖職者全てにReanimator Priest能力を追加、Reanimater PriestはLongdead HorsemanとLictorを作成可能
</v>
      </c>
    </row>
    <row r="39" spans="1:31" x14ac:dyDescent="0.15">
      <c r="A39" t="s">
        <v>2954</v>
      </c>
      <c r="B39" t="s">
        <v>2958</v>
      </c>
      <c r="C39" t="s">
        <v>2959</v>
      </c>
      <c r="D39" t="s">
        <v>3079</v>
      </c>
      <c r="E39" s="10" t="s">
        <v>9303</v>
      </c>
      <c r="F39" s="10" t="s">
        <v>9184</v>
      </c>
      <c r="K39" t="s">
        <v>9301</v>
      </c>
      <c r="L39" t="s">
        <v>9185</v>
      </c>
      <c r="M39" t="s">
        <v>9187</v>
      </c>
      <c r="P39">
        <v>3</v>
      </c>
      <c r="T39">
        <v>100</v>
      </c>
      <c r="U39">
        <v>500</v>
      </c>
      <c r="W39">
        <v>400</v>
      </c>
      <c r="Y39" t="s">
        <v>9188</v>
      </c>
      <c r="Z39" t="s">
        <v>9189</v>
      </c>
      <c r="AB39" t="str">
        <f t="shared" si="0"/>
        <v>|BGCOLOR(#FDFDFD):[[&amp;ref(Sceleria.jpg,nolink,50x65,Sceleria, The Reformed Empire);&gt;./Sceleria]]</v>
      </c>
      <c r="AC39" t="str">
        <f t="shared" ca="1" si="3"/>
        <v>|BGCOLOR(#FAEBD7):[[''Sceleria''&gt;./Sceleria]]</v>
      </c>
      <c r="AD39" t="str">
        <f t="shared" ca="1" si="2"/>
        <v>|CENTER:130|CENTER:130|CENTER:130|CENTER:130|CENTER:130|c
|BGCOLOR(#FAEBD7):[[''Arcoscephale''&gt;./Arcoscephale]]|BGCOLOR(#FAEBD7):[[''Ermor''&gt;./Ermor]]|BGCOLOR(#FAEBD7):[[''Sceleria''&gt;./Sceleria]]</v>
      </c>
      <c r="AE39" t="str">
        <f ca="1">CONCATENATE("*",B39,", ",C39,CHAR(10),E39,CHAR(10),"**国勢",CHAR(10),"|種族|",F39,"|",CHAR(10),"|経済|",G39,"|",CHAR(10),"|気候|",IF(H39&lt;&gt;"",REPT(SUBSTITUTE(SUBSTITUTE(LEFT(H39,4),"Heat","&amp;ref(Spell/S_Heat.jpg,nolink,25x25,Heat);"),"Cold","&amp;ref(Spell/S_Cold.jpg,nolink,25x25,Cold);"),RIGHT(H39,1)),""),"|",CHAR(10),"|祝福|",SUBSTITUTE(SUBSTITUTE(SUBSTITUTE(SUBSTITUTE(SUBSTITUTE(SUBSTITUTE(SUBSTITUTE(SUBSTITUTE(J39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39&amp;" "&amp;B39&amp;" 指揮官 S",Troops!$A:$A,0)&amp;":AJ"&amp;MATCH(A39&amp;" "&amp;B39&amp;" 指揮官 E",Troops!$A:$A,0))),myConcat(INDIRECT("Troops!AJ"&amp;MATCH(A39&amp;" "&amp;B39&amp;" 指揮官 S",Troops!$A:$A,0)))),CHAR(10),"***兵士",CHAR(10),"|名称|種別|コスト|&gt;|雇用条件|指揮枠|行軍|",CHAR(10),IFERROR(myConcat(INDIRECT("Troops!AJ"&amp;MATCH(A39&amp;" "&amp;B39&amp;" 兵士 S",Troops!$A:$A,0)&amp;":AJ"&amp;MATCH(A39&amp;" "&amp;B39&amp;" 兵士 E",Troops!$A:$A,0))),myConcat(INDIRECT("Troops!AJ"&amp;MATCH(A39&amp;" "&amp;B39&amp;" 指揮官 S",Troops!$A:$A,0)))),"**守備隊",CHAR(10),"|種別|指揮官|兵士|備考|",CHAR(10),IFERROR(myConcat(INDIRECT("Defence!H"&amp;MATCH(A39&amp;" "&amp;B39&amp;" S",Defence!$A:$A,0)&amp;":H"&amp;MATCH(A39&amp;" "&amp;B39&amp;" E",Defence!$A:$A,0))),myConcat(INDIRECT("Defence!H"&amp;MATCH(A39&amp;" "&amp;B39&amp;" S",Defence!$A:$A,0)))),CHAR(10),"**建造物",CHAR(10),"***首都要塞",CHAR(10),"|名称|管理力|指揮官雇用|兵士雇用|食糧庫|守備隊倍率|防壁強度|",CHAR(10),VLOOKUP(L39,Fort!$D:$M,10,FALSE),CHAR(10),"***陸上要塞",CHAR(10),"|名称|建造費|工期|管理力|指揮官雇用|兵士雇用|食糧庫|守備隊倍率|防壁強度|",CHAR(10),IFERROR(myConcat(INDIRECT(ADDRESS(MATCH(M39&amp;"1",Fort!$A:$A,0),MATCH(T39,Fort!$1:$1,0),3,1,"Fort")&amp;":"&amp;ADDRESS(MATCH(M39&amp;P39,Fort!$A:$A,0),MATCH(T39,Fort!$1:$1,0),3,1))),myConcat(INDIRECT(ADDRESS(MATCH(M39&amp;"1",Fort!$A:$A,0),MATCH(T39,Fort!$1:$1,0),3,1,"Fort")))),IFERROR("***沿岸要塞"&amp;CHAR(10)&amp;"|名称|建造費|工期|管理力|指揮官雇用|兵士雇用|食糧庫|守備隊倍率|防壁強度|"&amp;CHAR(10)&amp;IFERROR(myConcat(INDIRECT(ADDRESS(MATCH(N39&amp;"1",Fort!$A:$A,0),MATCH(T39,Fort!$1:$1,0),3,1,"Fort")&amp;":"&amp;ADDRESS(MATCH(N39&amp;Q39,Fort!$A:$A,0),MATCH(T39,Fort!$1:$1,0),3,1))),myConcat(INDIRECT(ADDRESS(MATCH(N39&amp;"1",Fort!$A:$A,0),MATCH(T39,Fort!$1:$1,0),3,1,"Fort")))&amp;CHAR(10)),""),"***水中要塞",CHAR(10),IFERROR("|名称|建造費|工期|管理力|指揮官雇用|兵士雇用|食糧庫|守備隊倍率|防壁強度|"&amp;CHAR(10)&amp;IFERROR(myConcat(INDIRECT(ADDRESS(MATCH(O39&amp;"1",Fort!$A:$A,0),MATCH(T39,Fort!$1:$1,0),3,1,"Fort")&amp;":"&amp;ADDRESS(MATCH(O39&amp;R39,Fort!$A:$A,0),MATCH(T39,Fort!$1:$1,0),3,1))),myConcat(INDIRECT(ADDRESS(MATCH(O39&amp;"1",Fort!$A:$A,0),MATCH(T39,Fort!$1:$1,0),3,1,"Fort")))),"建造不可"),CHAR(10),"***研究所と寺院",CHAR(10),"|設備|費用|特殊効果|",CHAR(10),"|研究所|",IF(U39&lt;&gt;500,"''"&amp;U39&amp;"''",U39),"|",V39,"|",CHAR(10),"|寺院|",IF(W39&lt;&gt;400,"''"&amp;W39&amp;"''",W39),"|",X39,"|",CHAR(10),"**魔法",CHAR(10),"***魔法資源",CHAR(10),"|魔法土地|",Y39,"|",CHAR(10),"|宝石収入|",SUBSTITUTE(SUBSTITUTE(SUBSTITUTE(SUBSTITUTE(SUBSTITUTE(SUBSTITUTE(SUBSTITUTE(SUBSTITUTE(Z39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Slave);"),"|",CHAR(10),"|特殊機能|",AA39,"|",CHAR(10),"***魔法技能",CHAR(10),"|名称|雇用|固定魔力|変動魔力|研究力|特殊能力|",CHAR(10),IFERROR(myConcat(INDIRECT("MagicSkill!AM"&amp;MATCH(A39&amp;" "&amp;B39&amp;" S",MagicSkill!$A:$A,0)&amp;":AM"&amp;MATCH(A39&amp;" "&amp;B39&amp;" E",MagicSkill!$A:$A,0))),myConcat(INDIRECT("MagicSkill!AM"&amp;MATCH(A39&amp;" "&amp;B39&amp;" S",MagicSkill!$A:$A,0)))),CHAR(10),"***固有呪文",CHAR(10),IFERROR(CHAR(10)&amp;"|領域|名称|主系統|副系統|消費|使用場面|簡易分類|"&amp;CHAR(10)&amp;IFERROR(myConcat(INDIRECT("NationalSpellWork!E"&amp;MATCH(A39&amp;" "&amp;B39&amp;" S",NationalSpellWork!$A:$A,0)&amp;":E"&amp;MATCH(A39&amp;" "&amp;B39&amp;" E",NationalSpellWork!$A:$A,0))),myConcat(INDIRECT("NationalSpellWork!E"&amp;MATCH(A39&amp;" "&amp;B39&amp;" S",NationalSpellWork!$A:$A,0)))),"なし"),CHAR(10),"***固有アイテム",CHAR(10),IFERROR(IFERROR(myConcat(INDIRECT("NationalItemWork!E"&amp;MATCH(A39&amp;" "&amp;B39&amp;" S",NationalItemWork!$A:$A,0)&amp;":E"&amp;MATCH(A39&amp;" "&amp;B39&amp;" E",NationalItemWork!$A:$A,0))),myConcat(INDIRECT("NationalItemWork!E"&amp;MATCH(A39&amp;" "&amp;B39&amp;" S",NationalItemWork!$A:$A,0)))),"なし"),CHAR(10),"**聖職",CHAR(10),"***支配圏特殊効果",CHAR(10),IF(I39&lt;&gt;"",I39,"なし"),CHAR(10),"***聖職者特殊能力",CHAR(10),IF(K39&lt;&gt;"",K39,"なし"),CHAR(10))</f>
        <v xml:space="preserve">*Sceleria, The Reformed Empire
Sceleriaは、大帝国Ermorから分裂した帝国です。
暗き技が帝国の中心部で実践されるに伴い、新たなるThaumaturgの組織は現れました。
星と冥界に関する知識に導かれ、彼らは帝国を破壊する大変動を予見し、反乱の際に皇帝の双子の兄弟を導きました。
偉大なる帝国は内戦により引き裂かれ、それはErmorの包囲戦に至りました。
自暴自棄の果てに、AugurとBishopらは死を解き放ち、全ては終わりました。
大都市Eldregateとその数リーグ内の全ては、灰の荒野と化しました。
Ermorはもはや存在せず、そしてかつての帝国の属州は新たなる王国とより小さな帝国を形成していきました。
最後のErmor皇帝の双子の兄弟は、帝冠を獲得しました。
彼はThaumaturgらを用いて帝国を改良し、偉大なる帝国を倒壊させた罪悪を常に思い起こさせる名を与えられた、新たなる首都を築きました。
現在、SceleriaはThaumaturgの死の崇拝が浸透した帝国です。
新たなる王国Marignonが死を退けるために炎と信仰を用いた一方で、Sceleriaは死の法そのものへの信頼を貫きました。
SceleriaのThaumaturgらは、自らを生者の世界の守護者にして人類の最後の希望と自負します。
死者に捧ぐ祈祷と連祷により、彼らは厳しい管理の下で死者を蘇らせることにより、影の拡大を防ぎます。
今や死者は生者に仕え、その戦争に従事します。
Sceleriaの軍事力は、歩く死者の力添えを伴う、Ermorのかつての軍団に基きます。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|BGCOLOR(#F5F5F5):Centurion|指揮官|&amp;ref(Nation/C_Gold.jpg,nolink,25x25,Gold);70&amp;ref(Nation/C_Resource.jpg,nolink,25x25,Resource);21&amp;ref(Nation/C_Command.jpg,nolink,25x25,Commander Point);1|&amp;ref(Nation/R_Fort.jpg,nolink,25x25,Land Fortress);||&amp;ref(Nation/Squad.jpg,nolink,25x25,Squad);3&amp;ref(Nation/LivingLead.jpg,nolink,25x25,Leadership);80|18|
|~|&gt;|&gt;|&gt;|&gt;|&gt;|BGCOLOR(#F5F5F5):基本的な指揮官。装備は良質だが盾を持たない|
|BGCOLOR(#F5F5F5):Legatus Legionis|指揮官|&amp;ref(Nation/C_Gold.jpg,nolink,25x25,Gold);110&amp;ref(Nation/C_Resource.jpg,nolink,25x25,Resource);21&amp;ref(Nation/C_Command.jpg,nolink,25x25,Commander Point);2|&amp;ref(Nation/R_Fort.jpg,nolink,25x25,Land Fortress);||&amp;ref(Nation/Squad.jpg,nolink,25x25,Squad);4&amp;ref(Nation/LivingLead.jpg,nolink,25x25,Leadership);120|18|
|~|&gt;|&gt;|&gt;|&gt;|&gt;|BGCOLOR(#F5F5F5):上位指揮官。やはり盾は持っていない|
|BGCOLOR(#F5F5F5):Scelerian Cultist|聖職者&amp;ref(Nation/Sacred.jpg,nolink,25x25,Sacred);|&amp;ref(Nation/C_Gold.jpg,nolink,25x25,Gold);45&amp;ref(Nation/C_Resource.jpg,nolink,25x25,Resource);1&amp;ref(Nation/C_Command.jpg,nolink,25x25,Commander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Needed);|&amp;ref(Nation/Squad.jpg,nolink,25x25,Squad);1&amp;ref(Nation/LivingLead.jpg,nolink,25x25,Leadership);10&amp;ref(Nation/UndeadLead.jpg,nolink,25x25,Undead Leadership);25|16|
|~|&gt;|&gt;|&gt;|&gt;|&gt;|BGCOLOR(#F5F5F5):レベル1の聖職者。アンデッド兵の作成を行える|
|BGCOLOR(#F5F5F5):Thaumaturg|聖職者&amp;ref(Nation/Sacred.jpg,nolink,25x25,Sacred);|&amp;ref(Nation/C_Gold.jpg,nolink,25x25,Gold);110&amp;ref(Nation/C_Resource.jpg,nolink,25x25,Resource);1&amp;ref(Nation/C_Command.jpg,nolink,25x25,Commander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Leadership);60|16|
|~|&gt;|&gt;|&gt;|&gt;|&gt;|BGCOLOR(#F5F5F5):レベル2の聖職者。星と死の魔法技能も持つ|
|BGCOLOR(#F5F5F5):Censor|指揮官&amp;ref(Nation/Sacred.jpg,nolink,25x25,Sacred);|&amp;ref(Nation/C_Gold.jpg,nolink,25x25,Gold);90&amp;ref(Nation/C_Resource.jpg,nolink,25x25,Resource);21&amp;ref(Nation/C_Command.jpg,nolink,25x25,Commander Point);1|&amp;ref(Nation/R_Capital.jpg,nolink,25x25,National Capital);|&amp;ref(Spell/P_Holy.jpg,nolink,25x25,Temple Needed);|&amp;ref(Nation/Squad.jpg,nolink,25x25,Squad);2&amp;ref(Nation/LivingLead.jpg,nolink,25x25,Leadership);40&amp;ref(Nation/UndeadLead.jpg,nolink,25x25,Undead Leadership);80|12|
|~|&gt;|&gt;|&gt;|&gt;|&gt;|BGCOLOR(#F5F5F5):神聖な指揮官。生者よりアンデッドの指揮のほうが得意|
|BGCOLOR(#F5F5F5):Grand Thaumaturg|聖職者&amp;ref(Nation/Sacred.jpg,nolink,25x25,Sacred);|&amp;ref(Nation/C_Gold.jpg,nolink,25x25,Gold);300&amp;ref(Nation/C_Resource.jpg,nolink,25x25,Resource);1&amp;ref(Nation/C_Command.jpg,nolink,25x25,Commander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Leadership);20+&amp;ref(Nation/UndeadLead.jpg,nolink,25x25,Undead Leadership);105+|12|
|~|&gt;|&gt;|&gt;|&gt;|&gt;|BGCOLOR(#F5F5F5):レベル3の聖職者。星、死などの魔法技能も持つ|
***兵士
|名称|種別|コスト|&gt;|雇用条件|指揮枠|行軍|
|BGCOLOR(#F5F5F5):Slinger|射手|&amp;ref(Nation/C_Gold.jpg,nolink,25x25,Gold);7&amp;ref(Nation/C_Resource.jpg,nolink,25x25,Resource);2&amp;ref(Nation/C_Recruitment.jpg,nolink,25x25,Recruitment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|BGCOLOR(#F5F5F5):Velite|歩兵|&amp;ref(Nation/C_Gold.jpg,nolink,25x25,Gold);10&amp;ref(Nation/C_Resource.jpg,nolink,25x25,Resource);10&amp;ref(Nation/C_Recruitment.jpg,nolink,25x25,Recruitment Point);9|&amp;ref(Nation/R_Fort.jpg,nolink,25x25,Land Fortress);||&amp;ref(Nation/LivingLead.jpg,nolink,25x25,Living);|16|
|~|&gt;|&gt;|&gt;|&gt;|&gt;|BGCOLOR(#F5F5F5):槍、投槍、大盾を持つ軽歩兵。散開陣形を得意とする|
|BGCOLOR(#F5F5F5):Alae Legionnaire|歩兵|&amp;ref(Nation/C_Gold.jpg,nolink,25x25,Gold);10&amp;ref(Nation/C_Resource.jpg,nolink,25x25,Resource);20&amp;ref(Nation/C_Recruitment.jpg,nolink,25x25,Recruitment Point);9|&amp;ref(Nation/R_Fort.jpg,nolink,25x25,Land Fortress);||&amp;ref(Nation/LivingLead.jpg,nolink,25x25,Living);|16|
|~|&gt;|&gt;|&gt;|&gt;|&gt;|BGCOLOR(#F5F5F5):槍、投槍、大盾を持つ歩兵。攻撃力は欠くが丈夫|
|BGCOLOR(#F5F5F5):Hastatus|歩兵|&amp;ref(Nation/C_Gold.jpg,nolink,25x25,Gold);11&amp;ref(Nation/C_Resource.jpg,nolink,25x25,Resource);21&amp;ref(Nation/C_Recruitment.jpg,nolink,25x25,Recruitment Point);12|&amp;ref(Nation/R_Fort.jpg,nolink,25x25,Land Fortress);||&amp;ref(Nation/LivingLead.jpg,nolink,25x25,Living);|16|
|~|&gt;|&gt;|&gt;|&gt;|&gt;|BGCOLOR(#F5F5F5):小剣、投槍、大盾を持つ歩兵。下位より士気が上がっている|
|BGCOLOR(#F5F5F5):Principe|歩兵|&amp;ref(Nation/C_Gold.jpg,nolink,25x25,Gold);14&amp;ref(Nation/C_Resource.jpg,nolink,25x25,Resource);21&amp;ref(Nation/C_Recruitment.jpg,nolink,25x25,Recruitment Point);20|&amp;ref(Nation/R_Fort.jpg,nolink,25x25,Land Fortress);||&amp;ref(Nation/LivingLead.jpg,nolink,25x25,Living);|16|
|~|&gt;|&gt;|&gt;|&gt;|&gt;|BGCOLOR(#F5F5F5):小剣、投槍、大盾を持つ歩兵。戦闘技能が向上している|
|BGCOLOR(#F5F5F5):Triarius|歩兵|&amp;ref(Nation/C_Gold.jpg,nolink,25x25,Gold);15&amp;ref(Nation/C_Resource.jpg,nolink,25x25,Resource);29&amp;ref(Nation/C_Recruitment.jpg,nolink,25x25,Recruitment Point);25|&amp;ref(Nation/R_Fort.jpg,nolink,25x25,Land Fortress);||&amp;ref(Nation/LivingLead.jpg,nolink,25x25,Living);|14|
|~|&gt;|&gt;|&gt;|&gt;|&gt;|BGCOLOR(#F5F5F5):長槍と大盾を持つ重歩兵。高齢で鈍重だが高密度の隊列を組む|
|BGCOLOR(#F5F5F5):Praetorian Guard|歩兵|&amp;ref(Nation/C_Gold.jpg,nolink,25x25,Gold);20&amp;ref(Nation/C_Resource.jpg,nolink,25x25,Resource);30&amp;ref(Nation/C_Recruitment.jpg,nolink,25x25,Recruitment Point);35|&amp;ref(Nation/R_Fort.jpg,nolink,25x25,Land Fortress);||&amp;ref(Nation/LivingLead.jpg,nolink,25x25,Living);|14|
|~|&gt;|&gt;|&gt;|&gt;|&gt;|BGCOLOR(#F5F5F5):長剣と大盾を持つ重歩兵。腕は良いが高齢な上に古傷持ちが多い|
|BGCOLOR(#F5F5F5):Standard|歩兵|&amp;ref(Nation/C_Gold.jpg,nolink,25x25,Gold);20&amp;ref(Nation/C_Resource.jpg,nolink,25x25,Resource);21&amp;ref(Nation/C_Recruitment.jpg,nolink,25x25,Recruitment Point);21|&amp;ref(Nation/R_Fort.jpg,nolink,25x25,Land Fortress);||&amp;ref(Nation/LivingLead.jpg,nolink,25x25,Living);|16|
|~|&gt;|&gt;|&gt;|&gt;|&gt;|BGCOLOR(#F5F5F5):所属部隊の士気を高める。自身も多少は戦える|
|BGCOLOR(#F5F5F5):Retiarius|歩兵|&amp;ref(Nation/C_Gold.jpg,nolink,25x25,Gold);10&amp;ref(Nation/C_Resource.jpg,nolink,25x25,Resource);1&amp;ref(Nation/C_Recruitment.jpg,nolink,25x25,Recruitment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|BGCOLOR(#F5F5F5):Lictor|歩兵&amp;ref(Nation/Sacred.jpg,nolink,25x25,Sacred);|&amp;ref(Nation/C_Gold.jpg,nolink,25x25,Gold);26&amp;ref(Nation/C_Resource.jpg,nolink,25x25,Resource);21&amp;ref(Nation/C_Recruitment.jpg,nolink,25x25,Recruitment Point);31|&amp;ref(Nation/R_Capital.jpg,nolink,25x25,National Capital);|&amp;ref(Spell/P_Holy.jpg,nolink,25x25,Temple Needed);|&amp;ref(Nation/LivingLead.jpg,nolink,25x25,Living);|10|
|~|&gt;|&gt;|&gt;|&gt;|&gt;|BGCOLOR(#F5F5F5):魔法の戦斧を持つ歩兵。アンデッドを麻痺させる|
|BGCOLOR(#F5F5F5):Shadow Vestal|歩兵&amp;ref(Nation/Sacred.jpg,nolink,25x25,Sacred);|&amp;ref(Nation/C_Gold.jpg,nolink,25x25,Gold);45&amp;ref(Nation/C_Resource.jpg,nolink,25x25,Resource);6&amp;ref(Nation/C_Recruitment.jpg,nolink,25x25,Recruitment Point);31|&amp;ref(Nation/R_Capital.jpg,nolink,25x25,National Capital);|&amp;ref(Spell/P_Holy.jpg,nolink,25x25,Temple Needed);|&amp;ref(Nation/UndeadLead.jpg,nolink,25x25,Undead/Demon);|20|
|~|&gt;|&gt;|&gt;|&gt;|&gt;|BGCOLOR(#F5F5F5):魔法の槍と盾を持つ軽歩兵。半死人で霊体であり一般的な敵には強い|
**守備隊
|種別|指揮官|兵士|備考|
|陸上下位|Centurion|Velite:10　Alae Legionnaire:10　Slinger:10||
|陸上上位|Thaumaturg|Hastatus:10||
|陸上要塞|Centurion|Slinger:15||
**建造物
***首都要塞
|名称|管理力|指揮官雇用|兵士雇用|食糧庫|守備隊倍率|防壁強度|
|Fortified City|50|+1|+125%|3000|3|300|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|魔法土地|Temple of the Dead, Temple of the Spheres, Campus Sceleris|
|宝石収入|&amp;ref(Spell/V_Astral.jpg,nolink,25x25,Astral Pearl);1&amp;ref(Spell/V_Death.jpg,nolink,25x25,Death Gem);4|
|特殊機能||
***魔法技能
|名称|雇用|固定魔力|変動魔力|研究力|特殊能力|
|Scelerian Cultist|&amp;ref(Nation/R_Fort.jpg,nolink,25x25,Land Fortress);|&amp;ref(Spell/P_Holy.jpg,nolink,25x25,Holy);1|||&amp;ref(Nation/Reanimator-Priest.jpg,nolink,25x25,Reanimator Priest);&amp;ref(Nation/Sacred.jpg,nolink,25x25,Sacred);|
|Thaumaturg|&amp;ref(Nation/R_Fort.jpg,nolink,25x25,Land Fortress);|&amp;ref(Spell/P_Astral.jpg,nolink,25x25,Astral);1&amp;ref(Spell/P_Death.jpg,nolink,25x25,Death);1&amp;ref(Spell/P_Holy.jpg,nolink,25x25,Holy);2||&amp;ref(Spell/P_Research.jpg,nolink,25x25,Research);9|&amp;ref(Nation/Reanimator-Priest.jpg,nolink,25x25,Reanimator Priest);&amp;ref(Nation/Sacred.jpg,nolink,25x25,Sacred);|
|Grand Thaumaturg|&amp;ref(Nation/R_Capital.jpg,nolink,25x25,National Capital);|&amp;ref(Spell/P_Astral.jpg,nolink,25x25,Astral);2&amp;ref(Spell/P_Death.jpg,nolink,25x25,Death);2&amp;ref(Spell/P_Holy.jpg,nolink,25x25,Holy);3|&amp;ref(Spell/P_Air.jpg,nolink,25x25,Air);&amp;ref(Spell/P_Water.jpg,nolink,25x25,Water);&amp;ref(Spell/P_Astral.jpg,nolink,25x25,Astral);&amp;ref(Spell/P_Death.jpg,nolink,25x25,Death);+1:100%&amp;br;&amp;ref(Spell/P_Air.jpg,nolink,25x25,Air);&amp;ref(Spell/P_Water.jpg,nolink,25x25,Water);&amp;ref(Spell/P_Astral.jpg,nolink,25x25,Astral);&amp;ref(Spell/P_Death.jpg,nolink,25x25,Death);+1:10%|&amp;ref(Spell/P_Research.jpg,nolink,25x25,Research);15+|&amp;ref(Nation/Reanimator-Priest.jpg,nolink,25x25,Reanimator Priest);&amp;ref(Nation/Sacred.jpg,nolink,25x25,Sacred);|
***固有呪文
|領域|名称|主系統|副系統|消費|使用場面|簡易分類|
|Divine Lv0|Unholy Command|&amp;ref(Spell/P_Holy.jpg,nolink,25x25,Holy);1|||戦闘/水陸両用|隷属|
|~|~|&gt;|&gt;|&gt;|&gt;|敵のアンデッド1体を隷属させようと試みます|
|Divine Lv0|Unholy Protection|&amp;ref(Spell/P_Holy.jpg,nolink,25x25,Holy);1|||戦闘/水陸両用|強化|
|~|~|&gt;|&gt;|&gt;|&gt;|小範囲のアンデッドの魔法抵抗を向上させます|
|Divine Lv0|Unholy Blessing|&amp;ref(Spell/P_Holy.jpg,nolink,25x25,Holy);1|||戦闘/水陸両用|強化|
|~|~|&gt;|&gt;|&gt;|&gt;|小範囲の神聖なアンデッドを祝福します|
|Divine Lv0|Unholy Power|&amp;ref(Spell/P_Holy.jpg,nolink,25x25,Holy);1|||戦闘/水陸両用|強化|
|~|~|&gt;|&gt;|&gt;|&gt;|小範囲のアンデッドの行動速度と攻撃技能を向上させます|
|Divine Lv0|Unholy Protection|&amp;ref(Spell/P_Holy.jpg,nolink,25x25,Holy);2|||戦闘/水陸両用|強化|
|~|~|&gt;|&gt;|&gt;|&gt;|広範囲のアンデッドの魔法抵抗を向上させます|
|Divine Lv0|Unholy Blessing|&amp;ref(Spell/P_Holy.jpg,nolink,25x25,Holy);2|||戦闘/水陸両用|強化|
|~|~|&gt;|&gt;|&gt;|&gt;|広範囲の神聖なアンデッドを祝福します|
|Divine Lv0|Apostasy|&amp;ref(Spell/P_Holy.jpg,nolink,25x25,Holy);3|||戦闘/水陸両用|魅了|
|~|~|&gt;|&gt;|&gt;|&gt;|敵の神聖なユニット1体を魅了しようと試みます|
|Divine Lv0|Unholy Power|&amp;ref(Spell/P_Holy.jpg,nolink,25x25,Holy);3|||戦闘/水陸両用|強化|
|~|~|&gt;|&gt;|&gt;|&gt;|中範囲のアンデッドの行動速度と攻撃技能を向上させます|
|Divine Lv0|Unholy Blessing|&amp;ref(Spell/P_Holy.jpg,nolink,25x25,Holy);3|||戦闘/水陸両用|全体強化|
|~|~|&gt;|&gt;|&gt;|&gt;|味方の神聖なアンデッド全員を祝福します|
|Divine Lv0|Protection of the Sepulchre|&amp;ref(Spell/P_Holy.jpg,nolink,25x25,Holy);3|||戦闘/水陸両用|全体強化|
|~|~|&gt;|&gt;|&gt;|&gt;|味方のアンデッド全員の魔法抵抗を向上させようと試みます|
|Divine Lv0|Power of the Sepulchre|&amp;ref(Spell/P_Holy.jpg,nolink,25x25,Holy);4|||戦闘/水陸両用|全体強化|
|~|~|&gt;|&gt;|&gt;|&gt;|味方のアンデッド全員の行動速度と攻撃技能を向上させます|
***固有アイテム
なし
**聖職
***支配圏特殊効果
なし
***聖職者特殊能力
Reanimater PriestはLongdead Horsemanを作成可能
</v>
      </c>
    </row>
    <row r="40" spans="1:31" x14ac:dyDescent="0.15">
      <c r="A40" t="s">
        <v>2954</v>
      </c>
      <c r="B40" t="s">
        <v>2960</v>
      </c>
      <c r="C40" t="s">
        <v>2961</v>
      </c>
      <c r="D40" t="s">
        <v>3079</v>
      </c>
      <c r="E40" s="10" t="s">
        <v>9390</v>
      </c>
      <c r="F40" s="10" t="s">
        <v>9184</v>
      </c>
      <c r="L40" t="s">
        <v>9185</v>
      </c>
      <c r="M40" t="s">
        <v>9187</v>
      </c>
      <c r="P40">
        <v>3</v>
      </c>
      <c r="T40">
        <v>100</v>
      </c>
      <c r="U40">
        <v>500</v>
      </c>
      <c r="W40">
        <v>400</v>
      </c>
      <c r="Y40" t="s">
        <v>9304</v>
      </c>
      <c r="Z40" t="s">
        <v>9305</v>
      </c>
      <c r="AB40" t="str">
        <f t="shared" si="0"/>
        <v>|BGCOLOR(#FDFDFD):[[&amp;ref(Pythium.jpg,nolink,50x65,Pythium, Emerald Empire);&gt;./Pythium]]</v>
      </c>
      <c r="AC40" t="str">
        <f t="shared" ca="1" si="3"/>
        <v>|BGCOLOR(#FAEBD7):[[''Pythium''&gt;./Pythium]]</v>
      </c>
      <c r="AD40" t="str">
        <f t="shared" ca="1" si="2"/>
        <v>|CENTER:130|CENTER:130|CENTER:130|CENTER:130|CENTER:130|c
|BGCOLOR(#FAEBD7):[[''Arcoscephale''&gt;./Arcoscephale]]|BGCOLOR(#FAEBD7):[[''Ermor''&gt;./Ermor]]|BGCOLOR(#FAEBD7):[[''Sceleria''&gt;./Sceleria]]|BGCOLOR(#FAEBD7):[[''Pythium''&gt;./Pythium]]</v>
      </c>
      <c r="AE40" t="str">
        <f ca="1">CONCATENATE("*",B40,", ",C40,CHAR(10),E40,CHAR(10),"**国勢",CHAR(10),"|種族|",F40,"|",CHAR(10),"|経済|",G40,"|",CHAR(10),"|気候|",IF(H40&lt;&gt;"",REPT(SUBSTITUTE(SUBSTITUTE(LEFT(H40,4),"Heat","&amp;ref(Spell/S_Heat.jpg,nolink,25x25,Heat);"),"Cold","&amp;ref(Spell/S_Cold.jpg,nolink,25x25,Cold);"),RIGHT(H40,1)),""),"|",CHAR(10),"|祝福|",SUBSTITUTE(SUBSTITUTE(SUBSTITUTE(SUBSTITUTE(SUBSTITUTE(SUBSTITUTE(SUBSTITUTE(SUBSTITUTE(J40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40&amp;" "&amp;B40&amp;" 指揮官 S",Troops!$A:$A,0)&amp;":AJ"&amp;MATCH(A40&amp;" "&amp;B40&amp;" 指揮官 E",Troops!$A:$A,0))),myConcat(INDIRECT("Troops!AJ"&amp;MATCH(A40&amp;" "&amp;B40&amp;" 指揮官 S",Troops!$A:$A,0)))),CHAR(10),"***兵士",CHAR(10),"|名称|種別|コスト|&gt;|雇用条件|指揮枠|行軍|",CHAR(10),IFERROR(myConcat(INDIRECT("Troops!AJ"&amp;MATCH(A40&amp;" "&amp;B40&amp;" 兵士 S",Troops!$A:$A,0)&amp;":AJ"&amp;MATCH(A40&amp;" "&amp;B40&amp;" 兵士 E",Troops!$A:$A,0))),myConcat(INDIRECT("Troops!AJ"&amp;MATCH(A40&amp;" "&amp;B40&amp;" 指揮官 S",Troops!$A:$A,0)))),"**守備隊",CHAR(10),"|種別|指揮官|兵士|備考|",CHAR(10),IFERROR(myConcat(INDIRECT("Defence!H"&amp;MATCH(A40&amp;" "&amp;B40&amp;" S",Defence!$A:$A,0)&amp;":H"&amp;MATCH(A40&amp;" "&amp;B40&amp;" E",Defence!$A:$A,0))),myConcat(INDIRECT("Defence!H"&amp;MATCH(A40&amp;" "&amp;B40&amp;" S",Defence!$A:$A,0)))),CHAR(10),"**建造物",CHAR(10),"***首都要塞",CHAR(10),"|名称|管理力|指揮官雇用|兵士雇用|食糧庫|守備隊倍率|防壁強度|",CHAR(10),VLOOKUP(L40,Fort!$D:$M,10,FALSE),CHAR(10),"***陸上要塞",CHAR(10),"|名称|建造費|工期|管理力|指揮官雇用|兵士雇用|食糧庫|守備隊倍率|防壁強度|",CHAR(10),IFERROR(myConcat(INDIRECT(ADDRESS(MATCH(M40&amp;"1",Fort!$A:$A,0),MATCH(T40,Fort!$1:$1,0),3,1,"Fort")&amp;":"&amp;ADDRESS(MATCH(M40&amp;P40,Fort!$A:$A,0),MATCH(T40,Fort!$1:$1,0),3,1))),myConcat(INDIRECT(ADDRESS(MATCH(M40&amp;"1",Fort!$A:$A,0),MATCH(T40,Fort!$1:$1,0),3,1,"Fort")))),IFERROR("***沿岸要塞"&amp;CHAR(10)&amp;"|名称|建造費|工期|管理力|指揮官雇用|兵士雇用|食糧庫|守備隊倍率|防壁強度|"&amp;CHAR(10)&amp;IFERROR(myConcat(INDIRECT(ADDRESS(MATCH(N40&amp;"1",Fort!$A:$A,0),MATCH(T40,Fort!$1:$1,0),3,1,"Fort")&amp;":"&amp;ADDRESS(MATCH(N40&amp;Q40,Fort!$A:$A,0),MATCH(T40,Fort!$1:$1,0),3,1))),myConcat(INDIRECT(ADDRESS(MATCH(N40&amp;"1",Fort!$A:$A,0),MATCH(T40,Fort!$1:$1,0),3,1,"Fort")))&amp;CHAR(10)),""),"***水中要塞",CHAR(10),IFERROR("|名称|建造費|工期|管理力|指揮官雇用|兵士雇用|食糧庫|守備隊倍率|防壁強度|"&amp;CHAR(10)&amp;IFERROR(myConcat(INDIRECT(ADDRESS(MATCH(O40&amp;"1",Fort!$A:$A,0),MATCH(T40,Fort!$1:$1,0),3,1,"Fort")&amp;":"&amp;ADDRESS(MATCH(O40&amp;R40,Fort!$A:$A,0),MATCH(T40,Fort!$1:$1,0),3,1))),myConcat(INDIRECT(ADDRESS(MATCH(O40&amp;"1",Fort!$A:$A,0),MATCH(T40,Fort!$1:$1,0),3,1,"Fort")))),"建造不可"),CHAR(10),"***研究所と寺院",CHAR(10),"|設備|費用|特殊効果|",CHAR(10),"|研究所|",IF(U40&lt;&gt;500,"''"&amp;U40&amp;"''",U40),"|",V40,"|",CHAR(10),"|寺院|",IF(W40&lt;&gt;400,"''"&amp;W40&amp;"''",W40),"|",X40,"|",CHAR(10),"**魔法",CHAR(10),"***魔法資源",CHAR(10),"|魔法土地|",Y40,"|",CHAR(10),"|宝石収入|",SUBSTITUTE(SUBSTITUTE(SUBSTITUTE(SUBSTITUTE(SUBSTITUTE(SUBSTITUTE(SUBSTITUTE(SUBSTITUTE(Z40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Slave);"),"|",CHAR(10),"|特殊機能|",AA40,"|",CHAR(10),"***魔法技能",CHAR(10),"|名称|雇用|固定魔力|変動魔力|研究力|特殊能力|",CHAR(10),IFERROR(myConcat(INDIRECT("MagicSkill!AM"&amp;MATCH(A40&amp;" "&amp;B40&amp;" S",MagicSkill!$A:$A,0)&amp;":AM"&amp;MATCH(A40&amp;" "&amp;B40&amp;" E",MagicSkill!$A:$A,0))),myConcat(INDIRECT("MagicSkill!AM"&amp;MATCH(A40&amp;" "&amp;B40&amp;" S",MagicSkill!$A:$A,0)))),CHAR(10),"***固有呪文",CHAR(10),IFERROR(CHAR(10)&amp;"|領域|名称|主系統|副系統|消費|使用場面|簡易分類|"&amp;CHAR(10)&amp;IFERROR(myConcat(INDIRECT("NationalSpellWork!E"&amp;MATCH(A40&amp;" "&amp;B40&amp;" S",NationalSpellWork!$A:$A,0)&amp;":E"&amp;MATCH(A40&amp;" "&amp;B40&amp;" E",NationalSpellWork!$A:$A,0))),myConcat(INDIRECT("NationalSpellWork!E"&amp;MATCH(A40&amp;" "&amp;B40&amp;" S",NationalSpellWork!$A:$A,0)))),"なし"),CHAR(10),"***固有アイテム",CHAR(10),IFERROR(IFERROR(myConcat(INDIRECT("NationalItemWork!E"&amp;MATCH(A40&amp;" "&amp;B40&amp;" S",NationalItemWork!$A:$A,0)&amp;":E"&amp;MATCH(A40&amp;" "&amp;B40&amp;" E",NationalItemWork!$A:$A,0))),myConcat(INDIRECT("NationalItemWork!E"&amp;MATCH(A40&amp;" "&amp;B40&amp;" S",NationalItemWork!$A:$A,0)))),"なし"),CHAR(10),"**聖職",CHAR(10),"***支配圏特殊効果",CHAR(10),IF(I40&lt;&gt;"",I40,"なし"),CHAR(10),"***聖職者特殊能力",CHAR(10),IF(K40&lt;&gt;"",K40,"なし"),CHAR(10))</f>
        <v xml:space="preserve">*Pythium, Emerald Empire
Pythiumの緑柱石の帝国は、大帝国Ermorから分裂した帝国です。
暗き技が帝国の中心地で実践されると共に、星々はPythiaのTheurgらに差し迫る破滅から逃れるように警告しました。
彼らは滅び行く帝国からPythiaを引き離し、その賢明な統治の下で帝国の神政を形成しました。
しかし、それは彼らを救うには十分でありませんでした。
Ermorが崩壊すると、Pythiumの属州は反乱を起こし、そのかつての主から離れていきました。
Pythiumの皇帝は反乱を起こした地を取り戻すことはできず、そして緑柱石の帝国の力は世紀に渡り減少を続けました。
Pythiumの軍事力は、いくらかの小さな変更を施されたErmorのかつての軍団に基きます。
Ermorの時代の間、Pythiumの領土の一部はSauromatiaの部族らの支配下にありました。
Androphagは、戦争においてPythiaの沼地のHydraを用いました。
長らくHydraはPythiaのアリーナで使われるだけでしたが、しかし現在、古き手法はSerpentへの騎乗と共に採用されました。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|BGCOLOR(#F5F5F5):Centurion|指揮官|&amp;ref(Nation/C_Gold.jpg,nolink,25x25,Gold);70&amp;ref(Nation/C_Resource.jpg,nolink,25x25,Resource);21&amp;ref(Nation/C_Command.jpg,nolink,25x25,Commander Point);1|&amp;ref(Nation/R_Fort.jpg,nolink,25x25,Land Fortress);||&amp;ref(Nation/Squad.jpg,nolink,25x25,Squad);3&amp;ref(Nation/LivingLead.jpg,nolink,25x25,Leadership);80|18|
|~|&gt;|&gt;|&gt;|&gt;|&gt;|BGCOLOR(#F5F5F5):基本的な指揮官。装備は良質だが盾を持たない|
|BGCOLOR(#F5F5F5):Legatus Legionis|指揮官|&amp;ref(Nation/C_Gold.jpg,nolink,25x25,Gold);110&amp;ref(Nation/C_Resource.jpg,nolink,25x25,Resource);21&amp;ref(Nation/C_Command.jpg,nolink,25x25,Commander Point);2|&amp;ref(Nation/R_Fort.jpg,nolink,25x25,Land Fortress);||&amp;ref(Nation/Squad.jpg,nolink,25x25,Squad);4&amp;ref(Nation/LivingLead.jpg,nolink,25x25,Leadership);120|18|
|~|&gt;|&gt;|&gt;|&gt;|&gt;|BGCOLOR(#F5F5F5):上位指揮官。やはり盾は持っていない|
|BGCOLOR(#F5F5F5):Emerald Lord|指揮官|&amp;ref(Nation/C_Gold.jpg,nolink,25x25,Gold);90&amp;ref(Nation/C_Resource.jpg,nolink,25x25,Resource);30&amp;ref(Nation/C_Command.jpg,nolink,25x25,Commander Point);1|&amp;ref(Nation/R_Fort.jpg,nolink,25x25,Land Fortress);||&amp;ref(Nation/Squad.jpg,nolink,25x25,Squad);3&amp;ref(Nation/LivingLead.jpg,nolink,25x25,Leadership);80|16|
|~|&gt;|&gt;|&gt;|&gt;|&gt;|BGCOLOR(#F5F5F5):基本指揮官その二。非常に高い戦闘技能と良質な装備を持つ|
|BGCOLOR(#F5F5F5):Serpent Lord|指揮官|&amp;ref(Nation/C_Gold.jpg,nolink,25x25,Gold);85&amp;ref(Nation/C_Resource.jpg,nolink,25x25,Resource);56&amp;ref(Nation/C_Command.jpg,nolink,25x25,Commander Point);1|&amp;ref(Nation/R_Fort.jpg,nolink,25x25,Land Fortress);||&amp;ref(Nation/Squad.jpg,nolink,25x25,Squad);2&amp;ref(Nation/LivingLead.jpg,nolink,25x25,Leadership);60|16|
|~|&gt;|&gt;|&gt;|&gt;|&gt;|BGCOLOR(#F5F5F5):騎乗した指揮官。ただし行軍はむしろ遅く戦闘力のほうが優秀|
|BGCOLOR(#F5F5F5):Battle Deacon|聖職者&amp;ref(Nation/Sacred.jpg,nolink,25x25,Sacred);|&amp;ref(Nation/C_Gold.jpg,nolink,25x25,Gold);65&amp;ref(Nation/C_Resource.jpg,nolink,25x25,Resource);19&amp;ref(Nation/C_Command.jpg,nolink,25x25,Commander Point);1|&amp;ref(Nation/R_Fort.jpg,nolink,25x25,Land Fortress);|&amp;ref(Spell/P_Holy.jpg,nolink,25x25,Temple Needed);|&amp;ref(Nation/Squad.jpg,nolink,25x25,Squad);2&amp;ref(Nation/LivingLead.jpg,nolink,25x25,Leadership);40|18|
|~|&gt;|&gt;|&gt;|&gt;|&gt;|BGCOLOR(#F5F5F5):レベル1の聖職者。防具を持つためやや丈夫|
|BGCOLOR(#F5F5F5):Theurg Acolyte|聖職者&amp;ref(Nation/Sacred.jpg,nolink,25x25,Sacred);|&amp;ref(Nation/C_Gold.jpg,nolink,25x25,Gold);70&amp;ref(Nation/C_Resource.jpg,nolink,25x25,Resource);1&amp;ref(Nation/C_Command.jpg,nolink,25x25,Commander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
|~|&gt;|&gt;|&gt;|&gt;|&gt;|BGCOLOR(#F5F5F5):レベル1の聖職者。星魔法も持ち研究や集団詠唱の下支えに向く|
|BGCOLOR(#F5F5F5):Theurg|聖職者&amp;ref(Nation/Sacred.jpg,nolink,25x25,Sacred);|&amp;ref(Nation/C_Gold.jpg,nolink,25x25,Gold);215&amp;ref(Nation/C_Resource.jpg,nolink,25x25,Resource);2&amp;ref(Nation/C_Command.jpg,nolink,25x25,Commander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Leadership);30|14|
|~|&gt;|&gt;|&gt;|&gt;|&gt;|BGCOLOR(#F5F5F5):レベル2の聖職者。星、風、水の魔法技能も持つ|
|BGCOLOR(#F5F5F5):Arch Theurg|聖職者&amp;ref(Nation/Sacred.jpg,nolink,25x25,Sacred);|&amp;ref(Nation/C_Gold.jpg,nolink,25x25,Gold);390&amp;ref(Nation/C_Resource.jpg,nolink,25x25,Resource);1&amp;ref(Nation/C_Command.jpg,nolink,25x25,Commander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Leadership);50+|10|
|~|&gt;|&gt;|&gt;|&gt;|&gt;|BGCOLOR(#F5F5F5):レベル3の聖職者。星、風、水などの魔法技能も持つ|
|BGCOLOR(#F5F5F5):Hydra Tamer|指揮官|&amp;ref(Nation/C_Gold.jpg,nolink,25x25,Gold);25&amp;ref(Nation/C_Resource.jpg,nolink,25x25,Resource);10&amp;ref(Nation/C_Command.jpg,nolink,25x25,Commander Point);1|&amp;ref(Nation/R_Capital.jpg,nolink,25x25,National Capital);||&amp;ref(Nation/Squad.jpg,nolink,25x25,Squad);1&amp;ref(Nation/LivingLead.jpg,nolink,25x25,Leadership);10&amp;ref(Item/Beastmaster.jpg,nolink,25x25,Beastmaster (+2));|16&amp;ref(Nation/Swamp-Survival.jpg,nolink,25x25,Swamp Survival);&amp;ref(Nation/Swimming.jpg,nolink,25x25,Swimming);|
|~|&gt;|&gt;|&gt;|&gt;|&gt;|BGCOLOR(#F5F5F5):動物向けの指揮官。毒物に強くHydraの指揮に向く|
***兵士
|名称|種別|コスト|&gt;|雇用条件|指揮枠|行軍|
|BGCOLOR(#F5F5F5):Slinger|射手|&amp;ref(Nation/C_Gold.jpg,nolink,25x25,Gold);7&amp;ref(Nation/C_Resource.jpg,nolink,25x25,Resource);2&amp;ref(Nation/C_Recruitment.jpg,nolink,25x25,Recruitment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|BGCOLOR(#F5F5F5):Velite|歩兵|&amp;ref(Nation/C_Gold.jpg,nolink,25x25,Gold);10&amp;ref(Nation/C_Resource.jpg,nolink,25x25,Resource);10&amp;ref(Nation/C_Recruitment.jpg,nolink,25x25,Recruitment Point);9|&amp;ref(Nation/R_Fort.jpg,nolink,25x25,Land Fortress);||&amp;ref(Nation/LivingLead.jpg,nolink,25x25,Living);|16|
|~|&gt;|&gt;|&gt;|&gt;|&gt;|BGCOLOR(#F5F5F5):槍、投槍、大盾を持つ軽歩兵。散開陣形を得意とする|
|BGCOLOR(#F5F5F5):Alae Legionnaire|歩兵|&amp;ref(Nation/C_Gold.jpg,nolink,25x25,Gold);10&amp;ref(Nation/C_Resource.jpg,nolink,25x25,Resource);20&amp;ref(Nation/C_Recruitment.jpg,nolink,25x25,Recruitment Point);9|&amp;ref(Nation/R_Fort.jpg,nolink,25x25,Land Fortress);||&amp;ref(Nation/LivingLead.jpg,nolink,25x25,Living);|16|
|~|&gt;|&gt;|&gt;|&gt;|&gt;|BGCOLOR(#F5F5F5):槍、投槍、大盾を持つ歩兵。攻撃力は欠くが丈夫|
|BGCOLOR(#F5F5F5):Hastatus|歩兵|&amp;ref(Nation/C_Gold.jpg,nolink,25x25,Gold);11&amp;ref(Nation/C_Resource.jpg,nolink,25x25,Resource);21&amp;ref(Nation/C_Recruitment.jpg,nolink,25x25,Recruitment Point);12|&amp;ref(Nation/R_Fort.jpg,nolink,25x25,Land Fortress);||&amp;ref(Nation/LivingLead.jpg,nolink,25x25,Living);|16|
|~|&gt;|&gt;|&gt;|&gt;|&gt;|BGCOLOR(#F5F5F5):小剣、投槍、大盾を持つ歩兵。下位より士気が上がっている|
|BGCOLOR(#F5F5F5):Principe|歩兵|&amp;ref(Nation/C_Gold.jpg,nolink,25x25,Gold);14&amp;ref(Nation/C_Resource.jpg,nolink,25x25,Resource);21&amp;ref(Nation/C_Recruitment.jpg,nolink,25x25,Recruitment Point);20|&amp;ref(Nation/R_Fort.jpg,nolink,25x25,Land Fortress);||&amp;ref(Nation/LivingLead.jpg,nolink,25x25,Living);|16|
|~|&gt;|&gt;|&gt;|&gt;|&gt;|BGCOLOR(#F5F5F5):小剣、投槍、大盾を持つ歩兵。戦闘技能が向上している|
|BGCOLOR(#F5F5F5):Triarius|歩兵|&amp;ref(Nation/C_Gold.jpg,nolink,25x25,Gold);15&amp;ref(Nation/C_Resource.jpg,nolink,25x25,Resource);29&amp;ref(Nation/C_Recruitment.jpg,nolink,25x25,Recruitment Point);25|&amp;ref(Nation/R_Fort.jpg,nolink,25x25,Land Fortress);||&amp;ref(Nation/LivingLead.jpg,nolink,25x25,Living);|14|
|~|&gt;|&gt;|&gt;|&gt;|&gt;|BGCOLOR(#F5F5F5):長槍と大盾を持つ重歩兵。高齢で鈍重だが高密度の隊列を組む|
|BGCOLOR(#F5F5F5):Emerald Guard|歩兵|&amp;ref(Nation/C_Gold.jpg,nolink,25x25,Gold);20&amp;ref(Nation/C_Resource.jpg,nolink,25x25,Resource);30&amp;ref(Nation/C_Recruitment.jpg,nolink,25x25,Recruitment Point);31|&amp;ref(Nation/R_Fort.jpg,nolink,25x25,Land Fortress);||&amp;ref(Nation/LivingLead.jpg,nolink,25x25,Living);|14|
|~|&gt;|&gt;|&gt;|&gt;|&gt;|BGCOLOR(#F5F5F5):長剣と大盾を持つ重歩兵。戦闘技能も士気も高く護衛が得意|
|BGCOLOR(#F5F5F5):Standard|歩兵|&amp;ref(Nation/C_Gold.jpg,nolink,25x25,Gold);20&amp;ref(Nation/C_Resource.jpg,nolink,25x25,Resource);21&amp;ref(Nation/C_Recruitment.jpg,nolink,25x25,Recruitment Point);21|&amp;ref(Nation/R_Fort.jpg,nolink,25x25,Land Fortress);||&amp;ref(Nation/LivingLead.jpg,nolink,25x25,Living);|16|
|~|&gt;|&gt;|&gt;|&gt;|&gt;|BGCOLOR(#F5F5F5):所属部隊の士気を高める。自身も多少は戦える|
|BGCOLOR(#F5F5F5):Serpent Cataphract|騎兵|&amp;ref(Nation/C_Gold.jpg,nolink,25x25,Gold);55&amp;ref(Nation/C_Resource.jpg,nolink,25x25,Resource);56&amp;ref(Nation/C_Recruitment.jpg,nolink,25x25,Recruitment Point);46|&amp;ref(Nation/R_Fort.jpg,nolink,25x25,Land Fortress);||&amp;ref(Nation/LivingLead.jpg,nolink,25x25,Living);|14|
|~|&gt;|&gt;|&gt;|&gt;|&gt;|BGCOLOR(#F5F5F5):軽突撃槍と盾を持つ重騎兵。騎兵としては鈍重だが戦闘力は十分|
|BGCOLOR(#F5F5F5):Retiarius|歩兵|&amp;ref(Nation/C_Gold.jpg,nolink,25x25,Gold);10&amp;ref(Nation/C_Resource.jpg,nolink,25x25,Resource);1&amp;ref(Nation/C_Recruitment.jpg,nolink,25x25,Recruitment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|BGCOLOR(#F5F5F5):Theurg Communicant|支援者&amp;ref(Nation/Sacred.jpg,nolink,25x25,Sacred);|&amp;ref(Nation/C_Gold.jpg,nolink,25x25,Gold);50&amp;ref(Nation/C_Resource.jpg,nolink,25x25,Resource);1&amp;ref(Nation/C_Recruitment.jpg,nolink,25x25,Recruitment Point);31|1/&amp;ref(Nation/R_Fort.jpg,nolink,25x25,Land Fortress);|&amp;ref(Spell/P_Research.jpg,nolink,25x25,Lab Needed);&amp;ref(Spell/P_Holy.jpg,nolink,25x25,Temple Needed);|&amp;ref(Nation/LivingLead.jpg,nolink,25x25,Living);|12|
|~|&gt;|&gt;|&gt;|&gt;|&gt;|BGCOLOR(#F5F5F5):Communion支援を自動で行う特殊な兵。安全な位置に居れば良い|
|BGCOLOR(#F5F5F5):Battle Vestal|歩兵&amp;ref(Nation/Sacred.jpg,nolink,25x25,Sacred);|&amp;ref(Nation/C_Gold.jpg,nolink,25x25,Gold);15&amp;ref(Nation/C_Resource.jpg,nolink,25x25,Resource);4&amp;ref(Nation/C_Recruitment.jpg,nolink,25x25,Recruitment Point);14|&amp;ref(Nation/R_Capital.jpg,nolink,25x25,National Capital);|&amp;ref(Spell/P_Holy.jpg,nolink,25x25,Temple Needed);|&amp;ref(Nation/LivingLead.jpg,nolink,25x25,Living);|18|
|~|&gt;|&gt;|&gt;|&gt;|&gt;|BGCOLOR(#F5F5F5):槍と盾を持つ軽歩兵。戦闘技能は悪くないが防具が皆無|
|BGCOLOR(#F5F5F5):Hydra Hatchling|魔獣|&amp;ref(Nation/C_Gold.jpg,nolink,25x25,Gold);35&amp;ref(Nation/C_Resource.jpg,nolink,25x25,Resource);1&amp;ref(Nation/C_Recruitment.jpg,nolink,25x25,Recruitment Point);15|&amp;ref(Nation/R_Capital.jpg,nolink,25x25,National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|~|&gt;|&gt;|&gt;|&gt;|&gt;|BGCOLOR(#F5F5F5):三つ首のHydraの幼生。毒霧を撒くため扱いに注意|
|BGCOLOR(#F5F5F5):Hydra|魔獣|&amp;ref(Nation/C_Gold.jpg,nolink,25x25,Gold);200&amp;ref(Nation/C_Resource.jpg,nolink,25x25,Resource);1&amp;ref(Nation/C_Recruitment.jpg,nolink,25x25,Recruitment Point);50|1/&amp;ref(Nation/R_Capital.jpg,nolink,25x25,National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|~|&gt;|&gt;|&gt;|&gt;|&gt;|BGCOLOR(#F5F5F5):五つ首の大蛇。猛烈な連打を放つが扱いが難しい|
**守備隊
|種別|指揮官|兵士|備考|
|陸上下位|Centurion|Velite:10　Alae Legionnaire:10　Slinger:10||
|陸上上位|Battle Deacon|Hastatus:10||
|陸上要塞|Centurion|Slinger:15||
**建造物
***首都要塞
|名称|管理力|指揮官雇用|兵士雇用|食糧庫|守備隊倍率|防壁強度|
|Fortified City|50|+1|+125%|3000|3|300|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|魔法土地|Cathedral of the Spheres, Swamps of Pythia|
|宝石収入|&amp;ref(Spell/V_Air.jpg,nolink,25x25,Air Gem);2&amp;ref(Spell/V_Water.jpg,nolink,25x25,Water Gem);1&amp;ref(Spell/V_Astral.jpg,nolink,25x25,Astral Pearl);5|
|特殊機能||
***魔法技能
|名称|雇用|固定魔力|変動魔力|研究力|特殊能力|
|Battle Deacon|&amp;ref(Nation/R_Fort.jpg,nolink,25x25,Land Fortress);|&amp;ref(Spell/P_Holy.jpg,nolink,25x25,Holy);1|||&amp;ref(Nation/Sacred.jpg,nolink,25x25,Sacred);|
|Theurg Acolyte|&amp;ref(Nation/R_Fort.jpg,nolink,25x25,Land Fortress);|&amp;ref(Spell/P_Astral.jpg,nolink,25x25,Astral);1&amp;ref(Spell/P_Holy.jpg,nolink,25x25,Holy);1||&amp;ref(Spell/P_Research.jpg,nolink,25x25,Research);7|&amp;ref(Nation/Sacred.jpg,nolink,25x25,Sacred);|
|Theurg|&amp;ref(Nation/R_Fort.jpg,nolink,25x25,Land Fortress);|&amp;ref(Spell/P_Air.jpg,nolink,25x25,Air);1&amp;ref(Spell/P_Water.jpg,nolink,25x25,Water);1&amp;ref(Spell/P_Astral.jpg,nolink,25x25,Astral);2&amp;ref(Spell/P_Holy.jpg,nolink,25x25,Holy);2||&amp;ref(Spell/P_Research.jpg,nolink,25x25,Research);13|&amp;ref(Nation/Fortune-Teller.jpg,nolink,25x25,Fortune Teller (5));&amp;ref(Nation/Sacred.jpg,nolink,25x25,Sacred);|
|Arch Theurg|&amp;ref(Nation/R_Capital.jpg,nolink,25x25,National Capital);|&amp;ref(Spell/P_Air.jpg,nolink,25x25,Air);2&amp;ref(Spell/P_Water.jpg,nolink,25x25,Water);1&amp;ref(Spell/P_Astral.jpg,nolink,25x25,Astral);3&amp;ref(Spell/P_Holy.jpg,nolink,25x25,Holy);3|&amp;ref(Spell/P_Fire.jpg,nolink,25x25,Fire);&amp;ref(Spell/P_Air.jpg,nolink,25x25,Air);&amp;ref(Spell/P_Water.jpg,nolink,25x25,Water);&amp;ref(Spell/P_Astral.jpg,nolink,25x25,Astral);+1:100%&amp;br;&amp;ref(Spell/P_Fire.jpg,nolink,25x25,Fire);&amp;ref(Spell/P_Air.jpg,nolink,25x25,Air);&amp;ref(Spell/P_Water.jpg,nolink,25x25,Water);&amp;ref(Spell/P_Astral.jpg,nolink,25x25,Astral);+1:10%|&amp;ref(Spell/P_Research.jpg,nolink,25x25,Research);19|&amp;ref(Nation/Fortune-Teller.jpg,nolink,25x25,Fortune Teller (10));&amp;ref(Nation/Sacred.jpg,nolink,25x25,Sacred);|
|Harbinger|&amp;ref(Item/Master-Ritualist.jpg,nolink,25x25,Ritual Spell);|&amp;ref(Spell/P_Air.jpg,nolink,25x25,Air);3&amp;ref(Spell/P_Holy.jpg,nolink,25x25,Holy);2||&amp;ref(Spell/P_Research.jpg,nolink,25x25,Research);11|&amp;ref(Nation/Sacred.jpg,nolink,25x25,Sacred);|
|Arch Angel|&amp;ref(Item/Master-Ritualist.jpg,nolink,25x25,Ritual Spell);|&amp;ref(Spell/P_Fire.jpg,nolink,25x25,Fire);4&amp;ref(Spell/P_Holy.jpg,nolink,25x25,Holy);3||&amp;ref(Spell/P_Research.jpg,nolink,25x25,Research);13|&amp;ref(Nation/Sacred.jpg,nolink,25x25,Sacred);|
|Seraph|&amp;ref(Item/Master-Ritualist.jpg,nolink,25x25,Ritual Spell);|&amp;ref(Spell/P_Fire.jpg,nolink,25x25,Fire);4&amp;ref(Spell/P_Air.jpg,nolink,25x25,Air);4&amp;ref(Spell/P_Astral.jpg,nolink,25x25,Astral);4&amp;ref(Spell/P_Holy.jpg,nolink,25x25,Holy);4||&amp;ref(Spell/P_Research.jpg,nolink,25x25,Research);29|&amp;ref(Nation/Sacred.jpg,nolink,25x25,Sacred);|
***固有呪文
|領域|名称|主系統|副系統|消費|使用場面|簡易分類|
|Conjuration Lv3|Pride of Lions|&amp;ref(Spell/P_Nature.jpg,nolink,25x25,Nature);2||&amp;ref(Spell/V_Nature.jpg,nolink,25x25,Nature Gem);10|儀式/陸上専用|兵士召喚|
|~|~|&gt;|&gt;|&gt;|&gt;|敏捷なGreat Lionを10+体召喚します|
|Conjuration Lv5|Contact Lar|&amp;ref(Spell/P_Nature.jpg,nolink,25x25,Nature);1||&amp;ref(Spell/V_Nature.jpg,nolink,25x25,Nature Gem);16|儀式/陸上専用|指揮官召喚|
|~|~|&gt;|&gt;|&gt;|&gt;|緑などの魔法を使う田舎の精霊Larを召喚します|
|Conjuration Lv6|Contact Harbinger|&amp;ref(Spell/P_Astral.jpg,nolink,25x25,Astral);4||&amp;ref(Spell/V_Astral.jpg,nolink,25x25,Astral Pearl);25|儀式/陸上専用|指揮官召喚|
|~|~|&gt;|&gt;|&gt;|&gt;|風魔法を持つ天使Harbingerを召喚します|
|Conjuration Lv7|Heavenly Wrath|&amp;ref(Spell/P_Astral.jpg,nolink,25x25,Astral);3|&amp;ref(Spell/P_Fire.jpg,nolink,25x25,Fire);1|&amp;ref(Spell/V_Astral.jpg,nolink,25x25,Astral Pearl);35|儀式/陸上専用|指揮官召喚|
|~|~|&gt;|&gt;|&gt;|&gt;|高い戦闘力を持つ恐ろしい天使Angel of Furyを召喚します|
|Conjuration Lv7|Angelic Host|&amp;ref(Spell/P_Astral.jpg,nolink,25x25,Astral);5||&amp;ref(Spell/V_Astral.jpg,nolink,25x25,Astral Pearl);50|儀式/陸上専用|遠隔召喚|
|~|~|&gt;|&gt;|&gt;|&gt;|指定した州に5体のAngel of the Hostとその指揮官Arch Angelを召喚します|
|Conjuration Lv9|Heavenly Choir|&amp;ref(Spell/P_Astral.jpg,nolink,25x25,Astral);7|&amp;ref(Spell/P_Fire.jpg,nolink,25x25,Fire);2|&amp;ref(Spell/V_Astral.jpg,nolink,25x25,Astral Pearl);144|儀式/陸上専用|軍団召喚|
|~|~|&gt;|&gt;|&gt;|&gt;|Angel of the Heavenly Choirを9体、Harbingerを3体とその指揮官Seraphを召喚します|
|Enchantment Lv5|Awaken Hamadryad|&amp;ref(Spell/P_Nature.jpg,nolink,25x25,Nature);4||&amp;ref(Spell/V_Nature.jpg,nolink,25x25,Nature Gem);25|儀式/森林限定|指揮官召喚|
|~|~|&gt;|&gt;|&gt;|&gt;|緑魔法を使う固定された木の精霊Hamadryadを召喚します|
***固有アイテム
なし
**聖職
***支配圏特殊効果
なし
***聖職者特殊能力
なし
</v>
      </c>
    </row>
    <row r="41" spans="1:31" x14ac:dyDescent="0.15">
      <c r="A41" t="s">
        <v>2954</v>
      </c>
      <c r="B41" t="s">
        <v>2962</v>
      </c>
      <c r="C41" t="s">
        <v>2963</v>
      </c>
      <c r="D41" t="s">
        <v>3079</v>
      </c>
      <c r="E41" s="10" t="s">
        <v>9518</v>
      </c>
      <c r="F41" s="10" t="s">
        <v>9391</v>
      </c>
      <c r="L41" t="s">
        <v>9392</v>
      </c>
      <c r="M41" t="s">
        <v>9393</v>
      </c>
      <c r="P41">
        <v>3</v>
      </c>
      <c r="T41">
        <v>100</v>
      </c>
      <c r="U41">
        <v>500</v>
      </c>
      <c r="W41">
        <v>200</v>
      </c>
      <c r="Y41" t="s">
        <v>9394</v>
      </c>
      <c r="Z41" t="s">
        <v>9395</v>
      </c>
      <c r="AB41" t="str">
        <f t="shared" si="0"/>
        <v>|BGCOLOR(#FDFDFD):[[&amp;ref(Man.jpg,nolink,50x65,Man, Tower of Avalon);&gt;./Man]]</v>
      </c>
      <c r="AC41" t="str">
        <f t="shared" ca="1" si="3"/>
        <v xml:space="preserve">|BGCOLOR(#FAEBD7):[[''Man''&gt;./Man]]|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v>
      </c>
      <c r="AD41" t="str">
        <f t="shared" ca="1" si="2"/>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v>
      </c>
      <c r="AE41" t="str">
        <f ca="1">CONCATENATE("*",B41,", ",C41,CHAR(10),E41,CHAR(10),"**国勢",CHAR(10),"|種族|",F41,"|",CHAR(10),"|経済|",G41,"|",CHAR(10),"|気候|",IF(H41&lt;&gt;"",REPT(SUBSTITUTE(SUBSTITUTE(LEFT(H41,4),"Heat","&amp;ref(Spell/S_Heat.jpg,nolink,25x25,Heat);"),"Cold","&amp;ref(Spell/S_Cold.jpg,nolink,25x25,Cold);"),RIGHT(H41,1)),""),"|",CHAR(10),"|祝福|",SUBSTITUTE(SUBSTITUTE(SUBSTITUTE(SUBSTITUTE(SUBSTITUTE(SUBSTITUTE(SUBSTITUTE(SUBSTITUTE(J41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41&amp;" "&amp;B41&amp;" 指揮官 S",Troops!$A:$A,0)&amp;":AJ"&amp;MATCH(A41&amp;" "&amp;B41&amp;" 指揮官 E",Troops!$A:$A,0))),myConcat(INDIRECT("Troops!AJ"&amp;MATCH(A41&amp;" "&amp;B41&amp;" 指揮官 S",Troops!$A:$A,0)))),CHAR(10),"***兵士",CHAR(10),"|名称|種別|コスト|&gt;|雇用条件|指揮枠|行軍|",CHAR(10),IFERROR(myConcat(INDIRECT("Troops!AJ"&amp;MATCH(A41&amp;" "&amp;B41&amp;" 兵士 S",Troops!$A:$A,0)&amp;":AJ"&amp;MATCH(A41&amp;" "&amp;B41&amp;" 兵士 E",Troops!$A:$A,0))),myConcat(INDIRECT("Troops!AJ"&amp;MATCH(A41&amp;" "&amp;B41&amp;" 指揮官 S",Troops!$A:$A,0)))),"**守備隊",CHAR(10),"|種別|指揮官|兵士|備考|",CHAR(10),IFERROR(myConcat(INDIRECT("Defence!H"&amp;MATCH(A41&amp;" "&amp;B41&amp;" S",Defence!$A:$A,0)&amp;":H"&amp;MATCH(A41&amp;" "&amp;B41&amp;" E",Defence!$A:$A,0))),myConcat(INDIRECT("Defence!H"&amp;MATCH(A41&amp;" "&amp;B41&amp;" S",Defence!$A:$A,0)))),CHAR(10),"**建造物",CHAR(10),"***首都要塞",CHAR(10),"|名称|管理力|指揮官雇用|兵士雇用|食糧庫|守備隊倍率|防壁強度|",CHAR(10),VLOOKUP(L41,Fort!$D:$M,10,FALSE),CHAR(10),"***陸上要塞",CHAR(10),"|名称|建造費|工期|管理力|指揮官雇用|兵士雇用|食糧庫|守備隊倍率|防壁強度|",CHAR(10),IFERROR(myConcat(INDIRECT(ADDRESS(MATCH(M41&amp;"1",Fort!$A:$A,0),MATCH(T41,Fort!$1:$1,0),3,1,"Fort")&amp;":"&amp;ADDRESS(MATCH(M41&amp;P41,Fort!$A:$A,0),MATCH(T41,Fort!$1:$1,0),3,1))),myConcat(INDIRECT(ADDRESS(MATCH(M41&amp;"1",Fort!$A:$A,0),MATCH(T41,Fort!$1:$1,0),3,1,"Fort")))),IFERROR("***沿岸要塞"&amp;CHAR(10)&amp;"|名称|建造費|工期|管理力|指揮官雇用|兵士雇用|食糧庫|守備隊倍率|防壁強度|"&amp;CHAR(10)&amp;IFERROR(myConcat(INDIRECT(ADDRESS(MATCH(N41&amp;"1",Fort!$A:$A,0),MATCH(T41,Fort!$1:$1,0),3,1,"Fort")&amp;":"&amp;ADDRESS(MATCH(N41&amp;Q41,Fort!$A:$A,0),MATCH(T41,Fort!$1:$1,0),3,1))),myConcat(INDIRECT(ADDRESS(MATCH(N41&amp;"1",Fort!$A:$A,0),MATCH(T41,Fort!$1:$1,0),3,1,"Fort")))&amp;CHAR(10)),""),"***水中要塞",CHAR(10),IFERROR("|名称|建造費|工期|管理力|指揮官雇用|兵士雇用|食糧庫|守備隊倍率|防壁強度|"&amp;CHAR(10)&amp;IFERROR(myConcat(INDIRECT(ADDRESS(MATCH(O41&amp;"1",Fort!$A:$A,0),MATCH(T41,Fort!$1:$1,0),3,1,"Fort")&amp;":"&amp;ADDRESS(MATCH(O41&amp;R41,Fort!$A:$A,0),MATCH(T41,Fort!$1:$1,0),3,1))),myConcat(INDIRECT(ADDRESS(MATCH(O41&amp;"1",Fort!$A:$A,0),MATCH(T41,Fort!$1:$1,0),3,1,"Fort")))),"建造不可"),CHAR(10),"***研究所と寺院",CHAR(10),"|設備|費用|特殊効果|",CHAR(10),"|研究所|",IF(U41&lt;&gt;500,"''"&amp;U41&amp;"''",U41),"|",V41,"|",CHAR(10),"|寺院|",IF(W41&lt;&gt;400,"''"&amp;W41&amp;"''",W41),"|",X41,"|",CHAR(10),"**魔法",CHAR(10),"***魔法資源",CHAR(10),"|魔法土地|",Y41,"|",CHAR(10),"|宝石収入|",SUBSTITUTE(SUBSTITUTE(SUBSTITUTE(SUBSTITUTE(SUBSTITUTE(SUBSTITUTE(SUBSTITUTE(SUBSTITUTE(Z41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Slave);"),"|",CHAR(10),"|特殊機能|",AA41,"|",CHAR(10),"***魔法技能",CHAR(10),"|名称|雇用|固定魔力|変動魔力|研究力|特殊能力|",CHAR(10),IFERROR(myConcat(INDIRECT("MagicSkill!AM"&amp;MATCH(A41&amp;" "&amp;B41&amp;" S",MagicSkill!$A:$A,0)&amp;":AM"&amp;MATCH(A41&amp;" "&amp;B41&amp;" E",MagicSkill!$A:$A,0))),myConcat(INDIRECT("MagicSkill!AM"&amp;MATCH(A41&amp;" "&amp;B41&amp;" S",MagicSkill!$A:$A,0)))),CHAR(10),"***固有呪文",CHAR(10),IFERROR(CHAR(10)&amp;"|領域|名称|主系統|副系統|消費|使用場面|簡易分類|"&amp;CHAR(10)&amp;IFERROR(myConcat(INDIRECT("NationalSpellWork!E"&amp;MATCH(A41&amp;" "&amp;B41&amp;" S",NationalSpellWork!$A:$A,0)&amp;":E"&amp;MATCH(A41&amp;" "&amp;B41&amp;" E",NationalSpellWork!$A:$A,0))),myConcat(INDIRECT("NationalSpellWork!E"&amp;MATCH(A41&amp;" "&amp;B41&amp;" S",NationalSpellWork!$A:$A,0)))),"なし"),CHAR(10),"***固有アイテム",CHAR(10),IFERROR(IFERROR(myConcat(INDIRECT("NationalItemWork!E"&amp;MATCH(A41&amp;" "&amp;B41&amp;" S",NationalItemWork!$A:$A,0)&amp;":E"&amp;MATCH(A41&amp;" "&amp;B41&amp;" E",NationalItemWork!$A:$A,0))),myConcat(INDIRECT("NationalItemWork!E"&amp;MATCH(A41&amp;" "&amp;B41&amp;" S",NationalItemWork!$A:$A,0)))),"なし"),CHAR(10),"**聖職",CHAR(10),"***支配圏特殊効果",CHAR(10),IF(I41&lt;&gt;"",I41,"なし"),CHAR(10),"***聖職者特殊能力",CHAR(10),IF(K41&lt;&gt;"",K41,"なし"),CHAR(10))</f>
        <v xml:space="preserve">*Man, Tower of Avalon
Manは封建制の王国です。
彼らの王国は、Tuathaとして知られる、背が高く不思議な力を持つ存在の種族を征服することによって樹立されました。
Tuathaが破られたとき、彼らの最大の宝であるAvalonの魔法の森が発見されました。
大いなる魔法は、その深みに隠されていました。
AvalonのWitchらは森に入り、古い伝承を学んで、Manの国力と影響力の成長を助けました。
Manの歩兵隊は限定的で、重装備な部隊を欠いています。
彼らの常備軍は多くの場合、強力な騎士団と熟練した長弓兵から構成されます。
Witchは、彼女ら自身の特別な部隊、Avalonの監視者と騎士を訓練します。
これらの部隊は非常に高い技量を持ち、さらにWitchにより魔法で強化されています。
Manの神に仕える修道士たちは、国中の至る所に点在する修道院で知識を集め、記録する啓示を受けた学者たちです。
Witchとその使用人たちによって排斥されたLogrianの民の子孫は、貴族たちの要塞の外に住んでいます。
**国勢
|種族|人間|
|経済||
|気候||
|祝福||
**正規軍
***指揮官
|名称|種別|コスト|&gt;|雇用条件|指揮能力|行軍|
|BGCOLOR(#F5F5F5):Royal Forester|斥候|&amp;ref(Nation/C_Gold.jpg,nolink,25x25,Gold);40&amp;ref(Nation/C_Resource.jpg,nolink,25x25,Resource);8&amp;ref(Nation/C_Command.jpg,nolink,25x25,Commander Point);1|&amp;ref(Nation/R_Fort.jpg,nolink,25x25,Land Fortress);&amp;ref(Nation/R_Forest.jpg,nolink,25x25,Any Forest);||&amp;ref(Nation/Squad.jpg,nolink,25x25,Squad);1&amp;ref(Nation/LivingLead.jpg,nolink,25x25,Leadership);10|14&amp;ref(Nation/Stealthy.jpg,nolink,25x25,Stealthy (55));&amp;ref(Nation/Forest-Survival.jpg,nolink,25x25,Forest Survival);|
|~|&gt;|&gt;|&gt;|&gt;|&gt;|BGCOLOR(#F5F5F5):多少の指揮能力も持つ斥候。巡回も得意だが山越えが苦手|
|BGCOLOR(#F5F5F5):Castellan|指揮官|&amp;ref(Nation/C_Gold.jpg,nolink,25x25,Gold);70&amp;ref(Nation/C_Resource.jpg,nolink,25x25,Resource);22&amp;ref(Nation/C_Command.jpg,nolink,25x25,Commander Point);1|&amp;ref(Nation/R_Fort.jpg,nolink,25x25,Land Fortress);||&amp;ref(Nation/Squad.jpg,nolink,25x25,Squad);3&amp;ref(Nation/LivingLead.jpg,nolink,25x25,Leadership);80|12|
|~|&gt;|&gt;|&gt;|&gt;|&gt;|BGCOLOR(#F5F5F5):標準的な指揮官。優秀な指揮能力と装備を持つ|
|BGCOLOR(#F5F5F5):Monk|聖職者&amp;ref(Nation/Sacred.jpg,nolink,25x25,Sacred);|&amp;ref(Nation/C_Gold.jpg,nolink,25x25,Gold);25&amp;ref(Nation/C_Resource.jpg,nolink,25x25,Resource);1&amp;ref(Nation/C_Command.jpg,nolink,25x25,Commander Point);1|&amp;ref(Nation/R_Fort.jpg,nolink,25x25,Land Fortress);&amp;ref(Nation/R_Foreign.jpg,nolink,25x25,Non-Fort Land);|&amp;ref(Spell/P_Holy.jpg,nolink,25x25,Temple Needed);|&amp;ref(Nation/Squad.jpg,nolink,25x25,Squad);1&amp;ref(Nation/LivingLead.jpg,nolink,25x25,Leadership);10|16&amp;ref(Nation/Stealthy.jpg,nolink,25x25,Stealthy (40));|
|~|&gt;|&gt;|&gt;|&gt;|&gt;|BGCOLOR(#F5F5F5):レベル1の聖職者。各州で一定数まで研究に従事できる|
|BGCOLOR(#F5F5F5):Bard|密偵|&amp;ref(Nation/C_Gold.jpg,nolink,25x25,Gold);75&amp;ref(Nation/C_Resource.jpg,nolink,25x25,Resource);5&amp;ref(Nation/C_Command.jpg,nolink,25x25,Commander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Leadership);5|16&amp;ref(Nation/Stealthy.jpg,nolink,25x25,Stealthy (50));&amp;ref(Nation/Forest-Survival.jpg,nolink,25x25,Forest Survival);|
|~|&gt;|&gt;|&gt;|&gt;|&gt;|BGCOLOR(#F5F5F5):緑魔法を持つ密偵。首都潜入時は魔法関連情報も明かせる|
|BGCOLOR(#F5F5F5):Daughter of Avalon|魔術師&amp;ref(Nation/Sacred.jpg,nolink,25x25,Sacred);|&amp;ref(Nation/C_Gold.jpg,nolink,25x25,Gold);85&amp;ref(Nation/C_Resource.jpg,nolink,25x25,Resource);1&amp;ref(Nation/C_Command.jpg,nolink,25x25,Commander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|~|&gt;|&gt;|&gt;|&gt;|&gt;|BGCOLOR(#F5F5F5):緑の魔法技能を持つ。呪歌を用いるため詠唱が長いが疲労が小さい|
|BGCOLOR(#F5F5F5):Mother of Avalon|聖職者&amp;ref(Nation/Sacred.jpg,nolink,25x25,Sacred);|&amp;ref(Nation/C_Gold.jpg,nolink,25x25,Gold);195&amp;ref(Nation/C_Resource.jpg,nolink,25x25,Resource);1&amp;ref(Nation/C_Command.jpg,nolink,25x25,Commander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Leadership);15+|16&amp;ref(Nation/Stealthy.jpg,nolink,25x25,Stealthy (40));&amp;ref(Nation/Forest-Survival.jpg,nolink,25x25,Forest Survival);|
|~|&gt;|&gt;|&gt;|&gt;|&gt;|BGCOLOR(#F5F5F5):レベル1の聖職者。緑などの魔法技能も持つ|
|BGCOLOR(#F5F5F5):Lord Warden|指揮官&amp;ref(Nation/Sacred.jpg,nolink,25x25,Sacred);|&amp;ref(Nation/C_Gold.jpg,nolink,25x25,Gold);160&amp;ref(Nation/C_Resource.jpg,nolink,25x25,Resource);29&amp;ref(Nation/C_Command.jpg,nolink,25x25,Commander Point);1|&amp;ref(Nation/R_Capital.jpg,nolink,25x25,National Capital);|&amp;ref(Spell/P_Holy.jpg,nolink,25x25,Temple Needed);|&amp;ref(Nation/Squad.jpg,nolink,25x25,Squad);3&amp;ref(Nation/LivingLead.jpg,nolink,25x25,Leadership);80|14&amp;ref(Nation/Stealthy.jpg,nolink,25x25,Stealthy (40));&amp;ref(Nation/Forest-Survival.jpg,nolink,25x25,Forest Survival);|
|~|&gt;|&gt;|&gt;|&gt;|&gt;|BGCOLOR(#F5F5F5):神聖な指揮官。隠密部隊の指揮に向き戦闘力も高め|
|BGCOLOR(#F5F5F5):Knight Commander of Avalon|指揮官|&amp;ref(Nation/C_Gold.jpg,nolink,25x25,Gold);120&amp;ref(Nation/C_Resource.jpg,nolink,25x25,Resource);56&amp;ref(Nation/C_Command.jpg,nolink,25x25,Commander Point);1|&amp;ref(Nation/R_Capital.jpg,nolink,25x25,National Capital);||&amp;ref(Nation/Squad.jpg,nolink,25x25,Squad);3&amp;ref(Nation/LivingLead.jpg,nolink,25x25,Leadership);80|22&amp;ref(Nation/Forest-Survival.jpg,nolink,25x25,Forest Survival);|
|~|&gt;|&gt;|&gt;|&gt;|&gt;|BGCOLOR(#F5F5F5):騎乗指揮官。一角獣騎士団の速度を最大限に活かせる|
|BGCOLOR(#F5F5F5):Crone of Avalon|聖職者&amp;ref(Nation/Sacred.jpg,nolink,25x25,Sacred);|&amp;ref(Nation/C_Gold.jpg,nolink,25x25,Gold);335&amp;ref(Nation/C_Resource.jpg,nolink,25x25,Resource);1&amp;ref(Nation/C_Command.jpg,nolink,25x25,Commander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Leadership);30+|14&amp;ref(Nation/Forest-Survival.jpg,nolink,25x25,Forest Survival);|
|~|&gt;|&gt;|&gt;|&gt;|&gt;|BGCOLOR(#F5F5F5):レベル1の聖職者。緑や風などの魔法技能も持つ|
|BGCOLOR(#F5F5F5):Logrian Wise Man|魔術師|&amp;ref(Nation/C_Gold.jpg,nolink,25x25,Gold);90&amp;ref(Nation/C_Resource.jpg,nolink,25x25,Resource);7&amp;ref(Nation/C_Command.jpg,nolink,25x25,Commander Point);2|&amp;ref(Nation/R_Foreign.jpg,nolink,25x25,Non-Fort Land);|&amp;ref(Spell/P_Research.jpg,nolink,25x25,Lab Needed);|&amp;ref(Nation/Squad.jpg,nolink,25x25,Squad);1&amp;ref(Nation/LivingLead.jpg,nolink,25x25,Leadership);10+&amp;ref(Nation/MagicLead.jpg,nolink,25x25,Magic Leadership);10|14|
|~|&gt;|&gt;|&gt;|&gt;|&gt;|BGCOLOR(#F5F5F5):地の魔法技能を持つ。得意分野が他とはやや異なる|
***兵士
|名称|種別|コスト|&gt;|雇用条件|指揮枠|行軍|
|BGCOLOR(#F5F5F5):Logrian Slinger|射手|&amp;ref(Nation/C_Gold.jpg,nolink,25x25,Gold);9&amp;ref(Nation/C_Resource.jpg,nolink,25x25,Resource);8&amp;ref(Nation/C_Recruitment.jpg,nolink,25x25,Recruitment Point);6|&amp;ref(Nation/R_Fort.jpg,nolink,25x25,Land Fortress);&amp;ref(Nation/R_Foreign.jpg,nolink,25x25,Non-Fort Land);||&amp;ref(Nation/LivingLead.jpg,nolink,25x25,Living);|14|
|~|&gt;|&gt;|&gt;|&gt;|&gt;|BGCOLOR(#F5F5F5):投石器を使う射撃部隊。やや丈夫で白兵戦も対応できなくはない|
|BGCOLOR(#F5F5F5):Forester|射手|&amp;ref(Nation/C_Gold.jpg,nolink,25x25,Gold);12&amp;ref(Nation/C_Resource.jpg,nolink,25x25,Resource);7&amp;ref(Nation/C_Recruitment.jpg,nolink,25x25,Recruitment Point);14|&amp;ref(Nation/R_Fort.jpg,nolink,25x25,Land Fortress);&amp;ref(Nation/R_Forest.jpg,nolink,25x25,Any Forest);||&amp;ref(Nation/LivingLead.jpg,nolink,25x25,Living);|12&amp;ref(Nation/Stealthy.jpg,nolink,25x25,Stealthy (55));&amp;ref(Nation/Forest-Survival.jpg,nolink,25x25,Forest Survival);|
|~|&gt;|&gt;|&gt;|&gt;|&gt;|BGCOLOR(#F5F5F5):斧と短剣を持ち短弓も使う多芸な軽装兵。巡回も得意とする|
|BGCOLOR(#F5F5F5):Spearman|歩兵|&amp;ref(Nation/C_Gold.jpg,nolink,25x25,Gold);10&amp;ref(Nation/C_Resource.jpg,nolink,25x25,Resource);9&amp;ref(Nation/C_Recruitment.jpg,nolink,25x25,Recruitment Point);9|&amp;ref(Nation/R_Fort.jpg,nolink,25x25,Land Fortress);||&amp;ref(Nation/LivingLead.jpg,nolink,25x25,Living);|14|
|~|&gt;|&gt;|&gt;|&gt;|&gt;|BGCOLOR(#F5F5F5):槍と盾を持つ軽歩兵。とりあえず数を並べるのに向く|
|BGCOLOR(#F5F5F5):Longspear|歩兵|&amp;ref(Nation/C_Gold.jpg,nolink,25x25,Gold);10&amp;ref(Nation/C_Resource.jpg,nolink,25x25,Resource);13&amp;ref(Nation/C_Recruitment.jpg,nolink,25x25,Recruitment Point);9|&amp;ref(Nation/R_Fort.jpg,nolink,25x25,Land Fortress);||&amp;ref(Nation/LivingLead.jpg,nolink,25x25,Living);|12|
|~|&gt;|&gt;|&gt;|&gt;|&gt;|BGCOLOR(#F5F5F5):長槍と盾を持つ歩兵。槍兵相手でも迎撃できる|
|BGCOLOR(#F5F5F5):Logrian Warrior|歩兵|&amp;ref(Nation/C_Gold.jpg,nolink,25x25,Gold);12&amp;ref(Nation/C_Resource.jpg,nolink,25x25,Resource);15&amp;ref(Nation/C_Recruitment.jpg,nolink,25x25,Recruitment Point);9|&amp;ref(Nation/R_Fort.jpg,nolink,25x25,Land Fortress);&amp;ref(Nation/R_Foreign.jpg,nolink,25x25,Non-Fort Land);||&amp;ref(Nation/LivingLead.jpg,nolink,25x25,Living);|10|
|~|&gt;|&gt;|&gt;|&gt;|&gt;|BGCOLOR(#F5F5F5):斧、投槍、盾を持つ歩兵。力が強く攻撃力は侮れない|
|BGCOLOR(#F5F5F5):Longbowman|射手|&amp;ref(Nation/C_Gold.jpg,nolink,25x25,Gold);10&amp;ref(Nation/C_Resource.jpg,nolink,25x25,Resource);7&amp;ref(Nation/C_Recruitment.jpg,nolink,25x25,Recruitment Point);13|&amp;ref(Nation/R_Fort.jpg,nolink,25x25,Land Fortress);||&amp;ref(Nation/LivingLead.jpg,nolink,25x25,Living);|14|
|~|&gt;|&gt;|&gt;|&gt;|&gt;|BGCOLOR(#F5F5F5):長弓を使う腕の良い弓兵。高威力、長射程、高精度|
|BGCOLOR(#F5F5F5):Tower Guard|歩兵|&amp;ref(Nation/C_Gold.jpg,nolink,25x25,Gold);12&amp;ref(Nation/C_Resource.jpg,nolink,25x25,Resource);18&amp;ref(Nation/C_Recruitment.jpg,nolink,25x25,Recruitment Point);14|&amp;ref(Nation/R_Fort.jpg,nolink,25x25,Land Fortress);||&amp;ref(Nation/LivingLead.jpg,nolink,25x25,Living);|12|
|~|&gt;|&gt;|&gt;|&gt;|&gt;|BGCOLOR(#F5F5F5):長剣と盾を持つ歩兵。要塞の防衛を得意とする|
|BGCOLOR(#F5F5F5):Logrian Cavalry|騎兵|&amp;ref(Nation/C_Gold.jpg,nolink,25x25,Gold);25&amp;ref(Nation/C_Resource.jpg,nolink,25x25,Resource);19&amp;ref(Nation/C_Recruitment.jpg,nolink,25x25,Recruitment Point);26|&amp;ref(Nation/R_Fort.jpg,nolink,25x25,Land Fortress);&amp;ref(Nation/R_Foreign.jpg,nolink,25x25,Non-Fort Land);||&amp;ref(Nation/LivingLead.jpg,nolink,25x25,Living);|16|
|~|&gt;|&gt;|&gt;|&gt;|&gt;|BGCOLOR(#F5F5F5):軽突撃槍、投槍、盾を持つ騎兵。軽騎兵寄りだが戦闘力は十分|
|BGCOLOR(#F5F5F5):Landless Knight|歩兵|&amp;ref(Nation/C_Gold.jpg,nolink,25x25,Gold);13&amp;ref(Nation/C_Resource.jpg,nolink,25x25,Resource);24&amp;ref(Nation/C_Recruitment.jpg,nolink,25x25,Recruitment Point);16|&amp;ref(Nation/R_Fort.jpg,nolink,25x25,Land Fortress);||&amp;ref(Nation/LivingLead.jpg,nolink,25x25,Living);|10|
|~|&gt;|&gt;|&gt;|&gt;|&gt;|BGCOLOR(#F5F5F5):長剣と騎盾を持つ重歩兵。良質な装備で能力も高め|
|BGCOLOR(#F5F5F5):Knight of Man|騎兵|&amp;ref(Nation/C_Gold.jpg,nolink,25x25,Gold);40&amp;ref(Nation/C_Resource.jpg,nolink,25x25,Resource);51&amp;ref(Nation/C_Recruitment.jpg,nolink,25x25,Recruitment Point);46|&amp;ref(Nation/R_Fort.jpg,nolink,25x25,Land Fortress);||&amp;ref(Nation/LivingLead.jpg,nolink,25x25,Living);|14|
|~|&gt;|&gt;|&gt;|&gt;|&gt;|BGCOLOR(#F5F5F5):突撃槍、長剣、騎盾を持つ重騎兵。単なる殴り合いでは非常に強力|
|BGCOLOR(#F5F5F5):Warden of Avalon|歩兵&amp;ref(Nation/Sacred.jpg,nolink,25x25,Sacred);|&amp;ref(Nation/C_Gold.jpg,nolink,25x25,Gold);26&amp;ref(Nation/C_Resource.jpg,nolink,25x25,Resource);28&amp;ref(Nation/C_Recruitment.jpg,nolink,25x25,Recruitment Point);31|&amp;ref(Nation/R_Capital.jpg,nolink,25x25,National Capital);|&amp;ref(Spell/P_Holy.jpg,nolink,25x25,Temple Needed);|&amp;ref(Nation/LivingLead.jpg,nolink,25x25,Living);|12&amp;ref(Nation/Stealthy.jpg,nolink,25x25,Stealthy (40));&amp;ref(Nation/Forest-Survival.jpg,nolink,25x25,Forest Survival);|
|~|&gt;|&gt;|&gt;|&gt;|&gt;|BGCOLOR(#F5F5F5):大剣を持つ重歩兵。隠密行動ができ護衛も得意|
|BGCOLOR(#F5F5F5):Knight of Avalon|騎兵|&amp;ref(Nation/C_Gold.jpg,nolink,25x25,Gold);60&amp;ref(Nation/C_Resource.jpg,nolink,25x25,Resource);56&amp;ref(Nation/C_Recruitment.jpg,nolink,25x25,Recruitment Point);48|&amp;ref(Nation/R_Capital.jpg,nolink,25x25,National Capital);||&amp;ref(Nation/LivingLead.jpg,nolink,25x25,Living);|20&amp;ref(Nation/Forest-Survival.jpg,nolink,25x25,Forest Survival);|
|~|&gt;|&gt;|&gt;|&gt;|&gt;|BGCOLOR(#F5F5F5):突撃槍、長剣、騎盾を持つ重騎兵。軽騎兵すら凌ぐ驚異的な速度を持つ|
**守備隊
|種別|指揮官|兵士|備考|
|陸上下位|Castellan|Spearman:10　Logrian Warrior:5　Logrian Slinger:10||
|陸上上位|Bard|Longbowman:10　Tower Guard:10||
|陸上要塞|Castellan|Longbowman:10||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|寺院|''200''||
**魔法
***魔法資源
|魔法土地|Forest of Avalon, Tower of Avalon|
|宝石収入|&amp;ref(Spell/V_Air.jpg,nolink,25x25,Air Gem);2&amp;ref(Spell/V_Nature.jpg,nolink,25x25,Nature Gem);3|
|特殊機能||
***魔法技能
|名称|雇用|固定魔力|変動魔力|研究力|特殊能力|
|Monk|&amp;ref(Nation/R_Fort.jpg,nolink,25x25,Land Fortress);&amp;ref(Nation/R_Foreign.jpg,nolink,25x25,Non-Fort Land);|&amp;ref(Spell/P_Holy.jpg,nolink,25x25,Holy);1||&amp;ref(Spell/P_Research.jpg,nolink,25x25,Research);3|&amp;ref(Nation/Divine-Insight.jpg,nolink,25x25,Divine Insight);&amp;ref(Nation/Sacred.jpg,nolink,25x25,Sacred);|
|Bard|&amp;ref(Nation/R_Fort.jpg,nolink,25x25,Land Fortress);|&amp;ref(Spell/P_Nature.jpg,nolink,25x25,Nature);1||&amp;ref(Spell/P_Research.jpg,nolink,25x25,Research);7|&amp;ref(Nation/Spell-Singer.jpg,nolink,25x25,Spell Singer);|
|Daughter of Avalon|&amp;ref(Nation/R_Fort.jpg,nolink,25x25,Land Fortress);|&amp;ref(Spell/P_Nature.jpg,nolink,25x25,Nature);1|&amp;ref(Spell/P_Air.jpg,nolink,25x25,Air);&amp;ref(Spell/P_Nature.jpg,nolink,25x25,Nature);+1:100%|&amp;ref(Spell/P_Research.jpg,nolink,25x25,Research);9|&amp;ref(Nation/Spell-Singer.jpg,nolink,25x25,Spell Singer);&amp;ref(Nation/Sacred.jpg,nolink,25x25,Sacred);|
|Mother of Avalon|&amp;ref(Nation/R_Fort.jpg,nolink,25x25,Land Fortress);|&amp;ref(Spell/P_Nature.jpg,nolink,25x25,Nature);1&amp;ref(Spell/P_Holy.jpg,nolink,25x25,Holy);1|&amp;ref(Spell/P_Air.jpg,nolink,25x25,Air);&amp;ref(Spell/P_Nature.jpg,nolink,25x25,Nature);+1:100%&amp;br;&amp;ref(Spell/P_Air.jpg,nolink,25x25,Air);&amp;ref(Spell/P_Nature.jpg,nolink,25x25,Nature);+1:100%&amp;br;&amp;ref(Spell/P_Water.jpg,nolink,25x25,Water);&amp;ref(Spell/P_Earth.jpg,nolink,25x25,Earth);+1:20%|&amp;ref(Spell/P_Research.jpg,nolink,25x25,Research);11+|&amp;ref(Nation/Spell-Singer.jpg,nolink,25x25,Spell Singer);&amp;ref(Nation/Sacred.jpg,nolink,25x25,Sacred);|
|Crone of Avalon|&amp;ref(Nation/R_Capital.jpg,nolink,25x25,National Capital);|&amp;ref(Spell/P_Air.jpg,nolink,25x25,Air);2&amp;ref(Spell/P_Nature.jpg,nolink,25x25,Nature);3&amp;ref(Spell/P_Holy.jpg,nolink,25x25,Holy);1|&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pell-Singer.jpg,nolink,25x25,Spell Singer);&amp;ref(Nation/Sacred.jpg,nolink,25x25,Sacred);|
|Logrian Wise Man|&amp;ref(Nation/R_Foreign.jpg,nolink,25x25,Non-Fort Land);|&amp;ref(Spell/P_Earth.jpg,nolink,25x25,Earth);1|&amp;ref(Spell/P_Fire.jpg,nolink,25x25,Fire);&amp;ref(Spell/P_Air.jpg,nolink,25x25,Air);&amp;ref(Spell/P_Earth.jpg,nolink,25x25,Earth);&amp;ref(Spell/P_Nature.jpg,nolink,25x25,Nature);+1:100%|&amp;ref(Spell/P_Research.jpg,nolink,25x25,Research);5|&amp;ref(Nation/Inept-Researcher.jpg,nolink,25x25,Inept Researcher (-4));|
***固有呪文
|領域|名称|主系統|副系統|消費|使用場面|簡易分類|
|Conjuration Lv2|Summon Black Dogs|&amp;ref(Spell/P_Death.jpg,nolink,25x25,Death);2||&amp;ref(Spell/V_Death.jpg,nolink,25x25,Death Gem);8|儀式/陸上専用|兵士召喚|
|~|~|&gt;|&gt;|&gt;|&gt;|闇を好む妖精犬Black Dogを20体召喚します|
|Conjuration Lv3|Summon Cu Sidhe|&amp;ref(Spell/P_Nature.jpg,nolink,25x25,Nature);2||&amp;ref(Spell/V_Nature.jpg,nolink,25x25,Nature Gem);6|儀式/陸上専用|兵士召喚|
|~|~|&gt;|&gt;|&gt;|&gt;|神聖なる妖精犬Cu Sidheを7体召喚します|
|Conjuration Lv4|Summon Barghests|&amp;ref(Spell/P_Death.jpg,nolink,25x25,Death);2||&amp;ref(Spell/V_Death.jpg,nolink,25x25,Death Gem);7|儀式/陸上専用|兵士召喚|
|~|~|&gt;|&gt;|&gt;|&gt;|呪いを纏う神聖なる妖精犬Barghestを9体召喚します|
|Thaumaturgy Lv1|Chorus Master|&amp;ref(Spell/P_Nature.jpg,nolink,25x25,Nature);1|||戦闘/水陸両用|集団詠唱|
|~|~|&gt;|&gt;|&gt;|&gt;|自身を呪歌を用いたCommunionの利用者側へ登録します|
|Thaumaturgy Lv1|Chorus Slave|&amp;ref(Spell/P_Nature.jpg,nolink,25x25,Nature);1|||戦闘/水陸両用|集団詠唱|
|~|~|&gt;|&gt;|&gt;|&gt;|自身を呪歌を用いたCommunionの供給者側へ登録します|
***固有アイテム
なし
**聖職
***支配圏特殊効果
なし
***聖職者特殊能力
なし
</v>
      </c>
    </row>
    <row r="42" spans="1:31" x14ac:dyDescent="0.15">
      <c r="A42" t="s">
        <v>2954</v>
      </c>
      <c r="B42" t="s">
        <v>2964</v>
      </c>
      <c r="C42" t="s">
        <v>2965</v>
      </c>
      <c r="D42" t="s">
        <v>3079</v>
      </c>
      <c r="E42" s="10" t="s">
        <v>9613</v>
      </c>
      <c r="F42" s="10" t="s">
        <v>9519</v>
      </c>
      <c r="L42" t="s">
        <v>9520</v>
      </c>
      <c r="M42" t="s">
        <v>9521</v>
      </c>
      <c r="P42">
        <v>3</v>
      </c>
      <c r="T42">
        <v>100</v>
      </c>
      <c r="U42">
        <v>500</v>
      </c>
      <c r="W42">
        <v>200</v>
      </c>
      <c r="Y42" t="s">
        <v>9522</v>
      </c>
      <c r="Z42" t="s">
        <v>9523</v>
      </c>
      <c r="AB42" t="str">
        <f t="shared" si="0"/>
        <v>|BGCOLOR(#FDFDFD):[[&amp;ref(Eriu.jpg,nolink,50x65,Eriu, Last of the Tuatha);&gt;./Eriu]]</v>
      </c>
      <c r="AC42" t="str">
        <f t="shared" ca="1" si="3"/>
        <v>|BGCOLOR(#FAEBD7):[[''Eriu''&gt;./Eriu]]</v>
      </c>
      <c r="AD42"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v>
      </c>
      <c r="AE42" t="str">
        <f ca="1">CONCATENATE("*",B42,", ",C42,CHAR(10),E42,CHAR(10),"**国勢",CHAR(10),"|種族|",F42,"|",CHAR(10),"|経済|",G42,"|",CHAR(10),"|気候|",IF(H42&lt;&gt;"",REPT(SUBSTITUTE(SUBSTITUTE(LEFT(H42,4),"Heat","&amp;ref(Spell/S_Heat.jpg,nolink,25x25,Heat);"),"Cold","&amp;ref(Spell/S_Cold.jpg,nolink,25x25,Cold);"),RIGHT(H42,1)),""),"|",CHAR(10),"|祝福|",SUBSTITUTE(SUBSTITUTE(SUBSTITUTE(SUBSTITUTE(SUBSTITUTE(SUBSTITUTE(SUBSTITUTE(SUBSTITUTE(J42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42&amp;" "&amp;B42&amp;" 指揮官 S",Troops!$A:$A,0)&amp;":AJ"&amp;MATCH(A42&amp;" "&amp;B42&amp;" 指揮官 E",Troops!$A:$A,0))),myConcat(INDIRECT("Troops!AJ"&amp;MATCH(A42&amp;" "&amp;B42&amp;" 指揮官 S",Troops!$A:$A,0)))),CHAR(10),"***兵士",CHAR(10),"|名称|種別|コスト|&gt;|雇用条件|指揮枠|行軍|",CHAR(10),IFERROR(myConcat(INDIRECT("Troops!AJ"&amp;MATCH(A42&amp;" "&amp;B42&amp;" 兵士 S",Troops!$A:$A,0)&amp;":AJ"&amp;MATCH(A42&amp;" "&amp;B42&amp;" 兵士 E",Troops!$A:$A,0))),myConcat(INDIRECT("Troops!AJ"&amp;MATCH(A42&amp;" "&amp;B42&amp;" 指揮官 S",Troops!$A:$A,0)))),"**守備隊",CHAR(10),"|種別|指揮官|兵士|備考|",CHAR(10),IFERROR(myConcat(INDIRECT("Defence!H"&amp;MATCH(A42&amp;" "&amp;B42&amp;" S",Defence!$A:$A,0)&amp;":H"&amp;MATCH(A42&amp;" "&amp;B42&amp;" E",Defence!$A:$A,0))),myConcat(INDIRECT("Defence!H"&amp;MATCH(A42&amp;" "&amp;B42&amp;" S",Defence!$A:$A,0)))),CHAR(10),"**建造物",CHAR(10),"***首都要塞",CHAR(10),"|名称|管理力|指揮官雇用|兵士雇用|食糧庫|守備隊倍率|防壁強度|",CHAR(10),VLOOKUP(L42,Fort!$D:$M,10,FALSE),CHAR(10),"***陸上要塞",CHAR(10),"|名称|建造費|工期|管理力|指揮官雇用|兵士雇用|食糧庫|守備隊倍率|防壁強度|",CHAR(10),IFERROR(myConcat(INDIRECT(ADDRESS(MATCH(M42&amp;"1",Fort!$A:$A,0),MATCH(T42,Fort!$1:$1,0),3,1,"Fort")&amp;":"&amp;ADDRESS(MATCH(M42&amp;P42,Fort!$A:$A,0),MATCH(T42,Fort!$1:$1,0),3,1))),myConcat(INDIRECT(ADDRESS(MATCH(M42&amp;"1",Fort!$A:$A,0),MATCH(T42,Fort!$1:$1,0),3,1,"Fort")))),IFERROR("***沿岸要塞"&amp;CHAR(10)&amp;"|名称|建造費|工期|管理力|指揮官雇用|兵士雇用|食糧庫|守備隊倍率|防壁強度|"&amp;CHAR(10)&amp;IFERROR(myConcat(INDIRECT(ADDRESS(MATCH(N42&amp;"1",Fort!$A:$A,0),MATCH(T42,Fort!$1:$1,0),3,1,"Fort")&amp;":"&amp;ADDRESS(MATCH(N42&amp;Q42,Fort!$A:$A,0),MATCH(T42,Fort!$1:$1,0),3,1))),myConcat(INDIRECT(ADDRESS(MATCH(N42&amp;"1",Fort!$A:$A,0),MATCH(T42,Fort!$1:$1,0),3,1,"Fort")))&amp;CHAR(10)),""),"***水中要塞",CHAR(10),IFERROR("|名称|建造費|工期|管理力|指揮官雇用|兵士雇用|食糧庫|守備隊倍率|防壁強度|"&amp;CHAR(10)&amp;IFERROR(myConcat(INDIRECT(ADDRESS(MATCH(O42&amp;"1",Fort!$A:$A,0),MATCH(T42,Fort!$1:$1,0),3,1,"Fort")&amp;":"&amp;ADDRESS(MATCH(O42&amp;R42,Fort!$A:$A,0),MATCH(T42,Fort!$1:$1,0),3,1))),myConcat(INDIRECT(ADDRESS(MATCH(O42&amp;"1",Fort!$A:$A,0),MATCH(T42,Fort!$1:$1,0),3,1,"Fort")))),"建造不可"),CHAR(10),"***研究所と寺院",CHAR(10),"|設備|費用|特殊効果|",CHAR(10),"|研究所|",IF(U42&lt;&gt;500,"''"&amp;U42&amp;"''",U42),"|",V42,"|",CHAR(10),"|寺院|",IF(W42&lt;&gt;400,"''"&amp;W42&amp;"''",W42),"|",X42,"|",CHAR(10),"**魔法",CHAR(10),"***魔法資源",CHAR(10),"|魔法土地|",Y42,"|",CHAR(10),"|宝石収入|",SUBSTITUTE(SUBSTITUTE(SUBSTITUTE(SUBSTITUTE(SUBSTITUTE(SUBSTITUTE(SUBSTITUTE(SUBSTITUTE(Z42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Slave);"),"|",CHAR(10),"|特殊機能|",AA42,"|",CHAR(10),"***魔法技能",CHAR(10),"|名称|雇用|固定魔力|変動魔力|研究力|特殊能力|",CHAR(10),IFERROR(myConcat(INDIRECT("MagicSkill!AM"&amp;MATCH(A42&amp;" "&amp;B42&amp;" S",MagicSkill!$A:$A,0)&amp;":AM"&amp;MATCH(A42&amp;" "&amp;B42&amp;" E",MagicSkill!$A:$A,0))),myConcat(INDIRECT("MagicSkill!AM"&amp;MATCH(A42&amp;" "&amp;B42&amp;" S",MagicSkill!$A:$A,0)))),CHAR(10),"***固有呪文",CHAR(10),IFERROR(CHAR(10)&amp;"|領域|名称|主系統|副系統|消費|使用場面|簡易分類|"&amp;CHAR(10)&amp;IFERROR(myConcat(INDIRECT("NationalSpellWork!E"&amp;MATCH(A42&amp;" "&amp;B42&amp;" S",NationalSpellWork!$A:$A,0)&amp;":E"&amp;MATCH(A42&amp;" "&amp;B42&amp;" E",NationalSpellWork!$A:$A,0))),myConcat(INDIRECT("NationalSpellWork!E"&amp;MATCH(A42&amp;" "&amp;B42&amp;" S",NationalSpellWork!$A:$A,0)))),"なし"),CHAR(10),"***固有アイテム",CHAR(10),IFERROR(IFERROR(myConcat(INDIRECT("NationalItemWork!E"&amp;MATCH(A42&amp;" "&amp;B42&amp;" S",NationalItemWork!$A:$A,0)&amp;":E"&amp;MATCH(A42&amp;" "&amp;B42&amp;" E",NationalItemWork!$A:$A,0))),myConcat(INDIRECT("NationalItemWork!E"&amp;MATCH(A42&amp;" "&amp;B42&amp;" S",NationalItemWork!$A:$A,0)))),"なし"),CHAR(10),"**聖職",CHAR(10),"***支配圏特殊効果",CHAR(10),IF(I42&lt;&gt;"",I42,"なし"),CHAR(10),"***聖職者特殊能力",CHAR(10),IF(K42&lt;&gt;"",K42,"なし"),CHAR(10))</f>
        <v xml:space="preserve">*Eriu, Last of the Tuatha
人間がTuathaとFir Bolgの地にやってきたとき、Tuathaの敗北と完全な撤退に終わった戦いが引き起こされました。
常若の国はこの世から永久的に失われ、そしてAvalon島はManのWitchらによって奪われました。
Tuathaの子孫であるSidheは、古代の塚に隠された入り口を使い、奇妙な黄昏の領域へと退却しました。
Fir Bolgの国は、侵略者であるManとそのWitch、そしてMilesianの間で分割されました。
Milesianは彼らの地にEriuという名を付けました。
Eriuの人口の大半は、Milesianを祖とする人間から成りますが、少数のFir Bolgは今も僻村で生き延びています。
新たなる神の到来により、Daoine Sidheは、Milesianを率いるためにその魔法の塚から再び姿を現しました。
Eriuは現在、目覚めしSidheらによって統治される、人間とFir Bolgの国です。
**国勢
|種族|人間、フィルボルグ、シー、トゥアハ|
|経済||
|気候||
|祝福||
**正規軍
***指揮官
|名称|種別|コスト|&gt;|雇用条件|指揮能力|行軍|
|BGCOLOR(#F5F5F5):Milesian 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|~|&gt;|&gt;|&gt;|&gt;|&gt;|BGCOLOR(#F5F5F5):ほぼ標準通りの斥候。寿命や魔法抵抗に大した意味はない|
|BGCOLOR(#F5F5F5):Milesian Champion|指揮官|&amp;ref(Nation/C_Gold.jpg,nolink,25x25,Gold);40&amp;ref(Nation/C_Resource.jpg,nolink,25x25,Resource);22&amp;ref(Nation/C_Command.jpg,nolink,25x25,Commander Point);1|&amp;ref(Nation/R_Fort.jpg,nolink,25x25,Land Fortress);||&amp;ref(Nation/Squad.jpg,nolink,25x25,Squad);2&amp;ref(Nation/LivingLead.jpg,nolink,25x25,Leadership);60|12|
|~|&gt;|&gt;|&gt;|&gt;|&gt;|BGCOLOR(#F5F5F5):標準的な指揮官。防具の質が良い|
|BGCOLOR(#F5F5F5):Fir Bolg Champion|指揮官|&amp;ref(Nation/C_Gold.jpg,nolink,25x25,Gold);40&amp;ref(Nation/C_Resource.jpg,nolink,25x25,Resource);12&amp;ref(Nation/C_Command.jpg,nolink,25x25,Commander Point);1|&amp;ref(Nation/R_Fort.jpg,nolink,25x25,Land Fortress);||&amp;ref(Nation/Squad.jpg,nolink,25x25,Squad);2&amp;ref(Nation/LivingLead.jpg,nolink,25x25,Leadership);60|14|
|~|&gt;|&gt;|&gt;|&gt;|&gt;|BGCOLOR(#F5F5F5):標準的な指揮官その二。防具は劣るが戦闘技能が高い|
|BGCOLOR(#F5F5F5):Milesian Monk|聖職者&amp;ref(Nation/Sacred.jpg,nolink,25x25,Sacred);|&amp;ref(Nation/C_Gold.jpg,nolink,25x25,Gold);35&amp;ref(Nation/C_Resource.jpg,nolink,25x25,Resource);1&amp;ref(Nation/C_Command.jpg,nolink,25x25,Commander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|~|&gt;|&gt;|&gt;|&gt;|&gt;|BGCOLOR(#F5F5F5):レベル1の聖職者。実に平凡な性能|
|BGCOLOR(#F5F5F5):Bard|密偵|&amp;ref(Nation/C_Gold.jpg,nolink,25x25,Gold);75&amp;ref(Nation/C_Resource.jpg,nolink,25x25,Resource);5&amp;ref(Nation/C_Command.jpg,nolink,25x25,Commander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Leadership);5|16&amp;ref(Nation/Stealthy.jpg,nolink,25x25,Stealthy (50));&amp;ref(Nation/Forest-Survival.jpg,nolink,25x25,Forest Survival);|
|~|&gt;|&gt;|&gt;|&gt;|&gt;|BGCOLOR(#F5F5F5):緑魔法を持つ密偵。首都潜入時は魔法関連情報も明かせる|
|BGCOLOR(#F5F5F5):Sidhe Champion|聖職者&amp;ref(Nation/Sacred.jpg,nolink,25x25,Sacred);|&amp;ref(Nation/C_Gold.jpg,nolink,25x25,Gold);135&amp;ref(Nation/C_Resource.jpg,nolink,25x25,Resource);19&amp;ref(Nation/C_Command.jpg,nolink,25x25,Commander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Leadership);10|14&amp;ref(Nation/Stealthy.jpg,nolink,25x25,Stealthy (65));&amp;ref(Nation/Forest-Survival.jpg,nolink,25x25,Forest Survival);|
|~|&gt;|&gt;|&gt;|&gt;|&gt;|BGCOLOR(#F5F5F5):レベル1の聖職者。風と緑の魔法も持ち指揮官も兼任|
|BGCOLOR(#F5F5F5):Sidhe Lord|聖職者&amp;ref(Nation/Sacred.jpg,nolink,25x25,Sacred);|&amp;ref(Nation/C_Gold.jpg,nolink,25x25,Gold);260&amp;ref(Nation/C_Resource.jpg,nolink,25x25,Resource);16&amp;ref(Nation/C_Command.jpg,nolink,25x25,Commander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Leadership);15|26&amp;ref(Nation/Stealthy.jpg,nolink,25x25,Stealthy (65));&amp;ref(Nation/Forest-Survival.jpg,nolink,25x25,Forest Survival);|
|~|&gt;|&gt;|&gt;|&gt;|&gt;|BGCOLOR(#F5F5F5):レベル2の聖職者。風と緑の魔法も持ち上位指揮官も兼任|
|BGCOLOR(#F5F5F5):Tuatha|聖職者&amp;ref(Nation/Sacred.jpg,nolink,25x25,Sacred);|&amp;ref(Nation/C_Gold.jpg,nolink,25x25,Gold);440&amp;ref(Nation/C_Resource.jpg,nolink,25x25,Resource);22&amp;ref(Nation/C_Command.jpg,nolink,25x25,Commander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Leadership);30+|26&amp;ref(Nation/Stealthy.jpg,nolink,25x25,Stealthy (65));&amp;ref(Nation/Forest-Survival.jpg,nolink,25x25,Forest Survival);|
|~|&gt;|&gt;|&gt;|&gt;|&gt;|BGCOLOR(#F5F5F5):レベル2の聖職者。風と緑の魔法も持ち最上位指揮官も兼任|
|BGCOLOR(#F5F5F5):Bean Sidhe|魔術師&amp;ref(Nation/Sacred.jpg,nolink,25x25,Sacred);|&amp;ref(Nation/C_Gold.jpg,nolink,25x25,Gold);200&amp;ref(Nation/C_Resource.jpg,nolink,25x25,Resource);1&amp;ref(Nation/C_Command.jpg,nolink,25x25,Commander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Leadership);20|16&amp;ref(Nation/Stealthy.jpg,nolink,25x25,Stealthy (65));&amp;ref(Nation/Forest-Survival.jpg,nolink,25x25,Forest Survival);|
|~|&gt;|&gt;|&gt;|&gt;|&gt;|BGCOLOR(#F5F5F5):風、水、緑などの魔法技能を持つ。聖職者ではないが神聖|
***兵士
|名称|種別|コスト|&gt;|雇用条件|指揮枠|行軍|
|BGCOLOR(#F5F5F5):Milesian Slinger|射手|&amp;ref(Nation/C_Gold.jpg,nolink,25x25,Gold);7&amp;ref(Nation/C_Resource.jpg,nolink,25x25,Resource);2&amp;ref(Nation/C_Recruitment.jpg,nolink,25x25,Recruitment Point);4|&amp;ref(Nation/R_Fort.jpg,nolink,25x25,Land Fortress);||&amp;ref(Nation/LivingLead.jpg,nolink,25x25,Living);|14|
|~|&gt;|&gt;|&gt;|&gt;|&gt;|BGCOLOR(#F5F5F5):投石器を使う安価な射撃部隊。Milesianは魔法抵抗と寿命に優れる|
|BGCOLOR(#F5F5F5):Milesian Spearman|歩兵|&amp;ref(Nation/C_Gold.jpg,nolink,25x25,Gold);10&amp;ref(Nation/C_Resource.jpg,nolink,25x25,Resource);9&amp;ref(Nation/C_Recruitment.jpg,nolink,25x25,Recruitment Point);11|&amp;ref(Nation/R_Fort.jpg,nolink,25x25,Land Fortress);||&amp;ref(Nation/LivingLead.jpg,nolink,25x25,Living);|14|
|~|&gt;|&gt;|&gt;|&gt;|&gt;|BGCOLOR(#F5F5F5):槍と盾を持つ軽歩兵。とりあえず数を並べるのに向く|
|BGCOLOR(#F5F5F5):Milesian Longspear|歩兵|&amp;ref(Nation/C_Gold.jpg,nolink,25x25,Gold);10&amp;ref(Nation/C_Resource.jpg,nolink,25x25,Resource);13&amp;ref(Nation/C_Recruitment.jpg,nolink,25x25,Recruitment Point);11|&amp;ref(Nation/R_Fort.jpg,nolink,25x25,Land Fortress);||&amp;ref(Nation/LivingLead.jpg,nolink,25x25,Living);|12|
|~|&gt;|&gt;|&gt;|&gt;|&gt;|BGCOLOR(#F5F5F5):長槍と盾を持つ歩兵。槍兵相手でも迎撃できる|
|BGCOLOR(#F5F5F5):Milesian Swordman|歩兵|&amp;ref(Nation/C_Gold.jpg,nolink,25x25,Gold);10&amp;ref(Nation/C_Resource.jpg,nolink,25x25,Resource);18&amp;ref(Nation/C_Recruitment.jpg,nolink,25x25,Recruitment Point);11|&amp;ref(Nation/R_Fort.jpg,nolink,25x25,Land Fortress);||&amp;ref(Nation/LivingLead.jpg,nolink,25x25,Living);|12|
|~|&gt;|&gt;|&gt;|&gt;|&gt;|BGCOLOR(#F5F5F5):長剣と盾を持つ歩兵。槍よりも一撃が重い|
|BGCOLOR(#F5F5F5):Fir Bolg Slinger|射手|&amp;ref(Nation/C_Gold.jpg,nolink,25x25,Gold);11&amp;ref(Nation/C_Resource.jpg,nolink,25x25,Resource);2&amp;ref(Nation/C_Recruitment.jpg,nolink,25x25,Recruitment Point);12|&amp;ref(Nation/R_Fort.jpg,nolink,25x25,Land Fortress);||&amp;ref(Nation/LivingLead.jpg,nolink,25x25,Living);|14|
|~|&gt;|&gt;|&gt;|&gt;|&gt;|BGCOLOR(#F5F5F5):高精度の投石部隊。軽装の敵が相手なら使える|
|BGCOLOR(#F5F5F5):Fir Bolg|歩兵|&amp;ref(Nation/C_Gold.jpg,nolink,25x25,Gold);13&amp;ref(Nation/C_Resource.jpg,nolink,25x25,Resource);10&amp;ref(Nation/C_Recruitment.jpg,nolink,25x25,Recruitment Point);15|&amp;ref(Nation/R_Fort.jpg,nolink,25x25,Land Fortress);||&amp;ref(Nation/LivingLead.jpg,nolink,25x25,Living);|12|
|~|&gt;|&gt;|&gt;|&gt;|&gt;|BGCOLOR(#F5F5F5):斧と盾を持つ軽歩兵。装備は人間に劣るが戦闘技能は一流|
|BGCOLOR(#F5F5F5):Fir Bolg|歩兵|&amp;ref(Nation/C_Gold.jpg,nolink,25x25,Gold);13&amp;ref(Nation/C_Resource.jpg,nolink,25x25,Resource);10&amp;ref(Nation/C_Recruitment.jpg,nolink,25x25,Recruitment Point);15|&amp;ref(Nation/R_Fort.jpg,nolink,25x25,Land Fortress);||&amp;ref(Nation/LivingLead.jpg,nolink,25x25,Living);|12|
|~|&gt;|&gt;|&gt;|&gt;|&gt;|BGCOLOR(#F5F5F5):槍、投槍、盾を持つ軽歩兵。脆さはあるが使い勝手は良い|
|BGCOLOR(#F5F5F5):Daoine Sidhe|歩兵&amp;ref(Nation/Sacred.jpg,nolink,25x25,Sacred);|&amp;ref(Nation/C_Gold.jpg,nolink,25x25,Gold);35&amp;ref(Nation/C_Resource.jpg,nolink,25x25,Resource);12&amp;ref(Nation/C_Recruitment.jpg,nolink,25x25,Recruitment Point);23|&amp;ref(Nation/R_Capital.jpg,nolink,25x25,National Capital);|&amp;ref(Spell/P_Holy.jpg,nolink,25x25,Temple Needed);|&amp;ref(Nation/LivingLead.jpg,nolink,25x25,Living);|12&amp;ref(Nation/Stealthy.jpg,nolink,25x25,Stealthy (65));&amp;ref(Nation/Forest-Survival.jpg,nolink,25x25,Forest Survival);|
|~|&gt;|&gt;|&gt;|&gt;|&gt;|BGCOLOR(#F5F5F5):槍、投槍、盾を持つ歩兵。鏡像を纏っており白兵戦に強い|
**守備隊
|種別|指揮官|兵士|備考|
|陸上下位|Milesian Champion|Milesian Slinger:20　Milesian Swordsman:10||
|陸上上位|Sidhe Champion|Milesian Longspear:10　Fir Bolg:10|Fir Bolgは槍装備|
|陸上要塞|Milesian Champion|Milesian Slinger:15||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|寺院|''200''||
**魔法
***魔法資源
|魔法土地|Mound of Ancient Kings|
|宝石収入|&amp;ref(Spell/V_Air.jpg,nolink,25x25,Air Gem);3&amp;ref(Spell/V_Nature.jpg,nolink,25x25,Nature Gem);2|
|特殊機能||
***魔法技能
|名称|雇用|固定魔力|変動魔力|研究力|特殊能力|
|Milesian Monk|&amp;ref(Nation/R_Fort.jpg,nolink,25x25,Land Fortress);|&amp;ref(Spell/P_Holy.jpg,nolink,25x25,Holy);1|||&amp;ref(Nation/Sacred.jpg,nolink,25x25,Sacred);|
|Bard|&amp;ref(Nation/R_Fort.jpg,nolink,25x25,Land Fortress);|&amp;ref(Spell/P_Nature.jpg,nolink,25x25,Nature);1||&amp;ref(Spell/P_Research.jpg,nolink,25x25,Research);7|&amp;ref(Nation/Spell-Singer.jpg,nolink,25x25,Spell Singer);|
|Sidhe Champion|&amp;ref(Nation/R_Fort.jpg,nolink,25x25,Land Fortress);|&amp;ref(Spell/P_Air.jpg,nolink,25x25,Air);1&amp;ref(Spell/P_Nature.jpg,nolink,25x25,Nature);1&amp;ref(Spell/P_Holy.jpg,nolink,25x25,Holy);1||&amp;ref(Spell/P_Research.jpg,nolink,25x25,Research);9|&amp;ref(Nation/Spell-Singer.jpg,nolink,25x25,Spell Singer);&amp;ref(Nation/Sacred.jpg,nolink,25x25,Sacred);|
|Sidhe Lord|&amp;ref(Nation/R_Fort.jpg,nolink,25x25,Land Fortress);|&amp;ref(Spell/P_Air.jpg,nolink,25x25,Air);2&amp;ref(Spell/P_Nature.jpg,nolink,25x25,Nature);1&amp;ref(Spell/P_Holy.jpg,nolink,25x25,Holy);2||&amp;ref(Spell/P_Research.jpg,nolink,25x25,Research);11|&amp;ref(Nation/Spell-Singer.jpg,nolink,25x25,Spell Singer);&amp;ref(Nation/Sacred.jpg,nolink,25x25,Sacred);|
|Tuatha|&amp;ref(Nation/R_Capital.jpg,nolink,25x25,National Capital);|&amp;ref(Spell/P_Air.jpg,nolink,25x25,Air);3&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pell-Singer.jpg,nolink,25x25,Spell Singer);&amp;ref(Nation/Sacred.jpg,nolink,25x25,Sacred);|
|Bean Sidhe|&amp;ref(Nation/R_Capital.jpg,nolink,25x25,National Capital);|&amp;ref(Spell/P_Air.jpg,nolink,25x25,Air);1&amp;ref(Spell/P_Water.jpg,nolink,25x25,Water);1&amp;ref(Spell/P_Nature.jpg,nolink,25x25,Nature);1|&amp;ref(Spell/P_Air.jpg,nolink,25x25,Air);&amp;ref(Spell/P_Water.jpg,nolink,25x25,Water);&amp;ref(Spell/P_Earth.jpg,nolink,25x25,Earth);&amp;ref(Spell/P_Nature.jpg,nolink,25x25,Nature);+1:100%|&amp;ref(Spell/P_Research.jpg,nolink,25x25,Research);13|&amp;ref(Nation/Spell-Singer.jpg,nolink,25x25,Spell Singer);&amp;ref(Nation/Sacred.jpg,nolink,25x25,Sacred);|
***固有呪文
|領域|名称|主系統|副系統|消費|使用場面|簡易分類|
|Conjuration Lv3|Contact Cu Sidhe|&amp;ref(Spell/P_Nature.jpg,nolink,25x25,Nature);2||&amp;ref(Spell/V_Nature.jpg,nolink,25x25,Nature Gem);6|儀式/陸上専用|兵士召喚|
|~|~|&gt;|&gt;|&gt;|&gt;|神聖なる妖精犬Cu Sidheを7体召喚します|
***固有アイテム
|Construction Lv2|BGCOLOR(#000000):&amp;ref(Item/SH Weapons/Shillelagh.jpg,nolink,75x75,Shillelagh);|BGCOLOR(BLACK):COLOR(WHITE):''Shillelagh''|片手|&amp;ref(Spell/P_Nature.jpg,nolink,25x25,Nature);1|&amp;ref(Spell/V_Nature.jpg,nolink,25x25,Nature Gem);5|
|~|~|&gt;|&gt;|&gt;|攻撃力：5&amp;ref(Item/D_Blunt.jpg,nolink,25x25,Blunt Damage);&amp;ref(Item/D_Magic.jpg,nolink,25x25,Magic Damage);&amp;br;攻撃修正：1&amp;br;防御修正：1&amp;br;長さ：1&amp;br;&amp;br;&amp;ref(Item/Lucky.jpg,nolink,25x25,Lucky);&amp;br;随員：Sprite1体|
|~|&gt;|&gt;|&gt;|&gt;|BGCOLOR(#F5F5F5):小妖精と幸運の護りを得る棍棒。護身向け|
**聖職
***支配圏特殊効果
なし
***聖職者特殊能力
なし
</v>
      </c>
    </row>
    <row r="43" spans="1:31" x14ac:dyDescent="0.15">
      <c r="A43" t="s">
        <v>2954</v>
      </c>
      <c r="B43" t="s">
        <v>2897</v>
      </c>
      <c r="C43" t="s">
        <v>2966</v>
      </c>
      <c r="D43" t="s">
        <v>3079</v>
      </c>
      <c r="E43" s="10" t="s">
        <v>9754</v>
      </c>
      <c r="F43" s="10" t="s">
        <v>9614</v>
      </c>
      <c r="G43" s="10" t="s">
        <v>9615</v>
      </c>
      <c r="L43" t="s">
        <v>9616</v>
      </c>
      <c r="M43" t="s">
        <v>9617</v>
      </c>
      <c r="P43">
        <v>4</v>
      </c>
      <c r="S43">
        <v>1</v>
      </c>
      <c r="T43">
        <v>100</v>
      </c>
      <c r="U43">
        <v>500</v>
      </c>
      <c r="W43">
        <v>400</v>
      </c>
      <c r="Y43" t="s">
        <v>9618</v>
      </c>
      <c r="Z43" t="s">
        <v>9619</v>
      </c>
      <c r="AB43" t="str">
        <f t="shared" si="0"/>
        <v>|BGCOLOR(#FDFDFD):[[&amp;ref(Ulm.jpg,nolink,50x65,Ulm, Forges of Ulm);&gt;./Ulm]]</v>
      </c>
      <c r="AC43" t="str">
        <f t="shared" ca="1" si="3"/>
        <v>|BGCOLOR(#FAEBD7):[[''Ulm''&gt;./Ulm]]</v>
      </c>
      <c r="AD43"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v>
      </c>
      <c r="AE43" t="str">
        <f ca="1">CONCATENATE("*",B43,", ",C43,CHAR(10),E43,CHAR(10),"**国勢",CHAR(10),"|種族|",F43,"|",CHAR(10),"|経済|",G43,"|",CHAR(10),"|気候|",IF(H43&lt;&gt;"",REPT(SUBSTITUTE(SUBSTITUTE(LEFT(H43,4),"Heat","&amp;ref(Spell/S_Heat.jpg,nolink,25x25,Heat);"),"Cold","&amp;ref(Spell/S_Cold.jpg,nolink,25x25,Cold);"),RIGHT(H43,1)),""),"|",CHAR(10),"|祝福|",SUBSTITUTE(SUBSTITUTE(SUBSTITUTE(SUBSTITUTE(SUBSTITUTE(SUBSTITUTE(SUBSTITUTE(SUBSTITUTE(J43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43&amp;" "&amp;B43&amp;" 指揮官 S",Troops!$A:$A,0)&amp;":AJ"&amp;MATCH(A43&amp;" "&amp;B43&amp;" 指揮官 E",Troops!$A:$A,0))),myConcat(INDIRECT("Troops!AJ"&amp;MATCH(A43&amp;" "&amp;B43&amp;" 指揮官 S",Troops!$A:$A,0)))),CHAR(10),"***兵士",CHAR(10),"|名称|種別|コスト|&gt;|雇用条件|指揮枠|行軍|",CHAR(10),IFERROR(myConcat(INDIRECT("Troops!AJ"&amp;MATCH(A43&amp;" "&amp;B43&amp;" 兵士 S",Troops!$A:$A,0)&amp;":AJ"&amp;MATCH(A43&amp;" "&amp;B43&amp;" 兵士 E",Troops!$A:$A,0))),myConcat(INDIRECT("Troops!AJ"&amp;MATCH(A43&amp;" "&amp;B43&amp;" 指揮官 S",Troops!$A:$A,0)))),"**守備隊",CHAR(10),"|種別|指揮官|兵士|備考|",CHAR(10),IFERROR(myConcat(INDIRECT("Defence!H"&amp;MATCH(A43&amp;" "&amp;B43&amp;" S",Defence!$A:$A,0)&amp;":H"&amp;MATCH(A43&amp;" "&amp;B43&amp;" E",Defence!$A:$A,0))),myConcat(INDIRECT("Defence!H"&amp;MATCH(A43&amp;" "&amp;B43&amp;" S",Defence!$A:$A,0)))),CHAR(10),"**建造物",CHAR(10),"***首都要塞",CHAR(10),"|名称|管理力|指揮官雇用|兵士雇用|食糧庫|守備隊倍率|防壁強度|",CHAR(10),VLOOKUP(L43,Fort!$D:$M,10,FALSE),CHAR(10),"***陸上要塞",CHAR(10),"|名称|建造費|工期|管理力|指揮官雇用|兵士雇用|食糧庫|守備隊倍率|防壁強度|",CHAR(10),IFERROR(myConcat(INDIRECT(ADDRESS(MATCH(M43&amp;"1",Fort!$A:$A,0),MATCH(T43,Fort!$1:$1,0),3,1,"Fort")&amp;":"&amp;ADDRESS(MATCH(M43&amp;P43,Fort!$A:$A,0),MATCH(T43,Fort!$1:$1,0),3,1))),myConcat(INDIRECT(ADDRESS(MATCH(M43&amp;"1",Fort!$A:$A,0),MATCH(T43,Fort!$1:$1,0),3,1,"Fort")))),IFERROR("***沿岸要塞"&amp;CHAR(10)&amp;"|名称|建造費|工期|管理力|指揮官雇用|兵士雇用|食糧庫|守備隊倍率|防壁強度|"&amp;CHAR(10)&amp;IFERROR(myConcat(INDIRECT(ADDRESS(MATCH(N43&amp;"1",Fort!$A:$A,0),MATCH(T43,Fort!$1:$1,0),3,1,"Fort")&amp;":"&amp;ADDRESS(MATCH(N43&amp;Q43,Fort!$A:$A,0),MATCH(T43,Fort!$1:$1,0),3,1))),myConcat(INDIRECT(ADDRESS(MATCH(N43&amp;"1",Fort!$A:$A,0),MATCH(T43,Fort!$1:$1,0),3,1,"Fort")))&amp;CHAR(10)),""),"***水中要塞",CHAR(10),IFERROR("|名称|建造費|工期|管理力|指揮官雇用|兵士雇用|食糧庫|守備隊倍率|防壁強度|"&amp;CHAR(10)&amp;IFERROR(myConcat(INDIRECT(ADDRESS(MATCH(O43&amp;"1",Fort!$A:$A,0),MATCH(T43,Fort!$1:$1,0),3,1,"Fort")&amp;":"&amp;ADDRESS(MATCH(O43&amp;R43,Fort!$A:$A,0),MATCH(T43,Fort!$1:$1,0),3,1))),myConcat(INDIRECT(ADDRESS(MATCH(O43&amp;"1",Fort!$A:$A,0),MATCH(T43,Fort!$1:$1,0),3,1,"Fort")))),"建造不可"),CHAR(10),"***研究所と寺院",CHAR(10),"|設備|費用|特殊効果|",CHAR(10),"|研究所|",IF(U43&lt;&gt;500,"''"&amp;U43&amp;"''",U43),"|",V43,"|",CHAR(10),"|寺院|",IF(W43&lt;&gt;400,"''"&amp;W43&amp;"''",W43),"|",X43,"|",CHAR(10),"**魔法",CHAR(10),"***魔法資源",CHAR(10),"|魔法土地|",Y43,"|",CHAR(10),"|宝石収入|",SUBSTITUTE(SUBSTITUTE(SUBSTITUTE(SUBSTITUTE(SUBSTITUTE(SUBSTITUTE(SUBSTITUTE(SUBSTITUTE(Z43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Slave);"),"|",CHAR(10),"|特殊機能|",AA43,"|",CHAR(10),"***魔法技能",CHAR(10),"|名称|雇用|固定魔力|変動魔力|研究力|特殊能力|",CHAR(10),IFERROR(myConcat(INDIRECT("MagicSkill!AM"&amp;MATCH(A43&amp;" "&amp;B43&amp;" S",MagicSkill!$A:$A,0)&amp;":AM"&amp;MATCH(A43&amp;" "&amp;B43&amp;" E",MagicSkill!$A:$A,0))),myConcat(INDIRECT("MagicSkill!AM"&amp;MATCH(A43&amp;" "&amp;B43&amp;" S",MagicSkill!$A:$A,0)))),CHAR(10),"***固有呪文",CHAR(10),IFERROR(CHAR(10)&amp;"|領域|名称|主系統|副系統|消費|使用場面|簡易分類|"&amp;CHAR(10)&amp;IFERROR(myConcat(INDIRECT("NationalSpellWork!E"&amp;MATCH(A43&amp;" "&amp;B43&amp;" S",NationalSpellWork!$A:$A,0)&amp;":E"&amp;MATCH(A43&amp;" "&amp;B43&amp;" E",NationalSpellWork!$A:$A,0))),myConcat(INDIRECT("NationalSpellWork!E"&amp;MATCH(A43&amp;" "&amp;B43&amp;" S",NationalSpellWork!$A:$A,0)))),"なし"),CHAR(10),"***固有アイテム",CHAR(10),IFERROR(IFERROR(myConcat(INDIRECT("NationalItemWork!E"&amp;MATCH(A43&amp;" "&amp;B43&amp;" S",NationalItemWork!$A:$A,0)&amp;":E"&amp;MATCH(A43&amp;" "&amp;B43&amp;" E",NationalItemWork!$A:$A,0))),myConcat(INDIRECT("NationalItemWork!E"&amp;MATCH(A43&amp;" "&amp;B43&amp;" S",NationalItemWork!$A:$A,0)))),"なし"),CHAR(10),"**聖職",CHAR(10),"***支配圏特殊効果",CHAR(10),IF(I43&lt;&gt;"",I43,"なし"),CHAR(10),"***聖職者特殊能力",CHAR(10),IF(K43&lt;&gt;"",K43,"なし"),CHAR(10))</f>
        <v xml:space="preserve">*Ulm, Forges of Ulm
Ulmは、滅びしErmor帝国に征服されたUlmの部族から生じた若き王国です。
Ermorの灰の中から、その古代の遺産である鋼鉄の謎に忠実な新たなる王国が誕生しました。
Marignonが王国を築くために宗教に頼ったところで、Ulmは鋼に頼りました。
Ulmの鉱山はその豊かさで有名で、そしてUlmの鍛冶屋は鉄を加工し、Ulmの騎士や歩兵隊によって使われる黒鋼の鎧にします。
Ulmの人々は、標準的な人間よりもがっしりしています。
彼らの歩兵隊は、黒鋼から作られた重装な鎖の鎧や板金鎧を用います。
恐れられるUlmの黒騎士は、人類に知られる中で最も重装備な部隊です。
Ulmの指導者たちは決して魔法を受け入れず、Master Smithのみがそれを使うことを許可されます。
Smithたちは魔法的に好ましくない環境で働くことに慣れており、強いDrain天秤の影響下にある州でも悪影響を受けません。
Smithは貴族や王族のために鎧や武器を作りますが、鋼の力は魔法よりも好まれます。
より熱烈な形で鋼を崇拝する鉄のカルトが最近になって現れたものの、Ulmでは宗教でさえ二の次です。
**国勢
|種族|人間|
|経済|全ての要塞に資源ボーナス|
|気候||
|祝福||
**正規軍
***指揮官
|名称|種別|コスト|&gt;|雇用条件|指揮能力|行軍|
|BGCOLOR(#F5F5F5):Spy|密偵|&amp;ref(Nation/C_Gold.jpg,nolink,25x25,Gold);60&amp;ref(Nation/C_Resource.jpg,nolink,25x25,Resource);5&amp;ref(Nation/C_Command.jpg,nolink,25x25,Commander Point);2|&amp;ref(Nation/R_Fort.jpg,nolink,25x25,Land Fortress);|||16&amp;ref(Nation/Stealthy.jpg,nolink,25x25,Stealthy (60));|
|~|&gt;|&gt;|&gt;|&gt;|&gt;|BGCOLOR(#F5F5F5):基本的な密偵。高度な情報収集から反乱工作までこなす|
|BGCOLOR(#F5F5F5):Commander of Ulm|指揮官|&amp;ref(Nation/C_Gold.jpg,nolink,25x25,Gold);70&amp;ref(Nation/C_Resource.jpg,nolink,25x25,Resource);30&amp;ref(Nation/C_Command.jpg,nolink,25x25,Commander Point);1|&amp;ref(Nation/R_Fort.jpg,nolink,25x25,Land Fortress);||&amp;ref(Nation/Squad.jpg,nolink,25x25,Squad);3&amp;ref(Nation/LivingLead.jpg,nolink,25x25,Leadership);80|10|
|~|&gt;|&gt;|&gt;|&gt;|&gt;|BGCOLOR(#F5F5F5):指揮官その一。軽装版ではあるが他国から見れば圧倒的な重装備|
|BGCOLOR(#F5F5F5):Commander of Ulm|指揮官|&amp;ref(Nation/C_Gold.jpg,nolink,25x25,Gold);70&amp;ref(Nation/C_Resource.jpg,nolink,25x25,Resource);41&amp;ref(Nation/C_Command.jpg,nolink,25x25,Commander Point);1|&amp;ref(Nation/R_Fort.jpg,nolink,25x25,Land Fortress);||&amp;ref(Nation/Squad.jpg,nolink,25x25,Squad);3&amp;ref(Nation/LivingLead.jpg,nolink,25x25,Leadership);80|10|
|~|&gt;|&gt;|&gt;|&gt;|&gt;|BGCOLOR(#F5F5F5):重装指揮官その一。流れ弾ではまず倒されない硬さ|
|BGCOLOR(#F5F5F5):Commander of Ulm|指揮官|&amp;ref(Nation/C_Gold.jpg,nolink,25x25,Gold);70&amp;ref(Nation/C_Resource.jpg,nolink,25x25,Resource);30&amp;ref(Nation/C_Command.jpg,nolink,25x25,Commander Point);1|&amp;ref(Nation/R_Fort.jpg,nolink,25x25,Land Fortress);||&amp;ref(Nation/Squad.jpg,nolink,25x25,Squad);3&amp;ref(Nation/LivingLead.jpg,nolink,25x25,Leadership);80|10|
|~|&gt;|&gt;|&gt;|&gt;|&gt;|BGCOLOR(#F5F5F5):指揮官その二。武器が違う程度なので普段は大差ない|
|BGCOLOR(#F5F5F5):Commander of Ulm|指揮官|&amp;ref(Nation/C_Gold.jpg,nolink,25x25,Gold);70&amp;ref(Nation/C_Resource.jpg,nolink,25x25,Resource);41&amp;ref(Nation/C_Command.jpg,nolink,25x25,Commander Point);1|&amp;ref(Nation/R_Fort.jpg,nolink,25x25,Land Fortress);||&amp;ref(Nation/Squad.jpg,nolink,25x25,Squad);3&amp;ref(Nation/LivingLead.jpg,nolink,25x25,Leadership);80|10|
|~|&gt;|&gt;|&gt;|&gt;|&gt;|BGCOLOR(#F5F5F5):重装指揮官その二。兵と違い重装備でも士気は変わらない|
|BGCOLOR(#F5F5F5):Black Lord|指揮官|&amp;ref(Nation/C_Gold.jpg,nolink,25x25,Gold);105&amp;ref(Nation/C_Resource.jpg,nolink,25x25,Resource);68&amp;ref(Nation/C_Command.jpg,nolink,25x25,Commander Point);1|&amp;ref(Nation/R_Fort.jpg,nolink,25x25,Land Fortress);||&amp;ref(Nation/Squad.jpg,nolink,25x25,Squad);3&amp;ref(Nation/LivingLead.jpg,nolink,25x25,Leadership);80|16|
|~|&gt;|&gt;|&gt;|&gt;|&gt;|BGCOLOR(#F5F5F5):騎乗指揮官。それでも鈍重だが徒歩よりは早い|
|BGCOLOR(#F5F5F5):Master Smith|魔術師|&amp;ref(Nation/C_Gold.jpg,nolink,25x25,Gold);135&amp;ref(Nation/C_Resource.jpg,nolink,25x25,Resource);7&amp;ref(Nation/C_Command.jpg,nolink,25x25,Commander Point);2|&amp;ref(Nation/R_Fort.jpg,nolink,25x25,Land Fortress);|&amp;ref(Spell/P_Research.jpg,nolink,25x25,Lab Needed);|&amp;ref(Nation/Squad.jpg,nolink,25x25,Squad);2&amp;ref(Nation/LivingLead.jpg,nolink,25x25,Leadership);45+&amp;ref(Nation/MagicLead.jpg,nolink,25x25,Magic Leadership);15+|14|
|~|&gt;|&gt;|&gt;|&gt;|&gt;|BGCOLOR(#F5F5F5):地、火などの魔法を持つ鍛冶師。要塞に資源を追加する|
|BGCOLOR(#F5F5F5):Black Acolyte|聖職者&amp;ref(Nation/Sacred.jpg,nolink,25x25,Sacred);|&amp;ref(Nation/C_Gold.jpg,nolink,25x25,Gold);45&amp;ref(Nation/C_Resource.jpg,nolink,25x25,Resource);1&amp;ref(Nation/C_Command.jpg,nolink,25x25,Commander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|~|&gt;|&gt;|&gt;|&gt;|&gt;|BGCOLOR(#F5F5F5):レベル1の聖職者。種族的に少々丈夫な程度|
|BGCOLOR(#F5F5F5):Master Mason|工学者|&amp;ref(Nation/C_Gold.jpg,nolink,25x25,Gold);60&amp;ref(Nation/C_Resource.jpg,nolink,25x25,Resource);52&amp;ref(Nation/C_Command.jpg,nolink,25x25,Commander Point);1|&amp;ref(Nation/R_Capital.jpg,nolink,25x25,National Capital);||&amp;ref(Nation/Squad.jpg,nolink,25x25,Squad);1&amp;ref(Nation/LivingLead.jpg,nolink,25x25,Leadership);10|16|
|~|&gt;|&gt;|&gt;|&gt;|&gt;|BGCOLOR(#F5F5F5):包囲戦と建築に長ける石工。要塞の出力最大化には必須|
|BGCOLOR(#F5F5F5):Black Priest|聖職者&amp;ref(Nation/Sacred.jpg,nolink,25x25,Sacred);|&amp;ref(Nation/C_Gold.jpg,nolink,25x25,Gold);100&amp;ref(Nation/C_Resource.jpg,nolink,25x25,Resource);2&amp;ref(Nation/C_Command.jpg,nolink,25x25,Commander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Leadership);5+|16|
|~|&gt;|&gt;|&gt;|&gt;|&gt;|BGCOLOR(#F5F5F5):レベル2の聖職者。地などの魔法を持ち異端審問も得意|
|BGCOLOR(#F5F5F5):Priest Smith|聖職者&amp;ref(Nation/Sacred.jpg,nolink,25x25,Sacred);|&amp;ref(Nation/C_Gold.jpg,nolink,25x25,Gold);175&amp;ref(Nation/C_Resource.jpg,nolink,25x25,Resource);7&amp;ref(Nation/C_Command.jpg,nolink,25x25,Commander Point);2|&amp;ref(Nation/R_Capital.jpg,nolink,25x25,National Capital);|&amp;ref(Spell/P_Research.jpg,nolink,25x25,Lab Needed);&amp;ref(Spell/P_Holy.jpg,nolink,25x25,Temple Needed);|&amp;ref(Nation/Squad.jpg,nolink,25x25,Squad);1&amp;ref(Nation/LivingLead.jpg,nolink,25x25,Leadership);15&amp;ref(Nation/MagicLead.jpg,nolink,25x25,Magic Leadership);15|14|
|~|&gt;|&gt;|&gt;|&gt;|&gt;|BGCOLOR(#F5F5F5):レベル1の聖職者。地と火の魔法も持ち鍛冶師の技能も備える|
|BGCOLOR(#F5F5F5):Lord Guardian|指揮官|&amp;ref(Nation/C_Gold.jpg,nolink,25x25,Gold);80&amp;ref(Nation/C_Resource.jpg,nolink,25x25,Resource);44&amp;ref(Nation/C_Command.jpg,nolink,25x25,Commander Point);1|&amp;ref(Nation/R_Capital.jpg,nolink,25x25,National Capital);||&amp;ref(Nation/Squad.jpg,nolink,25x25,Squad);3&amp;ref(Nation/LivingLead.jpg,nolink,25x25,Leadership);80|10|
|~|&gt;|&gt;|&gt;|&gt;|&gt;|BGCOLOR(#F5F5F5):高い戦闘力を持つ指揮官。要塞防衛を得意とする|
***兵士
|名称|種別|コスト|&gt;|雇用条件|指揮枠|行軍|
|BGCOLOR(#F5F5F5):War Dog|動物|&amp;ref(Nation/C_Gold.jpg,nolink,25x25,Gold);7&amp;ref(Nation/C_Resource.jpg,nolink,25x25,Resource);7&amp;ref(Nation/C_Recruitment.jpg,nolink,25x25,Recruitment Point);2|&amp;ref(Nation/R_Fort.jpg,nolink,25x25,Land Fortress);||&amp;ref(Nation/LivingLead.jpg,nolink,25x25,Living);&amp;ref(Nation/Animal.jpg,nolink,25x25,Animal);&amp;ref(Nation/Undisciplined.jpg,nolink,25x25,Undisciplined);|14|
|~|&gt;|&gt;|&gt;|&gt;|&gt;|BGCOLOR(#F5F5F5):鎧を着せられた犬。弱いが数と侮れない硬さで煩わせる|
|BGCOLOR(#F5F5F5):Crossbowman|射手|&amp;ref(Nation/C_Gold.jpg,nolink,25x25,Gold);10&amp;ref(Nation/C_Resource.jpg,nolink,25x25,Resource);28&amp;ref(Nation/C_Recruitment.jpg,nolink,25x25,Recruitment Point);9|&amp;ref(Nation/R_Fort.jpg,nolink,25x25,Land Fortress);||&amp;ref(Nation/LivingLead.jpg,nolink,25x25,Living);|10|
|~|&gt;|&gt;|&gt;|&gt;|&gt;|BGCOLOR(#F5F5F5):装填に手間を喰う強力な弩を使う。重装相手でも十分|
|BGCOLOR(#F5F5F5):Infantry of Ulm|歩兵|&amp;ref(Nation/C_Gold.jpg,nolink,25x25,Gold);10&amp;ref(Nation/C_Resource.jpg,nolink,25x25,Resource);27&amp;ref(Nation/C_Recruitment.jpg,nolink,25x25,Recruitment Point);9|&amp;ref(Nation/R_Fort.jpg,nolink,25x25,Land Fortress);||&amp;ref(Nation/LivingLead.jpg,nolink,25x25,Living);|8|
|~|&gt;|&gt;|&gt;|&gt;|&gt;|BGCOLOR(#F5F5F5):戦斧を持つ重歩兵。一撃が重く命中率も高い|
|BGCOLOR(#F5F5F5):Black Plate Infantry|歩兵|&amp;ref(Nation/C_Gold.jpg,nolink,25x25,Gold);10&amp;ref(Nation/C_Resource.jpg,nolink,25x25,Resource);38&amp;ref(Nation/C_Recruitment.jpg,nolink,25x25,Recruitment Point);9|&amp;ref(Nation/R_Fort.jpg,nolink,25x25,Land Fortress);||&amp;ref(Nation/LivingLead.jpg,nolink,25x25,Living);|8|
|~|&gt;|&gt;|&gt;|&gt;|&gt;|BGCOLOR(#F5F5F5):戦斧を持つ超重歩兵。防具への信頼から士気が高い|
|BGCOLOR(#F5F5F5):Infantry of Ulm|歩兵|&amp;ref(Nation/C_Gold.jpg,nolink,25x25,Gold);10&amp;ref(Nation/C_Resource.jpg,nolink,25x25,Resource);27&amp;ref(Nation/C_Recruitment.jpg,nolink,25x25,Recruitment Point);9|&amp;ref(Nation/R_Fort.jpg,nolink,25x25,Land Fortress);||&amp;ref(Nation/LivingLead.jpg,nolink,25x25,Living);|8|
|~|&gt;|&gt;|&gt;|&gt;|&gt;|BGCOLOR(#F5F5F5):連接棍を持つ重歩兵。低威力ながら二連攻撃で盾にも強い|
|BGCOLOR(#F5F5F5):Black Plate Infantry|歩兵|&amp;ref(Nation/C_Gold.jpg,nolink,25x25,Gold);10&amp;ref(Nation/C_Resource.jpg,nolink,25x25,Resource);38&amp;ref(Nation/C_Recruitment.jpg,nolink,25x25,Recruitment Point);9|&amp;ref(Nation/R_Fort.jpg,nolink,25x25,Land Fortress);||&amp;ref(Nation/LivingLead.jpg,nolink,25x25,Living);|8|
|~|&gt;|&gt;|&gt;|&gt;|&gt;|BGCOLOR(#F5F5F5):連接棍を持つ超重歩兵。絶望的防御技能を防具で補う|
|BGCOLOR(#F5F5F5):Infantry of Ulm|歩兵|&amp;ref(Nation/C_Gold.jpg,nolink,25x25,Gold);10&amp;ref(Nation/C_Resource.jpg,nolink,25x25,Resource);30&amp;ref(Nation/C_Recruitment.jpg,nolink,25x25,Recruitment Point);9|&amp;ref(Nation/R_Fort.jpg,nolink,25x25,Land Fortress);||&amp;ref(Nation/LivingLead.jpg,nolink,25x25,Living);|8|
|~|&gt;|&gt;|&gt;|&gt;|&gt;|BGCOLOR(#F5F5F5):大槌を持つ重歩兵。少し安価で頭部命中時が強力|
|BGCOLOR(#F5F5F5):Black Plate Infantry|歩兵|&amp;ref(Nation/C_Gold.jpg,nolink,25x25,Gold);10&amp;ref(Nation/C_Resource.jpg,nolink,25x25,Resource);41&amp;ref(Nation/C_Recruitment.jpg,nolink,25x25,Recruitment Point);9|&amp;ref(Nation/R_Fort.jpg,nolink,25x25,Land Fortress);||&amp;ref(Nation/LivingLead.jpg,nolink,25x25,Living);|8|
|~|&gt;|&gt;|&gt;|&gt;|&gt;|BGCOLOR(#F5F5F5):大槌を持つ超重歩兵。防具の質と訓練により持久力も高い|
|BGCOLOR(#F5F5F5):Infantry of Ulm|歩兵|&amp;ref(Nation/C_Gold.jpg,nolink,25x25,Gold);10&amp;ref(Nation/C_Resource.jpg,nolink,25x25,Resource);30&amp;ref(Nation/C_Recruitment.jpg,nolink,25x25,Recruitment Point);9|&amp;ref(Nation/R_Fort.jpg,nolink,25x25,Land Fortress);||&amp;ref(Nation/LivingLead.jpg,nolink,25x25,Living);|8|
|~|&gt;|&gt;|&gt;|&gt;|&gt;|BGCOLOR(#F5F5F5):槌と大盾を持つ重歩兵。そこそこの攻撃力と射撃対策を両立|
|BGCOLOR(#F5F5F5):Black Plate Infantry|歩兵|&amp;ref(Nation/C_Gold.jpg,nolink,25x25,Gold);10&amp;ref(Nation/C_Resource.jpg,nolink,25x25,Resource);41&amp;ref(Nation/C_Recruitment.jpg,nolink,25x25,Recruitment Point);9|&amp;ref(Nation/R_Fort.jpg,nolink,25x25,Land Fortress);||&amp;ref(Nation/LivingLead.jpg,nolink,25x25,Living);|8|
|~|&gt;|&gt;|&gt;|&gt;|&gt;|BGCOLOR(#F5F5F5):槌と大盾を持つ超重歩兵。弩でもこの硬さを貫くのは苦労する|
|BGCOLOR(#F5F5F5):Infantry of Ulm|歩兵|&amp;ref(Nation/C_Gold.jpg,nolink,25x25,Gold);10&amp;ref(Nation/C_Resource.jpg,nolink,25x25,Resource);26&amp;ref(Nation/C_Recruitment.jpg,nolink,25x25,Recruitment Point);9|&amp;ref(Nation/R_Fort.jpg,nolink,25x25,Land Fortress);||&amp;ref(Nation/LivingLead.jpg,nolink,25x25,Living);|8|
|~|&gt;|&gt;|&gt;|&gt;|&gt;|BGCOLOR(#F5F5F5):朝星棒と大盾を持つ重歩兵。当てやすく盾にも強い|
|BGCOLOR(#F5F5F5):Black Plate Infantry|歩兵|&amp;ref(Nation/C_Gold.jpg,nolink,25x25,Gold);10&amp;ref(Nation/C_Resource.jpg,nolink,25x25,Resource);37&amp;ref(Nation/C_Recruitment.jpg,nolink,25x25,Recruitment Point);9|&amp;ref(Nation/R_Fort.jpg,nolink,25x25,Land Fortress);||&amp;ref(Nation/LivingLead.jpg,nolink,25x25,Living);|8|
|~|&gt;|&gt;|&gt;|&gt;|&gt;|BGCOLOR(#F5F5F5):朝星棒と大盾を持つ超重歩兵。殴り合いではまず打ち負けない|
|BGCOLOR(#F5F5F5):Pikenner|歩兵|&amp;ref(Nation/C_Gold.jpg,nolink,25x25,Gold);10&amp;ref(Nation/C_Resource.jpg,nolink,25x25,Resource);26&amp;ref(Nation/C_Recruitment.jpg,nolink,25x25,Recruitment Point);9|&amp;ref(Nation/R_Fort.jpg,nolink,25x25,Land Fortress);||&amp;ref(Nation/LivingLead.jpg,nolink,25x25,Living);|8|
|~|&gt;|&gt;|&gt;|&gt;|&gt;|BGCOLOR(#F5F5F5):鉾を持つ重歩兵。長槍でさえ迎撃でき威力も十分|
|BGCOLOR(#F5F5F5):Black Plate Pikeneer|歩兵|&amp;ref(Nation/C_Gold.jpg,nolink,25x25,Gold);10&amp;ref(Nation/C_Resource.jpg,nolink,25x25,Resource);37&amp;ref(Nation/C_Recruitment.jpg,nolink,25x25,Recruitment Point);9|&amp;ref(Nation/R_Fort.jpg,nolink,25x25,Land Fortress);||&amp;ref(Nation/LivingLead.jpg,nolink,25x25,Living);|8|
|~|&gt;|&gt;|&gt;|&gt;|&gt;|BGCOLOR(#F5F5F5):鉾を持つ超重歩兵。迎撃も入れれば白兵戦では随一の硬さ|
|BGCOLOR(#F5F5F5):Black Knight|騎兵|&amp;ref(Nation/C_Gold.jpg,nolink,25x25,Gold);45&amp;ref(Nation/C_Resource.jpg,nolink,25x25,Resource);68&amp;ref(Nation/C_Recruitment.jpg,nolink,25x25,Recruitment Point);46|&amp;ref(Nation/R_Fort.jpg,nolink,25x25,Land Fortress);||&amp;ref(Nation/LivingLead.jpg,nolink,25x25,Living);|14|
|~|&gt;|&gt;|&gt;|&gt;|&gt;|BGCOLOR(#F5F5F5):突撃槍、朝星棒、騎盾を持つ超重騎兵。単純な白兵戦なら驚異的な強さ|
|BGCOLOR(#F5F5F5):Sapper|工兵|&amp;ref(Nation/C_Gold.jpg,nolink,25x25,Gold);20&amp;ref(Nation/C_Resource.jpg,nolink,25x25,Resource);37&amp;ref(Nation/C_Recruitment.jpg,nolink,25x25,Recruitment Point);31|&amp;ref(Nation/R_Fort.jpg,nolink,25x25,Land Fortress);||&amp;ref(Nation/LivingLead.jpg,nolink,25x25,Living);|12|
|~|&gt;|&gt;|&gt;|&gt;|&gt;|BGCOLOR(#F5F5F5):鶴橋と弩を持つ工兵。援護射撃もできるが本業は包囲戦|
|BGCOLOR(#F5F5F5):Guardian|歩兵|&amp;ref(Nation/C_Gold.jpg,nolink,25x25,Gold);20&amp;ref(Nation/C_Resource.jpg,nolink,25x25,Resource);44&amp;ref(Nation/C_Recruitment.jpg,nolink,25x25,Recruitment Point);31|&amp;ref(Nation/R_Capital.jpg,nolink,25x25,National Capital);||&amp;ref(Nation/LivingLead.jpg,nolink,25x25,Living);|8|
|~|&gt;|&gt;|&gt;|&gt;|&gt;|BGCOLOR(#F5F5F5):神聖殺しの矛槍を持つ超重歩兵。要塞の防衛も得意とする|
**守備隊
|種別|指揮官|兵士|備考|
|陸上下位|Commander of Ulm|Infantry of Ulm:5　Crossbowman:10|Infantryは戦斧装備|
|陸上上位|Black Acolyte|Pikeneer:10||
|陸上要塞|Master Mason|Crossbowman:6||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|魔法土地|The Keep of Ulm, The Forge of Ulm|
|宝石収入|&amp;ref(Spell/V_Earth.jpg,nolink,25x25,Earth Gem);5|
|特殊機能||
***魔法技能
|名称|雇用|固定魔力|変動魔力|研究力|特殊能力|
|Master Smith|&amp;ref(Nation/R_Fort.jpg,nolink,25x25,Land Fortress);|&amp;ref(Spell/P_Fire.jpg,nolink,25x25,Fire);1&amp;ref(Spell/P_Earth.jpg,nolink,25x25,Earth);2|&amp;ref(Spell/P_Fire.jpg,nolink,25x25,Fire);&amp;ref(Spell/P_Air.jpg,nolink,25x25,Air);&amp;ref(Spell/P_Earth.jpg,nolink,25x25,Earth);&amp;ref(Spell/P_Astral.jpg,nolink,25x25,Astral);+1:20%|&amp;ref(Spell/P_Research.jpg,nolink,25x25,Research);11+|&amp;ref(Nation/Mundane-Researcher.jpg,nolink,25x25,Mundane Researcher);&amp;ref(Nation/Forge-Bonus.jpg,nolink,25x25,Forge Bonus (2));&amp;ref(Nation/Resource-Bonus.jpg,nolink,25x25,Resource Bonus (10));|
|Black Acolyte|&amp;ref(Nation/R_Fort.jpg,nolink,25x25,Land Fortress);|&amp;ref(Spell/P_Holy.jpg,nolink,25x25,Holy);1|||&amp;ref(Nation/Sacred.jpg,nolink,25x25,Sacred);|
|Black Priest|&amp;ref(Nation/R_Capital.jpg,nolink,25x25,National Capital);|&amp;ref(Spell/P_Earth.jpg,nolink,25x25,Earth);1&amp;ref(Spell/P_Holy.jpg,nolink,25x25,Holy);2|&amp;ref(Spell/P_Fire.jpg,nolink,25x25,Fire);&amp;ref(Spell/P_Air.jpg,nolink,25x25,Air);&amp;ref(Spell/P_Earth.jpg,nolink,25x25,Earth);&amp;ref(Spell/P_Astral.jpg,nolink,25x25,Astral);+1:10%|&amp;ref(Spell/P_Research.jpg,nolink,25x25,Research);7|&amp;ref(Nation/Inquisitor.jpg,nolink,25x25,Inquisitor);&amp;ref(Nation/Sacred.jpg,nolink,25x25,Sacred);|
|Priest Smith|&amp;ref(Nation/R_Capital.jpg,nolink,25x25,National Capital);|&amp;ref(Spell/P_Fire.jpg,nolink,25x25,Fire);1&amp;ref(Spell/P_Earth.jpg,nolink,25x25,Earth);2&amp;ref(Spell/P_Holy.jpg,nolink,25x25,Holy);1||&amp;ref(Spell/P_Research.jpg,nolink,25x25,Research);11|&amp;ref(Nation/Mundane-Researcher.jpg,nolink,25x25,Mundane Researcher);&amp;ref(Nation/Forge-Bonus.jpg,nolink,25x25,Forge Bonus (1));&amp;ref(Nation/Resource-Bonus.jpg,nolink,25x25,Resource Bonus (10));&amp;ref(Nation/Sacred.jpg,nolink,25x25,Sacred);|
***固有呪文
|領域|名称|主系統|副系統|消費|使用場面|簡易分類|
|Conjuration Lv3|Sloth of Bears|&amp;ref(Spell/P_Nature.jpg,nolink,25x25,Nature);2||&amp;ref(Spell/V_Nature.jpg,nolink,25x25,Nature Gem);10|儀式/陸上専用|兵士召喚|
|~|~|&gt;|&gt;|&gt;|&gt;|強靭なGreat Bearを10+体召喚します|
|Conjuration Lv8|Contact Iron Angel|&amp;ref(Spell/P_Earth.jpg,nolink,25x25,Earth);5|&amp;ref(Spell/P_Astral.jpg,nolink,25x25,Astral);2|&amp;ref(Spell/V_Earth.jpg,nolink,25x25,Earth Gem);25|儀式/陸上専用|指揮官召喚|
|~|~|&gt;|&gt;|&gt;|&gt;|異教と魔法を滅ぼす鋼の天使Iron Angelを召喚します|
|Evocation Lv3|Iron Darts|&amp;ref(Spell/P_Earth.jpg,nolink,25x25,Earth);1|&amp;ref(Spell/P_Holy.jpg,nolink,25x25,Holy);1||戦闘/陸上専用|攻撃|
|~|~|&gt;|&gt;|&gt;|&gt;|魔法生物に強い魔法の鉄の矢を3+発放ち攻撃します|
|Evocation Lv6|Iron Blizzard|&amp;ref(Spell/P_Earth.jpg,nolink,25x25,Earth);1|&amp;ref(Spell/P_Holy.jpg,nolink,25x25,Holy);1||戦闘/陸上専用|攻撃|
|~|~|&gt;|&gt;|&gt;|&gt;|魔法生物に強い魔法の鉄の矢を30+発放ち攻撃します|
|Thaumaturgy Lv5|Tempering the Will|&amp;ref(Spell/P_Earth.jpg,nolink,25x25,Earth);3|||戦闘/水陸両用|全体強化|
|~|~|&gt;|&gt;|&gt;|&gt;|意志ある味方全員の魔法抵抗を向上させようと試みます|
***固有アイテム
|Construction Lv2|BGCOLOR(#000000):&amp;ref(Item/DH Weapons/Black-Halberd.jpg,nolink,75x75,Black Halberd);|BGCOLOR(BLACK):COLOR(WHITE):''Black Halberd''|両手|&amp;ref(Spell/P_Earth.jpg,nolink,25x25,Earth);1|&amp;ref(Spell/V_Earth.jpg,nolink,25x25,Earth Gem);5|
|~|~|&gt;|&gt;|&gt;|攻撃力：12&amp;ref(Item/D_Slash.jpg,nolink,25x25,Slash Damage);&amp;ref(Item/D_Pierce.jpg,nolink,25x25,Pierce Damage);&amp;ref(Item/D_Magic.jpg,nolink,25x25,Magic Damage);&amp;br;筋力加算+25%&amp;br;攻撃修正：1&amp;br;防御修正：2&amp;br;長さ：3&amp;br;攻撃時追撃：Bane of Heresy|
|~|&gt;|&gt;|&gt;|&gt;|BGCOLOR(#F5F5F5):異教の神聖を打ちのめす。神にも有効|
**聖職
***支配圏特殊効果
なし
***聖職者特殊能力
なし
</v>
      </c>
    </row>
    <row r="44" spans="1:31" x14ac:dyDescent="0.15">
      <c r="A44" t="s">
        <v>2954</v>
      </c>
      <c r="B44" t="s">
        <v>2967</v>
      </c>
      <c r="C44" t="s">
        <v>2968</v>
      </c>
      <c r="D44" t="s">
        <v>3079</v>
      </c>
      <c r="E44" s="10" t="s">
        <v>9881</v>
      </c>
      <c r="F44" s="10" t="s">
        <v>9755</v>
      </c>
      <c r="J44" t="s">
        <v>9756</v>
      </c>
      <c r="L44" t="s">
        <v>9757</v>
      </c>
      <c r="M44" t="s">
        <v>9758</v>
      </c>
      <c r="P44">
        <v>4</v>
      </c>
      <c r="S44">
        <v>1</v>
      </c>
      <c r="T44">
        <v>100</v>
      </c>
      <c r="U44">
        <v>500</v>
      </c>
      <c r="W44">
        <v>400</v>
      </c>
      <c r="Y44" t="s">
        <v>9759</v>
      </c>
      <c r="Z44" t="s">
        <v>9760</v>
      </c>
      <c r="AA44" t="s">
        <v>9761</v>
      </c>
      <c r="AB44" t="str">
        <f t="shared" si="0"/>
        <v>|BGCOLOR(#FDFDFD):[[&amp;ref(Marignon.jpg,nolink,50x65,Marignon, Fiery Justice);&gt;./Marignon]]</v>
      </c>
      <c r="AC44" t="str">
        <f t="shared" ca="1" si="3"/>
        <v>|BGCOLOR(#FAEBD7):[[''Marignon''&gt;./Marignon]]</v>
      </c>
      <c r="AD44"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v>
      </c>
      <c r="AE44" t="str">
        <f ca="1">CONCATENATE("*",B44,", ",C44,CHAR(10),E44,CHAR(10),"**国勢",CHAR(10),"|種族|",F44,"|",CHAR(10),"|経済|",G44,"|",CHAR(10),"|気候|",IF(H44&lt;&gt;"",REPT(SUBSTITUTE(SUBSTITUTE(LEFT(H44,4),"Heat","&amp;ref(Spell/S_Heat.jpg,nolink,25x25,Heat);"),"Cold","&amp;ref(Spell/S_Cold.jpg,nolink,25x25,Cold);"),RIGHT(H44,1)),""),"|",CHAR(10),"|祝福|",SUBSTITUTE(SUBSTITUTE(SUBSTITUTE(SUBSTITUTE(SUBSTITUTE(SUBSTITUTE(SUBSTITUTE(SUBSTITUTE(J44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44&amp;" "&amp;B44&amp;" 指揮官 S",Troops!$A:$A,0)&amp;":AJ"&amp;MATCH(A44&amp;" "&amp;B44&amp;" 指揮官 E",Troops!$A:$A,0))),myConcat(INDIRECT("Troops!AJ"&amp;MATCH(A44&amp;" "&amp;B44&amp;" 指揮官 S",Troops!$A:$A,0)))),CHAR(10),"***兵士",CHAR(10),"|名称|種別|コスト|&gt;|雇用条件|指揮枠|行軍|",CHAR(10),IFERROR(myConcat(INDIRECT("Troops!AJ"&amp;MATCH(A44&amp;" "&amp;B44&amp;" 兵士 S",Troops!$A:$A,0)&amp;":AJ"&amp;MATCH(A44&amp;" "&amp;B44&amp;" 兵士 E",Troops!$A:$A,0))),myConcat(INDIRECT("Troops!AJ"&amp;MATCH(A44&amp;" "&amp;B44&amp;" 指揮官 S",Troops!$A:$A,0)))),"**守備隊",CHAR(10),"|種別|指揮官|兵士|備考|",CHAR(10),IFERROR(myConcat(INDIRECT("Defence!H"&amp;MATCH(A44&amp;" "&amp;B44&amp;" S",Defence!$A:$A,0)&amp;":H"&amp;MATCH(A44&amp;" "&amp;B44&amp;" E",Defence!$A:$A,0))),myConcat(INDIRECT("Defence!H"&amp;MATCH(A44&amp;" "&amp;B44&amp;" S",Defence!$A:$A,0)))),CHAR(10),"**建造物",CHAR(10),"***首都要塞",CHAR(10),"|名称|管理力|指揮官雇用|兵士雇用|食糧庫|守備隊倍率|防壁強度|",CHAR(10),VLOOKUP(L44,Fort!$D:$M,10,FALSE),CHAR(10),"***陸上要塞",CHAR(10),"|名称|建造費|工期|管理力|指揮官雇用|兵士雇用|食糧庫|守備隊倍率|防壁強度|",CHAR(10),IFERROR(myConcat(INDIRECT(ADDRESS(MATCH(M44&amp;"1",Fort!$A:$A,0),MATCH(T44,Fort!$1:$1,0),3,1,"Fort")&amp;":"&amp;ADDRESS(MATCH(M44&amp;P44,Fort!$A:$A,0),MATCH(T44,Fort!$1:$1,0),3,1))),myConcat(INDIRECT(ADDRESS(MATCH(M44&amp;"1",Fort!$A:$A,0),MATCH(T44,Fort!$1:$1,0),3,1,"Fort")))),IFERROR("***沿岸要塞"&amp;CHAR(10)&amp;"|名称|建造費|工期|管理力|指揮官雇用|兵士雇用|食糧庫|守備隊倍率|防壁強度|"&amp;CHAR(10)&amp;IFERROR(myConcat(INDIRECT(ADDRESS(MATCH(N44&amp;"1",Fort!$A:$A,0),MATCH(T44,Fort!$1:$1,0),3,1,"Fort")&amp;":"&amp;ADDRESS(MATCH(N44&amp;Q44,Fort!$A:$A,0),MATCH(T44,Fort!$1:$1,0),3,1))),myConcat(INDIRECT(ADDRESS(MATCH(N44&amp;"1",Fort!$A:$A,0),MATCH(T44,Fort!$1:$1,0),3,1,"Fort")))&amp;CHAR(10)),""),"***水中要塞",CHAR(10),IFERROR("|名称|建造費|工期|管理力|指揮官雇用|兵士雇用|食糧庫|守備隊倍率|防壁強度|"&amp;CHAR(10)&amp;IFERROR(myConcat(INDIRECT(ADDRESS(MATCH(O44&amp;"1",Fort!$A:$A,0),MATCH(T44,Fort!$1:$1,0),3,1,"Fort")&amp;":"&amp;ADDRESS(MATCH(O44&amp;R44,Fort!$A:$A,0),MATCH(T44,Fort!$1:$1,0),3,1))),myConcat(INDIRECT(ADDRESS(MATCH(O44&amp;"1",Fort!$A:$A,0),MATCH(T44,Fort!$1:$1,0),3,1,"Fort")))),"建造不可"),CHAR(10),"***研究所と寺院",CHAR(10),"|設備|費用|特殊効果|",CHAR(10),"|研究所|",IF(U44&lt;&gt;500,"''"&amp;U44&amp;"''",U44),"|",V44,"|",CHAR(10),"|寺院|",IF(W44&lt;&gt;400,"''"&amp;W44&amp;"''",W44),"|",X44,"|",CHAR(10),"**魔法",CHAR(10),"***魔法資源",CHAR(10),"|魔法土地|",Y44,"|",CHAR(10),"|宝石収入|",SUBSTITUTE(SUBSTITUTE(SUBSTITUTE(SUBSTITUTE(SUBSTITUTE(SUBSTITUTE(SUBSTITUTE(SUBSTITUTE(Z44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Slave);"),"|",CHAR(10),"|特殊機能|",AA44,"|",CHAR(10),"***魔法技能",CHAR(10),"|名称|雇用|固定魔力|変動魔力|研究力|特殊能力|",CHAR(10),IFERROR(myConcat(INDIRECT("MagicSkill!AM"&amp;MATCH(A44&amp;" "&amp;B44&amp;" S",MagicSkill!$A:$A,0)&amp;":AM"&amp;MATCH(A44&amp;" "&amp;B44&amp;" E",MagicSkill!$A:$A,0))),myConcat(INDIRECT("MagicSkill!AM"&amp;MATCH(A44&amp;" "&amp;B44&amp;" S",MagicSkill!$A:$A,0)))),CHAR(10),"***固有呪文",CHAR(10),IFERROR(CHAR(10)&amp;"|領域|名称|主系統|副系統|消費|使用場面|簡易分類|"&amp;CHAR(10)&amp;IFERROR(myConcat(INDIRECT("NationalSpellWork!E"&amp;MATCH(A44&amp;" "&amp;B44&amp;" S",NationalSpellWork!$A:$A,0)&amp;":E"&amp;MATCH(A44&amp;" "&amp;B44&amp;" E",NationalSpellWork!$A:$A,0))),myConcat(INDIRECT("NationalSpellWork!E"&amp;MATCH(A44&amp;" "&amp;B44&amp;" S",NationalSpellWork!$A:$A,0)))),"なし"),CHAR(10),"***固有アイテム",CHAR(10),IFERROR(IFERROR(myConcat(INDIRECT("NationalItemWork!E"&amp;MATCH(A44&amp;" "&amp;B44&amp;" S",NationalItemWork!$A:$A,0)&amp;":E"&amp;MATCH(A44&amp;" "&amp;B44&amp;" E",NationalItemWork!$A:$A,0))),myConcat(INDIRECT("NationalItemWork!E"&amp;MATCH(A44&amp;" "&amp;B44&amp;" S",NationalItemWork!$A:$A,0)))),"なし"),CHAR(10),"**聖職",CHAR(10),"***支配圏特殊効果",CHAR(10),IF(I44&lt;&gt;"",I44,"なし"),CHAR(10),"***聖職者特殊能力",CHAR(10),IF(K44&lt;&gt;"",K44,"なし"),CHAR(10))</f>
        <v xml:space="preserve">*Marignon, Fiery Justice
Marignonは、封建的な神政です。
宗教裁判所は、軍事も含めた国のあらゆる面を制御します。
領主は十分の一税を払い、農民たちに課税していますが、しかし全ての政治的判断は教会の下でのみ行われます。
MarignonはErmorの灰の中から立ち上がり、宗教的熱意と厳格さを以って堕ちた帝国の影を遠ざけておくことに成功しました。
Marignonに広く満ちた狂信は、これまでの生存に素晴らしい価値を持ちました。
Marignonの重歩兵隊は、大剣や矛槍のような大型の武器を装備しています。
全ての部隊は、Marignonの明るい赤と橙色の制服を纏います。
MarignonのInquisitorは、Witch Hunterと共にHouse of Fiery Justiceで訓練されます。
Witch Hunterは、星の魔法を使う魔法神官です。
**国勢
|種族|人間|
|経済||
|気候||
|祝福|&amp;ref(Spell/P_Fire.jpg,nolink,30x30,Fire);+2&amp;ref(Spell/P_Astral.jpg,nolink,30x30,Astral);+2|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|BGCOLOR(#F5F5F5):Troubadour|密偵|&amp;ref(Nation/C_Gold.jpg,nolink,25x25,Gold);80&amp;ref(Nation/C_Resource.jpg,nolink,25x25,Resource);5&amp;ref(Nation/C_Command.jpg,nolink,25x25,Commander Point);2|&amp;ref(Nation/R_Fort.jpg,nolink,25x25,Land Fortress);|||16&amp;ref(Nation/Stealthy.jpg,nolink,25x25,Stealthy (70));|
|~|&gt;|&gt;|&gt;|&gt;|&gt;|BGCOLOR(#F5F5F5):潜伏が上手い密偵。女性指揮官の誘惑もできる|
|BGCOLOR(#F5F5F5):Paladin|聖職者&amp;ref(Nation/Sacred.jpg,nolink,25x25,Sacred);|&amp;ref(Nation/C_Gold.jpg,nolink,25x25,Gold);145&amp;ref(Nation/C_Resource.jpg,nolink,25x25,Resource);61&amp;ref(Nation/C_Command.jpg,nolink,25x25,Commander Point);1|&amp;ref(Nation/R_Fort.jpg,nolink,25x25,Land Fortress);|&amp;ref(Spell/P_Holy.jpg,nolink,25x25,Temple Needed);|&amp;ref(Nation/Squad.jpg,nolink,25x25,Squad);3&amp;ref(Nation/LivingLead.jpg,nolink,25x25,Leadership);80|16|
|~|&gt;|&gt;|&gt;|&gt;|&gt;|BGCOLOR(#F5F5F5):レベル1の聖職者。指揮官も兼任し戦闘力も優れる|
|BGCOLOR(#F5F5F5):Friar|聖職者&amp;ref(Nation/Sacred.jpg,nolink,25x25,Sacred);|&amp;ref(Nation/C_Gold.jpg,nolink,25x25,Gold);45&amp;ref(Nation/C_Resource.jpg,nolink,25x25,Resource);1&amp;ref(Nation/C_Command.jpg,nolink,25x25,Commander Point);1|&amp;ref(Nation/R_Fort.jpg,nolink,25x25,Land Fortress);&amp;ref(Nation/R_Foreign.jpg,nolink,25x25,Non-Fort Land);|&amp;ref(Spell/P_Holy.jpg,nolink,25x25,Temple Needed);|&amp;ref(Nation/Squad.jpg,nolink,25x25,Squad);2&amp;ref(Nation/LivingLead.jpg,nolink,25x25,Leadership);40|16&amp;ref(Nation/Stealthy.jpg,nolink,25x25,Stealthy (40));|
|~|&gt;|&gt;|&gt;|&gt;|&gt;|BGCOLOR(#F5F5F5):レベル1の聖職者。敵地に潜伏しての布教も行える|
|BGCOLOR(#F5F5F5):Inquisitor|聖職者&amp;ref(Nation/Sacred.jpg,nolink,25x25,Sacred);|&amp;ref(Nation/C_Gold.jpg,nolink,25x25,Gold);135&amp;ref(Nation/C_Resource.jpg,nolink,25x25,Resource);1&amp;ref(Nation/C_Command.jpg,nolink,25x25,Commander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Needed);|&amp;ref(Nation/Squad.jpg,nolink,25x25,Squad);3&amp;ref(Nation/LivingLead.jpg,nolink,25x25,Leadership);85&amp;ref(Nation/MagicLead.jpg,nolink,25x25,Magic Leadership);5|14|
|~|&gt;|&gt;|&gt;|&gt;|&gt;|BGCOLOR(#F5F5F5):レベル2の聖職者。火の魔法と異端審問の技能を持つ|
|BGCOLOR(#F5F5F5):Initiate|魔術師|&amp;ref(Nation/C_Gold.jpg,nolink,25x25,Gold);45&amp;ref(Nation/C_Resource.jpg,nolink,25x25,Resource);1&amp;ref(Nation/C_Command.jpg,nolink,25x25,Commander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Leadership);5|16|
|~|&gt;|&gt;|&gt;|&gt;|&gt;|BGCOLOR(#F5F5F5):火の魔法技能を持つ。研究が主な役目|
|BGCOLOR(#F5F5F5):Witch Hunter|聖職者&amp;ref(Nation/Sacred.jpg,nolink,25x25,Sacred);|&amp;ref(Nation/C_Gold.jpg,nolink,25x25,Gold);185&amp;ref(Nation/C_Resource.jpg,nolink,25x25,Resource);2&amp;ref(Nation/C_Command.jpg,nolink,25x25,Commander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Leadership);20|16|
|~|&gt;|&gt;|&gt;|&gt;|&gt;|BGCOLOR(#F5F5F5):レベル1の聖職者。火と星の魔法技能も持つ|
|BGCOLOR(#F5F5F5):High Inquisitor|聖職者&amp;ref(Nation/Sacred.jpg,nolink,25x25,Sacred);|&amp;ref(Nation/C_Gold.jpg,nolink,25x25,Gold);190&amp;ref(Nation/C_Resource.jpg,nolink,25x25,Resource);1&amp;ref(Nation/C_Command.jpg,nolink,25x25,Commander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Needed);|&amp;ref(Nation/Squad.jpg,nolink,25x25,Squad);4&amp;ref(Nation/LivingLead.jpg,nolink,25x25,Leadership);125&amp;ref(Nation/MagicLead.jpg,nolink,25x25,Magic Leadership);5|12|
|~|&gt;|&gt;|&gt;|&gt;|&gt;|BGCOLOR(#F5F5F5):レベル3の聖職者。火の魔法と異端審問を持ち指揮も行う|
|BGCOLOR(#F5F5F5):Grand Master|聖職者&amp;ref(Nation/Sacred.jpg,nolink,25x25,Sacred);|&amp;ref(Nation/C_Gold.jpg,nolink,25x25,Gold);370&amp;ref(Nation/C_Resource.jpg,nolink,25x25,Resource);2&amp;ref(Nation/C_Command.jpg,nolink,25x25,Commander Point);4|&amp;ref(Nation/R_Capital.jpg,nolink,25x25,National Capital);|&amp;ref(Spell/P_Research.jpg,nolink,25x25,Lab Needed);&amp;ref(Spell/P_Holy.jpg,nolink,25x25,Temple Needed);|&amp;ref(Nation/Squad.jpg,nolink,25x25,Squad);3&amp;ref(Nation/LivingLead.jpg,nolink,25x25,Leadership);95+&amp;ref(Nation/MagicLead.jpg,nolink,25x25,Magic Leadership);40+|10|
|~|&gt;|&gt;|&gt;|&gt;|&gt;|BGCOLOR(#F5F5F5):レベル2の聖職者。火、星などの魔法技能も持つ|
|BGCOLOR(#F5F5F5):Architect|工学者|&amp;ref(Nation/C_Gold.jpg,nolink,25x25,Gold);45&amp;ref(Nation/C_Resource.jpg,nolink,25x25,Resource);52&amp;ref(Nation/C_Command.jpg,nolink,25x25,Commander Point);1|&amp;ref(Nation/R_Capital.jpg,nolink,25x25,National Capital);||&amp;ref(Nation/Squad.jpg,nolink,25x25,Squad);1&amp;ref(Nation/LivingLead.jpg,nolink,25x25,Leadership);10|16|
|~|&gt;|&gt;|&gt;|&gt;|&gt;|BGCOLOR(#F5F5F5):包囲戦と建築に長ける技師。高度な要塞の建造には欠かせない|
***兵士
|名称|種別|コスト|&gt;|雇用条件|指揮枠|行軍|
|BGCOLOR(#F5F5F5):Crossbowman|射手|&amp;ref(Nation/C_Gold.jpg,nolink,25x25,Gold);10&amp;ref(Nation/C_Resource.jpg,nolink,25x25,Resource);8&amp;ref(Nation/C_Recruitment.jpg,nolink,25x25,Recruitment Point);9|&amp;ref(Nation/R_Fort.jpg,nolink,25x25,Land Fortress);||&amp;ref(Nation/LivingLead.jpg,nolink,25x25,Living);|14|
|~|&gt;|&gt;|&gt;|&gt;|&gt;|BGCOLOR(#F5F5F5):防御貫通の弩を使う弓兵。一般的なものより士気が高い|
|BGCOLOR(#F5F5F5):Swordsman|歩兵|&amp;ref(Nation/C_Gold.jpg,nolink,25x25,Gold);10&amp;ref(Nation/C_Resource.jpg,nolink,25x25,Resource);23&amp;ref(Nation/C_Recruitment.jpg,nolink,25x25,Recruitment Point);9|&amp;ref(Nation/R_Fort.jpg,nolink,25x25,Land Fortress);||&amp;ref(Nation/LivingLead.jpg,nolink,25x25,Living);|12|
|~|&gt;|&gt;|&gt;|&gt;|&gt;|BGCOLOR(#F5F5F5):大剣を持つ歩兵。優秀な技量修正と威力を併せ持つ|
|BGCOLOR(#F5F5F5):Halberdier|歩兵|&amp;ref(Nation/C_Gold.jpg,nolink,25x25,Gold);10&amp;ref(Nation/C_Resource.jpg,nolink,25x25,Resource);22&amp;ref(Nation/C_Recruitment.jpg,nolink,25x25,Recruitment Point);9|&amp;ref(Nation/R_Fort.jpg,nolink,25x25,Land Fortress);||&amp;ref(Nation/LivingLead.jpg,nolink,25x25,Living);|12|
|~|&gt;|&gt;|&gt;|&gt;|&gt;|BGCOLOR(#F5F5F5):矛槍を持つ歩兵。要塞の防衛を得意とする|
|BGCOLOR(#F5F5F5):Pikeneer|歩兵|&amp;ref(Nation/C_Gold.jpg,nolink,25x25,Gold);10&amp;ref(Nation/C_Resource.jpg,nolink,25x25,Resource);20&amp;ref(Nation/C_Recruitment.jpg,nolink,25x25,Recruitment Point);9|&amp;ref(Nation/R_Fort.jpg,nolink,25x25,Land Fortress);||&amp;ref(Nation/LivingLead.jpg,nolink,25x25,Living);|12|
|~|&gt;|&gt;|&gt;|&gt;|&gt;|BGCOLOR(#F5F5F5):鉾を持つ歩兵。長槍相手でさえ迎撃できる|
|BGCOLOR(#F5F5F5):Man at Arms|歩兵|&amp;ref(Nation/C_Gold.jpg,nolink,25x25,Gold);14&amp;ref(Nation/C_Resource.jpg,nolink,25x25,Resource);22&amp;ref(Nation/C_Recruitment.jpg,nolink,25x25,Recruitment Point);18|&amp;ref(Nation/R_Fort.jpg,nolink,25x25,Land Fortress);||&amp;ref(Nation/LivingLead.jpg,nolink,25x25,Living);|10|
|~|&gt;|&gt;|&gt;|&gt;|&gt;|BGCOLOR(#F5F5F5):長剣と盾を持つ重歩兵。戦闘技能に優れ護衛も得意|
|BGCOLOR(#F5F5F5):Flagellant|歩兵&amp;ref(Nation/Sacred.jpg,nolink,25x25,Sacred);|&amp;ref(Nation/C_Gold.jpg,nolink,25x25,Gold);10&amp;ref(Nation/C_Resource.jpg,nolink,25x25,Resource);4&amp;ref(Nation/C_Recruitment.jpg,nolink,25x25,Recruitment Point);5|&amp;ref(Nation/R_Fort.jpg,nolink,25x25,Land Fortress);&amp;ref(Nation/R_Foreign.jpg,nolink,25x25,Non-Fort Land);|&amp;ref(Spell/P_Holy.jpg,nolink,25x25,Temple Needed);|&amp;ref(Nation/LivingLead.jpg,nolink,25x25,Living);|14|
|~|&gt;|&gt;|&gt;|&gt;|&gt;|BGCOLOR(#F5F5F5):連接棍を持つ軽歩兵。脆いが安く祝福次第では大化けする|
|BGCOLOR(#F5F5F5):Royal Guard|騎兵|&amp;ref(Nation/C_Gold.jpg,nolink,25x25,Gold);40&amp;ref(Nation/C_Resource.jpg,nolink,25x25,Resource);59&amp;ref(Nation/C_Recruitment.jpg,nolink,25x25,Recruitment Point);46|&amp;ref(Nation/R_Fort.jpg,nolink,25x25,Land Fortress);||&amp;ref(Nation/LivingLead.jpg,nolink,25x25,Living);|14|
|~|&gt;|&gt;|&gt;|&gt;|&gt;|BGCOLOR(#F5F5F5):突撃槍、長剣、騎盾を持つ重騎兵。殴り合いでは強力で護衛もできる|
|BGCOLOR(#F5F5F5):Knight of the Chalice|騎兵&amp;ref(Nation/Sacred.jpg,nolink,25x25,Sacred);|&amp;ref(Nation/C_Gold.jpg,nolink,25x25,Gold);50&amp;ref(Nation/C_Resource.jpg,nolink,25x25,Resource);56&amp;ref(Nation/C_Recruitment.jpg,nolink,25x25,Recruitment Point);46|&amp;ref(Nation/R_Fort.jpg,nolink,25x25,Land Fortress);|&amp;ref(Spell/P_Holy.jpg,nolink,25x25,Temple Needed);|&amp;ref(Nation/LivingLead.jpg,nolink,25x25,Living);|14|
|~|&gt;|&gt;|&gt;|&gt;|&gt;|BGCOLOR(#F5F5F5):突撃槍、長剣、騎盾を持つ重騎兵。この性能には珍しいほどに雇用条件が甘い|
**守備隊
|種別|指揮官|兵士|備考|
|陸上下位|Friar|Pikeneer:10　Crossbowman:10||
|陸上上位|Paladin|Halberdier:10　Swordsman:10||
|陸上要塞|Inquisitor|Crossbowman:8||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|魔法土地|The House of Fiery Justice, The Royal Academy|
|宝石収入|&amp;ref(Spell/V_Fire.jpg,nolink,25x25,Fire Gem);4&amp;ref(Spell/V_Astral.jpg,nolink,25x25,Astral Pearl);1|
|特殊機能|滞在するアンデッドとデーモンを自動攻撃|
***魔法技能
|名称|雇用|固定魔力|変動魔力|研究力|特殊能力|
|Paladin|&amp;ref(Nation/R_Fort.jpg,nolink,25x25,Land Fortress);|&amp;ref(Spell/P_Holy.jpg,nolink,25x25,Holy);1|||&amp;ref(Nation/Combat-Caster.jpg,nolink,25x25,Combat Caster);&amp;ref(Nation/Sacred.jpg,nolink,25x25,Sacred);|
|Friar|&amp;ref(Nation/R_Fort.jpg,nolink,25x25,Land Fortress);&amp;ref(Nation/R_Foreign.jpg,nolink,25x25,Non-Fort Land);|&amp;ref(Spell/P_Holy.jpg,nolink,25x25,Holy);1|||&amp;ref(Nation/Sacred.jpg,nolink,25x25,Sacred);|
|Inquisitor|&amp;ref(Nation/R_Fort.jpg,nolink,25x25,Land Fortress);|&amp;ref(Spell/P_Fire.jpg,nolink,25x25,Fire);1&amp;ref(Spell/P_Holy.jpg,nolink,25x25,Holy);2||&amp;ref(Spell/P_Research.jpg,nolink,25x25,Research);7|&amp;ref(Nation/Inquisitor.jpg,nolink,25x25,Inquisitor);&amp;ref(Nation/Sacred.jpg,nolink,25x25,Sacred);|
|Initiate|&amp;ref(Nation/R_Fort.jpg,nolink,25x25,Land Fortress);|&amp;ref(Spell/P_Fire.jpg,nolink,25x25,Fire);1||&amp;ref(Spell/P_Research.jpg,nolink,25x25,Research);7||
|Witch Hunter|&amp;ref(Nation/R_Fort.jpg,nolink,25x25,Land Fortress);|&amp;ref(Spell/P_Fire.jpg,nolink,25x25,Fire);2&amp;ref(Spell/P_Astral.jpg,nolink,25x25,Astral);1&amp;ref(Spell/P_Holy.jpg,nolink,25x25,Holy);1||&amp;ref(Spell/P_Research.jpg,nolink,25x25,Research);11|&amp;ref(Nation/Sacred.jpg,nolink,25x25,Sacred);|
|High Inquisitor|&amp;ref(Nation/R_Capital.jpg,nolink,25x25,National Capital);|&amp;ref(Spell/P_Fire.jpg,nolink,25x25,Fire);1&amp;ref(Spell/P_Holy.jpg,nolink,25x25,Holy);3||&amp;ref(Spell/P_Research.jpg,nolink,25x25,Research);7|&amp;ref(Nation/Inquisitor.jpg,nolink,25x25,Inquisitor);&amp;ref(Nation/Sacred.jpg,nolink,25x25,Sacred);|
|Grand Master|&amp;ref(Nation/R_Capital.jpg,nolink,25x25,National Capital);|&amp;ref(Spell/P_Fire.jpg,nolink,25x25,Fire);3&amp;ref(Spell/P_Astral.jpg,nolink,25x25,Astral);2&amp;ref(Spell/P_Holy.jpg,nolink,25x25,Holy);2|&amp;ref(Spell/P_Fire.jpg,nolink,25x25,Fire);&amp;ref(Spell/P_Air.jpg,nolink,25x25,Air);&amp;ref(Spell/P_Earth.jpg,nolink,25x25,Earth);&amp;ref(Spell/P_Astral.jpg,nolink,25x25,Astral);+1:100%&amp;br;&amp;ref(Spell/P_Fire.jpg,nolink,25x25,Fire);&amp;ref(Spell/P_Air.jpg,nolink,25x25,Air);&amp;ref(Spell/P_Earth.jpg,nolink,25x25,Earth);&amp;ref(Spell/P_Astral.jpg,nolink,25x25,Astral);+1:10%|&amp;ref(Spell/P_Research.jpg,nolink,25x25,Research);17+|&amp;ref(Nation/Sacred.jpg,nolink,25x25,Sacred);|
|Harbinger|&amp;ref(Item/Master-Ritualist.jpg,nolink,25x25,Ritual Spell);|&amp;ref(Spell/P_Air.jpg,nolink,25x25,Air);3&amp;ref(Spell/P_Holy.jpg,nolink,25x25,Holy);2||&amp;ref(Spell/P_Research.jpg,nolink,25x25,Research);11|&amp;ref(Nation/Sacred.jpg,nolink,25x25,Sacred);|
|Arch Angel|&amp;ref(Item/Master-Ritualist.jpg,nolink,25x25,Ritual Spell);|&amp;ref(Spell/P_Fire.jpg,nolink,25x25,Fire);4&amp;ref(Spell/P_Holy.jpg,nolink,25x25,Holy);3||&amp;ref(Spell/P_Research.jpg,nolink,25x25,Research);13|&amp;ref(Nation/Sacred.jpg,nolink,25x25,Sacred);|
|Seraph|&amp;ref(Item/Master-Ritualist.jpg,nolink,25x25,Ritual Spell);|&amp;ref(Spell/P_Fire.jpg,nolink,25x25,Fire);4&amp;ref(Spell/P_Air.jpg,nolink,25x25,Air);4&amp;ref(Spell/P_Astral.jpg,nolink,25x25,Astral);4&amp;ref(Spell/P_Holy.jpg,nolink,25x25,Holy);4||&amp;ref(Spell/P_Research.jpg,nolink,25x25,Research);29|&amp;ref(Nation/Sacred.jpg,nolink,25x25,Sacred);|
***固有呪文
|領域|名称|主系統|副系統|消費|使用場面|簡易分類|
|Conjuration Lv6|Contact Harbinger|&amp;ref(Spell/P_Astral.jpg,nolink,25x25,Astral);4||&amp;ref(Spell/V_Astral.jpg,nolink,25x25,Astral Pearl);25|儀式/陸上専用|指揮官召喚|
|~|~|&gt;|&gt;|&gt;|&gt;|風魔法を持つ天使Harbingerを召喚します|
|Conjuration Lv7|Heavenly Wrath|&amp;ref(Spell/P_Astral.jpg,nolink,25x25,Astral);3|&amp;ref(Spell/P_Fire.jpg,nolink,25x25,Fire);1|&amp;ref(Spell/V_Astral.jpg,nolink,25x25,Astral Pearl);35|儀式/陸上専用|指揮官召喚|
|~|~|&gt;|&gt;|&gt;|&gt;|高い戦闘力を持つ恐ろしい天使Angel of Furyを召喚します|
|Conjuration Lv7|Angelic Host|&amp;ref(Spell/P_Astral.jpg,nolink,25x25,Astral);5||&amp;ref(Spell/V_Astral.jpg,nolink,25x25,Astral Pearl);50|儀式/陸上専用|遠隔召喚|
|~|~|&gt;|&gt;|&gt;|&gt;|指定した州に5体のAngel of the Hostとその指揮官Arch Angelを召喚します|
|Conjuration Lv9|Heavenly Choir|&amp;ref(Spell/P_Astral.jpg,nolink,25x25,Astral);7|&amp;ref(Spell/P_Fire.jpg,nolink,25x25,Fire);2|&amp;ref(Spell/V_Astral.jpg,nolink,25x25,Astral Pearl);144|儀式/陸上専用|軍団召喚|
|~|~|&gt;|&gt;|&gt;|&gt;|Angel of the Heavenly Choirを9体、Harbingerを3体とその指揮官Seraphを召喚します|
|Evocation Lv4|Holy Pyre|&amp;ref(Spell/P_Fire.jpg,nolink,25x25,Fire);2|||戦闘/陸上専用|攻撃|
|~|~|&gt;|&gt;|&gt;|&gt;|不浄なるものに強い聖火で中範囲を攻撃します|
***固有アイテム
|Construction Lv2|BGCOLOR(#000000):&amp;ref(Item/SH Weapons/Mercybrand.jpg,nolink,75x75,Mercybrand);|BGCOLOR(BLACK):COLOR(WHITE):''Mercybrand''|片手|&amp;ref(Spell/P_Fire.jpg,nolink,25x25,Fire);2|&amp;ref(Spell/V_Fire.jpg,nolink,25x25,Fire Gem);10|
|~|~|&gt;|&gt;|&gt;|攻撃力：7&amp;ref(Item/D_Blunt.jpg,nolink,25x25,Blunt Damage);&amp;ref(Item/D_Magic.jpg,nolink,25x25,Magic Damage);&amp;br;攻撃修正：1&amp;br;防御修正：1&amp;br;長さ：1&amp;br;負傷時追撃：Flames of Mercy&amp;br;&amp;br;&amp;ref(Item/Causes-Fear.jpg,nolink,25x25,Fear (5));&amp;ref(Item/Inquisitor.jpg,nolink,25x25,Inquisitor);&amp;br;&amp;ref(Item/Patrol-Bonus.jpg,nolink,25x25,Patrol Bonus (10));|
|~|&gt;|&gt;|&gt;|&gt;|BGCOLOR(#F5F5F5):異端狩りの道具。武器としてもなかなか|
|Construction Lv4|BGCOLOR(#000000):&amp;ref(Item/SH Weapons/Cockerel-Scepter.jpg,nolink,75x75,Cockerel Scepter);|BGCOLOR(BLACK):COLOR(WHITE):''Cockerel Scepter''|片手|&amp;ref(Spell/P_Fire.jpg,nolink,25x25,Fire);2|&amp;ref(Spell/V_Fire.jpg,nolink,25x25,Fire Gem);10|
|~|~|&gt;|&gt;|&gt;|攻撃力：6&amp;ref(Item/D_Blunt.jpg,nolink,25x25,Blunt Damage);&amp;ref(Item/D_Magic.jpg,nolink,25x25,Magic Damage);&amp;br;対アンデッド/デーモン三倍打&amp;br;攻撃修正：2&amp;br;防御修正：1&amp;br;長さ：1&amp;br;命中時追撃：Cockerel Blindness&amp;br;&amp;br;戦闘時使用可能：Holy Pyre|
|~|&gt;|&gt;|&gt;|&gt;|BGCOLOR(#F5F5F5):闇を払う夜明けの笏。聖火も放てる|
**聖職
***支配圏特殊効果
なし
***聖職者特殊能力
なし
</v>
      </c>
    </row>
    <row r="45" spans="1:31" x14ac:dyDescent="0.15">
      <c r="A45" t="s">
        <v>2954</v>
      </c>
      <c r="B45" t="s">
        <v>2969</v>
      </c>
      <c r="C45" t="s">
        <v>10003</v>
      </c>
      <c r="D45" t="s">
        <v>3079</v>
      </c>
      <c r="E45" s="10" t="s">
        <v>10002</v>
      </c>
      <c r="F45" s="10" t="s">
        <v>9882</v>
      </c>
      <c r="H45" t="s">
        <v>10131</v>
      </c>
      <c r="J45" t="s">
        <v>9883</v>
      </c>
      <c r="L45" t="s">
        <v>9884</v>
      </c>
      <c r="M45" t="s">
        <v>9885</v>
      </c>
      <c r="P45">
        <v>2</v>
      </c>
      <c r="T45">
        <v>100</v>
      </c>
      <c r="U45">
        <v>500</v>
      </c>
      <c r="W45">
        <v>400</v>
      </c>
      <c r="Y45" t="s">
        <v>9886</v>
      </c>
      <c r="Z45" t="s">
        <v>9887</v>
      </c>
      <c r="AB45" t="str">
        <f t="shared" si="0"/>
        <v>|BGCOLOR(#FDFDFD):[[&amp;ref(Mictlan.jpg,nolink,50x65,Mictlan, Reign of the Lawgiver);&gt;./Mictlan]]</v>
      </c>
      <c r="AC45" t="str">
        <f t="shared" ca="1" si="3"/>
        <v>|BGCOLOR(#FAEBD7):[[''Mictlan''&gt;./Mictlan]]</v>
      </c>
      <c r="AD45"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v>
      </c>
      <c r="AE45" t="str">
        <f ca="1">CONCATENATE("*",B45,", ",C45,CHAR(10),E45,CHAR(10),"**国勢",CHAR(10),"|種族|",F45,"|",CHAR(10),"|経済|",G45,"|",CHAR(10),"|気候|",IF(H45&lt;&gt;"",REPT(SUBSTITUTE(SUBSTITUTE(LEFT(H45,4),"Heat","&amp;ref(Spell/S_Heat.jpg,nolink,25x25,Heat);"),"Cold","&amp;ref(Spell/S_Cold.jpg,nolink,25x25,Cold);"),RIGHT(H45,1)),""),"|",CHAR(10),"|祝福|",SUBSTITUTE(SUBSTITUTE(SUBSTITUTE(SUBSTITUTE(SUBSTITUTE(SUBSTITUTE(SUBSTITUTE(SUBSTITUTE(J45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45&amp;" "&amp;B45&amp;" 指揮官 S",Troops!$A:$A,0)&amp;":AJ"&amp;MATCH(A45&amp;" "&amp;B45&amp;" 指揮官 E",Troops!$A:$A,0))),myConcat(INDIRECT("Troops!AJ"&amp;MATCH(A45&amp;" "&amp;B45&amp;" 指揮官 S",Troops!$A:$A,0)))),CHAR(10),"***兵士",CHAR(10),"|名称|種別|コスト|&gt;|雇用条件|指揮枠|行軍|",CHAR(10),IFERROR(myConcat(INDIRECT("Troops!AJ"&amp;MATCH(A45&amp;" "&amp;B45&amp;" 兵士 S",Troops!$A:$A,0)&amp;":AJ"&amp;MATCH(A45&amp;" "&amp;B45&amp;" 兵士 E",Troops!$A:$A,0))),myConcat(INDIRECT("Troops!AJ"&amp;MATCH(A45&amp;" "&amp;B45&amp;" 指揮官 S",Troops!$A:$A,0)))),"**守備隊",CHAR(10),"|種別|指揮官|兵士|備考|",CHAR(10),IFERROR(myConcat(INDIRECT("Defence!H"&amp;MATCH(A45&amp;" "&amp;B45&amp;" S",Defence!$A:$A,0)&amp;":H"&amp;MATCH(A45&amp;" "&amp;B45&amp;" E",Defence!$A:$A,0))),myConcat(INDIRECT("Defence!H"&amp;MATCH(A45&amp;" "&amp;B45&amp;" S",Defence!$A:$A,0)))),CHAR(10),"**建造物",CHAR(10),"***首都要塞",CHAR(10),"|名称|管理力|指揮官雇用|兵士雇用|食糧庫|守備隊倍率|防壁強度|",CHAR(10),VLOOKUP(L45,Fort!$D:$M,10,FALSE),CHAR(10),"***陸上要塞",CHAR(10),"|名称|建造費|工期|管理力|指揮官雇用|兵士雇用|食糧庫|守備隊倍率|防壁強度|",CHAR(10),IFERROR(myConcat(INDIRECT(ADDRESS(MATCH(M45&amp;"1",Fort!$A:$A,0),MATCH(T45,Fort!$1:$1,0),3,1,"Fort")&amp;":"&amp;ADDRESS(MATCH(M45&amp;P45,Fort!$A:$A,0),MATCH(T45,Fort!$1:$1,0),3,1))),myConcat(INDIRECT(ADDRESS(MATCH(M45&amp;"1",Fort!$A:$A,0),MATCH(T45,Fort!$1:$1,0),3,1,"Fort")))),IFERROR("***沿岸要塞"&amp;CHAR(10)&amp;"|名称|建造費|工期|管理力|指揮官雇用|兵士雇用|食糧庫|守備隊倍率|防壁強度|"&amp;CHAR(10)&amp;IFERROR(myConcat(INDIRECT(ADDRESS(MATCH(N45&amp;"1",Fort!$A:$A,0),MATCH(T45,Fort!$1:$1,0),3,1,"Fort")&amp;":"&amp;ADDRESS(MATCH(N45&amp;Q45,Fort!$A:$A,0),MATCH(T45,Fort!$1:$1,0),3,1))),myConcat(INDIRECT(ADDRESS(MATCH(N45&amp;"1",Fort!$A:$A,0),MATCH(T45,Fort!$1:$1,0),3,1,"Fort")))&amp;CHAR(10)),""),"***水中要塞",CHAR(10),IFERROR("|名称|建造費|工期|管理力|指揮官雇用|兵士雇用|食糧庫|守備隊倍率|防壁強度|"&amp;CHAR(10)&amp;IFERROR(myConcat(INDIRECT(ADDRESS(MATCH(O45&amp;"1",Fort!$A:$A,0),MATCH(T45,Fort!$1:$1,0),3,1,"Fort")&amp;":"&amp;ADDRESS(MATCH(O45&amp;R45,Fort!$A:$A,0),MATCH(T45,Fort!$1:$1,0),3,1))),myConcat(INDIRECT(ADDRESS(MATCH(O45&amp;"1",Fort!$A:$A,0),MATCH(T45,Fort!$1:$1,0),3,1,"Fort")))),"建造不可"),CHAR(10),"***研究所と寺院",CHAR(10),"|設備|費用|特殊効果|",CHAR(10),"|研究所|",IF(U45&lt;&gt;500,"''"&amp;U45&amp;"''",U45),"|",V45,"|",CHAR(10),"|寺院|",IF(W45&lt;&gt;400,"''"&amp;W45&amp;"''",W45),"|",X45,"|",CHAR(10),"**魔法",CHAR(10),"***魔法資源",CHAR(10),"|魔法土地|",Y45,"|",CHAR(10),"|宝石収入|",SUBSTITUTE(SUBSTITUTE(SUBSTITUTE(SUBSTITUTE(SUBSTITUTE(SUBSTITUTE(SUBSTITUTE(SUBSTITUTE(Z45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Slave);"),"|",CHAR(10),"|特殊機能|",AA45,"|",CHAR(10),"***魔法技能",CHAR(10),"|名称|雇用|固定魔力|変動魔力|研究力|特殊能力|",CHAR(10),IFERROR(myConcat(INDIRECT("MagicSkill!AM"&amp;MATCH(A45&amp;" "&amp;B45&amp;" S",MagicSkill!$A:$A,0)&amp;":AM"&amp;MATCH(A45&amp;" "&amp;B45&amp;" E",MagicSkill!$A:$A,0))),myConcat(INDIRECT("MagicSkill!AM"&amp;MATCH(A45&amp;" "&amp;B45&amp;" S",MagicSkill!$A:$A,0)))),CHAR(10),"***固有呪文",CHAR(10),IFERROR(CHAR(10)&amp;"|領域|名称|主系統|副系統|消費|使用場面|簡易分類|"&amp;CHAR(10)&amp;IFERROR(myConcat(INDIRECT("NationalSpellWork!E"&amp;MATCH(A45&amp;" "&amp;B45&amp;" S",NationalSpellWork!$A:$A,0)&amp;":E"&amp;MATCH(A45&amp;" "&amp;B45&amp;" E",NationalSpellWork!$A:$A,0))),myConcat(INDIRECT("NationalSpellWork!E"&amp;MATCH(A45&amp;" "&amp;B45&amp;" S",NationalSpellWork!$A:$A,0)))),"なし"),CHAR(10),"***固有アイテム",CHAR(10),IFERROR(IFERROR(myConcat(INDIRECT("NationalItemWork!E"&amp;MATCH(A45&amp;" "&amp;B45&amp;" S",NationalItemWork!$A:$A,0)&amp;":E"&amp;MATCH(A45&amp;" "&amp;B45&amp;" E",NationalItemWork!$A:$A,0))),myConcat(INDIRECT("NationalItemWork!E"&amp;MATCH(A45&amp;" "&amp;B45&amp;" S",NationalItemWork!$A:$A,0)))),"なし"),CHAR(10),"**聖職",CHAR(10),"***支配圏特殊効果",CHAR(10),IF(I45&lt;&gt;"",I45,"なし"),CHAR(10),"***聖職者特殊能力",CHAR(10),IF(K45&lt;&gt;"",K45,"なし"),CHAR(10))</f>
        <v xml:space="preserve">*Mictlan, Reign of the Lawgiver
Mictlanは、何世紀にも渡り孤立してきた古き部族の帝国です。
Mictlanの聖王の忌まわしき行いは、その隣人の大半を去らせるか、奴隷化と血の供犠へと直面させました。
王国の黎明から、首都の寺院に血が零されてきました。
現在、新たなる時代が始まり、その孤立はLawgiverの到来により破られています。
血の崇拝は廃止され、今や聖職者らはLawgiverに従います。
その孤立はMictlanを後進国とし、戦士たちは古風な武器と防具を用います。
軍は、主に新たに征服された地から得た奴隷により構成されます。
Mictlanの魔法神官らは、Lawgiverの二つの顔と二つの権能、すなわち太陽と月、雨と森を賛美します。
**国勢
|種族|人間|
|経済||
|気候|&amp;ref(Spell/S_Heat.jpg,nolink,25x25,Heat);|
|祝福|&amp;ref(Spell/P_Air.jpg,nolink,30x30,Air);+2&amp;ref(Spell/P_Nature.jpg,nolink,30x30,Nature);+1|
**正規軍
***指揮官
|名称|種別|コスト|&gt;|雇用条件|指揮能力|行軍|
|BGCOLOR(#F5F5F5):Scout|斥候|&amp;ref(Nation/C_Gold.jpg,nolink,25x25,Gold);25&amp;ref(Nation/C_Resource.jpg,nolink,25x25,Resource);1&amp;ref(Nation/C_Command.jpg,nolink,25x25,Commander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|~|&gt;|&gt;|&gt;|&gt;|&gt;|BGCOLOR(#F5F5F5):原始的装備の斥候。最小限の資源で雇用可能|
|BGCOLOR(#F5F5F5):Tribal King|指揮官&amp;ref(Nation/Sacred.jpg,nolink,25x25,Sacred);|&amp;ref(Nation/C_Gold.jpg,nolink,25x25,Gold);90&amp;ref(Nation/C_Resource.jpg,nolink,25x25,Resource);15&amp;ref(Nation/C_Command.jpg,nolink,25x25,Commander Point);1|&amp;ref(Nation/R_Fort.jpg,nolink,25x25,Land Fortress);|&amp;ref(Spell/P_Holy.jpg,nolink,25x25,Temple Needed);|&amp;ref(Nation/Squad.jpg,nolink,25x25,Squad);3&amp;ref(Nation/LivingLead.jpg,nolink,25x25,Leadership);80&amp;ref(Item/Taskmaster.jpg,nolink,25x25,Taskmaster (+1));|10&amp;ref(Nation/Forest-Survival.jpg,nolink,25x25,Forest Survival);|
|~|&gt;|&gt;|&gt;|&gt;|&gt;|BGCOLOR(#F5F5F5):標準的な指揮官。奴隷兵士の確保が可能。投槍を持つため暴走に注意|
|BGCOLOR(#F5F5F5):Mictlan Priest|聖職者&amp;ref(Nation/Sacred.jpg,nolink,25x25,Sacred);|&amp;ref(Nation/C_Gold.jpg,nolink,25x25,Gold);65&amp;ref(Nation/C_Resource.jpg,nolink,25x25,Resource);1&amp;ref(Nation/C_Command.jpg,nolink,25x25,Commander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Leadership);5+|16&amp;ref(Nation/Forest-Survival.jpg,nolink,25x25,Forest Survival);|
|~|&gt;|&gt;|&gt;|&gt;|&gt;|BGCOLOR(#F5F5F5):レベル1の聖職者。火水星緑から一つ持つ|
|BGCOLOR(#F5F5F5):Nahualli|魔術師|&amp;ref(Nation/C_Gold.jpg,nolink,25x25,Gold);125&amp;ref(Nation/C_Resource.jpg,nolink,25x25,Resource);1&amp;ref(Nation/C_Command.jpg,nolink,25x25,Commander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Leadership);0+|16&amp;ref(Nation/Forest-Survival.jpg,nolink,25x25,Forest Survival);|
|~|&gt;|&gt;|&gt;|&gt;|&gt;|BGCOLOR(#F5F5F5):緑、星などの魔法技能を持つ。七面鳥の姿で飛ぶこともできる|
|BGCOLOR(#F5F5F5):Sky Priest|聖職者&amp;ref(Nation/Sacred.jpg,nolink,25x25,Sacred);|&amp;ref(Nation/C_Gold.jpg,nolink,25x25,Gold);70&amp;ref(Nation/C_Resource.jpg,nolink,25x25,Resource);1&amp;ref(Nation/C_Command.jpg,nolink,25x25,Commander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Leadership);5+|16&amp;ref(Nation/Forest-Survival.jpg,nolink,25x25,Forest Survival);|
|~|&gt;|&gt;|&gt;|&gt;|&gt;|BGCOLOR(#F5F5F5):レベル1の聖職者。風などの魔法を持ち占いや巡回も得意|
|BGCOLOR(#F5F5F5):Moon Priest|聖職者&amp;ref(Nation/Sacred.jpg,nolink,25x25,Sacred);|&amp;ref(Nation/C_Gold.jpg,nolink,25x25,Gold);125&amp;ref(Nation/C_Resource.jpg,nolink,25x25,Resource);1&amp;ref(Nation/C_Command.jpg,nolink,25x25,Commander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Leadership);20|16&amp;ref(Nation/Forest-Survival.jpg,nolink,25x25,Forest Survival);|
|~|&gt;|&gt;|&gt;|&gt;|&gt;|BGCOLOR(#F5F5F5):レベル2の聖職者。星の魔法技能も持つ|
|BGCOLOR(#F5F5F5):Sun Priest|聖職者&amp;ref(Nation/Sacred.jpg,nolink,25x25,Sacred);|&amp;ref(Nation/C_Gold.jpg,nolink,25x25,Gold);135&amp;ref(Nation/C_Resource.jpg,nolink,25x25,Resource);1&amp;ref(Nation/C_Command.jpg,nolink,25x25,Commander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Leadership);10|16&amp;ref(Nation/Forest-Survival.jpg,nolink,25x25,Forest Survival);|
|~|&gt;|&gt;|&gt;|&gt;|&gt;|BGCOLOR(#F5F5F5):レベル2の聖職者。火の魔法技能も持つ|
|BGCOLOR(#F5F5F5):Rain Priest|聖職者&amp;ref(Nation/Sacred.jpg,nolink,25x25,Sacred);|&amp;ref(Nation/C_Gold.jpg,nolink,25x25,Gold);125&amp;ref(Nation/C_Resource.jpg,nolink,25x25,Resource);1&amp;ref(Nation/C_Command.jpg,nolink,25x25,Commander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|~|&gt;|&gt;|&gt;|&gt;|&gt;|BGCOLOR(#F5F5F5):レベル2の聖職者。水の魔法技能も持つ|
|BGCOLOR(#F5F5F5):High Priest of the Sky|聖職者&amp;ref(Nation/Sacred.jpg,nolink,25x25,Sacred);|&amp;ref(Nation/C_Gold.jpg,nolink,25x25,Gold);225&amp;ref(Nation/C_Resource.jpg,nolink,25x25,Resource);1&amp;ref(Nation/C_Command.jpg,nolink,25x25,Commander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Leadership);15+|14&amp;ref(Nation/Flying.jpg,nolink,25x25,Flying);&amp;ref(Nation/Forest-Survival.jpg,nolink,25x25,Forest Survival);|
|~|&gt;|&gt;|&gt;|&gt;|&gt;|BGCOLOR(#F5F5F5):レベル3の聖職者。風などの魔法を持ち飛行もできる|
|BGCOLOR(#F5F5F5):Priest King|聖職者&amp;ref(Nation/Sacred.jpg,nolink,25x25,Sacred);|&amp;ref(Nation/C_Gold.jpg,nolink,25x25,Gold);210&amp;ref(Nation/C_Resource.jpg,nolink,25x25,Resource);5&amp;ref(Nation/C_Command.jpg,nolink,25x25,Commander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Needed);|&amp;ref(Nation/Squad.jpg,nolink,25x25,Squad);4&amp;ref(Nation/LivingLead.jpg,nolink,25x25,Leadership);120+&amp;ref(Nation/MagicLead.jpg,nolink,25x25,Magic Leadership);10+&amp;ref(Item/Taskmaster.jpg,nolink,25x25,Taskmaster (+1));|16&amp;ref(Nation/Forest-Survival.jpg,nolink,25x25,Forest Survival);|
|~|&gt;|&gt;|&gt;|&gt;|&gt;|BGCOLOR(#F5F5F5):レベル3の聖職者。緑などの魔法を持ち上位指揮官も兼任|
|BGCOLOR(#F5F5F5):Couatl|聖職者&amp;ref(Nation/Sacred.jpg,nolink,25x25,Sacred);|&amp;ref(Nation/C_Gold.jpg,nolink,25x25,Gold);300&amp;ref(Nation/C_Resource.jpg,nolink,25x25,Resource);1&amp;ref(Nation/C_Command.jpg,nolink,25x25,Commander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Leadership);85+&amp;ref(Item/Inspirational.jpg,nolink,25x25,Inspirational (+1));|28&amp;ref(Nation/Flying.jpg,nolink,25x25,Flying);&amp;ref(Nation/Forest-Survival.jpg,nolink,25x25,Forest Survival);&amp;ref(Nation/Swamp-Survival.jpg,nolink,25x25,Swamp Survival);&amp;ref(Nation/Swimming.jpg,nolink,25x25,Swimming);|
|~|&gt;|&gt;|&gt;|&gt;|&gt;|BGCOLOR(#F5F5F5):レベル2の聖職者。召喚できるものとは少し魔力が異なる|
***兵士
|名称|種別|コスト|&gt;|雇用条件|指揮枠|行軍|
|BGCOLOR(#F5F5F5):Warrior|射手|&amp;ref(Nation/C_Gold.jpg,nolink,25x25,Gold);9&amp;ref(Nation/C_Resource.jpg,nolink,25x25,Resource);2&amp;ref(Nation/C_Recruitment.jpg,nolink,25x25,Recruitment Point);7|&amp;ref(Nation/R_Fort.jpg,nolink,25x25,Land Fortress);||&amp;ref(Nation/LivingLead.jpg,nolink,25x25,Living);|14&amp;ref(Nation/Forest-Survival.jpg,nolink,25x25,Forest Survival);|
|~|&gt;|&gt;|&gt;|&gt;|&gt;|BGCOLOR(#F5F5F5):槍、投石器、皮盾を持つ射撃部隊。盾を持つ点は優秀|
|BGCOLOR(#F5F5F5):Warrior|射手|&amp;ref(Nation/C_Gold.jpg,nolink,25x25,Gold);9&amp;ref(Nation/C_Resource.jpg,nolink,25x25,Resource);8&amp;ref(Nation/C_Recruitment.jpg,nolink,25x25,Recruitment Point);7|&amp;ref(Nation/R_Fort.jpg,nolink,25x25,Land Fortress);||&amp;ref(Nation/LivingLead.jpg,nolink,25x25,Living);|12&amp;ref(Nation/Forest-Survival.jpg,nolink,25x25,Forest Survival);|
|~|&gt;|&gt;|&gt;|&gt;|&gt;|BGCOLOR(#F5F5F5):槍、投石器、皮盾を持つ射撃部隊。こちらは最低限の防具を着用|
|BGCOLOR(#F5F5F5):Warrior|歩兵|&amp;ref(Nation/C_Gold.jpg,nolink,25x25,Gold);9&amp;ref(Nation/C_Resource.jpg,nolink,25x25,Resource);10&amp;ref(Nation/C_Recruitment.jpg,nolink,25x25,Recruitment Point);7|&amp;ref(Nation/R_Fort.jpg,nolink,25x25,Land Fortress);||&amp;ref(Nation/LivingLead.jpg,nolink,25x25,Living);|12&amp;ref(Nation/Forest-Survival.jpg,nolink,25x25,Forest Survival);|
|~|&gt;|&gt;|&gt;|&gt;|&gt;|BGCOLOR(#F5F5F5):槍、投槍、皮盾を持つ歩兵。安価なわりに士気や技能は標準的|
|BGCOLOR(#F5F5F5):Warrior|歩兵|&amp;ref(Nation/C_Gold.jpg,nolink,25x25,Gold);9&amp;ref(Nation/C_Resource.jpg,nolink,25x25,Resource);13&amp;ref(Nation/C_Recruitment.jpg,nolink,25x25,Recruitment Point);7|&amp;ref(Nation/R_Fort.jpg,nolink,25x25,Land Fortress);||&amp;ref(Nation/LivingLead.jpg,nolink,25x25,Living);|10&amp;ref(Nation/Forest-Survival.jpg,nolink,25x25,Forest Survival);|
|~|&gt;|&gt;|&gt;|&gt;|&gt;|BGCOLOR(#F5F5F5):鈍器、投槍、皮盾を持つ歩兵。下位に比べ防具も強化|
|BGCOLOR(#F5F5F5):Feathered Warrior|旗手|&amp;ref(Nation/C_Gold.jpg,nolink,25x25,Gold);18&amp;ref(Nation/C_Resource.jpg,nolink,25x25,Resource);13&amp;ref(Nation/C_Recruitment.jpg,nolink,25x25,Recruitment Point);21|&amp;ref(Nation/R_Fort.jpg,nolink,25x25,Land Fortress);||&amp;ref(Nation/LivingLead.jpg,nolink,25x25,Living);|10&amp;ref(Nation/Forest-Survival.jpg,nolink,25x25,Forest Survival);|
|~|&gt;|&gt;|&gt;|&gt;|&gt;|BGCOLOR(#F5F5F5):所属部隊の士気を高める。割高だが戦力にもなる|
|BGCOLOR(#F5F5F5):Moon Warrior|歩兵|&amp;ref(Nation/C_Gold.jpg,nolink,25x25,Gold);12&amp;ref(Nation/C_Resource.jpg,nolink,25x25,Resource);14&amp;ref(Nation/C_Recruitment.jpg,nolink,25x25,Recruitment Point);14|&amp;ref(Nation/R_Fort.jpg,nolink,25x25,Land Fortress);||&amp;ref(Nation/LivingLead.jpg,nolink,25x25,Living);|10&amp;ref(Nation/Forest-Survival.jpg,nolink,25x25,Forest Survival);|
|~|&gt;|&gt;|&gt;|&gt;|&gt;|BGCOLOR(#F5F5F5):刃付き鈍器を持つ歩兵。両手武器のため一撃が重い。暗視持ち|
|BGCOLOR(#F5F5F5):Eagle Warrior|歩兵&amp;ref(Nation/Sacred.jpg,nolink,25x25,Sacred);|&amp;ref(Nation/C_Gold.jpg,nolink,25x25,Gold);15&amp;ref(Nation/C_Resource.jpg,nolink,25x25,Resource);3&amp;ref(Nation/C_Recruitment.jpg,nolink,25x25,Recruitment Point);14|&amp;ref(Nation/R_Fort.jpg,nolink,25x25,Land Fortress);|&amp;ref(Spell/P_Holy.jpg,nolink,25x25,Temple Needed);|&amp;ref(Nation/LivingLead.jpg,nolink,25x25,Living);|14&amp;ref(Nation/Forest-Survival.jpg,nolink,25x25,Forest Survival);|
|~|&gt;|&gt;|&gt;|&gt;|&gt;|BGCOLOR(#F5F5F5):軽突撃槍と短剣を持つ軽歩兵。祝福を受けると飛行能力を得る|
|BGCOLOR(#F5F5F5):Sun Warrior|歩兵&amp;ref(Nation/Sacred.jpg,nolink,25x25,Sacred);|&amp;ref(Nation/C_Gold.jpg,nolink,25x25,Gold);18&amp;ref(Nation/C_Resource.jpg,nolink,25x25,Resource);15&amp;ref(Nation/C_Recruitment.jpg,nolink,25x25,Recruitment Point);18|&amp;ref(Nation/R_Capital.jpg,nolink,25x25,National Capital);|&amp;ref(Spell/P_Holy.jpg,nolink,25x25,Temple Needed);|&amp;ref(Nation/LivingLead.jpg,nolink,25x25,Living);|8&amp;ref(Nation/Forest-Survival.jpg,nolink,25x25,Forest Survival);|
|~|&gt;|&gt;|&gt;|&gt;|&gt;|BGCOLOR(#F5F5F5):斧、投槍、皮盾を持つ歩兵。若干の火炎耐性を備える|
|BGCOLOR(#F5F5F5):Jaguar Warrior|歩兵&amp;ref(Nation/Sacred.jpg,nolink,25x25,Sacred);|&amp;ref(Nation/C_Gold.jpg,nolink,25x25,Gold);26&amp;ref(Nation/C_Resource.jpg,nolink,25x25,Resource);4&amp;ref(Nation/C_Recruitment.jpg,nolink,25x25,Recruitment Point);31|&amp;ref(Nation/R_Capital.jpg,nolink,25x25,National Capital);|&amp;ref(Spell/P_Holy.jpg,nolink,25x25,Temple Needed);|&amp;ref(Nation/LivingLead.jpg,nolink,25x25,Living);|14&amp;ref(Nation/Forest-Survival.jpg,nolink,25x25,Forest Survival);|
|~|&gt;|&gt;|&gt;|&gt;|&gt;|BGCOLOR(#F5F5F5):刃付き鈍器を持つ軽歩兵。倒されると半獣と化し戦い続ける|
|BGCOLOR(#F5F5F5):Slave|歩兵|&amp;ref(Nation/C_Gold.jpg,nolink,25x25,Gold);2&amp;ref(Nation/C_Resource.jpg,nolink,25x25,Resource);2&amp;ref(Nation/C_Recruitment.jpg,nolink,25x25,Recruitment Point);2|&amp;ref(Nation/Taskmaster.jpg,nolink,25x25,Capture Slaves (Free));||&amp;ref(Nation/LivingLead.jpg,nolink,25x25,Living);|10|
|~|&gt;|&gt;|&gt;|&gt;|&gt;|BGCOLOR(#F5F5F5):槍だけ持った奴隷。非常に弱いが遠慮なく使い捨てられる|
**守備隊
|種別|指揮官|兵士|備考|
|陸上下位|Tribal King|Warrior:20　Warrior:10|Warriorは投石器装備で鎧なしと鎧あり|
|陸上上位|Mictlan Priest|Eagle Warrior:10　Warrior:10|Warriorは鈍器装備|
|陸上要塞|Tribal King|Warrior:15||
**建造物
***首都要塞
|名称|管理力|指揮官雇用|兵士雇用|食糧庫|守備隊倍率|防壁強度|
|Walled City|40|+1|+100%|1500|2|200|
***陸上要塞
|名称|建造費|工期|管理力|指揮官雇用|兵士雇用|食糧庫|守備隊倍率|防壁強度|
|City Palisades|750|5|30|+1|+75%|500|1|100|
|Walled City|450|3|40|+1|+100%|1500|2|200|
***水中要塞
建造不可
***研究所と寺院
|設備|費用|特殊効果|
|研究所|500||
|寺院|400||
**魔法
***魔法資源
|魔法土地|Temple of the Moon, Temple of the Sun, High Temple of the Sky and the Rain, High Temple of the Land|
|宝石収入|&amp;ref(Spell/V_Fire.jpg,nolink,25x25,Fire Gem);1&amp;ref(Spell/V_Air.jpg,nolink,25x25,Air Gem);1&amp;ref(Spell/V_Water.jpg,nolink,25x25,Water Gem);1&amp;ref(Spell/V_Astral.jpg,nolink,25x25,Astral Pearl);1&amp;ref(Spell/V_Nature.jpg,nolink,25x25,Nature Gem);1|
|特殊機能||
***魔法技能
|名称|雇用|固定魔力|変動魔力|研究力|特殊能力|
|Mictlan Priest|&amp;ref(Nation/R_Fort.jpg,nolink,25x25,Land Fortress);|&amp;ref(Spell/P_Holy.jpg,nolink,25x25,Holy);1|&amp;ref(Spell/P_Fire.jpg,nolink,25x25,Fire);&amp;ref(Spell/P_Water.jpg,nolink,25x25,Water);&amp;ref(Spell/P_Astral.jpg,nolink,25x25,Astral);&amp;ref(Spell/P_Nature.jpg,nolink,25x25,Nature);+1:100%|&amp;ref(Spell/P_Research.jpg,nolink,25x25,Research);7|&amp;ref(Nation/Sacred.jpg,nolink,25x25,Sacred);|
|Nahualli|&amp;ref(Nation/R_Fort.jpg,nolink,25x25,Land Fortress);|&amp;ref(Spell/P_Astral.jpg,nolink,25x25,Astral);1&amp;ref(Spell/P_Nature.jpg,nolink,25x25,Nature);2|&amp;ref(Spell/P_Astral.jpg,nolink,25x25,Astral);&amp;ref(Spell/P_Death.jpg,nolink,25x25,Death);&amp;ref(Spell/P_Nature.jpg,nolink,25x25,Nature);&amp;ref(Spell/P_Blood.jpg,nolink,25x25,Blood);+1:10%|&amp;ref(Spell/P_Research.jpg,nolink,25x25,Research);11+||
|Sky Priest|&amp;ref(Nation/R_Fort.jpg,nolink,25x25,Land Fortress);|&amp;ref(Spell/P_Air.jpg,nolink,25x25,Air);1&amp;ref(Spell/P_Holy.jpg,nolink,25x25,Holy);1|&amp;ref(Spell/P_Fire.jpg,nolink,25x25,Fire);&amp;ref(Spell/P_Water.jpg,nolink,25x25,Water);&amp;ref(Spell/P_Astral.jpg,nolink,25x25,Astral);&amp;ref(Spell/P_Nature.jpg,nolink,25x25,Nature);+1:10%|&amp;ref(Spell/P_Research.jpg,nolink,25x25,Research);7+|&amp;ref(Nation/Fortune-Teller.jpg,nolink,25x25,Fortune Teller (5));&amp;ref(Nation/Sacred.jpg,nolink,25x25,Sacred);|
|Moon Priest|&amp;ref(Nation/R_Capital.jpg,nolink,25x25,National Capital);|&amp;ref(Spell/P_Astral.jpg,nolink,25x25,Astral);2&amp;ref(Spell/P_Holy.jpg,nolink,25x25,Holy);2||&amp;ref(Spell/P_Research.jpg,nolink,25x25,Research);9|&amp;ref(Nation/Sacred.jpg,nolink,25x25,Sacred);|
|Sun Priest|&amp;ref(Nation/R_Capital.jpg,nolink,25x25,National Capital);|&amp;ref(Spell/P_Fire.jpg,nolink,25x25,Fire);2&amp;ref(Spell/P_Holy.jpg,nolink,25x25,Holy);2||&amp;ref(Spell/P_Research.jpg,nolink,25x25,Research);9|&amp;ref(Nation/Sacred.jpg,nolink,25x25,Sacred);|
|Rain Priest|&amp;ref(Nation/R_Capital.jpg,nolink,25x25,National Capital);|&amp;ref(Spell/P_Water.jpg,nolink,25x25,Water);2&amp;ref(Spell/P_Holy.jpg,nolink,25x25,Holy);2||&amp;ref(Spell/P_Research.jpg,nolink,25x25,Research);9|&amp;ref(Nation/Sacred.jpg,nolink,25x25,Sacred);|
|High Priest of the Sky|&amp;ref(Nation/R_Capital.jpg,nolink,25x25,National Capital);|&amp;ref(Spell/P_Air.jpg,nolink,25x25,Air);2&amp;ref(Spell/P_Holy.jpg,nolink,25x25,Holy);3|&amp;ref(Spell/P_Fire.jpg,nolink,25x25,Fire);&amp;ref(Spell/P_Water.jpg,nolink,25x25,Water);&amp;ref(Spell/P_Astral.jpg,nolink,25x25,Astral);&amp;ref(Spell/P_Nature.jpg,nolink,25x25,Nature);+1:100%&amp;br;&amp;ref(Spell/P_Fire.jpg,nolink,25x25,Fire);&amp;ref(Spell/P_Air.jpg,nolink,25x25,Air);&amp;ref(Spell/P_Water.jpg,nolink,25x25,Water);&amp;ref(Spell/P_Astral.jpg,nolink,25x25,Astral);&amp;ref(Spell/P_Nature.jpg,nolink,25x25,Nature);+1:10%|&amp;ref(Spell/P_Research.jpg,nolink,25x25,Research);11+|&amp;ref(Nation/Fortune-Teller.jpg,nolink,25x25,Fortune Teller (10));&amp;ref(Nation/Sacred.jpg,nolink,25x25,Sacred);|
|Priest King|&amp;ref(Nation/R_Capital.jpg,nolink,25x25,National Capital);|&amp;ref(Spell/P_Nature.jpg,nolink,25x25,Nature);2&amp;ref(Spell/P_Holy.jpg,nolink,25x25,Holy);3|&amp;ref(Spell/P_Fire.jpg,nolink,25x25,Fire);&amp;ref(Spell/P_Air.jpg,nolink,25x25,Air);&amp;ref(Spell/P_Water.jpg,nolink,25x25,Water);&amp;ref(Spell/P_Astral.jpg,nolink,25x25,Astral);&amp;ref(Spell/P_Nature.jpg,nolink,25x25,Nature);+1:10%|&amp;ref(Spell/P_Research.jpg,nolink,25x25,Research);9+|&amp;ref(Nation/Sacred.jpg,nolink,25x25,Sacred);|
|Couatl|&amp;ref(Nation/R_Capital.jpg,nolink,25x25,National Capital);|&amp;ref(Spell/P_Astral.jpg,nolink,25x25,Astral);3&amp;ref(Spell/P_Nature.jpg,nolink,25x25,Nature);1&amp;ref(Spell/P_Holy.jpg,nolink,25x25,Holy);2|&amp;ref(Spell/P_Air.jpg,nolink,25x25,Air);&amp;ref(Spell/P_Nature.jpg,nolink,25x25,Nature);+1:100%&amp;br;&amp;ref(Spell/P_Air.jpg,nolink,25x25,Air);&amp;ref(Spell/P_Nature.jpg,nolink,25x25,Nature);+1:100%&amp;br;&amp;ref(Spell/P_Air.jpg,nolink,25x25,Air);&amp;ref(Spell/P_Astral.jpg,nolink,25x25,Astral);&amp;ref(Spell/P_Nature.jpg,nolink,25x25,Nature);+1:10%|&amp;ref(Spell/P_Research.jpg,nolink,25x25,Research);17+|&amp;ref(Nation/Sacred.jpg,nolink,25x25,Sacred);|
|Couatl|&amp;ref(Item/Master-Ritualist.jpg,nolink,25x25,Ritual Spell);|&amp;ref(Spell/P_Astral.jpg,nolink,25x25,Astral);3&amp;ref(Spell/P_Nature.jpg,nolink,25x25,Nature);3&amp;ref(Spell/P_Holy.jpg,nolink,25x25,Holy);2||&amp;ref(Spell/P_Research.jpg,nolink,25x25,Research);17|&amp;ref(Nation/Sacred.jpg,nolink,25x25,Sacred);|
|Civateteo|&amp;ref(Item/Master-Ritualist.jpg,nolink,25x25,Ritual Spell);|&amp;ref(Spell/P_Death.jpg,nolink,25x25,Death);1&amp;ref(Spell/P_Blood.jpg,nolink,25x25,Blood);1&amp;ref(Spell/P_Holy.jpg,nolink,25x25,Holy);2||&amp;ref(Spell/P_Research.jpg,nolink,25x25,Research);9|&amp;ref(Nation/Reanimator-Priest.jpg,nolink,25x25,Reanimator Priest);&amp;ref(Nation/Sacred.jpg,nolink,25x25,Sacred);|
|Tlahuelpuchi|&amp;ref(Item/Master-Ritualist.jpg,nolink,25x25,Ritual Spell);|&amp;ref(Spell/P_Death.jpg,nolink,25x25,Death);1&amp;ref(Spell/P_Nature.jpg,nolink,25x25,Nature);1&amp;ref(Spell/P_Blood.jpg,nolink,25x25,Blood);2||&amp;ref(Spell/P_Research.jpg,nolink,25x25,Research);13||
|Onaqui|&amp;ref(Item/Master-Ritualist.jpg,nolink,25x25,Ritual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|Tlaloque of the East|&amp;ref(Nation/Unique.jpg,nolink,25x25,Ritual Spell (Unique Unit));|&amp;ref(Spell/P_Water.jpg,nolink,25x25,Water);4&amp;ref(Spell/P_Nature.jpg,nolink,25x25,Nature);2&amp;ref(Spell/P_Blood.jpg,nolink,25x25,Blood);3&amp;ref(Spell/P_Holy.jpg,nolink,25x25,Holy);3||&amp;ref(Spell/P_Research.jpg,nolink,25x25,Research);23|&amp;ref(Nation/Sacred.jpg,nolink,25x25,Sacred);|
|Tlaloque of the North|&amp;ref(Nation/Unique.jpg,nolink,25x25,Ritual Spell (Unique Unit));|&amp;ref(Spell/P_Air.jpg,nolink,25x25,Air);2&amp;ref(Spell/P_Water.jpg,nolink,25x25,Water);4&amp;ref(Spell/P_Blood.jpg,nolink,25x25,Blood);3&amp;ref(Spell/P_Holy.jpg,nolink,25x25,Holy);3||&amp;ref(Spell/P_Research.jpg,nolink,25x25,Research);23|&amp;ref(Nation/Sacred.jpg,nolink,25x25,Sacred);|
|Tlaloque of the South|&amp;ref(Nation/Unique.jpg,nolink,25x25,Ritual Spell (Unique Unit));|&amp;ref(Spell/P_Fire.jpg,nolink,25x25,Fire);2&amp;ref(Spell/P_Water.jpg,nolink,25x25,Water);4&amp;ref(Spell/P_Blood.jpg,nolink,25x25,Blood);3&amp;ref(Spell/P_Holy.jpg,nolink,25x25,Holy);3||&amp;ref(Spell/P_Research.jpg,nolink,25x25,Research);23|&amp;ref(Nation/Sacred.jpg,nolink,25x25,Sacred);|
|Tlaloque of the West|&amp;ref(Nation/Unique.jpg,nolink,25x25,Ritual Spell (Unique Unit));|&amp;ref(Spell/P_Water.jpg,nolink,25x25,Water);4&amp;ref(Spell/P_Death.jpg,nolink,25x25,Death);2&amp;ref(Spell/P_Blood.jpg,nolink,25x25,Blood);3&amp;ref(Spell/P_Holy.jpg,nolink,25x25,Holy);3||&amp;ref(Spell/P_Research.jpg,nolink,25x25,Research);23|&amp;ref(Nation/Sacred.jpg,nolink,25x25,Sacred);|
***固有呪文
|領域|名称|主系統|副系統|消費|使用場面|簡易分類|
|Conjuration Lv1|Summon Jaguar Toads|&amp;ref(Spell/P_Nature.jpg,nolink,25x25,Nature);1|&amp;ref(Spell/P_Holy.jpg,nolink,25x25,Holy);1|&amp;ref(Spell/V_Nature.jpg,nolink,25x25,Nature Gem);2|儀式/陸上専用|兵士召喚|
|~|~|&gt;|&gt;|&gt;|&gt;|毒を吐く神聖なる大蛙Jaguar Toadを2体召喚します|
|Conjuration Lv3|Summon Jaguars|&amp;ref(Spell/P_Nature.jpg,nolink,25x25,Nature);2|&amp;ref(Spell/P_Holy.jpg,nolink,25x25,Holy);1|&amp;ref(Spell/V_Nature.jpg,nolink,25x25,Nature Gem);25|儀式/陸上専用|兵士召喚|
|~|~|&gt;|&gt;|&gt;|&gt;|神聖なるJaguarを17体召喚します|
|Conjuration Lv4|Summon Jade Serpent|&amp;ref(Spell/P_Water.jpg,nolink,25x25,Water);2||&amp;ref(Spell/V_Water.jpg,nolink,25x25,Water Gem);3|儀式/水陸両用|兵士召喚|
|~|~|&gt;|&gt;|&gt;|&gt;|兵を鼓舞する神聖な大蛇Jade Serpentを1体召喚します|
|Conjuration Lv5|Summon Monster Toad|&amp;ref(Spell/P_Nature.jpg,nolink,25x25,Nature);2||&amp;ref(Spell/V_Nature.jpg,nolink,25x25,Nature Gem);2|儀式/陸上専用|兵士召喚|
|~|~|&gt;|&gt;|&gt;|&gt;|敵を蹂躙する神聖なる巨大蛙Monster Toadを1体召喚します|
|Conjuration Lv6|Contact Couatl|&amp;ref(Spell/P_Nature.jpg,nolink,25x25,Nature);1|&amp;ref(Spell/P_Astral.jpg,nolink,25x25,Astral);1|&amp;ref(Spell/V_Nature.jpg,nolink,25x25,Nature Gem);40|儀式/陸上専用|指揮官召喚|
|~|~|&gt;|&gt;|&gt;|&gt;|強大な魔力を持つ翼ある蛇Couatlを召喚します|
|Conjuration Lv7|Summon Tlaloque|&amp;ref(Spell/P_Water.jpg,nolink,25x25,Water);4||&amp;ref(Spell/V_Water.jpg,nolink,25x25,Water Gem);60|儀式/陸上専用|指揮官召喚|
|~|~|&gt;|&gt;|&gt;|&gt;|4体のTlaloqueのうちの1体を召喚します|
|Blood Magic Lv2|Bind Beast Bats|&amp;ref(Spell/P_Blood.jpg,nolink,25x25,Blood);1||&amp;ref(Spell/V_Blood.jpg,nolink,25x25,Blood Slave);8|儀式/陸上専用|兵士召喚|
|~|~|&gt;|&gt;|&gt;|&gt;|神聖なる巨大蝙蝠Beast Batを3体召喚します|
|Blood Magic Lv4|Bind Jaguar Fiends|&amp;ref(Spell/P_Blood.jpg,nolink,25x25,Blood);1|&amp;ref(Spell/P_Fire.jpg,nolink,25x25,Fire);1|&amp;ref(Spell/V_Blood.jpg,nolink,25x25,Blood Slave);16|儀式/陸上専用|兵士召喚|
|~|~|&gt;|&gt;|&gt;|&gt;|神聖なる空飛ぶ獣の悪魔Ozelotlを3体召喚します|
|Blood Magic Lv5|Contact Civateteo|&amp;ref(Spell/P_Blood.jpg,nolink,25x25,Blood);2|&amp;ref(Spell/P_Death.jpg,nolink,25x25,Death);2|&amp;ref(Spell/V_Blood.jpg,nolink,25x25,Blood Slave);36|儀式/陸上専用|指揮官召喚|
|~|~|&gt;|&gt;|&gt;|&gt;|死者を操る聖職者Civateteoを召喚します|
|Blood Magic Lv6|Contact Tlahuelpuchi|&amp;ref(Spell/P_Blood.jpg,nolink,25x25,Blood);3||&amp;ref(Spell/V_Blood.jpg,nolink,25x25,Blood Slave);42|儀式/陸上専用|指揮官召喚|
|~|~|&gt;|&gt;|&gt;|&gt;|暗殺技能を持つ魔女Tlahuelpuchiを召喚します|
|Blood Magic Lv7|Contact Onaqui|&amp;ref(Spell/P_Blood.jpg,nolink,25x25,Blood);4||&amp;ref(Spell/V_Blood.jpg,nolink,25x25,Blood Slave);101|儀式/陸上専用|指揮官召喚|
|~|~|&gt;|&gt;|&gt;|&gt;|蝙蝠を従える強大なる悪魔Onaquiを召喚します|
|Blood Magic Lv8|Rain of Jaguars|&amp;ref(Spell/P_Blood.jpg,nolink,25x25,Blood);6|&amp;ref(Spell/P_Fire.jpg,nolink,25x25,Fire);2|&amp;ref(Spell/V_Blood.jpg,nolink,25x25,Blood Slave);40|儀式/陸上専用|兵士召喚|
|~|~|&gt;|&gt;|&gt;|&gt;|神聖なる空飛ぶ獣の悪魔Ozelotlを14+体召喚します|
***固有アイテム
|Construction Lv2|BGCOLOR(#000000):&amp;ref(Item/SH Weapons/Jade-Knife.jpg,nolink,75x75,Jade Knife);|BGCOLOR(BLACK):COLOR(WHITE):''Jade Knife''|片手|&amp;ref(Spell/P_Nature.jpg,nolink,25x25,Nature);1&amp;ref(Spell/P_Blood.jpg,nolink,25x25,Blood);1|&amp;ref(Spell/V_Nature.jpg,nolink,25x25,Nature Gem);5&amp;ref(Spell/V_Blood.jpg,nolink,25x25,Blood Slave);5|
|~|~|&gt;|&gt;|&gt;|攻撃力：1&amp;ref(Item/D_Pierce.jpg,nolink,25x25,Pierce Damage);&amp;ref(Item/D_Magic.jpg,nolink,25x25,Magic Damage);&amp;br;攻撃修正：1&amp;br;防御修正：0&amp;br;長さ：0&amp;br;&amp;br;&amp;ref(Item/Adept-Sacrificer.jpg,nolink,25x25,Adept Sacrificer (2));|
|~|&gt;|&gt;|&gt;|&gt;|BGCOLOR(#F5F5F5):血の供犠の補助器具。武器としては弱い|
**聖職
***支配圏特殊効果
なし
***聖職者特殊能力
なし
</v>
      </c>
    </row>
    <row r="46" spans="1:31" x14ac:dyDescent="0.15">
      <c r="A46" t="s">
        <v>2954</v>
      </c>
      <c r="B46" t="s">
        <v>2903</v>
      </c>
      <c r="C46" t="s">
        <v>2970</v>
      </c>
      <c r="D46" t="s">
        <v>3079</v>
      </c>
      <c r="E46" s="10" t="s">
        <v>10124</v>
      </c>
      <c r="F46" s="10" t="s">
        <v>10004</v>
      </c>
      <c r="L46" t="s">
        <v>10005</v>
      </c>
      <c r="M46" t="s">
        <v>10006</v>
      </c>
      <c r="P46">
        <v>3</v>
      </c>
      <c r="T46">
        <v>100</v>
      </c>
      <c r="U46">
        <v>500</v>
      </c>
      <c r="W46">
        <v>400</v>
      </c>
      <c r="Y46" t="s">
        <v>10007</v>
      </c>
      <c r="Z46" t="s">
        <v>10008</v>
      </c>
      <c r="AA46" t="s">
        <v>10009</v>
      </c>
      <c r="AB46" t="str">
        <f t="shared" si="0"/>
        <v>|BGCOLOR(#FDFDFD):[[&amp;ref(T'ien-Ch'i.jpg,nolink,50x65,T'ien Ch'i, Imperial Breaucracy);&gt;./T'ien Ch'i]]</v>
      </c>
      <c r="AC46" t="str">
        <f t="shared" ca="1" si="3"/>
        <v xml:space="preserve">|BGCOLOR(#FAEBD7):[[''T'ien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v>
      </c>
      <c r="AD46" t="str">
        <f t="shared" ca="1" si="2"/>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v>
      </c>
      <c r="AE46" t="str">
        <f ca="1">CONCATENATE("*",B46,", ",C46,CHAR(10),E46,CHAR(10),"**国勢",CHAR(10),"|種族|",F46,"|",CHAR(10),"|経済|",G46,"|",CHAR(10),"|気候|",IF(H46&lt;&gt;"",REPT(SUBSTITUTE(SUBSTITUTE(LEFT(H46,4),"Heat","&amp;ref(Spell/S_Heat.jpg,nolink,25x25,Heat);"),"Cold","&amp;ref(Spell/S_Cold.jpg,nolink,25x25,Cold);"),RIGHT(H46,1)),""),"|",CHAR(10),"|祝福|",SUBSTITUTE(SUBSTITUTE(SUBSTITUTE(SUBSTITUTE(SUBSTITUTE(SUBSTITUTE(SUBSTITUTE(SUBSTITUTE(J46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46&amp;" "&amp;B46&amp;" 指揮官 S",Troops!$A:$A,0)&amp;":AJ"&amp;MATCH(A46&amp;" "&amp;B46&amp;" 指揮官 E",Troops!$A:$A,0))),myConcat(INDIRECT("Troops!AJ"&amp;MATCH(A46&amp;" "&amp;B46&amp;" 指揮官 S",Troops!$A:$A,0)))),CHAR(10),"***兵士",CHAR(10),"|名称|種別|コスト|&gt;|雇用条件|指揮枠|行軍|",CHAR(10),IFERROR(myConcat(INDIRECT("Troops!AJ"&amp;MATCH(A46&amp;" "&amp;B46&amp;" 兵士 S",Troops!$A:$A,0)&amp;":AJ"&amp;MATCH(A46&amp;" "&amp;B46&amp;" 兵士 E",Troops!$A:$A,0))),myConcat(INDIRECT("Troops!AJ"&amp;MATCH(A46&amp;" "&amp;B46&amp;" 指揮官 S",Troops!$A:$A,0)))),"**守備隊",CHAR(10),"|種別|指揮官|兵士|備考|",CHAR(10),IFERROR(myConcat(INDIRECT("Defence!H"&amp;MATCH(A46&amp;" "&amp;B46&amp;" S",Defence!$A:$A,0)&amp;":H"&amp;MATCH(A46&amp;" "&amp;B46&amp;" E",Defence!$A:$A,0))),myConcat(INDIRECT("Defence!H"&amp;MATCH(A46&amp;" "&amp;B46&amp;" S",Defence!$A:$A,0)))),CHAR(10),"**建造物",CHAR(10),"***首都要塞",CHAR(10),"|名称|管理力|指揮官雇用|兵士雇用|食糧庫|守備隊倍率|防壁強度|",CHAR(10),VLOOKUP(L46,Fort!$D:$M,10,FALSE),CHAR(10),"***陸上要塞",CHAR(10),"|名称|建造費|工期|管理力|指揮官雇用|兵士雇用|食糧庫|守備隊倍率|防壁強度|",CHAR(10),IFERROR(myConcat(INDIRECT(ADDRESS(MATCH(M46&amp;"1",Fort!$A:$A,0),MATCH(T46,Fort!$1:$1,0),3,1,"Fort")&amp;":"&amp;ADDRESS(MATCH(M46&amp;P46,Fort!$A:$A,0),MATCH(T46,Fort!$1:$1,0),3,1))),myConcat(INDIRECT(ADDRESS(MATCH(M46&amp;"1",Fort!$A:$A,0),MATCH(T46,Fort!$1:$1,0),3,1,"Fort")))),IFERROR("***沿岸要塞"&amp;CHAR(10)&amp;"|名称|建造費|工期|管理力|指揮官雇用|兵士雇用|食糧庫|守備隊倍率|防壁強度|"&amp;CHAR(10)&amp;IFERROR(myConcat(INDIRECT(ADDRESS(MATCH(N46&amp;"1",Fort!$A:$A,0),MATCH(T46,Fort!$1:$1,0),3,1,"Fort")&amp;":"&amp;ADDRESS(MATCH(N46&amp;Q46,Fort!$A:$A,0),MATCH(T46,Fort!$1:$1,0),3,1))),myConcat(INDIRECT(ADDRESS(MATCH(N46&amp;"1",Fort!$A:$A,0),MATCH(T46,Fort!$1:$1,0),3,1,"Fort")))&amp;CHAR(10)),""),"***水中要塞",CHAR(10),IFERROR("|名称|建造費|工期|管理力|指揮官雇用|兵士雇用|食糧庫|守備隊倍率|防壁強度|"&amp;CHAR(10)&amp;IFERROR(myConcat(INDIRECT(ADDRESS(MATCH(O46&amp;"1",Fort!$A:$A,0),MATCH(T46,Fort!$1:$1,0),3,1,"Fort")&amp;":"&amp;ADDRESS(MATCH(O46&amp;R46,Fort!$A:$A,0),MATCH(T46,Fort!$1:$1,0),3,1))),myConcat(INDIRECT(ADDRESS(MATCH(O46&amp;"1",Fort!$A:$A,0),MATCH(T46,Fort!$1:$1,0),3,1,"Fort")))),"建造不可"),CHAR(10),"***研究所と寺院",CHAR(10),"|設備|費用|特殊効果|",CHAR(10),"|研究所|",IF(U46&lt;&gt;500,"''"&amp;U46&amp;"''",U46),"|",V46,"|",CHAR(10),"|寺院|",IF(W46&lt;&gt;400,"''"&amp;W46&amp;"''",W46),"|",X46,"|",CHAR(10),"**魔法",CHAR(10),"***魔法資源",CHAR(10),"|魔法土地|",Y46,"|",CHAR(10),"|宝石収入|",SUBSTITUTE(SUBSTITUTE(SUBSTITUTE(SUBSTITUTE(SUBSTITUTE(SUBSTITUTE(SUBSTITUTE(SUBSTITUTE(Z46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Slave);"),"|",CHAR(10),"|特殊機能|",AA46,"|",CHAR(10),"***魔法技能",CHAR(10),"|名称|雇用|固定魔力|変動魔力|研究力|特殊能力|",CHAR(10),IFERROR(myConcat(INDIRECT("MagicSkill!AM"&amp;MATCH(A46&amp;" "&amp;B46&amp;" S",MagicSkill!$A:$A,0)&amp;":AM"&amp;MATCH(A46&amp;" "&amp;B46&amp;" E",MagicSkill!$A:$A,0))),myConcat(INDIRECT("MagicSkill!AM"&amp;MATCH(A46&amp;" "&amp;B46&amp;" S",MagicSkill!$A:$A,0)))),CHAR(10),"***固有呪文",CHAR(10),IFERROR(CHAR(10)&amp;"|領域|名称|主系統|副系統|消費|使用場面|簡易分類|"&amp;CHAR(10)&amp;IFERROR(myConcat(INDIRECT("NationalSpellWork!E"&amp;MATCH(A46&amp;" "&amp;B46&amp;" S",NationalSpellWork!$A:$A,0)&amp;":E"&amp;MATCH(A46&amp;" "&amp;B46&amp;" E",NationalSpellWork!$A:$A,0))),myConcat(INDIRECT("NationalSpellWork!E"&amp;MATCH(A46&amp;" "&amp;B46&amp;" S",NationalSpellWork!$A:$A,0)))),"なし"),CHAR(10),"***固有アイテム",CHAR(10),IFERROR(IFERROR(myConcat(INDIRECT("NationalItemWork!E"&amp;MATCH(A46&amp;" "&amp;B46&amp;" S",NationalItemWork!$A:$A,0)&amp;":E"&amp;MATCH(A46&amp;" "&amp;B46&amp;" E",NationalItemWork!$A:$A,0))),myConcat(INDIRECT("NationalItemWork!E"&amp;MATCH(A46&amp;" "&amp;B46&amp;" S",NationalItemWork!$A:$A,0)))),"なし"),CHAR(10),"**聖職",CHAR(10),"***支配圏特殊効果",CHAR(10),IF(I46&lt;&gt;"",I46,"なし"),CHAR(10),"***聖職者特殊能力",CHAR(10),IF(K46&lt;&gt;"",K46,"なし"),CHAR(10))</f>
        <v xml:space="preserve">*T'ien Ch'i, Imperial Breaucracy
T'ien Ch'iの天朝は太古より存在します。
帝国の創立以来、平和が国を支配し、そして非常に効率的な官僚制が発展していきました。
その出生よりもむしろ能力によって選定される大臣と官吏が、帝国を統治しています。
皇帝とその家族は神聖視されますが、国の統治には関与していません。
T'ien Ch'iの騎兵隊は有名で、その歩兵隊は変化に富み、対応力があります。
The Wayと呼ばれる魔法の伝統は、帝国の隠者や学者によって実践されています。
The Wayの卓越した熟練者たちは、首都のHeavenly Gateへと赴き、Celestial Masterに任命されます。
これらの魔法神官は、天球から召喚する天上の存在たちに帝国への貢献を要求することができます。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|BGCOLOR(#F5F5F5):General|指揮官|&amp;ref(Nation/C_Gold.jpg,nolink,25x25,Gold);80&amp;ref(Nation/C_Resource.jpg,nolink,25x25,Resource);41&amp;ref(Nation/C_Command.jpg,nolink,25x25,Commander Point);1|&amp;ref(Nation/R_Fort.jpg,nolink,25x25,Land Fortress);||&amp;ref(Nation/Squad.jpg,nolink,25x25,Squad);3&amp;ref(Nation/LivingLead.jpg,nolink,25x25,Leadership);80|16|
|~|&gt;|&gt;|&gt;|&gt;|&gt;|BGCOLOR(#F5F5F5):標準的な指揮官。騎乗しているが行軍はあまり早くない|
|BGCOLOR(#F5F5F5):Eunuch|指揮官|&amp;ref(Nation/C_Gold.jpg,nolink,25x25,Gold);35&amp;ref(Nation/C_Resource.jpg,nolink,25x25,Resource);5&amp;ref(Nation/C_Command.jpg,nolink,25x25,Commander Point);1|&amp;ref(Nation/R_Fort.jpg,nolink,25x25,Land Fortress);||&amp;ref(Nation/Squad.jpg,nolink,25x25,Squad);2&amp;ref(Nation/LivingLead.jpg,nolink,25x25,Leadership);40|16|
|~|&gt;|&gt;|&gt;|&gt;|&gt;|BGCOLOR(#F5F5F5):補助的な指揮官。徴税や守備隊自動編成などの雑務が得意|
|BGCOLOR(#F5F5F5):Imperial Consort|密偵|&amp;ref(Nation/C_Gold.jpg,nolink,25x25,Gold);70&amp;ref(Nation/C_Resource.jpg,nolink,25x25,Resource);1&amp;ref(Nation/C_Command.jpg,nolink,25x25,Commander Point);2|&amp;ref(Nation/R_Fort.jpg,nolink,25x25,Land Fortress);|||16&amp;ref(Nation/Stealthy.jpg,nolink,25x25,Stealthy (70));|
|~|&gt;|&gt;|&gt;|&gt;|&gt;|BGCOLOR(#F5F5F5):隠れるのが上手い密偵。斥候より多くの情報を得る|
|BGCOLOR(#F5F5F5):Ceremonial Master|聖職者&amp;ref(Nation/Sacred.jpg,nolink,25x25,Sacred);|&amp;ref(Nation/C_Gold.jpg,nolink,25x25,Gold);45&amp;ref(Nation/C_Resource.jpg,nolink,25x25,Resource);3&amp;ref(Nation/C_Command.jpg,nolink,25x25,Commander Point);1|&amp;ref(Nation/R_Fort.jpg,nolink,25x25,Land Fortress);|&amp;ref(Spell/P_Holy.jpg,nolink,25x25,Temple Needed);|&amp;ref(Nation/Squad.jpg,nolink,25x25,Squad);1&amp;ref(Nation/LivingLead.jpg,nolink,25x25,Leadership);10|16|
|~|&gt;|&gt;|&gt;|&gt;|&gt;|BGCOLOR(#F5F5F5):レベル1の聖職者。占いの技能も持つ|
|BGCOLOR(#F5F5F5):Minister of Rituals|聖職者&amp;ref(Nation/Sacred.jpg,nolink,25x25,Sacred);|&amp;ref(Nation/C_Gold.jpg,nolink,25x25,Gold);70&amp;ref(Nation/C_Resource.jpg,nolink,25x25,Resource);5&amp;ref(Nation/C_Command.jpg,nolink,25x25,Commander Point);2|&amp;ref(Nation/R_Fort.jpg,nolink,25x25,Land Fortress);|&amp;ref(Spell/P_Holy.jpg,nolink,25x25,Temple Needed);|&amp;ref(Nation/Squad.jpg,nolink,25x25,Squad);1&amp;ref(Nation/LivingLead.jpg,nolink,25x25,Leadership);10|16|
|~|&gt;|&gt;|&gt;|&gt;|&gt;|BGCOLOR(#F5F5F5):レベル2の聖職者。不幸の抑止に加え幸運の引き寄せも行う|
|BGCOLOR(#F5F5F5):Master of the Way|聖職者&amp;ref(Nation/Sacred.jpg,nolink,25x25,Sacred);|&amp;ref(Nation/C_Gold.jpg,nolink,25x25,Gold);135&amp;ref(Nation/C_Resource.jpg,nolink,25x25,Resource);1&amp;ref(Nation/C_Command.jpg,nolink,25x25,Commander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|~|&gt;|&gt;|&gt;|&gt;|&gt;|BGCOLOR(#F5F5F5):レベル1の聖職者。水などの魔法技能も持つ|
|BGCOLOR(#F5F5F5):Apothecary|魔術師|&amp;ref(Nation/C_Gold.jpg,nolink,25x25,Gold);65&amp;ref(Nation/C_Resource.jpg,nolink,25x25,Resource);2&amp;ref(Nation/C_Command.jpg,nolink,25x25,Commander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
|~|&gt;|&gt;|&gt;|&gt;|&gt;|BGCOLOR(#F5F5F5):緑の魔法技能を持つ。病気の治療も可能|
|BGCOLOR(#F5F5F5):Alchemist of the Five Elements|魔術師|&amp;ref(Nation/C_Gold.jpg,nolink,25x25,Gold);85&amp;ref(Nation/C_Resource.jpg,nolink,25x25,Resource);2&amp;ref(Nation/C_Command.jpg,nolink,25x25,Commander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
|~|&gt;|&gt;|&gt;|&gt;|&gt;|BGCOLOR(#F5F5F5):緑などの魔法技能を持つ。病気治療に加え錬金術も得意|
|BGCOLOR(#F5F5F5):Minister of Magic|魔術師|&amp;ref(Nation/C_Gold.jpg,nolink,25x25,Gold);65&amp;ref(Nation/C_Resource.jpg,nolink,25x25,Resource);4&amp;ref(Nation/C_Command.jpg,nolink,25x25,Commander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
|~|&gt;|&gt;|&gt;|&gt;|&gt;|BGCOLOR(#F5F5F5):風水地星から一つか二つを持つ。研究が得意|
|BGCOLOR(#F5F5F5):Imperial Geomancer|魔術師|&amp;ref(Nation/C_Gold.jpg,nolink,25x25,Gold);65&amp;ref(Nation/C_Resource.jpg,nolink,25x25,Resource);4&amp;ref(Nation/C_Command.jpg,nolink,25x25,Commander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Leadership);15|14|
|~|&gt;|&gt;|&gt;|&gt;|&gt;|BGCOLOR(#F5F5F5):地と星の魔法技能を持つ。占師でもある|
|BGCOLOR(#F5F5F5):Prince General|指揮官&amp;ref(Nation/Sacred.jpg,nolink,25x25,Sacred);|&amp;ref(Nation/C_Gold.jpg,nolink,25x25,Gold);230&amp;ref(Nation/C_Resource.jpg,nolink,25x25,Resource);38&amp;ref(Nation/C_Command.jpg,nolink,25x25,Commander Point);2|&amp;ref(Nation/R_Capital.jpg,nolink,25x25,National Capital);|&amp;ref(Spell/P_Holy.jpg,nolink,25x25,Temple Needed);|&amp;ref(Nation/Squad.jpg,nolink,25x25,Squad);4&amp;ref(Nation/LivingLead.jpg,nolink,25x25,Leadership);120|16|
|~|&gt;|&gt;|&gt;|&gt;|&gt;|BGCOLOR(#F5F5F5):神聖な指揮官。指揮能力も高いがHPが季節に依存する|
|BGCOLOR(#F5F5F5):Imperial Alchemist|魔術師|&amp;ref(Nation/C_Gold.jpg,nolink,25x25,Gold);225&amp;ref(Nation/C_Resource.jpg,nolink,25x25,Resource);4&amp;ref(Nation/C_Command.jpg,nolink,25x25,Commander Point);4|&amp;ref(Nation/R_Capital.jpg,nolink,25x25,National Capital);|&amp;ref(Spell/P_Research.jpg,nolink,25x25,Lab Needed);|&amp;ref(Nation/Squad.jpg,nolink,25x25,Squad);1&amp;ref(Nation/LivingLead.jpg,nolink,25x25,Leadership);15+&amp;ref(Nation/MagicLead.jpg,nolink,25x25,Magic Leadership);35+|16|
|~|&gt;|&gt;|&gt;|&gt;|&gt;|BGCOLOR(#F5F5F5):緑火風水地の魔法を持つ。病気治療や錬金術の腕も良い|
|BGCOLOR(#F5F5F5):Celestial Master|聖職者&amp;ref(Nation/Sacred.jpg,nolink,25x25,Sacred);|&amp;ref(Nation/C_Gold.jpg,nolink,25x25,Gold);275&amp;ref(Nation/C_Resource.jpg,nolink,25x25,Resource);5&amp;ref(Nation/C_Command.jpg,nolink,25x25,Commander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Leadership);35+|16|
|~|&gt;|&gt;|&gt;|&gt;|&gt;|BGCOLOR(#F5F5F5):レベル2の聖職者。水風地星などの魔法技能を持つ|
***兵士
|名称|種別|コスト|&gt;|雇用条件|指揮枠|行軍|
|BGCOLOR(#F5F5F5):Archer|射手|&amp;ref(Nation/C_Gold.jpg,nolink,25x25,Gold);10&amp;ref(Nation/C_Resource.jpg,nolink,25x25,Resource);12&amp;ref(Nation/C_Recruitment.jpg,nolink,25x25,Recruitment Point);9|&amp;ref(Nation/R_Fort.jpg,nolink,25x25,Land Fortress);||&amp;ref(Nation/LivingLead.jpg,nolink,25x25,Living);|12|
|~|&gt;|&gt;|&gt;|&gt;|&gt;|BGCOLOR(#F5F5F5):複合弓を用いる弓兵。技量は平凡でも高精度|
|BGCOLOR(#F5F5F5):Footman|歩兵|&amp;ref(Nation/C_Gold.jpg,nolink,25x25,Gold);10&amp;ref(Nation/C_Resource.jpg,nolink,25x25,Resource);9&amp;ref(Nation/C_Recruitment.jpg,nolink,25x25,Recruitment Point);9|&amp;ref(Nation/R_Fort.jpg,nolink,25x25,Land Fortress);||&amp;ref(Nation/LivingLead.jpg,nolink,25x25,Living);|12|
|~|&gt;|&gt;|&gt;|&gt;|&gt;|BGCOLOR(#F5F5F5):長槍を持つ歩兵。迎撃による攻撃の妨害を得意とする|
|BGCOLOR(#F5F5F5):Footman|歩兵|&amp;ref(Nation/C_Gold.jpg,nolink,25x25,Gold);10&amp;ref(Nation/C_Resource.jpg,nolink,25x25,Resource);11&amp;ref(Nation/C_Recruitment.jpg,nolink,25x25,Recruitment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|~|&gt;|&gt;|&gt;|&gt;|&gt;|BGCOLOR(#F5F5F5):薙刀を持つ歩兵。攻撃力が高いが命中率は低め|
|BGCOLOR(#F5F5F5):Footman|歩兵|&amp;ref(Nation/C_Gold.jpg,nolink,25x25,Gold);10&amp;ref(Nation/C_Resource.jpg,nolink,25x25,Resource);11&amp;ref(Nation/C_Recruitment.jpg,nolink,25x25,Recruitment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|~|&gt;|&gt;|&gt;|&gt;|&gt;|BGCOLOR(#F5F5F5):槍と大盾を持つ歩兵。盾のおかげで射撃に強い|
|BGCOLOR(#F5F5F5):Ministry Footman|歩兵|&amp;ref(Nation/C_Gold.jpg,nolink,25x25,Gold);12&amp;ref(Nation/C_Resource.jpg,nolink,25x25,Resource);14&amp;ref(Nation/C_Recruitment.jpg,nolink,25x25,Recruitment Point);14|&amp;ref(Nation/R_Fort.jpg,nolink,25x25,Land Fortress);||&amp;ref(Nation/LivingLead.jpg,nolink,25x25,Living);|12|
|~|&gt;|&gt;|&gt;|&gt;|&gt;|BGCOLOR(#F5F5F5):槍と大盾を持つ歩兵。士気が高めになっている|
|BGCOLOR(#F5F5F5):Ministry Guardsman|歩兵|&amp;ref(Nation/C_Gold.jpg,nolink,25x25,Gold);12&amp;ref(Nation/C_Resource.jpg,nolink,25x25,Resource);14&amp;ref(Nation/C_Recruitment.jpg,nolink,25x25,Recruitment Point);14|&amp;ref(Nation/R_Fort.jpg,nolink,25x25,Land Fortress);||&amp;ref(Nation/LivingLead.jpg,nolink,25x25,Living);|12|
|~|&gt;|&gt;|&gt;|&gt;|&gt;|BGCOLOR(#F5F5F5):薙刀を持つ歩兵。巡回を得意としている|
|BGCOLOR(#F5F5F5):Imperial Archer|射手|&amp;ref(Nation/C_Gold.jpg,nolink,25x25,Gold);13&amp;ref(Nation/C_Resource.jpg,nolink,25x25,Resource);21&amp;ref(Nation/C_Recruitment.jpg,nolink,25x25,Recruitment Point);16|&amp;ref(Nation/R_Fort.jpg,nolink,25x25,Land Fortress);||&amp;ref(Nation/LivingLead.jpg,nolink,25x25,Living);|8|
|~|&gt;|&gt;|&gt;|&gt;|&gt;|BGCOLOR(#F5F5F5):複合弓を使う重装弓兵。腕も良く士気が高い|
|BGCOLOR(#F5F5F5):Imperial Crossbowman|射手|&amp;ref(Nation/C_Gold.jpg,nolink,25x25,Gold);13&amp;ref(Nation/C_Resource.jpg,nolink,25x25,Resource);21&amp;ref(Nation/C_Recruitment.jpg,nolink,25x25,Recruitment Point);16|&amp;ref(Nation/R_Fort.jpg,nolink,25x25,Land Fortress);||&amp;ref(Nation/LivingLead.jpg,nolink,25x25,Living);|8|
|~|&gt;|&gt;|&gt;|&gt;|&gt;|BGCOLOR(#F5F5F5):弩を使う重装弓兵。重装相手ではこちらが優秀|
|BGCOLOR(#F5F5F5):Imperial Footman|歩兵|&amp;ref(Nation/C_Gold.jpg,nolink,25x25,Gold);13&amp;ref(Nation/C_Resource.jpg,nolink,25x25,Resource);20&amp;ref(Nation/C_Recruitment.jpg,nolink,25x25,Recruitment Point);16|&amp;ref(Nation/R_Fort.jpg,nolink,25x25,Land Fortress);||&amp;ref(Nation/LivingLead.jpg,nolink,25x25,Living);|8|
|~|&gt;|&gt;|&gt;|&gt;|&gt;|BGCOLOR(#F5F5F5):槍と大盾を持つ重歩兵。士気に優れ戦闘技能も高め|
|BGCOLOR(#F5F5F5):Imperial City Guard|歩兵|&amp;ref(Nation/C_Gold.jpg,nolink,25x25,Gold);14&amp;ref(Nation/C_Resource.jpg,nolink,25x25,Resource);20&amp;ref(Nation/C_Recruitment.jpg,nolink,25x25,Recruitment Point);18|&amp;ref(Nation/R_Fort.jpg,nolink,25x25,Land Fortress);||&amp;ref(Nation/LivingLead.jpg,nolink,25x25,Living);|8|
|~|&gt;|&gt;|&gt;|&gt;|&gt;|BGCOLOR(#F5F5F5):薙刀を持つ重歩兵。士気がさらに高く巡回任務も得意|
|BGCOLOR(#F5F5F5):Imperial Guard|歩兵|&amp;ref(Nation/C_Gold.jpg,nolink,25x25,Gold);15&amp;ref(Nation/C_Resource.jpg,nolink,25x25,Resource);23&amp;ref(Nation/C_Recruitment.jpg,nolink,25x25,Recruitment Point);21|&amp;ref(Nation/R_Fort.jpg,nolink,25x25,Land Fortress);||&amp;ref(Nation/LivingLead.jpg,nolink,25x25,Living);|8|
|~|&gt;|&gt;|&gt;|&gt;|&gt;|BGCOLOR(#F5F5F5):曲刀と大盾を持つ重歩兵。高い戦闘技能を備え護衛もこなす|
|BGCOLOR(#F5F5F5):Horseman|騎兵|&amp;ref(Nation/C_Gold.jpg,nolink,25x25,Gold);20&amp;ref(Nation/C_Resource.jpg,nolink,25x25,Resource);11&amp;ref(Nation/C_Recruitment.jpg,nolink,25x25,Recruitment Point);24|&amp;ref(Nation/R_Fort.jpg,nolink,25x25,Land Fortress);||&amp;ref(Nation/LivingLead.jpg,nolink,25x25,Living);|18|
|~|&gt;|&gt;|&gt;|&gt;|&gt;|BGCOLOR(#F5F5F5):軽突撃槍と複合弓を持つ騎兵。弓での牽制後に突撃できる|
|BGCOLOR(#F5F5F5):Heavy Horseman|騎兵|&amp;ref(Nation/C_Gold.jpg,nolink,25x25,Gold);25&amp;ref(Nation/C_Resource.jpg,nolink,25x25,Resource);21&amp;ref(Nation/C_Recruitment.jpg,nolink,25x25,Recruitment Point);36|&amp;ref(Nation/R_Fort.jpg,nolink,25x25,Land Fortress);||&amp;ref(Nation/LivingLead.jpg,nolink,25x25,Living);|14|
|~|&gt;|&gt;|&gt;|&gt;|&gt;|BGCOLOR(#F5F5F5):軽突撃槍、複合弓、小盾を持つ重騎兵。士気も向上している|
|BGCOLOR(#F5F5F5):Imperial Horseman|騎兵|&amp;ref(Nation/C_Gold.jpg,nolink,25x25,Gold);35&amp;ref(Nation/C_Resource.jpg,nolink,25x25,Resource);29&amp;ref(Nation/C_Recruitment.jpg,nolink,25x25,Recruitment Point);46|&amp;ref(Nation/R_Fort.jpg,nolink,25x25,Land Fortress);||&amp;ref(Nation/LivingLead.jpg,nolink,25x25,Living);|14|
|~|&gt;|&gt;|&gt;|&gt;|&gt;|BGCOLOR(#F5F5F5):突撃槍、曲刀、盾を持つ重騎兵。優れた戦闘技能と士気を持つ|
|BGCOLOR(#F5F5F5):Red Guard|騎兵&amp;ref(Nation/Sacred.jpg,nolink,25x25,Sacred);|&amp;ref(Nation/C_Gold.jpg,nolink,25x25,Gold);50&amp;ref(Nation/C_Resource.jpg,nolink,25x25,Resource);38&amp;ref(Nation/C_Recruitment.jpg,nolink,25x25,Recruitment Point);46|&amp;ref(Nation/R_Capital.jpg,nolink,25x25,National Capital);|&amp;ref(Spell/P_Holy.jpg,nolink,25x25,Temple Needed);|&amp;ref(Nation/LivingLead.jpg,nolink,25x25,Living);|14|
|~|&gt;|&gt;|&gt;|&gt;|&gt;|BGCOLOR(#F5F5F5):突撃槍、曲刀、盾を持つ重騎兵。春に強く秋に弱くなる性質を持つ|
**守備隊
|種別|指揮官|兵士|備考|
|陸上郊外||Footman:6　Imperial Archer:5|Footmanは鉾装備、通常の土着下位構成に追加配備|
|陸上下位|Eunuch|Footman:10　Footman:10　Archer:10|Footmanは鉾装備と大盾装備|
|陸上上位|Ceremonial Master|Imperial City Guard:10||
|陸上要塞|Eunuch|Imperial Crossbowman:6||
**建造物
***首都要塞
|名称|管理力|指揮官雇用|兵士雇用|食糧庫|守備隊倍率|防壁強度|
|Fortified City|50|+1|+125%|3000|3|300|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|魔法土地|The Celestial City, The Heavenly Gate|
|宝石収入|&amp;ref(Spell/V_Air.jpg,nolink,25x25,Air Gem);1&amp;ref(Spell/V_Water.jpg,nolink,25x25,Water Gem);1&amp;ref(Spell/V_Earth.jpg,nolink,25x25,Earth Gem);1&amp;ref(Spell/V_Astral.jpg,nolink,25x25,Astral Pearl);2|
|特殊機能|星魔法儀式射程+1|
***魔法技能
|名称|雇用|固定魔力|変動魔力|研究力|特殊能力|
|Ceremonial Master|&amp;ref(Nation/R_Fort.jpg,nolink,25x25,Land Fortress);|&amp;ref(Spell/P_Holy.jpg,nolink,25x25,Holy);1|||&amp;ref(Nation/Fortune-Teller.jpg,nolink,25x25,Fortune Teller (10));&amp;ref(Nation/Sacred.jpg,nolink,25x25,Sacred);|
|Minister of Rituals|&amp;ref(Nation/R_Fort.jpg,nolink,25x25,Land Fortress);|&amp;ref(Spell/P_Holy.jpg,nolink,25x25,Holy);2|||&amp;ref(Nation/Fortune-Teller.jpg,nolink,25x25,Fortune Teller (10));&amp;ref(Nation/Bringer-of-Fortune.jpg,nolink,25x25,Bringer of Fortune (2));&amp;ref(Nation/Sacred.jpg,nolink,25x25,Sacred);|
|Master of the Way|&amp;ref(Nation/R_Fort.jpg,nolink,25x25,Land Fortress);|&amp;ref(Spell/P_Water.jpg,nolink,25x25,Water);1&amp;ref(Spell/P_Holy.jpg,nolink,25x25,Holy);1|&amp;ref(Spell/P_Air.jpg,nolink,25x25,Air);&amp;ref(Spell/P_Water.jpg,nolink,25x25,Water);&amp;ref(Spell/P_Astral.jpg,nolink,25x25,Astral);&amp;ref(Spell/P_Nature.jpg,nolink,25x25,Nature);+1:100%|&amp;ref(Spell/P_Research.jpg,nolink,25x25,Research);9|&amp;ref(Nation/Sacred.jpg,nolink,25x25,Sacred);|
|Apothecary|&amp;ref(Nation/R_Fort.jpg,nolink,25x25,Land Fortress);|&amp;ref(Spell/P_Nature.jpg,nolink,25x25,Nature);1||&amp;ref(Spell/P_Research.jpg,nolink,25x25,Research);7|&amp;ref(Nation/Disease-Healer.jpg,nolink,25x25,Disease Healer (1));|
|Alchemist of the Five Elements|&amp;ref(Nation/R_Fort.jpg,nolink,25x25,Land Fortress);|&amp;ref(Spell/P_Nature.jpg,nolink,25x25,Nature);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amp;ref(Spell/P_Nature.jpg,nolink,25x25,Nature);+1:10%|&amp;ref(Spell/P_Research.jpg,nolink,25x25,Research);9+|&amp;ref(Nation/Disease-Healer.jpg,nolink,25x25,Disease Healer (1));&amp;ref(Nation/Alchemist.jpg,nolink,25x25,Alchemist (25));|
|Minister of Magic|&amp;ref(Nation/R_Fort.jpg,nolink,25x25,Land Fortress);||&amp;ref(Spell/P_Air.jpg,nolink,25x25,Air);&amp;ref(Spell/P_Water.jpg,nolink,25x25,Water);&amp;ref(Spell/P_Earth.jpg,nolink,25x25,Earth);&amp;ref(Spell/P_Astral.jpg,nolink,25x25,Astral);+1:100%&amp;br;&amp;ref(Spell/P_Air.jpg,nolink,25x25,Air);&amp;ref(Spell/P_Water.jpg,nolink,25x25,Water);&amp;ref(Spell/P_Earth.jpg,nolink,25x25,Earth);&amp;ref(Spell/P_Astral.jpg,nolink,25x25,Astral);+1:10%|&amp;ref(Spell/P_Research.jpg,nolink,25x25,Research);11|&amp;ref(Nation/Adept-Researcher.jpg,nolink,25x25,Adept Researcher (+4));|
|Imperial Geomancer|&amp;ref(Nation/R_Fort.jpg,nolink,25x25,Land Fortress);|&amp;ref(Spell/P_Earth.jpg,nolink,25x25,Earth);1&amp;ref(Spell/P_Astral.jpg,nolink,25x25,Astral);1||&amp;ref(Spell/P_Research.jpg,nolink,25x25,Research);9|&amp;ref(Nation/Fortune-Teller.jpg,nolink,25x25,Fortune Teller (10));|
|Imperial Alchemist|&amp;ref(Nation/R_Capital.jpg,nolink,25x25,National Capital);|&amp;ref(Spell/P_Fire.jpg,nolink,25x25,Fire);1&amp;ref(Spell/P_Air.jpg,nolink,25x25,Air);1&amp;ref(Spell/P_Water.jpg,nolink,25x25,Water);1&amp;ref(Spell/P_Earth.jpg,nolink,25x25,Earth);1&amp;ref(Spell/P_Nature.jpg,nolink,25x25,Nature);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amp;ref(Spell/P_Nature.jpg,nolink,25x25,Nature);+1:10%|&amp;ref(Spell/P_Research.jpg,nolink,25x25,Research);19+|&amp;ref(Nation/Disease-Healer.jpg,nolink,25x25,Disease Healer (2));&amp;ref(Nation/Alchemist.jpg,nolink,25x25,Alchemist (50));|
|Celestial Master|&amp;ref(Nation/R_Capital.jpg,nolink,25x25,National Capital);|&amp;ref(Spell/P_Air.jpg,nolink,25x25,Air);1&amp;ref(Spell/P_Water.jpg,nolink,25x25,Water);2&amp;ref(Spell/P_Earth.jpg,nolink,25x25,Earth);1&amp;ref(Spell/P_Astral.jpg,nolink,25x25,Astral);1&amp;ref(Spell/P_Holy.jpg,nolink,25x25,Holy);2|&amp;ref(Spell/P_Air.jpg,nolink,25x25,Air);&amp;ref(Spell/P_Water.jpg,nolink,25x25,Water);&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17+||
|Huli Jing|&amp;ref(Item/Master-Ritualist.jpg,nolink,25x25,Ritual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***固有呪文
|領域|名称|主系統|副系統|消費|使用場面|簡易分類|
|Conjuration Lv1|Celestial Servant|&amp;ref(Spell/P_Earth.jpg,nolink,25x25,Earth);1|&amp;ref(Spell/P_Astral.jpg,nolink,25x25,Astral);1|&amp;ref(Spell/V_Earth.jpg,nolink,25x25,Earth Gem);1|儀式/陸上専用|兵士召喚|
|~|~|&gt;|&gt;|&gt;|&gt;|強靭だが不器用な天の存在Celestial Servantを1体召喚します|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Lv4|Celestial Hounds|&amp;ref(Spell/P_Air.jpg,nolink,25x25,Air);1|&amp;ref(Spell/P_Astral.jpg,nolink,25x25,Astral);1|&amp;ref(Spell/V_Air.jpg,nolink,25x25,Air Gem);4|儀式/陸上専用|兵士召喚|
|~|~|&gt;|&gt;|&gt;|&gt;|飛行する天の猟犬Celestial Houndを2体召喚します|
|Conjuration Lv6|Call Celestial Soldiers|&amp;ref(Spell/P_Air.jpg,nolink,25x25,Air);2|&amp;ref(Spell/P_Astral.jpg,nolink,25x25,Astral);1|&amp;ref(Spell/V_Air.jpg,nolink,25x25,Air Gem);15|儀式/陸上専用|兵士召喚|
|~|~|&gt;|&gt;|&gt;|&gt;|強力な天の兵士Celestial Soldierを5体召喚します|
|Conjuration Lv6|Contact Huli Jing|&amp;ref(Spell/P_Nature.jpg,nolink,25x25,Nature);2||&amp;ref(Spell/V_Nature.jpg,nolink,25x25,Nature Gem);30|儀式/陸上専用|指揮官召喚|
|~|~|&gt;|&gt;|&gt;|&gt;|多彩な魔力を持つ妖狐Huli Jingを召喚します|
|Alteration Lv5|Internal Alchemy|&amp;ref(Spell/P_Water.jpg,nolink,25x25,Water);2|&amp;ref(Spell/P_Astral.jpg,nolink,25x25,Astral);1|&amp;ref(Spell/V_Water.jpg,nolink,25x25,Water Gem);10|儀式/水陸両用|若年化|
|~|~|&gt;|&gt;|&gt;|&gt;|自身を狂気と引き換えに15年若返らせます|
|Evocation Lv5|Celestial Chastisement|&amp;ref(Spell/P_Astral.jpg,nolink,25x25,Astral);3|||戦闘/水陸両用|攻撃|
|~|~|&gt;|&gt;|&gt;|&gt;|敵の魔法生物を攻撃し寝返らせようと試みます|
|Construction Lv5|Thousand Year Ginseng|&amp;ref(Spell/P_Nature.jpg,nolink,25x25,Nature);1||&amp;ref(Spell/V_Nature.jpg,nolink,25x25,Nature Gem);8|儀式/水陸両用|若年化|
|~|~|&gt;|&gt;|&gt;|&gt;|自身を5年若返らせます|
|Enchantment Lv5|Living Mercury|&amp;ref(Spell/P_Water.jpg,nolink,25x25,Water);1|&amp;ref(Spell/P_Earth.jpg,nolink,25x25,Earth);1|&amp;ref(Spell/V_Water.jpg,nolink,25x25,Water Gem);7|儀式/水陸両用|兵士召喚|
|~|~|&gt;|&gt;|&gt;|&gt;|有毒な生ける水銀Living Mercuryを1体召喚します|
***固有アイテム
|Construction Lv2|BGCOLOR(#000000):&amp;ref(Item/SH Weapons/Sword-of-the-Five-Elements.jpg,nolink,75x75,Sword of the Five Elements);|BGCOLOR(BLACK):COLOR(WHITE):''Sword of the Five Elements''|片手|&amp;ref(Spell/P_Fire.jpg,nolink,25x25,Fire);1&amp;ref(Spell/P_Water.jpg,nolink,25x25,Water);1|&amp;ref(Spell/V_Fire.jpg,nolink,25x25,Fire Gem);2&amp;ref(Spell/V_Water.jpg,nolink,25x25,Water Gem);2|
|~|~|&gt;|&gt;|&gt;|攻撃力：8&amp;ref(Item/D_Slash.jpg,nolink,25x25,Slash Damage);&amp;ref(Item/D_Magic.jpg,nolink,25x25,Magic Damage);&amp;br;攻撃修正：3&amp;br;防御修正：4&amp;br;長さ：1&amp;br;&amp;br;&amp;ref(Item/Reinvigoration.jpg,nolink,25x25,Reinvigoration (2));|
|~|&gt;|&gt;|&gt;|&gt;|BGCOLOR(#F5F5F5):安価で無難な性能。持久力も高めてくれる|
|Construction Lv2|BGCOLOR(#000000):&amp;ref(Item/Armors/Armor-of-the-Five-Elements.jpg,nolink,75x75,Armor of the Five Elements);|BGCOLOR(BLACK):COLOR(WHITE):''Armor of the Five Elements''|鎧|&amp;ref(Spell/P_Earth.jpg,nolink,25x25,Earth);1&amp;ref(Spell/P_Air.jpg,nolink,25x25,Air);1|&amp;ref(Spell/V_Earth.jpg,nolink,25x25,Earth Gem);2&amp;ref(Spell/V_Air.jpg,nolink,25x25,Air Gem);2|
|~|~|&gt;|&gt;|&gt;|胴体防護：17&amp;br;防御修正：-1&amp;br;装備負担：2&amp;br;行軍速度：-2&amp;br;魔法の防具&amp;br;&amp;br;&amp;ref(Item/Fire-Resistant.jpg,nolink,25x25,Fire Resistant (5));&amp;ref(Item/Shock-Resistant.jpg,nolink,25x25,Shock Resistant (5));&amp;ref(Item/Cold-Resistant.jpg,nolink,25x25,Cold Resistant (5));&amp;br;魔法抵抗+1|
|~|&gt;|&gt;|&gt;|&gt;|BGCOLOR(#F5F5F5):優秀な防御力に多様な耐性。さらに安価|
**聖職
***支配圏特殊効果
なし
***聖職者特殊能力
なし
</v>
      </c>
    </row>
    <row r="47" spans="1:31" x14ac:dyDescent="0.15">
      <c r="A47" t="s">
        <v>2954</v>
      </c>
      <c r="B47" t="s">
        <v>2971</v>
      </c>
      <c r="C47" t="s">
        <v>2972</v>
      </c>
      <c r="D47" t="s">
        <v>3079</v>
      </c>
      <c r="E47" s="10" t="s">
        <v>10251</v>
      </c>
      <c r="F47" s="10" t="s">
        <v>10129</v>
      </c>
      <c r="H47" t="s">
        <v>10130</v>
      </c>
      <c r="L47" t="s">
        <v>10132</v>
      </c>
      <c r="M47" t="s">
        <v>10133</v>
      </c>
      <c r="P47">
        <v>3</v>
      </c>
      <c r="T47">
        <v>100</v>
      </c>
      <c r="U47">
        <v>500</v>
      </c>
      <c r="W47">
        <v>400</v>
      </c>
      <c r="Y47" t="s">
        <v>10134</v>
      </c>
      <c r="Z47" t="s">
        <v>10135</v>
      </c>
      <c r="AB47" t="str">
        <f t="shared" si="0"/>
        <v>|BGCOLOR(#FDFDFD):[[&amp;ref(Machaka.jpg,nolink,50x65,Machaka, Reign of Sorcerors);&gt;./Machaka]]</v>
      </c>
      <c r="AC47" t="str">
        <f t="shared" ca="1" si="3"/>
        <v>|BGCOLOR(#FAEBD7):[[''Machaka''&gt;./Machaka]]</v>
      </c>
      <c r="AD47"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v>
      </c>
      <c r="AE47" t="str">
        <f ca="1">CONCATENATE("*",B47,", ",C47,CHAR(10),E47,CHAR(10),"**国勢",CHAR(10),"|種族|",F47,"|",CHAR(10),"|経済|",G47,"|",CHAR(10),"|気候|",IF(H47&lt;&gt;"",REPT(SUBSTITUTE(SUBSTITUTE(LEFT(H47,4),"Heat","&amp;ref(Spell/S_Heat.jpg,nolink,25x25,Heat);"),"Cold","&amp;ref(Spell/S_Cold.jpg,nolink,25x25,Cold);"),RIGHT(H47,1)),""),"|",CHAR(10),"|祝福|",SUBSTITUTE(SUBSTITUTE(SUBSTITUTE(SUBSTITUTE(SUBSTITUTE(SUBSTITUTE(SUBSTITUTE(SUBSTITUTE(J47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47&amp;" "&amp;B47&amp;" 指揮官 S",Troops!$A:$A,0)&amp;":AJ"&amp;MATCH(A47&amp;" "&amp;B47&amp;" 指揮官 E",Troops!$A:$A,0))),myConcat(INDIRECT("Troops!AJ"&amp;MATCH(A47&amp;" "&amp;B47&amp;" 指揮官 S",Troops!$A:$A,0)))),CHAR(10),"***兵士",CHAR(10),"|名称|種別|コスト|&gt;|雇用条件|指揮枠|行軍|",CHAR(10),IFERROR(myConcat(INDIRECT("Troops!AJ"&amp;MATCH(A47&amp;" "&amp;B47&amp;" 兵士 S",Troops!$A:$A,0)&amp;":AJ"&amp;MATCH(A47&amp;" "&amp;B47&amp;" 兵士 E",Troops!$A:$A,0))),myConcat(INDIRECT("Troops!AJ"&amp;MATCH(A47&amp;" "&amp;B47&amp;" 指揮官 S",Troops!$A:$A,0)))),"**守備隊",CHAR(10),"|種別|指揮官|兵士|備考|",CHAR(10),IFERROR(myConcat(INDIRECT("Defence!H"&amp;MATCH(A47&amp;" "&amp;B47&amp;" S",Defence!$A:$A,0)&amp;":H"&amp;MATCH(A47&amp;" "&amp;B47&amp;" E",Defence!$A:$A,0))),myConcat(INDIRECT("Defence!H"&amp;MATCH(A47&amp;" "&amp;B47&amp;" S",Defence!$A:$A,0)))),CHAR(10),"**建造物",CHAR(10),"***首都要塞",CHAR(10),"|名称|管理力|指揮官雇用|兵士雇用|食糧庫|守備隊倍率|防壁強度|",CHAR(10),VLOOKUP(L47,Fort!$D:$M,10,FALSE),CHAR(10),"***陸上要塞",CHAR(10),"|名称|建造費|工期|管理力|指揮官雇用|兵士雇用|食糧庫|守備隊倍率|防壁強度|",CHAR(10),IFERROR(myConcat(INDIRECT(ADDRESS(MATCH(M47&amp;"1",Fort!$A:$A,0),MATCH(T47,Fort!$1:$1,0),3,1,"Fort")&amp;":"&amp;ADDRESS(MATCH(M47&amp;P47,Fort!$A:$A,0),MATCH(T47,Fort!$1:$1,0),3,1))),myConcat(INDIRECT(ADDRESS(MATCH(M47&amp;"1",Fort!$A:$A,0),MATCH(T47,Fort!$1:$1,0),3,1,"Fort")))),IFERROR("***沿岸要塞"&amp;CHAR(10)&amp;"|名称|建造費|工期|管理力|指揮官雇用|兵士雇用|食糧庫|守備隊倍率|防壁強度|"&amp;CHAR(10)&amp;IFERROR(myConcat(INDIRECT(ADDRESS(MATCH(N47&amp;"1",Fort!$A:$A,0),MATCH(T47,Fort!$1:$1,0),3,1,"Fort")&amp;":"&amp;ADDRESS(MATCH(N47&amp;Q47,Fort!$A:$A,0),MATCH(T47,Fort!$1:$1,0),3,1))),myConcat(INDIRECT(ADDRESS(MATCH(N47&amp;"1",Fort!$A:$A,0),MATCH(T47,Fort!$1:$1,0),3,1,"Fort")))&amp;CHAR(10)),""),"***水中要塞",CHAR(10),IFERROR("|名称|建造費|工期|管理力|指揮官雇用|兵士雇用|食糧庫|守備隊倍率|防壁強度|"&amp;CHAR(10)&amp;IFERROR(myConcat(INDIRECT(ADDRESS(MATCH(O47&amp;"1",Fort!$A:$A,0),MATCH(T47,Fort!$1:$1,0),3,1,"Fort")&amp;":"&amp;ADDRESS(MATCH(O47&amp;R47,Fort!$A:$A,0),MATCH(T47,Fort!$1:$1,0),3,1))),myConcat(INDIRECT(ADDRESS(MATCH(O47&amp;"1",Fort!$A:$A,0),MATCH(T47,Fort!$1:$1,0),3,1,"Fort")))),"建造不可"),CHAR(10),"***研究所と寺院",CHAR(10),"|設備|費用|特殊効果|",CHAR(10),"|研究所|",IF(U47&lt;&gt;500,"''"&amp;U47&amp;"''",U47),"|",V47,"|",CHAR(10),"|寺院|",IF(W47&lt;&gt;400,"''"&amp;W47&amp;"''",W47),"|",X47,"|",CHAR(10),"**魔法",CHAR(10),"***魔法資源",CHAR(10),"|魔法土地|",Y47,"|",CHAR(10),"|宝石収入|",SUBSTITUTE(SUBSTITUTE(SUBSTITUTE(SUBSTITUTE(SUBSTITUTE(SUBSTITUTE(SUBSTITUTE(SUBSTITUTE(Z47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Slave);"),"|",CHAR(10),"|特殊機能|",AA47,"|",CHAR(10),"***魔法技能",CHAR(10),"|名称|雇用|固定魔力|変動魔力|研究力|特殊能力|",CHAR(10),IFERROR(myConcat(INDIRECT("MagicSkill!AM"&amp;MATCH(A47&amp;" "&amp;B47&amp;" S",MagicSkill!$A:$A,0)&amp;":AM"&amp;MATCH(A47&amp;" "&amp;B47&amp;" E",MagicSkill!$A:$A,0))),myConcat(INDIRECT("MagicSkill!AM"&amp;MATCH(A47&amp;" "&amp;B47&amp;" S",MagicSkill!$A:$A,0)))),CHAR(10),"***固有呪文",CHAR(10),IFERROR(CHAR(10)&amp;"|領域|名称|主系統|副系統|消費|使用場面|簡易分類|"&amp;CHAR(10)&amp;IFERROR(myConcat(INDIRECT("NationalSpellWork!E"&amp;MATCH(A47&amp;" "&amp;B47&amp;" S",NationalSpellWork!$A:$A,0)&amp;":E"&amp;MATCH(A47&amp;" "&amp;B47&amp;" E",NationalSpellWork!$A:$A,0))),myConcat(INDIRECT("NationalSpellWork!E"&amp;MATCH(A47&amp;" "&amp;B47&amp;" S",NationalSpellWork!$A:$A,0)))),"なし"),CHAR(10),"***固有アイテム",CHAR(10),IFERROR(IFERROR(myConcat(INDIRECT("NationalItemWork!E"&amp;MATCH(A47&amp;" "&amp;B47&amp;" S",NationalItemWork!$A:$A,0)&amp;":E"&amp;MATCH(A47&amp;" "&amp;B47&amp;" E",NationalItemWork!$A:$A,0))),myConcat(INDIRECT("NationalItemWork!E"&amp;MATCH(A47&amp;" "&amp;B47&amp;" S",NationalItemWork!$A:$A,0)))),"なし"),CHAR(10),"**聖職",CHAR(10),"***支配圏特殊効果",CHAR(10),IF(I47&lt;&gt;"",I47,"なし"),CHAR(10),"***聖職者特殊能力",CHAR(10),IF(K47&lt;&gt;"",K47,"なし"),CHAR(10))</f>
        <v xml:space="preserve">*Machaka, Reign of Sorcerors
Machakaは、国の幸福は王の意思に依存するものと考えられている、古き聖王国です。
王は国における最高位の聖職者ですが、しかし彼がその役目に失敗した場合、彼は生贄として捧げられ、その数多く居る息子、あるいは兄弟の一人に取って代わられます。
王国の聖職者たちは、国の真の統治者です。
宗教的儀式、司法的職務、そして情報収集は、全てEye、Ear、Voice of the Lordによって行われます。
戦争のみは、非宗教的な指揮官に委任されます。
Machakaは、軽歩兵、弓兵、そしてArcoscephaleのそれに次ぐ重歩兵隊を使用します。
Machakaの森では、巨大な蜘蛛が捕獲され、乗り物として使用されます。
他のもう一つの領域、魔法も、聖職者が関わらないままにあります。
村の外に暮らす一介の呪術医らは、聖職者らに不承不承仕えます。
God Forestの深部には、洞窟に満ちた孤立した山があります。
そこには、Machakaの真の有力者、Black Sorcerer、Sorceress、そして彼らのSpider Warriorが住んでいます。
Machakanは暑い州を好みます。
**国勢
|種族|人間|
|経済||
|気候|&amp;ref(Spell/S_Heat.jpg,nolink,25x25,Heat);&amp;ref(Spell/S_Heat.jpg,nolink,25x25,Heat);|
|祝福||
**正規軍
***指揮官
|名称|種別|コスト|&gt;|雇用条件|指揮能力|行軍|
|BGCOLOR(#F5F5F5):Machaka Scout|斥候|&amp;ref(Nation/C_Gold.jpg,nolink,25x25,Gold);25&amp;ref(Nation/C_Resource.jpg,nolink,25x25,Resource);3&amp;ref(Nation/C_Command.jpg,nolink,25x25,Commander Point);1|&amp;ref(Nation/R_Fort.jpg,nolink,25x25,Land Fortress);|||18&amp;ref(Nation/Stealthy.jpg,nolink,25x25,Stealthy (40));&amp;ref(Nation/Forest-Survival.jpg,nolink,25x25,Forest Survival);&amp;ref(Nation/Mountain-Survival.jpg,nolink,25x25,Mountain Survival);|
|~|&gt;|&gt;|&gt;|&gt;|&gt;|BGCOLOR(#F5F5F5):やや軽装な斥候。足が速い一方で隠れるのが下手|
|BGCOLOR(#F5F5F5):Machaka Chief|指揮官|&amp;ref(Nation/C_Gold.jpg,nolink,25x25,Gold);40&amp;ref(Nation/C_Resource.jpg,nolink,25x25,Resource);2&amp;ref(Nation/C_Command.jpg,nolink,25x25,Commander Point);1|&amp;ref(Nation/R_Fort.jpg,nolink,25x25,Land Fortress);||&amp;ref(Nation/Squad.jpg,nolink,25x25,Squad);2&amp;ref(Nation/LivingLead.jpg,nolink,25x25,Leadership);60|18&amp;ref(Nation/Forest-Survival.jpg,nolink,25x25,Forest Survival);|
|~|&gt;|&gt;|&gt;|&gt;|&gt;|BGCOLOR(#F5F5F5):標準的な指揮官。徒歩ながら足が速い|
|BGCOLOR(#F5F5F5):Machaka Commander|指揮官|&amp;ref(Nation/C_Gold.jpg,nolink,25x25,Gold);70&amp;ref(Nation/C_Resource.jpg,nolink,25x25,Resource);27&amp;ref(Nation/C_Command.jpg,nolink,25x25,Commander Point);1|&amp;ref(Nation/R_Fort.jpg,nolink,25x25,Land Fortress);||&amp;ref(Nation/Squad.jpg,nolink,25x25,Squad);3&amp;ref(Nation/LivingLead.jpg,nolink,25x25,Leadership);80|14&amp;ref(Nation/Forest-Survival.jpg,nolink,25x25,Forest Survival);|
|~|&gt;|&gt;|&gt;|&gt;|&gt;|BGCOLOR(#F5F5F5):上位指揮官。この装備としては行軍が早い|
|BGCOLOR(#F5F5F5):Spider Lord|指揮官|&amp;ref(Nation/C_Gold.jpg,nolink,25x25,Gold);110&amp;ref(Nation/C_Resource.jpg,nolink,25x25,Resource);26&amp;ref(Nation/C_Command.jpg,nolink,25x25,Commander Point);1|&amp;ref(Nation/R_Fort.jpg,nolink,25x25,Land Fortress);||&amp;ref(Nation/Squad.jpg,nolink,25x25,Squad);3&amp;ref(Nation/LivingLead.jpg,nolink,25x25,Leadership);80|14&amp;ref(Nation/Forest-Survival.jpg,nolink,25x25,Forest Survival);|
|~|&gt;|&gt;|&gt;|&gt;|&gt;|BGCOLOR(#F5F5F5):騎乗した指揮官。とくに行軍が早いわけではない|
|BGCOLOR(#F5F5F5):Ear of the Lord|聖職者&amp;ref(Nation/Sacred.jpg,nolink,25x25,Sacred);|&amp;ref(Nation/C_Gold.jpg,nolink,25x25,Gold);90&amp;ref(Nation/C_Resource.jpg,nolink,25x25,Resource);3&amp;ref(Nation/C_Command.jpg,nolink,25x25,Commander Point);2|&amp;ref(Nation/R_Fort.jpg,nolink,25x25,Land Fortress);|&amp;ref(Spell/P_Holy.jpg,nolink,25x25,Temple Needed);||18&amp;ref(Nation/Stealthy.jpg,nolink,25x25,Stealthy (60));&amp;ref(Nation/Forest-Survival.jpg,nolink,25x25,Forest Survival);|
|~|&gt;|&gt;|&gt;|&gt;|&gt;|BGCOLOR(#F5F5F5):レベル1の聖職者。密偵も兼任している|
|BGCOLOR(#F5F5F5):Eye of the Lord|聖職者&amp;ref(Nation/Sacred.jpg,nolink,25x25,Sacred);|&amp;ref(Nation/C_Gold.jpg,nolink,25x25,Gold);65&amp;ref(Nation/C_Resource.jpg,nolink,25x25,Resource);4&amp;ref(Nation/C_Command.jpg,nolink,25x25,Commander Point);1|&amp;ref(Nation/R_Fort.jpg,nolink,25x25,Land Fortress);|&amp;ref(Spell/P_Holy.jpg,nolink,25x25,Temple Needed);|&amp;ref(Nation/Squad.jpg,nolink,25x25,Squad);2&amp;ref(Nation/LivingLead.jpg,nolink,25x25,Leadership);40|18&amp;ref(Nation/Forest-Survival.jpg,nolink,25x25,Forest Survival);|
|~|&gt;|&gt;|&gt;|&gt;|&gt;|BGCOLOR(#F5F5F5):レベル1の聖職者。巡回や徴税などの雑務を担う|
|BGCOLOR(#F5F5F5):Voice of the Lord|聖職者&amp;ref(Nation/Sacred.jpg,nolink,25x25,Sacred);|&amp;ref(Nation/C_Gold.jpg,nolink,25x25,Gold);115&amp;ref(Nation/C_Resource.jpg,nolink,25x25,Resource);2&amp;ref(Nation/C_Command.jpg,nolink,25x25,Commander Point);2|&amp;ref(Nation/R_Fort.jpg,nolink,25x25,Land Fortress);|&amp;ref(Spell/P_Holy.jpg,nolink,25x25,Temple Needed);|&amp;ref(Nation/Squad.jpg,nolink,25x25,Squad);3&amp;ref(Nation/LivingLead.jpg,nolink,25x25,Leadership);80|18&amp;ref(Nation/Forest-Survival.jpg,nolink,25x25,Forest Survival);|
|~|&gt;|&gt;|&gt;|&gt;|&gt;|BGCOLOR(#F5F5F5):レベル2の聖職者。指揮官としても優秀|
|BGCOLOR(#F5F5F5):Witch Doctor|魔術師|&amp;ref(Nation/C_Gold.jpg,nolink,25x25,Gold);80&amp;ref(Nation/C_Resource.jpg,nolink,25x25,Resource);1&amp;ref(Nation/C_Command.jpg,nolink,25x25,Commander Point);2|&amp;ref(Nation/R_Fort.jpg,nolink,25x25,Land Fortress);&amp;ref(Nation/R_Forest.jpg,nolink,25x25,Any Forest);|&amp;ref(Spell/P_Research.jpg,nolink,25x25,Lab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|~|&gt;|&gt;|&gt;|&gt;|&gt;|BGCOLOR(#F5F5F5):火死緑の魔法技能を持つ。研究下手|
|BGCOLOR(#F5F5F5):Sorcerer|魔術師|&amp;ref(Nation/C_Gold.jpg,nolink,25x25,Gold);195&amp;ref(Nation/C_Resource.jpg,nolink,25x25,Resource);1&amp;ref(Nation/C_Command.jpg,nolink,25x25,Commander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Leadership);15+&amp;ref(Nation/UndeadLead.jpg,nolink,25x25,Undead Leadership);30+|18&amp;ref(Nation/Forest-Survival.jpg,nolink,25x25,Forest Survival);|
|~|&gt;|&gt;|&gt;|&gt;|&gt;|BGCOLOR(#F5F5F5):緑火死などの魔法技能を持つ。緑魔法については最優秀|
|BGCOLOR(#F5F5F5):Hunter Lord|指揮官&amp;ref(Nation/Sacred.jpg,nolink,25x25,Sacred);|&amp;ref(Nation/C_Gold.jpg,nolink,25x25,Gold);140&amp;ref(Nation/C_Resource.jpg,nolink,25x25,Resource);36&amp;ref(Nation/C_Command.jpg,nolink,25x25,Commander Point);1|&amp;ref(Nation/R_Capital.jpg,nolink,25x25,National Capital);|&amp;ref(Spell/P_Holy.jpg,nolink,25x25,Temple Needed);|&amp;ref(Nation/Squad.jpg,nolink,25x25,Squad);2&amp;ref(Nation/LivingLead.jpg,nolink,25x25,Leadership);40|16&amp;ref(Nation/Forest-Survival.jpg,nolink,25x25,Forest Survival);|
|~|&gt;|&gt;|&gt;|&gt;|&gt;|BGCOLOR(#F5F5F5):神聖な指揮官。戦闘力は高いが指揮はむしろ下手|
|BGCOLOR(#F5F5F5):Black Sorcerer|魔術師|&amp;ref(Nation/C_Gold.jpg,nolink,25x25,Gold);210&amp;ref(Nation/C_Resource.jpg,nolink,25x25,Resource);6&amp;ref(Nation/C_Command.jpg,nolink,25x25,Commander Point);4|&amp;ref(Nation/R_Capital.jpg,nolink,25x25,National Capital);|&amp;ref(Spell/P_Research.jpg,nolink,25x25,Lab Needed);|&amp;ref(Nation/Squad.jpg,nolink,25x25,Squad);1&amp;ref(Nation/LivingLead.jpg,nolink,25x25,Leadership);20+&amp;ref(Nation/MagicLead.jpg,nolink,25x25,Magic Leadership);20+&amp;ref(Nation/UndeadLead.jpg,nolink,25x25,Undead Leadership);30+|12&amp;ref(Nation/Forest-Survival.jpg,nolink,25x25,Forest Survival);|
|~|&gt;|&gt;|&gt;|&gt;|&gt;|BGCOLOR(#F5F5F5):火、地、死などの魔法技能を持つ。倒されても蜘蛛となり生存を図る|
|BGCOLOR(#F5F5F5):Sorceress|魔術師|&amp;ref(Nation/C_Gold.jpg,nolink,25x25,Gold);85&amp;ref(Nation/C_Resource.jpg,nolink,25x25,Resource);1&amp;ref(Nation/C_Command.jpg,nolink,25x25,Commander Point);2|&amp;ref(Nation/R_Capital.jpg,nolink,25x25,National Capital);|&amp;ref(Spell/P_Research.jpg,nolink,25x25,Lab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|~|&gt;|&gt;|&gt;|&gt;|&gt;|BGCOLOR(#F5F5F5):火、地、死などの魔法技能を持つ。支配圏内では蜘蛛を集める|
|BGCOLOR(#F5F5F5):Bane Spider|暗殺者|&amp;ref(Nation/C_Gold.jpg,nolink,25x25,Gold);110&amp;ref(Nation/C_Resource.jpg,nolink,25x25,Resource);38&amp;ref(Nation/C_Command.jpg,nolink,25x25,Commander Point);1|&amp;ref(Nation/R_Capital.jpg,nolink,25x25,National Capital);||&amp;ref(Nation/Squad.jpg,nolink,25x25,Squad);1&amp;ref(Nation/LivingLead.jpg,nolink,25x25,Leadership);10|12&amp;ref(Nation/Stealthy.jpg,nolink,25x25,Stealthy (50));&amp;ref(Nation/Forest-Survival.jpg,nolink,25x25,Forest Survival);|
|~|&gt;|&gt;|&gt;|&gt;|&gt;|BGCOLOR(#F5F5F5):重装備で魔法武器を備える暗殺者。包囲中の要塞にも入り込む|
***兵士
|名称|種別|コスト|&gt;|雇用条件|指揮枠|行軍|
|BGCOLOR(#F5F5F5):Pygmy|射手|&amp;ref(Nation/C_Gold.jpg,nolink,25x25,Gold);5&amp;ref(Nation/C_Resource.jpg,nolink,25x25,Resource);2&amp;ref(Nation/C_Recruitment.jpg,nolink,25x25,Recruitment Point);2|&amp;ref(Nation/R_Fort.jpg,nolink,25x25,Land Fortress);||&amp;ref(Nation/LivingLead.jpg,nolink,25x25,Living);|14&amp;ref(Nation/Forest-Survival.jpg,nolink,25x25,Forest Survival);|
|~|&gt;|&gt;|&gt;|&gt;|&gt;|BGCOLOR(#F5F5F5):小人の射手。小さいだけに弱いが数は出せる|
|BGCOLOR(#F5F5F5):Machaka Militia|歩兵|&amp;ref(Nation/C_Gold.jpg,nolink,25x25,Gold);7&amp;ref(Nation/C_Resource.jpg,nolink,25x25,Resource);2&amp;ref(Nation/C_Recruitment.jpg,nolink,25x25,Recruitment Point);3|&amp;ref(Nation/R_Fort.jpg,nolink,25x25,Land Fortress);||&amp;ref(Nation/LivingLead.jpg,nolink,25x25,Living);|12&amp;ref(Nation/Forest-Survival.jpg,nolink,25x25,Forest Survival);|
|~|&gt;|&gt;|&gt;|&gt;|&gt;|BGCOLOR(#F5F5F5):槍を持つ民兵。丸裸のため民兵としても格別の安さと弱さ|
|BGCOLOR(#F5F5F5):Machaka Archer|射手|&amp;ref(Nation/C_Gold.jpg,nolink,25x25,Gold);10&amp;ref(Nation/C_Resource.jpg,nolink,25x25,Resource);3&amp;ref(Nation/C_Recruitment.jpg,nolink,25x25,Recruitment Point);9|&amp;ref(Nation/R_Fort.jpg,nolink,25x25,Land Fortress);||&amp;ref(Nation/LivingLead.jpg,nolink,25x25,Living);|16&amp;ref(Nation/Forest-Survival.jpg,nolink,25x25,Forest Survival);|
|~|&gt;|&gt;|&gt;|&gt;|&gt;|BGCOLOR(#F5F5F5):短弓を使う弓兵。性能は平凡だが安価で数を溜めやすい|
|BGCOLOR(#F5F5F5):Machaka Warrior|歩兵|&amp;ref(Nation/C_Gold.jpg,nolink,25x25,Gold);10&amp;ref(Nation/C_Resource.jpg,nolink,25x25,Resource);3&amp;ref(Nation/C_Recruitment.jpg,nolink,25x25,Recruitment Point);9|&amp;ref(Nation/R_Fort.jpg,nolink,25x25,Land Fortress);||&amp;ref(Nation/LivingLead.jpg,nolink,25x25,Living);|16&amp;ref(Nation/Forest-Survival.jpg,nolink,25x25,Forest Survival);|
|~|&gt;|&gt;|&gt;|&gt;|&gt;|BGCOLOR(#F5F5F5):槍、投槍、皮盾を持つ軽歩兵。防具が盾のみのため非常に脆い|
|BGCOLOR(#F5F5F5):Machaka Warrior|歩兵|&amp;ref(Nation/C_Gold.jpg,nolink,25x25,Gold);10&amp;ref(Nation/C_Resource.jpg,nolink,25x25,Resource);4&amp;ref(Nation/C_Recruitment.jpg,nolink,25x25,Recruitment Point);9|&amp;ref(Nation/R_Fort.jpg,nolink,25x25,Land Fortress);||&amp;ref(Nation/LivingLead.jpg,nolink,25x25,Living);|16&amp;ref(Nation/Forest-Survival.jpg,nolink,25x25,Forest Survival);|
|~|&gt;|&gt;|&gt;|&gt;|&gt;|BGCOLOR(#F5F5F5):長槍と皮盾を持つ軽歩兵。やはり脆いが攻撃力は槍にしては高い|
|BGCOLOR(#F5F5F5):Machaka Hoplite|歩兵|&amp;ref(Nation/C_Gold.jpg,nolink,25x25,Gold);14&amp;ref(Nation/C_Resource.jpg,nolink,25x25,Resource);27&amp;ref(Nation/C_Recruitment.jpg,nolink,25x25,Recruitment Point);18|&amp;ref(Nation/R_Fort.jpg,nolink,25x25,Land Fortress);||&amp;ref(Nation/LivingLead.jpg,nolink,25x25,Living);|12&amp;ref(Nation/Forest-Survival.jpg,nolink,25x25,Forest Survival);|
|~|&gt;|&gt;|&gt;|&gt;|&gt;|BGCOLOR(#F5F5F5):長槍と大皮盾を持つ重歩兵。下位より格段に丈夫で隊列の密度も高い|
|BGCOLOR(#F5F5F5):Spider Rider|騎兵|&amp;ref(Nation/C_Gold.jpg,nolink,25x25,Gold);25&amp;ref(Nation/C_Resource.jpg,nolink,25x25,Resource);4&amp;ref(Nation/C_Recruitment.jpg,nolink,25x25,Recruitment Point);36|&amp;ref(Nation/R_Fort.jpg,nolink,25x25,Land Fortress);||&amp;ref(Nation/LivingLead.jpg,nolink,25x25,Living);|16&amp;ref(Nation/Forest-Survival.jpg,nolink,25x25,Forest Survival);|
|~|&gt;|&gt;|&gt;|&gt;|&gt;|BGCOLOR(#F5F5F5):槍と短弓を持つ軽騎兵。遠近共に手数が多いが脆く大きすぎる|
|BGCOLOR(#F5F5F5):Spider Knight|騎兵|&amp;ref(Nation/C_Gold.jpg,nolink,25x25,Gold);35&amp;ref(Nation/C_Resource.jpg,nolink,25x25,Resource);26&amp;ref(Nation/C_Recruitment.jpg,nolink,25x25,Recruitment Point);46|&amp;ref(Nation/R_Fort.jpg,nolink,25x25,Land Fortress);||&amp;ref(Nation/LivingLead.jpg,nolink,25x25,Living);|12&amp;ref(Nation/Forest-Survival.jpg,nolink,25x25,Forest Survival);|
|~|&gt;|&gt;|&gt;|&gt;|&gt;|BGCOLOR(#F5F5F5):槍と盾を持つ重騎兵。性能は悪くないがやはり大きすぎる|
|BGCOLOR(#F5F5F5):Black Hunter|騎兵&amp;ref(Nation/Sacred.jpg,nolink,25x25,Sacred);|&amp;ref(Nation/C_Gold.jpg,nolink,25x25,Gold);115&amp;ref(Nation/C_Resource.jpg,nolink,25x25,Resource);36&amp;ref(Nation/C_Recruitment.jpg,nolink,25x25,Recruitment Point);46|&amp;ref(Nation/R_Capital.jpg,nolink,25x25,National Capital);|&amp;ref(Spell/P_Holy.jpg,nolink,25x25,Temple Needed);|&amp;ref(Nation/LivingLead.jpg,nolink,25x25,Living);|14&amp;ref(Nation/Forest-Survival.jpg,nolink,25x25,Forest Survival);|
|~|&gt;|&gt;|&gt;|&gt;|&gt;|BGCOLOR(#F5F5F5):槍、突撃槍、盾を持つ重騎兵。倒されると残る蜘蛛を首都に戻すと乗り手が補充される|
|BGCOLOR(#F5F5F5):Spider Archer|射手|&amp;ref(Nation/C_Gold.jpg,nolink,25x25,Gold);12&amp;ref(Nation/C_Resource.jpg,nolink,25x25,Resource);4&amp;ref(Nation/C_Recruitment.jpg,nolink,25x25,Recruitment Point);20|&amp;ref(Nation/R_Capital.jpg,nolink,25x25,National Capital);&amp;ref(Nation/R_Forest.jpg,nolink,25x25,Any Forest);||&amp;ref(Nation/LivingLead.jpg,nolink,25x25,Living);|16&amp;ref(Nation/Forest-Survival.jpg,nolink,25x25,Forest Survival);|
|~|&gt;|&gt;|&gt;|&gt;|&gt;|BGCOLOR(#F5F5F5):毒矢を使う弓兵。傷さえ付けられる相手に対してなら侮れない|
|BGCOLOR(#F5F5F5):Spider Warrior|歩兵|&amp;ref(Nation/C_Gold.jpg,nolink,25x25,Gold);25&amp;ref(Nation/C_Resource.jpg,nolink,25x25,Resource);36&amp;ref(Nation/C_Recruitment.jpg,nolink,25x25,Recruitment Point);31|&amp;ref(Nation/R_Capital.jpg,nolink,25x25,National Capital);||&amp;ref(Nation/LivingLead.jpg,nolink,25x25,Living);|10&amp;ref(Nation/Stealthy.jpg,nolink,25x25,Stealthy (40));&amp;ref(Nation/Forest-Survival.jpg,nolink,25x25,Forest Survival);|
|~|&gt;|&gt;|&gt;|&gt;|&gt;|BGCOLOR(#F5F5F5):曲刀と短剣を持つ重歩兵。丈夫で手数が多く潜伏もできる|
|BGCOLOR(#F5F5F5):Great Spider|魔獣|&amp;ref(Nation/C_Gold.jpg,nolink,25x25,Gold);0&amp;ref(Nation/C_Resource.jpg,nolink,25x25,Resource);1&amp;ref(Nation/C_Recruitment.jpg,nolink,25x25,Recruitment Point);2|&amp;ref(Nation/Dominion-Monster-Summoner.jpg,nolink,25x25,Dominion Monster Summoner (Free));||&amp;ref(Nation/LivingLead.jpg,nolink,25x25,Living);&amp;ref(Nation/Animal.jpg,nolink,25x25,Animal);&amp;ref(Nation/Undisciplined.jpg,nolink,25x25,Undisciplined);|16&amp;ref(Nation/Forest-Survival.jpg,nolink,25x25,Forest Survival);|
|~|&gt;|&gt;|&gt;|&gt;|&gt;|BGCOLOR(#F5F5F5):致命的な毒と捕縛用の糸を持つ大蜘蛛。蜘蛛騎兵が倒された後にも残る|
**守備隊
|種別|指揮官|兵士|備考|
|陸上下位|Machaka Chief|Machaka Militia:30　Machaka Warrior:10|Warriorは投槍装備|
|陸上上位|Machaka Commander|Machaka Hoplite:10||
|陸上要塞|Machaka Commander|Machaka Archer:15||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|魔法土地|God Forest, God Mountain|
|宝石収入|&amp;ref(Spell/V_Fire.jpg,nolink,25x25,Fire Gem);1&amp;ref(Spell/V_Earth.jpg,nolink,25x25,Earth Gem);2&amp;ref(Spell/V_Nature.jpg,nolink,25x25,Nature Gem);2|
|特殊機能||
***魔法技能
|名称|雇用|固定魔力|変動魔力|研究力|特殊能力|
|Ear of the Lord|&amp;ref(Nation/R_Fort.jpg,nolink,25x25,Land Fortress);|&amp;ref(Spell/P_Holy.jpg,nolink,25x25,Holy);1|||&amp;ref(Nation/Sacred.jpg,nolink,25x25,Sacred);|
|Eye of the Lord|&amp;ref(Nation/R_Fort.jpg,nolink,25x25,Land Fortress);|&amp;ref(Spell/P_Holy.jpg,nolink,25x25,Holy);1|||&amp;ref(Nation/Sacred.jpg,nolink,25x25,Sacred);|
|Voice of the Lord|&amp;ref(Nation/R_Fort.jpg,nolink,25x25,Land Fortress);|&amp;ref(Spell/P_Holy.jpg,nolink,25x25,Holy);2|||&amp;ref(Nation/Sacred.jpg,nolink,25x25,Sacred);|
|Witch Doctor|&amp;ref(Nation/R_Fort.jpg,nolink,25x25,Land Fortress);&amp;ref(Nation/R_Forest.jpg,nolink,25x25,Any Forest);|&amp;ref(Spell/P_Fire.jpg,nolink,25x25,Fire);1&amp;ref(Spell/P_Death.jpg,nolink,25x25,Death);1&amp;ref(Spell/P_Nature.jpg,nolink,25x25,Nature);1||&amp;ref(Spell/P_Research.jpg,nolink,25x25,Research);7|&amp;ref(Nation/Inept-Researcher.jpg,nolink,25x25,Inept Researcher (-4));|
|Sorcerer|&amp;ref(Nation/R_Fort.jpg,nolink,25x25,Land Fortress);|&amp;ref(Spell/P_Fire.jpg,nolink,25x25,Fire);1&amp;ref(Spell/P_Death.jpg,nolink,25x25,Death);1&amp;ref(Spell/P_Nature.jpg,nolink,25x25,Nature);2|&amp;ref(Spell/P_Fire.jpg,nolink,25x25,Fire);&amp;ref(Spell/P_Earth.jpg,nolink,25x25,Earth);&amp;ref(Spell/P_Death.jpg,nolink,25x25,Death);&amp;ref(Spell/P_Nature.jpg,nolink,25x25,Nature);+1:100%|&amp;ref(Spell/P_Research.jpg,nolink,25x25,Research);15||
|Black Sorcerer|&amp;ref(Nation/R_Capital.jpg,nolink,25x25,National Capital);|&amp;ref(Spell/P_Fire.jpg,nolink,25x25,Fire);2&amp;ref(Spell/P_Earth.jpg,nolink,25x25,Earth);2&amp;ref(Spell/P_Death.jpg,nolink,25x25,Death);1|&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10%|&amp;ref(Spell/P_Research.jpg,nolink,25x25,Research);17+||
|Sorceress|&amp;ref(Nation/R_Capital.jpg,nolink,25x25,National Capital);|&amp;ref(Spell/P_Fire.jpg,nolink,25x25,Fire);1&amp;ref(Spell/P_Earth.jpg,nolink,25x25,Earth);1&amp;ref(Spell/P_Death.jpg,nolink,25x25,Death);1|&amp;ref(Spell/P_Fire.jpg,nolink,25x25,Fire);&amp;ref(Spell/P_Earth.jpg,nolink,25x25,Earth);&amp;ref(Spell/P_Death.jpg,nolink,25x25,Death);&amp;ref(Spell/P_Nature.jpg,nolink,25x25,Nature);+1:10%|&amp;ref(Spell/P_Research.jpg,nolink,25x25,Research);11+||
***固有呪文
|領域|名称|主系統|副系統|消費|使用場面|簡易分類|
|Conjuration Lv3|Herd of Elephants|&amp;ref(Spell/P_Nature.jpg,nolink,25x25,Nature);2||&amp;ref(Spell/V_Nature.jpg,nolink,25x25,Nature Gem);25|儀式/陸上専用|兵士召喚|
|~|~|&gt;|&gt;|&gt;|&gt;|敵を蹂躙する臆病な巨大生物Elephantを5+体召喚します|
|Conjuration Lv3|Pride of Lions|&amp;ref(Spell/P_Nature.jpg,nolink,25x25,Nature);2||&amp;ref(Spell/V_Nature.jpg,nolink,25x25,Nature Gem);10|儀式/陸上専用|兵士召喚|
|~|~|&gt;|&gt;|&gt;|&gt;|敏捷なGreat Lionを10+体召喚します|
***固有アイテム
なし
**聖職
***支配圏特殊効果
なし
***聖職者特殊能力
なし
</v>
      </c>
    </row>
    <row r="48" spans="1:31" x14ac:dyDescent="0.15">
      <c r="A48" t="s">
        <v>2954</v>
      </c>
      <c r="B48" t="s">
        <v>2973</v>
      </c>
      <c r="C48" t="s">
        <v>2974</v>
      </c>
      <c r="D48" t="s">
        <v>3079</v>
      </c>
      <c r="E48" s="10" t="s">
        <v>10261</v>
      </c>
      <c r="F48" s="10" t="s">
        <v>10252</v>
      </c>
      <c r="G48" s="10" t="s">
        <v>10253</v>
      </c>
      <c r="I48" t="s">
        <v>10254</v>
      </c>
      <c r="J48" t="s">
        <v>10255</v>
      </c>
      <c r="L48" t="s">
        <v>10256</v>
      </c>
      <c r="M48" t="s">
        <v>10257</v>
      </c>
      <c r="P48">
        <v>3</v>
      </c>
      <c r="T48">
        <v>100</v>
      </c>
      <c r="U48">
        <v>500</v>
      </c>
      <c r="W48">
        <v>400</v>
      </c>
      <c r="Y48" t="s">
        <v>10258</v>
      </c>
      <c r="Z48" t="s">
        <v>10259</v>
      </c>
      <c r="AA48" t="s">
        <v>10260</v>
      </c>
      <c r="AB48" t="str">
        <f t="shared" si="0"/>
        <v>|BGCOLOR(#FDFDFD):[[&amp;ref(Agartha.jpg,nolink,50x65,Agartha, Golem Cult);&gt;./Agartha]]</v>
      </c>
      <c r="AC48" t="str">
        <f t="shared" ca="1" si="3"/>
        <v>|BGCOLOR(#FAEBD7):[[''Agartha''&gt;./Agartha]]</v>
      </c>
      <c r="AD48"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v>
      </c>
      <c r="AE48" t="str">
        <f ca="1">CONCATENATE("*",B48,", ",C48,CHAR(10),E48,CHAR(10),"**国勢",CHAR(10),"|種族|",F48,"|",CHAR(10),"|経済|",G48,"|",CHAR(10),"|気候|",IF(H48&lt;&gt;"",REPT(SUBSTITUTE(SUBSTITUTE(LEFT(H48,4),"Heat","&amp;ref(Spell/S_Heat.jpg,nolink,25x25,Heat);"),"Cold","&amp;ref(Spell/S_Cold.jpg,nolink,25x25,Cold);"),RIGHT(H48,1)),""),"|",CHAR(10),"|祝福|",SUBSTITUTE(SUBSTITUTE(SUBSTITUTE(SUBSTITUTE(SUBSTITUTE(SUBSTITUTE(SUBSTITUTE(SUBSTITUTE(J48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48&amp;" "&amp;B48&amp;" 指揮官 S",Troops!$A:$A,0)&amp;":AJ"&amp;MATCH(A48&amp;" "&amp;B48&amp;" 指揮官 E",Troops!$A:$A,0))),myConcat(INDIRECT("Troops!AJ"&amp;MATCH(A48&amp;" "&amp;B48&amp;" 指揮官 S",Troops!$A:$A,0)))),CHAR(10),"***兵士",CHAR(10),"|名称|種別|コスト|&gt;|雇用条件|指揮枠|行軍|",CHAR(10),IFERROR(myConcat(INDIRECT("Troops!AJ"&amp;MATCH(A48&amp;" "&amp;B48&amp;" 兵士 S",Troops!$A:$A,0)&amp;":AJ"&amp;MATCH(A48&amp;" "&amp;B48&amp;" 兵士 E",Troops!$A:$A,0))),myConcat(INDIRECT("Troops!AJ"&amp;MATCH(A48&amp;" "&amp;B48&amp;" 指揮官 S",Troops!$A:$A,0)))),"**守備隊",CHAR(10),"|種別|指揮官|兵士|備考|",CHAR(10),IFERROR(myConcat(INDIRECT("Defence!H"&amp;MATCH(A48&amp;" "&amp;B48&amp;" S",Defence!$A:$A,0)&amp;":H"&amp;MATCH(A48&amp;" "&amp;B48&amp;" E",Defence!$A:$A,0))),myConcat(INDIRECT("Defence!H"&amp;MATCH(A48&amp;" "&amp;B48&amp;" S",Defence!$A:$A,0)))),CHAR(10),"**建造物",CHAR(10),"***首都要塞",CHAR(10),"|名称|管理力|指揮官雇用|兵士雇用|食糧庫|守備隊倍率|防壁強度|",CHAR(10),VLOOKUP(L48,Fort!$D:$M,10,FALSE),CHAR(10),"***陸上要塞",CHAR(10),"|名称|建造費|工期|管理力|指揮官雇用|兵士雇用|食糧庫|守備隊倍率|防壁強度|",CHAR(10),IFERROR(myConcat(INDIRECT(ADDRESS(MATCH(M48&amp;"1",Fort!$A:$A,0),MATCH(T48,Fort!$1:$1,0),3,1,"Fort")&amp;":"&amp;ADDRESS(MATCH(M48&amp;P48,Fort!$A:$A,0),MATCH(T48,Fort!$1:$1,0),3,1))),myConcat(INDIRECT(ADDRESS(MATCH(M48&amp;"1",Fort!$A:$A,0),MATCH(T48,Fort!$1:$1,0),3,1,"Fort")))),IFERROR("***沿岸要塞"&amp;CHAR(10)&amp;"|名称|建造費|工期|管理力|指揮官雇用|兵士雇用|食糧庫|守備隊倍率|防壁強度|"&amp;CHAR(10)&amp;IFERROR(myConcat(INDIRECT(ADDRESS(MATCH(N48&amp;"1",Fort!$A:$A,0),MATCH(T48,Fort!$1:$1,0),3,1,"Fort")&amp;":"&amp;ADDRESS(MATCH(N48&amp;Q48,Fort!$A:$A,0),MATCH(T48,Fort!$1:$1,0),3,1))),myConcat(INDIRECT(ADDRESS(MATCH(N48&amp;"1",Fort!$A:$A,0),MATCH(T48,Fort!$1:$1,0),3,1,"Fort")))&amp;CHAR(10)),""),"***水中要塞",CHAR(10),IFERROR("|名称|建造費|工期|管理力|指揮官雇用|兵士雇用|食糧庫|守備隊倍率|防壁強度|"&amp;CHAR(10)&amp;IFERROR(myConcat(INDIRECT(ADDRESS(MATCH(O48&amp;"1",Fort!$A:$A,0),MATCH(T48,Fort!$1:$1,0),3,1,"Fort")&amp;":"&amp;ADDRESS(MATCH(O48&amp;R48,Fort!$A:$A,0),MATCH(T48,Fort!$1:$1,0),3,1))),myConcat(INDIRECT(ADDRESS(MATCH(O48&amp;"1",Fort!$A:$A,0),MATCH(T48,Fort!$1:$1,0),3,1,"Fort")))),"建造不可"),CHAR(10),"***研究所と寺院",CHAR(10),"|設備|費用|特殊効果|",CHAR(10),"|研究所|",IF(U48&lt;&gt;500,"''"&amp;U48&amp;"''",U48),"|",V48,"|",CHAR(10),"|寺院|",IF(W48&lt;&gt;400,"''"&amp;W48&amp;"''",W48),"|",X48,"|",CHAR(10),"**魔法",CHAR(10),"***魔法資源",CHAR(10),"|魔法土地|",Y48,"|",CHAR(10),"|宝石収入|",SUBSTITUTE(SUBSTITUTE(SUBSTITUTE(SUBSTITUTE(SUBSTITUTE(SUBSTITUTE(SUBSTITUTE(SUBSTITUTE(Z48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Slave);"),"|",CHAR(10),"|特殊機能|",AA48,"|",CHAR(10),"***魔法技能",CHAR(10),"|名称|雇用|固定魔力|変動魔力|研究力|特殊能力|",CHAR(10),IFERROR(myConcat(INDIRECT("MagicSkill!AM"&amp;MATCH(A48&amp;" "&amp;B48&amp;" S",MagicSkill!$A:$A,0)&amp;":AM"&amp;MATCH(A48&amp;" "&amp;B48&amp;" E",MagicSkill!$A:$A,0))),myConcat(INDIRECT("MagicSkill!AM"&amp;MATCH(A48&amp;" "&amp;B48&amp;" S",MagicSkill!$A:$A,0)))),CHAR(10),"***固有呪文",CHAR(10),IFERROR(CHAR(10)&amp;"|領域|名称|主系統|副系統|消費|使用場面|簡易分類|"&amp;CHAR(10)&amp;IFERROR(myConcat(INDIRECT("NationalSpellWork!E"&amp;MATCH(A48&amp;" "&amp;B48&amp;" S",NationalSpellWork!$A:$A,0)&amp;":E"&amp;MATCH(A48&amp;" "&amp;B48&amp;" E",NationalSpellWork!$A:$A,0))),myConcat(INDIRECT("NationalSpellWork!E"&amp;MATCH(A48&amp;" "&amp;B48&amp;" S",NationalSpellWork!$A:$A,0)))),"なし"),CHAR(10),"***固有アイテム",CHAR(10),IFERROR(IFERROR(myConcat(INDIRECT("NationalItemWork!E"&amp;MATCH(A48&amp;" "&amp;B48&amp;" S",NationalItemWork!$A:$A,0)&amp;":E"&amp;MATCH(A48&amp;" "&amp;B48&amp;" E",NationalItemWork!$A:$A,0))),myConcat(INDIRECT("NationalItemWork!E"&amp;MATCH(A48&amp;" "&amp;B48&amp;" S",NationalItemWork!$A:$A,0)))),"なし"),CHAR(10),"**聖職",CHAR(10),"***支配圏特殊効果",CHAR(10),IF(I48&lt;&gt;"",I48,"なし"),CHAR(10),"***聖職者特殊能力",CHAR(10),IF(K48&lt;&gt;"",K48,"なし"),CHAR(10))</f>
        <v xml:space="preserve">*Agartha, Golem Cult
Roots of the Earthの下にある暗き洞穴には、奇妙な単眼の人型種族が進化しました。
太陽に触れられることなく、彼らはPale Oneとして人間に知られるようになりました。
人間たちがこれらの青白き巨人たちに初めて出会った時、それは戦争でした。
Pale Oneの偽りの神が打ち破られたことで、古代の封印は崩れ、そして膨大なる破壊の力が解放されました。
Pale Oneはほぼ壊滅し、そして人間たちはAgarthaの洞穴へと侵入することができました。
そこで、彼らは素晴らしい富と、古代の秘密を発見しました。
人間たちはPale Oneに代わり、そして今ではAgarthaの住民の大部分は、大きな目を持つ青白い皮膚の人間です。
Ancient Oneが残した全てのものは、人間によって崇拝されるようになりました。
古代の彫像は、Agarthaのゴーレム崇拝の魔法神官、Golem Crafterによって魔法をかけられ、命を吹き込まれます。
少数のOracleの生き残りはその崇拝を導き、過去の時代の記憶を維持しています。
**国勢
|種族|人間、青白き者|
|経済|洞窟の要塞に税収/資源ボーナス|
|気候||
|祝福|&amp;ref(Spell/P_Earth.jpg,nolink,30x30,Earth);+1|
**正規軍
***指揮官
|名称|種別|コスト|&gt;|雇用条件|指揮能力|行軍|
|BGCOLOR(#F5F5F5):Agarthan 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|~|&gt;|&gt;|&gt;|&gt;|&gt;|BGCOLOR(#F5F5F5):ほぼ標準通りの斥候。暗視能力を活かす機会には恵まれない|
|BGCOLOR(#F5F5F5):Cave Captain|指揮官|&amp;ref(Nation/C_Gold.jpg,nolink,25x25,Gold);70&amp;ref(Nation/C_Resource.jpg,nolink,25x25,Resource);22&amp;ref(Nation/C_Command.jpg,nolink,25x25,Commander Point);1|&amp;ref(Nation/R_Fort.jpg,nolink,25x25,Land Fortress);||&amp;ref(Nation/Squad.jpg,nolink,25x25,Squad);3&amp;ref(Nation/LivingLead.jpg,nolink,25x25,Leadership);80|12|
|~|&gt;|&gt;|&gt;|&gt;|&gt;|BGCOLOR(#F5F5F5):標準的な指揮官。守りが硬く流れ弾に強い|
|BGCOLOR(#F5F5F5):Troglodyte Trainer|指揮官|&amp;ref(Nation/C_Gold.jpg,nolink,25x25,Gold);45&amp;ref(Nation/C_Resource.jpg,nolink,25x25,Resource);15&amp;ref(Nation/C_Command.jpg,nolink,25x25,Commander Point);1|&amp;ref(Nation/R_Fort.jpg,nolink,25x25,Land Fortress);||&amp;ref(Nation/Squad.jpg,nolink,25x25,Squad);1&amp;ref(Nation/LivingLead.jpg,nolink,25x25,Leadership);20&amp;ref(Item/Taskmaster.jpg,nolink,25x25,Taskmaster (+2));&amp;ref(Item/Beastmaster.jpg,nolink,25x25,Beastmaster (+2));|14|
|~|&gt;|&gt;|&gt;|&gt;|&gt;|BGCOLOR(#F5F5F5):動物や奴隷を担当する指揮官。指揮上限は低い|
|BGCOLOR(#F5F5F5):Pale One Captain|指揮官|&amp;ref(Nation/C_Gold.jpg,nolink,25x25,Gold);45&amp;ref(Nation/C_Resource.jpg,nolink,25x25,Resource);20&amp;ref(Nation/C_Command.jpg,nolink,25x25,Commander Point);1|&amp;ref(Nation/R_Fort.jpg,nolink,25x25,Land Fortress);&amp;ref(Nation/R_Cave.jpg,nolink,25x25,Any Cave);||&amp;ref(Nation/Squad.jpg,nolink,25x25,Squad);2&amp;ref(Nation/LivingLead.jpg,nolink,25x25,Leadership);60&amp;ref(Item/Inspirational.jpg,nolink,25x25,Inspirational (+1));|10&amp;ref(Nation/Amphibian.jpg,nolink,25x25,Amphibian);|
|~|&gt;|&gt;|&gt;|&gt;|&gt;|BGCOLOR(#F5F5F5):水陸両棲の指揮官。指揮上限はやや劣る|
|BGCOLOR(#F5F5F5):Attendant of the Oracles|聖職者&amp;ref(Nation/Sacred.jpg,nolink,25x25,Sacred);|&amp;ref(Nation/C_Gold.jpg,nolink,25x25,Gold);45&amp;ref(Nation/C_Resource.jpg,nolink,25x25,Resource);1&amp;ref(Nation/C_Command.jpg,nolink,25x25,Commander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Needed);|&amp;ref(Nation/Squad.jpg,nolink,25x25,Squad);1&amp;ref(Nation/LivingLead.jpg,nolink,25x25,Leadership);10&amp;ref(Nation/MagicLead.jpg,nolink,25x25,Magic Leadership);10|16|
|~|&gt;|&gt;|&gt;|&gt;|&gt;|BGCOLOR(#F5F5F5):レベル1の聖職者。魔力はないが少数の魔法生物を率いる|
|BGCOLOR(#F5F5F5):Earth Reader|聖職者&amp;ref(Nation/Sacred.jpg,nolink,25x25,Sacred);|&amp;ref(Nation/C_Gold.jpg,nolink,25x25,Gold);80&amp;ref(Nation/C_Resource.jpg,nolink,25x25,Resource);1&amp;ref(Nation/C_Command.jpg,nolink,25x25,Commander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Leadership);15|16|
|~|&gt;|&gt;|&gt;|&gt;|&gt;|BGCOLOR(#F5F5F5):レベル2の聖職者。地の魔法技能を持つ占師でもある|
|BGCOLOR(#F5F5F5):Golem Crafter|聖職者&amp;ref(Nation/Sacred.jpg,nolink,25x25,Sacred);|&amp;ref(Nation/C_Gold.jpg,nolink,25x25,Gold);210&amp;ref(Nation/C_Resource.jpg,nolink,25x25,Resource);2&amp;ref(Nation/C_Command.jpg,nolink,25x25,Commander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Leadership);30|14|
|~|&gt;|&gt;|&gt;|&gt;|&gt;|BGCOLOR(#F5F5F5):レベル1の聖職者。地、火、水の魔法技能を持つ|
|BGCOLOR(#F5F5F5):Ancient Lord|指揮官&amp;ref(Nation/Sacred.jpg,nolink,25x25,Sacred);|&amp;ref(Nation/C_Gold.jpg,nolink,25x25,Gold);125&amp;ref(Nation/C_Resource.jpg,nolink,25x25,Resource);23&amp;ref(Nation/C_Command.jpg,nolink,25x25,Commander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(+1));|14&amp;ref(Nation/Amphibian.jpg,nolink,25x25,Amphibian);|
|~|&gt;|&gt;|&gt;|&gt;|&gt;|BGCOLOR(#F5F5F5):神聖な指揮官。装備は劣るが士気を高く維持できる|
|BGCOLOR(#F5F5F5):Oracle of the Ancients|聖職者&amp;ref(Nation/Sacred.jpg,nolink,25x25,Sacred);|&amp;ref(Nation/C_Gold.jpg,nolink,25x25,Gold);375&amp;ref(Nation/C_Resource.jpg,nolink,25x25,Resource);1&amp;ref(Nation/C_Command.jpg,nolink,25x25,Commander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Leadership);25+&amp;ref(Nation/UndeadLead.jpg,nolink,25x25,Undead Leadership);30+&amp;ref(Item/Inspirational.jpg,nolink,25x25,Inspirational (+1));|16&amp;ref(Nation/Amphibian.jpg,nolink,25x25,Amphibian);|
|~|&gt;|&gt;|&gt;|&gt;|&gt;|BGCOLOR(#F5F5F5):レベル3の聖職者。地、死などの魔法を持ち指揮も可能|
|BGCOLOR(#F5F5F5):Wet One Captain|指揮官|&amp;ref(Nation/C_Gold.jpg,nolink,25x25,Gold);35&amp;ref(Nation/C_Resource.jpg,nolink,25x25,Resource);7&amp;ref(Nation/C_Command.jpg,nolink,25x25,Commander Point);1|&amp;ref(Nation/R_UW-Fort.jpg,nolink,25x25,Underwater Fortress);||&amp;ref(Nation/Squad.jpg,nolink,25x25,Squad);2&amp;ref(Nation/LivingLead.jpg,nolink,25x25,Leadership);60|12&amp;ref(Nation/Amphibian.jpg,nolink,25x25,Amphibian);|
|~|&gt;|&gt;|&gt;|&gt;|&gt;|BGCOLOR(#F5F5F5):海で雇える指揮官。指揮は上手くないが錆びない装備|
***兵士
|名称|種別|コスト|&gt;|雇用条件|指揮枠|行軍|
|BGCOLOR(#F5F5F5):Agarthan Light Infantry|歩兵|&amp;ref(Nation/C_Gold.jpg,nolink,25x25,Gold);10&amp;ref(Nation/C_Resource.jpg,nolink,25x25,Resource);10&amp;ref(Nation/C_Recruitment.jpg,nolink,25x25,Recruitment Point);9|&amp;ref(Nation/R_Fort.jpg,nolink,25x25,Land Fortress);||&amp;ref(Nation/LivingLead.jpg,nolink,25x25,Living);|12|
|~|&gt;|&gt;|&gt;|&gt;|&gt;|BGCOLOR(#F5F5F5):小剣と盾を持つ歩兵。装備が軽めで持久力がある|
|BGCOLOR(#F5F5F5):Agarthan Infantry|歩兵|&amp;ref(Nation/C_Gold.jpg,nolink,25x25,Gold);10&amp;ref(Nation/C_Resource.jpg,nolink,25x25,Resource);22&amp;ref(Nation/C_Recruitment.jpg,nolink,25x25,Recruitment Point);9|&amp;ref(Nation/R_Fort.jpg,nolink,25x25,Land Fortress);||&amp;ref(Nation/LivingLead.jpg,nolink,25x25,Living);|10|
|~|&gt;|&gt;|&gt;|&gt;|&gt;|BGCOLOR(#F5F5F5):小剣と騎盾を持つ重歩兵。この国の人間は全て暗視50%|
|BGCOLOR(#F5F5F5):Agarthan Heavy Infantry|歩兵|&amp;ref(Nation/C_Gold.jpg,nolink,25x25,Gold);10&amp;ref(Nation/C_Resource.jpg,nolink,25x25,Resource);27&amp;ref(Nation/C_Recruitment.jpg,nolink,25x25,Recruitment Point);9|&amp;ref(Nation/R_Fort.jpg,nolink,25x25,Land Fortress);||&amp;ref(Nation/LivingLead.jpg,nolink,25x25,Living);|8|
|~|&gt;|&gt;|&gt;|&gt;|&gt;|BGCOLOR(#F5F5F5):小剣と騎盾を持つ重歩兵。丈夫ながら装備重量も強烈|
|BGCOLOR(#F5F5F5):Wet One|歩兵|&amp;ref(Nation/C_Gold.jpg,nolink,25x25,Gold);9&amp;ref(Nation/C_Resource.jpg,nolink,25x25,Resource);1&amp;ref(Nation/C_Recruitment.jpg,nolink,25x25,Recruitment Point);18|&amp;ref(Nation/R_Fort.jpg,nolink,25x25,Land Fortress);&amp;ref(Nation/R_UW-Fort.jpg,nolink,25x25,Underwater Fortress);&amp;ref(Nation/R_Cave.jpg,nolink,25x25,Any Cave);||&amp;ref(Nation/LivingLead.jpg,nolink,25x25,Living);|12&amp;ref(Nation/Amphibian.jpg,nolink,25x25,Amphibian);|
|~|&gt;|&gt;|&gt;|&gt;|&gt;|BGCOLOR(#F5F5F5):槍を持つ軽歩兵。海中では戦闘技能と速度が向上する|
|BGCOLOR(#F5F5F5):Pale One Soldier|歩兵|&amp;ref(Nation/C_Gold.jpg,nolink,25x25,Gold);9&amp;ref(Nation/C_Resource.jpg,nolink,25x25,Resource);16&amp;ref(Nation/C_Recruitment.jpg,nolink,25x25,Recruitment Point);18|&amp;ref(Nation/R_Fort.jpg,nolink,25x25,Land Fortress);&amp;ref(Nation/R_Cave.jpg,nolink,25x25,Any Cave);||&amp;ref(Nation/LivingLead.jpg,nolink,25x25,Living);|10&amp;ref(Nation/Amphibian.jpg,nolink,25x25,Amphibian);|
|~|&gt;|&gt;|&gt;|&gt;|&gt;|BGCOLOR(#F5F5F5):槍と小盾を持つ歩兵。Pale Oneは完全な暗視を持ち水陸両用|
|BGCOLOR(#F5F5F5):Defender of the Halls|歩兵|&amp;ref(Nation/C_Gold.jpg,nolink,25x25,Gold);13&amp;ref(Nation/C_Resource.jpg,nolink,25x25,Resource);26&amp;ref(Nation/C_Recruitment.jpg,nolink,25x25,Recruitment Point);26|&amp;ref(Nation/R_Fort.jpg,nolink,25x25,Land Fortress);||&amp;ref(Nation/LivingLead.jpg,nolink,25x25,Living);|8&amp;ref(Nation/Poor-Amphibian.jpg,nolink,25x25,Poor Amphibian);|
|~|&gt;|&gt;|&gt;|&gt;|&gt;|BGCOLOR(#F5F5F5):小剣と騎盾を持つ歩兵。要塞防衛が得意だが水中は苦手|
|BGCOLOR(#F5F5F5):Troglodyte Slave|魔獣|&amp;ref(Nation/C_Gold.jpg,nolink,25x25,Gold);50&amp;ref(Nation/C_Resource.jpg,nolink,25x25,Resource);1&amp;ref(Nation/C_Recruitment.jpg,nolink,25x25,Recruitment Point);40|&amp;ref(Nation/R_Fort.jpg,nolink,25x25,Land Fortress);||&amp;ref(Nation/LivingLead.jpg,nolink,25x25,Living);&amp;ref(Nation/Slave.jpg,nolink,25x25,Slave);&amp;ref(Nation/Animal.jpg,nolink,25x25,Animal);|16|
|~|&gt;|&gt;|&gt;|&gt;|&gt;|BGCOLOR(#F5F5F5):敵を蹂躙する怪物。踏めない相手への二連攻撃も侮れない|
|BGCOLOR(#F5F5F5):Ancient Stone Hurler|射手&amp;ref(Nation/Sacred.jpg,nolink,25x25,Sacred);|&amp;ref(Nation/C_Gold.jpg,nolink,25x25,Gold);40&amp;ref(Nation/C_Resource.jpg,nolink,25x25,Resource);13&amp;ref(Nation/C_Recruitment.jpg,nolink,25x25,Recruitment Point);32|&amp;ref(Nation/R_Capital.jpg,nolink,25x25,National Capital);|&amp;ref(Spell/P_Holy.jpg,nolink,25x25,Temple Needed);|&amp;ref(Nation/LivingLead.jpg,nolink,25x25,Living);|12&amp;ref(Nation/Amphibian.jpg,nolink,25x25,Amphibian);|
|~|&gt;|&gt;|&gt;|&gt;|&gt;|BGCOLOR(#F5F5F5):岩を投げる兵。射程が短すぎるが威力は強烈|
|BGCOLOR(#F5F5F5):Ancient One|歩兵&amp;ref(Nation/Sacred.jpg,nolink,25x25,Sacred);|&amp;ref(Nation/C_Gold.jpg,nolink,25x25,Gold);40&amp;ref(Nation/C_Resource.jpg,nolink,25x25,Resource);27&amp;ref(Nation/C_Recruitment.jpg,nolink,25x25,Recruitment Point);32|&amp;ref(Nation/R_Capital.jpg,nolink,25x25,National Capital);|&amp;ref(Spell/P_Holy.jpg,nolink,25x25,Temple Needed);|&amp;ref(Nation/LivingLead.jpg,nolink,25x25,Living);|10&amp;ref(Nation/Amphibian.jpg,nolink,25x25,Amphibian);|
|~|&gt;|&gt;|&gt;|&gt;|&gt;|BGCOLOR(#F5F5F5):槍、石、小盾を持つ重歩兵。大型過ぎるが力は強い|
|BGCOLOR(#F5F5F5):Shard Guard|歩兵&amp;ref(Nation/Sacred.jpg,nolink,25x25,Sacred);|&amp;ref(Nation/C_Gold.jpg,nolink,25x25,Gold);45&amp;ref(Nation/C_Resource.jpg,nolink,25x25,Resource);31&amp;ref(Nation/C_Recruitment.jpg,nolink,25x25,Recruitment Point);30|&amp;ref(Nation/R_Capital.jpg,nolink,25x25,National Capital);|&amp;ref(Spell/P_Holy.jpg,nolink,25x25,Temple Needed);|&amp;ref(Nation/LivingLead.jpg,nolink,25x25,Living);|6&amp;ref(Nation/Amphibian.jpg,nolink,25x25,Amphibian);|
|~|&gt;|&gt;|&gt;|&gt;|&gt;|BGCOLOR(#F5F5F5):魔法の薙刀と小盾を持つ重歩兵。傷付けた敵を呪う|
|BGCOLOR(#F5F5F5):Wet One|歩兵|&amp;ref(Nation/C_Gold.jpg,nolink,25x25,Gold);9&amp;ref(Nation/C_Resource.jpg,nolink,25x25,Resource);5&amp;ref(Nation/C_Recruitment.jpg,nolink,25x25,Recruitment Point);18|&amp;ref(Nation/R_UW-Fort.jpg,nolink,25x25,Underwater Fortress);||&amp;ref(Nation/LivingLead.jpg,nolink,25x25,Living);|10&amp;ref(Nation/Amphibian.jpg,nolink,25x25,Amphibian);|
|~|&gt;|&gt;|&gt;|&gt;|&gt;|BGCOLOR(#F5F5F5):槍を持つ歩兵。陸でも雇えるものと違い防具を身に着けている|
**守備隊
|種別|指揮官|兵士|備考|
|陸上下位|Cave Captain|Agarthan Light Infantry:10　Agarthan Infantry:10||
|陸上上位|Attendant of the Oracles|Pale One Soldier:10　Attentive Statue:5||
|陸上要塞|Pale One Captain|Ancient Stone Hurler:3||
|水中下位|Wet One Captain|Wet One:15|Wet Oneは軽装版|
|水中上位|Wet One Captain|Wet One:15|Wet Oneは軽装版|
|水中要塞|Wet One Captain|Wet One:10||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|魔法土地|Roots of the Earth, Halls of the Oracles, The Chamber of the Broken Seal|
|宝石収入|&amp;ref(Spell/V_Fire.jpg,nolink,25x25,Fire Gem);1&amp;ref(Spell/V_Earth.jpg,nolink,25x25,Earth Gem);3&amp;ref(Spell/V_Death.jpg,nolink,25x25,Death Gem);1|
|特殊機能|地の魔術師による遠隔偵察|
***魔法技能
|名称|雇用|固定魔力|変動魔力|研究力|特殊能力|
|Attendant of the Oracles|&amp;ref(Nation/R_Fort.jpg,nolink,25x25,Land Fortress);|&amp;ref(Spell/P_Holy.jpg,nolink,25x25,Holy);1|||&amp;ref(Nation/Sacred.jpg,nolink,25x25,Sacred);|
|Earth Reader|&amp;ref(Nation/R_Fort.jpg,nolink,25x25,Land Fortress);|&amp;ref(Spell/P_Earth.jpg,nolink,25x25,Earth);1&amp;ref(Spell/P_Holy.jpg,nolink,25x25,Holy);1||&amp;ref(Spell/P_Research.jpg,nolink,25x25,Research);7|&amp;ref(Nation/Fortune-Teller.jpg,nolink,25x25,Fortune Teller (5));&amp;ref(Nation/Sacred.jpg,nolink,25x25,Sacred);|
|Golem Crafter|&amp;ref(Nation/R_Fort.jpg,nolink,25x25,Land Fortress);|&amp;ref(Spell/P_Fire.jpg,nolink,25x25,Fire);1&amp;ref(Spell/P_Water.jpg,nolink,25x25,Water);1&amp;ref(Spell/P_Earth.jpg,nolink,25x25,Earth);2&amp;ref(Spell/P_Holy.jpg,nolink,25x25,Holy);1||&amp;ref(Spell/P_Research.jpg,nolink,25x25,Research);13|&amp;ref(Nation/Sacred.jpg,nolink,25x25,Sacred);|
|Oracle of the Ancients|&amp;ref(Nation/R_Capital.jpg,nolink,25x25,National Capital);|&amp;ref(Spell/P_Earth.jpg,nolink,25x25,Earth);3&amp;ref(Spell/P_Death.jpg,nolink,25x25,Death);1&amp;ref(Spell/P_Holy.jpg,nolink,25x25,Holy);3|&amp;ref(Spell/P_Fire.jpg,nolink,25x25,Fire);&amp;ref(Spell/P_Water.jpg,nolink,25x25,Water);&amp;ref(Spell/P_Earth.jpg,nolink,25x25,Earth);&amp;ref(Spell/P_Death.jpg,nolink,25x25,Death);+1:100%&amp;br;&amp;ref(Spell/P_Fire.jpg,nolink,25x25,Fire);&amp;ref(Spell/P_Water.jpg,nolink,25x25,Water);&amp;ref(Spell/P_Earth.jpg,nolink,25x25,Earth);&amp;ref(Spell/P_Death.jpg,nolink,25x25,Death);+1:10%|&amp;ref(Spell/P_Research.jpg,nolink,25x25,Research);15+|&amp;ref(Nation/Fortune-Teller.jpg,nolink,25x25,Fortune Teller (15));&amp;ref(Nation/Sacred.jpg,nolink,25x25,Sacred);|
|Marble Oracle|&amp;ref(Item/Master-Ritualist.jpg,nolink,25x25,Ritual Spell);|&amp;ref(Spell/P_Holy.jpg,nolink,25x25,Holy);2|||&amp;ref(Nation/Fortune-Teller.jpg,nolink,25x25,Fortune Teller (15));&amp;ref(Nation/Sacred.jpg,nolink,25x25,Sacred);|
***固有呪文
|領域|名称|主系統|副系統|消費|使用場面|簡易分類|
|Conjuration Lv3|Rhuax Pact|&amp;ref(Spell/P_Fire.jpg,nolink,25x25,Fire);1|&amp;ref(Spell/P_Earth.jpg,nolink,25x25,Earth);1|&amp;ref(Spell/V_Fire.jpg,nolink,25x25,Fire Gem);2|儀式/首都限定|兵士召喚|
|~|~|&gt;|&gt;|&gt;|&gt;|炎による範囲攻撃を行う精霊Magma Childを5体召喚します|
|Conjuration Lv3|Barathrus Pact|&amp;ref(Spell/P_Earth.jpg,nolink,25x25,Earth);2||&amp;ref(Spell/V_Earth.jpg,nolink,25x25,Earth Gem);2|儀式/首都限定|兵士召喚|
|~|~|&gt;|&gt;|&gt;|&gt;|再生しつつ敵を蹂躙する精霊Earth Elementalを1体召喚します|
|Conjuration Lv3|Summon Penumbrals|&amp;ref(Spell/P_Death.jpg,nolink,25x25,Death);1|&amp;ref(Spell/P_Earth.jpg,nolink,25x25,Earth);1|&amp;ref(Spell/V_Death.jpg,nolink,25x25,Death Gem);6|儀式/水陸両用|兵士召喚|
|~|~|&gt;|&gt;|&gt;|&gt;|生命力を吸収する霊Penumbralを4体召喚します|
|Conjuration Lv3|Awaken Shard Wights|&amp;ref(Spell/P_Death.jpg,nolink,25x25,Death);1|&amp;ref(Spell/P_Earth.jpg,nolink,25x25,Earth);1|&amp;ref(Spell/V_Death.jpg,nolink,25x25,Death Gem);15|儀式/陸上専用|兵士召喚|
|~|~|&gt;|&gt;|&gt;|&gt;|呪いの武器を持つPale OneのミイラShard Wightを5+体召喚します|
|Conjuration Lv4|Olm Conclave|&amp;ref(Spell/P_Water.jpg,nolink,25x25,Water);1|&amp;ref(Spell/P_Earth.jpg,nolink,25x25,Earth);1|&amp;ref(Spell/V_Water.jpg,nolink,25x25,Water Gem);20|儀式/洞窟限定|軍団召喚|
|~|~|&gt;|&gt;|&gt;|&gt;|Great Olmを10体とその指揮官Olm Sageを召喚します|
|Conjuration Lv5|Summon Umbrals|&amp;ref(Spell/P_Death.jpg,nolink,25x25,Death);2|&amp;ref(Spell/P_Earth.jpg,nolink,25x25,Earth);1|&amp;ref(Spell/V_Death.jpg,nolink,25x25,Death Gem);8|儀式/水陸両用|兵士召喚|
|~|~|&gt;|&gt;|&gt;|&gt;|生命力を吸収する大型の霊Umbralを4体召喚します|
|Enchantment Lv1|Attentive Statues|&amp;ref(Spell/P_Earth.jpg,nolink,25x25,Earth);2||&amp;ref(Spell/V_Earth.jpg,nolink,25x25,Earth Gem);4|儀式/水陸両用|兵士召喚|
|~|~|&gt;|&gt;|&gt;|&gt;|石の武具を持つ人間の像Attentive Statueを2体召喚します|
|Enchantment Lv3|Enliven Sentinel|&amp;ref(Spell/P_Earth.jpg,nolink,25x25,Earth);2||&amp;ref(Spell/V_Earth.jpg,nolink,25x25,Earth Gem);3|儀式/水陸両用|兵士召喚|
|~|~|&gt;|&gt;|&gt;|&gt;|神聖なるPale Oneの像Sentinelを1体召喚します|
|Enchantment Lv5|Living Mercury|&amp;ref(Spell/P_Water.jpg,nolink,25x25,Water);1|&amp;ref(Spell/P_Earth.jpg,nolink,25x25,Earth);1|&amp;ref(Spell/V_Water.jpg,nolink,25x25,Water Gem);7|儀式/水陸両用|兵士召喚|
|~|~|&gt;|&gt;|&gt;|&gt;|有毒な生ける水銀Living Mercuryを1体召喚します|
|Enchantment Lv5|Enliven Granite Guard|&amp;ref(Spell/P_Earth.jpg,nolink,25x25,Earth);3||&amp;ref(Spell/V_Earth.jpg,nolink,25x25,Earth Gem);12|儀式/水陸両用|兵士召喚|
|~|~|&gt;|&gt;|&gt;|&gt;|神聖なるAncient Oneの像Granite Guardianを1体召喚します|
|Enchantment Lv6|Enlivel Marble Oracle|&amp;ref(Spell/P_Earth.jpg,nolink,25x25,Earth);3|&amp;ref(Spell/P_Death.jpg,nolink,25x25,Death);1|&amp;ref(Spell/V_Earth.jpg,nolink,25x25,Earth Gem);35|儀式/水陸両用|指揮官召喚|
|~|~|&gt;|&gt;|&gt;|&gt;|強靭な聖職者の生ける像Marble Oracleを召喚します|
|Enchantment Lv8|Hall of Statues|&amp;ref(Spell/P_Earth.jpg,nolink,25x25,Earth);5||&amp;ref(Spell/V_Earth.jpg,nolink,25x25,Earth Gem);30|儀式/水陸両用|兵士召喚|
|~|~|&gt;|&gt;|&gt;|&gt;|神聖なるPale Oneの像Sentinelを20+体召喚します|
***固有アイテム
なし
**聖職
***支配圏特殊効果
MindlessかつInanimateかつUndeadではないものの最大HPを増加
***聖職者特殊能力
なし
</v>
      </c>
    </row>
    <row r="49" spans="1:31" x14ac:dyDescent="0.15">
      <c r="A49" t="s">
        <v>2954</v>
      </c>
      <c r="B49" t="s">
        <v>2975</v>
      </c>
      <c r="C49" t="s">
        <v>2976</v>
      </c>
      <c r="D49" t="s">
        <v>3079</v>
      </c>
      <c r="E49" s="10" t="s">
        <v>10499</v>
      </c>
      <c r="F49" s="10" t="s">
        <v>10428</v>
      </c>
      <c r="G49" s="10" t="s">
        <v>14103</v>
      </c>
      <c r="H49" s="10" t="s">
        <v>10429</v>
      </c>
      <c r="I49" s="10" t="s">
        <v>10430</v>
      </c>
      <c r="J49" s="10" t="s">
        <v>10431</v>
      </c>
      <c r="L49" t="s">
        <v>10432</v>
      </c>
      <c r="M49" t="s">
        <v>10433</v>
      </c>
      <c r="P49">
        <v>3</v>
      </c>
      <c r="T49">
        <v>100</v>
      </c>
      <c r="U49">
        <v>500</v>
      </c>
      <c r="W49">
        <v>400</v>
      </c>
      <c r="Y49" t="s">
        <v>10425</v>
      </c>
      <c r="Z49" t="s">
        <v>10426</v>
      </c>
      <c r="AA49" t="s">
        <v>10427</v>
      </c>
      <c r="AB49" t="str">
        <f t="shared" si="0"/>
        <v>|BGCOLOR(#FDFDFD):[[&amp;ref(Abysia.jpg,nolink,50x65,Abysia, Blood and Fire);&gt;./Abysia]]</v>
      </c>
      <c r="AC49" t="str">
        <f t="shared" ca="1" si="3"/>
        <v>|BGCOLOR(#FAEBD7):[[''Abysia''&gt;./Abysia]]</v>
      </c>
      <c r="AD49"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v>
      </c>
      <c r="AE49" t="str">
        <f ca="1">CONCATENATE("*",B49,", ",C49,CHAR(10),E49,CHAR(10),"**国勢",CHAR(10),"|種族|",F49,"|",CHAR(10),"|経済|",G49,"|",CHAR(10),"|気候|",IF(H49&lt;&gt;"",REPT(SUBSTITUTE(SUBSTITUTE(LEFT(H49,4),"Heat","&amp;ref(Spell/S_Heat.jpg,nolink,25x25,Heat);"),"Cold","&amp;ref(Spell/S_Cold.jpg,nolink,25x25,Cold);"),RIGHT(H49,1)),""),"|",CHAR(10),"|祝福|",SUBSTITUTE(SUBSTITUTE(SUBSTITUTE(SUBSTITUTE(SUBSTITUTE(SUBSTITUTE(SUBSTITUTE(SUBSTITUTE(J49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49&amp;" "&amp;B49&amp;" 指揮官 S",Troops!$A:$A,0)&amp;":AJ"&amp;MATCH(A49&amp;" "&amp;B49&amp;" 指揮官 E",Troops!$A:$A,0))),myConcat(INDIRECT("Troops!AJ"&amp;MATCH(A49&amp;" "&amp;B49&amp;" 指揮官 S",Troops!$A:$A,0)))),CHAR(10),"***兵士",CHAR(10),"|名称|種別|コスト|&gt;|雇用条件|指揮枠|行軍|",CHAR(10),IFERROR(myConcat(INDIRECT("Troops!AJ"&amp;MATCH(A49&amp;" "&amp;B49&amp;" 兵士 S",Troops!$A:$A,0)&amp;":AJ"&amp;MATCH(A49&amp;" "&amp;B49&amp;" 兵士 E",Troops!$A:$A,0))),myConcat(INDIRECT("Troops!AJ"&amp;MATCH(A49&amp;" "&amp;B49&amp;" 指揮官 S",Troops!$A:$A,0)))),"**守備隊",CHAR(10),"|種別|指揮官|兵士|備考|",CHAR(10),IFERROR(myConcat(INDIRECT("Defence!H"&amp;MATCH(A49&amp;" "&amp;B49&amp;" S",Defence!$A:$A,0)&amp;":H"&amp;MATCH(A49&amp;" "&amp;B49&amp;" E",Defence!$A:$A,0))),myConcat(INDIRECT("Defence!H"&amp;MATCH(A49&amp;" "&amp;B49&amp;" S",Defence!$A:$A,0)))),CHAR(10),"**建造物",CHAR(10),"***首都要塞",CHAR(10),"|名称|管理力|指揮官雇用|兵士雇用|食糧庫|守備隊倍率|防壁強度|",CHAR(10),VLOOKUP(L49,Fort!$D:$M,10,FALSE),CHAR(10),"***陸上要塞",CHAR(10),"|名称|建造費|工期|管理力|指揮官雇用|兵士雇用|食糧庫|守備隊倍率|防壁強度|",CHAR(10),IFERROR(myConcat(INDIRECT(ADDRESS(MATCH(M49&amp;"1",Fort!$A:$A,0),MATCH(T49,Fort!$1:$1,0),3,1,"Fort")&amp;":"&amp;ADDRESS(MATCH(M49&amp;P49,Fort!$A:$A,0),MATCH(T49,Fort!$1:$1,0),3,1))),myConcat(INDIRECT(ADDRESS(MATCH(M49&amp;"1",Fort!$A:$A,0),MATCH(T49,Fort!$1:$1,0),3,1,"Fort")))),IFERROR("***沿岸要塞"&amp;CHAR(10)&amp;"|名称|建造費|工期|管理力|指揮官雇用|兵士雇用|食糧庫|守備隊倍率|防壁強度|"&amp;CHAR(10)&amp;IFERROR(myConcat(INDIRECT(ADDRESS(MATCH(N49&amp;"1",Fort!$A:$A,0),MATCH(T49,Fort!$1:$1,0),3,1,"Fort")&amp;":"&amp;ADDRESS(MATCH(N49&amp;Q49,Fort!$A:$A,0),MATCH(T49,Fort!$1:$1,0),3,1))),myConcat(INDIRECT(ADDRESS(MATCH(N49&amp;"1",Fort!$A:$A,0),MATCH(T49,Fort!$1:$1,0),3,1,"Fort")))&amp;CHAR(10)),""),"***水中要塞",CHAR(10),IFERROR("|名称|建造費|工期|管理力|指揮官雇用|兵士雇用|食糧庫|守備隊倍率|防壁強度|"&amp;CHAR(10)&amp;IFERROR(myConcat(INDIRECT(ADDRESS(MATCH(O49&amp;"1",Fort!$A:$A,0),MATCH(T49,Fort!$1:$1,0),3,1,"Fort")&amp;":"&amp;ADDRESS(MATCH(O49&amp;R49,Fort!$A:$A,0),MATCH(T49,Fort!$1:$1,0),3,1))),myConcat(INDIRECT(ADDRESS(MATCH(O49&amp;"1",Fort!$A:$A,0),MATCH(T49,Fort!$1:$1,0),3,1,"Fort")))),"建造不可"),CHAR(10),"***研究所と寺院",CHAR(10),"|設備|費用|特殊効果|",CHAR(10),"|研究所|",IF(U49&lt;&gt;500,"''"&amp;U49&amp;"''",U49),"|",V49,"|",CHAR(10),"|寺院|",IF(W49&lt;&gt;400,"''"&amp;W49&amp;"''",W49),"|",X49,"|",CHAR(10),"**魔法",CHAR(10),"***魔法資源",CHAR(10),"|魔法土地|",Y49,"|",CHAR(10),"|宝石収入|",SUBSTITUTE(SUBSTITUTE(SUBSTITUTE(SUBSTITUTE(SUBSTITUTE(SUBSTITUTE(SUBSTITUTE(SUBSTITUTE(Z49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Slave);"),"|",CHAR(10),"|特殊機能|",AA49,"|",CHAR(10),"***魔法技能",CHAR(10),"|名称|雇用|固定魔力|変動魔力|研究力|特殊能力|",CHAR(10),IFERROR(myConcat(INDIRECT("MagicSkill!AM"&amp;MATCH(A49&amp;" "&amp;B49&amp;" S",MagicSkill!$A:$A,0)&amp;":AM"&amp;MATCH(A49&amp;" "&amp;B49&amp;" E",MagicSkill!$A:$A,0))),myConcat(INDIRECT("MagicSkill!AM"&amp;MATCH(A49&amp;" "&amp;B49&amp;" S",MagicSkill!$A:$A,0)))),CHAR(10),"***固有呪文",CHAR(10),IFERROR(CHAR(10)&amp;"|領域|名称|主系統|副系統|消費|使用場面|簡易分類|"&amp;CHAR(10)&amp;IFERROR(myConcat(INDIRECT("NationalSpellWork!E"&amp;MATCH(A49&amp;" "&amp;B49&amp;" S",NationalSpellWork!$A:$A,0)&amp;":E"&amp;MATCH(A49&amp;" "&amp;B49&amp;" E",NationalSpellWork!$A:$A,0))),myConcat(INDIRECT("NationalSpellWork!E"&amp;MATCH(A49&amp;" "&amp;B49&amp;" S",NationalSpellWork!$A:$A,0)))),"なし"),CHAR(10),"***固有アイテム",CHAR(10),IFERROR(IFERROR(myConcat(INDIRECT("NationalItemWork!E"&amp;MATCH(A49&amp;" "&amp;B49&amp;" S",NationalItemWork!$A:$A,0)&amp;":E"&amp;MATCH(A49&amp;" "&amp;B49&amp;" E",NationalItemWork!$A:$A,0))),myConcat(INDIRECT("NationalItemWork!E"&amp;MATCH(A49&amp;" "&amp;B49&amp;" S",NationalItemWork!$A:$A,0)))),"なし"),CHAR(10),"**聖職",CHAR(10),"***支配圏特殊効果",CHAR(10),IF(I49&lt;&gt;"",I49,"なし"),CHAR(10),"***聖職者特殊能力",CHAR(10),IF(K49&lt;&gt;"",K49,"なし"),CHAR(10))</f>
        <v xml:space="preserve">*Abysia, Blood and Fire
Abysiaは、マグマから生まれた人型生物が住まう、溶岩に照らされた洞穴を持つ大きな火山を中心とした暑い荒野です。
彼らの肉体は熱を放射し、そして彼らは炎によって傷付くことはありません。
Abysianは人間よりも強力で、重装な鎧と武器を好みます。
それがAbysianの白熱した手の中で燃え殻と化すために、弓は使用されません。
Abysiaの軍事力は、Abysianと同様に熱い溶岩生まれの肉体を持つ蜥蜴のような生物、サラマンダーを含みます。
AbysianのWarlockは、非常に強力な血の魔術師かつ異種交配実験者です。
炎崇拝の聖職者Anathemantは、目覚めし神の力を強めるべく血の供犠を実践します。
Abysianは、非常に暑い地に住むことを好みます。
彼らは生存のために農耕や狩猟を行わず、その収入と食糧は州のGrowthやDeathの天秤に影響を受けません。
しかし、Abysiaの統治下にある州でも、Death天秤の下では住民は徐々に死に絶えます。
**国勢
|種族|溶岩人|
|経済|Growth/Death天秤による税収と人口変動率の変化を半減、食糧供給量の変化を無視。洞窟の要塞に税収/資源ボーナス|
|気候|&amp;ref(Spell/S_Heat.jpg,nolink,25x25,Heat);&amp;ref(Spell/S_Heat.jpg,nolink,25x25,Heat);&amp;ref(Spell/S_Heat.jpg,nolink,25x25,Heat);|
|祝福|&amp;ref(Spell/P_Fire.jpg,nolink,30x30,Fire);+1|
**正規軍
***指揮官
|名称|種別|コスト|&gt;|雇用条件|指揮能力|行軍|
|BGCOLOR(#F5F5F5):Slayer|暗殺者|&amp;ref(Nation/C_Gold.jpg,nolink,25x25,Gold);70&amp;ref(Nation/C_Resource.jpg,nolink,25x25,Resource);10&amp;ref(Nation/C_Command.jpg,nolink,25x25,Commander Point);1|&amp;ref(Nation/R_Fort.jpg,nolink,25x25,Land Fortress);|||12&amp;ref(Nation/Stealthy.jpg,nolink,25x25,Stealthy (60));&amp;ref(Nation/Wasteland-Survival.jpg,nolink,25x25,Wasteland Survival);|
|~|&gt;|&gt;|&gt;|&gt;|&gt;|BGCOLOR(#F5F5F5):毒の短剣を二本持つ暗殺者。斥候も兼ねるが少々割高|
|BGCOLOR(#F5F5F5):Warlord|指揮官|&amp;ref(Nation/C_Gold.jpg,nolink,25x25,Gold);80&amp;ref(Nation/C_Resource.jpg,nolink,25x25,Resource);38&amp;ref(Nation/C_Command.jpg,nolink,25x25,Commander Point);1|&amp;ref(Nation/R_Fort.jpg,nolink,25x25,Land Fortress);||&amp;ref(Nation/Squad.jpg,nolink,25x25,Squad);3&amp;ref(Nation/LivingLead.jpg,nolink,25x25,Leadership);80|10&amp;ref(Nation/Wasteland-Survival.jpg,nolink,25x25,Wasteland Survival);|
|~|&gt;|&gt;|&gt;|&gt;|&gt;|BGCOLOR(#F5F5F5):標準的な指揮官。若干大型で身体能力も高め|
|BGCOLOR(#F5F5F5):Beast Trainer|指揮官|&amp;ref(Nation/C_Gold.jpg,nolink,25x25,Gold);45&amp;ref(Nation/C_Resource.jpg,nolink,25x25,Resource);41&amp;ref(Nation/C_Command.jpg,nolink,25x25,Commander Point);1|&amp;ref(Nation/R_Fort.jpg,nolink,25x25,Land Fortress);||&amp;ref(Nation/Squad.jpg,nolink,25x25,Squad);1&amp;ref(Nation/LivingLead.jpg,nolink,25x25,Leadership);10&amp;ref(Nation/MagicLead.jpg,nolink,25x25,Magic Leadership);10&amp;ref(Item/Beastmaster.jpg,nolink,25x25,Beastmaster (+3));|10&amp;ref(Nation/Wasteland-Survival.jpg,nolink,25x25,Wasteland Survival);|
|~|&gt;|&gt;|&gt;|&gt;|&gt;|BGCOLOR(#F5F5F5):動物担当の指揮官。魔法生物も少数連れられる|
|BGCOLOR(#F5F5F5):Anathemant Salamander|聖職者&amp;ref(Nation/Sacred.jpg,nolink,25x25,Sacred);|&amp;ref(Nation/C_Gold.jpg,nolink,25x25,Gold);185&amp;ref(Nation/C_Resource.jpg,nolink,25x25,Resource);1&amp;ref(Nation/C_Command.jpg,nolink,25x25,Commander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Leadership);10&amp;ref(Nation/UndeadLead.jpg,nolink,25x25,Undead Leadership);10|12&amp;ref(Nation/Wasteland-Survival.jpg,nolink,25x25,Wasteland Survival);|
|~|&gt;|&gt;|&gt;|&gt;|&gt;|BGCOLOR(#F5F5F5):レベル2の聖職者。火の魔法技能も持つ|
|BGCOLOR(#F5F5F5):Anathemant Dragon|聖職者&amp;ref(Nation/Sacred.jpg,nolink,25x25,Sacred);|&amp;ref(Nation/C_Gold.jpg,nolink,25x25,Gold);285&amp;ref(Nation/C_Resource.jpg,nolink,25x25,Resource);2&amp;ref(Nation/C_Command.jpg,nolink,25x25,Commander Point);4|&amp;ref(Nation/R_Fort.jpg,nolink,25x25,Land Fortress);|&amp;ref(Spell/P_Research.jpg,nolink,25x25,Lab Needed);&amp;ref(Spell/P_Holy.jpg,nolink,25x25,Temple Needed);|&amp;ref(Nation/Squad.jpg,nolink,25x25,Squad);2&amp;ref(Nation/LivingLead.jpg,nolink,25x25,Leadership);55&amp;ref(Nation/MagicLead.jpg,nolink,25x25,Magic Leadership);20&amp;ref(Nation/UndeadLead.jpg,nolink,25x25,Undead Leadership);10|10&amp;ref(Nation/Wasteland-Survival.jpg,nolink,25x25,Wasteland Survival);|
|~|&gt;|&gt;|&gt;|&gt;|&gt;|BGCOLOR(#F5F5F5):レベル3の聖職者。火、地の魔法技能も持つ|
|BGCOLOR(#F5F5F5):Warlock Apprentice|魔術師|&amp;ref(Nation/C_Gold.jpg,nolink,25x25,Gold);135&amp;ref(Nation/C_Resource.jpg,nolink,25x25,Resource);1&amp;ref(Nation/C_Command.jpg,nolink,25x25,Commander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Leadership);20&amp;ref(Nation/UndeadLead.jpg,nolink,25x25,Undead Leadership);10|12&amp;ref(Nation/Wasteland-Survival.jpg,nolink,25x25,Wasteland Survival);|
|~|&gt;|&gt;|&gt;|&gt;|&gt;|BGCOLOR(#F5F5F5):血と星の魔法技能を持つ。最安の魔術師ながら高齢|
|BGCOLOR(#F5F5F5):Warlock|魔術師|&amp;ref(Nation/C_Gold.jpg,nolink,25x25,Gold);285&amp;ref(Nation/C_Resource.jpg,nolink,25x25,Resource);1&amp;ref(Nation/C_Command.jpg,nolink,25x25,Commander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Leadership);35+&amp;ref(Nation/UndeadLead.jpg,nolink,25x25,Undead Leadership);25+|8&amp;ref(Nation/Wasteland-Survival.jpg,nolink,25x25,Wasteland Survival);|
|~|&gt;|&gt;|&gt;|&gt;|&gt;|BGCOLOR(#F5F5F5):血、星などの魔法技能を持つ。異種交配に長ける|
|BGCOLOR(#F5F5F5):Demonbred|聖職者|&amp;ref(Nation/C_Gold.jpg,nolink,25x25,Gold);265&amp;ref(Nation/C_Resource.jpg,nolink,25x25,Resource);1&amp;ref(Nation/C_Command.jpg,nolink,25x25,Commander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Leadership);50&amp;ref(Nation/UndeadLead.jpg,nolink,25x25,Undead Leadership);20|22&amp;ref(Nation/Flying.jpg,nolink,25x25,Flying);&amp;ref(Nation/Wasteland-Survival.jpg,nolink,25x25,Wasteland Survival);|
|~|&gt;|&gt;|&gt;|&gt;|&gt;|BGCOLOR(#F5F5F5):レベル2の聖職者。火と血の魔法も持ち奴隷集めが得意|
***兵士
|名称|種別|コスト|&gt;|雇用条件|指揮枠|行軍|
|BGCOLOR(#F5F5F5):Humanbred|歩兵|&amp;ref(Nation/C_Gold.jpg,nolink,25x25,Gold);14&amp;ref(Nation/C_Resource.jpg,nolink,25x25,Resource);10&amp;ref(Nation/C_Recruitment.jpg,nolink,25x25,Recruitment Point);12|&amp;ref(Nation/R_Fort.jpg,nolink,25x25,Land Fortress);||&amp;ref(Nation/LivingLead.jpg,nolink,25x25,Living);|12&amp;ref(Nation/Wasteland-Survival.jpg,nolink,25x25,Wasteland Survival);|
|~|&gt;|&gt;|&gt;|&gt;|&gt;|BGCOLOR(#F5F5F5):槍と大盾を持つ軽歩兵。熱波を放たず耐性も控えめ|
|BGCOLOR(#F5F5F5):Humanbred|歩兵|&amp;ref(Nation/C_Gold.jpg,nolink,25x25,Gold);13&amp;ref(Nation/C_Resource.jpg,nolink,25x25,Resource);10&amp;ref(Nation/C_Recruitment.jpg,nolink,25x25,Recruitment Point);10|&amp;ref(Nation/R_Fort.jpg,nolink,25x25,Land Fortress);||&amp;ref(Nation/LivingLead.jpg,nolink,25x25,Living);|12&amp;ref(Nation/Wasteland-Survival.jpg,nolink,25x25,Wasteland Survival);|
|~|&gt;|&gt;|&gt;|&gt;|&gt;|BGCOLOR(#F5F5F5):斧と大盾を持つ軽歩兵。迎撃に弱いためか少し安価|
|BGCOLOR(#F5F5F5):Abysian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|~|&gt;|&gt;|&gt;|&gt;|&gt;|BGCOLOR(#F5F5F5):戦斧を持つ重歩兵。一撃の威力に優れる|
|BGCOLOR(#F5F5F5):Abysian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|~|&gt;|&gt;|&gt;|&gt;|&gt;|BGCOLOR(#F5F5F5):連接棍を持つ重歩兵。盾を迂回しやすい二連撃|
|BGCOLOR(#F5F5F5):Abysian Infantry|歩兵|&amp;ref(Nation/C_Gold.jpg,nolink,25x25,Gold);20&amp;ref(Nation/C_Resource.jpg,nolink,25x25,Resource);27&amp;ref(Nation/C_Recruitment.jpg,nolink,25x25,Recruitment Point);8|&amp;ref(Nation/R_Fort.jpg,nolink,25x25,Land Fortress);||&amp;ref(Nation/LivingLead.jpg,nolink,25x25,Living);|8&amp;ref(Nation/Wasteland-Survival.jpg,nolink,25x25,Wasteland Survival);|
|~|&gt;|&gt;|&gt;|&gt;|&gt;|BGCOLOR(#F5F5F5):斧と大盾を持つ重歩兵。攻撃力と防御力を両立する|
|BGCOLOR(#F5F5F5):Abysian Infantry|歩兵|&amp;ref(Nation/C_Gold.jpg,nolink,25x25,Gold);20&amp;ref(Nation/C_Resource.jpg,nolink,25x25,Resource);28&amp;ref(Nation/C_Recruitment.jpg,nolink,25x25,Recruitment Point);8|&amp;ref(Nation/R_Fort.jpg,nolink,25x25,Land Fortress);||&amp;ref(Nation/LivingLead.jpg,nolink,25x25,Living);|8&amp;ref(Nation/Wasteland-Survival.jpg,nolink,25x25,Wasteland Survival);|
|~|&gt;|&gt;|&gt;|&gt;|&gt;|BGCOLOR(#F5F5F5):朝星棒と大盾を持つ重歩兵。盾持ちにも直撃を浴びせやすい|
|BGCOLOR(#F5F5F5):Salamander|魔獣|&amp;ref(Nation/C_Gold.jpg,nolink,25x25,Gold);50&amp;ref(Nation/C_Resource.jpg,nolink,25x25,Resource);1&amp;ref(Nation/C_Recruitment.jpg,nolink,25x25,Recruitment Point);15|&amp;ref(Nation/R_Fort.jpg,nolink,25x25,Land Fortress);||&amp;ref(Nation/LivingLead.jpg,nolink,25x25,Living);&amp;ref(Nation/Animal.jpg,nolink,25x25,Animal);|14&amp;ref(Nation/Wasteland-Survival.jpg,nolink,25x25,Wasteland Survival);|
|~|&gt;|&gt;|&gt;|&gt;|&gt;|BGCOLOR(#F5F5F5):炎で小範囲を焼き尽くす蜥蜴。息切れが早く脆さが目立つ|
|BGCOLOR(#F5F5F5):Lava Warrior|歩兵&amp;ref(Nation/Sacred.jpg,nolink,25x25,Sacred);|&amp;ref(Nation/C_Gold.jpg,nolink,25x25,Gold);30&amp;ref(Nation/C_Resource.jpg,nolink,25x25,Resource);28&amp;ref(Nation/C_Recruitment.jpg,nolink,25x25,Recruitment Point);14|&amp;ref(Nation/R_Capital.jpg,nolink,25x25,National Capital);|&amp;ref(Spell/P_Holy.jpg,nolink,25x25,Temple Needed);|&amp;ref(Nation/LivingLead.jpg,nolink,25x25,Living);|8&amp;ref(Nation/Wasteland-Survival.jpg,nolink,25x25,Wasteland Survival);|
|~|&gt;|&gt;|&gt;|&gt;|&gt;|BGCOLOR(#F5F5F5):朝星棒二つを持つ重装狂戦士。密な隊列は組めないが高火力|
**守備隊
|種別|指揮官|兵士|備考|
|陸上下位|Warlord|Humanbred:10　Humanbred:10|Humanbredはそれぞれ槍装備と斧装備|
|陸上上位|Anathemant Salamander|Abysian Infantry:10|Infantryは戦斧装備|
|陸上要塞|Warlord|Humanbred:6||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|魔法土地|The Smouldercone, Temple of the All-Consuming Flame|
|宝石収入|&amp;ref(Spell/V_Fire.jpg,nolink,25x25,Fire Gem);5|
|特殊機能|州をHeat天秤へ傾ける|
***魔法技能
|名称|雇用|固定魔力|変動魔力|研究力|特殊能力|
|Anathemant Salamander|&amp;ref(Nation/R_Fort.jpg,nolink,25x25,Land Fortress);|&amp;ref(Spell/P_Fire.jpg,nolink,25x25,Fire);2&amp;ref(Spell/P_Holy.jpg,nolink,25x25,Holy);2||&amp;ref(Spell/P_Research.jpg,nolink,25x25,Research);9|&amp;ref(Nation/Sacred.jpg,nolink,25x25,Sacred);|
|Anathemant Dragon|&amp;ref(Nation/R_Fort.jpg,nolink,25x25,Land Fortress);|&amp;ref(Spell/P_Fire.jpg,nolink,25x25,Fire);3&amp;ref(Spell/P_Earth.jpg,nolink,25x25,Earth);1&amp;ref(Spell/P_Holy.jpg,nolink,25x25,Holy);3|&amp;ref(Spell/P_Fire.jpg,nolink,25x25,Fire);&amp;ref(Spell/P_Earth.jpg,nolink,25x25,Earth);&amp;ref(Spell/P_Astral.jpg,nolink,25x25,Astral);&amp;ref(Spell/P_Blood.jpg,nolink,25x25,Blood);+1:10%|&amp;ref(Spell/P_Research.jpg,nolink,25x25,Research);13+|&amp;ref(Nation/Sacred.jpg,nolink,25x25,Sacred);|
|Warlock Apprentice|&amp;ref(Nation/R_Capital.jpg,nolink,25x25,National Capital);|&amp;ref(Spell/P_Astral.jpg,nolink,25x25,Astral);1&amp;ref(Spell/P_Blood.jpg,nolink,25x25,Blood);2||&amp;ref(Spell/P_Research.jpg,nolink,25x25,Research);11|&amp;ref(Nation/Adept-Cross-Breeder.jpg,nolink,25x25,Adept Cross Breeder (2));|
|Warlock|&amp;ref(Nation/R_Capital.jpg,nolink,25x25,National Capital);|&amp;ref(Spell/P_Astral.jpg,nolink,25x25,Astral);2&amp;ref(Spell/P_Blood.jpg,nolink,25x25,Blood);3|&amp;ref(Spell/P_Fire.jpg,nolink,25x25,Fire);&amp;ref(Spell/P_Earth.jpg,nolink,25x25,Earth);&amp;ref(Spell/P_Astral.jpg,nolink,25x25,Astral);&amp;ref(Spell/P_Blood.jpg,nolink,25x25,Blood);+1:100%&amp;br;&amp;ref(Spell/P_Fire.jpg,nolink,25x25,Fire);&amp;ref(Spell/P_Earth.jpg,nolink,25x25,Earth);&amp;ref(Spell/P_Astral.jpg,nolink,25x25,Astral);&amp;ref(Spell/P_Blood.jpg,nolink,25x25,Blood);+1:10%|&amp;ref(Spell/P_Research.jpg,nolink,25x25,Research);17+|&amp;ref(Nation/Adept-Cross-Breeder.jpg,nolink,25x25,Adept Cross Breeder (6));|
|Demonbred|&amp;ref(Nation/R_Capital.jpg,nolink,25x25,National Capital);|&amp;ref(Spell/P_Fire.jpg,nolink,25x25,Fire);2&amp;ref(Spell/P_Blood.jpg,nolink,25x25,Blood);2&amp;ref(Spell/P_Holy.jpg,nolink,25x25,Holy);2||&amp;ref(Spell/P_Research.jpg,nolink,25x25,Research);13|&amp;ref(Nation/Blood-Searcher.jpg,nolink,25x25,Blood Searcher (1));&amp;ref(Nation/Sacred.jpg,nolink,25x25,Sacred);|
***固有呪文
|領域|名称|主系統|副系統|消費|使用場面|簡易分類|
|Conjuration Lv2|Summon Spectral Infantry|&amp;ref(Spell/P_Death.jpg,nolink,25x25,Death);1|&amp;ref(Spell/P_Fire.jpg,nolink,25x25,Fire);1|&amp;ref(Spell/V_Death.jpg,nolink,25x25,Death Gem);5|儀式/陸上専用|兵士召喚|
|~|~|&gt;|&gt;|&gt;|&gt;|Abysianの亡霊戦士Smoulderghostを5体召喚します|
|Conjuration Lv3|Pride of Lions|&amp;ref(Spell/P_Nature.jpg,nolink,25x25,Nature);2||&amp;ref(Spell/V_Nature.jpg,nolink,25x25,Nature Gem);10|儀式/陸上専用|兵士召喚|
|~|~|&gt;|&gt;|&gt;|&gt;|敏捷なGreat Lionを10+体召喚します|
|Conjuration Lv8|Contact Scorpion Man|&amp;ref(Spell/P_Earth.jpg,nolink,25x25,Earth);1|&amp;ref(Spell/P_Fire.jpg,nolink,25x25,Fire);1|&amp;ref(Spell/V_Earth.jpg,nolink,25x25,Earth Gem);12|儀式/陸上専用|兵士召喚|
|~|~|&gt;|&gt;|&gt;|&gt;|強力な武器を持つScorpion Manを1体召喚します|
|Alteration Lv6|Hellscape|&amp;ref(Spell/P_Fire.jpg,nolink,25x25,Fire);4||&amp;ref(Spell/V_Fire.jpg,nolink,25x25,Fire Gem);10|儀式/陸上専用|災害誘発|
|~|~|&gt;|&gt;|&gt;|&gt;|指定した州に猛暑を引き起こし被害を与えます|
|Evocation Lv5|Liquid Flames of Rhuax|&amp;ref(Spell/P_Fire.jpg,nolink,25x25,Fire);3|&amp;ref(Spell/P_Earth.jpg,nolink,25x25,Earth);1||戦闘/陸上専用|攻撃|
|~|~|&gt;|&gt;|&gt;|&gt;|小範囲を溶けた金属で攻撃し周囲にも被害を広げます|
|Enchantment Lv5|Inner Furnace|&amp;ref(Spell/P_Fire.jpg,nolink,25x25,Fire);3||&amp;ref(Spell/V_Fire.jpg,nolink,25x25,Fire Gem);1|戦闘/陸上専用|全体強化|
|~|~|&gt;|&gt;|&gt;|&gt;|味方全員に熱波を纏わせようと試みます|
|Blood Magic Lv3|Infernal Breeding|&amp;ref(Spell/P_Blood.jpg,nolink,25x25,Blood);2||&amp;ref(Spell/V_Blood.jpg,nolink,25x25,Blood Slave);25|儀式/陸上専用|特殊召喚|
|~|~|&gt;|&gt;|&gt;|&gt;|様々な交雑種の兵士や指揮官を召喚します|
***固有アイテム
なし
**聖職
***支配圏特殊効果
周囲にHeat天秤を拡散
***聖職者特殊能力
なし
</v>
      </c>
    </row>
    <row r="50" spans="1:31" x14ac:dyDescent="0.15">
      <c r="A50" t="s">
        <v>2954</v>
      </c>
      <c r="B50" t="s">
        <v>2911</v>
      </c>
      <c r="C50" t="s">
        <v>2977</v>
      </c>
      <c r="D50" t="s">
        <v>3079</v>
      </c>
      <c r="E50" s="10" t="s">
        <v>10501</v>
      </c>
      <c r="F50" s="10" t="s">
        <v>10502</v>
      </c>
      <c r="H50" s="10" t="s">
        <v>10503</v>
      </c>
      <c r="I50" s="10" t="s">
        <v>10504</v>
      </c>
      <c r="K50" t="s">
        <v>10584</v>
      </c>
      <c r="L50" t="s">
        <v>10508</v>
      </c>
      <c r="M50" t="s">
        <v>10505</v>
      </c>
      <c r="P50">
        <v>3</v>
      </c>
      <c r="T50">
        <v>100</v>
      </c>
      <c r="U50">
        <v>500</v>
      </c>
      <c r="W50">
        <v>400</v>
      </c>
      <c r="Y50" t="s">
        <v>10506</v>
      </c>
      <c r="Z50" t="s">
        <v>10507</v>
      </c>
      <c r="AB50" t="str">
        <f t="shared" si="0"/>
        <v>|BGCOLOR(#FDFDFD):[[&amp;ref(Caelum.jpg,nolink,50x65,Caelum, Reign of the Seraphim);&gt;./Caelum]]</v>
      </c>
      <c r="AC50" t="str">
        <f t="shared" ca="1" si="3"/>
        <v>|BGCOLOR(#FAEBD7):[[''Caelum''&gt;./Caelum]]</v>
      </c>
      <c r="AD50"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v>
      </c>
      <c r="AE50" t="str">
        <f ca="1">CONCATENATE("*",B50,", ",C50,CHAR(10),E50,CHAR(10),"**国勢",CHAR(10),"|種族|",F50,"|",CHAR(10),"|経済|",G50,"|",CHAR(10),"|気候|",IF(H50&lt;&gt;"",REPT(SUBSTITUTE(SUBSTITUTE(LEFT(H50,4),"Heat","&amp;ref(Spell/S_Heat.jpg,nolink,25x25,Heat);"),"Cold","&amp;ref(Spell/S_Cold.jpg,nolink,25x25,Cold);"),RIGHT(H50,1)),""),"|",CHAR(10),"|祝福|",SUBSTITUTE(SUBSTITUTE(SUBSTITUTE(SUBSTITUTE(SUBSTITUTE(SUBSTITUTE(SUBSTITUTE(SUBSTITUTE(J50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50&amp;" "&amp;B50&amp;" 指揮官 S",Troops!$A:$A,0)&amp;":AJ"&amp;MATCH(A50&amp;" "&amp;B50&amp;" 指揮官 E",Troops!$A:$A,0))),myConcat(INDIRECT("Troops!AJ"&amp;MATCH(A50&amp;" "&amp;B50&amp;" 指揮官 S",Troops!$A:$A,0)))),CHAR(10),"***兵士",CHAR(10),"|名称|種別|コスト|&gt;|雇用条件|指揮枠|行軍|",CHAR(10),IFERROR(myConcat(INDIRECT("Troops!AJ"&amp;MATCH(A50&amp;" "&amp;B50&amp;" 兵士 S",Troops!$A:$A,0)&amp;":AJ"&amp;MATCH(A50&amp;" "&amp;B50&amp;" 兵士 E",Troops!$A:$A,0))),myConcat(INDIRECT("Troops!AJ"&amp;MATCH(A50&amp;" "&amp;B50&amp;" 指揮官 S",Troops!$A:$A,0)))),"**守備隊",CHAR(10),"|種別|指揮官|兵士|備考|",CHAR(10),IFERROR(myConcat(INDIRECT("Defence!H"&amp;MATCH(A50&amp;" "&amp;B50&amp;" S",Defence!$A:$A,0)&amp;":H"&amp;MATCH(A50&amp;" "&amp;B50&amp;" E",Defence!$A:$A,0))),myConcat(INDIRECT("Defence!H"&amp;MATCH(A50&amp;" "&amp;B50&amp;" S",Defence!$A:$A,0)))),CHAR(10),"**建造物",CHAR(10),"***首都要塞",CHAR(10),"|名称|管理力|指揮官雇用|兵士雇用|食糧庫|守備隊倍率|防壁強度|",CHAR(10),VLOOKUP(L50,Fort!$D:$M,10,FALSE),CHAR(10),"***陸上要塞",CHAR(10),"|名称|建造費|工期|管理力|指揮官雇用|兵士雇用|食糧庫|守備隊倍率|防壁強度|",CHAR(10),IFERROR(myConcat(INDIRECT(ADDRESS(MATCH(M50&amp;"1",Fort!$A:$A,0),MATCH(T50,Fort!$1:$1,0),3,1,"Fort")&amp;":"&amp;ADDRESS(MATCH(M50&amp;P50,Fort!$A:$A,0),MATCH(T50,Fort!$1:$1,0),3,1))),myConcat(INDIRECT(ADDRESS(MATCH(M50&amp;"1",Fort!$A:$A,0),MATCH(T50,Fort!$1:$1,0),3,1,"Fort")))),IFERROR("***沿岸要塞"&amp;CHAR(10)&amp;"|名称|建造費|工期|管理力|指揮官雇用|兵士雇用|食糧庫|守備隊倍率|防壁強度|"&amp;CHAR(10)&amp;IFERROR(myConcat(INDIRECT(ADDRESS(MATCH(N50&amp;"1",Fort!$A:$A,0),MATCH(T50,Fort!$1:$1,0),3,1,"Fort")&amp;":"&amp;ADDRESS(MATCH(N50&amp;Q50,Fort!$A:$A,0),MATCH(T50,Fort!$1:$1,0),3,1))),myConcat(INDIRECT(ADDRESS(MATCH(N50&amp;"1",Fort!$A:$A,0),MATCH(T50,Fort!$1:$1,0),3,1,"Fort")))&amp;CHAR(10)),""),"***水中要塞",CHAR(10),IFERROR("|名称|建造費|工期|管理力|指揮官雇用|兵士雇用|食糧庫|守備隊倍率|防壁強度|"&amp;CHAR(10)&amp;IFERROR(myConcat(INDIRECT(ADDRESS(MATCH(O50&amp;"1",Fort!$A:$A,0),MATCH(T50,Fort!$1:$1,0),3,1,"Fort")&amp;":"&amp;ADDRESS(MATCH(O50&amp;R50,Fort!$A:$A,0),MATCH(T50,Fort!$1:$1,0),3,1))),myConcat(INDIRECT(ADDRESS(MATCH(O50&amp;"1",Fort!$A:$A,0),MATCH(T50,Fort!$1:$1,0),3,1,"Fort")))),"建造不可"),CHAR(10),"***研究所と寺院",CHAR(10),"|設備|費用|特殊効果|",CHAR(10),"|研究所|",IF(U50&lt;&gt;500,"''"&amp;U50&amp;"''",U50),"|",V50,"|",CHAR(10),"|寺院|",IF(W50&lt;&gt;400,"''"&amp;W50&amp;"''",W50),"|",X50,"|",CHAR(10),"**魔法",CHAR(10),"***魔法資源",CHAR(10),"|魔法土地|",Y50,"|",CHAR(10),"|宝石収入|",SUBSTITUTE(SUBSTITUTE(SUBSTITUTE(SUBSTITUTE(SUBSTITUTE(SUBSTITUTE(SUBSTITUTE(SUBSTITUTE(Z50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Slave);"),"|",CHAR(10),"|特殊機能|",AA50,"|",CHAR(10),"***魔法技能",CHAR(10),"|名称|雇用|固定魔力|変動魔力|研究力|特殊能力|",CHAR(10),IFERROR(myConcat(INDIRECT("MagicSkill!AM"&amp;MATCH(A50&amp;" "&amp;B50&amp;" S",MagicSkill!$A:$A,0)&amp;":AM"&amp;MATCH(A50&amp;" "&amp;B50&amp;" E",MagicSkill!$A:$A,0))),myConcat(INDIRECT("MagicSkill!AM"&amp;MATCH(A50&amp;" "&amp;B50&amp;" S",MagicSkill!$A:$A,0)))),CHAR(10),"***固有呪文",CHAR(10),IFERROR(CHAR(10)&amp;"|領域|名称|主系統|副系統|消費|使用場面|簡易分類|"&amp;CHAR(10)&amp;IFERROR(myConcat(INDIRECT("NationalSpellWork!E"&amp;MATCH(A50&amp;" "&amp;B50&amp;" S",NationalSpellWork!$A:$A,0)&amp;":E"&amp;MATCH(A50&amp;" "&amp;B50&amp;" E",NationalSpellWork!$A:$A,0))),myConcat(INDIRECT("NationalSpellWork!E"&amp;MATCH(A50&amp;" "&amp;B50&amp;" S",NationalSpellWork!$A:$A,0)))),"なし"),CHAR(10),"***固有アイテム",CHAR(10),IFERROR(IFERROR(myConcat(INDIRECT("NationalItemWork!E"&amp;MATCH(A50&amp;" "&amp;B50&amp;" S",NationalItemWork!$A:$A,0)&amp;":E"&amp;MATCH(A50&amp;" "&amp;B50&amp;" E",NationalItemWork!$A:$A,0))),myConcat(INDIRECT("NationalItemWork!E"&amp;MATCH(A50&amp;" "&amp;B50&amp;" S",NationalItemWork!$A:$A,0)))),"なし"),CHAR(10),"**聖職",CHAR(10),"***支配圏特殊効果",CHAR(10),IF(I50&lt;&gt;"",I50,"なし"),CHAR(10),"***聖職者特殊能力",CHAR(10),IF(K50&lt;&gt;"",K50,"なし"),CHAR(10))</f>
        <v xml:space="preserve">*Caelum, Reign of the Seraphim
Caelumは、最も高い山の頂に住まう翼持つ人型生物らの魔権政治の国です。
古くは、Yazataとして知られる半神に率いられた三つのCaelian部族が存在しました。
彼らがCatharsisの堕落に対し責任を負っていると見なされながらも、Raptor部族はYazataらに受け入れられました。
Raptor部族のHarab Seraphらが再び暗き魔法を研究し始めると、浄化の炎は汚染され、Catharsisは破滅の炎の王、Anthraxとなりました。
その結果、Seraphineの多くは消耗病により命を落とし、彼女らの神聖なる職務は断念されました。
Harab Seraphは非難され、内戦が始まりました。
Raptor部族は追放され、世界中に散らばりました。
最後のEagle Kingらは姿を消し、Airya部族のHigh Seraphがそれに代わりました。
Seraphらは、Caelumの管理者、判事、そして現世における指導者です。
彼らは風魔法に長けており、Caelianが普通の金属の代わりに用いる魔法の氷を作ります。
これらの氷は低温により鍛えられ、重装な氷の鎧は、温暖な気候よりも寒冷な気候においてより丈夫になります。
氷から作られた武器は全て魔法的で、魔法的な存在を傷付けることができます。
Airyaは最も寒い山頂に住み、低温の影響を受けません。彼らは華奢な体格をしています。
Spire HornのCaelianは冷気への抵抗力に劣りますが、電撃に部分的な耐性を持ちます。
Harab Seraphの失脚以来、彼らのより多くが軍務に携わるようになりました。
Caelianは優れた射手であり、たとえ彼らが巨大なMammothのような重装部隊を保有しているとしても、一撃離脱の戦術を好みます。
**国勢
|種族|有翼人|
|経済||
|気候|&amp;ref(Spell/S_Cold.jpg,nolink,25x25,Cold);&amp;ref(Spell/S_Cold.jpg,nolink,25x25,Cold);&amp;ref(Spell/S_Cold.jpg,nolink,25x25,Cold);|
|祝福||
**正規軍
***指揮官
|名称|種別|コスト|&gt;|雇用条件|指揮能力|行軍|
|BGCOLOR(#F5F5F5):Caelian Scout|斥候|&amp;ref(Nation/C_Gold.jpg,nolink,25x25,Gold);25&amp;ref(Nation/C_Resource.jpg,nolink,25x25,Resource);13&amp;ref(Nation/C_Command.jpg,nolink,25x25,Commander Point);1|&amp;ref(Nation/R_Fort.jpg,nolink,25x25,Land Fortress);|||22&amp;ref(Nation/Stealthy.jpg,nolink,25x25,Stealthy (55));&amp;ref(Nation/Flying.jpg,nolink,25x25,Flying);&amp;ref(Nation/Storm-Immunity.jpg,nolink,25x25,Storm Immunity);|
|~|&gt;|&gt;|&gt;|&gt;|&gt;|BGCOLOR(#F5F5F5):飛行する斥候。隠れるのも上手く非常に役立つ|
|BGCOLOR(#F5F5F5):Storm General|指揮官|&amp;ref(Nation/C_Gold.jpg,nolink,25x25,Gold);70&amp;ref(Nation/C_Resource.jpg,nolink,25x25,Resource);36&amp;ref(Nation/C_Command.jpg,nolink,25x25,Commander Point);1|&amp;ref(Nation/R_Fort.jpg,nolink,25x25,Land Fortress);||&amp;ref(Nation/Squad.jpg,nolink,25x25,Squad);3&amp;ref(Nation/LivingLead.jpg,nolink,25x25,Leadership);80|22&amp;ref(Nation/Flying.jpg,nolink,25x25,Flying);&amp;ref(Nation/Storm-Immunity.jpg,nolink,25x25,Storm Immunity);|
|~|&gt;|&gt;|&gt;|&gt;|&gt;|BGCOLOR(#F5F5F5):標準的な指揮官。Spire Hornのため嵐に強い|
|BGCOLOR(#F5F5F5):Airya Noble|指揮官|&amp;ref(Nation/C_Gold.jpg,nolink,25x25,Gold);50&amp;ref(Nation/C_Resource.jpg,nolink,25x25,Resource);38&amp;ref(Nation/C_Command.jpg,nolink,25x25,Commander Point);1|&amp;ref(Nation/R_Fort.jpg,nolink,25x25,Land Fortress);||&amp;ref(Nation/Squad.jpg,nolink,25x25,Squad);2&amp;ref(Nation/LivingLead.jpg,nolink,25x25,Leadership);60|20&amp;ref(Nation/Flying.jpg,nolink,25x25,Flying);|
|~|&gt;|&gt;|&gt;|&gt;|&gt;|BGCOLOR(#F5F5F5):装備の質が良い指揮官。指揮能力は劣る|
|BGCOLOR(#F5F5F5):Spire Horn Seraph|魔術師|&amp;ref(Nation/C_Gold.jpg,nolink,25x25,Gold);45&amp;ref(Nation/C_Resource.jpg,nolink,25x25,Resource);1&amp;ref(Nation/C_Command.jpg,nolink,25x25,Commander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Leadership);5|22&amp;ref(Nation/Flying.jpg,nolink,25x25,Flying);&amp;ref(Nation/Storm-Immunity.jpg,nolink,25x25,Storm Immunity);|
|~|&gt;|&gt;|&gt;|&gt;|&gt;|BGCOLOR(#F5F5F5):風の魔法技能を持つ。嵐の力を借りれば侮り難い戦力にも|
|BGCOLOR(#F5F5F5):Ice Crafter|魔術師|&amp;ref(Nation/C_Gold.jpg,nolink,25x25,Gold);45&amp;ref(Nation/C_Resource.jpg,nolink,25x25,Resource);3&amp;ref(Nation/C_Command.jpg,nolink,25x25,Commander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
|~|&gt;|&gt;|&gt;|&gt;|&gt;|BGCOLOR(#F5F5F5):水の魔法技能を持つ鍛冶師。寒い州の要塞に資源を追加|
|BGCOLOR(#F5F5F5):Caelian Seraph|魔術師|&amp;ref(Nation/C_Gold.jpg,nolink,25x25,Gold);125&amp;ref(Nation/C_Resource.jpg,nolink,25x25,Resource);2&amp;ref(Nation/C_Command.jpg,nolink,25x25,Commander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Leadership);15|22&amp;ref(Nation/Flying.jpg,nolink,25x25,Flying);|
|~|&gt;|&gt;|&gt;|&gt;|&gt;|BGCOLOR(#F5F5F5):風と水の魔法技能を持つ。安定した実力|
|BGCOLOR(#F5F5F5):Seraphine|聖職者&amp;ref(Nation/Sacred.jpg,nolink,25x25,Sacred);|&amp;ref(Nation/C_Gold.jpg,nolink,25x25,Gold);70&amp;ref(Nation/C_Resource.jpg,nolink,25x25,Resource);2&amp;ref(Nation/C_Command.jpg,nolink,25x25,Commander Point);1|&amp;ref(Nation/R_Fort.jpg,nolink,25x25,Land Fortress);|&amp;ref(Spell/P_Research.jpg,nolink,25x25,Lab Needed);&amp;ref(Spell/P_Holy.jpg,nolink,25x25,Temple Needed);|&amp;ref(Nation/Squad.jpg,nolink,25x25,Squad);1&amp;ref(Nation/LivingLead.jpg,nolink,25x25,Leadership);40+&amp;ref(Nation/MagicLead.jpg,nolink,25x25,Magic Leadership);0+|22&amp;ref(Nation/Stealthy.jpg,nolink,25x25,Stealthy (65));&amp;ref(Nation/Flying.jpg,nolink,25x25,Flying);|
|~|&gt;|&gt;|&gt;|&gt;|&gt;|BGCOLOR(#F5F5F5):レベル1の聖職者。たまに火魔法を持つ|
|BGCOLOR(#F5F5F5):High Seraph|魔術師|&amp;ref(Nation/C_Gold.jpg,nolink,25x25,Gold);255&amp;ref(Nation/C_Resource.jpg,nolink,25x25,Resource);3&amp;ref(Nation/C_Command.jpg,nolink,25x25,Commander Point);4|&amp;ref(Nation/R_Fort.jpg,nolink,25x25,Land Fortress);|&amp;ref(Spell/P_Research.jpg,nolink,25x25,Lab Needed);|&amp;ref(Nation/Squad.jpg,nolink,25x25,Squad);2&amp;ref(Nation/LivingLead.jpg,nolink,25x25,Leadership);40&amp;ref(Nation/MagicLead.jpg,nolink,25x25,Magic Leadership);25+&amp;ref(Nation/UndeadLead.jpg,nolink,25x25,Undead Leadership);0+|16&amp;ref(Nation/Flying.jpg,nolink,25x25,Flying);|
|~|&gt;|&gt;|&gt;|&gt;|&gt;|BGCOLOR(#F5F5F5):風や水などの魔法技能を持つ。指揮も一応は可能|
***兵士
|名称|種別|コスト|&gt;|雇用条件|指揮枠|行軍|
|BGCOLOR(#F5F5F5):Spire Horn Militia|飛行兵|&amp;ref(Nation/C_Gold.jpg,nolink,25x25,Gold);8&amp;ref(Nation/C_Resource.jpg,nolink,25x25,Resource);5&amp;ref(Nation/C_Recruitment.jpg,nolink,25x25,Recruitment Point);5|&amp;ref(Nation/R_Fort.jpg,nolink,25x25,Land Fortress);||&amp;ref(Nation/LivingLead.jpg,nolink,25x25,Living);|16&amp;ref(Nation/Flying.jpg,nolink,25x25,Flying);|
|~|&gt;|&gt;|&gt;|&gt;|&gt;|BGCOLOR(#F5F5F5):氷の槍を持つ民兵。Spire Horn特有の嵐耐性は持たない|
|BGCOLOR(#F5F5F5):Spire Horn Warrior|飛行兵|&amp;ref(Nation/C_Gold.jpg,nolink,25x25,Gold);10&amp;ref(Nation/C_Resource.jpg,nolink,25x25,Resource);7&amp;ref(Nation/C_Recruitment.jpg,nolink,25x25,Recruitment Point);9|&amp;ref(Nation/R_Fort.jpg,nolink,25x25,Land Fortress);||&amp;ref(Nation/LivingLead.jpg,nolink,25x25,Living);|20&amp;ref(Nation/Flying.jpg,nolink,25x25,Flying);&amp;ref(Nation/Storm-Immunity.jpg,nolink,25x25,Storm Immunity);|
|~|&gt;|&gt;|&gt;|&gt;|&gt;|BGCOLOR(#F5F5F5):氷の突撃槍と盾を持つ軽戦士。最初の一撃の重さは侮れない|
|BGCOLOR(#F5F5F5):Spire Horn Archer|射手|&amp;ref(Nation/C_Gold.jpg,nolink,25x25,Gold);10&amp;ref(Nation/C_Resource.jpg,nolink,25x25,Resource);6&amp;ref(Nation/C_Recruitment.jpg,nolink,25x25,Recruitment Point);9|&amp;ref(Nation/R_Fort.jpg,nolink,25x25,Land Fortress);||&amp;ref(Nation/LivingLead.jpg,nolink,25x25,Living);|20&amp;ref(Nation/Flying.jpg,nolink,25x25,Flying);&amp;ref(Nation/Storm-Immunity.jpg,nolink,25x25,Storm Immunity);|
|~|&gt;|&gt;|&gt;|&gt;|&gt;|BGCOLOR(#F5F5F5):非常に腕の良い弓兵。嵐でも精度は落ちないが矢は落とされる|
|BGCOLOR(#F5F5F5):Storm Guard|飛行兵|&amp;ref(Nation/C_Gold.jpg,nolink,25x25,Gold);15&amp;ref(Nation/C_Resource.jpg,nolink,25x25,Resource);31&amp;ref(Nation/C_Recruitment.jpg,nolink,25x25,Recruitment Point);21|&amp;ref(Nation/R_Fort.jpg,nolink,25x25,Land Fortress);||&amp;ref(Nation/LivingLead.jpg,nolink,25x25,Living);|20&amp;ref(Nation/Flying.jpg,nolink,25x25,Flying);&amp;ref(Nation/Storm-Immunity.jpg,nolink,25x25,Storm Immunity);|
|~|&gt;|&gt;|&gt;|&gt;|&gt;|BGCOLOR(#F5F5F5):氷の突撃槍と盾を持つ戦士。耐性が高めで氷の防具を纏う|
|BGCOLOR(#F5F5F5):Airya Light Infantry|飛行兵|&amp;ref(Nation/C_Gold.jpg,nolink,25x25,Gold);10&amp;ref(Nation/C_Resource.jpg,nolink,25x25,Resource);11&amp;ref(Nation/C_Recruitment.jpg,nolink,25x25,Recruitment Point);9|&amp;ref(Nation/R_Fort.jpg,nolink,25x25,Land Fortress);||&amp;ref(Nation/LivingLead.jpg,nolink,25x25,Living);|20&amp;ref(Nation/Flying.jpg,nolink,25x25,Flying);|
|~|&gt;|&gt;|&gt;|&gt;|&gt;|BGCOLOR(#F5F5F5):氷の突撃槍と盾を持つ軽戦士。氷の防具の強度は州の気候の影響を受ける|
|BGCOLOR(#F5F5F5):Airya Infantry|飛行兵|&amp;ref(Nation/C_Gold.jpg,nolink,25x25,Gold);10&amp;ref(Nation/C_Resource.jpg,nolink,25x25,Resource);16&amp;ref(Nation/C_Recruitment.jpg,nolink,25x25,Recruitment Point);9|&amp;ref(Nation/R_Fort.jpg,nolink,25x25,Land Fortress);||&amp;ref(Nation/LivingLead.jpg,nolink,25x25,Living);|20&amp;ref(Nation/Flying.jpg,nolink,25x25,Flying);|
|~|&gt;|&gt;|&gt;|&gt;|&gt;|BGCOLOR(#F5F5F5):氷の剣と盾を持つ戦士。Airyaは筋力やHPに問題を抱える|
|BGCOLOR(#F5F5F5):Iceclad|飛行兵|&amp;ref(Nation/C_Gold.jpg,nolink,25x25,Gold);15&amp;ref(Nation/C_Resource.jpg,nolink,25x25,Resource);40&amp;ref(Nation/C_Recruitment.jpg,nolink,25x25,Recruitment Point);21|&amp;ref(Nation/R_Fort.jpg,nolink,25x25,Land Fortress);||&amp;ref(Nation/LivingLead.jpg,nolink,25x25,Living);|18&amp;ref(Nation/Flying.jpg,nolink,25x25,Flying);|
|~|&gt;|&gt;|&gt;|&gt;|&gt;|BGCOLOR(#F5F5F5):氷の突撃槍と盾を持つ重戦士。他のAirya以上に気候の影響が大きい|
|BGCOLOR(#F5F5F5):Mammoth|軍用象|&amp;ref(Nation/C_Gold.jpg,nolink,25x25,Gold);120&amp;ref(Nation/C_Resource.jpg,nolink,25x25,Resource);20&amp;ref(Nation/C_Recruitment.jpg,nolink,25x25,Recruitment Point);30|&amp;ref(Nation/R_Fort.jpg,nolink,25x25,Land Fortress);||&amp;ref(Nation/LivingLead.jpg,nolink,25x25,Living);&amp;ref(Nation/Animal.jpg,nolink,25x25,Animal);|20&amp;ref(Nation/Snow-Move.jpg,nolink,25x25,Snow Move);|
|~|&gt;|&gt;|&gt;|&gt;|&gt;|BGCOLOR(#F5F5F5):敵を蹂躙する巨大生物。普通の象より勇敢で冷気にも強い|
|BGCOLOR(#F5F5F5):Blizzard Warrior|射手&amp;ref(Nation/Sacred.jpg,nolink,25x25,Sacred);|&amp;ref(Nation/C_Gold.jpg,nolink,25x25,Gold);20&amp;ref(Nation/C_Resource.jpg,nolink,25x25,Resource);13&amp;ref(Nation/C_Recruitment.jpg,nolink,25x25,Recruitment Point);23|&amp;ref(Nation/R_Capital.jpg,nolink,25x25,National Capital);|&amp;ref(Spell/P_Holy.jpg,nolink,25x25,Temple Needed);|&amp;ref(Nation/LivingLead.jpg,nolink,25x25,Living);|14&amp;ref(Nation/Snow-Move.jpg,nolink,25x25,Snow Move);|
|~|&gt;|&gt;|&gt;|&gt;|&gt;|BGCOLOR(#F5F5F5):氷の矢を用いる弓兵。飛行できないが遠くから敵を疲労させる|
|BGCOLOR(#F5F5F5):Temple Guard|歩兵&amp;ref(Nation/Sacred.jpg,nolink,25x25,Sacred);|&amp;ref(Nation/C_Gold.jpg,nolink,25x25,Gold);20&amp;ref(Nation/C_Resource.jpg,nolink,25x25,Resource);42&amp;ref(Nation/C_Recruitment.jpg,nolink,25x25,Recruitment Point);23|&amp;ref(Nation/R_Capital.jpg,nolink,25x25,National Capital);|&amp;ref(Spell/P_Holy.jpg,nolink,25x25,Temple Needed);|&amp;ref(Nation/LivingLead.jpg,nolink,25x25,Living);|12&amp;ref(Nation/Snow-Move.jpg,nolink,25x25,Snow Move);|
|~|&gt;|&gt;|&gt;|&gt;|&gt;|BGCOLOR(#F5F5F5):氷の剣と盾を持つ重歩兵。飛行できない代わりにより高密度の隊列を組める|
|BGCOLOR(#F5F5F5):Wingless|歩兵|&amp;ref(Nation/C_Gold.jpg,nolink,25x25,Gold);10&amp;ref(Nation/C_Resource.jpg,nolink,25x25,Resource);11&amp;ref(Nation/C_Recruitment.jpg,nolink,25x25,Recruitment Point);9|&amp;ref(Nation/R_Capital.jpg,nolink,25x25,National Capital);||&amp;ref(Nation/LivingLead.jpg,nolink,25x25,Living);|14&amp;ref(Nation/Snow-Move.jpg,nolink,25x25,Snow Move);|
|~|&gt;|&gt;|&gt;|&gt;|&gt;|BGCOLOR(#F5F5F5):氷の槍と盾を持つ軽歩兵。翼無き奇形で密集できる|
**守備隊
|種別|指揮官|兵士|備考|
|陸上下位|Storm General|Spire Horn Militia:10　Spire Horn Archer:10||
|陸上上位|Seraphine|Airya Infantry:10　Spire Horn Archer:10||
|陸上要塞|Storm General|Spire Horn Archer:10||
**建造物
***首都要塞
|名称|管理力|指揮官雇用|兵士雇用|食糧庫|守備隊倍率|防壁強度|
|Ice Citadel|48|+2|+125%|4000|4|600|
***陸上要塞
|名称|建造費|工期|管理力|指揮官雇用|兵士雇用|食糧庫|守備隊倍率|防壁強度|
|Ice Walls|600|4|11|+0|+50%|70|1|70|
|Ice Fortress|200|2|21|+1|+75%|350|2|175|
|Ice Castle|200|2|32|+1|+100%|1050|3|350|
***水中要塞
建造不可
***研究所と寺院
|設備|費用|特殊効果|
|研究所|500||
|寺院|400||
**魔法
***魔法資源
|魔法土地|The Citadel of Frozen Crystal, Ravens Vale|
|宝石収入|&amp;ref(Spell/V_Air.jpg,nolink,25x25,Air Gem);3&amp;ref(Spell/V_Water.jpg,nolink,25x25,Water Gem);2|
|特殊機能||
***魔法技能
|名称|雇用|固定魔力|変動魔力|研究力|特殊能力|
|Spire Horn Seraph|&amp;ref(Nation/R_Fort.jpg,nolink,25x25,Land Fortress);|&amp;ref(Spell/P_Air.jpg,nolink,25x25,Air);1||&amp;ref(Spell/P_Research.jpg,nolink,25x25,Research);7||
|Ice Crafter|&amp;ref(Nation/R_Fort.jpg,nolink,25x25,Land Fortress);|&amp;ref(Spell/P_Water.jpg,nolink,25x25,Water);1||&amp;ref(Spell/P_Research.jpg,nolink,25x25,Research);7|&amp;ref(Nation/Forge-Bonus.jpg,nolink,25x25,Forge Bonus (1));&amp;ref(Nation/Ice-Forging.jpg,nolink,25x25,Ice Forging (4));|
|Caelian Seraph|&amp;ref(Nation/R_Fort.jpg,nolink,25x25,Land Fortress);|&amp;ref(Spell/P_Air.jpg,nolink,25x25,Air);2&amp;ref(Spell/P_Water.jpg,nolink,25x25,Water);1||&amp;ref(Spell/P_Research.jpg,nolink,25x25,Research);11||
|Seraphine|&amp;ref(Nation/R_Fort.jpg,nolink,25x25,Land Fortress);|&amp;ref(Spell/P_Holy.jpg,nolink,25x25,Holy);1|&amp;ref(Spell/P_Fire.jpg,nolink,25x25,Fire);+1:20%|&amp;ref(Spell/P_Research.jpg,nolink,25x25,Research);0+||
|High Seraph|&amp;ref(Nation/R_Capital.jpg,nolink,25x25,National Capital);|&amp;ref(Spell/P_Air.jpg,nolink,25x25,Air);3&amp;ref(Spell/P_Water.jpg,nolink,25x25,Water);2|&amp;ref(Spell/P_Air.jpg,nolink,25x25,Air);&amp;ref(Spell/P_Water.jpg,nolink,25x25,Water);&amp;ref(Spell/P_Astral.jpg,nolink,25x25,Astral);&amp;ref(Spell/P_Death.jpg,nolink,25x25,Death);+1:100%&amp;br;&amp;ref(Spell/P_Air.jpg,nolink,25x25,Air);&amp;ref(Spell/P_Water.jpg,nolink,25x25,Water);&amp;ref(Spell/P_Astral.jpg,nolink,25x25,Astral);&amp;ref(Spell/P_Death.jpg,nolink,25x25,Death);+1:10%|&amp;ref(Spell/P_Research.jpg,nolink,25x25,Research);17+||
|Ahurani|&amp;ref(Item/Master-Ritualist.jpg,nolink,25x25,Ritual Spell);|&amp;ref(Spell/P_Water.jpg,nolink,25x25,Water);2&amp;ref(Spell/P_Holy.jpg,nolink,25x25,Holy);1||&amp;ref(Spell/P_Research.jpg,nolink,25x25,Research);9|&amp;ref(Nation/Disease-Healer.jpg,nolink,25x25,Disease Healer (1));&amp;ref(Nation/Sacred.jpg,nolink,25x25,Sacred);|
|Yazad of Fire|&amp;ref(Item/Master-Ritualist.jpg,nolink,25x25,Ritual Spell);|&amp;ref(Spell/P_Fire.jpg,nolink,25x25,Fire);4&amp;ref(Spell/P_Astral.jpg,nolink,25x25,Astral);2&amp;ref(Spell/P_Holy.jpg,nolink,25x25,Holy);2||&amp;ref(Spell/P_Research.jpg,nolink,25x25,Research);17|&amp;ref(Nation/Sacred.jpg,nolink,25x25,Sacred);|
|Yazad of Justice|&amp;ref(Item/Master-Ritualist.jpg,nolink,25x25,Ritual Spell);|&amp;ref(Spell/P_Fire.jpg,nolink,25x25,Fire);3&amp;ref(Spell/P_Astral.jpg,nolink,25x25,Astral);3&amp;ref(Spell/P_Holy.jpg,nolink,25x25,Holy);2||&amp;ref(Spell/P_Research.jpg,nolink,25x25,Research);17|&amp;ref(Nation/Sacred.jpg,nolink,25x25,Sacred);|
|Yazad of Water|&amp;ref(Item/Master-Ritualist.jpg,nolink,25x25,Ritual Spell);|&amp;ref(Spell/P_Water.jpg,nolink,25x25,Water);4&amp;ref(Spell/P_Astral.jpg,nolink,25x25,Astral);2&amp;ref(Spell/P_Holy.jpg,nolink,25x25,Holy);2||&amp;ref(Spell/P_Research.jpg,nolink,25x25,Research);17|&amp;ref(Nation/Sacred.jpg,nolink,25x25,Sacred);|
|Yazad of the Earth|&amp;ref(Item/Master-Ritualist.jpg,nolink,25x25,Ritual Spell);|&amp;ref(Spell/P_Earth.jpg,nolink,25x25,Earth);3&amp;ref(Spell/P_Astral.jpg,nolink,25x25,Astral);2&amp;ref(Spell/P_Nature.jpg,nolink,25x25,Nature);2&amp;ref(Spell/P_Holy.jpg,nolink,25x25,Holy);2||&amp;ref(Spell/P_Research.jpg,nolink,25x25,Research);19|&amp;ref(Nation/Sacred.jpg,nolink,25x25,Sacred);|
|Yazad of the Sky|&amp;ref(Item/Master-Ritualist.jpg,nolink,25x25,Ritual Spell);|&amp;ref(Spell/P_Air.jpg,nolink,25x25,Air);4&amp;ref(Spell/P_Astral.jpg,nolink,25x25,Astral);2&amp;ref(Spell/P_Holy.jpg,nolink,25x25,Holy);2||&amp;ref(Spell/P_Research.jpg,nolink,25x25,Research);17|&amp;ref(Nation/Sacred.jpg,nolink,25x25,Sacred);|
|Yazad of the Stars|&amp;ref(Item/Master-Ritualist.jpg,nolink,25x25,Ritual Spell);|&amp;ref(Spell/P_Air.jpg,nolink,25x25,Air);2&amp;ref(Spell/P_Astral.jpg,nolink,25x25,Astral);4&amp;ref(Spell/P_Holy.jpg,nolink,25x25,Holy);2||&amp;ref(Spell/P_Research.jpg,nolink,25x25,Research);17|&amp;ref(Nation/Sacred.jpg,nolink,25x25,Sacred);|
|Daeva of Frost and Snow|&amp;ref(Item/Master-Ritualist.jpg,nolink,25x25,Ritual Spell);|&amp;ref(Spell/P_Water.jpg,nolink,25x25,Water);3&amp;ref(Spell/P_Death.jpg,nolink,25x25,Death);3&amp;ref(Spell/P_Holy.jpg,nolink,25x25,Holy);2||&amp;ref(Spell/P_Research.jpg,nolink,25x25,Research);17|&amp;ref(Nation/Sacred.jpg,nolink,25x25,Sacred);|
|Daeva of Shooting Stars|&amp;ref(Item/Master-Ritualist.jpg,nolink,25x25,Ritual Spell);|&amp;ref(Spell/P_Astral.jpg,nolink,25x25,Astral);3&amp;ref(Spell/P_Death.jpg,nolink,25x25,Death);3&amp;ref(Spell/P_Holy.jpg,nolink,25x25,Holy);2||&amp;ref(Spell/P_Research.jpg,nolink,25x25,Research);17|&amp;ref(Nation/Sacred.jpg,nolink,25x25,Sacred);|
|Pairika|&amp;ref(Item/Master-Ritualist.jpg,nolink,25x25,Ritual Spell);|&amp;ref(Spell/P_Fire.jpg,nolink,25x25,Fire);2&amp;ref(Spell/P_Death.jpg,nolink,25x25,Death);2&amp;ref(Spell/P_Blood.jpg,nolink,25x25,Blood);3&amp;ref(Spell/P_Holy.jpg,nolink,25x25,Holy);2||&amp;ref(Spell/P_Research.jpg,nolink,25x25,Research);19|&amp;ref(Nation/Sacred.jpg,nolink,25x25,Sacred);|
|Yata|&amp;ref(Item/Master-Ritualist.jpg,nolink,25x25,Ritual Spell);|&amp;ref(Spell/P_Fire.jpg,nolink,25x25,Fire);3&amp;ref(Spell/P_Death.jpg,nolink,25x25,Death);3&amp;ref(Spell/P_Holy.jpg,nolink,25x25,Holy);2||&amp;ref(Spell/P_Research.jpg,nolink,25x25,Research);17|&amp;ref(Nation/Sacred.jpg,nolink,25x25,Sacred);|
|Ancestral Fravashi|&amp;ref(Item/Master-Ritualist.jpg,nolink,25x25,Ritual Spell);|&amp;ref(Spell/P_Air.jpg,nolink,25x25,Air);3&amp;ref(Spell/P_Astral.jpg,nolink,25x25,Astral);2&amp;ref(Spell/P_Holy.jpg,nolink,25x25,Holy);3||&amp;ref(Spell/P_Research.jpg,nolink,25x25,Research);15|&amp;ref(Nation/Sacred.jpg,nolink,25x25,Sacred);|
|Spenta of Animals|&amp;ref(Nation/Unique.jpg,nolink,25x25,Ritual Spell (Unique Unit));|&amp;ref(Spell/P_Nature.jpg,nolink,25x25,Nature);5&amp;ref(Spell/P_Holy.jpg,nolink,25x25,Holy);3||&amp;ref(Spell/P_Research.jpg,nolink,25x25,Research);15|&amp;ref(Nation/Sacred.jpg,nolink,25x25,Sacred);|
|Spenta of Fire|&amp;ref(Nation/Unique.jpg,nolink,25x25,Ritual Spell (Unique Unit));|&amp;ref(Spell/P_Fire.jpg,nolink,25x25,Fire);5&amp;ref(Spell/P_Holy.jpg,nolink,25x25,Holy);3||&amp;ref(Spell/P_Research.jpg,nolink,25x25,Research);15|&amp;ref(Nation/Sacred.jpg,nolink,25x25,Sacred);|
|Spenta of Plants|&amp;ref(Nation/Unique.jpg,nolink,25x25,Ritual Spell (Unique Unit));|&amp;ref(Spell/P_Earth.jpg,nolink,25x25,Earth);2&amp;ref(Spell/P_Nature.jpg,nolink,25x25,Nature);3&amp;ref(Spell/P_Holy.jpg,nolink,25x25,Holy);3||&amp;ref(Spell/P_Research.jpg,nolink,25x25,Research);15|&amp;ref(Nation/Sacred.jpg,nolink,25x25,Sacred);|
|Spenta of Sky and Metals|&amp;ref(Nation/Unique.jpg,nolink,25x25,Ritual Spell (Unique Unit));|&amp;ref(Spell/P_Air.jpg,nolink,25x25,Air);4&amp;ref(Spell/P_Earth.jpg,nolink,25x25,Earth);3&amp;ref(Spell/P_Holy.jpg,nolink,25x25,Holy);4||&amp;ref(Spell/P_Research.jpg,nolink,25x25,Research);19|&amp;ref(Nation/Sacred.jpg,nolink,25x25,Sacred);|
|Spenta of Waters|&amp;ref(Nation/Unique.jpg,nolink,25x25,Ritual Spell (Unique Unit));|&amp;ref(Spell/P_Water.jpg,nolink,25x25,Water);4&amp;ref(Spell/P_Holy.jpg,nolink,25x25,Holy);3||&amp;ref(Spell/P_Research.jpg,nolink,25x25,Research);13|&amp;ref(Nation/Healer.jpg,nolink,25x25,Healer (3));&amp;ref(Nation/Sacred.jpg,nolink,25x25,Sacred);|
|Spenta of the Earth|&amp;ref(Nation/Unique.jpg,nolink,25x25,Ritual Spell (Unique Unit));|&amp;ref(Spell/P_Earth.jpg,nolink,25x25,Earth);4&amp;ref(Spell/P_Nature.jpg,nolink,25x25,Nature);2&amp;ref(Spell/P_Holy.jpg,nolink,25x25,Holy);4||&amp;ref(Spell/P_Research.jpg,nolink,25x25,Research);17|&amp;ref(Nation/Sacred.jpg,nolink,25x25,Sacred);|
|Daeva of Aging|&amp;ref(Nation/Unique.jpg,nolink,25x25,Ritual Spell (Unique Unit));|&amp;ref(Spell/P_Death.jpg,nolink,25x25,Death);5&amp;ref(Spell/P_Holy.jpg,nolink,25x25,Holy);3||&amp;ref(Spell/P_Research.jpg,nolink,25x25,Research);15|&amp;ref(Nation/Sacred.jpg,nolink,25x25,Sacred);|
|Daeva of Destruction|&amp;ref(Nation/Unique.jpg,nolink,25x25,Ritual Spell (Unique Unit));|&amp;ref(Spell/P_Fire.jpg,nolink,25x25,Fire);4&amp;ref(Spell/P_Earth.jpg,nolink,25x25,Earth);3&amp;ref(Spell/P_Death.jpg,nolink,25x25,Death);2&amp;ref(Spell/P_Holy.jpg,nolink,25x25,Holy);3||&amp;ref(Spell/P_Research.jpg,nolink,25x25,Research);23|&amp;ref(Nation/Sacred.jpg,nolink,25x25,Sacred);|
|Daeva of Discontent|&amp;ref(Nation/Unique.jpg,nolink,25x25,Ritual Spell (Unique Unit));|&amp;ref(Spell/P_Earth.jpg,nolink,25x25,Earth);4&amp;ref(Spell/P_Death.jpg,nolink,25x25,Death);3&amp;ref(Spell/P_Holy.jpg,nolink,25x25,Holy);4||&amp;ref(Spell/P_Research.jpg,nolink,25x25,Research);19|&amp;ref(Nation/Sacred.jpg,nolink,25x25,Sacred);|
|Daeva of Evil Intentions|&amp;ref(Nation/Unique.jpg,nolink,25x25,Ritual Spell (Unique Unit));|&amp;ref(Spell/P_Death.jpg,nolink,25x25,Death);4&amp;ref(Spell/P_Blood.jpg,nolink,25x25,Blood);3&amp;ref(Spell/P_Holy.jpg,nolink,25x25,Holy);3||&amp;ref(Spell/P_Research.jpg,nolink,25x25,Research);19|&amp;ref(Nation/Sacred.jpg,nolink,25x25,Sacred);|
|Daeva of Frozen Minds|&amp;ref(Nation/Unique.jpg,nolink,25x25,Ritual Spell (Unique Unit));|&amp;ref(Spell/P_Fire.jpg,nolink,25x25,Fire);3&amp;ref(Spell/P_Death.jpg,nolink,25x25,Death);4&amp;ref(Spell/P_Holy.jpg,nolink,25x25,Holy);3||&amp;ref(Spell/P_Research.jpg,nolink,25x25,Research);19|&amp;ref(Nation/Sacred.jpg,nolink,25x25,Sacred);|
|Daeva of Oppression|&amp;ref(Nation/Unique.jpg,nolink,25x25,Ritual Spell (Unique Unit));|&amp;ref(Spell/P_Fire.jpg,nolink,25x25,Fire);4&amp;ref(Spell/P_Blood.jpg,nolink,25x25,Blood);3&amp;ref(Spell/P_Holy.jpg,nolink,25x25,Holy);4||&amp;ref(Spell/P_Research.jpg,nolink,25x25,Research);19|&amp;ref(Nation/Sacred.jpg,nolink,25x25,Sacred);|
***固有呪文
|領域|名称|主系統|副系統|消費|使用場面|簡易分類|
|Conjuration Lv3|Herd of Elephants|&amp;ref(Spell/P_Nature.jpg,nolink,25x25,Nature);2||&amp;ref(Spell/V_Nature.jpg,nolink,25x25,Nature Gem);25|儀式/陸上専用|兵士召喚|
|~|~|&gt;|&gt;|&gt;|&gt;|敵を蹂躙する臆病な巨大生物Elephantを5+体召喚します|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Lv5|Call Ahurani|&amp;ref(Spell/P_Astral.jpg,nolink,25x25,Astral);2|&amp;ref(Spell/P_Water.jpg,nolink,25x25,Water);1|&amp;ref(Spell/V_Astral.jpg,nolink,25x25,Astral Pearl);12|儀式/陸上専用|指揮官召喚|
|~|~|&gt;|&gt;|&gt;|&gt;|雨を伴う天の存在Ahuraniを召喚します|
|Conjuration Lv5|Summon Yazatas|&amp;ref(Spell/P_Astral.jpg,nolink,25x25,Astral);2||&amp;ref(Spell/V_Astral.jpg,nolink,25x25,Astral Pearl);15|儀式/陸上専用|兵士召喚|
|~|~|&gt;|&gt;|&gt;|&gt;|魔法の武具を持つ美しきCaelianの祖Yazadを6体召喚します|
|Conjuration Lv5|Call Daevas|&amp;ref(Spell/P_Death.jpg,nolink,25x25,Death);2|&amp;ref(Spell/P_Fire.jpg,nolink,25x25,Fire);1|&amp;ref(Spell/V_Death.jpg,nolink,25x25,Death Gem);15|儀式/陸上専用|兵士召喚|
|~|~|&gt;|&gt;|&gt;|&gt;|魔法の武具を持つ恐ろしきRaptorの祖Daevaを6体召喚します|
|Conjuration Lv5|Call Jahi|&amp;ref(Spell/P_Death.jpg,nolink,25x25,Death);3|&amp;ref(Spell/P_Fire.jpg,nolink,25x25,Fire);1|&amp;ref(Spell/V_Death.jpg,nolink,25x25,Death Gem);15|儀式/陸上専用|指揮官召喚|
|~|~|&gt;|&gt;|&gt;|&gt;|密偵と誘惑を担う悪しき存在Jahiを召喚します|
|Conjuration Lv6|Call Celestial Yazad|&amp;ref(Spell/P_Astral.jpg,nolink,25x25,Astral);4||&amp;ref(Spell/V_Astral.jpg,nolink,25x25,Astral Pearl);40|儀式/陸上専用|指揮官召喚|
|~|~|&gt;|&gt;|&gt;|&gt;|強大な魔力を持つ6種の高位Yazadの1体を召喚します|
|Conjuration Lv6|Call Yata|&amp;ref(Spell/P_Death.jpg,nolink,25x25,Death);3|&amp;ref(Spell/P_Fire.jpg,nolink,25x25,Fire);2|&amp;ref(Spell/V_Death.jpg,nolink,25x25,Death Gem);40|儀式/陸上専用|指揮官召喚|
|~|~|&gt;|&gt;|&gt;|&gt;|強大な魔力を持つ4種の高位Daevaの1体を召喚します|
|Conjuration Lv7|Call Fravashi|&amp;ref(Spell/P_Astral.jpg,nolink,25x25,Astral);3||&amp;ref(Spell/V_Astral.jpg,nolink,25x25,Astral Pearl);30|儀式/陸上専用|指揮官召喚|
|~|~|&gt;|&gt;|&gt;|&gt;|死せる英雄の守護霊Ancestral Fravashiを召喚します|
|Conjuration Lv8|Call Amesha Spenta|&amp;ref(Spell/P_Astral.jpg,nolink,25x25,Astral);5||&amp;ref(Spell/V_Astral.jpg,nolink,25x25,Astral Pearl);60|儀式/陸上専用|指揮官召喚|
|~|~|&gt;|&gt;|&gt;|&gt;|6体のAmesha Spentaのうちの1体を召喚します|
|Conjuration Lv8|Call Greater Daeva|&amp;ref(Spell/P_Death.jpg,nolink,25x25,Death);4|&amp;ref(Spell/P_Fire.jpg,nolink,25x25,Fire);2|&amp;ref(Spell/V_Death.jpg,nolink,25x25,Death Gem);60|儀式/陸上専用|指揮官召喚|
|~|~|&gt;|&gt;|&gt;|&gt;|6体のGreater Daevaのうちの1体を召喚します|
|Thaumaturgy Lv6|Parting of the Soul|&amp;ref(Spell/P_Death.jpg,nolink,25x25,Death);1|&amp;ref(Spell/P_Air.jpg,nolink,25x25,Air);1||戦闘/陸上専用|麻痺|
|~|~|&gt;|&gt;|&gt;|&gt;|敵を麻痺させようと試み3体のBlack Hawkに襲撃させます|
|Thaumaturgy Lv7|Call of the Drugvant|&amp;ref(Spell/P_Death.jpg,nolink,25x25,Death);4|&amp;ref(Spell/P_Fire.jpg,nolink,25x25,Fire);1|&amp;ref(Spell/V_Death.jpg,nolink,25x25,Death Gem);15|儀式/陸上専用|災害誘発|
|~|~|&gt;|&gt;|&gt;|&gt;|指定した州に悪を広め盗賊などに襲撃させます|
***固有アイテム
なし
**聖職
***支配圏特殊効果
周囲にCold天秤を拡散
***聖職者特殊能力
戦闘時に一定確率でFravashiを自動召喚
</v>
      </c>
    </row>
    <row r="51" spans="1:31" x14ac:dyDescent="0.15">
      <c r="A51" t="s">
        <v>2954</v>
      </c>
      <c r="B51" t="s">
        <v>2913</v>
      </c>
      <c r="C51" t="s">
        <v>2978</v>
      </c>
      <c r="D51" t="s">
        <v>3079</v>
      </c>
      <c r="E51" s="10" t="s">
        <v>14574</v>
      </c>
      <c r="F51" s="10" t="s">
        <v>10585</v>
      </c>
      <c r="H51" s="10" t="s">
        <v>10586</v>
      </c>
      <c r="I51" s="10" t="s">
        <v>10587</v>
      </c>
      <c r="L51" t="s">
        <v>10588</v>
      </c>
      <c r="M51" t="s">
        <v>10589</v>
      </c>
      <c r="P51">
        <v>3</v>
      </c>
      <c r="T51">
        <v>100</v>
      </c>
      <c r="U51">
        <v>500</v>
      </c>
      <c r="W51">
        <v>400</v>
      </c>
      <c r="Y51" t="s">
        <v>10590</v>
      </c>
      <c r="Z51" t="s">
        <v>10591</v>
      </c>
      <c r="AB51" t="str">
        <f t="shared" si="0"/>
        <v>|BGCOLOR(#FDFDFD):[[&amp;ref(C'tis.jpg,nolink,50x65,C'tis, Miasma);&gt;./C'tis]]</v>
      </c>
      <c r="AC51" t="str">
        <f t="shared" ca="1" si="3"/>
        <v xml:space="preserve">|BGCOLOR(#FAEBD7):[[''C'tis''&gt;./C'tis]]|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v>
      </c>
      <c r="AD51" t="str">
        <f t="shared" ca="1" si="2"/>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v>
      </c>
      <c r="AE51" t="str">
        <f ca="1">CONCATENATE("*",B51,", ",C51,CHAR(10),E51,CHAR(10),"**国勢",CHAR(10),"|種族|",F51,"|",CHAR(10),"|経済|",G51,"|",CHAR(10),"|気候|",IF(H51&lt;&gt;"",REPT(SUBSTITUTE(SUBSTITUTE(LEFT(H51,4),"Heat","&amp;ref(Spell/S_Heat.jpg,nolink,25x25,Heat);"),"Cold","&amp;ref(Spell/S_Cold.jpg,nolink,25x25,Cold);"),RIGHT(H51,1)),""),"|",CHAR(10),"|祝福|",SUBSTITUTE(SUBSTITUTE(SUBSTITUTE(SUBSTITUTE(SUBSTITUTE(SUBSTITUTE(SUBSTITUTE(SUBSTITUTE(J51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51&amp;" "&amp;B51&amp;" 指揮官 S",Troops!$A:$A,0)&amp;":AJ"&amp;MATCH(A51&amp;" "&amp;B51&amp;" 指揮官 E",Troops!$A:$A,0))),myConcat(INDIRECT("Troops!AJ"&amp;MATCH(A51&amp;" "&amp;B51&amp;" 指揮官 S",Troops!$A:$A,0)))),CHAR(10),"***兵士",CHAR(10),"|名称|種別|コスト|&gt;|雇用条件|指揮枠|行軍|",CHAR(10),IFERROR(myConcat(INDIRECT("Troops!AJ"&amp;MATCH(A51&amp;" "&amp;B51&amp;" 兵士 S",Troops!$A:$A,0)&amp;":AJ"&amp;MATCH(A51&amp;" "&amp;B51&amp;" 兵士 E",Troops!$A:$A,0))),myConcat(INDIRECT("Troops!AJ"&amp;MATCH(A51&amp;" "&amp;B51&amp;" 指揮官 S",Troops!$A:$A,0)))),"**守備隊",CHAR(10),"|種別|指揮官|兵士|備考|",CHAR(10),IFERROR(myConcat(INDIRECT("Defence!H"&amp;MATCH(A51&amp;" "&amp;B51&amp;" S",Defence!$A:$A,0)&amp;":H"&amp;MATCH(A51&amp;" "&amp;B51&amp;" E",Defence!$A:$A,0))),myConcat(INDIRECT("Defence!H"&amp;MATCH(A51&amp;" "&amp;B51&amp;" S",Defence!$A:$A,0)))),CHAR(10),"**建造物",CHAR(10),"***首都要塞",CHAR(10),"|名称|管理力|指揮官雇用|兵士雇用|食糧庫|守備隊倍率|防壁強度|",CHAR(10),VLOOKUP(L51,Fort!$D:$M,10,FALSE),CHAR(10),"***陸上要塞",CHAR(10),"|名称|建造費|工期|管理力|指揮官雇用|兵士雇用|食糧庫|守備隊倍率|防壁強度|",CHAR(10),IFERROR(myConcat(INDIRECT(ADDRESS(MATCH(M51&amp;"1",Fort!$A:$A,0),MATCH(T51,Fort!$1:$1,0),3,1,"Fort")&amp;":"&amp;ADDRESS(MATCH(M51&amp;P51,Fort!$A:$A,0),MATCH(T51,Fort!$1:$1,0),3,1))),myConcat(INDIRECT(ADDRESS(MATCH(M51&amp;"1",Fort!$A:$A,0),MATCH(T51,Fort!$1:$1,0),3,1,"Fort")))),IFERROR("***沿岸要塞"&amp;CHAR(10)&amp;"|名称|建造費|工期|管理力|指揮官雇用|兵士雇用|食糧庫|守備隊倍率|防壁強度|"&amp;CHAR(10)&amp;IFERROR(myConcat(INDIRECT(ADDRESS(MATCH(N51&amp;"1",Fort!$A:$A,0),MATCH(T51,Fort!$1:$1,0),3,1,"Fort")&amp;":"&amp;ADDRESS(MATCH(N51&amp;Q51,Fort!$A:$A,0),MATCH(T51,Fort!$1:$1,0),3,1))),myConcat(INDIRECT(ADDRESS(MATCH(N51&amp;"1",Fort!$A:$A,0),MATCH(T51,Fort!$1:$1,0),3,1,"Fort")))&amp;CHAR(10)),""),"***水中要塞",CHAR(10),IFERROR("|名称|建造費|工期|管理力|指揮官雇用|兵士雇用|食糧庫|守備隊倍率|防壁強度|"&amp;CHAR(10)&amp;IFERROR(myConcat(INDIRECT(ADDRESS(MATCH(O51&amp;"1",Fort!$A:$A,0),MATCH(T51,Fort!$1:$1,0),3,1,"Fort")&amp;":"&amp;ADDRESS(MATCH(O51&amp;R51,Fort!$A:$A,0),MATCH(T51,Fort!$1:$1,0),3,1))),myConcat(INDIRECT(ADDRESS(MATCH(O51&amp;"1",Fort!$A:$A,0),MATCH(T51,Fort!$1:$1,0),3,1,"Fort")))),"建造不可"),CHAR(10),"***研究所と寺院",CHAR(10),"|設備|費用|特殊効果|",CHAR(10),"|研究所|",IF(U51&lt;&gt;500,"''"&amp;U51&amp;"''",U51),"|",V51,"|",CHAR(10),"|寺院|",IF(W51&lt;&gt;400,"''"&amp;W51&amp;"''",W51),"|",X51,"|",CHAR(10),"**魔法",CHAR(10),"***魔法資源",CHAR(10),"|魔法土地|",Y51,"|",CHAR(10),"|宝石収入|",SUBSTITUTE(SUBSTITUTE(SUBSTITUTE(SUBSTITUTE(SUBSTITUTE(SUBSTITUTE(SUBSTITUTE(SUBSTITUTE(Z51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Slave);"),"|",CHAR(10),"|特殊機能|",AA51,"|",CHAR(10),"***魔法技能",CHAR(10),"|名称|雇用|固定魔力|変動魔力|研究力|特殊能力|",CHAR(10),IFERROR(myConcat(INDIRECT("MagicSkill!AM"&amp;MATCH(A51&amp;" "&amp;B51&amp;" S",MagicSkill!$A:$A,0)&amp;":AM"&amp;MATCH(A51&amp;" "&amp;B51&amp;" E",MagicSkill!$A:$A,0))),myConcat(INDIRECT("MagicSkill!AM"&amp;MATCH(A51&amp;" "&amp;B51&amp;" S",MagicSkill!$A:$A,0)))),CHAR(10),"***固有呪文",CHAR(10),IFERROR(CHAR(10)&amp;"|領域|名称|主系統|副系統|消費|使用場面|簡易分類|"&amp;CHAR(10)&amp;IFERROR(myConcat(INDIRECT("NationalSpellWork!E"&amp;MATCH(A51&amp;" "&amp;B51&amp;" S",NationalSpellWork!$A:$A,0)&amp;":E"&amp;MATCH(A51&amp;" "&amp;B51&amp;" E",NationalSpellWork!$A:$A,0))),myConcat(INDIRECT("NationalSpellWork!E"&amp;MATCH(A51&amp;" "&amp;B51&amp;" S",NationalSpellWork!$A:$A,0)))),"なし"),CHAR(10),"***固有アイテム",CHAR(10),IFERROR(IFERROR(myConcat(INDIRECT("NationalItemWork!E"&amp;MATCH(A51&amp;" "&amp;B51&amp;" S",NationalItemWork!$A:$A,0)&amp;":E"&amp;MATCH(A51&amp;" "&amp;B51&amp;" E",NationalItemWork!$A:$A,0))),myConcat(INDIRECT("NationalItemWork!E"&amp;MATCH(A51&amp;" "&amp;B51&amp;" S",NationalItemWork!$A:$A,0)))),"なし"),CHAR(10),"**聖職",CHAR(10),"***支配圏特殊効果",CHAR(10),IF(I51&lt;&gt;"",I51,"なし"),CHAR(10),"***聖職者特殊能力",CHAR(10),IF(K51&lt;&gt;"",K51,"なし"),CHAR(10))</f>
        <v xml:space="preserve">*C'tis, Miasma
C'tisは、砂地の砂漠に囲まれた沼地の多い河谷です。
この肥沃な谷では、蜥蜴に似た人型生物の宗教的王国が形成されました。
王国は人間の基準から見て古く、その知恵と魔法的な知識は素晴らしいものです。
Lizard Kingは社会の頂点に位置します。
王はC'tisで最高位の聖職者です。
王の下には、高僧とその神聖なる大蛇が存在します。
蜥蜴人は草食性ですが、兵士や労働者として仕える肉食の蜥蜴人の種族を隷属させています。
C'tissianは動きが鈍いですが、彼らを切り傷や打ち傷から保護する分厚い皮膚を持ちます。
どちらの蜥蜴人らも冷血動物であり、寒い州で戦う際は非常に早く消耗します。
彼らは毒に対する部分的な抵抗力を持ちます。
C'tisの住民は、温暖な州に住むことを好みます。
新たなる神の到来により、C'tisの沼地は拡大を始めました。
濃密な雨と息苦しい暑さは、大地を腐り行く植物の悪臭に満ちた不健康な湿地へと変えていきます。
MarshmasterはかつてのSauromancerに代わり、Swamp Guardは精鋭部隊として戦車隊に代わりました。
この地では、蜥蜴人は繁栄します。
この支配力に影響を受けている州では、税収は支配力1レベル毎に1%増加し、敵の州の税収は支配力1レベル毎に5%減少します。
冷血動物でなければ、支配圏内の兵士は病気に感染します。
新たなる神とその神聖なる部隊全員は、この影響に免疫を持ちます。
**国勢
|種族|蜥蜴人|
|経済||
|気候|&amp;ref(Spell/S_Heat.jpg,nolink,25x25,Heat);&amp;ref(Spell/S_Heat.jpg,nolink,25x25,Heat);|
|祝福||
**正規軍
***指揮官
|名称|種別|コスト|&gt;|雇用条件|指揮能力|行軍|
|BGCOLOR(#F5F5F5):Taskmaster|指揮官|&amp;ref(Nation/C_Gold.jpg,nolink,25x25,Gold);30&amp;ref(Nation/C_Resource.jpg,nolink,25x25,Resource);2&amp;ref(Nation/C_Command.jpg,nolink,25x25,Commander Point);1|&amp;ref(Nation/R_Fort.jpg,nolink,25x25,Land Fortress);||&amp;ref(Nation/Squad.jpg,nolink,25x25,Squad);2&amp;ref(Nation/LivingLead.jpg,nolink,25x25,Leadership);40&amp;ref(Item/Taskmaster.jpg,nolink,25x25,Taskmaster (+2));|14&amp;ref(Nation/Swamp-Survival.jpg,nolink,25x25,Swamp Survival);&amp;ref(Nation/Swimming.jpg,nolink,25x25,Swimming);|
|~|&gt;|&gt;|&gt;|&gt;|&gt;|BGCOLOR(#F5F5F5):奴隷担当の指揮官。上限は低めでも士気の維持に役立つ|
|BGCOLOR(#F5F5F5):Commander of C'tis|指揮官|&amp;ref(Nation/C_Gold.jpg,nolink,25x25,Gold);40&amp;ref(Nation/C_Resource.jpg,nolink,25x25,Resource);15&amp;ref(Nation/C_Command.jpg,nolink,25x25,Commander Point);1|&amp;ref(Nation/R_Fort.jpg,nolink,25x25,Land Fortress);||&amp;ref(Nation/Squad.jpg,nolink,25x25,Squad);2&amp;ref(Nation/LivingLead.jpg,nolink,25x25,Leadership);60|10&amp;ref(Nation/Swamp-Survival.jpg,nolink,25x25,Swamp Survival);&amp;ref(Nation/Swimming.jpg,nolink,25x25,Swimming);|
|~|&gt;|&gt;|&gt;|&gt;|&gt;|BGCOLOR(#F5F5F5):標準的な指揮官。良質な防具を持ち事故死しにくい|
|BGCOLOR(#F5F5F5):Lizard Lord|指揮官|&amp;ref(Nation/C_Gold.jpg,nolink,25x25,Gold);70&amp;ref(Nation/C_Resource.jpg,nolink,25x25,Resource);21&amp;ref(Nation/C_Command.jpg,nolink,25x25,Commander Point);1|&amp;ref(Nation/R_Fort.jpg,nolink,25x25,Land Fortress);||&amp;ref(Nation/Squad.jpg,nolink,25x25,Squad);3&amp;ref(Nation/LivingLead.jpg,nolink,25x25,Leadership);80|8&amp;ref(Nation/Swamp-Survival.jpg,nolink,25x25,Swamp Survival);&amp;ref(Nation/Swimming.jpg,nolink,25x25,Swimming);|
|~|&gt;|&gt;|&gt;|&gt;|&gt;|BGCOLOR(#F5F5F5):上位指揮官。さらに良い鎧を持つが鈍重さも上|
|BGCOLOR(#F5F5F5):High Priest of C'tis|聖職者&amp;ref(Nation/Sacred.jpg,nolink,25x25,Sacred);|&amp;ref(Nation/C_Gold.jpg,nolink,25x25,Gold);80&amp;ref(Nation/C_Resource.jpg,nolink,25x25,Resource);1&amp;ref(Nation/C_Command.jpg,nolink,25x25,Commander Point);2|&amp;ref(Nation/R_Fort.jpg,nolink,25x25,Land Fortress);|&amp;ref(Spell/P_Holy.jpg,nolink,25x25,Temple Needed);|&amp;ref(Nation/Squad.jpg,nolink,25x25,Squad);2&amp;ref(Nation/LivingLead.jpg,nolink,25x25,Leadership);40|14&amp;ref(Nation/Swamp-Survival.jpg,nolink,25x25,Swamp Survival);&amp;ref(Nation/Swimming.jpg,nolink,25x25,Swimming);|
|~|&gt;|&gt;|&gt;|&gt;|&gt;|BGCOLOR(#F5F5F5):レベル2の聖職者。各寺院で一名ずつSacred Serpentの養成を行える|
|BGCOLOR(#F5F5F5):Hierodule|聖職者&amp;ref(Nation/Sacred.jpg,nolink,25x25,Sacred);|&amp;ref(Nation/C_Gold.jpg,nolink,25x25,Gold);30&amp;ref(Nation/C_Resource.jpg,nolink,25x25,Resource);1&amp;ref(Nation/C_Command.jpg,nolink,25x25,Commander Point);1|&amp;ref(Nation/R_Fort.jpg,nolink,25x25,Land Fortress);|&amp;ref(Spell/P_Holy.jpg,nolink,25x25,Temple Needed);||14&amp;ref(Nation/Swamp-Survival.jpg,nolink,25x25,Swamp Survival);&amp;ref(Nation/Swimming.jpg,nolink,25x25,Swimming);|
|~|&gt;|&gt;|&gt;|&gt;|&gt;|BGCOLOR(#F5F5F5):レベル1の聖職者。安価で数も出しやすい|
|BGCOLOR(#F5F5F5):Shaman|魔術師&amp;ref(Nation/Sacred.jpg,nolink,25x25,Sacred);|&amp;ref(Nation/C_Gold.jpg,nolink,25x25,Gold);90&amp;ref(Nation/C_Resource.jpg,nolink,25x25,Resource);2&amp;ref(Nation/C_Command.jpg,nolink,25x25,Commander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Leadership);15|14&amp;ref(Nation/Swamp-Survival.jpg,nolink,25x25,Swamp Survival);&amp;ref(Nation/Swimming.jpg,nolink,25x25,Swimming);|
|~|&gt;|&gt;|&gt;|&gt;|&gt;|BGCOLOR(#F5F5F5):星と緑の魔法技能を持つ。星魔法のおかげで何かと役立つ|
|BGCOLOR(#F5F5F5):Lizard King|聖職者&amp;ref(Nation/Sacred.jpg,nolink,25x25,Sacred);|&amp;ref(Nation/C_Gold.jpg,nolink,25x25,Gold);230&amp;ref(Nation/C_Resource.jpg,nolink,25x25,Resource);5&amp;ref(Nation/C_Command.jpg,nolink,25x25,Commander Point);4|&amp;ref(Nation/R_Fort.jpg,nolink,25x25,Land Fortress);|&amp;ref(Spell/P_Holy.jpg,nolink,25x25,Temple Needed);|&amp;ref(Nation/Squad.jpg,nolink,25x25,Squad);4&amp;ref(Nation/LivingLead.jpg,nolink,25x25,Leadership);120|14&amp;ref(Nation/Swamp-Survival.jpg,nolink,25x25,Swamp Survival);&amp;ref(Nation/Swimming.jpg,nolink,25x25,Swimming);|
|~|&gt;|&gt;|&gt;|&gt;|&gt;|BGCOLOR(#F5F5F5):レベル3の聖職者。最上位指揮官も兼任する|
|BGCOLOR(#F5F5F5):Marshmaster|魔術師|&amp;ref(Nation/C_Gold.jpg,nolink,25x25,Gold);235&amp;ref(Nation/C_Resource.jpg,nolink,25x25,Resource);1&amp;ref(Nation/C_Command.jpg,nolink,25x25,Commander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Leadership);60+|14&amp;ref(Nation/Swamp-Survival.jpg,nolink,25x25,Swamp Survival);&amp;ref(Nation/Swimming.jpg,nolink,25x25,Swimming);|
|~|&gt;|&gt;|&gt;|&gt;|&gt;|BGCOLOR(#F5F5F5):死、緑、水などの魔法技能を持つ。雇用条件が緩めで速度も速い|
|BGCOLOR(#F5F5F5):Sobek General|指揮官&amp;ref(Nation/Sacred.jpg,nolink,25x25,Sacred);|&amp;ref(Nation/C_Gold.jpg,nolink,25x25,Gold);140&amp;ref(Nation/C_Resource.jpg,nolink,25x25,Resource);28&amp;ref(Nation/C_Command.jpg,nolink,25x25,Commander Point);1|&amp;ref(Nation/R_Capital.jpg,nolink,25x25,National Capital);|&amp;ref(Spell/P_Holy.jpg,nolink,25x25,Temple Needed);|&amp;ref(Nation/Squad.jpg,nolink,25x25,Squad);3&amp;ref(Nation/LivingLead.jpg,nolink,25x25,Leadership);80&amp;ref(Item/Taskmaster.jpg,nolink,25x25,Taskmaster (+1));|10&amp;ref(Nation/Swamp-Survival.jpg,nolink,25x25,Swamp Survival);&amp;ref(Nation/Swimming.jpg,nolink,25x25,Swimming);|
|~|&gt;|&gt;|&gt;|&gt;|&gt;|BGCOLOR(#F5F5F5):神聖な指揮官。とくに奴隷の指揮が得意|
|BGCOLOR(#F5F5F5):Empoisoner|暗殺者|&amp;ref(Nation/C_Gold.jpg,nolink,25x25,Gold);90&amp;ref(Nation/C_Resource.jpg,nolink,25x25,Resource);6&amp;ref(Nation/C_Command.jpg,nolink,25x25,Commander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Leadership);5&amp;ref(Nation/UndeadLead.jpg,nolink,25x25,Undead Leadership);30|14&amp;ref(Nation/Stealthy.jpg,nolink,25x25,Stealthy (55));&amp;ref(Nation/Swamp-Survival.jpg,nolink,25x25,Swamp Survival);&amp;ref(Nation/Swimming.jpg,nolink,25x25,Swimming);|
|~|&gt;|&gt;|&gt;|&gt;|&gt;|BGCOLOR(#F5F5F5):死と緑の魔法を持つ暗殺者。多くの敵に対し有利に立ち回れる|
***兵士
|名称|種別|コスト|&gt;|雇用条件|指揮枠|行軍|
|BGCOLOR(#F5F5F5):Militia|歩兵|&amp;ref(Nation/C_Gold.jpg,nolink,25x25,Gold);7&amp;ref(Nation/C_Resource.jpg,nolink,25x25,Resource);2&amp;ref(Nation/C_Recruitment.jpg,nolink,25x25,Recruitment Point);5|&amp;ref(Nation/R_Fort.jpg,nolink,25x25,Land Fortress);||&amp;ref(Nation/LivingLead.jpg,nolink,25x25,Living);|8&amp;ref(Nation/Swamp-Survival.jpg,nolink,25x25,Swamp Survival);&amp;ref(Nation/Swimming.jpg,nolink,25x25,Swimming);|
|~|&gt;|&gt;|&gt;|&gt;|&gt;|BGCOLOR(#F5F5F5):槍を持つ民兵。種族的な臆病さに民兵の性質が加わり驚異的に弱い|
|BGCOLOR(#F5F5F5):Light Infantry|歩兵|&amp;ref(Nation/C_Gold.jpg,nolink,25x25,Gold);10&amp;ref(Nation/C_Resource.jpg,nolink,25x25,Resource);5&amp;ref(Nation/C_Recruitment.jpg,nolink,25x25,Recruitment Point);11|&amp;ref(Nation/R_Fort.jpg,nolink,25x25,Land Fortress);||&amp;ref(Nation/LivingLead.jpg,nolink,25x25,Living);|12&amp;ref(Nation/Swamp-Survival.jpg,nolink,25x25,Swamp Survival);&amp;ref(Nation/Swimming.jpg,nolink,25x25,Swimming);|
|~|&gt;|&gt;|&gt;|&gt;|&gt;|BGCOLOR(#F5F5F5):槍、投槍、盾を持つ軽歩兵。鎧はないが皮膚で補っている|
|BGCOLOR(#F5F5F5):City Guard|歩兵|&amp;ref(Nation/C_Gold.jpg,nolink,25x25,Gold);10&amp;ref(Nation/C_Resource.jpg,nolink,25x25,Resource);10&amp;ref(Nation/C_Recruitment.jpg,nolink,25x25,Recruitment Point);11|&amp;ref(Nation/R_Fort.jpg,nolink,25x25,Land Fortress);||&amp;ref(Nation/LivingLead.jpg,nolink,25x25,Living);|10&amp;ref(Nation/Swamp-Survival.jpg,nolink,25x25,Swamp Survival);&amp;ref(Nation/Swimming.jpg,nolink,25x25,Swimming);|
|~|&gt;|&gt;|&gt;|&gt;|&gt;|BGCOLOR(#F5F5F5):槍と盾を持つ歩兵。要塞の防衛を得意とする|
|BGCOLOR(#F5F5F5):Heavy Infantry|歩兵|&amp;ref(Nation/C_Gold.jpg,nolink,25x25,Gold);10&amp;ref(Nation/C_Resource.jpg,nolink,25x25,Resource);15&amp;ref(Nation/C_Recruitment.jpg,nolink,25x25,Recruitment Point);11|&amp;ref(Nation/R_Fort.jpg,nolink,25x25,Land Fortress);||&amp;ref(Nation/LivingLead.jpg,nolink,25x25,Living);|8&amp;ref(Nation/Swamp-Survival.jpg,nolink,25x25,Swamp Survival);&amp;ref(Nation/Swimming.jpg,nolink,25x25,Swimming);|
|~|&gt;|&gt;|&gt;|&gt;|&gt;|BGCOLOR(#F5F5F5):槍と盾を持つ重歩兵。臆病さは改善されていない|
|BGCOLOR(#F5F5F5):Falchioneer|歩兵|&amp;ref(Nation/C_Gold.jpg,nolink,25x25,Gold);13&amp;ref(Nation/C_Resource.jpg,nolink,25x25,Resource);17&amp;ref(Nation/C_Recruitment.jpg,nolink,25x25,Recruitment Point);18|&amp;ref(Nation/R_Fort.jpg,nolink,25x25,Land Fortress);||&amp;ref(Nation/LivingLead.jpg,nolink,25x25,Living);|10&amp;ref(Nation/Swamp-Survival.jpg,nolink,25x25,Swamp Survival);&amp;ref(Nation/Swimming.jpg,nolink,25x25,Swimming);|
|~|&gt;|&gt;|&gt;|&gt;|&gt;|BGCOLOR(#F5F5F5):曲刀二本を持つ重歩兵。一般的な兵としては驚異的な攻撃力|
|BGCOLOR(#F5F5F5):Slave Warrior|歩兵|&amp;ref(Nation/C_Gold.jpg,nolink,25x25,Gold);13&amp;ref(Nation/C_Resource.jpg,nolink,25x25,Resource);3&amp;ref(Nation/C_Recruitment.jpg,nolink,25x25,Recruitment Point);8|&amp;ref(Nation/R_Fort.jpg,nolink,25x25,Land Fortress);||&amp;ref(Nation/LivingLead.jpg,nolink,25x25,Living);&amp;ref(Nation/Slave.jpg,nolink,25x25,Slave);|12&amp;ref(Nation/Swamp-Survival.jpg,nolink,25x25,Swamp Survival);&amp;ref(Nation/Swimming.jpg,nolink,25x25,Swimming);|
|~|&gt;|&gt;|&gt;|&gt;|&gt;|BGCOLOR(#F5F5F5):三叉矛を持つ軽歩兵。奴隷としては比較的勇敢で高火力|
|BGCOLOR(#F5F5F5):Elite Warrior|歩兵|&amp;ref(Nation/C_Gold.jpg,nolink,25x25,Gold);15&amp;ref(Nation/C_Resource.jpg,nolink,25x25,Resource);9&amp;ref(Nation/C_Recruitment.jpg,nolink,25x25,Recruitment Point);9|&amp;ref(Nation/R_Fort.jpg,nolink,25x25,Land Fortress);||&amp;ref(Nation/LivingLead.jpg,nolink,25x25,Living);&amp;ref(Nation/Slave.jpg,nolink,25x25,Slave);|10&amp;ref(Nation/Swamp-Survival.jpg,nolink,25x25,Swamp Survival);&amp;ref(Nation/Swimming.jpg,nolink,25x25,Swimming);|
|~|&gt;|&gt;|&gt;|&gt;|&gt;|BGCOLOR(#F5F5F5):三叉矛を持つ歩兵。高い攻撃技能を持ち手数も多い|
|BGCOLOR(#F5F5F5):Runner|歩兵|&amp;ref(Nation/C_Gold.jpg,nolink,25x25,Gold);13&amp;ref(Nation/C_Resource.jpg,nolink,25x25,Resource);2&amp;ref(Nation/C_Recruitment.jpg,nolink,25x25,Recruitment Point);8|&amp;ref(Nation/R_Fort.jpg,nolink,25x25,Land Fortress);||&amp;ref(Nation/LivingLead.jpg,nolink,25x25,Living);&amp;ref(Nation/Slave.jpg,nolink,25x25,Slave);|16&amp;ref(Nation/Swamp-Survival.jpg,nolink,25x25,Swamp Survival);&amp;ref(Nation/Swimming.jpg,nolink,25x25,Swimming);|
|~|&gt;|&gt;|&gt;|&gt;|&gt;|BGCOLOR(#F5F5F5):槍を持つ軽歩兵。移動が速く騎兵の真似事ができる|
|BGCOLOR(#F5F5F5):Swamp Guard|歩兵&amp;ref(Nation/Sacred.jpg,nolink,25x25,Sacred);|&amp;ref(Nation/C_Gold.jpg,nolink,25x25,Gold);19&amp;ref(Nation/C_Resource.jpg,nolink,25x25,Resource);21&amp;ref(Nation/C_Recruitment.jpg,nolink,25x25,Recruitment Point);22|&amp;ref(Nation/R_Capital.jpg,nolink,25x25,National Capital);|&amp;ref(Spell/P_Holy.jpg,nolink,25x25,Temple Needed);|&amp;ref(Nation/LivingLead.jpg,nolink,25x25,Living);|6&amp;ref(Nation/Swamp-Survival.jpg,nolink,25x25,Swamp Survival);&amp;ref(Nation/Swimming.jpg,nolink,25x25,Swimming);|
|~|&gt;|&gt;|&gt;|&gt;|&gt;|BGCOLOR(#F5F5F5):曲刀と盾を持つ重歩兵。無難な性能を持つが鈍重|
|BGCOLOR(#F5F5F5):Sobek Warrior|歩兵|&amp;ref(Nation/C_Gold.jpg,nolink,25x25,Gold);30&amp;ref(Nation/C_Resource.jpg,nolink,25x25,Resource);31&amp;ref(Nation/C_Recruitment.jpg,nolink,25x25,Recruitment Point);13|&amp;ref(Nation/R_Capital.jpg,nolink,25x25,National Capital);||&amp;ref(Nation/LivingLead.jpg,nolink,25x25,Living);|8&amp;ref(Nation/Swamp-Survival.jpg,nolink,25x25,Swamp Survival);&amp;ref(Nation/Swimming.jpg,nolink,25x25,Swimming);|
|~|&gt;|&gt;|&gt;|&gt;|&gt;|BGCOLOR(#F5F5F5):曲刀と盾を持つ重歩兵。大型だが手数も多い|
|BGCOLOR(#F5F5F5):Sobek Sacred Guard|歩兵&amp;ref(Nation/Sacred.jpg,nolink,25x25,Sacred);|&amp;ref(Nation/C_Gold.jpg,nolink,25x25,Gold);55&amp;ref(Nation/C_Resource.jpg,nolink,25x25,Resource);37&amp;ref(Nation/C_Recruitment.jpg,nolink,25x25,Recruitment Point);33|1/&amp;ref(Nation/R_Capital.jpg,nolink,25x25,National Capital);|&amp;ref(Spell/P_Holy.jpg,nolink,25x25,Temple Needed);|&amp;ref(Nation/LivingLead.jpg,nolink,25x25,Living);|7&amp;ref(Nation/Swamp-Survival.jpg,nolink,25x25,Swamp Survival);&amp;ref(Nation/Swimming.jpg,nolink,25x25,Swimming);|
|~|&gt;|&gt;|&gt;|&gt;|&gt;|BGCOLOR(#F5F5F5):槌矛を持つ重歩兵。巨人並みの体躯からの一撃は強烈|
|BGCOLOR(#F5F5F5):Poison Slinger|射手|&amp;ref(Nation/C_Gold.jpg,nolink,25x25,Gold);25&amp;ref(Nation/C_Resource.jpg,nolink,25x25,Resource);6&amp;ref(Nation/C_Recruitment.jpg,nolink,25x25,Recruitment Point);32|&amp;ref(Nation/R_Capital.jpg,nolink,25x25,National Capital);||&amp;ref(Nation/LivingLead.jpg,nolink,25x25,Living);|12&amp;ref(Nation/Swamp-Survival.jpg,nolink,25x25,Swamp Survival);&amp;ref(Nation/Swimming.jpg,nolink,25x25,Swimming);|
|~|&gt;|&gt;|&gt;|&gt;|&gt;|BGCOLOR(#F5F5F5):毒玉を放つ投石兵。射程は短いが毒は小範囲を短時間覆う|
|BGCOLOR(#F5F5F5):Sacred Serpent|魔獣&amp;ref(Nation/Sacred.jpg,nolink,25x25,Sacred);|&amp;ref(Nation/C_Gold.jpg,nolink,25x25,Gold);10&amp;ref(Nation/C_Resource.jpg,nolink,25x25,Resource);1&amp;ref(Nation/C_Recruitment.jpg,nolink,25x25,Recruitment Point);11|&amp;ref(Spell/P_Holy.jpg,nolink,25x25,Train Monster in Temple (Free));|&amp;ref(Spell/P_Holy.jpg,nolink,25x25,Temple Needed);|&amp;ref(Nation/LivingLead.jpg,nolink,25x25,Living);&amp;ref(Nation/Animal.jpg,nolink,25x25,Animal);|10&amp;ref(Nation/Swamp-Survival.jpg,nolink,25x25,Swamp Survival);&amp;ref(Nation/Swimming.jpg,nolink,25x25,Swimming);|
|~|&gt;|&gt;|&gt;|&gt;|&gt;|BGCOLOR(#F5F5F5):所属部隊の士気を高める毒蛇。士気を欠く下位の兵の維持に役立つ|
**守備隊
|種別|指揮官|兵士|備考|
|陸上下位|Commander of C'tis|Militia:10　City Guard:20||
|陸上上位|Lizard Lord|Slave Warrior:10　City Guard:10||
|陸上要塞|Lizard Lord|Poison Slinger:2　Light Infantry:4||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|魔法土地|The Temple Marsh, Empoisoners Guild|
|宝石収入|&amp;ref(Spell/V_Water.jpg,nolink,25x25,Water Gem);1&amp;ref(Spell/V_Death.jpg,nolink,25x25,Death Gem);2&amp;ref(Spell/V_Nature.jpg,nolink,25x25,Nature Gem);2|
|特殊機能||
***魔法技能
|名称|雇用|固定魔力|変動魔力|研究力|特殊能力|
|High Priest of C'tis|&amp;ref(Nation/R_Fort.jpg,nolink,25x25,Land Fortress);|&amp;ref(Spell/P_Holy.jpg,nolink,25x25,Holy);2|||&amp;ref(Nation/Sacred.jpg,nolink,25x25,Sacred);|
|Hierodule|&amp;ref(Nation/R_Fort.jpg,nolink,25x25,Land Fortress);|&amp;ref(Spell/P_Holy.jpg,nolink,25x25,Holy);1|||&amp;ref(Nation/Sacred.jpg,nolink,25x25,Sacred);|
|Shaman|&amp;ref(Nation/R_Fort.jpg,nolink,25x25,Land Fortress);|&amp;ref(Spell/P_Astral.jpg,nolink,25x25,Astral);1&amp;ref(Spell/P_Nature.jpg,nolink,25x25,Nature);1||&amp;ref(Spell/P_Research.jpg,nolink,25x25,Research);9|&amp;ref(Nation/Sacred.jpg,nolink,25x25,Sacred);|
|Lizard King|&amp;ref(Nation/R_Fort.jpg,nolink,25x25,Land Fortress);|&amp;ref(Spell/P_Holy.jpg,nolink,25x25,Holy);3|||&amp;ref(Nation/Sacred.jpg,nolink,25x25,Sacred);|
|Marshmaster|&amp;ref(Nation/R_Fort.jpg,nolink,25x25,Land Fortress);|&amp;ref(Spell/P_Water.jpg,nolink,25x25,Water);1&amp;ref(Spell/P_Death.jpg,nolink,25x25,Death);2&amp;ref(Spell/P_Nature.jpg,nolink,25x25,Nature);2|&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17+||
|Empoisoner|&amp;ref(Nation/R_Capital.jpg,nolink,25x25,National Capital);|&amp;ref(Spell/P_Death.jpg,nolink,25x25,Death);1&amp;ref(Spell/P_Nature.jpg,nolink,25x25,Nature);1||&amp;ref(Spell/P_Research.jpg,nolink,25x25,Research);9||
|Couatl|&amp;ref(Item/Master-Ritualist.jpg,nolink,25x25,Ritual Spell);|&amp;ref(Spell/P_Astral.jpg,nolink,25x25,Astral);3&amp;ref(Spell/P_Nature.jpg,nolink,25x25,Nature);3&amp;ref(Spell/P_Holy.jpg,nolink,25x25,Holy);2||&amp;ref(Spell/P_Research.jpg,nolink,25x25,Research);17|&amp;ref(Nation/Sacred.jpg,nolink,25x25,Sacred);|
***固有呪文
|領域|名称|主系統|副系統|消費|使用場面|簡易分類|
|Conjuration Lv3|Pride of Lions|&amp;ref(Spell/P_Nature.jpg,nolink,25x25,Nature);2||&amp;ref(Spell/V_Nature.jpg,nolink,25x25,Nature Gem);10|儀式/陸上専用|兵士召喚|
|~|~|&gt;|&gt;|&gt;|&gt;|敏捷なGreat Lionを10+体召喚します|
|Conjuration Lv4|Sacred Crocodile|&amp;ref(Spell/P_Nature.jpg,nolink,25x25,Nature);2|&amp;ref(Spell/P_Water.jpg,nolink,25x25,Water);2|&amp;ref(Spell/V_Nature.jpg,nolink,25x25,Nature Gem);3|儀式/陸上専用|兵士召喚|
|~|~|&gt;|&gt;|&gt;|&gt;|神聖で強靭な大鰐Sacred Crocodileを1体召喚します|
|Conjuration Lv5|Summon Monster Toads|&amp;ref(Spell/P_Nature.jpg,nolink,25x25,Nature);2||&amp;ref(Spell/V_Nature.jpg,nolink,25x25,Nature Gem);8|儀式/陸上専用|兵士召喚|
|~|~|&gt;|&gt;|&gt;|&gt;|敵を蹂躙する神聖なる巨大蛙Monster Toadを3体召喚します|
|Conjuration Lv7|Contact Couatl|&amp;ref(Spell/P_Nature.jpg,nolink,25x25,Nature);1|&amp;ref(Spell/P_Astral.jpg,nolink,25x25,Astral);1|&amp;ref(Spell/V_Nature.jpg,nolink,25x25,Nature Gem);40|儀式/陸上専用|指揮官召喚|
|~|~|&gt;|&gt;|&gt;|&gt;|強大な魔力を持つ翼ある蛇Couatlを召喚します|
|Conjuration Lv8|Contact Scorpion Man|&amp;ref(Spell/P_Earth.jpg,nolink,25x25,Earth);1|&amp;ref(Spell/P_Fire.jpg,nolink,25x25,Fire);1|&amp;ref(Spell/V_Earth.jpg,nolink,25x25,Earth Gem);12|儀式/陸上専用|兵士召喚|
|~|~|&gt;|&gt;|&gt;|&gt;|強力な武器を持つScorpion Manを1体召喚します|
***固有アイテム
|Construction Lv8|BGCOLOR(#000000):&amp;ref(Item/Helms/The-Jade-Mask.jpg,nolink,75x75,The Jade Mask);|BGCOLOR(BLACK):COLOR(WHITE):''The Jade Mask''|兜|&amp;ref(Spell/P_Death.jpg,nolink,25x25,Death);6&amp;ref(Spell/P_Nature.jpg,nolink,25x25,Nature);3|&amp;ref(Spell/V_Death.jpg,nolink,25x25,Death Gem);60&amp;ref(Spell/V_Nature.jpg,nolink,25x25,Nature Gem);15|
|~|~|&gt;|&gt;|&gt;|頭部防護：20&amp;br;防御修正：0&amp;br;装備負担：0&amp;br;魔法の防具&amp;br;&amp;br;&amp;ref(Item/Poison-Resistant.jpg,nolink,25x25,Poison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
|~|&gt;|&gt;|&gt;|&gt;|BGCOLOR(#F5F5F5):死魔法増強。強大な力を持つが使い手を選ぶ|
**聖職
***支配圏特殊効果
自国の税収増加、他国の税収低下。冷血動物でなく沼地適応を持たないものに病気を広げる（味方の神、使徒、Sacredは除外）
***聖職者特殊能力
なし
</v>
      </c>
    </row>
    <row r="52" spans="1:31" x14ac:dyDescent="0.15">
      <c r="A52" t="s">
        <v>2954</v>
      </c>
      <c r="B52" t="s">
        <v>2915</v>
      </c>
      <c r="C52" t="s">
        <v>2979</v>
      </c>
      <c r="D52" t="s">
        <v>3079</v>
      </c>
      <c r="E52" s="10" t="s">
        <v>10701</v>
      </c>
      <c r="F52" s="10" t="s">
        <v>10702</v>
      </c>
      <c r="L52" t="s">
        <v>10705</v>
      </c>
      <c r="M52" t="s">
        <v>10704</v>
      </c>
      <c r="P52">
        <v>2</v>
      </c>
      <c r="T52">
        <v>100</v>
      </c>
      <c r="U52">
        <v>500</v>
      </c>
      <c r="W52" t="s">
        <v>10703</v>
      </c>
      <c r="Y52" t="s">
        <v>10706</v>
      </c>
      <c r="Z52" t="s">
        <v>10707</v>
      </c>
      <c r="AB52" t="str">
        <f t="shared" si="0"/>
        <v>|BGCOLOR(#FDFDFD):[[&amp;ref(Pangaea.jpg,nolink,50x65,Pangaea, Age of Bronze);&gt;./Pangaea]]</v>
      </c>
      <c r="AC52" t="str">
        <f t="shared" ca="1" si="3"/>
        <v>|BGCOLOR(#FAEBD7):[[''Pangaea''&gt;./Pangaea]]</v>
      </c>
      <c r="AD52"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v>
      </c>
      <c r="AE52" t="str">
        <f ca="1">CONCATENATE("*",B52,", ",C52,CHAR(10),E52,CHAR(10),"**国勢",CHAR(10),"|種族|",F52,"|",CHAR(10),"|経済|",G52,"|",CHAR(10),"|気候|",IF(H52&lt;&gt;"",REPT(SUBSTITUTE(SUBSTITUTE(LEFT(H52,4),"Heat","&amp;ref(Spell/S_Heat.jpg,nolink,25x25,Heat);"),"Cold","&amp;ref(Spell/S_Cold.jpg,nolink,25x25,Cold);"),RIGHT(H52,1)),""),"|",CHAR(10),"|祝福|",SUBSTITUTE(SUBSTITUTE(SUBSTITUTE(SUBSTITUTE(SUBSTITUTE(SUBSTITUTE(SUBSTITUTE(SUBSTITUTE(J52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52&amp;" "&amp;B52&amp;" 指揮官 S",Troops!$A:$A,0)&amp;":AJ"&amp;MATCH(A52&amp;" "&amp;B52&amp;" 指揮官 E",Troops!$A:$A,0))),myConcat(INDIRECT("Troops!AJ"&amp;MATCH(A52&amp;" "&amp;B52&amp;" 指揮官 S",Troops!$A:$A,0)))),CHAR(10),"***兵士",CHAR(10),"|名称|種別|コスト|&gt;|雇用条件|指揮枠|行軍|",CHAR(10),IFERROR(myConcat(INDIRECT("Troops!AJ"&amp;MATCH(A52&amp;" "&amp;B52&amp;" 兵士 S",Troops!$A:$A,0)&amp;":AJ"&amp;MATCH(A52&amp;" "&amp;B52&amp;" 兵士 E",Troops!$A:$A,0))),myConcat(INDIRECT("Troops!AJ"&amp;MATCH(A52&amp;" "&amp;B52&amp;" 指揮官 S",Troops!$A:$A,0)))),"**守備隊",CHAR(10),"|種別|指揮官|兵士|備考|",CHAR(10),IFERROR(myConcat(INDIRECT("Defence!H"&amp;MATCH(A52&amp;" "&amp;B52&amp;" S",Defence!$A:$A,0)&amp;":H"&amp;MATCH(A52&amp;" "&amp;B52&amp;" E",Defence!$A:$A,0))),myConcat(INDIRECT("Defence!H"&amp;MATCH(A52&amp;" "&amp;B52&amp;" S",Defence!$A:$A,0)))),CHAR(10),"**建造物",CHAR(10),"***首都要塞",CHAR(10),"|名称|管理力|指揮官雇用|兵士雇用|食糧庫|守備隊倍率|防壁強度|",CHAR(10),VLOOKUP(L52,Fort!$D:$M,10,FALSE),CHAR(10),"***陸上要塞",CHAR(10),"|名称|建造費|工期|管理力|指揮官雇用|兵士雇用|食糧庫|守備隊倍率|防壁強度|",CHAR(10),IFERROR(myConcat(INDIRECT(ADDRESS(MATCH(M52&amp;"1",Fort!$A:$A,0),MATCH(T52,Fort!$1:$1,0),3,1,"Fort")&amp;":"&amp;ADDRESS(MATCH(M52&amp;P52,Fort!$A:$A,0),MATCH(T52,Fort!$1:$1,0),3,1))),myConcat(INDIRECT(ADDRESS(MATCH(M52&amp;"1",Fort!$A:$A,0),MATCH(T52,Fort!$1:$1,0),3,1,"Fort")))),IFERROR("***沿岸要塞"&amp;CHAR(10)&amp;"|名称|建造費|工期|管理力|指揮官雇用|兵士雇用|食糧庫|守備隊倍率|防壁強度|"&amp;CHAR(10)&amp;IFERROR(myConcat(INDIRECT(ADDRESS(MATCH(N52&amp;"1",Fort!$A:$A,0),MATCH(T52,Fort!$1:$1,0),3,1,"Fort")&amp;":"&amp;ADDRESS(MATCH(N52&amp;Q52,Fort!$A:$A,0),MATCH(T52,Fort!$1:$1,0),3,1))),myConcat(INDIRECT(ADDRESS(MATCH(N52&amp;"1",Fort!$A:$A,0),MATCH(T52,Fort!$1:$1,0),3,1,"Fort")))&amp;CHAR(10)),""),"***水中要塞",CHAR(10),IFERROR("|名称|建造費|工期|管理力|指揮官雇用|兵士雇用|食糧庫|守備隊倍率|防壁強度|"&amp;CHAR(10)&amp;IFERROR(myConcat(INDIRECT(ADDRESS(MATCH(O52&amp;"1",Fort!$A:$A,0),MATCH(T52,Fort!$1:$1,0),3,1,"Fort")&amp;":"&amp;ADDRESS(MATCH(O52&amp;R52,Fort!$A:$A,0),MATCH(T52,Fort!$1:$1,0),3,1))),myConcat(INDIRECT(ADDRESS(MATCH(O52&amp;"1",Fort!$A:$A,0),MATCH(T52,Fort!$1:$1,0),3,1,"Fort")))),"建造不可"),CHAR(10),"***研究所と寺院",CHAR(10),"|設備|費用|特殊効果|",CHAR(10),"|研究所|",IF(U52&lt;&gt;500,"''"&amp;U52&amp;"''",U52),"|",V52,"|",CHAR(10),"|寺院|",IF(W52&lt;&gt;400,"''"&amp;W52&amp;"''",W52),"|",X52,"|",CHAR(10),"**魔法",CHAR(10),"***魔法資源",CHAR(10),"|魔法土地|",Y52,"|",CHAR(10),"|宝石収入|",SUBSTITUTE(SUBSTITUTE(SUBSTITUTE(SUBSTITUTE(SUBSTITUTE(SUBSTITUTE(SUBSTITUTE(SUBSTITUTE(Z52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Slave);"),"|",CHAR(10),"|特殊機能|",AA52,"|",CHAR(10),"***魔法技能",CHAR(10),"|名称|雇用|固定魔力|変動魔力|研究力|特殊能力|",CHAR(10),IFERROR(myConcat(INDIRECT("MagicSkill!AM"&amp;MATCH(A52&amp;" "&amp;B52&amp;" S",MagicSkill!$A:$A,0)&amp;":AM"&amp;MATCH(A52&amp;" "&amp;B52&amp;" E",MagicSkill!$A:$A,0))),myConcat(INDIRECT("MagicSkill!AM"&amp;MATCH(A52&amp;" "&amp;B52&amp;" S",MagicSkill!$A:$A,0)))),CHAR(10),"***固有呪文",CHAR(10),IFERROR(CHAR(10)&amp;"|領域|名称|主系統|副系統|消費|使用場面|簡易分類|"&amp;CHAR(10)&amp;IFERROR(myConcat(INDIRECT("NationalSpellWork!E"&amp;MATCH(A52&amp;" "&amp;B52&amp;" S",NationalSpellWork!$A:$A,0)&amp;":E"&amp;MATCH(A52&amp;" "&amp;B52&amp;" E",NationalSpellWork!$A:$A,0))),myConcat(INDIRECT("NationalSpellWork!E"&amp;MATCH(A52&amp;" "&amp;B52&amp;" S",NationalSpellWork!$A:$A,0)))),"なし"),CHAR(10),"***固有アイテム",CHAR(10),IFERROR(IFERROR(myConcat(INDIRECT("NationalItemWork!E"&amp;MATCH(A52&amp;" "&amp;B52&amp;" S",NationalItemWork!$A:$A,0)&amp;":E"&amp;MATCH(A52&amp;" "&amp;B52&amp;" E",NationalItemWork!$A:$A,0))),myConcat(INDIRECT("NationalItemWork!E"&amp;MATCH(A52&amp;" "&amp;B52&amp;" S",NationalItemWork!$A:$A,0)))),"なし"),CHAR(10),"**聖職",CHAR(10),"***支配圏特殊効果",CHAR(10),IF(I52&lt;&gt;"",I52,"なし"),CHAR(10),"***聖職者特殊能力",CHAR(10),IF(K52&lt;&gt;"",K52,"なし"),CHAR(10))</f>
        <v xml:space="preserve">*Pangaea, Age of Bronze
Pangaeaは、自然との繋がりを持つ野性的な生物が住む森の国です。
サテュロス、ケンタウロス、そしてミノタウロスのような半人は、森の深部にある神聖なる木立の支配者に仕えます。
古代には、森は世界の多くを覆っていましたが、しかしそれは変わりました。
人間は最早獣ではなく、動物は最早野生の存在ではありません。
野生の世界は、消えようとしています。
ケンタウロスは文明的な社会を発達させ、甲冑を身に着け始めました。
木立の守護者Panは、彼らの減少を続ける住処を護るべく行動するべき時であると決定しました。
**国勢
|種族|サテュロス、ケンタウロス、ミノタウロス、パン|
|経済||
|気候||
|祝福||
**正規軍
***指揮官
|名称|種別|コスト|&gt;|雇用条件|指揮能力|行軍|
|BGCOLOR(#F5F5F5):Black Harpy|斥候|&amp;ref(Nation/C_Gold.jpg,nolink,25x25,Gold);25&amp;ref(Nation/C_Resource.jpg,nolink,25x25,Resource);1&amp;ref(Nation/C_Command.jpg,nolink,25x25,Commander Point);1|&amp;ref(Nation/R_Fort.jpg,nolink,25x25,Land Fortress);&amp;ref(Nation/R_Forest.jpg,nolink,25x25,Any Forest);||&amp;ref(Nation/Squad.jpg,nolink,25x25,Squad);1&amp;ref(Nation/LivingLead.jpg,nolink,25x25,Leadership);10|34&amp;ref(Nation/Stealthy.jpg,nolink,25x25,Stealthy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|BGCOLOR(#F5F5F5):Satyr Commander|指揮官|&amp;ref(Nation/C_Gold.jpg,nolink,25x25,Gold);40&amp;ref(Nation/C_Resource.jpg,nolink,25x25,Resource);23&amp;ref(Nation/C_Command.jpg,nolink,25x25,Commander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|~|&gt;|&gt;|&gt;|&gt;|&gt;|BGCOLOR(#F5F5F5):潜伏可能な指揮官。指揮上限は控えめ|
|BGCOLOR(#F5F5F5):Centaur Commander|指揮官|&amp;ref(Nation/C_Gold.jpg,nolink,25x25,Gold);75&amp;ref(Nation/C_Resource.jpg,nolink,25x25,Resource);32&amp;ref(Nation/C_Command.jpg,nolink,25x25,Commander Point);1|&amp;ref(Nation/R_Fort.jpg,nolink,25x25,Land Fortress);||&amp;ref(Nation/Squad.jpg,nolink,25x25,Squad);3&amp;ref(Nation/LivingLead.jpg,nolink,25x25,Leadership);80&amp;ref(Item/Uninspirational.jpg,nolink,25x25,Inspirational (-1));|16&amp;ref(Nation/Forest-Survival.jpg,nolink,25x25,Forest Survival);|
|~|&gt;|&gt;|&gt;|&gt;|&gt;|BGCOLOR(#F5F5F5):半上位指揮官。指揮能力は高いが慕われていない|
|BGCOLOR(#F5F5F5):Minotaur Lord|指揮官|&amp;ref(Nation/C_Gold.jpg,nolink,25x25,Gold);70&amp;ref(Nation/C_Resource.jpg,nolink,25x25,Resource);35&amp;ref(Nation/C_Command.jpg,nolink,25x25,Commander Point);1|&amp;ref(Nation/R_Fort.jpg,nolink,25x25,Land Fortress);||&amp;ref(Nation/Squad.jpg,nolink,25x25,Squad);2&amp;ref(Nation/LivingLead.jpg,nolink,25x25,Leadership);60|14&amp;ref(Nation/Forest-Survival.jpg,nolink,25x25,Forest Survival);|
|~|&gt;|&gt;|&gt;|&gt;|&gt;|BGCOLOR(#F5F5F5):標準的な指揮官。負傷すると特攻する点に注意が必要|
|BGCOLOR(#F5F5F5):Centauride Hierophantide|聖職者&amp;ref(Nation/Sacred.jpg,nolink,25x25,Sacred);|&amp;ref(Nation/C_Gold.jpg,nolink,25x25,Gold);120&amp;ref(Nation/C_Resource.jpg,nolink,25x25,Resource);3&amp;ref(Nation/C_Command.jpg,nolink,25x25,Commander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|~|&gt;|&gt;|&gt;|&gt;|&gt;|BGCOLOR(#F5F5F5):レベル1の聖職者。水か緑の魔法技能も持ち指揮も可能|
|BGCOLOR(#F5F5F5):Centaur Hierophant|聖職者&amp;ref(Nation/Sacred.jpg,nolink,25x25,Sacred);|&amp;ref(Nation/C_Gold.jpg,nolink,25x25,Gold);120&amp;ref(Nation/C_Resource.jpg,nolink,25x25,Resource);4&amp;ref(Nation/C_Command.jpg,nolink,25x25,Commander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|~|&gt;|&gt;|&gt;|&gt;|&gt;|BGCOLOR(#F5F5F5):レベル1の聖職者。地か緑の魔法技能も持ち指揮も可能|
|BGCOLOR(#F5F5F5):Dryad|聖職者&amp;ref(Nation/Sacred.jpg,nolink,25x25,Sacred);|&amp;ref(Nation/C_Gold.jpg,nolink,25x25,Gold);220&amp;ref(Nation/C_Resource.jpg,nolink,25x25,Resource);1&amp;ref(Nation/C_Command.jpg,nolink,25x25,Commander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Leadership);10&amp;ref(Item/Beastmaster.jpg,nolink,25x25,Beastmaster (+1));|18&amp;ref(Nation/Stealthy.jpg,nolink,25x25,Stealthy (65));&amp;ref(Nation/Forest-Survival.jpg,nolink,25x25,Forest Survival);|
|~|&gt;|&gt;|&gt;|&gt;|&gt;|BGCOLOR(#F5F5F5):レベル2の聖職者。緑などの魔法技能も持ち奇襲部隊の指揮も可能|
|BGCOLOR(#F5F5F5):Pan|魔術師|&amp;ref(Nation/C_Gold.jpg,nolink,25x25,Gold);305&amp;ref(Nation/C_Resource.jpg,nolink,25x25,Resource);1&amp;ref(Nation/C_Command.jpg,nolink,25x25,Commander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Leadership);30+&amp;ref(Nation/UndeadLead.jpg,nolink,25x25,Undead Leadership);0+&amp;ref(Item/Beastmaster.jpg,nolink,25x25,Beastmaster (+2));|18&amp;ref(Nation/Stealthy.jpg,nolink,25x25,Stealthy (40));&amp;ref(Nation/Forest-Survival.jpg,nolink,25x25,Forest Survival);|
|~|&gt;|&gt;|&gt;|&gt;|&gt;|BGCOLOR(#F5F5F5):緑、地などの魔法技能を持つ。高い魔力を備えるが雇用条件は緩い|
|BGCOLOR(#F5F5F5):Pandemoniac|魔術師|&amp;ref(Nation/C_Gold.jpg,nolink,25x25,Gold);255&amp;ref(Nation/C_Resource.jpg,nolink,25x25,Resource);1&amp;ref(Nation/C_Command.jpg,nolink,25x25,Commander Point);4|&amp;ref(Nation/R_Capital.jpg,nolink,25x25,National Capital);|&amp;ref(Spell/P_Research.jpg,nolink,25x25,Lab Needed);|&amp;ref(Nation/Squad.jpg,nolink,25x25,Squad);3&amp;ref(Nation/LivingLead.jpg,nolink,25x25,Leadership);80&amp;ref(Nation/MagicLead.jpg,nolink,25x25,Magic Leadership);25+&amp;ref(Nation/UndeadLead.jpg,nolink,25x25,Undead Leadership);10+&amp;ref(Item/Beastmaster.jpg,nolink,25x25,Beastmaster (+1));|18&amp;ref(Nation/Stealthy.jpg,nolink,25x25,Stealthy (40));&amp;ref(Nation/Forest-Survival.jpg,nolink,25x25,Forest Survival);|
|~|&gt;|&gt;|&gt;|&gt;|&gt;|BGCOLOR(#F5F5F5):緑、血などの魔法技能を持つ。数は出せないが有用|
***兵士
|名称|種別|コスト|&gt;|雇用条件|指揮枠|行軍|
|BGCOLOR(#F5F5F5):Harpy|飛行兵|&amp;ref(Nation/C_Gold.jpg,nolink,25x25,Gold);7&amp;ref(Nation/C_Resource.jpg,nolink,25x25,Resource);1&amp;ref(Nation/C_Recruitment.jpg,nolink,25x25,Recruitment Point);3|&amp;ref(Nation/R_Fort.jpg,nolink,25x25,Land Fortress);&amp;ref(Nation/R_Forest.jpg,nolink,25x25,Any Forest);||&amp;ref(Nation/LivingLead.jpg,nolink,25x25,Living);|32&amp;ref(Nation/Stealthy.jpg,nolink,25x25,Stealthy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|BGCOLOR(#F5F5F5):Satyr Sneak|歩兵|&amp;ref(Nation/C_Gold.jpg,nolink,25x25,Gold);9&amp;ref(Nation/C_Resource.jpg,nolink,25x25,Resource);3&amp;ref(Nation/C_Recruitment.jpg,nolink,25x25,Recruitment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|BGCOLOR(#F5F5F5):Satyr|歩兵|&amp;ref(Nation/C_Gold.jpg,nolink,25x25,Gold);9&amp;ref(Nation/C_Resource.jpg,nolink,25x25,Resource);4&amp;ref(Nation/C_Recruitment.jpg,nolink,25x25,Recruitment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|BGCOLOR(#F5F5F5):Satry|歩兵|&amp;ref(Nation/C_Gold.jpg,nolink,25x25,Gold);9&amp;ref(Nation/C_Resource.jpg,nolink,25x25,Resource);4&amp;ref(Nation/C_Recruitment.jpg,nolink,25x25,Recruitment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|~|&gt;|&gt;|&gt;|&gt;|&gt;|BGCOLOR(#F5F5F5):槍と小盾を持つ軽歩兵。射撃に少し強い|
|BGCOLOR(#F5F5F5):Satyr Hoplite|歩兵|&amp;ref(Nation/C_Gold.jpg,nolink,25x25,Gold);14&amp;ref(Nation/C_Resource.jpg,nolink,25x25,Resource);24&amp;ref(Nation/C_Recruitment.jpg,nolink,25x25,Recruitment Point);24|&amp;ref(Nation/R_Fort.jpg,nolink,25x25,Land Fortress);||&amp;ref(Nation/LivingLead.jpg,nolink,25x25,Living);|14&amp;ref(Nation/Forest-Survival.jpg,nolink,25x25,Forest Survival);|
|~|&gt;|&gt;|&gt;|&gt;|&gt;|BGCOLOR(#F5F5F5):槍と盾を持つ重歩兵。他のSatyrと違い統制され密な隊列まで組む|
|BGCOLOR(#F5F5F5):Reveler|歩兵|&amp;ref(Nation/C_Gold.jpg,nolink,25x25,Gold);16&amp;ref(Nation/C_Resource.jpg,nolink,25x25,Resource);3&amp;ref(Nation/C_Recruitment.jpg,nolink,25x25,Recruitment Point);14|&amp;ref(Nation/R_Fort.jpg,nolink,25x25,Land Fortress);||&amp;ref(Nation/LivingLead.jpg,nolink,25x25,Living);&amp;ref(Nation/Undisciplined.jpg,nolink,25x25,Undisciplined);|16&amp;ref(Nation/Stealthy.jpg,nolink,25x25,Stealthy (40));&amp;ref(Nation/Forest-Survival.jpg,nolink,25x25,Forest Survival);|
|~|&gt;|&gt;|&gt;|&gt;|&gt;|BGCOLOR(#F5F5F5):槍を持つ軽装狂戦士。統制不能だが戦闘力は侮り難い|
|BGCOLOR(#F5F5F5):Minotaur|歩兵|&amp;ref(Nation/C_Gold.jpg,nolink,25x25,Gold);40&amp;ref(Nation/C_Resource.jpg,nolink,25x25,Resource);8&amp;ref(Nation/C_Recruitment.jpg,nolink,25x25,Recruitment Point);6|&amp;ref(Nation/R_Fort.jpg,nolink,25x25,Land Fortress);&amp;ref(Nation/R_Forest.jpg,nolink,25x25,Any Forest);||&amp;ref(Nation/LivingLead.jpg,nolink,25x25,Living);&amp;ref(Nation/Undisciplined.jpg,nolink,25x25,Undisciplined);|16&amp;ref(Nation/Forest-Survival.jpg,nolink,25x25,Forest Survival);|
|~|&gt;|&gt;|&gt;|&gt;|&gt;|BGCOLOR(#F5F5F5):戦斧を持つ軽装狂戦士。人間大以下の敵には蹂躙を仕掛ける|
|BGCOLOR(#F5F5F5):War Minotaur|歩兵|&amp;ref(Nation/C_Gold.jpg,nolink,25x25,Gold);50&amp;ref(Nation/C_Resource.jpg,nolink,25x25,Resource);28&amp;ref(Nation/C_Recruitment.jpg,nolink,25x25,Recruitment Point);18|&amp;ref(Nation/R_Fort.jpg,nolink,25x25,Land Fortress);||&amp;ref(Nation/LivingLead.jpg,nolink,25x25,Living);|16&amp;ref(Nation/Forest-Survival.jpg,nolink,25x25,Forest Survival);|
|~|&gt;|&gt;|&gt;|&gt;|&gt;|BGCOLOR(#F5F5F5):戦斧を持つ狂戦士。こちらは命令を聞く|
|BGCOLOR(#F5F5F5):Centauride|射手|&amp;ref(Nation/C_Gold.jpg,nolink,25x25,Gold);25&amp;ref(Nation/C_Resource.jpg,nolink,25x25,Resource);3&amp;ref(Nation/C_Recruitment.jpg,nolink,25x25,Recruitment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|~|&gt;|&gt;|&gt;|&gt;|&gt;|BGCOLOR(#F5F5F5):極めて高い精度を持つ弓兵。力も人間より強い|
|BGCOLOR(#F5F5F5):Centaur|射手|&amp;ref(Nation/C_Gold.jpg,nolink,25x25,Gold);25&amp;ref(Nation/C_Resource.jpg,nolink,25x25,Resource);4&amp;ref(Nation/C_Recruitment.jpg,nolink,25x25,Recruitment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|~|&gt;|&gt;|&gt;|&gt;|&gt;|BGCOLOR(#F5F5F5):高い精度を持つ長弓兵。一発の威力や射程で勝る|
|BGCOLOR(#F5F5F5):Centauride Warrior|歩兵|&amp;ref(Nation/C_Gold.jpg,nolink,25x25,Gold);30&amp;ref(Nation/C_Resource.jpg,nolink,25x25,Resource);11&amp;ref(Nation/C_Recruitment.jpg,nolink,25x25,Recruitment Point);17|&amp;ref(Nation/R_Fort.jpg,nolink,25x25,Land Fortress);||&amp;ref(Nation/LivingLead.jpg,nolink,25x25,Living);|20&amp;ref(Nation/Stealthy.jpg,nolink,25x25,Stealthy (40));&amp;ref(Nation/Forest-Survival.jpg,nolink,25x25,Forest Survival);|
|~|&gt;|&gt;|&gt;|&gt;|&gt;|BGCOLOR(#F5F5F5):槍、投槍、盾を持つ軽歩兵。馬の下半身を活かし騎兵の役目を果たす|
|BGCOLOR(#F5F5F5):Centaur Warrior|歩兵|&amp;ref(Nation/C_Gold.jpg,nolink,25x25,Gold);35&amp;ref(Nation/C_Resource.jpg,nolink,25x25,Resource);11&amp;ref(Nation/C_Recruitment.jpg,nolink,25x25,Recruitment Point);21|&amp;ref(Nation/R_Fort.jpg,nolink,25x25,Land Fortress);||&amp;ref(Nation/LivingLead.jpg,nolink,25x25,Living);|20&amp;ref(Nation/Stealthy.jpg,nolink,25x25,Stealthy (40));&amp;ref(Nation/Forest-Survival.jpg,nolink,25x25,Forest Survival);|
|~|&gt;|&gt;|&gt;|&gt;|&gt;|BGCOLOR(#F5F5F5):軽突撃槍と盾を持つ軽装狂戦士。正面からの殴り合いでも強力|
|BGCOLOR(#F5F5F5):Centauride Cataphract|歩兵|&amp;ref(Nation/C_Gold.jpg,nolink,25x25,Gold);30&amp;ref(Nation/C_Resource.jpg,nolink,25x25,Resource);28&amp;ref(Nation/C_Recruitment.jpg,nolink,25x25,Recruitment Point);17|&amp;ref(Nation/R_Fort.jpg,nolink,25x25,Land Fortress);||&amp;ref(Nation/LivingLead.jpg,nolink,25x25,Living);|14&amp;ref(Nation/Forest-Survival.jpg,nolink,25x25,Forest Survival);|
|~|&gt;|&gt;|&gt;|&gt;|&gt;|BGCOLOR(#F5F5F5):軽突撃槍、投槍、盾を持つ重歩兵。戦闘技能に優れる|
|BGCOLOR(#F5F5F5):Centaur Cataphract|歩兵|&amp;ref(Nation/C_Gold.jpg,nolink,25x25,Gold);35&amp;ref(Nation/C_Resource.jpg,nolink,25x25,Resource);32&amp;ref(Nation/C_Recruitment.jpg,nolink,25x25,Recruitment Point);21|&amp;ref(Nation/R_Fort.jpg,nolink,25x25,Land Fortress);||&amp;ref(Nation/LivingLead.jpg,nolink,25x25,Living);|14&amp;ref(Nation/Forest-Survival.jpg,nolink,25x25,Forest Survival);|
|~|&gt;|&gt;|&gt;|&gt;|&gt;|BGCOLOR(#F5F5F5):軽突撃槍と盾を持つ重歩兵。強力かつ高速だが疲労が激しい|
|BGCOLOR(#F5F5F5):White Centaur|歩兵&amp;ref(Nation/Sacred.jpg,nolink,25x25,Sacred);|&amp;ref(Nation/C_Gold.jpg,nolink,25x25,Gold);55&amp;ref(Nation/C_Resource.jpg,nolink,25x25,Resource);12&amp;ref(Nation/C_Recruitment.jpg,nolink,25x25,Recruitment Point);29|&amp;ref(Nation/R_Capital.jpg,nolink,25x25,National Capital);|&amp;ref(Spell/P_Holy.jpg,nolink,25x25,Temple Needed);|&amp;ref(Nation/LivingLead.jpg,nolink,25x25,Living);|20&amp;ref(Nation/Stealthy.jpg,nolink,25x25,Stealthy (40));&amp;ref(Nation/Forest-Survival.jpg,nolink,25x25,Forest Survival);|
|~|&gt;|&gt;|&gt;|&gt;|&gt;|BGCOLOR(#F5F5F5):軽突撃槍、投槍、盾を持つ軽装狂戦士。強力な上に奇襲攻撃にも使える|
|BGCOLOR(#F5F5F5):Maenad|歩兵|&amp;ref(Nation/C_Gold.jpg,nolink,25x25,Gold);0&amp;ref(Nation/C_Resource.jpg,nolink,25x25,Resource);1&amp;ref(Nation/C_Recruitment.jpg,nolink,25x25,Recruitment Point);2|&amp;ref(Nation/Monster-Summoner.jpg,nolink,25x25,Monster Summoner (Free));||&amp;ref(Nation/LivingLead.jpg,nolink,25x25,Living);&amp;ref(Nation/Undisciplined.jpg,nolink,25x25,Undisciplined);|16&amp;ref(Nation/Forest-Survival.jpg,nolink,25x25,Forest Survival);|
|~|&gt;|&gt;|&gt;|&gt;|&gt;|BGCOLOR(#F5F5F5):爪で戦う裸の人間。弱いが士気は高く弾避けに向く|
**守備隊
|種別|指揮官|兵士|備考|
|陸上下位|Centaur Commander|Satyr:10　Satyr:10　Harpy:10|Satyrはそれぞれ小盾装備と投槍装備|
|陸上上位|Centaur Hierophant|Centaur:5　Centaur Warrior:5||
|陸上要塞|Centaur Hierophant|Centaur:6||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|寺院|''400（森林のみ200）''||
**魔法
***魔法資源
|魔法土地|The Grove of Gaia, Hidden Grove|
|宝石収入|&amp;ref(Spell/V_Nature.jpg,nolink,25x25,Nature Gem);5|
|特殊機能||
***魔法技能
|名称|雇用|固定魔力|変動魔力|研究力|特殊能力|
|Centauride Hierophantide|&amp;ref(Nation/R_Fort.jpg,nolink,25x25,Land Fortress);&amp;ref(Nation/R_Forest.jpg,nolink,25x25,Any Forest);|&amp;ref(Spell/P_Holy.jpg,nolink,25x25,Holy);1|&amp;ref(Spell/P_Water.jpg,nolink,25x25,Water);&amp;ref(Spell/P_Nature.jpg,nolink,25x25,Nature);+1:100%|&amp;ref(Spell/P_Research.jpg,nolink,25x25,Research);7|&amp;ref(Nation/Sacred.jpg,nolink,25x25,Sacred);|
|Centaur Hierophant|&amp;ref(Nation/R_Fort.jpg,nolink,25x25,Land Fortress);&amp;ref(Nation/R_Forest.jpg,nolink,25x25,Any Forest);|&amp;ref(Spell/P_Holy.jpg,nolink,25x25,Holy);1|&amp;ref(Spell/P_Earth.jpg,nolink,25x25,Earth);&amp;ref(Spell/P_Nature.jpg,nolink,25x25,Nature);+1:100%|&amp;ref(Spell/P_Research.jpg,nolink,25x25,Research);7|&amp;ref(Nation/Sacred.jpg,nolink,25x25,Sacred);|
|Dryad|&amp;ref(Nation/R_Fort.jpg,nolink,25x25,Land Fortress);|&amp;ref(Spell/P_Nature.jpg,nolink,25x25,Nature);1&amp;ref(Spell/P_Holy.jpg,nolink,25x25,Holy);2|&amp;ref(Spell/P_Water.jpg,nolink,25x25,Water);&amp;ref(Spell/P_Earth.jpg,nolink,25x25,Earth);&amp;ref(Spell/P_Nature.jpg,nolink,25x25,Nature);+1:100%|&amp;ref(Spell/P_Research.jpg,nolink,25x25,Research);9|&amp;ref(Nation/Sacred.jpg,nolink,25x25,Sacred);|
|Pan|&amp;ref(Nation/R_Fort.jpg,nolink,25x25,Land Fortress);|&amp;ref(Spell/P_Earth.jpg,nolink,25x25,Earth);2&amp;ref(Spell/P_Nature.jpg,nolink,25x25,Nature);3|&amp;ref(Spell/P_Earth.jpg,nolink,25x25,Earth);&amp;ref(Spell/P_Nature.jpg,nolink,25x25,Nature);+1:100%&amp;br;&amp;ref(Spell/P_Earth.jpg,nolink,25x25,Earth);&amp;ref(Spell/P_Nature.jpg,nolink,25x25,Nature);&amp;ref(Spell/P_Blood.jpg,nolink,25x25,Blood);+1:10%|&amp;ref(Spell/P_Research.jpg,nolink,25x25,Research);17+||
|Pandemoniac|&amp;ref(Nation/R_Capital.jpg,nolink,25x25,National Capital);|&amp;ref(Spell/P_Nature.jpg,nolink,25x25,Nature);3&amp;ref(Spell/P_Blood.jpg,nolink,25x25,Blood);2|&amp;ref(Spell/P_Earth.jpg,nolink,25x25,Earth);&amp;ref(Spell/P_Nature.jpg,nolink,25x25,Nature);&amp;ref(Spell/P_Blood.jpg,nolink,25x25,Blood);+1:10%|&amp;ref(Spell/P_Research.jpg,nolink,25x25,Research);15+||
***固有呪文
|領域|名称|主系統|副系統|消費|使用場面|簡易分類|
|Conjuration Lv5|Monster Boar|&amp;ref(Spell/P_Nature.jpg,nolink,25x25,Nature);3||&amp;ref(Spell/V_Nature.jpg,nolink,25x25,Nature Gem);10|儀式/陸上専用|災害誘発|
|~|~|&gt;|&gt;|&gt;|&gt;|指定した州にMonster Boarを潜伏させ不安度を増加させます|
|Alteration Lv5|Fort of the Ancients|&amp;ref(Spell/P_Nature.jpg,nolink,25x25,Nature);4||&amp;ref(Spell/V_Nature.jpg,nolink,25x25,Nature Gem);35|儀式/森林・海中限定|要塞建設|
|~|~|&gt;|&gt;|&gt;|&gt;|州に陸海に応じた種類の要塞を即座に建設します|
|Enchantment Lv0|Tune of Fear|&amp;ref(Spell/P_Nature.jpg,nolink,25x25,Nature);1|||戦闘/陸上専用|恐怖|
|~|~|&gt;|&gt;|&gt;|&gt;|周囲広範囲の敵に恐怖を植え付けます|
|Enchantment Lv0|Tune of Growth|&amp;ref(Spell/P_Nature.jpg,nolink,25x25,Nature);1|||戦闘/陸上専用|捕縛|
|~|~|&gt;|&gt;|&gt;|&gt;|周囲広範囲の敵を蔓で捕縛し動きを封じます|
|Enchantment Lv0|Tune of Dancing Death|&amp;ref(Spell/P_Nature.jpg,nolink,25x25,Nature);1|||戦闘/陸上専用|疲労|
|~|~|&gt;|&gt;|&gt;|&gt;|周囲広範囲の敵を疲労させようと試みます|
|Enchantment Lv5|Awaken Hamadryad|&amp;ref(Spell/P_Nature.jpg,nolink,25x25,Nature);4||&amp;ref(Spell/V_Nature.jpg,nolink,25x25,Nature Gem);25|儀式/森林限定|指揮官召喚|
|~|~|&gt;|&gt;|&gt;|&gt;|緑魔法を使う固定された木の精霊Hamadryadを召喚します|
***固有アイテム
なし
**聖職
***支配圏特殊効果
なし
***聖職者特殊能力
なし
</v>
      </c>
    </row>
    <row r="53" spans="1:31" x14ac:dyDescent="0.15">
      <c r="A53" t="s">
        <v>2954</v>
      </c>
      <c r="B53" t="s">
        <v>2980</v>
      </c>
      <c r="C53" t="s">
        <v>2981</v>
      </c>
      <c r="D53" t="s">
        <v>3079</v>
      </c>
      <c r="E53" s="10" t="s">
        <v>10918</v>
      </c>
      <c r="F53" s="10" t="s">
        <v>10914</v>
      </c>
      <c r="I53" t="s">
        <v>10915</v>
      </c>
      <c r="K53" t="s">
        <v>13062</v>
      </c>
      <c r="L53" t="s">
        <v>10910</v>
      </c>
      <c r="M53" t="s">
        <v>10911</v>
      </c>
      <c r="P53">
        <v>1</v>
      </c>
      <c r="T53">
        <v>150</v>
      </c>
      <c r="U53" t="s">
        <v>10913</v>
      </c>
      <c r="W53" t="s">
        <v>10912</v>
      </c>
      <c r="Y53" t="s">
        <v>10916</v>
      </c>
      <c r="Z53" t="s">
        <v>10917</v>
      </c>
      <c r="AB53" t="str">
        <f t="shared" si="0"/>
        <v>|BGCOLOR(#FDFDFD):[[&amp;ref(Asphodel.jpg,nolink,50x65,Asphodel, Carrion Woods);&gt;./Asphodel]]</v>
      </c>
      <c r="AC53" t="str">
        <f t="shared" ca="1" si="3"/>
        <v>|BGCOLOR(#FAEBD7):[[''Asphodel''&gt;./Asphodel]]</v>
      </c>
      <c r="AD53"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v>
      </c>
      <c r="AE53" t="str">
        <f ca="1">CONCATENATE("*",B53,", ",C53,CHAR(10),E53,CHAR(10),"**国勢",CHAR(10),"|種族|",F53,"|",CHAR(10),"|経済|",G53,"|",CHAR(10),"|気候|",IF(H53&lt;&gt;"",REPT(SUBSTITUTE(SUBSTITUTE(LEFT(H53,4),"Heat","&amp;ref(Spell/S_Heat.jpg,nolink,25x25,Heat);"),"Cold","&amp;ref(Spell/S_Cold.jpg,nolink,25x25,Cold);"),RIGHT(H53,1)),""),"|",CHAR(10),"|祝福|",SUBSTITUTE(SUBSTITUTE(SUBSTITUTE(SUBSTITUTE(SUBSTITUTE(SUBSTITUTE(SUBSTITUTE(SUBSTITUTE(J53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53&amp;" "&amp;B53&amp;" 指揮官 S",Troops!$A:$A,0)&amp;":AJ"&amp;MATCH(A53&amp;" "&amp;B53&amp;" 指揮官 E",Troops!$A:$A,0))),myConcat(INDIRECT("Troops!AJ"&amp;MATCH(A53&amp;" "&amp;B53&amp;" 指揮官 S",Troops!$A:$A,0)))),CHAR(10),"***兵士",CHAR(10),"|名称|種別|コスト|&gt;|雇用条件|指揮枠|行軍|",CHAR(10),IFERROR(myConcat(INDIRECT("Troops!AJ"&amp;MATCH(A53&amp;" "&amp;B53&amp;" 兵士 S",Troops!$A:$A,0)&amp;":AJ"&amp;MATCH(A53&amp;" "&amp;B53&amp;" 兵士 E",Troops!$A:$A,0))),myConcat(INDIRECT("Troops!AJ"&amp;MATCH(A53&amp;" "&amp;B53&amp;" 指揮官 S",Troops!$A:$A,0)))),"**守備隊",CHAR(10),"|種別|指揮官|兵士|備考|",CHAR(10),IFERROR(myConcat(INDIRECT("Defence!H"&amp;MATCH(A53&amp;" "&amp;B53&amp;" S",Defence!$A:$A,0)&amp;":H"&amp;MATCH(A53&amp;" "&amp;B53&amp;" E",Defence!$A:$A,0))),myConcat(INDIRECT("Defence!H"&amp;MATCH(A53&amp;" "&amp;B53&amp;" S",Defence!$A:$A,0)))),CHAR(10),"**建造物",CHAR(10),"***首都要塞",CHAR(10),"|名称|管理力|指揮官雇用|兵士雇用|食糧庫|守備隊倍率|防壁強度|",CHAR(10),VLOOKUP(L53,Fort!$D:$M,10,FALSE),CHAR(10),"***陸上要塞",CHAR(10),"|名称|建造費|工期|管理力|指揮官雇用|兵士雇用|食糧庫|守備隊倍率|防壁強度|",CHAR(10),IFERROR(myConcat(INDIRECT(ADDRESS(MATCH(M53&amp;"1",Fort!$A:$A,0),MATCH(T53,Fort!$1:$1,0),3,1,"Fort")&amp;":"&amp;ADDRESS(MATCH(M53&amp;P53,Fort!$A:$A,0),MATCH(T53,Fort!$1:$1,0),3,1))),myConcat(INDIRECT(ADDRESS(MATCH(M53&amp;"1",Fort!$A:$A,0),MATCH(T53,Fort!$1:$1,0),3,1,"Fort")))),IFERROR("***沿岸要塞"&amp;CHAR(10)&amp;"|名称|建造費|工期|管理力|指揮官雇用|兵士雇用|食糧庫|守備隊倍率|防壁強度|"&amp;CHAR(10)&amp;IFERROR(myConcat(INDIRECT(ADDRESS(MATCH(N53&amp;"1",Fort!$A:$A,0),MATCH(T53,Fort!$1:$1,0),3,1,"Fort")&amp;":"&amp;ADDRESS(MATCH(N53&amp;Q53,Fort!$A:$A,0),MATCH(T53,Fort!$1:$1,0),3,1))),myConcat(INDIRECT(ADDRESS(MATCH(N53&amp;"1",Fort!$A:$A,0),MATCH(T53,Fort!$1:$1,0),3,1,"Fort")))&amp;CHAR(10)),""),"***水中要塞",CHAR(10),IFERROR("|名称|建造費|工期|管理力|指揮官雇用|兵士雇用|食糧庫|守備隊倍率|防壁強度|"&amp;CHAR(10)&amp;IFERROR(myConcat(INDIRECT(ADDRESS(MATCH(O53&amp;"1",Fort!$A:$A,0),MATCH(T53,Fort!$1:$1,0),3,1,"Fort")&amp;":"&amp;ADDRESS(MATCH(O53&amp;R53,Fort!$A:$A,0),MATCH(T53,Fort!$1:$1,0),3,1))),myConcat(INDIRECT(ADDRESS(MATCH(O53&amp;"1",Fort!$A:$A,0),MATCH(T53,Fort!$1:$1,0),3,1,"Fort")))),"建造不可"),CHAR(10),"***研究所と寺院",CHAR(10),"|設備|費用|特殊効果|",CHAR(10),"|研究所|",IF(U53&lt;&gt;500,"''"&amp;U53&amp;"''",U53),"|",V53,"|",CHAR(10),"|寺院|",IF(W53&lt;&gt;400,"''"&amp;W53&amp;"''",W53),"|",X53,"|",CHAR(10),"**魔法",CHAR(10),"***魔法資源",CHAR(10),"|魔法土地|",Y53,"|",CHAR(10),"|宝石収入|",SUBSTITUTE(SUBSTITUTE(SUBSTITUTE(SUBSTITUTE(SUBSTITUTE(SUBSTITUTE(SUBSTITUTE(SUBSTITUTE(Z53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Slave);"),"|",CHAR(10),"|特殊機能|",AA53,"|",CHAR(10),"***魔法技能",CHAR(10),"|名称|雇用|固定魔力|変動魔力|研究力|特殊能力|",CHAR(10),IFERROR(myConcat(INDIRECT("MagicSkill!AM"&amp;MATCH(A53&amp;" "&amp;B53&amp;" S",MagicSkill!$A:$A,0)&amp;":AM"&amp;MATCH(A53&amp;" "&amp;B53&amp;" E",MagicSkill!$A:$A,0))),myConcat(INDIRECT("MagicSkill!AM"&amp;MATCH(A53&amp;" "&amp;B53&amp;" S",MagicSkill!$A:$A,0)))),CHAR(10),"***固有呪文",CHAR(10),IFERROR(CHAR(10)&amp;"|領域|名称|主系統|副系統|消費|使用場面|簡易分類|"&amp;CHAR(10)&amp;IFERROR(myConcat(INDIRECT("NationalSpellWork!E"&amp;MATCH(A53&amp;" "&amp;B53&amp;" S",NationalSpellWork!$A:$A,0)&amp;":E"&amp;MATCH(A53&amp;" "&amp;B53&amp;" E",NationalSpellWork!$A:$A,0))),myConcat(INDIRECT("NationalSpellWork!E"&amp;MATCH(A53&amp;" "&amp;B53&amp;" S",NationalSpellWork!$A:$A,0)))),"なし"),CHAR(10),"***固有アイテム",CHAR(10),IFERROR(IFERROR(myConcat(INDIRECT("NationalItemWork!E"&amp;MATCH(A53&amp;" "&amp;B53&amp;" S",NationalItemWork!$A:$A,0)&amp;":E"&amp;MATCH(A53&amp;" "&amp;B53&amp;" E",NationalItemWork!$A:$A,0))),myConcat(INDIRECT("NationalItemWork!E"&amp;MATCH(A53&amp;" "&amp;B53&amp;" S",NationalItemWork!$A:$A,0)))),"なし"),CHAR(10),"**聖職",CHAR(10),"***支配圏特殊効果",CHAR(10),IF(I53&lt;&gt;"",I53,"なし"),CHAR(10),"***聖職者特殊能力",CHAR(10),IF(K53&lt;&gt;"",K53,"なし"),CHAR(10))</f>
        <v xml:space="preserve">*Asphodel, Carrion Woods
Asphodelは、かつては自然との繋がりを持つ野性的な生物が住む森の国、Pangaeaの一部でした。
サテュロス、ケンタウロス、そしてミノタウロスのような半人は、森の深部にある神聖なる木立の支配者に仕えます。
古代には、森は世界の多くを覆っていましたが、しかしそれは変わりました。
人間は最早獣ではなく、動物は最早野生の存在ではありません。
野生の世界は、消えようとしています。
野生の森の破壊に応え、腹を空かせた暗き神は現れました。
神聖なる木立のPanは荒野の破壊を阻止できず、その一部は反乱を起こし、文明世界へと暗き激怒を以って反撃しました。
Panic Apostateとその支持者たちは闇の神の影響を受け、その毛皮は復讐に燃える森の雰囲気と同じく黒く染まります。
しかし、勝利は対価と共に来ます。
半人と文明的な人間の双方は、Carrion Woodsの呪いに屈します。
Asphodelは、生ける腐肉が巣食う呪われた森の領域へと徐々に変化しています。
**国勢
|種族|サテュロス、ケンタウロス、ミノタウロス、パン、キャリオン|
|経済||
|気候||
|祝福||
**正規軍
***指揮官
|名称|種別|コスト|&gt;|雇用条件|指揮能力|行軍|
|BGCOLOR(#F5F5F5):Black Harpy|斥候|&amp;ref(Nation/C_Gold.jpg,nolink,25x25,Gold);25&amp;ref(Nation/C_Resource.jpg,nolink,25x25,Resource);1&amp;ref(Nation/C_Command.jpg,nolink,25x25,Commander Point);1|&amp;ref(Nation/R_Fort.jpg,nolink,25x25,Land Fortress);&amp;ref(Nation/R_Forest.jpg,nolink,25x25,Any Forest);||&amp;ref(Nation/Squad.jpg,nolink,25x25,Squad);1&amp;ref(Nation/LivingLead.jpg,nolink,25x25,Leadership);10|34&amp;ref(Nation/Stealthy.jpg,nolink,25x25,Stealthy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|BGCOLOR(#F5F5F5):Minotaur Lord|指揮官|&amp;ref(Nation/C_Gold.jpg,nolink,25x25,Gold);70&amp;ref(Nation/C_Resource.jpg,nolink,25x25,Resource);8&amp;ref(Nation/C_Command.jpg,nolink,25x25,Commander Point);1|&amp;ref(Nation/R_Fort.jpg,nolink,25x25,Land Fortress);&amp;ref(Nation/R_Forest.jpg,nolink,25x25,Any Forest);||&amp;ref(Nation/Squad.jpg,nolink,25x25,Squad);2&amp;ref(Nation/LivingLead.jpg,nolink,25x25,Leadership);60|18&amp;ref(Nation/Forest-Survival.jpg,nolink,25x25,Forest Survival);|
|~|&gt;|&gt;|&gt;|&gt;|&gt;|BGCOLOR(#F5F5F5):標準的な指揮官。負傷すると特攻する点に注意が必要|
|BGCOLOR(#F5F5F5):Centaur Hierophant|聖職者&amp;ref(Nation/Sacred.jpg,nolink,25x25,Sacred);|&amp;ref(Nation/C_Gold.jpg,nolink,25x25,Gold);120&amp;ref(Nation/C_Resource.jpg,nolink,25x25,Resource);4&amp;ref(Nation/C_Command.jpg,nolink,25x25,Commander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Leadership);0+&amp;ref(Nation/UndeadLead.jpg,nolink,25x25,Undead Leadership);10+&amp;ref(Item/Inspirational.jpg,nolink,25x25,Inspirational (+1));|22&amp;ref(Nation/Stealthy.jpg,nolink,25x25,Stealthy (40));&amp;ref(Nation/Forest-Survival.jpg,nolink,25x25,Forest Survival);|
|~|&gt;|&gt;|&gt;|&gt;|&gt;|BGCOLOR(#F5F5F5):レベル1の聖職者。死か緑の魔法技能も持ち指揮も可能|
|BGCOLOR(#F5F5F5):Centauride Hierophantide|聖職者&amp;ref(Nation/Sacred.jpg,nolink,25x25,Sacred);|&amp;ref(Nation/C_Gold.jpg,nolink,25x25,Gold);120&amp;ref(Nation/C_Resource.jpg,nolink,25x25,Resource);3&amp;ref(Nation/C_Command.jpg,nolink,25x25,Commander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Leadership);0+&amp;ref(Nation/UndeadLead.jpg,nolink,25x25,Undead Leadership);10+&amp;ref(Item/Inspirational.jpg,nolink,25x25,Inspirational (+1));|22&amp;ref(Nation/Stealthy.jpg,nolink,25x25,Stealthy (40));&amp;ref(Nation/Forest-Survival.jpg,nolink,25x25,Forest Survival);|
|~|&gt;|&gt;|&gt;|&gt;|&gt;|BGCOLOR(#F5F5F5):レベル1の聖職者。死か緑の魔法技能も持ち指揮も可能|
|BGCOLOR(#F5F5F5):Black Dryad|聖職者&amp;ref(Nation/Sacred.jpg,nolink,25x25,Sacred);|&amp;ref(Nation/C_Gold.jpg,nolink,25x25,Gold);140&amp;ref(Nation/C_Resource.jpg,nolink,25x25,Resource);1&amp;ref(Nation/C_Command.jpg,nolink,25x25,Commander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Leadership);5&amp;ref(Nation/UndeadLead.jpg,nolink,25x25,Undead Leadership);70|18&amp;ref(Nation/Stealthy.jpg,nolink,25x25,Stealthy (60));&amp;ref(Nation/Forest-Survival.jpg,nolink,25x25,Forest Survival);|
|~|&gt;|&gt;|&gt;|&gt;|&gt;|BGCOLOR(#F5F5F5):レベル2の聖職者。死と緑の魔法技能も持ち奇襲部隊の指揮にも適する|
|BGCOLOR(#F5F5F5):Dryad Hag|聖職者&amp;ref(Nation/Sacred.jpg,nolink,25x25,Sacred);|&amp;ref(Nation/C_Gold.jpg,nolink,25x25,Gold);255&amp;ref(Nation/C_Resource.jpg,nolink,25x25,Resource);1&amp;ref(Nation/C_Command.jpg,nolink,25x25,Commander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Needed);|&amp;ref(Nation/Squad.jpg,nolink,25x25,Squad);2&amp;ref(Nation/LivingLead.jpg,nolink,25x25,Leadership);10&amp;ref(Nation/MagicLead.jpg,nolink,25x25,Magic Leadership);10+&amp;ref(Nation/UndeadLead.jpg,nolink,25x25,Undead Leadership);70+|18&amp;ref(Nation/Stealthy.jpg,nolink,25x25,Stealthy (60));&amp;ref(Nation/Forest-Survival.jpg,nolink,25x25,Forest Survival);|
|~|&gt;|&gt;|&gt;|&gt;|&gt;|BGCOLOR(#F5F5F5):レベル2の聖職者。緑、死などの魔法技能も持つ|
|BGCOLOR(#F5F5F5):Panic Apostate|魔術師|&amp;ref(Nation/C_Gold.jpg,nolink,25x25,Gold);300&amp;ref(Nation/C_Resource.jpg,nolink,25x25,Resource);1&amp;ref(Nation/C_Command.jpg,nolink,25x25,Commander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Leadership);15+&amp;ref(Nation/UndeadLead.jpg,nolink,25x25,Undead Leadership);100+&amp;ref(Item/Beastmaster.jpg,nolink,25x25,Beastmaster (+1));|18&amp;ref(Nation/Stealthy.jpg,nolink,25x25,Stealthy (40));&amp;ref(Nation/Forest-Survival.jpg,nolink,25x25,Forest Survival);|
|~|&gt;|&gt;|&gt;|&gt;|&gt;|BGCOLOR(#F5F5F5):緑、死などの魔法技能を持つ。高い魔力を備えるが雇用条件は緩い|
***兵士
|名称|種別|コスト|&gt;|雇用条件|指揮枠|行軍|
|BGCOLOR(#F5F5F5):Harpy|飛行兵|&amp;ref(Nation/C_Gold.jpg,nolink,25x25,Gold);7&amp;ref(Nation/C_Resource.jpg,nolink,25x25,Resource);1&amp;ref(Nation/C_Recruitment.jpg,nolink,25x25,Recruitment Point);3|&amp;ref(Nation/R_Fort.jpg,nolink,25x25,Land Fortress);&amp;ref(Nation/R_Forest.jpg,nolink,25x25,Any Forest);||&amp;ref(Nation/LivingLead.jpg,nolink,25x25,Living);|32&amp;ref(Nation/Stealthy.jpg,nolink,25x25,Stealthy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|BGCOLOR(#F5F5F5):Satyr Sneak|歩兵|&amp;ref(Nation/C_Gold.jpg,nolink,25x25,Gold);9&amp;ref(Nation/C_Resource.jpg,nolink,25x25,Resource);3&amp;ref(Nation/C_Recruitment.jpg,nolink,25x25,Recruitment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|BGCOLOR(#F5F5F5):Satyr|歩兵|&amp;ref(Nation/C_Gold.jpg,nolink,25x25,Gold);9&amp;ref(Nation/C_Resource.jpg,nolink,25x25,Resource);4&amp;ref(Nation/C_Recruitment.jpg,nolink,25x25,Recruitment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|BGCOLOR(#F5F5F5):Satyr Warrior|歩兵|&amp;ref(Nation/C_Gold.jpg,nolink,25x25,Gold);13&amp;ref(Nation/C_Resource.jpg,nolink,25x25,Resource);5&amp;ref(Nation/C_Recruitment.jpg,nolink,25x25,Recruitment Point);21|&amp;ref(Nation/R_Fort.jpg,nolink,25x25,Land Fortress);||&amp;ref(Nation/LivingLead.jpg,nolink,25x25,Living);|16&amp;ref(Nation/Forest-Survival.jpg,nolink,25x25,Forest Survival);|
|~|&gt;|&gt;|&gt;|&gt;|&gt;|BGCOLOR(#F5F5F5):槍と盾を持つ軽歩兵。他のSatyrと違い命令を聞いてくれる|
|BGCOLOR(#F5F5F5):Minotaur|歩兵|&amp;ref(Nation/C_Gold.jpg,nolink,25x25,Gold);40&amp;ref(Nation/C_Resource.jpg,nolink,25x25,Resource);8&amp;ref(Nation/C_Recruitment.jpg,nolink,25x25,Recruitment Point);6|&amp;ref(Nation/R_Fort.jpg,nolink,25x25,Land Fortress);&amp;ref(Nation/R_Forest.jpg,nolink,25x25,Any Forest);||&amp;ref(Nation/LivingLead.jpg,nolink,25x25,Living);&amp;ref(Nation/Undisciplined.jpg,nolink,25x25,Undisciplined);|16&amp;ref(Nation/Forest-Survival.jpg,nolink,25x25,Forest Survival);|
|~|&gt;|&gt;|&gt;|&gt;|&gt;|BGCOLOR(#F5F5F5):戦斧を持つ軽装狂戦士。人間大以下の敵には蹂躙を仕掛ける|
|BGCOLOR(#F5F5F5):Minotaur Warrior|歩兵|&amp;ref(Nation/C_Gold.jpg,nolink,25x25,Gold);50&amp;ref(Nation/C_Resource.jpg,nolink,25x25,Resource);10&amp;ref(Nation/C_Recruitment.jpg,nolink,25x25,Recruitment Point);18|&amp;ref(Nation/R_Fort.jpg,nolink,25x25,Land Fortress);||&amp;ref(Nation/LivingLead.jpg,nolink,25x25,Living);|16&amp;ref(Nation/Forest-Survival.jpg,nolink,25x25,Forest Survival);|
|~|&gt;|&gt;|&gt;|&gt;|&gt;|BGCOLOR(#F5F5F5):戦斧を持つ軽装狂戦士。こちらは命令を聞く|
|BGCOLOR(#F5F5F5):Centauride|射手|&amp;ref(Nation/C_Gold.jpg,nolink,25x25,Gold);25&amp;ref(Nation/C_Resource.jpg,nolink,25x25,Resource);3&amp;ref(Nation/C_Recruitment.jpg,nolink,25x25,Recruitment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|~|&gt;|&gt;|&gt;|&gt;|&gt;|BGCOLOR(#F5F5F5):極めて高い精度を持つ弓兵。力も人間より強い|
|BGCOLOR(#F5F5F5):Centaur|射手|&amp;ref(Nation/C_Gold.jpg,nolink,25x25,Gold);25&amp;ref(Nation/C_Resource.jpg,nolink,25x25,Resource);4&amp;ref(Nation/C_Recruitment.jpg,nolink,25x25,Recruitment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|~|&gt;|&gt;|&gt;|&gt;|&gt;|BGCOLOR(#F5F5F5):高い精度を持つ長弓兵。一発の威力や射程で勝る|
|BGCOLOR(#F5F5F5):Centauride Warrior|歩兵|&amp;ref(Nation/C_Gold.jpg,nolink,25x25,Gold);30&amp;ref(Nation/C_Resource.jpg,nolink,25x25,Resource);11&amp;ref(Nation/C_Recruitment.jpg,nolink,25x25,Recruitment Point);17|&amp;ref(Nation/R_Fort.jpg,nolink,25x25,Land Fortress);||&amp;ref(Nation/LivingLead.jpg,nolink,25x25,Living);|20&amp;ref(Nation/Stealthy.jpg,nolink,25x25,Stealthy (40));&amp;ref(Nation/Forest-Survival.jpg,nolink,25x25,Forest Survival);|
|~|&gt;|&gt;|&gt;|&gt;|&gt;|BGCOLOR(#F5F5F5):槍、投槍、盾を持つ軽歩兵。馬の下半身を活かし騎兵の役目を果たす|
|BGCOLOR(#F5F5F5):Centaur Warrior|歩兵|&amp;ref(Nation/C_Gold.jpg,nolink,25x25,Gold);35&amp;ref(Nation/C_Resource.jpg,nolink,25x25,Resource);11&amp;ref(Nation/C_Recruitment.jpg,nolink,25x25,Recruitment Point);21|&amp;ref(Nation/R_Fort.jpg,nolink,25x25,Land Fortress);||&amp;ref(Nation/LivingLead.jpg,nolink,25x25,Living);|20&amp;ref(Nation/Stealthy.jpg,nolink,25x25,Stealthy (40));&amp;ref(Nation/Forest-Survival.jpg,nolink,25x25,Forest Survival);|
|~|&gt;|&gt;|&gt;|&gt;|&gt;|BGCOLOR(#F5F5F5):軽突撃槍と盾を持つ軽装狂戦士。正面からの殴り合いでも強力|
|BGCOLOR(#F5F5F5):Black Centaur|歩兵&amp;ref(Nation/Sacred.jpg,nolink,25x25,Sacred);|&amp;ref(Nation/C_Gold.jpg,nolink,25x25,Gold);55&amp;ref(Nation/C_Resource.jpg,nolink,25x25,Resource);12&amp;ref(Nation/C_Recruitment.jpg,nolink,25x25,Recruitment Point);29|&amp;ref(Nation/R_Capital.jpg,nolink,25x25,National Capital);|&amp;ref(Spell/P_Holy.jpg,nolink,25x25,Temple Needed);|&amp;ref(Nation/LivingLead.jpg,nolink,25x25,Living);|20&amp;ref(Nation/Stealthy.jpg,nolink,25x25,Stealthy (40));&amp;ref(Nation/Forest-Survival.jpg,nolink,25x25,Forest Survival);|
|~|&gt;|&gt;|&gt;|&gt;|&gt;|BGCOLOR(#F5F5F5):軽突撃槍、投槍、盾を持つ軽装狂戦士。強力な上に奇襲攻撃にも使える|
|BGCOLOR(#F5F5F5):Manikin|歩兵|&amp;ref(Nation/C_Gold.jpg,nolink,25x25,Gold);0&amp;ref(Nation/C_Resource.jpg,nolink,25x25,Resource);1&amp;ref(Nation/C_Recruitment.jpg,nolink,25x25,Recruitment Point);2|&amp;ref(Nation/Dominion-Free-Spawn.jpg,nolink,25x25,Dominion Automatic Generation (Free));（&amp;ref(Nation/R_Fort.jpg,nolink,25x25,Land Fortress);&amp;ref(Nation/R_Foreign.jpg,nolink,25x25,Non-Fort Land);）||&amp;ref(Nation/UndeadLead.jpg,nolink,25x25,Undead/Demon);|20&amp;ref(Nation/Poor-Amphibian.jpg,nolink,25x25,Poor Amphibian);&amp;ref(Nation/Forest-Survival.jpg,nolink,25x25,Forest Survival);|
|~|&gt;|&gt;|&gt;|&gt;|&gt;|BGCOLOR(#F5F5F5):眠りの蔓と爪で戦う人間の残骸。死体を消費して作られる|
|BGCOLOR(#F5F5F5):Mandragora|歩兵|&amp;ref(Nation/C_Gold.jpg,nolink,25x25,Gold);0&amp;ref(Nation/C_Resource.jpg,nolink,25x25,Resource);1&amp;ref(Nation/C_Recruitment.jpg,nolink,25x25,Recruitment Point);2|&amp;ref(Nation/Dominion-Free-Spawn.jpg,nolink,25x25,Dominion Automatic Generation (Free));（&amp;ref(Nation/R_Fort.jpg,nolink,25x25,Land Fortress);&amp;ref(Nation/R_Foreign.jpg,nolink,25x25,Non-Fort Land);）||&amp;ref(Nation/UndeadLead.jpg,nolink,25x25,Undead/Demon);|20&amp;ref(Nation/Poor-Amphibian.jpg,nolink,25x25,Poor Amphibian);&amp;ref(Nation/Forest-Survival.jpg,nolink,25x25,Forest Survival);|
|~|&gt;|&gt;|&gt;|&gt;|&gt;|BGCOLOR(#F5F5F5):二本の蔓を持つ人間の残骸の強化版。群れると神さえも倒し得る|
|BGCOLOR(#F5F5F5):Carrion Beast|歩兵|&amp;ref(Nation/C_Gold.jpg,nolink,25x25,Gold);0&amp;ref(Nation/C_Resource.jpg,nolink,25x25,Resource);1&amp;ref(Nation/C_Recruitment.jpg,nolink,25x25,Recruitment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|~|&gt;|&gt;|&gt;|&gt;|&gt;|BGCOLOR(#F5F5F5):眠りの蔓と噛み付きで戦う狼の残骸。人間よりも足が速い|
|BGCOLOR(#F5F5F5):Carrion Beast|歩兵|&amp;ref(Nation/C_Gold.jpg,nolink,25x25,Gold);0&amp;ref(Nation/C_Resource.jpg,nolink,25x25,Resource);1&amp;ref(Nation/C_Recruitment.jpg,nolink,25x25,Recruitment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|~|&gt;|&gt;|&gt;|&gt;|&gt;|BGCOLOR(#F5F5F5):眠りの蔓と噛み付きで戦う猪の残骸。少し鈍いがより強靭|
|BGCOLOR(#F5F5F5):Carrion Beast|歩兵|&amp;ref(Nation/C_Gold.jpg,nolink,25x25,Gold);0&amp;ref(Nation/C_Resource.jpg,nolink,25x25,Resource);1&amp;ref(Nation/C_Recruitment.jpg,nolink,25x25,Recruitment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|~|&gt;|&gt;|&gt;|&gt;|&gt;|BGCOLOR(#F5F5F5):眠りの蔓と蹄で戦う馬の残骸。やや大きく高速かつ強靭|
|BGCOLOR(#F5F5F5):Carrion Beast|軍用象|&amp;ref(Nation/C_Gold.jpg,nolink,25x25,Gold);0&amp;ref(Nation/C_Resource.jpg,nolink,25x25,Resource);1&amp;ref(Nation/C_Recruitment.jpg,nolink,25x25,Recruitment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|~|&gt;|&gt;|&gt;|&gt;|&gt;|BGCOLOR(#F5F5F5):眠りの蔓二本と牙で戦う象の残骸。小さな敵は生前同様に蹂躙する|
|BGCOLOR(#F5F5F5):Harpy Manikin|歩兵|&amp;ref(Nation/C_Gold.jpg,nolink,25x25,Gold);0&amp;ref(Nation/C_Resource.jpg,nolink,25x25,Resource);1&amp;ref(Nation/C_Recruitment.jpg,nolink,25x25,Recruitment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Forest);）||&amp;ref(Nation/UndeadLead.jpg,nolink,25x25,Undead/Demon);|14&amp;ref(Nation/Poor-Amphibian.jpg,nolink,25x25,Poor Amphibian);&amp;ref(Nation/Forest-Survival.jpg,nolink,25x25,Forest Survival);|
|~|&gt;|&gt;|&gt;|&gt;|&gt;|BGCOLOR(#F5F5F5):眠りの蔓二本で戦う鳥人間の残骸。飛行できず非常に鈍い|
|BGCOLOR(#F5F5F5):Satyr Manikin|歩兵|&amp;ref(Nation/C_Gold.jpg,nolink,25x25,Gold);0&amp;ref(Nation/C_Resource.jpg,nolink,25x25,Resource);1&amp;ref(Nation/C_Recruitment.jpg,nolink,25x25,Recruitment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|~|&gt;|&gt;|&gt;|&gt;|&gt;|BGCOLOR(#F5F5F5):眠りの蔓と爪で戦う山羊人間の残骸。人間に近いがより強靭|
|BGCOLOR(#F5F5F5):Minotaur Manikin|歩兵|&amp;ref(Nation/C_Gold.jpg,nolink,25x25,Gold);0&amp;ref(Nation/C_Resource.jpg,nolink,25x25,Resource);1&amp;ref(Nation/C_Recruitment.jpg,nolink,25x25,Recruitment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|~|&gt;|&gt;|&gt;|&gt;|&gt;|BGCOLOR(#F5F5F5):眠りの蔓、爪、角で戦う牛人間の残骸。蹂躙は行わない|
|BGCOLOR(#F5F5F5):Sagittarian Carcass|歩兵&amp;ref(Nation/Sacred.jpg,nolink,25x25,Sacred);|&amp;ref(Nation/C_Gold.jpg,nolink,25x25,Gold);0&amp;ref(Nation/C_Resource.jpg,nolink,25x25,Resource);1&amp;ref(Nation/C_Recruitment.jpg,nolink,25x25,Recruitment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|~|&gt;|&gt;|&gt;|&gt;|&gt;|BGCOLOR(#F5F5F5):蔓の鞭や弓を備える馬人間の残骸。敵を捕縛しながら戦える|
**守備隊
|種別|指揮官|兵士|備考|
|陸上下位|Centaur Hierophant|Satyr Sneak:10　Satyr:10　Harpy:10||
|陸上上位|Minotaur Lord|Centaur:5　Satyr:10||
|陸上要塞|Centaur Hierophant|Centaur:6||
**建造物
***首都要塞
|名称|管理力|指揮官雇用|兵士雇用|食糧庫|守備隊倍率|防壁強度|
|Bramble Fort|25|+1|+75%|200|1.5|150|
***陸上要塞
|名称|建造費|工期|管理力|指揮官雇用|兵士雇用|食糧庫|守備隊倍率|防壁強度|
|Palisades|''900''|4|15|+0|+50%|100|1|100|
***水中要塞
建造不可
***研究所と寺院
|設備|費用|特殊効果|
|研究所|''500（森林のみ250）''||
|寺院|''400（森林のみ200）''||
**魔法
***魔法資源
|魔法土地|The Carrion Grove|
|宝石収入|&amp;ref(Spell/V_Death.jpg,nolink,25x25,Death Gem);1&amp;ref(Spell/V_Nature.jpg,nolink,25x25,Nature Gem);6|
|特殊機能||
***魔法技能
|名称|雇用|固定魔力|変動魔力|研究力|特殊能力|
|Centaur Hierophant|&amp;ref(Nation/R_Fort.jpg,nolink,25x25,Land Fortress);&amp;ref(Nation/R_Forest.jpg,nolink,25x25,Any Forest);|&amp;ref(Spell/P_Holy.jpg,nolink,25x25,Holy);1|&amp;ref(Spell/P_Death.jpg,nolink,25x25,Death);&amp;ref(Spell/P_Nature.jpg,nolink,25x25,Nature);+1:100%&amp;br;&amp;ref(Spell/P_Earth.jpg,nolink,25x25,Earth);+1:10%|&amp;ref(Spell/P_Research.jpg,nolink,25x25,Research);7+|&amp;ref(Nation/Sacred.jpg,nolink,25x25,Sacred);|
|Centauride Hierophantide|&amp;ref(Nation/R_Fort.jpg,nolink,25x25,Land Fortress);&amp;ref(Nation/R_Forest.jpg,nolink,25x25,Any Forest);|&amp;ref(Spell/P_Holy.jpg,nolink,25x25,Holy);1|&amp;ref(Spell/P_Death.jpg,nolink,25x25,Death);&amp;ref(Spell/P_Nature.jpg,nolink,25x25,Nature);+1:100%&amp;br;&amp;ref(Spell/P_Water.jpg,nolink,25x25,Water);+1:10%|&amp;ref(Spell/P_Research.jpg,nolink,25x25,Research);7+|&amp;ref(Nation/Sacred.jpg,nolink,25x25,Sacred);|
|Black Dryad|&amp;ref(Nation/R_Fort.jpg,nolink,25x25,Land Fortress);|&amp;ref(Spell/P_Death.jpg,nolink,25x25,Death);1&amp;ref(Spell/P_Nature.jpg,nolink,25x25,Nature);1&amp;ref(Spell/P_Holy.jpg,nolink,25x25,Holy);2||&amp;ref(Spell/P_Research.jpg,nolink,25x25,Research);9|&amp;ref(Nation/Sacred.jpg,nolink,25x25,Sacred);|
|Dryad Hag|&amp;ref(Nation/R_Fort.jpg,nolink,25x25,Land Fortress);|&amp;ref(Spell/P_Death.jpg,nolink,25x25,Death);1&amp;ref(Spell/P_Nature.jpg,nolink,25x25,Nature);2&amp;ref(Spell/P_Holy.jpg,nolink,25x25,Holy);2|&amp;ref(Spell/P_Water.jpg,nolink,25x25,Water);&amp;ref(Spell/P_Earth.jpg,nolink,25x25,Earth);&amp;ref(Spell/P_Death.jpg,nolink,25x25,Death);+1:100%&amp;br;&amp;ref(Spell/P_Water.jpg,nolink,25x25,Water);&amp;ref(Spell/P_Earth.jpg,nolink,25x25,Earth);&amp;ref(Spell/P_Death.jpg,nolink,25x25,Death);+1:10%|&amp;ref(Spell/P_Research.jpg,nolink,25x25,Research);13+|&amp;ref(Nation/Sacred.jpg,nolink,25x25,Sacred);|
|Panic Apostate|&amp;ref(Nation/R_Fort.jpg,nolink,25x25,Land Fortress);|&amp;ref(Spell/P_Death.jpg,nolink,25x25,Death);2&amp;ref(Spell/P_Nature.jpg,nolink,25x25,Nature);3|&amp;ref(Spell/P_Water.jpg,nolink,25x25,Water);&amp;ref(Spell/P_Earth.jpg,nolink,25x25,Earth);&amp;ref(Spell/P_Death.jpg,nolink,25x25,Death);&amp;ref(Spell/P_Nature.jpg,nolink,25x25,Nature);+1:100%&amp;br;&amp;ref(Spell/P_Water.jpg,nolink,25x25,Water);&amp;ref(Spell/P_Earth.jpg,nolink,25x25,Earth);&amp;ref(Spell/P_Death.jpg,nolink,25x25,Death);&amp;ref(Spell/P_Nature.jpg,nolink,25x25,Nature);+1:10%|&amp;ref(Spell/P_Research.jpg,nolink,25x25,Research);17+||
|Carrion Centaur|&amp;ref(Item/Master-Ritualist.jpg,nolink,25x25,Ritual Spell);|&amp;ref(Spell/P_Holy.jpg,nolink,25x25,Holy);1|||&amp;ref(Nation/Sacred.jpg,nolink,25x25,Sacred);|
|Carrion Lady|&amp;ref(Item/Master-Ritualist.jpg,nolink,25x25,Ritual Spell);|&amp;ref(Spell/P_Nature.jpg,nolink,25x25,Nature);1&amp;ref(Spell/P_Holy.jpg,nolink,25x25,Holy);2||&amp;ref(Spell/P_Research.jpg,nolink,25x25,Research);7|&amp;ref(Nation/Sacred.jpg,nolink,25x25,Sacred);|
|Carrion Lord|&amp;ref(Item/Master-Ritualist.jpg,nolink,25x25,Ritual Spell);|&amp;ref(Spell/P_Death.jpg,nolink,25x25,Death);2&amp;ref(Spell/P_Nature.jpg,nolink,25x25,Nature);3&amp;ref(Spell/P_Holy.jpg,nolink,25x25,Holy);3||&amp;ref(Spell/P_Research.jpg,nolink,25x25,Research);15|&amp;ref(Nation/Sacred.jpg,nolink,25x25,Sacred);|
***固有呪文
|領域|名称|主系統|副系統|消費|使用場面|簡易分類|
|Alteration Lv0|Grow Fortress|&amp;ref(Spell/P_Nature.jpg,nolink,25x25,Nature);4||&amp;ref(Spell/V_Nature.jpg,nolink,25x25,Nature Gem);35|儀式/森林・海中限定|要塞建設|
|~|~|&gt;|&gt;|&gt;|&gt;|州に陸海に応じた種類の要塞を即座に建設します|
|Enchantment Lv0|Carrion Centaur|&amp;ref(Spell/P_Nature.jpg,nolink,25x25,Nature);1|&amp;ref(Spell/P_Death.jpg,nolink,25x25,Death);1|&amp;ref(Spell/V_Nature.jpg,nolink,25x25,Nature Gem);8|儀式/陸上専用|指揮官召喚|
|~|~|&gt;|&gt;|&gt;|&gt;|アンデッドの下級聖職者Carrion Centaurを召喚します|
|Enchantment Lv0|Carrion Lady|&amp;ref(Spell/P_Nature.jpg,nolink,25x25,Nature);1|&amp;ref(Spell/P_Death.jpg,nolink,25x25,Death);1|&amp;ref(Spell/V_Nature.jpg,nolink,25x25,Nature Gem);16|儀式/陸上専用|指揮官召喚|
|~|~|&gt;|&gt;|&gt;|&gt;|アンデッドの中級聖職者Carrion Ladyを召喚します|
|Enchantment Lv0|Carrion Lord|&amp;ref(Spell/P_Nature.jpg,nolink,25x25,Nature);3|&amp;ref(Spell/P_Death.jpg,nolink,25x25,Death);2|&amp;ref(Spell/V_Nature.jpg,nolink,25x25,Nature Gem);35|儀式/陸上専用|指揮官召喚|
|~|~|&gt;|&gt;|&gt;|&gt;|アンデッドの上級聖職者かつ魔術師であるCarrion Lordを召喚します|
|Enchantment Lv0|Quick Roots|&amp;ref(Spell/P_Holy.jpg,nolink,25x25,Holy);1|||戦闘/水陸両用|強化|
|~|~|&gt;|&gt;|&gt;|&gt;|小範囲のアンデッドの移動速度を倍増させます|
|Enchantment Lv0|Regrowth|&amp;ref(Spell/P_Holy.jpg,nolink,25x25,Holy);2|||戦闘/水陸両用|強化|
|~|~|&gt;|&gt;|&gt;|&gt;|中範囲のアンデッドに再生能力を与えます|
|Enchantment Lv0|Mend the Dead|&amp;ref(Spell/P_Holy.jpg,nolink,25x25,Holy);3|||戦闘/水陸両用|治療|
|~|~|&gt;|&gt;|&gt;|&gt;|アンデッド1体のHPを回復させます|
|Enchantment Lv0|Puppet Mastery|&amp;ref(Spell/P_Holy.jpg,nolink,25x25,Holy);3|||戦闘/水陸両用|全体強化|
|~|~|&gt;|&gt;|&gt;|&gt;|味方のアンデッド全員の移動速度を倍増させようと試みます|
|Enchantment Lv0|Carrion Growth|&amp;ref(Spell/P_Holy.jpg,nolink,25x25,Holy);4|||戦闘/水陸両用|全体強化|
|~|~|&gt;|&gt;|&gt;|&gt;|味方のアンデッド全員に再生能力を与えようと試みます|
|Enchantment Lv4|Dark Slumber|&amp;ref(Spell/P_Nature.jpg,nolink,25x25,Nature);4|&amp;ref(Spell/P_Death.jpg,nolink,25x25,Death);2|&amp;ref(Spell/V_Nature.jpg,nolink,25x25,Nature Gem);15|儀式/陸上専用|災害誘発|
|~|~|&gt;|&gt;|&gt;|&gt;|指定した森林の州の少数の住民を殺害しManikinに変えて支配します|
***固有アイテム
なし
**聖職
***支配圏特殊効果
人口を徐々に減少、死体からManikinを生産、森林からCarrion Beastを生産
***聖職者特殊能力
アンデッドの聖職者全てにReanimator Priest能力を追加、Reanimator PriestはManikinのみ作成可能
</v>
      </c>
    </row>
    <row r="54" spans="1:31" x14ac:dyDescent="0.15">
      <c r="A54" t="s">
        <v>2954</v>
      </c>
      <c r="B54" t="s">
        <v>2982</v>
      </c>
      <c r="C54" t="s">
        <v>2983</v>
      </c>
      <c r="D54" t="s">
        <v>3079</v>
      </c>
      <c r="E54" s="10" t="s">
        <v>10919</v>
      </c>
      <c r="F54" s="10" t="s">
        <v>10921</v>
      </c>
      <c r="G54" s="10" t="s">
        <v>10922</v>
      </c>
      <c r="H54" s="10" t="s">
        <v>10923</v>
      </c>
      <c r="L54" t="s">
        <v>10925</v>
      </c>
      <c r="M54" t="s">
        <v>10926</v>
      </c>
      <c r="P54">
        <v>3</v>
      </c>
      <c r="T54">
        <v>100</v>
      </c>
      <c r="U54">
        <v>500</v>
      </c>
      <c r="W54">
        <v>400</v>
      </c>
      <c r="X54" t="s">
        <v>10924</v>
      </c>
      <c r="Y54" t="s">
        <v>10927</v>
      </c>
      <c r="Z54" t="s">
        <v>10928</v>
      </c>
      <c r="AB54" t="str">
        <f t="shared" si="0"/>
        <v>|BGCOLOR(#FDFDFD):[[&amp;ref(Vanheim.jpg,nolink,50x65,Vanheim, Arrival of Man);&gt;./Vanheim]]</v>
      </c>
      <c r="AC54" t="str">
        <f t="shared" ca="1" si="3"/>
        <v>|BGCOLOR(#FAEBD7):[[''Vanheim''&gt;./Vanheim]]</v>
      </c>
      <c r="AD54"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v>
      </c>
      <c r="AE54" t="str">
        <f ca="1">CONCATENATE("*",B54,", ",C54,CHAR(10),E54,CHAR(10),"**国勢",CHAR(10),"|種族|",F54,"|",CHAR(10),"|経済|",G54,"|",CHAR(10),"|気候|",IF(H54&lt;&gt;"",REPT(SUBSTITUTE(SUBSTITUTE(LEFT(H54,4),"Heat","&amp;ref(Spell/S_Heat.jpg,nolink,25x25,Heat);"),"Cold","&amp;ref(Spell/S_Cold.jpg,nolink,25x25,Cold);"),RIGHT(H54,1)),""),"|",CHAR(10),"|祝福|",SUBSTITUTE(SUBSTITUTE(SUBSTITUTE(SUBSTITUTE(SUBSTITUTE(SUBSTITUTE(SUBSTITUTE(SUBSTITUTE(J54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54&amp;" "&amp;B54&amp;" 指揮官 S",Troops!$A:$A,0)&amp;":AJ"&amp;MATCH(A54&amp;" "&amp;B54&amp;" 指揮官 E",Troops!$A:$A,0))),myConcat(INDIRECT("Troops!AJ"&amp;MATCH(A54&amp;" "&amp;B54&amp;" 指揮官 S",Troops!$A:$A,0)))),CHAR(10),"***兵士",CHAR(10),"|名称|種別|コスト|&gt;|雇用条件|指揮枠|行軍|",CHAR(10),IFERROR(myConcat(INDIRECT("Troops!AJ"&amp;MATCH(A54&amp;" "&amp;B54&amp;" 兵士 S",Troops!$A:$A,0)&amp;":AJ"&amp;MATCH(A54&amp;" "&amp;B54&amp;" 兵士 E",Troops!$A:$A,0))),myConcat(INDIRECT("Troops!AJ"&amp;MATCH(A54&amp;" "&amp;B54&amp;" 指揮官 S",Troops!$A:$A,0)))),"**守備隊",CHAR(10),"|種別|指揮官|兵士|備考|",CHAR(10),IFERROR(myConcat(INDIRECT("Defence!H"&amp;MATCH(A54&amp;" "&amp;B54&amp;" S",Defence!$A:$A,0)&amp;":H"&amp;MATCH(A54&amp;" "&amp;B54&amp;" E",Defence!$A:$A,0))),myConcat(INDIRECT("Defence!H"&amp;MATCH(A54&amp;" "&amp;B54&amp;" S",Defence!$A:$A,0)))),CHAR(10),"**建造物",CHAR(10),"***首都要塞",CHAR(10),"|名称|管理力|指揮官雇用|兵士雇用|食糧庫|守備隊倍率|防壁強度|",CHAR(10),VLOOKUP(L54,Fort!$D:$M,10,FALSE),CHAR(10),"***陸上要塞",CHAR(10),"|名称|建造費|工期|管理力|指揮官雇用|兵士雇用|食糧庫|守備隊倍率|防壁強度|",CHAR(10),IFERROR(myConcat(INDIRECT(ADDRESS(MATCH(M54&amp;"1",Fort!$A:$A,0),MATCH(T54,Fort!$1:$1,0),3,1,"Fort")&amp;":"&amp;ADDRESS(MATCH(M54&amp;P54,Fort!$A:$A,0),MATCH(T54,Fort!$1:$1,0),3,1))),myConcat(INDIRECT(ADDRESS(MATCH(M54&amp;"1",Fort!$A:$A,0),MATCH(T54,Fort!$1:$1,0),3,1,"Fort")))),IFERROR("***沿岸要塞"&amp;CHAR(10)&amp;"|名称|建造費|工期|管理力|指揮官雇用|兵士雇用|食糧庫|守備隊倍率|防壁強度|"&amp;CHAR(10)&amp;IFERROR(myConcat(INDIRECT(ADDRESS(MATCH(N54&amp;"1",Fort!$A:$A,0),MATCH(T54,Fort!$1:$1,0),3,1,"Fort")&amp;":"&amp;ADDRESS(MATCH(N54&amp;Q54,Fort!$A:$A,0),MATCH(T54,Fort!$1:$1,0),3,1))),myConcat(INDIRECT(ADDRESS(MATCH(N54&amp;"1",Fort!$A:$A,0),MATCH(T54,Fort!$1:$1,0),3,1,"Fort")))&amp;CHAR(10)),""),"***水中要塞",CHAR(10),IFERROR("|名称|建造費|工期|管理力|指揮官雇用|兵士雇用|食糧庫|守備隊倍率|防壁強度|"&amp;CHAR(10)&amp;IFERROR(myConcat(INDIRECT(ADDRESS(MATCH(O54&amp;"1",Fort!$A:$A,0),MATCH(T54,Fort!$1:$1,0),3,1,"Fort")&amp;":"&amp;ADDRESS(MATCH(O54&amp;R54,Fort!$A:$A,0),MATCH(T54,Fort!$1:$1,0),3,1))),myConcat(INDIRECT(ADDRESS(MATCH(O54&amp;"1",Fort!$A:$A,0),MATCH(T54,Fort!$1:$1,0),3,1,"Fort")))),"建造不可"),CHAR(10),"***研究所と寺院",CHAR(10),"|設備|費用|特殊効果|",CHAR(10),"|研究所|",IF(U54&lt;&gt;500,"''"&amp;U54&amp;"''",U54),"|",V54,"|",CHAR(10),"|寺院|",IF(W54&lt;&gt;400,"''"&amp;W54&amp;"''",W54),"|",X54,"|",CHAR(10),"**魔法",CHAR(10),"***魔法資源",CHAR(10),"|魔法土地|",Y54,"|",CHAR(10),"|宝石収入|",SUBSTITUTE(SUBSTITUTE(SUBSTITUTE(SUBSTITUTE(SUBSTITUTE(SUBSTITUTE(SUBSTITUTE(SUBSTITUTE(Z54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Slave);"),"|",CHAR(10),"|特殊機能|",AA54,"|",CHAR(10),"***魔法技能",CHAR(10),"|名称|雇用|固定魔力|変動魔力|研究力|特殊能力|",CHAR(10),IFERROR(myConcat(INDIRECT("MagicSkill!AM"&amp;MATCH(A54&amp;" "&amp;B54&amp;" S",MagicSkill!$A:$A,0)&amp;":AM"&amp;MATCH(A54&amp;" "&amp;B54&amp;" E",MagicSkill!$A:$A,0))),myConcat(INDIRECT("MagicSkill!AM"&amp;MATCH(A54&amp;" "&amp;B54&amp;" S",MagicSkill!$A:$A,0)))),CHAR(10),"***固有呪文",CHAR(10),IFERROR(CHAR(10)&amp;"|領域|名称|主系統|副系統|消費|使用場面|簡易分類|"&amp;CHAR(10)&amp;IFERROR(myConcat(INDIRECT("NationalSpellWork!E"&amp;MATCH(A54&amp;" "&amp;B54&amp;" S",NationalSpellWork!$A:$A,0)&amp;":E"&amp;MATCH(A54&amp;" "&amp;B54&amp;" E",NationalSpellWork!$A:$A,0))),myConcat(INDIRECT("NationalSpellWork!E"&amp;MATCH(A54&amp;" "&amp;B54&amp;" S",NationalSpellWork!$A:$A,0)))),"なし"),CHAR(10),"***固有アイテム",CHAR(10),IFERROR(IFERROR(myConcat(INDIRECT("NationalItemWork!E"&amp;MATCH(A54&amp;" "&amp;B54&amp;" S",NationalItemWork!$A:$A,0)&amp;":E"&amp;MATCH(A54&amp;" "&amp;B54&amp;" E",NationalItemWork!$A:$A,0))),myConcat(INDIRECT("NationalItemWork!E"&amp;MATCH(A54&amp;" "&amp;B54&amp;" S",NationalItemWork!$A:$A,0)))),"なし"),CHAR(10),"**聖職",CHAR(10),"***支配圏特殊効果",CHAR(10),IF(I54&lt;&gt;"",I54,"なし"),CHAR(10),"***聖職者特殊能力",CHAR(10),IF(K54&lt;&gt;"",K54,"なし"),CHAR(10))</f>
        <v xml:space="preserve">*Vanheim, Arrival of Man
Vanheimは、背の高い神秘的な種族、Vanが住む霧深い荒野と厳しい環境の森の地です。
人間は人口の大部分を構成しますが、しかし国の統治者はVanとして知られる背が高く、生来神秘的な種族に属します。
VanはかつてJotunheimの巨人と戦いましたが、人間の接近により、彼らはその注意を他へと向けました。
現在、極めて少数のVanだけが残り、人間は最早奴隷ではありません。
人間は、Vanheimの標準的な歩兵隊を構成します。
Vanは、一部の忠実な人間に、より優れた戦闘技能と、野性的な怒りか狼の姿を取る能力を与えました。
Vanは並外れた速さを持つ馬に乗って戦う、幻術の達人です。
女性のVanはValkyrieと呼ばれ、飛行能力を持ちます。
この能力は、死の伝令として彼女らを用いた、死せる神からの贈り物でした。
その日々においては、血は贄とされました。
この古き手法は長らく用いられませんでしたが、Vanの中でも最も古き者たちは、いかにして自然を血で満たすのかを覚えています。
Vanは非常に優れた船乗りであり、海を渡ることができます。
**国勢
|種族|人間、ヴァン|
|経済|統治下にない海域を超えた徴税が可能|
|気候|&amp;ref(Spell/S_Cold.jpg,nolink,25x25,Cold);|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|BGCOLOR(#F5F5F5):Herse|指揮官|&amp;ref(Nation/C_Gold.jpg,nolink,25x25,Gold);40&amp;ref(Nation/C_Resource.jpg,nolink,25x25,Resource);22&amp;ref(Nation/C_Command.jpg,nolink,25x25,Commander Point);1|&amp;ref(Nation/R_Fort.jpg,nolink,25x25,Land Fortress);||&amp;ref(Nation/Squad.jpg,nolink,25x25,Squad);2&amp;ref(Nation/LivingLead.jpg,nolink,25x25,Leadership);60|12|
|~|&gt;|&gt;|&gt;|&gt;|&gt;|BGCOLOR(#F5F5F5):標準的な指揮官。芸はないが安価で雇いやすい|
|BGCOLOR(#F5F5F5):Vanherse|聖職者&amp;ref(Nation/Sacred.jpg,nolink,25x25,Sacred);|&amp;ref(Nation/C_Gold.jpg,nolink,25x25,Gold);140&amp;ref(Nation/C_Resource.jpg,nolink,25x25,Resource);16&amp;ref(Nation/C_Command.jpg,nolink,25x25,Commander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Leadership);5|26&amp;ref(Nation/Stealthy.jpg,nolink,25x25,Stealthy (65));&amp;ref(Nation/Sailing.jpg,nolink,25x25,Sailing (size points 999, max size 3));|
|~|&gt;|&gt;|&gt;|&gt;|&gt;|BGCOLOR(#F5F5F5):レベル1の聖職者。風魔法を持ち指揮官も兼任|
|BGCOLOR(#F5F5F5):Vanjarl|聖職者&amp;ref(Nation/Sacred.jpg,nolink,25x25,Sacred);|&amp;ref(Nation/C_Gold.jpg,nolink,25x25,Gold);275&amp;ref(Nation/C_Resource.jpg,nolink,25x25,Resource);18&amp;ref(Nation/C_Command.jpg,nolink,25x25,Commander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(65));&amp;ref(Nation/Sailing.jpg,nolink,25x25,Sailing (size points 999, max size 3));|
|~|&gt;|&gt;|&gt;|&gt;|&gt;|BGCOLOR(#F5F5F5):レベル2の聖職者。風、血魔法を持ち上位指揮官も兼任|
|BGCOLOR(#F5F5F5):Vanadrott|聖職者&amp;ref(Nation/Sacred.jpg,nolink,25x25,Sacred);|&amp;ref(Nation/C_Gold.jpg,nolink,25x25,Gold);410&amp;ref(Nation/C_Resource.jpg,nolink,25x25,Resource);19&amp;ref(Nation/C_Command.jpg,nolink,25x25,Commander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Leadership);5+|28&amp;ref(Nation/Stealthy.jpg,nolink,25x25,Stealthy (65));&amp;ref(Nation/Sailing.jpg,nolink,25x25,Sailing (size points 999, max size 3));|
|~|&gt;|&gt;|&gt;|&gt;|&gt;|BGCOLOR(#F5F5F5):レベル2の聖職者。風、血などの魔法を持ち最上位指揮官も兼任|
|BGCOLOR(#F5F5F5):Dwarven Smith|魔術師&amp;ref(Nation/Sacred.jpg,nolink,25x25,Sacred);|&amp;ref(Nation/C_Gold.jpg,nolink,25x25,Gold);140&amp;ref(Nation/C_Resource.jpg,nolink,25x25,Resource);2&amp;ref(Nation/C_Command.jpg,nolink,25x25,Commander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Leadership);0+|12&amp;ref(Nation/Mountain-Survival.jpg,nolink,25x25,Mountain Survival);|
|~|&gt;|&gt;|&gt;|&gt;|&gt;|BGCOLOR(#F5F5F5):地などの魔法を持つ鍛冶屋。高度なアイテムの製造に長ける|
***兵士
|名称|種別|コスト|&gt;|雇用条件|指揮枠|行軍|
|BGCOLOR(#F5F5F5):Huskarl|歩兵|&amp;ref(Nation/C_Gold.jpg,nolink,25x25,Gold);10&amp;ref(Nation/C_Resource.jpg,nolink,25x25,Resource);12&amp;ref(Nation/C_Recruitment.jpg,nolink,25x25,Recruitment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|~|&gt;|&gt;|&gt;|&gt;|&gt;|BGCOLOR(#F5F5F5):斧、投槍、盾を持つ歩兵。一撃は重いが迎撃に弱い|
|BGCOLOR(#F5F5F5):Huskarl|歩兵|&amp;ref(Nation/C_Gold.jpg,nolink,25x25,Gold);10&amp;ref(Nation/C_Resource.jpg,nolink,25x25,Resource);12&amp;ref(Nation/C_Recruitment.jpg,nolink,25x25,Recruitment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|~|&gt;|&gt;|&gt;|&gt;|&gt;|BGCOLOR(#F5F5F5):槍、投槍、盾を持つ歩兵。攻撃力は欠くが守りに向く|
|BGCOLOR(#F5F5F5):Hirdman|歩兵|&amp;ref(Nation/C_Gold.jpg,nolink,25x25,Gold);12&amp;ref(Nation/C_Resource.jpg,nolink,25x25,Resource);20&amp;ref(Nation/C_Recruitment.jpg,nolink,25x25,Recruitment Point);14|&amp;ref(Nation/R_Fort.jpg,nolink,25x25,Land Fortress);||&amp;ref(Nation/LivingLead.jpg,nolink,25x25,Living);|10|
|~|&gt;|&gt;|&gt;|&gt;|&gt;|BGCOLOR(#F5F5F5):槍と盾を持つ重歩兵。装備と共に戦闘技能も強化されている|
|BGCOLOR(#F5F5F5):Hirdman|歩兵|&amp;ref(Nation/C_Gold.jpg,nolink,25x25,Gold);12&amp;ref(Nation/C_Resource.jpg,nolink,25x25,Resource);22&amp;ref(Nation/C_Recruitment.jpg,nolink,25x25,Recruitment Point);14|&amp;ref(Nation/R_Fort.jpg,nolink,25x25,Land Fortress);||&amp;ref(Nation/LivingLead.jpg,nolink,25x25,Living);|10|
|~|&gt;|&gt;|&gt;|&gt;|&gt;|BGCOLOR(#F5F5F5):長剣と盾を持つ重歩兵。攻撃力と防御力を両立|
|BGCOLOR(#F5F5F5):Skinshifter|歩兵|&amp;ref(Nation/C_Gold.jpg,nolink,25x25,Gold);25&amp;ref(Nation/C_Resource.jpg,nolink,25x25,Resource);7&amp;ref(Nation/C_Recruitment.jpg,nolink,25x25,Recruitment Point);31|&amp;ref(Nation/R_Fort.jpg,nolink,25x25,Land Fortress);||&amp;ref(Nation/LivingLead.jpg,nolink,25x25,Living);|14|
|~|&gt;|&gt;|&gt;|&gt;|&gt;|BGCOLOR(#F5F5F5):大剣を持つ軽歩兵。倒されると狼男となり戦い続ける|
|BGCOLOR(#F5F5F5):Einhere|歩兵|&amp;ref(Nation/C_Gold.jpg,nolink,25x25,Gold);25&amp;ref(Nation/C_Resource.jpg,nolink,25x25,Resource);21&amp;ref(Nation/C_Recruitment.jpg,nolink,25x25,Recruitment Point);31|&amp;ref(Nation/R_Fort.jpg,nolink,25x25,Land Fortress);||&amp;ref(Nation/LivingLead.jpg,nolink,25x25,Living);|10|
|~|&gt;|&gt;|&gt;|&gt;|&gt;|BGCOLOR(#F5F5F5):長剣と斧を持つ重装狂戦士。狂乱中の攻撃力は凄まじい|
|BGCOLOR(#F5F5F5):Van|騎兵&amp;ref(Nation/Sacred.jpg,nolink,25x25,Sacred);|&amp;ref(Nation/C_Gold.jpg,nolink,25x25,Gold);65&amp;ref(Nation/C_Resource.jpg,nolink,25x25,Resource);16&amp;ref(Nation/C_Recruitment.jpg,nolink,25x25,Recruitment Point);48|&amp;ref(Nation/R_Capital.jpg,nolink,25x25,National Capital);|&amp;ref(Spell/P_Holy.jpg,nolink,25x25,Temple Needed);|&amp;ref(Nation/LivingLead.jpg,nolink,25x25,Living);|24&amp;ref(Nation/Stealthy.jpg,nolink,25x25,Stealthy (65));|
|~|&gt;|&gt;|&gt;|&gt;|&gt;|BGCOLOR(#F5F5F5):軽突撃槍、投槍、盾を持つ騎兵。鏡像を纏い白兵戦に非常に強い|
|BGCOLOR(#F5F5F5):Valkyrie|飛行兵&amp;ref(Nation/Sacred.jpg,nolink,25x25,Sacred);|&amp;ref(Nation/C_Gold.jpg,nolink,25x25,Gold);45&amp;ref(Nation/C_Resource.jpg,nolink,25x25,Resource);15&amp;ref(Nation/C_Recruitment.jpg,nolink,25x25,Recruitment Point);29|&amp;ref(Nation/R_Capital.jpg,nolink,25x25,National Capital);|&amp;ref(Spell/P_Holy.jpg,nolink,25x25,Temple Needed);|&amp;ref(Nation/LivingLead.jpg,nolink,25x25,Living);|24&amp;ref(Nation/Stealthy.jpg,nolink,25x25,Stealthy (65));|
|~|&gt;|&gt;|&gt;|&gt;|&gt;|BGCOLOR(#F5F5F5):軽突撃槍と盾を持つ女戦士。飛行による柔軟な立ち回りが可能|
|BGCOLOR(#F5F5F5):Fay Boar|魔獣|&amp;ref(Nation/C_Gold.jpg,nolink,25x25,Gold);100&amp;ref(Nation/C_Resource.jpg,nolink,25x25,Resource);1&amp;ref(Nation/C_Recruitment.jpg,nolink,25x25,Recruitment Point);30|&amp;ref(Nation/R_Capital.jpg,nolink,25x25,National Capital);||&amp;ref(Nation/LivingLead.jpg,nolink,25x25,Living);&amp;ref(Nation/Animal.jpg,nolink,25x25,Animal);|20|
|~|&gt;|&gt;|&gt;|&gt;|&gt;|BGCOLOR(#F5F5F5):自走する食糧供給源。不死性を持ち小さな敵の蹂躙も可能|
**守備隊
|種別|指揮官|兵士|備考|
|陸上下位|Herse|Huskarl:15　Huskarl:10|Huskarlはそれぞれ斧装備と槍装備|
|陸上上位|Vanherse|Hirdman:15||
|陸上要塞|Herse|Huskarl:6||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|寺院|400|血の供犠を実行可能|
**魔法
***魔法資源
|魔法土地|Vanhalla, The Halls of Andvare|
|宝石収入|&amp;ref(Spell/V_Air.jpg,nolink,25x25,Air Gem);2&amp;ref(Spell/V_Earth.jpg,nolink,25x25,Earth Gem);3|
|特殊機能||
***魔法技能
|名称|雇用|固定魔力|変動魔力|研究力|特殊能力|
|Vanherse|&amp;ref(Nation/R_Fort.jpg,nolink,25x25,Land Fortress);|&amp;ref(Spell/P_Air.jpg,nolink,25x25,Air);1&amp;ref(Spell/P_Holy.jpg,nolink,25x25,Holy);1||&amp;ref(Spell/P_Research.jpg,nolink,25x25,Research);7|&amp;ref(Nation/Sacred.jpg,nolink,25x25,Sacred);|
|Vanjarl|&amp;ref(Nation/R_Fort.jpg,nolink,25x25,Land Fortress);|&amp;ref(Spell/P_Air.jpg,nolink,25x25,Air);2&amp;ref(Spell/P_Blood.jpg,nolink,25x25,Blood);1&amp;ref(Spell/P_Holy.jpg,nolink,25x25,Holy);2||&amp;ref(Spell/P_Research.jpg,nolink,25x25,Research);11|&amp;ref(Nation/Sacred.jpg,nolink,25x25,Sacred);|
|Vanadrott|&amp;ref(Nation/R_Capital.jpg,nolink,25x25,National Capital);|&amp;ref(Spell/P_Air.jpg,nolink,25x25,Air);3&amp;ref(Spell/P_Blood.jpg,nolink,25x25,Blood);1&amp;ref(Spell/P_Holy.jpg,nolink,25x25,Holy);2|&amp;ref(Spell/P_Air.jpg,nolink,25x25,Air);&amp;ref(Spell/P_Earth.jpg,nolink,25x25,Earth);&amp;ref(Spell/P_Death.jpg,nolink,25x25,Death);&amp;ref(Spell/P_Blood.jpg,nolink,25x25,Blood);+1:100%&amp;br;&amp;ref(Spell/P_Air.jpg,nolink,25x25,Air);&amp;ref(Spell/P_Earth.jpg,nolink,25x25,Earth);&amp;ref(Spell/P_Death.jpg,nolink,25x25,Death);&amp;ref(Spell/P_Blood.jpg,nolink,25x25,Blood);+1:10%|&amp;ref(Spell/P_Research.jpg,nolink,25x25,Research);15+|&amp;ref(Nation/Sacred.jpg,nolink,25x25,Sacred);|
|Dwarven Smith|&amp;ref(Nation/R_Capital.jpg,nolink,25x25,National Capital);|&amp;ref(Spell/P_Earth.jpg,nolink,25x25,Earth);2|&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11+|&amp;ref(Nation/Master-Smith.jpg,nolink,25x25,Master Smith (1));|
***固有呪文
|領域|名称|主系統|副系統|消費|使用場面|簡易分類|
|Conjuration Lv3|Sloth of Bears|&amp;ref(Spell/P_Nature.jpg,nolink,25x25,Nature);2||&amp;ref(Spell/V_Nature.jpg,nolink,25x25,Nature Gem);10|儀式/陸上専用|兵士召喚|
|~|~|&gt;|&gt;|&gt;|&gt;|強靭なGreat Bearを10+体召喚します|
|Conjuration Lv4|Awaken Draugar|&amp;ref(Spell/P_Death.jpg,nolink,25x25,Death);2||&amp;ref(Spell/V_Death.jpg,nolink,25x25,Death Gem);12|儀式/陸上専用|兵士召喚|
|~|~|&gt;|&gt;|&gt;|&gt;|傷付くと巨大化するVanの歩く屍Draugを3体召喚します|
|Conjuration Lv6|Summon Valkyries|&amp;ref(Spell/P_Air.jpg,nolink,25x25,Air);3|&amp;ref(Spell/P_Death.jpg,nolink,25x25,Death);1|&amp;ref(Spell/V_Air.jpg,nolink,25x25,Air Gem);1|戦闘/陸上専用|一時的召喚|
|~|~|&gt;|&gt;|&gt;|&gt;|飛行する神聖なる戦乙女Valkyrieを7体召喚します|
***固有アイテム
なし
**聖職
***支配圏特殊効果
なし
***聖職者特殊能力
なし
</v>
      </c>
    </row>
    <row r="55" spans="1:31" x14ac:dyDescent="0.15">
      <c r="A55" t="s">
        <v>2954</v>
      </c>
      <c r="B55" t="s">
        <v>2984</v>
      </c>
      <c r="C55" t="s">
        <v>2985</v>
      </c>
      <c r="D55" t="s">
        <v>3079</v>
      </c>
      <c r="E55" s="10" t="s">
        <v>10920</v>
      </c>
      <c r="F55" s="10" t="s">
        <v>10984</v>
      </c>
      <c r="H55" s="10" t="s">
        <v>10985</v>
      </c>
      <c r="L55" t="s">
        <v>10986</v>
      </c>
      <c r="M55" t="s">
        <v>10987</v>
      </c>
      <c r="P55">
        <v>3</v>
      </c>
      <c r="T55">
        <v>100</v>
      </c>
      <c r="U55">
        <v>500</v>
      </c>
      <c r="W55">
        <v>400</v>
      </c>
      <c r="Y55" t="s">
        <v>10988</v>
      </c>
      <c r="Z55" t="s">
        <v>10989</v>
      </c>
      <c r="AB55" t="str">
        <f t="shared" si="0"/>
        <v>|BGCOLOR(#FDFDFD):[[&amp;ref(Jotunheim.jpg,nolink,50x65,Jotunheim, Iron Woods);&gt;./Jotunheim]]</v>
      </c>
      <c r="AC55" t="str">
        <f t="shared" ca="1" si="3"/>
        <v>|BGCOLOR(#FAEBD7):[[''Jotunheim''&gt;./Jotunheim]]</v>
      </c>
      <c r="AD55"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v>
      </c>
      <c r="AE55" t="str">
        <f ca="1">CONCATENATE("*",B55,", ",C55,CHAR(10),E55,CHAR(10),"**国勢",CHAR(10),"|種族|",F55,"|",CHAR(10),"|経済|",G55,"|",CHAR(10),"|気候|",IF(H55&lt;&gt;"",REPT(SUBSTITUTE(SUBSTITUTE(LEFT(H55,4),"Heat","&amp;ref(Spell/S_Heat.jpg,nolink,25x25,Heat);"),"Cold","&amp;ref(Spell/S_Cold.jpg,nolink,25x25,Cold);"),RIGHT(H55,1)),""),"|",CHAR(10),"|祝福|",SUBSTITUTE(SUBSTITUTE(SUBSTITUTE(SUBSTITUTE(SUBSTITUTE(SUBSTITUTE(SUBSTITUTE(SUBSTITUTE(J55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55&amp;" "&amp;B55&amp;" 指揮官 S",Troops!$A:$A,0)&amp;":AJ"&amp;MATCH(A55&amp;" "&amp;B55&amp;" 指揮官 E",Troops!$A:$A,0))),myConcat(INDIRECT("Troops!AJ"&amp;MATCH(A55&amp;" "&amp;B55&amp;" 指揮官 S",Troops!$A:$A,0)))),CHAR(10),"***兵士",CHAR(10),"|名称|種別|コスト|&gt;|雇用条件|指揮枠|行軍|",CHAR(10),IFERROR(myConcat(INDIRECT("Troops!AJ"&amp;MATCH(A55&amp;" "&amp;B55&amp;" 兵士 S",Troops!$A:$A,0)&amp;":AJ"&amp;MATCH(A55&amp;" "&amp;B55&amp;" 兵士 E",Troops!$A:$A,0))),myConcat(INDIRECT("Troops!AJ"&amp;MATCH(A55&amp;" "&amp;B55&amp;" 指揮官 S",Troops!$A:$A,0)))),"**守備隊",CHAR(10),"|種別|指揮官|兵士|備考|",CHAR(10),IFERROR(myConcat(INDIRECT("Defence!H"&amp;MATCH(A55&amp;" "&amp;B55&amp;" S",Defence!$A:$A,0)&amp;":H"&amp;MATCH(A55&amp;" "&amp;B55&amp;" E",Defence!$A:$A,0))),myConcat(INDIRECT("Defence!H"&amp;MATCH(A55&amp;" "&amp;B55&amp;" S",Defence!$A:$A,0)))),CHAR(10),"**建造物",CHAR(10),"***首都要塞",CHAR(10),"|名称|管理力|指揮官雇用|兵士雇用|食糧庫|守備隊倍率|防壁強度|",CHAR(10),VLOOKUP(L55,Fort!$D:$M,10,FALSE),CHAR(10),"***陸上要塞",CHAR(10),"|名称|建造費|工期|管理力|指揮官雇用|兵士雇用|食糧庫|守備隊倍率|防壁強度|",CHAR(10),IFERROR(myConcat(INDIRECT(ADDRESS(MATCH(M55&amp;"1",Fort!$A:$A,0),MATCH(T55,Fort!$1:$1,0),3,1,"Fort")&amp;":"&amp;ADDRESS(MATCH(M55&amp;P55,Fort!$A:$A,0),MATCH(T55,Fort!$1:$1,0),3,1))),myConcat(INDIRECT(ADDRESS(MATCH(M55&amp;"1",Fort!$A:$A,0),MATCH(T55,Fort!$1:$1,0),3,1,"Fort")))),IFERROR("***沿岸要塞"&amp;CHAR(10)&amp;"|名称|建造費|工期|管理力|指揮官雇用|兵士雇用|食糧庫|守備隊倍率|防壁強度|"&amp;CHAR(10)&amp;IFERROR(myConcat(INDIRECT(ADDRESS(MATCH(N55&amp;"1",Fort!$A:$A,0),MATCH(T55,Fort!$1:$1,0),3,1,"Fort")&amp;":"&amp;ADDRESS(MATCH(N55&amp;Q55,Fort!$A:$A,0),MATCH(T55,Fort!$1:$1,0),3,1))),myConcat(INDIRECT(ADDRESS(MATCH(N55&amp;"1",Fort!$A:$A,0),MATCH(T55,Fort!$1:$1,0),3,1,"Fort")))&amp;CHAR(10)),""),"***水中要塞",CHAR(10),IFERROR("|名称|建造費|工期|管理力|指揮官雇用|兵士雇用|食糧庫|守備隊倍率|防壁強度|"&amp;CHAR(10)&amp;IFERROR(myConcat(INDIRECT(ADDRESS(MATCH(O55&amp;"1",Fort!$A:$A,0),MATCH(T55,Fort!$1:$1,0),3,1,"Fort")&amp;":"&amp;ADDRESS(MATCH(O55&amp;R55,Fort!$A:$A,0),MATCH(T55,Fort!$1:$1,0),3,1))),myConcat(INDIRECT(ADDRESS(MATCH(O55&amp;"1",Fort!$A:$A,0),MATCH(T55,Fort!$1:$1,0),3,1,"Fort")))),"建造不可"),CHAR(10),"***研究所と寺院",CHAR(10),"|設備|費用|特殊効果|",CHAR(10),"|研究所|",IF(U55&lt;&gt;500,"''"&amp;U55&amp;"''",U55),"|",V55,"|",CHAR(10),"|寺院|",IF(W55&lt;&gt;400,"''"&amp;W55&amp;"''",W55),"|",X55,"|",CHAR(10),"**魔法",CHAR(10),"***魔法資源",CHAR(10),"|魔法土地|",Y55,"|",CHAR(10),"|宝石収入|",SUBSTITUTE(SUBSTITUTE(SUBSTITUTE(SUBSTITUTE(SUBSTITUTE(SUBSTITUTE(SUBSTITUTE(SUBSTITUTE(Z55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Slave);"),"|",CHAR(10),"|特殊機能|",AA55,"|",CHAR(10),"***魔法技能",CHAR(10),"|名称|雇用|固定魔力|変動魔力|研究力|特殊能力|",CHAR(10),IFERROR(myConcat(INDIRECT("MagicSkill!AM"&amp;MATCH(A55&amp;" "&amp;B55&amp;" S",MagicSkill!$A:$A,0)&amp;":AM"&amp;MATCH(A55&amp;" "&amp;B55&amp;" E",MagicSkill!$A:$A,0))),myConcat(INDIRECT("MagicSkill!AM"&amp;MATCH(A55&amp;" "&amp;B55&amp;" S",MagicSkill!$A:$A,0)))),CHAR(10),"***固有呪文",CHAR(10),IFERROR(CHAR(10)&amp;"|領域|名称|主系統|副系統|消費|使用場面|簡易分類|"&amp;CHAR(10)&amp;IFERROR(myConcat(INDIRECT("NationalSpellWork!E"&amp;MATCH(A55&amp;" "&amp;B55&amp;" S",NationalSpellWork!$A:$A,0)&amp;":E"&amp;MATCH(A55&amp;" "&amp;B55&amp;" E",NationalSpellWork!$A:$A,0))),myConcat(INDIRECT("NationalSpellWork!E"&amp;MATCH(A55&amp;" "&amp;B55&amp;" S",NationalSpellWork!$A:$A,0)))),"なし"),CHAR(10),"***固有アイテム",CHAR(10),IFERROR(IFERROR(myConcat(INDIRECT("NationalItemWork!E"&amp;MATCH(A55&amp;" "&amp;B55&amp;" S",NationalItemWork!$A:$A,0)&amp;":E"&amp;MATCH(A55&amp;" "&amp;B55&amp;" E",NationalItemWork!$A:$A,0))),myConcat(INDIRECT("NationalItemWork!E"&amp;MATCH(A55&amp;" "&amp;B55&amp;" S",NationalItemWork!$A:$A,0)))),"なし"),CHAR(10),"**聖職",CHAR(10),"***支配圏特殊効果",CHAR(10),IF(I55&lt;&gt;"",I55,"なし"),CHAR(10),"***聖職者特殊能力",CHAR(10),IF(K55&lt;&gt;"",K55,"なし"),CHAR(10))</f>
        <v xml:space="preserve">*Jotunheim, Iron Woods
Jotunheimは、厳しい冬と涼しい夏の地です。
それは巨人と小鬼の住処です。
Jotunの巨人は、非常に強力かつ強靭です。
彼らは寒さの中で生まれ、寒冷な気候に苦しめられません。
滅多に協力し合うことがない複数のJarlらによって、Jotunheimは統治されます。
Jotunheimの中心には、古代の鉄と氷の森が存在します。
そこには、素晴らしい魔術的な技能を持つ老いたる邪悪なる魔女、Gygjaが住みます。
彼女らは、Jotunの森の小さな、邪悪なる小鬼であるVaettiに奉仕されています。
彼らは森林地帯から外に出る危険を滅多に冒さず、Gygjaが命じない限りはJotunheimの軍に加わりません。
Jotunheimの民は、非常に寒い州に住むことを好みます。
**国勢
|種族|ヨトゥン|
|経済||
|気候|&amp;ref(Spell/S_Cold.jpg,nolink,25x25,Cold);&amp;ref(Spell/S_Cold.jpg,nolink,25x25,Cold);|
|祝福||
**正規軍
***指揮官
|名称|種別|コスト|&gt;|雇用条件|指揮能力|行軍|
|BGCOLOR(#F5F5F5):Chief|指揮官|&amp;ref(Nation/C_Gold.jpg,nolink,25x25,Gold);50&amp;ref(Nation/C_Resource.jpg,nolink,25x25,Resource);5&amp;ref(Nation/C_Command.jpg,nolink,25x25,Commander Point);1|&amp;ref(Nation/R_Fort.jpg,nolink,25x25,Land Fortress);&amp;ref(Nation/R_Forest.jpg,nolink,25x25,Any Forest);||&amp;ref(Nation/Squad.jpg,nolink,25x25,Squad);2&amp;ref(Nation/LivingLead.jpg,nolink,25x25,Leadership);40|20&amp;ref(Nation/Stealthy.jpg,nolink,25x25,Stealthy (40));|
|~|&gt;|&gt;|&gt;|&gt;|&gt;|BGCOLOR(#F5F5F5):隠密行動可能な指揮官。行軍も早く略奪が得意|
|BGCOLOR(#F5F5F5):Jotun Scout|斥候&amp;ref(Nation/Sacred.jpg,nolink,25x25,Sacred);|&amp;ref(Nation/C_Gold.jpg,nolink,25x25,Gold);55&amp;ref(Nation/C_Resource.jpg,nolink,25x25,Resource);7&amp;ref(Nation/C_Command.jpg,nolink,25x25,Commander Point);1|&amp;ref(Nation/R_Fort.jpg,nolink,25x25,Land Fortress);|&amp;ref(Spell/P_Holy.jpg,nolink,25x25,Temple Needed);||18&amp;ref(Nation/Stealthy.jpg,nolink,25x25,Stealthy (40));&amp;ref(Nation/Forest-Survival.jpg,nolink,25x25,Forest Survival);&amp;ref(Nation/Mountain-Survival.jpg,nolink,25x25,Mountain Survival);&amp;ref(Nation/Snow-Move.jpg,nolink,25x25,Snow Move);|
|~|&gt;|&gt;|&gt;|&gt;|&gt;|BGCOLOR(#F5F5F5):高価で隠れるのも下手。幸い移動は早め|
|BGCOLOR(#F5F5F5):Jotun Herse|指揮官&amp;ref(Nation/Sacred.jpg,nolink,25x25,Sacred);|&amp;ref(Nation/C_Gold.jpg,nolink,25x25,Gold);75&amp;ref(Nation/C_Resource.jpg,nolink,25x25,Resource);41&amp;ref(Nation/C_Command.jpg,nolink,25x25,Commander Point);1|&amp;ref(Nation/R_Fort.jpg,nolink,25x25,Land Fortress);|&amp;ref(Spell/P_Holy.jpg,nolink,25x25,Temple Needed);|&amp;ref(Nation/Squad.jpg,nolink,25x25,Squad);2&amp;ref(Nation/LivingLead.jpg,nolink,25x25,Leadership);60|14&amp;ref(Nation/Snow-Move.jpg,nolink,25x25,Snow Move);|
|~|&gt;|&gt;|&gt;|&gt;|&gt;|BGCOLOR(#F5F5F5):標準的な指揮官。維持費は安いが雇用に寺院が要る|
|BGCOLOR(#F5F5F5):Jotun Jarl|聖職者&amp;ref(Nation/Sacred.jpg,nolink,25x25,Sacred);|&amp;ref(Nation/C_Gold.jpg,nolink,25x25,Gold);130&amp;ref(Nation/C_Resource.jpg,nolink,25x25,Resource);41&amp;ref(Nation/C_Command.jpg,nolink,25x25,Commander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|BGCOLOR(#F5F5F5):Jotun Gode|聖職者&amp;ref(Nation/Sacred.jpg,nolink,25x25,Sacred);|&amp;ref(Nation/C_Gold.jpg,nolink,25x25,Gold);110&amp;ref(Nation/C_Resource.jpg,nolink,25x25,Resource);19&amp;ref(Nation/C_Command.jpg,nolink,25x25,Commander Point);2|&amp;ref(Nation/R_Fort.jpg,nolink,25x25,Land Fortress);|&amp;ref(Spell/P_Holy.jpg,nolink,25x25,Temple Needed);|&amp;ref(Nation/Squad.jpg,nolink,25x25,Squad);2&amp;ref(Nation/LivingLead.jpg,nolink,25x25,Leadership);40|16&amp;ref(Nation/Forest-Survival.jpg,nolink,25x25,Forest Survival);&amp;ref(Nation/Snow-Move.jpg,nolink,25x25,Snow Move);|
|~|&gt;|&gt;|&gt;|&gt;|&gt;|BGCOLOR(#F5F5F5):レベル2の聖職者。一応は指揮もできる|
|BGCOLOR(#F5F5F5):Vaetti Hag|魔術師|&amp;ref(Nation/C_Gold.jpg,nolink,25x25,Gold);40&amp;ref(Nation/C_Resource.jpg,nolink,25x25,Resource);2&amp;ref(Nation/C_Command.jpg,nolink,25x25,Commander Point);2|&amp;ref(Nation/R_Fort.jpg,nolink,25x25,Land Fortress);&amp;ref(Nation/R_Forest.jpg,nolink,25x25,Any Forest);|&amp;ref(Spell/P_Research.jpg,nolink,25x25,Lab Needed);|&amp;ref(Nation/Squad.jpg,nolink,25x25,Squad);1&amp;ref(Nation/LivingLead.jpg,nolink,25x25,Leadership);10&amp;ref(Nation/MagicLead.jpg,nolink,25x25,Magic Leadership);0+&amp;ref(Nation/UndeadLead.jpg,nolink,25x25,Undead Leadership);0+|8&amp;ref(Nation/Forest-Survival.jpg,nolink,25x25,Forest Survival);|
|~|&gt;|&gt;|&gt;|&gt;|&gt;|BGCOLOR(#F5F5F5):火死緑血から1つの魔法技能を持つ。研究は下手|
|BGCOLOR(#F5F5F5):Jotun Skratti|魔術師|&amp;ref(Nation/C_Gold.jpg,nolink,25x25,Gold);255&amp;ref(Nation/C_Resource.jpg,nolink,25x25,Resource);3&amp;ref(Nation/C_Command.jpg,nolink,25x25,Commander Point);4|&amp;ref(Nation/R_Fort.jpg,nolink,25x25,Land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Leadership);10+|16&amp;ref(Nation/Forest-Survival.jpg,nolink,25x25,Forest Survival);&amp;ref(Nation/Snow-Move.jpg,nolink,25x25,Snow Move);|
|~|&gt;|&gt;|&gt;|&gt;|&gt;|BGCOLOR(#F5F5F5):水や血などの魔法技能を持つ。狼男や狼に変身できる|
|BGCOLOR(#F5F5F5):Gygja|魔術師|&amp;ref(Nation/C_Gold.jpg,nolink,25x25,Gold);225&amp;ref(Nation/C_Resource.jpg,nolink,25x25,Resource);3&amp;ref(Nation/C_Command.jpg,nolink,25x25,Commander Point);2|&amp;ref(Nation/R_Capital.jpg,nolink,25x25,National Capital);|&amp;ref(Spell/P_Research.jpg,nolink,25x25,Lab Needed);|&amp;ref(Nation/Squad.jpg,nolink,25x25,Squad);2&amp;ref(Nation/LivingLead.jpg,nolink,25x25,Leadership);40&amp;ref(Nation/MagicLead.jpg,nolink,25x25,Magic Leadership);10+&amp;ref(Nation/UndeadLead.jpg,nolink,25x25,Undead Leadership);35+|16&amp;ref(Nation/Forest-Survival.jpg,nolink,25x25,Forest Survival);&amp;ref(Nation/Snow-Move.jpg,nolink,25x25,Snow Move);|
|~|&gt;|&gt;|&gt;|&gt;|&gt;|BGCOLOR(#F5F5F5):死、緑、血などの魔法技能を持つ。魔力が幅広いが安定しない|
***兵士
|名称|種別|コスト|&gt;|雇用条件|指揮枠|行軍|
|BGCOLOR(#F5F5F5):Vaetti|歩兵|&amp;ref(Nation/C_Gold.jpg,nolink,25x25,Gold);7&amp;ref(Nation/C_Resource.jpg,nolink,25x25,Resource);4&amp;ref(Nation/C_Recruitment.jpg,nolink,25x25,Recruitment Point);4|&amp;ref(Nation/R_Fort.jpg,nolink,25x25,Land Fortress);&amp;ref(Nation/R_Forest.jpg,nolink,25x25,Any Forest);||&amp;ref(Nation/LivingLead.jpg,nolink,25x25,Living);|10&amp;ref(Nation/Stealthy.jpg,nolink,25x25,Stealthy (40));&amp;ref(Nation/Forest-Survival.jpg,nolink,25x25,Forest Survival);|
|~|&gt;|&gt;|&gt;|&gt;|&gt;|BGCOLOR(#F5F5F5):槍と盾を持つ軽歩兵。弱いが小柄で巨人の隙間を埋められる|
|BGCOLOR(#F5F5F5):Wolf Rider|騎兵|&amp;ref(Nation/C_Gold.jpg,nolink,25x25,Gold);15&amp;ref(Nation/C_Resource.jpg,nolink,25x25,Resource);4&amp;ref(Nation/C_Recruitment.jpg,nolink,25x25,Recruitment Point);17|&amp;ref(Nation/R_Fort.jpg,nolink,25x25,Land Fortress);&amp;ref(Nation/R_Forest.jpg,nolink,25x25,Any Forest);||&amp;ref(Nation/LivingLead.jpg,nolink,25x25,Living);|18&amp;ref(Nation/Stealthy.jpg,nolink,25x25,Stealthy (40));&amp;ref(Nation/Forest-Survival.jpg,nolink,25x25,Forest Survival);&amp;ref(Nation/Snow-Move.jpg,nolink,25x25,Snow Move);|
|~|&gt;|&gt;|&gt;|&gt;|&gt;|BGCOLOR(#F5F5F5):槍と盾を持つ軽騎兵。騎兵らしさは薄いが機敏で略奪が得意|
|BGCOLOR(#F5F5F5):Moose Riders|射手|&amp;ref(Nation/C_Gold.jpg,nolink,25x25,Gold);25&amp;ref(Nation/C_Resource.jpg,nolink,25x25,Resource);5&amp;ref(Nation/C_Recruitment.jpg,nolink,25x25,Recruitment Point);28|&amp;ref(Nation/R_Fort.jpg,nolink,25x25,Land Fortress);&amp;ref(Nation/R_Forest.jpg,nolink,25x25,Any Forest);||&amp;ref(Nation/LivingLead.jpg,nolink,25x25,Living);&amp;ref(Nation/Animal.jpg,nolink,25x25,Animal);|20&amp;ref(Nation/Stealthy.jpg,nolink,25x25,Stealthy (40));&amp;ref(Nation/Forest-Survival.jpg,nolink,25x25,Forest Survival);&amp;ref(Nation/Snow-Move.jpg,nolink,25x25,Snow Move);|
|~|&gt;|&gt;|&gt;|&gt;|&gt;|BGCOLOR(#F5F5F5):ヘラジカに乗る弓兵二名。丈夫で機敏だが高価で射撃精度を欠く|
|BGCOLOR(#F5F5F5):Jotun Militia|歩兵|&amp;ref(Nation/C_Gold.jpg,nolink,25x25,Gold);20&amp;ref(Nation/C_Resource.jpg,nolink,25x25,Resource);15&amp;ref(Nation/C_Recruitment.jpg,nolink,25x25,Recruitment Point);11|&amp;ref(Nation/R_Fort.jpg,nolink,25x25,Land Fortress);||&amp;ref(Nation/LivingLead.jpg,nolink,25x25,Living);|14&amp;ref(Nation/Snow-Move.jpg,nolink,25x25,Snow Move);|
|~|&gt;|&gt;|&gt;|&gt;|&gt;|BGCOLOR(#F5F5F5):斧と盾を持つ民兵。肉壁か包囲戦の人員としてなら使える|
|BGCOLOR(#F5F5F5):Jotun Javelinist|歩兵|&amp;ref(Nation/C_Gold.jpg,nolink,25x25,Gold);30&amp;ref(Nation/C_Resource.jpg,nolink,25x25,Resource);17&amp;ref(Nation/C_Recruitment.jpg,nolink,25x25,Recruitment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|~|&gt;|&gt;|&gt;|&gt;|&gt;|BGCOLOR(#F5F5F5):斧、投槍、盾を持つ歩兵。高い筋力からの投擲は強烈|
|BGCOLOR(#F5F5F5):Jotun Hurler|歩兵|&amp;ref(Nation/C_Gold.jpg,nolink,25x25,Gold);30&amp;ref(Nation/C_Resource.jpg,nolink,25x25,Resource);11&amp;ref(Nation/C_Recruitment.jpg,nolink,25x25,Recruitment Point);17|&amp;ref(Nation/R_Fort.jpg,nolink,25x25,Land Fortress);||&amp;ref(Nation/LivingLead.jpg,nolink,25x25,Living);|14&amp;ref(Nation/Snow-Move.jpg,nolink,25x25,Snow Move);|
|~|&gt;|&gt;|&gt;|&gt;|&gt;|BGCOLOR(#F5F5F5):手斧と大岩を持つ歩兵。岩は短射程だが破壊的威力を持つ|
|BGCOLOR(#F5F5F5):Jotun Spearman|歩兵|&amp;ref(Nation/C_Gold.jpg,nolink,25x25,Gold);30&amp;ref(Nation/C_Resource.jpg,nolink,25x25,Resource);37&amp;ref(Nation/C_Recruitment.jpg,nolink,25x25,Recruitment Point);17|&amp;ref(Nation/R_Fort.jpg,nolink,25x25,Land Fortress);||&amp;ref(Nation/LivingLead.jpg,nolink,25x25,Living);|12&amp;ref(Nation/Snow-Move.jpg,nolink,25x25,Snow Move);|
|~|&gt;|&gt;|&gt;|&gt;|&gt;|BGCOLOR(#F5F5F5):槍と盾を持つ重歩兵。囲まれやすいが一撃は非常に重い|
|BGCOLOR(#F5F5F5):Jotun Axeman|歩兵|&amp;ref(Nation/C_Gold.jpg,nolink,25x25,Gold);30&amp;ref(Nation/C_Resource.jpg,nolink,25x25,Resource);37&amp;ref(Nation/C_Recruitment.jpg,nolink,25x25,Recruitment Point);17|&amp;ref(Nation/R_Fort.jpg,nolink,25x25,Land Fortress);||&amp;ref(Nation/LivingLead.jpg,nolink,25x25,Living);|12&amp;ref(Nation/Snow-Move.jpg,nolink,25x25,Snow Move);|
|~|&gt;|&gt;|&gt;|&gt;|&gt;|BGCOLOR(#F5F5F5):斧と盾を持つ重歩兵。重装の敵さえも叩き割れる|
|BGCOLOR(#F5F5F5):Jotun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|~|&gt;|&gt;|&gt;|&gt;|&gt;|BGCOLOR(#F5F5F5):槍と盾を持つ重歩兵。巨人の槍は人間の槍兵さえ迎撃する|
|BGCOLOR(#F5F5F5):Jotun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|~|&gt;|&gt;|&gt;|&gt;|&gt;|BGCOLOR(#F5F5F5):斧と盾を持つ重歩兵。下位よりやや軽装だが士気が高い|
|BGCOLOR(#F5F5F5):Jotun Hirdman|歩兵|&amp;ref(Nation/C_Gold.jpg,nolink,25x25,Gold);40&amp;ref(Nation/C_Resource.jpg,nolink,25x25,Resource);41&amp;ref(Nation/C_Recruitment.jpg,nolink,25x25,Recruitment Point);24|&amp;ref(Nation/R_Fort.jpg,nolink,25x25,Land Fortress);||&amp;ref(Nation/LivingLead.jpg,nolink,25x25,Living);|12&amp;ref(Nation/Snow-Move.jpg,nolink,25x25,Snow Move);|
|~|&gt;|&gt;|&gt;|&gt;|&gt;|BGCOLOR(#F5F5F5):長剣と盾を持つ重歩兵。戦闘技能も向上している|
|BGCOLOR(#F5F5F5):Garmhirding|歩兵&amp;ref(Nation/Sacred.jpg,nolink,25x25,Sacred);|&amp;ref(Nation/C_Gold.jpg,nolink,25x25,Gold);55&amp;ref(Nation/C_Resource.jpg,nolink,25x25,Resource);9&amp;ref(Nation/C_Recruitment.jpg,nolink,25x25,Recruitment Point);28|&amp;ref(Nation/R_Capital.jpg,nolink,25x25,National Capital);|&amp;ref(Spell/P_Holy.jpg,nolink,25x25,Temple Needed);|&amp;ref(Nation/LivingLead.jpg,nolink,25x25,Living);|16&amp;ref(Nation/Forest-Survival.jpg,nolink,25x25,Forest Survival);&amp;ref(Nation/Snow-Move.jpg,nolink,25x25,Snow Move);|
|~|&gt;|&gt;|&gt;|&gt;|&gt;|BGCOLOR(#F5F5F5):戦斧を持つ狂戦士。その一撃は驚異的な威力を持つ|
**守備隊
|種別|指揮官|兵士|備考|
|陸上下位|Jotun Herse|Jotun Militia:10||
|陸上上位|Jotun Jarl|Jotun Javelinist:10||
|陸上要塞|Jotun Herse|Jotun Hurler:3||
**建造物
***首都要塞
|名称|管理力|指揮官雇用|兵士雇用|食糧庫|守備隊倍率|防壁強度|
|Giant Castle|45|+1|+100%|1500|3|750|
***陸上要塞
|名称|建造費|工期|管理力|指揮官雇用|兵士雇用|食糧庫|守備隊倍率|防壁強度|
|Giant Palisades|600|4|15|+0|+50%|100|1|100|
|Giant Fortress|450|3|30|+1|+75%|500|2|500|
|Giant Castle|450|3|45|+1|+100%|1500|3|750|
***水中要塞
建造不可
***研究所と寺院
|設備|費用|特殊効果|
|研究所|500||
|寺院|400||
**魔法
***魔法資源
|魔法土地|Iron Woods|
|宝石収入|&amp;ref(Spell/V_Astral.jpg,nolink,25x25,Astral Pearl);1&amp;ref(Spell/V_Death.jpg,nolink,25x25,Death Gem);2&amp;ref(Spell/V_Nature.jpg,nolink,25x25,Nature Gem);2|
|特殊機能||
***魔法技能
|名称|雇用|固定魔力|変動魔力|研究力|特殊能力|
|Jotun Jarl|&amp;ref(Nation/R_Fort.jpg,nolink,25x25,Land Fortress);|&amp;ref(Spell/P_Holy.jpg,nolink,25x25,Holy);1|||&amp;ref(Nation/Sacred.jpg,nolink,25x25,Sacred);|
|Jotun Gode|&amp;ref(Nation/R_Fort.jpg,nolink,25x25,Land Fortress);|&amp;ref(Spell/P_Holy.jpg,nolink,25x25,Holy);2|||&amp;ref(Nation/Sacred.jpg,nolink,25x25,Sacred);|
|Vaetti Hag|&amp;ref(Nation/R_Fort.jpg,nolink,25x25,Land Fortress);&amp;ref(Nation/R_Forest.jpg,nolink,25x25,Any Forest);||&amp;ref(Spell/P_Astral.jpg,nolink,25x25,Astral);&amp;ref(Spell/P_Death.jpg,nolink,25x25,Death);&amp;ref(Spell/P_Nature.jpg,nolink,25x25,Nature);&amp;ref(Spell/P_Blood.jpg,nolink,25x25,Blood);+1:100%|&amp;ref(Spell/P_Research.jpg,nolink,25x25,Research);5|&amp;ref(Nation/Inept-Researcher.jpg,nolink,25x25,Inept Researcher (-2));|
|Jotun Skratti|&amp;ref(Nation/R_Fort.jpg,nolink,25x25,Land Fortress);|&amp;ref(Spell/P_Water.jpg,nolink,25x25,Water);2&amp;ref(Spell/P_Blood.jpg,nolink,25x25,Blood);2|&amp;ref(Spell/P_Water.jpg,nolink,25x25,Water);&amp;ref(Spell/P_Death.jpg,nolink,25x25,Death);&amp;ref(Spell/P_Nature.jpg,nolink,25x25,Nature);&amp;ref(Spell/P_Blood.jpg,nolink,25x25,Blood);+1:100%|&amp;ref(Spell/P_Research.jpg,nolink,25x25,Research);15||
|Gygja|&amp;ref(Nation/R_Capital.jpg,nolink,25x25,National Capital);|&amp;ref(Spell/P_Death.jpg,nolink,25x25,Death);1&amp;ref(Spell/P_Nature.jpg,nolink,25x25,Nature);1&amp;ref(Spell/P_Blood.jpg,nolink,25x25,Blood);1|&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amp;ref(Spell/P_Research.jpg,nolink,25x25,Research);15+|&amp;ref(Nation/Fortune-Teller.jpg,nolink,25x25,Fortune Teller (5));|
***固有呪文
|領域|名称|主系統|副系統|消費|使用場面|簡易分類|
|Conjuration Lv0|Summon Glosos|&amp;ref(Spell/P_Death.jpg,nolink,25x25,Death);2||&amp;ref(Spell/V_Death.jpg,nolink,25x25,Death Gem);13|儀式/陸上専用|兵士召喚|
|~|~|&gt;|&gt;|&gt;|&gt;|熱波を放つ恐るべき猪Glosoを9体召喚します|
|Conjuration Lv3|Sloth of Bears|&amp;ref(Spell/P_Nature.jpg,nolink,25x25,Nature);2||&amp;ref(Spell/V_Nature.jpg,nolink,25x25,Nature Gem);10|儀式/陸上専用|兵士召喚|
|~|~|&gt;|&gt;|&gt;|&gt;|強靭なGreat Bearを10+体召喚します|
|Conjuration Lv4|Awaken Jotun Draugar|&amp;ref(Spell/P_Death.jpg,nolink,25x25,Death);2||&amp;ref(Spell/V_Death.jpg,nolink,25x25,Death Gem);15|儀式/陸上専用|兵士召喚|
|~|~|&gt;|&gt;|&gt;|&gt;|傷付くと巨大化するJotunの歩く屍Jotun Draugを3体召喚します|
|Conjuration Lv4|Brood of Garm|&amp;ref(Spell/P_Nature.jpg,nolink,25x25,Nature);2||&amp;ref(Spell/V_Nature.jpg,nolink,25x25,Nature Gem);10|儀式/陸上専用|兵士召喚|
|~|~|&gt;|&gt;|&gt;|&gt;|巨大で神聖な狼Jotun Wolfを5体召喚します|
|Thaumaturgy Lv5|Seith Curse|&amp;ref(Spell/P_Death.jpg,nolink,25x25,Death);1|&amp;ref(Spell/P_Astral.jpg,nolink,25x25,Astral);1|&amp;ref(Spell/V_Death.jpg,nolink,25x25,Death Gem);3|儀式/陸上専用|遠隔攻撃|
|~|~|&gt;|&gt;|&gt;|&gt;|指定した州と自身の周囲の指揮官1体ずつに呪いをかけようと試みます|
|Blood Magic Lv6|Illwinter|&amp;ref(Spell/P_Blood.jpg,nolink,25x25,Blood);5|&amp;ref(Spell/P_Water.jpg,nolink,25x25,Water);3|&amp;ref(Spell/V_Blood.jpg,nolink,25x25,Blood Slave);120|儀式/陸上専用|世界呪附|
|~|~|&gt;|&gt;|&gt;|&gt;|世界中を寒冷化させ不安と襲撃を引き起こします|
***固有アイテム
なし
**聖職
***支配圏特殊効果
なし
***聖職者特殊能力
なし
</v>
      </c>
    </row>
    <row r="56" spans="1:31" x14ac:dyDescent="0.15">
      <c r="A56" t="s">
        <v>2954</v>
      </c>
      <c r="B56" t="s">
        <v>2986</v>
      </c>
      <c r="C56" t="s">
        <v>2987</v>
      </c>
      <c r="D56" t="s">
        <v>3079</v>
      </c>
      <c r="E56" s="10" t="s">
        <v>11069</v>
      </c>
      <c r="F56" s="10" t="s">
        <v>11165</v>
      </c>
      <c r="H56" s="10" t="s">
        <v>11166</v>
      </c>
      <c r="L56" t="s">
        <v>11167</v>
      </c>
      <c r="M56" t="s">
        <v>11168</v>
      </c>
      <c r="P56">
        <v>3</v>
      </c>
      <c r="T56">
        <v>100</v>
      </c>
      <c r="U56">
        <v>500</v>
      </c>
      <c r="W56">
        <v>400</v>
      </c>
      <c r="Y56" t="s">
        <v>11169</v>
      </c>
      <c r="Z56" t="s">
        <v>11170</v>
      </c>
      <c r="AB56" t="str">
        <f t="shared" si="0"/>
        <v>|BGCOLOR(#FDFDFD):[[&amp;ref(Vanarus.jpg,nolink,50x65,Vanarus, Land of the Chuds);&gt;./Vanarus]]</v>
      </c>
      <c r="AC56" t="str">
        <f t="shared" ca="1" si="3"/>
        <v xml:space="preserve">|BGCOLOR(#FAEBD7):[[''Vanarus''&gt;./Vanarus]]|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v>
      </c>
      <c r="AD56" t="str">
        <f t="shared" ca="1" si="2"/>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v>
      </c>
      <c r="AE56" t="str">
        <f ca="1">CONCATENATE("*",B56,", ",C56,CHAR(10),E56,CHAR(10),"**国勢",CHAR(10),"|種族|",F56,"|",CHAR(10),"|経済|",G56,"|",CHAR(10),"|気候|",IF(H56&lt;&gt;"",REPT(SUBSTITUTE(SUBSTITUTE(LEFT(H56,4),"Heat","&amp;ref(Spell/S_Heat.jpg,nolink,25x25,Heat);"),"Cold","&amp;ref(Spell/S_Cold.jpg,nolink,25x25,Cold);"),RIGHT(H56,1)),""),"|",CHAR(10),"|祝福|",SUBSTITUTE(SUBSTITUTE(SUBSTITUTE(SUBSTITUTE(SUBSTITUTE(SUBSTITUTE(SUBSTITUTE(SUBSTITUTE(J56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56&amp;" "&amp;B56&amp;" 指揮官 S",Troops!$A:$A,0)&amp;":AJ"&amp;MATCH(A56&amp;" "&amp;B56&amp;" 指揮官 E",Troops!$A:$A,0))),myConcat(INDIRECT("Troops!AJ"&amp;MATCH(A56&amp;" "&amp;B56&amp;" 指揮官 S",Troops!$A:$A,0)))),CHAR(10),"***兵士",CHAR(10),"|名称|種別|コスト|&gt;|雇用条件|指揮枠|行軍|",CHAR(10),IFERROR(myConcat(INDIRECT("Troops!AJ"&amp;MATCH(A56&amp;" "&amp;B56&amp;" 兵士 S",Troops!$A:$A,0)&amp;":AJ"&amp;MATCH(A56&amp;" "&amp;B56&amp;" 兵士 E",Troops!$A:$A,0))),myConcat(INDIRECT("Troops!AJ"&amp;MATCH(A56&amp;" "&amp;B56&amp;" 指揮官 S",Troops!$A:$A,0)))),"**守備隊",CHAR(10),"|種別|指揮官|兵士|備考|",CHAR(10),IFERROR(myConcat(INDIRECT("Defence!H"&amp;MATCH(A56&amp;" "&amp;B56&amp;" S",Defence!$A:$A,0)&amp;":H"&amp;MATCH(A56&amp;" "&amp;B56&amp;" E",Defence!$A:$A,0))),myConcat(INDIRECT("Defence!H"&amp;MATCH(A56&amp;" "&amp;B56&amp;" S",Defence!$A:$A,0)))),CHAR(10),"**建造物",CHAR(10),"***首都要塞",CHAR(10),"|名称|管理力|指揮官雇用|兵士雇用|食糧庫|守備隊倍率|防壁強度|",CHAR(10),VLOOKUP(L56,Fort!$D:$M,10,FALSE),CHAR(10),"***陸上要塞",CHAR(10),"|名称|建造費|工期|管理力|指揮官雇用|兵士雇用|食糧庫|守備隊倍率|防壁強度|",CHAR(10),IFERROR(myConcat(INDIRECT(ADDRESS(MATCH(M56&amp;"1",Fort!$A:$A,0),MATCH(T56,Fort!$1:$1,0),3,1,"Fort")&amp;":"&amp;ADDRESS(MATCH(M56&amp;P56,Fort!$A:$A,0),MATCH(T56,Fort!$1:$1,0),3,1))),myConcat(INDIRECT(ADDRESS(MATCH(M56&amp;"1",Fort!$A:$A,0),MATCH(T56,Fort!$1:$1,0),3,1,"Fort")))),IFERROR("***沿岸要塞"&amp;CHAR(10)&amp;"|名称|建造費|工期|管理力|指揮官雇用|兵士雇用|食糧庫|守備隊倍率|防壁強度|"&amp;CHAR(10)&amp;IFERROR(myConcat(INDIRECT(ADDRESS(MATCH(N56&amp;"1",Fort!$A:$A,0),MATCH(T56,Fort!$1:$1,0),3,1,"Fort")&amp;":"&amp;ADDRESS(MATCH(N56&amp;Q56,Fort!$A:$A,0),MATCH(T56,Fort!$1:$1,0),3,1))),myConcat(INDIRECT(ADDRESS(MATCH(N56&amp;"1",Fort!$A:$A,0),MATCH(T56,Fort!$1:$1,0),3,1,"Fort")))&amp;CHAR(10)),""),"***水中要塞",CHAR(10),IFERROR("|名称|建造費|工期|管理力|指揮官雇用|兵士雇用|食糧庫|守備隊倍率|防壁強度|"&amp;CHAR(10)&amp;IFERROR(myConcat(INDIRECT(ADDRESS(MATCH(O56&amp;"1",Fort!$A:$A,0),MATCH(T56,Fort!$1:$1,0),3,1,"Fort")&amp;":"&amp;ADDRESS(MATCH(O56&amp;R56,Fort!$A:$A,0),MATCH(T56,Fort!$1:$1,0),3,1))),myConcat(INDIRECT(ADDRESS(MATCH(O56&amp;"1",Fort!$A:$A,0),MATCH(T56,Fort!$1:$1,0),3,1,"Fort")))),"建造不可"),CHAR(10),"***研究所と寺院",CHAR(10),"|設備|費用|特殊効果|",CHAR(10),"|研究所|",IF(U56&lt;&gt;500,"''"&amp;U56&amp;"''",U56),"|",V56,"|",CHAR(10),"|寺院|",IF(W56&lt;&gt;400,"''"&amp;W56&amp;"''",W56),"|",X56,"|",CHAR(10),"**魔法",CHAR(10),"***魔法資源",CHAR(10),"|魔法土地|",Y56,"|",CHAR(10),"|宝石収入|",SUBSTITUTE(SUBSTITUTE(SUBSTITUTE(SUBSTITUTE(SUBSTITUTE(SUBSTITUTE(SUBSTITUTE(SUBSTITUTE(Z56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Slave);"),"|",CHAR(10),"|特殊機能|",AA56,"|",CHAR(10),"***魔法技能",CHAR(10),"|名称|雇用|固定魔力|変動魔力|研究力|特殊能力|",CHAR(10),IFERROR(myConcat(INDIRECT("MagicSkill!AM"&amp;MATCH(A56&amp;" "&amp;B56&amp;" S",MagicSkill!$A:$A,0)&amp;":AM"&amp;MATCH(A56&amp;" "&amp;B56&amp;" E",MagicSkill!$A:$A,0))),myConcat(INDIRECT("MagicSkill!AM"&amp;MATCH(A56&amp;" "&amp;B56&amp;" S",MagicSkill!$A:$A,0)))),CHAR(10),"***固有呪文",CHAR(10),IFERROR(CHAR(10)&amp;"|領域|名称|主系統|副系統|消費|使用場面|簡易分類|"&amp;CHAR(10)&amp;IFERROR(myConcat(INDIRECT("NationalSpellWork!E"&amp;MATCH(A56&amp;" "&amp;B56&amp;" S",NationalSpellWork!$A:$A,0)&amp;":E"&amp;MATCH(A56&amp;" "&amp;B56&amp;" E",NationalSpellWork!$A:$A,0))),myConcat(INDIRECT("NationalSpellWork!E"&amp;MATCH(A56&amp;" "&amp;B56&amp;" S",NationalSpellWork!$A:$A,0)))),"なし"),CHAR(10),"***固有アイテム",CHAR(10),IFERROR(IFERROR(myConcat(INDIRECT("NationalItemWork!E"&amp;MATCH(A56&amp;" "&amp;B56&amp;" S",NationalItemWork!$A:$A,0)&amp;":E"&amp;MATCH(A56&amp;" "&amp;B56&amp;" E",NationalItemWork!$A:$A,0))),myConcat(INDIRECT("NationalItemWork!E"&amp;MATCH(A56&amp;" "&amp;B56&amp;" S",NationalItemWork!$A:$A,0)))),"なし"),CHAR(10),"**聖職",CHAR(10),"***支配圏特殊効果",CHAR(10),IF(I56&lt;&gt;"",I56,"なし"),CHAR(10),"***聖職者特殊能力",CHAR(10),IF(K56&lt;&gt;"",K56,"なし"),CHAR(10))</f>
        <v xml:space="preserve">*Vanarus, Land of the Chuds
Rusは、過酷な冬と短い夏の地です。
Vanがやってきたとき、この地は人間と、強大な力と美しさを持つ高貴なる種族、Chudが居住していました。
Chudと人間は混じり合っており、どちらの種族も他を支配してはいませんでした。
Vanは探検家や商人としてやってきましたが、聖地を巡る意見の対立が戦争に繋がりました。
Vanは勝利し、古代の史跡にNovagårdの都市を創立しました。
ChudとRusの人間たちは協力してVanを追い出そうと試みましたが、人間は弱く、Vanの幻術と魔法により容易に欺かれました。
程なく、気付けばChudはVanだけでなく、かつての同盟者である人間とも戦うことになりました。
その後、UlmのBlack Knightがやって来ました。
Rusの三つの民族は、彼らの土地を護るべくNovagårdの下に結集したため、VanとChudの以前の対立は終わりを告げました。
Ulmの脅威が退けられると、Vanを統治者として王国が形成されました。
人間は、Vanarusの人口の大部分を構成します。
残りの多くはChudで、Vanは極めて少数です。
Vanarus軍の多くは、人間の歩兵隊です。
王国の精鋭部隊は、強力なChudとVanです。
Vanarusの民は、寒冷な気候を好みます。
**国勢
|種族|人間、チュジ、ヴァン|
|経済||
|気候|&amp;ref(Spell/S_Cold.jpg,nolink,25x25,Cold);&amp;ref(Spell/S_Cold.jpg,nolink,25x25,Cold);|
|祝福||
**正規軍
***指揮官
|名称|種別|コスト|&gt;|雇用条件|指揮能力|行軍|
|BGCOLOR(#F5F5F5):Scout|斥候|&amp;ref(Nation/C_Gold.jpg,nolink,25x25,Gold);25&amp;ref(Nation/C_Resource.jpg,nolink,25x25,Resource);5&amp;ref(Nation/C_Command.jpg,nolink,25x25,Commander Point);1|&amp;ref(Nation/R_Fort.jpg,nolink,25x25,Land Fortress);|||16&amp;ref(Nation/Stealthy.jpg,nolink,25x25,Stealthy (60));&amp;ref(Nation/Forest-Survival.jpg,nolink,25x25,Forest Survival);&amp;ref(Nation/Mountain-Survival.jpg,nolink,25x25,Mountain Survival);&amp;ref(Nation/Snow-Move.jpg,nolink,25x25,Snow Move);|
|~|&gt;|&gt;|&gt;|&gt;|&gt;|BGCOLOR(#F5F5F5):雪道に慣れた斥候。隠れるのも上手く有能|
|BGCOLOR(#F5F5F5):Vanarusian Herse|指揮官|&amp;ref(Nation/C_Gold.jpg,nolink,25x25,Gold);40&amp;ref(Nation/C_Resource.jpg,nolink,25x25,Resource);22&amp;ref(Nation/C_Command.jpg,nolink,25x25,Commander Point);1|&amp;ref(Nation/R_Fort.jpg,nolink,25x25,Land Fortress);||&amp;ref(Nation/Squad.jpg,nolink,25x25,Squad);2&amp;ref(Nation/LivingLead.jpg,nolink,25x25,Leadership);60|12&amp;ref(Nation/Snow-Move.jpg,nolink,25x25,Snow Move);|
|~|&gt;|&gt;|&gt;|&gt;|&gt;|BGCOLOR(#F5F5F5):標準的な指揮官。Rusの人間は寒さと雪道に慣れている|
|BGCOLOR(#F5F5F5):Vanarusian Jarl|指揮官&amp;ref(Nation/Sacred.jpg,nolink,25x25,Sacred);|&amp;ref(Nation/C_Gold.jpg,nolink,25x25,Gold);90&amp;ref(Nation/C_Resource.jpg,nolink,25x25,Resource);13&amp;ref(Nation/C_Command.jpg,nolink,25x25,Commander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|~|&gt;|&gt;|&gt;|&gt;|&gt;|BGCOLOR(#F5F5F5):上位指揮官。盾を持参していない点に注意が必要|
|BGCOLOR(#F5F5F5):Vanarusian Gode|聖職者&amp;ref(Nation/Sacred.jpg,nolink,25x25,Sacred);|&amp;ref(Nation/C_Gold.jpg,nolink,25x25,Gold);45&amp;ref(Nation/C_Resource.jpg,nolink,25x25,Resource);3&amp;ref(Nation/C_Command.jpg,nolink,25x25,Commander Point);1|&amp;ref(Nation/R_Fort.jpg,nolink,25x25,Land Fortress);|&amp;ref(Spell/P_Holy.jpg,nolink,25x25,Temple Needed);|&amp;ref(Nation/Squad.jpg,nolink,25x25,Squad);1&amp;ref(Nation/LivingLead.jpg,nolink,25x25,Leadership);10|16&amp;ref(Nation/Snow-Move.jpg,nolink,25x25,Snow Move);|
|~|&gt;|&gt;|&gt;|&gt;|&gt;|BGCOLOR(#F5F5F5):レベル1の聖職者。特徴は乏しいが雪道には慣れている|
|BGCOLOR(#F5F5F5):Vanarusian Sage|魔術師|&amp;ref(Nation/C_Gold.jpg,nolink,25x25,Gold);165&amp;ref(Nation/C_Resource.jpg,nolink,25x25,Resource);2&amp;ref(Nation/C_Command.jpg,nolink,25x25,Commander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Leadership);0+|16&amp;ref(Nation/Snow-Move.jpg,nolink,25x25,Snow Move);|
|~|&gt;|&gt;|&gt;|&gt;|&gt;|BGCOLOR(#F5F5F5):風などの魔法技能を持つ。研究が得意|
|BGCOLOR(#F5F5F5):Chud Jarl|聖職者&amp;ref(Nation/Sacred.jpg,nolink,25x25,Sacred);|&amp;ref(Nation/C_Gold.jpg,nolink,25x25,Gold);120&amp;ref(Nation/C_Resource.jpg,nolink,25x25,Resource);13&amp;ref(Nation/C_Command.jpg,nolink,25x25,Commander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|BGCOLOR(#F5F5F5):Vanabog|聖職者&amp;ref(Nation/Sacred.jpg,nolink,25x25,Sacred);|&amp;ref(Nation/C_Gold.jpg,nolink,25x25,Gold);335&amp;ref(Nation/C_Resource.jpg,nolink,25x25,Resource);20&amp;ref(Nation/C_Command.jpg,nolink,25x25,Commander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Leadership);15+&amp;ref(Nation/UndeadLead.jpg,nolink,25x25,Undead Leadership);35+|24&amp;ref(Nation/Stealthy.jpg,nolink,25x25,Stealthy (65));|
|~|&gt;|&gt;|&gt;|&gt;|&gt;|BGCOLOR(#F5F5F5):レベル2の聖職者。風死血などの魔法と高い指揮能力を持つ|
|BGCOLOR(#F5F5F5):Vyedma|魔術師|&amp;ref(Nation/C_Gold.jpg,nolink,25x25,Gold);135&amp;ref(Nation/C_Resource.jpg,nolink,25x25,Resource);2&amp;ref(Nation/C_Command.jpg,nolink,25x25,Commander Point);2|&amp;ref(Nation/R_Forest.jpg,nolink,25x25,Any Forest);|&amp;ref(Spell/P_Research.jpg,nolink,25x25,Lab Needed);|&amp;ref(Nation/Squad.jpg,nolink,25x25,Squad);1&amp;ref(Nation/LivingLead.jpg,nolink,25x25,Leadership);10+&amp;ref(Nation/MagicLead.jpg,nolink,25x25,Magic Leadership);20|16&amp;ref(Nation/Stealthy.jpg,nolink,25x25,Stealthy (40));|
|~|&gt;|&gt;|&gt;|&gt;|&gt;|BGCOLOR(#F5F5F5):水地緑などの魔法技能を持つ。研究は苦手|
|BGCOLOR(#F5F5F5):Vyedun|魔術師|&amp;ref(Nation/C_Gold.jpg,nolink,25x25,Gold);155&amp;ref(Nation/C_Resource.jpg,nolink,25x25,Resource);2&amp;ref(Nation/C_Command.jpg,nolink,25x25,Commander Point);2|&amp;ref(Nation/R_Forest.jpg,nolink,25x25,Any Forest);|&amp;ref(Spell/P_Research.jpg,nolink,25x25,Lab Needed);|&amp;ref(Nation/Squad.jpg,nolink,25x25,Squad);1&amp;ref(Nation/LivingLead.jpg,nolink,25x25,Leadership);15+&amp;ref(Nation/MagicLead.jpg,nolink,25x25,Magic Leadership);25|16&amp;ref(Nation/Stealthy.jpg,nolink,25x25,Stealthy (40));|
|~|&gt;|&gt;|&gt;|&gt;|&gt;|BGCOLOR(#F5F5F5):火風地緑などの魔法技能を持つ。やはり研究は不得意|
***兵士
|名称|種別|コスト|&gt;|雇用条件|指揮枠|行軍|
|BGCOLOR(#F5F5F5):Vanarusian Archer|射手|&amp;ref(Nation/C_Gold.jpg,nolink,25x25,Gold);10&amp;ref(Nation/C_Resource.jpg,nolink,25x25,Resource);5&amp;ref(Nation/C_Recruitment.jpg,nolink,25x25,Recruitment Point);9|&amp;ref(Nation/R_Fort.jpg,nolink,25x25,Land Fortress);||&amp;ref(Nation/LivingLead.jpg,nolink,25x25,Living);|14&amp;ref(Nation/Snow-Move.jpg,nolink,25x25,Snow Move);|
|~|&gt;|&gt;|&gt;|&gt;|&gt;|BGCOLOR(#F5F5F5):平凡な弓兵。Rus人らしく弱い冷気耐性は備える|
|BGCOLOR(#F5F5F5):Vanarusian Huskarl|歩兵|&amp;ref(Nation/C_Gold.jpg,nolink,25x25,Gold);10&amp;ref(Nation/C_Resource.jpg,nolink,25x25,Resource);12&amp;ref(Nation/C_Recruitment.jpg,nolink,25x25,Recruitment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|~|&gt;|&gt;|&gt;|&gt;|&gt;|BGCOLOR(#F5F5F5):槍、投槍、盾を持つ歩兵。攻撃力は低いが迎撃で粘る|
|BGCOLOR(#F5F5F5):Vanarusian Huskarl|歩兵|&amp;ref(Nation/C_Gold.jpg,nolink,25x25,Gold);10&amp;ref(Nation/C_Resource.jpg,nolink,25x25,Resource);12&amp;ref(Nation/C_Recruitment.jpg,nolink,25x25,Recruitment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|~|&gt;|&gt;|&gt;|&gt;|&gt;|BGCOLOR(#F5F5F5):斧、投槍、盾を持つ歩兵。迎撃されやすいが一撃が重い|
|BGCOLOR(#F5F5F5):Vanarusian Hirdman|歩兵|&amp;ref(Nation/C_Gold.jpg,nolink,25x25,Gold);12&amp;ref(Nation/C_Resource.jpg,nolink,25x25,Resource);17&amp;ref(Nation/C_Recruitment.jpg,nolink,25x25,Recruitment Point);14|&amp;ref(Nation/R_Fort.jpg,nolink,25x25,Land Fortress);||&amp;ref(Nation/LivingLead.jpg,nolink,25x25,Living);|12&amp;ref(Nation/Snow-Move.jpg,nolink,25x25,Snow Move);|
|~|&gt;|&gt;|&gt;|&gt;|&gt;|BGCOLOR(#F5F5F5):槍、投槍、盾を持つ歩兵。戦闘技能と防具がやや強化されている|
|BGCOLOR(#F5F5F5):Vanarusian Hirdman|歩兵|&amp;ref(Nation/C_Gold.jpg,nolink,25x25,Gold);12&amp;ref(Nation/C_Resource.jpg,nolink,25x25,Resource);17&amp;ref(Nation/C_Recruitment.jpg,nolink,25x25,Recruitment Point);14|&amp;ref(Nation/R_Fort.jpg,nolink,25x25,Land Fortress);||&amp;ref(Nation/LivingLead.jpg,nolink,25x25,Living);|12&amp;ref(Nation/Snow-Move.jpg,nolink,25x25,Snow Move);|
|~|&gt;|&gt;|&gt;|&gt;|&gt;|BGCOLOR(#F5F5F5):斧、投槍、盾を持つ歩兵。技量の向上で多少は信頼性が上がっている|
|BGCOLOR(#F5F5F5):Vanarusian Hirdman|歩兵|&amp;ref(Nation/C_Gold.jpg,nolink,25x25,Gold);12&amp;ref(Nation/C_Resource.jpg,nolink,25x25,Resource);19&amp;ref(Nation/C_Recruitment.jpg,nolink,25x25,Recruitment Point);14|&amp;ref(Nation/R_Fort.jpg,nolink,25x25,Land Fortress);||&amp;ref(Nation/LivingLead.jpg,nolink,25x25,Living);|12&amp;ref(Nation/Snow-Move.jpg,nolink,25x25,Snow Move);|
|~|&gt;|&gt;|&gt;|&gt;|&gt;|BGCOLOR(#F5F5F5):長剣、投槍、盾を持つ歩兵。最もバランスが良い性能|
|BGCOLOR(#F5F5F5):Vanarusian Berserker|歩兵|&amp;ref(Nation/C_Gold.jpg,nolink,25x25,Gold);15&amp;ref(Nation/C_Resource.jpg,nolink,25x25,Resource);17&amp;ref(Nation/C_Recruitment.jpg,nolink,25x25,Recruitment Point);21|&amp;ref(Nation/R_Fort.jpg,nolink,25x25,Land Fortress);||&amp;ref(Nation/LivingLead.jpg,nolink,25x25,Living);|12&amp;ref(Nation/Snow-Move.jpg,nolink,25x25,Snow Move);|
|~|&gt;|&gt;|&gt;|&gt;|&gt;|BGCOLOR(#F5F5F5):長剣と斧を持つ狂戦士。やや脆いが攻撃力は素晴らしい|
|BGCOLOR(#F5F5F5):Chud Hirdman|歩兵|&amp;ref(Nation/C_Gold.jpg,nolink,25x25,Gold);35&amp;ref(Nation/C_Resource.jpg,nolink,25x25,Resource);21&amp;ref(Nation/C_Recruitment.jpg,nolink,25x25,Recruitment Point);28|&amp;ref(Nation/R_Fort.jpg,nolink,25x25,Land Fortress);||&amp;ref(Nation/LivingLead.jpg,nolink,25x25,Living);|10&amp;ref(Nation/Snow-Move.jpg,nolink,25x25,Snow Move);|
|~|&gt;|&gt;|&gt;|&gt;|&gt;|BGCOLOR(#F5F5F5):長剣と斧を持つ重装狂戦士。優れた身体能力で暴れまわる|
|BGCOLOR(#F5F5F5):Oath-Bound|歩兵&amp;ref(Nation/Sacred.jpg,nolink,25x25,Sacred);|&amp;ref(Nation/C_Gold.jpg,nolink,25x25,Gold);35&amp;ref(Nation/C_Resource.jpg,nolink,25x25,Resource);22&amp;ref(Nation/C_Recruitment.jpg,nolink,25x25,Recruitment Point);25|&amp;ref(Nation/R_Capital.jpg,nolink,25x25,National Capital);|&amp;ref(Spell/P_Holy.jpg,nolink,25x25,Temple Needed);|&amp;ref(Nation/LivingLead.jpg,nolink,25x25,Living);|10&amp;ref(Nation/Stealthy.jpg,nolink,25x25,Stealthy (65));&amp;ref(Nation/Snow-Move.jpg,nolink,25x25,Snow Move);|
|~|&gt;|&gt;|&gt;|&gt;|&gt;|BGCOLOR(#F5F5F5):長剣と盾を持つ重歩兵。鏡像を纏い奇襲や護衛も得意とする|
|BGCOLOR(#F5F5F5):Chud Skinshifter|歩兵|&amp;ref(Nation/C_Gold.jpg,nolink,25x25,Gold);40&amp;ref(Nation/C_Resource.jpg,nolink,25x25,Resource);5&amp;ref(Nation/C_Recruitment.jpg,nolink,25x25,Recruitment Point);33|&amp;ref(Nation/R_Capital.jpg,nolink,25x25,National Capital);||&amp;ref(Nation/LivingLead.jpg,nolink,25x25,Living);|14&amp;ref(Nation/Snow-Move.jpg,nolink,25x25,Snow Move);|
|~|&gt;|&gt;|&gt;|&gt;|&gt;|BGCOLOR(#F5F5F5):戦斧を持つ軽装狂戦士。一度倒されても熊に変身し戦い続ける|
**守備隊
|種別|指揮官|兵士|備考|
|陸上下位|Vanarusian Herse|Vanarusian Huskarl:15　Vanarusian Archer:10|Huskarlは槍装備|
|陸上上位|Vanarusian Gode|Vanarusian Hirdman:15|Hirdmanは槍装備|
|陸上要塞|Vanarusian Herse|Vanarusian 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|魔法土地|Novgård, Pine of Skulls|
|宝石収入|&amp;ref(Spell/V_Fire.jpg,nolink,25x25,Fire Gem);1&amp;ref(Spell/V_Air.jpg,nolink,25x25,Air Gem);2&amp;ref(Spell/V_Nature.jpg,nolink,25x25,Nature Gem);1&amp;ref(Spell/V_Death.jpg,nolink,25x25,Death Gem);1|
|特殊機能||
***魔法技能
|名称|雇用|固定魔力|変動魔力|研究力|特殊能力|
|Vanarusian Gode|&amp;ref(Nation/R_Fort.jpg,nolink,25x25,Land Fortress);|&amp;ref(Spell/P_Holy.jpg,nolink,25x25,Holy);1|||&amp;ref(Nation/Sacred.jpg,nolink,25x25,Sacred);|
|Vanarusian Sage|&amp;ref(Nation/R_Fort.jpg,nolink,25x25,Land Fortress);|&amp;ref(Spell/P_Air.jpg,nolink,25x25,Air);1|&amp;ref(Spell/P_Fire.jpg,nolink,25x25,Fire);&amp;ref(Spell/P_Air.jpg,nolink,25x25,Air);&amp;ref(Spell/P_Earth.jpg,nolink,25x25,Earth);&amp;ref(Spell/P_Nature.jpg,nolink,25x25,Nature);+1:100%&amp;br;&amp;ref(Spell/P_Air.jpg,nolink,25x25,Air);&amp;ref(Spell/P_Death.jpg,nolink,25x25,Death);&amp;ref(Spell/P_Blood.jpg,nolink,25x25,Blood);+1:100%|&amp;ref(Spell/P_Research.jpg,nolink,25x25,Research);15|&amp;ref(Nation/Adept-Researcher.jpg,nolink,25x25,Adept Researcher (+4));|
|Chud Jarl|&amp;ref(Nation/R_Fort.jpg,nolink,25x25,Land Fortress);|&amp;ref(Spell/P_Holy.jpg,nolink,25x25,Holy);1|||&amp;ref(Nation/Sacred.jpg,nolink,25x25,Sacred);|
|Vanabog|&amp;ref(Nation/R_Capital.jpg,nolink,25x25,National Capital);|&amp;ref(Spell/P_Air.jpg,nolink,25x25,Air);2&amp;ref(Spell/P_Death.jpg,nolink,25x25,Death);1&amp;ref(Spell/P_Blood.jpg,nolink,25x25,Blood);1&amp;ref(Spell/P_Holy.jpg,nolink,25x25,Holy);2|&amp;ref(Spell/P_Fire.jpg,nolink,25x25,Fire);&amp;ref(Spell/P_Air.jpg,nolink,25x25,Air);&amp;ref(Spell/P_Death.jpg,nolink,25x25,Death);&amp;ref(Spell/P_Blood.jpg,nolink,25x25,Blood);+1:100%&amp;br;&amp;ref(Spell/P_Fire.jpg,nolink,25x25,Fire);&amp;ref(Spell/P_Air.jpg,nolink,25x25,Air);&amp;ref(Spell/P_Death.jpg,nolink,25x25,Death);&amp;ref(Spell/P_Blood.jpg,nolink,25x25,Blood);+1:10%|&amp;ref(Spell/P_Research.jpg,nolink,25x25,Research);15+|&amp;ref(Nation/Sacred.jpg,nolink,25x25,Sacred);|
|Vyedma|&amp;ref(Nation/R_Forest.jpg,nolink,25x25,Any Forest);|&amp;ref(Spell/P_Water.jpg,nolink,25x25,Water);1&amp;ref(Spell/P_Earth.jpg,nolink,25x25,Earth);1&amp;ref(Spell/P_Nature.jpg,nolink,25x25,Nature);1|&amp;ref(Spell/P_Fire.jpg,nolink,25x25,Fire);&amp;ref(Spell/P_Air.jpg,nolink,25x25,Air);&amp;ref(Spell/P_Water.jpg,nolink,25x25,Water);&amp;ref(Spell/P_Nature.jpg,nolink,25x25,Nature);+1:100%|&amp;ref(Spell/P_Research.jpg,nolink,25x25,Research);11|&amp;ref(Nation/Inept-Researcher.jpg,nolink,25x25,Inept Researcher (-2));|
|Vyedun|&amp;ref(Nation/R_Forest.jpg,nolink,25x25,Any Forest);|&amp;ref(Spell/P_Fire.jpg,nolink,25x25,Fire);1&amp;ref(Spell/P_Air.jpg,nolink,25x25,Air);1&amp;ref(Spell/P_Earth.jpg,nolink,25x25,Earth);1&amp;ref(Spell/P_Nature.jpg,nolink,25x25,Nature);1|&amp;ref(Spell/P_Fire.jpg,nolink,25x25,Fire);&amp;ref(Spell/P_Air.jpg,nolink,25x25,Air);&amp;ref(Spell/P_Water.jpg,nolink,25x25,Water);&amp;ref(Spell/P_Nature.jpg,nolink,25x25,Nature);+1:100%|&amp;ref(Spell/P_Research.jpg,nolink,25x25,Research);13|&amp;ref(Nation/Inept-Researcher.jpg,nolink,25x25,Inept Researcher (-2));|
|Rusalka|&amp;ref(Item/Master-Ritualist.jpg,nolink,25x25,Ritual Spell);|&amp;ref(Spell/P_Water.jpg,nolink,25x25,Water);1&amp;ref(Spell/P_Death.jpg,nolink,25x25,Death);1||&amp;ref(Spell/P_Research.jpg,nolink,25x25,Research);9||
|Vodyanoy|&amp;ref(Item/Master-Ritualist.jpg,nolink,25x25,Ritual Spell);|&amp;ref(Spell/P_Water.jpg,nolink,25x25,Water);3&amp;ref(Spell/P_Nature.jpg,nolink,25x25,Nature);1||&amp;ref(Spell/P_Research.jpg,nolink,25x25,Research);13||
|Alkonost|&amp;ref(Item/Master-Ritualist.jpg,nolink,25x25,Ritual Spell);|&amp;ref(Spell/P_Holy.jpg,nolink,25x25,Holy);3|||&amp;ref(Nation/Sacred.jpg,nolink,25x25,Sacred);|
|Gamayun|&amp;ref(Item/Master-Ritualist.jpg,nolink,25x25,Ritual Spell);|&amp;ref(Spell/P_Air.jpg,nolink,25x25,Air);2&amp;ref(Spell/P_Astral.jpg,nolink,25x25,Astral);2&amp;ref(Spell/P_Holy.jpg,nolink,25x25,Holy);2||&amp;ref(Spell/P_Research.jpg,nolink,25x25,Research);19|&amp;ref(Nation/Adept-Researcher.jpg,nolink,25x25,Adept Researcher (+6));&amp;ref(Nation/Sacred.jpg,nolink,25x25,Sacred);|
|Beregina|&amp;ref(Item/Master-Ritualist.jpg,nolink,25x25,Ritual Spell);|&amp;ref(Spell/P_Water.jpg,nolink,25x25,Water);3&amp;ref(Spell/P_Earth.jpg,nolink,25x25,Earth);1&amp;ref(Spell/P_Nature.jpg,nolink,25x25,Nature);2||&amp;ref(Spell/P_Research.jpg,nolink,25x25,Research);17||
|Cloud Vila|&amp;ref(Item/Master-Ritualist.jpg,nolink,25x25,Ritual Spell);|&amp;ref(Spell/P_Air.jpg,nolink,25x25,Air);3&amp;ref(Spell/P_Astral.jpg,nolink,25x25,Astral);1&amp;ref(Spell/P_Nature.jpg,nolink,25x25,Nature);2||&amp;ref(Spell/P_Research.jpg,nolink,25x25,Research);17|&amp;ref(Nation/Healer.jpg,nolink,25x25,Healer (1));&amp;ref(Nation/Sacred.jpg,nolink,25x25,Sacred);|
|Mountain Vila|&amp;ref(Item/Master-Ritualist.jpg,nolink,25x25,Ritual Spell);|&amp;ref(Spell/P_Air.jpg,nolink,25x25,Air);2&amp;ref(Spell/P_Astral.jpg,nolink,25x25,Astral);1&amp;ref(Spell/P_Nature.jpg,nolink,25x25,Nature);3||&amp;ref(Spell/P_Research.jpg,nolink,25x25,Research);17|&amp;ref(Nation/Healer.jpg,nolink,25x25,Healer (2));&amp;ref(Nation/Sacred.jpg,nolink,25x25,Sacred);|
|Leshiy|&amp;ref(Item/Master-Ritualist.jpg,nolink,25x25,Ritual Spell);|&amp;ref(Spell/P_Air.jpg,nolink,25x25,Air);2&amp;ref(Spell/P_Water.jpg,nolink,25x25,Water);1&amp;ref(Spell/P_Earth.jpg,nolink,25x25,Earth);2&amp;ref(Spell/P_Nature.jpg,nolink,25x25,Nature);3+1||&amp;ref(Spell/P_Research.jpg,nolink,25x25,Research);23||
***固有呪文
|領域|名称|主系統|副系統|消費|使用場面|簡易分類|
|Conjuration Lv2|Summon Simargl|&amp;ref(Spell/P_Air.jpg,nolink,25x25,Air);1||&amp;ref(Spell/V_Air.jpg,nolink,25x25,Air Gem);1|儀式/陸上専用|兵士召喚|
|~|~|&gt;|&gt;|&gt;|&gt;|巡回を得意とする翼持つ犬Simarglを1体召喚します|
|Conjuration Lv3|Summon Firebird|&amp;ref(Spell/P_Fire.jpg,nolink,25x25,Fire);1|&amp;ref(Spell/P_Astral.jpg,nolink,25x25,Astral);1|&amp;ref(Spell/V_Fire.jpg,nolink,25x25,Fire Gem);2|儀式/陸上専用|兵士召喚|
|~|~|&gt;|&gt;|&gt;|&gt;|幸運を呼ぶ火の鳥Firebirdを1体召喚します|
|Conjuration Lv3|Contact Sirin|&amp;ref(Spell/P_Astral.jpg,nolink,25x25,Astral);2||&amp;ref(Spell/V_Astral.jpg,nolink,25x25,Astral Pearl);8|儀式/陸上専用|指揮官召喚|
|~|~|&gt;|&gt;|&gt;|&gt;|敵を誘惑する半人半鳥Sirinを召喚します|
|Conjuration Lv3|Sloth of Bears|&amp;ref(Spell/P_Nature.jpg,nolink,25x25,Nature);2||&amp;ref(Spell/V_Nature.jpg,nolink,25x25,Nature Gem);10|儀式/陸上専用|兵士召喚|
|~|~|&gt;|&gt;|&gt;|&gt;|強靭なGreat Bearを10+体召喚します|
|Conjuration Lv4|Summon Rusalka|&amp;ref(Spell/P_Water.jpg,nolink,25x25,Water);1|&amp;ref(Spell/P_Death.jpg,nolink,25x25,Death);1|&amp;ref(Spell/V_Water.jpg,nolink,25x25,Water Gem);16|儀式/陸上専用|指揮官召喚|
|~|~|&gt;|&gt;|&gt;|&gt;|溺死した少女の霊Rusalkaを召喚します|
|Conjuration Lv4|Send Vodyanoy|&amp;ref(Spell/P_Water.jpg,nolink,25x25,Water);2||&amp;ref(Spell/V_Water.jpg,nolink,25x25,Water Gem);20|儀式/水陸両用|遠隔召喚|
|~|~|&gt;|&gt;|&gt;|&gt;|指定した海中の州に水の精Vodyanoyを召喚します|
|Conjuration Lv4|Contact Alkonost|&amp;ref(Spell/P_Astral.jpg,nolink,25x25,Astral);2||&amp;ref(Spell/V_Astral.jpg,nolink,25x25,Astral Pearl);15|儀式/陸上専用|指揮官召喚|
|~|~|&gt;|&gt;|&gt;|&gt;|高位聖職者である半人半鳥Alkonostを召喚します|
|Conjuration Lv4|Summon Likho|&amp;ref(Spell/P_Death.jpg,nolink,25x25,Death);1||&amp;ref(Spell/V_Death.jpg,nolink,25x25,Death Gem);10|儀式/陸上専用|指揮官召喚|
|~|~|&gt;|&gt;|&gt;|&gt;|不幸と不安を招く老婆Likhoを召喚します|
|Conjuration Lv4|Awaken Draugar|&amp;ref(Spell/P_Death.jpg,nolink,25x25,Death);2||&amp;ref(Spell/V_Death.jpg,nolink,25x25,Death Gem);12|儀式/陸上専用|兵士召喚|
|~|~|&gt;|&gt;|&gt;|&gt;|傷付くと巨大化するVanの歩く屍Draugを3体召喚します|
|Conjuration Lv5|Summon Zmey|&amp;ref(Spell/P_Fire.jpg,nolink,25x25,Fire);2||&amp;ref(Spell/V_Fire.jpg,nolink,25x25,Fire Gem);5|儀式/陸上専用|兵士召喚|
|~|~|&gt;|&gt;|&gt;|&gt;|炎を吐く多頭の下等竜Zmeyを1体召喚します|
|Conjuration Lv5|Send Lady Midday|&amp;ref(Spell/P_Air.jpg,nolink,25x25,Air);1|&amp;ref(Spell/P_Death.jpg,nolink,25x25,Death);1|&amp;ref(Spell/V_Air.jpg,nolink,25x25,Air Gem);10|儀式/陸上専用|遠隔召喚|
|~|~|&gt;|&gt;|&gt;|&gt;|指定した州に暗殺者Lady Middayを潜伏状態で召喚します|
|Conjuration Lv5|Send Bukavac|&amp;ref(Spell/P_Water.jpg,nolink,25x25,Water);4||&amp;ref(Spell/V_Water.jpg,nolink,25x25,Water Gem);5|儀式/水陸両用|襲撃派遣|
|~|~|&gt;|&gt;|&gt;|&gt;|指定した海中の州をBukavac1体が襲撃します|
|Conjuration Lv5|Contact Gamayun|&amp;ref(Spell/P_Astral.jpg,nolink,25x25,Astral);3||&amp;ref(Spell/V_Astral.jpg,nolink,25x25,Astral Pearl);25|儀式/陸上専用|指揮官召喚|
|~|~|&gt;|&gt;|&gt;|&gt;|半人半鳥の賢者Gamayunを召喚します|
|Conjuration Lv6|Contact Beregina|&amp;ref(Spell/P_Water.jpg,nolink,25x25,Water);3|&amp;ref(Spell/P_Earth.jpg,nolink,25x25,Earth);1|&amp;ref(Spell/V_Water.jpg,nolink,25x25,Water Gem);35|儀式/水陸両用|指揮官召喚|
|~|~|&gt;|&gt;|&gt;|&gt;|岸辺の精霊Bereginaを召喚します|
|Conjuration Lv7|Contact Cloud Vila|&amp;ref(Spell/P_Air.jpg,nolink,25x25,Air);4||&amp;ref(Spell/V_Air.jpg,nolink,25x25,Air Gem);40|儀式/山地限定|指揮官召喚|
|~|~|&gt;|&gt;|&gt;|&gt;|飛行する強力な雲の精霊Cloud Vilaを召喚します|
|Conjuration Lv7|Contact Mountain Vila|&amp;ref(Spell/P_Nature.jpg,nolink,25x25,Nature);4||&amp;ref(Spell/V_Nature.jpg,nolink,25x25,Nature Gem);40|儀式/山地限定|指揮官召喚|
|~|~|&gt;|&gt;|&gt;|&gt;|治療術を持つ強力な山の精霊Mountain Vilaを召喚します|
|Conjuration Lv8|Contact Leshiy|&amp;ref(Spell/P_Nature.jpg,nolink,25x25,Nature);6||&amp;ref(Spell/V_Nature.jpg,nolink,25x25,Nature Gem);60|儀式/森林限定|指揮官召喚|
|~|~|&gt;|&gt;|&gt;|&gt;|森林でのみ強大な力を振るうLeshiyを召喚します|
***固有アイテム
なし
**聖職
***支配圏特殊効果
なし
***聖職者特殊能力
なし
</v>
      </c>
    </row>
    <row r="57" spans="1:31" x14ac:dyDescent="0.15">
      <c r="A57" t="s">
        <v>2954</v>
      </c>
      <c r="B57" t="s">
        <v>2988</v>
      </c>
      <c r="C57" t="s">
        <v>2989</v>
      </c>
      <c r="D57" t="s">
        <v>3079</v>
      </c>
      <c r="E57" s="10" t="s">
        <v>11171</v>
      </c>
      <c r="F57" s="10" t="s">
        <v>11172</v>
      </c>
      <c r="H57" s="10" t="s">
        <v>11173</v>
      </c>
      <c r="L57" t="s">
        <v>11174</v>
      </c>
      <c r="M57" t="s">
        <v>11175</v>
      </c>
      <c r="P57">
        <v>3</v>
      </c>
      <c r="T57">
        <v>100</v>
      </c>
      <c r="U57">
        <v>500</v>
      </c>
      <c r="W57">
        <v>400</v>
      </c>
      <c r="Y57" t="s">
        <v>11176</v>
      </c>
      <c r="Z57" t="s">
        <v>11177</v>
      </c>
      <c r="AB57" t="str">
        <f t="shared" si="0"/>
        <v>|BGCOLOR(#FDFDFD):[[&amp;ref(Bandar-Log.jpg,nolink,50x65,Bandar Log, Land of the Apes);&gt;./Bandar Log]]</v>
      </c>
      <c r="AC57" t="str">
        <f t="shared" ca="1" si="3"/>
        <v>|BGCOLOR(#FAEBD7):[[''Bandar Log''&gt;./Bandar Log]]</v>
      </c>
      <c r="AD57"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v>
      </c>
      <c r="AE57" t="str">
        <f ca="1">CONCATENATE("*",B57,", ",C57,CHAR(10),E57,CHAR(10),"**国勢",CHAR(10),"|種族|",F57,"|",CHAR(10),"|経済|",G57,"|",CHAR(10),"|気候|",IF(H57&lt;&gt;"",REPT(SUBSTITUTE(SUBSTITUTE(LEFT(H57,4),"Heat","&amp;ref(Spell/S_Heat.jpg,nolink,25x25,Heat);"),"Cold","&amp;ref(Spell/S_Cold.jpg,nolink,25x25,Cold);"),RIGHT(H57,1)),""),"|",CHAR(10),"|祝福|",SUBSTITUTE(SUBSTITUTE(SUBSTITUTE(SUBSTITUTE(SUBSTITUTE(SUBSTITUTE(SUBSTITUTE(SUBSTITUTE(J57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57&amp;" "&amp;B57&amp;" 指揮官 S",Troops!$A:$A,0)&amp;":AJ"&amp;MATCH(A57&amp;" "&amp;B57&amp;" 指揮官 E",Troops!$A:$A,0))),myConcat(INDIRECT("Troops!AJ"&amp;MATCH(A57&amp;" "&amp;B57&amp;" 指揮官 S",Troops!$A:$A,0)))),CHAR(10),"***兵士",CHAR(10),"|名称|種別|コスト|&gt;|雇用条件|指揮枠|行軍|",CHAR(10),IFERROR(myConcat(INDIRECT("Troops!AJ"&amp;MATCH(A57&amp;" "&amp;B57&amp;" 兵士 S",Troops!$A:$A,0)&amp;":AJ"&amp;MATCH(A57&amp;" "&amp;B57&amp;" 兵士 E",Troops!$A:$A,0))),myConcat(INDIRECT("Troops!AJ"&amp;MATCH(A57&amp;" "&amp;B57&amp;" 指揮官 S",Troops!$A:$A,0)))),"**守備隊",CHAR(10),"|種別|指揮官|兵士|備考|",CHAR(10),IFERROR(myConcat(INDIRECT("Defence!H"&amp;MATCH(A57&amp;" "&amp;B57&amp;" S",Defence!$A:$A,0)&amp;":H"&amp;MATCH(A57&amp;" "&amp;B57&amp;" E",Defence!$A:$A,0))),myConcat(INDIRECT("Defence!H"&amp;MATCH(A57&amp;" "&amp;B57&amp;" S",Defence!$A:$A,0)))),CHAR(10),"**建造物",CHAR(10),"***首都要塞",CHAR(10),"|名称|管理力|指揮官雇用|兵士雇用|食糧庫|守備隊倍率|防壁強度|",CHAR(10),VLOOKUP(L57,Fort!$D:$M,10,FALSE),CHAR(10),"***陸上要塞",CHAR(10),"|名称|建造費|工期|管理力|指揮官雇用|兵士雇用|食糧庫|守備隊倍率|防壁強度|",CHAR(10),IFERROR(myConcat(INDIRECT(ADDRESS(MATCH(M57&amp;"1",Fort!$A:$A,0),MATCH(T57,Fort!$1:$1,0),3,1,"Fort")&amp;":"&amp;ADDRESS(MATCH(M57&amp;P57,Fort!$A:$A,0),MATCH(T57,Fort!$1:$1,0),3,1))),myConcat(INDIRECT(ADDRESS(MATCH(M57&amp;"1",Fort!$A:$A,0),MATCH(T57,Fort!$1:$1,0),3,1,"Fort")))),IFERROR("***沿岸要塞"&amp;CHAR(10)&amp;"|名称|建造費|工期|管理力|指揮官雇用|兵士雇用|食糧庫|守備隊倍率|防壁強度|"&amp;CHAR(10)&amp;IFERROR(myConcat(INDIRECT(ADDRESS(MATCH(N57&amp;"1",Fort!$A:$A,0),MATCH(T57,Fort!$1:$1,0),3,1,"Fort")&amp;":"&amp;ADDRESS(MATCH(N57&amp;Q57,Fort!$A:$A,0),MATCH(T57,Fort!$1:$1,0),3,1))),myConcat(INDIRECT(ADDRESS(MATCH(N57&amp;"1",Fort!$A:$A,0),MATCH(T57,Fort!$1:$1,0),3,1,"Fort")))&amp;CHAR(10)),""),"***水中要塞",CHAR(10),IFERROR("|名称|建造費|工期|管理力|指揮官雇用|兵士雇用|食糧庫|守備隊倍率|防壁強度|"&amp;CHAR(10)&amp;IFERROR(myConcat(INDIRECT(ADDRESS(MATCH(O57&amp;"1",Fort!$A:$A,0),MATCH(T57,Fort!$1:$1,0),3,1,"Fort")&amp;":"&amp;ADDRESS(MATCH(O57&amp;R57,Fort!$A:$A,0),MATCH(T57,Fort!$1:$1,0),3,1))),myConcat(INDIRECT(ADDRESS(MATCH(O57&amp;"1",Fort!$A:$A,0),MATCH(T57,Fort!$1:$1,0),3,1,"Fort")))),"建造不可"),CHAR(10),"***研究所と寺院",CHAR(10),"|設備|費用|特殊効果|",CHAR(10),"|研究所|",IF(U57&lt;&gt;500,"''"&amp;U57&amp;"''",U57),"|",V57,"|",CHAR(10),"|寺院|",IF(W57&lt;&gt;400,"''"&amp;W57&amp;"''",W57),"|",X57,"|",CHAR(10),"**魔法",CHAR(10),"***魔法資源",CHAR(10),"|魔法土地|",Y57,"|",CHAR(10),"|宝石収入|",SUBSTITUTE(SUBSTITUTE(SUBSTITUTE(SUBSTITUTE(SUBSTITUTE(SUBSTITUTE(SUBSTITUTE(SUBSTITUTE(Z57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Slave);"),"|",CHAR(10),"|特殊機能|",AA57,"|",CHAR(10),"***魔法技能",CHAR(10),"|名称|雇用|固定魔力|変動魔力|研究力|特殊能力|",CHAR(10),IFERROR(myConcat(INDIRECT("MagicSkill!AM"&amp;MATCH(A57&amp;" "&amp;B57&amp;" S",MagicSkill!$A:$A,0)&amp;":AM"&amp;MATCH(A57&amp;" "&amp;B57&amp;" E",MagicSkill!$A:$A,0))),myConcat(INDIRECT("MagicSkill!AM"&amp;MATCH(A57&amp;" "&amp;B57&amp;" S",MagicSkill!$A:$A,0)))),CHAR(10),"***固有呪文",CHAR(10),IFERROR(CHAR(10)&amp;"|領域|名称|主系統|副系統|消費|使用場面|簡易分類|"&amp;CHAR(10)&amp;IFERROR(myConcat(INDIRECT("NationalSpellWork!E"&amp;MATCH(A57&amp;" "&amp;B57&amp;" S",NationalSpellWork!$A:$A,0)&amp;":E"&amp;MATCH(A57&amp;" "&amp;B57&amp;" E",NationalSpellWork!$A:$A,0))),myConcat(INDIRECT("NationalSpellWork!E"&amp;MATCH(A57&amp;" "&amp;B57&amp;" S",NationalSpellWork!$A:$A,0)))),"なし"),CHAR(10),"***固有アイテム",CHAR(10),IFERROR(IFERROR(myConcat(INDIRECT("NationalItemWork!E"&amp;MATCH(A57&amp;" "&amp;B57&amp;" S",NationalItemWork!$A:$A,0)&amp;":E"&amp;MATCH(A57&amp;" "&amp;B57&amp;" E",NationalItemWork!$A:$A,0))),myConcat(INDIRECT("NationalItemWork!E"&amp;MATCH(A57&amp;" "&amp;B57&amp;" S",NationalItemWork!$A:$A,0)))),"なし"),CHAR(10),"**聖職",CHAR(10),"***支配圏特殊効果",CHAR(10),IF(I57&lt;&gt;"",I57,"なし"),CHAR(10),"***聖職者特殊能力",CHAR(10),IF(K57&lt;&gt;"",K57,"なし"),CHAR(10))</f>
        <v xml:space="preserve">*Bandar Log, Land of the Apes
Bandarの国の密林には、異様な聡明さを持つ類人猿が現れました。
半神らの影響の下で、類人猿は知性を発達させ、文化を身に着けていきました。
Bandar Logのかつての統治者らが、その天上の領域へと帰っていくと、類人猿たちは指導者なしに取り残されました。
軍事的で階層的な社会は、大柄な類人猿Bandarを頂点として形成されました。
しかし、かつての主の影響は忘れ去られることはなく、より優れた知性と魔力に恵まれた白き者たちは、その影響力と地位を保つことができました。
Bandar Logは分断された社会です。
小さなMarkataは、社会の底辺にあります。
人間大の類人猿Vanaraは、最も一般的な存在です。
大柄な類人猿Bandarは社会の大部分を支配し、軍を構成します。
神聖なる白き者たちは、賢者、聖職者、そして聖戦士として訓練されます。
**国勢
|種族|類人猿|
|経済||
|気候|&amp;ref(Spell/S_Heat.jpg,nolink,25x25,Heat);&amp;ref(Spell/S_Heat.jpg,nolink,25x25,Heat);|
|祝福||
**正規軍
***指揮官
|名称|種別|コスト|&gt;|雇用条件|指揮能力|行軍|
|BGCOLOR(#F5F5F5):Markata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|BGCOLOR(#F5F5F5):Vanara Captain|指揮官|&amp;ref(Nation/C_Gold.jpg,nolink,25x25,Gold);35&amp;ref(Nation/C_Resource.jpg,nolink,25x25,Resource);17&amp;ref(Nation/C_Command.jpg,nolink,25x25,Commander Point);1|&amp;ref(Nation/R_Fort.jpg,nolink,25x25,Land Fortress);||&amp;ref(Nation/Squad.jpg,nolink,25x25,Squad);2&amp;ref(Nation/LivingLead.jpg,nolink,25x25,Leadership);60|12&amp;ref(Nation/Forest-Survival.jpg,nolink,25x25,Forest Survival);|
|~|&gt;|&gt;|&gt;|&gt;|&gt;|BGCOLOR(#F5F5F5):標準的な指揮官。真っ当な装備だが隠れることはできない|
|BGCOLOR(#F5F5F5):Bandar Commander|指揮官|&amp;ref(Nation/C_Gold.jpg,nolink,25x25,Gold);75&amp;ref(Nation/C_Resource.jpg,nolink,25x25,Resource);25&amp;ref(Nation/C_Command.jpg,nolink,25x25,Commander Point);1|&amp;ref(Nation/R_Fort.jpg,nolink,25x25,Land Fortress);||&amp;ref(Nation/Squad.jpg,nolink,25x25,Squad);3&amp;ref(Nation/LivingLead.jpg,nolink,25x25,Leadership);80|10&amp;ref(Nation/Forest-Survival.jpg,nolink,25x25,Forest Survival);|
|~|&gt;|&gt;|&gt;|&gt;|&gt;|BGCOLOR(#F5F5F5):上位指揮官。体格も大きく丈夫|
|BGCOLOR(#F5F5F5):Bandar Noble|指揮官|&amp;ref(Nation/C_Gold.jpg,nolink,25x25,Gold);115&amp;ref(Nation/C_Resource.jpg,nolink,25x25,Resource);22&amp;ref(Nation/C_Command.jpg,nolink,25x25,Commander Point);2|&amp;ref(Nation/R_Fort.jpg,nolink,25x25,Land Fortress);||&amp;ref(Nation/Squad.jpg,nolink,25x25,Squad);4&amp;ref(Nation/LivingLead.jpg,nolink,25x25,Leadership);120|10&amp;ref(Nation/Forest-Survival.jpg,nolink,25x25,Forest Survival);|
|~|&gt;|&gt;|&gt;|&gt;|&gt;|BGCOLOR(#F5F5F5):最上位指揮官。小盾すら持っておらず流れ弾にやや弱い|
|BGCOLOR(#F5F5F5):Brahmin|聖職者&amp;ref(Nation/Sacred.jpg,nolink,25x25,Sacred);|&amp;ref(Nation/C_Gold.jpg,nolink,25x25,Gold);45&amp;ref(Nation/C_Resource.jpg,nolink,25x25,Resource);2&amp;ref(Nation/C_Command.jpg,nolink,25x25,Commander Point);1|&amp;ref(Nation/R_Fort.jpg,nolink,25x25,Land Fortress);|&amp;ref(Spell/P_Holy.jpg,nolink,25x25,Temple Needed);|&amp;ref(Nation/Squad.jpg,nolink,25x25,Squad);1&amp;ref(Nation/LivingLead.jpg,nolink,25x25,Leadership);10|16&amp;ref(Nation/Forest-Survival.jpg,nolink,25x25,Forest Survival);|
|~|&gt;|&gt;|&gt;|&gt;|&gt;|BGCOLOR(#F5F5F5):レベル1の聖職者。猿の行軍速度と森林適応は便利|
|BGCOLOR(#F5F5F5):Yogi|魔術師&amp;ref(Nation/Sacred.jpg,nolink,25x25,Sacred);|&amp;ref(Nation/C_Gold.jpg,nolink,25x25,Gold);55&amp;ref(Nation/C_Resource.jpg,nolink,25x25,Resource);1&amp;ref(Nation/C_Command.jpg,nolink,25x25,Commander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|~|&gt;|&gt;|&gt;|&gt;|&gt;|BGCOLOR(#F5F5F5):星魔法を持つ。白き猿は経験次第で死後に転生する|
|BGCOLOR(#F5F5F5):Guru|魔術師&amp;ref(Nation/Sacred.jpg,nolink,25x25,Sacred);|&amp;ref(Nation/C_Gold.jpg,nolink,25x25,Gold);160&amp;ref(Nation/C_Resource.jpg,nolink,25x25,Resource);1&amp;ref(Nation/C_Command.jpg,nolink,25x25,Commander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Leadership);25|10&amp;ref(Nation/Forest-Survival.jpg,nolink,25x25,Forest Survival);|
|~|&gt;|&gt;|&gt;|&gt;|&gt;|BGCOLOR(#F5F5F5):星と緑魔法を持つ。戦闘時の移動が極端に遅い|
|BGCOLOR(#F5F5F5):Rishi|魔術師&amp;ref(Nation/Sacred.jpg,nolink,25x25,Sacred);|&amp;ref(Nation/C_Gold.jpg,nolink,25x25,Gold);320&amp;ref(Nation/C_Resource.jpg,nolink,25x25,Resource);1&amp;ref(Nation/C_Command.jpg,nolink,25x25,Commander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Leadership);45+|14&amp;ref(Nation/Floating.jpg,nolink,25x25,Floating);&amp;ref(Nation/Forest-Survival.jpg,nolink,25x25,Forest Survival);|
|~|&gt;|&gt;|&gt;|&gt;|&gt;|BGCOLOR(#F5F5F5):星や緑などの魔法を持つ。浮遊しており地震などに強い|
***兵士
|名称|種別|コスト|&gt;|雇用条件|指揮枠|行軍|
|BGCOLOR(#F5F5F5):Markata|歩兵|&amp;ref(Nation/C_Gold.jpg,nolink,25x25,Gold);5&amp;ref(Nation/C_Resource.jpg,nolink,25x25,Resource);1&amp;ref(Nation/C_Recruitment.jpg,nolink,25x25,Recruitment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|BGCOLOR(#F5F5F5):Vanara Archer|射手|&amp;ref(Nation/C_Gold.jpg,nolink,25x25,Gold);8&amp;ref(Nation/C_Resource.jpg,nolink,25x25,Resource);14&amp;ref(Nation/C_Recruitment.jpg,nolink,25x25,Recruitment Point);6|&amp;ref(Nation/R_Fort.jpg,nolink,25x25,Land Fortress);||&amp;ref(Nation/LivingLead.jpg,nolink,25x25,Living);&amp;ref(Nation/Animal.jpg,nolink,25x25,Animal);|10&amp;ref(Nation/Forest-Survival.jpg,nolink,25x25,Forest Survival);|
|~|&gt;|&gt;|&gt;|&gt;|&gt;|BGCOLOR(#F5F5F5):猿の弓兵。防具を着ており反撃に耐えやすい|
|BGCOLOR(#F5F5F5):Vanara Chakram Thrower|歩兵|&amp;ref(Nation/C_Gold.jpg,nolink,25x25,Gold);8&amp;ref(Nation/C_Resource.jpg,nolink,25x25,Resource);15&amp;ref(Nation/C_Recruitment.jpg,nolink,25x25,Recruitment Point);6|&amp;ref(Nation/R_Fort.jpg,nolink,25x25,Land Fortress);||&amp;ref(Nation/LivingLead.jpg,nolink,25x25,Living);&amp;ref(Nation/Animal.jpg,nolink,25x25,Animal);|10&amp;ref(Nation/Forest-Survival.jpg,nolink,25x25,Forest Survival);|
|~|&gt;|&gt;|&gt;|&gt;|&gt;|BGCOLOR(#F5F5F5):棍棒と戦輪を持つ歩兵。戦輪は珍しい切断属性の飛び道具|
|BGCOLOR(#F5F5F5):Vanara Infantry|歩兵|&amp;ref(Nation/C_Gold.jpg,nolink,25x25,Gold);8&amp;ref(Nation/C_Resource.jpg,nolink,25x25,Resource);14&amp;ref(Nation/C_Recruitment.jpg,nolink,25x25,Recruitment Point);6|&amp;ref(Nation/R_Fort.jpg,nolink,25x25,Land Fortress);||&amp;ref(Nation/LivingLead.jpg,nolink,25x25,Living);&amp;ref(Nation/Animal.jpg,nolink,25x25,Animal);|10&amp;ref(Nation/Forest-Survival.jpg,nolink,25x25,Forest Survival);|
|~|&gt;|&gt;|&gt;|&gt;|&gt;|BGCOLOR(#F5F5F5):棍棒と小盾を持つ歩兵。やや臆病だが値段のわりには優秀|
|BGCOLOR(#F5F5F5):Vanara Swordsman|歩兵|&amp;ref(Nation/C_Gold.jpg,nolink,25x25,Gold);11&amp;ref(Nation/C_Resource.jpg,nolink,25x25,Resource);17&amp;ref(Nation/C_Recruitment.jpg,nolink,25x25,Recruitment Point);13|&amp;ref(Nation/R_Fort.jpg,nolink,25x25,Land Fortress);||&amp;ref(Nation/LivingLead.jpg,nolink,25x25,Living);&amp;ref(Nation/Animal.jpg,nolink,25x25,Animal);|10&amp;ref(Nation/Forest-Survival.jpg,nolink,25x25,Forest Survival);|
|~|&gt;|&gt;|&gt;|&gt;|&gt;|BGCOLOR(#F5F5F5):曲刀と小盾を持つ歩兵。戦闘技能と士気が向上している|
|BGCOLOR(#F5F5F5):Light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|BGCOLOR(#F5F5F5):Bandar Archer|射手|&amp;ref(Nation/C_Gold.jpg,nolink,25x25,Gold);16&amp;ref(Nation/C_Resource.jpg,nolink,25x25,Resource);23&amp;ref(Nation/C_Recruitment.jpg,nolink,25x25,Recruitment Point);9|&amp;ref(Nation/R_Fort.jpg,nolink,25x25,Land Fortress);||&amp;ref(Nation/LivingLead.jpg,nolink,25x25,Living);&amp;ref(Nation/Animal.jpg,nolink,25x25,Animal);|8&amp;ref(Nation/Forest-Survival.jpg,nolink,25x25,Forest Survival);|
|~|&gt;|&gt;|&gt;|&gt;|&gt;|BGCOLOR(#F5F5F5):防具を着た長弓兵。元の丈夫さもあって反撃によく耐える|
|BGCOLOR(#F5F5F5):Light Bandar Warrior|歩兵|&amp;ref(Nation/C_Gold.jpg,nolink,25x25,Gold);16&amp;ref(Nation/C_Resource.jpg,nolink,25x25,Resource);13&amp;ref(Nation/C_Recruitment.jpg,nolink,25x25,Recruitment Point);9|&amp;ref(Nation/R_Fort.jpg,nolink,25x25,Land Fortress);||&amp;ref(Nation/LivingLead.jpg,nolink,25x25,Living);&amp;ref(Nation/Animal.jpg,nolink,25x25,Animal);|10&amp;ref(Nation/Forest-Survival.jpg,nolink,25x25,Forest Survival);|
|~|&gt;|&gt;|&gt;|&gt;|&gt;|BGCOLOR(#F5F5F5):棍棒、小石、小盾を持つ歩兵。大猿は強靭だが数で押されがち|
|BGCOLOR(#F5F5F5):Bandar Warrior|歩兵|&amp;ref(Nation/C_Gold.jpg,nolink,25x25,Gold);16&amp;ref(Nation/C_Resource.jpg,nolink,25x25,Resource);20&amp;ref(Nation/C_Recruitment.jpg,nolink,25x25,Recruitment Point);9|&amp;ref(Nation/R_Fort.jpg,nolink,25x25,Land Fortress);||&amp;ref(Nation/LivingLead.jpg,nolink,25x25,Living);&amp;ref(Nation/Animal.jpg,nolink,25x25,Animal);|8&amp;ref(Nation/Forest-Survival.jpg,nolink,25x25,Forest Survival);|
|~|&gt;|&gt;|&gt;|&gt;|&gt;|BGCOLOR(#F5F5F5):鉄棒を持つ重歩兵。その豪腕から繰り出される一撃は強烈|
|BGCOLOR(#F5F5F5):Bandar Warrior|歩兵|&amp;ref(Nation/C_Gold.jpg,nolink,25x25,Gold);16&amp;ref(Nation/C_Resource.jpg,nolink,25x25,Resource);20&amp;ref(Nation/C_Recruitment.jpg,nolink,25x25,Recruitment Point);9|&amp;ref(Nation/R_Fort.jpg,nolink,25x25,Land Fortress);||&amp;ref(Nation/LivingLead.jpg,nolink,25x25,Living);&amp;ref(Nation/Animal.jpg,nolink,25x25,Animal);|8&amp;ref(Nation/Forest-Survival.jpg,nolink,25x25,Forest Survival);|
|~|&gt;|&gt;|&gt;|&gt;|&gt;|BGCOLOR(#F5F5F5):棍棒と小盾を持つ重歩兵。小盾のおかげで射撃に多少強い|
|BGCOLOR(#F5F5F5):Royal Swordsman|歩兵|&amp;ref(Nation/C_Gold.jpg,nolink,25x25,Gold);24&amp;ref(Nation/C_Resource.jpg,nolink,25x25,Resource);25&amp;ref(Nation/C_Recruitment.jpg,nolink,25x25,Recruitment Point);20|&amp;ref(Nation/R_Fort.jpg,nolink,25x25,Land Fortress);||&amp;ref(Nation/LivingLead.jpg,nolink,25x25,Living);&amp;ref(Nation/Animal.jpg,nolink,25x25,Animal);|8&amp;ref(Nation/Forest-Survival.jpg,nolink,25x25,Forest Survival);|
|~|&gt;|&gt;|&gt;|&gt;|&gt;|BGCOLOR(#F5F5F5):曲刀と小盾を持つ重歩兵。高い技量を備え護衛も得意とする|
|BGCOLOR(#F5F5F5):White One|歩兵&amp;ref(Nation/Sacred.jpg,nolink,25x25,Sacred);|&amp;ref(Nation/C_Gold.jpg,nolink,25x25,Gold);23&amp;ref(Nation/C_Resource.jpg,nolink,25x25,Resource);17&amp;ref(Nation/C_Recruitment.jpg,nolink,25x25,Recruitment Point);31|&amp;ref(Nation/R_Fort.jpg,nolink,25x25,Land Fortress);|&amp;ref(Spell/P_Holy.jpg,nolink,25x25,Temple Needed);|&amp;ref(Nation/LivingLead.jpg,nolink,25x25,Living);&amp;ref(Nation/Animal.jpg,nolink,25x25,Animal);|10&amp;ref(Nation/Forest-Survival.jpg,nolink,25x25,Forest Survival);|
|~|&gt;|&gt;|&gt;|&gt;|&gt;|BGCOLOR(#F5F5F5):曲刀と小盾を持つ歩兵。性能は平凡だが数を揃えやすい|
|BGCOLOR(#F5F5F5):War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Fortress);||&amp;ref(Nation/LivingLead.jpg,nolink,25x25,Living);&amp;ref(Nation/Animal.jpg,nolink,25x25,Animal);|20&amp;ref(Nation/Forest-Survival.jpg,nolink,25x25,Forest Survival);|
|~|&gt;|&gt;|&gt;|&gt;|&gt;|BGCOLOR(#F5F5F5):敵を蹂躙する巨大生物。森の象なので森林適応付き|
|BGCOLOR(#F5F5F5):Tiger Rider|騎兵&amp;ref(Nation/Sacred.jpg,nolink,25x25,Sacred);|&amp;ref(Nation/C_Gold.jpg,nolink,25x25,Gold);60&amp;ref(Nation/C_Resource.jpg,nolink,25x25,Resource);17&amp;ref(Nation/C_Recruitment.jpg,nolink,25x25,Recruitment Point);46|&amp;ref(Nation/R_Fort.jpg,nolink,25x25,Land Fortress);|&amp;ref(Spell/P_Holy.jpg,nolink,25x25,Temple Needed);|&amp;ref(Nation/LivingLead.jpg,nolink,25x25,Living);&amp;ref(Nation/Animal.jpg,nolink,25x25,Animal);|16&amp;ref(Nation/Forest-Survival.jpg,nolink,25x25,Forest Survival);|
|~|&gt;|&gt;|&gt;|&gt;|&gt;|BGCOLOR(#F5F5F5):曲刀と小盾を持つ騎兵。乗物の追撃も強力で手数に優れる|
**守備隊
|種別|指揮官|兵士|備考|
|陸上下位|Atavi Chieftain|Markata:20　Atavi Infantry:10　Atavi Archer:10||
|陸上上位|Bandar Commander|Bandar Warrior:10||
|陸上要塞|Bandar Commander|Bandar Archer:2　Vanara Archer:6　Markata Archer:4　Markata:4||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|魔法土地|The Lotus Gardens|
|宝石収入|&amp;ref(Spell/V_Astral.jpg,nolink,25x25,Astral Pearl);3&amp;ref(Spell/V_Nature.jpg,nolink,25x25,Nature Gem);2|
|特殊機能||
***魔法技能
|名称|雇用|固定魔力|変動魔力|研究力|特殊能力|
|Brahmin|&amp;ref(Nation/R_Fort.jpg,nolink,25x25,Land Fortress);|&amp;ref(Spell/P_Holy.jpg,nolink,25x25,Holy);1|||&amp;ref(Nation/Sacred.jpg,nolink,25x25,Sacred);|
|Yogi|&amp;ref(Nation/R_Fort.jpg,nolink,25x25,Land Fortress);|&amp;ref(Spell/P_Astral.jpg,nolink,25x25,Astral);1||&amp;ref(Spell/P_Research.jpg,nolink,25x25,Research);7|&amp;ref(Nation/Sacred.jpg,nolink,25x25,Sacred);|
|Guru|&amp;ref(Nation/R_Fort.jpg,nolink,25x25,Land Fortress);|&amp;ref(Spell/P_Astral.jpg,nolink,25x25,Astral);2&amp;ref(Spell/P_Nature.jpg,nolink,25x25,Nature);1||&amp;ref(Spell/P_Research.jpg,nolink,25x25,Research);11|&amp;ref(Nation/Sacred.jpg,nolink,25x25,Sacred);|
|Rishi|&amp;ref(Nation/R_Capital.jpg,nolink,25x25,National Capital);|&amp;ref(Spell/P_Astral.jpg,nolink,25x25,Astral);3&amp;ref(Spell/P_Nature.jpg,nolink,25x25,Nature);2|&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17+|&amp;ref(Nation/Sacred.jpg,nolink,25x25,Sacred);|
|Nagini|&amp;ref(Item/Master-Ritualist.jpg,nolink,25x25,Ritual Spell);|&amp;ref(Spell/P_Water.jpg,nolink,25x25,Water);1+1&amp;ref(Spell/P_Earth.jpg,nolink,25x25,Earth);1&amp;ref(Spell/P_Nature.jpg,nolink,25x25,Nature);1&amp;ref(Spell/P_Holy.jpg,nolink,25x25,Holy);1|&amp;ref(Spell/P_Water.jpg,nolink,25x25,Water);&amp;ref(Spell/P_Earth.jpg,nolink,25x25,Earth);&amp;ref(Spell/P_Astral.jpg,nolink,25x25,Astral);&amp;ref(Spell/P_Nature.jpg,nolink,25x25,Nature);+1:100%|&amp;ref(Spell/P_Research.jpg,nolink,25x25,Research);15|&amp;ref(Nation/Sacred.jpg,nolink,25x25,Sacred);|
|Yaksha|&amp;ref(Item/Master-Ritualist.jpg,nolink,25x25,Ritual Spell);|&amp;ref(Spell/P_Earth.jpg,nolink,25x25,Earth);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|Yakshini|&amp;ref(Item/Master-Ritualist.jpg,nolink,25x25,Ritual Spell);|&amp;ref(Spell/P_Water.jpg,nolink,25x25,Water);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|Nagaraja|&amp;ref(Item/Master-Ritualist.jpg,nolink,25x25,Ritual Spell);|&amp;ref(Spell/P_Water.jpg,nolink,25x25,Water);1+1&amp;ref(Spell/P_Earth.jpg,nolink,25x25,Earth);1&amp;ref(Spell/P_Nature.jpg,nolink,25x25,Nature);1&amp;ref(Spell/P_Holy.jpg,nolink,25x25,Holy);2||&amp;ref(Spell/P_Research.jpg,nolink,25x25,Research);13|&amp;ref(Nation/Sacred.jpg,nolink,25x25,Sacred);|
|Nagarishi|&amp;ref(Item/Master-Ritualist.jpg,nolink,25x25,Ritual Spell);|&amp;ref(Spell/P_Water.jpg,nolink,25x25,Water);2+1&amp;ref(Spell/P_Earth.jpg,nolink,25x25,Earth);3&amp;ref(Spell/P_Astral.jpg,nolink,25x25,Astral);1&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23|&amp;ref(Nation/Sacred.jpg,nolink,25x25,Sacred);|
|Kinnara|&amp;ref(Item/Master-Ritualist.jpg,nolink,25x25,Ritual Spell);|&amp;ref(Spell/P_Air.jpg,nolink,25x25,Air);2&amp;ref(Spell/P_Astral.jpg,nolink,25x25,Astral);2&amp;ref(Spell/P_Holy.jpg,nolink,25x25,Holy);2||&amp;ref(Spell/P_Research.jpg,nolink,25x25,Research);13|&amp;ref(Nation/Sacred.jpg,nolink,25x25,Sacred);|
|Siddha|&amp;ref(Item/Master-Ritualist.jpg,nolink,25x25,Ritual Spell);|&amp;ref(Spell/P_Air.jpg,nolink,25x25,Air);2&amp;ref(Spell/P_Astral.jpg,nolink,25x25,Astral);3&amp;ref(Spell/P_Holy.jpg,nolink,25x25,Holy);3||&amp;ref(Spell/P_Research.jpg,nolink,25x25,Research);15|&amp;ref(Nation/Sacred.jpg,nolink,25x25,Sacred);|
|Devata|&amp;ref(Item/Master-Ritualist.jpg,nolink,25x25,Ritual Spell);|&amp;ref(Spell/P_Air.jpg,nolink,25x25,Air);3&amp;ref(Spell/P_Astral.jpg,nolink,25x25,Astral);2&amp;ref(Spell/P_Holy.jpg,nolink,25x25,Holy);3||&amp;ref(Spell/P_Research.jpg,nolink,25x25,Research);15|&amp;ref(Nation/Sacred.jpg,nolink,25x25,Sacred);|
|Devala|&amp;ref(Item/Master-Ritualist.jpg,nolink,25x25,Ritual Spell);|&amp;ref(Spell/P_Astral.jpg,nolink,25x25,Astral);3&amp;ref(Spell/P_Holy.jpg,nolink,25x25,Holy);4||&amp;ref(Spell/P_Research.jpg,nolink,25x25,Research);11|&amp;ref(Nation/Sacred.jpg,nolink,25x25,Sacred);|
|Rudra|&amp;ref(Item/Master-Ritualist.jpg,nolink,25x25,Ritual Spell);|&amp;ref(Spell/P_Fire.jpg,nolink,25x25,Fire);3&amp;ref(Spell/P_Air.jpg,nolink,25x25,Air);3&amp;ref(Spell/P_Death.jpg,nolink,25x25,Death);3&amp;ref(Spell/P_Holy.jpg,nolink,25x25,Holy);1||&amp;ref(Spell/P_Research.jpg,nolink,25x25,Research);3|&amp;ref(Nation/Inept-Researcher.jpg,nolink,25x25,Inept Researcher (-20));&amp;ref(Nation/Forge-Bonus.jpg,nolink,25x25,Forge Bonus (-5));&amp;ref(Nation/Sacred.jpg,nolink,25x25,Sacred);|
|Dakini|&amp;ref(Item/Master-Ritualist.jpg,nolink,25x25,Ritual Spell);|&amp;ref(Spell/P_Air.jpg,nolink,25x25,Air);3&amp;ref(Spell/P_Death.jpg,nolink,25x25,Death);1&amp;ref(Spell/P_Blood.jpg,nolink,25x25,Blood);3&amp;ref(Spell/P_Holy.jpg,nolink,25x25,Holy);2||&amp;ref(Spell/P_Research.jpg,nolink,25x25,Research);19|&amp;ref(Nation/Sacred.jpg,nolink,25x25,Sacred);|
|Mandeha|&amp;ref(Item/Master-Ritualist.jpg,nolink,25x25,Ritual Spell);|&amp;ref(Spell/P_Air.jpg,nolink,25x25,Air);3&amp;ref(Spell/P_Death.jpg,nolink,25x25,Death);3&amp;ref(Spell/P_Blood.jpg,nolink,25x25,Blood);2&amp;ref(Spell/P_Holy.jpg,nolink,25x25,Holy);3||&amp;ref(Spell/P_Research.jpg,nolink,25x25,Research);21|&amp;ref(Nation/Reanimator-Priest.jpg,nolink,25x25,Reanimator Priest);&amp;ref(Nation/Sacred.jpg,nolink,25x25,Sacred);|
***固有呪文
|領域|名称|主系統|副系統|消費|使用場面|簡易分類|
|Conjuration Lv2|Host of Ganas|&amp;ref(Spell/P_Death.jpg,nolink,25x25,Death);1||&amp;ref(Spell/V_Death.jpg,nolink,25x25,Death Gem);12|儀式/陸上専用|兵士召喚|
|~|~|&gt;|&gt;|&gt;|&gt;|幽体の猿の戦士Ganaを20体召喚します|
|Conjuration Lv3|Summon Nagas|&amp;ref(Spell/P_Water.jpg,nolink,25x25,Water);2|&amp;ref(Spell/P_Earth.jpg,nolink,25x25,Earth);1|&amp;ref(Spell/V_Water.jpg,nolink,25x25,Water Gem);15|儀式/陸上専用|兵士召喚|
|~|~|&gt;|&gt;|&gt;|&gt;|多彩な攻撃手段を持つ神聖なる蛇人Naga Warriorを6体召喚します|
|Conjuration Lv3|Summon Apsaras|&amp;ref(Spell/P_Astral.jpg,nolink,25x25,Astral);2||&amp;ref(Spell/V_Astral.jpg,nolink,25x25,Astral Pearl);2|儀式/陸上専用|兵士召喚|
|~|~|&gt;|&gt;|&gt;|&gt;|極めて美しい神聖なる天の踊り子Apsaraを3体召喚します|
|Conjuration Lv3|Herd of Elephants|&amp;ref(Spell/P_Nature.jpg,nolink,25x25,Nature);2||&amp;ref(Spell/V_Nature.jpg,nolink,25x25,Nature Gem);25|儀式/陸上専用|兵士召喚|
|~|~|&gt;|&gt;|&gt;|&gt;|敵を蹂躙する臆病な巨大生物Elephantを5+体召喚します|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Lv4|Contact Nagini|&amp;ref(Spell/P_Water.jpg,nolink,25x25,Water);2|&amp;ref(Spell/P_Earth.jpg,nolink,25x25,Earth);1|&amp;ref(Spell/V_Water.jpg,nolink,25x25,Water Gem);25|儀式/陸上専用|指揮官召喚|
|~|~|&gt;|&gt;|&gt;|&gt;|幅広い魔力を持つ蛇人の姫Naginiを召喚します|
|Conjuration Lv4|Contact Yaksha|&amp;ref(Spell/P_Nature.jpg,nolink,25x25,Nature);2|&amp;ref(Spell/P_Earth.jpg,nolink,25x25,Earth);1|&amp;ref(Spell/V_Nature.jpg,nolink,25x25,Nature Gem);25|儀式/陸上専用|指揮官召喚|
|~|~|&gt;|&gt;|&gt;|&gt;|強力な地魔法を使うYakshaを召喚します|
|Conjuration Lv4|Contact Yakshini|&amp;ref(Spell/P_Nature.jpg,nolink,25x25,Nature);2|&amp;ref(Spell/P_Water.jpg,nolink,25x25,Water);1|&amp;ref(Spell/V_Nature.jpg,nolink,25x25,Nature Gem);25|儀式/陸上専用|指揮官召喚|
|~|~|&gt;|&gt;|&gt;|&gt;|強力な水魔法を使うYakshiniを召喚します|
|Conjuration Lv5|Contact Nagaraja|&amp;ref(Spell/P_Water.jpg,nolink,25x25,Water);2|&amp;ref(Spell/P_Earth.jpg,nolink,25x25,Earth);2|&amp;ref(Spell/V_Water.jpg,nolink,25x25,Water Gem);30|儀式/陸上専用|指揮官召喚|
|~|~|&gt;|&gt;|&gt;|&gt;|幅広い魔力と聖職者の権限を持つ蛇人の王Nagarajaを召喚します|
|Conjuration Lv5|Summon Gandharvas|&amp;ref(Spell/P_Astral.jpg,nolink,25x25,Astral);2||&amp;ref(Spell/V_Astral.jpg,nolink,25x25,Astral Pearl);18|儀式/陸上専用|兵士召喚|
|~|~|&gt;|&gt;|&gt;|&gt;|神聖なる天の戦闘楽師Gandharvaを6体召喚します|
|Conjuration Lv5|Summon Vetalas|&amp;ref(Spell/P_Death.jpg,nolink,25x25,Death);2||&amp;ref(Spell/V_Death.jpg,nolink,25x25,Death Gem);10|儀式/水陸両用|兵士召喚|
|~|~|&gt;|&gt;|&gt;|&gt;|Vetalaの憑依した屍Possessed Corpseを10体召喚します|
|Conjuration Lv6|Contact Nagarishi|&amp;ref(Spell/P_Water.jpg,nolink,25x25,Water);3|&amp;ref(Spell/P_Earth.jpg,nolink,25x25,Earth);3|&amp;ref(Spell/V_Water.jpg,nolink,25x25,Water Gem);40|儀式/陸上専用|指揮官召喚|
|~|~|&gt;|&gt;|&gt;|&gt;|強大な魔力を持つ蛇人の賢者Nagarishiを召喚します|
|Conjuration Lv6|Summon Kinnara|&amp;ref(Spell/P_Astral.jpg,nolink,25x25,Astral);3||&amp;ref(Spell/V_Astral.jpg,nolink,25x25,Astral Pearl);25|儀式/陸上専用|指揮官召喚|
|~|~|&gt;|&gt;|&gt;|&gt;|翼持つ天の音楽家Kinnaraを召喚します|
|Conjuration Lv7|Summon Siddha|&amp;ref(Spell/P_Astral.jpg,nolink,25x25,Astral);4||&amp;ref(Spell/V_Astral.jpg,nolink,25x25,Astral Pearl);35|儀式/陸上専用|指揮官召喚|
|~|~|&gt;|&gt;|&gt;|&gt;|瞬間移動能力を持つ天の存在Siddhaを召喚します|
|Conjuration Lv8|Summon Devata|&amp;ref(Spell/P_Astral.jpg,nolink,25x25,Astral);5||&amp;ref(Spell/V_Astral.jpg,nolink,25x25,Astral Pearl);45|儀式/陸上専用|指揮官召喚|
|~|~|&gt;|&gt;|&gt;|&gt;|四本の腕を持つ強大なる天の存在Devataを召喚します|
|Conjuration Lv9|Summon Devala|&amp;ref(Spell/P_Astral.jpg,nolink,25x25,Astral);5||&amp;ref(Spell/V_Astral.jpg,nolink,25x25,Astral Pearl);55|儀式/陸上専用|指揮官召喚|
|~|~|&gt;|&gt;|&gt;|&gt;|州に神秘を広める音楽の化身Devalaを召喚します|
|Conjuration Lv9|Summon Rudra|&amp;ref(Spell/P_Astral.jpg,nolink,25x25,Astral);5||&amp;ref(Spell/V_Astral.jpg,nolink,25x25,Astral Pearl);55|儀式/陸上専用|指揮官召喚|
|~|~|&gt;|&gt;|&gt;|&gt;|恐るべき破壊神の僕Rudraを召喚します|
|Thaumaturgy Lv6|Celestial Music|&amp;ref(Spell/P_Astral.jpg,nolink,25x25,Astral);3||&amp;ref(Spell/V_Astral.jpg,nolink,25x25,Astral Pearl);1|戦闘/陸上専用|全体強化|
|~|~|&gt;|&gt;|&gt;|&gt;|味方の神聖な魔法生物全員を加速させます|
|Blood Magic Lv1|Summon Rakshasas|&amp;ref(Spell/P_Blood.jpg,nolink,25x25,Blood);1||&amp;ref(Spell/V_Blood.jpg,nolink,25x25,Blood Slave);10|儀式/陸上専用|兵士召喚|
|~|~|&gt;|&gt;|&gt;|&gt;|強靭な悪鬼Rakshasaを3体召喚します|
|Blood Magic Lv2|Feast of Flesh|&amp;ref(Spell/P_Blood.jpg,nolink,25x25,Blood);1|&amp;ref(Spell/P_Nature.jpg,nolink,25x25,Nature);1|&amp;ref(Spell/V_Blood.jpg,nolink,25x25,Blood Slave);50|儀式/陸上専用|兵士召喚|
|~|~|&gt;|&gt;|&gt;|&gt;|大食家の悪鬼Praghasaを15体召喚します|
|Blood Magic Lv3|Summon Asrapas|&amp;ref(Spell/P_Blood.jpg,nolink,25x25,Blood);2||&amp;ref(Spell/V_Blood.jpg,nolink,25x25,Blood Slave);11|儀式/陸上専用|兵士召喚|
|~|~|&gt;|&gt;|&gt;|&gt;|狂暴な女悪魔Asrapaを3体召喚します|
|Blood Magic Lv4|Summon Rakshasa Warriors|&amp;ref(Spell/P_Blood.jpg,nolink,25x25,Blood);2||&amp;ref(Spell/V_Blood.jpg,nolink,25x25,Blood Slave);25|儀式/陸上専用|兵士召喚|
|~|~|&gt;|&gt;|&gt;|&gt;|武装した強靭な悪鬼Rakshasa Warriorを5体召喚します|
|Blood Magic Lv5|Summon Sandhyabalas|&amp;ref(Spell/P_Blood.jpg,nolink,25x25,Blood);2|&amp;ref(Spell/P_Death.jpg,nolink,25x25,Death);1|&amp;ref(Spell/V_Blood.jpg,nolink,25x25,Blood Slave);30|儀式/陸上専用|兵士召喚|
|~|~|&gt;|&gt;|&gt;|&gt;|魔法の剣を持つ闇の悪鬼Sandhyabalaを3体召喚します|
|Blood Magic Lv6|Summon Dakini|&amp;ref(Spell/P_Blood.jpg,nolink,25x25,Blood);4|&amp;ref(Spell/P_Air.jpg,nolink,25x25,Air);1|&amp;ref(Spell/V_Blood.jpg,nolink,25x25,Blood Slave);81|儀式/陸上専用|指揮官召喚|
|~|~|&gt;|&gt;|&gt;|&gt;|飛行能力と強力な魔力を持つDakiniを召喚します|
|Blood Magic Lv7|Summon Samanishada|&amp;ref(Spell/P_Blood.jpg,nolink,25x25,Blood);3|&amp;ref(Spell/P_Death.jpg,nolink,25x25,Death);1|&amp;ref(Spell/V_Blood.jpg,nolink,25x25,Blood Slave);35|儀式/陸上専用|指揮官召喚|
|~|~|&gt;|&gt;|&gt;|&gt;|闇の悪鬼の暗殺者Samanishadaを召喚します|
|Blood Magic Lv8|Summon Mandeha|&amp;ref(Spell/P_Blood.jpg,nolink,25x25,Blood);5|&amp;ref(Spell/P_Death.jpg,nolink,25x25,Death);2|&amp;ref(Spell/V_Blood.jpg,nolink,25x25,Blood Slave);133|儀式/陸上専用|指揮官召喚|
|~|~|&gt;|&gt;|&gt;|&gt;|闇と微睡を伴う強大な悪鬼Mandehaを召喚します|
|Blood Magic Lv8|Summon Danavas|&amp;ref(Spell/P_Blood.jpg,nolink,25x25,Blood);5||&amp;ref(Spell/V_Blood.jpg,nolink,25x25,Blood Slave);75|儀式/陸上専用|兵士召喚|
|~|~|&gt;|&gt;|&gt;|&gt;|四本腕の巨大な戦士Danavaを3体召喚します|
***固有アイテム
|Construction Lv4|BGCOLOR(#000000):&amp;ref(Item/SH Weapons/Vajra.jpg,nolink,75x75,Vajra);|BGCOLOR(BLACK):COLOR(WHITE):''Vajra''|片手|&amp;ref(Spell/P_Astral.jpg,nolink,25x25,Astral);2|&amp;ref(Spell/V_Astral.jpg,nolink,25x25,Astral Pearl);10|
|~|~|&gt;|&gt;|&gt;|攻撃力：5&amp;ref(Item/D_Pierce.jpg,nolink,25x25,Pierce Damage);&amp;ref(Item/D_Magic.jpg,nolink,25x25,Magic Damage);&amp;br;攻撃修正：2&amp;br;防御修正：0&amp;br;長さ：0&amp;br;命中時追撃：Shock&amp;br;&amp;br;&amp;ref(Item/Shock-Resistant.jpg,nolink,25x25,Shock Resistant (10));&amp;br;戦闘時使用可能：Lightning Bolt|
|~|&gt;|&gt;|&gt;|&gt;|BGCOLOR(#F5F5F5):電撃を伴う独特な武器。雷撃も放てる|
|Construction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**聖職
***支配圏特殊効果
なし
***聖職者特殊能力
なし
</v>
      </c>
    </row>
    <row r="58" spans="1:31" x14ac:dyDescent="0.15">
      <c r="A58" t="s">
        <v>2954</v>
      </c>
      <c r="B58" t="s">
        <v>2990</v>
      </c>
      <c r="C58" t="s">
        <v>2991</v>
      </c>
      <c r="D58" t="s">
        <v>3079</v>
      </c>
      <c r="E58" s="10" t="s">
        <v>11462</v>
      </c>
      <c r="F58" s="10" t="s">
        <v>11320</v>
      </c>
      <c r="L58" t="s">
        <v>11321</v>
      </c>
      <c r="M58" t="s">
        <v>11322</v>
      </c>
      <c r="O58" t="s">
        <v>11385</v>
      </c>
      <c r="P58">
        <v>2</v>
      </c>
      <c r="R58">
        <v>2</v>
      </c>
      <c r="T58">
        <v>100</v>
      </c>
      <c r="U58">
        <v>500</v>
      </c>
      <c r="W58">
        <v>400</v>
      </c>
      <c r="Y58" t="s">
        <v>11323</v>
      </c>
      <c r="Z58" t="s">
        <v>11324</v>
      </c>
      <c r="AB58" t="str">
        <f t="shared" si="0"/>
        <v>|BGCOLOR(#FDFDFD):[[&amp;ref(Shinuyama.jpg,nolink,50x65,Shinuyama, Land of the Bakemono);&gt;./Shinuyama]]</v>
      </c>
      <c r="AC58" t="str">
        <f t="shared" ca="1" si="3"/>
        <v>|BGCOLOR(#FAEBD7):[[''Shinuyama''&gt;./Shinuyama]]</v>
      </c>
      <c r="AD58"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v>
      </c>
      <c r="AE58" t="str">
        <f ca="1">CONCATENATE("*",B58,", ",C58,CHAR(10),E58,CHAR(10),"**国勢",CHAR(10),"|種族|",F58,"|",CHAR(10),"|経済|",G58,"|",CHAR(10),"|気候|",IF(H58&lt;&gt;"",REPT(SUBSTITUTE(SUBSTITUTE(LEFT(H58,4),"Heat","&amp;ref(Spell/S_Heat.jpg,nolink,25x25,Heat);"),"Cold","&amp;ref(Spell/S_Cold.jpg,nolink,25x25,Cold);"),RIGHT(H58,1)),""),"|",CHAR(10),"|祝福|",SUBSTITUTE(SUBSTITUTE(SUBSTITUTE(SUBSTITUTE(SUBSTITUTE(SUBSTITUTE(SUBSTITUTE(SUBSTITUTE(J58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58&amp;" "&amp;B58&amp;" 指揮官 S",Troops!$A:$A,0)&amp;":AJ"&amp;MATCH(A58&amp;" "&amp;B58&amp;" 指揮官 E",Troops!$A:$A,0))),myConcat(INDIRECT("Troops!AJ"&amp;MATCH(A58&amp;" "&amp;B58&amp;" 指揮官 S",Troops!$A:$A,0)))),CHAR(10),"***兵士",CHAR(10),"|名称|種別|コスト|&gt;|雇用条件|指揮枠|行軍|",CHAR(10),IFERROR(myConcat(INDIRECT("Troops!AJ"&amp;MATCH(A58&amp;" "&amp;B58&amp;" 兵士 S",Troops!$A:$A,0)&amp;":AJ"&amp;MATCH(A58&amp;" "&amp;B58&amp;" 兵士 E",Troops!$A:$A,0))),myConcat(INDIRECT("Troops!AJ"&amp;MATCH(A58&amp;" "&amp;B58&amp;" 指揮官 S",Troops!$A:$A,0)))),"**守備隊",CHAR(10),"|種別|指揮官|兵士|備考|",CHAR(10),IFERROR(myConcat(INDIRECT("Defence!H"&amp;MATCH(A58&amp;" "&amp;B58&amp;" S",Defence!$A:$A,0)&amp;":H"&amp;MATCH(A58&amp;" "&amp;B58&amp;" E",Defence!$A:$A,0))),myConcat(INDIRECT("Defence!H"&amp;MATCH(A58&amp;" "&amp;B58&amp;" S",Defence!$A:$A,0)))),CHAR(10),"**建造物",CHAR(10),"***首都要塞",CHAR(10),"|名称|管理力|指揮官雇用|兵士雇用|食糧庫|守備隊倍率|防壁強度|",CHAR(10),VLOOKUP(L58,Fort!$D:$M,10,FALSE),CHAR(10),"***陸上要塞",CHAR(10),"|名称|建造費|工期|管理力|指揮官雇用|兵士雇用|食糧庫|守備隊倍率|防壁強度|",CHAR(10),IFERROR(myConcat(INDIRECT(ADDRESS(MATCH(M58&amp;"1",Fort!$A:$A,0),MATCH(T58,Fort!$1:$1,0),3,1,"Fort")&amp;":"&amp;ADDRESS(MATCH(M58&amp;P58,Fort!$A:$A,0),MATCH(T58,Fort!$1:$1,0),3,1))),myConcat(INDIRECT(ADDRESS(MATCH(M58&amp;"1",Fort!$A:$A,0),MATCH(T58,Fort!$1:$1,0),3,1,"Fort")))),IFERROR("***沿岸要塞"&amp;CHAR(10)&amp;"|名称|建造費|工期|管理力|指揮官雇用|兵士雇用|食糧庫|守備隊倍率|防壁強度|"&amp;CHAR(10)&amp;IFERROR(myConcat(INDIRECT(ADDRESS(MATCH(N58&amp;"1",Fort!$A:$A,0),MATCH(T58,Fort!$1:$1,0),3,1,"Fort")&amp;":"&amp;ADDRESS(MATCH(N58&amp;Q58,Fort!$A:$A,0),MATCH(T58,Fort!$1:$1,0),3,1))),myConcat(INDIRECT(ADDRESS(MATCH(N58&amp;"1",Fort!$A:$A,0),MATCH(T58,Fort!$1:$1,0),3,1,"Fort")))&amp;CHAR(10)),""),"***水中要塞",CHAR(10),IFERROR("|名称|建造費|工期|管理力|指揮官雇用|兵士雇用|食糧庫|守備隊倍率|防壁強度|"&amp;CHAR(10)&amp;IFERROR(myConcat(INDIRECT(ADDRESS(MATCH(O58&amp;"1",Fort!$A:$A,0),MATCH(T58,Fort!$1:$1,0),3,1,"Fort")&amp;":"&amp;ADDRESS(MATCH(O58&amp;R58,Fort!$A:$A,0),MATCH(T58,Fort!$1:$1,0),3,1))),myConcat(INDIRECT(ADDRESS(MATCH(O58&amp;"1",Fort!$A:$A,0),MATCH(T58,Fort!$1:$1,0),3,1,"Fort")))),"建造不可"),CHAR(10),"***研究所と寺院",CHAR(10),"|設備|費用|特殊効果|",CHAR(10),"|研究所|",IF(U58&lt;&gt;500,"''"&amp;U58&amp;"''",U58),"|",V58,"|",CHAR(10),"|寺院|",IF(W58&lt;&gt;400,"''"&amp;W58&amp;"''",W58),"|",X58,"|",CHAR(10),"**魔法",CHAR(10),"***魔法資源",CHAR(10),"|魔法土地|",Y58,"|",CHAR(10),"|宝石収入|",SUBSTITUTE(SUBSTITUTE(SUBSTITUTE(SUBSTITUTE(SUBSTITUTE(SUBSTITUTE(SUBSTITUTE(SUBSTITUTE(Z58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Slave);"),"|",CHAR(10),"|特殊機能|",AA58,"|",CHAR(10),"***魔法技能",CHAR(10),"|名称|雇用|固定魔力|変動魔力|研究力|特殊能力|",CHAR(10),IFERROR(myConcat(INDIRECT("MagicSkill!AM"&amp;MATCH(A58&amp;" "&amp;B58&amp;" S",MagicSkill!$A:$A,0)&amp;":AM"&amp;MATCH(A58&amp;" "&amp;B58&amp;" E",MagicSkill!$A:$A,0))),myConcat(INDIRECT("MagicSkill!AM"&amp;MATCH(A58&amp;" "&amp;B58&amp;" S",MagicSkill!$A:$A,0)))),CHAR(10),"***固有呪文",CHAR(10),IFERROR(CHAR(10)&amp;"|領域|名称|主系統|副系統|消費|使用場面|簡易分類|"&amp;CHAR(10)&amp;IFERROR(myConcat(INDIRECT("NationalSpellWork!E"&amp;MATCH(A58&amp;" "&amp;B58&amp;" S",NationalSpellWork!$A:$A,0)&amp;":E"&amp;MATCH(A58&amp;" "&amp;B58&amp;" E",NationalSpellWork!$A:$A,0))),myConcat(INDIRECT("NationalSpellWork!E"&amp;MATCH(A58&amp;" "&amp;B58&amp;" S",NationalSpellWork!$A:$A,0)))),"なし"),CHAR(10),"***固有アイテム",CHAR(10),IFERROR(IFERROR(myConcat(INDIRECT("NationalItemWork!E"&amp;MATCH(A58&amp;" "&amp;B58&amp;" S",NationalItemWork!$A:$A,0)&amp;":E"&amp;MATCH(A58&amp;" "&amp;B58&amp;" E",NationalItemWork!$A:$A,0))),myConcat(INDIRECT("NationalItemWork!E"&amp;MATCH(A58&amp;" "&amp;B58&amp;" S",NationalItemWork!$A:$A,0)))),"なし"),CHAR(10),"**聖職",CHAR(10),"***支配圏特殊効果",CHAR(10),IF(I58&lt;&gt;"",I58,"なし"),CHAR(10),"***聖職者特殊能力",CHAR(10),IF(K58&lt;&gt;"",K58,"なし"),CHAR(10))</f>
        <v xml:space="preserve">*Shinuyama, Land of the Bakemono
冥府への入り口が閉ざされると、鬼は徐々に数を減らしていきました。
彼らのBakemono奴隷と人間の使用人たちは反乱を起こし、そして最後のDai Oniが死ぬと、国はBakemonoの王に支配されました。
人間の鍛冶屋は金属加工の秘密を明かすことを強要され、そしてBakemonoは人間から低地を征服する準備ができています。
Bakemonoは今も、同族の中で最も強大な者によって統治される部族社会で生きています。
Bakemonoには、様々な種類が存在します。
巨大で鈍重なO-Bakemono、誇り高きDai-Bakemono、奇妙な変身能力者と不気味な幽霊たちは、全てBakemonoの王と目覚めし神の召集に応えます。
**国勢
|種族|化物、人間|
|経済||
|気候||
|祝福||
**正規軍
***指揮官
|名称|種別|コスト|&gt;|雇用条件|指揮能力|行軍|
|BGCOLOR(#F5F5F5):Bakemono Scout|斥候|&amp;ref(Nation/C_Gold.jpg,nolink,25x25,Gold);20&amp;ref(Nation/C_Resource.jpg,nolink,25x25,Resource);10&amp;ref(Nation/C_Command.jpg,nolink,25x25,Commander Point);1|&amp;ref(Nation/R_Fort.jpg,nolink,25x25,Land Fortress);&amp;ref(Nation/R_Mountain.jpg,nolink,25x25,Any Highland/Mountains);|||12&amp;ref(Nation/Stealthy.jpg,nolink,25x25,Stealthy (55));&amp;ref(Nation/Forest-Survival.jpg,nolink,25x25,Forest Survival);&amp;ref(Nation/Mountain-Survival.jpg,nolink,25x25,Mountain Survival);|
|~|&gt;|&gt;|&gt;|&gt;|&gt;|BGCOLOR(#F5F5F5):やや安価な斥候。隠れるのも上手い|
|BGCOLOR(#F5F5F5):Bakemono Chief|指揮官|&amp;ref(Nation/C_Gold.jpg,nolink,25x25,Gold);40&amp;ref(Nation/C_Resource.jpg,nolink,25x25,Resource);12&amp;ref(Nation/C_Command.jpg,nolink,25x25,Commander Point);1|&amp;ref(Nation/R_Fort.jpg,nolink,25x25,Land Fortress);&amp;ref(Nation/R_Mountain.jpg,nolink,25x25,Any Highland/Mountains);||&amp;ref(Nation/Squad.jpg,nolink,25x25,Squad);2&amp;ref(Nation/LivingLead.jpg,nolink,25x25,Leadership);40|12&amp;ref(Nation/Stealthy.jpg,nolink,25x25,Stealthy (40));&amp;ref(Nation/Forest-Survival.jpg,nolink,25x25,Forest Survival);&amp;ref(Nation/Mountain-Survival.jpg,nolink,25x25,Mountain Survival);|
|~|&gt;|&gt;|&gt;|&gt;|&gt;|BGCOLOR(#F5F5F5):隠密行動可能な指揮官その一。隠れるのは上手くない|
|BGCOLOR(#F5F5F5):Bandit Leader|指揮官|&amp;ref(Nation/C_Gold.jpg,nolink,25x25,Gold);45&amp;ref(Nation/C_Resource.jpg,nolink,25x25,Resource);16&amp;ref(Nation/C_Command.jpg,nolink,25x25,Commander Point);1|&amp;ref(Nation/R_Fort.jpg,nolink,25x25,Land Fortress);||&amp;ref(Nation/Squad.jpg,nolink,25x25,Squad);2&amp;ref(Nation/LivingLead.jpg,nolink,25x25,Leadership);40|12&amp;ref(Nation/Stealthy.jpg,nolink,25x25,Stealthy (40));|
|~|&gt;|&gt;|&gt;|&gt;|&gt;|BGCOLOR(#F5F5F5):隠密行動可能な指揮官その二。略奪を得意とする|
|BGCOLOR(#F5F5F5):Bakemono General|指揮官|&amp;ref(Nation/C_Gold.jpg,nolink,25x25,Gold);85&amp;ref(Nation/C_Resource.jpg,nolink,25x25,Resource);31&amp;ref(Nation/C_Command.jpg,nolink,25x25,Commander Point);1|&amp;ref(Nation/R_Fort.jpg,nolink,25x25,Land Fortress);||&amp;ref(Nation/Squad.jpg,nolink,25x25,Squad);3&amp;ref(Nation/LivingLead.jpg,nolink,25x25,Leadership);80|10&amp;ref(Nation/Mountain-Survival.jpg,nolink,25x25,Mountain Survival);|
|~|&gt;|&gt;|&gt;|&gt;|&gt;|BGCOLOR(#F5F5F5):上位指揮官。大柄で重装備なため丈夫|
|BGCOLOR(#F5F5F5):Kappa Chief|指揮官|&amp;ref(Nation/C_Gold.jpg,nolink,25x25,Gold);50&amp;ref(Nation/C_Resource.jpg,nolink,25x25,Resource);1&amp;ref(Nation/C_Command.jpg,nolink,25x25,Commander Point);1|&amp;ref(Nation/R_Fort.jpg,nolink,25x25,Land Fortress);&amp;ref(Nation/R_UW-Fort.jpg,nolink,25x25,Underwater Fortress);||&amp;ref(Nation/Squad.jpg,nolink,25x25,Squad);2&amp;ref(Nation/LivingLead.jpg,nolink,25x25,Leadership);40|16&amp;ref(Nation/Aquatic.jpg,nolink,25x25,Aquatic);|
|~|&gt;|&gt;|&gt;|&gt;|&gt;|BGCOLOR(#F5F5F5):水陸両棲の指揮官。指揮は上手くないが丈夫|
|BGCOLOR(#F5F5F5):Noppera-bo|暗殺者|&amp;ref(Nation/C_Gold.jpg,nolink,25x25,Gold);100&amp;ref(Nation/C_Resource.jpg,nolink,25x25,Resource);5&amp;ref(Nation/C_Command.jpg,nolink,25x25,Commander Point);1|&amp;ref(Nation/R_Fort.jpg,nolink,25x25,Land Fortress);|||16&amp;ref(Nation/Stealthy.jpg,nolink,25x25,Stealthy (70));&amp;ref(Nation/Forest-Survival.jpg,nolink,25x25,Forest Survival);|
|~|&gt;|&gt;|&gt;|&gt;|&gt;|BGCOLOR(#F5F5F5):恐怖を纏う暗殺者。戦闘能力は微妙|
|BGCOLOR(#F5F5F5):Shuten-doji|指揮官|&amp;ref(Nation/C_Gold.jpg,nolink,25x25,Gold);100&amp;ref(Nation/C_Resource.jpg,nolink,25x25,Resource);1&amp;ref(Nation/C_Command.jpg,nolink,25x25,Commander Point);1|&amp;ref(Nation/R_Fort.jpg,nolink,25x25,Land Fortress);||&amp;ref(Nation/Squad.jpg,nolink,25x25,Squad);3&amp;ref(Nation/LivingLead.jpg,nolink,25x25,Leadership);80&amp;ref(Nation/MagicLead.jpg,nolink,25x25,Magic Leadership);40&amp;ref(Nation/UndeadLead.jpg,nolink,25x25,Undead Leadership);40|16|
|~|&gt;|&gt;|&gt;|&gt;|&gt;|BGCOLOR(#F5F5F5):戦闘向けの指揮官。周囲の敵を自動的に眠らせる|
|BGCOLOR(#F5F5F5):Uba|魔術師|&amp;ref(Nation/C_Gold.jpg,nolink,25x25,Gold);135&amp;ref(Nation/C_Resource.jpg,nolink,25x25,Resource);1&amp;ref(Nation/C_Command.jpg,nolink,25x25,Commander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Leadership);30+|16&amp;ref(Nation/Forest-Survival.jpg,nolink,25x25,Forest Survival);|
|~|&gt;|&gt;|&gt;|&gt;|&gt;|BGCOLOR(#F5F5F5):水死緑などの魔法技能を持つ。変身すると隠密行動も可能|
|BGCOLOR(#F5F5F5):Bakemono Shaman|聖職者&amp;ref(Nation/Sacred.jpg,nolink,25x25,Sacred);|&amp;ref(Nation/C_Gold.jpg,nolink,25x25,Gold);80&amp;ref(Nation/C_Resource.jpg,nolink,25x25,Resource);2&amp;ref(Nation/C_Command.jpg,nolink,25x25,Commander Point);2|&amp;ref(Nation/R_Fort.jpg,nolink,25x25,Land Fortress);&amp;ref(Nation/R_Mountain.jpg,nolink,25x25,Any Highland/Mountains);|&amp;ref(Spell/P_Research.jpg,nolink,25x25,Lab Needed);&amp;ref(Spell/P_Holy.jpg,nolink,25x25,Temple Needed);|&amp;ref(Nation/Squad.jpg,nolink,25x25,Squad);2&amp;ref(Nation/LivingLead.jpg,nolink,25x25,Leadership);40+&amp;ref(Nation/MagicLead.jpg,nolink,25x25,Magic Leadership);0+&amp;ref(Nation/UndeadLead.jpg,nolink,25x25,Undead Leadership);0+|16&amp;ref(Nation/Forest-Survival.jpg,nolink,25x25,Forest Survival);&amp;ref(Nation/Mountain-Survival.jpg,nolink,25x25,Mountain Survival);|
|~|&gt;|&gt;|&gt;|&gt;|&gt;|BGCOLOR(#F5F5F5):レベル1の聖職者。火水地死から1系統の魔法も持つ|
|BGCOLOR(#F5F5F5):Bakemono Sorcerer|聖職者&amp;ref(Nation/Sacred.jpg,nolink,25x25,Sacred);|&amp;ref(Nation/C_Gold.jpg,nolink,25x25,Gold);390&amp;ref(Nation/C_Resource.jpg,nolink,25x25,Resource);2&amp;ref(Nation/C_Command.jpg,nolink,25x25,Commander Point);4|&amp;ref(Nation/R_Fort.jpg,nolink,25x25,Land Fortress);|&amp;ref(Spell/P_Research.jpg,nolink,25x25,Lab Needed);&amp;ref(Spell/P_Holy.jpg,nolink,25x25,Temple Needed);|&amp;ref(Nation/Squad.jpg,nolink,25x25,Squad);2&amp;ref(Nation/LivingLead.jpg,nolink,25x25,Leadership);50+&amp;ref(Nation/MagicLead.jpg,nolink,25x25,Magic Leadership);25+&amp;ref(Nation/UndeadLead.jpg,nolink,25x25,Undead Leadership);60+|10&amp;ref(Nation/Mountain-Survival.jpg,nolink,25x25,Mountain Survival);|
|~|&gt;|&gt;|&gt;|&gt;|&gt;|BGCOLOR(#F5F5F5):レベル1の聖職者。火地死水の魔法技能も持つが高齢|
***兵士
|名称|種別|コスト|&gt;|雇用条件|指揮枠|行軍|
|BGCOLOR(#F5F5F5):Bandit|歩兵|&amp;ref(Nation/C_Gold.jpg,nolink,25x25,Gold);9&amp;ref(Nation/C_Resource.jpg,nolink,25x25,Resource);11&amp;ref(Nation/C_Recruitment.jpg,nolink,25x25,Recruitment Point);5|&amp;ref(Nation/R_Fort.jpg,nolink,25x25,Land Fortress);||&amp;ref(Nation/LivingLead.jpg,nolink,25x25,Living);|10&amp;ref(Nation/Stealthy.jpg,nolink,25x25,Stealthy (40));|
|~|&gt;|&gt;|&gt;|&gt;|&gt;|BGCOLOR(#F5F5F5):槍を持つ歩兵。化物よりは頼りになる|
|BGCOLOR(#F5F5F5):Bandit|射手|&amp;ref(Nation/C_Gold.jpg,nolink,25x25,Gold);9&amp;ref(Nation/C_Resource.jpg,nolink,25x25,Resource);16&amp;ref(Nation/C_Recruitment.jpg,nolink,25x25,Recruitment Point);5|&amp;ref(Nation/R_Fort.jpg,nolink,25x25,Land Fortress);||&amp;ref(Nation/LivingLead.jpg,nolink,25x25,Living);|10&amp;ref(Nation/Stealthy.jpg,nolink,25x25,Stealthy (40));|
|~|&gt;|&gt;|&gt;|&gt;|&gt;|BGCOLOR(#F5F5F5):弓を持つ人間。腕前は並だが白兵戦も不可能ではない|
|BGCOLOR(#F5F5F5):Bakemono-Sho|歩兵|&amp;ref(Nation/C_Gold.jpg,nolink,25x25,Gold);7&amp;ref(Nation/C_Resource.jpg,nolink,25x25,Resource);1&amp;ref(Nation/C_Recruitment.jpg,nolink,25x25,Recruitment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|~|&gt;|&gt;|&gt;|&gt;|&gt;|BGCOLOR(#F5F5F5):棍棒を持つ軽歩兵。数は出るが能力も値段相応|
|BGCOLOR(#F5F5F5):Bakemono-Sho|歩兵|&amp;ref(Nation/C_Gold.jpg,nolink,25x25,Gold);7&amp;ref(Nation/C_Resource.jpg,nolink,25x25,Resource);2&amp;ref(Nation/C_Recruitment.jpg,nolink,25x25,Recruitment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|~|&gt;|&gt;|&gt;|&gt;|&gt;|BGCOLOR(#F5F5F5):槍を持つ軽歩兵。迎撃周りの優位で多少は強くなっている|
|BGCOLOR(#F5F5F5):Bakemono Archer|射手|&amp;ref(Nation/C_Gold.jpg,nolink,25x25,Gold);7&amp;ref(Nation/C_Resource.jpg,nolink,25x25,Resource);2&amp;ref(Nation/C_Recruitment.jpg,nolink,25x25,Recruitment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|~|&gt;|&gt;|&gt;|&gt;|&gt;|BGCOLOR(#F5F5F5):弓を持つ化物。統制不能だが数を溜めれば侮れない|
|BGCOLOR(#F5F5F5):Bakemono-Sho|歩兵|&amp;ref(Nation/C_Gold.jpg,nolink,25x25,Gold);8&amp;ref(Nation/C_Resource.jpg,nolink,25x25,Resource);5&amp;ref(Nation/C_Recruitment.jpg,nolink,25x25,Recruitment Point);9|&amp;ref(Nation/R_Fort.jpg,nolink,25x25,Land Fortress);||&amp;ref(Nation/LivingLead.jpg,nolink,25x25,Living);|10&amp;ref(Nation/Forest-Survival.jpg,nolink,25x25,Forest Survival);&amp;ref(Nation/Mountain-Survival.jpg,nolink,25x25,Mountain Survival);|
|~|&gt;|&gt;|&gt;|&gt;|&gt;|BGCOLOR(#F5F5F5):槍を持つ歩兵。防具の分は丈夫で命令も聞く|
|BGCOLOR(#F5F5F5):Bakemono Archer|射手|&amp;ref(Nation/C_Gold.jpg,nolink,25x25,Gold);8&amp;ref(Nation/C_Resource.jpg,nolink,25x25,Resource);5&amp;ref(Nation/C_Recruitment.jpg,nolink,25x25,Recruitment Point);9|&amp;ref(Nation/R_Fort.jpg,nolink,25x25,Land Fortress);||&amp;ref(Nation/LivingLead.jpg,nolink,25x25,Living);|10&amp;ref(Nation/Forest-Survival.jpg,nolink,25x25,Forest Survival);&amp;ref(Nation/Mountain-Survival.jpg,nolink,25x25,Mountain Survival);|
|~|&gt;|&gt;|&gt;|&gt;|&gt;|BGCOLOR(#F5F5F5):弓を持つ武装化物。金銭的には安いが資源消費は多め|
|BGCOLOR(#F5F5F5):Bakemono Warrior|歩兵|&amp;ref(Nation/C_Gold.jpg,nolink,25x25,Gold);9&amp;ref(Nation/C_Resource.jpg,nolink,25x25,Resource);6&amp;ref(Nation/C_Recruitment.jpg,nolink,25x25,Recruitment Point);12|&amp;ref(Nation/R_Fort.jpg,nolink,25x25,Land Fortress);||&amp;ref(Nation/LivingLead.jpg,nolink,25x25,Living);|10&amp;ref(Nation/Forest-Survival.jpg,nolink,25x25,Forest Survival);&amp;ref(Nation/Mountain-Survival.jpg,nolink,25x25,Mountain Survival);|
|~|&gt;|&gt;|&gt;|&gt;|&gt;|BGCOLOR(#F5F5F5):脇差を持つ歩兵。武器性能の良さにより攻撃を当てやすい|
|BGCOLOR(#F5F5F5):Kappa|歩兵|&amp;ref(Nation/C_Gold.jpg,nolink,25x25,Gold);20&amp;ref(Nation/C_Resource.jpg,nolink,25x25,Resource);1&amp;ref(Nation/C_Recruitment.jpg,nolink,25x25,Recruitment Point);8|&amp;ref(Nation/R_Fort.jpg,nolink,25x25,Land Fortress);&amp;ref(Nation/R_UW-Fort.jpg,nolink,25x25,Underwater Fortress);||&amp;ref(Nation/LivingLead.jpg,nolink,25x25,Living);|14&amp;ref(Nation/Aquatic.jpg,nolink,25x25,Aquatic);|
|~|&gt;|&gt;|&gt;|&gt;|&gt;|BGCOLOR(#F5F5F5):爪と骨法で戦う水陸両棲の兵。陸上では疲労が早い|
|BGCOLOR(#F5F5F5):O-bakemono|歩兵|&amp;ref(Nation/C_Gold.jpg,nolink,25x25,Gold);25&amp;ref(Nation/C_Resource.jpg,nolink,25x25,Resource);2&amp;ref(Nation/C_Recruitment.jpg,nolink,25x25,Recruitment Point);4|&amp;ref(Nation/R_Fort.jpg,nolink,25x25,Land Fortress);||&amp;ref(Nation/LivingLead.jpg,nolink,25x25,Living);&amp;ref(Nation/Undisciplined.jpg,nolink,25x25,Undisciplined);|14&amp;ref(Nation/Mountain-Survival.jpg,nolink,25x25,Mountain Survival);|
|~|&gt;|&gt;|&gt;|&gt;|&gt;|BGCOLOR(#F5F5F5):大棍棒を持つ軽歩兵。攻撃力は凄まじいが防御は甘い|
|BGCOLOR(#F5F5F5):Dai Bakemono|歩兵|&amp;ref(Nation/C_Gold.jpg,nolink,25x25,Gold);25&amp;ref(Nation/C_Resource.jpg,nolink,25x25,Resource);31&amp;ref(Nation/C_Recruitment.jpg,nolink,25x25,Recruitment Point);19|&amp;ref(Nation/R_Fort.jpg,nolink,25x25,Land Fortress);||&amp;ref(Nation/LivingLead.jpg,nolink,25x25,Living);|8&amp;ref(Nation/Mountain-Survival.jpg,nolink,25x25,Mountain Survival);|
|~|&gt;|&gt;|&gt;|&gt;|&gt;|BGCOLOR(#F5F5F5):野太刀を持つ重歩兵。数で押されやすいが攻撃力は素晴らしい|
|BGCOLOR(#F5F5F5):Dai Bakemono|射手|&amp;ref(Nation/C_Gold.jpg,nolink,25x25,Gold);25&amp;ref(Nation/C_Resource.jpg,nolink,25x25,Resource);35&amp;ref(Nation/C_Recruitment.jpg,nolink,25x25,Recruitment Point);19|&amp;ref(Nation/R_Fort.jpg,nolink,25x25,Land Fortress);||&amp;ref(Nation/LivingLead.jpg,nolink,25x25,Living);|8&amp;ref(Nation/Mountain-Survival.jpg,nolink,25x25,Mountain Survival);|
|~|&gt;|&gt;|&gt;|&gt;|&gt;|BGCOLOR(#F5F5F5):長弓を持つ大化物。重装備で白兵戦にも対応できる|
**守備隊
|種別|指揮官|兵士|備考|
|陸上下位|Bakemono General|Bakemono-Sho:10　Bakemono-Sho:10　Bakemono-Archer:10|Bakemono-Shoは鎧なしの棍棒と鎧ありの槍|
|陸上上位|Bakemono General|O-bakemono:10||
|陸上要塞|Bakemono General|Dai Bakemono:4　Bakemono Archer:6||
|水中要塞|Kappa Chief|Kappa:7||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|名称|建造費|工期|管理力|指揮官雇用|兵士雇用|食糧庫|守備隊倍率|防壁強度|
|Rock Walls|600|5|15|+0|+50%|100|1|100|
|Fortress|300|2|30|+1|+75%|500|2|250|
***研究所と寺院
|設備|費用|特殊効果|
|研究所|500||
|寺院|400||
**魔法
***魔法資源
|魔法土地|Mount Shinuyama|
|宝石収入|&amp;ref(Spell/V_Fire.jpg,nolink,25x25,Fire Gem);1&amp;ref(Spell/V_Water.jpg,nolink,25x25,Water Gem);1&amp;ref(Spell/V_Earth.jpg,nolink,25x25,Earth Gem);1&amp;ref(Spell/V_Death.jpg,nolink,25x25,Death Gem);2|
|特殊機能||
***魔法技能
|名称|雇用|固定魔力|変動魔力|研究力|特殊能力|
|Uba|&amp;ref(Nation/R_Fort.jpg,nolink,25x25,Land Fortress);|&amp;ref(Spell/P_Water.jpg,nolink,25x25,Water);1&amp;ref(Spell/P_Death.jpg,nolink,25x25,Death);1&amp;ref(Spell/P_Nature.jpg,nolink,25x25,Nature);1|&amp;ref(Spell/P_Water.jpg,nolink,25x25,Water);&amp;ref(Spell/P_Earth.jpg,nolink,25x25,Earth);&amp;ref(Spell/P_Death.jpg,nolink,25x25,Death);&amp;ref(Spell/P_Nature.jpg,nolink,25x25,Nature);+1:100%|&amp;ref(Spell/P_Research.jpg,nolink,25x25,Research);13||
|Bakemono Shaman|&amp;ref(Nation/R_Fort.jpg,nolink,25x25,Land Fortress);&amp;ref(Nation/R_Mountain.jpg,nolink,25x25,Any Highland/Mountains);|&amp;ref(Spell/P_Holy.jpg,nolink,25x25,Holy);1|&amp;ref(Spell/P_Fire.jpg,nolink,25x25,Fire);&amp;ref(Spell/P_Water.jpg,nolink,25x25,Water);&amp;ref(Spell/P_Earth.jpg,nolink,25x25,Earth);&amp;ref(Spell/P_Death.jpg,nolink,25x25,Death);+1:100%|&amp;ref(Spell/P_Research.jpg,nolink,25x25,Research);5|&amp;ref(Nation/Inept-Researcher.jpg,nolink,25x25,Inept Researcher (-2));&amp;ref(Nation/Sacred.jpg,nolink,25x25,Sacred);|
|Bakemono Sorcerer|&amp;ref(Nation/R_Fort.jpg,nolink,25x25,Land Fortress);|&amp;ref(Spell/P_Fire.jpg,nolink,25x25,Fire);2&amp;ref(Spell/P_Water.jpg,nolink,25x25,Water);1&amp;ref(Spell/P_Earth.jpg,nolink,25x25,Earth);2&amp;ref(Spell/P_Death.jpg,nolink,25x25,Death);2&amp;ref(Spell/P_Holy.jpg,nolink,25x25,Holy);1|&amp;ref(Spell/P_Fire.jpg,nolink,25x25,Fire);&amp;ref(Spell/P_Water.jpg,nolink,25x25,Water);&amp;ref(Spell/P_Earth.jpg,nolink,25x25,Earth);&amp;ref(Spell/P_Death.jpg,nolink,25x25,Death);+1:100%&amp;br;&amp;ref(Spell/P_Fire.jpg,nolink,25x25,Fire);&amp;ref(Spell/P_Water.jpg,nolink,25x25,Water);&amp;ref(Spell/P_Earth.jpg,nolink,25x25,Earth);&amp;ref(Spell/P_Death.jpg,nolink,25x25,Death);+1:10%|&amp;ref(Spell/P_Research.jpg,nolink,25x25,Research);21+|&amp;ref(Nation/Sacred.jpg,nolink,25x25,Sacred);|
|Bakeneko|&amp;ref(Item/Master-Ritualist.jpg,nolink,25x25,Ritual Spell);||&amp;ref(Spell/P_Fire.jpg,nolink,25x25,Fire);&amp;ref(Spell/P_Death.jpg,nolink,25x25,Death);+1:100%|&amp;ref(Spell/P_Research.jpg,nolink,25x25,Research);7||
|Dai Tengu|&amp;ref(Item/Master-Ritualist.jpg,nolink,25x25,Ritual Spell);|&amp;ref(Spell/P_Air.jpg,nolink,25x25,Air);3&amp;ref(Spell/P_Earth.jpg,nolink,25x25,Earth);1&amp;ref(Spell/P_Nature.jpg,nolink,25x25,Nature);1&amp;ref(Spell/P_Holy.jpg,nolink,25x25,Holy);2||&amp;ref(Spell/P_Research.jpg,nolink,25x25,Research);15|&amp;ref(Nation/Sacred.jpg,nolink,25x25,Sacred);|
|Nushi|&amp;ref(Item/Master-Ritualist.jpg,nolink,25x25,Ritual Spell);|&amp;ref(Spell/P_Water.jpg,nolink,25x25,Water);3&amp;ref(Spell/P_Death.jpg,nolink,25x25,Death);1&amp;ref(Spell/P_Nature.jpg,nolink,25x25,Nature);2||&amp;ref(Spell/P_Research.jpg,nolink,25x25,Research);17||
|Mujina|&amp;ref(Item/Master-Ritualist.jpg,nolink,25x25,Ritual Spell);|&amp;ref(Spell/P_Earth.jpg,nolink,25x25,Earth);1&amp;ref(Spell/P_Nature.jpg,nolink,25x25,Nature);2|&amp;ref(Spell/P_Water.jpg,nolink,25x25,Water);&amp;ref(Spell/P_Earth.jpg,nolink,25x25,Earth);+1:50%|&amp;ref(Spell/P_Research.jpg,nolink,25x25,Research);11+||
|Tanuki|&amp;ref(Item/Master-Ritualist.jpg,nolink,25x25,Ritual Spell);|&amp;ref(Spell/P_Earth.jpg,nolink,25x25,Earth);1&amp;ref(Spell/P_Nature.jpg,nolink,25x25,Nature);2|&amp;ref(Spell/P_Fire.jpg,nolink,25x25,Fire);&amp;ref(Spell/P_Water.jpg,nolink,25x25,Water);&amp;ref(Spell/P_Earth.jpg,nolink,25x25,Earth);&amp;ref(Spell/P_Nature.jpg,nolink,25x25,Nature);+1:100%&amp;br;&amp;ref(Spell/P_Fire.jpg,nolink,25x25,Fire);&amp;ref(Spell/P_Water.jpg,nolink,25x25,Water);&amp;ref(Spell/P_Earth.jpg,nolink,25x25,Earth);&amp;ref(Spell/P_Nature.jpg,nolink,25x25,Nature);+1:50%|&amp;ref(Spell/P_Research.jpg,nolink,25x25,Research);13+|&amp;ref(Nation/Heretic.jpg,nolink,25x25,Heretic (1));|
|Oni Shugo|&amp;ref(Item/Master-Ritualist.jpg,nolink,25x25,Ritual Spell);|&amp;ref(Spell/P_Death.jpg,nolink,25x25,Death);2|&amp;ref(Spell/P_Fire.jpg,nolink,25x25,Fire);&amp;ref(Spell/P_Air.jpg,nolink,25x25,Air);&amp;ref(Spell/P_Earth.jpg,nolink,25x25,Earth);+1:100%|&amp;ref(Spell/P_Research.jpg,nolink,25x25,Research);7|&amp;ref(Nation/Inept-Researcher.jpg,nolink,25x25,Inept Researcher (-4));&amp;ref(Nation/Sacred.jpg,nolink,25x25,Sacred);|
|Kitsune|&amp;ref(Item/Master-Ritualist.jpg,nolink,25x25,Ritual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|Jorogumo|&amp;ref(Item/Master-Ritualist.jpg,nolink,25x25,Ritual Spell);|&amp;ref(Spell/P_Water.jpg,nolink,25x25,Water);1&amp;ref(Spell/P_Death.jpg,nolink,25x25,Death);2&amp;ref(Spell/P_Nature.jpg,nolink,25x25,Nature);2|&amp;ref(Spell/P_Fire.jpg,nolink,25x25,Fire);&amp;ref(Spell/P_Water.jpg,nolink,25x25,Water);&amp;ref(Spell/P_Death.jpg,nolink,25x25,Death);&amp;ref(Spell/P_Nature.jpg,nolink,25x25,Nature);+1:100%|&amp;ref(Spell/P_Research.jpg,nolink,25x25,Research);17||
|Dai Oni|&amp;ref(Item/Master-Ritualist.jpg,nolink,25x25,Ritual Spell);|&amp;ref(Spell/P_Fire.jpg,nolink,25x25,Fire);2&amp;ref(Spell/P_Earth.jpg,nolink,25x25,Earth);2&amp;ref(Spell/P_Death.jpg,nolink,25x25,Death);3&amp;ref(Spell/P_Holy.jpg,nolink,25x25,Holy);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9+|&amp;ref(Nation/Inept-Researcher.jpg,nolink,25x25,Inept Researcher (-12));&amp;ref(Nation/Sacred.jpg,nolink,25x25,Sacred);|
***固有呪文
|領域|名称|主系統|副系統|消費|使用場面|簡易分類|
|Conjuration Lv1|Summon Ko-Oni|&amp;ref(Spell/P_Death.jpg,nolink,25x25,Death);1||&amp;ref(Spell/V_Death.jpg,nolink,25x25,Death Gem);7|儀式/陸上専用|兵士召喚|
|~|~|&gt;|&gt;|&gt;|&gt;|小型で臆病な鬼Ko-Oniを5+体召喚します|
|Conjuration Lv2|Summon Ao-Oni|&amp;ref(Spell/P_Water.jpg,nolink,25x25,Water);1|&amp;ref(Spell/P_Death.jpg,nolink,25x25,Death);1|&amp;ref(Spell/V_Water.jpg,nolink,25x25,Water Gem);10|儀式/陸上専用|兵士召喚|
|~|~|&gt;|&gt;|&gt;|&gt;|冷気を操る鬼Ao-Oniを5+体召喚します|
|Conjuration Lv2|Summon Karasu Tengus|&amp;ref(Spell/P_Nature.jpg,nolink,25x25,Nature);1|&amp;ref(Spell/P_Air.jpg,nolink,25x25,Air);1|&amp;ref(Spell/V_Nature.jpg,nolink,25x25,Nature Gem);3|儀式/陸上専用|兵士召喚|
|~|~|&gt;|&gt;|&gt;|&gt;|飛行する神聖な剣術の達人Karasu Tenguを3体召喚します|
|Conjuration Lv3|Summon Aka-Oni|&amp;ref(Spell/P_Fire.jpg,nolink,25x25,Fire);1|&amp;ref(Spell/P_Death.jpg,nolink,25x25,Death);1|&amp;ref(Spell/V_Fire.jpg,nolink,25x25,Fire Gem);10|儀式/陸上専用|兵士召喚|
|~|~|&gt;|&gt;|&gt;|&gt;|炎を投げる鬼Aka-Oniを5+体召喚します|
|Conjuration Lv3|Summon Konoha Tengus|&amp;ref(Spell/P_Air.jpg,nolink,25x25,Air);1|&amp;ref(Spell/P_Earth.jpg,nolink,25x25,Earth);1|&amp;ref(Spell/V_Air.jpg,nolink,25x25,Air Gem);5|儀式/陸上専用|兵士召喚|
|~|~|&gt;|&gt;|&gt;|&gt;|飛行する神聖な剣術の達人Konoha Tenguを5+体召喚します|
|Conjuration Lv3|Summon Okami|&amp;ref(Spell/P_Nature.jpg,nolink,25x25,Nature);1||&amp;ref(Spell/V_Nature.jpg,nolink,25x25,Nature Gem);6|儀式/陸上専用|兵士召喚|
|~|~|&gt;|&gt;|&gt;|&gt;|護衛を得意とする大型の狼Okamiを10+体召喚します|
|Conjuration Lv3|Ambush of Tigers|&amp;ref(Spell/P_Nature.jpg,nolink,25x25,Nature);2||&amp;ref(Spell/V_Nature.jpg,nolink,25x25,Nature Gem);10|儀式/陸上専用|兵士召喚|
|~|~|&gt;|&gt;|&gt;|&gt;|敏捷なTigerを10+体召喚します|
|Conjuration Lv3|Contact Bakeneko|&amp;ref(Spell/P_Nature.jpg,nolink,25x25,Nature);2||&amp;ref(Spell/V_Nature.jpg,nolink,25x25,Nature Gem);8|儀式/陸上専用|指揮官召喚|
|~|~|&gt;|&gt;|&gt;|&gt;|火か死の魔法を使う猫Bakenekoを召喚します|
|Conjuration Lv4|Summon Oni|&amp;ref(Spell/P_Earth.jpg,nolink,25x25,Earth);1|&amp;ref(Spell/P_Death.jpg,nolink,25x25,Death);1|&amp;ref(Spell/V_Earth.jpg,nolink,25x25,Earth Gem);12|儀式/陸上専用|兵士召喚|
|~|~|&gt;|&gt;|&gt;|&gt;|大柄で強靭な鬼Oniを5+体召喚します|
|Conjuration Lv4|Summon Omukade|&amp;ref(Spell/P_Earth.jpg,nolink,25x25,Earth);2|&amp;ref(Spell/P_Death.jpg,nolink,25x25,Death);1|&amp;ref(Spell/V_Earth.jpg,nolink,25x25,Earth Gem);6|儀式/陸上専用|兵士召喚|
|~|~|&gt;|&gt;|&gt;|&gt;|猛毒を持つ巨大な百足Omukadeを1体召喚します|
|Conjuration Lv4|Ghost General|&amp;ref(Spell/P_Death.jpg,nolink,25x25,Death);3||&amp;ref(Spell/V_Death.jpg,nolink,25x25,Death Gem);10|儀式/陸上専用|指揮官召喚|
|~|~|&gt;|&gt;|&gt;|&gt;|破滅の剣を持つ武者の亡霊Shuraを召喚します|
|Conjuration Lv5|Contact Dai Tengu|&amp;ref(Spell/P_Air.jpg,nolink,25x25,Air);2|&amp;ref(Spell/P_Earth.jpg,nolink,25x25,Earth);1|&amp;ref(Spell/V_Air.jpg,nolink,25x25,Air Gem);55|儀式/陸上専用|軍団召喚|
|~|~|&gt;|&gt;|&gt;|&gt;|Tengu Warriorを10体、Karasu Tenguを10体とその指揮官Dai Tenguを召喚します|
|Conjuration Lv5|Contact Nushi|&amp;ref(Spell/P_Water.jpg,nolink,25x25,Water);2|&amp;ref(Spell/P_Nature.jpg,nolink,25x25,Nature);1|&amp;ref(Spell/V_Water.jpg,nolink,25x25,Water Gem);25|儀式/沼地限定|指揮官召喚|
|~|~|&gt;|&gt;|&gt;|&gt;|優れた魔力を持つが州を離れられない沼の主Nushiを召喚します|
|Conjuration Lv5|Summon Kuro-Oni|&amp;ref(Spell/P_Death.jpg,nolink,25x25,Death);2|&amp;ref(Spell/P_Fire.jpg,nolink,25x25,Fire);1|&amp;ref(Spell/V_Death.jpg,nolink,25x25,Death Gem);10|儀式/陸上専用|兵士召喚|
|~|~|&gt;|&gt;|&gt;|&gt;|炎と毒を使う大柄な鬼Kuro-Oniを4体召喚します|
|Conjuration Lv5|Contact Mujina|&amp;ref(Spell/P_Nature.jpg,nolink,25x25,Nature);2||&amp;ref(Spell/V_Nature.jpg,nolink,25x25,Nature Gem);21|儀式/陸上専用|指揮官召喚|
|~|~|&gt;|&gt;|&gt;|&gt;|人型の姿で暗殺も行える魔力持つ獣Mujinaを召喚します|
|Conjuration Lv5|Contact Tanuki|&amp;ref(Spell/P_Nature.jpg,nolink,25x25,Nature);2||&amp;ref(Spell/V_Nature.jpg,nolink,25x25,Nature Gem);26|儀式/陸上専用|指揮官召喚|
|~|~|&gt;|&gt;|&gt;|&gt;|州に不安と異端を広める魔力持つ獣Tanukiを召喚します|
|Conjuration Lv6|Summon Oni General|&amp;ref(Spell/P_Death.jpg,nolink,25x25,Death);2|&amp;ref(Spell/P_Fire.jpg,nolink,25x25,Fire);1|&amp;ref(Spell/V_Death.jpg,nolink,25x25,Death Gem);20|儀式/陸上専用|指揮官召喚|
|~|~|&gt;|&gt;|&gt;|&gt;|多少の魔力を持つ鬼の指揮官Oni Shugoを召喚します|
|Conjuration Lv6|Summon Gozu Mezu|&amp;ref(Spell/P_Death.jpg,nolink,25x25,Death);3||&amp;ref(Spell/V_Death.jpg,nolink,25x25,Death Gem);7|儀式/陸上専用|兵士召喚|
|~|~|&gt;|&gt;|&gt;|&gt;|魔法の武器を持つOx-headとHorse-faceを1体ずつ召喚します|
|Conjuration Lv6|Contact Kitsune|&amp;ref(Spell/P_Nature.jpg,nolink,25x25,Nature);2||&amp;ref(Spell/V_Nature.jpg,nolink,25x25,Nature Gem);30|儀式/陸上専用|指揮官召喚|
|~|~|&gt;|&gt;|&gt;|&gt;|多彩な魔力を持つ妖狐Kitsuneを召喚します|
|Conjuration Lv6|Contact Jorogumo|&amp;ref(Spell/P_Nature.jpg,nolink,25x25,Nature);2|&amp;ref(Spell/P_Death.jpg,nolink,25x25,Death);1|&amp;ref(Spell/V_Nature.jpg,nolink,25x25,Nature Gem);32|儀式/陸上専用|指揮官召喚|
|~|~|&gt;|&gt;|&gt;|&gt;|優れた魔力を持つ巨大な蜘蛛Jorogumoを召喚します|
|Conjuration Lv8|Summon Dai Oni|&amp;ref(Spell/P_Death.jpg,nolink,25x25,Death);4|&amp;ref(Spell/P_Fire.jpg,nolink,25x25,Fire);1|&amp;ref(Spell/V_Death.jpg,nolink,25x25,Death Gem);45|儀式/陸上専用|指揮官召喚|
|~|~|&gt;|&gt;|&gt;|&gt;|巨大かつ強大な鬼の王Dai Oniを召喚します|
***固有アイテム
なし
**聖職
***支配圏特殊効果
なし
***聖職者特殊能力
なし
</v>
      </c>
    </row>
    <row r="59" spans="1:31" x14ac:dyDescent="0.15">
      <c r="A59" t="s">
        <v>2954</v>
      </c>
      <c r="B59" t="s">
        <v>2992</v>
      </c>
      <c r="C59" t="s">
        <v>2993</v>
      </c>
      <c r="D59" t="s">
        <v>3079</v>
      </c>
      <c r="E59" s="10" t="s">
        <v>11639</v>
      </c>
      <c r="F59" s="10" t="s">
        <v>11463</v>
      </c>
      <c r="H59" t="s">
        <v>11464</v>
      </c>
      <c r="L59" t="s">
        <v>11465</v>
      </c>
      <c r="M59" t="s">
        <v>11466</v>
      </c>
      <c r="P59">
        <v>3</v>
      </c>
      <c r="T59">
        <v>100</v>
      </c>
      <c r="U59">
        <v>500</v>
      </c>
      <c r="W59">
        <v>400</v>
      </c>
      <c r="Y59" t="s">
        <v>11467</v>
      </c>
      <c r="Z59" t="s">
        <v>11468</v>
      </c>
      <c r="AB59" t="str">
        <f t="shared" si="0"/>
        <v>|BGCOLOR(#FDFDFD):[[&amp;ref(Ashdod.jpg,nolink,50x65,Ashdod, Reign of the Anakim);&gt;./Ashdod]]</v>
      </c>
      <c r="AC59" t="str">
        <f t="shared" ca="1" si="3"/>
        <v>|BGCOLOR(#FAEBD7):[[''Ashdod''&gt;./Ashdod]]</v>
      </c>
      <c r="AD59"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v>
      </c>
      <c r="AE59" t="str">
        <f ca="1">CONCATENATE("*",B59,", ",C59,CHAR(10),E59,CHAR(10),"**国勢",CHAR(10),"|種族|",F59,"|",CHAR(10),"|経済|",G59,"|",CHAR(10),"|気候|",IF(H59&lt;&gt;"",REPT(SUBSTITUTE(SUBSTITUTE(LEFT(H59,4),"Heat","&amp;ref(Spell/S_Heat.jpg,nolink,25x25,Heat);"),"Cold","&amp;ref(Spell/S_Cold.jpg,nolink,25x25,Cold);"),RIGHT(H59,1)),""),"|",CHAR(10),"|祝福|",SUBSTITUTE(SUBSTITUTE(SUBSTITUTE(SUBSTITUTE(SUBSTITUTE(SUBSTITUTE(SUBSTITUTE(SUBSTITUTE(J59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59&amp;" "&amp;B59&amp;" 指揮官 S",Troops!$A:$A,0)&amp;":AJ"&amp;MATCH(A59&amp;" "&amp;B59&amp;" 指揮官 E",Troops!$A:$A,0))),myConcat(INDIRECT("Troops!AJ"&amp;MATCH(A59&amp;" "&amp;B59&amp;" 指揮官 S",Troops!$A:$A,0)))),CHAR(10),"***兵士",CHAR(10),"|名称|種別|コスト|&gt;|雇用条件|指揮枠|行軍|",CHAR(10),IFERROR(myConcat(INDIRECT("Troops!AJ"&amp;MATCH(A59&amp;" "&amp;B59&amp;" 兵士 S",Troops!$A:$A,0)&amp;":AJ"&amp;MATCH(A59&amp;" "&amp;B59&amp;" 兵士 E",Troops!$A:$A,0))),myConcat(INDIRECT("Troops!AJ"&amp;MATCH(A59&amp;" "&amp;B59&amp;" 指揮官 S",Troops!$A:$A,0)))),"**守備隊",CHAR(10),"|種別|指揮官|兵士|備考|",CHAR(10),IFERROR(myConcat(INDIRECT("Defence!H"&amp;MATCH(A59&amp;" "&amp;B59&amp;" S",Defence!$A:$A,0)&amp;":H"&amp;MATCH(A59&amp;" "&amp;B59&amp;" E",Defence!$A:$A,0))),myConcat(INDIRECT("Defence!H"&amp;MATCH(A59&amp;" "&amp;B59&amp;" S",Defence!$A:$A,0)))),CHAR(10),"**建造物",CHAR(10),"***首都要塞",CHAR(10),"|名称|管理力|指揮官雇用|兵士雇用|食糧庫|守備隊倍率|防壁強度|",CHAR(10),VLOOKUP(L59,Fort!$D:$M,10,FALSE),CHAR(10),"***陸上要塞",CHAR(10),"|名称|建造費|工期|管理力|指揮官雇用|兵士雇用|食糧庫|守備隊倍率|防壁強度|",CHAR(10),IFERROR(myConcat(INDIRECT(ADDRESS(MATCH(M59&amp;"1",Fort!$A:$A,0),MATCH(T59,Fort!$1:$1,0),3,1,"Fort")&amp;":"&amp;ADDRESS(MATCH(M59&amp;P59,Fort!$A:$A,0),MATCH(T59,Fort!$1:$1,0),3,1))),myConcat(INDIRECT(ADDRESS(MATCH(M59&amp;"1",Fort!$A:$A,0),MATCH(T59,Fort!$1:$1,0),3,1,"Fort")))),IFERROR("***沿岸要塞"&amp;CHAR(10)&amp;"|名称|建造費|工期|管理力|指揮官雇用|兵士雇用|食糧庫|守備隊倍率|防壁強度|"&amp;CHAR(10)&amp;IFERROR(myConcat(INDIRECT(ADDRESS(MATCH(N59&amp;"1",Fort!$A:$A,0),MATCH(T59,Fort!$1:$1,0),3,1,"Fort")&amp;":"&amp;ADDRESS(MATCH(N59&amp;Q59,Fort!$A:$A,0),MATCH(T59,Fort!$1:$1,0),3,1))),myConcat(INDIRECT(ADDRESS(MATCH(N59&amp;"1",Fort!$A:$A,0),MATCH(T59,Fort!$1:$1,0),3,1,"Fort")))&amp;CHAR(10)),""),"***水中要塞",CHAR(10),IFERROR("|名称|建造費|工期|管理力|指揮官雇用|兵士雇用|食糧庫|守備隊倍率|防壁強度|"&amp;CHAR(10)&amp;IFERROR(myConcat(INDIRECT(ADDRESS(MATCH(O59&amp;"1",Fort!$A:$A,0),MATCH(T59,Fort!$1:$1,0),3,1,"Fort")&amp;":"&amp;ADDRESS(MATCH(O59&amp;R59,Fort!$A:$A,0),MATCH(T59,Fort!$1:$1,0),3,1))),myConcat(INDIRECT(ADDRESS(MATCH(O59&amp;"1",Fort!$A:$A,0),MATCH(T59,Fort!$1:$1,0),3,1,"Fort")))),"建造不可"),CHAR(10),"***研究所と寺院",CHAR(10),"|設備|費用|特殊効果|",CHAR(10),"|研究所|",IF(U59&lt;&gt;500,"''"&amp;U59&amp;"''",U59),"|",V59,"|",CHAR(10),"|寺院|",IF(W59&lt;&gt;400,"''"&amp;W59&amp;"''",W59),"|",X59,"|",CHAR(10),"**魔法",CHAR(10),"***魔法資源",CHAR(10),"|魔法土地|",Y59,"|",CHAR(10),"|宝石収入|",SUBSTITUTE(SUBSTITUTE(SUBSTITUTE(SUBSTITUTE(SUBSTITUTE(SUBSTITUTE(SUBSTITUTE(SUBSTITUTE(Z59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Slave);"),"|",CHAR(10),"|特殊機能|",AA59,"|",CHAR(10),"***魔法技能",CHAR(10),"|名称|雇用|固定魔力|変動魔力|研究力|特殊能力|",CHAR(10),IFERROR(myConcat(INDIRECT("MagicSkill!AM"&amp;MATCH(A59&amp;" "&amp;B59&amp;" S",MagicSkill!$A:$A,0)&amp;":AM"&amp;MATCH(A59&amp;" "&amp;B59&amp;" E",MagicSkill!$A:$A,0))),myConcat(INDIRECT("MagicSkill!AM"&amp;MATCH(A59&amp;" "&amp;B59&amp;" S",MagicSkill!$A:$A,0)))),CHAR(10),"***固有呪文",CHAR(10),IFERROR(CHAR(10)&amp;"|領域|名称|主系統|副系統|消費|使用場面|簡易分類|"&amp;CHAR(10)&amp;IFERROR(myConcat(INDIRECT("NationalSpellWork!E"&amp;MATCH(A59&amp;" "&amp;B59&amp;" S",NationalSpellWork!$A:$A,0)&amp;":E"&amp;MATCH(A59&amp;" "&amp;B59&amp;" E",NationalSpellWork!$A:$A,0))),myConcat(INDIRECT("NationalSpellWork!E"&amp;MATCH(A59&amp;" "&amp;B59&amp;" S",NationalSpellWork!$A:$A,0)))),"なし"),CHAR(10),"***固有アイテム",CHAR(10),IFERROR(IFERROR(myConcat(INDIRECT("NationalItemWork!E"&amp;MATCH(A59&amp;" "&amp;B59&amp;" S",NationalItemWork!$A:$A,0)&amp;":E"&amp;MATCH(A59&amp;" "&amp;B59&amp;" E",NationalItemWork!$A:$A,0))),myConcat(INDIRECT("NationalItemWork!E"&amp;MATCH(A59&amp;" "&amp;B59&amp;" S",NationalItemWork!$A:$A,0)))),"なし"),CHAR(10),"**聖職",CHAR(10),"***支配圏特殊効果",CHAR(10),IF(I59&lt;&gt;"",I59,"なし"),CHAR(10),"***聖職者特殊能力",CHAR(10),IF(K59&lt;&gt;"",K59,"なし"),CHAR(10))</f>
        <v xml:space="preserve">*Ashdod, Reign of the Anakim
Ashdodは、始原の時代のNephilimの末裔、Rephaimが住む乾燥した荒地です。
Rephaimは退化し、その祖先の有り余る力を失いましたが、それでも彼らはまだ他の存在と比べれば強力です。
かつてほどの力は持たないものの、少数のRephaimは今も純血を保っています。
AshdodとAshkelonの双子都市には、Rephaimの中でも最も強力なAnakimと、その聖王が住みます。
Nephilimと純血のRephaimの消滅により、Nephilim崇拝は、祖先への崇拝に取って代わられました。
古のRephaimの王Malikは、死者のための神聖なる晩餐会において崇拝されます。
初期の時代でのKohanは、死者の羊飼いでもある魔法神官Zamzummiteに代わられました。
彼らは葬送の晩餐会において貪り食われることによって、その生涯の目的を達成します。
**国勢
|種族|レファイト|
|経済||
|気候|&amp;ref(Spell/S_Heat.jpg,nolink,25x25,Heat);&amp;ref(Spell/S_Heat.jpg,nolink,25x25,Heat);|
|祝福||
**正規軍
***指揮官
|名称|種別|コスト|&gt;|雇用条件|指揮能力|行軍|
|BGCOLOR(#F5F5F5):Edomite Scout|斥候|&amp;ref(Nation/C_Gold.jpg,nolink,25x25,Gold);35&amp;ref(Nation/C_Resource.jpg,nolink,25x25,Resource);19&amp;ref(Nation/C_Command.jpg,nolink,25x25,Commander Point);1|&amp;ref(Nation/R_Fort.jpg,nolink,25x25,Land Fortress);|||16&amp;ref(Nation/Forest-Survival.jpg,nolink,25x25,Forest Survival);&amp;ref(Nation/Mountain-Survival.jpg,nolink,25x25,Mountain Survival);&amp;ref(Nation/Wasteland-Survival.jpg,nolink,25x25,Wasteland Survival);|
|~|&gt;|&gt;|&gt;|&gt;|&gt;|BGCOLOR(#F5F5F5):巨人の斥候。無駄に高価だが荒地を抜けるのも得意|
|BGCOLOR(#F5F5F5):Rephaite Commander|指揮官|&amp;ref(Nation/C_Gold.jpg,nolink,25x25,Gold);100&amp;ref(Nation/C_Resource.jpg,nolink,25x25,Resource);35&amp;ref(Nation/C_Command.jpg,nolink,25x25,Commander Point);1|&amp;ref(Nation/R_Fort.jpg,nolink,25x25,Land Fortress);||&amp;ref(Nation/Squad.jpg,nolink,25x25,Squad);3&amp;ref(Nation/LivingLead.jpg,nolink,25x25,Leadership);80|14&amp;ref(Nation/Wasteland-Survival.jpg,nolink,25x25,Wasteland Survival);|
|~|&gt;|&gt;|&gt;|&gt;|&gt;|BGCOLOR(#F5F5F5):標準的な指揮官。少々なら白兵戦も可能な強靭さ|
|BGCOLOR(#F5F5F5):Kohen|聖職者&amp;ref(Nation/Sacred.jpg,nolink,25x25,Sacred);|&amp;ref(Nation/C_Gold.jpg,nolink,25x25,Gold);85&amp;ref(Nation/C_Resource.jpg,nolink,25x25,Resource);3&amp;ref(Nation/C_Command.jpg,nolink,25x25,Commander Point);1|&amp;ref(Nation/R_Fort.jpg,nolink,25x25,Land Fortress);|&amp;ref(Spell/P_Holy.jpg,nolink,25x25,Temple Needed);|&amp;ref(Nation/Squad.jpg,nolink,25x25,Squad);1&amp;ref(Nation/LivingLead.jpg,nolink,25x25,Leadership);10&amp;ref(Nation/UndeadLead.jpg,nolink,25x25,Undead Leadership);10+|18&amp;ref(Nation/Wasteland-Survival.jpg,nolink,25x25,Wasteland Survival);|
|~|&gt;|&gt;|&gt;|&gt;|&gt;|BGCOLOR(#F5F5F5):レベル1の聖職者。たまに死魔法を持つことがある|
|BGCOLOR(#F5F5F5):Rephaite Sage|魔術師|&amp;ref(Nation/C_Gold.jpg,nolink,25x25,Gold);155&amp;ref(Nation/C_Resource.jpg,nolink,25x25,Resource);3&amp;ref(Nation/C_Command.jpg,nolink,25x25,Commander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Leadership);10+|18&amp;ref(Nation/Wasteland-Survival.jpg,nolink,25x25,Wasteland Survival);|
|~|&gt;|&gt;|&gt;|&gt;|&gt;|BGCOLOR(#F5F5F5):火地星から1系統を持つ。研究が得意|
|BGCOLOR(#F5F5F5):Emite|魔術師|&amp;ref(Nation/C_Gold.jpg,nolink,25x25,Gold);125&amp;ref(Nation/C_Resource.jpg,nolink,25x25,Resource);3&amp;ref(Nation/C_Command.jpg,nolink,25x25,Commander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Leadership);0+&amp;ref(Nation/UndeadLead.jpg,nolink,25x25,Undead Leadership);30+|18&amp;ref(Nation/Wasteland-Survival.jpg,nolink,25x25,Wasteland Survival);|
|~|&gt;|&gt;|&gt;|&gt;|&gt;|BGCOLOR(#F5F5F5):死などの魔法技能を持つ。占師でもある|
|BGCOLOR(#F5F5F5):Zamzummite|聖職者&amp;ref(Nation/Sacred.jpg,nolink,25x25,Sacred);|&amp;ref(Nation/C_Gold.jpg,nolink,25x25,Gold);315&amp;ref(Nation/C_Resource.jpg,nolink,25x25,Resource);3&amp;ref(Nation/C_Command.jpg,nolink,25x25,Commander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Leadership);5+&amp;ref(Nation/UndeadLead.jpg,nolink,25x25,Undead Leadership);70+|18&amp;ref(Nation/Wasteland-Survival.jpg,nolink,25x25,Wasteland Survival);|
|~|&gt;|&gt;|&gt;|&gt;|&gt;|BGCOLOR(#F5F5F5):レベル1の聖職者。死地などの魔法技能も持つ|
|BGCOLOR(#F5F5F5):Adon|聖職者&amp;ref(Nation/Sacred.jpg,nolink,25x25,Sacred);|&amp;ref(Nation/C_Gold.jpg,nolink,25x25,Gold);305&amp;ref(Nation/C_Resource.jpg,nolink,25x25,Resource);91&amp;ref(Nation/C_Command.jpg,nolink,25x25,Commander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Leadership);10+|20&amp;ref(Nation/Wasteland-Survival.jpg,nolink,25x25,Wasteland Survival);|
|~|&gt;|&gt;|&gt;|&gt;|&gt;|BGCOLOR(#F5F5F5):レベル2の聖職者。指揮官と魔術師も兼ねるが驚異の資源消費|
|BGCOLOR(#F5F5F5):Talmai Elder|魔術師&amp;ref(Nation/Sacred.jpg,nolink,25x25,Sacred);|&amp;ref(Nation/C_Gold.jpg,nolink,25x25,Gold);370&amp;ref(Nation/C_Resource.jpg,nolink,25x25,Resource);3&amp;ref(Nation/C_Command.jpg,nolink,25x25,Commander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Leadership);0+|16&amp;ref(Nation/Wasteland-Survival.jpg,nolink,25x25,Wasteland Survival);|
|~|&gt;|&gt;|&gt;|&gt;|&gt;|BGCOLOR(#F5F5F5):火地星などの魔法を持つ。研究や鍛造も得意|
***兵士
|名称|種別|コスト|&gt;|雇用条件|指揮枠|行軍|
|BGCOLOR(#F5F5F5):Human Slinger|射手|&amp;ref(Nation/C_Gold.jpg,nolink,25x25,Gold);7&amp;ref(Nation/C_Resource.jpg,nolink,25x25,Resource);2&amp;ref(Nation/C_Recruitment.jpg,nolink,25x25,Recruitment Point);3|&amp;ref(Nation/R_Fort.jpg,nolink,25x25,Land Fortress);||&amp;ref(Nation/LivingLead.jpg,nolink,25x25,Living);&amp;ref(Nation/Slave.jpg,nolink,25x25,Slave);|10|
|~|&gt;|&gt;|&gt;|&gt;|&gt;|BGCOLOR(#F5F5F5):投石器を持つ奴隷。弱く信頼性もないが数は揃えやすい|
|BGCOLOR(#F5F5F5):Human Slave|歩兵|&amp;ref(Nation/C_Gold.jpg,nolink,25x25,Gold);7&amp;ref(Nation/C_Resource.jpg,nolink,25x25,Resource);3&amp;ref(Nation/C_Recruitment.jpg,nolink,25x25,Recruitment Point);3|&amp;ref(Nation/R_Fort.jpg,nolink,25x25,Land Fortress);||&amp;ref(Nation/LivingLead.jpg,nolink,25x25,Living);&amp;ref(Nation/Slave.jpg,nolink,25x25,Slave);|10|
|~|&gt;|&gt;|&gt;|&gt;|&gt;|BGCOLOR(#F5F5F5):槍を持つ軽歩兵。騎士の突撃などを受け止める消耗品|
|BGCOLOR(#F5F5F5):Edomite|歩兵|&amp;ref(Nation/C_Gold.jpg,nolink,25x25,Gold);20&amp;ref(Nation/C_Resource.jpg,nolink,25x25,Resource);17&amp;ref(Nation/C_Recruitment.jpg,nolink,25x25,Recruitment Point);15|&amp;ref(Nation/R_Fort.jpg,nolink,25x25,Land Fortress);||&amp;ref(Nation/LivingLead.jpg,nolink,25x25,Living);|14&amp;ref(Nation/Wasteland-Survival.jpg,nolink,25x25,Wasteland Survival);|
|~|&gt;|&gt;|&gt;|&gt;|&gt;|BGCOLOR(#F5F5F5):槍、投槍、盾を持つ歩兵。大きさのわりに戦闘技能などに難あり|
|BGCOLOR(#F5F5F5):Amorite|歩兵|&amp;ref(Nation/C_Gold.jpg,nolink,25x25,Gold);40&amp;ref(Nation/C_Resource.jpg,nolink,25x25,Resource);27&amp;ref(Nation/C_Recruitment.jpg,nolink,25x25,Recruitment Point);17|&amp;ref(Nation/R_Fort.jpg,nolink,25x25,Land Fortress);||&amp;ref(Nation/LivingLead.jpg,nolink,25x25,Living);|14&amp;ref(Nation/Wasteland-Survival.jpg,nolink,25x25,Wasteland Survival);|
|~|&gt;|&gt;|&gt;|&gt;|&gt;|BGCOLOR(#F5F5F5):毒槍と盾を持つ歩兵。しぶとい敵を効率的に削れる|
|BGCOLOR(#F5F5F5):Gileadite|歩兵|&amp;ref(Nation/C_Gold.jpg,nolink,25x25,Gold);40&amp;ref(Nation/C_Resource.jpg,nolink,25x25,Resource);29&amp;ref(Nation/C_Recruitment.jpg,nolink,25x25,Recruitment Point);17|&amp;ref(Nation/R_Fort.jpg,nolink,25x25,Land Fortress);||&amp;ref(Nation/LivingLead.jpg,nolink,25x25,Living);|12&amp;ref(Nation/Wasteland-Survival.jpg,nolink,25x25,Wasteland Survival);|
|~|&gt;|&gt;|&gt;|&gt;|&gt;|BGCOLOR(#F5F5F5):槍と盾を持つ歩兵。槍とはいえ高い筋力からの一撃は強力|
|BGCOLOR(#F5F5F5):Gileadite Archer|射手|&amp;ref(Nation/C_Gold.jpg,nolink,25x25,Gold);40&amp;ref(Nation/C_Resource.jpg,nolink,25x25,Resource);47&amp;ref(Nation/C_Recruitment.jpg,nolink,25x25,Recruitment Point);17|&amp;ref(Nation/R_Fort.jpg,nolink,25x25,Land Fortress);||&amp;ref(Nation/LivingLead.jpg,nolink,25x25,Living);|10&amp;ref(Nation/Wasteland-Survival.jpg,nolink,25x25,Wasteland Survival);|
|~|&gt;|&gt;|&gt;|&gt;|&gt;|BGCOLOR(#F5F5F5):異常に重装備な大弓兵。強力だが量産には苦労する|
|BGCOLOR(#F5F5F5):Bashanite|歩兵|&amp;ref(Nation/C_Gold.jpg,nolink,25x25,Gold);50&amp;ref(Nation/C_Resource.jpg,nolink,25x25,Resource);33&amp;ref(Nation/C_Recruitment.jpg,nolink,25x25,Recruitment Point);21|&amp;ref(Nation/R_Fort.jpg,nolink,25x25,Land Fortress);||&amp;ref(Nation/LivingLead.jpg,nolink,25x25,Living);|12&amp;ref(Nation/Wasteland-Survival.jpg,nolink,25x25,Wasteland Survival);|
|~|&gt;|&gt;|&gt;|&gt;|&gt;|BGCOLOR(#F5F5F5):長剣と盾を持つ歩兵。筋力がさらに高くなっている|
|BGCOLOR(#F5F5F5):Shehai Anakite|歩兵&amp;ref(Nation/Sacred.jpg,nolink,25x25,Sacred);|&amp;ref(Nation/C_Gold.jpg,nolink,25x25,Gold);130&amp;ref(Nation/C_Resource.jpg,nolink,25x25,Resource);53&amp;ref(Nation/C_Recruitment.jpg,nolink,25x25,Recruitment Point);29|&amp;ref(Nation/R_Capital.jpg,nolink,25x25,National Capital);|&amp;ref(Spell/P_Holy.jpg,nolink,25x25,Temple Needed);|&amp;ref(Nation/LivingLead.jpg,nolink,25x25,Living);|16&amp;ref(Nation/Wasteland-Survival.jpg,nolink,25x25,Wasteland Survival);|
|~|&gt;|&gt;|&gt;|&gt;|&gt;|BGCOLOR(#F5F5F5):魔法の剣と盾を持つ重装狂戦士。火炎耐性が高め|
|BGCOLOR(#F5F5F5):Ahiman Anakite|歩兵&amp;ref(Nation/Sacred.jpg,nolink,25x25,Sacred);|&amp;ref(Nation/C_Gold.jpg,nolink,25x25,Gold);130&amp;ref(Nation/C_Resource.jpg,nolink,25x25,Resource);96&amp;ref(Nation/C_Recruitment.jpg,nolink,25x25,Recruitment Point);29|&amp;ref(Nation/R_Capital.jpg,nolink,25x25,National Capital);|&amp;ref(Spell/P_Holy.jpg,nolink,25x25,Temple Needed);|&amp;ref(Nation/LivingLead.jpg,nolink,25x25,Living);|18&amp;ref(Nation/Wasteland-Survival.jpg,nolink,25x25,Wasteland Survival);|
|~|&gt;|&gt;|&gt;|&gt;|&gt;|BGCOLOR(#F5F5F5):魔法の剣と盾を持つ重歩兵。高性能な装備だが数は揃わない|
**守備隊
|種別|指揮官|兵士|備考|
|陸上下位|Rephaite Commander|Edomite:4　Gileadite:3||
|陸上上位|Rephaite Commander|Gileadite Archer:5||
|陸上要塞|Rephaite Commander|Gileadite Archer:2　Human Slinger:6||
**建造物
***首都要塞
|名称|管理力|指揮官雇用|兵士雇用|食糧庫|守備隊倍率|防壁強度|
|Giant Castle|45|+1|+100%|1500|3|750|
***陸上要塞
|名称|建造費|工期|管理力|指揮官雇用|兵士雇用|食糧庫|守備隊倍率|防壁強度|
|Giant Palisades|600|4|15|+0|+50%|100|1|100|
|Giant Fortress|450|3|30|+1|+75%|500|2|500|
|Giant Castle|450|3|45|+1|+100%|1500|3|750|
***水中要塞
建造不可
***研究所と寺院
|設備|費用|特殊効果|
|研究所|500||
|寺院|400||
**魔法
***魔法資源
|魔法土地|The Twin Cities, Mount Seir|
|宝石収入|&amp;ref(Spell/V_Fire.jpg,nolink,25x25,Fire Gem);1&amp;ref(Spell/V_Earth.jpg,nolink,25x25,Earth Gem);2&amp;ref(Spell/V_Astral.jpg,nolink,25x25,Astral Pearl);1&amp;ref(Spell/V_Death.jpg,nolink,25x25,Death Gem);1|
|特殊機能||
***魔法技能
|名称|雇用|固定魔力|変動魔力|研究力|特殊能力|
|Kohen|&amp;ref(Nation/R_Fort.jpg,nolink,25x25,Land Fortress);|&amp;ref(Spell/P_Holy.jpg,nolink,25x25,Holy);1|&amp;ref(Spell/P_Death.jpg,nolink,25x25,Death);+1:10%|&amp;ref(Spell/P_Research.jpg,nolink,25x25,Research);0+|&amp;ref(Nation/Sacred.jpg,nolink,25x25,Sacred);|
|Rephaite Sage|&amp;ref(Nation/R_Fort.jpg,nolink,25x25,Land Fortress);||&amp;ref(Spell/P_Fire.jpg,nolink,25x25,Fire);&amp;ref(Spell/P_Earth.jpg,nolink,25x25,Earth);&amp;ref(Spell/P_Astral.jpg,nolink,25x25,Astral);+2:100%|&amp;ref(Spell/P_Research.jpg,nolink,25x25,Research);13|&amp;ref(Nation/Adept-Researcher.jpg,nolink,25x25,Adept Researcher (+4));|
|Emite|&amp;ref(Nation/R_Fort.jpg,nolink,25x25,Land Fortress);|&amp;ref(Spell/P_Death.jpg,nolink,25x25,Death);1|&amp;ref(Spell/P_Fire.jpg,nolink,25x25,Fire);&amp;ref(Spell/P_Earth.jpg,nolink,25x25,Earth);&amp;ref(Spell/P_Astral.jpg,nolink,25x25,Astral);&amp;ref(Spell/P_Death.jpg,nolink,25x25,Death);+1:100%|&amp;ref(Spell/P_Research.jpg,nolink,25x25,Research);9|&amp;ref(Nation/Fortune-Teller.jpg,nolink,25x25,Fortune Teller (10));|
|Zamzummite|&amp;ref(Nation/R_Capital.jpg,nolink,25x25,National Capital);|&amp;ref(Spell/P_Earth.jpg,nolink,25x25,Earth);1&amp;ref(Spell/P_Death.jpg,nolink,25x25,Death);2&amp;ref(Spell/P_Holy.jpg,nolink,25x25,Holy);1|&amp;ref(Spell/P_Earth.jpg,nolink,25x25,Earth);&amp;ref(Spell/P_Death.jpg,nolink,25x25,Death);+1:100%&amp;br;&amp;ref(Spell/P_Fire.jpg,nolink,25x25,Fire);&amp;ref(Spell/P_Earth.jpg,nolink,25x25,Earth);&amp;ref(Spell/P_Astral.jpg,nolink,25x25,Astral);&amp;ref(Spell/P_Death.jpg,nolink,25x25,Death);+1:100%|&amp;ref(Spell/P_Research.jpg,nolink,25x25,Research);15|&amp;ref(Nation/Sacred.jpg,nolink,25x25,Sacred);|
|Adon|&amp;ref(Nation/R_Capital.jpg,nolink,25x25,National Capital);|&amp;ref(Spell/P_Holy.jpg,nolink,25x25,Holy);2|&amp;ref(Spell/P_Fire.jpg,nolink,25x25,Fire);&amp;ref(Spell/P_Earth.jpg,nolink,25x25,Earth);&amp;ref(Spell/P_Astral.jpg,nolink,25x25,Astral);+2:100%|&amp;ref(Spell/P_Research.jpg,nolink,25x25,Research);5|&amp;ref(Nation/Inept-Researcher.jpg,nolink,25x25,Inept Researcher (-4));&amp;ref(Nation/Sacred.jpg,nolink,25x25,Sacred);|
|Talmai Elder|&amp;ref(Nation/R_Capital.jpg,nolink,25x25,National Capital);||&amp;ref(Spell/P_Fire.jpg,nolink,25x25,Fire);&amp;ref(Spell/P_Earth.jpg,nolink,25x25,Earth);&amp;ref(Spell/P_Astral.jpg,nolink,25x25,Astral);+3:100%&amp;br;&amp;ref(Spell/P_Fire.jpg,nolink,25x25,Fire);&amp;ref(Spell/P_Earth.jpg,nolink,25x25,Earth);&amp;ref(Spell/P_Astral.jpg,nolink,25x25,Astral);&amp;ref(Spell/P_Death.jpg,nolink,25x25,Death);+1:10%|&amp;ref(Spell/P_Research.jpg,nolink,25x25,Research);19+|&amp;ref(Nation/Adept-Researcher.jpg,nolink,25x25,Adept Researcher (+8));&amp;ref(Nation/Forge-Bonus.jpg,nolink,25x25,Forge Bonus (1));&amp;ref(Nation/Sacred.jpg,nolink,25x25,Sacred);|
|Malakh|&amp;ref(Item/Master-Ritualist.jpg,nolink,25x25,Ritual Spell);|&amp;ref(Spell/P_Holy.jpg,nolink,25x25,Holy);1|||&amp;ref(Nation/Sacred.jpg,nolink,25x25,Sacred);|
|Hashmal|&amp;ref(Item/Master-Ritualist.jpg,nolink,25x25,Ritual Spell);|&amp;ref(Spell/P_Holy.jpg,nolink,25x25,Holy);2|||&amp;ref(Nation/Inquisitor.jpg,nolink,25x25,Inquisitor);&amp;ref(Nation/Sacred.jpg,nolink,25x25,Sacred);|
|Ditanu|&amp;ref(Item/Master-Ritualist.jpg,nolink,25x25,Ritual Spell);|&amp;ref(Spell/P_Death.jpg,nolink,25x25,Death);1&amp;ref(Spell/P_Holy.jpg,nolink,25x25,Holy);1|&amp;ref(Spell/P_Fire.jpg,nolink,25x25,Fire);&amp;ref(Spell/P_Earth.jpg,nolink,25x25,Earth);&amp;ref(Spell/P_Astral.jpg,nolink,25x25,Astral);+1:100%|&amp;ref(Spell/P_Research.jpg,nolink,25x25,Research);9|&amp;ref(Nation/Sacred.jpg,nolink,25x25,Sacred);|
|Arel|&amp;ref(Item/Master-Ritualist.jpg,nolink,25x25,Ritual Spell);|&amp;ref(Spell/P_Nature.jpg,nolink,25x25,Nature);3&amp;ref(Spell/P_Holy.jpg,nolink,25x25,Holy);3||&amp;ref(Spell/P_Research.jpg,nolink,25x25,Research);11|&amp;ref(Nation/Healer.jpg,nolink,25x25,Healer (3));&amp;ref(Nation/Sacred.jpg,nolink,25x25,Sacred);|
|Ophan|&amp;ref(Item/Master-Ritualist.jpg,nolink,25x25,Ritual Spell);|&amp;ref(Spell/P_Holy.jpg,nolink,25x25,Holy);3|||&amp;ref(Nation/Sacred.jpg,nolink,25x25,Sacred);|
|Malik|&amp;ref(Item/Master-Ritualist.jpg,nolink,25x25,Ritual Spell);|&amp;ref(Spell/P_Death.jpg,nolink,25x25,Death);2&amp;ref(Spell/P_Blood.jpg,nolink,25x25,Blood);2&amp;ref(Spell/P_Holy.jpg,nolink,25x25,Holy);2|&amp;ref(Spell/P_Fire.jpg,nolink,25x25,Fire);&amp;ref(Spell/P_Earth.jpg,nolink,25x25,Earth);&amp;ref(Spell/P_Astral.jpg,nolink,25x25,Astral);+2:100%|&amp;ref(Spell/P_Research.jpg,nolink,25x25,Research);17|&amp;ref(Nation/Sacred.jpg,nolink,25x25,Sacred);|
|Chayot|&amp;ref(Item/Master-Ritualist.jpg,nolink,25x25,Ritual Spell);|&amp;ref(Spell/P_Fire.jpg,nolink,25x25,Fire);4-4&amp;ref(Spell/P_Air.jpg,nolink,25x25,Air);4-4&amp;ref(Spell/P_Earth.jpg,nolink,25x25,Earth);4-4&amp;ref(Spell/P_Astral.jpg,nolink,25x25,Astral);4&amp;ref(Spell/P_Holy.jpg,nolink,25x25,Holy);4||&amp;ref(Spell/P_Research.jpg,nolink,25x25,Research);13|&amp;ref(Nation/Sacred.jpg,nolink,25x25,Sacred);|
***固有呪文
|領域|名称|主系統|副系統|消費|使用場面|簡易分類|
|Conjuration Lv3|Summon Mazzikim|&amp;ref(Spell/P_Nature.jpg,nolink,25x25,Nature);1||&amp;ref(Spell/V_Nature.jpg,nolink,25x25,Nature Gem);3|儀式/陸上専用|兵士召喚|
|~|~|&gt;|&gt;|&gt;|&gt;|現世に住まう小悪魔Mazzikを8体召喚します|
|Conjuration Lv4|Call Malakh|&amp;ref(Spell/P_Astral.jpg,nolink,25x25,Astral);2||&amp;ref(Spell/V_Astral.jpg,nolink,25x25,Astral Pearl);9|儀式/陸上専用|指揮官召喚|
|~|~|&gt;|&gt;|&gt;|&gt;|天界の伝令Malakhを召喚します|
|Conjuration Lv5|Summon Lilot|&amp;ref(Spell/P_Nature.jpg,nolink,25x25,Nature);4||&amp;ref(Spell/V_Nature.jpg,nolink,25x25,Nature Gem);25|儀式/陸上専用|指揮官召喚|
|~|~|&gt;|&gt;|&gt;|&gt;|現世に住まう夢魔Lilotを召喚します|
|Conjuration Lv6|Call Hashmal|&amp;ref(Spell/P_Astral.jpg,nolink,25x25,Astral);3|&amp;ref(Spell/P_Fire.jpg,nolink,25x25,Fire);1|&amp;ref(Spell/V_Astral.jpg,nolink,25x25,Astral Pearl);21|儀式/陸上専用|指揮官召喚|
|~|~|&gt;|&gt;|&gt;|&gt;|異教の鎮圧を得意とする天使Hashmalを召喚します|
|Conjuration Lv6|Dirge for the Dead|&amp;ref(Spell/P_Death.jpg,nolink,25x25,Death);3|&amp;ref(Spell/P_Holy.jpg,nolink,25x25,Holy);1|&amp;ref(Spell/V_Death.jpg,nolink,25x25,Death Gem);25|儀式/陸上専用|指揮官召喚|
|~|~|&gt;|&gt;|&gt;|&gt;|死せる巨人の英雄Ditanuを召喚します|
|Conjuration Lv7|Call Arel|&amp;ref(Spell/P_Astral.jpg,nolink,25x25,Astral);4|&amp;ref(Spell/P_Nature.jpg,nolink,25x25,Nature);1|&amp;ref(Spell/V_Astral.jpg,nolink,25x25,Astral Pearl);39|儀式/陸上専用|指揮官召喚|
|~|~|&gt;|&gt;|&gt;|&gt;|癒しの力を持つ天使Arelを召喚します|
|Conjuration Lv8|Call Ophan|&amp;ref(Spell/P_Astral.jpg,nolink,25x25,Astral);5|&amp;ref(Spell/P_Fire.jpg,nolink,25x25,Fire);2|&amp;ref(Spell/V_Astral.jpg,nolink,25x25,Astral Pearl);49|儀式/陸上専用|指揮官召喚|
|~|~|&gt;|&gt;|&gt;|&gt;|敵を轢き潰す車輪型の天使Ophanを召喚します|
|Conjuration Lv8|Banquet for the Dead|&amp;ref(Spell/P_Death.jpg,nolink,25x25,Death);4|&amp;ref(Spell/P_Holy.jpg,nolink,25x25,Holy);1|&amp;ref(Spell/V_Death.jpg,nolink,25x25,Death Gem);55|儀式/陸上専用|軍団召喚|
|~|~|&gt;|&gt;|&gt;|&gt;|術者の命を捧げDitanu4体とその指揮官Malikを召喚します|
|Conjuration Lv9|Call Merkavah|&amp;ref(Spell/P_Astral.jpg,nolink,25x25,Astral);7|&amp;ref(Spell/P_Fire.jpg,nolink,25x25,Fire);3|&amp;ref(Spell/V_Astral.jpg,nolink,25x25,Astral Pearl);222|儀式/陸上専用|軍団召喚|
|~|~|&gt;|&gt;|&gt;|&gt;|Ophan4体とその指揮官Chayotを召喚します|
|Evocation Lv4|Strange Fire|&amp;ref(Spell/P_Astral.jpg,nolink,25x25,Astral);2|&amp;ref(Spell/P_Fire.jpg,nolink,25x25,Fire);1||戦闘/陸上専用|攻撃|
|~|~|&gt;|&gt;|&gt;|&gt;|不浄なるものに強い天球の炎で中範囲を攻撃します|
***固有アイテム
なし
**聖職
***支配圏特殊効果
なし
***聖職者特殊能力
なし
</v>
      </c>
    </row>
    <row r="60" spans="1:31" x14ac:dyDescent="0.15">
      <c r="A60" t="s">
        <v>2954</v>
      </c>
      <c r="B60" t="s">
        <v>2994</v>
      </c>
      <c r="C60" t="s">
        <v>2995</v>
      </c>
      <c r="D60" t="s">
        <v>3079</v>
      </c>
      <c r="E60" s="10" t="s">
        <v>11930</v>
      </c>
      <c r="F60" t="s">
        <v>11813</v>
      </c>
      <c r="H60" t="s">
        <v>11814</v>
      </c>
      <c r="L60" t="s">
        <v>11815</v>
      </c>
      <c r="M60" t="s">
        <v>11816</v>
      </c>
      <c r="O60" t="s">
        <v>11817</v>
      </c>
      <c r="P60">
        <v>3</v>
      </c>
      <c r="R60">
        <v>3</v>
      </c>
      <c r="T60">
        <v>100</v>
      </c>
      <c r="U60">
        <v>500</v>
      </c>
      <c r="W60">
        <v>400</v>
      </c>
      <c r="Y60" t="s">
        <v>11818</v>
      </c>
      <c r="Z60" t="s">
        <v>11819</v>
      </c>
      <c r="AB60" t="str">
        <f t="shared" si="0"/>
        <v>|BGCOLOR(#FDFDFD):[[&amp;ref(Uruk.jpg,nolink,50x65,Uruk, City States);&gt;./Uruk]]</v>
      </c>
      <c r="AC60" t="str">
        <f t="shared" ca="1" si="3"/>
        <v>|BGCOLOR(#FAEBD7):[[''Uruk''&gt;./Uruk]]</v>
      </c>
      <c r="AD60"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v>
      </c>
      <c r="AE60" t="str">
        <f ca="1">CONCATENATE("*",B60,", ",C60,CHAR(10),E60,CHAR(10),"**国勢",CHAR(10),"|種族|",F60,"|",CHAR(10),"|経済|",G60,"|",CHAR(10),"|気候|",IF(H60&lt;&gt;"",REPT(SUBSTITUTE(SUBSTITUTE(LEFT(H60,4),"Heat","&amp;ref(Spell/S_Heat.jpg,nolink,25x25,Heat);"),"Cold","&amp;ref(Spell/S_Cold.jpg,nolink,25x25,Cold);"),RIGHT(H60,1)),""),"|",CHAR(10),"|祝福|",SUBSTITUTE(SUBSTITUTE(SUBSTITUTE(SUBSTITUTE(SUBSTITUTE(SUBSTITUTE(SUBSTITUTE(SUBSTITUTE(J60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60&amp;" "&amp;B60&amp;" 指揮官 S",Troops!$A:$A,0)&amp;":AJ"&amp;MATCH(A60&amp;" "&amp;B60&amp;" 指揮官 E",Troops!$A:$A,0))),myConcat(INDIRECT("Troops!AJ"&amp;MATCH(A60&amp;" "&amp;B60&amp;" 指揮官 S",Troops!$A:$A,0)))),CHAR(10),"***兵士",CHAR(10),"|名称|種別|コスト|&gt;|雇用条件|指揮枠|行軍|",CHAR(10),IFERROR(myConcat(INDIRECT("Troops!AJ"&amp;MATCH(A60&amp;" "&amp;B60&amp;" 兵士 S",Troops!$A:$A,0)&amp;":AJ"&amp;MATCH(A60&amp;" "&amp;B60&amp;" 兵士 E",Troops!$A:$A,0))),myConcat(INDIRECT("Troops!AJ"&amp;MATCH(A60&amp;" "&amp;B60&amp;" 指揮官 S",Troops!$A:$A,0)))),"**守備隊",CHAR(10),"|種別|指揮官|兵士|備考|",CHAR(10),IFERROR(myConcat(INDIRECT("Defence!H"&amp;MATCH(A60&amp;" "&amp;B60&amp;" S",Defence!$A:$A,0)&amp;":H"&amp;MATCH(A60&amp;" "&amp;B60&amp;" E",Defence!$A:$A,0))),myConcat(INDIRECT("Defence!H"&amp;MATCH(A60&amp;" "&amp;B60&amp;" S",Defence!$A:$A,0)))),CHAR(10),"**建造物",CHAR(10),"***首都要塞",CHAR(10),"|名称|管理力|指揮官雇用|兵士雇用|食糧庫|守備隊倍率|防壁強度|",CHAR(10),VLOOKUP(L60,Fort!$D:$M,10,FALSE),CHAR(10),"***陸上要塞",CHAR(10),"|名称|建造費|工期|管理力|指揮官雇用|兵士雇用|食糧庫|守備隊倍率|防壁強度|",CHAR(10),IFERROR(myConcat(INDIRECT(ADDRESS(MATCH(M60&amp;"1",Fort!$A:$A,0),MATCH(T60,Fort!$1:$1,0),3,1,"Fort")&amp;":"&amp;ADDRESS(MATCH(M60&amp;P60,Fort!$A:$A,0),MATCH(T60,Fort!$1:$1,0),3,1))),myConcat(INDIRECT(ADDRESS(MATCH(M60&amp;"1",Fort!$A:$A,0),MATCH(T60,Fort!$1:$1,0),3,1,"Fort")))),IFERROR("***沿岸要塞"&amp;CHAR(10)&amp;"|名称|建造費|工期|管理力|指揮官雇用|兵士雇用|食糧庫|守備隊倍率|防壁強度|"&amp;CHAR(10)&amp;IFERROR(myConcat(INDIRECT(ADDRESS(MATCH(N60&amp;"1",Fort!$A:$A,0),MATCH(T60,Fort!$1:$1,0),3,1,"Fort")&amp;":"&amp;ADDRESS(MATCH(N60&amp;Q60,Fort!$A:$A,0),MATCH(T60,Fort!$1:$1,0),3,1))),myConcat(INDIRECT(ADDRESS(MATCH(N60&amp;"1",Fort!$A:$A,0),MATCH(T60,Fort!$1:$1,0),3,1,"Fort")))&amp;CHAR(10)),""),"***水中要塞",CHAR(10),IFERROR("|名称|建造費|工期|管理力|指揮官雇用|兵士雇用|食糧庫|守備隊倍率|防壁強度|"&amp;CHAR(10)&amp;IFERROR(myConcat(INDIRECT(ADDRESS(MATCH(O60&amp;"1",Fort!$A:$A,0),MATCH(T60,Fort!$1:$1,0),3,1,"Fort")&amp;":"&amp;ADDRESS(MATCH(O60&amp;R60,Fort!$A:$A,0),MATCH(T60,Fort!$1:$1,0),3,1))),myConcat(INDIRECT(ADDRESS(MATCH(O60&amp;"1",Fort!$A:$A,0),MATCH(T60,Fort!$1:$1,0),3,1,"Fort")))),"建造不可"),CHAR(10),"***研究所と寺院",CHAR(10),"|設備|費用|特殊効果|",CHAR(10),"|研究所|",IF(U60&lt;&gt;500,"''"&amp;U60&amp;"''",U60),"|",V60,"|",CHAR(10),"|寺院|",IF(W60&lt;&gt;400,"''"&amp;W60&amp;"''",W60),"|",X60,"|",CHAR(10),"**魔法",CHAR(10),"***魔法資源",CHAR(10),"|魔法土地|",Y60,"|",CHAR(10),"|宝石収入|",SUBSTITUTE(SUBSTITUTE(SUBSTITUTE(SUBSTITUTE(SUBSTITUTE(SUBSTITUTE(SUBSTITUTE(SUBSTITUTE(Z60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Slave);"),"|",CHAR(10),"|特殊機能|",AA60,"|",CHAR(10),"***魔法技能",CHAR(10),"|名称|雇用|固定魔力|変動魔力|研究力|特殊能力|",CHAR(10),IFERROR(myConcat(INDIRECT("MagicSkill!AM"&amp;MATCH(A60&amp;" "&amp;B60&amp;" S",MagicSkill!$A:$A,0)&amp;":AM"&amp;MATCH(A60&amp;" "&amp;B60&amp;" E",MagicSkill!$A:$A,0))),myConcat(INDIRECT("MagicSkill!AM"&amp;MATCH(A60&amp;" "&amp;B60&amp;" S",MagicSkill!$A:$A,0)))),CHAR(10),"***固有呪文",CHAR(10),IFERROR(CHAR(10)&amp;"|領域|名称|主系統|副系統|消費|使用場面|簡易分類|"&amp;CHAR(10)&amp;IFERROR(myConcat(INDIRECT("NationalSpellWork!E"&amp;MATCH(A60&amp;" "&amp;B60&amp;" S",NationalSpellWork!$A:$A,0)&amp;":E"&amp;MATCH(A60&amp;" "&amp;B60&amp;" E",NationalSpellWork!$A:$A,0))),myConcat(INDIRECT("NationalSpellWork!E"&amp;MATCH(A60&amp;" "&amp;B60&amp;" S",NationalSpellWork!$A:$A,0)))),"なし"),CHAR(10),"***固有アイテム",CHAR(10),IFERROR(IFERROR(myConcat(INDIRECT("NationalItemWork!E"&amp;MATCH(A60&amp;" "&amp;B60&amp;" S",NationalItemWork!$A:$A,0)&amp;":E"&amp;MATCH(A60&amp;" "&amp;B60&amp;" E",NationalItemWork!$A:$A,0))),myConcat(INDIRECT("NationalItemWork!E"&amp;MATCH(A60&amp;" "&amp;B60&amp;" S",NationalItemWork!$A:$A,0)))),"なし"),CHAR(10),"**聖職",CHAR(10),"***支配圏特殊効果",CHAR(10),IF(I60&lt;&gt;"",I60,"なし"),CHAR(10),"***聖職者特殊能力",CHAR(10),IF(K60&lt;&gt;"",K60,"なし"),CHAR(10))</f>
        <v xml:space="preserve">*Uruk, City States
Urukは、角と乱れた髪を持つ毛深い野人、Enkiduが住む温暖な平野です。
最初の都市Eriduの設立以来、文明は広まり、王国は拡大していきました。
他の都市は、各々の個性を持ちながら、Eriduに似せて設立されました。
司書の都市から来た管理者たちは地元の統治者を助け、交易の都市から来た商人たちは国の経済的基盤を改善していきました。
しかし、EriduのEnsiは権力を失い、そして新たな都市の下等な王たちは力をつけ、Ensiの称号を勝ち取りました。
紛争と混乱は、王国を引き裂きました。
新たなる都市の一つ、神々の都市は目覚めし神に祝福され、最初のEntu of the Moonが都市に大神殿を築くのを目にしました。
それは程なく宗教的な中心地として最初の都市に代わり、そして最初の都市の尼僧Entuらは統治者Ensiらと婚姻による結びつきを持たず、神々の都市へと移住しました。
目覚めし神の到来により、都市国家群は互いの差異を脇に置き、共通の目的のために結集しました。
Urukの平野には、最初の都市は今も文明の象徴として聳えていますが、その世俗的、宗教的な力は減衰しました。
現在、各々の都市には、それら自身の統治者Ensiが存在します。
野人は最早野生の存在ではなく、かつてのShamanやBone Readerは、都市の聖職者や魔術師に代わられました。
**国勢
|種族|エンキドゥ|
|経済||
|気候|&amp;ref(Spell/S_Heat.jpg,nolink,25x25,Heat);|
|祝福||
**正規軍
***指揮官
|名称|種別|コスト|&gt;|雇用条件|指揮能力|行軍|
|BGCOLOR(#F5F5F5):Enkidu Scout|斥候|&amp;ref(Nation/C_Gold.jpg,nolink,25x25,Gold);30&amp;ref(Nation/C_Resource.jpg,nolink,25x25,Resource);2&amp;ref(Nation/C_Command.jpg,nolink,25x25,Commander Point);1|&amp;ref(Nation/R_Fort.jpg,nolink,25x25,Land Fortress);|||18&amp;ref(Nation/Stealthy.jpg,nolink,25x25,Stealthy (40));&amp;ref(Nation/Forest-Survival.jpg,nolink,25x25,Forest Survival);&amp;ref(Nation/Mountain-Survival.jpg,nolink,25x25,Mountain Survival);|
|~|&gt;|&gt;|&gt;|&gt;|&gt;|BGCOLOR(#F5F5F5):やや高価で隠れるのが下手な斥候。その上高価|
|BGCOLOR(#F5F5F5):Enkidu Commander|指揮官|&amp;ref(Nation/C_Gold.jpg,nolink,25x25,Gold);45&amp;ref(Nation/C_Resource.jpg,nolink,25x25,Resource);23&amp;ref(Nation/C_Command.jpg,nolink,25x25,Commander Point);1|&amp;ref(Nation/R_Fort.jpg,nolink,25x25,Land Fortress);||&amp;ref(Nation/Squad.jpg,nolink,25x25,Squad);2&amp;ref(Nation/LivingLead.jpg,nolink,25x25,Leadership);40|14|
|~|&gt;|&gt;|&gt;|&gt;|&gt;|BGCOLOR(#F5F5F5):標準的な指揮官。指揮上限が低め|
|BGCOLOR(#F5F5F5):Ensi|聖職者&amp;ref(Nation/Sacred.jpg,nolink,25x25,Sacred);|&amp;ref(Nation/C_Gold.jpg,nolink,25x25,Gold);215&amp;ref(Nation/C_Resource.jpg,nolink,25x25,Resource);19&amp;ref(Nation/C_Command.jpg,nolink,25x25,Commander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Leadership);15+|14|
|~|&gt;|&gt;|&gt;|&gt;|&gt;|BGCOLOR(#F5F5F5):レベル2の聖職者。水や緑などの魔法と指揮能力も持つ|
|BGCOLOR(#F5F5F5):Gudu|聖職者&amp;ref(Nation/Sacred.jpg,nolink,25x25,Sacred);|&amp;ref(Nation/C_Gold.jpg,nolink,25x25,Gold);80&amp;ref(Nation/C_Resource.jpg,nolink,25x25,Resource);2&amp;ref(Nation/C_Command.jpg,nolink,25x25,Commander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|~|&gt;|&gt;|&gt;|&gt;|&gt;|BGCOLOR(#F5F5F5):レベル1の聖職者。風か地の魔法技能も持つ|
|BGCOLOR(#F5F5F5):Ishib|聖職者&amp;ref(Nation/Sacred.jpg,nolink,25x25,Sacred);|&amp;ref(Nation/C_Gold.jpg,nolink,25x25,Gold);155&amp;ref(Nation/C_Resource.jpg,nolink,25x25,Resource);2&amp;ref(Nation/C_Command.jpg,nolink,25x25,Commander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|~|&gt;|&gt;|&gt;|&gt;|&gt;|BGCOLOR(#F5F5F5):レベル2の聖職者。水などの魔法技能も持つ|
|BGCOLOR(#F5F5F5):Ashipu|聖職者&amp;ref(Nation/Sacred.jpg,nolink,25x25,Sacred);|&amp;ref(Nation/C_Gold.jpg,nolink,25x25,Gold);130&amp;ref(Nation/C_Resource.jpg,nolink,25x25,Resource);1&amp;ref(Nation/C_Command.jpg,nolink,25x25,Commander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Leadership);15|18|
|~|&gt;|&gt;|&gt;|&gt;|&gt;|BGCOLOR(#F5F5F5):レベル1の聖職者。星、緑の魔法と病気治療の技術を持つ|
|BGCOLOR(#F5F5F5):Nin|聖職者&amp;ref(Nation/Sacred.jpg,nolink,25x25,Sacred);|&amp;ref(Nation/C_Gold.jpg,nolink,25x25,Gold);75&amp;ref(Nation/C_Resource.jpg,nolink,25x25,Resource);1&amp;ref(Nation/C_Command.jpg,nolink,25x25,Commander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|~|&gt;|&gt;|&gt;|&gt;|&gt;|BGCOLOR(#F5F5F5):レベル1の聖職者。水地星緑から1系統の魔法も持つ|
|BGCOLOR(#F5F5F5):Gala|聖職者&amp;ref(Nation/Sacred.jpg,nolink,25x25,Sacred);|&amp;ref(Nation/C_Gold.jpg,nolink,25x25,Gold);75&amp;ref(Nation/C_Resource.jpg,nolink,25x25,Resource);1&amp;ref(Nation/C_Command.jpg,nolink,25x25,Commander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|~|&gt;|&gt;|&gt;|&gt;|&gt;|BGCOLOR(#F5F5F5):レベル1の聖職者。斃れた神の復活作業を得意とする|
|BGCOLOR(#F5F5F5):Naditu|聖職者&amp;ref(Nation/Sacred.jpg,nolink,25x25,Sacred);|&amp;ref(Nation/C_Gold.jpg,nolink,25x25,Gold);70&amp;ref(Nation/C_Resource.jpg,nolink,25x25,Resource);1&amp;ref(Nation/C_Command.jpg,nolink,25x25,Commander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Needed);|&amp;ref(Nation/Squad.jpg,nolink,25x25,Squad);1&amp;ref(Nation/MagicLead.jpg,nolink,25x25,Magic Leadership);10|18|
|~|&gt;|&gt;|&gt;|&gt;|&gt;|BGCOLOR(#F5F5F5):レベル1の聖職者。星の魔法技能も持つ|
|BGCOLOR(#F5F5F5):Ereshdingir|聖職者&amp;ref(Nation/Sacred.jpg,nolink,25x25,Sacred);|&amp;ref(Nation/C_Gold.jpg,nolink,25x25,Gold);190&amp;ref(Nation/C_Resource.jpg,nolink,25x25,Resource);1&amp;ref(Nation/C_Command.jpg,nolink,25x25,Commander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Leadership);25|18|
|~|&gt;|&gt;|&gt;|&gt;|&gt;|BGCOLOR(#F5F5F5):レベル2の聖職者。星と水の魔法技能を持つ|
|BGCOLOR(#F5F5F5):Entu|聖職者&amp;ref(Nation/Sacred.jpg,nolink,25x25,Sacred);|&amp;ref(Nation/C_Gold.jpg,nolink,25x25,Gold);275&amp;ref(Nation/C_Resource.jpg,nolink,25x25,Resource);1&amp;ref(Nation/C_Command.jpg,nolink,25x25,Commander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Needed);|&amp;ref(Nation/Squad.jpg,nolink,25x25,Squad);1&amp;ref(Nation/LivingLead.jpg,nolink,25x25,Leadership);40&amp;ref(Nation/MagicLead.jpg,nolink,25x25,Magic Leadership);30+&amp;ref(Item/Inspirational.jpg,nolink,25x25,Inspirational (+1));|16|
|~|&gt;|&gt;|&gt;|&gt;|&gt;|BGCOLOR(#F5F5F5):レベル3の聖職者。星や水などの魔法技能を持つ|
|BGCOLOR(#F5F5F5):Mashmashu|魔術師&amp;ref(Nation/Sacred.jpg,nolink,25x25,Sacred);|&amp;ref(Nation/C_Gold.jpg,nolink,25x25,Gold);280&amp;ref(Nation/C_Resource.jpg,nolink,25x25,Resource);1&amp;ref(Nation/C_Command.jpg,nolink,25x25,Commander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Leadership);40+|18|
|~|&gt;|&gt;|&gt;|&gt;|&gt;|BGCOLOR(#F5F5F5):星や緑などの魔法技能を持つ。占師でもある|
|BGCOLOR(#F5F5F5):Enkidu Shaman|魔術師|&amp;ref(Nation/C_Gold.jpg,nolink,25x25,Gold);125&amp;ref(Nation/C_Resource.jpg,nolink,25x25,Resource);2&amp;ref(Nation/C_Command.jpg,nolink,25x25,Commander Point);2|&amp;ref(Nation/R_Foreign.jpg,nolink,25x25,Non-Fort Land);|&amp;ref(Spell/P_Research.jpg,nolink,25x25,Lab Needed);|&amp;ref(Nation/Squad.jpg,nolink,25x25,Squad);1&amp;ref(Nation/LivingLead.jpg,nolink,25x25,Leadership);10&amp;ref(Nation/MagicLead.jpg,nolink,25x25,Magic Leadership);15|18|
|~|&gt;|&gt;|&gt;|&gt;|&gt;|BGCOLOR(#F5F5F5):緑と地の魔法技能を持つ。研究は苦手|
|BGCOLOR(#F5F5F5):Kulullu Commander|指揮官|&amp;ref(Nation/C_Gold.jpg,nolink,25x25,Gold);45&amp;ref(Nation/C_Resource.jpg,nolink,25x25,Resource);10&amp;ref(Nation/C_Command.jpg,nolink,25x25,Commander Point);1|&amp;ref(Nation/R_UW-Fort.jpg,nolink,25x25,Underwater Fortress);||&amp;ref(Nation/Squad.jpg,nolink,25x25,Squad);2&amp;ref(Nation/LivingLead.jpg,nolink,25x25,Leadership);40|20&amp;ref(Nation/Aquatic.jpg,nolink,25x25,Aquatic);|
|~|&gt;|&gt;|&gt;|&gt;|&gt;|BGCOLOR(#F5F5F5):水棲指揮官。自力では海から出られないが行軍は早い|
|BGCOLOR(#F5F5F5):Kulullu King|聖職者&amp;ref(Nation/Sacred.jpg,nolink,25x25,Sacred);|&amp;ref(Nation/C_Gold.jpg,nolink,25x25,Gold);145&amp;ref(Nation/C_Resource.jpg,nolink,25x25,Resource);10&amp;ref(Nation/C_Command.jpg,nolink,25x25,Commander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Leadership);5|20&amp;ref(Nation/Aquatic.jpg,nolink,25x25,Aquatic);|
|~|&gt;|&gt;|&gt;|&gt;|&gt;|BGCOLOR(#F5F5F5):レベル2の聖職者。水の魔法を持ち水棲上位指揮官も兼任|
|BGCOLOR(#F5F5F5):Kuliltu Queen|聖職者&amp;ref(Nation/Sacred.jpg,nolink,25x25,Sacred);|&amp;ref(Nation/C_Gold.jpg,nolink,25x25,Gold);195&amp;ref(Nation/C_Resource.jpg,nolink,25x25,Resource);1&amp;ref(Nation/C_Command.jpg,nolink,25x25,Commander Point);2|&amp;ref(Nation/R_UW-Fort.jpg,nolink,25x25,Underwater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Leadership);15+|22&amp;ref(Nation/Aquatic.jpg,nolink,25x25,Aquatic);|
|~|&gt;|&gt;|&gt;|&gt;|&gt;|BGCOLOR(#F5F5F5):レベル2の聖職者。水、緑などの魔法技能を持つ|
|BGCOLOR(#F5F5F5):Kulullu Sage|魔術師|&amp;ref(Nation/C_Gold.jpg,nolink,25x25,Gold);190&amp;ref(Nation/C_Resource.jpg,nolink,25x25,Resource);1&amp;ref(Nation/C_Command.jpg,nolink,25x25,Commander Point);2|&amp;ref(Nation/R_UW-Fort.jpg,nolink,25x25,Underwater Fortress);|&amp;ref(Spell/P_Research.jpg,nolink,25x25,Lab Needed);|&amp;ref(Nation/Squad.jpg,nolink,25x25,Squad);2&amp;ref(Nation/LivingLead.jpg,nolink,25x25,Leadership);40&amp;ref(Nation/MagicLead.jpg,nolink,25x25,Magic Leadership);15+|22&amp;ref(Nation/Aquatic.jpg,nolink,25x25,Aquatic);|
|~|&gt;|&gt;|&gt;|&gt;|&gt;|BGCOLOR(#F5F5F5):水などの魔法技能を持つ。研究が得意|
***兵士
|名称|種別|コスト|&gt;|雇用条件|指揮枠|行軍|
|BGCOLOR(#F5F5F5):Enkidu Archer|射手|&amp;ref(Nation/C_Gold.jpg,nolink,25x25,Gold);16&amp;ref(Nation/C_Resource.jpg,nolink,25x25,Resource);14&amp;ref(Nation/C_Recruitment.jpg,nolink,25x25,Recruitment Point);9|&amp;ref(Nation/R_Fort.jpg,nolink,25x25,Land Fortress);||&amp;ref(Nation/LivingLead.jpg,nolink,25x25,Living);|14|
|~|&gt;|&gt;|&gt;|&gt;|&gt;|BGCOLOR(#F5F5F5):長弓を使う弓兵。やや高価だが射程と威力は十分|
|BGCOLOR(#F5F5F5):Enkidu Spearman|歩兵|&amp;ref(Nation/C_Gold.jpg,nolink,25x25,Gold);16&amp;ref(Nation/C_Resource.jpg,nolink,25x25,Resource);14&amp;ref(Nation/C_Recruitment.jpg,nolink,25x25,Recruitment Point);9|&amp;ref(Nation/R_Fort.jpg,nolink,25x25,Land Fortress);||&amp;ref(Nation/LivingLead.jpg,nolink,25x25,Living);|14|
|~|&gt;|&gt;|&gt;|&gt;|&gt;|BGCOLOR(#F5F5F5):槍と盾を持つ歩兵。兜を持たず事故が起きやすい|
|BGCOLOR(#F5F5F5):Enkidu Heavy Archer|射手|&amp;ref(Nation/C_Gold.jpg,nolink,25x25,Gold);16&amp;ref(Nation/C_Resource.jpg,nolink,25x25,Resource);22&amp;ref(Nation/C_Recruitment.jpg,nolink,25x25,Recruitment Point);9|&amp;ref(Nation/R_Fort.jpg,nolink,25x25,Land Fortress);||&amp;ref(Nation/LivingLead.jpg,nolink,25x25,Living);|12|
|~|&gt;|&gt;|&gt;|&gt;|&gt;|BGCOLOR(#F5F5F5):重装備の長弓兵。反撃に晒され得る場合にのみ有用|
|BGCOLOR(#F5F5F5):Enkidu Soldier|歩兵|&amp;ref(Nation/C_Gold.jpg,nolink,25x25,Gold);16&amp;ref(Nation/C_Resource.jpg,nolink,25x25,Resource);22&amp;ref(Nation/C_Recruitment.jpg,nolink,25x25,Recruitment Point);9|&amp;ref(Nation/R_Fort.jpg,nolink,25x25,Land Fortress);||&amp;ref(Nation/LivingLead.jpg,nolink,25x25,Living);|12|
|~|&gt;|&gt;|&gt;|&gt;|&gt;|BGCOLOR(#F5F5F5):槍と盾を持つ歩兵。より真っ当な装備で安定感がある|
|BGCOLOR(#F5F5F5):Enkidu Iron Warrior|歩兵|&amp;ref(Nation/C_Gold.jpg,nolink,25x25,Gold);22&amp;ref(Nation/C_Resource.jpg,nolink,25x25,Resource);22&amp;ref(Nation/C_Recruitment.jpg,nolink,25x25,Recruitment Point);17|&amp;ref(Nation/R_Fort.jpg,nolink,25x25,Land Fortress);||&amp;ref(Nation/LivingLead.jpg,nolink,25x25,Living);|12|
|~|&gt;|&gt;|&gt;|&gt;|&gt;|BGCOLOR(#F5F5F5):斧と盾を持つ狂戦士。武器の性質もあって攻撃的な性能|
|BGCOLOR(#F5F5F5):Enkidu Royal Guard|歩兵|&amp;ref(Nation/C_Gold.jpg,nolink,25x25,Gold);20&amp;ref(Nation/C_Resource.jpg,nolink,25x25,Resource);23&amp;ref(Nation/C_Recruitment.jpg,nolink,25x25,Recruitment Point);15|&amp;ref(Nation/R_Fort.jpg,nolink,25x25,Land Fortress);||&amp;ref(Nation/LivingLead.jpg,nolink,25x25,Living);|12|
|~|&gt;|&gt;|&gt;|&gt;|&gt;|BGCOLOR(#F5F5F5):小剣と盾を持つ歩兵。戦闘技能に優れ護衛も得意とする|
|BGCOLOR(#F5F5F5):Maiden of the Moon|歩兵&amp;ref(Nation/Sacred.jpg,nolink,25x25,Sacred);|&amp;ref(Nation/C_Gold.jpg,nolink,25x25,Gold);27&amp;ref(Nation/C_Resource.jpg,nolink,25x25,Resource);35&amp;ref(Nation/C_Recruitment.jpg,nolink,25x25,Recruitment Point);16|&amp;ref(Nation/R_Capital.jpg,nolink,25x25,National Capital);|&amp;ref(Spell/P_Holy.jpg,nolink,25x25,Temple Needed);|&amp;ref(Nation/LivingLead.jpg,nolink,25x25,Living);|12|
|~|&gt;|&gt;|&gt;|&gt;|&gt;|BGCOLOR(#F5F5F5):槍と盾を持つ重歩兵。密集した隊列を組める|
|BGCOLOR(#F5F5F5):Mushussu Chariot|戦車|&amp;ref(Nation/C_Gold.jpg,nolink,25x25,Gold);200&amp;ref(Nation/C_Resource.jpg,nolink,25x25,Resource);42&amp;ref(Nation/C_Recruitment.jpg,nolink,25x25,Recruitment Point);60|1/&amp;ref(Nation/R_Capital.jpg,nolink,25x25,National Capital);||&amp;ref(Nation/LivingLead.jpg,nolink,25x25,Living);|20|
|~|&gt;|&gt;|&gt;|&gt;|&gt;|BGCOLOR(#F5F5F5):象にも匹敵する巨大戦車。乗り手だけなら倒されても補充される|
|BGCOLOR(#F5F5F5):Enkidu Warrior|歩兵|&amp;ref(Nation/C_Gold.jpg,nolink,25x25,Gold);16&amp;ref(Nation/C_Resource.jpg,nolink,25x25,Resource);14&amp;ref(Nation/C_Recruitment.jpg,nolink,25x25,Recruitment Point);9|&amp;ref(Nation/R_Foreign.jpg,nolink,25x25,Non-Fort Land);||&amp;ref(Nation/LivingLead.jpg,nolink,25x25,Living);|14|
|~|&gt;|&gt;|&gt;|&gt;|&gt;|BGCOLOR(#F5F5F5):斧と盾を持つ歩兵。守りは甘いが攻撃の面では優秀|
|BGCOLOR(#F5F5F5):Kulullu|歩兵|&amp;ref(Nation/C_Gold.jpg,nolink,25x25,Gold);18&amp;ref(Nation/C_Resource.jpg,nolink,25x25,Resource);2&amp;ref(Nation/C_Recruitment.jpg,nolink,25x25,Recruitment Point);9|&amp;ref(Nation/R_UW-Fort.jpg,nolink,25x25,Underwater Fortress);||&amp;ref(Nation/LivingLead.jpg,nolink,25x25,Living);|20&amp;ref(Nation/Aquatic.jpg,nolink,25x25,Aquatic);|
|~|&gt;|&gt;|&gt;|&gt;|&gt;|BGCOLOR(#F5F5F5):槍を持つ軽歩兵。水棲のため陸には上がれない|
|BGCOLOR(#F5F5F5):Kulullu Soldier|歩兵|&amp;ref(Nation/C_Gold.jpg,nolink,25x25,Gold);18&amp;ref(Nation/C_Resource.jpg,nolink,25x25,Resource);10&amp;ref(Nation/C_Recruitment.jpg,nolink,25x25,Recruitment Point);9|&amp;ref(Nation/R_UW-Fort.jpg,nolink,25x25,Underwater Fortress);||&amp;ref(Nation/LivingLead.jpg,nolink,25x25,Living);|18&amp;ref(Nation/Aquatic.jpg,nolink,25x25,Aquatic);|
|~|&gt;|&gt;|&gt;|&gt;|&gt;|BGCOLOR(#F5F5F5):槍を持つ歩兵。海中の制圧や維持の助けにはなる|
**守備隊
|種別|指揮官|兵士|備考|
|陸上下位|Enkidu Commander|Enkidu Spearman:10　Enkidu Archer:5||
|陸上上位|Ensi|Enkidu Soldier:10||
|陸上要塞|Enkidu Commander|Enkidu Archer:6||
|水中下位|Kulullu Commander|Kulullu:8||
|水中上位|Kulullu King|Kulullu Soldier:8||
|水中要塞|Kulullu Commander|Kulullu Soldier:5||
**建造物
***首都要塞
|名称|管理力|指揮官雇用|兵士雇用|食糧庫|守備隊倍率|防壁強度|
|Fortified City|50|+1|+125%|3000|3|300|
***陸上要塞
|名称|建造費|工期|管理力|指揮官雇用|兵士雇用|食糧庫|守備隊倍率|防壁強度|
|City Palisades|750|5|30|+1|+75%|500|1|100|
|Walled City|450|3|40|+1|+100%|1500|2|200|
|Fortified City|450|3|50|+1|+125%|3000|3|300|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|魔法土地|Great Temple of the Moon, The Swamps of Ur, The House of Water|
|宝石収入|&amp;ref(Spell/V_Water.jpg,nolink,25x25,Water Gem);1&amp;ref(Spell/V_Earth.jpg,nolink,25x25,Earth Gem);1&amp;ref(Spell/V_Astral.jpg,nolink,25x25,Astral Pearl);2&amp;ref(Spell/V_Nature.jpg,nolink,25x25,Nature Gem);1|
|特殊機能||
***魔法技能
|名称|雇用|固定魔力|変動魔力|研究力|特殊能力|
|Ensi|&amp;ref(Nation/R_Fort.jpg,nolink,25x25,Land Fortress);|&amp;ref(Spell/P_Water.jpg,nolink,25x25,Water);1&amp;ref(Spell/P_Nature.jpg,nolink,25x25,Nature);1&amp;ref(Spell/P_Holy.jpg,nolink,25x25,Holy);2|&amp;ref(Spell/P_Water.jpg,nolink,25x25,Water);&amp;ref(Spell/P_Earth.jpg,nolink,25x25,Earth);&amp;ref(Spell/P_Astral.jpg,nolink,25x25,Astral);&amp;ref(Spell/P_Nature.jpg,nolink,25x25,Nature);+1:100%|&amp;ref(Spell/P_Research.jpg,nolink,25x25,Research);11|&amp;ref(Nation/Sacred.jpg,nolink,25x25,Sacred);|
|Gudu|&amp;ref(Nation/R_Fort.jpg,nolink,25x25,Land Fortress);|&amp;ref(Spell/P_Holy.jpg,nolink,25x25,Holy);1|&amp;ref(Spell/P_Air.jpg,nolink,25x25,Air);&amp;ref(Spell/P_Earth.jpg,nolink,25x25,Earth);+1:100%|&amp;ref(Spell/P_Research.jpg,nolink,25x25,Research);7|&amp;ref(Nation/Sacred.jpg,nolink,25x25,Sacred);|
|Ishib|&amp;ref(Nation/R_Fort.jpg,nolink,25x25,Land Fortress);|&amp;ref(Spell/P_Water.jpg,nolink,25x25,Water);1&amp;ref(Spell/P_Holy.jpg,nolink,25x25,Holy);2|&amp;ref(Spell/P_Air.jpg,nolink,25x25,Air);&amp;ref(Spell/P_Water.jpg,nolink,25x25,Water);&amp;ref(Spell/P_Earth.jpg,nolink,25x25,Earth);&amp;ref(Spell/P_Nature.jpg,nolink,25x25,Nature);+1:100%|&amp;ref(Spell/P_Research.jpg,nolink,25x25,Research);9|&amp;ref(Nation/Sacred.jpg,nolink,25x25,Sacred);|
|Ashipu|&amp;ref(Nation/R_Fort.jpg,nolink,25x25,Land Fortress);|&amp;ref(Spell/P_Astral.jpg,nolink,25x25,Astral);1&amp;ref(Spell/P_Nature.jpg,nolink,25x25,Nature);1&amp;ref(Spell/P_Holy.jpg,nolink,25x25,Holy);1||&amp;ref(Spell/P_Research.jpg,nolink,25x25,Research);9|&amp;ref(Nation/Disease-Healer.jpg,nolink,25x25,Disease Healer (1));&amp;ref(Nation/Sacred.jpg,nolink,25x25,Sacred);|
|Nin|&amp;ref(Nation/R_Fort.jpg,nolink,25x25,Land Fortress);|&amp;ref(Spell/P_Holy.jpg,nolink,25x25,Holy);1|&amp;ref(Spell/P_Water.jpg,nolink,25x25,Water);&amp;ref(Spell/P_Earth.jpg,nolink,25x25,Earth);&amp;ref(Spell/P_Astral.jpg,nolink,25x25,Astral);&amp;ref(Spell/P_Nature.jpg,nolink,25x25,Nature);+1:100%|&amp;ref(Spell/P_Research.jpg,nolink,25x25,Research);7|&amp;ref(Nation/Sacred.jpg,nolink,25x25,Sacred);|
|Gala|&amp;ref(Nation/R_Fort.jpg,nolink,25x25,Land Fortress);|&amp;ref(Spell/P_Nature.jpg,nolink,25x25,Nature);1&amp;ref(Spell/P_Holy.jpg,nolink,25x25,Holy);1||&amp;ref(Spell/P_Research.jpg,nolink,25x25,Research);7|&amp;ref(Nation/Spell-Singer.jpg,nolink,25x25,Spell Singer);&amp;ref(Nation/Elegist.jpg,nolink,25x25,Elegist (2));&amp;ref(Nation/Sacred.jpg,nolink,25x25,Sacred);|
|Naditu|&amp;ref(Nation/R_Fort.jpg,nolink,25x25,Land Fortress);|&amp;ref(Spell/P_Astral.jpg,nolink,25x25,Astral);1&amp;ref(Spell/P_Holy.jpg,nolink,25x25,Holy);1||&amp;ref(Spell/P_Research.jpg,nolink,25x25,Research);7|&amp;ref(Nation/Sacred.jpg,nolink,25x25,Sacred);|
|Ereshdingir|&amp;ref(Nation/R_Fort.jpg,nolink,25x25,Land Fortress);|&amp;ref(Spell/P_Water.jpg,nolink,25x25,Water);1&amp;ref(Spell/P_Astral.jpg,nolink,25x25,Astral);2&amp;ref(Spell/P_Holy.jpg,nolink,25x25,Holy);2||&amp;ref(Spell/P_Research.jpg,nolink,25x25,Research);11|&amp;ref(Nation/Fortune-Teller.jpg,nolink,25x25,Fortune Teller (5));&amp;ref(Nation/Sacred.jpg,nolink,25x25,Sacred);|
|Entu|&amp;ref(Nation/R_Capital.jpg,nolink,25x25,National Capital);|&amp;ref(Spell/P_Water.jpg,nolink,25x25,Water);1&amp;ref(Spell/P_Astral.jpg,nolink,25x25,Astral);2&amp;ref(Spell/P_Holy.jpg,nolink,25x25,Holy);3|&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13+|&amp;ref(Nation/Fortune-Teller.jpg,nolink,25x25,Fortune Teller (10));&amp;ref(Nation/Sacred.jpg,nolink,25x25,Sacred);|
|Mashmashu|&amp;ref(Nation/R_Capital.jpg,nolink,25x25,National Capital);|&amp;ref(Spell/P_Astral.jpg,nolink,25x25,Astral);3&amp;ref(Spell/P_Nature.jpg,nolink,25x25,Nature);1|&amp;ref(Spell/P_Air.jpg,nolink,25x25,Air);&amp;ref(Spell/P_Water.jpg,nolink,25x25,Water);&amp;ref(Spell/P_Earth.jpg,nolink,25x25,Earth);&amp;ref(Spell/P_Astral.jpg,nolink,25x25,Astral);+1:100%&amp;br;&amp;ref(Spell/P_Air.jpg,nolink,25x25,Air);&amp;ref(Spell/P_Water.jpg,nolink,25x25,Water);&amp;ref(Spell/P_Earth.jpg,nolink,25x25,Earth);&amp;ref(Spell/P_Nature.jpg,nolink,25x25,Nature);+1:10%|&amp;ref(Spell/P_Research.jpg,nolink,25x25,Research);15+|&amp;ref(Nation/Fortune-Teller.jpg,nolink,25x25,Fortune Teller (15));&amp;ref(Nation/Sacred.jpg,nolink,25x25,Sacred);|
|Enkidu Shaman|&amp;ref(Nation/R_Foreign.jpg,nolink,25x25,Non-Fort Land);|&amp;ref(Spell/P_Earth.jpg,nolink,25x25,Earth);1&amp;ref(Spell/P_Nature.jpg,nolink,25x25,Nature);2||&amp;ref(Spell/P_Research.jpg,nolink,25x25,Research);7|&amp;ref(Nation/Inept-Researcher.jpg,nolink,25x25,Inept Researcher (-4));|
|Kulullu King|&amp;ref(Nation/R_UW-Fort.jpg,nolink,25x25,Underwater Fortress);|&amp;ref(Spell/P_Water.jpg,nolink,25x25,Water);1&amp;ref(Spell/P_Holy.jpg,nolink,25x25,Holy);2||&amp;ref(Spell/P_Research.jpg,nolink,25x25,Research);7|&amp;ref(Nation/Sacred.jpg,nolink,25x25,Sacred);|
|Kuliltu Queen|&amp;ref(Nation/R_UW-Fort.jpg,nolink,25x25,Underwater Fortress);|&amp;ref(Spell/P_Water.jpg,nolink,25x25,Water);1&amp;ref(Spell/P_Nature.jpg,nolink,25x25,Nature);1&amp;ref(Spell/P_Holy.jpg,nolink,25x25,Holy);2|&amp;ref(Spell/P_Air.jpg,nolink,25x25,Air);&amp;ref(Spell/P_Water.jpg,nolink,25x25,Water);&amp;ref(Spell/P_Astral.jpg,nolink,25x25,Astral);&amp;ref(Spell/P_Nature.jpg,nolink,25x25,Nature);+1:100%|&amp;ref(Spell/P_Research.jpg,nolink,25x25,Research);11|&amp;ref(Nation/Sacred.jpg,nolink,25x25,Sacred);|
|Kulullu Sage|&amp;ref(Nation/R_UW-Fort.jpg,nolink,25x25,Underwater Fortress);|&amp;ref(Spell/P_Water.jpg,nolink,25x25,Water);2|&amp;ref(Spell/P_Air.jpg,nolink,25x25,Air);&amp;ref(Spell/P_Water.jpg,nolink,25x25,Water);&amp;ref(Spell/P_Astral.jpg,nolink,25x25,Astral);&amp;ref(Spell/P_Nature.jpg,nolink,25x25,Nature);+1:100%|&amp;ref(Spell/P_Research.jpg,nolink,25x25,Research);15|&amp;ref(Nation/Adept-Researcher.jpg,nolink,25x25,Adept Researcher (+4));|
|Ugallu|&amp;ref(Item/Master-Ritualist.jpg,nolink,25x25,Ritual Spell);|&amp;ref(Spell/P_Air.jpg,nolink,25x25,Air);3||&amp;ref(Spell/P_Research.jpg,nolink,25x25,Research);11|&amp;ref(Nation/Sacred.jpg,nolink,25x25,Sacred);|
|Umu-apkallu|&amp;ref(Item/Master-Ritualist.jpg,nolink,25x25,Ritual Spell);|&amp;ref(Spell/P_Air.jpg,nolink,25x25,Air);3&amp;ref(Spell/P_Water.jpg,nolink,25x25,Water);3&amp;ref(Spell/P_Earth.jpg,nolink,25x25,Earth);2&amp;ref(Spell/P_Astral.jpg,nolink,25x25,Astral);4&amp;ref(Spell/P_Nature.jpg,nolink,25x25,Nature);2&amp;ref(Spell/P_Holy.jpg,nolink,25x25,Holy);2||&amp;ref(Spell/P_Research.jpg,nolink,25x25,Research);43|&amp;ref(Nation/Adept-Researcher.jpg,nolink,25x25,Adept Researcher (+10));&amp;ref(Nation/Inspiring-Researcher.jpg,nolink,25x25,Inspiring Researcher (+1));&amp;ref(Nation/Disease-Healer.jpg,nolink,25x25,Disease Healer (1));&amp;ref(Nation/Sacred.jpg,nolink,25x25,Sacred);|
***固有呪文
|領域|名称|主系統|副系統|消費|使用場面|簡易分類|
|Conjuration Lv3|Herd of Buffaloes|&amp;ref(Spell/P_Nature.jpg,nolink,25x25,Nature);2||&amp;ref(Spell/V_Nature.jpg,nolink,25x25,Nature Gem);10|儀式/陸上専用|兵士召喚|
|~|~|&gt;|&gt;|&gt;|&gt;|敵を蹂躙するBuffaloを5+体召喚します|
|Conjuration Lv4|Summon Kusarikkus|&amp;ref(Spell/P_Earth.jpg,nolink,25x25,Earth);1||&amp;ref(Spell/V_Earth.jpg,nolink,25x25,Earth Gem);6|儀式/陸上専用|兵士召喚|
|~|~|&gt;|&gt;|&gt;|&gt;|悪魔殺しの槍を持つ神聖なる牛人間Kusarikkuを2体召喚します|
|Conjuration Lv5|Summon Ugallu|&amp;ref(Spell/P_Air.jpg,nolink,25x25,Air);3||&amp;ref(Spell/V_Air.jpg,nolink,25x25,Air Gem);24|儀式/陸上専用|指揮官召喚|
|~|~|&gt;|&gt;|&gt;|&gt;|低級の嵐の神Ugalluを召喚します|
|Conjuration Lv7|Call Anzu|&amp;ref(Spell/P_Air.jpg,nolink,25x25,Air);4||&amp;ref(Spell/V_Air.jpg,nolink,25x25,Air Gem);4|儀式/陸上専用|兵士召喚|
|~|~|&gt;|&gt;|&gt;|&gt;|水と炎を吐く魔鳥Anzuを1体召喚します|
|Conjuration Lv8|Call Apkallu|&amp;ref(Spell/P_Astral.jpg,nolink,25x25,Astral);5||&amp;ref(Spell/V_Astral.jpg,nolink,25x25,Astral Pearl);60|儀式/陸上専用|指揮官召喚|
|~|~|&gt;|&gt;|&gt;|&gt;|極めて高い魔力と研究力を持つUmu-apkalluを召喚します|
***固有アイテム
|Construction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**聖職
***支配圏特殊効果
なし
***聖職者特殊能力
なし
</v>
      </c>
    </row>
    <row r="61" spans="1:31" x14ac:dyDescent="0.15">
      <c r="A61" t="s">
        <v>2954</v>
      </c>
      <c r="B61" t="s">
        <v>2996</v>
      </c>
      <c r="C61" t="s">
        <v>2997</v>
      </c>
      <c r="D61" t="s">
        <v>3079</v>
      </c>
      <c r="E61" s="10" t="s">
        <v>11646</v>
      </c>
      <c r="F61" s="10" t="s">
        <v>11640</v>
      </c>
      <c r="H61" t="s">
        <v>11641</v>
      </c>
      <c r="K61" t="s">
        <v>14419</v>
      </c>
      <c r="L61" t="s">
        <v>11642</v>
      </c>
      <c r="M61" t="s">
        <v>11643</v>
      </c>
      <c r="P61">
        <v>2</v>
      </c>
      <c r="T61">
        <v>100</v>
      </c>
      <c r="U61">
        <v>500</v>
      </c>
      <c r="W61">
        <v>400</v>
      </c>
      <c r="Y61" t="s">
        <v>11644</v>
      </c>
      <c r="Z61" t="s">
        <v>11645</v>
      </c>
      <c r="AB61" t="str">
        <f t="shared" si="0"/>
        <v>|BGCOLOR(#FDFDFD):[[&amp;ref(Nazca.jpg,nolink,50x65,Nazca, Kingdom of the Sun);&gt;./Nazca]]</v>
      </c>
      <c r="AC61" t="str">
        <f t="shared" ca="1" si="3"/>
        <v xml:space="preserve">|BGCOLOR(#FAEBD7):[[''Nazca''&gt;./Nazca]]|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v>
      </c>
      <c r="AD61" t="str">
        <f t="shared" ca="1" si="2"/>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v>
      </c>
      <c r="AE61" t="str">
        <f ca="1">CONCATENATE("*",B61,", ",C61,CHAR(10),E61,CHAR(10),"**国勢",CHAR(10),"|種族|",F61,"|",CHAR(10),"|経済|",G61,"|",CHAR(10),"|気候|",IF(H61&lt;&gt;"",REPT(SUBSTITUTE(SUBSTITUTE(LEFT(H61,4),"Heat","&amp;ref(Spell/S_Heat.jpg,nolink,25x25,Heat);"),"Cold","&amp;ref(Spell/S_Cold.jpg,nolink,25x25,Cold);"),RIGHT(H61,1)),""),"|",CHAR(10),"|祝福|",SUBSTITUTE(SUBSTITUTE(SUBSTITUTE(SUBSTITUTE(SUBSTITUTE(SUBSTITUTE(SUBSTITUTE(SUBSTITUTE(J61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61&amp;" "&amp;B61&amp;" 指揮官 S",Troops!$A:$A,0)&amp;":AJ"&amp;MATCH(A61&amp;" "&amp;B61&amp;" 指揮官 E",Troops!$A:$A,0))),myConcat(INDIRECT("Troops!AJ"&amp;MATCH(A61&amp;" "&amp;B61&amp;" 指揮官 S",Troops!$A:$A,0)))),CHAR(10),"***兵士",CHAR(10),"|名称|種別|コスト|&gt;|雇用条件|指揮枠|行軍|",CHAR(10),IFERROR(myConcat(INDIRECT("Troops!AJ"&amp;MATCH(A61&amp;" "&amp;B61&amp;" 兵士 S",Troops!$A:$A,0)&amp;":AJ"&amp;MATCH(A61&amp;" "&amp;B61&amp;" 兵士 E",Troops!$A:$A,0))),myConcat(INDIRECT("Troops!AJ"&amp;MATCH(A61&amp;" "&amp;B61&amp;" 指揮官 S",Troops!$A:$A,0)))),"**守備隊",CHAR(10),"|種別|指揮官|兵士|備考|",CHAR(10),IFERROR(myConcat(INDIRECT("Defence!H"&amp;MATCH(A61&amp;" "&amp;B61&amp;" S",Defence!$A:$A,0)&amp;":H"&amp;MATCH(A61&amp;" "&amp;B61&amp;" E",Defence!$A:$A,0))),myConcat(INDIRECT("Defence!H"&amp;MATCH(A61&amp;" "&amp;B61&amp;" S",Defence!$A:$A,0)))),CHAR(10),"**建造物",CHAR(10),"***首都要塞",CHAR(10),"|名称|管理力|指揮官雇用|兵士雇用|食糧庫|守備隊倍率|防壁強度|",CHAR(10),VLOOKUP(L61,Fort!$D:$M,10,FALSE),CHAR(10),"***陸上要塞",CHAR(10),"|名称|建造費|工期|管理力|指揮官雇用|兵士雇用|食糧庫|守備隊倍率|防壁強度|",CHAR(10),IFERROR(myConcat(INDIRECT(ADDRESS(MATCH(M61&amp;"1",Fort!$A:$A,0),MATCH(T61,Fort!$1:$1,0),3,1,"Fort")&amp;":"&amp;ADDRESS(MATCH(M61&amp;P61,Fort!$A:$A,0),MATCH(T61,Fort!$1:$1,0),3,1))),myConcat(INDIRECT(ADDRESS(MATCH(M61&amp;"1",Fort!$A:$A,0),MATCH(T61,Fort!$1:$1,0),3,1,"Fort")))),IFERROR("***沿岸要塞"&amp;CHAR(10)&amp;"|名称|建造費|工期|管理力|指揮官雇用|兵士雇用|食糧庫|守備隊倍率|防壁強度|"&amp;CHAR(10)&amp;IFERROR(myConcat(INDIRECT(ADDRESS(MATCH(N61&amp;"1",Fort!$A:$A,0),MATCH(T61,Fort!$1:$1,0),3,1,"Fort")&amp;":"&amp;ADDRESS(MATCH(N61&amp;Q61,Fort!$A:$A,0),MATCH(T61,Fort!$1:$1,0),3,1))),myConcat(INDIRECT(ADDRESS(MATCH(N61&amp;"1",Fort!$A:$A,0),MATCH(T61,Fort!$1:$1,0),3,1,"Fort")))&amp;CHAR(10)),""),"***水中要塞",CHAR(10),IFERROR("|名称|建造費|工期|管理力|指揮官雇用|兵士雇用|食糧庫|守備隊倍率|防壁強度|"&amp;CHAR(10)&amp;IFERROR(myConcat(INDIRECT(ADDRESS(MATCH(O61&amp;"1",Fort!$A:$A,0),MATCH(T61,Fort!$1:$1,0),3,1,"Fort")&amp;":"&amp;ADDRESS(MATCH(O61&amp;R61,Fort!$A:$A,0),MATCH(T61,Fort!$1:$1,0),3,1))),myConcat(INDIRECT(ADDRESS(MATCH(O61&amp;"1",Fort!$A:$A,0),MATCH(T61,Fort!$1:$1,0),3,1,"Fort")))),"建造不可"),CHAR(10),"***研究所と寺院",CHAR(10),"|設備|費用|特殊効果|",CHAR(10),"|研究所|",IF(U61&lt;&gt;500,"''"&amp;U61&amp;"''",U61),"|",V61,"|",CHAR(10),"|寺院|",IF(W61&lt;&gt;400,"''"&amp;W61&amp;"''",W61),"|",X61,"|",CHAR(10),"**魔法",CHAR(10),"***魔法資源",CHAR(10),"|魔法土地|",Y61,"|",CHAR(10),"|宝石収入|",SUBSTITUTE(SUBSTITUTE(SUBSTITUTE(SUBSTITUTE(SUBSTITUTE(SUBSTITUTE(SUBSTITUTE(SUBSTITUTE(Z61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Slave);"),"|",CHAR(10),"|特殊機能|",AA61,"|",CHAR(10),"***魔法技能",CHAR(10),"|名称|雇用|固定魔力|変動魔力|研究力|特殊能力|",CHAR(10),IFERROR(myConcat(INDIRECT("MagicSkill!AM"&amp;MATCH(A61&amp;" "&amp;B61&amp;" S",MagicSkill!$A:$A,0)&amp;":AM"&amp;MATCH(A61&amp;" "&amp;B61&amp;" E",MagicSkill!$A:$A,0))),myConcat(INDIRECT("MagicSkill!AM"&amp;MATCH(A61&amp;" "&amp;B61&amp;" S",MagicSkill!$A:$A,0)))),CHAR(10),"***固有呪文",CHAR(10),IFERROR(CHAR(10)&amp;"|領域|名称|主系統|副系統|消費|使用場面|簡易分類|"&amp;CHAR(10)&amp;IFERROR(myConcat(INDIRECT("NationalSpellWork!E"&amp;MATCH(A61&amp;" "&amp;B61&amp;" S",NationalSpellWork!$A:$A,0)&amp;":E"&amp;MATCH(A61&amp;" "&amp;B61&amp;" E",NationalSpellWork!$A:$A,0))),myConcat(INDIRECT("NationalSpellWork!E"&amp;MATCH(A61&amp;" "&amp;B61&amp;" S",NationalSpellWork!$A:$A,0)))),"なし"),CHAR(10),"***固有アイテム",CHAR(10),IFERROR(IFERROR(myConcat(INDIRECT("NationalItemWork!E"&amp;MATCH(A61&amp;" "&amp;B61&amp;" S",NationalItemWork!$A:$A,0)&amp;":E"&amp;MATCH(A61&amp;" "&amp;B61&amp;" E",NationalItemWork!$A:$A,0))),myConcat(INDIRECT("NationalItemWork!E"&amp;MATCH(A61&amp;" "&amp;B61&amp;" S",NationalItemWork!$A:$A,0)))),"なし"),CHAR(10),"**聖職",CHAR(10),"***支配圏特殊効果",CHAR(10),IF(I61&lt;&gt;"",I61,"なし"),CHAR(10),"***聖職者特殊能力",CHAR(10),IF(K61&lt;&gt;"",K61,"なし"),CHAR(10))</f>
        <v xml:space="preserve">*Nazca, Kingdom of the Sun
Nazcaは、翼持つ人型生物らの、山岳の死霊王国です。
それはかつては遠く離れたCaelumの植民地でしたが、Raptorの凋落とEagle Kingの消滅により、Caelumとの接触は絶たれ、Eagle Kingの子孫はNazcaのSun King、Incaとなりました。
最後のEagle Kingの死により、古の王たちの知識を保存するための行動は行われました。
Raptor部族の魔術の実践はNazcaでは禁じられず、そして神王はその助言が必要となる時に備え、木乃伊となって保存されました。
死者たちの聖職者は、同様に社会におけるその他の有力な人々を木乃伊化し始めました。
老いたる王や女王は生者よりも賢明であると考えられ、木乃伊の議会はIncaを助け導くために創設されました。
聖職者は木乃伊の言葉を聞き、その意思を預言します。
Nazcaは今や、木乃伊たちの静かなる議会が支配する死霊王国となりました。
Sun Kingは彼らの名の下に統治していますが、しかしながら真の権力者は古代の王の木乃伊と、その通訳です。
貴族と聖職者の木乃伊は、司法的な物事だけでなく、晩餐や式典に出席するために方々へと運ばれます。
王室の木乃伊は、差し迫る問題が最重要のものでない限り、煩わせるにはあまりにも貴重な存在です。
Caelumの氷の加工技術は失われ、Nazca人は布と青銅の軽装な防具を用います。
Nazcaは、技量に劣る兵士の大軍を展開することができます。
木乃伊に負債を持つ民間人、征服された人間の山岳王国からの友軍兵士、そして死せる聖職者によって呼び覚まされた歩く死者が、王国の軍の大部分を構成します。
**国勢
|種族|有翼人、人間|
|経済||
|気候|&amp;ref(Spell/S_Cold.jpg,nolink,25x25,Cold);|
|祝福||
**正規軍
***指揮官
|名称|種別|コスト|&gt;|雇用条件|指揮能力|行軍|
|BGCOLOR(#F5F5F5):Runancha|斥候|&amp;ref(Nation/C_Gold.jpg,nolink,25x25,Gold);25&amp;ref(Nation/C_Resource.jpg,nolink,25x25,Resource);6&amp;ref(Nation/C_Command.jpg,nolink,25x25,Commander Point);1|&amp;ref(Nation/R_Fort.jpg,nolink,25x25,Land Fortress);|||20&amp;ref(Nation/Mountain-Survival.jpg,nolink,25x25,Mountain Survival);|
|~|&gt;|&gt;|&gt;|&gt;|&gt;|BGCOLOR(#F5F5F5):飛行する斥候。隠れるのも上手く非常に役立つ|
|BGCOLOR(#F5F5F5):Kuraka|指揮官|&amp;ref(Nation/C_Gold.jpg,nolink,25x25,Gold);30&amp;ref(Nation/C_Resource.jpg,nolink,25x25,Resource);8&amp;ref(Nation/C_Command.jpg,nolink,25x25,Commander Point);1|&amp;ref(Nation/R_Fort.jpg,nolink,25x25,Land Fortress);&amp;ref(Nation/R_Mountain.jpg,nolink,25x25,Any Highland/Mountains);||&amp;ref(Nation/Squad.jpg,nolink,25x25,Squad);2&amp;ref(Nation/LivingLead.jpg,nolink,25x25,Leadership);60|14&amp;ref(Nation/Flying.jpg,nolink,25x25,Flying);&amp;ref(Nation/Mountain-Survival.jpg,nolink,25x25,Mountain Survival);|
|~|&gt;|&gt;|&gt;|&gt;|&gt;|BGCOLOR(#F5F5F5):人間の指揮官。当然飛べないが安価ではある|
|BGCOLOR(#F5F5F5):Apu|指揮官|&amp;ref(Nation/C_Gold.jpg,nolink,25x25,Gold);40&amp;ref(Nation/C_Resource.jpg,nolink,25x25,Resource);7&amp;ref(Nation/C_Command.jpg,nolink,25x25,Commander Point);1|&amp;ref(Nation/R_Fort.jpg,nolink,25x25,Land Fortress);||&amp;ref(Nation/Squad.jpg,nolink,25x25,Squad);2&amp;ref(Nation/LivingLead.jpg,nolink,25x25,Leadership);60|20&amp;ref(Nation/Flying.jpg,nolink,25x25,Flying);&amp;ref(Nation/Mountain-Survival.jpg,nolink,25x25,Mountain Survival);|
|~|&gt;|&gt;|&gt;|&gt;|&gt;|BGCOLOR(#F5F5F5):標準的な指揮官。殺されるとMallquiに変換される|
|BGCOLOR(#F5F5F5):Apusqispay|指揮官|&amp;ref(Nation/C_Gold.jpg,nolink,25x25,Gold);70&amp;ref(Nation/C_Resource.jpg,nolink,25x25,Resource);8&amp;ref(Nation/C_Command.jpg,nolink,25x25,Commander Point);1|&amp;ref(Nation/R_Fort.jpg,nolink,25x25,Land Fortress);||&amp;ref(Nation/Squad.jpg,nolink,25x25,Squad);3&amp;ref(Nation/LivingLead.jpg,nolink,25x25,Leadership);80|20&amp;ref(Nation/Flying.jpg,nolink,25x25,Flying);&amp;ref(Nation/Mountain-Survival.jpg,nolink,25x25,Mountain Survival);|
|~|&gt;|&gt;|&gt;|&gt;|&gt;|BGCOLOR(#F5F5F5):上位指揮官。こちらも殺されるとMallquiに|
|BGCOLOR(#F5F5F5):Aclla|聖職者&amp;ref(Nation/Sacred.jpg,nolink,25x25,Sacred);|&amp;ref(Nation/C_Gold.jpg,nolink,25x25,Gold);100&amp;ref(Nation/C_Resource.jpg,nolink,25x25,Resource);1&amp;ref(Nation/C_Command.jpg,nolink,25x25,Commander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Needed);|&amp;ref(Nation/Squad.jpg,nolink,25x25,Squad);1&amp;ref(Nation/LivingLead.jpg,nolink,25x25,Leadership);15&amp;ref(Nation/MagicLead.jpg,nolink,25x25,Magic Leadership);10|22&amp;ref(Nation/Flying.jpg,nolink,25x25,Flying);|
|~|&gt;|&gt;|&gt;|&gt;|&gt;|BGCOLOR(#F5F5F5):レベル1の聖職者。火と風の魔法も持つ|
|BGCOLOR(#F5F5F5):Hurin Priest|聖職者&amp;ref(Nation/Sacred.jpg,nolink,25x25,Sacred);|&amp;ref(Nation/C_Gold.jpg,nolink,25x25,Gold);235&amp;ref(Nation/C_Resource.jpg,nolink,25x25,Resource);1&amp;ref(Nation/C_Command.jpg,nolink,25x25,Commander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Leadership);60|20&amp;ref(Nation/Flying.jpg,nolink,25x25,Flying);|
|~|&gt;|&gt;|&gt;|&gt;|&gt;|BGCOLOR(#F5F5F5):レベル2の聖職者。死と地などの魔法も持つ|
|BGCOLOR(#F5F5F5):Mallqui|指揮官&amp;ref(Nation/Sacred.jpg,nolink,25x25,Sacred);|&amp;ref(Nation/C_Gold.jpg,nolink,25x25,Gold);140&amp;ref(Nation/C_Resource.jpg,nolink,25x25,Resource);1&amp;ref(Nation/C_Command.jpg,nolink,25x25,Commander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Needed);|&amp;ref(Nation/Squad.jpg,nolink,25x25,Squad);1&amp;ref(Nation/LivingLead.jpg,nolink,25x25,Leadership);10&amp;ref(Nation/UndeadLead.jpg,nolink,25x25,Undead Leadership);80&amp;ref(Item/Inspirational.jpg,nolink,25x25,Inspirational (+1));|16|
|~|&gt;|&gt;|&gt;|&gt;|&gt;|BGCOLOR(#F5F5F5):アンデッド向け指揮官。奴隷兵士の確保も担う|
|BGCOLOR(#F5F5F5):Mallqui Priestess|聖職者&amp;ref(Nation/Sacred.jpg,nolink,25x25,Sacred);|&amp;ref(Nation/C_Gold.jpg,nolink,25x25,Gold);175&amp;ref(Nation/C_Resource.jpg,nolink,25x25,Resource);1&amp;ref(Nation/C_Command.jpg,nolink,25x25,Commander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Needed);|&amp;ref(Nation/Squad.jpg,nolink,25x25,Squad);1&amp;ref(Nation/LivingLead.jpg,nolink,25x25,Leadership);15&amp;ref(Nation/MagicLead.jpg,nolink,25x25,Magic Leadership);10&amp;ref(Nation/UndeadLead.jpg,nolink,25x25,Undead Leadership);120&amp;ref(Item/Inspirational.jpg,nolink,25x25,Inspirational (+1));|16|
|~|&gt;|&gt;|&gt;|&gt;|&gt;|BGCOLOR(#F5F5F5):レベル1の聖職者。生前のAcllaと共通の魔力も備える|
|BGCOLOR(#F5F5F5):Mallqui Priest|聖職者&amp;ref(Nation/Sacred.jpg,nolink,25x25,Sacred);|&amp;ref(Nation/C_Gold.jpg,nolink,25x25,Gold);350&amp;ref(Nation/C_Resource.jpg,nolink,25x25,Resource);1&amp;ref(Nation/C_Command.jpg,nolink,25x25,Commander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Leadership);180&amp;ref(Item/Inspirational.jpg,nolink,25x25,Inspirational (+1));|16|
|~|&gt;|&gt;|&gt;|&gt;|&gt;|BGCOLOR(#F5F5F5):レベル2の聖職者。Hurin Priestと共通の魔力を持つ|
|BGCOLOR(#F5F5F5):Inca|聖職者&amp;ref(Nation/Sacred.jpg,nolink,25x25,Sacred);|&amp;ref(Nation/C_Gold.jpg,nolink,25x25,Gold);290&amp;ref(Nation/C_Resource.jpg,nolink,25x25,Resource);6&amp;ref(Nation/C_Command.jpg,nolink,25x25,Commander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Leadership);30+|20&amp;ref(Nation/Flying.jpg,nolink,25x25,Flying);|
|~|&gt;|&gt;|&gt;|&gt;|&gt;|BGCOLOR(#F5F5F5):レベル3の聖職者。火、風などの魔法を持つ|
|BGCOLOR(#F5F5F5):Coya|聖職者&amp;ref(Nation/Sacred.jpg,nolink,25x25,Sacred);|&amp;ref(Nation/C_Gold.jpg,nolink,25x25,Gold);325&amp;ref(Nation/C_Resource.jpg,nolink,25x25,Resource);1&amp;ref(Nation/C_Command.jpg,nolink,25x25,Commander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Leadership);30+&amp;ref(Nation/UndeadLead.jpg,nolink,25x25,Undead Leadership);70+|22&amp;ref(Nation/Flying.jpg,nolink,25x25,Flying);|
|~|&gt;|&gt;|&gt;|&gt;|&gt;|BGCOLOR(#F5F5F5):レベル2の聖職者。地、星、死などの魔法を持つ|
|BGCOLOR(#F5F5F5):Royal Mallqui|聖職者&amp;ref(Nation/Sacred.jpg,nolink,25x25,Sacred);|&amp;ref(Nation/C_Gold.jpg,nolink,25x25,Gold);850&amp;ref(Nation/C_Resource.jpg,nolink,25x25,Resource);1&amp;ref(Nation/C_Command.jpg,nolink,25x25,Commander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Needed);|&amp;ref(Nation/Squad.jpg,nolink,25x25,Squad);1&amp;ref(Nation/LivingLead.jpg,nolink,25x25,Leadership);20+&amp;ref(Nation/MagicLead.jpg,nolink,25x25,Magic Leadership);50+&amp;ref(Nation/UndeadLead.jpg,nolink,25x25,Undead Leadership);180+&amp;ref(Item/Inspirational.jpg,nolink,25x25,Inspirational (+2));|16|
|~|&gt;|&gt;|&gt;|&gt;|&gt;|BGCOLOR(#F5F5F5):レベル3の聖職者。IncaとCoyaを合わせた魔力を持ち高速で戦闘呪文を放つ|
|BGCOLOR(#F5F5F5):Paqo of the Mountain Spirits|魔術師|&amp;ref(Nation/C_Gold.jpg,nolink,25x25,Gold);105&amp;ref(Nation/C_Resource.jpg,nolink,25x25,Resource);2&amp;ref(Nation/C_Command.jpg,nolink,25x25,Commander Point);2|&amp;ref(Nation/R_Mountain.jpg,nolink,25x25,Any Highland/Mountains);|&amp;ref(Spell/P_Research.jpg,nolink,25x25,Lab Needed);|&amp;ref(Nation/Squad.jpg,nolink,25x25,Squad);1&amp;ref(Nation/LivingLead.jpg,nolink,25x25,Leadership);10&amp;ref(Nation/MagicLead.jpg,nolink,25x25,Magic Leadership);10|16&amp;ref(Nation/Mountain-Survival.jpg,nolink,25x25,Mountain Survival);|
|~|&gt;|&gt;|&gt;|&gt;|&gt;|BGCOLOR(#F5F5F5):風と緑の魔法技能を持つ。異端者だが病気治療も可能|
|BGCOLOR(#F5F5F5):Paqo of the Earth Mother|魔術師|&amp;ref(Nation/C_Gold.jpg,nolink,25x25,Gold);95&amp;ref(Nation/C_Resource.jpg,nolink,25x25,Resource);2&amp;ref(Nation/C_Command.jpg,nolink,25x25,Commander Point);2|&amp;ref(Nation/R_Mountain.jpg,nolink,25x25,Any Highland/Mountains);|&amp;ref(Spell/P_Research.jpg,nolink,25x25,Lab Needed);|&amp;ref(Nation/Squad.jpg,nolink,25x25,Squad);1&amp;ref(Nation/LivingLead.jpg,nolink,25x25,Leadership);10&amp;ref(Nation/MagicLead.jpg,nolink,25x25,Magic Leadership);10|16&amp;ref(Nation/Mountain-Survival.jpg,nolink,25x25,Mountain Survival);|
|~|&gt;|&gt;|&gt;|&gt;|&gt;|BGCOLOR(#F5F5F5):地と緑の魔法技能を持つ。こちらも異端者だが病気を治せる|
***兵士
|名称|種別|コスト|&gt;|雇用条件|指揮枠|行軍|
|BGCOLOR(#F5F5F5):Human Warrior|歩兵|&amp;ref(Nation/C_Gold.jpg,nolink,25x25,Gold);7&amp;ref(Nation/C_Resource.jpg,nolink,25x25,Resource);3&amp;ref(Nation/C_Recruitment.jpg,nolink,25x25,Recruitment Point);2|&amp;ref(Nation/R_Fort.jpg,nolink,25x25,Land Fortress);&amp;ref(Nation/R_Mountain.jpg,nolink,25x25,Any Highland/Mountains);||&amp;ref(Nation/LivingLead.jpg,nolink,25x25,Living);&amp;ref(Nation/Undisciplined.jpg,nolink,25x25,Undisciplined);|14&amp;ref(Nation/Mountain-Survival.jpg,nolink,25x25,Mountain Survival);|
|~|&gt;|&gt;|&gt;|&gt;|&gt;|BGCOLOR(#F5F5F5):槍を持つ軽歩兵。統制不能だが値段のわりに戦闘力は標準的|
|BGCOLOR(#F5F5F5):Human Warrior|歩兵|&amp;ref(Nation/C_Gold.jpg,nolink,25x25,Gold);8&amp;ref(Nation/C_Resource.jpg,nolink,25x25,Resource);3&amp;ref(Nation/C_Recruitment.jpg,nolink,25x25,Recruitment Point);2|&amp;ref(Nation/R_Fort.jpg,nolink,25x25,Land Fortress);&amp;ref(Nation/R_Mountain.jpg,nolink,25x25,Any Highland/Mountains);||&amp;ref(Nation/LivingLead.jpg,nolink,25x25,Living);&amp;ref(Nation/Undisciplined.jpg,nolink,25x25,Undisciplined);|14&amp;ref(Nation/Mountain-Survival.jpg,nolink,25x25,Mountain Survival);|
|~|&gt;|&gt;|&gt;|&gt;|&gt;|BGCOLOR(#F5F5F5):槍と皮盾を持つ軽歩兵。盾持ちのため少しだけ丈夫|
|BGCOLOR(#F5F5F5):Human Warrior|射手|&amp;ref(Nation/C_Gold.jpg,nolink,25x25,Gold);8&amp;ref(Nation/C_Resource.jpg,nolink,25x25,Resource);3&amp;ref(Nation/C_Recruitment.jpg,nolink,25x25,Recruitment Point);2|&amp;ref(Nation/R_Fort.jpg,nolink,25x25,Land Fortress);&amp;ref(Nation/R_Mountain.jpg,nolink,25x25,Any Highland/Mountains);||&amp;ref(Nation/LivingLead.jpg,nolink,25x25,Living);&amp;ref(Nation/Undisciplined.jpg,nolink,25x25,Undisciplined);|14&amp;ref(Nation/Mountain-Survival.jpg,nolink,25x25,Mountain Survival);|
|~|&gt;|&gt;|&gt;|&gt;|&gt;|BGCOLOR(#F5F5F5):投石器を持つ軽歩兵。接近戦も可能な能力ではある|
|BGCOLOR(#F5F5F5):Human Warrior|歩兵|&amp;ref(Nation/C_Gold.jpg,nolink,25x25,Gold);8&amp;ref(Nation/C_Resource.jpg,nolink,25x25,Resource);7&amp;ref(Nation/C_Recruitment.jpg,nolink,25x25,Recruitment Point);2|&amp;ref(Nation/R_Fort.jpg,nolink,25x25,Land Fortress);&amp;ref(Nation/R_Mountain.jpg,nolink,25x25,Any Highland/Mountains);||&amp;ref(Nation/LivingLead.jpg,nolink,25x25,Living);&amp;ref(Nation/Undisciplined.jpg,nolink,25x25,Undisciplined);|12&amp;ref(Nation/Mountain-Survival.jpg,nolink,25x25,Mountain Survival);|
|~|&gt;|&gt;|&gt;|&gt;|&gt;|BGCOLOR(#F5F5F5):鈍器、投槍、皮盾を持つ軽歩兵。鎧が少し強化されている|
|BGCOLOR(#F5F5F5):Hatun Runa|飛行兵|&amp;ref(Nation/C_Gold.jpg,nolink,25x25,Gold);5&amp;ref(Nation/C_Resource.jpg,nolink,25x25,Resource);3&amp;ref(Nation/C_Recruitment.jpg,nolink,25x25,Recruitment Point);2|&amp;ref(Nation/R_Fort.jpg,nolink,25x25,Land Fortress);&amp;ref(Nation/Taskmaster.jpg,nolink,25x25,Capture Slaves (Free));||&amp;ref(Nation/LivingLead.jpg,nolink,25x25,Living);&amp;ref(Nation/Undisciplined.jpg,nolink,25x25,Undisciplined);|16&amp;ref(Nation/Flying.jpg,nolink,25x25,Flying);&amp;ref(Nation/Mountain-Survival.jpg,nolink,25x25,Mountain Survival);|
|~|&gt;|&gt;|&gt;|&gt;|&gt;|BGCOLOR(#F5F5F5):鈍器と皮盾を持つ軽戦士。奴隷のため士気は欠くが安価|
|BGCOLOR(#F5F5F5):Aucac Runa Archer|射手|&amp;ref(Nation/C_Gold.jpg,nolink,25x25,Gold);10&amp;ref(Nation/C_Resource.jpg,nolink,25x25,Resource);9&amp;ref(Nation/C_Recruitment.jpg,nolink,25x25,Recruitment Point);9|&amp;ref(Nation/R_Fort.jpg,nolink,25x25,Land Fortress);||&amp;ref(Nation/LivingLead.jpg,nolink,25x25,Living);|18&amp;ref(Nation/Flying.jpg,nolink,25x25,Flying);&amp;ref(Nation/Mountain-Survival.jpg,nolink,25x25,Mountain Survival);|
|~|&gt;|&gt;|&gt;|&gt;|&gt;|BGCOLOR(#F5F5F5):短弓を使う飛行弓兵。腕前もなかなかのもの|
|BGCOLOR(#F5F5F5):Aucac Runa Spearman|飛行兵|&amp;ref(Nation/C_Gold.jpg,nolink,25x25,Gold);10&amp;ref(Nation/C_Resource.jpg,nolink,25x25,Resource);7&amp;ref(Nation/C_Recruitment.jpg,nolink,25x25,Recruitment Point);9|&amp;ref(Nation/R_Fort.jpg,nolink,25x25,Land Fortress);||&amp;ref(Nation/LivingLead.jpg,nolink,25x25,Living);|18&amp;ref(Nation/Flying.jpg,nolink,25x25,Flying);&amp;ref(Nation/Mountain-Survival.jpg,nolink,25x25,Mountain Survival);|
|~|&gt;|&gt;|&gt;|&gt;|&gt;|BGCOLOR(#F5F5F5):軽突撃槍と皮盾を持つ軽戦士。最初の一撃は侮り難い|
|BGCOLOR(#F5F5F5):Aucac Runa Maceman|飛行兵|&amp;ref(Nation/C_Gold.jpg,nolink,25x25,Gold);10&amp;ref(Nation/C_Resource.jpg,nolink,25x25,Resource);7&amp;ref(Nation/C_Recruitment.jpg,nolink,25x25,Recruitment Point);9|&amp;ref(Nation/R_Fort.jpg,nolink,25x25,Land Fortress);||&amp;ref(Nation/LivingLead.jpg,nolink,25x25,Living);|18&amp;ref(Nation/Flying.jpg,nolink,25x25,Flying);&amp;ref(Nation/Mountain-Survival.jpg,nolink,25x25,Mountain Survival);|
|~|&gt;|&gt;|&gt;|&gt;|&gt;|BGCOLOR(#F5F5F5):鈍器と皮盾を持つ軽戦士。単純な攻撃力では他より少しだけ上|
|BGCOLOR(#F5F5F5):Aucac Runa Axeman|飛行兵|&amp;ref(Nation/C_Gold.jpg,nolink,25x25,Gold);10&amp;ref(Nation/C_Resource.jpg,nolink,25x25,Resource);7&amp;ref(Nation/C_Recruitment.jpg,nolink,25x25,Recruitment Point);9|&amp;ref(Nation/R_Fort.jpg,nolink,25x25,Land Fortress);||&amp;ref(Nation/LivingLead.jpg,nolink,25x25,Living);|18&amp;ref(Nation/Flying.jpg,nolink,25x25,Flying);&amp;ref(Nation/Mountain-Survival.jpg,nolink,25x25,Mountain Survival);|
|~|&gt;|&gt;|&gt;|&gt;|&gt;|BGCOLOR(#F5F5F5):斧と皮盾を持つ軽戦士。他より命中率に優れる|
|BGCOLOR(#F5F5F5):Sun Guide|飛行兵&amp;ref(Nation/Sacred.jpg,nolink,25x25,Sacred);|&amp;ref(Nation/C_Gold.jpg,nolink,25x25,Gold);23&amp;ref(Nation/C_Resource.jpg,nolink,25x25,Resource);14&amp;ref(Nation/C_Recruitment.jpg,nolink,25x25,Recruitment Point);27|&amp;ref(Nation/R_Capital.jpg,nolink,25x25,National Capital);|&amp;ref(Spell/P_Holy.jpg,nolink,25x25,Temple Needed);|&amp;ref(Nation/LivingLead.jpg,nolink,25x25,Living);|16&amp;ref(Nation/Flying.jpg,nolink,25x25,Flying);&amp;ref(Nation/Mountain-Survival.jpg,nolink,25x25,Mountain Survival);|
|~|&gt;|&gt;|&gt;|&gt;|&gt;|BGCOLOR(#F5F5F5):魔法の鈍器と盾を持つ戦士。戦闘技能に優れ護衛も得意とする|
|BGCOLOR(#F5F5F5):Condor Warrior|飛行兵&amp;ref(Nation/Sacred.jpg,nolink,25x25,Sacred);|&amp;ref(Nation/C_Gold.jpg,nolink,25x25,Gold);20&amp;ref(Nation/C_Resource.jpg,nolink,25x25,Resource);8&amp;ref(Nation/C_Recruitment.jpg,nolink,25x25,Recruitment Point);23|&amp;ref(Nation/R_Capital.jpg,nolink,25x25,National Capital);|&amp;ref(Spell/P_Holy.jpg,nolink,25x25,Temple Needed);|&amp;ref(Nation/LivingLead.jpg,nolink,25x25,Living);|18&amp;ref(Nation/Flying.jpg,nolink,25x25,Flying);&amp;ref(Nation/Mountain-Survival.jpg,nolink,25x25,Mountain Survival);|
|~|&gt;|&gt;|&gt;|&gt;|&gt;|BGCOLOR(#F5F5F5):軽突撃槍と皮盾を持つ軽戦士。嵐の中でも飛行できる|
**守備隊
|種別|指揮官|兵士|備考|
|陸上下位|Kuraka|Human Warrior:10　Aucac Runa Archer:10　Hatun Runa:10|Human Warriorは鈍器装備|
|陸上上位|Mallqui|Soulless Nazcan Warrior:20　Nazcan Longdead:10|Soullessは鈍器、Longdeadは槍装備|
|陸上要塞|Apu|Aucac Runa Archers:10||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建造不可
***研究所と寺院
|設備|費用|特殊効果|
|研究所|500||
|寺院|400||
**魔法
***魔法資源
|魔法土地|Palace of the Sun Kings, Tombs of the Sun Kings|
|宝石収入|&amp;ref(Spell/V_Fire.jpg,nolink,25x25,Fire Gem);1&amp;ref(Spell/V_Air.jpg,nolink,25x25,Air Gem);1&amp;ref(Spell/V_Earth.jpg,nolink,25x25,Earth Gem);1&amp;ref(Spell/V_Astral.jpg,nolink,25x25,Astral Pearl);1&amp;ref(Spell/V_Death.jpg,nolink,25x25,Death Gem);1|
|特殊機能||
***魔法技能
|名称|雇用|固定魔力|変動魔力|研究力|特殊能力|
|Aclla|&amp;ref(Nation/R_Fort.jpg,nolink,25x25,Land Fortress);|&amp;ref(Spell/P_Fire.jpg,nolink,25x25,Fire);1&amp;ref(Spell/P_Air.jpg,nolink,25x25,Air);1&amp;ref(Spell/P_Holy.jpg,nolink,25x25,Holy);1||&amp;ref(Spell/P_Research.jpg,nolink,25x25,Research);9|&amp;ref(Nation/Sacred.jpg,nolink,25x25,Sacred);|
|Hurin Priest|&amp;ref(Nation/R_Fort.jpg,nolink,25x25,Land Fortress);|&amp;ref(Spell/P_Earth.jpg,nolink,25x25,Earth);1&amp;ref(Spell/P_Death.jpg,nolink,25x25,Death);2&amp;ref(Spell/P_Holy.jpg,nolink,25x25,Holy);2|&amp;ref(Spell/P_Air.jpg,nolink,25x25,Air);&amp;ref(Spell/P_Earth.jpg,nolink,25x25,Earth);&amp;ref(Spell/P_Astral.jpg,nolink,25x25,Astral);+1:100%|&amp;ref(Spell/P_Research.jpg,nolink,25x25,Research);13|&amp;ref(Nation/Sacred.jpg,nolink,25x25,Sacred);|
|Mallqui Priestess|&amp;ref(Nation/R_Fort.jpg,nolink,25x25,Land Fortress);|&amp;ref(Spell/P_Fire.jpg,nolink,25x25,Fire);1&amp;ref(Spell/P_Air.jpg,nolink,25x25,Air);1&amp;ref(Spell/P_Holy.jpg,nolink,25x25,Holy);1||&amp;ref(Spell/P_Research.jpg,nolink,25x25,Research);9|&amp;ref(Nation/Fortune-Teller.jpg,nolink,25x25,Fortune Teller (10));&amp;ref(Nation/Innate-Spellcaster.jpg,nolink,25x25,Innate Spellcaster (1));&amp;ref(Nation/Reanimation-Bonus.jpg,nolink,25x25,Reanimation Bonus (1/1));&amp;ref(Nation/Sacred.jpg,nolink,25x25,Sacred);|
|Mallqui Priest|&amp;ref(Nation/R_Fort.jpg,nolink,25x25,Land Fortress);|&amp;ref(Spell/P_Earth.jpg,nolink,25x25,Earth);1&amp;ref(Spell/P_Death.jpg,nolink,25x25,Death);2&amp;ref(Spell/P_Holy.jpg,nolink,25x25,Holy);2|&amp;ref(Spell/P_Air.jpg,nolink,25x25,Air);&amp;ref(Spell/P_Earth.jpg,nolink,25x25,Earth);&amp;ref(Spell/P_Astral.jpg,nolink,25x25,Astral);+1:100%|&amp;ref(Spell/P_Research.jpg,nolink,25x25,Research);13|&amp;ref(Nation/Fortune-Teller.jpg,nolink,25x25,Fortune Teller (10));&amp;ref(Nation/Innate-Spellcaster.jpg,nolink,25x25,Innate Spellcaster (1));&amp;ref(Nation/Reanimation-Bonus.jpg,nolink,25x25,Reanimation Bonus (2/2));&amp;ref(Nation/Sacred.jpg,nolink,25x25,Sacred);|
|Inca|&amp;ref(Nation/R_Capital.jpg,nolink,25x25,National Capital);|&amp;ref(Spell/P_Fire.jpg,nolink,25x25,Fire);2&amp;ref(Spell/P_Air.jpg,nolink,25x25,Air);2&amp;ref(Spell/P_Holy.jpg,nolink,25x25,Holy);3|&amp;ref(Spell/P_Fire.jpg,nolink,25x25,Fire);&amp;ref(Spell/P_Air.jpg,nolink,25x25,Air);&amp;ref(Spell/P_Astral.jpg,nolink,25x25,Astral);+1:10%|&amp;ref(Spell/P_Research.jpg,nolink,25x25,Research);13+|&amp;ref(Nation/Sacred.jpg,nolink,25x25,Sacred);|
|Coya|&amp;ref(Nation/R_Capital.jpg,nolink,25x25,National Capital);|&amp;ref(Spell/P_Earth.jpg,nolink,25x25,Earth);2&amp;ref(Spell/P_Astral.jpg,nolink,25x25,Astral);2&amp;ref(Spell/P_Death.jpg,nolink,25x25,Death);2&amp;ref(Spell/P_Holy.jpg,nolink,25x25,Holy);2|&amp;ref(Spell/P_Fire.jpg,nolink,25x25,Fire);&amp;ref(Spell/P_Air.jpg,nolink,25x25,Air);&amp;ref(Spell/P_Earth.jpg,nolink,25x25,Earth);&amp;ref(Spell/P_Astral.jpg,nolink,25x25,Astral);&amp;ref(Spell/P_Death.jpg,nolink,25x25,Death);+1:30%|&amp;ref(Spell/P_Research.jpg,nolink,25x25,Research);17+|&amp;ref(Nation/Sacred.jpg,nolink,25x25,Sacred);|
|Royal Mallqui|&amp;ref(Nation/R_Capital.jpg,nolink,25x25,National Capital);|&amp;ref(Spell/P_Fire.jpg,nolink,25x25,Fire);2&amp;ref(Spell/P_Air.jpg,nolink,25x25,Air);2&amp;ref(Spell/P_Earth.jpg,nolink,25x25,Earth);2&amp;ref(Spell/P_Astral.jpg,nolink,25x25,Astral);2&amp;ref(Spell/P_Death.jpg,nolink,25x25,Death);2&amp;ref(Spell/P_Holy.jpg,nolink,25x25,Holy);3|&amp;ref(Spell/P_Fire.jpg,nolink,25x25,Fire);&amp;ref(Spell/P_Air.jpg,nolink,25x25,Air);&amp;ref(Spell/P_Earth.jpg,nolink,25x25,Earth);&amp;ref(Spell/P_Astral.jpg,nolink,25x25,Astral);&amp;ref(Spell/P_Death.jpg,nolink,25x25,Death);+1:10%|&amp;ref(Spell/P_Research.jpg,nolink,25x25,Research);25+|&amp;ref(Nation/Fortune-Teller.jpg,nolink,25x25,Fortune Teller (15));&amp;ref(Nation/Innate-Spellcaster.jpg,nolink,25x25,Innate Spellcaster (2));&amp;ref(Nation/Reanimation-Bonus.jpg,nolink,25x25,Reanimation Bonus (3/3));&amp;ref(Nation/Sacred.jpg,nolink,25x25,Sacred);|
|Paqo of the Mountain Spirits|&amp;ref(Nation/R_Mountain.jpg,nolink,25x25,Any Highland/Mountains);|&amp;ref(Spell/P_Air.jpg,nolink,25x25,Air);1&amp;ref(Spell/P_Nature.jpg,nolink,25x25,Nature);1||&amp;ref(Spell/P_Research.jpg,nolink,25x25,Research);5|&amp;ref(Nation/Inept-Researcher.jpg,nolink,25x25,Inept Researcher (-4));&amp;ref(Nation/Disease-Healer.jpg,nolink,25x25,Disease Healer (1));&amp;ref(Nation/Bringer-of-Fortune.jpg,nolink,25x25,Bringer of Fortune (1));&amp;ref(Nation/Heretic.jpg,nolink,25x25,Heretic (1));|
|Paqo of the Earth Mother|&amp;ref(Nation/R_Mountain.jpg,nolink,25x25,Any Highland/Mountains);|&amp;ref(Spell/P_Earth.jpg,nolink,25x25,Earth);1&amp;ref(Spell/P_Nature.jpg,nolink,25x25,Nature);1||&amp;ref(Spell/P_Research.jpg,nolink,25x25,Research);5|&amp;ref(Nation/Inept-Researcher.jpg,nolink,25x25,Inept Researcher (-4));&amp;ref(Nation/Disease-Healer.jpg,nolink,25x25,Disease Healer (1));&amp;ref(Nation/Fortune-Teller.jpg,nolink,25x25,Fortune Teller (10));&amp;ref(Nation/Heretic.jpg,nolink,25x25,Heretic (1));|
***固有呪文
|領域|名称|主系統|副系統|消費|使用場面|簡易分類|
|Conjuration Lv3|Summon Condors|&amp;ref(Spell/P_Air.jpg,nolink,25x25,Air);2||&amp;ref(Spell/V_Air.jpg,nolink,25x25,Air Gem);9|儀式/陸上専用|兵士召喚|
|~|~|&gt;|&gt;|&gt;|&gt;|包囲や巡回を得意とする神聖なるCondorを10+体召喚します|
|Conjuration Lv5|Summon Huacas|&amp;ref(Spell/P_Astral.jpg,nolink,25x25,Astral);2||&amp;ref(Spell/V_Astral.jpg,nolink,25x25,Astral Pearl);15|儀式/陸上専用|兵士召喚|
|~|~|&gt;|&gt;|&gt;|&gt;|魔法の武具を持つ美しきCaelianの祖Huacaを5体召喚します|
|Conjuration Lv5|Summon Supayas|&amp;ref(Spell/P_Death.jpg,nolink,25x25,Death);2||&amp;ref(Spell/V_Death.jpg,nolink,25x25,Death Gem);10|儀式/陸上専用|兵士召喚|
|~|~|&gt;|&gt;|&gt;|&gt;|神聖なるHuacaの霊Supayaを5体召喚します|
|Enchantment Lv2|Eyes of the Condors|&amp;ref(Spell/P_Air.jpg,nolink,25x25,Air);2||&amp;ref(Spell/V_Air.jpg,nolink,25x25,Air Gem);1|儀式/陸上専用|占術|
|~|~|&gt;|&gt;|&gt;|&gt;|指定した州を鳥の目を通して偵察します|
|Enchantment Lv5|Geoglyphs|&amp;ref(Spell/P_Astral.jpg,nolink,25x25,Astral);3|&amp;ref(Spell/P_Earth.jpg,nolink,25x25,Earth);2|&amp;ref(Spell/V_Astral.jpg,nolink,25x25,Astral Pearl);18|儀式/荒地限定|地方呪附|
|~|~|&gt;|&gt;|&gt;|&gt;|飛行しつつ地上絵を描き州に魔力を満ち溢れさせます|
***固有アイテム
|Construction Lv4|BGCOLOR(#000000):&amp;ref(Item/Helms/Huaca-Headdress.jpg,nolink,75x75,Huaca Headdress);|BGCOLOR(BLACK):COLOR(WHITE):''Huaca Headdress''|冠|&amp;ref(Spell/P_Fire.jpg,nolink,25x25,Fire);2|&amp;ref(Spell/V_Fire.jpg,nolink,25x25,Fire Gem);10|
|~|~|&gt;|&gt;|&gt;|頭部防護：9&amp;br;防御修正：0&amp;br;装備負担：0&amp;br;魔法の防具&amp;br;&amp;br;&amp;ref(Item/Inspirational.jpg,nolink,25x25,Inspirational (1));&amp;ref(Nation/LivingLead.jpg,nolink,25x25,Leadership (25));&amp;ref(Nation/MagicLead.jpg,nolink,25x25,Magic Leadership (10));&amp;ref(Nation/UndeadLead.jpg,nolink,25x25,Undead Leadership (10));&amp;br;HuacaとSupayaの召喚数+2|
|~|&gt;|&gt;|&gt;|&gt;|BGCOLOR(#F5F5F5):様々な敬意を集める冠。用途は幅広い|
**聖職
***支配圏特殊効果
なし
***聖職者特殊能力
アンデッドの聖職者全てにReanimator Priest能力を追加、Reanimater PriestはSupayaを作成可能
</v>
      </c>
    </row>
    <row r="62" spans="1:31" x14ac:dyDescent="0.15">
      <c r="A62" t="s">
        <v>2954</v>
      </c>
      <c r="B62" t="s">
        <v>2943</v>
      </c>
      <c r="C62" t="s">
        <v>2998</v>
      </c>
      <c r="D62" t="s">
        <v>3079</v>
      </c>
      <c r="E62" s="10" t="s">
        <v>11931</v>
      </c>
      <c r="F62" s="10" t="s">
        <v>11933</v>
      </c>
      <c r="H62" t="s">
        <v>11934</v>
      </c>
      <c r="L62" t="s">
        <v>11935</v>
      </c>
      <c r="M62" t="s">
        <v>11936</v>
      </c>
      <c r="O62" t="s">
        <v>11817</v>
      </c>
      <c r="P62">
        <v>2</v>
      </c>
      <c r="R62">
        <v>2</v>
      </c>
      <c r="T62">
        <v>100</v>
      </c>
      <c r="U62">
        <v>500</v>
      </c>
      <c r="W62">
        <v>400</v>
      </c>
      <c r="Y62" t="s">
        <v>11937</v>
      </c>
      <c r="Z62" t="s">
        <v>11938</v>
      </c>
      <c r="AB62" t="str">
        <f t="shared" si="0"/>
        <v>|BGCOLOR(#FDFDFD):[[&amp;ref(Xibalba.jpg,nolink,50x65,Xibalba, Flooded Caves);&gt;./Xibalba]]</v>
      </c>
      <c r="AC62" t="str">
        <f t="shared" ca="1" si="3"/>
        <v>|BGCOLOR(#FAEBD7):[[''Xibalba''&gt;./Xibalba]]</v>
      </c>
      <c r="AD62"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v>
      </c>
      <c r="AE62" t="str">
        <f ca="1">CONCATENATE("*",B62,", ",C62,CHAR(10),E62,CHAR(10),"**国勢",CHAR(10),"|種族|",F62,"|",CHAR(10),"|経済|",G62,"|",CHAR(10),"|気候|",IF(H62&lt;&gt;"",REPT(SUBSTITUTE(SUBSTITUTE(LEFT(H62,4),"Heat","&amp;ref(Spell/S_Heat.jpg,nolink,25x25,Heat);"),"Cold","&amp;ref(Spell/S_Cold.jpg,nolink,25x25,Cold);"),RIGHT(H62,1)),""),"|",CHAR(10),"|祝福|",SUBSTITUTE(SUBSTITUTE(SUBSTITUTE(SUBSTITUTE(SUBSTITUTE(SUBSTITUTE(SUBSTITUTE(SUBSTITUTE(J62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62&amp;" "&amp;B62&amp;" 指揮官 S",Troops!$A:$A,0)&amp;":AJ"&amp;MATCH(A62&amp;" "&amp;B62&amp;" 指揮官 E",Troops!$A:$A,0))),myConcat(INDIRECT("Troops!AJ"&amp;MATCH(A62&amp;" "&amp;B62&amp;" 指揮官 S",Troops!$A:$A,0)))),CHAR(10),"***兵士",CHAR(10),"|名称|種別|コスト|&gt;|雇用条件|指揮枠|行軍|",CHAR(10),IFERROR(myConcat(INDIRECT("Troops!AJ"&amp;MATCH(A62&amp;" "&amp;B62&amp;" 兵士 S",Troops!$A:$A,0)&amp;":AJ"&amp;MATCH(A62&amp;" "&amp;B62&amp;" 兵士 E",Troops!$A:$A,0))),myConcat(INDIRECT("Troops!AJ"&amp;MATCH(A62&amp;" "&amp;B62&amp;" 指揮官 S",Troops!$A:$A,0)))),"**守備隊",CHAR(10),"|種別|指揮官|兵士|備考|",CHAR(10),IFERROR(myConcat(INDIRECT("Defence!H"&amp;MATCH(A62&amp;" "&amp;B62&amp;" S",Defence!$A:$A,0)&amp;":H"&amp;MATCH(A62&amp;" "&amp;B62&amp;" E",Defence!$A:$A,0))),myConcat(INDIRECT("Defence!H"&amp;MATCH(A62&amp;" "&amp;B62&amp;" S",Defence!$A:$A,0)))),CHAR(10),"**建造物",CHAR(10),"***首都要塞",CHAR(10),"|名称|管理力|指揮官雇用|兵士雇用|食糧庫|守備隊倍率|防壁強度|",CHAR(10),VLOOKUP(L62,Fort!$D:$M,10,FALSE),CHAR(10),"***陸上要塞",CHAR(10),"|名称|建造費|工期|管理力|指揮官雇用|兵士雇用|食糧庫|守備隊倍率|防壁強度|",CHAR(10),IFERROR(myConcat(INDIRECT(ADDRESS(MATCH(M62&amp;"1",Fort!$A:$A,0),MATCH(T62,Fort!$1:$1,0),3,1,"Fort")&amp;":"&amp;ADDRESS(MATCH(M62&amp;P62,Fort!$A:$A,0),MATCH(T62,Fort!$1:$1,0),3,1))),myConcat(INDIRECT(ADDRESS(MATCH(M62&amp;"1",Fort!$A:$A,0),MATCH(T62,Fort!$1:$1,0),3,1,"Fort")))),IFERROR("***沿岸要塞"&amp;CHAR(10)&amp;"|名称|建造費|工期|管理力|指揮官雇用|兵士雇用|食糧庫|守備隊倍率|防壁強度|"&amp;CHAR(10)&amp;IFERROR(myConcat(INDIRECT(ADDRESS(MATCH(N62&amp;"1",Fort!$A:$A,0),MATCH(T62,Fort!$1:$1,0),3,1,"Fort")&amp;":"&amp;ADDRESS(MATCH(N62&amp;Q62,Fort!$A:$A,0),MATCH(T62,Fort!$1:$1,0),3,1))),myConcat(INDIRECT(ADDRESS(MATCH(N62&amp;"1",Fort!$A:$A,0),MATCH(T62,Fort!$1:$1,0),3,1,"Fort")))&amp;CHAR(10)),""),"***水中要塞",CHAR(10),IFERROR("|名称|建造費|工期|管理力|指揮官雇用|兵士雇用|食糧庫|守備隊倍率|防壁強度|"&amp;CHAR(10)&amp;IFERROR(myConcat(INDIRECT(ADDRESS(MATCH(O62&amp;"1",Fort!$A:$A,0),MATCH(T62,Fort!$1:$1,0),3,1,"Fort")&amp;":"&amp;ADDRESS(MATCH(O62&amp;R62,Fort!$A:$A,0),MATCH(T62,Fort!$1:$1,0),3,1))),myConcat(INDIRECT(ADDRESS(MATCH(O62&amp;"1",Fort!$A:$A,0),MATCH(T62,Fort!$1:$1,0),3,1,"Fort")))),"建造不可"),CHAR(10),"***研究所と寺院",CHAR(10),"|設備|費用|特殊効果|",CHAR(10),"|研究所|",IF(U62&lt;&gt;500,"''"&amp;U62&amp;"''",U62),"|",V62,"|",CHAR(10),"|寺院|",IF(W62&lt;&gt;400,"''"&amp;W62&amp;"''",W62),"|",X62,"|",CHAR(10),"**魔法",CHAR(10),"***魔法資源",CHAR(10),"|魔法土地|",Y62,"|",CHAR(10),"|宝石収入|",SUBSTITUTE(SUBSTITUTE(SUBSTITUTE(SUBSTITUTE(SUBSTITUTE(SUBSTITUTE(SUBSTITUTE(SUBSTITUTE(Z62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Slave);"),"|",CHAR(10),"|特殊機能|",AA62,"|",CHAR(10),"***魔法技能",CHAR(10),"|名称|雇用|固定魔力|変動魔力|研究力|特殊能力|",CHAR(10),IFERROR(myConcat(INDIRECT("MagicSkill!AM"&amp;MATCH(A62&amp;" "&amp;B62&amp;" S",MagicSkill!$A:$A,0)&amp;":AM"&amp;MATCH(A62&amp;" "&amp;B62&amp;" E",MagicSkill!$A:$A,0))),myConcat(INDIRECT("MagicSkill!AM"&amp;MATCH(A62&amp;" "&amp;B62&amp;" S",MagicSkill!$A:$A,0)))),CHAR(10),"***固有呪文",CHAR(10),IFERROR(CHAR(10)&amp;"|領域|名称|主系統|副系統|消費|使用場面|簡易分類|"&amp;CHAR(10)&amp;IFERROR(myConcat(INDIRECT("NationalSpellWork!E"&amp;MATCH(A62&amp;" "&amp;B62&amp;" S",NationalSpellWork!$A:$A,0)&amp;":E"&amp;MATCH(A62&amp;" "&amp;B62&amp;" E",NationalSpellWork!$A:$A,0))),myConcat(INDIRECT("NationalSpellWork!E"&amp;MATCH(A62&amp;" "&amp;B62&amp;" S",NationalSpellWork!$A:$A,0)))),"なし"),CHAR(10),"***固有アイテム",CHAR(10),IFERROR(IFERROR(myConcat(INDIRECT("NationalItemWork!E"&amp;MATCH(A62&amp;" "&amp;B62&amp;" S",NationalItemWork!$A:$A,0)&amp;":E"&amp;MATCH(A62&amp;" "&amp;B62&amp;" E",NationalItemWork!$A:$A,0))),myConcat(INDIRECT("NationalItemWork!E"&amp;MATCH(A62&amp;" "&amp;B62&amp;" S",NationalItemWork!$A:$A,0)))),"なし"),CHAR(10),"**聖職",CHAR(10),"***支配圏特殊効果",CHAR(10),IF(I62&lt;&gt;"",I62,"なし"),CHAR(10),"***聖職者特殊能力",CHAR(10),IF(K62&lt;&gt;"",K62,"なし"),CHAR(10))</f>
        <v xml:space="preserve">*Xibalba, Flooded Caves
Xibalbaは、Mictlanの森林の下に広がる、水に満たされた広大なる暗き洞窟世界です。
伝説によれば、その東の地平線への日々の旅に際して、太陽と月は迷宮洞窟を通過していました。
この旅の間、彼らはXibalbaの地下世界の暗き領域に住まう蝙蝠人、Zotzによって護衛されました。
しかし、この洞窟の領域は大いなる災害に襲われました。
星は海に落ち、そして大洪水はXibalbaの洞穴を水没させました。
蝙蝠人たちは溺れたか、洞窟から逃げ出しましたが、新たなる住民はすぐに現れました。
Zotzは、粉砕されたAtlantisからの難民によって取って代わられました。
落ちた星、あるいはXibalbaの暗き魔法は、Atlantianを変質させました。
XibalbaのAtlantianは、より蟇蛙のような特徴を発達させ、新たなる血統が誕生しました。
彼らは自らをMuuch、蛙人と呼びました。
彼らの王、洪水の強大なる魔術師Bacabは最後のXibalbaの都市を征服し、Mictlanの森林の地下にある洞穴でMuuchの王国を築きました。
暫くすると、Muuchはその洞窟の上にある森林へと進出し、そしてMuuchと新たなる血統が現れました。
森林では、MuuchとZotzの間に脆い同盟関係が構築されました。
一方、Bacabは干上がった洞窟に隠れていたZotzを追い詰め、彼らに隷属を強いました。
現在、Xibalbaは少数のZotzの被征服民を擁するMuuchの王国です。
**国勢
|種族|蛙人、蝙蝠人|
|経済||
|気候|&amp;ref(Spell/S_Heat.jpg,nolink,25x25,Heat);|
|祝福||
**正規軍
***指揮官
|名称|種別|コスト|&gt;|雇用条件|指揮能力|行軍|
|BGCOLOR(#F5F5F5):Muuch Ajaw|聖職者&amp;ref(Nation/Sacred.jpg,nolink,25x25,Sacred);|&amp;ref(Nation/C_Gold.jpg,nolink,25x25,Gold);115&amp;ref(Nation/C_Resource.jpg,nolink,25x25,Resource);38&amp;ref(Nation/C_Command.jpg,nolink,25x25,Commander Point);1|&amp;ref(Nation/R_Fort.jpg,nolink,25x25,Land Fortress);&amp;ref(Nation/R_UW-Fort.jpg,nolink,25x25,Underwater Fortress);|&amp;ref(Spell/P_Holy.jpg,nolink,25x25,Temple Needed);|&amp;ref(Nation/Squad.jpg,nolink,25x25,Squad);3&amp;ref(Nation/LivingLead.jpg,nolink,25x25,Leadership);80|12&amp;ref(Nation/Amphibian.jpg,nolink,25x25,Amphibian);&amp;ref(Nation/Swamp-Survival.jpg,nolink,25x25,Swamp Survival);&amp;ref(Nation/Swimming.jpg,nolink,25x25,Swimming);|
|~|&gt;|&gt;|&gt;|&gt;|&gt;|BGCOLOR(#F5F5F5):レベル1の聖職者。指揮官も兼任する|
|BGCOLOR(#F5F5F5):Ah Itz|魔術師|&amp;ref(Nation/C_Gold.jpg,nolink,25x25,Gold);65&amp;ref(Nation/C_Resource.jpg,nolink,25x25,Resource);1&amp;ref(Nation/C_Command.jpg,nolink,25x25,Commander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Leadership);30|14&amp;ref(Nation/Amphibian.jpg,nolink,25x25,Amphibian);&amp;ref(Nation/Swamp-Survival.jpg,nolink,25x25,Swamp Survival);&amp;ref(Nation/Swimming.jpg,nolink,25x25,Swimming);|
|~|&gt;|&gt;|&gt;|&gt;|&gt;|BGCOLOR(#F5F5F5):水と死の魔法技能を持つ。群れると侮れない戦力に|
|BGCOLOR(#F5F5F5):Ah Ha'|聖職者&amp;ref(Nation/Sacred.jpg,nolink,25x25,Sacred);|&amp;ref(Nation/C_Gold.jpg,nolink,25x25,Gold);100&amp;ref(Nation/C_Resource.jpg,nolink,25x25,Resource);1&amp;ref(Nation/C_Command.jpg,nolink,25x25,Commander Point);2|&amp;ref(Nation/R_Fort.jpg,nolink,25x25,Land Fortress);&amp;ref(Nation/R_UW-Fort.jpg,nolink,25x25,Underwater Fortress);|&amp;ref(Spell/P_Research.jpg,nolink,25x25,Lab Needed);&amp;ref(Spell/P_Holy.jpg,nolink,25x25,Temple Needed);|&amp;ref(Nation/Squad.jpg,nolink,25x25,Squad);1&amp;ref(Nation/LivingLead.jpg,nolink,25x25,Leadership);10&amp;ref(Nation/MagicLead.jpg,nolink,25x25,Magic Leadership);10|14&amp;ref(Nation/Amphibian.jpg,nolink,25x25,Amphibian);&amp;ref(Nation/Swamp-Survival.jpg,nolink,25x25,Swamp Survival);&amp;ref(Nation/Swimming.jpg,nolink,25x25,Swimming);|
|~|&gt;|&gt;|&gt;|&gt;|&gt;|BGCOLOR(#F5F5F5):レベル1の聖職者。水と地の魔法技能も持つ|
|BGCOLOR(#F5F5F5):Muuch K'uhul|聖職者&amp;ref(Nation/Sacred.jpg,nolink,25x25,Sacred);|&amp;ref(Nation/C_Gold.jpg,nolink,25x25,Gold);290&amp;ref(Nation/C_Resource.jpg,nolink,25x25,Resource);1&amp;ref(Nation/C_Command.jpg,nolink,25x25,Commander Point);2|&amp;ref(Nation/R_Fort.jpg,nolink,25x25,Land Fortress);&amp;ref(Nation/R_UW-Fort.jpg,nolink,25x25,Underwater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Leadership);30+|14&amp;ref(Nation/Amphibian.jpg,nolink,25x25,Amphibian);&amp;ref(Nation/Swamp-Survival.jpg,nolink,25x25,Swamp Survival);&amp;ref(Nation/Swimming.jpg,nolink,25x25,Swimming);|
|~|&gt;|&gt;|&gt;|&gt;|&gt;|BGCOLOR(#F5F5F5):レベル1の聖職者。水、地、死などの魔法技能も持つ|
|BGCOLOR(#F5F5F5):Chak Muuch Assassin|暗殺者&amp;ref(Nation/Sacred.jpg,nolink,25x25,Sacred);|&amp;ref(Nation/C_Gold.jpg,nolink,25x25,Gold);115&amp;ref(Nation/C_Resource.jpg,nolink,25x25,Resource);27&amp;ref(Nation/C_Command.jpg,nolink,25x25,Commander Point);1|&amp;ref(Nation/R_Capital.jpg,nolink,25x25,National Capital);|&amp;ref(Spell/P_Holy.jpg,nolink,25x25,Temple Needed);||12&amp;ref(Nation/Amphibian.jpg,nolink,25x25,Amphibian);&amp;ref(Nation/Swamp-Survival.jpg,nolink,25x25,Swamp Survival);&amp;ref(Nation/Swimming.jpg,nolink,25x25,Swimming);|
|~|&gt;|&gt;|&gt;|&gt;|&gt;|BGCOLOR(#F5F5F5):疲労毒の武器を使う暗殺者。やや鈍重だが攻撃力は十分|
|BGCOLOR(#F5F5F5):Bacab|聖職者&amp;ref(Nation/Sacred.jpg,nolink,25x25,Sacred);|&amp;ref(Nation/C_Gold.jpg,nolink,25x25,Gold);455&amp;ref(Nation/C_Resource.jpg,nolink,25x25,Resource);1&amp;ref(Nation/C_Command.jpg,nolink,25x25,Commander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Leadership);25+&amp;ref(Nation/UndeadLead.jpg,nolink,25x25,Undead Leadership);40+|16&amp;ref(Nation/Amphibian.jpg,nolink,25x25,Amphibian);&amp;ref(Nation/Swamp-Survival.jpg,nolink,25x25,Swamp Survival);&amp;ref(Nation/Swimming.jpg,nolink,25x25,Swimming);&amp;ref(Nation/Gift-of-Water-Breathing.jpg,nolink,25x25,Gift of Water Breathing (20 size points));|
|~|&gt;|&gt;|&gt;|&gt;|&gt;|BGCOLOR(#F5F5F5):レベル2の聖職者。水、地、死などの強大な魔法技能を持つ|
|BGCOLOR(#F5F5F5):Camazotz|魔術師|&amp;ref(Nation/C_Gold.jpg,nolink,25x25,Gold);165&amp;ref(Nation/C_Resource.jpg,nolink,25x25,Resource);1&amp;ref(Nation/C_Command.jpg,nolink,25x25,Commander Point);2|&amp;ref(Nation/R_Capital.jpg,nolink,25x25,National Capital);&amp;ref(Nation/R_Cave.jpg,nolink,25x25,Any Cave);|&amp;ref(Spell/P_Research.jpg,nolink,25x25,Lab Needed);|&amp;ref(Nation/Squad.jpg,nolink,25x25,Squad);1&amp;ref(Nation/LivingLead.jpg,nolink,25x25,Leadership);10&amp;ref(Nation/MagicLead.jpg,nolink,25x25,Magic Leadership);20&amp;ref(Nation/UndeadLead.jpg,nolink,25x25,Undead Leadership);65+|20&amp;ref(Nation/Stealthy.jpg,nolink,25x25,Stealthy (40));&amp;ref(Nation/Flying.jpg,nolink,25x25,Flying);&amp;ref(Nation/Forest-Survival.jpg,nolink,25x25,Forest Survival);|
|~|&gt;|&gt;|&gt;|&gt;|&gt;|BGCOLOR(#F5F5F5):死、血などの魔法技能を持つ。種族的に奴隷集めが得意|
|BGCOLOR(#F5F5F5):Muuch Scout|斥候|&amp;ref(Nation/C_Gold.jpg,nolink,25x25,Gold);25&amp;ref(Nation/C_Resource.jpg,nolink,25x25,Resource);1&amp;ref(Nation/C_Command.jpg,nolink,25x25,Commander Point);1|&amp;ref(Nation/R_Forest.jpg,nolink,25x25,Any Forest);|||14&amp;ref(Nation/Stealthy.jpg,nolink,25x25,Stealthy (50));&amp;ref(Nation/Amphibian.jpg,nolink,25x25,Amphibian);&amp;ref(Nation/Forest-Survival.jpg,nolink,25x25,Forest Survival);&amp;ref(Nation/Swamp-Survival.jpg,nolink,25x25,Swamp Survival);&amp;ref(Nation/Swimming.jpg,nolink,25x25,Swimming);|
|~|&gt;|&gt;|&gt;|&gt;|&gt;|BGCOLOR(#F5F5F5):水陸両棲の斥候。森限定だが要塞が必要ない|
|BGCOLOR(#F5F5F5):Muuch Batab|指揮官|&amp;ref(Nation/C_Gold.jpg,nolink,25x25,Gold);45&amp;ref(Nation/C_Resource.jpg,nolink,25x25,Resource);11&amp;ref(Nation/C_Command.jpg,nolink,25x25,Commander Point);1|&amp;ref(Nation/R_Forest.jpg,nolink,25x25,Any Forest);||&amp;ref(Nation/Squad.jpg,nolink,25x25,Squad);2&amp;ref(Nation/LivingLead.jpg,nolink,25x25,Leadership);40|10&amp;ref(Nation/Stealthy.jpg,nolink,25x25,Stealthy (50));&amp;ref(Nation/Amphibian.jpg,nolink,25x25,Amphibian);&amp;ref(Nation/Swamp-Survival.jpg,nolink,25x25,Swamp Survival);&amp;ref(Nation/Swimming.jpg,nolink,25x25,Swimming);|
|~|&gt;|&gt;|&gt;|&gt;|&gt;|BGCOLOR(#F5F5F5):標準的な指揮官。隠れるのもなかなか上手い|
|BGCOLOR(#F5F5F5):Zotz Batab|指揮官|&amp;ref(Nation/C_Gold.jpg,nolink,25x25,Gold);40&amp;ref(Nation/C_Resource.jpg,nolink,25x25,Resource);3&amp;ref(Nation/C_Command.jpg,nolink,25x25,Commander Point);1|&amp;ref(Nation/R_Forest.jpg,nolink,25x25,Any Forest);&amp;ref(Nation/R_Cave.jpg,nolink,25x25,Any Cave);||&amp;ref(Nation/Squad.jpg,nolink,25x25,Squad);2&amp;ref(Nation/LivingLead.jpg,nolink,25x25,Leadership);40&amp;ref(Nation/MagicLead.jpg,nolink,25x25,Magic Leadership);10|18&amp;ref(Nation/Stealthy.jpg,nolink,25x25,Stealthy (40));&amp;ref(Nation/Flying.jpg,nolink,25x25,Flying);&amp;ref(Nation/Forest-Survival.jpg,nolink,25x25,Forest Survival);|
|~|&gt;|&gt;|&gt;|&gt;|&gt;|BGCOLOR(#F5F5F5):飛行する指揮官。強襲部隊のお手軽な指揮に|
|BGCOLOR(#F5F5F5):Way|魔術師|&amp;ref(Nation/C_Gold.jpg,nolink,25x25,Gold);145&amp;ref(Nation/C_Resource.jpg,nolink,25x25,Resource);1&amp;ref(Nation/C_Command.jpg,nolink,25x25,Commander Point);2|&amp;ref(Nation/R_Forest.jpg,nolink,25x25,Any Forest);|&amp;ref(Spell/P_Research.jpg,nolink,25x25,Lab Needed);|&amp;ref(Nation/Squad.jpg,nolink,25x25,Squad);1&amp;ref(Nation/LivingLead.jpg,nolink,25x25,Leadership);10+&amp;ref(Nation/MagicLead.jpg,nolink,25x25,Magic Leadership);25+&amp;ref(Nation/UndeadLead.jpg,nolink,25x25,Undead Leadership);5+|22&amp;ref(Nation/Stealthy.jpg,nolink,25x25,Stealthy (40));&amp;ref(Nation/Flying.jpg,nolink,25x25,Flying);&amp;ref(Nation/Forest-Survival.jpg,nolink,25x25,Forest Survival);|
|~|&gt;|&gt;|&gt;|&gt;|&gt;|BGCOLOR(#F5F5F5):緑、血などの魔法技能を持つ。変身能力も備える|
***兵士
|名称|種別|コスト|&gt;|雇用条件|指揮枠|行軍|
|BGCOLOR(#F5F5F5):Muuch Militia|歩兵|&amp;ref(Nation/C_Gold.jpg,nolink,25x25,Gold);7&amp;ref(Nation/C_Resource.jpg,nolink,25x25,Resource);3&amp;ref(Nation/C_Recruitment.jpg,nolink,25x25,Recruitment Point);3|&amp;ref(Nation/R_Fort.jpg,nolink,25x25,Land Fortress);||&amp;ref(Nation/LivingLead.jpg,nolink,25x25,Living);|12&amp;ref(Nation/Amphibian.jpg,nolink,25x25,Amphibian);&amp;ref(Nation/Swamp-Survival.jpg,nolink,25x25,Swamp Survival);&amp;ref(Nation/Swimming.jpg,nolink,25x25,Swimming);|
|~|&gt;|&gt;|&gt;|&gt;|&gt;|BGCOLOR(#F5F5F5):槍を持つ民兵。戦力には数えられない|
|BGCOLOR(#F5F5F5):Muuch Dart Thrower|歩兵|&amp;ref(Nation/C_Gold.jpg,nolink,25x25,Gold);10&amp;ref(Nation/C_Resource.jpg,nolink,25x25,Resource);4&amp;ref(Nation/C_Recruitment.jpg,nolink,25x25,Recruitment Point);9|&amp;ref(Nation/R_Fort.jpg,nolink,25x25,Land Fortress);||&amp;ref(Nation/LivingLead.jpg,nolink,25x25,Living);|12&amp;ref(Nation/Amphibian.jpg,nolink,25x25,Amphibian);&amp;ref(Nation/Swamp-Survival.jpg,nolink,25x25,Swamp Survival);&amp;ref(Nation/Swimming.jpg,nolink,25x25,Swimming);|
|~|&gt;|&gt;|&gt;|&gt;|&gt;|BGCOLOR(#F5F5F5):短剣と吹矢を持つ軽歩兵。射撃部隊と扱うには射程に難あり|
|BGCOLOR(#F5F5F5):Muuch Warrior|歩兵|&amp;ref(Nation/C_Gold.jpg,nolink,25x25,Gold);10&amp;ref(Nation/C_Resource.jpg,nolink,25x25,Resource);3&amp;ref(Nation/C_Recruitment.jpg,nolink,25x25,Recruitment Point);9|&amp;ref(Nation/R_Fort.jpg,nolink,25x25,Land Fortress);||&amp;ref(Nation/LivingLead.jpg,nolink,25x25,Living);|12&amp;ref(Nation/Amphibian.jpg,nolink,25x25,Amphibian);&amp;ref(Nation/Swamp-Survival.jpg,nolink,25x25,Swamp Survival);&amp;ref(Nation/Swimming.jpg,nolink,25x25,Swimming);|
|~|&gt;|&gt;|&gt;|&gt;|&gt;|BGCOLOR(#F5F5F5):槍と皮盾を持つ軽歩兵。装備は弱いが身体能力はそれなり|
|BGCOLOR(#F5F5F5):Muuch Warrior|歩兵|&amp;ref(Nation/C_Gold.jpg,nolink,25x25,Gold);10&amp;ref(Nation/C_Resource.jpg,nolink,25x25,Resource);5&amp;ref(Nation/C_Recruitment.jpg,nolink,25x25,Recruitment Point);9|&amp;ref(Nation/R_Fort.jpg,nolink,25x25,Land Fortress);||&amp;ref(Nation/LivingLead.jpg,nolink,25x25,Living);|12&amp;ref(Nation/Amphibian.jpg,nolink,25x25,Amphibian);&amp;ref(Nation/Swamp-Survival.jpg,nolink,25x25,Swamp Survival);&amp;ref(Nation/Swimming.jpg,nolink,25x25,Swimming);|
|~|&gt;|&gt;|&gt;|&gt;|&gt;|BGCOLOR(#F5F5F5):刃付き棍棒と皮盾を持つ軽歩兵。一撃はそれなりに重い|
|BGCOLOR(#F5F5F5):Muuch Warrior|歩兵|&amp;ref(Nation/C_Gold.jpg,nolink,25x25,Gold);10&amp;ref(Nation/C_Resource.jpg,nolink,25x25,Resource);10&amp;ref(Nation/C_Recruitment.jpg,nolink,25x25,Recruitment Point);9|&amp;ref(Nation/R_Fort.jpg,nolink,25x25,Land Fortress);||&amp;ref(Nation/LivingLead.jpg,nolink,25x25,Living);|8&amp;ref(Nation/Amphibian.jpg,nolink,25x25,Amphibian);&amp;ref(Nation/Swamp-Survival.jpg,nolink,25x25,Swamp Survival);&amp;ref(Nation/Swimming.jpg,nolink,25x25,Swimming);|
|~|&gt;|&gt;|&gt;|&gt;|&gt;|BGCOLOR(#F5F5F5):槍と皮盾を持つ歩兵。装備の質が全体的に向上|
|BGCOLOR(#F5F5F5):Muuch Warrior|歩兵|&amp;ref(Nation/C_Gold.jpg,nolink,25x25,Gold);10&amp;ref(Nation/C_Resource.jpg,nolink,25x25,Resource);11&amp;ref(Nation/C_Recruitment.jpg,nolink,25x25,Recruitment Point);9|&amp;ref(Nation/R_Fort.jpg,nolink,25x25,Land Fortress);||&amp;ref(Nation/LivingLead.jpg,nolink,25x25,Living);|8&amp;ref(Nation/Amphibian.jpg,nolink,25x25,Amphibian);&amp;ref(Nation/Swamp-Survival.jpg,nolink,25x25,Swamp Survival);&amp;ref(Nation/Swimming.jpg,nolink,25x25,Swimming);|
|~|&gt;|&gt;|&gt;|&gt;|&gt;|BGCOLOR(#F5F5F5):刃付き棍棒と皮盾を持つ軽歩兵。兜がないため事故は多い|
|BGCOLOR(#F5F5F5):Chak Muuch Dart Thrower|歩兵&amp;ref(Nation/Sacred.jpg,nolink,25x25,Sacred);|&amp;ref(Nation/C_Gold.jpg,nolink,25x25,Gold);19&amp;ref(Nation/C_Resource.jpg,nolink,25x25,Resource);5&amp;ref(Nation/C_Recruitment.jpg,nolink,25x25,Recruitment Point);19|&amp;ref(Nation/R_Capital.jpg,nolink,25x25,National Capital);|&amp;ref(Spell/P_Holy.jpg,nolink,25x25,Temple Needed);|&amp;ref(Nation/LivingLead.jpg,nolink,25x25,Living);|12&amp;ref(Nation/Amphibian.jpg,nolink,25x25,Amphibian);&amp;ref(Nation/Swamp-Survival.jpg,nolink,25x25,Swamp Survival);&amp;ref(Nation/Swimming.jpg,nolink,25x25,Swimming);|
|~|&gt;|&gt;|&gt;|&gt;|&gt;|BGCOLOR(#F5F5F5):毒槍と毒吹矢を持つ軽歩兵。彼らの毒は疲労を蓄積させる|
|BGCOLOR(#F5F5F5):Chak Muuch Obsidian Warrior|歩兵&amp;ref(Nation/Sacred.jpg,nolink,25x25,Sacred);|&amp;ref(Nation/C_Gold.jpg,nolink,25x25,Gold);26&amp;ref(Nation/C_Resource.jpg,nolink,25x25,Resource);26&amp;ref(Nation/C_Recruitment.jpg,nolink,25x25,Recruitment Point);29|&amp;ref(Nation/R_Capital.jpg,nolink,25x25,National Capital);|&amp;ref(Spell/P_Holy.jpg,nolink,25x25,Temple Needed);|&amp;ref(Nation/LivingLead.jpg,nolink,25x25,Living);|10&amp;ref(Nation/Amphibian.jpg,nolink,25x25,Amphibian);&amp;ref(Nation/Swamp-Survival.jpg,nolink,25x25,Swamp Survival);&amp;ref(Nation/Swimming.jpg,nolink,25x25,Swimming);|
|~|&gt;|&gt;|&gt;|&gt;|&gt;|BGCOLOR(#F5F5F5):魔法の剣と皮盾を持つ歩兵。剣には毒も塗られている|
|BGCOLOR(#F5F5F5):Wo' Muuch|歩兵&amp;ref(Nation/Sacred.jpg,nolink,25x25,Sacred);|&amp;ref(Nation/C_Gold.jpg,nolink,25x25,Gold);35&amp;ref(Nation/C_Resource.jpg,nolink,25x25,Resource);38&amp;ref(Nation/C_Recruitment.jpg,nolink,25x25,Recruitment Point);39|&amp;ref(Nation/R_Capital.jpg,nolink,25x25,National Capital);|&amp;ref(Spell/P_Holy.jpg,nolink,25x25,Temple Needed);|&amp;ref(Nation/LivingLead.jpg,nolink,25x25,Living);|12&amp;ref(Nation/Amphibian.jpg,nolink,25x25,Amphibian);&amp;ref(Nation/Swamp-Survival.jpg,nolink,25x25,Swamp Survival);&amp;ref(Nation/Swimming.jpg,nolink,25x25,Swimming);|
|~|&gt;|&gt;|&gt;|&gt;|&gt;|BGCOLOR(#F5F5F5):魔法の剣と皮盾を持つ重歩兵。大柄で筋力も相応に高い|
|BGCOLOR(#F5F5F5):Muuch Jungle Warrior|歩兵|&amp;ref(Nation/C_Gold.jpg,nolink,25x25,Gold);10&amp;ref(Nation/C_Resource.jpg,nolink,25x25,Resource);5&amp;ref(Nation/C_Recruitment.jpg,nolink,25x25,Recruitment Point);9|&amp;ref(Nation/R_Forest.jpg,nolink,25x25,Any Forest);||&amp;ref(Nation/LivingLead.jpg,nolink,25x25,Living);|12&amp;ref(Nation/Stealthy.jpg,nolink,25x25,Stealthy (40));&amp;ref(Nation/Amphibian.jpg,nolink,25x25,Amphibian);&amp;ref(Nation/Forest-Survival.jpg,nolink,25x25,Forest Survival);&amp;ref(Nation/Swamp-Survival.jpg,nolink,25x25,Swamp Survival);&amp;ref(Nation/Swimming.jpg,nolink,25x25,Swimming);|
|~|&gt;|&gt;|&gt;|&gt;|&gt;|BGCOLOR(#F5F5F5):刃付き棍棒と皮盾を持つ軽歩兵。森の蛙は隠密行動が可能|
|BGCOLOR(#F5F5F5):Zotz Warrior|飛行兵|&amp;ref(Nation/C_Gold.jpg,nolink,25x25,Gold);8&amp;ref(Nation/C_Resource.jpg,nolink,25x25,Resource);1&amp;ref(Nation/C_Recruitment.jpg,nolink,25x25,Recruitment Point);6|10/&amp;ref(Nation/R_Forest.jpg,nolink,25x25,Any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|~|&gt;|&gt;|&gt;|&gt;|&gt;|BGCOLOR(#F5F5F5):突撃槍を持つ軽戦士。最初の一撃だけはそれなり|
|BGCOLOR(#F5F5F5):Zotz Warrior|飛行兵|&amp;ref(Nation/C_Gold.jpg,nolink,25x25,Gold);8&amp;ref(Nation/C_Resource.jpg,nolink,25x25,Resource);2&amp;ref(Nation/C_Recruitment.jpg,nolink,25x25,Recruitment Point);6|10/&amp;ref(Nation/R_Forest.jpg,nolink,25x25,Any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|~|&gt;|&gt;|&gt;|&gt;|&gt;|BGCOLOR(#F5F5F5):刃付き大棍棒を持つ軽戦士。両手武器で非力さを補っている|
|BGCOLOR(#F5F5F5):Lakam Ha' Warrior|歩兵|&amp;ref(Nation/C_Gold.jpg,nolink,25x25,Gold);10&amp;ref(Nation/C_Resource.jpg,nolink,25x25,Resource);5&amp;ref(Nation/C_Recruitment.jpg,nolink,25x25,Recruitment Point);9|&amp;ref(Nation/R_UW-Fort.jpg,nolink,25x25,Underwater Fortress);||&amp;ref(Nation/LivingLead.jpg,nolink,25x25,Living);|10&amp;ref(Nation/Amphibian.jpg,nolink,25x25,Amphibian);&amp;ref(Nation/Swamp-Survival.jpg,nolink,25x25,Swamp Survival);&amp;ref(Nation/Swimming.jpg,nolink,25x25,Swimming);|
|~|&gt;|&gt;|&gt;|&gt;|&gt;|BGCOLOR(#F5F5F5):網と槍を持つ軽歩兵。敵を捕縛して手早く処理できる|
|BGCOLOR(#F5F5F5):Lakam Ha' Warrior|歩兵|&amp;ref(Nation/C_Gold.jpg,nolink,25x25,Gold);10&amp;ref(Nation/C_Resource.jpg,nolink,25x25,Resource);5&amp;ref(Nation/C_Recruitment.jpg,nolink,25x25,Recruitment Point);9|&amp;ref(Nation/R_UW-Fort.jpg,nolink,25x25,Underwater Fortress);||&amp;ref(Nation/LivingLead.jpg,nolink,25x25,Living);|10&amp;ref(Nation/Amphibian.jpg,nolink,25x25,Amphibian);&amp;ref(Nation/Swamp-Survival.jpg,nolink,25x25,Swamp Survival);&amp;ref(Nation/Swimming.jpg,nolink,25x25,Swimming);|
|~|&gt;|&gt;|&gt;|&gt;|&gt;|BGCOLOR(#F5F5F5):槍と盾を持つ軽歩兵。海での生産だが陸でも問題なく戦える|
**守備隊
|種別|指揮官|兵士|備考|
|陸上下位|Muuch Ajaw|Muuch Warrior:10　Muuch Warrior:10|Warriorは槍装備軽装と棍棒装備重装|
|陸上上位|Zotz Batab|Zotz Warrior:20|Warriorは突撃槍装備|
|陸上要塞|Muuch Ajaw|Muuch Dart Thrower:10||
|水中下位|Muuch Ajaw|Lakam Ha' Warrior:10　Lakam Ha' Warrior|Warriorは網装備と盾装備|
|水中上位|Ah Ha'|Lakam Ha' Warrior:10|Warriorは盾装備|
|水中要塞|Muuch Ajaw|Lakam Ha' Warrior:10||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|名称|建造費|工期|管理力|指揮官雇用|兵士雇用|食糧庫|守備隊倍率|防壁強度|
|Rock Walls|600|5|15|+0|+50%|100|1|100|
|Fortress|300|2|30|+1|+75%|500|2|250|
***研究所と寺院
|設備|費用|特殊効果|
|研究所|500||
|寺院|400||
**魔法
***魔法資源
|魔法土地|The Sacred Cenote, The Flooded City, The Cave of Perpetual Darkness|
|宝石収入|&amp;ref(Spell/V_Water.jpg,nolink,25x25,Water Gem);3&amp;ref(Spell/V_Earth.jpg,nolink,25x25,Earth Gem);1&amp;ref(Spell/V_Death.jpg,nolink,25x25,Death Gem);1|
|特殊機能||
***魔法技能
|名称|雇用|固定魔力|変動魔力|研究力|特殊能力|
|Muuch Ajaw|&amp;ref(Nation/R_Fort.jpg,nolink,25x25,Land Fortress);&amp;ref(Nation/R_UW-Fort.jpg,nolink,25x25,Underwater Fortress);|&amp;ref(Spell/P_Holy.jpg,nolink,25x25,Holy);1|||&amp;ref(Nation/Sacred.jpg,nolink,25x25,Sacred);|
|Ah Itz|&amp;ref(Nation/R_Fort.jpg,nolink,25x25,Land Fortress);|&amp;ref(Spell/P_Water.jpg,nolink,25x25,Water);1&amp;ref(Spell/P_Death.jpg,nolink,25x25,Death);1||&amp;ref(Spell/P_Research.jpg,nolink,25x25,Research);9|&amp;ref(Nation/Sacred.jpg,nolink,25x25,Sacred);|
|Ah Ha'|&amp;ref(Nation/R_Fort.jpg,nolink,25x25,Land Fortress);&amp;ref(Nation/R_UW-Fort.jpg,nolink,25x25,Underwater Fortress);|&amp;ref(Spell/P_Water.jpg,nolink,25x25,Water);1&amp;ref(Spell/P_Earth.jpg,nolink,25x25,Earth);1&amp;ref(Spell/P_Holy.jpg,nolink,25x25,Holy);1||&amp;ref(Spell/P_Research.jpg,nolink,25x25,Research);9|&amp;ref(Nation/Sacred.jpg,nolink,25x25,Sacred);|
|Muuch K'uhul|&amp;ref(Nation/R_Fort.jpg,nolink,25x25,Land Fortress);&amp;ref(Nation/R_UW-Fort.jpg,nolink,25x25,Underwater Fortress);|&amp;ref(Spell/P_Water.jpg,nolink,25x25,Water);2&amp;ref(Spell/P_Earth.jpg,nolink,25x25,Earth);1&amp;ref(Spell/P_Death.jpg,nolink,25x25,Death);1&amp;ref(Spell/P_Holy.jpg,nolink,25x25,Holy);1|&amp;ref(Spell/P_Water.jpg,nolink,25x25,Water);&amp;ref(Spell/P_Earth.jpg,nolink,25x25,Earth);&amp;ref(Spell/P_Death.jpg,nolink,25x25,Death);&amp;ref(Spell/P_Nature.jpg,nolink,25x25,Nature);+1:100%|&amp;ref(Spell/P_Research.jpg,nolink,25x25,Research);15|&amp;ref(Nation/Sacred.jpg,nolink,25x25,Sacred);|
|Bacab|&amp;ref(Nation/R_Capital.jpg,nolink,25x25,National Capital);|&amp;ref(Spell/P_Water.jpg,nolink,25x25,Water);3&amp;ref(Spell/P_Earth.jpg,nolink,25x25,Earth);2&amp;ref(Spell/P_Death.jpg,nolink,25x25,Death);1&amp;ref(Spell/P_Holy.jpg,nolink,25x25,Holy);2|&amp;ref(Spell/P_Water.jpg,nolink,25x25,Water);&amp;ref(Spell/P_Earth.jpg,nolink,25x25,Earth);&amp;ref(Spell/P_Death.jpg,nolink,25x25,Death);&amp;ref(Spell/P_Nature.jpg,nolink,25x25,Nature);+1:100%&amp;br;&amp;ref(Spell/P_Water.jpg,nolink,25x25,Water);&amp;ref(Spell/P_Earth.jpg,nolink,25x25,Earth);&amp;ref(Spell/P_Death.jpg,nolink,25x25,Death);&amp;ref(Spell/P_Nature.jpg,nolink,25x25,Nature);+1:10%|&amp;ref(Spell/P_Research.jpg,nolink,25x25,Research);19+|&amp;ref(Nation/Resource-Bonus.jpg,nolink,25x25,Resource Bonus (5));&amp;ref(Nation/Sacred.jpg,nolink,25x25,Sacred);|
|Camazotz|&amp;ref(Nation/R_Capital.jpg,nolink,25x25,National Capital);&amp;ref(Nation/R_Cave.jpg,nolink,25x25,Any Cave);|&amp;ref(Spell/P_Death.jpg,nolink,25x25,Death);2&amp;ref(Spell/P_Blood.jpg,nolink,25x25,Blood);1|&amp;ref(Spell/P_Air.jpg,nolink,25x25,Air);&amp;ref(Spell/P_Earth.jpg,nolink,25x25,Earth);&amp;ref(Spell/P_Blood.jpg,nolink,25x25,Blood);+1:100%|&amp;ref(Spell/P_Research.jpg,nolink,25x25,Research);13|&amp;ref(Nation/Blood-Searcher.jpg,nolink,25x25,Blood Searcher (1));|
|Way|&amp;ref(Nation/R_Forest.jpg,nolink,25x25,Any Forest);|&amp;ref(Spell/P_Nature.jpg,nolink,25x25,Nature);2&amp;ref(Spell/P_Blood.jpg,nolink,25x25,Blood);1|&amp;ref(Spell/P_Fire.jpg,nolink,25x25,Fire);&amp;ref(Spell/P_Death.jpg,nolink,25x25,Death);&amp;ref(Spell/P_Nature.jpg,nolink,25x25,Nature);&amp;ref(Spell/P_Blood.jpg,nolink,25x25,Blood);+1:10%|&amp;ref(Spell/P_Research.jpg,nolink,25x25,Research);7+|&amp;ref(Nation/Inept-Researcher.jpg,nolink,25x25,Inept Researcher (-4));&amp;ref(Nation/Blood-Searcher.jpg,nolink,25x25,Blood Searcher (1));|
|Balam of the East|&amp;ref(Nation/Unique.jpg,nolink,25x25,Ritual Spell (Unique Unit));|&amp;ref(Spell/P_Water.jpg,nolink,25x25,Water);2&amp;ref(Spell/P_Nature.jpg,nolink,25x25,Nature);4&amp;ref(Spell/P_Blood.jpg,nolink,25x25,Blood);2&amp;ref(Spell/P_Holy.jpg,nolink,25x25,Holy);3||&amp;ref(Spell/P_Research.jpg,nolink,25x25,Research);21|&amp;ref(Nation/Sacred.jpg,nolink,25x25,Sacred);|
|Balam of the North|&amp;ref(Nation/Unique.jpg,nolink,25x25,Ritual Spell (Unique Unit));|&amp;ref(Spell/P_Air.jpg,nolink,25x25,Air);2&amp;ref(Spell/P_Nature.jpg,nolink,25x25,Nature);4&amp;ref(Spell/P_Blood.jpg,nolink,25x25,Blood);2&amp;ref(Spell/P_Holy.jpg,nolink,25x25,Holy);3||&amp;ref(Spell/P_Research.jpg,nolink,25x25,Research);21|&amp;ref(Nation/Sacred.jpg,nolink,25x25,Sacred);|
|Balam of the South|&amp;ref(Nation/Unique.jpg,nolink,25x25,Ritual Spell (Unique Unit));|&amp;ref(Spell/P_Fire.jpg,nolink,25x25,Fire);2&amp;ref(Spell/P_Nature.jpg,nolink,25x25,Nature);4&amp;ref(Spell/P_Blood.jpg,nolink,25x25,Blood);2&amp;ref(Spell/P_Holy.jpg,nolink,25x25,Holy);3||&amp;ref(Spell/P_Research.jpg,nolink,25x25,Research);21|&amp;ref(Nation/Sacred.jpg,nolink,25x25,Sacred);|
|Balam of the West|&amp;ref(Nation/Unique.jpg,nolink,25x25,Ritual Spell (Unique Unit));|&amp;ref(Spell/P_Death.jpg,nolink,25x25,Death);2&amp;ref(Spell/P_Nature.jpg,nolink,25x25,Nature);4&amp;ref(Spell/P_Blood.jpg,nolink,25x25,Blood);2&amp;ref(Spell/P_Holy.jpg,nolink,25x25,Holy);3||&amp;ref(Spell/P_Research.jpg,nolink,25x25,Research);21|&amp;ref(Nation/Sacred.jpg,nolink,25x25,Sacred);|
|Chaac of the East|&amp;ref(Nation/Unique.jpg,nolink,25x25,Ritual Spell (Unique Unit));|&amp;ref(Spell/P_Air.jpg,nolink,25x25,Air);4&amp;ref(Spell/P_Water.jpg,nolink,25x25,Water);2&amp;ref(Spell/P_Nature.jpg,nolink,25x25,Nature);2&amp;ref(Spell/P_Holy.jpg,nolink,25x25,Holy);3||&amp;ref(Spell/P_Research.jpg,nolink,25x25,Research);21|&amp;ref(Nation/Sacred.jpg,nolink,25x25,Sacred);|
|Chaac of the North|&amp;ref(Nation/Unique.jpg,nolink,25x25,Ritual Spell (Unique Unit));|&amp;ref(Spell/P_Air.jpg,nolink,25x25,Air);4&amp;ref(Spell/P_Water.jpg,nolink,25x25,Water);3&amp;ref(Spell/P_Holy.jpg,nolink,25x25,Holy);3||&amp;ref(Spell/P_Research.jpg,nolink,25x25,Research);19|&amp;ref(Nation/Sacred.jpg,nolink,25x25,Sacred);|
|Chaac of the South|&amp;ref(Nation/Unique.jpg,nolink,25x25,Ritual Spell (Unique Unit));|&amp;ref(Spell/P_Fire.jpg,nolink,25x25,Fire);2&amp;ref(Spell/P_Air.jpg,nolink,25x25,Air);4&amp;ref(Spell/P_Water.jpg,nolink,25x25,Water);2&amp;ref(Spell/P_Holy.jpg,nolink,25x25,Holy);3||&amp;ref(Spell/P_Research.jpg,nolink,25x25,Research);21|&amp;ref(Nation/Sacred.jpg,nolink,25x25,Sacred);|
|Chaac of the West|&amp;ref(Nation/Unique.jpg,nolink,25x25,Ritual Spell (Unique Unit));|&amp;ref(Spell/P_Air.jpg,nolink,25x25,Air);4&amp;ref(Spell/P_Water.jpg,nolink,25x25,Water);2&amp;ref(Spell/P_Death.jpg,nolink,25x25,Death);2&amp;ref(Spell/P_Holy.jpg,nolink,25x25,Holy);3||&amp;ref(Spell/P_Research.jpg,nolink,25x25,Research);21|&amp;ref(Nation/Sacred.jpg,nolink,25x25,Sacred);|
***固有呪文
|領域|名称|主系統|副系統|消費|使用場面|簡易分類|
|Conjuration Lv1|Summon Jaguar Toads|&amp;ref(Spell/P_Nature.jpg,nolink,25x25,Nature);1|&amp;ref(Spell/P_Holy.jpg,nolink,25x25,Holy);1|&amp;ref(Spell/V_Nature.jpg,nolink,25x25,Nature Gem);2|儀式/陸上専用|兵士召喚|
|~|~|&gt;|&gt;|&gt;|&gt;|毒を吐く神聖なる大蛙Jaguar Toadを2体召喚します|
|Conjuration Lv4|Summon Jade Serpent|&amp;ref(Spell/P_Water.jpg,nolink,25x25,Water);2||&amp;ref(Spell/V_Water.jpg,nolink,25x25,Water Gem);3|儀式/水陸両用|兵士召喚|
|~|~|&gt;|&gt;|&gt;|&gt;|兵を鼓舞する神聖な大蛇Jade Serpentを1体召喚します|
|Conjuration Lv5|Summon Monster Toad|&amp;ref(Spell/P_Nature.jpg,nolink,25x25,Nature);2||&amp;ref(Spell/V_Nature.jpg,nolink,25x25,Nature Gem);2|儀式/陸上専用|兵士召喚|
|~|~|&gt;|&gt;|&gt;|&gt;|敵を蹂躙する神聖なる巨大蛙Monster Toadを1体召喚します|
|Conjuration Lv7|Summon Balam|&amp;ref(Spell/P_Nature.jpg,nolink,25x25,Nature);4||&amp;ref(Spell/V_Nature.jpg,nolink,25x25,Nature Gem);60|儀式/陸上専用|指揮官召喚|
|~|~|&gt;|&gt;|&gt;|&gt;|4体のBalamのうちの1体を召喚します|
|Conjuration Lv8|Summon Chaac|&amp;ref(Spell/P_Air.jpg,nolink,25x25,Air);4||&amp;ref(Spell/V_Air.jpg,nolink,25x25,Air Gem);75|儀式/陸上専用|指揮官召喚|
|~|~|&gt;|&gt;|&gt;|&gt;|4体のChaacのうちの1体を召喚します|
|Thaumaturgy Lv2|Break the Third Soul|&amp;ref(Spell/P_Air.jpg,nolink,25x25,Air);1|||戦闘/陸上専用|疲労|
|~|~|&gt;|&gt;|&gt;|&gt;|空気呼吸の敵1体を疲労させようと試みます|
|Thaumaturgy Lv2|Break the Second Soul|&amp;ref(Spell/P_Earth.jpg,nolink,25x25,Earth);1|||戦闘/陸上専用|弱体化|
|~|~|&gt;|&gt;|&gt;|&gt;|実体ある敵1体の脚を骨折させます|
|Thaumaturgy Lv2|Break the Fourth Soul|&amp;ref(Spell/P_Death.jpg,nolink,25x25,Death);1|||戦闘/陸上専用|弱体化|
|~|~|&gt;|&gt;|&gt;|&gt;|実体ある敵1体を呪い傷からの後遺症を受けやすくします|
|Thaumaturgy Lv3|Gift of the Third Soul|&amp;ref(Spell/P_Air.jpg,nolink,25x25,Air);1|||戦闘/水陸両用|強化|
|~|~|&gt;|&gt;|&gt;|&gt;|味方1体の呼吸を助け疲労回復能力を与えます|
|Thaumaturgy Lv3|Gift of the Second Soul|&amp;ref(Spell/P_Earth.jpg,nolink,25x25,Earth);1|||戦闘/水陸両用|強化|
|~|~|&gt;|&gt;|&gt;|&gt;|実体ある味方1体に打撃耐性を与えます|
|Thaumaturgy Lv3|Gift of the Fourth Soul|&amp;ref(Spell/P_Death.jpg,nolink,25x25,Death);1|||戦闘/水陸両用|強化|
|~|~|&gt;|&gt;|&gt;|&gt;|実体ある味方1体に幸運を与えます|
|Blood Magic Lv2|Break the First Soul|&amp;ref(Spell/P_Blood.jpg,nolink,25x25,Blood);1|||戦闘/陸上専用|出血|
|~|~|&gt;|&gt;|&gt;|&gt;|敵1体を大量出血させ病気にしようと試みます|
|Blood Magic Lv3|Gift of the First Soul|&amp;ref(Spell/P_Blood.jpg,nolink,25x25,Blood);1|||戦闘/水陸両用|強化|
|~|~|&gt;|&gt;|&gt;|&gt;|味方1体に再生能力を与えます|
***固有アイテム
なし
**聖職
***支配圏特殊効果
なし
***聖職者特殊能力
なし
</v>
      </c>
    </row>
    <row r="63" spans="1:31" x14ac:dyDescent="0.15">
      <c r="A63" t="s">
        <v>2954</v>
      </c>
      <c r="B63" t="s">
        <v>7537</v>
      </c>
      <c r="C63" t="s">
        <v>7539</v>
      </c>
      <c r="D63" t="s">
        <v>7541</v>
      </c>
      <c r="E63" s="10" t="s">
        <v>12042</v>
      </c>
      <c r="F63" s="10" t="s">
        <v>12048</v>
      </c>
      <c r="I63" t="s">
        <v>12045</v>
      </c>
      <c r="L63" t="s">
        <v>12043</v>
      </c>
      <c r="M63" t="s">
        <v>12044</v>
      </c>
      <c r="P63">
        <v>3</v>
      </c>
      <c r="T63">
        <v>100</v>
      </c>
      <c r="U63">
        <v>500</v>
      </c>
      <c r="W63">
        <v>400</v>
      </c>
      <c r="Y63" t="s">
        <v>12046</v>
      </c>
      <c r="Z63" t="s">
        <v>12047</v>
      </c>
      <c r="AB63" t="str">
        <f t="shared" si="0"/>
        <v>|BGCOLOR(#FDFDFD):[[&amp;ref(Phlegra.jpg,nolink,50x65,Phlegra, Deformed Giants);&gt;./Phlegra]]</v>
      </c>
      <c r="AC63" t="str">
        <f t="shared" ca="1" si="3"/>
        <v>|BGCOLOR(#FAEBD7):[[''Phlegra''&gt;./Phlegra]]</v>
      </c>
      <c r="AD63"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v>
      </c>
      <c r="AE63" t="str">
        <f ca="1">CONCATENATE("*",B63,", ",C63,CHAR(10),E63,CHAR(10),"**国勢",CHAR(10),"|種族|",F63,"|",CHAR(10),"|経済|",G63,"|",CHAR(10),"|気候|",IF(H63&lt;&gt;"",REPT(SUBSTITUTE(SUBSTITUTE(LEFT(H63,4),"Heat","&amp;ref(Spell/S_Heat.jpg,nolink,25x25,Heat);"),"Cold","&amp;ref(Spell/S_Cold.jpg,nolink,25x25,Cold);"),RIGHT(H63,1)),""),"|",CHAR(10),"|祝福|",SUBSTITUTE(SUBSTITUTE(SUBSTITUTE(SUBSTITUTE(SUBSTITUTE(SUBSTITUTE(SUBSTITUTE(SUBSTITUTE(J63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63&amp;" "&amp;B63&amp;" 指揮官 S",Troops!$A:$A,0)&amp;":AJ"&amp;MATCH(A63&amp;" "&amp;B63&amp;" 指揮官 E",Troops!$A:$A,0))),myConcat(INDIRECT("Troops!AJ"&amp;MATCH(A63&amp;" "&amp;B63&amp;" 指揮官 S",Troops!$A:$A,0)))),CHAR(10),"***兵士",CHAR(10),"|名称|種別|コスト|&gt;|雇用条件|指揮枠|行軍|",CHAR(10),IFERROR(myConcat(INDIRECT("Troops!AJ"&amp;MATCH(A63&amp;" "&amp;B63&amp;" 兵士 S",Troops!$A:$A,0)&amp;":AJ"&amp;MATCH(A63&amp;" "&amp;B63&amp;" 兵士 E",Troops!$A:$A,0))),myConcat(INDIRECT("Troops!AJ"&amp;MATCH(A63&amp;" "&amp;B63&amp;" 指揮官 S",Troops!$A:$A,0)))),"**守備隊",CHAR(10),"|種別|指揮官|兵士|備考|",CHAR(10),IFERROR(myConcat(INDIRECT("Defence!H"&amp;MATCH(A63&amp;" "&amp;B63&amp;" S",Defence!$A:$A,0)&amp;":H"&amp;MATCH(A63&amp;" "&amp;B63&amp;" E",Defence!$A:$A,0))),myConcat(INDIRECT("Defence!H"&amp;MATCH(A63&amp;" "&amp;B63&amp;" S",Defence!$A:$A,0)))),CHAR(10),"**建造物",CHAR(10),"***首都要塞",CHAR(10),"|名称|管理力|指揮官雇用|兵士雇用|食糧庫|守備隊倍率|防壁強度|",CHAR(10),VLOOKUP(L63,Fort!$D:$M,10,FALSE),CHAR(10),"***陸上要塞",CHAR(10),"|名称|建造費|工期|管理力|指揮官雇用|兵士雇用|食糧庫|守備隊倍率|防壁強度|",CHAR(10),IFERROR(myConcat(INDIRECT(ADDRESS(MATCH(M63&amp;"1",Fort!$A:$A,0),MATCH(T63,Fort!$1:$1,0),3,1,"Fort")&amp;":"&amp;ADDRESS(MATCH(M63&amp;P63,Fort!$A:$A,0),MATCH(T63,Fort!$1:$1,0),3,1))),myConcat(INDIRECT(ADDRESS(MATCH(M63&amp;"1",Fort!$A:$A,0),MATCH(T63,Fort!$1:$1,0),3,1,"Fort")))),IFERROR("***沿岸要塞"&amp;CHAR(10)&amp;"|名称|建造費|工期|管理力|指揮官雇用|兵士雇用|食糧庫|守備隊倍率|防壁強度|"&amp;CHAR(10)&amp;IFERROR(myConcat(INDIRECT(ADDRESS(MATCH(N63&amp;"1",Fort!$A:$A,0),MATCH(T63,Fort!$1:$1,0),3,1,"Fort")&amp;":"&amp;ADDRESS(MATCH(N63&amp;Q63,Fort!$A:$A,0),MATCH(T63,Fort!$1:$1,0),3,1))),myConcat(INDIRECT(ADDRESS(MATCH(N63&amp;"1",Fort!$A:$A,0),MATCH(T63,Fort!$1:$1,0),3,1,"Fort")))&amp;CHAR(10)),""),"***水中要塞",CHAR(10),IFERROR("|名称|建造費|工期|管理力|指揮官雇用|兵士雇用|食糧庫|守備隊倍率|防壁強度|"&amp;CHAR(10)&amp;IFERROR(myConcat(INDIRECT(ADDRESS(MATCH(O63&amp;"1",Fort!$A:$A,0),MATCH(T63,Fort!$1:$1,0),3,1,"Fort")&amp;":"&amp;ADDRESS(MATCH(O63&amp;R63,Fort!$A:$A,0),MATCH(T63,Fort!$1:$1,0),3,1))),myConcat(INDIRECT(ADDRESS(MATCH(O63&amp;"1",Fort!$A:$A,0),MATCH(T63,Fort!$1:$1,0),3,1,"Fort")))),"建造不可"),CHAR(10),"***研究所と寺院",CHAR(10),"|設備|費用|特殊効果|",CHAR(10),"|研究所|",IF(U63&lt;&gt;500,"''"&amp;U63&amp;"''",U63),"|",V63,"|",CHAR(10),"|寺院|",IF(W63&lt;&gt;400,"''"&amp;W63&amp;"''",W63),"|",X63,"|",CHAR(10),"**魔法",CHAR(10),"***魔法資源",CHAR(10),"|魔法土地|",Y63,"|",CHAR(10),"|宝石収入|",SUBSTITUTE(SUBSTITUTE(SUBSTITUTE(SUBSTITUTE(SUBSTITUTE(SUBSTITUTE(SUBSTITUTE(SUBSTITUTE(Z63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Slave);"),"|",CHAR(10),"|特殊機能|",AA63,"|",CHAR(10),"***魔法技能",CHAR(10),"|名称|雇用|固定魔力|変動魔力|研究力|特殊能力|",CHAR(10),IFERROR(myConcat(INDIRECT("MagicSkill!AM"&amp;MATCH(A63&amp;" "&amp;B63&amp;" S",MagicSkill!$A:$A,0)&amp;":AM"&amp;MATCH(A63&amp;" "&amp;B63&amp;" E",MagicSkill!$A:$A,0))),myConcat(INDIRECT("MagicSkill!AM"&amp;MATCH(A63&amp;" "&amp;B63&amp;" S",MagicSkill!$A:$A,0)))),CHAR(10),"***固有呪文",CHAR(10),IFERROR(CHAR(10)&amp;"|領域|名称|主系統|副系統|消費|使用場面|簡易分類|"&amp;CHAR(10)&amp;IFERROR(myConcat(INDIRECT("NationalSpellWork!E"&amp;MATCH(A63&amp;" "&amp;B63&amp;" S",NationalSpellWork!$A:$A,0)&amp;":E"&amp;MATCH(A63&amp;" "&amp;B63&amp;" E",NationalSpellWork!$A:$A,0))),myConcat(INDIRECT("NationalSpellWork!E"&amp;MATCH(A63&amp;" "&amp;B63&amp;" S",NationalSpellWork!$A:$A,0)))),"なし"),CHAR(10),"***固有アイテム",CHAR(10),IFERROR(IFERROR(myConcat(INDIRECT("NationalItemWork!E"&amp;MATCH(A63&amp;" "&amp;B63&amp;" S",NationalItemWork!$A:$A,0)&amp;":E"&amp;MATCH(A63&amp;" "&amp;B63&amp;" E",NationalItemWork!$A:$A,0))),myConcat(INDIRECT("NationalItemWork!E"&amp;MATCH(A63&amp;" "&amp;B63&amp;" S",NationalItemWork!$A:$A,0)))),"なし"),CHAR(10),"**聖職",CHAR(10),"***支配圏特殊効果",CHAR(10),IF(I63&lt;&gt;"",I63,"なし"),CHAR(10),"***聖職者特殊能力",CHAR(10),IF(K63&lt;&gt;"",K63,"なし"),CHAR(10))</f>
        <v xml:space="preserve">*Phlegra, Deformed Giants
Phlegraは、長きに渡り人間の住民を奴隷としてきた巨人の王国です。
PhlegraのGigantesは、人間の神に対して戦争を仕掛けたMekoneのGigantesの子孫です。
その大罪のために罰され、Mekoneの子孫は今や輝ける鎧に身を包んだ誇り高き重装歩兵ではなく、激情に呪われた異形の存在です。
Mekoneの没落以来、Gigantesは神位請求者と宗教的信仰に対し憤慨しており、国内の人間の住民だけが目覚めし神に身を委ねます。
Phlegraは、羊を飼っている別種の巨人族、Cyclopesの故郷でもあります。
PhlegraのGigantesは、その先人と同様に隣人たちを奴隷化し、彼らの暴君の統治下で王国を築きました。
不道徳な人間の魔術師たちは、彼らほど幸運ではない魔力に恵まれた人間を支配することで、暴君に仕える術を開発しました。
現在、人間の奴隷監督や圧政者たちは、民衆の間で暴君以上に恐怖を引き起こしています。
**国勢
|種族|人間、サイクロプス、ギガント|
|経済||
|気候||
|祝福||
**正規軍
***指揮官
|名称|種別|コスト|&gt;|雇用条件|指揮能力|行軍|
|BGCOLOR(#F5F5F5):Trophimos Commander|指揮官|&amp;ref(Nation/C_Gold.jpg,nolink,25x25,Gold);75&amp;ref(Nation/C_Resource.jpg,nolink,25x25,Resource);21&amp;ref(Nation/C_Command.jpg,nolink,25x25,Commander Point);1|&amp;ref(Nation/R_Fort.jpg,nolink,25x25,Land Fortress);||&amp;ref(Nation/Squad.jpg,nolink,25x25,Squad);3&amp;ref(Nation/LivingLead.jpg,nolink,25x25,Leadership);80&amp;ref(Item/Taskmaster.jpg,nolink,25x25,Taskmaster (+2));|12|
|~|&gt;|&gt;|&gt;|&gt;|&gt;|BGCOLOR(#F5F5F5):標準的な指揮官。奴隷の統制をとりわけ得意とする|
|BGCOLOR(#F5F5F5):Trophimos Priest|聖職者&amp;ref(Nation/Sacred.jpg,nolink,25x25,Sacred);|&amp;ref(Nation/C_Gold.jpg,nolink,25x25,Gold);95&amp;ref(Nation/C_Resource.jpg,nolink,25x25,Resource);1&amp;ref(Nation/C_Command.jpg,nolink,25x25,Commander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Needed);|&amp;ref(Nation/Squad.jpg,nolink,25x25,Squad);2&amp;ref(Nation/LivingLead.jpg,nolink,25x25,Leadership);40&amp;ref(Item/Taskmaster.jpg,nolink,25x25,Taskmaster (+1));|16|
|~|&gt;|&gt;|&gt;|&gt;|&gt;|BGCOLOR(#F5F5F5):レベル1の聖職者。指揮能力や魔法技能も持ち研究が得意|
|BGCOLOR(#F5F5F5):Trophimos Sage|魔術師|&amp;ref(Nation/C_Gold.jpg,nolink,25x25,Gold);115&amp;ref(Nation/C_Resource.jpg,nolink,25x25,Resource);1&amp;ref(Nation/C_Command.jpg,nolink,25x25,Commander Point);2|&amp;ref(Nation/R_Fort.jpg,nolink,25x25,Land Fortress);|&amp;ref(Spell/P_Research.jpg,nolink,25x25,Lab Needed);|&amp;ref(Nation/Squad.jpg,nolink,25x25,Squad);1&amp;ref(Nation/LivingLead.jpg,nolink,25x25,Leadership);10|16|
|~|&gt;|&gt;|&gt;|&gt;|&gt;|BGCOLOR(#F5F5F5):火風水地から1系統を持つ魔術師。研究が得意|
|BGCOLOR(#F5F5F5):Shackled Mage|魔術師|&amp;ref(Nation/C_Gold.jpg,nolink,25x25,Gold);70&amp;ref(Nation/C_Resource.jpg,nolink,25x25,Resource);1&amp;ref(Nation/C_Command.jpg,nolink,25x25,Commander Point);2|&amp;ref(Nation/R_Fort.jpg,nolink,25x25,Land Fortress);|&amp;ref(Spell/P_Research.jpg,nolink,25x25,Lab Needed);|&amp;ref(Nation/MagicLead.jpg,nolink,25x25,Magic Leadership);5|14|
|~|&gt;|&gt;|&gt;|&gt;|&gt;|BGCOLOR(#F5F5F5):火風水地から1系統を持つ魔術師。自動的に集団詠唱を支援する|
|BGCOLOR(#F5F5F5):Trophimos Oppressor|魔術師|&amp;ref(Nation/C_Gold.jpg,nolink,25x25,Gold);115&amp;ref(Nation/C_Resource.jpg,nolink,25x25,Resource);1&amp;ref(Nation/C_Command.jpg,nolink,25x25,Commander Point);2|&amp;ref(Nation/R_Fort.jpg,nolink,25x25,Land Fortress);|&amp;ref(Spell/P_Research.jpg,nolink,25x25,Lab Needed);|&amp;ref(Nation/Squad.jpg,nolink,25x25,Squad);2&amp;ref(Nation/LivingLead.jpg,nolink,25x25,Leadership);45&amp;ref(Nation/MagicLead.jpg,nolink,25x25,Magic Leadership);15&amp;ref(Item/Taskmaster.jpg,nolink,25x25,Taskmaster (+2));|14|
|~|&gt;|&gt;|&gt;|&gt;|&gt;|BGCOLOR(#F5F5F5):火、地などの魔法を持つ。自動的に集団詠唱の利用側となる|
|BGCOLOR(#F5F5F5):Cyclops Chieftain|指揮官|&amp;ref(Nation/C_Gold.jpg,nolink,25x25,Gold);55&amp;ref(Nation/C_Resource.jpg,nolink,25x25,Resource);7&amp;ref(Nation/C_Command.jpg,nolink,25x25,Commander Point);1|&amp;ref(Nation/R_Fort.jpg,nolink,25x25,Land Fortress);||&amp;ref(Nation/Squad.jpg,nolink,25x25,Squad);1&amp;ref(Nation/LivingLead.jpg,nolink,25x25,Leadership);20&amp;ref(Item/Taskmaster.jpg,nolink,25x25,Taskmaster (+1));|18|
|~|&gt;|&gt;|&gt;|&gt;|&gt;|BGCOLOR(#F5F5F5):巨人の指揮官。指揮官としては無能だが強靭|
|BGCOLOR(#F5F5F5):Cyclops Shepherd Shaman|魔術師|&amp;ref(Nation/C_Gold.jpg,nolink,25x25,Gold);70&amp;ref(Nation/C_Resource.jpg,nolink,25x25,Resource);3&amp;ref(Nation/C_Command.jpg,nolink,25x25,Commander Point);2|&amp;ref(Nation/R_Fort.jpg,nolink,25x25,Land Fortress);|&amp;ref(Spell/P_Research.jpg,nolink,25x25,Lab Needed);|&amp;ref(Nation/Squad.jpg,nolink,25x25,Squad);1&amp;ref(Nation/LivingLead.jpg,nolink,25x25,Leadership);30&amp;ref(Nation/MagicLead.jpg,nolink,25x25,Magic Leadership);5&amp;ref(Item/Beastmaster.jpg,nolink,25x25,Beastmaster (+2));|18|
|~|&gt;|&gt;|&gt;|&gt;|&gt;|BGCOLOR(#F5F5F5):緑の魔法を持つ。羊飼いであり戦闘用に集めることもできる|
|BGCOLOR(#F5F5F5):Phlegran Tyrant|魔術師|&amp;ref(Nation/C_Gold.jpg,nolink,25x25,Gold);315&amp;ref(Nation/C_Resource.jpg,nolink,25x25,Resource);36&amp;ref(Nation/C_Command.jpg,nolink,25x25,Commander Point);4|&amp;ref(Nation/R_Capital.jpg,nolink,25x25,National Capital);|&amp;ref(Spell/P_Research.jpg,nolink,25x25,Lab Needed);|&amp;ref(Nation/Squad.jpg,nolink,25x25,Squad);2&amp;ref(Nation/LivingLead.jpg,nolink,25x25,Leadership);95+&amp;ref(Nation/MagicLead.jpg,nolink,25x25,Magic Leadership);25+&amp;ref(Nation/UndeadLead.jpg,nolink,25x25,Undead Leadership);30+&amp;ref(Item/Taskmaster.jpg,nolink,25x25,Taskmaster (+4));|22|
|~|&gt;|&gt;|&gt;|&gt;|&gt;|BGCOLOR(#F5F5F5):火、地、死などの魔法を持つ。強靭な戦闘魔術師かつ狂戦士|
|BGCOLOR(#F5F5F5):Elder Cyclops|魔術師|&amp;ref(Nation/C_Gold.jpg,nolink,25x25,Gold);330&amp;ref(Nation/C_Resource.jpg,nolink,25x25,Resource);3&amp;ref(Nation/C_Command.jpg,nolink,25x25,Commander Point);4|&amp;ref(Nation/R_Capital.jpg,nolink,25x25,National Capital);|&amp;ref(Spell/P_Research.jpg,nolink,25x25,Lab Needed);|&amp;ref(Nation/Squad.jpg,nolink,25x25,Squad);2&amp;ref(Nation/LivingLead.jpg,nolink,25x25,Leadership);50+&amp;ref(Nation/MagicLead.jpg,nolink,25x25,Magic Leadership);30+|22|
|~|&gt;|&gt;|&gt;|&gt;|&gt;|BGCOLOR(#F5F5F5):火、地、風などの魔法技能を持つ鍛冶師。資源も大量に生産|
***兵士
|名称|種別|コスト|&gt;|雇用条件|指揮枠|行軍|
|BGCOLOR(#F5F5F5):Helote Archer|射手|&amp;ref(Nation/C_Gold.jpg,nolink,25x25,Gold);8&amp;ref(Nation/C_Resource.jpg,nolink,25x25,Resource);6&amp;ref(Nation/C_Recruitment.jpg,nolink,25x25,Recruitment Point);4|&amp;ref(Nation/R_Fort.jpg,nolink,25x25,Land Fortress);||&amp;ref(Nation/LivingLead.jpg,nolink,25x25,Living);&amp;ref(Nation/Slave.jpg,nolink,25x25,Slave);|14|
|~|&gt;|&gt;|&gt;|&gt;|&gt;|BGCOLOR(#F5F5F5):短弓を使う奴隷。士気は絶望的だが反撃されなければ問題ない|
|BGCOLOR(#F5F5F5):Helote Warrior|歩兵|&amp;ref(Nation/C_Gold.jpg,nolink,25x25,Gold);8&amp;ref(Nation/C_Resource.jpg,nolink,25x25,Resource);10&amp;ref(Nation/C_Recruitment.jpg,nolink,25x25,Recruitment Point);4|&amp;ref(Nation/R_Fort.jpg,nolink,25x25,Land Fortress);&amp;ref(Nation/Taskmaster.jpg,nolink,25x25,Capture Slaves (Free));||&amp;ref(Nation/LivingLead.jpg,nolink,25x25,Living);&amp;ref(Nation/Slave.jpg,nolink,25x25,Slave);|14|
|~|&gt;|&gt;|&gt;|&gt;|&gt;|BGCOLOR(#F5F5F5):斧、投槍、盾を持つ軽歩兵。倒されやすく指揮官が悪いとすぐ潰走する|
|BGCOLOR(#F5F5F5):Helote Soldier|歩兵|&amp;ref(Nation/C_Gold.jpg,nolink,25x25,Gold);8&amp;ref(Nation/C_Resource.jpg,nolink,25x25,Resource);17&amp;ref(Nation/C_Recruitment.jpg,nolink,25x25,Recruitment Point);4|&amp;ref(Nation/R_Fort.jpg,nolink,25x25,Land Fortress);||&amp;ref(Nation/LivingLead.jpg,nolink,25x25,Living);&amp;ref(Nation/Slave.jpg,nolink,25x25,Slave);|10|
|~|&gt;|&gt;|&gt;|&gt;|&gt;|BGCOLOR(#F5F5F5):長槍と盾を持つ歩兵。壁として頼るなら指揮官は選ぶべき|
|BGCOLOR(#F5F5F5):Cyclops Warrior|歩兵|&amp;ref(Nation/C_Gold.jpg,nolink,25x25,Gold);35&amp;ref(Nation/C_Resource.jpg,nolink,25x25,Resource);3&amp;ref(Nation/C_Recruitment.jpg,nolink,25x25,Recruitment Point);7|&amp;ref(Nation/R_Fort.jpg,nolink,25x25,Land Fortress);||&amp;ref(Nation/LivingLead.jpg,nolink,25x25,Living);&amp;ref(Nation/Undisciplined.jpg,nolink,25x25,Undisciplined);|16|
|~|&gt;|&gt;|&gt;|&gt;|&gt;|BGCOLOR(#F5F5F5):大棍棒を持つ軽歩兵。扱い辛いが巨人の振るう両手武器の威力は圧巻|
|BGCOLOR(#F5F5F5):Cyclops Hurler|歩兵|&amp;ref(Nation/C_Gold.jpg,nolink,25x25,Gold);35&amp;ref(Nation/C_Resource.jpg,nolink,25x25,Resource);3&amp;ref(Nation/C_Recruitment.jpg,nolink,25x25,Recruitment Point);7|&amp;ref(Nation/R_Fort.jpg,nolink,25x25,Land Fortress);||&amp;ref(Nation/LivingLead.jpg,nolink,25x25,Living);&amp;ref(Nation/Undisciplined.jpg,nolink,25x25,Undisciplined);|16|
|~|&gt;|&gt;|&gt;|&gt;|&gt;|BGCOLOR(#F5F5F5):棍棒と大岩を持つ軽歩兵。守りが甘すぎるが攻撃は非常に痛い|
|BGCOLOR(#F5F5F5):Gigante Warrior|歩兵|&amp;ref(Nation/C_Gold.jpg,nolink,25x25,Gold);65&amp;ref(Nation/C_Resource.jpg,nolink,25x25,Resource);18&amp;ref(Nation/C_Recruitment.jpg,nolink,25x25,Recruitment Point);44|1/&amp;ref(Nation/R_Fort.jpg,nolink,25x25,Land Fortress);（3/&amp;ref(Nation/R_Capital.jpg,nolink,25x25,National Capital);）||&amp;ref(Nation/LivingLead.jpg,nolink,25x25,Living);&amp;ref(Nation/Enlarged.jpg,nolink,25x25,Size 4 or larger commander are needed);|18|
|~|&gt;|&gt;|&gt;|&gt;|&gt;|BGCOLOR(#F5F5F5):槍を持つ重装狂戦士。強靭で怪我の後遺症に強い|
|BGCOLOR(#F5F5F5):Phlegran Mouflon|動物|&amp;ref(Nation/C_Gold.jpg,nolink,25x25,Gold);0&amp;ref(Nation/C_Resource.jpg,nolink,25x25,Resource);1&amp;ref(Nation/C_Recruitment.jpg,nolink,25x25,Recruitment Point);2|&amp;ref(Nation/Beastmaster.jpg,nolink,25x25,Summon Allies (Free));||&amp;ref(Nation/LivingLead.jpg,nolink,25x25,Living);&amp;ref(Nation/Animal.jpg,nolink,25x25,Animal);&amp;ref(Nation/Undisciplined.jpg,nolink,25x25,Undisciplined);|20|
|~|&gt;|&gt;|&gt;|&gt;|&gt;|BGCOLOR(#F5F5F5):頭突きで戦う大型の羊。ごく少量だが食料を提供する|
**守備隊
|種別|指揮官|兵士|備考|
|陸上下位|Trophimos Commander|Helote Warrior:20　Helote Archer:10||
|陸上上位|Trophimos Priest|Helote Soldier:10||
|陸上要塞|Cyclops Chieftain|Cyclops Hurler:5||
**建造物
***首都要塞
|名称|管理力|指揮官雇用|兵士雇用|食糧庫|守備隊倍率|防壁強度|
|Giant Castle|45|+1|+100%|1500|3|750|
***陸上要塞
|名称|建造費|工期|管理力|指揮官雇用|兵士雇用|食糧庫|守備隊倍率|防壁強度|
|Giant Palisades|600|4|15|+0|+50%|100|1|100|
|Giant Fortress|450|3|30|+1|+75%|500|2|500|
|Giant Castle|450|3|45|+1|+100%|1500|3|750|
***水中要塞
建造不可
***研究所と寺院
|設備|費用|特殊効果|
|研究所|500||
|寺院|400||
**魔法
***魔法資源
|魔法土地|The Burning Fields, Fortress of the Cyclopes|
|宝石収入|&amp;ref(Spell/V_Fire.jpg,nolink,25x25,Fire Gem);2&amp;ref(Spell/V_Earth.jpg,nolink,25x25,Earth Gem);2&amp;ref(Spell/V_Death.jpg,nolink,25x25,Death Gem);1|
|特殊機能||
***魔法技能
|名称|雇用|固定魔力|変動魔力|研究力|特殊能力|
|Trophimos Priest|&amp;ref(Nation/R_Fort.jpg,nolink,25x25,Land Fortress);|&amp;ref(Spell/P_Holy.jpg,nolink,25x25,Holy);1|&amp;ref(Spell/P_Fire.jpg,nolink,25x25,Fire);&amp;ref(Spell/P_Air.jpg,nolink,25x25,Air);&amp;ref(Spell/P_Water.jpg,nolink,25x25,Water);&amp;ref(Spell/P_Earth.jpg,nolink,25x25,Earth);+1:100%|&amp;ref(Spell/P_Research.jpg,nolink,25x25,Research);9|&amp;ref(Nation/Adept-Researcher.jpg,nolink,25x25,Adept Researcher (+2));&amp;ref(Nation/Sacred.jpg,nolink,25x25,Sacred);|
|Trophimos Sage|&amp;ref(Nation/R_Fort.jpg,nolink,25x25,Land Fortress);||&amp;ref(Spell/P_Fire.jpg,nolink,25x25,Fire);&amp;ref(Spell/P_Air.jpg,nolink,25x25,Air);&amp;ref(Spell/P_Water.jpg,nolink,25x25,Water);&amp;ref(Spell/P_Earth.jpg,nolink,25x25,Earth);+2:100%|&amp;ref(Spell/P_Research.jpg,nolink,25x25,Research);11|&amp;ref(Nation/Adept-Researcher.jpg,nolink,25x25,Adept Researcher (+2));|
|Shackled Mage|&amp;ref(Nation/R_Fort.jpg,nolink,25x25,Land Fortress);||&amp;ref(Spell/P_Fire.jpg,nolink,25x25,Fire);&amp;ref(Spell/P_Air.jpg,nolink,25x25,Air);&amp;ref(Spell/P_Water.jpg,nolink,25x25,Water);&amp;ref(Spell/P_Earth.jpg,nolink,25x25,Earth);+1:100%|&amp;ref(Spell/P_Research.jpg,nolink,25x25,Research);5|&amp;ref(Nation/Inept-Researcher.jpg,nolink,25x25,Inept Researcher (-2));&amp;ref(Nation/Communion-Slave.jpg,nolink,25x25,Communion Slave);&amp;ref(Nation/Slave.jpg,nolink,25x25,Slave);|
|Trophimos Oppressor|&amp;ref(Nation/R_Fort.jpg,nolink,25x25,Land Fortress);|&amp;ref(Spell/P_Fire.jpg,nolink,25x25,Fire);1&amp;ref(Spell/P_Earth.jpg,nolink,25x25,Earth);1|&amp;ref(Spell/P_Air.jpg,nolink,25x25,Air);&amp;ref(Spell/P_Water.jpg,nolink,25x25,Water);+1:100%|&amp;ref(Spell/P_Research.jpg,nolink,25x25,Research);11|&amp;ref(Nation/Communion-Master.jpg,nolink,25x25,Communion Master);|
|Cyclops Shepherd Shaman|&amp;ref(Nation/R_Fort.jpg,nolink,25x25,Land Fortress);|&amp;ref(Spell/P_Nature.jpg,nolink,25x25,Nature);1||&amp;ref(Spell/P_Research.jpg,nolink,25x25,Research);4|&amp;ref(Nation/Inept-Researcher.jpg,nolink,25x25,Inept Researcher (-3));|
|Phlegran Tyrant|&amp;ref(Nation/R_Capital.jpg,nolink,25x25,National Capital);|&amp;ref(Spell/P_Fire.jpg,nolink,25x25,Fire);3&amp;ref(Spell/P_Earth.jpg,nolink,25x25,Earth);2&amp;ref(Spell/P_Death.jpg,nolink,25x25,Death);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13+|&amp;ref(Nation/Inept-Researcher.jpg,nolink,25x25,Inept Researcher (-6));&amp;ref(Nation/Combat-Caster.jpg,nolink,25x25,Combat Caster);|
|Elder Cyclops|&amp;ref(Nation/R_Capital.jpg,nolink,25x25,National Capital);|&amp;ref(Spell/P_Fire.jpg,nolink,25x25,Fire);2&amp;ref(Spell/P_Air.jpg,nolink,25x25,Air);1&amp;ref(Spell/P_Earth.jpg,nolink,25x25,Earth);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17+|&amp;ref(Nation/Master-Smith.jpg,nolink,25x25,Master Smith (1));&amp;ref(Nation/Resource-Bonus.jpg,nolink,25x25,Resource Bonus (25));|
***固有呪文
|領域|名称|主系統|副系統|消費|使用場面|簡易分類|
|Conjuration Lv5|Summon Hound of Twilight|&amp;ref(Spell/P_Earth.jpg,nolink,25x25,Earth);2|&amp;ref(Spell/P_Death.jpg,nolink,25x25,Death);1|&amp;ref(Spell/V_Earth.jpg,nolink,25x25,Earth Gem);4|儀式/陸上専用|兵士召喚|
|~|~|&gt;|&gt;|&gt;|&gt;|双頭の猟犬Hound of Twilightを1体召喚します|
|Conjuration Lv5|Procession of the Underworld|&amp;ref(Spell/P_Death.jpg,nolink,25x25,Death);3||&amp;ref(Spell/V_Death.jpg,nolink,25x25,Death Gem);13|儀式/陸上専用|兵士召喚|
|~|~|&gt;|&gt;|&gt;|&gt;|破滅の炎の松明を持つ冥界の精霊Lampadを12体召喚します|
|Conjuration Lv6|Bind Keres|&amp;ref(Spell/P_Death.jpg,nolink,25x25,Death);2||&amp;ref(Spell/V_Death.jpg,nolink,25x25,Death Gem);12|儀式/陸上専用|兵士召喚|
|~|~|&gt;|&gt;|&gt;|&gt;|透明な恐るべき女悪魔Kerを3体召喚します|
|Construction Lv7|Forge Brass Bull|&amp;ref(Spell/P_Fire.jpg,nolink,25x25,Fire);3|&amp;ref(Spell/P_Earth.jpg,nolink,25x25,Earth);3|&amp;ref(Spell/V_Fire.jpg,nolink,25x25,Fire Gem);30|儀式/陸上専用|兵士召喚|
|~|~|&gt;|&gt;|&gt;|&gt;|炎を吐く真鍮の牛Khalkotaurosを1体召喚します|
|Thaumaturgy Lv7|Gigantomachia|&amp;ref(Spell/P_Earth.jpg,nolink,25x25,Earth);5|&amp;ref(Spell/P_Fire.jpg,nolink,25x25,Fire);4|&amp;ref(Spell/V_Earth.jpg,nolink,25x25,Earth Gem);60|儀式/水陸両用|世界呪附|
|~|~|&gt;|&gt;|&gt;|&gt;|自国の支配力拡散を助け制限雇用の枠を拡張します|
***固有アイテム
|Construction Lv2|BGCOLOR(#000000):&amp;ref(Item/SH Weapons/God-Slayer-Spear.jpg,nolink,75x75,God-Slayer Spear);|BGCOLOR(BLACK):COLOR(WHITE):''God-Slayer Spear''|片手|&amp;ref(Spell/P_Earth.jpg,nolink,25x25,Earth);1|&amp;ref(Spell/V_Earth.jpg,nolink,25x25,Earth Gem);5|
|~|~|&gt;|&gt;|&gt;|攻撃力：6&amp;ref(Item/D_Pierce.jpg,nolink,25x25,Pierce Damage);&amp;ref(Item/D_Magic.jpg,nolink,25x25,Magic Damage);&amp;br;攻撃修正：2&amp;br;防御修正：0&amp;br;長さ：3&amp;br;攻撃時追撃：Bane of Heresy|
|~|&gt;|&gt;|&gt;|&gt;|BGCOLOR(#F5F5F5):偽りの神と聖戦士を疲労させる。複数で使うと凶悪|
|Construction Lv0|BGCOLOR(#000000):&amp;ref(Item/Helms/Oppressors-Headband.jpg,nolink,75x75,Oppressors Headband);|BGCOLOR(BLACK):COLOR(WHITE):''Oppressors Headband''|冠|&amp;ref(Spell/P_Earth.jpg,nolink,25x25,Earth);3|&amp;ref(Spell/V_Earth.jpg,nolink,25x25,Earth Gem);15|
|~|~|&gt;|&gt;|&gt;|頭部防護：9&amp;br;防御修正：0&amp;br;装備負担：0&amp;br;魔法の防具&amp;br;&amp;br;&amp;ref(Item/Communion-Master.jpg,nolink,25x25,Communion Master);&amp;br;魔法抵抗-2&amp;br;|
|~|&gt;|&gt;|&gt;|&gt;|BGCOLOR(#F5F5F5):集団詠唱の自動化を早期に。魔法には弱くなる|
**聖職
***支配圏特殊効果
不安度を増加
***聖職者特殊能力
なし
</v>
      </c>
    </row>
    <row r="64" spans="1:31" x14ac:dyDescent="0.15">
      <c r="A64" t="s">
        <v>2954</v>
      </c>
      <c r="B64" t="s">
        <v>7538</v>
      </c>
      <c r="C64" t="s">
        <v>7540</v>
      </c>
      <c r="D64" t="s">
        <v>7541</v>
      </c>
      <c r="E64" s="10" t="s">
        <v>12254</v>
      </c>
      <c r="F64" s="10" t="s">
        <v>12111</v>
      </c>
      <c r="G64" s="10" t="s">
        <v>12117</v>
      </c>
      <c r="H64" s="10" t="s">
        <v>12112</v>
      </c>
      <c r="I64" s="10" t="s">
        <v>12113</v>
      </c>
      <c r="L64" t="s">
        <v>12114</v>
      </c>
      <c r="M64" t="s">
        <v>12115</v>
      </c>
      <c r="P64">
        <v>3</v>
      </c>
      <c r="T64">
        <v>100</v>
      </c>
      <c r="U64">
        <v>500</v>
      </c>
      <c r="W64">
        <v>400</v>
      </c>
      <c r="Y64" t="s">
        <v>12118</v>
      </c>
      <c r="Z64" t="s">
        <v>12116</v>
      </c>
      <c r="AA64" t="s">
        <v>12119</v>
      </c>
      <c r="AB64" t="str">
        <f t="shared" si="0"/>
        <v>|BGCOLOR(#FDFDFD):[[&amp;ref(Phaeacia.jpg,nolink,50x65,Phaeacia, Isle of the Dark Ships);&gt;./Phaeacia]]</v>
      </c>
      <c r="AC64" t="str">
        <f t="shared" ca="1" si="3"/>
        <v>|BGCOLOR(#FAEBD7):[[''Phaeacia''&gt;./Phaeacia]]</v>
      </c>
      <c r="AD64"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v>
      </c>
      <c r="AE64" t="str">
        <f ca="1">CONCATENATE("*",B64,", ",C64,CHAR(10),E64,CHAR(10),"**国勢",CHAR(10),"|種族|",F64,"|",CHAR(10),"|経済|",G64,"|",CHAR(10),"|気候|",IF(H64&lt;&gt;"",REPT(SUBSTITUTE(SUBSTITUTE(LEFT(H64,4),"Heat","&amp;ref(Spell/S_Heat.jpg,nolink,25x25,Heat);"),"Cold","&amp;ref(Spell/S_Cold.jpg,nolink,25x25,Cold);"),RIGHT(H64,1)),""),"|",CHAR(10),"|祝福|",SUBSTITUTE(SUBSTITUTE(SUBSTITUTE(SUBSTITUTE(SUBSTITUTE(SUBSTITUTE(SUBSTITUTE(SUBSTITUTE(J64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64&amp;" "&amp;B64&amp;" 指揮官 S",Troops!$A:$A,0)&amp;":AJ"&amp;MATCH(A64&amp;" "&amp;B64&amp;" 指揮官 E",Troops!$A:$A,0))),myConcat(INDIRECT("Troops!AJ"&amp;MATCH(A64&amp;" "&amp;B64&amp;" 指揮官 S",Troops!$A:$A,0)))),CHAR(10),"***兵士",CHAR(10),"|名称|種別|コスト|&gt;|雇用条件|指揮枠|行軍|",CHAR(10),IFERROR(myConcat(INDIRECT("Troops!AJ"&amp;MATCH(A64&amp;" "&amp;B64&amp;" 兵士 S",Troops!$A:$A,0)&amp;":AJ"&amp;MATCH(A64&amp;" "&amp;B64&amp;" 兵士 E",Troops!$A:$A,0))),myConcat(INDIRECT("Troops!AJ"&amp;MATCH(A64&amp;" "&amp;B64&amp;" 指揮官 S",Troops!$A:$A,0)))),"**守備隊",CHAR(10),"|種別|指揮官|兵士|備考|",CHAR(10),IFERROR(myConcat(INDIRECT("Defence!H"&amp;MATCH(A64&amp;" "&amp;B64&amp;" S",Defence!$A:$A,0)&amp;":H"&amp;MATCH(A64&amp;" "&amp;B64&amp;" E",Defence!$A:$A,0))),myConcat(INDIRECT("Defence!H"&amp;MATCH(A64&amp;" "&amp;B64&amp;" S",Defence!$A:$A,0)))),CHAR(10),"**建造物",CHAR(10),"***首都要塞",CHAR(10),"|名称|管理力|指揮官雇用|兵士雇用|食糧庫|守備隊倍率|防壁強度|",CHAR(10),VLOOKUP(L64,Fort!$D:$M,10,FALSE),CHAR(10),"***陸上要塞",CHAR(10),"|名称|建造費|工期|管理力|指揮官雇用|兵士雇用|食糧庫|守備隊倍率|防壁強度|",CHAR(10),IFERROR(myConcat(INDIRECT(ADDRESS(MATCH(M64&amp;"1",Fort!$A:$A,0),MATCH(T64,Fort!$1:$1,0),3,1,"Fort")&amp;":"&amp;ADDRESS(MATCH(M64&amp;P64,Fort!$A:$A,0),MATCH(T64,Fort!$1:$1,0),3,1))),myConcat(INDIRECT(ADDRESS(MATCH(M64&amp;"1",Fort!$A:$A,0),MATCH(T64,Fort!$1:$1,0),3,1,"Fort")))),IFERROR("***沿岸要塞"&amp;CHAR(10)&amp;"|名称|建造費|工期|管理力|指揮官雇用|兵士雇用|食糧庫|守備隊倍率|防壁強度|"&amp;CHAR(10)&amp;IFERROR(myConcat(INDIRECT(ADDRESS(MATCH(N64&amp;"1",Fort!$A:$A,0),MATCH(T64,Fort!$1:$1,0),3,1,"Fort")&amp;":"&amp;ADDRESS(MATCH(N64&amp;Q64,Fort!$A:$A,0),MATCH(T64,Fort!$1:$1,0),3,1))),myConcat(INDIRECT(ADDRESS(MATCH(N64&amp;"1",Fort!$A:$A,0),MATCH(T64,Fort!$1:$1,0),3,1,"Fort")))&amp;CHAR(10)),""),"***水中要塞",CHAR(10),IFERROR("|名称|建造費|工期|管理力|指揮官雇用|兵士雇用|食糧庫|守備隊倍率|防壁強度|"&amp;CHAR(10)&amp;IFERROR(myConcat(INDIRECT(ADDRESS(MATCH(O64&amp;"1",Fort!$A:$A,0),MATCH(T64,Fort!$1:$1,0),3,1,"Fort")&amp;":"&amp;ADDRESS(MATCH(O64&amp;R64,Fort!$A:$A,0),MATCH(T64,Fort!$1:$1,0),3,1))),myConcat(INDIRECT(ADDRESS(MATCH(O64&amp;"1",Fort!$A:$A,0),MATCH(T64,Fort!$1:$1,0),3,1,"Fort")))),"建造不可"),CHAR(10),"***研究所と寺院",CHAR(10),"|設備|費用|特殊効果|",CHAR(10),"|研究所|",IF(U64&lt;&gt;500,"''"&amp;U64&amp;"''",U64),"|",V64,"|",CHAR(10),"|寺院|",IF(W64&lt;&gt;400,"''"&amp;W64&amp;"''",W64),"|",X64,"|",CHAR(10),"**魔法",CHAR(10),"***魔法資源",CHAR(10),"|魔法土地|",Y64,"|",CHAR(10),"|宝石収入|",SUBSTITUTE(SUBSTITUTE(SUBSTITUTE(SUBSTITUTE(SUBSTITUTE(SUBSTITUTE(SUBSTITUTE(SUBSTITUTE(Z64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Slave);"),"|",CHAR(10),"|特殊機能|",AA64,"|",CHAR(10),"***魔法技能",CHAR(10),"|名称|雇用|固定魔力|変動魔力|研究力|特殊能力|",CHAR(10),IFERROR(myConcat(INDIRECT("MagicSkill!AM"&amp;MATCH(A64&amp;" "&amp;B64&amp;" S",MagicSkill!$A:$A,0)&amp;":AM"&amp;MATCH(A64&amp;" "&amp;B64&amp;" E",MagicSkill!$A:$A,0))),myConcat(INDIRECT("MagicSkill!AM"&amp;MATCH(A64&amp;" "&amp;B64&amp;" S",MagicSkill!$A:$A,0)))),CHAR(10),"***固有呪文",CHAR(10),IFERROR(CHAR(10)&amp;"|領域|名称|主系統|副系統|消費|使用場面|簡易分類|"&amp;CHAR(10)&amp;IFERROR(myConcat(INDIRECT("NationalSpellWork!E"&amp;MATCH(A64&amp;" "&amp;B64&amp;" S",NationalSpellWork!$A:$A,0)&amp;":E"&amp;MATCH(A64&amp;" "&amp;B64&amp;" E",NationalSpellWork!$A:$A,0))),myConcat(INDIRECT("NationalSpellWork!E"&amp;MATCH(A64&amp;" "&amp;B64&amp;" S",NationalSpellWork!$A:$A,0)))),"なし"),CHAR(10),"***固有アイテム",CHAR(10),IFERROR(IFERROR(myConcat(INDIRECT("NationalItemWork!E"&amp;MATCH(A64&amp;" "&amp;B64&amp;" S",NationalItemWork!$A:$A,0)&amp;":E"&amp;MATCH(A64&amp;" "&amp;B64&amp;" E",NationalItemWork!$A:$A,0))),myConcat(INDIRECT("NationalItemWork!E"&amp;MATCH(A64&amp;" "&amp;B64&amp;" S",NationalItemWork!$A:$A,0)))),"なし"),CHAR(10),"**聖職",CHAR(10),"***支配圏特殊効果",CHAR(10),IF(I64&lt;&gt;"",I64,"なし"),CHAR(10),"***聖職者特殊能力",CHAR(10),IF(K64&lt;&gt;"",K64,"なし"),CHAR(10))</f>
        <v xml:space="preserve">*Phaeacia, Isle of the Dark Ships
Phaeaciaは、高い背丈を持つ黒い肌の人々、Colossiの女王国です。
彼らの伝説的なDark Shipは、漕ぎ手も船長もなしに海を横断します。
この島は、かつてはBerytosの植民地として栄え、富と影響力を得て、その商人、職人、そして素晴らしい船大工で知られていました。
BerytosがArcoscephaleの軍によって滅ぼされたとき、Phaeaciaはその豊富な貢物と遠い立地のおかげで、征服者たちを食い止めることができました。
以来、この女王国は勢力と影響力を増していきました。
彼らの貿易商と探検家は、遠い世界の領域へと旅立ち、世界の最も素晴らしき不思議の一つ、Hesperidesの祝福されし庭園の黄金の樹の苗をPhaeaciaへ持ち帰りました。
現在、Phaeaciaの住民の大部分は、その島の向こう側の世界の争いから切り離された、非常に長く幸福な人生を送っています。
Phaeaciaはまた、Mekoneの巨人の子孫たちの住処でもあります。
Gigantesの無益な戦争が破滅的な終わりを迎えた時、God-Slayerの軍に加わらなかったGigantesらは、Phaeacia群島の荒れ果てた島、Black Korkyraへと逃げました。
Gigantesの王はPhaeaciaのColossiの女王と結婚し、それ以来、彼らの娘はずっと島を統治しています。
島の貴族たちの多くは、その祖先をBerytosのColossiだけでなく、MekoneのGigantesにも辿ります。
またBlack Korkyraには、少数の純血のGigantesも残っています。
古き契約を守り、彼らは春が来るたびに女王に忠誠を誓うべくやってきます。
彼らはPhlegraの親類のように呪われてはおらず、過去の栄光の一部を保持しています。
**国勢
|種族|人間、コロッサス、ギガント|
|経済|特別に豊かな孤島から開始、統治下にない海域を超えた徴税が可能、沿岸の要塞に税収ボーナス|
|気候|&amp;ref(Spell/S_Heat.jpg,nolink,25x25,Heat);|
|祝福||
**正規軍
***指揮官
|名称|種別|コスト|&gt;|雇用条件|指揮能力|行軍|
|BGCOLOR(#F5F5F5):Phaeacian Scout|斥候|&amp;ref(Nation/C_Gold.jpg,nolink,25x25,Gold);30&amp;ref(Nation/C_Resource.jpg,nolink,25x25,Resource);3&amp;ref(Nation/C_Command.jpg,nolink,25x25,Commander Point);1|&amp;ref(Nation/R_Fort.jpg,nolink,25x25,Land Fortress);|||16&amp;ref(Nation/Stealthy.jpg,nolink,25x25,Stealthy (55));&amp;ref(Nation/Forest-Survival.jpg,nolink,25x25,Forest Survival);&amp;ref(Nation/Mountain-Survival.jpg,nolink,25x25,Mountain Survival);&amp;ref(Nation/Sailing.jpg,nolink,25x25,Sailing (size points 999, max size 2));|
|~|&gt;|&gt;|&gt;|&gt;|&gt;|BGCOLOR(#F5F5F5):航海技能を持つ斥候。沿岸部で迅速な移動が可能|
|BGCOLOR(#F5F5F5):Phaeacian Captain|指揮官|&amp;ref(Nation/C_Gold.jpg,nolink,25x25,Gold);55&amp;ref(Nation/C_Resource.jpg,nolink,25x25,Resource);26&amp;ref(Nation/C_Command.jpg,nolink,25x25,Commander Point);1|&amp;ref(Nation/R_Fort.jpg,nolink,25x25,Land Fortress);||&amp;ref(Nation/Squad.jpg,nolink,25x25,Squad);2&amp;ref(Nation/LivingLead.jpg,nolink,25x25,Leadership);60|14&amp;ref(Nation/Sailing.jpg,nolink,25x25,Sailing (size points 999, max size 2));|
|~|&gt;|&gt;|&gt;|&gt;|&gt;|BGCOLOR(#F5F5F5):標準的な指揮官。航海も行える|
|BGCOLOR(#F5F5F5):Phaeacian Priest|聖職者&amp;ref(Nation/Sacred.jpg,nolink,25x25,Sacred);|&amp;ref(Nation/C_Gold.jpg,nolink,25x25,Gold);50&amp;ref(Nation/C_Resource.jpg,nolink,25x25,Resource);1&amp;ref(Nation/C_Command.jpg,nolink,25x25,Commander Point);1|&amp;ref(Nation/R_Fort.jpg,nolink,25x25,Land Fortress);|&amp;ref(Spell/P_Holy.jpg,nolink,25x25,Temple Needed);|&amp;ref(Nation/Squad.jpg,nolink,25x25,Squad);1&amp;ref(Nation/LivingLead.jpg,nolink,25x25,Leadership);10|16&amp;ref(Nation/Sailing.jpg,nolink,25x25,Sailing (size points 999, max size 2));|
|~|&gt;|&gt;|&gt;|&gt;|&gt;|BGCOLOR(#F5F5F5):レベル1の聖職者。別の大陸へも気軽に派遣できる|
|BGCOLOR(#F5F5F5):Mage Pilot|魔術師|&amp;ref(Nation/C_Gold.jpg,nolink,25x25,Gold);80&amp;ref(Nation/C_Resource.jpg,nolink,25x25,Resource);2&amp;ref(Nation/C_Command.jpg,nolink,25x25,Commander Point);2|&amp;ref(Nation/R_Fort.jpg,nolink,25x25,Land Fortress);|&amp;ref(Spell/P_Research.jpg,nolink,25x25,Lab Needed);|&amp;ref(Nation/Squad.jpg,nolink,25x25,Squad);2&amp;ref(Nation/LivingLead.jpg,nolink,25x25,Leadership);40|16&amp;ref(Nation/Sailing.jpg,nolink,25x25,Sailing (size points 999, max size 2));|
|~|&gt;|&gt;|&gt;|&gt;|&gt;|BGCOLOR(#F5F5F5):風と水の魔法技能を持つ。海を渡る軍に同行可能|
|BGCOLOR(#F5F5F5):Colossi Weaver|魔術師|&amp;ref(Nation/C_Gold.jpg,nolink,25x25,Gold);125&amp;ref(Nation/C_Resource.jpg,nolink,25x25,Resource);1&amp;ref(Nation/C_Command.jpg,nolink,25x25,Commander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Leadership);20+|20|
|~|&gt;|&gt;|&gt;|&gt;|&gt;|BGCOLOR(#F5F5F5):風、星などの魔法技能を持つ。アイテム製造費を抑える|
|BGCOLOR(#F5F5F5):Colossi Storm Captain|魔術師|&amp;ref(Nation/C_Gold.jpg,nolink,25x25,Gold);175&amp;ref(Nation/C_Resource.jpg,nolink,25x25,Resource);38&amp;ref(Nation/C_Command.jpg,nolink,25x25,Commander Point);2|&amp;ref(Nation/R_Fort.jpg,nolink,25x25,Land Fortress);|&amp;ref(Spell/P_Research.jpg,nolink,25x25,Lab Needed);|&amp;ref(Nation/Squad.jpg,nolink,25x25,Squad);3&amp;ref(Nation/LivingLead.jpg,nolink,25x25,Leadership);80&amp;ref(Nation/MagicLead.jpg,nolink,25x25,Magic Leadership);15|18&amp;ref(Nation/Sailing.jpg,nolink,25x25,Sailing (size points 999, max size 3));|
|~|&gt;|&gt;|&gt;|&gt;|&gt;|BGCOLOR(#F5F5F5):風と水の魔法技能を持つ。航海が可能な上位指揮官でもある|
|BGCOLOR(#F5F5F5):Wind Caller|魔術師|&amp;ref(Nation/C_Gold.jpg,nolink,25x25,Gold);170&amp;ref(Nation/C_Resource.jpg,nolink,25x25,Resource);2&amp;ref(Nation/C_Command.jpg,nolink,25x25,Commander Point);4|&amp;ref(Nation/R_Coast-Fort.jpg,nolink,25x25,Coastal Fortress);|&amp;ref(Spell/P_Research.jpg,nolink,25x25,Lab Needed);|&amp;ref(Nation/Squad.jpg,nolink,25x25,Squad);2&amp;ref(Nation/LivingLead.jpg,nolink,25x25,Leadership);40&amp;ref(Nation/MagicLead.jpg,nolink,25x25,Magic Leadership);20+|14&amp;ref(Nation/Sailing.jpg,nolink,25x25,Sailing (size points 999, max size 3));|
|~|&gt;|&gt;|&gt;|&gt;|&gt;|BGCOLOR(#F5F5F5):風、水などの魔法技能を持つ。自力での航海が可能|
|BGCOLOR(#F5F5F5):Prince Consort|聖職者&amp;ref(Nation/Sacred.jpg,nolink,25x25,Sacred);|&amp;ref(Nation/C_Gold.jpg,nolink,25x25,Gold);370&amp;ref(Nation/C_Resource.jpg,nolink,25x25,Resource);1&amp;ref(Nation/C_Command.jpg,nolink,25x25,Commander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Needed);|&amp;ref(Nation/Squad.jpg,nolink,25x25,Squad);1&amp;ref(Nation/LivingLead.jpg,nolink,25x25,Leadership);15+&amp;ref(Nation/MagicLead.jpg,nolink,25x25,Magic Leadership);35+|20|
|~|&gt;|&gt;|&gt;|&gt;|&gt;|BGCOLOR(#F5F5F5):レベル1の聖職者。風、水、火などの魔法も持つ|
|BGCOLOR(#F5F5F5):Colossi Queen|聖職者&amp;ref(Nation/Sacred.jpg,nolink,25x25,Sacred);|&amp;ref(Nation/C_Gold.jpg,nolink,25x25,Gold);335&amp;ref(Nation/C_Resource.jpg,nolink,25x25,Resource);1&amp;ref(Nation/C_Command.jpg,nolink,25x25,Commander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Leadership);35+|20|
|~|&gt;|&gt;|&gt;|&gt;|&gt;|BGCOLOR(#F5F5F5):レベル2の聖職者。風、水、星などの魔法も持ち指揮も可能|
|BGCOLOR(#F5F5F5):Lochos|指揮官|&amp;ref(Nation/C_Gold.jpg,nolink,25x25,Gold);32&amp;ref(Nation/C_Resource.jpg,nolink,25x25,Resource);21&amp;ref(Nation/C_Command.jpg,nolink,25x25,Commander Point);1|&amp;ref(Nation/Free-Spawn.jpg,nolink,25x25,Automatic Generation (Free));（&amp;ref(Nation/R_Capital.jpg,nolink,25x25,National Capital);）||&amp;ref(Nation/Squad.jpg,nolink,25x25,Squad);3&amp;ref(Nation/LivingLead.jpg,nolink,25x25,Leadership);80|20|
|~|&gt;|&gt;|&gt;|&gt;|&gt;|BGCOLOR(#F5F5F5):巨人の指揮官。良質な装備と優秀な身体能力を持つ|
***兵士
|名称|種別|コスト|&gt;|雇用条件|指揮枠|行軍|
|BGCOLOR(#F5F5F5):Phaeacian Militia|歩兵|&amp;ref(Nation/C_Gold.jpg,nolink,25x25,Gold);7&amp;ref(Nation/C_Resource.jpg,nolink,25x25,Resource);5&amp;ref(Nation/C_Recruitment.jpg,nolink,25x25,Recruitment Point);5|&amp;ref(Nation/R_Fort.jpg,nolink,25x25,Land Fortress);||&amp;ref(Nation/LivingLead.jpg,nolink,25x25,Living);|10|
|~|&gt;|&gt;|&gt;|&gt;|&gt;|BGCOLOR(#F5F5F5):槍と盾を持つ軽歩兵。他国の民兵同様弱い|
|BGCOLOR(#F5F5F5):Phaeacian Archer|射手|&amp;ref(Nation/C_Gold.jpg,nolink,25x25,Gold);10&amp;ref(Nation/C_Resource.jpg,nolink,25x25,Resource);7&amp;ref(Nation/C_Recruitment.jpg,nolink,25x25,Recruitment Point);11|&amp;ref(Nation/R_Fort.jpg,nolink,25x25,Land Fortress);||&amp;ref(Nation/LivingLead.jpg,nolink,25x25,Living);|14|
|~|&gt;|&gt;|&gt;|&gt;|&gt;|BGCOLOR(#F5F5F5):短弓を使う弓兵。ごく平凡な性能|
|BGCOLOR(#F5F5F5):Phaeacian Light Infantry|歩兵|&amp;ref(Nation/C_Gold.jpg,nolink,25x25,Gold);10&amp;ref(Nation/C_Resource.jpg,nolink,25x25,Resource);9&amp;ref(Nation/C_Recruitment.jpg,nolink,25x25,Recruitment Point);11|&amp;ref(Nation/R_Fort.jpg,nolink,25x25,Land Fortress);||&amp;ref(Nation/LivingLead.jpg,nolink,25x25,Living);|14|
|~|&gt;|&gt;|&gt;|&gt;|&gt;|BGCOLOR(#F5F5F5):槍、投槍、盾を持つ軽歩兵。脆いが迎撃で少しは粘る|
|BGCOLOR(#F5F5F5):Phaeacian Infantry|歩兵|&amp;ref(Nation/C_Gold.jpg,nolink,25x25,Gold);10&amp;ref(Nation/C_Resource.jpg,nolink,25x25,Resource);14&amp;ref(Nation/C_Recruitment.jpg,nolink,25x25,Recruitment Point);11|&amp;ref(Nation/R_Fort.jpg,nolink,25x25,Land Fortress);||&amp;ref(Nation/LivingLead.jpg,nolink,25x25,Living);|12|
|~|&gt;|&gt;|&gt;|&gt;|&gt;|BGCOLOR(#F5F5F5):小剣と盾を持つ歩兵。攻撃力は少し上|
|BGCOLOR(#F5F5F5):Phaeacian Heavy Intanfry|歩兵|&amp;ref(Nation/C_Gold.jpg,nolink,25x25,Gold);12&amp;ref(Nation/C_Resource.jpg,nolink,25x25,Resource);26&amp;ref(Nation/C_Recruitment.jpg,nolink,25x25,Recruitment Point);16|&amp;ref(Nation/R_Fort.jpg,nolink,25x25,Land Fortress);||&amp;ref(Nation/LivingLead.jpg,nolink,25x25,Living);|12|
|~|&gt;|&gt;|&gt;|&gt;|&gt;|BGCOLOR(#F5F5F5):小剣と丸盾を持つ歩兵。士気と防御技能が少し向上している|
|BGCOLOR(#F5F5F5):Colossi Light Infantry|歩兵|&amp;ref(Nation/C_Gold.jpg,nolink,25x25,Gold);20&amp;ref(Nation/C_Resource.jpg,nolink,25x25,Resource);13&amp;ref(Nation/C_Recruitment.jpg,nolink,25x25,Recruitment Point);13|&amp;ref(Nation/R_Fort.jpg,nolink,25x25,Land Fortress);||&amp;ref(Nation/LivingLead.jpg,nolink,25x25,Living);|18|
|~|&gt;|&gt;|&gt;|&gt;|&gt;|BGCOLOR(#F5F5F5):槍、投槍、盾を持つ歩兵。大柄なため攻撃力は侮れない|
|BGCOLOR(#F5F5F5):Colossi Heavy Infantry|歩兵|&amp;ref(Nation/C_Gold.jpg,nolink,25x25,Gold);20&amp;ref(Nation/C_Resource.jpg,nolink,25x25,Resource);38&amp;ref(Nation/C_Recruitment.jpg,nolink,25x25,Recruitment Point);13|&amp;ref(Nation/R_Fort.jpg,nolink,25x25,Land Fortress);||&amp;ref(Nation/LivingLead.jpg,nolink,25x25,Living);|16|
|~|&gt;|&gt;|&gt;|&gt;|&gt;|BGCOLOR(#F5F5F5):小剣と丸盾を持つ重歩兵。支配圏外では乗れる船が限られる|
|BGCOLOR(#F5F5F5):Orichalcum Guard|歩兵&amp;ref(Nation/Sacred.jpg,nolink,25x25,Sacred);|&amp;ref(Nation/C_Gold.jpg,nolink,25x25,Gold);40&amp;ref(Nation/C_Resource.jpg,nolink,25x25,Resource);53&amp;ref(Nation/C_Recruitment.jpg,nolink,25x25,Recruitment Point);27|&amp;ref(Nation/R_Capital.jpg,nolink,25x25,National Capital);|&amp;ref(Spell/P_Holy.jpg,nolink,25x25,Temple Needed);|&amp;ref(Nation/LivingLead.jpg,nolink,25x25,Living);|16|
|~|&gt;|&gt;|&gt;|&gt;|&gt;|BGCOLOR(#F5F5F5):魔法の剣と丸盾を持つ重歩兵。装備も能力も良質で護衛も得意|
|BGCOLOR(#F5F5F5):Gigante|歩兵|&amp;ref(Nation/C_Gold.jpg,nolink,25x25,Gold);35&amp;ref(Nation/C_Resource.jpg,nolink,25x25,Resource);49&amp;ref(Nation/C_Recruitment.jpg,nolink,25x25,Recruitment Point);25|&amp;ref(Nation/Free-Spawn.jpg,nolink,25x25,Automatic Generation (Free));（&amp;ref(Nation/R_Capital.jpg,nolink,25x25,National Capital);）||&amp;ref(Nation/LivingLead.jpg,nolink,25x25,Living);|16|
|~|&gt;|&gt;|&gt;|&gt;|&gt;|BGCOLOR(#F5F5F5):槍と丸盾を持つ重歩兵。巨人だがある程度は密集できる|
**守備隊
|種別|指揮官|兵士|備考|
|陸上下位|Phaeacian Captain|Phaeacian Militia:20　Phaeacian Archer:10||
|陸上上位|Mage Pilot|Phaeacian Infantry:10||
|陸上要塞|Phaeacian Captain|Phaeacian Archer:10||
**建造物
***首都要塞
|名称|管理力|指揮官雇用|兵士雇用|食糧庫|守備隊倍率|防壁強度|
|Walled City|40|+1|+100%|1500|2|200|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|魔法土地|The Orichalcum Palace, Black Korkyra, Gold Apple Tree (孤島限定：Orichalcum Mine)|
|宝石収入|&amp;ref(Spell/V_Fire.jpg,nolink,25x25,Fire Gem);1&amp;ref(Spell/V_Air.jpg,nolink,25x25,Air Gem);1&amp;ref(Spell/V_Water.jpg,nolink,25x25,Water Gem);1&amp;ref(Spell/V_Earth.jpg,nolink,25x25,Earth Gem);1&amp;ref(Spell/V_Astral.jpg,nolink,25x25,Astral Pearl);1|
|特殊機能|加齢抑止50%、不安度低下5　（孤島限定：採掘税収+150、資源+100）|
***魔法技能
|名称|雇用|固定魔力|変動魔力|研究力|特殊能力|
|Phaeacian Priest|&amp;ref(Nation/R_Fort.jpg,nolink,25x25,Land Fortress);|&amp;ref(Spell/P_Holy.jpg,nolink,25x25,Holy);1|||&amp;ref(Nation/Sacred.jpg,nolink,25x25,Sacred);|
|Mage Pilot|&amp;ref(Nation/R_Fort.jpg,nolink,25x25,Land Fortress);|&amp;ref(Spell/P_Air.jpg,nolink,25x25,Air);1&amp;ref(Spell/P_Water.jpg,nolink,25x25,Water);1||||
|Colossi Weaver|&amp;ref(Nation/R_Fort.jpg,nolink,25x25,Land Fortress);|&amp;ref(Spell/P_Air.jpg,nolink,25x25,Air);1&amp;ref(Spell/P_Astral.jpg,nolink,25x25,Astral);1|&amp;ref(Spell/P_Fire.jpg,nolink,25x25,Fire);&amp;ref(Spell/P_Air.jpg,nolink,25x25,Air);&amp;ref(Spell/P_Water.jpg,nolink,25x25,Water);&amp;ref(Spell/P_Earth.jpg,nolink,25x25,Earth);&amp;ref(Spell/P_Astral.jpg,nolink,25x25,Astral);+1:100%|&amp;ref(Spell/P_Research.jpg,nolink,25x25,Research);11|&amp;ref(Nation/Forge-Bonus.jpg,nolink,25x25,Forge Bonus (1));|
|Colossi Storm Captain|&amp;ref(Nation/R_Fort.jpg,nolink,25x25,Land Fortress);|&amp;ref(Spell/P_Air.jpg,nolink,25x25,Air);2&amp;ref(Spell/P_Water.jpg,nolink,25x25,Water);1||&amp;ref(Spell/P_Research.jpg,nolink,25x25,Research);11||
|Wind Caller|&amp;ref(Nation/R_Coast-Fort.jpg,nolink,25x25,Coastal Fortress);|&amp;ref(Spell/P_Air.jpg,nolink,25x25,Air);2&amp;ref(Spell/P_Water.jpg,nolink,25x25,Water);1|&amp;ref(Spell/P_Air.jpg,nolink,25x25,Air);&amp;ref(Spell/P_Water.jpg,nolink,25x25,Water);&amp;ref(Spell/P_Astral.jpg,nolink,25x25,Astral);+1:100%|&amp;ref(Spell/P_Research.jpg,nolink,25x25,Research);13||
|Prince Consort|&amp;ref(Nation/R_Capital.jpg,nolink,25x25,National Capital);|&amp;ref(Spell/P_Fire.jpg,nolink,25x25,Fire);1&amp;ref(Spell/P_Air.jpg,nolink,25x25,Air);3&amp;ref(Spell/P_Water.jpg,nolink,25x25,Water);2&amp;ref(Spell/P_Holy.jpg,nolink,25x25,Holy);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19+|&amp;ref(Nation/Sacred.jpg,nolink,25x25,Sacred);|
|Colossi Queen|&amp;ref(Nation/R_Capital.jpg,nolink,25x25,National Capital);|&amp;ref(Spell/P_Air.jpg,nolink,25x25,Air);2&amp;ref(Spell/P_Water.jpg,nolink,25x25,Water);2&amp;ref(Spell/P_Astral.jpg,nolink,25x25,Astral);1&amp;ref(Spell/P_Holy.jpg,nolink,25x25,Holy);2|&amp;ref(Spell/P_Fire.jpg,nolink,25x25,Fire);&amp;ref(Spell/P_Air.jpg,nolink,25x25,Air);&amp;ref(Spell/P_Water.jpg,nolink,25x25,Water);&amp;ref(Spell/P_Astral.jpg,nolink,25x25,Astral);+1:100%&amp;br;&amp;ref(Spell/P_Fire.jpg,nolink,25x25,Fire);&amp;ref(Spell/P_Air.jpg,nolink,25x25,Air);&amp;ref(Spell/P_Water.jpg,nolink,25x25,Water);&amp;ref(Spell/P_Astral.jpg,nolink,25x25,Astral);+1:10%|&amp;ref(Spell/P_Research.jpg,nolink,25x25,Research);17+|&amp;ref(Nation/Sacred.jpg,nolink,25x25,Sacred);|
|Hesperide|&amp;ref(Item/Master-Ritualist.jpg,nolink,25x25,Ritual Spell);|&amp;ref(Spell/P_Fire.jpg,nolink,25x25,Fire);3&amp;ref(Spell/P_Astral.jpg,nolink,25x25,Astral);3&amp;ref(Spell/P_Nature.jpg,nolink,25x25,Nature);2&amp;ref(Spell/P_Holy.jpg,nolink,25x25,Holy);2||&amp;ref(Spell/P_Research.jpg,nolink,25x25,Research);21|&amp;ref(Nation/Disease-Healer.jpg,nolink,25x25,Disease Healer (3));&amp;ref(Nation/Sacred.jpg,nolink,25x25,Sacred);|
***固有呪文
|領域|名称|主系統|副系統|消費|使用場面|簡易分類|
|Conjuration Lv3|Pride of Lions|&amp;ref(Spell/P_Nature.jpg,nolink,25x25,Nature);2||&amp;ref(Spell/V_Nature.jpg,nolink,25x25,Nature Gem);10|儀式/陸上専用|兵士召喚|
|~|~|&gt;|&gt;|&gt;|&gt;|敏捷なGreat Lionを10+体召喚します|
|Conjuration Lv5|Summon Hound of Twilight|&amp;ref(Spell/P_Earth.jpg,nolink,25x25,Earth);2|&amp;ref(Spell/P_Death.jpg,nolink,25x25,Death);1|&amp;ref(Spell/V_Earth.jpg,nolink,25x25,Earth Gem);4|儀式/陸上専用|兵士召喚|
|~|~|&gt;|&gt;|&gt;|&gt;|双頭の猟犬Hound of Twilightを1体召喚します|
|Conjuration Lv6|Contact Hesperide|&amp;ref(Spell/P_Fire.jpg,nolink,25x25,Fire);3|&amp;ref(Spell/P_Astral.jpg,nolink,25x25,Astral);1|&amp;ref(Spell/V_Fire.jpg,nolink,25x25,Fire Gem);35|儀式/陸上専用|指揮官召喚|
|~|~|&gt;|&gt;|&gt;|&gt;|希望と健康を齎す日没の精霊Hesperideを召喚します|
|Conjuration Lv6|Call Ladon|&amp;ref(Spell/P_Fire.jpg,nolink,25x25,Fire);3|&amp;ref(Spell/P_Nature.jpg,nolink,25x25,Nature);2|&amp;ref(Spell/V_Fire.jpg,nolink,25x25,Fire Gem);15|儀式/陸上専用|兵士召喚|
|~|~|&gt;|&gt;|&gt;|&gt;|黄金の林檎の護り手Drakon Hesperiosを召喚し林檎の獲得を可能とします|
|Construction Lv5|Dogs of Gold and Silver|&amp;ref(Spell/P_Earth.jpg,nolink,25x25,Earth);1||&amp;ref(Spell/V_Earth.jpg,nolink,25x25,Earth Gem);7|儀式/水陸両用|兵士召喚|
|~|~|&gt;|&gt;|&gt;|&gt;|護衛と巡回を得意とするKuon KhryseosとKuon Argyreosを1体ずつ召喚します|
|Construction Lv7|Forge Brass Bull|&amp;ref(Spell/P_Fire.jpg,nolink,25x25,Fire);3|&amp;ref(Spell/P_Earth.jpg,nolink,25x25,Earth);3|&amp;ref(Spell/V_Fire.jpg,nolink,25x25,Fire Gem);30|儀式/陸上専用|兵士召喚|
|~|~|&gt;|&gt;|&gt;|&gt;|炎を吐く真鍮の牛Khalkotaurosを1体召喚します|
|Construction Lv7|Craft Keledone|&amp;ref(Spell/P_Earth.jpg,nolink,25x25,Earth);2|&amp;ref(Spell/P_Astral.jpg,nolink,25x25,Astral);2|&amp;ref(Spell/V_Earth.jpg,nolink,25x25,Earth Gem);5|儀式/水陸両用|兵士召喚|
|~|~|&gt;|&gt;|&gt;|&gt;|Communionを支援する固定された像Keledoneを1体召喚します|
***固有アイテム
|Construction Lv2|BGCOLOR(#000000):&amp;ref(Item/Armors/Purple-Silk-Garments.jpg,nolink,75x75,Purple Silk Garments);|BGCOLOR(BLACK):COLOR(WHITE):''Purple Silk Garments''|鎧|&amp;ref(Spell/P_Astral.jpg,nolink,25x25,Astral);1&amp;ref(Spell/P_Water.jpg,nolink,25x25,Water);1|&amp;ref(Spell/V_Astral.jpg,nolink,25x25,Astral Pearl);3&amp;ref(Spell/V_Water.jpg,nolink,25x25,Water Gem);2|
|~|~|&gt;|&gt;|&gt;|胴体防護：8&amp;br;防御修正：0&amp;br;装備負担：0&amp;br;行軍速度：-0&amp;br;魔法の防具&amp;br;&amp;br;&amp;ref(Item/Twist-Fate.jpg,nolink,25x25,Twist Fate);&amp;br;防御技能+2、魔法抵抗+1|
|~|&gt;|&gt;|&gt;|&gt;|BGCOLOR(#F5F5F5):身躱しを助ける安価な衣。魔術師に向く|
|Construction Lv6|BGCOLOR(#000000):&amp;ref(Item/Armors/Silver-Silk-Garments.jpg,nolink,75x75,Silver Silk Garments);|BGCOLOR(BLACK):COLOR(WHITE):''Silver Silk Garments''|鎧|&amp;ref(Spell/P_Astral.jpg,nolink,25x25,Astral);1&amp;ref(Spell/P_Air.jpg,nolink,25x25,Air);1|&amp;ref(Spell/V_Astral.jpg,nolink,25x25,Astral Pearl);3&amp;ref(Spell/V_Air.jpg,nolink,25x25,Air Gem);2|
|~|~|&gt;|&gt;|&gt;|胴体防護：8&amp;br;防御修正：0&amp;br;装備負担：0&amp;br;行軍速度：-0&amp;br;魔法の防具&amp;br;&amp;br;&amp;ref(Item/Reinvigoration.jpg,nolink,25x25,Reinvigoration (2));&amp;br;&amp;ref(Item/Twist-Fate.jpg,nolink,25x25,Twist Fate);&amp;br;魔法抵抗+2|
|~|&gt;|&gt;|&gt;|&gt;|BGCOLOR(#F5F5F5):疲労を癒す衣。魔術師の護身と持久力強化に|
|Construction Lv4|BGCOLOR(#000000):&amp;ref(Item/Misc/Windcatcher-Sail.jpg,nolink,75x75,Windcatcher Sail);|BGCOLOR(BLACK):COLOR(WHITE):''Windcatcher Sail''|雑貨|&amp;ref(Spell/P_Air.jpg,nolink,25x25,Air);2|&amp;ref(Spell/V_Air.jpg,nolink,25x25,Air Gem);10|
|~|~|&gt;|&gt;|&gt;|航海の限界距離+1|
|~|&gt;|&gt;|&gt;|&gt;|BGCOLOR(#F5F5F5):遠洋航海の助けとなる帆。移動にも奇襲にも役立つ|
|Construction Lv12|BGCOLOR(#000000):&amp;ref(Item/Misc/Golden-Apple.jpg,nolink,75x75,Golden Apple);|BGCOLOR(BLACK):COLOR(WHITE):''Golden Apple''|雑貨|&amp;ref(Spell/P_Fire.jpg,nolink,25x25,Fire);1|&amp;ref(Spell/V_Fire.jpg,nolink,25x25,Fire Gem);5|
|~|~|&gt;|&gt;|&gt;|士気+2&amp;br;老齢の指揮官が自動消費：年齢-10|
|~|&gt;|&gt;|&gt;|&gt;|BGCOLOR(#F5F5F5):若返りの林檎。Ladon召喚後にイベントでのみ入手|
**聖職
***支配圏特殊効果
全指揮官に支配圏内にある沿岸州の間の航海技能を付加
***聖職者特殊能力
なし
</v>
      </c>
    </row>
    <row r="65" spans="1:31" x14ac:dyDescent="0.15">
      <c r="A65" t="s">
        <v>2954</v>
      </c>
      <c r="B65" t="s">
        <v>2999</v>
      </c>
      <c r="C65" t="s">
        <v>3000</v>
      </c>
      <c r="D65" t="s">
        <v>3078</v>
      </c>
      <c r="E65" s="10" t="s">
        <v>12255</v>
      </c>
      <c r="F65" s="10" t="s">
        <v>12256</v>
      </c>
      <c r="L65" t="s">
        <v>12257</v>
      </c>
      <c r="M65" t="s">
        <v>12115</v>
      </c>
      <c r="O65" t="s">
        <v>12258</v>
      </c>
      <c r="P65">
        <v>3</v>
      </c>
      <c r="R65">
        <v>3</v>
      </c>
      <c r="T65">
        <v>100</v>
      </c>
      <c r="U65">
        <v>500</v>
      </c>
      <c r="W65">
        <v>400</v>
      </c>
      <c r="Y65" t="s">
        <v>12259</v>
      </c>
      <c r="Z65" t="s">
        <v>12260</v>
      </c>
      <c r="AB65" t="str">
        <f t="shared" si="0"/>
        <v>|BGCOLOR(#FDFDFD):[[&amp;ref(Atlantis.jpg,nolink,50x65,Atlantis, Kings of the Deep);&gt;./Atlantis]]</v>
      </c>
      <c r="AC65" t="str">
        <f t="shared" ca="1" si="3"/>
        <v>|BGCOLOR(#F0F8FF):[[''Atlantis''&gt;./Atlantis]]</v>
      </c>
      <c r="AD65"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v>
      </c>
      <c r="AE65" t="str">
        <f ca="1">CONCATENATE("*",B65,", ",C65,CHAR(10),E65,CHAR(10),"**国勢",CHAR(10),"|種族|",F65,"|",CHAR(10),"|経済|",G65,"|",CHAR(10),"|気候|",IF(H65&lt;&gt;"",REPT(SUBSTITUTE(SUBSTITUTE(LEFT(H65,4),"Heat","&amp;ref(Spell/S_Heat.jpg,nolink,25x25,Heat);"),"Cold","&amp;ref(Spell/S_Cold.jpg,nolink,25x25,Cold);"),RIGHT(H65,1)),""),"|",CHAR(10),"|祝福|",SUBSTITUTE(SUBSTITUTE(SUBSTITUTE(SUBSTITUTE(SUBSTITUTE(SUBSTITUTE(SUBSTITUTE(SUBSTITUTE(J65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65&amp;" "&amp;B65&amp;" 指揮官 S",Troops!$A:$A,0)&amp;":AJ"&amp;MATCH(A65&amp;" "&amp;B65&amp;" 指揮官 E",Troops!$A:$A,0))),myConcat(INDIRECT("Troops!AJ"&amp;MATCH(A65&amp;" "&amp;B65&amp;" 指揮官 S",Troops!$A:$A,0)))),CHAR(10),"***兵士",CHAR(10),"|名称|種別|コスト|&gt;|雇用条件|指揮枠|行軍|",CHAR(10),IFERROR(myConcat(INDIRECT("Troops!AJ"&amp;MATCH(A65&amp;" "&amp;B65&amp;" 兵士 S",Troops!$A:$A,0)&amp;":AJ"&amp;MATCH(A65&amp;" "&amp;B65&amp;" 兵士 E",Troops!$A:$A,0))),myConcat(INDIRECT("Troops!AJ"&amp;MATCH(A65&amp;" "&amp;B65&amp;" 指揮官 S",Troops!$A:$A,0)))),"**守備隊",CHAR(10),"|種別|指揮官|兵士|備考|",CHAR(10),IFERROR(myConcat(INDIRECT("Defence!H"&amp;MATCH(A65&amp;" "&amp;B65&amp;" S",Defence!$A:$A,0)&amp;":H"&amp;MATCH(A65&amp;" "&amp;B65&amp;" E",Defence!$A:$A,0))),myConcat(INDIRECT("Defence!H"&amp;MATCH(A65&amp;" "&amp;B65&amp;" S",Defence!$A:$A,0)))),CHAR(10),"**建造物",CHAR(10),"***首都要塞",CHAR(10),"|名称|管理力|指揮官雇用|兵士雇用|食糧庫|守備隊倍率|防壁強度|",CHAR(10),VLOOKUP(L65,Fort!$D:$M,10,FALSE),CHAR(10),"***陸上要塞",CHAR(10),"|名称|建造費|工期|管理力|指揮官雇用|兵士雇用|食糧庫|守備隊倍率|防壁強度|",CHAR(10),IFERROR(myConcat(INDIRECT(ADDRESS(MATCH(M65&amp;"1",Fort!$A:$A,0),MATCH(T65,Fort!$1:$1,0),3,1,"Fort")&amp;":"&amp;ADDRESS(MATCH(M65&amp;P65,Fort!$A:$A,0),MATCH(T65,Fort!$1:$1,0),3,1))),myConcat(INDIRECT(ADDRESS(MATCH(M65&amp;"1",Fort!$A:$A,0),MATCH(T65,Fort!$1:$1,0),3,1,"Fort")))),IFERROR("***沿岸要塞"&amp;CHAR(10)&amp;"|名称|建造費|工期|管理力|指揮官雇用|兵士雇用|食糧庫|守備隊倍率|防壁強度|"&amp;CHAR(10)&amp;IFERROR(myConcat(INDIRECT(ADDRESS(MATCH(N65&amp;"1",Fort!$A:$A,0),MATCH(T65,Fort!$1:$1,0),3,1,"Fort")&amp;":"&amp;ADDRESS(MATCH(N65&amp;Q65,Fort!$A:$A,0),MATCH(T65,Fort!$1:$1,0),3,1))),myConcat(INDIRECT(ADDRESS(MATCH(N65&amp;"1",Fort!$A:$A,0),MATCH(T65,Fort!$1:$1,0),3,1,"Fort")))&amp;CHAR(10)),""),"***水中要塞",CHAR(10),IFERROR("|名称|建造費|工期|管理力|指揮官雇用|兵士雇用|食糧庫|守備隊倍率|防壁強度|"&amp;CHAR(10)&amp;IFERROR(myConcat(INDIRECT(ADDRESS(MATCH(O65&amp;"1",Fort!$A:$A,0),MATCH(T65,Fort!$1:$1,0),3,1,"Fort")&amp;":"&amp;ADDRESS(MATCH(O65&amp;R65,Fort!$A:$A,0),MATCH(T65,Fort!$1:$1,0),3,1))),myConcat(INDIRECT(ADDRESS(MATCH(O65&amp;"1",Fort!$A:$A,0),MATCH(T65,Fort!$1:$1,0),3,1,"Fort")))),"建造不可"),CHAR(10),"***研究所と寺院",CHAR(10),"|設備|費用|特殊効果|",CHAR(10),"|研究所|",IF(U65&lt;&gt;500,"''"&amp;U65&amp;"''",U65),"|",V65,"|",CHAR(10),"|寺院|",IF(W65&lt;&gt;400,"''"&amp;W65&amp;"''",W65),"|",X65,"|",CHAR(10),"**魔法",CHAR(10),"***魔法資源",CHAR(10),"|魔法土地|",Y65,"|",CHAR(10),"|宝石収入|",SUBSTITUTE(SUBSTITUTE(SUBSTITUTE(SUBSTITUTE(SUBSTITUTE(SUBSTITUTE(SUBSTITUTE(SUBSTITUTE(Z65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Slave);"),"|",CHAR(10),"|特殊機能|",AA65,"|",CHAR(10),"***魔法技能",CHAR(10),"|名称|雇用|固定魔力|変動魔力|研究力|特殊能力|",CHAR(10),IFERROR(myConcat(INDIRECT("MagicSkill!AM"&amp;MATCH(A65&amp;" "&amp;B65&amp;" S",MagicSkill!$A:$A,0)&amp;":AM"&amp;MATCH(A65&amp;" "&amp;B65&amp;" E",MagicSkill!$A:$A,0))),myConcat(INDIRECT("MagicSkill!AM"&amp;MATCH(A65&amp;" "&amp;B65&amp;" S",MagicSkill!$A:$A,0)))),CHAR(10),"***固有呪文",CHAR(10),IFERROR(CHAR(10)&amp;"|領域|名称|主系統|副系統|消費|使用場面|簡易分類|"&amp;CHAR(10)&amp;IFERROR(myConcat(INDIRECT("NationalSpellWork!E"&amp;MATCH(A65&amp;" "&amp;B65&amp;" S",NationalSpellWork!$A:$A,0)&amp;":E"&amp;MATCH(A65&amp;" "&amp;B65&amp;" E",NationalSpellWork!$A:$A,0))),myConcat(INDIRECT("NationalSpellWork!E"&amp;MATCH(A65&amp;" "&amp;B65&amp;" S",NationalSpellWork!$A:$A,0)))),"なし"),CHAR(10),"***固有アイテム",CHAR(10),IFERROR(IFERROR(myConcat(INDIRECT("NationalItemWork!E"&amp;MATCH(A65&amp;" "&amp;B65&amp;" S",NationalItemWork!$A:$A,0)&amp;":E"&amp;MATCH(A65&amp;" "&amp;B65&amp;" E",NationalItemWork!$A:$A,0))),myConcat(INDIRECT("NationalItemWork!E"&amp;MATCH(A65&amp;" "&amp;B65&amp;" S",NationalItemWork!$A:$A,0)))),"なし"),CHAR(10),"**聖職",CHAR(10),"***支配圏特殊効果",CHAR(10),IF(I65&lt;&gt;"",I65,"なし"),CHAR(10),"***聖職者特殊能力",CHAR(10),IF(K65&lt;&gt;"",K65,"なし"),CHAR(10))</f>
        <v xml:space="preserve">*Atlantis, Kings of the Deep
星が海に落ち、Basalt CityとDark Crystalが破壊された時、Basalt Queenらの統治は終わりました。
生き残ったAtlantianは、王国を再建しました。
Atlantisは、魚、蛙、そして人間の雑種のような奇妙な生物の国です。
Atlantianは殺されない限り決して成長を止めず、数百年に渡り生きます。
Atlantianの社会は、大きさと年齢による厳しい階層により組織されます。
最も古く、最も狡猾なAtlantianは、聖職者や魔術師として訓練されます。
Atlantianは魔法を使用するのが難しいため、彼らはしばしば人間の子供たちを捕らえ、Coral Towersで彼らに魔法の訓練を行います。
Atlantisの兵士は、生ける珊瑚の欠片を先端に取り付けた槍を用い、珊瑚の塊から作られた防具を着用します。
この珊瑚は有毒で、ただ戦争のためだけに養殖されます。
**国勢
|種族|アトランティアン|
|経済||
|気候||
|祝福||
**正規軍
***指揮官
|名称|種別|コスト|&gt;|雇用条件|指揮能力|行軍|
|BGCOLOR(#F5F5F5):Scout|斥候|&amp;ref(Nation/C_Gold.jpg,nolink,25x25,Gold);25&amp;ref(Nation/C_Resource.jpg,nolink,25x25,Resource);1&amp;ref(Nation/C_Command.jpg,nolink,25x25,Commander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|BGCOLOR(#F5F5F5):Shambler Chief|指揮官|&amp;ref(Nation/C_Gold.jpg,nolink,25x25,Gold);50&amp;ref(Nation/C_Resource.jpg,nolink,25x25,Resource);2&amp;ref(Nation/C_Command.jpg,nolink,25x25,Commander Point);1|&amp;ref(Nation/R_UW-Fort.jpg,nolink,25x25,Underwater Fortress);&amp;ref(Nation/R_Coast-Fort.jpg,nolink,25x25,Coastal Fortress);||&amp;ref(Nation/Squad.jpg,nolink,25x25,Squad);2&amp;ref(Nation/LivingLead.jpg,nolink,25x25,Leadership);60|16&amp;ref(Nation/Amphibian.jpg,nolink,25x25,Amphibian);|
|~|&gt;|&gt;|&gt;|&gt;|&gt;|BGCOLOR(#F5F5F5):標準的な指揮官。防具がなく陸上では事故に遭いやすい|
|BGCOLOR(#F5F5F5):Consort|聖職者&amp;ref(Nation/Sacred.jpg,nolink,25x25,Sacred);|&amp;ref(Nation/C_Gold.jpg,nolink,25x25,Gold);115&amp;ref(Nation/C_Resource.jpg,nolink,25x25,Resource);26&amp;ref(Nation/C_Command.jpg,nolink,25x25,Commander Point);1|&amp;ref(Nation/R_UW-Fort.jpg,nolink,25x25,Underwater Fortress);|&amp;ref(Spell/P_Holy.jpg,nolink,25x25,Temple Needed);|&amp;ref(Nation/Squad.jpg,nolink,25x25,Squad);3&amp;ref(Nation/LivingLead.jpg,nolink,25x25,Leadership);80|12&amp;ref(Nation/Amphibian.jpg,nolink,25x25,Amphibian);|
|~|&gt;|&gt;|&gt;|&gt;|&gt;|BGCOLOR(#F5F5F5):レベル1の聖職者。上位指揮官も兼任し装備も十分|
|BGCOLOR(#F5F5F5):Coral Queen|聖職者&amp;ref(Nation/Sacred.jpg,nolink,25x25,Sacred);|&amp;ref(Nation/C_Gold.jpg,nolink,25x25,Gold);265&amp;ref(Nation/C_Resource.jpg,nolink,25x25,Resource);19&amp;ref(Nation/C_Command.jpg,nolink,25x25,Commander Point);4|&amp;ref(Nation/R_UW-Fort.jpg,nolink,25x25,Underwater Fortress);|&amp;ref(Spell/P_Holy.jpg,nolink,25x25,Temple Needed);|&amp;ref(Nation/Squad.jpg,nolink,25x25,Squad);5&amp;ref(Nation/LivingLead.jpg,nolink,25x25,Leadership);160|16&amp;ref(Nation/Amphibian.jpg,nolink,25x25,Amphibian);|
|~|&gt;|&gt;|&gt;|&gt;|&gt;|BGCOLOR(#F5F5F5):レベル3の聖職者。最上位指揮官も兼任する|
|BGCOLOR(#F5F5F5):King of the Deep|魔術師|&amp;ref(Nation/C_Gold.jpg,nolink,25x25,Gold);275&amp;ref(Nation/C_Resource.jpg,nolink,25x25,Resource);5&amp;ref(Nation/C_Command.jpg,nolink,25x25,Commander Point);4|&amp;ref(Nation/R_UW-Fort.jpg,nolink,25x25,Underwater Fortress);|&amp;ref(Spell/P_Research.jpg,nolink,25x25,Lab Needed);|&amp;ref(Nation/Squad.jpg,nolink,25x25,Squad);2&amp;ref(Nation/LivingLead.jpg,nolink,25x25,Leadership);40+&amp;ref(Nation/MagicLead.jpg,nolink,25x25,Magic Leadership);25+|16&amp;ref(Nation/Amphibian.jpg,nolink,25x25,Amphibian);&amp;ref(Nation/Gift-of-Water-Breathing.jpg,nolink,25x25,Gift of Water Breathing (20 size points));|
|~|&gt;|&gt;|&gt;|&gt;|&gt;|BGCOLOR(#F5F5F5):水などの魔法技能を持つ。多少の水中呼吸付加を持つ|
|BGCOLOR(#F5F5F5):Mage of the Deep|魔術師|&amp;ref(Nation/C_Gold.jpg,nolink,25x25,Gold);165&amp;ref(Nation/C_Resource.jpg,nolink,25x25,Resource);4&amp;ref(Nation/C_Command.jpg,nolink,25x25,Commander Point);2|&amp;ref(Nation/R_UW-Fort.jpg,nolink,25x25,Underwater Fortress);||&amp;ref(Nation/Squad.jpg,nolink,25x25,Squad);1&amp;ref(Nation/LivingLead.jpg,nolink,25x25,Leadership);10+&amp;ref(Nation/MagicLead.jpg,nolink,25x25,Magic Leadership);15+|16&amp;ref(Nation/Amphibian.jpg,nolink,25x25,Amphibian);&amp;ref(Nation/Gift-of-Water-Breathing.jpg,nolink,25x25,Gift of Water Breathing (10 size points));|
|~|&gt;|&gt;|&gt;|&gt;|&gt;|BGCOLOR(#F5F5F5):水などの魔法技能を持つ。総じてKingの廉価版|
|BGCOLOR(#F5F5F5):Deep Seer|聖職者&amp;ref(Nation/Sacred.jpg,nolink,25x25,Sacred);|&amp;ref(Nation/C_Gold.jpg,nolink,25x25,Gold);315&amp;ref(Nation/C_Resource.jpg,nolink,25x25,Resource);1&amp;ref(Nation/C_Command.jpg,nolink,25x25,Commander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Leadership);35|6&amp;ref(Nation/Amphibian.jpg,nolink,25x25,Amphibian);&amp;ref(Nation/Gift-of-Water-Breathing.jpg,nolink,25x25,Gift of Water Breathing (20 size points));|
|~|&gt;|&gt;|&gt;|&gt;|&gt;|BGCOLOR(#F5F5F5):レベル1の聖職者。水と星の魔法技能を持つ|
|BGCOLOR(#F5F5F5):Initiate of the Deep|魔術師|&amp;ref(Nation/C_Gold.jpg,nolink,25x25,Gold);45&amp;ref(Nation/C_Resource.jpg,nolink,25x25,Resource);1&amp;ref(Nation/C_Command.jpg,nolink,25x25,Commander Point);2|&amp;ref(Nation/R_Coast-Fort.jpg,nolink,25x25,Coastal Fortress);|&amp;ref(Spell/P_Research.jpg,nolink,25x25,Lab Needed);|&amp;ref(Nation/Squad.jpg,nolink,25x25,Squad);1&amp;ref(Nation/LivingLead.jpg,nolink,25x25,Leadership);10&amp;ref(Nation/MagicLead.jpg,nolink,25x25,Magic Leadership);5|16&amp;ref(Nation/Poor-Amphibian.jpg,nolink,25x25,Poor Amphibian);|
|~|&gt;|&gt;|&gt;|&gt;|&gt;|BGCOLOR(#F5F5F5):水の魔法技能を持つ。研究が主だが戦闘でも役立つ|
|BGCOLOR(#F5F5F5):Witness of the Deep|魔術師&amp;ref(Nation/Sacred.jpg,nolink,25x25,Sacred);|&amp;ref(Nation/C_Gold.jpg,nolink,25x25,Gold);165&amp;ref(Nation/C_Resource.jpg,nolink,25x25,Resource);1&amp;ref(Nation/C_Command.jpg,nolink,25x25,Commander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Leadership);20|16&amp;ref(Nation/Amphibian.jpg,nolink,25x25,Amphibian);&amp;ref(Nation/Gift-of-Water-Breathing.jpg,nolink,25x25,Gift of Water Breathing (10 size points));|
|~|&gt;|&gt;|&gt;|&gt;|&gt;|BGCOLOR(#F5F5F5):水と星の魔法技能を持つ。占師であり水中呼吸付加も備える|
***兵士
|名称|種別|コスト|&gt;|雇用条件|指揮枠|行軍|
|BGCOLOR(#F5F5F5):Atlantian Militia|歩兵|&amp;ref(Nation/C_Gold.jpg,nolink,25x25,Gold);7&amp;ref(Nation/C_Resource.jpg,nolink,25x25,Resource);2&amp;ref(Nation/C_Recruitment.jpg,nolink,25x25,Recruitment Point);3|&amp;ref(Nation/R_UW-Fort.jpg,nolink,25x25,Underwater Fortress);||&amp;ref(Nation/LivingLead.jpg,nolink,25x25,Living);|12&amp;ref(Nation/Amphibian.jpg,nolink,25x25,Amphibian);|
|~|&gt;|&gt;|&gt;|&gt;|&gt;|BGCOLOR(#F5F5F5):珊瑚の槍を持つ軽歩兵。防具が皆無で極めて脆い|
|BGCOLOR(#F5F5F5):Atlantian Shield Bearer|歩兵|&amp;ref(Nation/C_Gold.jpg,nolink,25x25,Gold);10&amp;ref(Nation/C_Resource.jpg,nolink,25x25,Resource);3&amp;ref(Nation/C_Recruitment.jpg,nolink,25x25,Recruitment Point);9|&amp;ref(Nation/R_UW-Fort.jpg,nolink,25x25,Underwater Fortress);||&amp;ref(Nation/LivingLead.jpg,nolink,25x25,Living);|12&amp;ref(Nation/Amphibian.jpg,nolink,25x25,Amphibian);|
|~|&gt;|&gt;|&gt;|&gt;|&gt;|BGCOLOR(#F5F5F5):珊瑚の槍と盾を持つ軽歩兵。防具が盾だけでは頼りない|
|BGCOLOR(#F5F5F5):Atlantian Light Infantry|歩兵|&amp;ref(Nation/C_Gold.jpg,nolink,25x25,Gold);10&amp;ref(Nation/C_Resource.jpg,nolink,25x25,Resource);9&amp;ref(Nation/C_Recruitment.jpg,nolink,25x25,Recruitment Point);9|&amp;ref(Nation/R_UW-Fort.jpg,nolink,25x25,Underwater Fortress);&amp;ref(Nation/R_Coast-Fort.jpg,nolink,25x25,Coastal Fortress);||&amp;ref(Nation/LivingLead.jpg,nolink,25x25,Living);|10&amp;ref(Nation/Amphibian.jpg,nolink,25x25,Amphibian);|
|~|&gt;|&gt;|&gt;|&gt;|&gt;|BGCOLOR(#F5F5F5):珊瑚の槍を持つ歩兵。毒の棘は時に精鋭すら道連れにする|
|BGCOLOR(#F5F5F5):Atlantian Infantry|歩兵|&amp;ref(Nation/C_Gold.jpg,nolink,25x25,Gold);10&amp;ref(Nation/C_Resource.jpg,nolink,25x25,Resource);12&amp;ref(Nation/C_Recruitment.jpg,nolink,25x25,Recruitment Point);9|&amp;ref(Nation/R_UW-Fort.jpg,nolink,25x25,Underwater Fortress);||&amp;ref(Nation/LivingLead.jpg,nolink,25x25,Living);|10&amp;ref(Nation/Amphibian.jpg,nolink,25x25,Amphibian);|
|~|&gt;|&gt;|&gt;|&gt;|&gt;|BGCOLOR(#F5F5F5):珊瑚の槍と盾を持つ歩兵。短い武器を使う敵から見れば既に脅威|
|BGCOLOR(#F5F5F5):Reef Warrior|歩兵|&amp;ref(Nation/C_Gold.jpg,nolink,25x25,Gold);12&amp;ref(Nation/C_Resource.jpg,nolink,25x25,Resource);11&amp;ref(Nation/C_Recruitment.jpg,nolink,25x25,Recruitment Point);13|&amp;ref(Nation/R_UW-Fort.jpg,nolink,25x25,Underwater Fortress);||&amp;ref(Nation/LivingLead.jpg,nolink,25x25,Living);|12&amp;ref(Nation/Amphibian.jpg,nolink,25x25,Amphibian);|
|~|&gt;|&gt;|&gt;|&gt;|&gt;|BGCOLOR(#F5F5F5):珊瑚の槍、珊瑚の投槍、盾を持つ歩兵。投槍は陸戦でのみ活かせる|
|BGCOLOR(#F5F5F5):Coral Guard|歩兵|&amp;ref(Nation/C_Gold.jpg,nolink,25x25,Gold);15&amp;ref(Nation/C_Resource.jpg,nolink,25x25,Resource);15&amp;ref(Nation/C_Recruitment.jpg,nolink,25x25,Recruitment Point);21|&amp;ref(Nation/R_UW-Fort.jpg,nolink,25x25,Underwater Fortress);||&amp;ref(Nation/LivingLead.jpg,nolink,25x25,Living);|8&amp;ref(Nation/Amphibian.jpg,nolink,25x25,Amphibian);|
|~|&gt;|&gt;|&gt;|&gt;|&gt;|BGCOLOR(#F5F5F5):珊瑚の槍と盾を持つ歩兵。士気や戦闘技能に優れる|
|BGCOLOR(#F5F5F5):Coral Guard|歩兵|&amp;ref(Nation/C_Gold.jpg,nolink,25x25,Gold);15&amp;ref(Nation/C_Resource.jpg,nolink,25x25,Resource);17&amp;ref(Nation/C_Recruitment.jpg,nolink,25x25,Recruitment Point);21|&amp;ref(Nation/R_UW-Fort.jpg,nolink,25x25,Underwater Fortress);||&amp;ref(Nation/LivingLead.jpg,nolink,25x25,Living);|8&amp;ref(Nation/Amphibian.jpg,nolink,25x25,Amphibian);|
|~|&gt;|&gt;|&gt;|&gt;|&gt;|BGCOLOR(#F5F5F5):珊瑚の薙刀を持つ歩兵。防具を貫いて毒を与えやすい|
|BGCOLOR(#F5F5F5):Shambler|歩兵|&amp;ref(Nation/C_Gold.jpg,nolink,25x25,Gold);20&amp;ref(Nation/C_Resource.jpg,nolink,25x25,Resource);1&amp;ref(Nation/C_Recruitment.jpg,nolink,25x25,Recruitment Point);25|&amp;ref(Nation/R_UW-Fort.jpg,nolink,25x25,Underwater Fortress);||&amp;ref(Nation/LivingLead.jpg,nolink,25x25,Living);|14&amp;ref(Nation/Amphibian.jpg,nolink,25x25,Amphibian);|
|~|&gt;|&gt;|&gt;|&gt;|&gt;|BGCOLOR(#F5F5F5):爪の二連撃で戦う軽歩兵。Shamblerは大型で力も強い|
|BGCOLOR(#F5F5F5):Shambler Guard|歩兵|&amp;ref(Nation/C_Gold.jpg,nolink,25x25,Gold);22&amp;ref(Nation/C_Resource.jpg,nolink,25x25,Resource);8&amp;ref(Nation/C_Recruitment.jpg,nolink,25x25,Recruitment Point);27|&amp;ref(Nation/R_UW-Fort.jpg,nolink,25x25,Underwater Fortress);||&amp;ref(Nation/LivingLead.jpg,nolink,25x25,Living);|12&amp;ref(Nation/Amphibian.jpg,nolink,25x25,Amphibian);|
|~|&gt;|&gt;|&gt;|&gt;|&gt;|BGCOLOR(#F5F5F5):珊瑚の棍棒と盾を持つ歩兵。力が強いため十分痛い|
|BGCOLOR(#F5F5F5):War Shambler|歩兵|&amp;ref(Nation/C_Gold.jpg,nolink,25x25,Gold);25&amp;ref(Nation/C_Resource.jpg,nolink,25x25,Resource);19&amp;ref(Nation/C_Recruitment.jpg,nolink,25x25,Recruitment Point);30|&amp;ref(Nation/R_UW-Fort.jpg,nolink,25x25,Underwater Fortress);||&amp;ref(Nation/LivingLead.jpg,nolink,25x25,Living);|12&amp;ref(Nation/Amphibian.jpg,nolink,25x25,Amphibian);|
|~|&gt;|&gt;|&gt;|&gt;|&gt;|BGCOLOR(#F5F5F5):珊瑚の薙刀と盾を持つ歩兵。高い筋力を活かした一撃は重い|
|BGCOLOR(#F5F5F5):War Lobster|騎兵|&amp;ref(Nation/C_Gold.jpg,nolink,25x25,Gold);50&amp;ref(Nation/C_Resource.jpg,nolink,25x25,Resource);6&amp;ref(Nation/C_Recruitment.jpg,nolink,25x25,Recruitment Point);44|&amp;ref(Nation/R_UW-Fort.jpg,nolink,25x25,Underwater Fortress);||&amp;ref(Nation/LivingLead.jpg,nolink,25x25,Living);|8&amp;ref(Nation/Aquatic.jpg,nolink,25x25,Aquatic);|
|~|&gt;|&gt;|&gt;|&gt;|&gt;|BGCOLOR(#F5F5F5):敵を蹂躙する水棲の大海老。乗り手が落とされると味方まで潰し始める|
|BGCOLOR(#F5F5F5):Mother Guard|歩兵&amp;ref(Nation/Sacred.jpg,nolink,25x25,Sacred);|&amp;ref(Nation/C_Gold.jpg,nolink,25x25,Gold);40&amp;ref(Nation/C_Resource.jpg,nolink,25x25,Resource);26&amp;ref(Nation/C_Recruitment.jpg,nolink,25x25,Recruitment Point);41|&amp;ref(Nation/R_Capital.jpg,nolink,25x25,National Capital);|&amp;ref(Spell/P_Holy.jpg,nolink,25x25,Temple Needed);|&amp;ref(Nation/LivingLead.jpg,nolink,25x25,Living);|10&amp;ref(Nation/Amphibian.jpg,nolink,25x25,Amphibian);|
|~|&gt;|&gt;|&gt;|&gt;|&gt;|BGCOLOR(#F5F5F5):珊瑚の薙刀と盾を持つ重歩兵。護衛も得意とする|
|BGCOLOR(#F5F5F5):Soldier of the Deep|歩兵|&amp;ref(Nation/C_Gold.jpg,nolink,25x25,Gold);10&amp;ref(Nation/C_Resource.jpg,nolink,25x25,Resource);6&amp;ref(Nation/C_Recruitment.jpg,nolink,25x25,Recruitment Point);9|&amp;ref(Nation/R_Coast-Fort.jpg,nolink,25x25,Coastal Fortress);||&amp;ref(Nation/LivingLead.jpg,nolink,25x25,Living);|14&amp;ref(Nation/Poor-Amphibian.jpg,nolink,25x25,Poor Amphibian);|
|~|&gt;|&gt;|&gt;|&gt;|&gt;|BGCOLOR(#F5F5F5):珊瑚の槍を持つ軽歩兵。安いので数合わせには使える|
**守備隊
|種別|指揮官|兵士|備考|
|全域下位|Consort|Atlantian Militia:10　Atlantian Light Infantry:10||
|全域上位|Coral Queen|Atlantian Shield Bearer:10　War Shambler:10||
|水中要塞|Shambler Chief|Atlantian Infantry:4　Shambler Guard:4||
|陸上要塞|Captain|Archer:10||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|魔法土地|The Coral Towers|
|宝石収入|&amp;ref(Spell/V_Water.jpg,nolink,25x25,Water Gem);5|
|特殊機能||
***魔法技能
|名称|雇用|固定魔力|変動魔力|研究力|特殊能力|
|Consort|&amp;ref(Nation/R_UW-Fort.jpg,nolink,25x25,Underwater Fortress);|&amp;ref(Spell/P_Holy.jpg,nolink,25x25,Holy);1|||&amp;ref(Nation/Sacred.jpg,nolink,25x25,Sacred);|
|Coral Queen|&amp;ref(Nation/R_UW-Fort.jpg,nolink,25x25,Underwater Fortress);|&amp;ref(Spell/P_Holy.jpg,nolink,25x25,Holy);3|||&amp;ref(Nation/Sacred.jpg,nolink,25x25,Sacred);|
|King of the Deep|&amp;ref(Nation/R_UW-Fort.jpg,nolink,25x25,Underwater Fortress);|&amp;ref(Spell/P_Water.jpg,nolink,25x25,Water);3|&amp;ref(Spell/P_Fire.jpg,nolink,25x25,Fire);&amp;ref(Spell/P_Water.jpg,nolink,25x25,Water);&amp;ref(Spell/P_Earth.jpg,nolink,25x25,Earth);&amp;ref(Spell/P_Astral.jpg,nolink,25x25,Astral);+2:100%&amp;br;&amp;ref(Spell/P_Fire.jpg,nolink,25x25,Fire);&amp;ref(Spell/P_Water.jpg,nolink,25x25,Water);&amp;ref(Spell/P_Earth.jpg,nolink,25x25,Earth);&amp;ref(Spell/P_Astral.jpg,nolink,25x25,Astral);+1:10%|&amp;ref(Spell/P_Research.jpg,nolink,25x25,Research);15+||
|Mage of the Deep|&amp;ref(Nation/R_UW-Fort.jpg,nolink,25x25,Underwater Fortress);|&amp;ref(Spell/P_Water.jpg,nolink,25x25,Water);2|&amp;ref(Spell/P_Fire.jpg,nolink,25x25,Fire);&amp;ref(Spell/P_Water.jpg,nolink,25x25,Water);&amp;ref(Spell/P_Earth.jpg,nolink,25x25,Earth);&amp;ref(Spell/P_Astral.jpg,nolink,25x25,Astral);+1:100%|&amp;ref(Spell/P_Research.jpg,nolink,25x25,Research);11||
|Deep Seer|&amp;ref(Nation/R_Capital.jpg,nolink,25x25,National Capital);|&amp;ref(Spell/P_Water.jpg,nolink,25x25,Water);3&amp;ref(Spell/P_Astral.jpg,nolink,25x25,Astral);2&amp;ref(Spell/P_Holy.jpg,nolink,25x25,Holy);1||&amp;ref(Spell/P_Research.jpg,nolink,25x25,Research);15|&amp;ref(Nation/Fortune-Teller.jpg,nolink,25x25,Fortune Teller (15));&amp;ref(Nation/Sacred.jpg,nolink,25x25,Sacred);|
|Initiate of the Deep|&amp;ref(Nation/R_Coast-Fort.jpg,nolink,25x25,Coastal Fortress);|&amp;ref(Spell/P_Water.jpg,nolink,25x25,Water);1||&amp;ref(Spell/P_Research.jpg,nolink,25x25,Research);7||
|Witness of the Deep|&amp;ref(Nation/R_Coast-Fort.jpg,nolink,25x25,Coastal Fortress);|&amp;ref(Spell/P_Water.jpg,nolink,25x25,Water);2&amp;ref(Spell/P_Astral.jpg,nolink,25x25,Astral);1||&amp;ref(Spell/P_Research.jpg,nolink,25x25,Research);11|&amp;ref(Nation/Fortune-Teller.jpg,nolink,25x25,Fortune Teller (10));&amp;ref(Nation/Sacred.jpg,nolink,25x25,Sacred);|
***固有呪文
|領域|名称|主系統|副系統|消費|使用場面|簡易分類|
|Conjuration Lv6|Summon Monster Fish|&amp;ref(Spell/P_Water.jpg,nolink,25x25,Water);3||&amp;ref(Spell/V_Water.jpg,nolink,25x25,Water Gem);6|儀式/水中専用|兵士召喚|
|~|~|&gt;|&gt;|&gt;|&gt;|敵を丸呑みする深海魚Monster Fishを1体召喚します|
***固有アイテム
なし
**聖職
***支配圏特殊効果
なし
***聖職者特殊能力
なし
</v>
      </c>
    </row>
    <row r="66" spans="1:31" x14ac:dyDescent="0.15">
      <c r="A66" t="s">
        <v>2954</v>
      </c>
      <c r="B66" t="s">
        <v>3001</v>
      </c>
      <c r="C66" t="s">
        <v>3002</v>
      </c>
      <c r="D66" t="s">
        <v>3078</v>
      </c>
      <c r="E66" s="10" t="s">
        <v>18998</v>
      </c>
      <c r="F66" s="10" t="s">
        <v>12329</v>
      </c>
      <c r="L66" t="s">
        <v>12257</v>
      </c>
      <c r="M66" t="s">
        <v>12115</v>
      </c>
      <c r="O66" t="s">
        <v>12258</v>
      </c>
      <c r="P66">
        <v>3</v>
      </c>
      <c r="R66">
        <v>3</v>
      </c>
      <c r="T66">
        <v>100</v>
      </c>
      <c r="U66">
        <v>500</v>
      </c>
      <c r="W66">
        <v>400</v>
      </c>
      <c r="Y66" t="s">
        <v>12330</v>
      </c>
      <c r="Z66" t="s">
        <v>12331</v>
      </c>
      <c r="AA66" t="s">
        <v>12332</v>
      </c>
      <c r="AB66" t="str">
        <f t="shared" si="0"/>
        <v>|BGCOLOR(#FDFDFD):[[&amp;ref(R'lyeh.jpg,nolink,50x65,R'lyeh, Fallen Star);&gt;./R'lyeh]]</v>
      </c>
      <c r="AC66" t="str">
        <f t="shared" ref="AC66:AC87" ca="1" si="4">IF(B66&lt;&gt;"",CONCATENATE("|",IF(D66="L","BGCOLOR(#FAEBD7):",IF(D66="S","BGCOLOR(#F0F8FF):","")),"[[''",B66,"''&gt;./",SUBSTITUTE(B66,"å","a"),"]]",IF(MOD(ROW(A66)-IF(A66="EA",1,IF(A66="MA",1+COUNTIF(A:A,"EA"),1+COUNTIF(A:A,"EA")+COUNTIF(A:A,"MA"))),5)=0,"|"&amp;CHAR(10)&amp;CONCATENATE(INDIRECT("R"&amp;ROW(A66)-4&amp;"C"&amp;COLUMN($AB$1),FALSE),INDIRECT("R"&amp;ROW(A66)-3&amp;"C"&amp;COLUMN($AB$1),FALSE),INDIRECT("R"&amp;ROW(A66)-2&amp;"C"&amp;COLUMN($AB$1),FALSE),INDIRECT("R"&amp;ROW(A66)-1&amp;"C"&amp;COLUMN($AB$1),FALSE),INDIRECT("R"&amp;ROW(A66)&amp;"C"&amp;COLUMN($AB$1),FALSE),"|",CHAR(10)),"")),"|"&amp;IF(MOD(ROW(A66)-IF(A66="EA",1,IF(A66="MA",1+COUNTIF(A:A,"EA"),1+COUNTIF(A:A,"EA")+COUNTIF(A:A,"MA"))),5)=0,"|"&amp;CHAR(10)&amp;CONCATENATE(INDIRECT("R"&amp;ROW(A66)-4&amp;"C"&amp;COLUMN($AB$1),FALSE),INDIRECT("R"&amp;ROW(A66)-3&amp;"C"&amp;COLUMN($AB$1),FALSE),INDIRECT("R"&amp;ROW(A66)-2&amp;"C"&amp;COLUMN($AB$1),FALSE),INDIRECT("R"&amp;ROW(A66)-1&amp;"C"&amp;COLUMN($AB$1),FALSE),INDIRECT("R"&amp;ROW(A66)&amp;"C"&amp;COLUMN($AB$1),FALSE),"|",CHAR(10)),""))</f>
        <v xml:space="preserve">|BGCOLOR(#F0F8FF):[[''R'lyeh''&gt;./R'lyeh]]|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v>
      </c>
      <c r="AD66" t="str">
        <f t="shared" ca="1" si="2"/>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v>
      </c>
      <c r="AE66" t="str">
        <f ca="1">CONCATENATE("*",B66,", ",C66,CHAR(10),E66,CHAR(10),"**国勢",CHAR(10),"|種族|",F66,"|",CHAR(10),"|経済|",G66,"|",CHAR(10),"|気候|",IF(H66&lt;&gt;"",REPT(SUBSTITUTE(SUBSTITUTE(LEFT(H66,4),"Heat","&amp;ref(Spell/S_Heat.jpg,nolink,25x25,Heat);"),"Cold","&amp;ref(Spell/S_Cold.jpg,nolink,25x25,Cold);"),RIGHT(H66,1)),""),"|",CHAR(10),"|祝福|",SUBSTITUTE(SUBSTITUTE(SUBSTITUTE(SUBSTITUTE(SUBSTITUTE(SUBSTITUTE(SUBSTITUTE(SUBSTITUTE(J66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66&amp;" "&amp;B66&amp;" 指揮官 S",Troops!$A:$A,0)&amp;":AJ"&amp;MATCH(A66&amp;" "&amp;B66&amp;" 指揮官 E",Troops!$A:$A,0))),myConcat(INDIRECT("Troops!AJ"&amp;MATCH(A66&amp;" "&amp;B66&amp;" 指揮官 S",Troops!$A:$A,0)))),CHAR(10),"***兵士",CHAR(10),"|名称|種別|コスト|&gt;|雇用条件|指揮枠|行軍|",CHAR(10),IFERROR(myConcat(INDIRECT("Troops!AJ"&amp;MATCH(A66&amp;" "&amp;B66&amp;" 兵士 S",Troops!$A:$A,0)&amp;":AJ"&amp;MATCH(A66&amp;" "&amp;B66&amp;" 兵士 E",Troops!$A:$A,0))),myConcat(INDIRECT("Troops!AJ"&amp;MATCH(A66&amp;" "&amp;B66&amp;" 指揮官 S",Troops!$A:$A,0)))),"**守備隊",CHAR(10),"|種別|指揮官|兵士|備考|",CHAR(10),IFERROR(myConcat(INDIRECT("Defence!H"&amp;MATCH(A66&amp;" "&amp;B66&amp;" S",Defence!$A:$A,0)&amp;":H"&amp;MATCH(A66&amp;" "&amp;B66&amp;" E",Defence!$A:$A,0))),myConcat(INDIRECT("Defence!H"&amp;MATCH(A66&amp;" "&amp;B66&amp;" S",Defence!$A:$A,0)))),CHAR(10),"**建造物",CHAR(10),"***首都要塞",CHAR(10),"|名称|管理力|指揮官雇用|兵士雇用|食糧庫|守備隊倍率|防壁強度|",CHAR(10),VLOOKUP(L66,Fort!$D:$M,10,FALSE),CHAR(10),"***陸上要塞",CHAR(10),"|名称|建造費|工期|管理力|指揮官雇用|兵士雇用|食糧庫|守備隊倍率|防壁強度|",CHAR(10),IFERROR(myConcat(INDIRECT(ADDRESS(MATCH(M66&amp;"1",Fort!$A:$A,0),MATCH(T66,Fort!$1:$1,0),3,1,"Fort")&amp;":"&amp;ADDRESS(MATCH(M66&amp;P66,Fort!$A:$A,0),MATCH(T66,Fort!$1:$1,0),3,1))),myConcat(INDIRECT(ADDRESS(MATCH(M66&amp;"1",Fort!$A:$A,0),MATCH(T66,Fort!$1:$1,0),3,1,"Fort")))),IFERROR("***沿岸要塞"&amp;CHAR(10)&amp;"|名称|建造費|工期|管理力|指揮官雇用|兵士雇用|食糧庫|守備隊倍率|防壁強度|"&amp;CHAR(10)&amp;IFERROR(myConcat(INDIRECT(ADDRESS(MATCH(N66&amp;"1",Fort!$A:$A,0),MATCH(T66,Fort!$1:$1,0),3,1,"Fort")&amp;":"&amp;ADDRESS(MATCH(N66&amp;Q66,Fort!$A:$A,0),MATCH(T66,Fort!$1:$1,0),3,1))),myConcat(INDIRECT(ADDRESS(MATCH(N66&amp;"1",Fort!$A:$A,0),MATCH(T66,Fort!$1:$1,0),3,1,"Fort")))&amp;CHAR(10)),""),"***水中要塞",CHAR(10),IFERROR("|名称|建造費|工期|管理力|指揮官雇用|兵士雇用|食糧庫|守備隊倍率|防壁強度|"&amp;CHAR(10)&amp;IFERROR(myConcat(INDIRECT(ADDRESS(MATCH(O66&amp;"1",Fort!$A:$A,0),MATCH(T66,Fort!$1:$1,0),3,1,"Fort")&amp;":"&amp;ADDRESS(MATCH(O66&amp;R66,Fort!$A:$A,0),MATCH(T66,Fort!$1:$1,0),3,1))),myConcat(INDIRECT(ADDRESS(MATCH(O66&amp;"1",Fort!$A:$A,0),MATCH(T66,Fort!$1:$1,0),3,1,"Fort")))),"建造不可"),CHAR(10),"***研究所と寺院",CHAR(10),"|設備|費用|特殊効果|",CHAR(10),"|研究所|",IF(U66&lt;&gt;500,"''"&amp;U66&amp;"''",U66),"|",V66,"|",CHAR(10),"|寺院|",IF(W66&lt;&gt;400,"''"&amp;W66&amp;"''",W66),"|",X66,"|",CHAR(10),"**魔法",CHAR(10),"***魔法資源",CHAR(10),"|魔法土地|",Y66,"|",CHAR(10),"|宝石収入|",SUBSTITUTE(SUBSTITUTE(SUBSTITUTE(SUBSTITUTE(SUBSTITUTE(SUBSTITUTE(SUBSTITUTE(SUBSTITUTE(Z66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Slave);"),"|",CHAR(10),"|特殊機能|",AA66,"|",CHAR(10),"***魔法技能",CHAR(10),"|名称|雇用|固定魔力|変動魔力|研究力|特殊能力|",CHAR(10),IFERROR(myConcat(INDIRECT("MagicSkill!AM"&amp;MATCH(A66&amp;" "&amp;B66&amp;" S",MagicSkill!$A:$A,0)&amp;":AM"&amp;MATCH(A66&amp;" "&amp;B66&amp;" E",MagicSkill!$A:$A,0))),myConcat(INDIRECT("MagicSkill!AM"&amp;MATCH(A66&amp;" "&amp;B66&amp;" S",MagicSkill!$A:$A,0)))),CHAR(10),"***固有呪文",CHAR(10),IFERROR(CHAR(10)&amp;"|領域|名称|主系統|副系統|消費|使用場面|簡易分類|"&amp;CHAR(10)&amp;IFERROR(myConcat(INDIRECT("NationalSpellWork!E"&amp;MATCH(A66&amp;" "&amp;B66&amp;" S",NationalSpellWork!$A:$A,0)&amp;":E"&amp;MATCH(A66&amp;" "&amp;B66&amp;" E",NationalSpellWork!$A:$A,0))),myConcat(INDIRECT("NationalSpellWork!E"&amp;MATCH(A66&amp;" "&amp;B66&amp;" S",NationalSpellWork!$A:$A,0)))),"なし"),CHAR(10),"***固有アイテム",CHAR(10),IFERROR(IFERROR(myConcat(INDIRECT("NationalItemWork!E"&amp;MATCH(A66&amp;" "&amp;B66&amp;" S",NationalItemWork!$A:$A,0)&amp;":E"&amp;MATCH(A66&amp;" "&amp;B66&amp;" E",NationalItemWork!$A:$A,0))),myConcat(INDIRECT("NationalItemWork!E"&amp;MATCH(A66&amp;" "&amp;B66&amp;" S",NationalItemWork!$A:$A,0)))),"なし"),CHAR(10),"**聖職",CHAR(10),"***支配圏特殊効果",CHAR(10),IF(I66&lt;&gt;"",I66,"なし"),CHAR(10),"***聖職者特殊能力",CHAR(10),IF(K66&lt;&gt;"",K66,"なし"),CHAR(10))</f>
        <v xml:space="preserve">*R'lyeh, Fallen Star
遥かな過去、奇妙な異星人の大いなる種族が住んでいた遠くの星は、想像も及ばないような大災害に見舞われました。
その星は天から落ち、小さな欠片へと砕けました。
そのような欠片の一つは、天球を通ってこの世界へと落下しました。
欠片は海底へと落着し、そしてそこでかの偉大なる種族の残滓は適応し、生き延びました。
彼らは数を増し、圧倒的な精神的力によって、魚のような人型種族を隷属させました。
沈んだ都市R'lyehは、人間に知られる何とも異なる建築で海の下に築かれた、心を冒されるような地です。
R'lyehの会館では、落下を生き延びた偉大なる者、Starspawnが彼らの偉大なる種族の再建を計画しています。
Starspawnは遠き星についての優れた知識を持つ強大なる魔術師で、そして偉大なる種族の全員が強力な精神細工師です。
R'lyehの全ての沿岸要塞は、女性たちが偉大なる者によって受胎されることを望んで自らを沈めることができる、特別な井戸があります。
しかし、大半は代わりにDeep Oneによって捕らえられ、その女性たちの子供は、彼女らが望んだ高貴なるStarchildではなく、奇妙な魚のような人型生物となります。
これらの半人の混血種は、主に人類を海の下へと連れ去ることに専念しており、しばしば無償でR'lyehの軍に加わります。
**国勢
|種族|トリトン、マーマン、アトランティアン、イリシッド|
|経済||
|気候||
|祝福||
**正規軍
***指揮官
|名称|種別|コスト|&gt;|雇用条件|指揮能力|行軍|
|BGCOLOR(#F5F5F5):Scout|斥候|&amp;ref(Nation/C_Gold.jpg,nolink,25x25,Gold);25&amp;ref(Nation/C_Resource.jpg,nolink,25x25,Resource);1&amp;ref(Nation/C_Command.jpg,nolink,25x25,Commander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|BGCOLOR(#F5F5F5):Traitor Prince|指揮官|&amp;ref(Nation/C_Gold.jpg,nolink,25x25,Gold);80&amp;ref(Nation/C_Resource.jpg,nolink,25x25,Resource);49&amp;ref(Nation/C_Command.jpg,nolink,25x25,Commander Point);1|&amp;ref(Nation/R_UW-Fort.jpg,nolink,25x25,Underwater Fortress);||&amp;ref(Nation/Squad.jpg,nolink,25x25,Squad);3&amp;ref(Nation/LivingLead.jpg,nolink,25x25,Leadership);80|10&amp;ref(Nation/Amphibian.jpg,nolink,25x25,Amphibian);|
|~|&gt;|&gt;|&gt;|&gt;|&gt;|BGCOLOR(#F5F5F5):標準的な指揮官。数を率いるのが得意|
|BGCOLOR(#F5F5F5):Slave Priest|聖職者&amp;ref(Nation/Sacred.jpg,nolink,25x25,Sacred);|&amp;ref(Nation/C_Gold.jpg,nolink,25x25,Gold);45&amp;ref(Nation/C_Resource.jpg,nolink,25x25,Resource);1&amp;ref(Nation/C_Command.jpg,nolink,25x25,Commander Point);1|&amp;ref(Nation/R_UW-Fort.jpg,nolink,25x25,Underwater Fortress);|&amp;ref(Spell/P_Holy.jpg,nolink,25x25,Temple Needed);|&amp;ref(Nation/Squad.jpg,nolink,25x25,Squad);1&amp;ref(Nation/LivingLead.jpg,nolink,25x25,Leadership);10|18&amp;ref(Nation/Amphibian.jpg,nolink,25x25,Amphibian);|
|~|&gt;|&gt;|&gt;|&gt;|&gt;|BGCOLOR(#F5F5F5):レベル1の聖職者。奴隷扱いで維持費が安い|
|BGCOLOR(#F5F5F5):Slave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Leadership);25+|16&amp;ref(Nation/Amphibian.jpg,nolink,25x25,Amphibian);|
|~|&gt;|&gt;|&gt;|&gt;|&gt;|BGCOLOR(#F5F5F5):水、星などの魔法技能を持つ。やや高価だが維持費は低め|
|BGCOLOR(#F5F5F5):Illithid Lord|指揮官|&amp;ref(Nation/C_Gold.jpg,nolink,25x25,Gold);80&amp;ref(Nation/C_Resource.jpg,nolink,25x25,Resource);51&amp;ref(Nation/C_Command.jpg,nolink,25x25,Commander Point);1|&amp;ref(Nation/R_UW-Fort.jpg,nolink,25x25,Underwater Fortress);||&amp;ref(Nation/Squad.jpg,nolink,25x25,Squad);2&amp;ref(Nation/LivingLead.jpg,nolink,25x25,Leadership);40&amp;ref(Nation/MagicLead.jpg,nolink,25x25,Magic Leadership);40&amp;ref(Item/Taskmaster.jpg,nolink,25x25,Taskmaster (+2));|14&amp;ref(Nation/Amphibian.jpg,nolink,25x25,Amphibian);|
|~|&gt;|&gt;|&gt;|&gt;|&gt;|BGCOLOR(#F5F5F5):魔法生物向けの指揮官。数は少ないが奴隷管理も得意|
|BGCOLOR(#F5F5F5):Star Child|暗殺者|&amp;ref(Nation/C_Gold.jpg,nolink,25x25,Gold);85&amp;ref(Nation/C_Resource.jpg,nolink,25x25,Resource);1&amp;ref(Nation/C_Command.jpg,nolink,25x25,Commander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Leadership);20|16&amp;ref(Nation/Amphibian.jpg,nolink,25x25,Amphibian);|
|~|&gt;|&gt;|&gt;|&gt;|&gt;|BGCOLOR(#F5F5F5):星の魔法技能を持つ暗殺者。研究にもお手頃|
|BGCOLOR(#F5F5F5):Starspawn|聖職者&amp;ref(Nation/Sacred.jpg,nolink,25x25,Sacred);|&amp;ref(Nation/C_Gold.jpg,nolink,25x25,Gold);200&amp;ref(Nation/C_Resource.jpg,nolink,25x25,Resource);1&amp;ref(Nation/C_Command.jpg,nolink,25x25,Commander Point);2|&amp;ref(Nation/R_UW-Fort.jpg,nolink,25x25,Underwater Fortress);|&amp;ref(Spell/P_Research.jpg,nolink,25x25,Lab Needed);&amp;ref(Spell/P_Holy.jpg,nolink,25x25,Temple Needed);|&amp;ref(Nation/Squad.jpg,nolink,25x25,Squad);1&amp;ref(Nation/LivingLead.jpg,nolink,25x25,Leadership);10&amp;ref(Nation/MagicLead.jpg,nolink,25x25,Magic Leadership);50+&amp;ref(Nation/UndeadLead.jpg,nolink,25x25,Undead Leadership);0+|16&amp;ref(Nation/Amphibian.jpg,nolink,25x25,Amphibian);|
|~|&gt;|&gt;|&gt;|&gt;|&gt;|BGCOLOR(#F5F5F5):レベル2の聖職者。星などの魔法と召喚技術を備える|
|BGCOLOR(#F5F5F5):Starspawn|魔術師|&amp;ref(Nation/C_Gold.jpg,nolink,25x25,Gold);290&amp;ref(Nation/C_Resource.jpg,nolink,25x25,Resource);1&amp;ref(Nation/C_Command.jpg,nolink,25x25,Commander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Leadership);115+&amp;ref(Nation/UndeadLead.jpg,nolink,25x25,Undead Leadership);0+|16&amp;ref(Nation/Amphibian.jpg,nolink,25x25,Amphibian);|
|~|&gt;|&gt;|&gt;|&gt;|&gt;|BGCOLOR(#F5F5F5):星、水などの魔法技能を持つ。魔力特化でとくに星魔法は得意|
|BGCOLOR(#F5F5F5):Hybrid Commander|指揮官|&amp;ref(Nation/C_Gold.jpg,nolink,25x25,Gold);50&amp;ref(Nation/C_Resource.jpg,nolink,25x25,Resource);19&amp;ref(Nation/C_Command.jpg,nolink,25x25,Commander Point);1|&amp;ref(Nation/R_Coast-Fort.jpg,nolink,25x25,Coastal Fortress);||&amp;ref(Nation/Squad.jpg,nolink,25x25,Squad);2&amp;ref(Nation/LivingLead.jpg,nolink,25x25,Leadership);60&amp;ref(Nation/MagicLead.jpg,nolink,25x25,Magic Leadership);10|14&amp;ref(Nation/Amphibian.jpg,nolink,25x25,Amphibian);|
|~|&gt;|&gt;|&gt;|&gt;|&gt;|BGCOLOR(#F5F5F5):沿岸で雇える指揮官。魔法生物も少しだけ連れられる|
***兵士
|名称|種別|コスト|&gt;|雇用条件|指揮枠|行軍|
|BGCOLOR(#F5F5F5):Slave Trooper|歩兵|&amp;ref(Nation/C_Gold.jpg,nolink,25x25,Gold);9&amp;ref(Nation/C_Resource.jpg,nolink,25x25,Resource);1&amp;ref(Nation/C_Recruitment.jpg,nolink,25x25,Recruitment Point);6|&amp;ref(Nation/R_UW-Fort.jpg,nolink,25x25,Underwater Fortress);||&amp;ref(Nation/LivingLead.jpg,nolink,25x25,Living);&amp;ref(Nation/Slave.jpg,nolink,25x25,Slave);|14&amp;ref(Nation/Aquatic.jpg,nolink,25x25,Aquatic);|
|~|&gt;|&gt;|&gt;|&gt;|&gt;|BGCOLOR(#F5F5F5):槍を持つ軽歩兵。戦闘技能は悪くないが士気は欠く|
|BGCOLOR(#F5F5F5):Slave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Fortress);||&amp;ref(Nation/LivingLead.jpg,nolink,25x25,Living);&amp;ref(Nation/Slave.jpg,nolink,25x25,Slave);|12&amp;ref(Nation/Aquatic.jpg,nolink,25x25,Aquatic);|
|~|&gt;|&gt;|&gt;|&gt;|&gt;|BGCOLOR(#F5F5F5):三叉矛を持つ歩兵。Tritonは水棲だが戦闘力は高め|
|BGCOLOR(#F5F5F5):Slave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Fortress);||&amp;ref(Nation/LivingLead.jpg,nolink,25x25,Living);&amp;ref(Nation/Slave.jpg,nolink,25x25,Slave);|16&amp;ref(Nation/Amphibian.jpg,nolink,25x25,Amphibian);|
|~|&gt;|&gt;|&gt;|&gt;|&gt;|BGCOLOR(#F5F5F5):網と槍を持つ軽歩兵。中型までの敵の足止めに使える|
|BGCOLOR(#F5F5F5):Slave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Fortress);||&amp;ref(Nation/LivingLead.jpg,nolink,25x25,Living);&amp;ref(Nation/Slave.jpg,nolink,25x25,Slave);|14&amp;ref(Nation/Amphibian.jpg,nolink,25x25,Amphibian);|
|~|&gt;|&gt;|&gt;|&gt;|&gt;|BGCOLOR(#F5F5F5):槍を持つ歩兵。Mermanは陸でも動けるが足は遅くなる|
|BGCOLOR(#F5F5F5):Slave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Fortress);||&amp;ref(Nation/LivingLead.jpg,nolink,25x25,Living);&amp;ref(Nation/Slave.jpg,nolink,25x25,Slave);|12&amp;ref(Nation/Amphibian.jpg,nolink,25x25,Amphibian);|
|~|&gt;|&gt;|&gt;|&gt;|&gt;|BGCOLOR(#F5F5F5):三叉矛を持つ軽歩兵。安物の中では最も一撃が重い|
|BGCOLOR(#F5F5F5):Slave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|~|&gt;|&gt;|&gt;|&gt;|&gt;|BGCOLOR(#F5F5F5):三叉矛を持つ歩兵。Atlantianは闇に強く陸も平気|
|BGCOLOR(#F5F5F5):Slave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|~|&gt;|&gt;|&gt;|&gt;|&gt;|BGCOLOR(#F5F5F5):三叉矛を持つ歩兵。兜が追加されている程度の違いしかない|
|BGCOLOR(#F5F5F5):Lobo Guard|歩兵|&amp;ref(Nation/C_Gold.jpg,nolink,25x25,Gold);5&amp;ref(Nation/C_Resource.jpg,nolink,25x25,Resource);1&amp;ref(Nation/C_Recruitment.jpg,nolink,25x25,Recruitment Point);2|&amp;ref(Nation/R_UW-Fort.jpg,nolink,25x25,Underwater Fortress);||&amp;ref(Nation/MagicLead.jpg,nolink,25x25,Magic Being);&amp;ref(Nation/Slave.jpg,nolink,25x25,Slave);|12&amp;ref(Nation/Amphibian.jpg,nolink,25x25,Amphibian);|
|~|&gt;|&gt;|&gt;|&gt;|&gt;|BGCOLOR(#F5F5F5):意思無き肉壁。勝手に逃げないため信頼性は高い|
|BGCOLOR(#F5F5F5):Meteorite Guard|歩兵|&amp;ref(Nation/C_Gold.jpg,nolink,25x25,Gold);13&amp;ref(Nation/C_Resource.jpg,nolink,25x25,Resource);33&amp;ref(Nation/C_Recruitment.jpg,nolink,25x25,Recruitment Point);16|&amp;ref(Nation/R_UW-Fort.jpg,nolink,25x25,Underwater Fortress);||&amp;ref(Nation/LivingLead.jpg,nolink,25x25,Living);&amp;ref(Nation/Slave.jpg,nolink,25x25,Slave);|6&amp;ref(Nation/Amphibian.jpg,nolink,25x25,Amphibian);|
|~|&gt;|&gt;|&gt;|&gt;|&gt;|BGCOLOR(#F5F5F5):魔法の三叉矛を持つ重歩兵。奴隷にあるまじき士気を持つ|
|BGCOLOR(#F5F5F5):Shambler Thrall|歩兵|&amp;ref(Nation/C_Gold.jpg,nolink,25x25,Gold);20&amp;ref(Nation/C_Resource.jpg,nolink,25x25,Resource);1&amp;ref(Nation/C_Recruitment.jpg,nolink,25x25,Recruitment Point);22|&amp;ref(Nation/R_UW-Fort.jpg,nolink,25x25,Underwater Fortress);||&amp;ref(Nation/MagicLead.jpg,nolink,25x25,Magic Being);&amp;ref(Nation/Slave.jpg,nolink,25x25,Slave);|14&amp;ref(Nation/Amphibian.jpg,nolink,25x25,Amphibian);|
|~|&gt;|&gt;|&gt;|&gt;|&gt;|BGCOLOR(#F5F5F5):意思無き小型生体戦車。人間大以下の敵なら蹂躙する|
|BGCOLOR(#F5F5F5):Crab Hybrid|歩兵|&amp;ref(Nation/C_Gold.jpg,nolink,25x25,Gold);35&amp;ref(Nation/C_Resource.jpg,nolink,25x25,Resource);1&amp;ref(Nation/C_Recruitment.jpg,nolink,25x25,Recruitment Point);33|&amp;ref(Nation/R_UW-Fort.jpg,nolink,25x25,Underwater Fortress);||&amp;ref(Nation/LivingLead.jpg,nolink,25x25,Living);|14&amp;ref(Nation/Aquatic.jpg,nolink,25x25,Aquatic);|
|~|&gt;|&gt;|&gt;|&gt;|&gt;|BGCOLOR(#F5F5F5):二つの鋏で戦う歩兵。水棲だが戦闘力はなかなかのもの|
|BGCOLOR(#F5F5F5):Illithid|射手|&amp;ref(Nation/C_Gold.jpg,nolink,25x25,Gold);50&amp;ref(Nation/C_Resource.jpg,nolink,25x25,Resource);1&amp;ref(Nation/C_Recruitment.jpg,nolink,25x25,Recruitment Point);37|&amp;ref(Nation/R_UW-Fort.jpg,nolink,25x25,Underwater Fortress);||&amp;ref(Nation/MagicLead.jpg,nolink,25x25,Magic Being);|14&amp;ref(Nation/Amphibian.jpg,nolink,25x25,Amphibian);|
|~|&gt;|&gt;|&gt;|&gt;|&gt;|BGCOLOR(#F5F5F5):思念により敵を麻痺させる。前衛の支援として効果的|
|BGCOLOR(#F5F5F5):Illithid Soldier|歩兵|&amp;ref(Nation/C_Gold.jpg,nolink,25x25,Gold);50&amp;ref(Nation/C_Resource.jpg,nolink,25x25,Resource);51&amp;ref(Nation/C_Recruitment.jpg,nolink,25x25,Recruitment Point);37|&amp;ref(Nation/R_UW-Fort.jpg,nolink,25x25,Underwater Fortress);||&amp;ref(Nation/MagicLead.jpg,nolink,25x25,Magic Being);|12&amp;ref(Nation/Amphibian.jpg,nolink,25x25,Amphibian);|
|~|&gt;|&gt;|&gt;|&gt;|&gt;|BGCOLOR(#F5F5F5):魔法の三叉矛を持つ重歩兵。装備は良いが白兵戦には半端な大柄さが痛い|
|BGCOLOR(#F5F5F5):Hybrid|歩兵|&amp;ref(Nation/C_Gold.jpg,nolink,25x25,Gold);12&amp;ref(Nation/C_Resource.jpg,nolink,25x25,Resource);3&amp;ref(Nation/C_Recruitment.jpg,nolink,25x25,Recruitment Point);21|&amp;ref(Nation/R_Coast-Fort.jpg,nolink,25x25,Coastal Fortress);||&amp;ref(Nation/LivingLead.jpg,nolink,25x25,Living);|14&amp;ref(Nation/Amphibian.jpg,nolink,25x25,Amphibian);|
|~|&gt;|&gt;|&gt;|&gt;|&gt;|BGCOLOR(#F5F5F5):槍と触手を持つ軽歩兵。触手は攻撃力こそ低いが防御貫通|
|BGCOLOR(#F5F5F5):Hybrid Trooper|歩兵|&amp;ref(Nation/C_Gold.jpg,nolink,25x25,Gold);13&amp;ref(Nation/C_Resource.jpg,nolink,25x25,Resource);6&amp;ref(Nation/C_Recruitment.jpg,nolink,25x25,Recruitment Point);24|&amp;ref(Nation/R_Coast-Fort.jpg,nolink,25x25,Coastal Fortress);||&amp;ref(Nation/LivingLead.jpg,nolink,25x25,Living);|12&amp;ref(Nation/Amphibian.jpg,nolink,25x25,Amphibian);|
|~|&gt;|&gt;|&gt;|&gt;|&gt;|BGCOLOR(#F5F5F5):槍、触手、盾を持つ軽歩兵。防具が全体的に強化されている|
|BGCOLOR(#F5F5F5):Hybrid|歩兵|&amp;ref(Nation/C_Gold.jpg,nolink,25x25,Gold);8&amp;ref(Nation/C_Resource.jpg,nolink,25x25,Resource);1&amp;ref(Nation/C_Recruitment.jpg,nolink,25x25,Recruitment Point);13|&amp;ref(Nation/Free-Spawn.jpg,nolink,25x25,Automatic Generation (Free));（&amp;ref(Nation/R_Coast-Fort.jpg,nolink,25x25,Coastal Fortress);）||&amp;ref(Nation/LivingLead.jpg,nolink,25x25,Living);|14&amp;ref(Nation/Amphibian.jpg,nolink,25x25,Amphibian);|
|~|&gt;|&gt;|&gt;|&gt;|&gt;|BGCOLOR(#F5F5F5):触手を持つ軽歩兵。生産は自動で無償だが維持費は喰う|
|BGCOLOR(#F5F5F5):Hybrid|歩兵|&amp;ref(Nation/C_Gold.jpg,nolink,25x25,Gold);10&amp;ref(Nation/C_Resource.jpg,nolink,25x25,Resource);1&amp;ref(Nation/C_Recruitment.jpg,nolink,25x25,Recruitment Point);17|&amp;ref(Nation/Free-Spawn.jpg,nolink,25x25,Automatic Generation (Free));（&amp;ref(Nation/R_Coast-Fort.jpg,nolink,25x25,Coastal Fortress);）||&amp;ref(Nation/LivingLead.jpg,nolink,25x25,Living);|14&amp;ref(Nation/Amphibian.jpg,nolink,25x25,Amphibian);|
|~|&gt;|&gt;|&gt;|&gt;|&gt;|BGCOLOR(#F5F5F5):触手二本を持つ軽歩兵。軽装の敵を地味に削る|
|BGCOLOR(#F5F5F5):Hybrid|歩兵|&amp;ref(Nation/C_Gold.jpg,nolink,25x25,Gold);10&amp;ref(Nation/C_Resource.jpg,nolink,25x25,Resource);2&amp;ref(Nation/C_Recruitment.jpg,nolink,25x25,Recruitment Point);17|&amp;ref(Nation/Free-Spawn.jpg,nolink,25x25,Automatic Generation (Free));（&amp;ref(Nation/R_Coast-Fort.jpg,nolink,25x25,Coastal Fortress);）||&amp;ref(Nation/LivingLead.jpg,nolink,25x25,Living);|14&amp;ref(Nation/Amphibian.jpg,nolink,25x25,Amphibian);|
|~|&gt;|&gt;|&gt;|&gt;|&gt;|BGCOLOR(#F5F5F5):棍棒と触手を持つ軽歩兵。鎧も一応は着ている|
|BGCOLOR(#F5F5F5):Hybrid|歩兵|&amp;ref(Nation/C_Gold.jpg,nolink,25x25,Gold);12&amp;ref(Nation/C_Resource.jpg,nolink,25x25,Resource);3&amp;ref(Nation/C_Recruitment.jpg,nolink,25x25,Recruitment Point);21|&amp;ref(Nation/Free-Spawn.jpg,nolink,25x25,Automatic Generation (Free));（&amp;ref(Nation/R_Coast-Fort.jpg,nolink,25x25,Coastal Fortress);）||&amp;ref(Nation/LivingLead.jpg,nolink,25x25,Living);|14&amp;ref(Nation/Amphibian.jpg,nolink,25x25,Amphibian);|
|~|&gt;|&gt;|&gt;|&gt;|&gt;|BGCOLOR(#F5F5F5):槍と触手を持つ軽歩兵。他よりHPや筋力に恵まれている|
**守備隊
|種別|指揮官|兵士|備考|
|全域下位|Illithid Lord|Lobo Guard:20　Slave Trooper:10|TrooperはAtlantian|
|全域上位|Starspawn|Slave Guardian:10　Shambler Thrall:5|GuardianはAtlantianの兜持ち|
|水中要塞|Illithid Lord|Illithid Soldier:2　Slave Guardian:4||
|陸上要塞|Captain|Archer:10||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|魔法土地|The Sunken City, The Void Gate|
|宝石収入|&amp;ref(Spell/V_Water.jpg,nolink,25x25,Water Gem);2&amp;ref(Spell/V_Astral.jpg,nolink,25x25,Astral Pearl);3|
|特殊機能|星の魔術師によるVoid Beingの召喚が可能|
***魔法技能
|名称|雇用|固定魔力|変動魔力|研究力|特殊能力|
|Slave Priest|&amp;ref(Nation/R_UW-Fort.jpg,nolink,25x25,Underwater Fortress);|&amp;ref(Spell/P_Holy.jpg,nolink,25x25,Holy);1|||&amp;ref(Nation/Sacred.jpg,nolink,25x25,Sacred);&amp;ref(Nation/Slave.jpg,nolink,25x25,Slave);|
|Slave Mage|&amp;ref(Nation/R_UW-Fort.jpg,nolink,25x25,Underwater Fortress);|&amp;ref(Spell/P_Water.jpg,nolink,25x25,Water);2&amp;ref(Spell/P_Astral.jpg,nolink,25x25,Astral);1|&amp;ref(Spell/P_Water.jpg,nolink,25x25,Water);&amp;ref(Spell/P_Earth.jpg,nolink,25x25,Earth);&amp;ref(Spell/P_Astral.jpg,nolink,25x25,Astral);&amp;ref(Spell/P_Nature.jpg,nolink,25x25,Nature);+1:100%|&amp;ref(Spell/P_Research.jpg,nolink,25x25,Research);13|&amp;ref(Nation/Slave.jpg,nolink,25x25,Slave);|
|Star Child|&amp;ref(Nation/R_UW-Fort.jpg,nolink,25x25,Underwater Fortress);&amp;ref(Nation/R_Coast-Fort.jpg,nolink,25x25,Coastal Fortress);|&amp;ref(Spell/P_Astral.jpg,nolink,25x25,Astral);1||&amp;ref(Spell/P_Research.jpg,nolink,25x25,Research);7||
|Starspawn|&amp;ref(Nation/R_UW-Fort.jpg,nolink,25x25,Underwater Fortress);|&amp;ref(Spell/P_Astral.jpg,nolink,25x25,Astral);1&amp;ref(Spell/P_Holy.jpg,nolink,25x25,Holy);2|&amp;ref(Spell/P_Water.jpg,nolink,25x25,Water);&amp;ref(Spell/P_Earth.jpg,nolink,25x25,Earth);&amp;ref(Spell/P_Astral.jpg,nolink,25x25,Astral);&amp;ref(Spell/P_Death.jpg,nolink,25x25,Death);+1:100%|&amp;ref(Spell/P_Research.jpg,nolink,25x25,Research);9|&amp;ref(Nation/Sacred.jpg,nolink,25x25,Sacred);|
|Starspawn|&amp;ref(Nation/R_Capital.jpg,nolink,25x25,National Capital);|&amp;ref(Spell/P_Water.jpg,nolink,25x25,Water);1&amp;ref(Spell/P_Astral.jpg,nolink,25x25,Astral);3|&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amp;ref(Spell/P_Research.jpg,nolink,25x25,Research);17+||
***固有呪文
なし
***固有アイテム
|Construction Lv2|BGCOLOR(#000000):&amp;ref(Item/SH Weapons/Anemone-Mace.jpg,nolink,75x75,Anemone Mace);|BGCOLOR(BLACK):COLOR(WHITE):''Anemone Mace''|片手|&amp;ref(Spell/P_Water.jpg,nolink,25x25,Water);1|&amp;ref(Spell/V_Water.jpg,nolink,25x25,Water Gem);5|
|~|~|&gt;|&gt;|&gt;|攻撃力：-2&amp;ref(Item/D_Blunt.jpg,nolink,25x25,Blunt Damage);&amp;ref(Item/D_Magic.jpg,nolink,25x25,Magic Damage);&amp;br;攻撃修正：4&amp;br;防御修正：1&amp;br;長さ：1&amp;br;命中時追撃：Anemone Poison|
|~|&gt;|&gt;|&gt;|&gt;|BGCOLOR(#F5F5F5):生ける鈍器。神経毒で敵を苦しめる|
|Construction Lv6|BGCOLOR(#000000):&amp;ref(Item/DH Weapons/Jellyberd.jpg,nolink,75x75,Jellyberd);|BGCOLOR(BLACK):COLOR(WHITE):''Jellyberd''|両手|&amp;ref(Spell/P_Astral.jpg,nolink,25x25,Astral);1&amp;ref(Spell/P_Fire.jpg,nolink,25x25,Fire);1|&amp;ref(Spell/V_Astral.jpg,nolink,25x25,Astral Pearl);5&amp;ref(Spell/V_Fire.jpg,nolink,25x25,Fire Gem);5|
|~|~|&gt;|&gt;|&gt;|攻撃力：0&amp;ref(Item/D_Blunt.jpg,nolink,25x25,Blunt Damage);&amp;ref(Item/D_Magic.jpg,nolink,25x25,Magic Damage);&amp;br;筋力加算+25%&amp;br;攻撃修正：2&amp;br;防御修正：3&amp;br;長さ：3&amp;br;攻撃時追撃：Jellyberd Poison&amp;br;&amp;br;&amp;ref(Item/Protective-Force.jpg,nolink,25x25,Protective Force (20));|
|~|&gt;|&gt;|&gt;|&gt;|BGCOLOR(#F5F5F5):神経毒を撒く生体武器。所有者の保護も行う|
**聖職
***支配圏特殊効果
なし
***聖職者特殊能力
なし
</v>
      </c>
    </row>
    <row r="67" spans="1:31" x14ac:dyDescent="0.15">
      <c r="A67" t="s">
        <v>2954</v>
      </c>
      <c r="B67" t="s">
        <v>3003</v>
      </c>
      <c r="C67" t="s">
        <v>3004</v>
      </c>
      <c r="D67" t="s">
        <v>3078</v>
      </c>
      <c r="E67" s="10" t="s">
        <v>12380</v>
      </c>
      <c r="F67" s="10" t="s">
        <v>12381</v>
      </c>
      <c r="L67" t="s">
        <v>12382</v>
      </c>
      <c r="M67" t="s">
        <v>12383</v>
      </c>
      <c r="O67" t="s">
        <v>12384</v>
      </c>
      <c r="P67">
        <v>3</v>
      </c>
      <c r="R67">
        <v>3</v>
      </c>
      <c r="T67">
        <v>100</v>
      </c>
      <c r="U67">
        <v>500</v>
      </c>
      <c r="W67">
        <v>400</v>
      </c>
      <c r="Y67" t="s">
        <v>12385</v>
      </c>
      <c r="Z67" t="s">
        <v>12386</v>
      </c>
      <c r="AB67" t="str">
        <f t="shared" ref="AB67:AB87" si="5">IF(B67&lt;&gt;"",CONCATENATE("|BGCOLOR(#FDFDFD):[[&amp;ref(",SUBSTITUTE(SUBSTITUTE(B67," ","-"),"å","a"),".jpg,nolink,50x65,",B67&amp;", "&amp;C67,");&gt;./",SUBSTITUTE(B67,"å","a"),"]]"),"|")</f>
        <v>|BGCOLOR(#FDFDFD):[[&amp;ref(Pelagia.jpg,nolink,50x65,Pelagia, Triton Kings);&gt;./Pelagia]]</v>
      </c>
      <c r="AC67" t="str">
        <f t="shared" ca="1" si="4"/>
        <v>|BGCOLOR(#F0F8FF):[[''Pelagia''&gt;./Pelagia]]</v>
      </c>
      <c r="AD67" t="str">
        <f t="shared" ca="1" si="2"/>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|BGCOLOR(#F0F8FF):[[''Pelagia''&gt;./Pelagia]]</v>
      </c>
      <c r="AE67" t="str">
        <f ca="1">CONCATENATE("*",B67,", ",C67,CHAR(10),E67,CHAR(10),"**国勢",CHAR(10),"|種族|",F67,"|",CHAR(10),"|経済|",G67,"|",CHAR(10),"|気候|",IF(H67&lt;&gt;"",REPT(SUBSTITUTE(SUBSTITUTE(LEFT(H67,4),"Heat","&amp;ref(Spell/S_Heat.jpg,nolink,25x25,Heat);"),"Cold","&amp;ref(Spell/S_Cold.jpg,nolink,25x25,Cold);"),RIGHT(H67,1)),""),"|",CHAR(10),"|祝福|",SUBSTITUTE(SUBSTITUTE(SUBSTITUTE(SUBSTITUTE(SUBSTITUTE(SUBSTITUTE(SUBSTITUTE(SUBSTITUTE(J67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67&amp;" "&amp;B67&amp;" 指揮官 S",Troops!$A:$A,0)&amp;":AJ"&amp;MATCH(A67&amp;" "&amp;B67&amp;" 指揮官 E",Troops!$A:$A,0))),myConcat(INDIRECT("Troops!AJ"&amp;MATCH(A67&amp;" "&amp;B67&amp;" 指揮官 S",Troops!$A:$A,0)))),CHAR(10),"***兵士",CHAR(10),"|名称|種別|コスト|&gt;|雇用条件|指揮枠|行軍|",CHAR(10),IFERROR(myConcat(INDIRECT("Troops!AJ"&amp;MATCH(A67&amp;" "&amp;B67&amp;" 兵士 S",Troops!$A:$A,0)&amp;":AJ"&amp;MATCH(A67&amp;" "&amp;B67&amp;" 兵士 E",Troops!$A:$A,0))),myConcat(INDIRECT("Troops!AJ"&amp;MATCH(A67&amp;" "&amp;B67&amp;" 指揮官 S",Troops!$A:$A,0)))),"**守備隊",CHAR(10),"|種別|指揮官|兵士|備考|",CHAR(10),IFERROR(myConcat(INDIRECT("Defence!H"&amp;MATCH(A67&amp;" "&amp;B67&amp;" S",Defence!$A:$A,0)&amp;":H"&amp;MATCH(A67&amp;" "&amp;B67&amp;" E",Defence!$A:$A,0))),myConcat(INDIRECT("Defence!H"&amp;MATCH(A67&amp;" "&amp;B67&amp;" S",Defence!$A:$A,0)))),CHAR(10),"**建造物",CHAR(10),"***首都要塞",CHAR(10),"|名称|管理力|指揮官雇用|兵士雇用|食糧庫|守備隊倍率|防壁強度|",CHAR(10),VLOOKUP(L67,Fort!$D:$M,10,FALSE),CHAR(10),"***陸上要塞",CHAR(10),"|名称|建造費|工期|管理力|指揮官雇用|兵士雇用|食糧庫|守備隊倍率|防壁強度|",CHAR(10),IFERROR(myConcat(INDIRECT(ADDRESS(MATCH(M67&amp;"1",Fort!$A:$A,0),MATCH(T67,Fort!$1:$1,0),3,1,"Fort")&amp;":"&amp;ADDRESS(MATCH(M67&amp;P67,Fort!$A:$A,0),MATCH(T67,Fort!$1:$1,0),3,1))),myConcat(INDIRECT(ADDRESS(MATCH(M67&amp;"1",Fort!$A:$A,0),MATCH(T67,Fort!$1:$1,0),3,1,"Fort")))),IFERROR("***沿岸要塞"&amp;CHAR(10)&amp;"|名称|建造費|工期|管理力|指揮官雇用|兵士雇用|食糧庫|守備隊倍率|防壁強度|"&amp;CHAR(10)&amp;IFERROR(myConcat(INDIRECT(ADDRESS(MATCH(N67&amp;"1",Fort!$A:$A,0),MATCH(T67,Fort!$1:$1,0),3,1,"Fort")&amp;":"&amp;ADDRESS(MATCH(N67&amp;Q67,Fort!$A:$A,0),MATCH(T67,Fort!$1:$1,0),3,1))),myConcat(INDIRECT(ADDRESS(MATCH(N67&amp;"1",Fort!$A:$A,0),MATCH(T67,Fort!$1:$1,0),3,1,"Fort")))&amp;CHAR(10)),""),"***水中要塞",CHAR(10),IFERROR("|名称|建造費|工期|管理力|指揮官雇用|兵士雇用|食糧庫|守備隊倍率|防壁強度|"&amp;CHAR(10)&amp;IFERROR(myConcat(INDIRECT(ADDRESS(MATCH(O67&amp;"1",Fort!$A:$A,0),MATCH(T67,Fort!$1:$1,0),3,1,"Fort")&amp;":"&amp;ADDRESS(MATCH(O67&amp;R67,Fort!$A:$A,0),MATCH(T67,Fort!$1:$1,0),3,1))),myConcat(INDIRECT(ADDRESS(MATCH(O67&amp;"1",Fort!$A:$A,0),MATCH(T67,Fort!$1:$1,0),3,1,"Fort")))),"建造不可"),CHAR(10),"***研究所と寺院",CHAR(10),"|設備|費用|特殊効果|",CHAR(10),"|研究所|",IF(U67&lt;&gt;500,"''"&amp;U67&amp;"''",U67),"|",V67,"|",CHAR(10),"|寺院|",IF(W67&lt;&gt;400,"''"&amp;W67&amp;"''",W67),"|",X67,"|",CHAR(10),"**魔法",CHAR(10),"***魔法資源",CHAR(10),"|魔法土地|",Y67,"|",CHAR(10),"|宝石収入|",SUBSTITUTE(SUBSTITUTE(SUBSTITUTE(SUBSTITUTE(SUBSTITUTE(SUBSTITUTE(SUBSTITUTE(SUBSTITUTE(Z67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Slave);"),"|",CHAR(10),"|特殊機能|",AA67,"|",CHAR(10),"***魔法技能",CHAR(10),"|名称|雇用|固定魔力|変動魔力|研究力|特殊能力|",CHAR(10),IFERROR(myConcat(INDIRECT("MagicSkill!AM"&amp;MATCH(A67&amp;" "&amp;B67&amp;" S",MagicSkill!$A:$A,0)&amp;":AM"&amp;MATCH(A67&amp;" "&amp;B67&amp;" E",MagicSkill!$A:$A,0))),myConcat(INDIRECT("MagicSkill!AM"&amp;MATCH(A67&amp;" "&amp;B67&amp;" S",MagicSkill!$A:$A,0)))),CHAR(10),"***固有呪文",CHAR(10),IFERROR(CHAR(10)&amp;"|領域|名称|主系統|副系統|消費|使用場面|簡易分類|"&amp;CHAR(10)&amp;IFERROR(myConcat(INDIRECT("NationalSpellWork!E"&amp;MATCH(A67&amp;" "&amp;B67&amp;" S",NationalSpellWork!$A:$A,0)&amp;":E"&amp;MATCH(A67&amp;" "&amp;B67&amp;" E",NationalSpellWork!$A:$A,0))),myConcat(INDIRECT("NationalSpellWork!E"&amp;MATCH(A67&amp;" "&amp;B67&amp;" S",NationalSpellWork!$A:$A,0)))),"なし"),CHAR(10),"***固有アイテム",CHAR(10),IFERROR(IFERROR(myConcat(INDIRECT("NationalItemWork!E"&amp;MATCH(A67&amp;" "&amp;B67&amp;" S",NationalItemWork!$A:$A,0)&amp;":E"&amp;MATCH(A67&amp;" "&amp;B67&amp;" E",NationalItemWork!$A:$A,0))),myConcat(INDIRECT("NationalItemWork!E"&amp;MATCH(A67&amp;" "&amp;B67&amp;" S",NationalItemWork!$A:$A,0)))),"なし"),CHAR(10),"**聖職",CHAR(10),"***支配圏特殊効果",CHAR(10),IF(I67&lt;&gt;"",I67,"なし"),CHAR(10),"***聖職者特殊能力",CHAR(10),IF(K67&lt;&gt;"",K67,"なし"),CHAR(10))</f>
        <v xml:space="preserve">*Pelagia, Triton Kings
Pelagiaは、海中に形成された最初の王国でした。
それは、鰭のような足を持つ人型種族、Tritonの国です。
強大なるTritonの聖王に統治され、この国は海の大部分を支配しました。
海の深みを粉砕した破滅的な事件の後、Pelagiaは素早く回復しました。
R'lyehは破壊され、奇妙な種族の下で再建され、AtlantisはそのBasalt Cityが倒壊し、彼らの王が壊れた柱の下に埋もれたことで、かつての力の多くを失いました。
一方で、Pelagiaは深海に決して依存しておらず、そのため落ちた星は彼らの住処に影響を及ぼしませんでした。
Triton王国は生き延び、進化しました。
初期の時代のTriton Kingは、その聖職者としての権限の多くを失いました。
彼らは今も尊重されていますが、神聖な存在として崇拝されることはなく、彼らはその下等な親類から離れました。
現在、彼らの統治は名ばかりのもので、内省し、海の神秘を会得しようと試みています。
王国の部族間の境界は時と共に薄れていき、Shark部族とTurtle部族は、今ではより大きなPelagia文化の一部となりました。
Berytosの滅亡後、Mermanとその沿岸部の貿易商は他の取引先を見つけましたが、彼らは今でもPelagiaの経済の重要な部分で、また彼らは海に青銅を齎しました。
現在、Pelagiaの兵士たちは初期の時代の粗雑な防具を捨て、輝く青銅の鎧を着て戦います。
BerytosやTherodosとの過去の接触は、Telkhineの秘密や伝説に対する関心をそそりました。
Therodosの最終的な安息により、Telkhineの秘密は、Pelagiaの賢者たちが利用できるものとなりました。
**国勢
|種族|トリトン、マーマン|
|経済||
|気候||
|祝福||
**正規軍
***指揮官
|名称|種別|コスト|&gt;|雇用条件|指揮能力|行軍|
|BGCOLOR(#F5F5F5):Merman Scout|斥候|&amp;ref(Nation/C_Gold.jpg,nolink,25x25,Gold);25&amp;ref(Nation/C_Resource.jpg,nolink,25x25,Resource);4&amp;ref(Nation/C_Command.jpg,nolink,25x25,Commander Point);1|&amp;ref(Nation/R_UW-Fort.jpg,nolink,25x25,Underwater Fortress);|||18&amp;ref(Nation/Amphibian.jpg,nolink,25x25,Amphibian);|
|~|&gt;|&gt;|&gt;|&gt;|&gt;|BGCOLOR(#F5F5F5):水陸両棲の斥候。海を通れるが森や山は苦手で陸では少し遅い|
|BGCOLOR(#F5F5F5):Wave Lord|指揮官|&amp;ref(Nation/C_Gold.jpg,nolink,25x25,Gold);40&amp;ref(Nation/C_Resource.jpg,nolink,25x25,Resource);21&amp;ref(Nation/C_Command.jpg,nolink,25x25,Commander Point);1|&amp;ref(Nation/R_UW-Fort.jpg,nolink,25x25,Underwater Fortress);||&amp;ref(Nation/Squad.jpg,nolink,25x25,Squad);2&amp;ref(Nation/LivingLead.jpg,nolink,25x25,Leadership);60|16&amp;ref(Nation/Amphibian.jpg,nolink,25x25,Amphibian);|
|~|&gt;|&gt;|&gt;|&gt;|&gt;|BGCOLOR(#F5F5F5):水陸両棲の指揮官。魔法に頼らず陸に出られる|
|BGCOLOR(#F5F5F5):Pelagian Captain|指揮官|&amp;ref(Nation/C_Gold.jpg,nolink,25x25,Gold);40&amp;ref(Nation/C_Resource.jpg,nolink,25x25,Resource);26&amp;ref(Nation/C_Command.jpg,nolink,25x25,Commander Point);1|&amp;ref(Nation/R_UW-Fort.jpg,nolink,25x25,Underwater Fortress);||&amp;ref(Nation/Squad.jpg,nolink,25x25,Squad);2&amp;ref(Nation/LivingLead.jpg,nolink,25x25,Leadership);60|14&amp;ref(Nation/Aquatic.jpg,nolink,25x25,Aquatic);|
|~|&gt;|&gt;|&gt;|&gt;|&gt;|BGCOLOR(#F5F5F5):水棲の指揮官。自力では海を離れられない|
|BGCOLOR(#F5F5F5):Amber Clan Noble|指揮官|&amp;ref(Nation/C_Gold.jpg,nolink,25x25,Gold);80&amp;ref(Nation/C_Resource.jpg,nolink,25x25,Resource);36&amp;ref(Nation/C_Command.jpg,nolink,25x25,Commander Point);1|&amp;ref(Nation/R_UW-Fort.jpg,nolink,25x25,Underwater Fortress);||&amp;ref(Nation/Squad.jpg,nolink,25x25,Squad);3&amp;ref(Nation/LivingLead.jpg,nolink,25x25,Leadership);80|14&amp;ref(Nation/Aquatic.jpg,nolink,25x25,Aquatic);|
|~|&gt;|&gt;|&gt;|&gt;|&gt;|BGCOLOR(#F5F5F5):水棲の上位指揮官。ほぼ海戦用だが指揮能力は高め|
|BGCOLOR(#F5F5F5):Merman Priest|聖職者&amp;ref(Nation/Sacred.jpg,nolink,25x25,Sacred);|&amp;ref(Nation/C_Gold.jpg,nolink,25x25,Gold);45&amp;ref(Nation/C_Resource.jpg,nolink,25x25,Resource);1&amp;ref(Nation/C_Command.jpg,nolink,25x25,Commander Point);1|&amp;ref(Nation/R_UW-Fort.jpg,nolink,25x25,Underwater Fortress);&amp;ref(Nation/R_Coast-Fort.jpg,nolink,25x25,Coastal Fortress);|&amp;ref(Spell/P_Holy.jpg,nolink,25x25,Temple Needed);|&amp;ref(Nation/Squad.jpg,nolink,25x25,Squad);1&amp;ref(Nation/LivingLead.jpg,nolink,25x25,Leadership);10|18&amp;ref(Nation/Amphibian.jpg,nolink,25x25,Amphibian);|
|~|&gt;|&gt;|&gt;|&gt;|&gt;|BGCOLOR(#F5F5F5):レベル1の聖職者。陸での任務も無理なくこなす|
|BGCOLOR(#F5F5F5):Pelagian Mermage|魔術師|&amp;ref(Nation/C_Gold.jpg,nolink,25x25,Gold);95&amp;ref(Nation/C_Resource.jpg,nolink,25x25,Resource);1&amp;ref(Nation/C_Command.jpg,nolink,25x25,Commander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Leadership);10|10&amp;ref(Nation/Amphibian.jpg,nolink,25x25,Amphibian);|
|~|&gt;|&gt;|&gt;|&gt;|&gt;|BGCOLOR(#F5F5F5):水などの魔法技能を持つ。自力で海を離れられる|
|BGCOLOR(#F5F5F5):Pelagian Mystic|魔術師|&amp;ref(Nation/C_Gold.jpg,nolink,25x25,Gold);130&amp;ref(Nation/C_Resource.jpg,nolink,25x25,Resource);3&amp;ref(Nation/C_Command.jpg,nolink,25x25,Commander Point);4|&amp;ref(Nation/R_UW-Fort.jpg,nolink,25x25,Underwater Fortress);|&amp;ref(Spell/P_Research.jpg,nolink,25x25,Lab Needed);|&amp;ref(Nation/Squad.jpg,nolink,25x25,Squad);1&amp;ref(Nation/LivingLead.jpg,nolink,25x25,Leadership);10&amp;ref(Nation/MagicLead.jpg,nolink,25x25,Magic Leadership);20+|16&amp;ref(Nation/Amphibian.jpg,nolink,25x25,Amphibian);|
|~|&gt;|&gt;|&gt;|&gt;|&gt;|BGCOLOR(#F5F5F5):風水地などの魔法技能を持つ。研究が得意|
|BGCOLOR(#F5F5F5):Amber Clan Priest|聖職者&amp;ref(Nation/Sacred.jpg,nolink,25x25,Sacred);|&amp;ref(Nation/C_Gold.jpg,nolink,25x25,Gold);65&amp;ref(Nation/C_Resource.jpg,nolink,25x25,Resource);2&amp;ref(Nation/C_Command.jpg,nolink,25x25,Commander Point);1|&amp;ref(Nation/R_UW-Fort.jpg,nolink,25x25,Underwater Fortress);|&amp;ref(Spell/P_Holy.jpg,nolink,25x25,Temple Needed);|&amp;ref(Nation/Squad.jpg,nolink,25x25,Squad);2&amp;ref(Nation/LivingLead.jpg,nolink,25x25,Leadership);40|18&amp;ref(Nation/Aquatic.jpg,nolink,25x25,Aquatic);|
|~|&gt;|&gt;|&gt;|&gt;|&gt;|BGCOLOR(#F5F5F5):レベル1の聖職者。指揮もできるが海からは出られない|
|BGCOLOR(#F5F5F5):Amber Clan Mage|魔術師|&amp;ref(Nation/C_Gold.jpg,nolink,25x25,Gold);185&amp;ref(Nation/C_Resource.jpg,nolink,25x25,Resource);1&amp;ref(Nation/C_Command.jpg,nolink,25x25,Commander Point);2|&amp;ref(Nation/R_UW-Fort.jpg,nolink,25x25,Underwater Fortress);|&amp;ref(Spell/P_Research.jpg,nolink,25x25,Lab Needed);|&amp;ref(Nation/Squad.jpg,nolink,25x25,Squad);2&amp;ref(Nation/LivingLead.jpg,nolink,25x25,Leadership);45&amp;ref(Nation/MagicLead.jpg,nolink,25x25,Magic Leadership);20|16&amp;ref(Nation/Aquatic.jpg,nolink,25x25,Aquatic);|
|~|&gt;|&gt;|&gt;|&gt;|&gt;|BGCOLOR(#F5F5F5):水、火などの魔法技能を持つ。こちらも水棲|
|BGCOLOR(#F5F5F5):Pearl Clan Priest|聖職者&amp;ref(Nation/Sacred.jpg,nolink,25x25,Sacred);|&amp;ref(Nation/C_Gold.jpg,nolink,25x25,Gold);80&amp;ref(Nation/C_Resource.jpg,nolink,25x25,Resource);2&amp;ref(Nation/C_Command.jpg,nolink,25x25,Commander Point);2|&amp;ref(Nation/R_UW-Fort.jpg,nolink,25x25,Underwater Fortress);|&amp;ref(Spell/P_Holy.jpg,nolink,25x25,Temple Needed);|&amp;ref(Nation/Squad.jpg,nolink,25x25,Squad);2&amp;ref(Nation/LivingLead.jpg,nolink,25x25,Leadership);40|18&amp;ref(Nation/Aquatic.jpg,nolink,25x25,Aquatic);|
|~|&gt;|&gt;|&gt;|&gt;|&gt;|BGCOLOR(#F5F5F5):レベル2の聖職者。海からは出られない|
|BGCOLOR(#F5F5F5):Pearl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Leadership);25+|16&amp;ref(Nation/Aquatic.jpg,nolink,25x25,Aquatic);|
|~|&gt;|&gt;|&gt;|&gt;|&gt;|BGCOLOR(#F5F5F5):水、星などの魔法技能を持つ。真珠養殖が可能|
|BGCOLOR(#F5F5F5):Triton Prince|指揮官&amp;ref(Nation/Sacred.jpg,nolink,25x25,Sacred);|&amp;ref(Nation/C_Gold.jpg,nolink,25x25,Gold);200&amp;ref(Nation/C_Resource.jpg,nolink,25x25,Resource);32&amp;ref(Nation/C_Command.jpg,nolink,25x25,Commander Point);2|&amp;ref(Nation/R_UW-Fort.jpg,nolink,25x25,Underwater Fortress);|&amp;ref(Spell/P_Holy.jpg,nolink,25x25,Temple Needed);|&amp;ref(Nation/Squad.jpg,nolink,25x25,Squad);4&amp;ref(Nation/LivingLead.jpg,nolink,25x25,Leadership);120|18&amp;ref(Nation/Aquatic.jpg,nolink,25x25,Aquatic);|
|~|&gt;|&gt;|&gt;|&gt;|&gt;|BGCOLOR(#F5F5F5):最上位指揮官。水棲のため陸への対応には一手間かかる|
|BGCOLOR(#F5F5F5):Triton King|魔術師&amp;ref(Nation/Sacred.jpg,nolink,25x25,Sacred);|&amp;ref(Nation/C_Gold.jpg,nolink,25x25,Gold);390&amp;ref(Nation/C_Resource.jpg,nolink,25x25,Resource);7&amp;ref(Nation/C_Command.jpg,nolink,25x25,Commander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Leadership);30+|18&amp;ref(Nation/Aquatic.jpg,nolink,25x25,Aquatic);|
|~|&gt;|&gt;|&gt;|&gt;|&gt;|BGCOLOR(#F5F5F5):水などの魔法技能を持つ。水棲だが指揮も十分可能|
|BGCOLOR(#F5F5F5):Conqueror of the Closed Realm|聖職者&amp;ref(Nation/Sacred.jpg,nolink,25x25,Sacred);|&amp;ref(Nation/C_Gold.jpg,nolink,25x25,Gold);130&amp;ref(Nation/C_Resource.jpg,nolink,25x25,Resource);32&amp;ref(Nation/C_Command.jpg,nolink,25x25,Commander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Leadership);5+|14&amp;ref(Nation/Amphibian.jpg,nolink,25x25,Amphibian);|
|~|&gt;|&gt;|&gt;|&gt;|&gt;|BGCOLOR(#F5F5F5):レベル1の聖職者。魔法技能も持ち陸にも上がれる|
|BGCOLOR(#F5F5F5):Merman Commander|指揮官|&amp;ref(Nation/C_Gold.jpg,nolink,25x25,Gold);40&amp;ref(Nation/C_Resource.jpg,nolink,25x25,Resource);30&amp;ref(Nation/C_Command.jpg,nolink,25x25,Commander Point);1|&amp;ref(Nation/R_Coast-Fort.jpg,nolink,25x25,Coastal Fortress);||&amp;ref(Nation/Squad.jpg,nolink,25x25,Squad);2&amp;ref(Nation/LivingLead.jpg,nolink,25x25,Leadership);60|12&amp;ref(Nation/Amphibian.jpg,nolink,25x25,Amphibian);|
|~|&gt;|&gt;|&gt;|&gt;|&gt;|BGCOLOR(#F5F5F5):沿岸で出せる指揮官。装備はより陸戦向け|
|BGCOLOR(#F5F5F5):Daduchos|魔術師|&amp;ref(Nation/C_Gold.jpg,nolink,25x25,Gold);65&amp;ref(Nation/C_Resource.jpg,nolink,25x25,Resource);2&amp;ref(Nation/C_Command.jpg,nolink,25x25,Commander Point);4|&amp;ref(Nation/R_Coast-Fort.jpg,nolink,25x25,Coastal Fortress);|&amp;ref(Spell/P_Research.jpg,nolink,25x25,Lab Needed);&amp;ref(Spell/P_Holy.jpg,nolink,25x25,Temple Needed);|&amp;ref(Nation/Squad.jpg,nolink,25x25,Squad);1&amp;ref(Nation/LivingLead.jpg,nolink,25x25,Leadership);15&amp;ref(Nation/MagicLead.jpg,nolink,25x25,Magic Leadership);10+|16&amp;ref(Nation/Amphibian.jpg,nolink,25x25,Amphibian);|
|~|&gt;|&gt;|&gt;|&gt;|&gt;|BGCOLOR(#F5F5F5):火などの魔法技能を持つ。研究が得意|
***兵士
|名称|種別|コスト|&gt;|雇用条件|指揮枠|行軍|
|BGCOLOR(#F5F5F5):Merman|歩兵|&amp;ref(Nation/C_Gold.jpg,nolink,25x25,Gold);10&amp;ref(Nation/C_Resource.jpg,nolink,25x25,Resource);3&amp;ref(Nation/C_Recruitment.jpg,nolink,25x25,Recruitment Point);9|&amp;ref(Nation/R_UW-Fort.jpg,nolink,25x25,Underwater Fortress);||&amp;ref(Nation/LivingLead.jpg,nolink,25x25,Living);|16&amp;ref(Nation/Amphibian.jpg,nolink,25x25,Amphibian);|
|~|&gt;|&gt;|&gt;|&gt;|&gt;|BGCOLOR(#F5F5F5):網と珊瑚の槍を持つ軽歩兵。網で敵を捕らえ毒で始末する|
|BGCOLOR(#F5F5F5):Wave Warrior|歩兵|&amp;ref(Nation/C_Gold.jpg,nolink,25x25,Gold);13&amp;ref(Nation/C_Resource.jpg,nolink,25x25,Resource);20&amp;ref(Nation/C_Recruitment.jpg,nolink,25x25,Recruitment Point);16|&amp;ref(Nation/R_UW-Fort.jpg,nolink,25x25,Underwater Fortress);||&amp;ref(Nation/LivingLead.jpg,nolink,25x25,Living);|14&amp;ref(Nation/Amphibian.jpg,nolink,25x25,Amphibian);|
|~|&gt;|&gt;|&gt;|&gt;|&gt;|BGCOLOR(#F5F5F5):三叉矛を持つ歩兵。Mermanの中では戦闘技能が高いほう|
|BGCOLOR(#F5F5F5):Pelagian Militia|歩兵|&amp;ref(Nation/C_Gold.jpg,nolink,25x25,Gold);8&amp;ref(Nation/C_Resource.jpg,nolink,25x25,Resource);2&amp;ref(Nation/C_Recruitment.jpg,nolink,25x25,Recruitment Point);5|&amp;ref(Nation/R_UW-Fort.jpg,nolink,25x25,Underwater Fortress);||&amp;ref(Nation/LivingLead.jpg,nolink,25x25,Living);|12&amp;ref(Nation/Aquatic.jpg,nolink,25x25,Aquatic);|
|~|&gt;|&gt;|&gt;|&gt;|&gt;|BGCOLOR(#F5F5F5):珊瑚の槍を持つ民兵。他の民兵よりは戦闘技能や士気は高め|
|BGCOLOR(#F5F5F5):Pelagian Soldier|歩兵|&amp;ref(Nation/C_Gold.jpg,nolink,25x25,Gold);10&amp;ref(Nation/C_Resource.jpg,nolink,25x25,Resource);21&amp;ref(Nation/C_Recruitment.jpg,nolink,25x25,Recruitment Point);9|&amp;ref(Nation/R_UW-Fort.jpg,nolink,25x25,Underwater Fortress);||&amp;ref(Nation/LivingLead.jpg,nolink,25x25,Living);|14&amp;ref(Nation/Aquatic.jpg,nolink,25x25,Aquatic);|
|~|&gt;|&gt;|&gt;|&gt;|&gt;|BGCOLOR(#F5F5F5):短三叉矛と盾を持つ歩兵。値段の割に優秀だが陸には上がれない|
|BGCOLOR(#F5F5F5):Coral Clan Hoplite|歩兵|&amp;ref(Nation/C_Gold.jpg,nolink,25x25,Gold);13&amp;ref(Nation/C_Resource.jpg,nolink,25x25,Resource);27&amp;ref(Nation/C_Recruitment.jpg,nolink,25x25,Recruitment Point);16|&amp;ref(Nation/R_UW-Fort.jpg,nolink,25x25,Underwater Fortress);||&amp;ref(Nation/LivingLead.jpg,nolink,25x25,Living);|12&amp;ref(Nation/Aquatic.jpg,nolink,25x25,Aquatic);|
|~|&gt;|&gt;|&gt;|&gt;|&gt;|BGCOLOR(#F5F5F5):珊瑚の長槍と盾を持つ重歩兵。密集した隊列を組む|
|BGCOLOR(#F5F5F5):Amber Clan Guard|歩兵|&amp;ref(Nation/C_Gold.jpg,nolink,25x25,Gold);14&amp;ref(Nation/C_Resource.jpg,nolink,25x25,Resource);35&amp;ref(Nation/C_Recruitment.jpg,nolink,25x25,Recruitment Point);18|&amp;ref(Nation/R_UW-Fort.jpg,nolink,25x25,Underwater Fortress);||&amp;ref(Nation/LivingLead.jpg,nolink,25x25,Living);|12&amp;ref(Nation/Aquatic.jpg,nolink,25x25,Aquatic);|
|~|&gt;|&gt;|&gt;|&gt;|&gt;|BGCOLOR(#F5F5F5):短三叉矛と盾を持つ重歩兵。戦闘技能が向上している|
|BGCOLOR(#F5F5F5):Knight of the Deeps|騎兵&amp;ref(Nation/Sacred.jpg,nolink,25x25,Sacred);|&amp;ref(Nation/C_Gold.jpg,nolink,25x25,Gold);70&amp;ref(Nation/C_Resource.jpg,nolink,25x25,Resource);25&amp;ref(Nation/C_Recruitment.jpg,nolink,25x25,Recruitment Point);48|&amp;ref(Nation/R_Capital.jpg,nolink,25x25,National Capital);|&amp;ref(Spell/P_Holy.jpg,nolink,25x25,Temple Needed);|&amp;ref(Nation/LivingLead.jpg,nolink,25x25,Living);|16&amp;ref(Nation/Aquatic.jpg,nolink,25x25,Aquatic);|
|~|&gt;|&gt;|&gt;|&gt;|&gt;|BGCOLOR(#F5F5F5):槍、突撃槍、盾を持つ重騎兵。海中での戦いでは頼りになる|
|BGCOLOR(#F5F5F5):Champion of the Closed Realm|歩兵&amp;ref(Nation/Sacred.jpg,nolink,25x25,Sacred);|&amp;ref(Nation/C_Gold.jpg,nolink,25x25,Gold);23&amp;ref(Nation/C_Resource.jpg,nolink,25x25,Resource);30&amp;ref(Nation/C_Recruitment.jpg,nolink,25x25,Recruitment Point);27|&amp;ref(Nation/R_Capital.jpg,nolink,25x25,National Capital);|&amp;ref(Spell/P_Holy.jpg,nolink,25x25,Temple Needed);|&amp;ref(Nation/LivingLead.jpg,nolink,25x25,Living);|12&amp;ref(Nation/Amphibian.jpg,nolink,25x25,Amphibian);|
|~|&gt;|&gt;|&gt;|&gt;|&gt;|BGCOLOR(#F5F5F5):小剣と盾を持つ歩兵。鉄製装備であり陸戦を想定されている|
|BGCOLOR(#F5F5F5):Merman Hoplite|歩兵|&amp;ref(Nation/C_Gold.jpg,nolink,25x25,Gold);13&amp;ref(Nation/C_Resource.jpg,nolink,25x25,Resource);29&amp;ref(Nation/C_Recruitment.jpg,nolink,25x25,Recruitment Point);16|&amp;ref(Nation/R_Coast-Fort.jpg,nolink,25x25,Coastal Fortress);||&amp;ref(Nation/LivingLead.jpg,nolink,25x25,Living);|10&amp;ref(Nation/Amphibian.jpg,nolink,25x25,Amphibian);|
|~|&gt;|&gt;|&gt;|&gt;|&gt;|BGCOLOR(#F5F5F5):長槍と丸盾を持つ重歩兵。海中の精鋭ほどの技量はない|
|BGCOLOR(#F5F5F5):Apostate of the Closed Realm|歩兵|&amp;ref(Nation/C_Gold.jpg,nolink,25x25,Gold);15&amp;ref(Nation/C_Resource.jpg,nolink,25x25,Resource);21&amp;ref(Nation/C_Recruitment.jpg,nolink,25x25,Recruitment Point);21|&amp;ref(Nation/R_Coast-Fort.jpg,nolink,25x25,Coastal Fortress);|&amp;ref(Spell/P_Holy.jpg,nolink,25x25,Temple Needed);|&amp;ref(Nation/LivingLead.jpg,nolink,25x25,Living);|12&amp;ref(Nation/Amphibian.jpg,nolink,25x25,Amphibian);|
|~|&gt;|&gt;|&gt;|&gt;|&gt;|BGCOLOR(#F5F5F5):小剣、投槍、盾を持つ歩兵。戦闘技能は高いが装備が中途半端|
|BGCOLOR(#F5F5F5):Hippocampus|魔獣|&amp;ref(Nation/C_Gold.jpg,nolink,25x25,Gold);0&amp;ref(Nation/C_Resource.jpg,nolink,25x25,Resource);1&amp;ref(Nation/C_Recruitment.jpg,nolink,25x25,Recruitment Point);2|&amp;ref(Nation/Dominion-Monster-Summoner.jpg,nolink,25x25,Dominion Monster Summoner (Free));||&amp;ref(Nation/LivingLead.jpg,nolink,25x25,Living);&amp;ref(Nation/Animal.jpg,nolink,25x25,Animal);&amp;ref(Nation/Undisciplined.jpg,nolink,25x25,Undisciplined);|20&amp;ref(Nation/Aquatic.jpg,nolink,25x25,Aquatic);|
|~|&gt;|&gt;|&gt;|&gt;|&gt;|BGCOLOR(#F5F5F5):水棲の一角獣。強くはないが角は魔法武器扱い|
**守備隊
|種別|指揮官|兵士|備考|
|水中下位|Pelagian Captain|Pelagian Militia:10　Pelagian Militia:10|Militiaはどちらも槍装備|
|水中上位|Triton Prince|Pelagian Soldier:10　Merman:10||
|陸上下位|Merman Commander|Merman:10　Merman Hoplite:5||
|陸上上位|Merman Priest|Merman Hoplite:10||
|水中要塞|Pelagian Captain|Pelagian Soldier:10||
|陸上要塞|Captain|Archer:10||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|魔法土地|Palace of Pearls|
|宝石収入|&amp;ref(Spell/V_Water.jpg,nolink,25x25,Water Gem);4&amp;ref(Spell/V_Nature.jpg,nolink,25x25,Nature Gem);1|
|特殊機能||
***魔法技能
|名称|雇用|固定魔力|変動魔力|研究力|特殊能力|
|Merman Priest|&amp;ref(Nation/R_UW-Fort.jpg,nolink,25x25,Underwater Fortress);&amp;ref(Nation/R_Coast-Fort.jpg,nolink,25x25,Coastal Fortress);|&amp;ref(Spell/P_Holy.jpg,nolink,25x25,Holy);1|||&amp;ref(Nation/Sacred.jpg,nolink,25x25,Sacred);|
|Pelagian Mermage|&amp;ref(Nation/R_UW-Fort.jpg,nolink,25x25,Underwater Fortress);|&amp;ref(Spell/P_Water.jpg,nolink,25x25,Water);1|&amp;ref(Spell/P_Air.jpg,nolink,25x25,Air);&amp;ref(Spell/P_Water.jpg,nolink,25x25,Water);&amp;ref(Spell/P_Earth.jpg,nolink,25x25,Earth);&amp;ref(Spell/P_Nature.jpg,nolink,25x25,Nature);+1:;100%|&amp;ref(Spell/P_Research.jpg,nolink,25x25,Research);9||
|Pelagian Mystic|&amp;ref(Nation/R_UW-Fort.jpg,nolink,25x25,Underwater Fortress);|&amp;ref(Spell/P_Air.jpg,nolink,25x25,Air);1&amp;ref(Spell/P_Water.jpg,nolink,25x25,Water);1&amp;ref(Spell/P_Earth.jpg,nolink,25x25,Earth);1|&amp;ref(Spell/P_Air.jpg,nolink,25x25,Air);&amp;ref(Spell/P_Water.jpg,nolink,25x25,Water);&amp;ref(Spell/P_Earth.jpg,nolink,25x25,Earth);&amp;ref(Spell/P_Astral.jpg,nolink,25x25,Astral);+1:100%|&amp;ref(Spell/P_Research.jpg,nolink,25x25,Research);15|&amp;ref(Nation/Adept-Researcher.jpg,nolink,25x25,Adept Researcher (+2));|
|Amber Clan Priest|&amp;ref(Nation/R_UW-Fort.jpg,nolink,25x25,Underwater Fortress);|&amp;ref(Spell/P_Holy.jpg,nolink,25x25,Holy);1|||&amp;ref(Nation/Sacred.jpg,nolink,25x25,Sacred);|
|Amber Clan Mage|&amp;ref(Nation/R_UW-Fort.jpg,nolink,25x25,Underwater Fortress);|&amp;ref(Spell/P_Fire.jpg,nolink,25x25,Fire);1&amp;ref(Spell/P_Water.jpg,nolink,25x25,Water);2|&amp;ref(Spell/P_Water.jpg,nolink,25x25,Water);&amp;ref(Spell/P_Earth.jpg,nolink,25x25,Earth);&amp;ref(Spell/P_Nature.jpg,nolink,25x25,Nature);+1:100%|&amp;ref(Spell/P_Research.jpg,nolink,25x25,Research);13||
|Pearl Clan Priest|&amp;ref(Nation/R_UW-Fort.jpg,nolink,25x25,Underwater Fortress);|&amp;ref(Spell/P_Holy.jpg,nolink,25x25,Holy);2|||&amp;ref(Nation/Sacred.jpg,nolink,25x25,Sacred);|
|Pearl Mage|&amp;ref(Nation/R_UW-Fort.jpg,nolink,25x25,Underwater Fortress);|&amp;ref(Spell/P_Water.jpg,nolink,25x25,Water);2&amp;ref(Spell/P_Astral.jpg,nolink,25x25,Astral);1|&amp;ref(Spell/P_Air.jpg,nolink,25x25,Air);&amp;ref(Spell/P_Water.jpg,nolink,25x25,Water);&amp;ref(Spell/P_Astral.jpg,nolink,25x25,Astral);&amp;ref(Spell/P_Nature.jpg,nolink,25x25,Nature);+1:100%|&amp;ref(Spell/P_Research.jpg,nolink,25x25,Research);13|&amp;ref(Nation/Pearl-Cultivator.jpg,nolink,25x25,Pearl Cultivator (3));|
|Triton King|&amp;ref(Nation/R_Capital.jpg,nolink,25x25,National Capital);|&amp;ref(Spell/P_Water.jpg,nolink,25x25,Water);4|&amp;ref(Spell/P_Air.jpg,nolink,25x25,Air);&amp;ref(Spell/P_Astral.jpg,nolink,25x25,Astral);&amp;ref(Spell/P_Nature.jpg,nolink,25x25,Nature);+1:100%&amp;br;&amp;ref(Spell/P_Air.jpg,nolink,25x25,Air);&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17+|&amp;ref(Nation/Pearl-Cultivator.jpg,nolink,25x25,Pearl Cultivator (4));&amp;ref(Nation/Sacred.jpg,nolink,25x25,Sacred);|
|Conqueror of the Closed Realm|&amp;ref(Nation/R_Capital.jpg,nolink,25x25,National Capital);|&amp;ref(Spell/P_Holy.jpg,nolink,25x25,Holy);1|&amp;ref(Spell/P_Air.jpg,nolink,25x25,Air);&amp;ref(Spell/P_Earth.jpg,nolink,25x25,Earth);&amp;ref(Spell/P_Astral.jpg,nolink,25x25,Astral);+1:100%|&amp;ref(Spell/P_Research.jpg,nolink,25x25,Research);7|&amp;ref(Nation/Sacred.jpg,nolink,25x25,Sacred);|
|Daduchos|&amp;ref(Nation/R_Coast-Fort.jpg,nolink,25x25,Coastal Fortress);|&amp;ref(Spell/P_Fire.jpg,nolink,25x25,Fire);1|&amp;ref(Spell/P_Air.jpg,nolink,25x25,Air);&amp;ref(Spell/P_Water.jpg,nolink,25x25,Water);&amp;ref(Spell/P_Earth.jpg,nolink,25x25,Earth);&amp;ref(Spell/P_Astral.jpg,nolink,25x25,Astral);+1:100%|&amp;ref(Spell/P_Research.jpg,nolink,25x25,Research);11|&amp;ref(Nation/Adept-Researcher.jpg,nolink,25x25,Adept Researcher (+2));|
|Hekateride|&amp;ref(Item/Master-Ritualist.jpg,nolink,25x25,Ritual Spell);|&amp;ref(Spell/P_Water.jpg,nolink,25x25,Water);2&amp;ref(Spell/P_Nature.jpg,nolink,25x25,Nature);3&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acred.jpg,nolink,25x25,Sacred);|
|Daktyl|&amp;ref(Item/Master-Ritualist.jpg,nolink,25x25,Ritual Spell);|&amp;ref(Spell/P_Air.jpg,nolink,25x25,Air);1&amp;ref(Spell/P_Water.jpg,nolink,25x25,Water);1&amp;ref(Spell/P_Earth.jpg,nolink,25x25,Earth);2|&amp;ref(Spell/P_Fire.jpg,nolink,25x25,Fire);&amp;ref(Spell/P_Air.jpg,nolink,25x25,Air);&amp;ref(Spell/P_Water.jpg,nolink,25x25,Water);&amp;ref(Spell/P_Earth.jpg,nolink,25x25,Earth);&amp;ref(Spell/P_Death.jpg,nolink,25x25,Death);+1:100%&amp;br;&amp;ref(Spell/P_Fire.jpg,nolink,25x25,Fire);&amp;ref(Spell/P_Air.jpg,nolink,25x25,Air);&amp;ref(Spell/P_Water.jpg,nolink,25x25,Water);&amp;ref(Spell/P_Earth.jpg,nolink,25x25,Earth);&amp;ref(Spell/P_Death.jpg,nolink,25x25,Death);+1:10%|&amp;ref(Spell/P_Research.jpg,nolink,25x25,Research);15+|&amp;ref(Nation/Master-Smith.jpg,nolink,25x25,Master Smith (1));&amp;ref(Nation/Sacred.jpg,nolink,25x25,Sacred);|
***固有呪文
|領域|名称|主系統|副系統|消費|使用場面|簡易分類|
|Conjuration Lv5|Summon Hekateride|&amp;ref(Spell/P_Nature.jpg,nolink,25x25,Nature);3|&amp;ref(Spell/P_Water.jpg,nolink,25x25,Water);1|&amp;ref(Spell/V_Nature.jpg,nolink,25x25,Nature Gem);30|儀式/水陸両用|指揮官召喚|
|~|~|&gt;|&gt;|&gt;|&gt;|優れた魔力を持つTherodosの神霊Hekaterideを召喚します|
|Conjuration Lv6|Summon Daktyl|&amp;ref(Spell/P_Earth.jpg,nolink,25x25,Earth);3|&amp;ref(Spell/P_Air.jpg,nolink,25x25,Air);1|&amp;ref(Spell/V_Earth.jpg,nolink,25x25,Earth Gem);30|儀式/水陸両用|指揮官召喚|
|~|~|&gt;|&gt;|&gt;|&gt;|魔法の品々の製造を得意とするTherodosの神霊Daktylを召喚します|
***固有アイテム
なし
**聖職
***支配圏特殊効果
なし
***聖職者特殊能力
なし
</v>
      </c>
    </row>
    <row r="68" spans="1:31" x14ac:dyDescent="0.15">
      <c r="A68" t="s">
        <v>2954</v>
      </c>
      <c r="B68" t="s">
        <v>3005</v>
      </c>
      <c r="C68" t="s">
        <v>3006</v>
      </c>
      <c r="D68" t="s">
        <v>3078</v>
      </c>
      <c r="E68" s="10" t="s">
        <v>12513</v>
      </c>
      <c r="F68" s="10" t="s">
        <v>12511</v>
      </c>
      <c r="I68" t="s">
        <v>12512</v>
      </c>
      <c r="L68" t="s">
        <v>12564</v>
      </c>
      <c r="M68" t="s">
        <v>12507</v>
      </c>
      <c r="O68" t="s">
        <v>12508</v>
      </c>
      <c r="P68">
        <v>2</v>
      </c>
      <c r="R68">
        <v>2</v>
      </c>
      <c r="T68">
        <v>100</v>
      </c>
      <c r="U68">
        <v>500</v>
      </c>
      <c r="W68">
        <v>400</v>
      </c>
      <c r="Y68" t="s">
        <v>12509</v>
      </c>
      <c r="Z68" t="s">
        <v>12510</v>
      </c>
      <c r="AB68" t="str">
        <f t="shared" si="5"/>
        <v>|BGCOLOR(#FDFDFD):[[&amp;ref(Oceania.jpg,nolink,50x65,Oceania, Mermidons);&gt;./Oceania]]</v>
      </c>
      <c r="AC68" t="str">
        <f t="shared" ca="1" si="4"/>
        <v>|BGCOLOR(#F0F8FF):[[''Oceania''&gt;./Oceania]]</v>
      </c>
      <c r="AD68" t="str">
        <f t="shared" ref="AD68:AD87" ca="1" si="6">CONCATENATE(IF($A68=$A67,AD67,"|CENTER:130|CENTER:130|CENTER:130|CENTER:130|CENTER:130|c"&amp;CHAR(10)),AC68)</f>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|BGCOLOR(#F0F8FF):[[''Pelagia''&gt;./Pelagia]]|BGCOLOR(#F0F8FF):[[''Oceania''&gt;./Oceania]]</v>
      </c>
      <c r="AE68" t="str">
        <f ca="1">CONCATENATE("*",B68,", ",C68,CHAR(10),E68,CHAR(10),"**国勢",CHAR(10),"|種族|",F68,"|",CHAR(10),"|経済|",G68,"|",CHAR(10),"|気候|",IF(H68&lt;&gt;"",REPT(SUBSTITUTE(SUBSTITUTE(LEFT(H68,4),"Heat","&amp;ref(Spell/S_Heat.jpg,nolink,25x25,Heat);"),"Cold","&amp;ref(Spell/S_Cold.jpg,nolink,25x25,Cold);"),RIGHT(H68,1)),""),"|",CHAR(10),"|祝福|",SUBSTITUTE(SUBSTITUTE(SUBSTITUTE(SUBSTITUTE(SUBSTITUTE(SUBSTITUTE(SUBSTITUTE(SUBSTITUTE(J68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68&amp;" "&amp;B68&amp;" 指揮官 S",Troops!$A:$A,0)&amp;":AJ"&amp;MATCH(A68&amp;" "&amp;B68&amp;" 指揮官 E",Troops!$A:$A,0))),myConcat(INDIRECT("Troops!AJ"&amp;MATCH(A68&amp;" "&amp;B68&amp;" 指揮官 S",Troops!$A:$A,0)))),CHAR(10),"***兵士",CHAR(10),"|名称|種別|コスト|&gt;|雇用条件|指揮枠|行軍|",CHAR(10),IFERROR(myConcat(INDIRECT("Troops!AJ"&amp;MATCH(A68&amp;" "&amp;B68&amp;" 兵士 S",Troops!$A:$A,0)&amp;":AJ"&amp;MATCH(A68&amp;" "&amp;B68&amp;" 兵士 E",Troops!$A:$A,0))),myConcat(INDIRECT("Troops!AJ"&amp;MATCH(A68&amp;" "&amp;B68&amp;" 指揮官 S",Troops!$A:$A,0)))),"**守備隊",CHAR(10),"|種別|指揮官|兵士|備考|",CHAR(10),IFERROR(myConcat(INDIRECT("Defence!H"&amp;MATCH(A68&amp;" "&amp;B68&amp;" S",Defence!$A:$A,0)&amp;":H"&amp;MATCH(A68&amp;" "&amp;B68&amp;" E",Defence!$A:$A,0))),myConcat(INDIRECT("Defence!H"&amp;MATCH(A68&amp;" "&amp;B68&amp;" S",Defence!$A:$A,0)))),CHAR(10),"**建造物",CHAR(10),"***首都要塞",CHAR(10),"|名称|管理力|指揮官雇用|兵士雇用|食糧庫|守備隊倍率|防壁強度|",CHAR(10),VLOOKUP(L68,Fort!$D:$M,10,FALSE),CHAR(10),"***陸上要塞",CHAR(10),"|名称|建造費|工期|管理力|指揮官雇用|兵士雇用|食糧庫|守備隊倍率|防壁強度|",CHAR(10),IFERROR(myConcat(INDIRECT(ADDRESS(MATCH(M68&amp;"1",Fort!$A:$A,0),MATCH(T68,Fort!$1:$1,0),3,1,"Fort")&amp;":"&amp;ADDRESS(MATCH(M68&amp;P68,Fort!$A:$A,0),MATCH(T68,Fort!$1:$1,0),3,1))),myConcat(INDIRECT(ADDRESS(MATCH(M68&amp;"1",Fort!$A:$A,0),MATCH(T68,Fort!$1:$1,0),3,1,"Fort")))),IFERROR("***沿岸要塞"&amp;CHAR(10)&amp;"|名称|建造費|工期|管理力|指揮官雇用|兵士雇用|食糧庫|守備隊倍率|防壁強度|"&amp;CHAR(10)&amp;IFERROR(myConcat(INDIRECT(ADDRESS(MATCH(N68&amp;"1",Fort!$A:$A,0),MATCH(T68,Fort!$1:$1,0),3,1,"Fort")&amp;":"&amp;ADDRESS(MATCH(N68&amp;Q68,Fort!$A:$A,0),MATCH(T68,Fort!$1:$1,0),3,1))),myConcat(INDIRECT(ADDRESS(MATCH(N68&amp;"1",Fort!$A:$A,0),MATCH(T68,Fort!$1:$1,0),3,1,"Fort")))&amp;CHAR(10)),""),"***水中要塞",CHAR(10),IFERROR("|名称|建造費|工期|管理力|指揮官雇用|兵士雇用|食糧庫|守備隊倍率|防壁強度|"&amp;CHAR(10)&amp;IFERROR(myConcat(INDIRECT(ADDRESS(MATCH(O68&amp;"1",Fort!$A:$A,0),MATCH(T68,Fort!$1:$1,0),3,1,"Fort")&amp;":"&amp;ADDRESS(MATCH(O68&amp;R68,Fort!$A:$A,0),MATCH(T68,Fort!$1:$1,0),3,1))),myConcat(INDIRECT(ADDRESS(MATCH(O68&amp;"1",Fort!$A:$A,0),MATCH(T68,Fort!$1:$1,0),3,1,"Fort")))),"建造不可"),CHAR(10),"***研究所と寺院",CHAR(10),"|設備|費用|特殊効果|",CHAR(10),"|研究所|",IF(U68&lt;&gt;500,"''"&amp;U68&amp;"''",U68),"|",V68,"|",CHAR(10),"|寺院|",IF(W68&lt;&gt;400,"''"&amp;W68&amp;"''",W68),"|",X68,"|",CHAR(10),"**魔法",CHAR(10),"***魔法資源",CHAR(10),"|魔法土地|",Y68,"|",CHAR(10),"|宝石収入|",SUBSTITUTE(SUBSTITUTE(SUBSTITUTE(SUBSTITUTE(SUBSTITUTE(SUBSTITUTE(SUBSTITUTE(SUBSTITUTE(Z68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Slave);"),"|",CHAR(10),"|特殊機能|",AA68,"|",CHAR(10),"***魔法技能",CHAR(10),"|名称|雇用|固定魔力|変動魔力|研究力|特殊能力|",CHAR(10),IFERROR(myConcat(INDIRECT("MagicSkill!AM"&amp;MATCH(A68&amp;" "&amp;B68&amp;" S",MagicSkill!$A:$A,0)&amp;":AM"&amp;MATCH(A68&amp;" "&amp;B68&amp;" E",MagicSkill!$A:$A,0))),myConcat(INDIRECT("MagicSkill!AM"&amp;MATCH(A68&amp;" "&amp;B68&amp;" S",MagicSkill!$A:$A,0)))),CHAR(10),"***固有呪文",CHAR(10),IFERROR(CHAR(10)&amp;"|領域|名称|主系統|副系統|消費|使用場面|簡易分類|"&amp;CHAR(10)&amp;IFERROR(myConcat(INDIRECT("NationalSpellWork!E"&amp;MATCH(A68&amp;" "&amp;B68&amp;" S",NationalSpellWork!$A:$A,0)&amp;":E"&amp;MATCH(A68&amp;" "&amp;B68&amp;" E",NationalSpellWork!$A:$A,0))),myConcat(INDIRECT("NationalSpellWork!E"&amp;MATCH(A68&amp;" "&amp;B68&amp;" S",NationalSpellWork!$A:$A,0)))),"なし"),CHAR(10),"***固有アイテム",CHAR(10),IFERROR(IFERROR(myConcat(INDIRECT("NationalItemWork!E"&amp;MATCH(A68&amp;" "&amp;B68&amp;" S",NationalItemWork!$A:$A,0)&amp;":E"&amp;MATCH(A68&amp;" "&amp;B68&amp;" E",NationalItemWork!$A:$A,0))),myConcat(INDIRECT("NationalItemWork!E"&amp;MATCH(A68&amp;" "&amp;B68&amp;" S",NationalItemWork!$A:$A,0)))),"なし"),CHAR(10),"**聖職",CHAR(10),"***支配圏特殊効果",CHAR(10),IF(I68&lt;&gt;"",I68,"なし"),CHAR(10),"***聖職者特殊能力",CHAR(10),IF(K68&lt;&gt;"",K68,"なし"),CHAR(10))</f>
        <v xml:space="preserve">*Oceania, Mermidons
Oceaniaは、半人たちの海中の領域です。
Atlantianが深みから現れて以来、半人たちは彼らのかつての領土を次々に失いました。
貪欲なるDeep Oneは、魚とケルプの両方を喰らいました。
ケルプの木立は汚され、濁った水がケルプに広がりました。
星の落下だけが、Atlantianの猛攻を止めました。
沈んだ都市のStarspawnは、Atlantianを隷属させ、その注意を引きました。
AtlantisのR'lyehの戦争の最中、新たなる神は深みより現れ、Capricornらは彼らの軍を集結させることができました。
今や、深みを奪還し、世界を征服する時が来ました。
海と岸の野生の魔術師、Capricornは、かつて彼らのものだった海の征服において国を導きます。
その美しい歌で人々を水底の墓へと誘い込む変身能力を持つ人魚、Sirenは彼らが岸辺を征服するのを手助けします。
**国勢
|種族|イクシサテュロス、イクシミノタウロス、イクシケンタウロス、アフロイ|
|経済||
|気候||
|祝福||
**正規軍
***指揮官
|名称|種別|コスト|&gt;|雇用条件|指揮能力|行軍|
|BGCOLOR(#F5F5F5):Ichtysatyr Scout|斥候|&amp;ref(Nation/C_Gold.jpg,nolink,25x25,Gold);20&amp;ref(Nation/C_Resource.jpg,nolink,25x25,Resource);5&amp;ref(Nation/C_Command.jpg,nolink,25x25,Commander Point);1|&amp;ref(Nation/R_UW-Fort.jpg,nolink,25x25,Underwater Fortress);|||18&amp;ref(Nation/Stealthy.jpg,nolink,25x25,Stealthy (40));&amp;ref(Nation/Amphibian.jpg,nolink,25x25,Amphibian);|
|~|&gt;|&gt;|&gt;|&gt;|&gt;|BGCOLOR(#F5F5F5):水陸両棲の斥候。海は通れるが隠れるのが下手で森や山にも引っかかる|
|BGCOLOR(#F5F5F5):Ichtysatyr Commander|指揮官|&amp;ref(Nation/C_Gold.jpg,nolink,25x25,Gold);40&amp;ref(Nation/C_Resource.jpg,nolink,25x25,Resource);9&amp;ref(Nation/C_Command.jpg,nolink,25x25,Commander Point);1|&amp;ref(Nation/R_UW-Fort.jpg,nolink,25x25,Underwater Fortress);&amp;ref(Nation/R_Coast-Fort.jpg,nolink,25x25,Coastal Fortress);||&amp;ref(Nation/Squad.jpg,nolink,25x25,Squad);2&amp;ref(Nation/LivingLead.jpg,nolink,25x25,Leadership);40|16&amp;ref(Nation/Amphibian.jpg,nolink,25x25,Amphibian);|
|~|&gt;|&gt;|&gt;|&gt;|&gt;|BGCOLOR(#F5F5F5):隠密行動可能な指揮官。指揮能力は控えめ|
|BGCOLOR(#F5F5F5):Ichtycentaur Commander|指揮官|&amp;ref(Nation/C_Gold.jpg,nolink,25x25,Gold);90&amp;ref(Nation/C_Resource.jpg,nolink,25x25,Resource);28&amp;ref(Nation/C_Command.jpg,nolink,25x25,Commander Point);1|&amp;ref(Nation/R_UW-Fort.jpg,nolink,25x25,Underwater Fortress);||&amp;ref(Nation/Squad.jpg,nolink,25x25,Squad);3&amp;ref(Nation/LivingLead.jpg,nolink,25x25,Leadership);80|16&amp;ref(Nation/Amphibian.jpg,nolink,25x25,Amphibian);|
|~|&gt;|&gt;|&gt;|&gt;|&gt;|BGCOLOR(#F5F5F5):上位指揮官。陸海共に素早く移動する|
|BGCOLOR(#F5F5F5):Aphroi Hierophant|聖職者&amp;ref(Nation/Sacred.jpg,nolink,25x25,Sacred);|&amp;ref(Nation/C_Gold.jpg,nolink,25x25,Gold);135&amp;ref(Nation/C_Resource.jpg,nolink,25x25,Resource);1&amp;ref(Nation/C_Command.jpg,nolink,25x25,Commander Point);2|&amp;ref(Nation/R_UW-Fort.jpg,nolink,25x25,Underwater Fortress);|&amp;ref(Spell/P_Holy.jpg,nolink,25x25,Temple Needed);|&amp;ref(Nation/Squad.jpg,nolink,25x25,Squad);2&amp;ref(Nation/LivingLead.jpg,nolink,25x25,Leadership);40&amp;ref(Item/Inspirational.jpg,nolink,25x25,Inspirational (+1));|22&amp;ref(Nation/Stealthy.jpg,nolink,25x25,Stealthy (40));&amp;ref(Nation/Amphibian.jpg,nolink,25x25,Amphibian);|
|~|&gt;|&gt;|&gt;|&gt;|&gt;|BGCOLOR(#F5F5F5):レベル1の聖職者。水か緑の魔法技能も持つ|
|BGCOLOR(#F5F5F5):Siren|魔術師|&amp;ref(Nation/C_Gold.jpg,nolink,25x25,Gold);130&amp;ref(Nation/C_Resource.jpg,nolink,25x25,Resource);1&amp;ref(Nation/C_Command.jpg,nolink,25x25,Commander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Leadership);10|18&amp;ref(Nation/Stealthy.jpg,nolink,25x25,Stealthy (65));&amp;ref(Nation/Amphibian.jpg,nolink,25x25,Amphibian);|
|~|&gt;|&gt;|&gt;|&gt;|&gt;|BGCOLOR(#F5F5F5):水の魔法技能を持つ。陸では飛行し風魔法を得るが水が弱体化|
|BGCOLOR(#F5F5F5):Haliade|聖職者&amp;ref(Nation/Sacred.jpg,nolink,25x25,Sacred);|&amp;ref(Nation/C_Gold.jpg,nolink,25x25,Gold);325&amp;ref(Nation/C_Resource.jpg,nolink,25x25,Resource);1&amp;ref(Nation/C_Command.jpg,nolink,25x25,Commander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Leadership);25+|18&amp;ref(Nation/Aquatic.jpg,nolink,25x25,Aquatic);|
|~|&gt;|&gt;|&gt;|&gt;|&gt;|BGCOLOR(#F5F5F5):レベル2の聖職者。魔法技能も持つがこの国には珍しく水棲|
|BGCOLOR(#F5F5F5):Capricorn|魔術師|&amp;ref(Nation/C_Gold.jpg,nolink,25x25,Gold);355&amp;ref(Nation/C_Resource.jpg,nolink,25x25,Resource);7&amp;ref(Nation/C_Command.jpg,nolink,25x25,Commander Point);4|&amp;ref(Nation/R_UW-Fort.jpg,nolink,25x25,Underwater Fortress);&amp;ref(Nation/R_Coast-Fort.jpg,nolink,25x25,Coastal Fortress);|&amp;ref(Spell/P_Research.jpg,nolink,25x25,Lab Needed);|&amp;ref(Nation/Squad.jpg,nolink,25x25,Squad);3&amp;ref(Nation/LivingLead.jpg,nolink,25x25,Leadership);80&amp;ref(Nation/MagicLead.jpg,nolink,25x25,Magic Leadership);35+&amp;ref(Item/Beastmaster.jpg,nolink,25x25,Beastmaster (+2));|18&amp;ref(Nation/Stealthy.jpg,nolink,25x25,Stealthy (40));&amp;ref(Nation/Amphibian.jpg,nolink,25x25,Amphibian);|
|~|&gt;|&gt;|&gt;|&gt;|&gt;|BGCOLOR(#F5F5F5):緑、水などの魔法技能を持つ。陸では地を得て水が弱体化|
|BGCOLOR(#F5F5F5):Aphroi Lord|指揮官&amp;ref(Nation/Sacred.jpg,nolink,25x25,Sacred);|&amp;ref(Nation/C_Gold.jpg,nolink,25x25,Gold);145&amp;ref(Nation/C_Resource.jpg,nolink,25x25,Resource);17&amp;ref(Nation/C_Command.jpg,nolink,25x25,Commander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(+1));|16&amp;ref(Nation/Amphibian.jpg,nolink,25x25,Amphibian);|
|~|&gt;|&gt;|&gt;|&gt;|&gt;|BGCOLOR(#F5F5F5):神聖な指揮官。配下の士気を高く維持できる|
***兵士
|名称|種別|コスト|&gt;|雇用条件|指揮枠|行軍|
|BGCOLOR(#F5F5F5):Ichtysatyr|歩兵|&amp;ref(Nation/C_Gold.jpg,nolink,25x25,Gold);9&amp;ref(Nation/C_Resource.jpg,nolink,25x25,Resource);2&amp;ref(Nation/C_Recruitment.jpg,nolink,25x25,Recruitment Point);6|&amp;ref(Nation/R_UW-Fort.jpg,nolink,25x25,Underwater Fortress);||&amp;ref(Nation/LivingLead.jpg,nolink,25x25,Living);&amp;ref(Nation/Undisciplined.jpg,nolink,25x25,Undisciplined);|16&amp;ref(Nation/Stealthy.jpg,nolink,25x25,Stealthy (40));&amp;ref(Nation/Amphibian.jpg,nolink,25x25,Amphibian);|
|~|&gt;|&gt;|&gt;|&gt;|&gt;|BGCOLOR(#F5F5F5):槍を持つ軽歩兵。安価だが統制不能で非常に脆い|
|BGCOLOR(#F5F5F5):Ichtysatyr|歩兵|&amp;ref(Nation/C_Gold.jpg,nolink,25x25,Gold);9&amp;ref(Nation/C_Resource.jpg,nolink,25x25,Resource);3&amp;ref(Nation/C_Recruitment.jpg,nolink,25x25,Recruitment Point);6|&amp;ref(Nation/R_UW-Fort.jpg,nolink,25x25,Underwater Fortress);||&amp;ref(Nation/LivingLead.jpg,nolink,25x25,Living);&amp;ref(Nation/Undisciplined.jpg,nolink,25x25,Undisciplined);|16&amp;ref(Nation/Stealthy.jpg,nolink,25x25,Stealthy (40));&amp;ref(Nation/Amphibian.jpg,nolink,25x25,Amphibian);|
|~|&gt;|&gt;|&gt;|&gt;|&gt;|BGCOLOR(#F5F5F5):槍と盾を持つ軽歩兵。盾がある分は少しだけ強い|
|BGCOLOR(#F5F5F5):Ichtysatyr Soldier|歩兵|&amp;ref(Nation/C_Gold.jpg,nolink,25x25,Gold);10&amp;ref(Nation/C_Resource.jpg,nolink,25x25,Resource);7&amp;ref(Nation/C_Recruitment.jpg,nolink,25x25,Recruitment Point);14|&amp;ref(Nation/R_UW-Fort.jpg,nolink,25x25,Underwater Fortress);||&amp;ref(Nation/LivingLead.jpg,nolink,25x25,Living);|14&amp;ref(Nation/Amphibian.jpg,nolink,25x25,Amphibian);|
|~|&gt;|&gt;|&gt;|&gt;|&gt;|BGCOLOR(#F5F5F5):槍と盾を持つ軽歩兵。鎧ぐらいは着ており命令も聞く|
|BGCOLOR(#F5F5F5):Ichtysatyr Soldier|歩兵|&amp;ref(Nation/C_Gold.jpg,nolink,25x25,Gold);10&amp;ref(Nation/C_Resource.jpg,nolink,25x25,Resource);17&amp;ref(Nation/C_Recruitment.jpg,nolink,25x25,Recruitment Point);14|&amp;ref(Nation/R_UW-Fort.jpg,nolink,25x25,Underwater Fortress);||&amp;ref(Nation/LivingLead.jpg,nolink,25x25,Living);|14&amp;ref(Nation/Amphibian.jpg,nolink,25x25,Amphibian);|
|~|&gt;|&gt;|&gt;|&gt;|&gt;|BGCOLOR(#F5F5F5):槍と盾を持つ歩兵。鎧は強化されたが兜がない|
|BGCOLOR(#F5F5F5):Mermidon|歩兵|&amp;ref(Nation/C_Gold.jpg,nolink,25x25,Gold);15&amp;ref(Nation/C_Resource.jpg,nolink,25x25,Resource);28&amp;ref(Nation/C_Recruitment.jpg,nolink,25x25,Recruitment Point);26|&amp;ref(Nation/R_UW-Fort.jpg,nolink,25x25,Underwater Fortress);||&amp;ref(Nation/LivingLead.jpg,nolink,25x25,Living);|12&amp;ref(Nation/Amphibian.jpg,nolink,25x25,Amphibian);|
|~|&gt;|&gt;|&gt;|&gt;|&gt;|BGCOLOR(#F5F5F5):短三叉矛と盾を持つ歩兵。防具もしっかりしている|
|BGCOLOR(#F5F5F5):Ichtytaur|歩兵|&amp;ref(Nation/C_Gold.jpg,nolink,25x25,Gold);40&amp;ref(Nation/C_Resource.jpg,nolink,25x25,Resource);5&amp;ref(Nation/C_Recruitment.jpg,nolink,25x25,Recruitment Point);12|&amp;ref(Nation/R_UW-Fort.jpg,nolink,25x25,Underwater Fortress);||&amp;ref(Nation/LivingLead.jpg,nolink,25x25,Living);|14&amp;ref(Nation/Amphibian.jpg,nolink,25x25,Amphibian);|
|~|&gt;|&gt;|&gt;|&gt;|&gt;|BGCOLOR(#F5F5F5):槍を持つ軽装狂戦士。陸上では人間大以下の敵を蹂躙する|
|BGCOLOR(#F5F5F5):Ichtytaur Warrior|歩兵|&amp;ref(Nation/C_Gold.jpg,nolink,25x25,Gold);50&amp;ref(Nation/C_Resource.jpg,nolink,25x25,Resource);16&amp;ref(Nation/C_Recruitment.jpg,nolink,25x25,Recruitment Point);18|&amp;ref(Nation/R_UW-Fort.jpg,nolink,25x25,Underwater Fortress);||&amp;ref(Nation/LivingLead.jpg,nolink,25x25,Living);|14&amp;ref(Nation/Amphibian.jpg,nolink,25x25,Amphibian);|
|~|&gt;|&gt;|&gt;|&gt;|&gt;|BGCOLOR(#F5F5F5):槍を持つ狂戦士。鎧を与えられ幾分丈夫になっている|
|BGCOLOR(#F5F5F5):Ichtycentaur|歩兵|&amp;ref(Nation/C_Gold.jpg,nolink,25x25,Gold);30&amp;ref(Nation/C_Resource.jpg,nolink,25x25,Resource);8&amp;ref(Nation/C_Recruitment.jpg,nolink,25x25,Recruitment Point);17|&amp;ref(Nation/R_UW-Fort.jpg,nolink,25x25,Underwater Fortress);||&amp;ref(Nation/LivingLead.jpg,nolink,25x25,Living);|20&amp;ref(Nation/Amphibian.jpg,nolink,25x25,Amphibian);|
|~|&gt;|&gt;|&gt;|&gt;|&gt;|BGCOLOR(#F5F5F5):軽突撃槍と盾を持つ歩兵。馬の如き素早さで騎兵の役割を担う|
|BGCOLOR(#F5F5F5):Ichtycentaur Cataphract|歩兵|&amp;ref(Nation/C_Gold.jpg,nolink,25x25,Gold);35&amp;ref(Nation/C_Resource.jpg,nolink,25x25,Resource);27&amp;ref(Nation/C_Recruitment.jpg,nolink,25x25,Recruitment Point);22|&amp;ref(Nation/R_UW-Fort.jpg,nolink,25x25,Underwater Fortress);||&amp;ref(Nation/LivingLead.jpg,nolink,25x25,Living);|14&amp;ref(Nation/Amphibian.jpg,nolink,25x25,Amphibian);|
|~|&gt;|&gt;|&gt;|&gt;|&gt;|BGCOLOR(#F5F5F5):短三叉矛と盾を持つ歩兵。突撃はできないが安定した戦闘力に|
|BGCOLOR(#F5F5F5):Aphroi|歩兵&amp;ref(Nation/Sacred.jpg,nolink,25x25,Sacred);|&amp;ref(Nation/C_Gold.jpg,nolink,25x25,Gold);55&amp;ref(Nation/C_Resource.jpg,nolink,25x25,Resource);15&amp;ref(Nation/C_Recruitment.jpg,nolink,25x25,Recruitment Point);30|&amp;ref(Nation/R_Capital.jpg,nolink,25x25,National Capital);|&amp;ref(Spell/P_Holy.jpg,nolink,25x25,Temple Needed);|&amp;ref(Nation/LivingLead.jpg,nolink,25x25,Living);|14&amp;ref(Nation/Amphibian.jpg,nolink,25x25,Amphibian);|
|~|&gt;|&gt;|&gt;|&gt;|&gt;|BGCOLOR(#F5F5F5):軽突撃槍と盾を持つ歩兵。騎兵の真似ができるが装備はやや貧弱|
|BGCOLOR(#F5F5F5):Ichtysatyr|歩兵|&amp;ref(Nation/C_Gold.jpg,nolink,25x25,Gold);9&amp;ref(Nation/C_Resource.jpg,nolink,25x25,Resource);3&amp;ref(Nation/C_Recruitment.jpg,nolink,25x25,Recruitment Point);6|&amp;ref(Nation/R_Coast-Fort.jpg,nolink,25x25,Coastal Fortress);||&amp;ref(Nation/LivingLead.jpg,nolink,25x25,Living);|16&amp;ref(Nation/Amphibian.jpg,nolink,25x25,Amphibian);|
|~|&gt;|&gt;|&gt;|&gt;|&gt;|BGCOLOR(#F5F5F5):槍と盾を持つ軽歩兵。海中のものと何ら変わりはない|
|BGCOLOR(#F5F5F5):Ichtysatyr Warrior|歩兵|&amp;ref(Nation/C_Gold.jpg,nolink,25x25,Gold);10&amp;ref(Nation/C_Resource.jpg,nolink,25x25,Resource);7&amp;ref(Nation/C_Recruitment.jpg,nolink,25x25,Recruitment Point);14|&amp;ref(Nation/R_Coast-Fort.jpg,nolink,25x25,Coastal Fortress);||&amp;ref(Nation/LivingLead.jpg,nolink,25x25,Living);|14&amp;ref(Nation/Amphibian.jpg,nolink,25x25,Amphibian);|
|~|&gt;|&gt;|&gt;|&gt;|&gt;|BGCOLOR(#F5F5F5):槍と盾を持つ軽歩兵。名前が違う以外は海中のSoldierと同等|
**守備隊
|種別|指揮官|兵士|備考|
|全域下位|Ichtysatyr Commander|Ichtysatyr:15　Ichtysatyr Soldier|Ichtysatyrは盾装備、Soldierは軽装版|
|全域上位|Ichtycentaur Commander|Ichtycentaur:5　Ichtysatyr Soldier:5|Soldierは重装版|
|水中要塞|Ichtysatyr Commander|Ichtysatyr Soldier:10||
|陸上要塞|Captain|Archer:10||
**建造物
***首都要塞
|名称|管理力|指揮官雇用|兵士雇用|食糧庫|守備隊倍率|防壁強度|
|Kelp Fort|25|+1|+75%|200|1.5|150|
***陸上要塞
|名称|建造費|工期|管理力|指揮官雇用|兵士雇用|食糧庫|守備隊倍率|防壁強度|
|Palisades|600|4|15|+0|+50%|100|1|100|
|Fortress|300|2|30|+1|+75%|500|2|250|
***水中要塞
|名称|建造費|工期|管理力|指揮官雇用|兵士雇用|食糧庫|守備隊倍率|防壁強度|
|Rock Walls|600|5|15|+0|+50%|100|1|100|
|Fortress|300|2|30|+1|+75%|500|2|250|
***研究所と寺院
|設備|費用|特殊効果|
|研究所|500||
|寺院|400||
**魔法
***魔法資源
|魔法土地|The Grove of Aphros|
|宝石収入|&amp;ref(Spell/V_Water.jpg,nolink,25x25,Water Gem);2&amp;ref(Spell/V_Nature.jpg,nolink,25x25,Nature Gem);3|
|特殊機能||
***魔法技能
|名称|雇用|固定魔力|変動魔力|研究力|特殊能力|
|Aphroi Hierophant|&amp;ref(Nation/R_UW-Fort.jpg,nolink,25x25,Underwater Fortress);|&amp;ref(Spell/P_Holy.jpg,nolink,25x25,Holy);1|&amp;ref(Spell/P_Water.jpg,nolink,25x25,Water);&amp;ref(Spell/P_Nature.jpg,nolink,25x25,Nature);+1:100%|&amp;ref(Spell/P_Research.jpg,nolink,25x25,Research);7|&amp;ref(Nation/Sacred.jpg,nolink,25x25,Sacred);|
|Siren (Water form)|&amp;ref(Nation/R_UW-Fort.jpg,nolink,25x25,Underwater Fortress);|&amp;ref(Spell/P_Air.jpg,nolink,25x25,Air);1-1&amp;ref(Spell/P_Water.jpg,nolink,25x25,Water);2||&amp;ref(Spell/P_Research.jpg,nolink,25x25,Research);9||
|Siren (Land form)|&amp;ref(Nation/R_Coast-Fort.jpg,nolink,25x25,Coastal Fortress);|&amp;ref(Spell/P_Air.jpg,nolink,25x25,Air);1&amp;ref(Spell/P_Water.jpg,nolink,25x25,Water);2-1||&amp;ref(Spell/P_Research.jpg,nolink,25x25,Research);9||
|Haliade|&amp;ref(Nation/R_UW-Fort.jpg,nolink,25x25,Underwater Fortress);|&amp;ref(Spell/P_Water.jpg,nolink,25x25,Water);2&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15+|&amp;ref(Nation/Sacred.jpg,nolink,25x25,Sacred);|
|Capricorn (Water form)|&amp;ref(Nation/R_UW-Fort.jpg,nolink,25x25,Underwater Fortress);|&amp;ref(Spell/P_Water.jpg,nolink,25x25,Water);2&amp;ref(Spell/P_Earth.jpg,nolink,25x25,Earth);1-1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|Capricorn (Land form)|&amp;ref(Nation/R_Coast-Fort.jpg,nolink,25x25,Coastal Fortress);|&amp;ref(Spell/P_Water.jpg,nolink,25x25,Water);2-1&amp;ref(Spell/P_Earth.jpg,nolink,25x25,Earth);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***固有呪文
|領域|名称|主系統|副系統|消費|使用場面|簡易分類|
|Alteration Lv0|Grow Fortress|&amp;ref(Spell/P_Nature.jpg,nolink,25x25,Nature);4||&amp;ref(Spell/V_Nature.jpg,nolink,25x25,Nature Gem);35|儀式/森林・海中限定|要塞建設|
|~|~|&gt;|&gt;|&gt;|&gt;|州に陸海に応じた種類の要塞を即座に建設します|
***固有アイテム
なし
**聖職
***支配圏特殊効果
沿岸の州はTurmoil+1、それ以外はOrder+1
***聖職者特殊能力
なし
</v>
      </c>
    </row>
    <row r="69" spans="1:31" x14ac:dyDescent="0.15">
      <c r="A69" t="s">
        <v>2954</v>
      </c>
      <c r="B69" t="s">
        <v>3007</v>
      </c>
      <c r="C69" t="s">
        <v>3008</v>
      </c>
      <c r="D69" t="s">
        <v>3078</v>
      </c>
      <c r="E69" s="10" t="s">
        <v>12654</v>
      </c>
      <c r="F69" s="10" t="s">
        <v>12566</v>
      </c>
      <c r="L69" t="s">
        <v>12567</v>
      </c>
      <c r="M69" t="s">
        <v>12568</v>
      </c>
      <c r="O69" t="s">
        <v>12569</v>
      </c>
      <c r="P69">
        <v>3</v>
      </c>
      <c r="R69">
        <v>3</v>
      </c>
      <c r="T69">
        <v>100</v>
      </c>
      <c r="U69">
        <v>500</v>
      </c>
      <c r="W69">
        <v>400</v>
      </c>
      <c r="Y69" t="s">
        <v>12570</v>
      </c>
      <c r="Z69" t="s">
        <v>12571</v>
      </c>
      <c r="AB69" t="str">
        <f t="shared" si="5"/>
        <v>|BGCOLOR(#FDFDFD):[[&amp;ref(Ys.jpg,nolink,50x65,Ys, Morgen Queens);&gt;./Ys]]</v>
      </c>
      <c r="AC69" t="str">
        <f t="shared" ca="1" si="4"/>
        <v>|BGCOLOR(#F0F8FF):[[''Ys''&gt;./Ys]]</v>
      </c>
      <c r="AD69" t="str">
        <f t="shared" ca="1" si="6"/>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|BGCOLOR(#F0F8FF):[[''Pelagia''&gt;./Pelagia]]|BGCOLOR(#F0F8FF):[[''Oceania''&gt;./Oceania]]|BGCOLOR(#F0F8FF):[[''Ys''&gt;./Ys]]</v>
      </c>
      <c r="AE69" t="str">
        <f ca="1">CONCATENATE("*",B69,", ",C69,CHAR(10),E69,CHAR(10),"**国勢",CHAR(10),"|種族|",F69,"|",CHAR(10),"|経済|",G69,"|",CHAR(10),"|気候|",IF(H69&lt;&gt;"",REPT(SUBSTITUTE(SUBSTITUTE(LEFT(H69,4),"Heat","&amp;ref(Spell/S_Heat.jpg,nolink,25x25,Heat);"),"Cold","&amp;ref(Spell/S_Cold.jpg,nolink,25x25,Cold);"),RIGHT(H69,1)),""),"|",CHAR(10),"|祝福|",SUBSTITUTE(SUBSTITUTE(SUBSTITUTE(SUBSTITUTE(SUBSTITUTE(SUBSTITUTE(SUBSTITUTE(SUBSTITUTE(J69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69&amp;" "&amp;B69&amp;" 指揮官 S",Troops!$A:$A,0)&amp;":AJ"&amp;MATCH(A69&amp;" "&amp;B69&amp;" 指揮官 E",Troops!$A:$A,0))),myConcat(INDIRECT("Troops!AJ"&amp;MATCH(A69&amp;" "&amp;B69&amp;" 指揮官 S",Troops!$A:$A,0)))),CHAR(10),"***兵士",CHAR(10),"|名称|種別|コスト|&gt;|雇用条件|指揮枠|行軍|",CHAR(10),IFERROR(myConcat(INDIRECT("Troops!AJ"&amp;MATCH(A69&amp;" "&amp;B69&amp;" 兵士 S",Troops!$A:$A,0)&amp;":AJ"&amp;MATCH(A69&amp;" "&amp;B69&amp;" 兵士 E",Troops!$A:$A,0))),myConcat(INDIRECT("Troops!AJ"&amp;MATCH(A69&amp;" "&amp;B69&amp;" 指揮官 S",Troops!$A:$A,0)))),"**守備隊",CHAR(10),"|種別|指揮官|兵士|備考|",CHAR(10),IFERROR(myConcat(INDIRECT("Defence!H"&amp;MATCH(A69&amp;" "&amp;B69&amp;" S",Defence!$A:$A,0)&amp;":H"&amp;MATCH(A69&amp;" "&amp;B69&amp;" E",Defence!$A:$A,0))),myConcat(INDIRECT("Defence!H"&amp;MATCH(A69&amp;" "&amp;B69&amp;" S",Defence!$A:$A,0)))),CHAR(10),"**建造物",CHAR(10),"***首都要塞",CHAR(10),"|名称|管理力|指揮官雇用|兵士雇用|食糧庫|守備隊倍率|防壁強度|",CHAR(10),VLOOKUP(L69,Fort!$D:$M,10,FALSE),CHAR(10),"***陸上要塞",CHAR(10),"|名称|建造費|工期|管理力|指揮官雇用|兵士雇用|食糧庫|守備隊倍率|防壁強度|",CHAR(10),IFERROR(myConcat(INDIRECT(ADDRESS(MATCH(M69&amp;"1",Fort!$A:$A,0),MATCH(T69,Fort!$1:$1,0),3,1,"Fort")&amp;":"&amp;ADDRESS(MATCH(M69&amp;P69,Fort!$A:$A,0),MATCH(T69,Fort!$1:$1,0),3,1))),myConcat(INDIRECT(ADDRESS(MATCH(M69&amp;"1",Fort!$A:$A,0),MATCH(T69,Fort!$1:$1,0),3,1,"Fort")))),IFERROR("***沿岸要塞"&amp;CHAR(10)&amp;"|名称|建造費|工期|管理力|指揮官雇用|兵士雇用|食糧庫|守備隊倍率|防壁強度|"&amp;CHAR(10)&amp;IFERROR(myConcat(INDIRECT(ADDRESS(MATCH(N69&amp;"1",Fort!$A:$A,0),MATCH(T69,Fort!$1:$1,0),3,1,"Fort")&amp;":"&amp;ADDRESS(MATCH(N69&amp;Q69,Fort!$A:$A,0),MATCH(T69,Fort!$1:$1,0),3,1))),myConcat(INDIRECT(ADDRESS(MATCH(N69&amp;"1",Fort!$A:$A,0),MATCH(T69,Fort!$1:$1,0),3,1,"Fort")))&amp;CHAR(10)),""),"***水中要塞",CHAR(10),IFERROR("|名称|建造費|工期|管理力|指揮官雇用|兵士雇用|食糧庫|守備隊倍率|防壁強度|"&amp;CHAR(10)&amp;IFERROR(myConcat(INDIRECT(ADDRESS(MATCH(O69&amp;"1",Fort!$A:$A,0),MATCH(T69,Fort!$1:$1,0),3,1,"Fort")&amp;":"&amp;ADDRESS(MATCH(O69&amp;R69,Fort!$A:$A,0),MATCH(T69,Fort!$1:$1,0),3,1))),myConcat(INDIRECT(ADDRESS(MATCH(O69&amp;"1",Fort!$A:$A,0),MATCH(T69,Fort!$1:$1,0),3,1,"Fort")))),"建造不可"),CHAR(10),"***研究所と寺院",CHAR(10),"|設備|費用|特殊効果|",CHAR(10),"|研究所|",IF(U69&lt;&gt;500,"''"&amp;U69&amp;"''",U69),"|",V69,"|",CHAR(10),"|寺院|",IF(W69&lt;&gt;400,"''"&amp;W69&amp;"''",W69),"|",X69,"|",CHAR(10),"**魔法",CHAR(10),"***魔法資源",CHAR(10),"|魔法土地|",Y69,"|",CHAR(10),"|宝石収入|",SUBSTITUTE(SUBSTITUTE(SUBSTITUTE(SUBSTITUTE(SUBSTITUTE(SUBSTITUTE(SUBSTITUTE(SUBSTITUTE(Z69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Slave);"),"|",CHAR(10),"|特殊機能|",AA69,"|",CHAR(10),"***魔法技能",CHAR(10),"|名称|雇用|固定魔力|変動魔力|研究力|特殊能力|",CHAR(10),IFERROR(myConcat(INDIRECT("MagicSkill!AM"&amp;MATCH(A69&amp;" "&amp;B69&amp;" S",MagicSkill!$A:$A,0)&amp;":AM"&amp;MATCH(A69&amp;" "&amp;B69&amp;" E",MagicSkill!$A:$A,0))),myConcat(INDIRECT("MagicSkill!AM"&amp;MATCH(A69&amp;" "&amp;B69&amp;" S",MagicSkill!$A:$A,0)))),CHAR(10),"***固有呪文",CHAR(10),IFERROR(CHAR(10)&amp;"|領域|名称|主系統|副系統|消費|使用場面|簡易分類|"&amp;CHAR(10)&amp;IFERROR(myConcat(INDIRECT("NationalSpellWork!E"&amp;MATCH(A69&amp;" "&amp;B69&amp;" S",NationalSpellWork!$A:$A,0)&amp;":E"&amp;MATCH(A69&amp;" "&amp;B69&amp;" E",NationalSpellWork!$A:$A,0))),myConcat(INDIRECT("NationalSpellWork!E"&amp;MATCH(A69&amp;" "&amp;B69&amp;" S",NationalSpellWork!$A:$A,0)))),"なし"),CHAR(10),"***固有アイテム",CHAR(10),IFERROR(IFERROR(myConcat(INDIRECT("NationalItemWork!E"&amp;MATCH(A69&amp;" "&amp;B69&amp;" S",NationalItemWork!$A:$A,0)&amp;":E"&amp;MATCH(A69&amp;" "&amp;B69&amp;" E",NationalItemWork!$A:$A,0))),myConcat(INDIRECT("NationalItemWork!E"&amp;MATCH(A69&amp;" "&amp;B69&amp;" S",NationalItemWork!$A:$A,0)))),"なし"),CHAR(10),"**聖職",CHAR(10),"***支配圏特殊効果",CHAR(10),IF(I69&lt;&gt;"",I69,"なし"),CHAR(10),"***聖職者特殊能力",CHAR(10),IF(K69&lt;&gt;"",K69,"なし"),CHAR(10))</f>
        <v xml:space="preserve">*Ys, Morgen Queens
Ker-Ysは、比類なき美しさを誇ったTuathaの都市でした。
その水晶と青銅の壁は、Tir na n'OgのTuathaによって征服されたかつてのMarverniの州、Kernouの岸に聳え立っていました。
交易と魔法によって、この都市はTuatha、人間、そしてTir na n'OgやKernou近くの海に住む人魚の種族、Merrowが住まう驚異の都市となりました。
Tir na n'Ogの滅亡により、この都市の強大なるTuathaの魔女王、Dahutは波間の下へと都市を隠し、Tir na n'Ogの魔女たちの避難所を作りました。
都市には、Tuathaとその同盟者Merrowが住みました。
波間の下の魔法の都市での暮らしはTuathaを変化させ、かつてTuathaが人間にとってそうであったように、Merrowから半ば神聖視される強力な種族、Morgenとなりました。
Ysは、Morgenに統治される海中の女王国です。
Kernouを祖とする人間は、沿岸部の住民の大部分を構成します。
**国勢
|種族|メロウ、人間、モーガン|
|経済||
|気候||
|祝福||
**正規軍
***指揮官
|名称|種別|コスト|&gt;|雇用条件|指揮能力|行軍|
|BGCOLOR(#F5F5F5):Ysian Scout|斥候|&amp;ref(Nation/C_Gold.jpg,nolink,25x25,Gold);25&amp;ref(Nation/C_Resource.jpg,nolink,25x25,Resource);1&amp;ref(Nation/C_Command.jpg,nolink,25x25,Commander Point);1|&amp;ref(Nation/R_UW-Fort.jpg,nolink,25x25,Underwater Fortress);|||16&amp;ref(Nation/Stealthy.jpg,nolink,25x25,Stealthy (50));&amp;ref(Nation/Amphibian.jpg,nolink,25x25,Amphibian);|
|~|&gt;|&gt;|&gt;|&gt;|&gt;|BGCOLOR(#F5F5F5):水陸両棲の斥候。海を通れる一方で森や山が苦手|
|BGCOLOR(#F5F5F5):Ysian Commander|指揮官|&amp;ref(Nation/C_Gold.jpg,nolink,25x25,Gold);45&amp;ref(Nation/C_Resource.jpg,nolink,25x25,Resource);23&amp;ref(Nation/C_Command.jpg,nolink,25x25,Commander Point);1|&amp;ref(Nation/R_UW-Fort.jpg,nolink,25x25,Underwater Fortress);||&amp;ref(Nation/Squad.jpg,nolink,25x25,Squad);2&amp;ref(Nation/LivingLead.jpg,nolink,25x25,Leadership);60|12&amp;ref(Nation/Amphibian.jpg,nolink,25x25,Amphibian);|
|~|&gt;|&gt;|&gt;|&gt;|&gt;|BGCOLOR(#F5F5F5):標準的な指揮官。海に入れる以外の特徴は乏しい|
|BGCOLOR(#F5F5F5):Ysian Druid|聖職者&amp;ref(Nation/Sacred.jpg,nolink,25x25,Sacred);|&amp;ref(Nation/C_Gold.jpg,nolink,25x25,Gold);165&amp;ref(Nation/C_Resource.jpg,nolink,25x25,Resource);1&amp;ref(Nation/C_Command.jpg,nolink,25x25,Commander Point);2|&amp;ref(Nation/R_UW-Fort.jpg,nolink,25x25,Underwater Fortress);|&amp;ref(Spell/P_Research.jpg,nolink,25x25,Lab Needed);&amp;ref(Spell/P_Holy.jpg,nolink,25x25,Temple Needed);|&amp;ref(Nation/Squad.jpg,nolink,25x25,Squad);1&amp;ref(Nation/LivingLead.jpg,nolink,25x25,Leadership);10&amp;ref(Nation/MagicLead.jpg,nolink,25x25,Magic Leadership);15+|16&amp;ref(Nation/Amphibian.jpg,nolink,25x25,Amphibian);|
|~|&gt;|&gt;|&gt;|&gt;|&gt;|BGCOLOR(#F5F5F5):レベル1の聖職者。水や地などの魔法技能も持つ|
|BGCOLOR(#F5F5F5):Knight Commander of Ys|指揮官|&amp;ref(Nation/C_Gold.jpg,nolink,25x25,Gold);105&amp;ref(Nation/C_Resource.jpg,nolink,25x25,Resource);23&amp;ref(Nation/C_Command.jpg,nolink,25x25,Commander Point);1|&amp;ref(Nation/R_UW-Fort.jpg,nolink,25x25,Underwater Fortress);||&amp;ref(Nation/Squad.jpg,nolink,25x25,Squad);3&amp;ref(Nation/LivingLead.jpg,nolink,25x25,Leadership);80|18&amp;ref(Nation/Amphibian.jpg,nolink,25x25,Amphibian);|
|~|&gt;|&gt;|&gt;|&gt;|&gt;|BGCOLOR(#F5F5F5):上位指揮官。騎乗しており陸でも素早い|
|BGCOLOR(#F5F5F5):Morgen Champion|聖職者&amp;ref(Nation/Sacred.jpg,nolink,25x25,Sacred);|&amp;ref(Nation/C_Gold.jpg,nolink,25x25,Gold);250&amp;ref(Nation/C_Resource.jpg,nolink,25x25,Resource);53&amp;ref(Nation/C_Command.jpg,nolink,25x25,Commander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Leadership);10|24&amp;ref(Nation/Amphibian.jpg,nolink,25x25,Amphibian);&amp;ref(Nation/Sailing.jpg,nolink,25x25,Sailing (size points 3, max size 6));|
|~|&gt;|&gt;|&gt;|&gt;|&gt;|BGCOLOR(#F5F5F5):レベル1の聖職者。風と水の魔法と指揮能力も持つ|
|BGCOLOR(#F5F5F5):Morgen Princess|聖職者&amp;ref(Nation/Sacred.jpg,nolink,25x25,Sacred);|&amp;ref(Nation/C_Gold.jpg,nolink,25x25,Gold);340&amp;ref(Nation/C_Resource.jpg,nolink,25x25,Resource);51&amp;ref(Nation/C_Command.jpg,nolink,25x25,Commander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Leadership);15|24&amp;ref(Nation/Amphibian.jpg,nolink,25x25,Amphibian);&amp;ref(Nation/Sailing.jpg,nolink,25x25,Sailing (size points 3, max size 6));|
|~|&gt;|&gt;|&gt;|&gt;|&gt;|BGCOLOR(#F5F5F5):レベル2の聖職者。風と水の魔法と優れた指揮能力も持つ|
|BGCOLOR(#F5F5F5):Morgen Sorceress|聖職者&amp;ref(Nation/Sacred.jpg,nolink,25x25,Sacred);|&amp;ref(Nation/C_Gold.jpg,nolink,25x25,Gold);420&amp;ref(Nation/C_Resource.jpg,nolink,25x25,Resource);1&amp;ref(Nation/C_Command.jpg,nolink,25x25,Commander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Leadership);35+|16&amp;ref(Nation/Stealthy.jpg,nolink,25x25,Stealthy (65));&amp;ref(Nation/Amphibian.jpg,nolink,25x25,Amphibian);|
|~|&gt;|&gt;|&gt;|&gt;|&gt;|BGCOLOR(#F5F5F5):レベル2の聖職者。風、水、地などの魔法技能も持つ|
|BGCOLOR(#F5F5F5):Kernou Chieftain|指揮官|&amp;ref(Nation/C_Gold.jpg,nolink,25x25,Gold);50&amp;ref(Nation/C_Resource.jpg,nolink,25x25,Resource);17&amp;ref(Nation/C_Command.jpg,nolink,25x25,Commander Point);1|&amp;ref(Nation/R_Coast-Fort.jpg,nolink,25x25,Coastal Fortress);||&amp;ref(Nation/Squad.jpg,nolink,25x25,Squad);2&amp;ref(Nation/LivingLead.jpg,nolink,25x25,Leadership);60&amp;ref(Item/Inspirational.jpg,nolink,25x25,Inspirational (+1));|14|
|~|&gt;|&gt;|&gt;|&gt;|&gt;|BGCOLOR(#F5F5F5):人間の指揮官。海には入れないが指揮能力は悪くない|
|BGCOLOR(#F5F5F5):Swanherd|指揮官&amp;ref(Nation/Sacred.jpg,nolink,25x25,Sacred);|&amp;ref(Nation/C_Gold.jpg,nolink,25x25,Gold);40&amp;ref(Nation/C_Resource.jpg,nolink,25x25,Resource);1&amp;ref(Nation/C_Command.jpg,nolink,25x25,Commander Point);1|&amp;ref(Nation/R_Coast-Fort.jpg,nolink,25x25,Coastal Fortress);|&amp;ref(Spell/P_Holy.jpg,nolink,25x25,Temple Needed);|&amp;ref(Nation/Squad.jpg,nolink,25x25,Squad);2&amp;ref(Nation/LivingLead.jpg,nolink,25x25,Leadership);40&amp;ref(Item/Uninspirational.jpg,nolink,25x25,Inspirational (-1));&amp;ref(Item/Beastmaster.jpg,nolink,25x25,Beastmaster (+3));|16|
|~|&gt;|&gt;|&gt;|&gt;|&gt;|BGCOLOR(#F5F5F5):動物向けの指揮官。Swanの生産も行える|
|BGCOLOR(#F5F5F5):Kernou Druid|聖職者&amp;ref(Nation/Sacred.jpg,nolink,25x25,Sacred);|&amp;ref(Nation/C_Gold.jpg,nolink,25x25,Gold);165&amp;ref(Nation/C_Resource.jpg,nolink,25x25,Resource);1&amp;ref(Nation/C_Command.jpg,nolink,25x25,Commander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Leadership);20+|16|
|~|&gt;|&gt;|&gt;|&gt;|&gt;|BGCOLOR(#F5F5F5):レベル1の聖職者。地や星などの魔法技能も持つ|
***兵士
|名称|種別|コスト|&gt;|雇用条件|指揮枠|行軍|
|BGCOLOR(#F5F5F5):Ysian Militia|歩兵|&amp;ref(Nation/C_Gold.jpg,nolink,25x25,Gold);8&amp;ref(Nation/C_Resource.jpg,nolink,25x25,Resource);2&amp;ref(Nation/C_Recruitment.jpg,nolink,25x25,Recruitment Point);3|&amp;ref(Nation/R_UW-Fort.jpg,nolink,25x25,Underwater Fortress);||&amp;ref(Nation/LivingLead.jpg,nolink,25x25,Living);|14&amp;ref(Nation/Amphibian.jpg,nolink,25x25,Amphibian);|
|~|&gt;|&gt;|&gt;|&gt;|&gt;|BGCOLOR(#F5F5F5):槍を持つ軽歩兵。包囲戦の人手にはなる|
|BGCOLOR(#F5F5F5):Ysian Spearman|歩兵|&amp;ref(Nation/C_Gold.jpg,nolink,25x25,Gold);12&amp;ref(Nation/C_Resource.jpg,nolink,25x25,Resource);3&amp;ref(Nation/C_Recruitment.jpg,nolink,25x25,Recruitment Point);9|&amp;ref(Nation/R_UW-Fort.jpg,nolink,25x25,Underwater Fortress);||&amp;ref(Nation/LivingLead.jpg,nolink,25x25,Living);|14&amp;ref(Nation/Amphibian.jpg,nolink,25x25,Amphibian);|
|~|&gt;|&gt;|&gt;|&gt;|&gt;|BGCOLOR(#F5F5F5):槍と盾を持つ軽歩兵。力は強いが戦闘技能に難がある|
|BGCOLOR(#F5F5F5):Ysian Infantry|歩兵|&amp;ref(Nation/C_Gold.jpg,nolink,25x25,Gold);12&amp;ref(Nation/C_Resource.jpg,nolink,25x25,Resource);19&amp;ref(Nation/C_Recruitment.jpg,nolink,25x25,Recruitment Point);9|&amp;ref(Nation/R_UW-Fort.jpg,nolink,25x25,Underwater Fortress);||&amp;ref(Nation/LivingLead.jpg,nolink,25x25,Living);|12&amp;ref(Nation/Amphibian.jpg,nolink,25x25,Amphibian);|
|~|&gt;|&gt;|&gt;|&gt;|&gt;|BGCOLOR(#F5F5F5):槍と盾を持つ歩兵。装備は良くなったが技量は変わらず|
|BGCOLOR(#F5F5F5):Ysian Man at Arms|歩兵|&amp;ref(Nation/C_Gold.jpg,nolink,25x25,Gold);15&amp;ref(Nation/C_Resource.jpg,nolink,25x25,Resource);23&amp;ref(Nation/C_Recruitment.jpg,nolink,25x25,Recruitment Point);15|&amp;ref(Nation/R_UW-Fort.jpg,nolink,25x25,Underwater Fortress);||&amp;ref(Nation/LivingLead.jpg,nolink,25x25,Living);|10&amp;ref(Nation/Amphibian.jpg,nolink,25x25,Amphibian);|
|~|&gt;|&gt;|&gt;|&gt;|&gt;|BGCOLOR(#F5F5F5):槍と盾を持つ重歩兵。装備と共に技量も標準並みに改善|
|BGCOLOR(#F5F5F5):Knight of Ys|騎兵|&amp;ref(Nation/C_Gold.jpg,nolink,25x25,Gold);45&amp;ref(Nation/C_Resource.jpg,nolink,25x25,Resource);23&amp;ref(Nation/C_Recruitment.jpg,nolink,25x25,Recruitment Point);46|&amp;ref(Nation/R_UW-Fort.jpg,nolink,25x25,Underwater Fortress);||&amp;ref(Nation/LivingLead.jpg,nolink,25x25,Living);|16&amp;ref(Nation/Amphibian.jpg,nolink,25x25,Amphibian);|
|~|&gt;|&gt;|&gt;|&gt;|&gt;|BGCOLOR(#F5F5F5):軽突撃槍と盾を持つ重騎兵。陸でも騎兵として機能する|
|BGCOLOR(#F5F5F5):Morvarc'h Knight|騎兵&amp;ref(Nation/Sacred.jpg,nolink,25x25,Sacred);|&amp;ref(Nation/C_Gold.jpg,nolink,25x25,Gold);115&amp;ref(Nation/C_Resource.jpg,nolink,25x25,Resource);53&amp;ref(Nation/C_Recruitment.jpg,nolink,25x25,Recruitment Point);56|&amp;ref(Nation/R_Capital.jpg,nolink,25x25,National Capital);|&amp;ref(Spell/P_Holy.jpg,nolink,25x25,Temple Needed);|&amp;ref(Nation/LivingLead.jpg,nolink,25x25,Living);|22&amp;ref(Nation/Amphibian.jpg,nolink,25x25,Amphibian);&amp;ref(Nation/Sailing.jpg,nolink,25x25,Sailing (size points 3, max size 6));|
|~|&gt;|&gt;|&gt;|&gt;|&gt;|BGCOLOR(#F5F5F5):魔法の突撃槍と盾を持つ重騎兵。地上では炎による攻撃も行う|
|BGCOLOR(#F5F5F5):Kernou Warrior|歩兵|&amp;ref(Nation/C_Gold.jpg,nolink,25x25,Gold);9&amp;ref(Nation/C_Resource.jpg,nolink,25x25,Resource);18&amp;ref(Nation/C_Recruitment.jpg,nolink,25x25,Recruitment Point);7|&amp;ref(Nation/R_Coast-Fort.jpg,nolink,25x25,Coastal Fortress);||&amp;ref(Nation/LivingLead.jpg,nolink,25x25,Living);|12|
|~|&gt;|&gt;|&gt;|&gt;|&gt;|BGCOLOR(#F5F5F5):長剣、投槍、盾を持つ歩兵。安いわりには標準的な性能|
|BGCOLOR(#F5F5F5):Kernou Noble Warrior|歩兵|&amp;ref(Nation/C_Gold.jpg,nolink,25x25,Gold);12&amp;ref(Nation/C_Resource.jpg,nolink,25x25,Resource);21&amp;ref(Nation/C_Recruitment.jpg,nolink,25x25,Recruitment Point);14|&amp;ref(Nation/R_Coast-Fort.jpg,nolink,25x25,Coastal Fortress);||&amp;ref(Nation/LivingLead.jpg,nolink,25x25,Living);|10|
|~|&gt;|&gt;|&gt;|&gt;|&gt;|BGCOLOR(#F5F5F5):長剣と盾を持つ重歩兵。戦闘技能も強化されている|
|BGCOLOR(#F5F5F5):Kernou Cavalry|騎兵|&amp;ref(Nation/C_Gold.jpg,nolink,25x25,Gold);25&amp;ref(Nation/C_Resource.jpg,nolink,25x25,Resource);24&amp;ref(Nation/C_Recruitment.jpg,nolink,25x25,Recruitment Point);36|&amp;ref(Nation/R_Coast-Fort.jpg,nolink,25x25,Coastal Fortress);||&amp;ref(Nation/LivingLead.jpg,nolink,25x25,Living);|16|
|~|&gt;|&gt;|&gt;|&gt;|&gt;|BGCOLOR(#F5F5F5):軽突撃槍と盾を持つ重騎兵。手数に乏しいが騎兵としての役目は果たす|
|BGCOLOR(#F5F5F5):Swan|動物|&amp;ref(Nation/C_Gold.jpg,nolink,25x25,Gold);0&amp;ref(Nation/C_Resource.jpg,nolink,25x25,Resource);1&amp;ref(Nation/C_Recruitment.jpg,nolink,25x25,Recruitment Point);2|&amp;ref(Nation/Beastmaster.jpg,nolink,25x25,Summon Allies (Free));||&amp;ref(Nation/LivingLead.jpg,nolink,25x25,Living);&amp;ref(Nation/Animal.jpg,nolink,25x25,Animal);&amp;ref(Nation/Undisciplined.jpg,nolink,25x25,Undisciplined);|26&amp;ref(Nation/Flying.jpg,nolink,25x25,Flying);|
|~|&gt;|&gt;|&gt;|&gt;|&gt;|BGCOLOR(#F5F5F5):頭突きで戦う白鳥。戦力とは呼べないが攪乱ぐらいにはなり得る|
**守備隊
|種別|指揮官|兵士|備考|
|水中下位|Ysian Commander|Ysian Militia:10　Ysian Infantry:10||
|水中上位|Morgen Champion|Ysian Man at Arms:10　Ysian Spearman:10||
|陸上下位|Kernou Chieftain|Kernou Warrior:10　Kernou Noble Warrior:10||
|陸上上位|Morgen Champion|Ysian Spearman:10　Kernou Noble Warrior:10||
|水中要塞|Ysian Commander|Ysian Infantry:10||
|陸上要塞|Captain|Archer:10||
**建造物
***首都要塞
|名称|管理力|指揮官雇用|兵士雇用|食糧庫|守備隊倍率|防壁強度|
|Castle of Bronze and Crystal|60|+2|+125%|5000|4|750|
***陸上要塞
|名称|建造費|工期|管理力|指揮官雇用|兵士雇用|食糧庫|守備隊倍率|防壁強度|
|Palisades|600|4|15|+0|+50%|100|1|100|
|Fortress|300|2|30|+1|+75%|500|2|250|
|Castle|300|2|45|+1|+100%|1500|3|500|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|魔法土地|Ker-Ys|
|宝石収入|&amp;ref(Spell/V_Air.jpg,nolink,25x25,Air Gem);2&amp;ref(Spell/V_Water.jpg,nolink,25x25,Water Gem);2&amp;ref(Spell/V_Earth.jpg,nolink,25x25,Earth Gem);1|
|特殊機能||
***魔法技能
|名称|雇用|固定魔力|変動魔力|研究力|特殊能力|
|Ysian Druid|&amp;ref(Nation/R_UW-Fort.jpg,nolink,25x25,Underwater Fortress);|&amp;ref(Spell/P_Water.jpg,nolink,25x25,Water);1&amp;ref(Spell/P_Earth.jpg,nolink,25x25,Earth);1&amp;ref(Spell/P_Holy.jpg,nolink,25x25,Holy);1|&amp;ref(Spell/P_Water.jpg,nolink,25x25,Water);&amp;ref(Spell/P_Earth.jpg,nolink,25x25,Earth);&amp;ref(Spell/P_Astral.jpg,nolink,25x25,Astral);&amp;ref(Spell/P_Nature.jpg,nolink,25x25,Nature);+1:100%|&amp;ref(Spell/P_Research.jpg,nolink,25x25,Research);11|&amp;ref(Nation/Sacred.jpg,nolink,25x25,Sacred);|
|Morgen Champion|&amp;ref(Nation/R_Capital.jpg,nolink,25x25,National Capital);|&amp;ref(Spell/P_Air.jpg,nolink,25x25,Air);1&amp;ref(Spell/P_Water.jpg,nolink,25x25,Water);1&amp;ref(Spell/P_Holy.jpg,nolink,25x25,Holy);1||&amp;ref(Spell/P_Research.jpg,nolink,25x25,Research);9|&amp;ref(Nation/Spell-Singer.jpg,nolink,25x25,Spell Singer);&amp;ref(Nation/Sacred.jpg,nolink,25x25,Sacred);|
|Morgen Princess|&amp;ref(Nation/R_Capital.jpg,nolink,25x25,National Capital);|&amp;ref(Spell/P_Air.jpg,nolink,25x25,Air);2&amp;ref(Spell/P_Water.jpg,nolink,25x25,Water);1&amp;ref(Spell/P_Holy.jpg,nolink,25x25,Holy);2||&amp;ref(Spell/P_Research.jpg,nolink,25x25,Research);11|&amp;ref(Nation/Spell-Singer.jpg,nolink,25x25,Spell Singer);&amp;ref(Nation/Sacred.jpg,nolink,25x25,Sacred);|
|Morgen Sorceress|&amp;ref(Nation/R_Capital.jpg,nolink,25x25,National Capital);|&amp;ref(Spell/P_Air.jpg,nolink,25x25,Air);3&amp;ref(Spell/P_Water.jpg,nolink,25x25,Water);2&amp;ref(Spell/P_Earth.jpg,nolink,25x25,Earth);1&amp;ref(Spell/P_Holy.jpg,nolink,25x25,Holy);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19+|&amp;ref(Nation/Spell-Singer.jpg,nolink,25x25,Spell Singer);&amp;ref(Nation/Sacred.jpg,nolink,25x25,Sacred);|
|Kernou Druid|&amp;ref(Nation/R_Coast-Fort.jpg,nolink,25x25,Coastal Fortress);|&amp;ref(Spell/P_Earth.jpg,nolink,25x25,Earth);1&amp;ref(Spell/P_Astral.jpg,nolink,25x25,Astral);1&amp;ref(Spell/P_Holy.jpg,nolink,25x25,Holy);1|&amp;ref(Spell/P_Water.jpg,nolink,25x25,Water);&amp;ref(Spell/P_Earth.jpg,nolink,25x25,Earth);&amp;ref(Spell/P_Astral.jpg,nolink,25x25,Astral);&amp;ref(Spell/P_Nature.jpg,nolink,25x25,Nature);+1:100%|&amp;ref(Spell/P_Research.jpg,nolink,25x25,Research);11|&amp;ref(Nation/Sacred.jpg,nolink,25x25,Sacred);|
***固有呪文
なし
***固有アイテム
なし
**聖職
***支配圏特殊効果
なし
***聖職者特殊能力
なし
</v>
      </c>
    </row>
    <row r="70" spans="1:31" x14ac:dyDescent="0.15">
      <c r="A70" t="s">
        <v>2954</v>
      </c>
      <c r="AB70" t="str">
        <f t="shared" si="5"/>
        <v>|</v>
      </c>
      <c r="AC70" t="str">
        <f t="shared" ca="1" si="4"/>
        <v>|</v>
      </c>
      <c r="AD70" t="str">
        <f t="shared" ca="1" si="6"/>
        <v>|CENTER:130|CENTER:130|CENTER:130|CENTER:130|CENTER:130|c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|BGCOLOR(#F0F8FF):[[''Pelagia''&gt;./Pelagia]]|BGCOLOR(#F0F8FF):[[''Oceania''&gt;./Oceania]]|BGCOLOR(#F0F8FF):[[''Ys''&gt;./Ys]]|</v>
      </c>
      <c r="AE70" t="e">
        <f ca="1">CONCATENATE("*",B70,", ",C70,CHAR(10),E70,CHAR(10),"**国勢",CHAR(10),"|種族|",F70,"|",CHAR(10),"|経済|",G70,"|",CHAR(10),"|気候|",IF(H70&lt;&gt;"",REPT(SUBSTITUTE(SUBSTITUTE(LEFT(H70,4),"Heat","&amp;ref(Spell/S_Heat.jpg,nolink,25x25,Heat);"),"Cold","&amp;ref(Spell/S_Cold.jpg,nolink,25x25,Cold);"),RIGHT(H70,1)),""),"|",CHAR(10),"|祝福|",SUBSTITUTE(SUBSTITUTE(SUBSTITUTE(SUBSTITUTE(SUBSTITUTE(SUBSTITUTE(SUBSTITUTE(SUBSTITUTE(J70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70&amp;" "&amp;B70&amp;" 指揮官 S",Troops!$A:$A,0)&amp;":AJ"&amp;MATCH(A70&amp;" "&amp;B70&amp;" 指揮官 E",Troops!$A:$A,0))),myConcat(INDIRECT("Troops!AJ"&amp;MATCH(A70&amp;" "&amp;B70&amp;" 指揮官 S",Troops!$A:$A,0)))),CHAR(10),"***兵士",CHAR(10),"|名称|種別|コスト|&gt;|雇用条件|指揮枠|行軍|",CHAR(10),IFERROR(myConcat(INDIRECT("Troops!AJ"&amp;MATCH(A70&amp;" "&amp;B70&amp;" 兵士 S",Troops!$A:$A,0)&amp;":AJ"&amp;MATCH(A70&amp;" "&amp;B70&amp;" 兵士 E",Troops!$A:$A,0))),myConcat(INDIRECT("Troops!AJ"&amp;MATCH(A70&amp;" "&amp;B70&amp;" 指揮官 S",Troops!$A:$A,0)))),"**守備隊",CHAR(10),"|種別|指揮官|兵士|備考|",CHAR(10),IFERROR(myConcat(INDIRECT("Defence!H"&amp;MATCH(A70&amp;" "&amp;B70&amp;" S",Defence!$A:$A,0)&amp;":H"&amp;MATCH(A70&amp;" "&amp;B70&amp;" E",Defence!$A:$A,0))),myConcat(INDIRECT("Defence!H"&amp;MATCH(A70&amp;" "&amp;B70&amp;" S",Defence!$A:$A,0)))),CHAR(10),"**建造物",CHAR(10),"***首都要塞",CHAR(10),"|名称|管理力|指揮官雇用|兵士雇用|食糧庫|守備隊倍率|防壁強度|",CHAR(10),VLOOKUP(L70,Fort!$D:$M,10,FALSE),CHAR(10),"***陸上要塞",CHAR(10),"|名称|建造費|工期|管理力|指揮官雇用|兵士雇用|食糧庫|守備隊倍率|防壁強度|",CHAR(10),IFERROR(myConcat(INDIRECT(ADDRESS(MATCH(M70&amp;"1",Fort!$A:$A,0),MATCH(T70,Fort!$1:$1,0),3,1,"Fort")&amp;":"&amp;ADDRESS(MATCH(M70&amp;P70,Fort!$A:$A,0),MATCH(T70,Fort!$1:$1,0),3,1))),myConcat(INDIRECT(ADDRESS(MATCH(M70&amp;"1",Fort!$A:$A,0),MATCH(T70,Fort!$1:$1,0),3,1,"Fort")))),IFERROR("***沿岸要塞"&amp;CHAR(10)&amp;"|名称|建造費|工期|管理力|指揮官雇用|兵士雇用|食糧庫|守備隊倍率|防壁強度|"&amp;CHAR(10)&amp;IFERROR(myConcat(INDIRECT(ADDRESS(MATCH(N70&amp;"1",Fort!$A:$A,0),MATCH(T70,Fort!$1:$1,0),3,1,"Fort")&amp;":"&amp;ADDRESS(MATCH(N70&amp;Q70,Fort!$A:$A,0),MATCH(T70,Fort!$1:$1,0),3,1))),myConcat(INDIRECT(ADDRESS(MATCH(N70&amp;"1",Fort!$A:$A,0),MATCH(T70,Fort!$1:$1,0),3,1,"Fort")))&amp;CHAR(10)),""),"***水中要塞",CHAR(10),IFERROR("|名称|建造費|工期|管理力|指揮官雇用|兵士雇用|食糧庫|守備隊倍率|防壁強度|"&amp;CHAR(10)&amp;IFERROR(myConcat(INDIRECT(ADDRESS(MATCH(O70&amp;"1",Fort!$A:$A,0),MATCH(T70,Fort!$1:$1,0),3,1,"Fort")&amp;":"&amp;ADDRESS(MATCH(O70&amp;R70,Fort!$A:$A,0),MATCH(T70,Fort!$1:$1,0),3,1))),myConcat(INDIRECT(ADDRESS(MATCH(O70&amp;"1",Fort!$A:$A,0),MATCH(T70,Fort!$1:$1,0),3,1,"Fort")))),"建造不可"),CHAR(10),"***研究所と寺院",CHAR(10),"|設備|費用|特殊効果|",CHAR(10),"|研究所|",IF(U70&lt;&gt;500,"''"&amp;U70&amp;"''",U70),"|",V70,"|",CHAR(10),"|寺院|",IF(W70&lt;&gt;400,"''"&amp;W70&amp;"''",W70),"|",X70,"|",CHAR(10),"**魔法",CHAR(10),"***魔法資源",CHAR(10),"|魔法土地|",Y70,"|",CHAR(10),"|宝石収入|",SUBSTITUTE(SUBSTITUTE(SUBSTITUTE(SUBSTITUTE(SUBSTITUTE(SUBSTITUTE(SUBSTITUTE(SUBSTITUTE(Z70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Slave);"),"|",CHAR(10),"|特殊機能|",AA70,"|",CHAR(10),"***魔法技能",CHAR(10),"|名称|雇用|固定魔力|変動魔力|研究力|特殊能力|",CHAR(10),IFERROR(myConcat(INDIRECT("MagicSkill!AM"&amp;MATCH(A70&amp;" "&amp;B70&amp;" S",MagicSkill!$A:$A,0)&amp;":AM"&amp;MATCH(A70&amp;" "&amp;B70&amp;" E",MagicSkill!$A:$A,0))),myConcat(INDIRECT("MagicSkill!AM"&amp;MATCH(A70&amp;" "&amp;B70&amp;" S",MagicSkill!$A:$A,0)))),CHAR(10),"***固有呪文",CHAR(10),IFERROR(CHAR(10)&amp;"|領域|名称|主系統|副系統|消費|使用場面|簡易分類|"&amp;CHAR(10)&amp;IFERROR(myConcat(INDIRECT("NationalSpellWork!E"&amp;MATCH(A70&amp;" "&amp;B70&amp;" S",NationalSpellWork!$A:$A,0)&amp;":E"&amp;MATCH(A70&amp;" "&amp;B70&amp;" E",NationalSpellWork!$A:$A,0))),myConcat(INDIRECT("NationalSpellWork!E"&amp;MATCH(A70&amp;" "&amp;B70&amp;" S",NationalSpellWork!$A:$A,0)))),"なし"),CHAR(10),"***固有アイテム",CHAR(10),IFERROR(IFERROR(myConcat(INDIRECT("NationalItemWork!E"&amp;MATCH(A70&amp;" "&amp;B70&amp;" S",NationalItemWork!$A:$A,0)&amp;":E"&amp;MATCH(A70&amp;" "&amp;B70&amp;" E",NationalItemWork!$A:$A,0))),myConcat(INDIRECT("NationalItemWork!E"&amp;MATCH(A70&amp;" "&amp;B70&amp;" S",NationalItemWork!$A:$A,0)))),"なし"),CHAR(10),"**聖職",CHAR(10),"***支配圏特殊効果",CHAR(10),IF(I70&lt;&gt;"",I70,"なし"),CHAR(10),"***聖職者特殊能力",CHAR(10),IF(K70&lt;&gt;"",K70,"なし"),CHAR(10))</f>
        <v>#VALUE!</v>
      </c>
    </row>
    <row r="71" spans="1:31" x14ac:dyDescent="0.15">
      <c r="A71" t="s">
        <v>2954</v>
      </c>
      <c r="AB71" t="str">
        <f t="shared" si="5"/>
        <v>|</v>
      </c>
      <c r="AC71" t="str">
        <f t="shared" ca="1" si="4"/>
        <v xml:space="preserve">||
|BGCOLOR(#FDFDFD):[[&amp;ref(Pelagia.jpg,nolink,50x65,Pelagia, Triton Kings);&gt;./Pelagia]]|BGCOLOR(#FDFDFD):[[&amp;ref(Oceania.jpg,nolink,50x65,Oceania, Mermidons);&gt;./Oceania]]|BGCOLOR(#FDFDFD):[[&amp;ref(Ys.jpg,nolink,50x65,Ys, Morgen Queens);&gt;./Ys]]|||
</v>
      </c>
      <c r="AD71" t="str">
        <f t="shared" ca="1" si="6"/>
        <v xml:space="preserve">|CENTER:130|CENTER:130|CENTER:130|CENTER:130|CENTER:130|c
|BGCOLOR(#FAEBD7):[[''Arcoscephale''&gt;./Arcoscephale]]|BGCOLOR(#FAEBD7):[[''Ermor''&gt;./Ermor]]|BGCOLOR(#FAEBD7):[[''Sceleria''&gt;./Sceleria]]|BGCOLOR(#FAEBD7):[[''Pythium''&gt;./Pythium]]|BGCOLOR(#FAEBD7):[[''Man''&gt;./Man]]|
|BGCOLOR(#FDFDFD):[[&amp;ref(Arcoscephale.jpg,nolink,50x65,Arcoscephale, The Old Kingdom);&gt;./Arcoscephale]]|BGCOLOR(#FDFDFD):[[&amp;ref(Ermor.jpg,nolink,50x65,Ermor, Ashen Empire);&gt;./Ermor]]|BGCOLOR(#FDFDFD):[[&amp;ref(Sceleria.jpg,nolink,50x65,Sceleria, The Reformed Empire);&gt;./Sceleria]]|BGCOLOR(#FDFDFD):[[&amp;ref(Pythium.jpg,nolink,50x65,Pythium, Emerald Empire);&gt;./Pythium]]|BGCOLOR(#FDFDFD):[[&amp;ref(Man.jpg,nolink,50x65,Man, Tower of Avalon);&gt;./Man]]|
|BGCOLOR(#FAEBD7):[[''Eriu''&gt;./Eriu]]|BGCOLOR(#FAEBD7):[[''Ulm''&gt;./Ulm]]|BGCOLOR(#FAEBD7):[[''Marignon''&gt;./Marignon]]|BGCOLOR(#FAEBD7):[[''Mictlan''&gt;./Mictlan]]|BGCOLOR(#FAEBD7):[[''T'ien Ch'i''&gt;./T'ien Ch'i]]|
|BGCOLOR(#FDFDFD):[[&amp;ref(Eriu.jpg,nolink,50x65,Eriu, Last of the Tuatha);&gt;./Eriu]]|BGCOLOR(#FDFDFD):[[&amp;ref(Ulm.jpg,nolink,50x65,Ulm, Forges of Ulm);&gt;./Ulm]]|BGCOLOR(#FDFDFD):[[&amp;ref(Marignon.jpg,nolink,50x65,Marignon, Fiery Justice);&gt;./Marignon]]|BGCOLOR(#FDFDFD):[[&amp;ref(Mictlan.jpg,nolink,50x65,Mictlan, Reign of the Lawgiver);&gt;./Mictlan]]|BGCOLOR(#FDFDFD):[[&amp;ref(T'ien-Ch'i.jpg,nolink,50x65,T'ien Ch'i, Imperial Breaucracy);&gt;./T'ien Ch'i]]|
|BGCOLOR(#FAEBD7):[[''Machaka''&gt;./Machaka]]|BGCOLOR(#FAEBD7):[[''Agartha''&gt;./Agartha]]|BGCOLOR(#FAEBD7):[[''Abysia''&gt;./Abysia]]|BGCOLOR(#FAEBD7):[[''Caelum''&gt;./Caelum]]|BGCOLOR(#FAEBD7):[[''C'tis''&gt;./C'tis]]|
|BGCOLOR(#FDFDFD):[[&amp;ref(Machaka.jpg,nolink,50x65,Machaka, Reign of Sorcerors);&gt;./Machaka]]|BGCOLOR(#FDFDFD):[[&amp;ref(Agartha.jpg,nolink,50x65,Agartha, Golem Cult);&gt;./Agartha]]|BGCOLOR(#FDFDFD):[[&amp;ref(Abysia.jpg,nolink,50x65,Abysia, Blood and Fire);&gt;./Abysia]]|BGCOLOR(#FDFDFD):[[&amp;ref(Caelum.jpg,nolink,50x65,Caelum, Reign of the Seraphim);&gt;./Caelum]]|BGCOLOR(#FDFDFD):[[&amp;ref(C'tis.jpg,nolink,50x65,C'tis, Miasma);&gt;./C'tis]]|
|BGCOLOR(#FAEBD7):[[''Pangaea''&gt;./Pangaea]]|BGCOLOR(#FAEBD7):[[''Asphodel''&gt;./Asphodel]]|BGCOLOR(#FAEBD7):[[''Vanheim''&gt;./Vanheim]]|BGCOLOR(#FAEBD7):[[''Jotunheim''&gt;./Jotunheim]]|BGCOLOR(#FAEBD7):[[''Vanarus''&gt;./Vanarus]]|
|BGCOLOR(#FDFDFD):[[&amp;ref(Pangaea.jpg,nolink,50x65,Pangaea, Age of Bronze);&gt;./Pangaea]]|BGCOLOR(#FDFDFD):[[&amp;ref(Asphodel.jpg,nolink,50x65,Asphodel, Carrion Woods);&gt;./Asphodel]]|BGCOLOR(#FDFDFD):[[&amp;ref(Vanheim.jpg,nolink,50x65,Vanheim, Arrival of Man);&gt;./Vanheim]]|BGCOLOR(#FDFDFD):[[&amp;ref(Jotunheim.jpg,nolink,50x65,Jotunheim, Iron Woods);&gt;./Jotunheim]]|BGCOLOR(#FDFDFD):[[&amp;ref(Vanarus.jpg,nolink,50x65,Vanarus, Land of the Chuds);&gt;./Vanarus]]|
|BGCOLOR(#FAEBD7):[[''Bandar Log''&gt;./Bandar Log]]|BGCOLOR(#FAEBD7):[[''Shinuyama''&gt;./Shinuyama]]|BGCOLOR(#FAEBD7):[[''Ashdod''&gt;./Ashdod]]|BGCOLOR(#FAEBD7):[[''Uruk''&gt;./Uruk]]|BGCOLOR(#FAEBD7):[[''Nazca''&gt;./Nazca]]|
|BGCOLOR(#FDFDFD):[[&amp;ref(Bandar-Log.jpg,nolink,50x65,Bandar Log, Land of the Apes);&gt;./Bandar Log]]|BGCOLOR(#FDFDFD):[[&amp;ref(Shinuyama.jpg,nolink,50x65,Shinuyama, Land of the Bakemono);&gt;./Shinuyama]]|BGCOLOR(#FDFDFD):[[&amp;ref(Ashdod.jpg,nolink,50x65,Ashdod, Reign of the Anakim);&gt;./Ashdod]]|BGCOLOR(#FDFDFD):[[&amp;ref(Uruk.jpg,nolink,50x65,Uruk, City States);&gt;./Uruk]]|BGCOLOR(#FDFDFD):[[&amp;ref(Nazca.jpg,nolink,50x65,Nazca, Kingdom of the Sun);&gt;./Nazca]]|
|BGCOLOR(#FAEBD7):[[''Xibalba''&gt;./Xibalba]]|BGCOLOR(#FAEBD7):[[''Phlegra''&gt;./Phlegra]]|BGCOLOR(#FAEBD7):[[''Phaeacia''&gt;./Phaeacia]]|BGCOLOR(#F0F8FF):[[''Atlantis''&gt;./Atlantis]]|BGCOLOR(#F0F8FF):[[''R'lyeh''&gt;./R'lyeh]]|
|BGCOLOR(#FDFDFD):[[&amp;ref(Xibalba.jpg,nolink,50x65,Xibalba, Flooded Caves);&gt;./Xibalba]]|BGCOLOR(#FDFDFD):[[&amp;ref(Phlegra.jpg,nolink,50x65,Phlegra, Deformed Giants);&gt;./Phlegra]]|BGCOLOR(#FDFDFD):[[&amp;ref(Phaeacia.jpg,nolink,50x65,Phaeacia, Isle of the Dark Ships);&gt;./Phaeacia]]|BGCOLOR(#FDFDFD):[[&amp;ref(Atlantis.jpg,nolink,50x65,Atlantis, Kings of the Deep);&gt;./Atlantis]]|BGCOLOR(#FDFDFD):[[&amp;ref(R'lyeh.jpg,nolink,50x65,R'lyeh, Fallen Star);&gt;./R'lyeh]]|
|BGCOLOR(#F0F8FF):[[''Pelagia''&gt;./Pelagia]]|BGCOLOR(#F0F8FF):[[''Oceania''&gt;./Oceania]]|BGCOLOR(#F0F8FF):[[''Ys''&gt;./Ys]]|||
|BGCOLOR(#FDFDFD):[[&amp;ref(Pelagia.jpg,nolink,50x65,Pelagia, Triton Kings);&gt;./Pelagia]]|BGCOLOR(#FDFDFD):[[&amp;ref(Oceania.jpg,nolink,50x65,Oceania, Mermidons);&gt;./Oceania]]|BGCOLOR(#FDFDFD):[[&amp;ref(Ys.jpg,nolink,50x65,Ys, Morgen Queens);&gt;./Ys]]|||
</v>
      </c>
      <c r="AE71" t="e">
        <f ca="1">CONCATENATE("*",B71,", ",C71,CHAR(10),E71,CHAR(10),"**国勢",CHAR(10),"|種族|",F71,"|",CHAR(10),"|経済|",G71,"|",CHAR(10),"|気候|",IF(H71&lt;&gt;"",REPT(SUBSTITUTE(SUBSTITUTE(LEFT(H71,4),"Heat","&amp;ref(Spell/S_Heat.jpg,nolink,25x25,Heat);"),"Cold","&amp;ref(Spell/S_Cold.jpg,nolink,25x25,Cold);"),RIGHT(H71,1)),""),"|",CHAR(10),"|祝福|",SUBSTITUTE(SUBSTITUTE(SUBSTITUTE(SUBSTITUTE(SUBSTITUTE(SUBSTITUTE(SUBSTITUTE(SUBSTITUTE(J71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71&amp;" "&amp;B71&amp;" 指揮官 S",Troops!$A:$A,0)&amp;":AJ"&amp;MATCH(A71&amp;" "&amp;B71&amp;" 指揮官 E",Troops!$A:$A,0))),myConcat(INDIRECT("Troops!AJ"&amp;MATCH(A71&amp;" "&amp;B71&amp;" 指揮官 S",Troops!$A:$A,0)))),CHAR(10),"***兵士",CHAR(10),"|名称|種別|コスト|&gt;|雇用条件|指揮枠|行軍|",CHAR(10),IFERROR(myConcat(INDIRECT("Troops!AJ"&amp;MATCH(A71&amp;" "&amp;B71&amp;" 兵士 S",Troops!$A:$A,0)&amp;":AJ"&amp;MATCH(A71&amp;" "&amp;B71&amp;" 兵士 E",Troops!$A:$A,0))),myConcat(INDIRECT("Troops!AJ"&amp;MATCH(A71&amp;" "&amp;B71&amp;" 指揮官 S",Troops!$A:$A,0)))),"**守備隊",CHAR(10),"|種別|指揮官|兵士|備考|",CHAR(10),IFERROR(myConcat(INDIRECT("Defence!H"&amp;MATCH(A71&amp;" "&amp;B71&amp;" S",Defence!$A:$A,0)&amp;":H"&amp;MATCH(A71&amp;" "&amp;B71&amp;" E",Defence!$A:$A,0))),myConcat(INDIRECT("Defence!H"&amp;MATCH(A71&amp;" "&amp;B71&amp;" S",Defence!$A:$A,0)))),CHAR(10),"**建造物",CHAR(10),"***首都要塞",CHAR(10),"|名称|管理力|指揮官雇用|兵士雇用|食糧庫|守備隊倍率|防壁強度|",CHAR(10),VLOOKUP(L71,Fort!$D:$M,10,FALSE),CHAR(10),"***陸上要塞",CHAR(10),"|名称|建造費|工期|管理力|指揮官雇用|兵士雇用|食糧庫|守備隊倍率|防壁強度|",CHAR(10),IFERROR(myConcat(INDIRECT(ADDRESS(MATCH(M71&amp;"1",Fort!$A:$A,0),MATCH(T71,Fort!$1:$1,0),3,1,"Fort")&amp;":"&amp;ADDRESS(MATCH(M71&amp;P71,Fort!$A:$A,0),MATCH(T71,Fort!$1:$1,0),3,1))),myConcat(INDIRECT(ADDRESS(MATCH(M71&amp;"1",Fort!$A:$A,0),MATCH(T71,Fort!$1:$1,0),3,1,"Fort")))),IFERROR("***沿岸要塞"&amp;CHAR(10)&amp;"|名称|建造費|工期|管理力|指揮官雇用|兵士雇用|食糧庫|守備隊倍率|防壁強度|"&amp;CHAR(10)&amp;IFERROR(myConcat(INDIRECT(ADDRESS(MATCH(N71&amp;"1",Fort!$A:$A,0),MATCH(T71,Fort!$1:$1,0),3,1,"Fort")&amp;":"&amp;ADDRESS(MATCH(N71&amp;Q71,Fort!$A:$A,0),MATCH(T71,Fort!$1:$1,0),3,1))),myConcat(INDIRECT(ADDRESS(MATCH(N71&amp;"1",Fort!$A:$A,0),MATCH(T71,Fort!$1:$1,0),3,1,"Fort")))&amp;CHAR(10)),""),"***水中要塞",CHAR(10),IFERROR("|名称|建造費|工期|管理力|指揮官雇用|兵士雇用|食糧庫|守備隊倍率|防壁強度|"&amp;CHAR(10)&amp;IFERROR(myConcat(INDIRECT(ADDRESS(MATCH(O71&amp;"1",Fort!$A:$A,0),MATCH(T71,Fort!$1:$1,0),3,1,"Fort")&amp;":"&amp;ADDRESS(MATCH(O71&amp;R71,Fort!$A:$A,0),MATCH(T71,Fort!$1:$1,0),3,1))),myConcat(INDIRECT(ADDRESS(MATCH(O71&amp;"1",Fort!$A:$A,0),MATCH(T71,Fort!$1:$1,0),3,1,"Fort")))),"建造不可"),CHAR(10),"***研究所と寺院",CHAR(10),"|設備|費用|特殊効果|",CHAR(10),"|研究所|",IF(U71&lt;&gt;500,"''"&amp;U71&amp;"''",U71),"|",V71,"|",CHAR(10),"|寺院|",IF(W71&lt;&gt;400,"''"&amp;W71&amp;"''",W71),"|",X71,"|",CHAR(10),"**魔法",CHAR(10),"***魔法資源",CHAR(10),"|魔法土地|",Y71,"|",CHAR(10),"|宝石収入|",SUBSTITUTE(SUBSTITUTE(SUBSTITUTE(SUBSTITUTE(SUBSTITUTE(SUBSTITUTE(SUBSTITUTE(SUBSTITUTE(Z71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Slave);"),"|",CHAR(10),"|特殊機能|",AA71,"|",CHAR(10),"***魔法技能",CHAR(10),"|名称|雇用|固定魔力|変動魔力|研究力|特殊能力|",CHAR(10),IFERROR(myConcat(INDIRECT("MagicSkill!AM"&amp;MATCH(A71&amp;" "&amp;B71&amp;" S",MagicSkill!$A:$A,0)&amp;":AM"&amp;MATCH(A71&amp;" "&amp;B71&amp;" E",MagicSkill!$A:$A,0))),myConcat(INDIRECT("MagicSkill!AM"&amp;MATCH(A71&amp;" "&amp;B71&amp;" S",MagicSkill!$A:$A,0)))),CHAR(10),"***固有呪文",CHAR(10),IFERROR(CHAR(10)&amp;"|領域|名称|主系統|副系統|消費|使用場面|簡易分類|"&amp;CHAR(10)&amp;IFERROR(myConcat(INDIRECT("NationalSpellWork!E"&amp;MATCH(A71&amp;" "&amp;B71&amp;" S",NationalSpellWork!$A:$A,0)&amp;":E"&amp;MATCH(A71&amp;" "&amp;B71&amp;" E",NationalSpellWork!$A:$A,0))),myConcat(INDIRECT("NationalSpellWork!E"&amp;MATCH(A71&amp;" "&amp;B71&amp;" S",NationalSpellWork!$A:$A,0)))),"なし"),CHAR(10),"***固有アイテム",CHAR(10),IFERROR(IFERROR(myConcat(INDIRECT("NationalItemWork!E"&amp;MATCH(A71&amp;" "&amp;B71&amp;" S",NationalItemWork!$A:$A,0)&amp;":E"&amp;MATCH(A71&amp;" "&amp;B71&amp;" E",NationalItemWork!$A:$A,0))),myConcat(INDIRECT("NationalItemWork!E"&amp;MATCH(A71&amp;" "&amp;B71&amp;" S",NationalItemWork!$A:$A,0)))),"なし"),CHAR(10),"**聖職",CHAR(10),"***支配圏特殊効果",CHAR(10),IF(I71&lt;&gt;"",I71,"なし"),CHAR(10),"***聖職者特殊能力",CHAR(10),IF(K71&lt;&gt;"",K71,"なし"),CHAR(10))</f>
        <v>#VALUE!</v>
      </c>
    </row>
    <row r="72" spans="1:31" x14ac:dyDescent="0.15">
      <c r="A72" t="s">
        <v>3012</v>
      </c>
      <c r="B72" t="s">
        <v>2955</v>
      </c>
      <c r="C72" t="s">
        <v>3009</v>
      </c>
      <c r="D72" t="s">
        <v>3080</v>
      </c>
      <c r="E72" s="10" t="s">
        <v>12790</v>
      </c>
      <c r="F72" s="10" t="s">
        <v>12655</v>
      </c>
      <c r="I72" t="s">
        <v>12656</v>
      </c>
      <c r="K72" t="s">
        <v>12657</v>
      </c>
      <c r="L72" t="s">
        <v>12782</v>
      </c>
      <c r="M72" t="s">
        <v>12658</v>
      </c>
      <c r="P72">
        <v>4</v>
      </c>
      <c r="T72">
        <v>100</v>
      </c>
      <c r="U72">
        <v>250</v>
      </c>
      <c r="W72">
        <v>400</v>
      </c>
      <c r="Y72" t="s">
        <v>12659</v>
      </c>
      <c r="Z72" t="s">
        <v>12660</v>
      </c>
      <c r="AB72" t="str">
        <f t="shared" si="5"/>
        <v>|BGCOLOR(#FDFDFD):[[&amp;ref(Arcoscephale.jpg,nolink,50x65,Arcoscephale, Sibylline Guidance);&gt;./Arcoscephale]]</v>
      </c>
      <c r="AC72" t="str">
        <f t="shared" ca="1" si="4"/>
        <v>|BGCOLOR(#FAEBD7):[[''Arcoscephale''&gt;./Arcoscephale]]</v>
      </c>
      <c r="AD72" t="str">
        <f t="shared" ca="1" si="6"/>
        <v>|CENTER:130|CENTER:130|CENTER:130|CENTER:130|CENTER:130|c
|BGCOLOR(#FAEBD7):[[''Arcoscephale''&gt;./Arcoscephale]]</v>
      </c>
      <c r="AE72" t="str">
        <f ca="1">CONCATENATE("*",B72,", ",C72,CHAR(10),E72,CHAR(10),"**国勢",CHAR(10),"|種族|",F72,"|",CHAR(10),"|経済|",G72,"|",CHAR(10),"|気候|",IF(H72&lt;&gt;"",REPT(SUBSTITUTE(SUBSTITUTE(LEFT(H72,4),"Heat","&amp;ref(Spell/S_Heat.jpg,nolink,25x25,Heat);"),"Cold","&amp;ref(Spell/S_Cold.jpg,nolink,25x25,Cold);"),RIGHT(H72,1)),""),"|",CHAR(10),"|祝福|",SUBSTITUTE(SUBSTITUTE(SUBSTITUTE(SUBSTITUTE(SUBSTITUTE(SUBSTITUTE(SUBSTITUTE(SUBSTITUTE(J72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72&amp;" "&amp;B72&amp;" 指揮官 S",Troops!$A:$A,0)&amp;":AJ"&amp;MATCH(A72&amp;" "&amp;B72&amp;" 指揮官 E",Troops!$A:$A,0))),myConcat(INDIRECT("Troops!AJ"&amp;MATCH(A72&amp;" "&amp;B72&amp;" 指揮官 S",Troops!$A:$A,0)))),CHAR(10),"***兵士",CHAR(10),"|名称|種別|コスト|&gt;|雇用条件|指揮枠|行軍|",CHAR(10),IFERROR(myConcat(INDIRECT("Troops!AJ"&amp;MATCH(A72&amp;" "&amp;B72&amp;" 兵士 S",Troops!$A:$A,0)&amp;":AJ"&amp;MATCH(A72&amp;" "&amp;B72&amp;" 兵士 E",Troops!$A:$A,0))),myConcat(INDIRECT("Troops!AJ"&amp;MATCH(A72&amp;" "&amp;B72&amp;" 指揮官 S",Troops!$A:$A,0)))),"**守備隊",CHAR(10),"|種別|指揮官|兵士|備考|",CHAR(10),IFERROR(myConcat(INDIRECT("Defence!H"&amp;MATCH(A72&amp;" "&amp;B72&amp;" S",Defence!$A:$A,0)&amp;":H"&amp;MATCH(A72&amp;" "&amp;B72&amp;" E",Defence!$A:$A,0))),myConcat(INDIRECT("Defence!H"&amp;MATCH(A72&amp;" "&amp;B72&amp;" S",Defence!$A:$A,0)))),CHAR(10),"**建造物",CHAR(10),"***首都要塞",CHAR(10),"|名称|管理力|指揮官雇用|兵士雇用|食糧庫|守備隊倍率|防壁強度|",CHAR(10),VLOOKUP(L72,Fort!$D:$M,10,FALSE),CHAR(10),"***陸上要塞",CHAR(10),"|名称|建造費|工期|管理力|指揮官雇用|兵士雇用|食糧庫|守備隊倍率|防壁強度|",CHAR(10),IFERROR(myConcat(INDIRECT(ADDRESS(MATCH(M72&amp;"1",Fort!$A:$A,0),MATCH(T72,Fort!$1:$1,0),3,1,"Fort")&amp;":"&amp;ADDRESS(MATCH(M72&amp;P72,Fort!$A:$A,0),MATCH(T72,Fort!$1:$1,0),3,1))),myConcat(INDIRECT(ADDRESS(MATCH(M72&amp;"1",Fort!$A:$A,0),MATCH(T72,Fort!$1:$1,0),3,1,"Fort")))),IFERROR("***沿岸要塞"&amp;CHAR(10)&amp;"|名称|建造費|工期|管理力|指揮官雇用|兵士雇用|食糧庫|守備隊倍率|防壁強度|"&amp;CHAR(10)&amp;IFERROR(myConcat(INDIRECT(ADDRESS(MATCH(N72&amp;"1",Fort!$A:$A,0),MATCH(T72,Fort!$1:$1,0),3,1,"Fort")&amp;":"&amp;ADDRESS(MATCH(N72&amp;Q72,Fort!$A:$A,0),MATCH(T72,Fort!$1:$1,0),3,1))),myConcat(INDIRECT(ADDRESS(MATCH(N72&amp;"1",Fort!$A:$A,0),MATCH(T72,Fort!$1:$1,0),3,1,"Fort")))&amp;CHAR(10)),""),"***水中要塞",CHAR(10),IFERROR("|名称|建造費|工期|管理力|指揮官雇用|兵士雇用|食糧庫|守備隊倍率|防壁強度|"&amp;CHAR(10)&amp;IFERROR(myConcat(INDIRECT(ADDRESS(MATCH(O72&amp;"1",Fort!$A:$A,0),MATCH(T72,Fort!$1:$1,0),3,1,"Fort")&amp;":"&amp;ADDRESS(MATCH(O72&amp;R72,Fort!$A:$A,0),MATCH(T72,Fort!$1:$1,0),3,1))),myConcat(INDIRECT(ADDRESS(MATCH(O72&amp;"1",Fort!$A:$A,0),MATCH(T72,Fort!$1:$1,0),3,1,"Fort")))),"建造不可"),CHAR(10),"***研究所と寺院",CHAR(10),"|設備|費用|特殊効果|",CHAR(10),"|研究所|",IF(U72&lt;&gt;500,"''"&amp;U72&amp;"''",U72),"|",V72,"|",CHAR(10),"|寺院|",IF(W72&lt;&gt;400,"''"&amp;W72&amp;"''",W72),"|",X72,"|",CHAR(10),"**魔法",CHAR(10),"***魔法資源",CHAR(10),"|魔法土地|",Y72,"|",CHAR(10),"|宝石収入|",SUBSTITUTE(SUBSTITUTE(SUBSTITUTE(SUBSTITUTE(SUBSTITUTE(SUBSTITUTE(SUBSTITUTE(SUBSTITUTE(Z72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Slave);"),"|",CHAR(10),"|特殊機能|",AA72,"|",CHAR(10),"***魔法技能",CHAR(10),"|名称|雇用|固定魔力|変動魔力|研究力|特殊能力|",CHAR(10),IFERROR(myConcat(INDIRECT("MagicSkill!AM"&amp;MATCH(A72&amp;" "&amp;B72&amp;" S",MagicSkill!$A:$A,0)&amp;":AM"&amp;MATCH(A72&amp;" "&amp;B72&amp;" E",MagicSkill!$A:$A,0))),myConcat(INDIRECT("MagicSkill!AM"&amp;MATCH(A72&amp;" "&amp;B72&amp;" S",MagicSkill!$A:$A,0)))),CHAR(10),"***固有呪文",CHAR(10),IFERROR(CHAR(10)&amp;"|領域|名称|主系統|副系統|消費|使用場面|簡易分類|"&amp;CHAR(10)&amp;IFERROR(myConcat(INDIRECT("NationalSpellWork!E"&amp;MATCH(A72&amp;" "&amp;B72&amp;" S",NationalSpellWork!$A:$A,0)&amp;":E"&amp;MATCH(A72&amp;" "&amp;B72&amp;" E",NationalSpellWork!$A:$A,0))),myConcat(INDIRECT("NationalSpellWork!E"&amp;MATCH(A72&amp;" "&amp;B72&amp;" S",NationalSpellWork!$A:$A,0)))),"なし"),CHAR(10),"***固有アイテム",CHAR(10),IFERROR(IFERROR(myConcat(INDIRECT("NationalItemWork!E"&amp;MATCH(A72&amp;" "&amp;B72&amp;" S",NationalItemWork!$A:$A,0)&amp;":E"&amp;MATCH(A72&amp;" "&amp;B72&amp;" E",NationalItemWork!$A:$A,0))),myConcat(INDIRECT("NationalItemWork!E"&amp;MATCH(A72&amp;" "&amp;B72&amp;" S",NationalItemWork!$A:$A,0)))),"なし"),CHAR(10),"**聖職",CHAR(10),"***支配圏特殊効果",CHAR(10),IF(I72&lt;&gt;"",I72,"なし"),CHAR(10),"***聖職者特殊能力",CHAR(10),IF(K72&lt;&gt;"",K72,"なし"),CHAR(10))</f>
        <v xml:space="preserve">*Arcoscephale, Sibylline Guidance
Arcoscephaleは、かつて既知の世界の多くを支配した古き王国です。
数世紀前の古代王国の没落以来、伝統は民に残された唯一のものでした。
古き宗派のMysticとPriestessは、今もArcoscephaleの王に仕えます。
歩兵隊や騎兵隊は未だ絶望的なまでに古風ですが、新たなる神の目覚めは若干の変化を齎しました。
一部の伝統は捨て去られ、騎兵隊は改善されました。
技量に富み軽装なPhalangiteは、より重装なHopliteやCardacesに代わりつつあります。
以前の王を助けた賢明なるAstrologerらは殺されたか追放されましたが、Sibylと呼ばれる新たな種類の予言者は姿を現しました。
王がかつて強大であった王国を目覚めし神のための基盤へと導くに際し、Sibylは素晴らしい助けを提供します。
治療術に関する素晴らしい知識を持つPriestessは、古き王国の絶頂期に建設された古代神殿で訓練されます。
Priestessは、神の支配圏の中にある敵軍や州を占うこともできます。
かつての既知の世界の征服は、奇妙な文化や信条の受容へと繋がりました。
Arcoscephaleの民は異国の宗派を素早く取り入れますが、それらはただ彼ら自身の信仰構造へと取り込まれます。
目覚めし神は全ての主と見なされ、他の全ての神はこの偉大なる者の一面に過ぎません。
他の信仰の寺院や聖地は改変され、目覚めし神の信仰は新たに征服された土地に押し付けられます。
**国勢
|種族|人間|
|経済||
|気候||
|祝福||
**正規軍
***指揮官
|名称|種別|コスト|&gt;|雇用条件|指揮能力|行軍|
|BGCOLOR(#F5F5F5):Scout|斥候|&amp;ref(Nation/C_Gold.jpg,nolink,25x25,Gold);25&amp;ref(Nation/C_Resource.jpg,nolink,25x25,Resource);5&amp;ref(Nation/C_Command.jpg,nolink,25x25,Commander Point);1|&amp;ref(Nation/R_Fort.jpg,nolink,25x25,Land Fortress);|||16&amp;ref(Nation/Forest-Survival.jpg,nolink,25x25,Forest Survival);&amp;ref(Nation/Mountain-Survival.jpg,nolink,25x25,Mountain Survival);|
|~|&gt;|&gt;|&gt;|&gt;|&gt;|BGCOLOR(#F5F5F5):ほぼ標準通りの斥候。敵地の偵察を担う|
|BGCOLOR(#F5F5F5):Phalangite Commander|指揮官|&amp;ref(Nation/C_Gold.jpg,nolink,25x25,Gold);75&amp;ref(Nation/C_Resource.jpg,nolink,25x25,Resource);20&amp;ref(Nation/C_Command.jpg,nolink,25x25,Commander Point);1|&amp;ref(Nation/R_Fort.jpg,nolink,25x25,Land Fortress);||&amp;ref(Nation/Squad.jpg,nolink,25x25,Squad);3&amp;ref(Nation/LivingLead.jpg,nolink,25x25,Leadership);80|14|
|~|&gt;|&gt;|&gt;|&gt;|&gt;|BGCOLOR(#F5F5F5):標準的な指揮官その一。やや軽装だが指揮能力は高い|
|BGCOLOR(#F5F5F5):Hoplite Commander|指揮官|&amp;ref(Nation/C_Gold.jpg,nolink,25x25,Gold);75&amp;ref(Nation/C_Resource.jpg,nolink,25x25,Resource);31&amp;ref(Nation/C_Command.jpg,nolink,25x25,Commander Point);1|&amp;ref(Nation/R_Fort.jpg,nolink,25x25,Land Fortress);||&amp;ref(Nation/Squad.jpg,nolink,25x25,Squad);3&amp;ref(Nation/LivingLead.jpg,nolink,25x25,Leadership);80|14|
|~|&gt;|&gt;|&gt;|&gt;|&gt;|BGCOLOR(#F5F5F5):標準的な指揮官その二。こちらはやや重装備|
|BGCOLOR(#F5F5F5):Hypaspist Commander|指揮官|&amp;ref(Nation/C_Gold.jpg,nolink,25x25,Gold);70&amp;ref(Nation/C_Resource.jpg,nolink,25x25,Resource);25&amp;ref(Nation/C_Command.jpg,nolink,25x25,Commander Point);1|&amp;ref(Nation/R_Fort.jpg,nolink,25x25,Land Fortress);||&amp;ref(Nation/Squad.jpg,nolink,25x25,Squad);3&amp;ref(Nation/LivingLead.jpg,nolink,25x25,Leadership);80|16|
|~|&gt;|&gt;|&gt;|&gt;|&gt;|BGCOLOR(#F5F5F5):標準的な指揮官その三。こちらは少しだけ行軍が早い|
|BGCOLOR(#F5F5F5):Agema Commander|指揮官|&amp;ref(Nation/C_Gold.jpg,nolink,25x25,Gold);100&amp;ref(Nation/C_Resource.jpg,nolink,25x25,Resource);40&amp;ref(Nation/C_Command.jpg,nolink,25x25,Commander Point);1|&amp;ref(Nation/R_Fort.jpg,nolink,25x25,Land Fortress);||&amp;ref(Nation/Squad.jpg,nolink,25x25,Squad);3&amp;ref(Nation/LivingLead.jpg,nolink,25x25,Leadership);80&amp;ref(Item/Inspirational.jpg,nolink,25x25,Inspirational (+1));|20|
|~|&gt;|&gt;|&gt;|&gt;|&gt;|BGCOLOR(#F5F5F5):騎乗した指揮官。配下の士気を高く保ち行軍も早い|
|BGCOLOR(#F5F5F5):Strategos|指揮官|&amp;ref(Nation/C_Gold.jpg,nolink,25x25,Gold);110&amp;ref(Nation/C_Resource.jpg,nolink,25x25,Resource);30&amp;ref(Nation/C_Command.jpg,nolink,25x25,Commander Point);2|&amp;ref(Nation/R_Fort.jpg,nolink,25x25,Land Fortress);||&amp;ref(Nation/Squad.jpg,nolink,25x25,Squad);4&amp;ref(Nation/LivingLead.jpg,nolink,25x25,Leadership);120|10|
|~|&gt;|&gt;|&gt;|&gt;|&gt;|BGCOLOR(#F5F5F5):上位指揮官。高齢と装備重量でやや鈍足|
|BGCOLOR(#F5F5F5):Neokoros|聖職者&amp;ref(Nation/Sacred.jpg,nolink,25x25,Sacred);|&amp;ref(Nation/C_Gold.jpg,nolink,25x25,Gold);110&amp;ref(Nation/C_Resource.jpg,nolink,25x25,Resource);1&amp;ref(Nation/C_Command.jpg,nolink,25x25,Commander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Leadership);0+|16|
|~|&gt;|&gt;|&gt;|&gt;|&gt;|BGCOLOR(#F5F5F5):レベル1の聖職者。緑などの魔法とHealer技能も持つ|
|BGCOLOR(#F5F5F5):Panageis|聖職者&amp;ref(Nation/Sacred.jpg,nolink,25x25,Sacred);|&amp;ref(Nation/C_Gold.jpg,nolink,25x25,Gold);200&amp;ref(Nation/C_Resource.jpg,nolink,25x25,Resource);1&amp;ref(Nation/C_Command.jpg,nolink,25x25,Commander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|~|&gt;|&gt;|&gt;|&gt;|&gt;|BGCOLOR(#F5F5F5):レベル2の聖職者。緑などの魔法と優秀なHealer技能も持つ|
|BGCOLOR(#F5F5F5):Mystic|魔術師|&amp;ref(Nation/C_Gold.jpg,nolink,25x25,Gold);135&amp;ref(Nation/C_Resource.jpg,nolink,25x25,Resource);1&amp;ref(Nation/C_Command.jpg,nolink,25x25,Commander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Leadership);0+|16|
|~|&gt;|&gt;|&gt;|&gt;|&gt;|BGCOLOR(#F5F5F5):星を中心に幅広い魔法技能を持つ。研究が得意|
|BGCOLOR(#F5F5F5):Orphic Mystic|魔術師|&amp;ref(Nation/C_Gold.jpg,nolink,25x25,Gold);100&amp;ref(Nation/C_Resource.jpg,nolink,25x25,Resource);1&amp;ref(Nation/C_Command.jpg,nolink,25x25,Commander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Leadership);30+|16|
|~|&gt;|&gt;|&gt;|&gt;|&gt;|BGCOLOR(#F5F5F5):死、緑などの幅広い魔法技能を持つ。詠唱は長いが疲労は小さい|
|BGCOLOR(#F5F5F5):Sibyl|聖職者&amp;ref(Nation/Sacred.jpg,nolink,25x25,Sacred);|&amp;ref(Nation/C_Gold.jpg,nolink,25x25,Gold);230&amp;ref(Nation/C_Resource.jpg,nolink,25x25,Resource);1&amp;ref(Nation/C_Command.jpg,nolink,25x25,Commander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Leadership);25+&amp;ref(Nation/UndeadLead.jpg,nolink,25x25,Undead Leadership);0+|16|
|~|&gt;|&gt;|&gt;|&gt;|&gt;|BGCOLOR(#F5F5F5):レベル2の聖職者。星、緑などの魔法技能も持つ|
|BGCOLOR(#F5F5F5):Cerulean Commander|指揮官|&amp;ref(Nation/C_Gold.jpg,nolink,25x25,Gold);75&amp;ref(Nation/C_Resource.jpg,nolink,25x25,Resource);25&amp;ref(Nation/C_Command.jpg,nolink,25x25,Commander Point);1|&amp;ref(Nation/R_Capital.jpg,nolink,25x25,National Capital);||&amp;ref(Nation/Squad.jpg,nolink,25x25,Squad);3&amp;ref(Nation/LivingLead.jpg,nolink,25x25,Leadership);80&amp;ref(Item/Beastmaster.jpg,nolink,25x25,Beastmaster (+1));|10&amp;ref(Nation/Forest-Survival.jpg,nolink,25x25,Forest Survival);|
|~|&gt;|&gt;|&gt;|&gt;|&gt;|BGCOLOR(#F5F5F5):大猿の指揮官。強靭で動物の指揮が得意|
***兵士
|名称|種別|コスト|&gt;|雇用条件|指揮枠|行軍|
|BGCOLOR(#F5F5F5):Slinger|射手|&amp;ref(Nation/C_Gold.jpg,nolink,25x25,Gold);7&amp;ref(Nation/C_Resource.jpg,nolink,25x25,Resource);2&amp;ref(Nation/C_Recruitment.jpg,nolink,25x25,Recruitment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|BGCOLOR(#F5F5F5):Peltast|歩兵|&amp;ref(Nation/C_Gold.jpg,nolink,25x25,Gold);10&amp;ref(Nation/C_Resource.jpg,nolink,25x25,Resource);5&amp;ref(Nation/C_Recruitment.jpg,nolink,25x25,Recruitment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|~|&gt;|&gt;|&gt;|&gt;|&gt;|BGCOLOR(#F5F5F5):槍、投槍、盾を持つ軽歩兵。数を並べやすく牽制もできる|
|BGCOLOR(#F5F5F5):Phalangite|歩兵|&amp;ref(Nation/C_Gold.jpg,nolink,25x25,Gold);13&amp;ref(Nation/C_Resource.jpg,nolink,25x25,Resource);20&amp;ref(Nation/C_Recruitment.jpg,nolink,25x25,Recruitment Point);16|&amp;ref(Nation/R_Fort.jpg,nolink,25x25,Land Fortress);||&amp;ref(Nation/LivingLead.jpg,nolink,25x25,Living);|12|
|~|&gt;|&gt;|&gt;|&gt;|&gt;|BGCOLOR(#F5F5F5):長槍と丸盾を持つ歩兵。十分な装備で持久力もある|
|BGCOLOR(#F5F5F5):Hoplite|歩兵|&amp;ref(Nation/C_Gold.jpg,nolink,25x25,Gold);13&amp;ref(Nation/C_Resource.jpg,nolink,25x25,Resource);31&amp;ref(Nation/C_Recruitment.jpg,nolink,25x25,Recruitment Point);16|&amp;ref(Nation/R_Fort.jpg,nolink,25x25,Land Fortress);||&amp;ref(Nation/LivingLead.jpg,nolink,25x25,Living);|12|
|~|&gt;|&gt;|&gt;|&gt;|&gt;|BGCOLOR(#F5F5F5):長槍と丸盾を持つ重歩兵。攻撃面は弱いが硬く高密度な槍の壁を形成|
|BGCOLOR(#F5F5F5):Hypaspist|歩兵|&amp;ref(Nation/C_Gold.jpg,nolink,25x25,Gold);16&amp;ref(Nation/C_Resource.jpg,nolink,25x25,Resource);25&amp;ref(Nation/C_Recruitment.jpg,nolink,25x25,Recruitment Point);23|&amp;ref(Nation/R_Fort.jpg,nolink,25x25,Land Fortress);||&amp;ref(Nation/LivingLead.jpg,nolink,25x25,Living);|14|
|~|&gt;|&gt;|&gt;|&gt;|&gt;|BGCOLOR(#F5F5F5):槍と丸盾を持つ重歩兵。若干軽装だが格別に高い士気を持つ|
|BGCOLOR(#F5F5F5):Agema Companion|騎兵|&amp;ref(Nation/C_Gold.jpg,nolink,25x25,Gold);35&amp;ref(Nation/C_Resource.jpg,nolink,25x25,Resource);40&amp;ref(Nation/C_Recruitment.jpg,nolink,25x25,Recruitment Point);46|&amp;ref(Nation/R_Fort.jpg,nolink,25x25,Land Fortress);||&amp;ref(Nation/LivingLead.jpg,nolink,25x25,Living);|18|
|~|&gt;|&gt;|&gt;|&gt;|&gt;|BGCOLOR(#F5F5F5):長剣、突撃槍、盾を持つ重騎兵。高い士気と技量を誇る|
|BGCOLOR(#F5F5F5):War Elephant|軍用象|&amp;ref(Nation/C_Gold.jpg,nolink,25x25,Gold);100&amp;ref(Nation/C_Resource.jpg,nolink,25x25,Resource);62&amp;ref(Nation/C_Recruitment.jpg,nolink,25x25,Recruitment Point);33|&amp;ref(Nation/R_Fort.jpg,nolink,25x25,Land Fortress);||&amp;ref(Nation/LivingLead.jpg,nolink,25x25,Living);&amp;ref(Nation/Animal.jpg,nolink,25x25,Animal);|16|
|~|&gt;|&gt;|&gt;|&gt;|&gt;|BGCOLOR(#F5F5F5):敵を蹂躙する巨大生物。防具を与えられており迎撃用の槍も持つ|
|BGCOLOR(#F5F5F5):Cerulean Warrior|歩兵|&amp;ref(Nation/C_Gold.jpg,nolink,25x25,Gold);18&amp;ref(Nation/C_Resource.jpg,nolink,25x25,Resource);20&amp;ref(Nation/C_Recruitment.jpg,nolink,25x25,Recruitment Point);11|&amp;ref(Nation/R_Capital.jpg,nolink,25x25,National Capital);||&amp;ref(Nation/LivingLead.jpg,nolink,25x25,Living);&amp;ref(Nation/Animal.jpg,nolink,25x25,Animal);|8&amp;ref(Nation/Forest-Survival.jpg,nolink,25x25,Forest Survival);|
|~|&gt;|&gt;|&gt;|&gt;|&gt;|BGCOLOR(#F5F5F5):鈍器と小盾を持つ重歩兵。大柄で強靭だが魔法に弱い|
|BGCOLOR(#F5F5F5):Heart Companion|歩兵&amp;ref(Nation/Sacred.jpg,nolink,25x25,Sacred);|&amp;ref(Nation/C_Gold.jpg,nolink,25x25,Gold);20&amp;ref(Nation/C_Resource.jpg,nolink,25x25,Resource);31&amp;ref(Nation/C_Recruitment.jpg,nolink,25x25,Recruitment Point);23|&amp;ref(Nation/R_Capital.jpg,nolink,25x25,National Capital);|&amp;ref(Spell/P_Holy.jpg,nolink,25x25,Temple Needed);|&amp;ref(Nation/LivingLead.jpg,nolink,25x25,Living);|12|
|~|&gt;|&gt;|&gt;|&gt;|&gt;|BGCOLOR(#F5F5F5):長槍と盾を持つ重歩兵。高い士気を持ち非常に高密度な隊列を組む|
**守備隊
|種別|指揮官|兵士|備考|
|陸上下位|Phalangite Commander|Peltast:10　Phalangite:10　Slinger:10||
|陸上上位|Hiereia|Hoplite:10||
|陸上要塞|Phalangite Commander|Slinger:15||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|研究所|''250''||
|寺院|400||
**魔法
***魔法資源
|魔法土地|The Sibylline Caves, The Cerulean Tower, Gymnasium|
|宝石収入|&amp;ref(Spell/V_Astral.jpg,nolink,25x25,Astral Pearl);3&amp;ref(Spell/V_Nature.jpg,nolink,25x25,Nature Gem);1|
|特殊機能||
***魔法技能
|名称|雇用|固定魔力|変動魔力|研究力|特殊能力|
|Neokoros|&amp;ref(Nation/R_Fort.jpg,nolink,25x25,Land Fortress);|&amp;ref(Spell/P_Nature.jpg,nolink,25x25,Nature);1&amp;ref(Spell/P_Holy.jpg,nolink,25x25,Holy);1|&amp;ref(Spell/P_Death.jpg,nolink,25x25,Death);&amp;ref(Spell/P_Nature.jpg,nolink,25x25,Nature);+1:20%|&amp;ref(Spell/P_Research.jpg,nolink,25x25,Research);7+|&amp;ref(Nation/Healer.jpg,nolink,25x25,Healer (1));&amp;ref(Nation/Sacred.jpg,nolink,25x25,Sacred);|
|Panageis|&amp;ref(Nation/R_Fort.jpg,nolink,25x25,Land Fortress);|&amp;ref(Spell/P_Nature.jpg,nolink,25x25,Nature);1&amp;ref(Spell/P_Holy.jpg,nolink,25x25,Holy);2|&amp;ref(Spell/P_Death.jpg,nolink,25x25,Death);&amp;ref(Spell/P_Nature.jpg,nolink,25x25,Nature);+1:100%|&amp;ref(Spell/P_Research.jpg,nolink,25x25,Research);9|&amp;ref(Nation/Healer.jpg,nolink,25x25,Healer (2));&amp;ref(Nation/Carcass-Collector.jpg,nolink,25x25,Carcass Collector (3));&amp;ref(Nation/Sacred.jpg,nolink,25x25,Sacred);|
|Mystic|&amp;ref(Nation/R_Fort.jpg,nolink,25x25,Land Fortress);|&amp;ref(Spell/P_Astral.jpg,nolink,25x25,Astral);1|&amp;ref(Spell/P_Fire.jpg,nolink,25x25,Fire);&amp;ref(Spell/P_Water.jpg,nolink,25x25,Water);&amp;ref(Spell/P_Earth.jpg,nolink,25x25,Earth);&amp;ref(Spell/P_Astral.jpg,nolink,25x25,Astral);+1:100%&amp;br;&amp;ref(Spell/P_Fire.jpg,nolink,25x25,Fire);+1:50%&amp;br;&amp;ref(Spell/P_Water.jpg,nolink,25x25,Water);+1:50%&amp;br;&amp;ref(Spell/P_Earth.jpg,nolink,25x25,Earth);+1:50%|&amp;ref(Spell/P_Research.jpg,nolink,25x25,Research);10+|&amp;ref(Nation/Adept-Researcher.jpg,nolink,25x25,Adept Researcher (+1));|
|Orphic Mystic|&amp;ref(Nation/R_Fort.jpg,nolink,25x25,Land Fortress);|&amp;ref(Spell/P_Death.jpg,nolink,25x25,Death);1&amp;ref(Spell/P_Nature.jpg,nolink,25x25,Nature);1|&amp;ref(Spell/P_Fire.jpg,nolink,25x25,Fire);&amp;ref(Spell/P_Water.jpg,nolink,25x25,Water);&amp;ref(Spell/P_Earth.jpg,nolink,25x25,Earth);+1:50%&amp;br;&amp;ref(Spell/P_Astral.jpg,nolink,25x25,Astral);&amp;ref(Spell/P_Death.jpg,nolink,25x25,Death);&amp;ref(Spell/P_Nature.jpg,nolink,25x25,Nature);+1:50%|&amp;ref(Spell/P_Research.jpg,nolink,25x25,Research);9+|&amp;ref(Nation/Spell-Singer.jpg,nolink,25x25,Spell Singer);|
|Sibyl|&amp;ref(Nation/R_Capital.jpg,nolink,25x25,National Capital);|&amp;ref(Spell/P_Astral.jpg,nolink,25x25,Astral);2&amp;ref(Spell/P_Nature.jpg,nolink,25x25,Nature);1&amp;ref(Spell/P_Holy.jpg,nolink,25x25,Holy);2|&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13+|&amp;ref(Nation/Fortune-Teller.jpg,nolink,25x25,Fortune Teller (20));&amp;ref(Nation/Sacred.jpg,nolink,25x25,Sacred);|
***固有呪文
|領域|名称|主系統|副系統|消費|使用場面|簡易分類|
|Conjuration Lv3|Curse Tablet|&amp;ref(Spell/P_Death.jpg,nolink,25x25,Death);1||&amp;ref(Spell/V_Death.jpg,nolink,25x25,Death Gem);3|儀式/水陸両用|遠隔攻撃|
|~|~|&gt;|&gt;|&gt;|&gt;|指定した州の指揮官1体に呪いをかけようと試みます|
|Conjuration Lv5|Summon Hound of Twilight|&amp;ref(Spell/P_Earth.jpg,nolink,25x25,Earth);2|&amp;ref(Spell/P_Death.jpg,nolink,25x25,Death);1|&amp;ref(Spell/V_Earth.jpg,nolink,25x25,Earth Gem);4|儀式/陸上専用|兵士召喚|
|~|~|&gt;|&gt;|&gt;|&gt;|双頭の猟犬Hound of Twilightを1体召喚します|
|Conjuration Lv5|Procession of the Underworld|&amp;ref(Spell/P_Death.jpg,nolink,25x25,Death);3||&amp;ref(Spell/V_Death.jpg,nolink,25x25,Death Gem);13|儀式/陸上専用|兵士召喚|
|~|~|&gt;|&gt;|&gt;|&gt;|破滅の炎の松明を持つ冥界の精霊Lampadを12体召喚します|
|Conjuration Lv5|Monster Boar|&amp;ref(Spell/P_Nature.jpg,nolink,25x25,Nature);3||&amp;ref(Spell/V_Nature.jpg,nolink,25x25,Nature Gem);10|儀式/陸上専用|災害誘発|
|~|~|&gt;|&gt;|&gt;|&gt;|指定した州にMonster Boarを潜伏させ不安度を増加させます|
|Conjuration Lv6|Bind Keres|&amp;ref(Spell/P_Death.jpg,nolink,25x25,Death);2||&amp;ref(Spell/V_Death.jpg,nolink,25x25,Death Gem);12|儀式/陸上専用|兵士召喚|
|~|~|&gt;|&gt;|&gt;|&gt;|透明な恐るべき女悪魔Kerを3体召喚します|
|Alteration Lv3|From Death Comes Life|&amp;ref(Spell/P_Death.jpg,nolink,25x25,Death);1|&amp;ref(Spell/P_Nature.jpg,nolink,25x25,Nature);1|&amp;ref(Spell/V_Death.jpg,nolink,25x25,Death Gem);3|儀式/水陸両用|地方呪附|
|~|~|&gt;|&gt;|&gt;|&gt;|州を肥沃化し人口の成長を助けます|
|Construction Lv7|Forge Brass Bull|&amp;ref(Spell/P_Fire.jpg,nolink,25x25,Fire);3|&amp;ref(Spell/P_Earth.jpg,nolink,25x25,Earth);3|&amp;ref(Spell/V_Fire.jpg,nolink,25x25,Fire Gem);30|儀式/陸上専用|兵士召喚|
|~|~|&gt;|&gt;|&gt;|&gt;|炎を吐く真鍮の牛Khalkotaurosを1体召喚します|
|Construction Lv7|Craft Keledone|&amp;ref(Spell/P_Earth.jpg,nolink,25x25,Earth);2|&amp;ref(Spell/P_Astral.jpg,nolink,25x25,Astral);2|&amp;ref(Spell/V_Earth.jpg,nolink,25x25,Earth Gem);5|儀式/水陸両用|兵士召喚|
|~|~|&gt;|&gt;|&gt;|&gt;|Communionを支援する固定された像Keledoneを1体召喚します|
|Enchantment Lv5|Awaken Hamadryad|&amp;ref(Spell/P_Nature.jpg,nolink,25x25,Nature);4||&amp;ref(Spell/V_Nature.jpg,nolink,25x25,Nature Gem);25|儀式/森林限定|指揮官召喚|
|~|~|&gt;|&gt;|&gt;|&gt;|緑魔法を使う固定された木の精霊Hamadryadを召喚します|
|Enchantment Lv6|Sow Dragon Teeth|&amp;ref(Spell/P_Earth.jpg,nolink,25x25,Earth);2||&amp;ref(Spell/V_Earth.jpg,nolink,25x25,Earth Gem);1|戦闘/陸上専用|一時的召喚|
|~|~|&gt;|&gt;|&gt;|&gt;|魔法の武具に身を包む戦士Spartaeを10体召喚します|
|Thaumaturgy Lv3|Rhapsody of the Dead|&amp;ref(Spell/P_Death.jpg,nolink,25x25,Death);1|||戦闘/陸上専用|攻撃|
|~|~|&gt;|&gt;|&gt;|&gt;|中範囲のアンデッドを攻撃し怯えさせようと試みます|
|Thaumaturgy Lv3|Rhapsody of Life|&amp;ref(Spell/P_Nature.jpg,nolink,25x25,Nature);1|||戦闘/陸上専用|治療|
|~|~|&gt;|&gt;|&gt;|&gt;|味方1体のHPと疲労を回復させます|
***固有アイテム
なし
**聖職
***支配圏特殊効果
支配圏内の敵国領内において標準の偵察よりも精度が高い軍事情報を自動的に収集
***聖職者特殊能力
州を占領する際に寺院を破壊せず自国のものへ変換する
</v>
      </c>
    </row>
    <row r="73" spans="1:31" x14ac:dyDescent="0.15">
      <c r="A73" t="s">
        <v>3012</v>
      </c>
      <c r="B73" t="s">
        <v>3010</v>
      </c>
      <c r="C73" t="s">
        <v>3011</v>
      </c>
      <c r="D73" t="s">
        <v>3080</v>
      </c>
      <c r="E73" s="10" t="s">
        <v>12789</v>
      </c>
      <c r="F73" s="10" t="s">
        <v>12785</v>
      </c>
      <c r="L73" t="s">
        <v>12782</v>
      </c>
      <c r="M73" t="s">
        <v>12786</v>
      </c>
      <c r="P73">
        <v>4</v>
      </c>
      <c r="T73">
        <v>100</v>
      </c>
      <c r="U73">
        <v>500</v>
      </c>
      <c r="W73">
        <v>400</v>
      </c>
      <c r="Y73" t="s">
        <v>12787</v>
      </c>
      <c r="Z73" t="s">
        <v>12788</v>
      </c>
      <c r="AB73" t="str">
        <f t="shared" si="5"/>
        <v>|BGCOLOR(#FDFDFD):[[&amp;ref(Pythium.jpg,nolink,50x65,Pythium, Serpent Cult);&gt;./Pythium]]</v>
      </c>
      <c r="AC73" t="str">
        <f t="shared" ca="1" si="4"/>
        <v>|BGCOLOR(#FAEBD7):[[''Pythium''&gt;./Pythium]]</v>
      </c>
      <c r="AD73" t="str">
        <f t="shared" ca="1" si="6"/>
        <v>|CENTER:130|CENTER:130|CENTER:130|CENTER:130|CENTER:130|c
|BGCOLOR(#FAEBD7):[[''Arcoscephale''&gt;./Arcoscephale]]|BGCOLOR(#FAEBD7):[[''Pythium''&gt;./Pythium]]</v>
      </c>
      <c r="AE73" t="str">
        <f ca="1">CONCATENATE("*",B73,", ",C73,CHAR(10),E73,CHAR(10),"**国勢",CHAR(10),"|種族|",F73,"|",CHAR(10),"|経済|",G73,"|",CHAR(10),"|気候|",IF(H73&lt;&gt;"",REPT(SUBSTITUTE(SUBSTITUTE(LEFT(H73,4),"Heat","&amp;ref(Spell/S_Heat.jpg,nolink,25x25,Heat);"),"Cold","&amp;ref(Spell/S_Cold.jpg,nolink,25x25,Cold);"),RIGHT(H73,1)),""),"|",CHAR(10),"|祝福|",SUBSTITUTE(SUBSTITUTE(SUBSTITUTE(SUBSTITUTE(SUBSTITUTE(SUBSTITUTE(SUBSTITUTE(SUBSTITUTE(J73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73&amp;" "&amp;B73&amp;" 指揮官 S",Troops!$A:$A,0)&amp;":AJ"&amp;MATCH(A73&amp;" "&amp;B73&amp;" 指揮官 E",Troops!$A:$A,0))),myConcat(INDIRECT("Troops!AJ"&amp;MATCH(A73&amp;" "&amp;B73&amp;" 指揮官 S",Troops!$A:$A,0)))),CHAR(10),"***兵士",CHAR(10),"|名称|種別|コスト|&gt;|雇用条件|指揮枠|行軍|",CHAR(10),IFERROR(myConcat(INDIRECT("Troops!AJ"&amp;MATCH(A73&amp;" "&amp;B73&amp;" 兵士 S",Troops!$A:$A,0)&amp;":AJ"&amp;MATCH(A73&amp;" "&amp;B73&amp;" 兵士 E",Troops!$A:$A,0))),myConcat(INDIRECT("Troops!AJ"&amp;MATCH(A73&amp;" "&amp;B73&amp;" 指揮官 S",Troops!$A:$A,0)))),"**守備隊",CHAR(10),"|種別|指揮官|兵士|備考|",CHAR(10),IFERROR(myConcat(INDIRECT("Defence!H"&amp;MATCH(A73&amp;" "&amp;B73&amp;" S",Defence!$A:$A,0)&amp;":H"&amp;MATCH(A73&amp;" "&amp;B73&amp;" E",Defence!$A:$A,0))),myConcat(INDIRECT("Defence!H"&amp;MATCH(A73&amp;" "&amp;B73&amp;" S",Defence!$A:$A,0)))),CHAR(10),"**建造物",CHAR(10),"***首都要塞",CHAR(10),"|名称|管理力|指揮官雇用|兵士雇用|食糧庫|守備隊倍率|防壁強度|",CHAR(10),VLOOKUP(L73,Fort!$D:$M,10,FALSE),CHAR(10),"***陸上要塞",CHAR(10),"|名称|建造費|工期|管理力|指揮官雇用|兵士雇用|食糧庫|守備隊倍率|防壁強度|",CHAR(10),IFERROR(myConcat(INDIRECT(ADDRESS(MATCH(M73&amp;"1",Fort!$A:$A,0),MATCH(T73,Fort!$1:$1,0),3,1,"Fort")&amp;":"&amp;ADDRESS(MATCH(M73&amp;P73,Fort!$A:$A,0),MATCH(T73,Fort!$1:$1,0),3,1))),myConcat(INDIRECT(ADDRESS(MATCH(M73&amp;"1",Fort!$A:$A,0),MATCH(T73,Fort!$1:$1,0),3,1,"Fort")))),IFERROR("***沿岸要塞"&amp;CHAR(10)&amp;"|名称|建造費|工期|管理力|指揮官雇用|兵士雇用|食糧庫|守備隊倍率|防壁強度|"&amp;CHAR(10)&amp;IFERROR(myConcat(INDIRECT(ADDRESS(MATCH(N73&amp;"1",Fort!$A:$A,0),MATCH(T73,Fort!$1:$1,0),3,1,"Fort")&amp;":"&amp;ADDRESS(MATCH(N73&amp;Q73,Fort!$A:$A,0),MATCH(T73,Fort!$1:$1,0),3,1))),myConcat(INDIRECT(ADDRESS(MATCH(N73&amp;"1",Fort!$A:$A,0),MATCH(T73,Fort!$1:$1,0),3,1,"Fort")))&amp;CHAR(10)),""),"***水中要塞",CHAR(10),IFERROR("|名称|建造費|工期|管理力|指揮官雇用|兵士雇用|食糧庫|守備隊倍率|防壁強度|"&amp;CHAR(10)&amp;IFERROR(myConcat(INDIRECT(ADDRESS(MATCH(O73&amp;"1",Fort!$A:$A,0),MATCH(T73,Fort!$1:$1,0),3,1,"Fort")&amp;":"&amp;ADDRESS(MATCH(O73&amp;R73,Fort!$A:$A,0),MATCH(T73,Fort!$1:$1,0),3,1))),myConcat(INDIRECT(ADDRESS(MATCH(O73&amp;"1",Fort!$A:$A,0),MATCH(T73,Fort!$1:$1,0),3,1,"Fort")))),"建造不可"),CHAR(10),"***研究所と寺院",CHAR(10),"|設備|費用|特殊効果|",CHAR(10),"|研究所|",IF(U73&lt;&gt;500,"''"&amp;U73&amp;"''",U73),"|",V73,"|",CHAR(10),"|寺院|",IF(W73&lt;&gt;400,"''"&amp;W73&amp;"''",W73),"|",X73,"|",CHAR(10),"**魔法",CHAR(10),"***魔法資源",CHAR(10),"|魔法土地|",Y73,"|",CHAR(10),"|宝石収入|",SUBSTITUTE(SUBSTITUTE(SUBSTITUTE(SUBSTITUTE(SUBSTITUTE(SUBSTITUTE(SUBSTITUTE(SUBSTITUTE(Z73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Slave);"),"|",CHAR(10),"|特殊機能|",AA73,"|",CHAR(10),"***魔法技能",CHAR(10),"|名称|雇用|固定魔力|変動魔力|研究力|特殊能力|",CHAR(10),IFERROR(myConcat(INDIRECT("MagicSkill!AM"&amp;MATCH(A73&amp;" "&amp;B73&amp;" S",MagicSkill!$A:$A,0)&amp;":AM"&amp;MATCH(A73&amp;" "&amp;B73&amp;" E",MagicSkill!$A:$A,0))),myConcat(INDIRECT("MagicSkill!AM"&amp;MATCH(A73&amp;" "&amp;B73&amp;" S",MagicSkill!$A:$A,0)))),CHAR(10),"***固有呪文",CHAR(10),IFERROR(CHAR(10)&amp;"|領域|名称|主系統|副系統|消費|使用場面|簡易分類|"&amp;CHAR(10)&amp;IFERROR(myConcat(INDIRECT("NationalSpellWork!E"&amp;MATCH(A73&amp;" "&amp;B73&amp;" S",NationalSpellWork!$A:$A,0)&amp;":E"&amp;MATCH(A73&amp;" "&amp;B73&amp;" E",NationalSpellWork!$A:$A,0))),myConcat(INDIRECT("NationalSpellWork!E"&amp;MATCH(A73&amp;" "&amp;B73&amp;" S",NationalSpellWork!$A:$A,0)))),"なし"),CHAR(10),"***固有アイテム",CHAR(10),IFERROR(IFERROR(myConcat(INDIRECT("NationalItemWork!E"&amp;MATCH(A73&amp;" "&amp;B73&amp;" S",NationalItemWork!$A:$A,0)&amp;":E"&amp;MATCH(A73&amp;" "&amp;B73&amp;" E",NationalItemWork!$A:$A,0))),myConcat(INDIRECT("NationalItemWork!E"&amp;MATCH(A73&amp;" "&amp;B73&amp;" S",NationalItemWork!$A:$A,0)))),"なし"),CHAR(10),"**聖職",CHAR(10),"***支配圏特殊効果",CHAR(10),IF(I73&lt;&gt;"",I73,"なし"),CHAR(10),"***聖職者特殊能力",CHAR(10),IF(K73&lt;&gt;"",K73,"なし"),CHAR(10))</f>
        <v xml:space="preserve">*Pythium, Serpent Cult
Pythiumの緑柱石の帝国は、大帝国Ermorから分裂した帝国です。
暗き技が帝国の中心地で実践されると共に、星々はPythiaのTheurgらに差し迫る破滅から逃れるように警告しました。
彼らは滅び行く帝国からPythiaを引き離し、その賢明な統治の下で帝国の神政を形成しました。
Ermorが徐々に崩壊していくと共に、緑柱石の帝国はかつてのErmorの属州を自身の統治下に留めるのに苦労しました。
それらの州から、奇妙な宗派と異国の信条が流入しました。
ErmorがC'tisの死の崇拝に誘惑されたように、Pythiaの民は蜥蜴人の風変わりな行いに魅了されました。
影が近くに留まる中、C'tisの信仰はとりわけ魅力的でした。
他の誰にも、死と死者に関するそれほどの知識はありませんでした。
Theurgは人気を失い、そしてSerpent Cultは徐々にかつての国教に代わりました。
しかし、Serpent Cultは帝国での地位を得た唯一の異国の信仰ではありませんでした。
異端的な謎めいた崇拝は隆盛し、帝国を無秩序へと投げ落とそうとしています。
Pythiumは、国境警備隊と機動部隊による改良された軍団を用います。
Serpent Cataphractは特別な地位を与えられ、彼らは帝国で最も尊敬される軍となりました。
**国勢
|種族|人間|
|経済||
|気候||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|BGCOLOR(#F5F5F5):Centurion|指揮官|&amp;ref(Nation/C_Gold.jpg,nolink,25x25,Gold);70&amp;ref(Nation/C_Resource.jpg,nolink,25x25,Resource);22&amp;ref(Nation/C_Command.jpg,nolink,25x25,Commander Point);1|&amp;ref(Nation/R_Fort.jpg,nolink,25x25,Land Fortress);&amp;ref(Nation/R_Foreign.jpg,nolink,25x25,Non-Fort Land);||&amp;ref(Nation/Squad.jpg,nolink,25x25,Squad);3&amp;ref(Nation/LivingLead.jpg,nolink,25x25,Leadership);80|18|
|~|&gt;|&gt;|&gt;|&gt;|&gt;|BGCOLOR(#F5F5F5):基本的な指揮官。装備は良質だが盾を持たない|
|BGCOLOR(#F5F5F5):Tribuni|指揮官|&amp;ref(Nation/C_Gold.jpg,nolink,25x25,Gold);80&amp;ref(Nation/C_Resource.jpg,nolink,25x25,Resource);30&amp;ref(Nation/C_Command.jpg,nolink,25x25,Commander Point);1|&amp;ref(Nation/R_Fort.jpg,nolink,25x25,Land Fortress);||&amp;ref(Nation/Squad.jpg,nolink,25x25,Squad);3&amp;ref(Nation/LivingLead.jpg,nolink,25x25,Leadership);80&amp;ref(Item/Inspirational.jpg,nolink,25x25,Inspirational (+1));|16|
|~|&gt;|&gt;|&gt;|&gt;|&gt;|BGCOLOR(#F5F5F5):重装備な指揮官。大盾を備え指揮も上手い|
|BGCOLOR(#F5F5F5):Magister Militum|指揮官|&amp;ref(Nation/C_Gold.jpg,nolink,25x25,Gold);110&amp;ref(Nation/C_Resource.jpg,nolink,25x25,Resource);22&amp;ref(Nation/C_Command.jpg,nolink,25x25,Commander Point);2|&amp;ref(Nation/R_Fort.jpg,nolink,25x25,Land Fortress);||&amp;ref(Nation/Squad.jpg,nolink,25x25,Squad);4&amp;ref(Nation/LivingLead.jpg,nolink,25x25,Leadership);120|16|
|~|&gt;|&gt;|&gt;|&gt;|&gt;|BGCOLOR(#F5F5F5):上位指揮官。やはり盾は持っていない|
|BGCOLOR(#F5F5F5):Battle Deacon|聖職者&amp;ref(Nation/Sacred.jpg,nolink,25x25,Sacred);|&amp;ref(Nation/C_Gold.jpg,nolink,25x25,Gold);65&amp;ref(Nation/C_Resource.jpg,nolink,25x25,Resource);19&amp;ref(Nation/C_Command.jpg,nolink,25x25,Commander Point);1|&amp;ref(Nation/R_Fort.jpg,nolink,25x25,Land Fortress);|&amp;ref(Spell/P_Holy.jpg,nolink,25x25,Temple Needed);|&amp;ref(Nation/Squad.jpg,nolink,25x25,Squad);2&amp;ref(Nation/LivingLead.jpg,nolink,25x25,Leadership);40|14|
|~|&gt;|&gt;|&gt;|&gt;|&gt;|BGCOLOR(#F5F5F5):レベル1の聖職者。防具を持ち弱い毒耐性も備える|
|BGCOLOR(#F5F5F5):Serpent Acolyte|聖職者&amp;ref(Nation/Sacred.jpg,nolink,25x25,Sacred);|&amp;ref(Nation/C_Gold.jpg,nolink,25x25,Gold);70&amp;ref(Nation/C_Resource.jpg,nolink,25x25,Resource);1&amp;ref(Nation/C_Command.jpg,nolink,25x25,Commander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|~|&gt;|&gt;|&gt;|&gt;|&gt;|BGCOLOR(#F5F5F5):レベル1の聖職者。緑の魔法技能も持つ|
|BGCOLOR(#F5F5F5):Renata|魔術師&amp;ref(Nation/Sacred.jpg,nolink,25x25,Sacred);|&amp;ref(Nation/C_Gold.jpg,nolink,25x25,Gold);150&amp;ref(Nation/C_Resource.jpg,nolink,25x25,Resource);1&amp;ref(Nation/C_Command.jpg,nolink,25x25,Commander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Leadership);30|16|
|~|&gt;|&gt;|&gt;|&gt;|&gt;|BGCOLOR(#F5F5F5):水や死などの魔法技能を持つ。まず使わないが聖水の水差しを携行|
|BGCOLOR(#F5F5F5):Renatus|魔術師&amp;ref(Nation/Sacred.jpg,nolink,25x25,Sacred);|&amp;ref(Nation/C_Gold.jpg,nolink,25x25,Gold);150&amp;ref(Nation/C_Resource.jpg,nolink,25x25,Resource);1&amp;ref(Nation/C_Command.jpg,nolink,25x25,Commander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Leadership);30+|16|
|~|&gt;|&gt;|&gt;|&gt;|&gt;|BGCOLOR(#F5F5F5):水や死などの魔法技能を持つ。あまり特徴はない|
|BGCOLOR(#F5F5F5):Serpent Assassin|暗殺者&amp;ref(Nation/Sacred.jpg,nolink,25x25,Sacred);|&amp;ref(Nation/C_Gold.jpg,nolink,25x25,Gold);75&amp;ref(Nation/C_Resource.jpg,nolink,25x25,Resource);1&amp;ref(Nation/C_Command.jpg,nolink,25x25,Commander Point);2|&amp;ref(Nation/R_Fort.jpg,nolink,25x25,Land Fortress);|&amp;ref(Spell/P_Holy.jpg,nolink,25x25,Temple Needed);||16|
|~|&gt;|&gt;|&gt;|&gt;|&gt;|BGCOLOR(#F5F5F5):猛毒の短剣を持つ暗殺者。包囲された要塞での活動も可能|
|BGCOLOR(#F5F5F5):Serpent Lord|指揮官&amp;ref(Nation/Sacred.jpg,nolink,25x25,Sacred);|&amp;ref(Nation/C_Gold.jpg,nolink,25x25,Gold);100&amp;ref(Nation/C_Resource.jpg,nolink,25x25,Resource);56&amp;ref(Nation/C_Command.jpg,nolink,25x25,Commander Point);1|&amp;ref(Nation/R_Capital.jpg,nolink,25x25,National Capital);|&amp;ref(Spell/P_Holy.jpg,nolink,25x25,Temple Needed);|&amp;ref(Nation/Squad.jpg,nolink,25x25,Squad);2&amp;ref(Nation/LivingLead.jpg,nolink,25x25,Leadership);40|16|
|~|&gt;|&gt;|&gt;|&gt;|&gt;|BGCOLOR(#F5F5F5):神聖な指揮官。戦闘能力は高めだが指揮は下手|
|BGCOLOR(#F5F5F5):Theurg|聖職者&amp;ref(Nation/Sacred.jpg,nolink,25x25,Sacred);|&amp;ref(Nation/C_Gold.jpg,nolink,25x25,Gold);135&amp;ref(Nation/C_Resource.jpg,nolink,25x25,Resource);2&amp;ref(Nation/C_Command.jpg,nolink,25x25,Commander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Leadership);15+|16|
|~|&gt;|&gt;|&gt;|&gt;|&gt;|BGCOLOR(#F5F5F5):レベル1の聖職者。星などの魔法技能も持つ|
|BGCOLOR(#F5F5F5):Serpent Priest|聖職者&amp;ref(Nation/Sacred.jpg,nolink,25x25,Sacred);|&amp;ref(Nation/C_Gold.jpg,nolink,25x25,Gold);265&amp;ref(Nation/C_Resource.jpg,nolink,25x25,Resource);1&amp;ref(Nation/C_Command.jpg,nolink,25x25,Commander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Leadership);0+|16|
|~|&gt;|&gt;|&gt;|&gt;|&gt;|BGCOLOR(#F5F5F5):レベル2の聖職者。緑や水などの魔法技能も持つ|
|BGCOLOR(#F5F5F5):Leo|魔術師|&amp;ref(Nation/C_Gold.jpg,nolink,25x25,Gold);80&amp;ref(Nation/C_Resource.jpg,nolink,25x25,Resource);22&amp;ref(Nation/C_Command.jpg,nolink,25x25,Commander Point);1|&amp;ref(Nation/R_Foreign.jpg,nolink,25x25,Non-Fort Land);|&amp;ref(Spell/P_Research.jpg,nolink,25x25,Lab Needed);|&amp;ref(Nation/Squad.jpg,nolink,25x25,Squad);3&amp;ref(Nation/LivingLead.jpg,nolink,25x25,Leadership);85&amp;ref(Nation/MagicLead.jpg,nolink,25x25,Magic Leadership);5+|18|
|~|&gt;|&gt;|&gt;|&gt;|&gt;|BGCOLOR(#F5F5F5):火などの魔法技能を持つ指揮官。異端者のため侵略部隊向け|
|BGCOLOR(#F5F5F5):Heliodromus|魔術師|&amp;ref(Nation/C_Gold.jpg,nolink,25x25,Gold);90&amp;ref(Nation/C_Resource.jpg,nolink,25x25,Resource);1&amp;ref(Nation/C_Command.jpg,nolink,25x25,Commander Point);2|&amp;ref(Nation/R_Foreign.jpg,nolink,25x25,Non-Fort Land);|&amp;ref(Spell/P_Research.jpg,nolink,25x25,Lab Needed);|&amp;ref(Nation/Squad.jpg,nolink,25x25,Squad);1&amp;ref(Nation/MagicLead.jpg,nolink,25x25,Magic Leadership);10+|16|
|~|&gt;|&gt;|&gt;|&gt;|&gt;|BGCOLOR(#F5F5F5):火などの魔法技能を持つ。異端者なので活動場所に注意|
|BGCOLOR(#F5F5F5):Mystes|魔術師|&amp;ref(Nation/C_Gold.jpg,nolink,25x25,Gold);40&amp;ref(Nation/C_Resource.jpg,nolink,25x25,Resource);1&amp;ref(Nation/C_Command.jpg,nolink,25x25,Commander Point);1|&amp;ref(Nation/R_Foreign.jpg,nolink,25x25,Non-Fort Land);|&amp;ref(Spell/P_Research.jpg,nolink,25x25,Lab Needed);|&amp;ref(Nation/Squad.jpg,nolink,25x25,Squad);1&amp;ref(Nation/LivingLead.jpg,nolink,25x25,Leadership);10&amp;ref(Nation/MagicLead.jpg,nolink,25x25,Magic Leadership);5+|16|
|~|&gt;|&gt;|&gt;|&gt;|&gt;|BGCOLOR(#F5F5F5):緑などの魔法技能を持つ。芸がない代わりに異端者でもなく安価|
|BGCOLOR(#F5F5F5):Epoptes|魔術師|&amp;ref(Nation/C_Gold.jpg,nolink,25x25,Gold);110&amp;ref(Nation/C_Resource.jpg,nolink,25x25,Resource);1&amp;ref(Nation/C_Command.jpg,nolink,25x25,Commander Point);2|&amp;ref(Nation/R_Foreign.jpg,nolink,25x25,Non-Fort Land);|&amp;ref(Spell/P_Research.jpg,nolink,25x25,Lab Needed);|&amp;ref(Nation/Squad.jpg,nolink,25x25,Squad);1&amp;ref(Nation/LivingLead.jpg,nolink,25x25,Leadership);10&amp;ref(Nation/MagicLead.jpg,nolink,25x25,Magic Leadership);10+|16|
|~|&gt;|&gt;|&gt;|&gt;|&gt;|BGCOLOR(#F5F5F5):緑などの魔法技能を持つ。病気治療ができるが異端者|
|BGCOLOR(#F5F5F5):Reveler|魔術師|&amp;ref(Nation/C_Gold.jpg,nolink,25x25,Gold);50&amp;ref(Nation/C_Resource.jpg,nolink,25x25,Resource);1&amp;ref(Nation/C_Command.jpg,nolink,25x25,Commander Point);1|&amp;ref(Nation/R_Foreign.jpg,nolink,25x25,Non-Fort Land);|&amp;ref(Spell/P_Research.jpg,nolink,25x25,Lab Needed);|&amp;ref(Nation/Squad.jpg,nolink,25x25,Squad);2&amp;ref(Nation/LivingLead.jpg,nolink,25x25,Leadership);40&amp;ref(Nation/MagicLead.jpg,nolink,25x25,Magic Leadership);5+&amp;ref(Nation/UndeadLead.jpg,nolink,25x25,Undead Leadership);0+|16|
|~|&gt;|&gt;|&gt;|&gt;|&gt;|BGCOLOR(#F5F5F5):緑などの魔法技能を持つ。非常に強烈な異端者で不安も撒く|
***兵士
|名称|種別|コスト|&gt;|雇用条件|指揮枠|行軍|
|BGCOLOR(#F5F5F5):Milite|歩兵|&amp;ref(Nation/C_Gold.jpg,nolink,25x25,Gold);8&amp;ref(Nation/C_Resource.jpg,nolink,25x25,Resource);9&amp;ref(Nation/C_Recruitment.jpg,nolink,25x25,Recruitment Point);5|&amp;ref(Nation/R_Fort.jpg,nolink,25x25,Land Fortress);&amp;ref(Nation/R_Foreign.jpg,nolink,25x25,Non-Fort Land);||&amp;ref(Nation/LivingLead.jpg,nolink,25x25,Living);|14|
|~|&gt;|&gt;|&gt;|&gt;|&gt;|BGCOLOR(#F5F5F5):槍、投槍、大盾を持つ軽歩兵。弾避けとしては優秀な装備|
|BGCOLOR(#F5F5F5):Limitane|歩兵|&amp;ref(Nation/C_Gold.jpg,nolink,25x25,Gold);8&amp;ref(Nation/C_Resource.jpg,nolink,25x25,Resource);26&amp;ref(Nation/C_Recruitment.jpg,nolink,25x25,Recruitment Point);5|&amp;ref(Nation/R_Fort.jpg,nolink,25x25,Land Fortress);&amp;ref(Nation/R_Foreign.jpg,nolink,25x25,Non-Fort Land);||&amp;ref(Nation/LivingLead.jpg,nolink,25x25,Living);|10|
|~|&gt;|&gt;|&gt;|&gt;|&gt;|BGCOLOR(#F5F5F5):長剣、投槍、盾を持つ重歩兵。装備は良いが技量に問題がある|
|BGCOLOR(#F5F5F5):Limitane Primani|歩兵|&amp;ref(Nation/C_Gold.jpg,nolink,25x25,Gold);10&amp;ref(Nation/C_Resource.jpg,nolink,25x25,Resource);30&amp;ref(Nation/C_Recruitment.jpg,nolink,25x25,Recruitment Point);9|&amp;ref(Nation/R_Fort.jpg,nolink,25x25,Land Fortress);&amp;ref(Nation/R_Foreign.jpg,nolink,25x25,Non-Fort Land);||&amp;ref(Nation/LivingLead.jpg,nolink,25x25,Living);|8|
|~|&gt;|&gt;|&gt;|&gt;|&gt;|BGCOLOR(#F5F5F5):長剣と大盾を持つ重歩兵。国境警備隊は要塞防衛が得意|
|BGCOLOR(#F5F5F5):Limitane Standard|歩兵|&amp;ref(Nation/C_Gold.jpg,nolink,25x25,Gold);20&amp;ref(Nation/C_Resource.jpg,nolink,25x25,Resource);26&amp;ref(Nation/C_Recruitment.jpg,nolink,25x25,Recruitment Point);21|&amp;ref(Nation/R_Fort.jpg,nolink,25x25,Land Fortress);&amp;ref(Nation/R_Foreign.jpg,nolink,25x25,Non-Fort Land);||&amp;ref(Nation/LivingLead.jpg,nolink,25x25,Living);|10|
|~|&gt;|&gt;|&gt;|&gt;|&gt;|BGCOLOR(#F5F5F5):所属部隊の士気を高める。警備隊のため鈍いが要塞防衛が得意|
|BGCOLOR(#F5F5F5):Comitatense|歩兵|&amp;ref(Nation/C_Gold.jpg,nolink,25x25,Gold);15&amp;ref(Nation/C_Resource.jpg,nolink,25x25,Resource);26&amp;ref(Nation/C_Recruitment.jpg,nolink,25x25,Recruitment Point);21|&amp;ref(Nation/R_Fort.jpg,nolink,25x25,Land Fortress);||&amp;ref(Nation/LivingLead.jpg,nolink,25x25,Living);|16|
|~|&gt;|&gt;|&gt;|&gt;|&gt;|BGCOLOR(#F5F5F5):長剣、投槍、大盾を持つ重歩兵。機動隊は行軍が異様に早い|
|BGCOLOR(#F5F5F5):Palatine|歩兵|&amp;ref(Nation/C_Gold.jpg,nolink,25x25,Gold);20&amp;ref(Nation/C_Resource.jpg,nolink,25x25,Resource);30&amp;ref(Nation/C_Recruitment.jpg,nolink,25x25,Recruitment Point);31|&amp;ref(Nation/R_Fort.jpg,nolink,25x25,Land Fortress);||&amp;ref(Nation/LivingLead.jpg,nolink,25x25,Living);|14|
|~|&gt;|&gt;|&gt;|&gt;|&gt;|BGCOLOR(#F5F5F5):長剣と大盾を持つ重歩兵。技量にも優れる精鋭|
|BGCOLOR(#F5F5F5):Standard|歩兵|&amp;ref(Nation/C_Gold.jpg,nolink,25x25,Gold);30&amp;ref(Nation/C_Resource.jpg,nolink,25x25,Resource);26&amp;ref(Nation/C_Recruitment.jpg,nolink,25x25,Recruitment Point);21|&amp;ref(Nation/R_Fort.jpg,nolink,25x25,Land Fortress);||&amp;ref(Nation/LivingLead.jpg,nolink,25x25,Living);|16|
|~|&gt;|&gt;|&gt;|&gt;|&gt;|BGCOLOR(#F5F5F5):機動隊の軍旗持ち。当然彼らの行軍についていける|
|BGCOLOR(#F5F5F5):Retiarius|歩兵|&amp;ref(Nation/C_Gold.jpg,nolink,25x25,Gold);10&amp;ref(Nation/C_Resource.jpg,nolink,25x25,Resource);1&amp;ref(Nation/C_Recruitment.jpg,nolink,25x25,Recruitment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|BGCOLOR(#F5F5F5):Serpent Cataphract|騎兵&amp;ref(Nation/Sacred.jpg,nolink,25x25,Sacred);|&amp;ref(Nation/C_Gold.jpg,nolink,25x25,Gold);65&amp;ref(Nation/C_Resource.jpg,nolink,25x25,Resource);56&amp;ref(Nation/C_Recruitment.jpg,nolink,25x25,Recruitment Point);46|&amp;ref(Nation/R_Capital.jpg,nolink,25x25,National Capital);|&amp;ref(Spell/P_Holy.jpg,nolink,25x25,Temple Needed);|&amp;ref(Nation/LivingLead.jpg,nolink,25x25,Living);|14|
|~|&gt;|&gt;|&gt;|&gt;|&gt;|BGCOLOR(#F5F5F5):軽突撃槍と盾を持つ重騎兵。騎兵としては鈍重だが戦闘力は十分|
|BGCOLOR(#F5F5F5):Hydra Hatchling|魔獣&amp;ref(Nation/Sacred.jpg,nolink,25x25,Sacred);|&amp;ref(Nation/C_Gold.jpg,nolink,25x25,Gold);35&amp;ref(Nation/C_Resource.jpg,nolink,25x25,Resource);1&amp;ref(Nation/C_Recruitment.jpg,nolink,25x25,Recruitment Point);15|&amp;ref(Nation/R_Capital.jpg,nolink,25x25,National Capital);&amp;ref(Spell/P_Holy.jpg,nolink,25x25,Train Monster in Temple (Free));|&amp;ref(Spell/P_Holy.jpg,nolink,25x25,Temple Needed);|&amp;ref(Nation/LivingLead.jpg,nolink,25x25,Living);&amp;ref(Nation/Animal.jpg,nolink,25x25,Animal);&amp;ref(Nation/Undisciplined.jpg,nolink,25x25,Undisciplined);|10&amp;ref(Nation/Swamp-Survival.jpg,nolink,25x25,Swamp Survival);&amp;ref(Nation/Swimming.jpg,nolink,25x25,Swimming);|
|~|&gt;|&gt;|&gt;|&gt;|&gt;|BGCOLOR(#F5F5F5):三つ首のHydraの幼生。毒霧を撒くため扱いに注意|
|BGCOLOR(#F5F5F5):Hydra|魔獣&amp;ref(Nation/Sacred.jpg,nolink,25x25,Sacred);|&amp;ref(Nation/C_Gold.jpg,nolink,25x25,Gold);210&amp;ref(Nation/C_Resource.jpg,nolink,25x25,Resource);1&amp;ref(Nation/C_Recruitment.jpg,nolink,25x25,Recruitment Point);50|1/&amp;ref(Nation/R_Capital.jpg,nolink,25x25,National Capital);|&amp;ref(Spell/P_Holy.jpg,nolink,25x25,Temple Needed);|&amp;ref(Nation/LivingLead.jpg,nolink,25x25,Living);&amp;ref(Nation/Animal.jpg,nolink,25x25,Animal);&amp;ref(Nation/Undisciplined.jpg,nolink,25x25,Undisciplined);|10&amp;ref(Nation/Swamp-Survival.jpg,nolink,25x25,Swamp Survival);&amp;ref(Nation/Swimming.jpg,nolink,25x25,Swimming);|
|~|&gt;|&gt;|&gt;|&gt;|&gt;|BGCOLOR(#F5F5F5):五つ首の大蛇。猛烈な連打を放つが扱いが難しい|
|BGCOLOR(#F5F5F5):Limitane Solaris|歩兵|&amp;ref(Nation/C_Gold.jpg,nolink,25x25,Gold);14&amp;ref(Nation/C_Resource.jpg,nolink,25x25,Resource);26&amp;ref(Nation/C_Recruitment.jpg,nolink,25x25,Recruitment Point);18|&amp;ref(Nation/R_Foreign.jpg,nolink,25x25,Non-Fort Land);||&amp;ref(Nation/LivingLead.jpg,nolink,25x25,Living);|10|
|~|&gt;|&gt;|&gt;|&gt;|&gt;|BGCOLOR(#F5F5F5):長剣、投槍、大盾を持つ重歩兵。通常版より遥かに技量に優れる|
|BGCOLOR(#F5F5F5):Primani Solaris|歩兵|&amp;ref(Nation/C_Gold.jpg,nolink,25x25,Gold);18&amp;ref(Nation/C_Resource.jpg,nolink,25x25,Resource);30&amp;ref(Nation/C_Recruitment.jpg,nolink,25x25,Recruitment Point);27|&amp;ref(Nation/R_Foreign.jpg,nolink,25x25,Non-Fort Land);||&amp;ref(Nation/LivingLead.jpg,nolink,25x25,Living);|8|
|~|&gt;|&gt;|&gt;|&gt;|&gt;|BGCOLOR(#F5F5F5):長剣と大盾を持つ重歩兵。鈍重だが戦闘力は精鋭並|
**守備隊
|種別|指揮官|兵士|備考|
|陸上下位|Centurion|Milite:10　Limitane:10　Limitane Primani:5||
|陸上上位|Leo|Limitane Primani:10||
|陸上要塞|Centurion|Slinger:15||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|魔法土地|The Imperial Capital, Temple of the Spheres, The Sacred Swamp|
|宝石収入|&amp;ref(Spell/V_Astral.jpg,nolink,25x25,Astral Pearl);1&amp;ref(Spell/V_Nature.jpg,nolink,25x25,Nature Gem);3|
|特殊機能||
***魔法技能
|名称|雇用|固定魔力|変動魔力|研究力|特殊能力|
|Battle Deacon|&amp;ref(Nation/R_Fort.jpg,nolink,25x25,Land Fortress);|&amp;ref(Spell/P_Holy.jpg,nolink,25x25,Holy);1|||&amp;ref(Nation/Sacred.jpg,nolink,25x25,Sacred);|
|Serpent Acolyte|&amp;ref(Nation/R_Fort.jpg,nolink,25x25,Land Fortress);|&amp;ref(Spell/P_Nature.jpg,nolink,25x25,Nature);1&amp;ref(Spell/P_Holy.jpg,nolink,25x25,Holy);1||&amp;ref(Spell/P_Research.jpg,nolink,25x25,Research);7|&amp;ref(Nation/Sacred.jpg,nolink,25x25,Sacred);|
|Renata|&amp;ref(Nation/R_Fort.jpg,nolink,25x25,Land Fortress);|&amp;ref(Spell/P_Water.jpg,nolink,25x25,Water);1&amp;ref(Spell/P_Death.jpg,nolink,25x25,Death);1|&amp;ref(Spell/P_Water.jpg,nolink,25x25,Water);&amp;ref(Spell/P_Astral.jpg,nolink,25x25,Astral);&amp;ref(Spell/P_Nature.jpg,nolink,25x25,Nature);+1:100%|&amp;ref(Spell/P_Research.jpg,nolink,25x25,Research);11|&amp;ref(Nation/Sacred.jpg,nolink,25x25,Sacred);|
|Renatus|&amp;ref(Nation/R_Fort.jpg,nolink,25x25,Land Fortress);|&amp;ref(Spell/P_Water.jpg,nolink,25x25,Water);1&amp;ref(Spell/P_Death.jpg,nolink,25x25,Death);1|&amp;ref(Spell/P_Astral.jpg,nolink,25x25,Astral);&amp;ref(Spell/P_Death.jpg,nolink,25x25,Death);&amp;ref(Spell/P_Nature.jpg,nolink,25x25,Nature);+1:100%|&amp;ref(Spell/P_Research.jpg,nolink,25x25,Research);11|&amp;ref(Nation/Sacred.jpg,nolink,25x25,Sacred);|
|Theurg|&amp;ref(Nation/R_Capital.jpg,nolink,25x25,National Capital);|&amp;ref(Spell/P_Astral.jpg,nolink,25x25,Astral);1&amp;ref(Spell/P_Holy.jpg,nolink,25x25,Holy);1|&amp;ref(Spell/P_Air.jpg,nolink,25x25,Air);&amp;ref(Spell/P_Water.jpg,nolink,25x25,Water);&amp;ref(Spell/P_Astral.jpg,nolink,25x25,Astral);+1:100%|&amp;ref(Spell/P_Research.jpg,nolink,25x25,Research);9|&amp;ref(Nation/Sacred.jpg,nolink,25x25,Sacred);|
|Serpent Priest|&amp;ref(Nation/R_Capital.jpg,nolink,25x25,National Capital);|&amp;ref(Spell/P_Water.jpg,nolink,25x25,Water);1&amp;ref(Spell/P_Nature.jpg,nolink,25x25,Nature);2&amp;ref(Spell/P_Holy.jpg,nolink,25x25,Holy);2|&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13+|&amp;ref(Nation/Sacred.jpg,nolink,25x25,Sacred);|
|Leo|&amp;ref(Nation/R_Foreign.jpg,nolink,25x25,Non-Fort Land);|&amp;ref(Spell/P_Fire.jpg,nolink,25x25,Fire);1|&amp;ref(Spell/P_Nature.jpg,nolink,25x25,Nature);+1:10%|&amp;ref(Spell/P_Research.jpg,nolink,25x25,Research);5+|&amp;ref(Nation/Inept-Researcher.jpg,nolink,25x25,Inept Researcher (-2));&amp;ref(Nation/Heretic.jpg,nolink,25x25,Heretic (1));|
|Heliodromus|&amp;ref(Nation/R_Foreign.jpg,nolink,25x25,Non-Fort Land);|&amp;ref(Spell/P_Fire.jpg,nolink,25x25,Fire);1|&amp;ref(Spell/P_Fire.jpg,nolink,25x25,Fire);&amp;ref(Spell/P_Nature.jpg,nolink,25x25,Nature);+1:100%&amp;br;&amp;ref(Spell/P_Fire.jpg,nolink,25x25,Fire);+1:10%|&amp;ref(Spell/P_Research.jpg,nolink,25x25,Research);7+|&amp;ref(Nation/Inept-Researcher.jpg,nolink,25x25,Inept Researcher (-2));&amp;ref(Nation/Heretic.jpg,nolink,25x25,Heretic (2));|
|Mystes|&amp;ref(Nation/R_Foreign.jpg,nolink,25x25,Non-Fort Land);|&amp;ref(Spell/P_Nature.jpg,nolink,25x25,Nature);1|&amp;ref(Spell/P_Earth.jpg,nolink,25x25,Earth);&amp;ref(Spell/P_Nature.jpg,nolink,25x25,Nature);+1:10%|&amp;ref(Spell/P_Research.jpg,nolink,25x25,Research);5+|&amp;ref(Nation/Inept-Researcher.jpg,nolink,25x25,Inept Researcher (-2));|
|Epoptes|&amp;ref(Nation/R_Foreign.jpg,nolink,25x25,Non-Fort Land);|&amp;ref(Spell/P_Nature.jpg,nolink,25x25,Nature);1|&amp;ref(Spell/P_Earth.jpg,nolink,25x25,Earth);&amp;ref(Spell/P_Nature.jpg,nolink,25x25,Nature);+1:100%&amp;br;&amp;ref(Spell/P_Nature.jpg,nolink,25x25,Nature);+1:10%|&amp;ref(Spell/P_Research.jpg,nolink,25x25,Research);7+|&amp;ref(Nation/Inept-Researcher.jpg,nolink,25x25,Inept Researcher (-2));&amp;ref(Nation/Disease-Healer.jpg,nolink,25x25,Disease Healer (1));&amp;ref(Nation/Heretic.jpg,nolink,25x25,Heretic (2));|
|Reveler|&amp;ref(Nation/R_Foreign.jpg,nolink,25x25,Non-Fort Land);|&amp;ref(Spell/P_Nature.jpg,nolink,25x25,Nature);1|&amp;ref(Spell/P_Nature.jpg,nolink,25x25,Nature);&amp;ref(Spell/P_Blood.jpg,nolink,25x25,Blood);+1:20%|&amp;ref(Spell/P_Research.jpg,nolink,25x25,Research);3+|&amp;ref(Nation/Inept-Researcher.jpg,nolink,25x25,Inept Researcher (-4));&amp;ref(Nation/Heretic.jpg,nolink,25x25,Heretic (3));|
***固有呪文
|領域|名称|主系統|副系統|消費|使用場面|簡易分類|
|Conjuration Lv3|Pride of Lions|&amp;ref(Spell/P_Nature.jpg,nolink,25x25,Nature);2||&amp;ref(Spell/V_Nature.jpg,nolink,25x25,Nature Gem);10|儀式/陸上専用|兵士召喚|
|~|~|&gt;|&gt;|&gt;|&gt;|敏捷なGreat Lionを10+体召喚します|
|Conjuration Lv5|Contact Lar|&amp;ref(Spell/P_Nature.jpg,nolink,25x25,Nature);1||&amp;ref(Spell/V_Nature.jpg,nolink,25x25,Nature Gem);16|儀式/陸上専用|指揮官召喚|
|~|~|&gt;|&gt;|&gt;|&gt;|緑などの魔法を使う田舎の精霊Larを召喚します|
|Conjuration Lv9|Daughter of Typhon|&amp;ref(Spell/P_Nature.jpg,nolink,25x25,Nature);5|&amp;ref(Spell/P_Death.jpg,nolink,25x25,Death);2||儀式/陸上専用|兵士召喚|
|~|~|&gt;|&gt;|&gt;|&gt;|1体のみ存在する強大な不死の大蛇Daughter of Typhonを召喚します|
|Enchantment Lv2|Gift of the Sacred Swamp|&amp;ref(Spell/P_Nature.jpg,nolink,25x25,Nature);1|&amp;ref(Spell/P_Holy.jpg,nolink,25x25,Holy);1||戦闘/水陸両用|強化|
|~|~|&gt;|&gt;|&gt;|&gt;|中範囲の味方に弱い毒物耐性を与えます|
|Enchantment Lv3|Katabasis|&amp;ref(Spell/P_Death.jpg,nolink,25x25,Death);1|&amp;ref(Spell/P_Water.jpg,nolink,25x25,Water);1|&amp;ref(Spell/V_Death.jpg,nolink,25x25,Death Gem);8|儀式/陸上専用|個人呪附|
|~|~|&gt;|&gt;|&gt;|&gt;|自身に死後一度だけ蘇る力を与えます|
|Enchantment Lv3|Epopteia|&amp;ref(Spell/P_Nature.jpg,nolink,25x25,Nature);1||&amp;ref(Spell/V_Nature.jpg,nolink,25x25,Nature Gem);12|儀式/陸上専用|地方呪附|
|~|~|&gt;|&gt;|&gt;|&gt;|異端の儀式により次の春が来るまで州のGrowth天秤を増加させます|
|Enchantment Lv5|Awaken Hamadryad|&amp;ref(Spell/P_Nature.jpg,nolink,25x25,Nature);4||&amp;ref(Spell/V_Nature.jpg,nolink,25x25,Nature Gem);25|儀式/森林限定|指揮官召喚|
|~|~|&gt;|&gt;|&gt;|&gt;|緑魔法を使う固定された木の精霊Hamadryadを召喚します|
|Thaumaturgy Lv3|Taurobolium|&amp;ref(Spell/P_Nature.jpg,nolink,25x25,Nature);1|&amp;ref(Spell/P_Fire.jpg,nolink,25x25,Fire);1|&amp;ref(Spell/V_Nature.jpg,nolink,25x25,Nature Gem);6|儀式/陸上専用|個人呪附|
|~|~|&gt;|&gt;|&gt;|&gt;|使用したHeliodromusに一年間のみ力を与えます|
|Blood Magic Lv1|Orgy|&amp;ref(Spell/P_Blood.jpg,nolink,25x25,Blood);1|&amp;ref(Spell/P_Nature.jpg,nolink,25x25,Nature);1|&amp;ref(Spell/V_Blood.jpg,nolink,25x25,Blood Slave);1|儀式/陸上専用|軍団召喚|
|~|~|&gt;|&gt;|&gt;|&gt;|Maenad6体とその指揮官Satyrを召喚します|
***固有アイテム
なし
**聖職
***支配圏特殊効果
なし
***聖職者特殊能力
なし
</v>
      </c>
    </row>
    <row r="74" spans="1:31" x14ac:dyDescent="0.15">
      <c r="A74" t="s">
        <v>3012</v>
      </c>
      <c r="B74" t="s">
        <v>3013</v>
      </c>
      <c r="C74" t="s">
        <v>3014</v>
      </c>
      <c r="D74" t="s">
        <v>3080</v>
      </c>
      <c r="E74" s="10" t="s">
        <v>13066</v>
      </c>
      <c r="F74" s="10" t="s">
        <v>13065</v>
      </c>
      <c r="I74" t="s">
        <v>13064</v>
      </c>
      <c r="K74" t="s">
        <v>13063</v>
      </c>
      <c r="L74" t="s">
        <v>12916</v>
      </c>
      <c r="M74" t="s">
        <v>12852</v>
      </c>
      <c r="P74">
        <v>3</v>
      </c>
      <c r="T74">
        <v>100</v>
      </c>
      <c r="U74">
        <v>500</v>
      </c>
      <c r="W74">
        <v>400</v>
      </c>
      <c r="X74" t="s">
        <v>13068</v>
      </c>
      <c r="Y74" t="s">
        <v>12917</v>
      </c>
      <c r="Z74" t="s">
        <v>12918</v>
      </c>
      <c r="AB74" t="str">
        <f t="shared" si="5"/>
        <v>|BGCOLOR(#FDFDFD):[[&amp;ref(Lemuria.jpg,nolink,50x65,Lemuria, Soul Gates);&gt;./Lemuria]]</v>
      </c>
      <c r="AC74" t="str">
        <f t="shared" ca="1" si="4"/>
        <v>|BGCOLOR(#FAEBD7):[[''Lemuria''&gt;./Lemuria]]</v>
      </c>
      <c r="AD74" t="str">
        <f t="shared" ca="1" si="6"/>
        <v>|CENTER:130|CENTER:130|CENTER:130|CENTER:130|CENTER:130|c
|BGCOLOR(#FAEBD7):[[''Arcoscephale''&gt;./Arcoscephale]]|BGCOLOR(#FAEBD7):[[''Pythium''&gt;./Pythium]]|BGCOLOR(#FAEBD7):[[''Lemuria''&gt;./Lemuria]]</v>
      </c>
      <c r="AE74" t="str">
        <f ca="1">CONCATENATE("*",B74,", ",C74,CHAR(10),E74,CHAR(10),"**国勢",CHAR(10),"|種族|",F74,"|",CHAR(10),"|経済|",G74,"|",CHAR(10),"|気候|",IF(H74&lt;&gt;"",REPT(SUBSTITUTE(SUBSTITUTE(LEFT(H74,4),"Heat","&amp;ref(Spell/S_Heat.jpg,nolink,25x25,Heat);"),"Cold","&amp;ref(Spell/S_Cold.jpg,nolink,25x25,Cold);"),RIGHT(H74,1)),""),"|",CHAR(10),"|祝福|",SUBSTITUTE(SUBSTITUTE(SUBSTITUTE(SUBSTITUTE(SUBSTITUTE(SUBSTITUTE(SUBSTITUTE(SUBSTITUTE(J74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74&amp;" "&amp;B74&amp;" 指揮官 S",Troops!$A:$A,0)&amp;":AJ"&amp;MATCH(A74&amp;" "&amp;B74&amp;" 指揮官 E",Troops!$A:$A,0))),myConcat(INDIRECT("Troops!AJ"&amp;MATCH(A74&amp;" "&amp;B74&amp;" 指揮官 S",Troops!$A:$A,0)))),CHAR(10),"***兵士",CHAR(10),"|名称|種別|コスト|&gt;|雇用条件|指揮枠|行軍|",CHAR(10),IFERROR(myConcat(INDIRECT("Troops!AJ"&amp;MATCH(A74&amp;" "&amp;B74&amp;" 兵士 S",Troops!$A:$A,0)&amp;":AJ"&amp;MATCH(A74&amp;" "&amp;B74&amp;" 兵士 E",Troops!$A:$A,0))),myConcat(INDIRECT("Troops!AJ"&amp;MATCH(A74&amp;" "&amp;B74&amp;" 指揮官 S",Troops!$A:$A,0)))),"**守備隊",CHAR(10),"|種別|指揮官|兵士|備考|",CHAR(10),IFERROR(myConcat(INDIRECT("Defence!H"&amp;MATCH(A74&amp;" "&amp;B74&amp;" S",Defence!$A:$A,0)&amp;":H"&amp;MATCH(A74&amp;" "&amp;B74&amp;" E",Defence!$A:$A,0))),myConcat(INDIRECT("Defence!H"&amp;MATCH(A74&amp;" "&amp;B74&amp;" S",Defence!$A:$A,0)))),CHAR(10),"**建造物",CHAR(10),"***首都要塞",CHAR(10),"|名称|管理力|指揮官雇用|兵士雇用|食糧庫|守備隊倍率|防壁強度|",CHAR(10),VLOOKUP(L74,Fort!$D:$M,10,FALSE),CHAR(10),"***陸上要塞",CHAR(10),"|名称|建造費|工期|管理力|指揮官雇用|兵士雇用|食糧庫|守備隊倍率|防壁強度|",CHAR(10),IFERROR(myConcat(INDIRECT(ADDRESS(MATCH(M74&amp;"1",Fort!$A:$A,0),MATCH(T74,Fort!$1:$1,0),3,1,"Fort")&amp;":"&amp;ADDRESS(MATCH(M74&amp;P74,Fort!$A:$A,0),MATCH(T74,Fort!$1:$1,0),3,1))),myConcat(INDIRECT(ADDRESS(MATCH(M74&amp;"1",Fort!$A:$A,0),MATCH(T74,Fort!$1:$1,0),3,1,"Fort")))),IFERROR("***沿岸要塞"&amp;CHAR(10)&amp;"|名称|建造費|工期|管理力|指揮官雇用|兵士雇用|食糧庫|守備隊倍率|防壁強度|"&amp;CHAR(10)&amp;IFERROR(myConcat(INDIRECT(ADDRESS(MATCH(N74&amp;"1",Fort!$A:$A,0),MATCH(T74,Fort!$1:$1,0),3,1,"Fort")&amp;":"&amp;ADDRESS(MATCH(N74&amp;Q74,Fort!$A:$A,0),MATCH(T74,Fort!$1:$1,0),3,1))),myConcat(INDIRECT(ADDRESS(MATCH(N74&amp;"1",Fort!$A:$A,0),MATCH(T74,Fort!$1:$1,0),3,1,"Fort")))&amp;CHAR(10)),""),"***水中要塞",CHAR(10),IFERROR("|名称|建造費|工期|管理力|指揮官雇用|兵士雇用|食糧庫|守備隊倍率|防壁強度|"&amp;CHAR(10)&amp;IFERROR(myConcat(INDIRECT(ADDRESS(MATCH(O74&amp;"1",Fort!$A:$A,0),MATCH(T74,Fort!$1:$1,0),3,1,"Fort")&amp;":"&amp;ADDRESS(MATCH(O74&amp;R74,Fort!$A:$A,0),MATCH(T74,Fort!$1:$1,0),3,1))),myConcat(INDIRECT(ADDRESS(MATCH(O74&amp;"1",Fort!$A:$A,0),MATCH(T74,Fort!$1:$1,0),3,1,"Fort")))),"建造不可"),CHAR(10),"***研究所と寺院",CHAR(10),"|設備|費用|特殊効果|",CHAR(10),"|研究所|",IF(U74&lt;&gt;500,"''"&amp;U74&amp;"''",U74),"|",V74,"|",CHAR(10),"|寺院|",IF(W74&lt;&gt;400,"''"&amp;W74&amp;"''",W74),"|",X74,"|",CHAR(10),"**魔法",CHAR(10),"***魔法資源",CHAR(10),"|魔法土地|",Y74,"|",CHAR(10),"|宝石収入|",SUBSTITUTE(SUBSTITUTE(SUBSTITUTE(SUBSTITUTE(SUBSTITUTE(SUBSTITUTE(SUBSTITUTE(SUBSTITUTE(Z74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Slave);"),"|",CHAR(10),"|特殊機能|",AA74,"|",CHAR(10),"***魔法技能",CHAR(10),"|名称|雇用|固定魔力|変動魔力|研究力|特殊能力|",CHAR(10),IFERROR(myConcat(INDIRECT("MagicSkill!AM"&amp;MATCH(A74&amp;" "&amp;B74&amp;" S",MagicSkill!$A:$A,0)&amp;":AM"&amp;MATCH(A74&amp;" "&amp;B74&amp;" E",MagicSkill!$A:$A,0))),myConcat(INDIRECT("MagicSkill!AM"&amp;MATCH(A74&amp;" "&amp;B74&amp;" S",MagicSkill!$A:$A,0)))),CHAR(10),"***固有呪文",CHAR(10),IFERROR(CHAR(10)&amp;"|領域|名称|主系統|副系統|消費|使用場面|簡易分類|"&amp;CHAR(10)&amp;IFERROR(myConcat(INDIRECT("NationalSpellWork!E"&amp;MATCH(A74&amp;" "&amp;B74&amp;" S",NationalSpellWork!$A:$A,0)&amp;":E"&amp;MATCH(A74&amp;" "&amp;B74&amp;" E",NationalSpellWork!$A:$A,0))),myConcat(INDIRECT("NationalSpellWork!E"&amp;MATCH(A74&amp;" "&amp;B74&amp;" S",NationalSpellWork!$A:$A,0)))),"なし"),CHAR(10),"***固有アイテム",CHAR(10),IFERROR(IFERROR(myConcat(INDIRECT("NationalItemWork!E"&amp;MATCH(A74&amp;" "&amp;B74&amp;" S",NationalItemWork!$A:$A,0)&amp;":E"&amp;MATCH(A74&amp;" "&amp;B74&amp;" E",NationalItemWork!$A:$A,0))),myConcat(INDIRECT("NationalItemWork!E"&amp;MATCH(A74&amp;" "&amp;B74&amp;" S",NationalItemWork!$A:$A,0)))),"なし"),CHAR(10),"**聖職",CHAR(10),"***支配圏特殊効果",CHAR(10),IF(I74&lt;&gt;"",I74,"なし"),CHAR(10),"***聖職者特殊能力",CHAR(10),IF(K74&lt;&gt;"",K74,"なし"),CHAR(10))</f>
        <v xml:space="preserve">*Lemuria, Soul Gates
Ermorの再度の滅亡により、古代帝国の残滓であるSceleriaの人々にはようやく希望が訪れました。
死者への恐怖は和らぎ、そして死霊の軍団は最早必要とされません。
その代わりに、Soullessは単純労働に用いられました。
しかし、Thaumaturgらはその興味を他へと向け始めました。
以来。民衆は不満を募らせていきました。
幾らかのSoullessの奴隷はまだ土を耕してはいましたが、Thaumaturgは民衆のために奴隷を作ることに興味がなく、一般人たちは見捨てられたように感じていました。
王国を機能させ続けるために、Thaumaturgは奴隷を提供し続けねばならないという要求は為されました。
対立は激化し、最終的にThaumaturgは、驚くべきほどに傲慢なる行為によってこの問題を永久に解決することを決定しました。
盛大な式典において、王国中のThaumaturgは交信の儀に加わり、その下等なる魂を冥界への門を開く儀式へと注ぎ、それによって死者たちが労働者や農民として自発的に現世に戻るであろうと期待していました。
ある意味では、儀式は成功しました。
門は開かれましたが、しかしThaumaturgらの下等なる魂は引き裂かれて門へと飲み込まれました。
そして門からは死者の使用人ではなく、亡霊の軍団兵や影の大軍が現れました。
現在、国土は徐々に衰え、闇の神の支配力の下に落ちつつあります。
幽霊と亡霊の軍団兵はかつて彼らのものだった地を奪還しようとし、そしてかつてのThaumaturgの砕かれた魂は、栄えある過去の影と記憶を呼び集めています。
**国勢
|種族|亡霊|
|経済||
|気候||
|祝福||
**正規軍
***指揮官
|名称|種別|コスト|&gt;|雇用条件|指揮能力|行軍|
|BGCOLOR(#F5F5F5):Shadow Tribune|聖職者&amp;ref(Nation/Sacred.jpg,nolink,25x25,Sacred);|&amp;ref(Nation/C_Gold.jpg,nolink,25x25,Gold);0&amp;ref(Nation/C_Resource.jpg,nolink,25x25,Resource);1&amp;ref(Nation/C_Command.jpg,nolink,25x25,Commander Point);1|&amp;ref(Nation/Dominion-Free-Spawn.jpg,nolink,25x25,Dominion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Needed);|&amp;ref(Nation/Squad.jpg,nolink,25x25,Squad);3&amp;ref(Nation/LivingLead.jpg,nolink,25x25,Leadership);80&amp;ref(Nation/UndeadLead.jpg,nolink,25x25,Undead Leadership);95|22&amp;ref(Nation/Floating.jpg,nolink,25x25,Floating);&amp;ref(Nation/Amphibian.jpg,nolink,25x25,Amphibian);|
|~|&gt;|&gt;|&gt;|&gt;|&gt;|BGCOLOR(#F5F5F5):レベル1の聖職者。霊の指揮官だが生者にも対応できる|
|BGCOLOR(#F5F5F5):Lemur Acolyte|聖職者&amp;ref(Nation/Sacred.jpg,nolink,25x25,Sacred);|&amp;ref(Nation/C_Gold.jpg,nolink,25x25,Gold);0&amp;ref(Nation/C_Resource.jpg,nolink,25x25,Resource);1&amp;ref(Nation/C_Command.jpg,nolink,25x25,Commander Point);2|&amp;ref(Nation/Dominion-Free-Spawn.jpg,nolink,25x25,Dominion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Underwater);）|&amp;ref(Spell/P_Research.jpg,nolink,25x25,Lab Needed);&amp;ref(Spell/P_Holy.jpg,nolink,25x25,Temple Needed);|&amp;ref(Nation/Squad.jpg,nolink,25x25,Squad);1&amp;ref(Nation/LivingLead.jpg,nolink,25x25,Leadership);10&amp;ref(Nation/UndeadLead.jpg,nolink,25x25,Undead Leadership);55|22&amp;ref(Nation/Stealthy.jpg,nolink,25x25,Stealthy (40));&amp;ref(Nation/Poor-Amphibian.jpg,nolink,25x25,Poor Amphibian);|
|~|&gt;|&gt;|&gt;|&gt;|&gt;|BGCOLOR(#F5F5F5):レベル1の聖職者。死の魔法を持ち良い環境での研究が得意|
***兵士
|名称|種別|コスト|&gt;|雇用条件|指揮枠|行軍|
|BGCOLOR(#F5F5F5):Dispossessed Spirit|歩兵|&amp;ref(Nation/C_Gold.jpg,nolink,25x25,Gold);0&amp;ref(Nation/C_Resource.jpg,nolink,25x25,Resource);1&amp;ref(Nation/C_Recruitment.jpg,nolink,25x25,Recruitment Point);8|&amp;ref(Nation/Dominion-Free-Spawn.jpg,nolink,25x25,Dominion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Underwater);）||&amp;ref(Nation/UndeadLead.jpg,nolink,25x25,Undead/Demon);&amp;ref(Nation/Undisciplined.jpg,nolink,25x25,Undisciplined);|16&amp;ref(Nation/Stealthy.jpg,nolink,25x25,Stealthy (40));&amp;ref(Nation/Floating.jpg,nolink,25x25,Floating);&amp;ref(Nation/Amphibian.jpg,nolink,25x25,Amphibian);|
|~|&gt;|&gt;|&gt;|&gt;|&gt;|BGCOLOR(#F5F5F5):死体から引き剥がされた弱く小さな霊。群れで敵を麻痺させる|
|BGCOLOR(#F5F5F5):Shadow Soldier|歩兵|&amp;ref(Nation/C_Gold.jpg,nolink,25x25,Gold);0&amp;ref(Nation/C_Resource.jpg,nolink,25x25,Resource);1&amp;ref(Nation/C_Recruitment.jpg,nolink,25x25,Recruitment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Land);）|&amp;ref(Spell/P_Holy.jpg,nolink,25x25,Temple Needed);|&amp;ref(Nation/UndeadLead.jpg,nolink,25x25,Undead/Demon);|20&amp;ref(Nation/Stealthy.jpg,nolink,25x25,Stealthy (40));&amp;ref(Nation/Floating.jpg,nolink,25x25,Floating);&amp;ref(Nation/Amphibian.jpg,nolink,25x25,Amphibian);|
|~|&gt;|&gt;|&gt;|&gt;|&gt;|BGCOLOR(#F5F5F5):敵を麻痺させる人間の影。闇の中では少し強くなる|
|BGCOLOR(#F5F5F5):Shadow Soldier|歩兵|&amp;ref(Nation/C_Gold.jpg,nolink,25x25,Gold);0&amp;ref(Nation/C_Resource.jpg,nolink,25x25,Resource);1&amp;ref(Nation/C_Recruitment.jpg,nolink,25x25,Recruitment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|~|&gt;|&gt;|&gt;|&gt;|&gt;|BGCOLOR(#F5F5F5):Atlantianの影。他の影より僅かに丈夫|
|BGCOLOR(#F5F5F5):Shadow Triton|歩兵|&amp;ref(Nation/C_Gold.jpg,nolink,25x25,Gold);0&amp;ref(Nation/C_Resource.jpg,nolink,25x25,Resource);1&amp;ref(Nation/C_Recruitment.jpg,nolink,25x25,Recruitment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|~|&gt;|&gt;|&gt;|&gt;|&gt;|BGCOLOR(#F5F5F5):Tritonの影。戦闘時の移動速度が速い|
|BGCOLOR(#F5F5F5):Shade|歩兵|&amp;ref(Nation/C_Gold.jpg,nolink,25x25,Gold);0&amp;ref(Nation/C_Resource.jpg,nolink,25x25,Resource);1&amp;ref(Nation/C_Recruitment.jpg,nolink,25x25,Recruitment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|~|&gt;|&gt;|&gt;|&gt;|&gt;|BGCOLOR(#F5F5F5):筋力を奪う影の世界の住民。闇により力を増す|
|BGCOLOR(#F5F5F5):Shade Beast|魔獣|&amp;ref(Nation/C_Gold.jpg,nolink,25x25,Gold);0&amp;ref(Nation/C_Resource.jpg,nolink,25x25,Resource);1&amp;ref(Nation/C_Recruitment.jpg,nolink,25x25,Recruitment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Needed);|&amp;ref(Nation/UndeadLead.jpg,nolink,25x25,Undead/Demon);|26&amp;ref(Nation/Stealthy.jpg,nolink,25x25,Stealthy (40));&amp;ref(Nation/Poor-Amphibian.jpg,nolink,25x25,Poor Amphibian);|
|~|&gt;|&gt;|&gt;|&gt;|&gt;|BGCOLOR(#F5F5F5):殺した敵をゾンビ化させる影の世界の猟犬。敏捷だが海は苦手|
|BGCOLOR(#F5F5F5):Ghost|歩兵|&amp;ref(Nation/C_Gold.jpg,nolink,25x25,Gold);0&amp;ref(Nation/C_Resource.jpg,nolink,25x25,Resource);1&amp;ref(Nation/C_Recruitment.jpg,nolink,25x25,Recruitment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(40));&amp;ref(Nation/Floating.jpg,nolink,25x25,Floating);&amp;ref(Nation/Poor-Amphibian.jpg,nolink,25x25,Poor Amphibian);|
|~|&gt;|&gt;|&gt;|&gt;|&gt;|BGCOLOR(#F5F5F5):生命力を啜る亡霊。恐怖と冷気を纏う|
|BGCOLOR(#F5F5F5):Apparition|歩兵|&amp;ref(Nation/C_Gold.jpg,nolink,25x25,Gold);0&amp;ref(Nation/C_Resource.jpg,nolink,25x25,Resource);1&amp;ref(Nation/C_Recruitment.jpg,nolink,25x25,Recruitment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|~|&gt;|&gt;|&gt;|&gt;|&gt;|BGCOLOR(#F5F5F5):病を振りまく怨霊。近付くだけでも感染させる|
|BGCOLOR(#F5F5F5):Spectral Velite|歩兵|&amp;ref(Nation/C_Gold.jpg,nolink,25x25,Gold);0&amp;ref(Nation/C_Resource.jpg,nolink,25x25,Resource);1&amp;ref(Nation/C_Recruitment.jpg,nolink,25x25,Recruitment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|~|&gt;|&gt;|&gt;|&gt;|&gt;|BGCOLOR(#F5F5F5):槍、投槍、盾を持つ霊。彼らの武器は抵抗により半減される|
|BGCOLOR(#F5F5F5):Spectral Hastatus|歩兵|&amp;ref(Nation/C_Gold.jpg,nolink,25x25,Gold);0&amp;ref(Nation/C_Resource.jpg,nolink,25x25,Resource);1&amp;ref(Nation/C_Recruitment.jpg,nolink,25x25,Recruitment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|~|&gt;|&gt;|&gt;|&gt;|&gt;|BGCOLOR(#F5F5F5):槍、投槍、盾を持つ霊。防具がない代わりにHPが上がっていく|
|BGCOLOR(#F5F5F5):Spectral Principe|歩兵|&amp;ref(Nation/C_Gold.jpg,nolink,25x25,Gold);0&amp;ref(Nation/C_Resource.jpg,nolink,25x25,Resource);1&amp;ref(Nation/C_Recruitment.jpg,nolink,25x25,Recruitment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|~|&gt;|&gt;|&gt;|&gt;|&gt;|BGCOLOR(#F5F5F5):長剣、投槍、盾を持つ霊。攻撃力と共に戦闘技能も向上|
|BGCOLOR(#F5F5F5):Spectral Triarius|歩兵|&amp;ref(Nation/C_Gold.jpg,nolink,25x25,Gold);0&amp;ref(Nation/C_Resource.jpg,nolink,25x25,Resource);1&amp;ref(Nation/C_Recruitment.jpg,nolink,25x25,Recruitment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|~|&gt;|&gt;|&gt;|&gt;|&gt;|BGCOLOR(#F5F5F5):長槍と盾を持つ霊。高い技量による迎撃で敵を煩わせる|
|BGCOLOR(#F5F5F5):Praetorian Spectre|歩兵|&amp;ref(Nation/C_Gold.jpg,nolink,25x25,Gold);0&amp;ref(Nation/C_Resource.jpg,nolink,25x25,Resource);1&amp;ref(Nation/C_Recruitment.jpg,nolink,25x25,Recruitment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|~|&gt;|&gt;|&gt;|&gt;|&gt;|BGCOLOR(#F5F5F5):長剣と盾を持つ霊。極めて高い技量を持ち護衛もこなす|
|BGCOLOR(#F5F5F5):Spectral Standard|歩兵|&amp;ref(Nation/C_Gold.jpg,nolink,25x25,Gold);0&amp;ref(Nation/C_Resource.jpg,nolink,25x25,Resource);1&amp;ref(Nation/C_Recruitment.jpg,nolink,25x25,Recruitment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|~|&gt;|&gt;|&gt;|&gt;|&gt;|BGCOLOR(#F5F5F5):長剣、投槍、盾を持つ旗手の霊。味方の鼓舞ではなく敵の威圧が仕事|
|BGCOLOR(#F5F5F5):Spectral Lictor|歩兵&amp;ref(Nation/Sacred.jpg,nolink,25x25,Sacred);|&amp;ref(Nation/C_Gold.jpg,nolink,25x25,Gold);0&amp;ref(Nation/C_Resource.jpg,nolink,25x25,Resource);1&amp;ref(Nation/C_Recruitment.jpg,nolink,25x25,Recruitment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|~|&gt;|&gt;|&gt;|&gt;|&gt;|BGCOLOR(#F5F5F5):戦斧を持つ霊。技量に優れ攻撃力も優秀だが数は出ない|
**守備隊
|種別|指揮官|兵士|備考|
|全域下位|Lemur Acolyte|Spectral Velite:10　Spectral Hastatus:10||
|陸上上位|Shadow Tribune|Spectral Principe:10||
|陸上要塞|Lemur Centurion|Spectral Velite:6||
**建造物
***首都要塞
|名称|管理力|指揮官雇用|兵士雇用|食糧庫|守備隊倍率|防壁強度|
|Fortified City|50|+1|+125%|3000|3|300|
***陸上要塞
|名称|建造費|工期|管理力|指揮官雇用|兵士雇用|食糧庫|守備隊倍率|防壁強度|
|Palisades|600|4|15|+0|+50%|100|1|100|
|Fortress|300|2|30|+1|+75%|500|2|250|
|Castle|300|2|45|+1|+100%|1500|3|500|
***水中要塞
建造不可
***研究所と寺院
|設備|費用|特殊効果|
|研究所|500||
|寺院|400|毎ターン死の宝石を生産、現在の支配力上限値と同数まで有効|
**魔法
***魔法資源
|魔法土地|Campus Sceleris|
|宝石収入|&amp;ref(Spell/V_Death.jpg,nolink,25x25,Death Gem);9|
|特殊機能||
***魔法技能
|名称|雇用|固定魔力|変動魔力|研究力|特殊能力|
|Shadow Tribune|&amp;ref(Nation/Dominion-Free-Spawn.jpg,nolink,25x25,Dominion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Underwater);）&amp;ref(Item/Master-Ritualist.jpg,nolink,25x25,Ritual Spell);|&amp;ref(Spell/P_Holy.jpg,nolink,25x25,Holy);1|||&amp;ref(Nation/Reanimator-Priest.jpg,nolink,25x25,Reanimator Priest);&amp;ref(Nation/Sacred.jpg,nolink,25x25,Sacred);|
|Lemur Senator|&amp;ref(Item/Master-Ritualist.jpg,nolink,25x25,Ritual Spell);|&amp;ref(Spell/P_Holy.jpg,nolink,25x25,Holy);2|||&amp;ref(Nation/Reanimator-Priest.jpg,nolink,25x25,Reanimator Priest);&amp;ref(Nation/Sacred.jpg,nolink,25x25,Sacred);|
|Lemur Acolyte|&amp;ref(Nation/Dominion-Free-Spawn.jpg,nolink,25x25,Dominion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Underwater);）&amp;ref(Item/Master-Ritualist.jpg,nolink,25x25,Ritual Spell);|&amp;ref(Spell/P_Death.jpg,nolink,25x25,Death);1&amp;ref(Spell/P_Holy.jpg,nolink,25x25,Holy);1||&amp;ref(Spell/P_Research.jpg,nolink,25x25,Research);7|&amp;ref(Nation/Magically-Attuned-Researcher.jpg,nolink,25x25,Magically Attuned Researcher);&amp;ref(Nation/Reanimator-Priest.jpg,nolink,25x25,Reanimator Priest);&amp;ref(Nation/Sacred.jpg,nolink,25x25,Sacred);|
|Lemur Consul|&amp;ref(Item/Master-Ritualist.jpg,nolink,25x25,Ritual Spell);|&amp;ref(Spell/P_Holy.jpg,nolink,25x25,Holy);3|||&amp;ref(Nation/Reanimator-Priest.jpg,nolink,25x25,Reanimator Priest);&amp;ref(Nation/Sacred.jpg,nolink,25x25,Sacred);|
|Lemur Thaumaturg|&amp;ref(Item/Master-Ritualist.jpg,nolink,25x25,Ritual Spell);|&amp;ref(Spell/P_Astral.jpg,nolink,25x25,Astral);1&amp;ref(Spell/P_Death.jpg,nolink,25x25,Death);2&amp;ref(Spell/P_Holy.jpg,nolink,25x25,Holy);2||&amp;ref(Spell/P_Research.jpg,nolink,25x25,Research);11|&amp;ref(Nation/Magically-Attuned-Researcher.jpg,nolink,25x25,Magically Attuned Researcher);&amp;ref(Nation/Reanimator-Priest.jpg,nolink,25x25,Reanimator Priest);&amp;ref(Nation/Sacred.jpg,nolink,25x25,Sacred);|
|Grand Lemur|&amp;ref(Item/Master-Ritualist.jpg,nolink,25x25,Ritual Spell);|&amp;ref(Spell/P_Astral.jpg,nolink,25x25,Astral);2&amp;ref(Spell/P_Death.jpg,nolink,25x25,Death);3&amp;ref(Spell/P_Holy.jpg,nolink,25x25,Holy);3|&amp;ref(Spell/P_Air.jpg,nolink,25x25,Air);&amp;ref(Spell/P_Water.jpg,nolink,25x25,Water);&amp;ref(Spell/P_Astral.jpg,nolink,25x25,Astral);&amp;ref(Spell/P_Death.jpg,nolink,25x25,Death);+1:100%|&amp;ref(Spell/P_Research.jpg,nolink,25x25,Research);17|&amp;ref(Nation/Magically-Attuned-Researcher.jpg,nolink,25x25,Magically Attuned Researcher);&amp;ref(Nation/Reanimator-Priest.jpg,nolink,25x25,Reanimator Priest);&amp;ref(Nation/Sacred.jpg,nolink,25x25,Sacred);|
***固有呪文
|領域|名称|主系統|副系統|消費|使用場面|簡易分類|
|Conjuration Lv0|Revive Shadow Tribune|&amp;ref(Spell/P_Death.jpg,nolink,25x25,Death);1||&amp;ref(Spell/V_Death.jpg,nolink,25x25,Death Gem);8|儀式/陸上専用|指揮官召喚|
|~|~|&gt;|&gt;|&gt;|&gt;|指揮も担う下級聖職者である護民官の影Shadow Tribuneを召喚します|
|Conjuration Lv0|Revive Lemur Centurion|&amp;ref(Spell/P_Death.jpg,nolink,25x25,Death);1||&amp;ref(Spell/V_Death.jpg,nolink,25x25,Death Gem);5|儀式/陸上専用|指揮官召喚|
|~|~|&gt;|&gt;|&gt;|&gt;|指揮官の霊Lemur Centurionを召喚します|
|Conjuration Lv0|Revive Lemur Senator|&amp;ref(Spell/P_Death.jpg,nolink,25x25,Death);2||&amp;ref(Spell/V_Death.jpg,nolink,25x25,Death Gem);15|儀式/陸上専用|指揮官召喚|
|~|~|&gt;|&gt;|&gt;|&gt;|中級聖職者である元老院議員の霊Lemur Senatorを召喚します|
|Conjuration Lv0|Revive Lemur Acolyte|&amp;ref(Spell/P_Death.jpg,nolink,25x25,Death);2||&amp;ref(Spell/V_Death.jpg,nolink,25x25,Death Gem);11|儀式/陸上専用|指揮官召喚|
|~|~|&gt;|&gt;|&gt;|&gt;|下級聖職者でもある魔術師の霊Lemur Acolyteを召喚します|
|Conjuration Lv0|Revive Lemur Consul|&amp;ref(Spell/P_Death.jpg,nolink,25x25,Death);3||&amp;ref(Spell/V_Death.jpg,nolink,25x25,Death Gem);25|儀式/陸上専用|指揮官召喚|
|~|~|&gt;|&gt;|&gt;|&gt;|上級聖職者である不死の執政官の霊Lemur Consulを召喚します|
|Conjuration Lv0|Revive Lemur Thaumaturg|&amp;ref(Spell/P_Death.jpg,nolink,25x25,Death);3||&amp;ref(Spell/V_Death.jpg,nolink,25x25,Death Gem);20|儀式/陸上専用|指揮官召喚|
|~|~|&gt;|&gt;|&gt;|&gt;|中級聖職者でもある魔術師の霊Lemur Thaumaturgを召喚します|
|Conjuration Lv0|Revive Grand Lemur|&amp;ref(Spell/P_Death.jpg,nolink,25x25,Death);3||&amp;ref(Spell/V_Death.jpg,nolink,25x25,Death Gem);50|儀式/陸上専用|指揮官召喚|
|~|~|&gt;|&gt;|&gt;|&gt;|上級聖職者でもある不死の魔術師の霊Grand Lemurを召喚します|
|Divine Lv0|Unholy Command|&amp;ref(Spell/P_Holy.jpg,nolink,25x25,Holy);1|||戦闘/水陸両用|隷属|
|~|~|&gt;|&gt;|&gt;|&gt;|敵のアンデッド1体を隷属させようと試みます|
|Divine Lv0|Unholy Protection|&amp;ref(Spell/P_Holy.jpg,nolink,25x25,Holy);1|||戦闘/水陸両用|強化|
|~|~|&gt;|&gt;|&gt;|&gt;|小範囲のアンデッドの魔法抵抗を向上させます|
|Divine Lv0|Unholy Blessing|&amp;ref(Spell/P_Holy.jpg,nolink,25x25,Holy);1|||戦闘/水陸両用|強化|
|~|~|&gt;|&gt;|&gt;|&gt;|小範囲の神聖なアンデッドを祝福します|
|Divine Lv0|Unholy Power|&amp;ref(Spell/P_Holy.jpg,nolink,25x25,Holy);1|||戦闘/水陸両用|強化|
|~|~|&gt;|&gt;|&gt;|&gt;|小範囲のアンデッドの行動速度と攻撃技能を向上させます|
|Divine Lv0|Anathema|&amp;ref(Spell/P_Holy.jpg,nolink,25x25,Holy);2|||戦闘/水陸両用|弱体化|
|~|~|&gt;|&gt;|&gt;|&gt;|小範囲の敵の神聖なユニットを呪い傷からの後遺症を受けやすくします|
|Divine Lv0|Unholy Protection|&amp;ref(Spell/P_Holy.jpg,nolink,25x25,Holy);2|||戦闘/水陸両用|強化|
|~|~|&gt;|&gt;|&gt;|&gt;|広範囲のアンデッドの魔法抵抗を向上させます|
|Divine Lv0|Unholy Blessing|&amp;ref(Spell/P_Holy.jpg,nolink,25x25,Holy);2|||戦闘/水陸両用|強化|
|~|~|&gt;|&gt;|&gt;|&gt;|広範囲の神聖なアンデッドを祝福します|
|Divine Lv0|Apostasy|&amp;ref(Spell/P_Holy.jpg,nolink,25x25,Holy);3|||戦闘/水陸両用|魅了|
|~|~|&gt;|&gt;|&gt;|&gt;|敵の神聖なユニット1体を魅了しようと試みます|
|Divine Lv0|Unholy Power|&amp;ref(Spell/P_Holy.jpg,nolink,25x25,Holy);3|||戦闘/水陸両用|強化|
|~|~|&gt;|&gt;|&gt;|&gt;|中範囲のアンデッドの行動速度と攻撃技能を向上させます|
|Divine Lv0|Unholy Blessing|&amp;ref(Spell/P_Holy.jpg,nolink,25x25,Holy);3|||戦闘/水陸両用|全体強化|
|~|~|&gt;|&gt;|&gt;|&gt;|味方の神聖なアンデッド全員を祝福します|
|Divine Lv0|Protection of the Shadelands|&amp;ref(Spell/P_Holy.jpg,nolink,25x25,Holy);3|||戦闘/水陸両用|全体強化|
|~|~|&gt;|&gt;|&gt;|&gt;|味方のアンデッド全員の魔法抵抗を向上させようと試みます|
|Divine Lv0|Power of the Shadelands|&amp;ref(Spell/P_Holy.jpg,nolink,25x25,Holy);4|||戦闘/水陸両用|全体強化|
|~|~|&gt;|&gt;|&gt;|&gt;|味方のアンデッド全員の行動速度と攻撃技能を向上させます|
***固有アイテム
なし
**聖職
***支配圏特殊効果
人口を急激に減少、アンデッドを自動生産
***聖職者特殊能力
聖職者全てにReanimator Priest能力を追加、Reanimater PriestはDispossessed Spirit、Shadow、Shade Beast、Apparitionのみ召喚可能
</v>
      </c>
    </row>
    <row r="75" spans="1:31" x14ac:dyDescent="0.15">
      <c r="A75" t="s">
        <v>3012</v>
      </c>
      <c r="B75" t="s">
        <v>3015</v>
      </c>
      <c r="C75" t="s">
        <v>3016</v>
      </c>
      <c r="D75" t="s">
        <v>3080</v>
      </c>
      <c r="E75" s="10" t="s">
        <v>13215</v>
      </c>
      <c r="F75" s="10" t="s">
        <v>13216</v>
      </c>
      <c r="L75" t="s">
        <v>13217</v>
      </c>
      <c r="M75" t="s">
        <v>13218</v>
      </c>
      <c r="P75">
        <v>5</v>
      </c>
      <c r="S75">
        <v>1</v>
      </c>
      <c r="T75">
        <v>100</v>
      </c>
      <c r="U75">
        <v>500</v>
      </c>
      <c r="W75">
        <v>400</v>
      </c>
      <c r="Y75" t="s">
        <v>13219</v>
      </c>
      <c r="Z75" t="s">
        <v>13220</v>
      </c>
      <c r="AB75" t="str">
        <f t="shared" si="5"/>
        <v>|BGCOLOR(#FDFDFD):[[&amp;ref(Man.jpg,nolink,50x65,Man, Tower of Chelms);&gt;./Man]]</v>
      </c>
      <c r="AC75" t="str">
        <f t="shared" ca="1" si="4"/>
        <v>|BGCOLOR(#FAEBD7):[[''Man''&gt;./Man]]</v>
      </c>
      <c r="AD75" t="str">
        <f t="shared" ca="1" si="6"/>
        <v>|CENTER:130|CENTER:130|CENTER:130|CENTER:130|CENTER:130|c
|BGCOLOR(#FAEBD7):[[''Arcoscephale''&gt;./Arcoscephale]]|BGCOLOR(#FAEBD7):[[''Pythium''&gt;./Pythium]]|BGCOLOR(#FAEBD7):[[''Lemuria''&gt;./Lemuria]]|BGCOLOR(#FAEBD7):[[''Man''&gt;./Man]]</v>
      </c>
      <c r="AE75" t="str">
        <f ca="1">CONCATENATE("*",B75,", ",C75,CHAR(10),E75,CHAR(10),"**国勢",CHAR(10),"|種族|",F75,"|",CHAR(10),"|経済|",G75,"|",CHAR(10),"|気候|",IF(H75&lt;&gt;"",REPT(SUBSTITUTE(SUBSTITUTE(LEFT(H75,4),"Heat","&amp;ref(Spell/S_Heat.jpg,nolink,25x25,Heat);"),"Cold","&amp;ref(Spell/S_Cold.jpg,nolink,25x25,Cold);"),RIGHT(H75,1)),""),"|",CHAR(10),"|祝福|",SUBSTITUTE(SUBSTITUTE(SUBSTITUTE(SUBSTITUTE(SUBSTITUTE(SUBSTITUTE(SUBSTITUTE(SUBSTITUTE(J75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75&amp;" "&amp;B75&amp;" 指揮官 S",Troops!$A:$A,0)&amp;":AJ"&amp;MATCH(A75&amp;" "&amp;B75&amp;" 指揮官 E",Troops!$A:$A,0))),myConcat(INDIRECT("Troops!AJ"&amp;MATCH(A75&amp;" "&amp;B75&amp;" 指揮官 S",Troops!$A:$A,0)))),CHAR(10),"***兵士",CHAR(10),"|名称|種別|コスト|&gt;|雇用条件|指揮枠|行軍|",CHAR(10),IFERROR(myConcat(INDIRECT("Troops!AJ"&amp;MATCH(A75&amp;" "&amp;B75&amp;" 兵士 S",Troops!$A:$A,0)&amp;":AJ"&amp;MATCH(A75&amp;" "&amp;B75&amp;" 兵士 E",Troops!$A:$A,0))),myConcat(INDIRECT("Troops!AJ"&amp;MATCH(A75&amp;" "&amp;B75&amp;" 指揮官 S",Troops!$A:$A,0)))),"**守備隊",CHAR(10),"|種別|指揮官|兵士|備考|",CHAR(10),IFERROR(myConcat(INDIRECT("Defence!H"&amp;MATCH(A75&amp;" "&amp;B75&amp;" S",Defence!$A:$A,0)&amp;":H"&amp;MATCH(A75&amp;" "&amp;B75&amp;" E",Defence!$A:$A,0))),myConcat(INDIRECT("Defence!H"&amp;MATCH(A75&amp;" "&amp;B75&amp;" S",Defence!$A:$A,0)))),CHAR(10),"**建造物",CHAR(10),"***首都要塞",CHAR(10),"|名称|管理力|指揮官雇用|兵士雇用|食糧庫|守備隊倍率|防壁強度|",CHAR(10),VLOOKUP(L75,Fort!$D:$M,10,FALSE),CHAR(10),"***陸上要塞",CHAR(10),"|名称|建造費|工期|管理力|指揮官雇用|兵士雇用|食糧庫|守備隊倍率|防壁強度|",CHAR(10),IFERROR(myConcat(INDIRECT(ADDRESS(MATCH(M75&amp;"1",Fort!$A:$A,0),MATCH(T75,Fort!$1:$1,0),3,1,"Fort")&amp;":"&amp;ADDRESS(MATCH(M75&amp;P75,Fort!$A:$A,0),MATCH(T75,Fort!$1:$1,0),3,1))),myConcat(INDIRECT(ADDRESS(MATCH(M75&amp;"1",Fort!$A:$A,0),MATCH(T75,Fort!$1:$1,0),3,1,"Fort")))),IFERROR("***沿岸要塞"&amp;CHAR(10)&amp;"|名称|建造費|工期|管理力|指揮官雇用|兵士雇用|食糧庫|守備隊倍率|防壁強度|"&amp;CHAR(10)&amp;IFERROR(myConcat(INDIRECT(ADDRESS(MATCH(N75&amp;"1",Fort!$A:$A,0),MATCH(T75,Fort!$1:$1,0),3,1,"Fort")&amp;":"&amp;ADDRESS(MATCH(N75&amp;Q75,Fort!$A:$A,0),MATCH(T75,Fort!$1:$1,0),3,1))),myConcat(INDIRECT(ADDRESS(MATCH(N75&amp;"1",Fort!$A:$A,0),MATCH(T75,Fort!$1:$1,0),3,1,"Fort")))&amp;CHAR(10)),""),"***水中要塞",CHAR(10),IFERROR("|名称|建造費|工期|管理力|指揮官雇用|兵士雇用|食糧庫|守備隊倍率|防壁強度|"&amp;CHAR(10)&amp;IFERROR(myConcat(INDIRECT(ADDRESS(MATCH(O75&amp;"1",Fort!$A:$A,0),MATCH(T75,Fort!$1:$1,0),3,1,"Fort")&amp;":"&amp;ADDRESS(MATCH(O75&amp;R75,Fort!$A:$A,0),MATCH(T75,Fort!$1:$1,0),3,1))),myConcat(INDIRECT(ADDRESS(MATCH(O75&amp;"1",Fort!$A:$A,0),MATCH(T75,Fort!$1:$1,0),3,1,"Fort")))),"建造不可"),CHAR(10),"***研究所と寺院",CHAR(10),"|設備|費用|特殊効果|",CHAR(10),"|研究所|",IF(U75&lt;&gt;500,"''"&amp;U75&amp;"''",U75),"|",V75,"|",CHAR(10),"|寺院|",IF(W75&lt;&gt;400,"''"&amp;W75&amp;"''",W75),"|",X75,"|",CHAR(10),"**魔法",CHAR(10),"***魔法資源",CHAR(10),"|魔法土地|",Y75,"|",CHAR(10),"|宝石収入|",SUBSTITUTE(SUBSTITUTE(SUBSTITUTE(SUBSTITUTE(SUBSTITUTE(SUBSTITUTE(SUBSTITUTE(SUBSTITUTE(Z75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Slave);"),"|",CHAR(10),"|特殊機能|",AA75,"|",CHAR(10),"***魔法技能",CHAR(10),"|名称|雇用|固定魔力|変動魔力|研究力|特殊能力|",CHAR(10),IFERROR(myConcat(INDIRECT("MagicSkill!AM"&amp;MATCH(A75&amp;" "&amp;B75&amp;" S",MagicSkill!$A:$A,0)&amp;":AM"&amp;MATCH(A75&amp;" "&amp;B75&amp;" E",MagicSkill!$A:$A,0))),myConcat(INDIRECT("MagicSkill!AM"&amp;MATCH(A75&amp;" "&amp;B75&amp;" S",MagicSkill!$A:$A,0)))),CHAR(10),"***固有呪文",CHAR(10),IFERROR(CHAR(10)&amp;"|領域|名称|主系統|副系統|消費|使用場面|簡易分類|"&amp;CHAR(10)&amp;IFERROR(myConcat(INDIRECT("NationalSpellWork!E"&amp;MATCH(A75&amp;" "&amp;B75&amp;" S",NationalSpellWork!$A:$A,0)&amp;":E"&amp;MATCH(A75&amp;" "&amp;B75&amp;" E",NationalSpellWork!$A:$A,0))),myConcat(INDIRECT("NationalSpellWork!E"&amp;MATCH(A75&amp;" "&amp;B75&amp;" S",NationalSpellWork!$A:$A,0)))),"なし"),CHAR(10),"***固有アイテム",CHAR(10),IFERROR(IFERROR(myConcat(INDIRECT("NationalItemWork!E"&amp;MATCH(A75&amp;" "&amp;B75&amp;" S",NationalItemWork!$A:$A,0)&amp;":E"&amp;MATCH(A75&amp;" "&amp;B75&amp;" E",NationalItemWork!$A:$A,0))),myConcat(INDIRECT("NationalItemWork!E"&amp;MATCH(A75&amp;" "&amp;B75&amp;" S",NationalItemWork!$A:$A,0)))),"なし"),CHAR(10),"**聖職",CHAR(10),"***支配圏特殊効果",CHAR(10),IF(I75&lt;&gt;"",I75,"なし"),CHAR(10),"***聖職者特殊能力",CHAR(10),IF(K75&lt;&gt;"",K75,"なし"),CHAR(10))</f>
        <v xml:space="preserve">*Man, Tower of Chelms
Manは封建制の王国です。
彼らの王国は、Tuathaとして知られる、背が高く不思議な力を持つ存在の種族を征服することによって樹立されました。
Tuathaが破られた時、彼らの魔力はManのWitchらによって奪取されました。
彼女らはManの国力と影響力の成長を助けましたが、しかし大いなる魔法と共に大いなる呪いも降りかかりました。
Witchらは数を減らしていき、魔法は王国から失われました。
呪いを封じ込めるため、かつての魔法は禁止され、Magisterの学究的な組織は、Avalonの魔女とその感覚的な手法に代わりました。
Manの歩兵隊はAvalonの時代から進化し、弩が一般的になりました。しかし騎士と長弓射手は今も軍の大部分を構成します。
AvalonのWardenは呪いを免れ、古き慣習の唯一の名残となりました。
**国勢
|種族|人間|
|経済||
|気候||
|祝福||
**正規軍
***指揮官
|名称|種別|コスト|&gt;|雇用条件|指揮能力|行軍|
|BGCOLOR(#F5F5F5):Royal Forester|斥候|&amp;ref(Nation/C_Gold.jpg,nolink,25x25,Gold);40&amp;ref(Nation/C_Resource.jpg,nolink,25x25,Resource);8&amp;ref(Nation/C_Command.jpg,nolink,25x25,Commander Point);1|&amp;ref(Nation/R_Fort.jpg,nolink,25x25,Land Fortress);||&amp;ref(Nation/Squad.jpg,nolink,25x25,Squad);1&amp;ref(Nation/LivingLead.jpg,nolink,25x25,Leadership);10|14&amp;ref(Nation/Stealthy.jpg,nolink,25x25,Stealthy (55));&amp;ref(Nation/Forest-Survival.jpg,nolink,25x25,Forest Survival);|
|~|&gt;|&gt;|&gt;|&gt;|&gt;|BGCOLOR(#F5F5F5):多少の指揮能力も持つ斥候。巡回も得意だが山越えが苦手|
|BGCOLOR(#F5F5F5):Castellan|指揮官|&amp;ref(Nation/C_Gold.jpg,nolink,25x25,Gold);70&amp;ref(Nation/C_Resource.jpg,nolink,25x25,Resource);22&amp;ref(Nation/C_Command.jpg,nolink,25x25,Commander Point);1|&amp;ref(Nation/R_Fort.jpg,nolink,25x25,Land Fortress);||&amp;ref(Nation/Squad.jpg,nolink,25x25,Squad);3&amp;ref(Nation/LivingLead.jpg,nolink,25x25,Leadership);80|12|
|~|&gt;|&gt;|&gt;|&gt;|&gt;|BGCOLOR(#F5F5F5):標準的な指揮官。優秀な指揮能力と装備を持つ|
|BGCOLOR(#F5F5F5):Judge|指揮官|&amp;ref(Nation/C_Gold.jpg,nolink,25x25,Gold);70&amp;ref(Nation/C_Resource.jpg,nolink,25x25,Resource);1&amp;ref(Nation/C_Command.jpg,nolink,25x25,Commander Point);1|&amp;ref(Nation/R_Fort.jpg,nolink,25x25,Land Fortress);||&amp;ref(Nation/Squad.jpg,nolink,25x25,Squad);2&amp;ref(Nation/LivingLead.jpg,nolink,25x25,Leadership);40+&amp;ref(Nation/UndeadLead.jpg,nolink,25x25,Undead Leadership);0+|16|
|~|&gt;|&gt;|&gt;|&gt;|&gt;|BGCOLOR(#F5F5F5):巡回を得意とする指揮官。火や死の魔法技能を持つこともある|
|BGCOLOR(#F5F5F5):Magister|魔術師|&amp;ref(Nation/C_Gold.jpg,nolink,25x25,Gold);95&amp;ref(Nation/C_Resource.jpg,nolink,25x25,Resource);1&amp;ref(Nation/C_Command.jpg,nolink,25x25,Commander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Leadership);0+|16&amp;ref(Nation/Stealthy.jpg,nolink,25x25,Stealthy (40));|
|~|&gt;|&gt;|&gt;|&gt;|&gt;|BGCOLOR(#F5F5F5):多彩な特殊能力を持つ魔術師。魔法技能の所持は不確実|
|BGCOLOR(#F5F5F5):Magister Arcane|魔術師|&amp;ref(Nation/C_Gold.jpg,nolink,25x25,Gold);170&amp;ref(Nation/C_Resource.jpg,nolink,25x25,Resource);1&amp;ref(Nation/C_Command.jpg,nolink,25x25,Commander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Leadership);25+|12|
|~|&gt;|&gt;|&gt;|&gt;|&gt;|BGCOLOR(#F5F5F5):風、地、星などの魔法技能を持つ。Drain天秤でも研究が遅れない|
|BGCOLOR(#F5F5F5):Magister of Theology|聖職者&amp;ref(Nation/Sacred.jpg,nolink,25x25,Sacred);|&amp;ref(Nation/C_Gold.jpg,nolink,25x25,Gold);60&amp;ref(Nation/C_Resource.jpg,nolink,25x25,Resource);1&amp;ref(Nation/C_Command.jpg,nolink,25x25,Commander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|~|&gt;|&gt;|&gt;|&gt;|&gt;|BGCOLOR(#F5F5F5):レベル1の聖職者。異端審問の能力も備える|
|BGCOLOR(#F5F5F5):Bishop|聖職者&amp;ref(Nation/Sacred.jpg,nolink,25x25,Sacred);|&amp;ref(Nation/C_Gold.jpg,nolink,25x25,Gold);70&amp;ref(Nation/C_Resource.jpg,nolink,25x25,Resource);1&amp;ref(Nation/C_Command.jpg,nolink,25x25,Commander Point);2|&amp;ref(Nation/R_Fort.jpg,nolink,25x25,Land Fortress);|&amp;ref(Spell/P_Holy.jpg,nolink,25x25,Temple Needed);|&amp;ref(Nation/Squad.jpg,nolink,25x25,Squad);1&amp;ref(Nation/LivingLead.jpg,nolink,25x25,Leadership);10|14|
|~|&gt;|&gt;|&gt;|&gt;|&gt;|BGCOLOR(#F5F5F5):レベル2の聖職者。とくに芸はなくその上高齢|
|BGCOLOR(#F5F5F5):Lord Warden|聖職者&amp;ref(Nation/Sacred.jpg,nolink,25x25,Sacred);|&amp;ref(Nation/C_Gold.jpg,nolink,25x25,Gold);120&amp;ref(Nation/C_Resource.jpg,nolink,25x25,Resource);31&amp;ref(Nation/C_Command.jpg,nolink,25x25,Commander Point);1|&amp;ref(Nation/R_Capital.jpg,nolink,25x25,National Capital);|&amp;ref(Spell/P_Holy.jpg,nolink,25x25,Temple Needed);|&amp;ref(Nation/Squad.jpg,nolink,25x25,Squad);3&amp;ref(Nation/LivingLead.jpg,nolink,25x25,Leadership);80|14&amp;ref(Nation/Stealthy.jpg,nolink,25x25,Stealthy (40));&amp;ref(Nation/Forest-Survival.jpg,nolink,25x25,Forest Survival);|
|~|&gt;|&gt;|&gt;|&gt;|&gt;|BGCOLOR(#F5F5F5):レベル1の聖職者。隠密行動可能な指揮官としての役目も持つ|
***兵士
|名称|種別|コスト|&gt;|雇用条件|指揮枠|行軍|
|BGCOLOR(#F5F5F5):Forester|射手|&amp;ref(Nation/C_Gold.jpg,nolink,25x25,Gold);12&amp;ref(Nation/C_Resource.jpg,nolink,25x25,Resource);7&amp;ref(Nation/C_Recruitment.jpg,nolink,25x25,Recruitment Point);14|&amp;ref(Nation/R_Fort.jpg,nolink,25x25,Land Fortress);||&amp;ref(Nation/LivingLead.jpg,nolink,25x25,Living);|12&amp;ref(Nation/Stealthy.jpg,nolink,25x25,Stealthy (55));&amp;ref(Nation/Forest-Survival.jpg,nolink,25x25,Forest Survival);|
|~|&gt;|&gt;|&gt;|&gt;|&gt;|BGCOLOR(#F5F5F5):斧と短剣を持ち短弓も使う多芸な軽装兵。巡回も得意とする|
|BGCOLOR(#F5F5F5):Spearman|歩兵|&amp;ref(Nation/C_Gold.jpg,nolink,25x25,Gold);10&amp;ref(Nation/C_Resource.jpg,nolink,25x25,Resource);9&amp;ref(Nation/C_Recruitment.jpg,nolink,25x25,Recruitment Point);9|&amp;ref(Nation/R_Fort.jpg,nolink,25x25,Land Fortress);||&amp;ref(Nation/LivingLead.jpg,nolink,25x25,Living);|14|
|~|&gt;|&gt;|&gt;|&gt;|&gt;|BGCOLOR(#F5F5F5):槍と盾を持つ軽歩兵。とりあえず数を並べるのに向く|
|BGCOLOR(#F5F5F5):Longspear|歩兵|&amp;ref(Nation/C_Gold.jpg,nolink,25x25,Gold);10&amp;ref(Nation/C_Resource.jpg,nolink,25x25,Resource);13&amp;ref(Nation/C_Recruitment.jpg,nolink,25x25,Recruitment Point);9|&amp;ref(Nation/R_Fort.jpg,nolink,25x25,Land Fortress);||&amp;ref(Nation/LivingLead.jpg,nolink,25x25,Living);|12|
|~|&gt;|&gt;|&gt;|&gt;|&gt;|BGCOLOR(#F5F5F5):長槍と盾を持つ歩兵。槍兵相手でも迎撃できる|
|BGCOLOR(#F5F5F5):Axeman|歩兵|&amp;ref(Nation/C_Gold.jpg,nolink,25x25,Gold);10&amp;ref(Nation/C_Resource.jpg,nolink,25x25,Resource);11&amp;ref(Nation/C_Recruitment.jpg,nolink,25x25,Recruitment Point);9|&amp;ref(Nation/R_Fort.jpg,nolink,25x25,Land Fortress);||&amp;ref(Nation/LivingLead.jpg,nolink,25x25,Living);|12|
|~|&gt;|&gt;|&gt;|&gt;|&gt;|BGCOLOR(#F5F5F5):斧と盾を持つ歩兵。力が強く攻撃力は侮れない|
|BGCOLOR(#F5F5F5):Heavy Axeman|歩兵|&amp;ref(Nation/C_Gold.jpg,nolink,25x25,Gold);10&amp;ref(Nation/C_Resource.jpg,nolink,25x25,Resource);19&amp;ref(Nation/C_Recruitment.jpg,nolink,25x25,Recruitment Point);9|&amp;ref(Nation/R_Fort.jpg,nolink,25x25,Land Fortress);||&amp;ref(Nation/LivingLead.jpg,nolink,25x25,Living);|10|
|~|&gt;|&gt;|&gt;|&gt;|&gt;|BGCOLOR(#F5F5F5):斧と盾を持つ重歩兵。標準的な歩兵の中では丈夫|
|BGCOLOR(#F5F5F5):Light Archer|射手|&amp;ref(Nation/C_Gold.jpg,nolink,25x25,Gold);10&amp;ref(Nation/C_Resource.jpg,nolink,25x25,Resource);4&amp;ref(Nation/C_Recruitment.jpg,nolink,25x25,Recruitment Point);9|&amp;ref(Nation/R_Fort.jpg,nolink,25x25,Land Fortress);||&amp;ref(Nation/LivingLead.jpg,nolink,25x25,Living);|14|
|~|&gt;|&gt;|&gt;|&gt;|&gt;|BGCOLOR(#F5F5F5):短弓を使う弓兵。長弓兵には劣るが射撃の腕も良い|
|BGCOLOR(#F5F5F5):Longbowman|射手|&amp;ref(Nation/C_Gold.jpg,nolink,25x25,Gold);10&amp;ref(Nation/C_Resource.jpg,nolink,25x25,Resource);7&amp;ref(Nation/C_Recruitment.jpg,nolink,25x25,Recruitment Point);13|&amp;ref(Nation/R_Fort.jpg,nolink,25x25,Land Fortress);||&amp;ref(Nation/LivingLead.jpg,nolink,25x25,Living);|14|
|~|&gt;|&gt;|&gt;|&gt;|&gt;|BGCOLOR(#F5F5F5):長弓を使う腕の良い弓兵。高威力、長射程、高精度|
|BGCOLOR(#F5F5F5):Crossbowman|射手|&amp;ref(Nation/C_Gold.jpg,nolink,25x25,Gold);10&amp;ref(Nation/C_Resource.jpg,nolink,25x25,Resource);9&amp;ref(Nation/C_Recruitment.jpg,nolink,25x25,Recruitment Point);9|&amp;ref(Nation/R_Fort.jpg,nolink,25x25,Land Fortress);||&amp;ref(Nation/LivingLead.jpg,nolink,25x25,Living);|14|
|~|&gt;|&gt;|&gt;|&gt;|&gt;|BGCOLOR(#F5F5F5):弩を使う弓兵。重装備すぎる相手には長弓よりも強力|
|BGCOLOR(#F5F5F5):Tower Guard|歩兵|&amp;ref(Nation/C_Gold.jpg,nolink,25x25,Gold);12&amp;ref(Nation/C_Resource.jpg,nolink,25x25,Resource);23&amp;ref(Nation/C_Recruitment.jpg,nolink,25x25,Recruitment Point);14|&amp;ref(Nation/R_Fort.jpg,nolink,25x25,Land Fortress);||&amp;ref(Nation/LivingLead.jpg,nolink,25x25,Living);|12|
|~|&gt;|&gt;|&gt;|&gt;|&gt;|BGCOLOR(#F5F5F5):長剣、弩、騎盾を持つ歩兵。歩兵の丈夫さに戦術的な柔軟性を併せ持つ|
|BGCOLOR(#F5F5F5):Defender|歩兵|&amp;ref(Nation/C_Gold.jpg,nolink,25x25,Gold);16&amp;ref(Nation/C_Resource.jpg,nolink,25x25,Resource);27&amp;ref(Nation/C_Recruitment.jpg,nolink,25x25,Recruitment Point);23|&amp;ref(Nation/R_Fort.jpg,nolink,25x25,Land Fortress);||&amp;ref(Nation/LivingLead.jpg,nolink,25x25,Living);|10|
|~|&gt;|&gt;|&gt;|&gt;|&gt;|BGCOLOR(#F5F5F5):長剣、弩、騎盾を持つ重歩兵。敵を待ち構えて受け止めるのが得意|
|BGCOLOR(#F5F5F5):Tower Knight|騎兵|&amp;ref(Nation/C_Gold.jpg,nolink,25x25,Gold);40&amp;ref(Nation/C_Resource.jpg,nolink,25x25,Resource);51&amp;ref(Nation/C_Recruitment.jpg,nolink,25x25,Recruitment Point);46|&amp;ref(Nation/R_Fort.jpg,nolink,25x25,Land Fortress);||&amp;ref(Nation/LivingLead.jpg,nolink,25x25,Living);|14|
|~|&gt;|&gt;|&gt;|&gt;|&gt;|BGCOLOR(#F5F5F5):突撃槍、長剣、騎盾を持つ重騎兵。単なる殴り合いでは非常に強力|
|BGCOLOR(#F5F5F5):Warden|歩兵&amp;ref(Nation/Sacred.jpg,nolink,25x25,Sacred);|&amp;ref(Nation/C_Gold.jpg,nolink,25x25,Gold);26&amp;ref(Nation/C_Resource.jpg,nolink,25x25,Resource);31&amp;ref(Nation/C_Recruitment.jpg,nolink,25x25,Recruitment Point);31|&amp;ref(Nation/R_Capital.jpg,nolink,25x25,National Capital);|&amp;ref(Spell/P_Holy.jpg,nolink,25x25,Temple Needed);|&amp;ref(Nation/LivingLead.jpg,nolink,25x25,Living);|12&amp;ref(Nation/Stealthy.jpg,nolink,25x25,Stealthy (40));&amp;ref(Nation/Forest-Survival.jpg,nolink,25x25,Forest Survival);|
|~|&gt;|&gt;|&gt;|&gt;|&gt;|BGCOLOR(#F5F5F5):大剣と弩を持つ重歩兵。身体能力に優れ隠密行動も可能|
**守備隊
|種別|指揮官|兵士|備考|
|陸上下位|Castellan|Spearman:10　Longspear:5　Light Archer:10||
|陸上上位|Judge|Longbowman:10　Tower Guard:10||
|陸上要塞|Magister|Tower Guard:8||
**建造物
***首都要塞
|名称|管理力|指揮官雇用|兵士雇用|食糧庫|守備隊倍率|防壁強度|
|Grand Citadel|70|+2|+150%|7500|5|1000|
***陸上要塞
|名称|建造費|工期|管理力|指揮官雇用|兵士雇用|食糧庫|守備隊倍率|防壁強度|
|Palisades|600|4|15|+0|+50%|100|1|100|
|Fortress|300|2|30|+1|+75%|500|2|250|
|Castle|300|2|45|+1|+100%|1500|3|500|
|Citadel|450|3|60|+2|+125%|5000|4|750|
|Grand Citadel|600|4|70|+2|+150%|7500|5|1000|
***水中要塞
建造不可
***研究所と寺院
|設備|費用|特殊効果|
|研究所|500||
|寺院|400||
**魔法
***魔法資源
|魔法土地|The Forest of Avalon|
|宝石収入|&amp;ref(Spell/V_Air.jpg,nolink,25x25,Air Gem);2&amp;ref(Spell/V_Nature.jpg,nolink,25x25,Nature Gem);2|
|特殊機能||
***魔法技能
|名称|雇用|固定魔力|変動魔力|研究力|特殊能力|
|Judge|&amp;ref(Nation/R_Fort.jpg,nolink,25x25,Land Fortress);||&amp;ref(Spell/P_Fire.jpg,nolink,25x25,Fire);+1:25%&amp;br;&amp;ref(Spell/P_Death.jpg,nolink,25x25,Death);+1:25%|&amp;ref(Spell/P_Research.jpg,nolink,25x25,Research);0+|&amp;ref(Nation/Mundane-Researcher.jpg,nolink,25x25,Mundane Researcher);|
|Magister|&amp;ref(Nation/R_Fort.jpg,nolink,25x25,Land Fortress);||&amp;ref(Spell/P_Earth.jpg,nolink,25x25,Earth);+1:50%&amp;br;&amp;ref(Spell/P_Air.jpg,nolink,25x25,Air);+1:50%&amp;br;&amp;ref(Spell/P_Astral.jpg,nolink,25x25,Astral);+1:25%|&amp;ref(Spell/P_Research.jpg,nolink,25x25,Research);0+|&amp;ref(Nation/Mundane-Researcher.jpg,nolink,25x25,Mundane Researcher);|
|Magister Arcane|&amp;ref(Nation/R_Fort.jpg,nolink,25x25,Land Fortress);|&amp;ref(Spell/P_Air.jpg,nolink,25x25,Air);2&amp;ref(Spell/P_Earth.jpg,nolink,25x25,Earth);1&amp;ref(Spell/P_Astral.jpg,nolink,25x25,Astral);1|&amp;ref(Spell/P_Fire.jpg,nolink,25x25,Fire);&amp;ref(Spell/P_Air.jpg,nolink,25x25,Air);&amp;ref(Spell/P_Earth.jpg,nolink,25x25,Earth);&amp;ref(Spell/P_Astral.jpg,nolink,25x25,Astral);+1:50%|&amp;ref(Spell/P_Research.jpg,nolink,25x25,Research);13+|&amp;ref(Nation/Mundane-Researcher.jpg,nolink,25x25,Mundane Researcher);|
|Magister of Theology|&amp;ref(Nation/R_Fort.jpg,nolink,25x25,Land Fortress);|&amp;ref(Spell/P_Holy.jpg,nolink,25x25,Holy);1|||&amp;ref(Nation/Inquisitor.jpg,nolink,25x25,Inquisitor);&amp;ref(Nation/Sacred.jpg,nolink,25x25,Sacred);|
|Bishop|&amp;ref(Nation/R_Fort.jpg,nolink,25x25,Land Fortress);|&amp;ref(Spell/P_Holy.jpg,nolink,25x25,Holy);2|||&amp;ref(Nation/Sacred.jpg,nolink,25x25,Sacred);|
|Warden|&amp;ref(Nation/R_Capital.jpg,nolink,25x25,National Capital);|&amp;ref(Spell/P_Holy.jpg,nolink,25x25,Holy);1|||&amp;ref(Nation/Sacred.jpg,nolink,25x25,Sacred);|
|Bean Sidhe|&amp;ref(Item/Master-Ritualist.jpg,nolink,25x25,Ritual Spell);|&amp;ref(Spell/P_Air.jpg,nolink,25x25,Air);1&amp;ref(Spell/P_Death.jpg,nolink,25x25,Death);1|&amp;ref(Spell/P_Air.jpg,nolink,25x25,Air);&amp;ref(Spell/P_Water.jpg,nolink,25x25,Water);&amp;ref(Spell/P_Earth.jpg,nolink,25x25,Earth);&amp;ref(Spell/P_Death.jpg,nolink,25x25,Death);+1:100%|&amp;ref(Spell/P_Research.jpg,nolink,25x25,Research);11|&amp;ref(Nation/Spell-Singer.jpg,nolink,25x25,Spell Singer);|
***固有呪文
|領域|名称|主系統|副系統|消費|使用場面|簡易分類|
|Conjuration Lv2|Summon Black Dogs|&amp;ref(Spell/P_Death.jpg,nolink,25x25,Death);2||&amp;ref(Spell/V_Death.jpg,nolink,25x25,Death Gem);8|儀式/陸上専用|兵士召喚|
|~|~|&gt;|&gt;|&gt;|&gt;|闇を好む妖精犬Black Dogを20体召喚します|
|Conjuration Lv3|Summon Cu Sidhe|&amp;ref(Spell/P_Nature.jpg,nolink,25x25,Nature);2||&amp;ref(Spell/V_Nature.jpg,nolink,25x25,Nature Gem);6|儀式/陸上専用|兵士召喚|
|~|~|&gt;|&gt;|&gt;|&gt;|神聖なる妖精犬Cu Sidheを7体召喚します|
|Conjuration Lv4|Summon Barghests|&amp;ref(Spell/P_Death.jpg,nolink,25x25,Death);2||&amp;ref(Spell/V_Death.jpg,nolink,25x25,Death Gem);7|儀式/陸上専用|兵士召喚|
|~|~|&gt;|&gt;|&gt;|&gt;|呪いを纏う神聖なる妖精犬Barghestを9体召喚します|
|Conjuration Lv5|Summon Bean Sidhe|&amp;ref(Spell/P_Death.jpg,nolink,25x25,Death);1||&amp;ref(Spell/V_Death.jpg,nolink,25x25,Death Gem);25|儀式/陸上専用|指揮官召喚|
|~|~|&gt;|&gt;|&gt;|&gt;|暗殺技能を持つ亡霊Bean Sidheを召喚します|
***固有アイテム
なし
**聖職
***支配圏特殊効果
なし
***聖職者特殊能力
なし
</v>
      </c>
    </row>
    <row r="76" spans="1:31" x14ac:dyDescent="0.15">
      <c r="A76" t="s">
        <v>3012</v>
      </c>
      <c r="B76" t="s">
        <v>3017</v>
      </c>
      <c r="C76" t="s">
        <v>3018</v>
      </c>
      <c r="D76" t="s">
        <v>3080</v>
      </c>
      <c r="E76" s="10" t="s">
        <v>13422</v>
      </c>
      <c r="F76" s="10" t="s">
        <v>13302</v>
      </c>
      <c r="L76" t="s">
        <v>13303</v>
      </c>
      <c r="M76" t="s">
        <v>13304</v>
      </c>
      <c r="P76">
        <v>4</v>
      </c>
      <c r="T76">
        <v>100</v>
      </c>
      <c r="U76">
        <v>500</v>
      </c>
      <c r="W76">
        <v>400</v>
      </c>
      <c r="Y76" t="s">
        <v>13305</v>
      </c>
      <c r="Z76" t="s">
        <v>13306</v>
      </c>
      <c r="AB76" t="str">
        <f t="shared" si="5"/>
        <v>|BGCOLOR(#FDFDFD):[[&amp;ref(Ulm.jpg,nolink,50x65,Ulm, Black Forest);&gt;./Ulm]]</v>
      </c>
      <c r="AC76" t="str">
        <f t="shared" ca="1" si="4"/>
        <v xml:space="preserve">|BGCOLOR(#FAEBD7):[[''Ulm''&gt;./Ulm]]|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v>
      </c>
      <c r="AD76" t="str">
        <f t="shared" ca="1" si="6"/>
        <v xml:space="preserve">|CENTER:130|CENTER:130|CENTER:130|CENTER:130|CENTER:130|c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v>
      </c>
      <c r="AE76" t="str">
        <f ca="1">CONCATENATE("*",B76,", ",C76,CHAR(10),E76,CHAR(10),"**国勢",CHAR(10),"|種族|",F76,"|",CHAR(10),"|経済|",G76,"|",CHAR(10),"|気候|",IF(H76&lt;&gt;"",REPT(SUBSTITUTE(SUBSTITUTE(LEFT(H76,4),"Heat","&amp;ref(Spell/S_Heat.jpg,nolink,25x25,Heat);"),"Cold","&amp;ref(Spell/S_Cold.jpg,nolink,25x25,Cold);"),RIGHT(H76,1)),""),"|",CHAR(10),"|祝福|",SUBSTITUTE(SUBSTITUTE(SUBSTITUTE(SUBSTITUTE(SUBSTITUTE(SUBSTITUTE(SUBSTITUTE(SUBSTITUTE(J76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76&amp;" "&amp;B76&amp;" 指揮官 S",Troops!$A:$A,0)&amp;":AJ"&amp;MATCH(A76&amp;" "&amp;B76&amp;" 指揮官 E",Troops!$A:$A,0))),myConcat(INDIRECT("Troops!AJ"&amp;MATCH(A76&amp;" "&amp;B76&amp;" 指揮官 S",Troops!$A:$A,0)))),CHAR(10),"***兵士",CHAR(10),"|名称|種別|コスト|&gt;|雇用条件|指揮枠|行軍|",CHAR(10),IFERROR(myConcat(INDIRECT("Troops!AJ"&amp;MATCH(A76&amp;" "&amp;B76&amp;" 兵士 S",Troops!$A:$A,0)&amp;":AJ"&amp;MATCH(A76&amp;" "&amp;B76&amp;" 兵士 E",Troops!$A:$A,0))),myConcat(INDIRECT("Troops!AJ"&amp;MATCH(A76&amp;" "&amp;B76&amp;" 指揮官 S",Troops!$A:$A,0)))),"**守備隊",CHAR(10),"|種別|指揮官|兵士|備考|",CHAR(10),IFERROR(myConcat(INDIRECT("Defence!H"&amp;MATCH(A76&amp;" "&amp;B76&amp;" S",Defence!$A:$A,0)&amp;":H"&amp;MATCH(A76&amp;" "&amp;B76&amp;" E",Defence!$A:$A,0))),myConcat(INDIRECT("Defence!H"&amp;MATCH(A76&amp;" "&amp;B76&amp;" S",Defence!$A:$A,0)))),CHAR(10),"**建造物",CHAR(10),"***首都要塞",CHAR(10),"|名称|管理力|指揮官雇用|兵士雇用|食糧庫|守備隊倍率|防壁強度|",CHAR(10),VLOOKUP(L76,Fort!$D:$M,10,FALSE),CHAR(10),"***陸上要塞",CHAR(10),"|名称|建造費|工期|管理力|指揮官雇用|兵士雇用|食糧庫|守備隊倍率|防壁強度|",CHAR(10),IFERROR(myConcat(INDIRECT(ADDRESS(MATCH(M76&amp;"1",Fort!$A:$A,0),MATCH(T76,Fort!$1:$1,0),3,1,"Fort")&amp;":"&amp;ADDRESS(MATCH(M76&amp;P76,Fort!$A:$A,0),MATCH(T76,Fort!$1:$1,0),3,1))),myConcat(INDIRECT(ADDRESS(MATCH(M76&amp;"1",Fort!$A:$A,0),MATCH(T76,Fort!$1:$1,0),3,1,"Fort")))),IFERROR("***沿岸要塞"&amp;CHAR(10)&amp;"|名称|建造費|工期|管理力|指揮官雇用|兵士雇用|食糧庫|守備隊倍率|防壁強度|"&amp;CHAR(10)&amp;IFERROR(myConcat(INDIRECT(ADDRESS(MATCH(N76&amp;"1",Fort!$A:$A,0),MATCH(T76,Fort!$1:$1,0),3,1,"Fort")&amp;":"&amp;ADDRESS(MATCH(N76&amp;Q76,Fort!$A:$A,0),MATCH(T76,Fort!$1:$1,0),3,1))),myConcat(INDIRECT(ADDRESS(MATCH(N76&amp;"1",Fort!$A:$A,0),MATCH(T76,Fort!$1:$1,0),3,1,"Fort")))&amp;CHAR(10)),""),"***水中要塞",CHAR(10),IFERROR("|名称|建造費|工期|管理力|指揮官雇用|兵士雇用|食糧庫|守備隊倍率|防壁強度|"&amp;CHAR(10)&amp;IFERROR(myConcat(INDIRECT(ADDRESS(MATCH(O76&amp;"1",Fort!$A:$A,0),MATCH(T76,Fort!$1:$1,0),3,1,"Fort")&amp;":"&amp;ADDRESS(MATCH(O76&amp;R76,Fort!$A:$A,0),MATCH(T76,Fort!$1:$1,0),3,1))),myConcat(INDIRECT(ADDRESS(MATCH(O76&amp;"1",Fort!$A:$A,0),MATCH(T76,Fort!$1:$1,0),3,1,"Fort")))),"建造不可"),CHAR(10),"***研究所と寺院",CHAR(10),"|設備|費用|特殊効果|",CHAR(10),"|研究所|",IF(U76&lt;&gt;500,"''"&amp;U76&amp;"''",U76),"|",V76,"|",CHAR(10),"|寺院|",IF(W76&lt;&gt;400,"''"&amp;W76&amp;"''",W76),"|",X76,"|",CHAR(10),"**魔法",CHAR(10),"***魔法資源",CHAR(10),"|魔法土地|",Y76,"|",CHAR(10),"|宝石収入|",SUBSTITUTE(SUBSTITUTE(SUBSTITUTE(SUBSTITUTE(SUBSTITUTE(SUBSTITUTE(SUBSTITUTE(SUBSTITUTE(Z76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Slave);"),"|",CHAR(10),"|特殊機能|",AA76,"|",CHAR(10),"***魔法技能",CHAR(10),"|名称|雇用|固定魔力|変動魔力|研究力|特殊能力|",CHAR(10),IFERROR(myConcat(INDIRECT("MagicSkill!AM"&amp;MATCH(A76&amp;" "&amp;B76&amp;" S",MagicSkill!$A:$A,0)&amp;":AM"&amp;MATCH(A76&amp;" "&amp;B76&amp;" E",MagicSkill!$A:$A,0))),myConcat(INDIRECT("MagicSkill!AM"&amp;MATCH(A76&amp;" "&amp;B76&amp;" S",MagicSkill!$A:$A,0)))),CHAR(10),"***固有呪文",CHAR(10),IFERROR(CHAR(10)&amp;"|領域|名称|主系統|副系統|消費|使用場面|簡易分類|"&amp;CHAR(10)&amp;IFERROR(myConcat(INDIRECT("NationalSpellWork!E"&amp;MATCH(A76&amp;" "&amp;B76&amp;" S",NationalSpellWork!$A:$A,0)&amp;":E"&amp;MATCH(A76&amp;" "&amp;B76&amp;" E",NationalSpellWork!$A:$A,0))),myConcat(INDIRECT("NationalSpellWork!E"&amp;MATCH(A76&amp;" "&amp;B76&amp;" S",NationalSpellWork!$A:$A,0)))),"なし"),CHAR(10),"***固有アイテム",CHAR(10),IFERROR(IFERROR(myConcat(INDIRECT("NationalItemWork!E"&amp;MATCH(A76&amp;" "&amp;B76&amp;" S",NationalItemWork!$A:$A,0)&amp;":E"&amp;MATCH(A76&amp;" "&amp;B76&amp;" E",NationalItemWork!$A:$A,0))),myConcat(INDIRECT("NationalItemWork!E"&amp;MATCH(A76&amp;" "&amp;B76&amp;" S",NationalItemWork!$A:$A,0)))),"なし"),CHAR(10),"**聖職",CHAR(10),"***支配圏特殊効果",CHAR(10),IF(I76&lt;&gt;"",I76,"なし"),CHAR(10),"***聖職者特殊能力",CHAR(10),IF(K76&lt;&gt;"",K76,"なし"),CHAR(10))</f>
        <v xml:space="preserve">*Ulm, Black Forest
長年に渡る内戦の果てに、鉄の王国は崩壊しました。
裏切りの夜に、大いなる呪いが王国を覆いました。
森は暗く、敵対的になりました。
狼、そしてさらに悪しき生物が、王国に広がりました。
王国はゆっくりと回復していきましたが、それは最早かつての姿ではありませんでした。
騎士団はほぼ破壊され、そしてMaster Smithは姿を消しました。
黒鋼の秘密は、忘れ去られました。
内戦が終わる数日前、Black Priestの組織が姿を現しました。
彼らは鉄のカルトを作り、彼らの地位を固めると、魔法の使用を禁じました。
宗教以外での魔法の使用は冒涜であると宣言され、少数のMaster Smithの生き残りは火刑に処されました。
魔法が禁じられていながらも、一部の占師やIlluminated Oneの組織は、密かにその職務を営みます。
**国勢
|種族|人間|
|経済||
|気候||
|祝福||
**正規軍
***指揮官
|名称|種別|コスト|&gt;|雇用条件|指揮能力|行軍|
|BGCOLOR(#F5F5F5):Commander of Ulm|指揮官|&amp;ref(Nation/C_Gold.jpg,nolink,25x25,Gold);70&amp;ref(Nation/C_Resource.jpg,nolink,25x25,Resource);24&amp;ref(Nation/C_Command.jpg,nolink,25x25,Commander Point);1|&amp;ref(Nation/R_Fort.jpg,nolink,25x25,Land Fortress);||&amp;ref(Nation/Squad.jpg,nolink,25x25,Squad);3&amp;ref(Nation/LivingLead.jpg,nolink,25x25,Leadership);80|14|
|~|&gt;|&gt;|&gt;|&gt;|&gt;|BGCOLOR(#F5F5F5):標準的な指揮官。重装備で事故死することは少ない|
|BGCOLOR(#F5F5F5):Ranger Captain|指揮官|&amp;ref(Nation/C_Gold.jpg,nolink,25x25,Gold);45&amp;ref(Nation/C_Resource.jpg,nolink,25x25,Resource);8&amp;ref(Nation/C_Command.jpg,nolink,25x25,Commander Point);1|&amp;ref(Nation/R_Fort.jpg,nolink,25x25,Land Fortress);||&amp;ref(Nation/Squad.jpg,nolink,25x25,Squad);2&amp;ref(Nation/LivingLead.jpg,nolink,25x25,Leadership);40|14&amp;ref(Nation/Stealthy.jpg,nolink,25x25,Stealthy (40));&amp;ref(Nation/Forest-Survival.jpg,nolink,25x25,Forest Survival);|
|~|&gt;|&gt;|&gt;|&gt;|&gt;|BGCOLOR(#F5F5F5):隠密行動可能な指揮官。斥候も兼ねるが隠れるのは下手|
|BGCOLOR(#F5F5F5):Black Acolyte|聖職者&amp;ref(Nation/Sacred.jpg,nolink,25x25,Sacred);|&amp;ref(Nation/C_Gold.jpg,nolink,25x25,Gold);45&amp;ref(Nation/C_Resource.jpg,nolink,25x25,Resource);1&amp;ref(Nation/C_Command.jpg,nolink,25x25,Commander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Needed);|&amp;ref(Nation/Squad.jpg,nolink,25x25,Squad);1&amp;ref(Nation/LivingLead.jpg,nolink,25x25,Leadership);10&amp;ref(Nation/MagicLead.jpg,nolink,25x25,Magic Leadership);0+|16|
|~|&gt;|&gt;|&gt;|&gt;|&gt;|BGCOLOR(#F5F5F5):レベル1の聖職者。異端審問の技能を持ち稀に地魔法も備える|
|BGCOLOR(#F5F5F5):Black Priest|聖職者&amp;ref(Nation/Sacred.jpg,nolink,25x25,Sacred);|&amp;ref(Nation/C_Gold.jpg,nolink,25x25,Gold);160&amp;ref(Nation/C_Resource.jpg,nolink,25x25,Resource);2&amp;ref(Nation/C_Command.jpg,nolink,25x25,Commander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Leadership);10+|16|
|~|&gt;|&gt;|&gt;|&gt;|&gt;|BGCOLOR(#F5F5F5):レベル2の聖職者。地などの魔法と異端審問の技能も持つ|
|BGCOLOR(#F5F5F5):Illuminated One|魔術師|&amp;ref(Nation/C_Gold.jpg,nolink,25x25,Gold);75&amp;ref(Nation/C_Resource.jpg,nolink,25x25,Resource);1&amp;ref(Nation/C_Command.jpg,nolink,25x25,Commander Point);2|&amp;ref(Nation/R_Fort.jpg,nolink,25x25,Land Fortress);&amp;ref(Nation/R_Foreign.jpg,nolink,25x25,Non-Fort Land);|&amp;ref(Spell/P_Research.jpg,nolink,25x25,Lab Needed);|&amp;ref(Nation/Squad.jpg,nolink,25x25,Squad);1&amp;ref(Nation/LivingLead.jpg,nolink,25x25,Leadership);10&amp;ref(Nation/MagicLead.jpg,nolink,25x25,Magic Leadership);10|16&amp;ref(Nation/Stealthy.jpg,nolink,25x25,Stealthy (65));|
|~|&gt;|&gt;|&gt;|&gt;|&gt;|BGCOLOR(#F5F5F5):星の魔法技能を持つ。優秀な密偵でもある|
|BGCOLOR(#F5F5F5):Member of the Second Tier|魔術師|&amp;ref(Nation/C_Gold.jpg,nolink,25x25,Gold);150&amp;ref(Nation/C_Resource.jpg,nolink,25x25,Resource);1&amp;ref(Nation/C_Command.jpg,nolink,25x25,Commander Point);2|&amp;ref(Nation/R_Fort.jpg,nolink,25x25,Land Fortress);&amp;ref(Nation/R_Foreign.jpg,nolink,25x25,Non-Fort Land);|&amp;ref(Spell/P_Research.jpg,nolink,25x25,Lab Needed);|&amp;ref(Nation/Squad.jpg,nolink,25x25,Squad);1&amp;ref(Nation/LivingLead.jpg,nolink,25x25,Leadership);10+&amp;ref(Nation/MagicLead.jpg,nolink,25x25,Magic Leadership);25+&amp;ref(Nation/UndeadLead.jpg,nolink,25x25,Undead Leadership);5+|16&amp;ref(Nation/Stealthy.jpg,nolink,25x25,Stealthy (75));|
|~|&gt;|&gt;|&gt;|&gt;|&gt;|BGCOLOR(#F5F5F5):星、血などの魔法技能を持つ。隠れるのも上手い|
|BGCOLOR(#F5F5F5):Ghoul Commander|指揮官|&amp;ref(Nation/C_Gold.jpg,nolink,25x25,Gold);100&amp;ref(Nation/C_Resource.jpg,nolink,25x25,Resource);42&amp;ref(Nation/C_Command.jpg,nolink,25x25,Commander Point);1|&amp;ref(Nation/R_Capital.jpg,nolink,25x25,National Capital);||&amp;ref(Nation/Squad.jpg,nolink,25x25,Squad);2&amp;ref(Nation/LivingLead.jpg,nolink,25x25,Leadership);40&amp;ref(Nation/UndeadLead.jpg,nolink,25x25,Undead Leadership);80|19|
|~|&gt;|&gt;|&gt;|&gt;|&gt;|BGCOLOR(#F5F5F5):アンデッドの指揮官。強靭で装備も良質|
|BGCOLOR(#F5F5F5):Wolfherd|指揮官|&amp;ref(Nation/C_Gold.jpg,nolink,25x25,Gold);50&amp;ref(Nation/C_Resource.jpg,nolink,25x25,Resource);2&amp;ref(Nation/C_Command.jpg,nolink,25x25,Commander Point);1|&amp;ref(Nation/R_Capital.jpg,nolink,25x25,National Capital);||&amp;ref(Nation/Squad.jpg,nolink,25x25,Squad);2&amp;ref(Nation/LivingLead.jpg,nolink,25x25,Leadership);40&amp;ref(Item/Uninspirational.jpg,nolink,25x25,Inspirational (-1));&amp;ref(Item/Beastmaster.jpg,nolink,25x25,Beastmaster (+3));|16&amp;ref(Nation/Stealthy.jpg,nolink,25x25,Stealthy (40));&amp;ref(Nation/Forest-Survival.jpg,nolink,25x25,Forest Survival);&amp;ref(Nation/Mountain-Survival.jpg,nolink,25x25,Mountain Survival);|
|~|&gt;|&gt;|&gt;|&gt;|&gt;|BGCOLOR(#F5F5F5):動物向けの指揮官。狼を集めることもできる|
|BGCOLOR(#F5F5F5):Fortune Teller|魔術師|&amp;ref(Nation/C_Gold.jpg,nolink,25x25,Gold);95&amp;ref(Nation/C_Resource.jpg,nolink,25x25,Resource);1&amp;ref(Nation/C_Command.jpg,nolink,25x25,Commander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Leadership);0+|16|
|~|&gt;|&gt;|&gt;|&gt;|&gt;|BGCOLOR(#F5F5F5):星などの魔法技能を持つ。占師でもある|
|BGCOLOR(#F5F5F5):Hochmeister|聖職者&amp;ref(Nation/Sacred.jpg,nolink,25x25,Sacred);|&amp;ref(Nation/C_Gold.jpg,nolink,25x25,Gold);115&amp;ref(Nation/C_Resource.jpg,nolink,25x25,Resource);73&amp;ref(Nation/C_Command.jpg,nolink,25x25,Commander Point);1|&amp;ref(Nation/R_Capital.jpg,nolink,25x25,National Capital);|&amp;ref(Spell/P_Holy.jpg,nolink,25x25,Temple Needed);|&amp;ref(Nation/Squad.jpg,nolink,25x25,Squad);3&amp;ref(Nation/LivingLead.jpg,nolink,25x25,Leadership);80|16|
|~|&gt;|&gt;|&gt;|&gt;|&gt;|BGCOLOR(#F5F5F5):レベル1の聖職者。指揮官の役目もこなす|
***兵士
|名称|種別|コスト|&gt;|雇用条件|指揮枠|行軍|
|BGCOLOR(#F5F5F5):Villain|射手|&amp;ref(Nation/C_Gold.jpg,nolink,25x25,Gold);10&amp;ref(Nation/C_Resource.jpg,nolink,25x25,Resource);5&amp;ref(Nation/C_Recruitment.jpg,nolink,25x25,Recruitment Point);4|&amp;ref(Nation/R_Fort.jpg,nolink,25x25,Land Fortress);||&amp;ref(Nation/LivingLead.jpg,nolink,25x25,Living);&amp;ref(Nation/Undisciplined.jpg,nolink,25x25,Undisciplined);|14&amp;ref(Nation/Stealthy.jpg,nolink,25x25,Stealthy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|~|&gt;|&gt;|&gt;|&gt;|&gt;|BGCOLOR(#F5F5F5):短弓を使う悪党。烏合の衆であり指示すら聞かない|
|BGCOLOR(#F5F5F5):Pikeneer|歩兵|&amp;ref(Nation/C_Gold.jpg,nolink,25x25,Gold);10&amp;ref(Nation/C_Resource.jpg,nolink,25x25,Resource);20&amp;ref(Nation/C_Recruitment.jpg,nolink,25x25,Recruitment Point);9|&amp;ref(Nation/R_Fort.jpg,nolink,25x25,Land Fortress);||&amp;ref(Nation/LivingLead.jpg,nolink,25x25,Living);|12|
|~|&gt;|&gt;|&gt;|&gt;|&gt;|BGCOLOR(#F5F5F5):鉾を持つ歩兵。長槍相手でさえ迎撃できる|
|BGCOLOR(#F5F5F5):Halberdier|歩兵|&amp;ref(Nation/C_Gold.jpg,nolink,25x25,Gold);10&amp;ref(Nation/C_Resource.jpg,nolink,25x25,Resource);22&amp;ref(Nation/C_Recruitment.jpg,nolink,25x25,Recruitment Point);9|&amp;ref(Nation/R_Fort.jpg,nolink,25x25,Land Fortress);||&amp;ref(Nation/LivingLead.jpg,nolink,25x25,Living);|12|
|~|&gt;|&gt;|&gt;|&gt;|&gt;|BGCOLOR(#F5F5F5):矛槍を持つ歩兵。要塞の防衛を得意とする|
|BGCOLOR(#F5F5F5):Infantry of Ulm|歩兵|&amp;ref(Nation/C_Gold.jpg,nolink,25x25,Gold);10&amp;ref(Nation/C_Resource.jpg,nolink,25x25,Resource);23&amp;ref(Nation/C_Recruitment.jpg,nolink,25x25,Recruitment Point);9|&amp;ref(Nation/R_Fort.jpg,nolink,25x25,Land Fortress);||&amp;ref(Nation/LivingLead.jpg,nolink,25x25,Living);|12|
|~|&gt;|&gt;|&gt;|&gt;|&gt;|BGCOLOR(#F5F5F5):朝星棒と大盾を持つ歩兵。矢の雨を浴びても耐えやすい|
|BGCOLOR(#F5F5F5):Ranger of Ulm|射手|&amp;ref(Nation/C_Gold.jpg,nolink,25x25,Gold);12&amp;ref(Nation/C_Resource.jpg,nolink,25x25,Resource);8&amp;ref(Nation/C_Recruitment.jpg,nolink,25x25,Recruitment Point);14|&amp;ref(Nation/R_Fort.jpg,nolink,25x25,Land Fortress);||&amp;ref(Nation/LivingLead.jpg,nolink,25x25,Living);|12&amp;ref(Nation/Stealthy.jpg,nolink,25x25,Stealthy (40));&amp;ref(Nation/Forest-Survival.jpg,nolink,25x25,Forest Survival);|
|~|&gt;|&gt;|&gt;|&gt;|&gt;|BGCOLOR(#F5F5F5):弩を使う弓兵。白兵戦も最低限は可能だが脆い|
|BGCOLOR(#F5F5F5):Zweihander|歩兵|&amp;ref(Nation/C_Gold.jpg,nolink,25x25,Gold);14&amp;ref(Nation/C_Resource.jpg,nolink,25x25,Resource);36&amp;ref(Nation/C_Recruitment.jpg,nolink,25x25,Recruitment Point);18|&amp;ref(Nation/R_Fort.jpg,nolink,25x25,Land Fortress);||&amp;ref(Nation/LivingLead.jpg,nolink,25x25,Living);|8|
|~|&gt;|&gt;|&gt;|&gt;|&gt;|BGCOLOR(#F5F5F5):大剣を持つ重歩兵。高い攻撃力と命中率を持つ|
|BGCOLOR(#F5F5F5):Ghoul Guardian|歩兵|&amp;ref(Nation/C_Gold.jpg,nolink,25x25,Gold);20&amp;ref(Nation/C_Resource.jpg,nolink,25x25,Resource);42&amp;ref(Nation/C_Recruitment.jpg,nolink,25x25,Recruitment Point);47|&amp;ref(Nation/R_Capital.jpg,nolink,25x25,National Capital);||&amp;ref(Nation/LivingLead.jpg,nolink,25x25,Living);|17|
|~|&gt;|&gt;|&gt;|&gt;|&gt;|BGCOLOR(#F5F5F5):魔法の矛槍を持つ超重歩兵。飢え知らずの要塞防衛隊になれる|
|BGCOLOR(#F5F5F5):Black Templar|騎兵&amp;ref(Nation/Sacred.jpg,nolink,25x25,Sacred);|&amp;ref(Nation/C_Gold.jpg,nolink,25x25,Gold);65&amp;ref(Nation/C_Resource.jpg,nolink,25x25,Resource);73&amp;ref(Nation/C_Recruitment.jpg,nolink,25x25,Recruitment Point);46|&amp;ref(Nation/R_Capital.jpg,nolink,25x25,National Capital);|&amp;ref(Spell/P_Holy.jpg,nolink,25x25,Temple Needed);|&amp;ref(Nation/LivingLead.jpg,nolink,25x25,Living);|14|
|~|&gt;|&gt;|&gt;|&gt;|&gt;|BGCOLOR(#F5F5F5):突撃槍、朝星棒、騎盾を持つ超重騎兵。技量も装備も申し分ない|
|BGCOLOR(#F5F5F5):Wolf|動物|&amp;ref(Nation/C_Gold.jpg,nolink,25x25,Gold);0&amp;ref(Nation/C_Resource.jpg,nolink,25x25,Resource);1&amp;ref(Nation/C_Recruitment.jpg,nolink,25x25,Recruitment Point);2|&amp;ref(Nation/Beastmaster.jpg,nolink,25x25,Summon Allies (Free));||&amp;ref(Nation/LivingLead.jpg,nolink,25x25,Living);&amp;ref(Nation/Animal.jpg,nolink,25x25,Animal);&amp;ref(Nation/Undisciplined.jpg,nolink,25x25,Undisciplined);|20&amp;ref(Nation/Stealthy.jpg,nolink,25x25,Stealthy (40));&amp;ref(Nation/Forest-Survival.jpg,nolink,25x25,Forest Survival);&amp;ref(Nation/Mountain-Survival.jpg,nolink,25x25,Mountain Survival);&amp;ref(Nation/Snow-Move.jpg,nolink,25x25,Snow Move);|
|~|&gt;|&gt;|&gt;|&gt;|&gt;|BGCOLOR(#F5F5F5):噛み付きで戦う普通の狼。強くはないが捨て駒にはなる|
**守備隊
|種別|指揮官|兵士|備考|
|陸上下位|Commander of Ulm|Pikeneer:10　Villain:15||
|陸上上位|Black Acolyte|Halberdier:10||
|陸上要塞|Commander of Ulm|Ranger of Ulm:6||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|魔法土地|The Ruined Keep, Black Forest, The Black Temple|
|宝石収入|&amp;ref(Spell/V_Astral.jpg,nolink,25x25,Astral Pearl);1&amp;ref(Spell/V_Death.jpg,nolink,25x25,Death Gem);2&amp;ref(Spell/V_Nature.jpg,nolink,25x25,Nature Gem);1|
|特殊機能||
***魔法技能
|名称|雇用|固定魔力|変動魔力|研究力|特殊能力|
|Black Acolyte|&amp;ref(Nation/R_Fort.jpg,nolink,25x25,Land Fortress);|&amp;ref(Spell/P_Holy.jpg,nolink,25x25,Holy);1|&amp;ref(Spell/P_Earth.jpg,nolink,25x25,Earth);+1:10%|&amp;ref(Spell/P_Research.jpg,nolink,25x25,Research);0+|&amp;ref(Nation/Inquisitor.jpg,nolink,25x25,Inquisitor);&amp;ref(Nation/Sacred.jpg,nolink,25x25,Sacred);|
|Black Priest|&amp;ref(Nation/R_Fort.jpg,nolink,25x25,Land Fortress);|&amp;ref(Spell/P_Earth.jpg,nolink,25x25,Earth);1&amp;ref(Spell/P_Holy.jpg,nolink,25x25,Holy);2|&amp;ref(Spell/P_Fire.jpg,nolink,25x25,Fire);&amp;ref(Spell/P_Air.jpg,nolink,25x25,Air);&amp;ref(Spell/P_Earth.jpg,nolink,25x25,Earth);&amp;ref(Spell/P_Astral.jpg,nolink,25x25,Astral);+1:100%|&amp;ref(Spell/P_Research.jpg,nolink,25x25,Research);9|&amp;ref(Nation/Forge-Bonus.jpg,nolink,25x25,Forge Bonus (1));&amp;ref(Nation/Inquisitor.jpg,nolink,25x25,Inquisitor);|
|Illuminated One|&amp;ref(Nation/R_Fort.jpg,nolink,25x25,Land Fortress);&amp;ref(Nation/R_Foreign.jpg,nolink,25x25,Non-Fort Land);|&amp;ref(Spell/P_Astral.jpg,nolink,25x25,Astral);1||&amp;ref(Spell/P_Research.jpg,nolink,25x25,Research);7||
|Member of the Secound Tier|&amp;ref(Nation/R_Fort.jpg,nolink,25x25,Land Fortress);&amp;ref(Nation/R_Foreign.jpg,nolink,25x25,Non-Fort Land);|&amp;ref(Spell/P_Astral.jpg,nolink,25x25,Astral);2&amp;ref(Spell/P_Blood.jpg,nolink,25x25,Blood);1|&amp;ref(Spell/P_Fire.jpg,nolink,25x25,Fire);&amp;ref(Spell/P_Astral.jpg,nolink,25x25,Astral);&amp;ref(Spell/P_Death.jpg,nolink,25x25,Death);&amp;ref(Spell/P_Blood.jpg,nolink,25x25,Blood);+1:10%|&amp;ref(Spell/P_Research.jpg,nolink,25x25,Research);11+||
|Fortune Teller|&amp;ref(Nation/R_Capital.jpg,nolink,25x25,National Capital);|&amp;ref(Spell/P_Astral.jpg,nolink,25x25,Astral);1|&amp;ref(Spell/P_Astral.jpg,nolink,25x25,Astral);&amp;ref(Spell/P_Death.jpg,nolink,25x25,Death);&amp;ref(Spell/P_Nature.jpg,nolink,25x25,Nature);&amp;ref(Spell/P_Blood.jpg,nolink,25x25,Blood);+1:100%|&amp;ref(Spell/P_Research.jpg,nolink,25x25,Research);9|&amp;ref(Nation/Fortune-Teller.jpg,nolink,25x25,Fortune Teller (15));|
|Hochmeister|&amp;ref(Nation/R_Capital.jpg,nolink,25x25,National Capital);|&amp;ref(Spell/P_Holy.jpg,nolink,25x25,Holy);1|||&amp;ref(Nation/Combat-Caster.jpg,nolink,25x25,Combat Caster);&amp;ref(Nation/Inquisitor.jpg,nolink,25x25,Inquisitor);&amp;ref(Nation/Sacred.jpg,nolink,25x25,Sacred);|
|Vampire Count|&amp;ref(Nation/Unique.jpg,nolink,25x25,Ritual Spell (Unique Unit));|&amp;ref(Spell/P_Death.jpg,nolink,25x25,Death);2&amp;ref(Spell/P_Blood.jpg,nolink,25x25,Blood);2||&amp;ref(Spell/P_Research.jpg,nolink,25x25,Research);13||
|Blood Marshal|&amp;ref(Nation/Unique.jpg,nolink,25x25,Ritual Spell (Unique Unit));|&amp;ref(Spell/P_Blood.jpg,nolink,25x25,Blood);2||&amp;ref(Spell/P_Research.jpg,nolink,25x25,Research);9||
|Blood Countess|&amp;ref(Nation/Unique.jpg,nolink,25x25,Ritual Spell (Unique Unit));|&amp;ref(Spell/P_Blood.jpg,nolink,25x25,Blood);3||&amp;ref(Spell/P_Research.jpg,nolink,25x25,Research);11|&amp;ref(Nation/Blood-Searcher.jpg,nolink,25x25,Blood Searcher (2));|
|Vampire Countess|&amp;ref(Nation/Unique.jpg,nolink,25x25,Ritual Spell (Unique Unit));|&amp;ref(Spell/P_Death.jpg,nolink,25x25,Death);1&amp;ref(Spell/P_Blood.jpg,nolink,25x25,Blood);2||&amp;ref(Spell/P_Research.jpg,nolink,25x25,Research);11||
|Vampire Count|&amp;ref(Nation/Unique.jpg,nolink,25x25,Ritual Spell (Unique Unit));|&amp;ref(Spell/P_Death.jpg,nolink,25x25,Death);2&amp;ref(Spell/P_Blood.jpg,nolink,25x25,Blood);2||&amp;ref(Spell/P_Research.jpg,nolink,25x25,Research);13||
|Vivisectionist|&amp;ref(Nation/Unique.jpg,nolink,25x25,Ritual Spell (Unique Unit));|&amp;ref(Spell/P_Death.jpg,nolink,25x25,Death);2&amp;ref(Spell/P_Blood.jpg,nolink,25x25,Blood);2||&amp;ref(Spell/P_Research.jpg,nolink,25x25,Research);21|&amp;ref(Nation/Adept-Researcher.jpg,nolink,25x25,Adept Researcher (+8));|
|Vampire Count|&amp;ref(Nation/Unique.jpg,nolink,25x25,Ritual Spell (Unique Unit));|&amp;ref(Spell/P_Death.jpg,nolink,25x25,Death);3&amp;ref(Spell/P_Blood.jpg,nolink,25x25,Blood);1||&amp;ref(Spell/P_Research.jpg,nolink,25x25,Research);13||
|Blood Graf|&amp;ref(Nation/Unique.jpg,nolink,25x25,Ritual Spell (Unique Unit));|&amp;ref(Spell/P_Earth.jpg,nolink,25x25,Earth);2&amp;ref(Spell/P_Death.jpg,nolink,25x25,Death);1&amp;ref(Spell/P_Blood.jpg,nolink,25x25,Blood);2||&amp;ref(Spell/P_Research.jpg,nolink,25x25,Research);15||
***固有呪文
|領域|名称|主系統|副系統|消費|使用場面|簡易分類|
|Conjuration Lv3|Sloth of Bears|&amp;ref(Spell/P_Nature.jpg,nolink,25x25,Nature);2||&amp;ref(Spell/V_Nature.jpg,nolink,25x25,Nature Gem);10|儀式/陸上専用|兵士召喚|
|~|~|&gt;|&gt;|&gt;|&gt;|強靭なGreat Bearを10+体召喚します|
|Evocation Lv3|Iron Darts|&amp;ref(Spell/P_Earth.jpg,nolink,25x25,Earth);1|&amp;ref(Spell/P_Holy.jpg,nolink,25x25,Holy);1||戦闘/陸上専用|攻撃|
|~|~|&gt;|&gt;|&gt;|&gt;|魔法生物に強い魔法の鉄の矢を3+発放ち攻撃します|
|Evocation Lv6|Iron Blizzard|&amp;ref(Spell/P_Earth.jpg,nolink,25x25,Earth);1|&amp;ref(Spell/P_Holy.jpg,nolink,25x25,Holy);1||戦闘/陸上専用|攻撃|
|~|~|&gt;|&gt;|&gt;|&gt;|魔法生物に強い魔法の鉄の矢を30+発放ち攻撃します|
|Enchantment Lv4|Gift of the Moon|&amp;ref(Spell/P_Astral.jpg,nolink,25x25,Astral);1|||戦闘/水陸両用|強化|
|~|~|&gt;|&gt;|&gt;|&gt;|小範囲のWolfの物理攻撃への防御力を15まで増加させます|
|Thaumaturgy Lv5|Tempering the Will|&amp;ref(Spell/P_Earth.jpg,nolink,25x25,Earth);3|||戦闘/水陸両用|全体強化|
|~|~|&gt;|&gt;|&gt;|&gt;|意志ある味方全員の魔法抵抗を向上させようと試みます|
|Blood Magic Lv0|Sanguine Heritage|&amp;ref(Spell/P_Blood.jpg,nolink,25x25,Blood);3|&amp;ref(Spell/P_Death.jpg,nolink,25x25,Death);3|&amp;ref(Spell/V_Blood.jpg,nolink,25x25,Blood Slave);44|儀式/陸上専用|指揮官召喚|
|~|~|&gt;|&gt;|&gt;|&gt;|8体のVampire Countのうちの1体を召喚します|
***固有アイテム
|Construction Lv2|BGCOLOR(#000000):&amp;ref(Item/DH Weapons/Black-Halberd.jpg,nolink,75x75,Black Halberd);|BGCOLOR(BLACK):COLOR(WHITE):''Black Halberd''|両手|&amp;ref(Spell/P_Earth.jpg,nolink,25x25,Earth);1|&amp;ref(Spell/V_Earth.jpg,nolink,25x25,Earth Gem);5|
|~|~|&gt;|&gt;|&gt;|攻撃力：12&amp;ref(Item/D_Slash.jpg,nolink,25x25,Slash Damage);&amp;ref(Item/D_Pierce.jpg,nolink,25x25,Pierce Damage);&amp;ref(Item/D_Magic.jpg,nolink,25x25,Magic Damage);&amp;br;筋力加算+25%&amp;br;攻撃修正：1&amp;br;防御修正：2&amp;br;長さ：3&amp;br;攻撃時追撃：Bane of Heresy|
|~|&gt;|&gt;|&gt;|&gt;|BGCOLOR(#F5F5F5):異教の神聖を打ちのめす。神にも有効|
**聖職
***支配圏特殊効果
なし
***聖職者特殊能力
なし
</v>
      </c>
    </row>
    <row r="77" spans="1:31" x14ac:dyDescent="0.15">
      <c r="A77" t="s">
        <v>3012</v>
      </c>
      <c r="B77" t="s">
        <v>3019</v>
      </c>
      <c r="C77" t="s">
        <v>3020</v>
      </c>
      <c r="D77" t="s">
        <v>3080</v>
      </c>
      <c r="E77" s="10" t="s">
        <v>13423</v>
      </c>
      <c r="F77" s="10" t="s">
        <v>13302</v>
      </c>
      <c r="J77" t="s">
        <v>13429</v>
      </c>
      <c r="L77" t="s">
        <v>13424</v>
      </c>
      <c r="M77" t="s">
        <v>13304</v>
      </c>
      <c r="P77">
        <v>5</v>
      </c>
      <c r="S77">
        <v>1</v>
      </c>
      <c r="T77">
        <v>100</v>
      </c>
      <c r="U77">
        <v>500</v>
      </c>
      <c r="W77">
        <v>400</v>
      </c>
      <c r="X77" t="s">
        <v>13425</v>
      </c>
      <c r="Y77" t="s">
        <v>13426</v>
      </c>
      <c r="Z77" t="s">
        <v>13427</v>
      </c>
      <c r="AA77" t="s">
        <v>13428</v>
      </c>
      <c r="AB77" t="str">
        <f t="shared" si="5"/>
        <v>|BGCOLOR(#FDFDFD):[[&amp;ref(Marignon.jpg,nolink,50x65,Marignon, Conquerors of the Sea);&gt;./Marignon]]</v>
      </c>
      <c r="AC77" t="str">
        <f t="shared" ca="1" si="4"/>
        <v>|BGCOLOR(#FAEBD7):[[''Marignon''&gt;./Marignon]]</v>
      </c>
      <c r="AD77"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v>
      </c>
      <c r="AE77" t="str">
        <f ca="1">CONCATENATE("*",B77,", ",C77,CHAR(10),E77,CHAR(10),"**国勢",CHAR(10),"|種族|",F77,"|",CHAR(10),"|経済|",G77,"|",CHAR(10),"|気候|",IF(H77&lt;&gt;"",REPT(SUBSTITUTE(SUBSTITUTE(LEFT(H77,4),"Heat","&amp;ref(Spell/S_Heat.jpg,nolink,25x25,Heat);"),"Cold","&amp;ref(Spell/S_Cold.jpg,nolink,25x25,Cold);"),RIGHT(H77,1)),""),"|",CHAR(10),"|祝福|",SUBSTITUTE(SUBSTITUTE(SUBSTITUTE(SUBSTITUTE(SUBSTITUTE(SUBSTITUTE(SUBSTITUTE(SUBSTITUTE(J77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77&amp;" "&amp;B77&amp;" 指揮官 S",Troops!$A:$A,0)&amp;":AJ"&amp;MATCH(A77&amp;" "&amp;B77&amp;" 指揮官 E",Troops!$A:$A,0))),myConcat(INDIRECT("Troops!AJ"&amp;MATCH(A77&amp;" "&amp;B77&amp;" 指揮官 S",Troops!$A:$A,0)))),CHAR(10),"***兵士",CHAR(10),"|名称|種別|コスト|&gt;|雇用条件|指揮枠|行軍|",CHAR(10),IFERROR(myConcat(INDIRECT("Troops!AJ"&amp;MATCH(A77&amp;" "&amp;B77&amp;" 兵士 S",Troops!$A:$A,0)&amp;":AJ"&amp;MATCH(A77&amp;" "&amp;B77&amp;" 兵士 E",Troops!$A:$A,0))),myConcat(INDIRECT("Troops!AJ"&amp;MATCH(A77&amp;" "&amp;B77&amp;" 指揮官 S",Troops!$A:$A,0)))),"**守備隊",CHAR(10),"|種別|指揮官|兵士|備考|",CHAR(10),IFERROR(myConcat(INDIRECT("Defence!H"&amp;MATCH(A77&amp;" "&amp;B77&amp;" S",Defence!$A:$A,0)&amp;":H"&amp;MATCH(A77&amp;" "&amp;B77&amp;" E",Defence!$A:$A,0))),myConcat(INDIRECT("Defence!H"&amp;MATCH(A77&amp;" "&amp;B77&amp;" S",Defence!$A:$A,0)))),CHAR(10),"**建造物",CHAR(10),"***首都要塞",CHAR(10),"|名称|管理力|指揮官雇用|兵士雇用|食糧庫|守備隊倍率|防壁強度|",CHAR(10),VLOOKUP(L77,Fort!$D:$M,10,FALSE),CHAR(10),"***陸上要塞",CHAR(10),"|名称|建造費|工期|管理力|指揮官雇用|兵士雇用|食糧庫|守備隊倍率|防壁強度|",CHAR(10),IFERROR(myConcat(INDIRECT(ADDRESS(MATCH(M77&amp;"1",Fort!$A:$A,0),MATCH(T77,Fort!$1:$1,0),3,1,"Fort")&amp;":"&amp;ADDRESS(MATCH(M77&amp;P77,Fort!$A:$A,0),MATCH(T77,Fort!$1:$1,0),3,1))),myConcat(INDIRECT(ADDRESS(MATCH(M77&amp;"1",Fort!$A:$A,0),MATCH(T77,Fort!$1:$1,0),3,1,"Fort")))),IFERROR("***沿岸要塞"&amp;CHAR(10)&amp;"|名称|建造費|工期|管理力|指揮官雇用|兵士雇用|食糧庫|守備隊倍率|防壁強度|"&amp;CHAR(10)&amp;IFERROR(myConcat(INDIRECT(ADDRESS(MATCH(N77&amp;"1",Fort!$A:$A,0),MATCH(T77,Fort!$1:$1,0),3,1,"Fort")&amp;":"&amp;ADDRESS(MATCH(N77&amp;Q77,Fort!$A:$A,0),MATCH(T77,Fort!$1:$1,0),3,1))),myConcat(INDIRECT(ADDRESS(MATCH(N77&amp;"1",Fort!$A:$A,0),MATCH(T77,Fort!$1:$1,0),3,1,"Fort")))&amp;CHAR(10)),""),"***水中要塞",CHAR(10),IFERROR("|名称|建造費|工期|管理力|指揮官雇用|兵士雇用|食糧庫|守備隊倍率|防壁強度|"&amp;CHAR(10)&amp;IFERROR(myConcat(INDIRECT(ADDRESS(MATCH(O77&amp;"1",Fort!$A:$A,0),MATCH(T77,Fort!$1:$1,0),3,1,"Fort")&amp;":"&amp;ADDRESS(MATCH(O77&amp;R77,Fort!$A:$A,0),MATCH(T77,Fort!$1:$1,0),3,1))),myConcat(INDIRECT(ADDRESS(MATCH(O77&amp;"1",Fort!$A:$A,0),MATCH(T77,Fort!$1:$1,0),3,1,"Fort")))),"建造不可"),CHAR(10),"***研究所と寺院",CHAR(10),"|設備|費用|特殊効果|",CHAR(10),"|研究所|",IF(U77&lt;&gt;500,"''"&amp;U77&amp;"''",U77),"|",V77,"|",CHAR(10),"|寺院|",IF(W77&lt;&gt;400,"''"&amp;W77&amp;"''",W77),"|",X77,"|",CHAR(10),"**魔法",CHAR(10),"***魔法資源",CHAR(10),"|魔法土地|",Y77,"|",CHAR(10),"|宝石収入|",SUBSTITUTE(SUBSTITUTE(SUBSTITUTE(SUBSTITUTE(SUBSTITUTE(SUBSTITUTE(SUBSTITUTE(SUBSTITUTE(Z77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Slave);"),"|",CHAR(10),"|特殊機能|",AA77,"|",CHAR(10),"***魔法技能",CHAR(10),"|名称|雇用|固定魔力|変動魔力|研究力|特殊能力|",CHAR(10),IFERROR(myConcat(INDIRECT("MagicSkill!AM"&amp;MATCH(A77&amp;" "&amp;B77&amp;" S",MagicSkill!$A:$A,0)&amp;":AM"&amp;MATCH(A77&amp;" "&amp;B77&amp;" E",MagicSkill!$A:$A,0))),myConcat(INDIRECT("MagicSkill!AM"&amp;MATCH(A77&amp;" "&amp;B77&amp;" S",MagicSkill!$A:$A,0)))),CHAR(10),"***固有呪文",CHAR(10),IFERROR(CHAR(10)&amp;"|領域|名称|主系統|副系統|消費|使用場面|簡易分類|"&amp;CHAR(10)&amp;IFERROR(myConcat(INDIRECT("NationalSpellWork!E"&amp;MATCH(A77&amp;" "&amp;B77&amp;" S",NationalSpellWork!$A:$A,0)&amp;":E"&amp;MATCH(A77&amp;" "&amp;B77&amp;" E",NationalSpellWork!$A:$A,0))),myConcat(INDIRECT("NationalSpellWork!E"&amp;MATCH(A77&amp;" "&amp;B77&amp;" S",NationalSpellWork!$A:$A,0)))),"なし"),CHAR(10),"***固有アイテム",CHAR(10),IFERROR(IFERROR(myConcat(INDIRECT("NationalItemWork!E"&amp;MATCH(A77&amp;" "&amp;B77&amp;" S",NationalItemWork!$A:$A,0)&amp;":E"&amp;MATCH(A77&amp;" "&amp;B77&amp;" E",NationalItemWork!$A:$A,0))),myConcat(INDIRECT("NationalItemWork!E"&amp;MATCH(A77&amp;" "&amp;B77&amp;" S",NationalItemWork!$A:$A,0)))),"なし"),CHAR(10),"**聖職",CHAR(10),"***支配圏特殊効果",CHAR(10),IF(I77&lt;&gt;"",I77,"なし"),CHAR(10),"***聖職者特殊能力",CHAR(10),IF(K77&lt;&gt;"",K77,"なし"),CHAR(10))</f>
        <v xml:space="preserve">*Marignon, Conquerors of the Sea
Marignonは、Ermorの灰の中から立ち上がった封建的な神政国家です。
死が大地を闊歩した時、この若き王国は、宗教的な耐乏生活と狂信によってそれに打ち勝ちました。
王国が一つ、また一つと灰の帝国の力に屈すると、Marignonの指導者は捨て鉢の策を採用しました。
House of Fiery JusticeのGrand Masterらは、地獄の軍勢と取引をしました。
Devilは人間の軍隊の地位を埋めていき、時と共にMarignonの生存は悪魔たちに依存するようになりました。
Devilと、神聖なるKnight of the Chaliceこそが、死を寄せ付けずにいた全てでした。
破滅的な戦いにおいて、騎士たちは歩く死者の巨大な軍勢と戦いました。
両方の軍は全滅しましたが、しかし新たなるErmorの軍勢は灰の領域からすぐにも再び現れます。
Grand Masterは地獄の支配者たちに接触し、そして多数の悪魔がEldregateへと解き放たれました。
聖杯は奪還され、House of Fiery Justiceへと運ばれました。
Ermorは破壊されましたが、地獄の支配者たちは生贄の継続を要求し、そして悪魔崇拝は宗教の一部となりました。
Impたちは道化や使用人として契約され、大半の貴族たちは自らのImpの使い魔を持っています。
王国に秩序が戻り、Marignonはその関心を徐々に外へと向け始めています。
最近の造船や航海術の進歩は、Marignonの聖職者や貴族がその神の影響力を遠き岸へと拡大することを可能としました。
異教徒へと真の崇拝を齎すことは、自国の異教徒を狩り出すことよりも重要になりました。
Witch Hunterらは、遠き岸へと王国の勢力を拡大するべくAdmiralに仕えるNavigatorやChartmakerによって代わられました。
**国勢
|種族|人間|
|経済||
|気候||
|祝福|&amp;ref(Spell/P_Fire.jpg,nolink,30x30,Fire);+1&amp;ref(Spell/P_Astral.jpg,nolink,30x30,Astral);+1&amp;ref(Spell/P_Blood.jpg,nolink,30x30,Blood);+1|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|BGCOLOR(#F5F5F5):Assassin|暗殺者|&amp;ref(Nation/C_Gold.jpg,nolink,25x25,Gold);60&amp;ref(Nation/C_Resource.jpg,nolink,25x25,Resource);7&amp;ref(Nation/C_Command.jpg,nolink,25x25,Commander Point);1|&amp;ref(Nation/R_Fort.jpg,nolink,25x25,Land Fortress);|||16&amp;ref(Nation/Stealthy.jpg,nolink,25x25,Stealthy (65));&amp;ref(Nation/Sailing.jpg,nolink,25x25,Sailing (size points 2, max size 2));|
|~|&gt;|&gt;|&gt;|&gt;|&gt;|BGCOLOR(#F5F5F5):敵指揮官を直接始末する。弩に加え個人用の小舟も持つ|
|BGCOLOR(#F5F5F5):Troubadour|密偵|&amp;ref(Nation/C_Gold.jpg,nolink,25x25,Gold);80&amp;ref(Nation/C_Resource.jpg,nolink,25x25,Resource);5&amp;ref(Nation/C_Command.jpg,nolink,25x25,Commander Point);2|&amp;ref(Nation/R_Fort.jpg,nolink,25x25,Land Fortress);|||16&amp;ref(Nation/Stealthy.jpg,nolink,25x25,Stealthy (70));|
|~|&gt;|&gt;|&gt;|&gt;|&gt;|BGCOLOR(#F5F5F5):潜伏が上手い密偵。女性指揮官の誘惑もできる|
|BGCOLOR(#F5F5F5):Lieutenant|指揮官|&amp;ref(Nation/C_Gold.jpg,nolink,25x25,Gold);40&amp;ref(Nation/C_Resource.jpg,nolink,25x25,Resource);9&amp;ref(Nation/C_Command.jpg,nolink,25x25,Commander Point);1|&amp;ref(Nation/R_Fort.jpg,nolink,25x25,Land Fortress);||&amp;ref(Nation/Squad.jpg,nolink,25x25,Squad);2&amp;ref(Nation/LivingLead.jpg,nolink,25x25,Leadership);60|16|
|~|&gt;|&gt;|&gt;|&gt;|&gt;|BGCOLOR(#F5F5F5):標準的な指揮官。航海ができない代わりに安価|
|BGCOLOR(#F5F5F5):Captain|指揮官|&amp;ref(Nation/C_Gold.jpg,nolink,25x25,Gold);55&amp;ref(Nation/C_Resource.jpg,nolink,25x25,Resource);22&amp;ref(Nation/C_Command.jpg,nolink,25x25,Commander Point);1|&amp;ref(Nation/R_Fort.jpg,nolink,25x25,Land Fortress);||&amp;ref(Nation/Squad.jpg,nolink,25x25,Squad);2&amp;ref(Nation/LivingLead.jpg,nolink,25x25,Leadership);60|14&amp;ref(Nation/Sailing.jpg,nolink,25x25,Sailing (size points 999, max size 4));|
|~|&gt;|&gt;|&gt;|&gt;|&gt;|BGCOLOR(#F5F5F5):航海技能を持つ指揮官。沿岸部での機動力は素晴らしい|
|BGCOLOR(#F5F5F5):Goetic Captain|指揮官|&amp;ref(Nation/C_Gold.jpg,nolink,25x25,Gold);65&amp;ref(Nation/C_Resource.jpg,nolink,25x25,Resource);22&amp;ref(Nation/C_Command.jpg,nolink,25x25,Commander Point);2|&amp;ref(Nation/R_Fort.jpg,nolink,25x25,Land Fortress);||&amp;ref(Nation/Squad.jpg,nolink,25x25,Squad);2&amp;ref(Nation/LivingLead.jpg,nolink,25x25,Leadership);60&amp;ref(Nation/MagicLead.jpg,nolink,25x25,Magic Leadership);0+&amp;ref(Nation/UndeadLead.jpg,nolink,25x25,Undead Leadership);10+|14&amp;ref(Nation/Sailing.jpg,nolink,25x25,Sailing (size points 999, max size 4));|
|~|&gt;|&gt;|&gt;|&gt;|&gt;|BGCOLOR(#F5F5F5):少数のアンデッド指揮を持つ指揮官。一部は血魔法を持つ|
|BGCOLOR(#F5F5F5):Missionary|聖職者&amp;ref(Nation/Sacred.jpg,nolink,25x25,Sacred);|&amp;ref(Nation/C_Gold.jpg,nolink,25x25,Gold);50&amp;ref(Nation/C_Resource.jpg,nolink,25x25,Resource);1&amp;ref(Nation/C_Command.jpg,nolink,25x25,Commander Point);1|&amp;ref(Nation/R_Fort.jpg,nolink,25x25,Land Fortress);&amp;ref(Nation/R_Foreign.jpg,nolink,25x25,Non-Fort Land);|&amp;ref(Spell/P_Holy.jpg,nolink,25x25,Temple Needed);|&amp;ref(Nation/Squad.jpg,nolink,25x25,Squad);1&amp;ref(Nation/LivingLead.jpg,nolink,25x25,Leadership);10|16&amp;ref(Nation/Sailing.jpg,nolink,25x25,Sailing (size points 999, max size 4));|
|~|&gt;|&gt;|&gt;|&gt;|&gt;|BGCOLOR(#F5F5F5):レベル1の聖職者。航海技能も備える|
|BGCOLOR(#F5F5F5):Inquisitor|聖職者&amp;ref(Nation/Sacred.jpg,nolink,25x25,Sacred);|&amp;ref(Nation/C_Gold.jpg,nolink,25x25,Gold);110&amp;ref(Nation/C_Resource.jpg,nolink,25x25,Resource);1&amp;ref(Nation/C_Command.jpg,nolink,25x25,Commander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Leadership);5&amp;ref(Nation/UndeadLead.jpg,nolink,25x25,Undead Leadership);0+|14|
|~|&gt;|&gt;|&gt;|&gt;|&gt;|BGCOLOR(#F5F5F5):レベル2の聖職者。火か血の魔法と異端審問の技能を持つ|
|BGCOLOR(#F5F5F5):Diabolist|魔術師|&amp;ref(Nation/C_Gold.jpg,nolink,25x25,Gold);65&amp;ref(Nation/C_Resource.jpg,nolink,25x25,Resource);1&amp;ref(Nation/C_Command.jpg,nolink,25x25,Commander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Leadership);10&amp;ref(Nation/UndeadLead.jpg,nolink,25x25,Undead Leadership);5|16|
|~|&gt;|&gt;|&gt;|&gt;|&gt;|BGCOLOR(#F5F5F5):火と血の魔法技能を持つ。奴隷集めが主な仕事|
|BGCOLOR(#F5F5F5):Goetic Adept|魔術師|&amp;ref(Nation/C_Gold.jpg,nolink,25x25,Gold);115&amp;ref(Nation/C_Resource.jpg,nolink,25x25,Resource);1&amp;ref(Nation/C_Command.jpg,nolink,25x25,Commander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Leadership);15+&amp;ref(Nation/UndeadLead.jpg,nolink,25x25,Undead Leadership);5+|16|
|~|&gt;|&gt;|&gt;|&gt;|&gt;|BGCOLOR(#F5F5F5):火、血などの魔法技能を持つ。補強があれば召喚儀式を色々と使える|
|BGCOLOR(#F5F5F5):Chartmaker|魔術師|&amp;ref(Nation/C_Gold.jpg,nolink,25x25,Gold);70&amp;ref(Nation/C_Resource.jpg,nolink,25x25,Resource);2&amp;ref(Nation/C_Command.jpg,nolink,25x25,Commander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Leadership);10+|16&amp;ref(Nation/Sailing.jpg,nolink,25x25,Sailing (size points 999, max size 4));|
|~|&gt;|&gt;|&gt;|&gt;|&gt;|BGCOLOR(#F5F5F5):風などの魔法技能を持つ。航海が可能|
|BGCOLOR(#F5F5F5):Architect|工学者|&amp;ref(Nation/C_Gold.jpg,nolink,25x25,Gold);55&amp;ref(Nation/C_Resource.jpg,nolink,25x25,Resource);52&amp;ref(Nation/C_Command.jpg,nolink,25x25,Commander Point);1|&amp;ref(Nation/R_Capital.jpg,nolink,25x25,National Capital);||&amp;ref(Nation/Squad.jpg,nolink,25x25,Squad);1&amp;ref(Nation/LivingLead.jpg,nolink,25x25,Leadership);10|16|
|~|&gt;|&gt;|&gt;|&gt;|&gt;|BGCOLOR(#F5F5F5):包囲戦と建築に長ける技師。高度な要塞の建造には欠かせない|
|BGCOLOR(#F5F5F5):Admiral|指揮官|&amp;ref(Nation/C_Gold.jpg,nolink,25x25,Gold);100&amp;ref(Nation/C_Resource.jpg,nolink,25x25,Resource);22&amp;ref(Nation/C_Command.jpg,nolink,25x25,Commander Point);1|&amp;ref(Nation/R_Capital.jpg,nolink,25x25,National Capital);||&amp;ref(Nation/Squad.jpg,nolink,25x25,Squad);3&amp;ref(Nation/LivingLead.jpg,nolink,25x25,Leadership);80|14&amp;ref(Nation/Sailing.jpg,nolink,25x25,Sailing (size points 999, max size 6));|
|~|&gt;|&gt;|&gt;|&gt;|&gt;|BGCOLOR(#F5F5F5):上位指揮官。魔獣でも運べる大型船を操る|
|BGCOLOR(#F5F5F5):Royal Navigator|魔術師|&amp;ref(Nation/C_Gold.jpg,nolink,25x25,Gold);160&amp;ref(Nation/C_Resource.jpg,nolink,25x25,Resource);2&amp;ref(Nation/C_Command.jpg,nolink,25x25,Commander Point);2|&amp;ref(Nation/R_Capital.jpg,nolink,25x25,National Capital);|&amp;ref(Spell/P_Research.jpg,nolink,25x25,Lab Needed);|&amp;ref(Nation/Squad.jpg,nolink,25x25,Squad);2&amp;ref(Nation/LivingLead.jpg,nolink,25x25,Leadership);40&amp;ref(Nation/MagicLead.jpg,nolink,25x25,Magic Leadership);25+|14&amp;ref(Nation/Sailing.jpg,nolink,25x25,Sailing (size points 999, max size 6));|
|~|&gt;|&gt;|&gt;|&gt;|&gt;|BGCOLOR(#F5F5F5):風、水、星の魔法技能を持つ。大型船での航海も可能|
|BGCOLOR(#F5F5F5):High Inquisitor|聖職者&amp;ref(Nation/Sacred.jpg,nolink,25x25,Sacred);|&amp;ref(Nation/C_Gold.jpg,nolink,25x25,Gold);210&amp;ref(Nation/C_Resource.jpg,nolink,25x25,Resource);1&amp;ref(Nation/C_Command.jpg,nolink,25x25,Commander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Leadership);5&amp;ref(Nation/UndeadLead.jpg,nolink,25x25,Undead Leadership);0+|10|
|~|&gt;|&gt;|&gt;|&gt;|&gt;|BGCOLOR(#F5F5F5):レベル3の聖職者。火か血の魔法と異端審問を持ち指揮も行う|
|BGCOLOR(#F5F5F5):Goetic Master|聖職者&amp;ref(Nation/Sacred.jpg,nolink,25x25,Sacred);|&amp;ref(Nation/C_Gold.jpg,nolink,25x25,Gold);265&amp;ref(Nation/C_Resource.jpg,nolink,25x25,Resource);1&amp;ref(Nation/C_Command.jpg,nolink,25x25,Commander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Needed);|&amp;ref(Nation/Squad.jpg,nolink,25x25,Squad);2&amp;ref(Nation/LivingLead.jpg,nolink,25x25,Leadership);20+&amp;ref(Nation/MagicLead.jpg,nolink,25x25,Magic Leadership);25+&amp;ref(Nation/UndeadLead.jpg,nolink,25x25,Undead Leadership);10+|12|
|~|&gt;|&gt;|&gt;|&gt;|&gt;|BGCOLOR(#F5F5F5):レベル1の聖職者。火、血などの魔法技能も持つ|
***兵士
|名称|種別|コスト|&gt;|雇用条件|指揮枠|行軍|
|BGCOLOR(#F5F5F5):Crossbowman|射手|&amp;ref(Nation/C_Gold.jpg,nolink,25x25,Gold);10&amp;ref(Nation/C_Resource.jpg,nolink,25x25,Resource);8&amp;ref(Nation/C_Recruitment.jpg,nolink,25x25,Recruitment Point);9|&amp;ref(Nation/R_Fort.jpg,nolink,25x25,Land Fortress);||&amp;ref(Nation/LivingLead.jpg,nolink,25x25,Living);|14|
|~|&gt;|&gt;|&gt;|&gt;|&gt;|BGCOLOR(#F5F5F5):防御貫通の弩を使う弓兵。一般的なものより士気が高い|
|BGCOLOR(#F5F5F5):City Guard|歩兵|&amp;ref(Nation/C_Gold.jpg,nolink,25x25,Gold);8&amp;ref(Nation/C_Resource.jpg,nolink,25x25,Resource);10&amp;ref(Nation/C_Recruitment.jpg,nolink,25x25,Recruitment Point);5|&amp;ref(Nation/R_Fort.jpg,nolink,25x25,Land Fortress);||&amp;ref(Nation/LivingLead.jpg,nolink,25x25,Living);|14|
|~|&gt;|&gt;|&gt;|&gt;|&gt;|BGCOLOR(#F5F5F5):薙刀を持つ軽歩兵。民兵並の戦闘力だが要塞防衛は得意|
|BGCOLOR(#F5F5F5):Pikeneer|歩兵|&amp;ref(Nation/C_Gold.jpg,nolink,25x25,Gold);10&amp;ref(Nation/C_Resource.jpg,nolink,25x25,Resource);20&amp;ref(Nation/C_Recruitment.jpg,nolink,25x25,Recruitment Point);9|&amp;ref(Nation/R_Fort.jpg,nolink,25x25,Land Fortress);||&amp;ref(Nation/LivingLead.jpg,nolink,25x25,Living);|12|
|~|&gt;|&gt;|&gt;|&gt;|&gt;|BGCOLOR(#F5F5F5):鉾を持つ歩兵。長槍相手でさえ迎撃できる|
|BGCOLOR(#F5F5F5):Halberdier|歩兵|&amp;ref(Nation/C_Gold.jpg,nolink,25x25,Gold);10&amp;ref(Nation/C_Resource.jpg,nolink,25x25,Resource);22&amp;ref(Nation/C_Recruitment.jpg,nolink,25x25,Recruitment Point);9|&amp;ref(Nation/R_Fort.jpg,nolink,25x25,Land Fortress);||&amp;ref(Nation/LivingLead.jpg,nolink,25x25,Living);|12|
|~|&gt;|&gt;|&gt;|&gt;|&gt;|BGCOLOR(#F5F5F5):矛槍を持つ歩兵。要塞の防衛を得意とする|
|BGCOLOR(#F5F5F5):Swordsman|歩兵|&amp;ref(Nation/C_Gold.jpg,nolink,25x25,Gold);10&amp;ref(Nation/C_Resource.jpg,nolink,25x25,Resource);28&amp;ref(Nation/C_Recruitment.jpg,nolink,25x25,Recruitment Point);9|&amp;ref(Nation/R_Fort.jpg,nolink,25x25,Land Fortress);||&amp;ref(Nation/LivingLead.jpg,nolink,25x25,Living);|10|
|~|&gt;|&gt;|&gt;|&gt;|&gt;|BGCOLOR(#F5F5F5):大剣を持つ重歩兵。優秀な技量修正と威力を併せ持つ|
|BGCOLOR(#F5F5F5):Palace Guard|歩兵|&amp;ref(Nation/C_Gold.jpg,nolink,25x25,Gold);20&amp;ref(Nation/C_Resource.jpg,nolink,25x25,Resource);27&amp;ref(Nation/C_Recruitment.jpg,nolink,25x25,Recruitment Point);31|&amp;ref(Nation/R_Fort.jpg,nolink,25x25,Land Fortress);||&amp;ref(Nation/LivingLead.jpg,nolink,25x25,Living);|10|
|~|&gt;|&gt;|&gt;|&gt;|&gt;|BGCOLOR(#F5F5F5):矛槍を持つ重歩兵。高い技量を持ち要塞防衛も得意|
|BGCOLOR(#F5F5F5):Royal Guard|歩兵|&amp;ref(Nation/C_Gold.jpg,nolink,25x25,Gold);20&amp;ref(Nation/C_Resource.jpg,nolink,25x25,Resource);33&amp;ref(Nation/C_Recruitment.jpg,nolink,25x25,Recruitment Point);31|&amp;ref(Nation/R_Fort.jpg,nolink,25x25,Land Fortress);||&amp;ref(Nation/LivingLead.jpg,nolink,25x25,Living);|8|
|~|&gt;|&gt;|&gt;|&gt;|&gt;|BGCOLOR(#F5F5F5):大剣を持つ重歩兵。護衛任務を得意とする|
|BGCOLOR(#F5F5F5):Flagellant|歩兵&amp;ref(Nation/Sacred.jpg,nolink,25x25,Sacred);|&amp;ref(Nation/C_Gold.jpg,nolink,25x25,Gold);10&amp;ref(Nation/C_Resource.jpg,nolink,25x25,Resource);4&amp;ref(Nation/C_Recruitment.jpg,nolink,25x25,Recruitment Point);5|&amp;ref(Nation/R_Fort.jpg,nolink,25x25,Land Fortress);&amp;ref(Nation/R_Foreign.jpg,nolink,25x25,Non-Fort Land);|&amp;ref(Spell/P_Holy.jpg,nolink,25x25,Temple Needed);|&amp;ref(Nation/LivingLead.jpg,nolink,25x25,Living);|14|
|~|&gt;|&gt;|&gt;|&gt;|&gt;|BGCOLOR(#F5F5F5):連接棍を持つ軽歩兵。脆いが安く祝福次第では大化けする|
|BGCOLOR(#F5F5F5):Hand of Justice|歩兵&amp;ref(Nation/Sacred.jpg,nolink,25x25,Sacred);|&amp;ref(Nation/C_Gold.jpg,nolink,25x25,Gold);19&amp;ref(Nation/C_Resource.jpg,nolink,25x25,Resource);22&amp;ref(Nation/C_Recruitment.jpg,nolink,25x25,Recruitment Point);21|&amp;ref(Nation/R_Capital.jpg,nolink,25x25,National Capital);|&amp;ref(Spell/P_Holy.jpg,nolink,25x25,Temple Needed);|&amp;ref(Nation/LivingLead.jpg,nolink,25x25,Living);|12|
|~|&gt;|&gt;|&gt;|&gt;|&gt;|BGCOLOR(#F5F5F5):矛槍を持つ歩兵。技能は控えめだが要塞防衛や巡回が得意|
**守備隊
|種別|指揮官|兵士|備考|
|陸上下位|Captain|City Guard:15　Crossbowman:10||
|陸上上位|Chartmaker|Halberdier:10　Pikeneer:10||
|陸上要塞|Lieutenant|Crossbowman:8||
**建造物
***首都要塞
|名称|管理力|指揮官雇用|兵士雇用|食糧庫|守備隊倍率|防壁強度|
|Grand Citadel|70|+2|+150%|7500|5|1000|
***陸上要塞
|名称|建造費|工期|管理力|指揮官雇用|兵士雇用|食糧庫|守備隊倍率|防壁強度|
|Palisades|600|4|15|+0|+50%|100|1|100|
|Fortress|300|2|30|+1|+75%|500|2|250|
|Castle|300|2|45|+1|+100%|1500|3|500|
|Citadel|450|3|60|+2|+125%|5000|4|750|
|Grand Citadel|600|4|70|+2|+150%|7500|5|1000|
***水中要塞
建造不可
***研究所と寺院
|設備|費用|特殊効果|
|研究所|500||
|寺院|400|血の供犠を実行可能|
**魔法
***魔法資源
|魔法土地|The Royal Academy, House of Justice|
|宝石収入|&amp;ref(Spell/V_Fire.jpg,nolink,25x25,Fire Gem);1&amp;ref(Spell/V_Air.jpg,nolink,25x25,Air Gem);1&amp;ref(Spell/V_Astral.jpg,nolink,25x25,Astral Pearl);2|
|特殊機能|滞在するアンデッドを自動攻撃|
***魔法技能
|名称|雇用|固定魔力|変動魔力|研究力|特殊能力|
|Goetic Captain|&amp;ref(Nation/R_Fort.jpg,nolink,25x25,Land Fortress);||&amp;ref(Spell/P_Blood.jpg,nolink,25x25,Blood);+1:20%|&amp;ref(Spell/P_Research.jpg,nolink,25x25,Research);0+||
|Missionary|&amp;ref(Nation/R_Fort.jpg,nolink,25x25,Land Fortress);&amp;ref(Nation/R_Foreign.jpg,nolink,25x25,Non-Fort Land);|&amp;ref(Spell/P_Holy.jpg,nolink,25x25,Holy);1|||&amp;ref(Nation/Sacred.jpg,nolink,25x25,Sacred);|
|Inquisitor|&amp;ref(Nation/R_Fort.jpg,nolink,25x25,Land Fortress);|&amp;ref(Spell/P_Holy.jpg,nolink,25x25,Holy);2|&amp;ref(Spell/P_Fire.jpg,nolink,25x25,Fire);&amp;ref(Spell/P_Blood.jpg,nolink,25x25,Blood);+1:100%|&amp;ref(Spell/P_Research.jpg,nolink,25x25,Research);7|&amp;ref(Nation/Inquisitor.jpg,nolink,25x25,Inquisitor);&amp;ref(Nation/Sacred.jpg,nolink,25x25,Sacred);|
|Diabolist|&amp;ref(Nation/R_Fort.jpg,nolink,25x25,Land Fortress);|&amp;ref(Spell/P_Fire.jpg,nolink,25x25,Fire);1&amp;ref(Spell/P_Blood.jpg,nolink,25x25,Blood);1||&amp;ref(Spell/P_Research.jpg,nolink,25x25,Research);9||
|Goetic Adept|&amp;ref(Nation/R_Fort.jpg,nolink,25x25,Land Fortress);|&amp;ref(Spell/P_Fire.jpg,nolink,25x25,Fire);1&amp;ref(Spell/P_Blood.jpg,nolink,25x25,Blood);1|&amp;ref(Spell/P_Fire.jpg,nolink,25x25,Fire);&amp;ref(Spell/P_Earth.jpg,nolink,25x25,Earth);&amp;ref(Spell/P_Astral.jpg,nolink,25x25,Astral);&amp;ref(Spell/P_Blood.jpg,nolink,25x25,Blood);+1:100%|&amp;ref(Spell/P_Research.jpg,nolink,25x25,Research);11||
|Chartmaker|&amp;ref(Nation/R_Fort.jpg,nolink,25x25,Land Fortress);|&amp;ref(Spell/P_Air.jpg,nolink,25x25,Air);1|&amp;ref(Spell/P_Water.jpg,nolink,25x25,Water);&amp;ref(Spell/P_Astral.jpg,nolink,25x25,Astral);+1:100%|&amp;ref(Spell/P_Research.jpg,nolink,25x25,Research);9||
|Royal Navigator|&amp;ref(Nation/R_Capital.jpg,nolink,25x25,National Capital);|&amp;ref(Spell/P_Air.jpg,nolink,25x25,Air);1&amp;ref(Spell/P_Water.jpg,nolink,25x25,Water);1&amp;ref(Spell/P_Astral.jpg,nolink,25x25,Astral);1|&amp;ref(Spell/P_Air.jpg,nolink,25x25,Air);&amp;ref(Spell/P_Water.jpg,nolink,25x25,Water);&amp;ref(Spell/P_Astral.jpg,nolink,25x25,Astral);+1:100%|&amp;ref(Spell/P_Research.jpg,nolink,25x25,Research);13||
|High Inquisitor|&amp;ref(Nation/R_Capital.jpg,nolink,25x25,National Capital);|&amp;ref(Spell/P_Holy.jpg,nolink,25x25,Holy);3|&amp;ref(Spell/P_Fire.jpg,nolink,25x25,Fire);&amp;ref(Spell/P_Blood.jpg,nolink,25x25,Blood);+1:100%|&amp;ref(Spell/P_Research.jpg,nolink,25x25,Research);7|&amp;ref(Nation/Inquisitor.jpg,nolink,25x25,Inquisitor);&amp;ref(Nation/Sacred.jpg,nolink,25x25,Sacred);|
|Goetic Master|&amp;ref(Nation/R_Capital.jpg,nolink,25x25,National Capital);|&amp;ref(Spell/P_Fire.jpg,nolink,25x25,Fire);2&amp;ref(Spell/P_Blood.jpg,nolink,25x25,Blood);2&amp;ref(Spell/P_Holy.jpg,nolink,25x25,Holy);1|&amp;ref(Spell/P_Fire.jpg,nolink,25x25,Fire);&amp;ref(Spell/P_Earth.jpg,nolink,25x25,Earth);&amp;ref(Spell/P_Astral.jpg,nolink,25x25,Astral);&amp;ref(Spell/P_Blood.jpg,nolink,25x25,Blood);+1:100%&amp;br;&amp;ref(Spell/P_Fire.jpg,nolink,25x25,Fire);&amp;ref(Spell/P_Earth.jpg,nolink,25x25,Earth);&amp;ref(Spell/P_Astral.jpg,nolink,25x25,Astral);&amp;ref(Spell/P_Blood.jpg,nolink,25x25,Blood);+1:10%|&amp;ref(Spell/P_Research.jpg,nolink,25x25,Research);15+|&amp;ref(Nation/Sacred.jpg,nolink,25x25,Sacred);|
|Harbinger|&amp;ref(Item/Master-Ritualist.jpg,nolink,25x25,Ritual Spell);|&amp;ref(Spell/P_Air.jpg,nolink,25x25,Air);3&amp;ref(Spell/P_Holy.jpg,nolink,25x25,Holy);2||&amp;ref(Spell/P_Research.jpg,nolink,25x25,Research);11|&amp;ref(Nation/Sacred.jpg,nolink,25x25,Sacred);|
|Arch Angel|&amp;ref(Item/Master-Ritualist.jpg,nolink,25x25,Ritual Spell);|&amp;ref(Spell/P_Fire.jpg,nolink,25x25,Fire);4&amp;ref(Spell/P_Holy.jpg,nolink,25x25,Holy);3||&amp;ref(Spell/P_Research.jpg,nolink,25x25,Research);13|&amp;ref(Nation/Sacred.jpg,nolink,25x25,Sacred);|
|Seraph|&amp;ref(Item/Master-Ritualist.jpg,nolink,25x25,Ritual Spell);|&amp;ref(Spell/P_Fire.jpg,nolink,25x25,Fire);4&amp;ref(Spell/P_Air.jpg,nolink,25x25,Air);4&amp;ref(Spell/P_Astral.jpg,nolink,25x25,Astral);4&amp;ref(Spell/P_Holy.jpg,nolink,25x25,Holy);4||&amp;ref(Spell/P_Research.jpg,nolink,25x25,Research);29|&amp;ref(Nation/Sacred.jpg,nolink,25x25,Sacred);|
|Fallen Angel|&amp;ref(Item/Master-Ritualist.jpg,nolink,25x25,Ritual Spell);|&amp;ref(Spell/P_Fire.jpg,nolink,25x25,Fire);3&amp;ref(Spell/P_Death.jpg,nolink,25x25,Death);3&amp;ref(Spell/P_Blood.jpg,nolink,25x25,Blood);3||&amp;ref(Spell/P_Research.jpg,nolink,25x25,Research);23|&amp;ref(Nation/Sacred.jpg,nolink,25x25,Sacred);|
***固有呪文
|領域|名称|主系統|副系統|消費|使用場面|簡易分類|
|Conjuration Lv6|Contact Harbinger|&amp;ref(Spell/P_Astral.jpg,nolink,25x25,Astral);4||&amp;ref(Spell/V_Astral.jpg,nolink,25x25,Astral Pearl);25|儀式/陸上専用|指揮官召喚|
|~|~|&gt;|&gt;|&gt;|&gt;|風魔法を持つ天使Harbingerを召喚します|
|Conjuration Lv7|Heavenly Wrath|&amp;ref(Spell/P_Astral.jpg,nolink,25x25,Astral);3|&amp;ref(Spell/P_Fire.jpg,nolink,25x25,Fire);1|&amp;ref(Spell/V_Astral.jpg,nolink,25x25,Astral Pearl);35|儀式/陸上専用|指揮官召喚|
|~|~|&gt;|&gt;|&gt;|&gt;|高い戦闘力を持つ恐ろしい天使Angel of Furyを召喚します|
|Conjuration Lv7|Angelic Host|&amp;ref(Spell/P_Astral.jpg,nolink,25x25,Astral);5||&amp;ref(Spell/V_Astral.jpg,nolink,25x25,Astral Pearl);50|儀式/陸上専用|遠隔召喚|
|~|~|&gt;|&gt;|&gt;|&gt;|指定した州に5体のAngel of the Hostとその指揮官Arch Angelを召喚します|
|Conjuration Lv9|Heavenly Choir|&amp;ref(Spell/P_Astral.jpg,nolink,25x25,Astral);7|&amp;ref(Spell/P_Fire.jpg,nolink,25x25,Fire);2|&amp;ref(Spell/V_Astral.jpg,nolink,25x25,Astral Pearl);144|儀式/陸上専用|軍団召喚|
|~|~|&gt;|&gt;|&gt;|&gt;|Angel of the Heavenly Choirを9体、Harbingerを3体とその指揮官Seraphを召喚します|
|Evocation Lv4|Holy Pyre|&amp;ref(Spell/P_Fire.jpg,nolink,25x25,Fire);2|||戦闘/陸上専用|攻撃|
|~|~|&gt;|&gt;|&gt;|&gt;|不浄なるものに強い聖火で中範囲を攻撃します|
|Blood Magic Lv1|Bind Harlequin|&amp;ref(Spell/P_Blood.jpg,nolink,25x25,Blood);1||&amp;ref(Spell/V_Blood.jpg,nolink,25x25,Blood Slave);1|儀式/陸上専用|兵士召喚|
|~|~|&gt;|&gt;|&gt;|&gt;|部隊の士気を高める下等な悪魔Demon Jesterを1体召喚します|
|Blood Magic Lv7|Reascendance|&amp;ref(Spell/P_Blood.jpg,nolink,25x25,Blood);4|&amp;ref(Spell/P_Astral.jpg,nolink,25x25,Astral);1|&amp;ref(Spell/V_Blood.jpg,nolink,25x25,Blood Slave);88|儀式/陸上専用|指揮官召喚|
|~|~|&gt;|&gt;|&gt;|&gt;|強力な魔力を持つ堕天使Fallen Angelを召喚します|
***固有アイテム
なし
**聖職
***支配圏特殊効果
なし
***聖職者特殊能力
なし
</v>
      </c>
    </row>
    <row r="78" spans="1:31" x14ac:dyDescent="0.15">
      <c r="A78" t="s">
        <v>3012</v>
      </c>
      <c r="B78" t="s">
        <v>2907</v>
      </c>
      <c r="C78" t="s">
        <v>3021</v>
      </c>
      <c r="D78" t="s">
        <v>3080</v>
      </c>
      <c r="E78" s="10" t="s">
        <v>13631</v>
      </c>
      <c r="F78" s="10" t="s">
        <v>13525</v>
      </c>
      <c r="I78" t="s">
        <v>13527</v>
      </c>
      <c r="J78" t="s">
        <v>13528</v>
      </c>
      <c r="L78" t="s">
        <v>13529</v>
      </c>
      <c r="M78" t="s">
        <v>13530</v>
      </c>
      <c r="P78">
        <v>2</v>
      </c>
      <c r="T78">
        <v>100</v>
      </c>
      <c r="U78">
        <v>500</v>
      </c>
      <c r="W78">
        <v>400</v>
      </c>
      <c r="X78" t="s">
        <v>13531</v>
      </c>
      <c r="Y78" t="s">
        <v>13532</v>
      </c>
      <c r="Z78" t="s">
        <v>13533</v>
      </c>
      <c r="AB78" t="str">
        <f t="shared" si="5"/>
        <v>|BGCOLOR(#FDFDFD):[[&amp;ref(Mictlan.jpg,nolink,50x65,Mictlan, Blood and Rain);&gt;./Mictlan]]</v>
      </c>
      <c r="AC78" t="str">
        <f t="shared" ca="1" si="4"/>
        <v>|BGCOLOR(#FAEBD7):[[''Mictlan''&gt;./Mictlan]]</v>
      </c>
      <c r="AD78"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v>
      </c>
      <c r="AE78" t="str">
        <f ca="1">CONCATENATE("*",B78,", ",C78,CHAR(10),E78,CHAR(10),"**国勢",CHAR(10),"|種族|",F78,"|",CHAR(10),"|経済|",G78,"|",CHAR(10),"|気候|",IF(H78&lt;&gt;"",REPT(SUBSTITUTE(SUBSTITUTE(LEFT(H78,4),"Heat","&amp;ref(Spell/S_Heat.jpg,nolink,25x25,Heat);"),"Cold","&amp;ref(Spell/S_Cold.jpg,nolink,25x25,Cold);"),RIGHT(H78,1)),""),"|",CHAR(10),"|祝福|",SUBSTITUTE(SUBSTITUTE(SUBSTITUTE(SUBSTITUTE(SUBSTITUTE(SUBSTITUTE(SUBSTITUTE(SUBSTITUTE(J78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78&amp;" "&amp;B78&amp;" 指揮官 S",Troops!$A:$A,0)&amp;":AJ"&amp;MATCH(A78&amp;" "&amp;B78&amp;" 指揮官 E",Troops!$A:$A,0))),myConcat(INDIRECT("Troops!AJ"&amp;MATCH(A78&amp;" "&amp;B78&amp;" 指揮官 S",Troops!$A:$A,0)))),CHAR(10),"***兵士",CHAR(10),"|名称|種別|コスト|&gt;|雇用条件|指揮枠|行軍|",CHAR(10),IFERROR(myConcat(INDIRECT("Troops!AJ"&amp;MATCH(A78&amp;" "&amp;B78&amp;" 兵士 S",Troops!$A:$A,0)&amp;":AJ"&amp;MATCH(A78&amp;" "&amp;B78&amp;" 兵士 E",Troops!$A:$A,0))),myConcat(INDIRECT("Troops!AJ"&amp;MATCH(A78&amp;" "&amp;B78&amp;" 指揮官 S",Troops!$A:$A,0)))),"**守備隊",CHAR(10),"|種別|指揮官|兵士|備考|",CHAR(10),IFERROR(myConcat(INDIRECT("Defence!H"&amp;MATCH(A78&amp;" "&amp;B78&amp;" S",Defence!$A:$A,0)&amp;":H"&amp;MATCH(A78&amp;" "&amp;B78&amp;" E",Defence!$A:$A,0))),myConcat(INDIRECT("Defence!H"&amp;MATCH(A78&amp;" "&amp;B78&amp;" S",Defence!$A:$A,0)))),CHAR(10),"**建造物",CHAR(10),"***首都要塞",CHAR(10),"|名称|管理力|指揮官雇用|兵士雇用|食糧庫|守備隊倍率|防壁強度|",CHAR(10),VLOOKUP(L78,Fort!$D:$M,10,FALSE),CHAR(10),"***陸上要塞",CHAR(10),"|名称|建造費|工期|管理力|指揮官雇用|兵士雇用|食糧庫|守備隊倍率|防壁強度|",CHAR(10),IFERROR(myConcat(INDIRECT(ADDRESS(MATCH(M78&amp;"1",Fort!$A:$A,0),MATCH(T78,Fort!$1:$1,0),3,1,"Fort")&amp;":"&amp;ADDRESS(MATCH(M78&amp;P78,Fort!$A:$A,0),MATCH(T78,Fort!$1:$1,0),3,1))),myConcat(INDIRECT(ADDRESS(MATCH(M78&amp;"1",Fort!$A:$A,0),MATCH(T78,Fort!$1:$1,0),3,1,"Fort")))),IFERROR("***沿岸要塞"&amp;CHAR(10)&amp;"|名称|建造費|工期|管理力|指揮官雇用|兵士雇用|食糧庫|守備隊倍率|防壁強度|"&amp;CHAR(10)&amp;IFERROR(myConcat(INDIRECT(ADDRESS(MATCH(N78&amp;"1",Fort!$A:$A,0),MATCH(T78,Fort!$1:$1,0),3,1,"Fort")&amp;":"&amp;ADDRESS(MATCH(N78&amp;Q78,Fort!$A:$A,0),MATCH(T78,Fort!$1:$1,0),3,1))),myConcat(INDIRECT(ADDRESS(MATCH(N78&amp;"1",Fort!$A:$A,0),MATCH(T78,Fort!$1:$1,0),3,1,"Fort")))&amp;CHAR(10)),""),"***水中要塞",CHAR(10),IFERROR("|名称|建造費|工期|管理力|指揮官雇用|兵士雇用|食糧庫|守備隊倍率|防壁強度|"&amp;CHAR(10)&amp;IFERROR(myConcat(INDIRECT(ADDRESS(MATCH(O78&amp;"1",Fort!$A:$A,0),MATCH(T78,Fort!$1:$1,0),3,1,"Fort")&amp;":"&amp;ADDRESS(MATCH(O78&amp;R78,Fort!$A:$A,0),MATCH(T78,Fort!$1:$1,0),3,1))),myConcat(INDIRECT(ADDRESS(MATCH(O78&amp;"1",Fort!$A:$A,0),MATCH(T78,Fort!$1:$1,0),3,1,"Fort")))),"建造不可"),CHAR(10),"***研究所と寺院",CHAR(10),"|設備|費用|特殊効果|",CHAR(10),"|研究所|",IF(U78&lt;&gt;500,"''"&amp;U78&amp;"''",U78),"|",V78,"|",CHAR(10),"|寺院|",IF(W78&lt;&gt;400,"''"&amp;W78&amp;"''",W78),"|",X78,"|",CHAR(10),"**魔法",CHAR(10),"***魔法資源",CHAR(10),"|魔法土地|",Y78,"|",CHAR(10),"|宝石収入|",SUBSTITUTE(SUBSTITUTE(SUBSTITUTE(SUBSTITUTE(SUBSTITUTE(SUBSTITUTE(SUBSTITUTE(SUBSTITUTE(Z78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Slave);"),"|",CHAR(10),"|特殊機能|",AA78,"|",CHAR(10),"***魔法技能",CHAR(10),"|名称|雇用|固定魔力|変動魔力|研究力|特殊能力|",CHAR(10),IFERROR(myConcat(INDIRECT("MagicSkill!AM"&amp;MATCH(A78&amp;" "&amp;B78&amp;" S",MagicSkill!$A:$A,0)&amp;":AM"&amp;MATCH(A78&amp;" "&amp;B78&amp;" E",MagicSkill!$A:$A,0))),myConcat(INDIRECT("MagicSkill!AM"&amp;MATCH(A78&amp;" "&amp;B78&amp;" S",MagicSkill!$A:$A,0)))),CHAR(10),"***固有呪文",CHAR(10),IFERROR(CHAR(10)&amp;"|領域|名称|主系統|副系統|消費|使用場面|簡易分類|"&amp;CHAR(10)&amp;IFERROR(myConcat(INDIRECT("NationalSpellWork!E"&amp;MATCH(A78&amp;" "&amp;B78&amp;" S",NationalSpellWork!$A:$A,0)&amp;":E"&amp;MATCH(A78&amp;" "&amp;B78&amp;" E",NationalSpellWork!$A:$A,0))),myConcat(INDIRECT("NationalSpellWork!E"&amp;MATCH(A78&amp;" "&amp;B78&amp;" S",NationalSpellWork!$A:$A,0)))),"なし"),CHAR(10),"***固有アイテム",CHAR(10),IFERROR(IFERROR(myConcat(INDIRECT("NationalItemWork!E"&amp;MATCH(A78&amp;" "&amp;B78&amp;" S",NationalItemWork!$A:$A,0)&amp;":E"&amp;MATCH(A78&amp;" "&amp;B78&amp;" E",NationalItemWork!$A:$A,0))),myConcat(INDIRECT("NationalItemWork!E"&amp;MATCH(A78&amp;" "&amp;B78&amp;" S",NationalItemWork!$A:$A,0)))),"なし"),CHAR(10),"**聖職",CHAR(10),"***支配圏特殊効果",CHAR(10),IF(I78&lt;&gt;"",I78,"なし"),CHAR(10),"***聖職者特殊能力",CHAR(10),IF(K78&lt;&gt;"",K78,"なし"),CHAR(10))</f>
        <v xml:space="preserve">*Mictlan, Blood and Rain
AtlantisがR'lyehによって破壊され、Atlantianが散り散りになったとき、その一部はMictlanの深い沼地と密林へと逃げました。
そこで彼らは、神の側面の一つとして雨を崇拝する人々を見つけました。
Atlantianの王はKing of Rainとなり、彼らの必要に応じて信仰を再構築しました。
彼らは長らく捨て去られていた血のカルトの秘密を発見し、太古の忌まわしき行いを復活させました。
そして新たなる神は現れ、それは血に飢えていました。
現在、Mictlanはその神の飢えを満たすべく、その領土を再び拡大しています。
その孤立はMictlanを後進国とし、戦士たちは古風な武器と防具を用います。
軍は、主に新たに征服された地から得た奴隷により構成されます。
Mictlanの魔法神官らは、飢えた神の二つの顔と二つの権能、すなわち太陽と月、雨と森を賛美します。
**国勢
|種族|人間、アトランティアン|
|経済||
|気候||
|祝福|&amp;ref(Spell/P_Water.jpg,nolink,30x30,Water);+1&amp;ref(Spell/P_Blood.jpg,nolink,30x30,Blood);+2|
**正規軍
***指揮官
|名称|種別|コスト|&gt;|雇用条件|指揮能力|行軍|
|BGCOLOR(#F5F5F5):Scout|斥候|&amp;ref(Nation/C_Gold.jpg,nolink,25x25,Gold);25&amp;ref(Nation/C_Resource.jpg,nolink,25x25,Resource);1&amp;ref(Nation/C_Command.jpg,nolink,25x25,Commander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|~|&gt;|&gt;|&gt;|&gt;|&gt;|BGCOLOR(#F5F5F5):原始的装備の斥候。最小限の資源で雇用可能|
|BGCOLOR(#F5F5F5):Tribal King|指揮官&amp;ref(Nation/Sacred.jpg,nolink,25x25,Sacred);|&amp;ref(Nation/C_Gold.jpg,nolink,25x25,Gold);90&amp;ref(Nation/C_Resource.jpg,nolink,25x25,Resource);15&amp;ref(Nation/C_Command.jpg,nolink,25x25,Commander Point);1|&amp;ref(Nation/R_Fort.jpg,nolink,25x25,Land Fortress);|&amp;ref(Spell/P_Holy.jpg,nolink,25x25,Temple Needed);|&amp;ref(Nation/Squad.jpg,nolink,25x25,Squad);3&amp;ref(Nation/LivingLead.jpg,nolink,25x25,Leadership);80&amp;ref(Item/Taskmaster.jpg,nolink,25x25,Taskmaster (+1));|10&amp;ref(Nation/Forest-Survival.jpg,nolink,25x25,Forest Survival);|
|~|&gt;|&gt;|&gt;|&gt;|&gt;|BGCOLOR(#F5F5F5):標準的な指揮官。奴隷兵士の確保が可能。投槍を持つため暴走に注意|
|BGCOLOR(#F5F5F5):Mictlan Priest|聖職者&amp;ref(Nation/Sacred.jpg,nolink,25x25,Sacred);|&amp;ref(Nation/C_Gold.jpg,nolink,25x25,Gold);65&amp;ref(Nation/C_Resource.jpg,nolink,25x25,Resource);1&amp;ref(Nation/C_Command.jpg,nolink,25x25,Commander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Leadership);5|16&amp;ref(Nation/Forest-Survival.jpg,nolink,25x25,Forest Survival);|
|~|&gt;|&gt;|&gt;|&gt;|&gt;|BGCOLOR(#F5F5F5):レベル1の聖職者。血などの魔法技能も持つ|
|BGCOLOR(#F5F5F5):Nahualli|魔術師|&amp;ref(Nation/C_Gold.jpg,nolink,25x25,Gold);125&amp;ref(Nation/C_Resource.jpg,nolink,25x25,Resource);1&amp;ref(Nation/C_Command.jpg,nolink,25x25,Commander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Leadership);0+|16&amp;ref(Nation/Forest-Survival.jpg,nolink,25x25,Forest Survival);|
|~|&gt;|&gt;|&gt;|&gt;|&gt;|BGCOLOR(#F5F5F5):緑、星などの魔法技能を持つ。七面鳥の姿で飛ぶこともできる|
|BGCOLOR(#F5F5F5):Priest King|聖職者&amp;ref(Nation/Sacred.jpg,nolink,25x25,Sacred);|&amp;ref(Nation/C_Gold.jpg,nolink,25x25,Gold);230&amp;ref(Nation/C_Resource.jpg,nolink,25x25,Resource);5&amp;ref(Nation/C_Command.jpg,nolink,25x25,Commander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Leadership);10&amp;ref(Item/Taskmaster.jpg,nolink,25x25,Taskmaster (+1));|16&amp;ref(Nation/Forest-Survival.jpg,nolink,25x25,Forest Survival);|
|~|&gt;|&gt;|&gt;|&gt;|&gt;|BGCOLOR(#F5F5F5):レベル2の聖職者。緑、血の魔法技能を持ち上位指揮官を兼ねる|
|BGCOLOR(#F5F5F5):Moon Priest|聖職者&amp;ref(Nation/Sacred.jpg,nolink,25x25,Sacred);|&amp;ref(Nation/C_Gold.jpg,nolink,25x25,Gold);175&amp;ref(Nation/C_Resource.jpg,nolink,25x25,Resource);1&amp;ref(Nation/C_Command.jpg,nolink,25x25,Commander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Leadership);30&amp;ref(Nation/UndeadLead.jpg,nolink,25x25,Undead Leadership);10|16&amp;ref(Nation/Forest-Survival.jpg,nolink,25x25,Forest Survival);|
|~|&gt;|&gt;|&gt;|&gt;|&gt;|BGCOLOR(#F5F5F5):レベル2の聖職者。星、血の魔法技能を持つ|
|BGCOLOR(#F5F5F5):Sun Priest|聖職者&amp;ref(Nation/Sacred.jpg,nolink,25x25,Sacred);|&amp;ref(Nation/C_Gold.jpg,nolink,25x25,Gold);200&amp;ref(Nation/C_Resource.jpg,nolink,25x25,Resource);1&amp;ref(Nation/C_Command.jpg,nolink,25x25,Commander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Needed);|&amp;ref(Nation/Squad.jpg,nolink,25x25,Squad);1&amp;ref(Nation/LivingLead.jpg,nolink,25x25,Leadership);20&amp;ref(Nation/MagicLead.jpg,nolink,25x25,Magic Leadership);20&amp;ref(Nation/UndeadLead.jpg,nolink,25x25,Undead Leadership);10|14&amp;ref(Nation/Forest-Survival.jpg,nolink,25x25,Forest Survival);|
|~|&gt;|&gt;|&gt;|&gt;|&gt;|BGCOLOR(#F5F5F5):レベル2の聖職者。火、血の魔法技能を持つ|
|BGCOLOR(#F5F5F5):Rain Priest|聖職者&amp;ref(Nation/Sacred.jpg,nolink,25x25,Sacred);|&amp;ref(Nation/C_Gold.jpg,nolink,25x25,Gold);135&amp;ref(Nation/C_Resource.jpg,nolink,25x25,Resource);1&amp;ref(Nation/C_Command.jpg,nolink,25x25,Commander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Leadership);5|14&amp;ref(Nation/Amphibian.jpg,nolink,25x25,Amphibian);&amp;ref(Nation/Swamp-Survival.jpg,nolink,25x25,Swamp Survival);&amp;ref(Nation/Swimming.jpg,nolink,25x25,Swimming);|
|~|&gt;|&gt;|&gt;|&gt;|&gt;|BGCOLOR(#F5F5F5):レベル2の聖職者。水、血の魔法技能を持ち水陸両棲|
|BGCOLOR(#F5F5F5):King of Rain|聖職者&amp;ref(Nation/Sacred.jpg,nolink,25x25,Sacred);|&amp;ref(Nation/C_Gold.jpg,nolink,25x25,Gold);455&amp;ref(Nation/C_Resource.jpg,nolink,25x25,Resource);1&amp;ref(Nation/C_Command.jpg,nolink,25x25,Commander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Leadership);30+&amp;ref(Nation/UndeadLead.jpg,nolink,25x25,Undead Leadership);20+|16&amp;ref(Nation/Amphibian.jpg,nolink,25x25,Amphibian);&amp;ref(Nation/Swamp-Survival.jpg,nolink,25x25,Swamp Survival);&amp;ref(Nation/Swimming.jpg,nolink,25x25,Swimming);&amp;ref(Nation/Gift-of-Water-Breathing.jpg,nolink,25x25,Gift of Water Breathing (20 size points));|
|~|&gt;|&gt;|&gt;|&gt;|&gt;|BGCOLOR(#F5F5F5):レベル3の聖職者。水、血などの魔法技能を持ち水陸両棲|
|BGCOLOR(#F5F5F5):Lord of the Deep|聖職者&amp;ref(Nation/Sacred.jpg,nolink,25x25,Sacred);|&amp;ref(Nation/C_Gold.jpg,nolink,25x25,Gold);140&amp;ref(Nation/C_Resource.jpg,nolink,25x25,Resource);8&amp;ref(Nation/C_Command.jpg,nolink,25x25,Commander Point);1|&amp;ref(Nation/R_UW-Fort.jpg,nolink,25x25,Underwater Fortress);|&amp;ref(Spell/P_Holy.jpg,nolink,25x25,Temple Needed);|&amp;ref(Nation/Squad.jpg,nolink,25x25,Squad);3&amp;ref(Nation/LivingLead.jpg,nolink,25x25,Leadership);80|14&amp;ref(Nation/Amphibian.jpg,nolink,25x25,Amphibian);|
|~|&gt;|&gt;|&gt;|&gt;|&gt;|BGCOLOR(#F5F5F5):レベル1の聖職者。指揮官も兼任する|
|BGCOLOR(#F5F5F5):Priest of All Waters|聖職者&amp;ref(Nation/Sacred.jpg,nolink,25x25,Sacred);|&amp;ref(Nation/C_Gold.jpg,nolink,25x25,Gold);175&amp;ref(Nation/C_Resource.jpg,nolink,25x25,Resource);1&amp;ref(Nation/C_Command.jpg,nolink,25x25,Commander Point);2|&amp;ref(Nation/R_UW-Fort.jpg,nolink,25x25,Underwater Fortress);|&amp;ref(Spell/P_Research.jpg,nolink,25x25,Lab Needed);&amp;ref(Spell/P_Holy.jpg,nolink,25x25,Temple Needed);|&amp;ref(Nation/Squad.jpg,nolink,25x25,Squad);2&amp;ref(Nation/LivingLead.jpg,nolink,25x25,Leadership);40&amp;ref(Nation/MagicLead.jpg,nolink,25x25,Magic Leadership);10|14&amp;ref(Nation/Amphibian.jpg,nolink,25x25,Amphibian);&amp;ref(Nation/Swamp-Survival.jpg,nolink,25x25,Swamp Survival);&amp;ref(Nation/Swimming.jpg,nolink,25x25,Swimming);|
|~|&gt;|&gt;|&gt;|&gt;|&gt;|BGCOLOR(#F5F5F5):レベル2の聖職者。水の魔法技能を持つ|
|BGCOLOR(#F5F5F5):Mother of All Waters|聖職者&amp;ref(Nation/Sacred.jpg,nolink,25x25,Sacred);|&amp;ref(Nation/C_Gold.jpg,nolink,25x25,Gold);295&amp;ref(Nation/C_Resource.jpg,nolink,25x25,Resource);5&amp;ref(Nation/C_Command.jpg,nolink,25x25,Commander Point);4|&amp;ref(Nation/R_UW-Fort.jpg,nolink,25x25,Underwater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Leadership);15|16&amp;ref(Nation/Amphibian.jpg,nolink,25x25,Amphibian);|
|~|&gt;|&gt;|&gt;|&gt;|&gt;|BGCOLOR(#F5F5F5):レベル2の聖職者。優れた水の魔法技能を持つ|
***兵士
|名称|種別|コスト|&gt;|雇用条件|指揮枠|行軍|
|BGCOLOR(#F5F5F5):Warrior|射手|&amp;ref(Nation/C_Gold.jpg,nolink,25x25,Gold);9&amp;ref(Nation/C_Resource.jpg,nolink,25x25,Resource);2&amp;ref(Nation/C_Recruitment.jpg,nolink,25x25,Recruitment Point);7|&amp;ref(Nation/R_Fort.jpg,nolink,25x25,Land Fortress);||&amp;ref(Nation/LivingLead.jpg,nolink,25x25,Living);|14&amp;ref(Nation/Forest-Survival.jpg,nolink,25x25,Forest Survival);|
|~|&gt;|&gt;|&gt;|&gt;|&gt;|BGCOLOR(#F5F5F5):槍、投石器、皮盾を持つ射撃部隊。盾を持つ点は優秀|
|BGCOLOR(#F5F5F5):Warrior|射手|&amp;ref(Nation/C_Gold.jpg,nolink,25x25,Gold);9&amp;ref(Nation/C_Resource.jpg,nolink,25x25,Resource);8&amp;ref(Nation/C_Recruitment.jpg,nolink,25x25,Recruitment Point);7|&amp;ref(Nation/R_Fort.jpg,nolink,25x25,Land Fortress);||&amp;ref(Nation/LivingLead.jpg,nolink,25x25,Living);|12&amp;ref(Nation/Forest-Survival.jpg,nolink,25x25,Forest Survival);|
|~|&gt;|&gt;|&gt;|&gt;|&gt;|BGCOLOR(#F5F5F5):槍、投石器、皮盾を持つ射撃部隊。こちらは最低限の防具を着用|
|BGCOLOR(#F5F5F5):Warrior|歩兵|&amp;ref(Nation/C_Gold.jpg,nolink,25x25,Gold);9&amp;ref(Nation/C_Resource.jpg,nolink,25x25,Resource);10&amp;ref(Nation/C_Recruitment.jpg,nolink,25x25,Recruitment Point);7|&amp;ref(Nation/R_Fort.jpg,nolink,25x25,Land Fortress);||&amp;ref(Nation/LivingLead.jpg,nolink,25x25,Living);|12&amp;ref(Nation/Forest-Survival.jpg,nolink,25x25,Forest Survival);|
|~|&gt;|&gt;|&gt;|&gt;|&gt;|BGCOLOR(#F5F5F5):槍、投槍、皮盾を持つ歩兵。安価なわりに士気や技能は標準的|
|BGCOLOR(#F5F5F5):Warrior|歩兵|&amp;ref(Nation/C_Gold.jpg,nolink,25x25,Gold);9&amp;ref(Nation/C_Resource.jpg,nolink,25x25,Resource);13&amp;ref(Nation/C_Recruitment.jpg,nolink,25x25,Recruitment Point);7|&amp;ref(Nation/R_Fort.jpg,nolink,25x25,Land Fortress);||&amp;ref(Nation/LivingLead.jpg,nolink,25x25,Living);|10&amp;ref(Nation/Forest-Survival.jpg,nolink,25x25,Forest Survival);|
|~|&gt;|&gt;|&gt;|&gt;|&gt;|BGCOLOR(#F5F5F5):鈍器、投槍、皮盾を持つ歩兵。下位に比べ防具も強化|
|BGCOLOR(#F5F5F5):Feathered Warrior|旗手|&amp;ref(Nation/C_Gold.jpg,nolink,25x25,Gold);18&amp;ref(Nation/C_Resource.jpg,nolink,25x25,Resource);13&amp;ref(Nation/C_Recruitment.jpg,nolink,25x25,Recruitment Point);21|&amp;ref(Nation/R_Fort.jpg,nolink,25x25,Land Fortress);||&amp;ref(Nation/LivingLead.jpg,nolink,25x25,Living);|10&amp;ref(Nation/Forest-Survival.jpg,nolink,25x25,Forest Survival);|
|~|&gt;|&gt;|&gt;|&gt;|&gt;|BGCOLOR(#F5F5F5):所属部隊の士気を高める。割高だが戦力にもなる|
|BGCOLOR(#F5F5F5):Jaguar Warrior|歩兵&amp;ref(Nation/Sacred.jpg,nolink,25x25,Sacred);|&amp;ref(Nation/C_Gold.jpg,nolink,25x25,Gold);26&amp;ref(Nation/C_Resource.jpg,nolink,25x25,Resource);4&amp;ref(Nation/C_Recruitment.jpg,nolink,25x25,Recruitment Point);31|&amp;ref(Nation/R_Fort.jpg,nolink,25x25,Land Fortress);|&amp;ref(Spell/P_Holy.jpg,nolink,25x25,Temple Needed);|&amp;ref(Nation/LivingLead.jpg,nolink,25x25,Living);|14&amp;ref(Nation/Forest-Survival.jpg,nolink,25x25,Forest Survival);|
|~|&gt;|&gt;|&gt;|&gt;|&gt;|BGCOLOR(#F5F5F5):刃付き鈍器を持つ軽歩兵。倒されると半獣と化し戦い続ける|
|BGCOLOR(#F5F5F5):Eagle Warrior|歩兵&amp;ref(Nation/Sacred.jpg,nolink,25x25,Sacred);|&amp;ref(Nation/C_Gold.jpg,nolink,25x25,Gold);15&amp;ref(Nation/C_Resource.jpg,nolink,25x25,Resource);3&amp;ref(Nation/C_Recruitment.jpg,nolink,25x25,Recruitment Point);14|&amp;ref(Nation/R_Capital.jpg,nolink,25x25,National Capital);|&amp;ref(Spell/P_Holy.jpg,nolink,25x25,Temple Needed);|&amp;ref(Nation/LivingLead.jpg,nolink,25x25,Living);|14&amp;ref(Nation/Forest-Survival.jpg,nolink,25x25,Forest Survival);|
|~|&gt;|&gt;|&gt;|&gt;|&gt;|BGCOLOR(#F5F5F5):軽突撃槍と短剣を持つ軽歩兵。祝福を受けると飛行能力を得る|
|BGCOLOR(#F5F5F5):Rain Warrior|歩兵&amp;ref(Nation/Sacred.jpg,nolink,25x25,Sacred);|&amp;ref(Nation/C_Gold.jpg,nolink,25x25,Gold);23&amp;ref(Nation/C_Resource.jpg,nolink,25x25,Resource);20&amp;ref(Nation/C_Recruitment.jpg,nolink,25x25,Recruitment Point);27|&amp;ref(Nation/R_Capital.jpg,nolink,25x25,National Capital);|&amp;ref(Spell/P_Holy.jpg,nolink,25x25,Temple Needed);|&amp;ref(Nation/LivingLead.jpg,nolink,25x25,Living);|6&amp;ref(Nation/Amphibian.jpg,nolink,25x25,Amphibian);&amp;ref(Nation/Swamp-Survival.jpg,nolink,25x25,Swamp Survival);&amp;ref(Nation/Swimming.jpg,nolink,25x25,Swimming);|
|~|&gt;|&gt;|&gt;|&gt;|&gt;|BGCOLOR(#F5F5F5):薙刀を持つ歩兵。水陸両棲で海中進出の先鋒となれる|
|BGCOLOR(#F5F5F5):Warrior of the Deep|歩兵|&amp;ref(Nation/C_Gold.jpg,nolink,25x25,Gold);10&amp;ref(Nation/C_Resource.jpg,nolink,25x25,Resource);4&amp;ref(Nation/C_Recruitment.jpg,nolink,25x25,Recruitment Point);9|&amp;ref(Nation/R_UW-Fort.jpg,nolink,25x25,Underwater Fortress);||&amp;ref(Nation/LivingLead.jpg,nolink,25x25,Living);|12&amp;ref(Nation/Amphibian.jpg,nolink,25x25,Amphibian);|
|~|&gt;|&gt;|&gt;|&gt;|&gt;|BGCOLOR(#F5F5F5):槍と盾を持つ軽歩兵。脆いが海中での捨て駒には手頃|
|BGCOLOR(#F5F5F5):Returned|歩兵|&amp;ref(Nation/C_Gold.jpg,nolink,25x25,Gold);25&amp;ref(Nation/C_Resource.jpg,nolink,25x25,Resource);5&amp;ref(Nation/C_Recruitment.jpg,nolink,25x25,Recruitment Point);34|&amp;ref(Nation/R_UW-Fort.jpg,nolink,25x25,Underwater Fortress);||&amp;ref(Nation/LivingLead.jpg,nolink,25x25,Living);|12&amp;ref(Nation/Amphibian.jpg,nolink,25x25,Amphibian);|
|~|&gt;|&gt;|&gt;|&gt;|&gt;|BGCOLOR(#F5F5F5):槍と盾を持つ歩兵。大柄で強靭だが防具は頼りない|
|BGCOLOR(#F5F5F5):Slave|歩兵|&amp;ref(Nation/C_Gold.jpg,nolink,25x25,Gold);2&amp;ref(Nation/C_Resource.jpg,nolink,25x25,Resource);2&amp;ref(Nation/C_Recruitment.jpg,nolink,25x25,Recruitment Point);2|&amp;ref(Nation/Taskmaster.jpg,nolink,25x25,Capture Slaves (Free));||&amp;ref(Nation/LivingLead.jpg,nolink,25x25,Living);|10|
|~|&gt;|&gt;|&gt;|&gt;|&gt;|BGCOLOR(#F5F5F5):槍だけ持った奴隷。非常に弱いが遠慮なく使い捨てられる|
**守備隊
|種別|指揮官|兵士|備考|
|陸上下位|Tribal King|Warrior:20　Warrior:10|Warriorは投石器装備で鎧なしと鎧あり|
|陸上上位|Mictlan Priest|Jaguar Warrior:10||
|陸上要塞|Tribal King|Warrior:15||
|水中下位|Lord of the Deep|Warrior of the Deep:10　Warrior of the Deep:5|Warriorは同一|
|水中上位|Lord of the Deep|Warrior of the Deep:10　Returned:8||
|水中要塞|Lord of the Deep|Warrior of the Deep:10||
**建造物
***首都要塞
|名称|管理力|指揮官雇用|兵士雇用|食糧庫|守備隊倍率|防壁強度|
|Walled City|40|+1|+100%|1500|2|200|
***陸上要塞
|名称|建造費|工期|管理力|指揮官雇用|兵士雇用|食糧庫|守備隊倍率|防壁強度|
|City Palisades|750|5|30|+1|+75%|500|1|100|
|Walled City|450|3|40|+1|+100%|1500|2|200|
***水中要塞
建造不可
***研究所と寺院
|設備|費用|特殊効果|
|研究所|500||
|寺院|400|血の供犠を実行可能|
**魔法
***魔法資源
|魔法土地|Temple of the Land, Temple of the Moon, Temple of the Sun, High Temple of the Rain|
|宝石収入|&amp;ref(Spell/V_Fire.jpg,nolink,25x25,Fire Gem);1&amp;ref(Spell/V_Water.jpg,nolink,25x25,Water Gem);1&amp;ref(Spell/V_Astral.jpg,nolink,25x25,Astral Pearl);1&amp;ref(Spell/V_Nature.jpg,nolink,25x25,Nature Gem);1&amp;ref(Spell/V_Blood.jpg,nolink,25x25,Blood Slave);1|
|特殊機能||
***魔法技能
|名称|雇用|固定魔力|変動魔力|研究力|特殊能力|
|Mictlan Priest|&amp;ref(Nation/R_Fort.jpg,nolink,25x25,Land Fortress);|&amp;ref(Spell/P_Blood.jpg,nolink,25x25,Blood);1&amp;ref(Spell/P_Holy.jpg,nolink,25x25,Holy);1|&amp;ref(Spell/P_Fire.jpg,nolink,25x25,Fire);&amp;ref(Spell/P_Water.jpg,nolink,25x25,Water);&amp;ref(Spell/P_Astral.jpg,nolink,25x25,Astral);&amp;ref(Spell/P_Nature.jpg,nolink,25x25,Nature);+1:10%|&amp;ref(Spell/P_Research.jpg,nolink,25x25,Research);7+|&amp;ref(Nation/Sacred.jpg,nolink,25x25,Sacred);|
|Nahualli|&amp;ref(Nation/R_Fort.jpg,nolink,25x25,Land Fortress);|&amp;ref(Spell/P_Astral.jpg,nolink,25x25,Astral);1&amp;ref(Spell/P_Nature.jpg,nolink,25x25,Nature);2|&amp;ref(Spell/P_Astral.jpg,nolink,25x25,Astral);&amp;ref(Spell/P_Death.jpg,nolink,25x25,Death);&amp;ref(Spell/P_Nature.jpg,nolink,25x25,Nature);&amp;ref(Spell/P_Blood.jpg,nolink,25x25,Blood);+1:10%|&amp;ref(Spell/P_Research.jpg,nolink,25x25,Research);11+|&amp;ref(Nation/Sacred.jpg,nolink,25x25,Sacred);|
|Priest King|&amp;ref(Nation/R_Capital.jpg,nolink,25x25,National Capital);|&amp;ref(Spell/P_Nature.jpg,nolink,25x25,Nature);2&amp;ref(Spell/P_Blood.jpg,nolink,25x25,Blood);2&amp;ref(Spell/P_Holy.jpg,nolink,25x25,Holy);2||&amp;ref(Spell/P_Research.jpg,nolink,25x25,Research);13|&amp;ref(Nation/Sacred.jpg,nolink,25x25,Sacred);|
|Moon Priest|&amp;ref(Nation/R_Capital.jpg,nolink,25x25,National Capital);|&amp;ref(Spell/P_Astral.jpg,nolink,25x25,Astral);2&amp;ref(Spell/P_Blood.jpg,nolink,25x25,Blood);2&amp;ref(Spell/P_Holy.jpg,nolink,25x25,Holy);2||&amp;ref(Spell/P_Research.jpg,nolink,25x25,Research);13|&amp;ref(Nation/Sacred.jpg,nolink,25x25,Sacred);|
|Sun Priest|&amp;ref(Nation/R_Capital.jpg,nolink,25x25,National Capital);|&amp;ref(Spell/P_Fire.jpg,nolink,25x25,Fire);2&amp;ref(Spell/P_Blood.jpg,nolink,25x25,Blood);2&amp;ref(Spell/P_Holy.jpg,nolink,25x25,Holy);2||&amp;ref(Spell/P_Research.jpg,nolink,25x25,Research);13|&amp;ref(Nation/Sacred.jpg,nolink,25x25,Sacred);|
|Rain Priest|&amp;ref(Nation/R_Capital.jpg,nolink,25x25,National Capital);|&amp;ref(Spell/P_Water.jpg,nolink,25x25,Water);2&amp;ref(Spell/P_Blood.jpg,nolink,25x25,Blood);1&amp;ref(Spell/P_Holy.jpg,nolink,25x25,Holy);2||&amp;ref(Spell/P_Research.jpg,nolink,25x25,Research);11|&amp;ref(Nation/Sacred.jpg,nolink,25x25,Sacred);|
|King of Rain|&amp;ref(Nation/R_Capital.jpg,nolink,25x25,National Capital);|&amp;ref(Spell/P_Water.jpg,nolink,25x25,Water);3&amp;ref(Spell/P_Blood.jpg,nolink,25x25,Blood);2&amp;ref(Spell/P_Holy.jpg,nolink,25x25,Holy);3|&amp;ref(Spell/P_Water.jpg,nolink,25x25,Water);&amp;ref(Spell/P_Astral.jpg,nolink,25x25,Astral);&amp;ref(Spell/P_Nature.jpg,nolink,25x25,Nature);&amp;ref(Spell/P_Blood.jpg,nolink,25x25,Blood);+1:100%&amp;br;&amp;ref(Spell/P_Water.jpg,nolink,25x25,Water);&amp;ref(Spell/P_Astral.jpg,nolink,25x25,Astral);&amp;ref(Spell/P_Nature.jpg,nolink,25x25,Nature);&amp;ref(Spell/P_Blood.jpg,nolink,25x25,Blood);+1:10%|&amp;ref(Spell/P_Research.jpg,nolink,25x25,Research);17+|&amp;ref(Nation/Sacred.jpg,nolink,25x25,Sacred);|
|Lord of the Deep|&amp;ref(Nation/R_UW-Fort.jpg,nolink,25x25,Underwater Fortress);|&amp;ref(Spell/P_Holy.jpg,nolink,25x25,Holy);1|||&amp;ref(Nation/Sacred.jpg,nolink,25x25,Sacred);|
|Priest of All Waters|&amp;ref(Nation/R_UW-Fort.jpg,nolink,25x25,Underwater Fortress);|&amp;ref(Spell/P_Water.jpg,nolink,25x25,Water);2&amp;ref(Spell/P_Holy.jpg,nolink,25x25,Holy);2||&amp;ref(Spell/P_Research.jpg,nolink,25x25,Research);9|&amp;ref(Nation/Sacred.jpg,nolink,25x25,Sacred);|
|Mother of All Waters|&amp;ref(Nation/R_UW-Fort.jpg,nolink,25x25,Underwater Fortress);|&amp;ref(Spell/P_Water.jpg,nolink,25x25,Water);3&amp;ref(Spell/P_Holy.jpg,nolink,25x25,Holy);2||&amp;ref(Spell/P_Research.jpg,nolink,25x25,Research);11|&amp;ref(Nation/Sacred.jpg,nolink,25x25,Sacred);|
|Couatl|&amp;ref(Item/Master-Ritualist.jpg,nolink,25x25,Ritual Spell);|&amp;ref(Spell/P_Astral.jpg,nolink,25x25,Astral);3&amp;ref(Spell/P_Nature.jpg,nolink,25x25,Nature);3&amp;ref(Spell/P_Holy.jpg,nolink,25x25,Holy);2||&amp;ref(Spell/P_Research.jpg,nolink,25x25,Research);17|&amp;ref(Nation/Sacred.jpg,nolink,25x25,Sacred);|
|Civateteo|&amp;ref(Item/Master-Ritualist.jpg,nolink,25x25,Ritual Spell);|&amp;ref(Spell/P_Death.jpg,nolink,25x25,Death);1&amp;ref(Spell/P_Blood.jpg,nolink,25x25,Blood);1&amp;ref(Spell/P_Holy.jpg,nolink,25x25,Holy);2||&amp;ref(Spell/P_Research.jpg,nolink,25x25,Research);9|&amp;ref(Nation/Reanimator-Priest.jpg,nolink,25x25,Reanimator Priest);&amp;ref(Nation/Sacred.jpg,nolink,25x25,Sacred);|
|Tlahuelpuchi|&amp;ref(Item/Master-Ritualist.jpg,nolink,25x25,Ritual Spell);|&amp;ref(Spell/P_Death.jpg,nolink,25x25,Death);1&amp;ref(Spell/P_Nature.jpg,nolink,25x25,Nature);1&amp;ref(Spell/P_Blood.jpg,nolink,25x25,Blood);2||&amp;ref(Spell/P_Research.jpg,nolink,25x25,Research);13||
|Onaqui|&amp;ref(Item/Master-Ritualist.jpg,nolink,25x25,Ritual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|Tlaloque of the East|&amp;ref(Nation/Unique.jpg,nolink,25x25,Ritual Spell (Unique Unit));|&amp;ref(Spell/P_Water.jpg,nolink,25x25,Water);4&amp;ref(Spell/P_Nature.jpg,nolink,25x25,Nature);2&amp;ref(Spell/P_Blood.jpg,nolink,25x25,Blood);3&amp;ref(Spell/P_Holy.jpg,nolink,25x25,Holy);3||&amp;ref(Spell/P_Research.jpg,nolink,25x25,Research);23|&amp;ref(Nation/Sacred.jpg,nolink,25x25,Sacred);|
|Tlaloque of the North|&amp;ref(Nation/Unique.jpg,nolink,25x25,Ritual Spell (Unique Unit));|&amp;ref(Spell/P_Air.jpg,nolink,25x25,Air);2&amp;ref(Spell/P_Water.jpg,nolink,25x25,Water);4&amp;ref(Spell/P_Blood.jpg,nolink,25x25,Blood);3&amp;ref(Spell/P_Holy.jpg,nolink,25x25,Holy);3||&amp;ref(Spell/P_Research.jpg,nolink,25x25,Research);23|&amp;ref(Nation/Sacred.jpg,nolink,25x25,Sacred);|
|Tlaloque of the South|&amp;ref(Nation/Unique.jpg,nolink,25x25,Ritual Spell (Unique Unit));|&amp;ref(Spell/P_Fire.jpg,nolink,25x25,Fire);2&amp;ref(Spell/P_Water.jpg,nolink,25x25,Water);4&amp;ref(Spell/P_Blood.jpg,nolink,25x25,Blood);3&amp;ref(Spell/P_Holy.jpg,nolink,25x25,Holy);3||&amp;ref(Spell/P_Research.jpg,nolink,25x25,Research);23|&amp;ref(Nation/Sacred.jpg,nolink,25x25,Sacred);|
|Tlaloque of the West|&amp;ref(Nation/Unique.jpg,nolink,25x25,Ritual Spell (Unique Unit));|&amp;ref(Spell/P_Water.jpg,nolink,25x25,Water);4&amp;ref(Spell/P_Death.jpg,nolink,25x25,Death);2&amp;ref(Spell/P_Blood.jpg,nolink,25x25,Blood);3&amp;ref(Spell/P_Holy.jpg,nolink,25x25,Holy);3||&amp;ref(Spell/P_Research.jpg,nolink,25x25,Research);23|&amp;ref(Nation/Sacred.jpg,nolink,25x25,Sacred);|
***固有呪文
|領域|名称|主系統|副系統|消費|使用場面|簡易分類|
|Conjuration Lv1|Summon Jaguar Toads|&amp;ref(Spell/P_Nature.jpg,nolink,25x25,Nature);1|&amp;ref(Spell/P_Holy.jpg,nolink,25x25,Holy);1|&amp;ref(Spell/V_Nature.jpg,nolink,25x25,Nature Gem);2|儀式/陸上専用|兵士召喚|
|~|~|&gt;|&gt;|&gt;|&gt;|毒を吐く神聖なる大蛙Jaguar Toadを2体召喚します|
|Conjuration Lv3|Summon Jaguars|&amp;ref(Spell/P_Nature.jpg,nolink,25x25,Nature);2|&amp;ref(Spell/P_Holy.jpg,nolink,25x25,Holy);1|&amp;ref(Spell/V_Nature.jpg,nolink,25x25,Nature Gem);25|儀式/陸上専用|兵士召喚|
|~|~|&gt;|&gt;|&gt;|&gt;|神聖なるJaguarを17体召喚します|
|Conjuration Lv4|Summon Jade Serpent|&amp;ref(Spell/P_Water.jpg,nolink,25x25,Water);2||&amp;ref(Spell/V_Water.jpg,nolink,25x25,Water Gem);3|儀式/水陸両用|兵士召喚|
|~|~|&gt;|&gt;|&gt;|&gt;|兵を鼓舞する神聖な大蛇Jade Serpentを1体召喚します|
|Conjuration Lv5|Summon Monster Toad|&amp;ref(Spell/P_Nature.jpg,nolink,25x25,Nature);2||&amp;ref(Spell/V_Nature.jpg,nolink,25x25,Nature Gem);2|儀式/陸上専用|兵士召喚|
|~|~|&gt;|&gt;|&gt;|&gt;|敵を蹂躙する神聖なる巨大蛙Monster Toadを1体召喚します|
|Conjuration Lv6|Contact Couatl|&amp;ref(Spell/P_Nature.jpg,nolink,25x25,Nature);1|&amp;ref(Spell/P_Astral.jpg,nolink,25x25,Astral);1|&amp;ref(Spell/V_Nature.jpg,nolink,25x25,Nature Gem);40|儀式/陸上専用|指揮官召喚|
|~|~|&gt;|&gt;|&gt;|&gt;|強大な魔力を持つ翼ある蛇Couatlを召喚します|
|Conjuration Lv7|Summon Tlaloque|&amp;ref(Spell/P_Water.jpg,nolink,25x25,Water);4||&amp;ref(Spell/V_Water.jpg,nolink,25x25,Water Gem);60|儀式/陸上専用|指揮官召喚|
|~|~|&gt;|&gt;|&gt;|&gt;|4体のTlaloqueのうちの1体を召喚します|
|Blood Magic Lv2|Bind Beast Bats|&amp;ref(Spell/P_Blood.jpg,nolink,25x25,Blood);1||&amp;ref(Spell/V_Blood.jpg,nolink,25x25,Blood Slave);8|儀式/陸上専用|兵士召喚|
|~|~|&gt;|&gt;|&gt;|&gt;|神聖なる巨大蝙蝠Beast Batを3体召喚します|
|Blood Magic Lv4|Bind Jaguar Fiends|&amp;ref(Spell/P_Blood.jpg,nolink,25x25,Blood);1|&amp;ref(Spell/P_Fire.jpg,nolink,25x25,Fire);1|&amp;ref(Spell/V_Blood.jpg,nolink,25x25,Blood Slave);16|儀式/陸上専用|兵士召喚|
|~|~|&gt;|&gt;|&gt;|&gt;|神聖なる空飛ぶ獣の悪魔Ozelotlを3体召喚します|
|Blood Magic Lv5|Contact Civateteo|&amp;ref(Spell/P_Blood.jpg,nolink,25x25,Blood);2|&amp;ref(Spell/P_Death.jpg,nolink,25x25,Death);2|&amp;ref(Spell/V_Blood.jpg,nolink,25x25,Blood Slave);36|儀式/陸上専用|指揮官召喚|
|~|~|&gt;|&gt;|&gt;|&gt;|死者を操る聖職者Civateteoを召喚します|
|Blood Magic Lv6|Bind Tzitzimitl|&amp;ref(Spell/P_Blood.jpg,nolink,25x25,Blood);2|&amp;ref(Spell/P_Astral.jpg,nolink,25x25,Astral);2|&amp;ref(Spell/V_Blood.jpg,nolink,25x25,Blood Slave);10|儀式/陸上専用|兵士召喚|
|~|~|&gt;|&gt;|&gt;|&gt;|魔法の矢を放つ悪魔Tzitzimitlを1体召喚します|
|Blood Magic Lv6|Contact Tlahuelpuchi|&amp;ref(Spell/P_Blood.jpg,nolink,25x25,Blood);3||&amp;ref(Spell/V_Blood.jpg,nolink,25x25,Blood Slave);42|儀式/陸上専用|指揮官召喚|
|~|~|&gt;|&gt;|&gt;|&gt;|暗殺技能を持つ魔女Tlahuelpuchiを召喚します|
|Blood Magic Lv7|Contact Onaqui|&amp;ref(Spell/P_Blood.jpg,nolink,25x25,Blood);4||&amp;ref(Spell/V_Blood.jpg,nolink,25x25,Blood Slave);101|儀式/陸上専用|指揮官召喚|
|~|~|&gt;|&gt;|&gt;|&gt;|蝙蝠を従える強大なる悪魔Onaquiを召喚します|
|Blood Magic Lv8|Rain of Jaguars|&amp;ref(Spell/P_Blood.jpg,nolink,25x25,Blood);6|&amp;ref(Spell/P_Fire.jpg,nolink,25x25,Fire);2|&amp;ref(Spell/V_Blood.jpg,nolink,25x25,Blood Slave);40|儀式/陸上専用|兵士召喚|
|~|~|&gt;|&gt;|&gt;|&gt;|神聖なる空飛ぶ獣の悪魔Ozelotlを14+体召喚します|
***固有アイテム
|Construction Lv2|BGCOLOR(#000000):&amp;ref(Item/SH Weapons/Jade-Knife.jpg,nolink,75x75,Jade Knife);|BGCOLOR(BLACK):COLOR(WHITE):''Jade Knife''|片手|&amp;ref(Spell/P_Nature.jpg,nolink,25x25,Nature);1&amp;ref(Spell/P_Blood.jpg,nolink,25x25,Blood);1|&amp;ref(Spell/V_Nature.jpg,nolink,25x25,Nature Gem);5&amp;ref(Spell/V_Blood.jpg,nolink,25x25,Blood Slave);5|
|~|~|&gt;|&gt;|&gt;|攻撃力：1&amp;ref(Item/D_Pierce.jpg,nolink,25x25,Pierce Damage);&amp;ref(Item/D_Magic.jpg,nolink,25x25,Magic Damage);&amp;br;攻撃修正：1&amp;br;防御修正：0&amp;br;長さ：0&amp;br;&amp;br;&amp;ref(Item/Adept-Sacrificer.jpg,nolink,25x25,Adept Sacrificer (2));|
|~|&gt;|&gt;|&gt;|&gt;|BGCOLOR(#F5F5F5):血の供犠の補助器具。武器としては弱い|
**聖職
***支配圏特殊効果
請求者からの自然拡散が1回のみ、寺院、首都、預言者の自然拡散なし
***聖職者特殊能力
なし
</v>
      </c>
    </row>
    <row r="79" spans="1:31" x14ac:dyDescent="0.15">
      <c r="A79" t="s">
        <v>3012</v>
      </c>
      <c r="B79" t="s">
        <v>3022</v>
      </c>
      <c r="C79" t="s">
        <v>3023</v>
      </c>
      <c r="D79" t="s">
        <v>3080</v>
      </c>
      <c r="E79" s="10" t="s">
        <v>13647</v>
      </c>
      <c r="F79" s="10" t="s">
        <v>13632</v>
      </c>
      <c r="L79" t="s">
        <v>13633</v>
      </c>
      <c r="M79" t="s">
        <v>13634</v>
      </c>
      <c r="P79">
        <v>4</v>
      </c>
      <c r="T79">
        <v>100</v>
      </c>
      <c r="U79">
        <v>500</v>
      </c>
      <c r="W79">
        <v>400</v>
      </c>
      <c r="Y79" t="s">
        <v>13635</v>
      </c>
      <c r="Z79" t="s">
        <v>13636</v>
      </c>
      <c r="AB79" t="str">
        <f t="shared" si="5"/>
        <v>|BGCOLOR(#FDFDFD):[[&amp;ref(T'ien-Ch'i.jpg,nolink,50x65,T'ien Ch'i, Barbarian King);&gt;./T'ien Ch'i]]</v>
      </c>
      <c r="AC79" t="str">
        <f t="shared" ca="1" si="4"/>
        <v>|BGCOLOR(#FAEBD7):[[''T'ien Ch'i''&gt;./T'ien Ch'i]]</v>
      </c>
      <c r="AD79"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v>
      </c>
      <c r="AE79" t="str">
        <f ca="1">CONCATENATE("*",B79,", ",C79,CHAR(10),E79,CHAR(10),"**国勢",CHAR(10),"|種族|",F79,"|",CHAR(10),"|経済|",G79,"|",CHAR(10),"|気候|",IF(H79&lt;&gt;"",REPT(SUBSTITUTE(SUBSTITUTE(LEFT(H79,4),"Heat","&amp;ref(Spell/S_Heat.jpg,nolink,25x25,Heat);"),"Cold","&amp;ref(Spell/S_Cold.jpg,nolink,25x25,Cold);"),RIGHT(H79,1)),""),"|",CHAR(10),"|祝福|",SUBSTITUTE(SUBSTITUTE(SUBSTITUTE(SUBSTITUTE(SUBSTITUTE(SUBSTITUTE(SUBSTITUTE(SUBSTITUTE(J79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79&amp;" "&amp;B79&amp;" 指揮官 S",Troops!$A:$A,0)&amp;":AJ"&amp;MATCH(A79&amp;" "&amp;B79&amp;" 指揮官 E",Troops!$A:$A,0))),myConcat(INDIRECT("Troops!AJ"&amp;MATCH(A79&amp;" "&amp;B79&amp;" 指揮官 S",Troops!$A:$A,0)))),CHAR(10),"***兵士",CHAR(10),"|名称|種別|コスト|&gt;|雇用条件|指揮枠|行軍|",CHAR(10),IFERROR(myConcat(INDIRECT("Troops!AJ"&amp;MATCH(A79&amp;" "&amp;B79&amp;" 兵士 S",Troops!$A:$A,0)&amp;":AJ"&amp;MATCH(A79&amp;" "&amp;B79&amp;" 兵士 E",Troops!$A:$A,0))),myConcat(INDIRECT("Troops!AJ"&amp;MATCH(A79&amp;" "&amp;B79&amp;" 指揮官 S",Troops!$A:$A,0)))),"**守備隊",CHAR(10),"|種別|指揮官|兵士|備考|",CHAR(10),IFERROR(myConcat(INDIRECT("Defence!H"&amp;MATCH(A79&amp;" "&amp;B79&amp;" S",Defence!$A:$A,0)&amp;":H"&amp;MATCH(A79&amp;" "&amp;B79&amp;" E",Defence!$A:$A,0))),myConcat(INDIRECT("Defence!H"&amp;MATCH(A79&amp;" "&amp;B79&amp;" S",Defence!$A:$A,0)))),CHAR(10),"**建造物",CHAR(10),"***首都要塞",CHAR(10),"|名称|管理力|指揮官雇用|兵士雇用|食糧庫|守備隊倍率|防壁強度|",CHAR(10),VLOOKUP(L79,Fort!$D:$M,10,FALSE),CHAR(10),"***陸上要塞",CHAR(10),"|名称|建造費|工期|管理力|指揮官雇用|兵士雇用|食糧庫|守備隊倍率|防壁強度|",CHAR(10),IFERROR(myConcat(INDIRECT(ADDRESS(MATCH(M79&amp;"1",Fort!$A:$A,0),MATCH(T79,Fort!$1:$1,0),3,1,"Fort")&amp;":"&amp;ADDRESS(MATCH(M79&amp;P79,Fort!$A:$A,0),MATCH(T79,Fort!$1:$1,0),3,1))),myConcat(INDIRECT(ADDRESS(MATCH(M79&amp;"1",Fort!$A:$A,0),MATCH(T79,Fort!$1:$1,0),3,1,"Fort")))),IFERROR("***沿岸要塞"&amp;CHAR(10)&amp;"|名称|建造費|工期|管理力|指揮官雇用|兵士雇用|食糧庫|守備隊倍率|防壁強度|"&amp;CHAR(10)&amp;IFERROR(myConcat(INDIRECT(ADDRESS(MATCH(N79&amp;"1",Fort!$A:$A,0),MATCH(T79,Fort!$1:$1,0),3,1,"Fort")&amp;":"&amp;ADDRESS(MATCH(N79&amp;Q79,Fort!$A:$A,0),MATCH(T79,Fort!$1:$1,0),3,1))),myConcat(INDIRECT(ADDRESS(MATCH(N79&amp;"1",Fort!$A:$A,0),MATCH(T79,Fort!$1:$1,0),3,1,"Fort")))&amp;CHAR(10)),""),"***水中要塞",CHAR(10),IFERROR("|名称|建造費|工期|管理力|指揮官雇用|兵士雇用|食糧庫|守備隊倍率|防壁強度|"&amp;CHAR(10)&amp;IFERROR(myConcat(INDIRECT(ADDRESS(MATCH(O79&amp;"1",Fort!$A:$A,0),MATCH(T79,Fort!$1:$1,0),3,1,"Fort")&amp;":"&amp;ADDRESS(MATCH(O79&amp;R79,Fort!$A:$A,0),MATCH(T79,Fort!$1:$1,0),3,1))),myConcat(INDIRECT(ADDRESS(MATCH(O79&amp;"1",Fort!$A:$A,0),MATCH(T79,Fort!$1:$1,0),3,1,"Fort")))),"建造不可"),CHAR(10),"***研究所と寺院",CHAR(10),"|設備|費用|特殊効果|",CHAR(10),"|研究所|",IF(U79&lt;&gt;500,"''"&amp;U79&amp;"''",U79),"|",V79,"|",CHAR(10),"|寺院|",IF(W79&lt;&gt;400,"''"&amp;W79&amp;"''",W79),"|",X79,"|",CHAR(10),"**魔法",CHAR(10),"***魔法資源",CHAR(10),"|魔法土地|",Y79,"|",CHAR(10),"|宝石収入|",SUBSTITUTE(SUBSTITUTE(SUBSTITUTE(SUBSTITUTE(SUBSTITUTE(SUBSTITUTE(SUBSTITUTE(SUBSTITUTE(Z79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Slave);"),"|",CHAR(10),"|特殊機能|",AA79,"|",CHAR(10),"***魔法技能",CHAR(10),"|名称|雇用|固定魔力|変動魔力|研究力|特殊能力|",CHAR(10),IFERROR(myConcat(INDIRECT("MagicSkill!AM"&amp;MATCH(A79&amp;" "&amp;B79&amp;" S",MagicSkill!$A:$A,0)&amp;":AM"&amp;MATCH(A79&amp;" "&amp;B79&amp;" E",MagicSkill!$A:$A,0))),myConcat(INDIRECT("MagicSkill!AM"&amp;MATCH(A79&amp;" "&amp;B79&amp;" S",MagicSkill!$A:$A,0)))),CHAR(10),"***固有呪文",CHAR(10),IFERROR(CHAR(10)&amp;"|領域|名称|主系統|副系統|消費|使用場面|簡易分類|"&amp;CHAR(10)&amp;IFERROR(myConcat(INDIRECT("NationalSpellWork!E"&amp;MATCH(A79&amp;" "&amp;B79&amp;" S",NationalSpellWork!$A:$A,0)&amp;":E"&amp;MATCH(A79&amp;" "&amp;B79&amp;" E",NationalSpellWork!$A:$A,0))),myConcat(INDIRECT("NationalSpellWork!E"&amp;MATCH(A79&amp;" "&amp;B79&amp;" S",NationalSpellWork!$A:$A,0)))),"なし"),CHAR(10),"***固有アイテム",CHAR(10),IFERROR(IFERROR(myConcat(INDIRECT("NationalItemWork!E"&amp;MATCH(A79&amp;" "&amp;B79&amp;" S",NationalItemWork!$A:$A,0)&amp;":E"&amp;MATCH(A79&amp;" "&amp;B79&amp;" E",NationalItemWork!$A:$A,0))),myConcat(INDIRECT("NationalItemWork!E"&amp;MATCH(A79&amp;" "&amp;B79&amp;" S",NationalItemWork!$A:$A,0)))),"なし"),CHAR(10),"**聖職",CHAR(10),"***支配圏特殊効果",CHAR(10),IF(I79&lt;&gt;"",I79,"なし"),CHAR(10),"***聖職者特殊能力",CHAR(10),IF(K79&lt;&gt;"",K79,"なし"),CHAR(10))</f>
        <v xml:space="preserve">*T'ien Ch'i, Barbarian King
天朝は崩壊しています。
野蛮なるKhanからの絶え間ない侵略は、帝国の官僚制を破壊しました。
皇族は、蛮族たちの王に代わられました。
Imperial Guardはもはや存在せず、かつての騎兵隊は熟練した蛮族の騎手によって代わられました。
祖霊崇拝は再び一般的になり、祖霊崇拝を導く蛮族の魔法神官は官僚制の聖職者たちの代わりとなっています。
宦官らが権力を失ったことにより、徴兵は行われなくなりました。
**国勢
|種族|人間|
|経済||
|気候||
|祝福||
**正規軍
***指揮官
|名称|種別|コスト|&gt;|雇用条件|指揮能力|行軍|
|BGCOLOR(#F5F5F5):Mounted Scout|斥候|&amp;ref(Nation/C_Gold.jpg,nolink,25x25,Gold);30&amp;ref(Nation/C_Resource.jpg,nolink,25x25,Resource);13&amp;ref(Nation/C_Command.jpg,nolink,25x25,Commander Point);1|&amp;ref(Nation/R_Fort.jpg,nolink,25x25,Land Fortress);|||20&amp;ref(Nation/Stealthy.jpg,nolink,25x25,Stealthy (50));|
|~|&gt;|&gt;|&gt;|&gt;|&gt;|BGCOLOR(#F5F5F5):騎乗した斥候。長距離を容易に移動するが森や山は苦手|
|BGCOLOR(#F5F5F5):General|指揮官|&amp;ref(Nation/C_Gold.jpg,nolink,25x25,Gold);80&amp;ref(Nation/C_Resource.jpg,nolink,25x25,Resource);41&amp;ref(Nation/C_Command.jpg,nolink,25x25,Commander Point);1|&amp;ref(Nation/R_Fort.jpg,nolink,25x25,Land Fortress);||&amp;ref(Nation/Squad.jpg,nolink,25x25,Squad);3&amp;ref(Nation/LivingLead.jpg,nolink,25x25,Leadership);80|16|
|~|&gt;|&gt;|&gt;|&gt;|&gt;|BGCOLOR(#F5F5F5):標準的な指揮官。騎乗しているが行軍はあまり早くない|
|BGCOLOR(#F5F5F5):Khan|指揮官|&amp;ref(Nation/C_Gold.jpg,nolink,25x25,Gold);135&amp;ref(Nation/C_Resource.jpg,nolink,25x25,Resource);41&amp;ref(Nation/C_Command.jpg,nolink,25x25,Commander Point);2|&amp;ref(Nation/R_Fort.jpg,nolink,25x25,Land Fortress);&amp;ref(Nation/R_Foreign.jpg,nolink,25x25,Non-Fort Land);||&amp;ref(Nation/Squad.jpg,nolink,25x25,Squad);4&amp;ref(Nation/LivingLead.jpg,nolink,25x25,Leadership);120|16|
|~|&gt;|&gt;|&gt;|&gt;|&gt;|BGCOLOR(#F5F5F5):上位指揮官。略奪も得意としている|
|BGCOLOR(#F5F5F5):Ceremonial Master|聖職者&amp;ref(Nation/Sacred.jpg,nolink,25x25,Sacred);|&amp;ref(Nation/C_Gold.jpg,nolink,25x25,Gold);45&amp;ref(Nation/C_Resource.jpg,nolink,25x25,Resource);3&amp;ref(Nation/C_Command.jpg,nolink,25x25,Commander Point);1|&amp;ref(Nation/R_Fort.jpg,nolink,25x25,Land Fortress);|&amp;ref(Spell/P_Holy.jpg,nolink,25x25,Temple Needed);|&amp;ref(Nation/Squad.jpg,nolink,25x25,Squad);1&amp;ref(Nation/LivingLead.jpg,nolink,25x25,Leadership);10|16|
|~|&gt;|&gt;|&gt;|&gt;|&gt;|BGCOLOR(#F5F5F5):レベル1の聖職者。過去と違いとくに芸はない|
|BGCOLOR(#F5F5F5):Master of the Way|聖職者&amp;ref(Nation/Sacred.jpg,nolink,25x25,Sacred);|&amp;ref(Nation/C_Gold.jpg,nolink,25x25,Gold);135&amp;ref(Nation/C_Resource.jpg,nolink,25x25,Resource);1&amp;ref(Nation/C_Command.jpg,nolink,25x25,Commander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|~|&gt;|&gt;|&gt;|&gt;|&gt;|BGCOLOR(#F5F5F5):レベル1の聖職者。水などの魔法技能も持つ|
|BGCOLOR(#F5F5F5):Ancestor Smith|聖職者&amp;ref(Nation/Sacred.jpg,nolink,25x25,Sacred);|&amp;ref(Nation/C_Gold.jpg,nolink,25x25,Gold);220&amp;ref(Nation/C_Resource.jpg,nolink,25x25,Resource);16&amp;ref(Nation/C_Command.jpg,nolink,25x25,Commander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Leadership);30+|8|
|~|&gt;|&gt;|&gt;|&gt;|&gt;|BGCOLOR(#F5F5F5):レベル1の聖職者。地、死などの魔法技能を持つ|
|BGCOLOR(#F5F5F5):Spirit Master|聖職者&amp;ref(Nation/Sacred.jpg,nolink,25x25,Sacred);|&amp;ref(Nation/C_Gold.jpg,nolink,25x25,Gold);220&amp;ref(Nation/C_Resource.jpg,nolink,25x25,Resource);11&amp;ref(Nation/C_Command.jpg,nolink,25x25,Commander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Leadership);30+|10|
|~|&gt;|&gt;|&gt;|&gt;|&gt;|BGCOLOR(#F5F5F5):レベル1の聖職者。緑、死などの魔法技能を持つ|
|BGCOLOR(#F5F5F5):Ancestor Guide|聖職者&amp;ref(Nation/Sacred.jpg,nolink,25x25,Sacred);|&amp;ref(Nation/C_Gold.jpg,nolink,25x25,Gold);220&amp;ref(Nation/C_Resource.jpg,nolink,25x25,Resource);11&amp;ref(Nation/C_Command.jpg,nolink,25x25,Commander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Leadership);60|10|
|~|&gt;|&gt;|&gt;|&gt;|&gt;|BGCOLOR(#F5F5F5):レベル1の聖職者。死、風などの魔法技能を持つ|
|BGCOLOR(#F5F5F5):Celestial Master|聖職者&amp;ref(Nation/Sacred.jpg,nolink,25x25,Sacred);|&amp;ref(Nation/C_Gold.jpg,nolink,25x25,Gold);220&amp;ref(Nation/C_Resource.jpg,nolink,25x25,Resource);5&amp;ref(Nation/C_Command.jpg,nolink,25x25,Commander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Leadership);30+|16|
|~|&gt;|&gt;|&gt;|&gt;|&gt;|BGCOLOR(#F5F5F5):レベル1の聖職者。水、風、星などの魔法技能を持つ|
***兵士
|名称|種別|コスト|&gt;|雇用条件|指揮枠|行軍|
|BGCOLOR(#F5F5F5):Footman|歩兵|&amp;ref(Nation/C_Gold.jpg,nolink,25x25,Gold);10&amp;ref(Nation/C_Resource.jpg,nolink,25x25,Resource);9&amp;ref(Nation/C_Recruitment.jpg,nolink,25x25,Recruitment Point);9|&amp;ref(Nation/R_Fort.jpg,nolink,25x25,Land Fortress);||&amp;ref(Nation/LivingLead.jpg,nolink,25x25,Living);|12|
|~|&gt;|&gt;|&gt;|&gt;|&gt;|BGCOLOR(#F5F5F5):長槍を持つ歩兵。迎撃による攻撃の妨害を得意とする|
|BGCOLOR(#F5F5F5):Footman|歩兵|&amp;ref(Nation/C_Gold.jpg,nolink,25x25,Gold);10&amp;ref(Nation/C_Resource.jpg,nolink,25x25,Resource);11&amp;ref(Nation/C_Recruitment.jpg,nolink,25x25,Recruitment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|~|&gt;|&gt;|&gt;|&gt;|&gt;|BGCOLOR(#F5F5F5):薙刀を持つ歩兵。攻撃力が高いが命中率は低め|
|BGCOLOR(#F5F5F5):Footman|歩兵|&amp;ref(Nation/C_Gold.jpg,nolink,25x25,Gold);10&amp;ref(Nation/C_Resource.jpg,nolink,25x25,Resource);11&amp;ref(Nation/C_Recruitment.jpg,nolink,25x25,Recruitment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|~|&gt;|&gt;|&gt;|&gt;|&gt;|BGCOLOR(#F5F5F5):槍と大盾を持つ歩兵。盾のおかげで射撃に強い|
|BGCOLOR(#F5F5F5):Archer|射手|&amp;ref(Nation/C_Gold.jpg,nolink,25x25,Gold);10&amp;ref(Nation/C_Resource.jpg,nolink,25x25,Resource);12&amp;ref(Nation/C_Recruitment.jpg,nolink,25x25,Recruitment Point);9|&amp;ref(Nation/R_Fort.jpg,nolink,25x25,Land Fortress);||&amp;ref(Nation/LivingLead.jpg,nolink,25x25,Living);|12|
|~|&gt;|&gt;|&gt;|&gt;|&gt;|BGCOLOR(#F5F5F5):複合弓を用いる弓兵。技量は平凡でも高精度|
|BGCOLOR(#F5F5F5):Medium Footman|歩兵|&amp;ref(Nation/C_Gold.jpg,nolink,25x25,Gold);10&amp;ref(Nation/C_Resource.jpg,nolink,25x25,Resource);14&amp;ref(Nation/C_Recruitment.jpg,nolink,25x25,Recruitment Point);9|&amp;ref(Nation/R_Fort.jpg,nolink,25x25,Land Fortress);||&amp;ref(Nation/LivingLead.jpg,nolink,25x25,Living);|12|
|~|&gt;|&gt;|&gt;|&gt;|&gt;|BGCOLOR(#F5F5F5):薙刀を持つ歩兵。僅かに防具が強化されている|
|BGCOLOR(#F5F5F5):Medium Footman|歩兵|&amp;ref(Nation/C_Gold.jpg,nolink,25x25,Gold);10&amp;ref(Nation/C_Resource.jpg,nolink,25x25,Resource);14&amp;ref(Nation/C_Recruitment.jpg,nolink,25x25,Recruitment Point);9|&amp;ref(Nation/R_Fort.jpg,nolink,25x25,Land Fortress);||&amp;ref(Nation/LivingLead.jpg,nolink,25x25,Living);|12|
|~|&gt;|&gt;|&gt;|&gt;|&gt;|BGCOLOR(#F5F5F5):槍と大盾を持つ歩兵。防具以外は下位と変わりない|
|BGCOLOR(#F5F5F5):Heavy Footman|歩兵|&amp;ref(Nation/C_Gold.jpg,nolink,25x25,Gold);10&amp;ref(Nation/C_Resource.jpg,nolink,25x25,Resource);20&amp;ref(Nation/C_Recruitment.jpg,nolink,25x25,Recruitment Point);9|&amp;ref(Nation/R_Fort.jpg,nolink,25x25,Land Fortress);||&amp;ref(Nation/LivingLead.jpg,nolink,25x25,Living);|8|
|~|&gt;|&gt;|&gt;|&gt;|&gt;|BGCOLOR(#F5F5F5):薙刀を持つ重歩兵。かなり硬くはなったが鈍重|
|BGCOLOR(#F5F5F5):Heavy Footman|歩兵|&amp;ref(Nation/C_Gold.jpg,nolink,25x25,Gold);10&amp;ref(Nation/C_Resource.jpg,nolink,25x25,Resource);20&amp;ref(Nation/C_Recruitment.jpg,nolink,25x25,Recruitment Point);9|&amp;ref(Nation/R_Fort.jpg,nolink,25x25,Land Fortress);||&amp;ref(Nation/LivingLead.jpg,nolink,25x25,Living);|8|
|~|&gt;|&gt;|&gt;|&gt;|&gt;|BGCOLOR(#F5F5F5):槍と大盾を持つ重歩兵。盾と防具により信頼できる丈夫さに|
|BGCOLOR(#F5F5F5):Barbarian Horseman|騎兵|&amp;ref(Nation/C_Gold.jpg,nolink,25x25,Gold);20&amp;ref(Nation/C_Resource.jpg,nolink,25x25,Resource);11&amp;ref(Nation/C_Recruitment.jpg,nolink,25x25,Recruitment Point);24|&amp;ref(Nation/R_Fort.jpg,nolink,25x25,Land Fortress);&amp;ref(Nation/R_Foreign.jpg,nolink,25x25,Non-Fort Land);||&amp;ref(Nation/LivingLead.jpg,nolink,25x25,Living);|18|
|~|&gt;|&gt;|&gt;|&gt;|&gt;|BGCOLOR(#F5F5F5):軽突撃槍、複合弓、小盾を持つ騎兵。弓での牽制後に突撃できる|
|BGCOLOR(#F5F5F5):Barbarian Heavy Horseman|騎兵|&amp;ref(Nation/C_Gold.jpg,nolink,25x25,Gold);20&amp;ref(Nation/C_Resource.jpg,nolink,25x25,Resource);27&amp;ref(Nation/C_Recruitment.jpg,nolink,25x25,Recruitment Point);24|&amp;ref(Nation/R_Fort.jpg,nolink,25x25,Land Fortress);&amp;ref(Nation/R_Foreign.jpg,nolink,25x25,Non-Fort Land);||&amp;ref(Nation/LivingLead.jpg,nolink,25x25,Living);|14|
|~|&gt;|&gt;|&gt;|&gt;|&gt;|BGCOLOR(#F5F5F5):突撃槍、曲刀、複合弓、盾を持つ重騎兵。万能に立ち回れる|
|BGCOLOR(#F5F5F5):Ancestor Vessel|騎兵&amp;ref(Nation/Sacred.jpg,nolink,25x25,Sacred);|&amp;ref(Nation/C_Gold.jpg,nolink,25x25,Gold);50&amp;ref(Nation/C_Resource.jpg,nolink,25x25,Resource);32&amp;ref(Nation/C_Recruitment.jpg,nolink,25x25,Recruitment Point);46|&amp;ref(Nation/R_Capital.jpg,nolink,25x25,National Capital);|&amp;ref(Spell/P_Holy.jpg,nolink,25x25,Temple Needed);|&amp;ref(Nation/LivingLead.jpg,nolink,25x25,Living);|16|
|~|&gt;|&gt;|&gt;|&gt;|&gt;|BGCOLOR(#F5F5F5):突撃槍、曲刀、魔法の弓、盾を持つ重騎兵。放つ矢は敵を怯えさせる|
**守備隊
|種別|指揮官|兵士|備考|
|陸上下位|General|Footman:10　Archer:10　Barbarian Horseman:5|Footmanは長槍装備|
|陸上上位|Spirit Master|Barbarian Heavy Horseman:10||
|陸上要塞|Ceremonial Master|Archer:8||
**建造物
***首都要塞
|名称|管理力|指揮官雇用|兵士雇用|食糧庫|守備隊倍率|防壁強度|
|Great Walled City|60|+2|+150%|7500|4|500|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|魔法土地|The Celestial City, The Heavenly Gate|
|宝石収入|&amp;ref(Spell/V_Air.jpg,nolink,25x25,Air Gem);1&amp;ref(Spell/V_Earth.jpg,nolink,25x25,Earth Gem);1&amp;ref(Spell/V_Astral.jpg,nolink,25x25,Astral Pearl);1&amp;ref(Spell/V_Death.jpg,nolink,25x25,Death Gem);1|
|特殊機能||
***魔法技能
|名称|雇用|固定魔力|変動魔力|研究力|特殊能力|
|Ceremonial Master|&amp;ref(Nation/R_Fort.jpg,nolink,25x25,Land Fortress);|&amp;ref(Spell/P_Holy.jpg,nolink,25x25,Holy);1|||&amp;ref(Nation/Sacred.jpg,nolink,25x25,Sacred);|
|Master of the Way|&amp;ref(Nation/R_Fort.jpg,nolink,25x25,Land Fortress);|&amp;ref(Spell/P_Water.jpg,nolink,25x25,Water);1&amp;ref(Spell/P_Holy.jpg,nolink,25x25,Holy);1|&amp;ref(Spell/P_Air.jpg,nolink,25x25,Air);&amp;ref(Spell/P_Water.jpg,nolink,25x25,Water);&amp;ref(Spell/P_Astral.jpg,nolink,25x25,Astral);&amp;ref(Spell/P_Nature.jpg,nolink,25x25,Nature);+1:100%|&amp;ref(Spell/P_Research.jpg,nolink,25x25,Research);9|&amp;ref(Nation/Sacred.jpg,nolink,25x25,Sacred);|
|Ancestor Smith|&amp;ref(Nation/R_Fort.jpg,nolink,25x25,Land Fortress);|&amp;ref(Spell/P_Earth.jpg,nolink,25x25,Earth);2&amp;ref(Spell/P_Death.jpg,nolink,25x25,Death);1&amp;ref(Spell/P_Holy.jpg,nolink,25x25,Holy);1|&amp;ref(Spell/P_Air.jpg,nolink,25x25,Air);&amp;ref(Spell/P_Astral.jpg,nolink,25x25,Astral);&amp;ref(Spell/P_Death.jpg,nolink,25x25,Death);&amp;ref(Spell/P_Nature.jpg,nolink,25x25,Nature);+1:100%|&amp;ref(Spell/P_Research.jpg,nolink,25x25,Research);13|&amp;ref(Nation/Forge-Bonus.jpg,nolink,25x25,Forge Bonus (1));&amp;ref(Nation/Sacred.jpg,nolink,25x25,Sacred);|
|Spirit Master|&amp;ref(Nation/R_Fort.jpg,nolink,25x25,Land Fortress);|&amp;ref(Spell/P_Death.jpg,nolink,25x25,Death);1&amp;ref(Spell/P_Nature.jpg,nolink,25x25,Nature);2&amp;ref(Spell/P_Holy.jpg,nolink,25x25,Holy);1|&amp;ref(Spell/P_Air.jpg,nolink,25x25,Air);&amp;ref(Spell/P_Earth.jpg,nolink,25x25,Earth);&amp;ref(Spell/P_Astral.jpg,nolink,25x25,Astral);&amp;ref(Spell/P_Death.jpg,nolink,25x25,Death);+1:100%|&amp;ref(Spell/P_Research.jpg,nolink,25x25,Research);13|&amp;ref(Nation/Sacred.jpg,nolink,25x25,Sacred);|
|Ancestor Guide|&amp;ref(Nation/R_Fort.jpg,nolink,25x25,Land Fortress);|&amp;ref(Spell/P_Air.jpg,nolink,25x25,Air);1&amp;ref(Spell/P_Death.jpg,nolink,25x25,Death);2&amp;ref(Spell/P_Holy.jpg,nolink,25x25,Holy);1|&amp;ref(Spell/P_Air.jpg,nolink,25x25,Air);&amp;ref(Spell/P_Earth.jpg,nolink,25x25,Earth);&amp;ref(Spell/P_Astral.jpg,nolink,25x25,Astral);&amp;ref(Spell/P_Nature.jpg,nolink,25x25,Nature);+1:100%|&amp;ref(Spell/P_Research.jpg,nolink,25x25,Research);13|&amp;ref(Nation/Sacred.jpg,nolink,25x25,Sacred);|
|Celestial Master|&amp;ref(Nation/R_Capital.jpg,nolink,25x25,National Capital);|&amp;ref(Spell/P_Air.jpg,nolink,25x25,Air);1&amp;ref(Spell/P_Water.jpg,nolink,25x25,Water);2&amp;ref(Spell/P_Astral.jpg,nolink,25x25,Astral);1&amp;ref(Spell/P_Holy.jpg,nolink,25x25,Holy);1|&amp;ref(Spell/P_Air.jpg,nolink,25x25,Air);&amp;ref(Spell/P_Earth.jpg,nolink,25x25,Earth);&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15+|&amp;ref(Nation/Sacred.jpg,nolink,25x25,Sacred);|
***固有呪文
|領域|名称|主系統|副系統|消費|使用場面|簡易分類|
|Conjuration Lv1|Celestial Servant|&amp;ref(Spell/P_Earth.jpg,nolink,25x25,Earth);1|&amp;ref(Spell/P_Astral.jpg,nolink,25x25,Astral);1|&amp;ref(Spell/V_Earth.jpg,nolink,25x25,Earth Gem);1|儀式/陸上専用|兵士召喚|
|~|~|&gt;|&gt;|&gt;|&gt;|強靭だが不器用な天の存在Celestial Servantを1体召喚します|
|Conjuration Lv1|Call Ancestor|&amp;ref(Spell/P_Death.jpg,nolink,25x25,Death);1|||戦闘/水陸両用|一時的召喚|
|~|~|&gt;|&gt;|&gt;|&gt;|神聖だが弱い祖霊Ancestral Spiritを1体召喚します|
|Conjuration Lv3|Herd of Buffaloes|&amp;ref(Spell/P_Nature.jpg,nolink,25x25,Nature);2||&amp;ref(Spell/V_Nature.jpg,nolink,25x25,Nature Gem);10|儀式/陸上専用|兵士召喚|
|~|~|&gt;|&gt;|&gt;|&gt;|敵を蹂躙するBuffaloを5+体召喚します|
|Conjuration Lv4|Celestial Hounds|&amp;ref(Spell/P_Air.jpg,nolink,25x25,Air);1|&amp;ref(Spell/P_Astral.jpg,nolink,25x25,Astral);1|&amp;ref(Spell/V_Air.jpg,nolink,25x25,Air Gem);4|儀式/陸上専用|兵士召喚|
|~|~|&gt;|&gt;|&gt;|&gt;|飛行する天の猟犬Celestial Houndを2体召喚します|
|Conjuration Lv6|Call Celestial Soldiers|&amp;ref(Spell/P_Air.jpg,nolink,25x25,Air);2|&amp;ref(Spell/P_Astral.jpg,nolink,25x25,Astral);1|&amp;ref(Spell/V_Air.jpg,nolink,25x25,Air Gem);15|儀式/陸上専用|兵士召喚|
|~|~|&gt;|&gt;|&gt;|&gt;|強力な天の兵士Celestial Soldierを5体召喚します|
|Conjuration Lv7|Wrath of the Ancestors|&amp;ref(Spell/P_Death.jpg,nolink,25x25,Death);1|||戦闘/水陸両用|一時的召喚|
|~|~|&gt;|&gt;|&gt;|&gt;|神聖だが弱い祖霊Ancestral Spiritを20+体召喚します|
|Alteration Lv5|Internal Alchemy|&amp;ref(Spell/P_Water.jpg,nolink,25x25,Water);2|&amp;ref(Spell/P_Astral.jpg,nolink,25x25,Astral);1|&amp;ref(Spell/V_Water.jpg,nolink,25x25,Water Gem);10|儀式/水陸両用|若年化|
|~|~|&gt;|&gt;|&gt;|&gt;|自身を狂気と引き換えに15年若返らせます|
|Evocation Lv5|Celestial Chastisement|&amp;ref(Spell/P_Astral.jpg,nolink,25x25,Astral);3|||戦闘/水陸両用|攻撃|
|~|~|&gt;|&gt;|&gt;|&gt;|敵の魔法生物を攻撃し寝返らせようと試みます|
***固有アイテム
|Construction Lv2|BGCOLOR(#000000):&amp;ref(Item/SH Weapons/Sword-of-the-Five-Elements.jpg,nolink,75x75,Sword of the Five Elements);|BGCOLOR(BLACK):COLOR(WHITE):''Sword of the Five Elements''|片手|&amp;ref(Spell/P_Fire.jpg,nolink,25x25,Fire);1&amp;ref(Spell/P_Water.jpg,nolink,25x25,Water);1|&amp;ref(Spell/V_Fire.jpg,nolink,25x25,Fire Gem);2&amp;ref(Spell/V_Water.jpg,nolink,25x25,Water Gem);2|
|~|~|&gt;|&gt;|&gt;|攻撃力：8&amp;ref(Item/D_Slash.jpg,nolink,25x25,Slash Damage);&amp;ref(Item/D_Magic.jpg,nolink,25x25,Magic Damage);&amp;br;攻撃修正：3&amp;br;防御修正：4&amp;br;長さ：1&amp;br;&amp;br;&amp;ref(Item/Reinvigoration.jpg,nolink,25x25,Reinvigoration (2));|
|~|&gt;|&gt;|&gt;|&gt;|BGCOLOR(#F5F5F5):安価で無難な性能。持久力も高めてくれる|
|Construction Lv2|BGCOLOR(#000000):&amp;ref(Item/Armors/Armor-of-the-Five-Elements.jpg,nolink,75x75,Armor of the Five Elements);|BGCOLOR(BLACK):COLOR(WHITE):''Armor of the Five Elements''|鎧|&amp;ref(Spell/P_Earth.jpg,nolink,25x25,Earth);1&amp;ref(Spell/P_Air.jpg,nolink,25x25,Air);1|&amp;ref(Spell/V_Earth.jpg,nolink,25x25,Earth Gem);2&amp;ref(Spell/V_Air.jpg,nolink,25x25,Air Gem);2|
|~|~|&gt;|&gt;|&gt;|胴体防護：17&amp;br;防御修正：-1&amp;br;装備負担：2&amp;br;行軍速度：-2&amp;br;魔法の防具&amp;br;&amp;br;&amp;ref(Item/Fire-Resistant.jpg,nolink,25x25,Fire Resistant (5));&amp;ref(Item/Shock-Resistant.jpg,nolink,25x25,Shock Resistant (5));&amp;ref(Item/Cold-Resistant.jpg,nolink,25x25,Cold Resistant (5));&amp;br;魔法抵抗+1|
|~|&gt;|&gt;|&gt;|&gt;|BGCOLOR(#F5F5F5):優秀な防御力に多様な耐性。さらに安価|
**聖職
***支配圏特殊効果
なし
***聖職者特殊能力
なし
</v>
      </c>
    </row>
    <row r="80" spans="1:31" x14ac:dyDescent="0.15">
      <c r="A80" t="s">
        <v>3012</v>
      </c>
      <c r="B80" t="s">
        <v>3024</v>
      </c>
      <c r="C80" t="s">
        <v>3025</v>
      </c>
      <c r="D80" t="s">
        <v>3080</v>
      </c>
      <c r="E80" s="10" t="s">
        <v>13929</v>
      </c>
      <c r="F80" s="10" t="s">
        <v>13712</v>
      </c>
      <c r="L80" t="s">
        <v>13713</v>
      </c>
      <c r="M80" t="s">
        <v>13714</v>
      </c>
      <c r="O80" t="s">
        <v>13824</v>
      </c>
      <c r="P80">
        <v>3</v>
      </c>
      <c r="R80">
        <v>3</v>
      </c>
      <c r="T80">
        <v>100</v>
      </c>
      <c r="U80">
        <v>500</v>
      </c>
      <c r="W80">
        <v>400</v>
      </c>
      <c r="Y80" t="s">
        <v>13715</v>
      </c>
      <c r="Z80" t="s">
        <v>13716</v>
      </c>
      <c r="AB80" t="str">
        <f t="shared" si="5"/>
        <v>|BGCOLOR(#FDFDFD):[[&amp;ref(Jomon.jpg,nolink,50x65,Jomon, Human Daimyos);&gt;./Jomon]]</v>
      </c>
      <c r="AC80" t="str">
        <f t="shared" ca="1" si="4"/>
        <v>|BGCOLOR(#FAEBD7):[[''Jomon''&gt;./Jomon]]</v>
      </c>
      <c r="AD80"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v>
      </c>
      <c r="AE80" t="str">
        <f ca="1">CONCATENATE("*",B80,", ",C80,CHAR(10),E80,CHAR(10),"**国勢",CHAR(10),"|種族|",F80,"|",CHAR(10),"|経済|",G80,"|",CHAR(10),"|気候|",IF(H80&lt;&gt;"",REPT(SUBSTITUTE(SUBSTITUTE(LEFT(H80,4),"Heat","&amp;ref(Spell/S_Heat.jpg,nolink,25x25,Heat);"),"Cold","&amp;ref(Spell/S_Cold.jpg,nolink,25x25,Cold);"),RIGHT(H80,1)),""),"|",CHAR(10),"|祝福|",SUBSTITUTE(SUBSTITUTE(SUBSTITUTE(SUBSTITUTE(SUBSTITUTE(SUBSTITUTE(SUBSTITUTE(SUBSTITUTE(J80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80&amp;" "&amp;B80&amp;" 指揮官 S",Troops!$A:$A,0)&amp;":AJ"&amp;MATCH(A80&amp;" "&amp;B80&amp;" 指揮官 E",Troops!$A:$A,0))),myConcat(INDIRECT("Troops!AJ"&amp;MATCH(A80&amp;" "&amp;B80&amp;" 指揮官 S",Troops!$A:$A,0)))),CHAR(10),"***兵士",CHAR(10),"|名称|種別|コスト|&gt;|雇用条件|指揮枠|行軍|",CHAR(10),IFERROR(myConcat(INDIRECT("Troops!AJ"&amp;MATCH(A80&amp;" "&amp;B80&amp;" 兵士 S",Troops!$A:$A,0)&amp;":AJ"&amp;MATCH(A80&amp;" "&amp;B80&amp;" 兵士 E",Troops!$A:$A,0))),myConcat(INDIRECT("Troops!AJ"&amp;MATCH(A80&amp;" "&amp;B80&amp;" 指揮官 S",Troops!$A:$A,0)))),"**守備隊",CHAR(10),"|種別|指揮官|兵士|備考|",CHAR(10),IFERROR(myConcat(INDIRECT("Defence!H"&amp;MATCH(A80&amp;" "&amp;B80&amp;" S",Defence!$A:$A,0)&amp;":H"&amp;MATCH(A80&amp;" "&amp;B80&amp;" E",Defence!$A:$A,0))),myConcat(INDIRECT("Defence!H"&amp;MATCH(A80&amp;" "&amp;B80&amp;" S",Defence!$A:$A,0)))),CHAR(10),"**建造物",CHAR(10),"***首都要塞",CHAR(10),"|名称|管理力|指揮官雇用|兵士雇用|食糧庫|守備隊倍率|防壁強度|",CHAR(10),VLOOKUP(L80,Fort!$D:$M,10,FALSE),CHAR(10),"***陸上要塞",CHAR(10),"|名称|建造費|工期|管理力|指揮官雇用|兵士雇用|食糧庫|守備隊倍率|防壁強度|",CHAR(10),IFERROR(myConcat(INDIRECT(ADDRESS(MATCH(M80&amp;"1",Fort!$A:$A,0),MATCH(T80,Fort!$1:$1,0),3,1,"Fort")&amp;":"&amp;ADDRESS(MATCH(M80&amp;P80,Fort!$A:$A,0),MATCH(T80,Fort!$1:$1,0),3,1))),myConcat(INDIRECT(ADDRESS(MATCH(M80&amp;"1",Fort!$A:$A,0),MATCH(T80,Fort!$1:$1,0),3,1,"Fort")))),IFERROR("***沿岸要塞"&amp;CHAR(10)&amp;"|名称|建造費|工期|管理力|指揮官雇用|兵士雇用|食糧庫|守備隊倍率|防壁強度|"&amp;CHAR(10)&amp;IFERROR(myConcat(INDIRECT(ADDRESS(MATCH(N80&amp;"1",Fort!$A:$A,0),MATCH(T80,Fort!$1:$1,0),3,1,"Fort")&amp;":"&amp;ADDRESS(MATCH(N80&amp;Q80,Fort!$A:$A,0),MATCH(T80,Fort!$1:$1,0),3,1))),myConcat(INDIRECT(ADDRESS(MATCH(N80&amp;"1",Fort!$A:$A,0),MATCH(T80,Fort!$1:$1,0),3,1,"Fort")))&amp;CHAR(10)),""),"***水中要塞",CHAR(10),IFERROR("|名称|建造費|工期|管理力|指揮官雇用|兵士雇用|食糧庫|守備隊倍率|防壁強度|"&amp;CHAR(10)&amp;IFERROR(myConcat(INDIRECT(ADDRESS(MATCH(O80&amp;"1",Fort!$A:$A,0),MATCH(T80,Fort!$1:$1,0),3,1,"Fort")&amp;":"&amp;ADDRESS(MATCH(O80&amp;R80,Fort!$A:$A,0),MATCH(T80,Fort!$1:$1,0),3,1))),myConcat(INDIRECT(ADDRESS(MATCH(O80&amp;"1",Fort!$A:$A,0),MATCH(T80,Fort!$1:$1,0),3,1,"Fort")))),"建造不可"),CHAR(10),"***研究所と寺院",CHAR(10),"|設備|費用|特殊効果|",CHAR(10),"|研究所|",IF(U80&lt;&gt;500,"''"&amp;U80&amp;"''",U80),"|",V80,"|",CHAR(10),"|寺院|",IF(W80&lt;&gt;400,"''"&amp;W80&amp;"''",W80),"|",X80,"|",CHAR(10),"**魔法",CHAR(10),"***魔法資源",CHAR(10),"|魔法土地|",Y80,"|",CHAR(10),"|宝石収入|",SUBSTITUTE(SUBSTITUTE(SUBSTITUTE(SUBSTITUTE(SUBSTITUTE(SUBSTITUTE(SUBSTITUTE(SUBSTITUTE(Z80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Slave);"),"|",CHAR(10),"|特殊機能|",AA80,"|",CHAR(10),"***魔法技能",CHAR(10),"|名称|雇用|固定魔力|変動魔力|研究力|特殊能力|",CHAR(10),IFERROR(myConcat(INDIRECT("MagicSkill!AM"&amp;MATCH(A80&amp;" "&amp;B80&amp;" S",MagicSkill!$A:$A,0)&amp;":AM"&amp;MATCH(A80&amp;" "&amp;B80&amp;" E",MagicSkill!$A:$A,0))),myConcat(INDIRECT("MagicSkill!AM"&amp;MATCH(A80&amp;" "&amp;B80&amp;" S",MagicSkill!$A:$A,0)))),CHAR(10),"***固有呪文",CHAR(10),IFERROR(CHAR(10)&amp;"|領域|名称|主系統|副系統|消費|使用場面|簡易分類|"&amp;CHAR(10)&amp;IFERROR(myConcat(INDIRECT("NationalSpellWork!E"&amp;MATCH(A80&amp;" "&amp;B80&amp;" S",NationalSpellWork!$A:$A,0)&amp;":E"&amp;MATCH(A80&amp;" "&amp;B80&amp;" E",NationalSpellWork!$A:$A,0))),myConcat(INDIRECT("NationalSpellWork!E"&amp;MATCH(A80&amp;" "&amp;B80&amp;" S",NationalSpellWork!$A:$A,0)))),"なし"),CHAR(10),"***固有アイテム",CHAR(10),IFERROR(IFERROR(myConcat(INDIRECT("NationalItemWork!E"&amp;MATCH(A80&amp;" "&amp;B80&amp;" S",NationalItemWork!$A:$A,0)&amp;":E"&amp;MATCH(A80&amp;" "&amp;B80&amp;" E",NationalItemWork!$A:$A,0))),myConcat(INDIRECT("NationalItemWork!E"&amp;MATCH(A80&amp;" "&amp;B80&amp;" S",NationalItemWork!$A:$A,0)))),"なし"),CHAR(10),"**聖職",CHAR(10),"***支配圏特殊効果",CHAR(10),IF(I80&lt;&gt;"",I80,"なし"),CHAR(10),"***聖職者特殊能力",CHAR(10),IF(K80&lt;&gt;"",K80,"なし"),CHAR(10))</f>
        <v xml:space="preserve">*Jomon, Human Daimyos
Jomonの田園地帯は、Bakemonoの猛攻に晒された最初の地でした。
長年の隷属と虐待の後、かつてBakemonoがその主だったOniに反乱を起こしたように、人間の住民たちは反乱を起こしました。
Bakemonoの部族は、段々と人間の大名と、彼らに忠義を誓う戦士たちによって取って代わられました。
厳格で封建的な戦士の社会は、Bakemonoの王たちの無秩序な支配に代わりました。
戦争さえも儀礼化され、農民たちは多くの場合、平穏なままにあります。
新たなる神の到来により、大名たちは結束し、征服のために他国へと目を向けています。
**国勢
|種族|人間|
|経済||
|気候||
|祝福||
**正規軍
***指揮官
|名称|種別|コスト|&gt;|雇用条件|指揮能力|行軍|
|BGCOLOR(#F5F5F5):Ninja|暗殺者|&amp;ref(Nation/C_Gold.jpg,nolink,25x25,Gold);60&amp;ref(Nation/C_Resource.jpg,nolink,25x25,Resource);14&amp;ref(Nation/C_Command.jpg,nolink,25x25,Commander Point);1|&amp;ref(Nation/R_Fort.jpg,nolink,25x25,Land Fortress);|||14&amp;ref(Nation/Stealthy.jpg,nolink,25x25,Stealthy (70));|
|~|&gt;|&gt;|&gt;|&gt;|&gt;|BGCOLOR(#F5F5F5):独特な武器を使う暗殺者。包囲中の要塞でも活動可能|
|BGCOLOR(#F5F5F5):Gokenin|指揮官|&amp;ref(Nation/C_Gold.jpg,nolink,25x25,Gold);40&amp;ref(Nation/C_Resource.jpg,nolink,25x25,Resource);26&amp;ref(Nation/C_Command.jpg,nolink,25x25,Commander Point);1|&amp;ref(Nation/R_Fort.jpg,nolink,25x25,Land Fortress);||&amp;ref(Nation/Squad.jpg,nolink,25x25,Squad);2&amp;ref(Nation/LivingLead.jpg,nolink,25x25,Leadership);60|10|
|~|&gt;|&gt;|&gt;|&gt;|&gt;|BGCOLOR(#F5F5F5):標準的な指揮官。重装備だが盾は持たない|
|BGCOLOR(#F5F5F5):Mounted Gokenin|指揮官|&amp;ref(Nation/C_Gold.jpg,nolink,25x25,Gold);50&amp;ref(Nation/C_Resource.jpg,nolink,25x25,Resource);28&amp;ref(Nation/C_Command.jpg,nolink,25x25,Commander Point);1|&amp;ref(Nation/R_Fort.jpg,nolink,25x25,Land Fortress);||&amp;ref(Nation/Squad.jpg,nolink,25x25,Squad);2&amp;ref(Nation/LivingLead.jpg,nolink,25x25,Leadership);60|16|
|~|&gt;|&gt;|&gt;|&gt;|&gt;|BGCOLOR(#F5F5F5):騎乗した指揮官。行軍速度が改善されている|
|BGCOLOR(#F5F5F5):Hatamoto|指揮官|&amp;ref(Nation/C_Gold.jpg,nolink,25x25,Gold);80&amp;ref(Nation/C_Resource.jpg,nolink,25x25,Resource);28&amp;ref(Nation/C_Command.jpg,nolink,25x25,Commander Point);1|&amp;ref(Nation/R_Fort.jpg,nolink,25x25,Land Fortress);||&amp;ref(Nation/Squad.jpg,nolink,25x25,Squad);3&amp;ref(Nation/LivingLead.jpg,nolink,25x25,Leadership);80|16|
|~|&gt;|&gt;|&gt;|&gt;|&gt;|BGCOLOR(#F5F5F5):上位指揮官。戦闘技能は下位に劣るが通常は気にならない|
|BGCOLOR(#F5F5F5):Daimyo|指揮官|&amp;ref(Nation/C_Gold.jpg,nolink,25x25,Gold);120&amp;ref(Nation/C_Resource.jpg,nolink,25x25,Resource);26&amp;ref(Nation/C_Command.jpg,nolink,25x25,Commander Point);2|&amp;ref(Nation/R_Fort.jpg,nolink,25x25,Land Fortress);||&amp;ref(Nation/Squad.jpg,nolink,25x25,Squad);4&amp;ref(Nation/LivingLead.jpg,nolink,25x25,Leadership);120|16|
|~|&gt;|&gt;|&gt;|&gt;|&gt;|BGCOLOR(#F5F5F5):最上位指揮官。重装備で士気も高いが盾は相変わらず無い|
|BGCOLOR(#F5F5F5):Kannushi|聖職者&amp;ref(Nation/Sacred.jpg,nolink,25x25,Sacred);|&amp;ref(Nation/C_Gold.jpg,nolink,25x25,Gold);70&amp;ref(Nation/C_Resource.jpg,nolink,25x25,Resource);1&amp;ref(Nation/C_Command.jpg,nolink,25x25,Commander Point);2|&amp;ref(Nation/R_Fort.jpg,nolink,25x25,Land Fortress);|&amp;ref(Spell/P_Holy.jpg,nolink,25x25,Temple Needed);|&amp;ref(Nation/Squad.jpg,nolink,25x25,Squad);1&amp;ref(Nation/MagicLead.jpg,nolink,25x25,Magic Leadership);0+|14|
|~|&gt;|&gt;|&gt;|&gt;|&gt;|BGCOLOR(#F5F5F5):レベル2の聖職者。たまに魔法技能を持つ|
|BGCOLOR(#F5F5F5):Monk of the Fivefold Path|聖職者&amp;ref(Nation/Sacred.jpg,nolink,25x25,Sacred);|&amp;ref(Nation/C_Gold.jpg,nolink,25x25,Gold);70&amp;ref(Nation/C_Resource.jpg,nolink,25x25,Resource);1&amp;ref(Nation/C_Command.jpg,nolink,25x25,Commander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|~|&gt;|&gt;|&gt;|&gt;|&gt;|BGCOLOR(#F5F5F5):レベル1の聖職者。火風水地緑から一系統を持つ|
|BGCOLOR(#F5F5F5):Shugenja|魔術師|&amp;ref(Nation/C_Gold.jpg,nolink,25x25,Gold);95&amp;ref(Nation/C_Resource.jpg,nolink,25x25,Resource);1&amp;ref(Nation/C_Command.jpg,nolink,25x25,Commander Point);2|&amp;ref(Nation/R_Fort.jpg,nolink,25x25,Land Fortress);&amp;ref(Nation/R_Mountain.jpg,nolink,25x25,Any Highland/Mountains);|&amp;ref(Spell/P_Research.jpg,nolink,25x25,Lab Needed);|&amp;ref(Nation/Squad.jpg,nolink,25x25,Squad);1&amp;ref(Nation/LivingLead.jpg,nolink,25x25,Leadership);10+&amp;ref(Nation/MagicLead.jpg,nolink,25x25,Magic Leadership);10|16&amp;ref(Nation/Mountain-Survival.jpg,nolink,25x25,Mountain Survival);|
|~|&gt;|&gt;|&gt;|&gt;|&gt;|BGCOLOR(#F5F5F5):地などの魔法技能を持つ。適当に数を出せば多彩な魔力に|
|BGCOLOR(#F5F5F5):Master Shugenja|魔術師|&amp;ref(Nation/C_Gold.jpg,nolink,25x25,Gold);165&amp;ref(Nation/C_Resource.jpg,nolink,25x25,Resource);1&amp;ref(Nation/C_Command.jpg,nolink,25x25,Commander Point);2|&amp;ref(Nation/R_Fort.jpg,nolink,25x25,Land Fortress);&amp;ref(Nation/R_Mountain.jpg,nolink,25x25,Any Highland/Mountains);|&amp;ref(Spell/P_Research.jpg,nolink,25x25,Lab Needed);|&amp;ref(Nation/Squad.jpg,nolink,25x25,Squad);1&amp;ref(Nation/LivingLead.jpg,nolink,25x25,Leadership);10+&amp;ref(Nation/MagicLead.jpg,nolink,25x25,Magic Leadership);20+|16&amp;ref(Nation/Mountain-Survival.jpg,nolink,25x25,Mountain Survival);|
|~|&gt;|&gt;|&gt;|&gt;|&gt;|BGCOLOR(#F5F5F5):地、緑を中心に幅広い魔法技能を持つ。多芸だが安定しない|
|BGCOLOR(#F5F5F5):Onmyo-ji|魔術師|&amp;ref(Nation/C_Gold.jpg,nolink,25x25,Gold);145&amp;ref(Nation/C_Resource.jpg,nolink,25x25,Resource);1&amp;ref(Nation/C_Command.jpg,nolink,25x25,Commander Point);4|&amp;ref(Nation/R_Fort.jpg,nolink,25x25,Land Fortress);|&amp;ref(Spell/P_Research.jpg,nolink,25x25,Lab Needed);|&amp;ref(Nation/Squad.jpg,nolink,25x25,Squad);1&amp;ref(Nation/LivingLead.jpg,nolink,25x25,Leadership);10+&amp;ref(Nation/MagicLead.jpg,nolink,25x25,Magic Leadership);30+|16&amp;ref(Nation/Mountain-Survival.jpg,nolink,25x25,Mountain Survival);|
|~|&gt;|&gt;|&gt;|&gt;|&gt;|BGCOLOR(#F5F5F5):星などの魔法技能を持つ。護衛に式神を従えている|
|BGCOLOR(#F5F5F5):Crab General|指揮官|&amp;ref(Nation/C_Gold.jpg,nolink,25x25,Gold);50&amp;ref(Nation/C_Resource.jpg,nolink,25x25,Resource);29&amp;ref(Nation/C_Command.jpg,nolink,25x25,Commander Point);1|&amp;ref(Nation/R_UW-Fort.jpg,nolink,25x25,Underwater Fortress);||&amp;ref(Nation/Squad.jpg,nolink,25x25,Squad);1&amp;ref(Nation/LivingLead.jpg,nolink,25x25,Leadership);40|10&amp;ref(Nation/Amphibian.jpg,nolink,25x25,Amphibian);|
|~|&gt;|&gt;|&gt;|&gt;|&gt;|BGCOLOR(#F5F5F5):水陸両棲の指揮官。珍しい狂気耐性を持つ|
|BGCOLOR(#F5F5F5):Ryujin|魔術師&amp;ref(Nation/Sacred.jpg,nolink,25x25,Sacred);|&amp;ref(Nation/C_Gold.jpg,nolink,25x25,Gold);285&amp;ref(Nation/C_Resource.jpg,nolink,25x25,Resource);7&amp;ref(Nation/C_Command.jpg,nolink,25x25,Commander Point);4|&amp;ref(Nation/R_UW-Fort.jpg,nolink,25x25,Underwater Fortress);|&amp;ref(Spell/P_Research.jpg,nolink,25x25,Lab Needed);&amp;ref(Spell/P_Holy.jpg,nolink,25x25,Temple Needed);|&amp;ref(Nation/Squad.jpg,nolink,25x25,Squad);1&amp;ref(Nation/LivingLead.jpg,nolink,25x25,Leadership);10+&amp;ref(Nation/MagicLead.jpg,nolink,25x25,Magic Leadership);35+|34&amp;ref(Nation/Flying.jpg,nolink,25x25,Flying);&amp;ref(Nation/Amphibian.jpg,nolink,25x25,Amphibian);|
|~|&gt;|&gt;|&gt;|&gt;|&gt;|BGCOLOR(#F5F5F5):水などの魔法技能を持つ。強大な魔力に加え様々な特殊能力も保有|
***兵士
|名称|種別|コスト|&gt;|雇用条件|指揮枠|行軍|
|BGCOLOR(#F5F5F5):Ashigaru|歩兵|&amp;ref(Nation/C_Gold.jpg,nolink,25x25,Gold);8&amp;ref(Nation/C_Resource.jpg,nolink,25x25,Resource);11&amp;ref(Nation/C_Recruitment.jpg,nolink,25x25,Recruitment Point);5|&amp;ref(Nation/R_Fort.jpg,nolink,25x25,Land Fortress);||&amp;ref(Nation/LivingLead.jpg,nolink,25x25,Living);|10|
|~|&gt;|&gt;|&gt;|&gt;|&gt;|BGCOLOR(#F5F5F5):長槍を持つ歩兵。民兵並の値段だが戦闘力は標準的|
|BGCOLOR(#F5F5F5):Samurai Archer|射手|&amp;ref(Nation/C_Gold.jpg,nolink,25x25,Gold);11&amp;ref(Nation/C_Resource.jpg,nolink,25x25,Resource);25&amp;ref(Nation/C_Recruitment.jpg,nolink,25x25,Recruitment Point);12|&amp;ref(Nation/R_Fort.jpg,nolink,25x25,Land Fortress);||&amp;ref(Nation/LivingLead.jpg,nolink,25x25,Living);|8|
|~|&gt;|&gt;|&gt;|&gt;|&gt;|BGCOLOR(#F5F5F5):長弓を使う弓兵。接近されても応戦できる程度の能力はある|
|BGCOLOR(#F5F5F5):Samurai|歩兵|&amp;ref(Nation/C_Gold.jpg,nolink,25x25,Gold);10&amp;ref(Nation/C_Resource.jpg,nolink,25x25,Resource);19&amp;ref(Nation/C_Recruitment.jpg,nolink,25x25,Recruitment Point);9|&amp;ref(Nation/R_Fort.jpg,nolink,25x25,Land Fortress);||&amp;ref(Nation/LivingLead.jpg,nolink,25x25,Living);|8|
|~|&gt;|&gt;|&gt;|&gt;|&gt;|BGCOLOR(#F5F5F5):薙刀を持つ重歩兵。攻撃力は高いが当たりにくい|
|BGCOLOR(#F5F5F5):Samurai|歩兵|&amp;ref(Nation/C_Gold.jpg,nolink,25x25,Gold);10&amp;ref(Nation/C_Resource.jpg,nolink,25x25,Resource);22&amp;ref(Nation/C_Recruitment.jpg,nolink,25x25,Recruitment Point);9|&amp;ref(Nation/R_Fort.jpg,nolink,25x25,Land Fortress);||&amp;ref(Nation/LivingLead.jpg,nolink,25x25,Living);|8|
|~|&gt;|&gt;|&gt;|&gt;|&gt;|BGCOLOR(#F5F5F5):刀を持つ重歩兵。武器の命中率修正が異常に高く凶悪|
|BGCOLOR(#F5F5F5):O-ban|歩兵|&amp;ref(Nation/C_Gold.jpg,nolink,25x25,Gold);12&amp;ref(Nation/C_Resource.jpg,nolink,25x25,Resource);26&amp;ref(Nation/C_Recruitment.jpg,nolink,25x25,Recruitment Point);14|&amp;ref(Nation/R_Fort.jpg,nolink,25x25,Land Fortress);||&amp;ref(Nation/LivingLead.jpg,nolink,25x25,Living);|8|
|~|&gt;|&gt;|&gt;|&gt;|&gt;|BGCOLOR(#F5F5F5):刀を持つ重歩兵。戦闘技能と防具が共に強化されている|
|BGCOLOR(#F5F5F5):Go-Hatamoto|歩兵|&amp;ref(Nation/C_Gold.jpg,nolink,25x25,Gold);14&amp;ref(Nation/C_Resource.jpg,nolink,25x25,Resource);25&amp;ref(Nation/C_Recruitment.jpg,nolink,25x25,Recruitment Point);18|&amp;ref(Nation/R_Fort.jpg,nolink,25x25,Land Fortress);||&amp;ref(Nation/LivingLead.jpg,nolink,25x25,Living);|8|
|~|&gt;|&gt;|&gt;|&gt;|&gt;|BGCOLOR(#F5F5F5):野太刀を持つ重歩兵。高い攻撃力を持ち護衛を得意とする|
|BGCOLOR(#F5F5F5):Aka-Oni Samurai|歩兵|&amp;ref(Nation/C_Gold.jpg,nolink,25x25,Gold);15&amp;ref(Nation/C_Resource.jpg,nolink,25x25,Resource);22&amp;ref(Nation/C_Recruitment.jpg,nolink,25x25,Recruitment Point);21|&amp;ref(Nation/R_Fort.jpg,nolink,25x25,Land Fortress);||&amp;ref(Nation/LivingLead.jpg,nolink,25x25,Living);|8|
|~|&gt;|&gt;|&gt;|&gt;|&gt;|BGCOLOR(#F5F5F5):刀を持つ重歩兵。装備は下位に近いが戦闘技能は一流|
|BGCOLOR(#F5F5F5):Samurai Cavalry|騎兵|&amp;ref(Nation/C_Gold.jpg,nolink,25x25,Gold);35&amp;ref(Nation/C_Resource.jpg,nolink,25x25,Resource);28&amp;ref(Nation/C_Recruitment.jpg,nolink,25x25,Recruitment Point);46|&amp;ref(Nation/R_Fort.jpg,nolink,25x25,Land Fortress);||&amp;ref(Nation/LivingLead.jpg,nolink,25x25,Living);|14|
|~|&gt;|&gt;|&gt;|&gt;|&gt;|BGCOLOR(#F5F5F5):軽突撃槍と刀を持つ重騎兵。突撃よりも刀での戦いぶりが光る|
|BGCOLOR(#F5F5F5):Sohei|歩兵&amp;ref(Nation/Sacred.jpg,nolink,25x25,Sacred);|&amp;ref(Nation/C_Gold.jpg,nolink,25x25,Gold);19&amp;ref(Nation/C_Resource.jpg,nolink,25x25,Resource);19&amp;ref(Nation/C_Recruitment.jpg,nolink,25x25,Recruitment Point);21|&amp;ref(Nation/R_Capital.jpg,nolink,25x25,National Capital);|&amp;ref(Spell/P_Holy.jpg,nolink,25x25,Temple Needed);|&amp;ref(Nation/LivingLead.jpg,nolink,25x25,Living);|8|
|~|&gt;|&gt;|&gt;|&gt;|&gt;|BGCOLOR(#F5F5F5):薙刀を持つ重歩兵。非常に高い士気を持つ|
|BGCOLOR(#F5F5F5):Yamabushi|歩兵&amp;ref(Nation/Sacred.jpg,nolink,25x25,Sacred);|&amp;ref(Nation/C_Gold.jpg,nolink,25x25,Gold);19&amp;ref(Nation/C_Resource.jpg,nolink,25x25,Resource);22&amp;ref(Nation/C_Recruitment.jpg,nolink,25x25,Recruitment Point);10|&amp;ref(Nation/R_Capital.jpg,nolink,25x25,National Capital);|&amp;ref(Spell/P_Holy.jpg,nolink,25x25,Temple Needed);|&amp;ref(Nation/LivingLead.jpg,nolink,25x25,Living);&amp;ref(Nation/Undisciplined.jpg,nolink,25x25,Undisciplined);|8&amp;ref(Nation/Mountain-Survival.jpg,nolink,25x25,Mountain Survival);|
|~|&gt;|&gt;|&gt;|&gt;|&gt;|BGCOLOR(#F5F5F5):刀を持つ重歩兵。戦闘技能は素晴らしいが命令を聞かない|
|BGCOLOR(#F5F5F5):Shrimp Soldier|歩兵|&amp;ref(Nation/C_Gold.jpg,nolink,25x25,Gold);10&amp;ref(Nation/C_Resource.jpg,nolink,25x25,Resource);20&amp;ref(Nation/C_Recruitment.jpg,nolink,25x25,Recruitment Point);9|&amp;ref(Nation/R_UW-Fort.jpg,nolink,25x25,Underwater Fortress);||&amp;ref(Nation/LivingLead.jpg,nolink,25x25,Living);|8&amp;ref(Nation/Aquatic.jpg,nolink,25x25,Aquatic);|
|~|&gt;|&gt;|&gt;|&gt;|&gt;|BGCOLOR(#F5F5F5):薙刀を持つ重歩兵。水棲のため海でのみ活躍|
|BGCOLOR(#F5F5F5):Shark Warrior|歩兵|&amp;ref(Nation/C_Gold.jpg,nolink,25x25,Gold);45&amp;ref(Nation/C_Resource.jpg,nolink,25x25,Resource);33&amp;ref(Nation/C_Recruitment.jpg,nolink,25x25,Recruitment Point);31|&amp;ref(Nation/R_UW-Fort.jpg,nolink,25x25,Underwater Fortress);||&amp;ref(Nation/LivingLead.jpg,nolink,25x25,Living);|8&amp;ref(Nation/Amphibian.jpg,nolink,25x25,Amphibian);|
|~|&gt;|&gt;|&gt;|&gt;|&gt;|BGCOLOR(#F5F5F5):槍を持つ重歩兵。巨人並みの体格と身体能力を持つ|
**守備隊
|種別|指揮官|兵士|備考|
|陸上下位|Gokenin|Ashigaru:20　Samurai Archer:5||
|陸上上位|Hatamoto|Samurai:15|Samuraiは薙刀装備|
|陸上要塞|Gokenin|Samurai Archer:8||
|水中下位|Crab General|Shrimp Soldier:8||
|水中上位|Crab General|Shark Warrior:8||
|水中要塞|Crab General|Shrimp Soldier:10||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|魔法土地|Temple of the Pure War, Mountain of the Mystics|
|宝石収入|&amp;ref(Spell/V_Fire.jpg,nolink,25x25,Fire Gem);1&amp;ref(Spell/V_Air.jpg,nolink,25x25,Air Gem);1&amp;ref(Spell/V_Earth.jpg,nolink,25x25,Earth Gem);1&amp;ref(Spell/V_Nature.jpg,nolink,25x25,Nature Gem);1|
|特殊機能||
***魔法技能
|名称|雇用|固定魔力|変動魔力|研究力|特殊能力|
|Kannushi|&amp;ref(Nation/R_Fort.jpg,nolink,25x25,Land Fortress);|&amp;ref(Spell/P_Holy.jpg,nolink,25x25,Holy);2|&amp;ref(Spell/P_Fire.jpg,nolink,25x25,Fire);&amp;ref(Spell/P_Air.jpg,nolink,25x25,Air);&amp;ref(Spell/P_Water.jpg,nolink,25x25,Water);&amp;ref(Spell/P_Earth.jpg,nolink,25x25,Earth);&amp;ref(Spell/P_Nature.jpg,nolink,25x25,Nature);+1:10%|&amp;ref(Spell/P_Research.jpg,nolink,25x25,Research);0+|&amp;ref(Nation/Sacred.jpg,nolink,25x25,Sacred);|
|Monk of the Fivefold Path|&amp;ref(Nation/R_Fort.jpg,nolink,25x25,Land Fortress);|&amp;ref(Spell/P_Holy.jpg,nolink,25x25,Holy);1|&amp;ref(Spell/P_Fire.jpg,nolink,25x25,Fire);&amp;ref(Spell/P_Air.jpg,nolink,25x25,Air);&amp;ref(Spell/P_Water.jpg,nolink,25x25,Water);&amp;ref(Spell/P_Earth.jpg,nolink,25x25,Earth);&amp;ref(Spell/P_Nature.jpg,nolink,25x25,Nature);+1:100%|&amp;ref(Spell/P_Research.jpg,nolink,25x25,Research);7|&amp;ref(Nation/Sacred.jpg,nolink,25x25,Sacred);|
|Shugenja|&amp;ref(Nation/R_Fort.jpg,nolink,25x25,Land Fortress);&amp;ref(Nation/R_Mountain.jpg,nolink,25x25,Any Highland/Mountains);|&amp;ref(Spell/P_Earth.jpg,nolink,25x25,Earth);1|&amp;ref(Spell/P_Fire.jpg,nolink,25x25,Fire);&amp;ref(Spell/P_Air.jpg,nolink,25x25,Air);&amp;ref(Spell/P_Water.jpg,nolink,25x25,Water);&amp;ref(Spell/P_Earth.jpg,nolink,25x25,Earth);&amp;ref(Spell/P_Nature.jpg,nolink,25x25,Nature);+1:100%|&amp;ref(Spell/P_Research.jpg,nolink,25x25,Research);9||
|Master Shugenja|&amp;ref(Nation/R_Fort.jpg,nolink,25x25,Land Fortress);&amp;ref(Nation/R_Mountain.jpg,nolink,25x25,Any Highland/Mountains);|&amp;ref(Spell/P_Earth.jpg,nolink,25x25,Earth);1&amp;ref(Spell/P_Nature.jpg,nolink,25x25,Nature);1|&amp;ref(Spell/P_Fire.jpg,nolink,25x25,Fire);&amp;ref(Spell/P_Air.jpg,nolink,25x25,Air);&amp;ref(Spell/P_Water.jpg,nolink,25x25,Water);&amp;ref(Spell/P_Earth.jpg,nolink,25x25,Earth);&amp;ref(Spell/P_Nature.jpg,nolink,25x25,Nature);+1:100%&amp;br;&amp;ref(Spell/P_Fire.jpg,nolink,25x25,Fire);&amp;ref(Spell/P_Air.jpg,nolink,25x25,Air);&amp;ref(Spell/P_Water.jpg,nolink,25x25,Water);&amp;ref(Spell/P_Earth.jpg,nolink,25x25,Earth);&amp;ref(Spell/P_Nature.jpg,nolink,25x25,Nature);+1:100%&amp;br;&amp;ref(Spell/P_Fire.jpg,nolink,25x25,Fire);&amp;ref(Spell/P_Air.jpg,nolink,25x25,Air);&amp;ref(Spell/P_Water.jpg,nolink,25x25,Water);&amp;ref(Spell/P_Earth.jpg,nolink,25x25,Earth);&amp;ref(Spell/P_Nature.jpg,nolink,25x25,Nature);+1:10%|&amp;ref(Spell/P_Research.jpg,nolink,25x25,Research);13+||
|Onmyo-ji|&amp;ref(Nation/R_Fort.jpg,nolink,25x25,Land Fortress);|&amp;ref(Spell/P_Astral.jpg,nolink,25x25,Astral);2|&amp;ref(Spell/P_Fire.jpg,nolink,25x25,Fire);&amp;ref(Spell/P_Air.jpg,nolink,25x25,Air);&amp;ref(Spell/P_Water.jpg,nolink,25x25,Water);&amp;ref(Spell/P_Earth.jpg,nolink,25x25,Earth);&amp;ref(Spell/P_Nature.jpg,nolink,25x25,Nature);+1:100%&amp;br;&amp;ref(Spell/P_Fire.jpg,nolink,25x25,Fire);&amp;ref(Spell/P_Air.jpg,nolink,25x25,Air);&amp;ref(Spell/P_Water.jpg,nolink,25x25,Water);&amp;ref(Spell/P_Earth.jpg,nolink,25x25,Earth);&amp;ref(Spell/P_Nature.jpg,nolink,25x25,Nature);+1:100%&amp;br;&amp;ref(Spell/P_Fire.jpg,nolink,25x25,Fire);&amp;ref(Spell/P_Air.jpg,nolink,25x25,Air);&amp;ref(Spell/P_Water.jpg,nolink,25x25,Water);&amp;ref(Spell/P_Earth.jpg,nolink,25x25,Earth);&amp;ref(Spell/P_Nature.jpg,nolink,25x25,Nature);+1:10%|&amp;ref(Spell/P_Research.jpg,nolink,25x25,Research);13+|&amp;ref(Nation/Fortune-Teller.jpg,nolink,25x25,Fortune Teller (10));|
|Bakeneko|&amp;ref(Item/Master-Ritualist.jpg,nolink,25x25,Ritual Spell);||&amp;ref(Spell/P_Fire.jpg,nolink,25x25,Fire);&amp;ref(Spell/P_Death.jpg,nolink,25x25,Death);+1:100%|&amp;ref(Spell/P_Research.jpg,nolink,25x25,Research);7||
|Jigami|&amp;ref(Item/Master-Ritualist.jpg,nolink,25x25,Ritual Spell);|&amp;ref(Spell/P_Nature.jpg,nolink,25x25,Nature);2||&amp;ref(Spell/P_Research.jpg,nolink,25x25,Research);9|&amp;ref(Nation/Sacred.jpg,nolink,25x25,Sacred);|
|Dai Tengu|&amp;ref(Item/Master-Ritualist.jpg,nolink,25x25,Ritual Spell);|&amp;ref(Spell/P_Air.jpg,nolink,25x25,Air);3&amp;ref(Spell/P_Earth.jpg,nolink,25x25,Earth);1&amp;ref(Spell/P_Nature.jpg,nolink,25x25,Nature);1&amp;ref(Spell/P_Holy.jpg,nolink,25x25,Holy);2||&amp;ref(Spell/P_Research.jpg,nolink,25x25,Research);15|&amp;ref(Nation/Sacred.jpg,nolink,25x25,Sacred);|
|Nushi|&amp;ref(Item/Master-Ritualist.jpg,nolink,25x25,Ritual Spell);|&amp;ref(Spell/P_Water.jpg,nolink,25x25,Water);3&amp;ref(Spell/P_Death.jpg,nolink,25x25,Death);1&amp;ref(Spell/P_Nature.jpg,nolink,25x25,Nature);2||&amp;ref(Spell/P_Research.jpg,nolink,25x25,Research);17||
|Kaijin|&amp;ref(Item/Master-Ritualist.jpg,nolink,25x25,Ritual Spell);|&amp;ref(Spell/P_Water.jpg,nolink,25x25,Water);3&amp;ref(Spell/P_Earth.jpg,nolink,25x25,Earth);1&amp;ref(Spell/P_Nature.jpg,nolink,25x25,Nature);2||&amp;ref(Spell/P_Research.jpg,nolink,25x25,Research);17|&amp;ref(Nation/Sacred.jpg,nolink,25x25,Sacred);|
|Ujigami|&amp;ref(Item/Master-Ritualist.jpg,nolink,25x25,Ritual Spell);|&amp;ref(Spell/P_Holy.jpg,nolink,25x25,Holy);2|||&amp;ref(Nation/Fortune-Teller.jpg,nolink,25x25,Fortune Teller (5));&amp;ref(Nation/Sacred.jpg,nolink,25x25,Sacred);|
|Mujina|&amp;ref(Item/Master-Ritualist.jpg,nolink,25x25,Ritual Spell);|&amp;ref(Spell/P_Earth.jpg,nolink,25x25,Earth);1&amp;ref(Spell/P_Nature.jpg,nolink,25x25,Nature);2|&amp;ref(Spell/P_Water.jpg,nolink,25x25,Water);&amp;ref(Spell/P_Earth.jpg,nolink,25x25,Earth);+1:50%|&amp;ref(Spell/P_Research.jpg,nolink,25x25,Research);11+||
|Tanuki|&amp;ref(Item/Master-Ritualist.jpg,nolink,25x25,Ritual Spell);|&amp;ref(Spell/P_Earth.jpg,nolink,25x25,Earth);1&amp;ref(Spell/P_Nature.jpg,nolink,25x25,Nature);2|&amp;ref(Spell/P_Fire.jpg,nolink,25x25,Fire);&amp;ref(Spell/P_Water.jpg,nolink,25x25,Water);&amp;ref(Spell/P_Earth.jpg,nolink,25x25,Earth);&amp;ref(Spell/P_Nature.jpg,nolink,25x25,Nature);+1:100%&amp;br;&amp;ref(Spell/P_Fire.jpg,nolink,25x25,Fire);&amp;ref(Spell/P_Water.jpg,nolink,25x25,Water);&amp;ref(Spell/P_Earth.jpg,nolink,25x25,Earth);&amp;ref(Spell/P_Nature.jpg,nolink,25x25,Nature);+1:50%|&amp;ref(Spell/P_Research.jpg,nolink,25x25,Research);13+|&amp;ref(Nation/Heretic.jpg,nolink,25x25,Heretic (1));|
|Mori-no-kami|&amp;ref(Item/Master-Ritualist.jpg,nolink,25x25,Ritual Spell);|&amp;ref(Spell/P_Earth.jpg,nolink,25x25,Earth);1&amp;ref(Spell/P_Nature.jpg,nolink,25x25,Nature);3||&amp;ref(Spell/P_Research.jpg,nolink,25x25,Research);13|&amp;ref(Nation/Sacred.jpg,nolink,25x25,Sacred);|
|Tatsu|&amp;ref(Item/Master-Ritualist.jpg,nolink,25x25,Ritual Spell);||&amp;ref(Spell/P_Fire.jpg,nolink,25x25,Fire);&amp;ref(Spell/P_Air.jpg,nolink,25x25,Air);&amp;ref(Spell/P_Water.jpg,nolink,25x25,Water);&amp;ref(Spell/P_Earth.jpg,nolink,25x25,Earth);&amp;ref(Spell/P_Nature.jpg,nolink,25x25,Nature);+2:100%|&amp;ref(Spell/P_Research.jpg,nolink,25x25,Research);9||
|Oni Shugo|&amp;ref(Item/Master-Ritualist.jpg,nolink,25x25,Ritual Spell);|&amp;ref(Spell/P_Death.jpg,nolink,25x25,Death);2|&amp;ref(Spell/P_Fire.jpg,nolink,25x25,Fire);&amp;ref(Spell/P_Air.jpg,nolink,25x25,Air);&amp;ref(Spell/P_Earth.jpg,nolink,25x25,Earth);+1:100%|&amp;ref(Spell/P_Research.jpg,nolink,25x25,Research);7|&amp;ref(Nation/Inept-Researcher.jpg,nolink,25x25,Inept Researcher (-4));&amp;ref(Nation/Sacred.jpg,nolink,25x25,Sacred);|
|Kitsune|&amp;ref(Item/Master-Ritualist.jpg,nolink,25x25,Ritual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|Yama-no-kami|&amp;ref(Item/Master-Ritualist.jpg,nolink,25x25,Ritual Spell);|&amp;ref(Spell/P_Air.jpg,nolink,25x25,Air);2&amp;ref(Spell/P_Earth.jpg,nolink,25x25,Earth);3&amp;ref(Spell/P_Nature.jpg,nolink,25x25,Nature);2||&amp;ref(Spell/P_Research.jpg,nolink,25x25,Research);19|&amp;ref(Nation/Sacred.jpg,nolink,25x25,Sacred);|
|Dai Oni|&amp;ref(Item/Master-Ritualist.jpg,nolink,25x25,Ritual Spell);|&amp;ref(Spell/P_Fire.jpg,nolink,25x25,Fire);2&amp;ref(Spell/P_Earth.jpg,nolink,25x25,Earth);2&amp;ref(Spell/P_Death.jpg,nolink,25x25,Death);3&amp;ref(Spell/P_Holy.jpg,nolink,25x25,Holy);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9+|&amp;ref(Nation/Inept-Researcher.jpg,nolink,25x25,Inept Researcher (-12));&amp;ref(Nation/Sacred.jpg,nolink,25x25,Sacred);|
***固有呪文
|領域|名称|主系統|副系統|消費|使用場面|簡易分類|
|Conjuration Lv1|Summon Kappa|&amp;ref(Spell/P_Water.jpg,nolink,25x25,Water);1|&amp;ref(Spell/P_Nature.jpg,nolink,25x25,Nature);1|&amp;ref(Spell/V_Water.jpg,nolink,25x25,Water Gem);3|儀式/陸上専用|兵士召喚|
|~|~|&gt;|&gt;|&gt;|&gt;|硬い甲羅を持つKappaを3体召喚します|
|Conjuration Lv1|Summon Ko-Oni|&amp;ref(Spell/P_Death.jpg,nolink,25x25,Death);1||&amp;ref(Spell/V_Death.jpg,nolink,25x25,Death Gem);7|儀式/陸上専用|兵士召喚|
|~|~|&gt;|&gt;|&gt;|&gt;|小型で臆病な鬼Ko-Oniを5+体召喚します|
|Conjuration Lv2|Summon Ao-Oni|&amp;ref(Spell/P_Water.jpg,nolink,25x25,Water);1|&amp;ref(Spell/P_Death.jpg,nolink,25x25,Death);1|&amp;ref(Spell/V_Water.jpg,nolink,25x25,Water Gem);10|儀式/陸上専用|兵士召喚|
|~|~|&gt;|&gt;|&gt;|&gt;|冷気を操る鬼Ao-Oniを5+体召喚します|
|Conjuration Lv2|Summon Karasu Tengus|&amp;ref(Spell/P_Nature.jpg,nolink,25x25,Nature);1|&amp;ref(Spell/P_Air.jpg,nolink,25x25,Air);1|&amp;ref(Spell/V_Nature.jpg,nolink,25x25,Nature Gem);3|儀式/陸上専用|兵士召喚|
|~|~|&gt;|&gt;|&gt;|&gt;|飛行する神聖な剣術の達人Karasu Tenguを3体召喚します|
|Conjuration Lv3|Summon Aka-Oni|&amp;ref(Spell/P_Fire.jpg,nolink,25x25,Fire);1|&amp;ref(Spell/P_Death.jpg,nolink,25x25,Death);1|&amp;ref(Spell/V_Fire.jpg,nolink,25x25,Fire Gem);10|儀式/陸上専用|兵士召喚|
|~|~|&gt;|&gt;|&gt;|&gt;|炎を投げる鬼Aka-Oniを5+体召喚します|
|Conjuration Lv3|Summon Konoha Tengus|&amp;ref(Spell/P_Air.jpg,nolink,25x25,Air);1|&amp;ref(Spell/P_Earth.jpg,nolink,25x25,Earth);1|&amp;ref(Spell/V_Air.jpg,nolink,25x25,Air Gem);5|儀式/陸上専用|兵士召喚|
|~|~|&gt;|&gt;|&gt;|&gt;|飛行する神聖な剣術の達人Konoha Tenguを5+体召喚します|
|Conjuration Lv3|Summon Okami|&amp;ref(Spell/P_Nature.jpg,nolink,25x25,Nature);1||&amp;ref(Spell/V_Nature.jpg,nolink,25x25,Nature Gem);6|儀式/陸上専用|兵士召喚|
|~|~|&gt;|&gt;|&gt;|&gt;|護衛を得意とする大型の狼Okamiを10+体召喚します|
|Conjuration Lv3|Ambush of Tigers|&amp;ref(Spell/P_Nature.jpg,nolink,25x25,Nature);2||&amp;ref(Spell/V_Nature.jpg,nolink,25x25,Nature Gem);10|儀式/陸上専用|兵士召喚|
|~|~|&gt;|&gt;|&gt;|&gt;|敏捷なTigerを10+体召喚します|
|Conjuration Lv3|Contact Bakeneko|&amp;ref(Spell/P_Nature.jpg,nolink,25x25,Nature);2||&amp;ref(Spell/V_Nature.jpg,nolink,25x25,Nature Gem);8|儀式/陸上専用|指揮官召喚|
|~|~|&gt;|&gt;|&gt;|&gt;|火か死の魔法を使う猫Bakenekoを召喚します|
|Conjuration Lv4|Summon Oni|&amp;ref(Spell/P_Earth.jpg,nolink,25x25,Earth);1|&amp;ref(Spell/P_Death.jpg,nolink,25x25,Death);1|&amp;ref(Spell/V_Earth.jpg,nolink,25x25,Earth Gem);12|儀式/陸上専用|兵士召喚|
|~|~|&gt;|&gt;|&gt;|&gt;|大柄で強靭な鬼Oniを5+体召喚します|
|Conjuration Lv4|Ghost General|&amp;ref(Spell/P_Death.jpg,nolink,25x25,Death);3||&amp;ref(Spell/V_Death.jpg,nolink,25x25,Death Gem);10|儀式/陸上専用|指揮官召喚|
|~|~|&gt;|&gt;|&gt;|&gt;|破滅の剣を持つ武者の亡霊Shuraを召喚します|
|Conjuration Lv4|Contact Jigami|&amp;ref(Spell/P_Nature.jpg,nolink,25x25,Nature);1||&amp;ref(Spell/V_Nature.jpg,nolink,25x25,Nature Gem);10|儀式/陸上専用|指揮官召喚|
|~|~|&gt;|&gt;|&gt;|&gt;|食糧を供給する土着神Jigamiを召喚します|
|Conjuration Lv5|Contact Dai Tengu|&amp;ref(Spell/P_Air.jpg,nolink,25x25,Air);2|&amp;ref(Spell/P_Earth.jpg,nolink,25x25,Earth);1|&amp;ref(Spell/V_Air.jpg,nolink,25x25,Air Gem);55|儀式/陸上専用|軍団召喚|
|~|~|&gt;|&gt;|&gt;|&gt;|Tengu Warriorを10体、Karasu Tenguを10体とその指揮官Dai Tenguを召喚します|
|Conjuration Lv5|Contact Nushi|&amp;ref(Spell/P_Water.jpg,nolink,25x25,Water);2|&amp;ref(Spell/P_Nature.jpg,nolink,25x25,Nature);1|&amp;ref(Spell/V_Water.jpg,nolink,25x25,Water Gem);25|儀式/沼地限定|指揮官召喚|
|~|~|&gt;|&gt;|&gt;|&gt;|優れた魔力を持つが州を離れられない沼の主Nushiを召喚します|
|Conjuration Lv5|Contact Kaijin|&amp;ref(Spell/P_Water.jpg,nolink,25x25,Water);3||&amp;ref(Spell/V_Water.jpg,nolink,25x25,Water Gem);25|儀式/水中専用|指揮官召喚|
|~|~|&gt;|&gt;|&gt;|&gt;|海中で強大な力を振るう土着神Kaijinを召喚します|
|Conjuration Lv5|Summon Ujigami|&amp;ref(Spell/P_Earth.jpg,nolink,25x25,Earth);1|&amp;ref(Spell/P_Astral.jpg,nolink,25x25,Astral);1|&amp;ref(Spell/V_Earth.jpg,nolink,25x25,Earth Gem);8|儀式/陸上専用|指揮官召喚|
|~|~|&gt;|&gt;|&gt;|&gt;|高い指揮能力を持つ土着神Ujigamiを召喚します|
|Conjuration Lv5|Summon Kuro-Oni|&amp;ref(Spell/P_Death.jpg,nolink,25x25,Death);2|&amp;ref(Spell/P_Fire.jpg,nolink,25x25,Fire);1|&amp;ref(Spell/V_Death.jpg,nolink,25x25,Death Gem);10|儀式/陸上専用|兵士召喚|
|~|~|&gt;|&gt;|&gt;|&gt;|炎と毒を使う大柄な鬼Kuro-Oniを4体召喚します|
|Conjuration Lv5|Contact Mujina|&amp;ref(Spell/P_Nature.jpg,nolink,25x25,Nature);2||&amp;ref(Spell/V_Nature.jpg,nolink,25x25,Nature Gem);21|儀式/陸上専用|指揮官召喚|
|~|~|&gt;|&gt;|&gt;|&gt;|人型の姿で暗殺も行える魔力持つ獣Mujinaを召喚します|
|Conjuration Lv5|Contact Tanuki|&amp;ref(Spell/P_Nature.jpg,nolink,25x25,Nature);2||&amp;ref(Spell/V_Nature.jpg,nolink,25x25,Nature Gem);26|儀式/陸上専用|指揮官召喚|
|~|~|&gt;|&gt;|&gt;|&gt;|州に不安と異端を広める魔力持つ獣Tanukiを召喚します|
|Conjuration Lv5|Contact Mori-no-kami|&amp;ref(Spell/P_Nature.jpg,nolink,25x25,Nature);3||&amp;ref(Spell/V_Nature.jpg,nolink,25x25,Nature Gem);21|儀式/森林限定|指揮官召喚|
|~|~|&gt;|&gt;|&gt;|&gt;|森でのみ強大な力を振るう土着神Mori-no-kamiを召喚します|
|Conjuration Lv6|Contact Tatsu|&amp;ref(Spell/P_Earth.jpg,nolink,25x25,Earth);3||&amp;ref(Spell/V_Earth.jpg,nolink,25x25,Earth Gem);19|儀式/陸上専用|指揮官召喚|
|~|~|&gt;|&gt;|&gt;|&gt;|魔力を持つ下等な龍Tatsuを召喚します|
|Conjuration Lv6|Summon Kenzoku|&amp;ref(Spell/P_Astral.jpg,nolink,25x25,Astral);1|&amp;ref(Spell/P_Earth.jpg,nolink,25x25,Earth);1|&amp;ref(Spell/V_Astral.jpg,nolink,25x25,Astral Pearl);9|儀式/陸上専用|指揮官召喚|
|~|~|&gt;|&gt;|&gt;|&gt;|高い戦闘力を持つ神霊Kenzokuを召喚します|
|Conjuration Lv6|Summon Oni General|&amp;ref(Spell/P_Death.jpg,nolink,25x25,Death);2|&amp;ref(Spell/P_Fire.jpg,nolink,25x25,Fire);1|&amp;ref(Spell/V_Death.jpg,nolink,25x25,Death Gem);20|儀式/陸上専用|指揮官召喚|
|~|~|&gt;|&gt;|&gt;|&gt;|多少の魔力を持つ鬼の指揮官Oni Shugoを召喚します|
|Conjuration Lv6|Summon Gozu Mezu|&amp;ref(Spell/P_Death.jpg,nolink,25x25,Death);3||&amp;ref(Spell/V_Death.jpg,nolink,25x25,Death Gem);7|儀式/陸上専用|兵士召喚|
|~|~|&gt;|&gt;|&gt;|&gt;|魔法の武器を持つOx-headとHorse-faceを1体ずつ召喚します|
|Conjuration Lv6|Contact Kitsune|&amp;ref(Spell/P_Nature.jpg,nolink,25x25,Nature);2||&amp;ref(Spell/V_Nature.jpg,nolink,25x25,Nature Gem);30|儀式/陸上専用|指揮官召喚|
|~|~|&gt;|&gt;|&gt;|&gt;|多彩な魔力を持つ妖狐Kitsuneを召喚します|
|Conjuration Lv7|Contact Yama-no-kami|&amp;ref(Spell/P_Earth.jpg,nolink,25x25,Earth);4||&amp;ref(Spell/V_Earth.jpg,nolink,25x25,Earth Gem);28|儀式/山地限定|指揮官召喚|
|~|~|&gt;|&gt;|&gt;|&gt;|自身の山でのみ強大な力を振るう土着神Yama-no-kamiを召喚します|
|Conjuration Lv8|Summon Dai Oni|&amp;ref(Spell/P_Death.jpg,nolink,25x25,Death);4|&amp;ref(Spell/P_Fire.jpg,nolink,25x25,Fire);1|&amp;ref(Spell/V_Death.jpg,nolink,25x25,Death Gem);45|儀式/陸上専用|指揮官召喚|
|~|~|&gt;|&gt;|&gt;|&gt;|巨大かつ強大な鬼の王Dai Oniを召喚します|
|Divine Lv0|Teaching Sign|&amp;ref(Spell/P_Holy.jpg,nolink,25x25,Holy);1|&amp;ref(Spell/P_Nature.jpg,nolink,25x25,Nature);1||戦闘/水陸両用|自己強化|
|~|~|&gt;|&gt;|&gt;|&gt;|習得している全ての系統の魔法の技能を向上させます|
|Divine Lv0|Fear-not Sign|&amp;ref(Spell/P_Holy.jpg,nolink,25x25,Holy);1|&amp;ref(Spell/P_Air.jpg,nolink,25x25,Air);1||戦闘/水陸両用|強化|
|~|~|&gt;|&gt;|&gt;|&gt;|中範囲の味方を大気の盾で覆い大半の射撃を80%で無効化します|
|Divine Lv0|Welcome Sign|&amp;ref(Spell/P_Holy.jpg,nolink,25x25,Holy);1|&amp;ref(Spell/P_Fire.jpg,nolink,25x25,Fire);1||戦闘/水陸両用|魅了|
|~|~|&gt;|&gt;|&gt;|&gt;|敵1体を魅了しようと試みます|
|Divine Lv0|Earth-touching Sign|&amp;ref(Spell/P_Holy.jpg,nolink,25x25,Holy);1|&amp;ref(Spell/P_Earth.jpg,nolink,25x25,Earth);1||戦闘/水陸両用|即死|
|~|~|&gt;|&gt;|&gt;|&gt;|敵のデーモン1体を即死させようと試みます|
|Divine Lv0|Meditation Sign|&amp;ref(Spell/P_Holy.jpg,nolink,25x25,Holy);1|&amp;ref(Spell/P_Water.jpg,nolink,25x25,Water);1||戦闘/水陸両用|疲労回復|
|~|~|&gt;|&gt;|&gt;|&gt;|自身の疲労を回復させます|
***固有アイテム
なし
**聖職
***支配圏特殊効果
なし
***聖職者特殊能力
なし
</v>
      </c>
    </row>
    <row r="81" spans="1:31" x14ac:dyDescent="0.15">
      <c r="A81" t="s">
        <v>3012</v>
      </c>
      <c r="B81" t="s">
        <v>2973</v>
      </c>
      <c r="C81" t="s">
        <v>3026</v>
      </c>
      <c r="D81" t="s">
        <v>3080</v>
      </c>
      <c r="E81" s="10" t="s">
        <v>14101</v>
      </c>
      <c r="F81" s="10" t="s">
        <v>13930</v>
      </c>
      <c r="G81" s="10" t="s">
        <v>13931</v>
      </c>
      <c r="L81" t="s">
        <v>13932</v>
      </c>
      <c r="M81" t="s">
        <v>13933</v>
      </c>
      <c r="P81">
        <v>4</v>
      </c>
      <c r="T81">
        <v>100</v>
      </c>
      <c r="U81">
        <v>500</v>
      </c>
      <c r="W81">
        <v>400</v>
      </c>
      <c r="Y81" t="s">
        <v>13934</v>
      </c>
      <c r="Z81" t="s">
        <v>13935</v>
      </c>
      <c r="AA81" t="s">
        <v>13936</v>
      </c>
      <c r="AB81" t="str">
        <f t="shared" si="5"/>
        <v>|BGCOLOR(#FDFDFD):[[&amp;ref(Agartha.jpg,nolink,50x65,Agartha, Ktonian Dead);&gt;./Agartha]]</v>
      </c>
      <c r="AC81" t="str">
        <f t="shared" ca="1" si="4"/>
        <v xml:space="preserve">|BGCOLOR(#FAEBD7):[[''Agartha''&gt;./Agartha]]|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v>
      </c>
      <c r="AD81" t="str">
        <f t="shared" ca="1" si="6"/>
        <v xml:space="preserve">|CENTER:130|CENTER:130|CENTER:130|CENTER:130|CENTER:130|c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v>
      </c>
      <c r="AE81" t="str">
        <f ca="1">CONCATENATE("*",B81,", ",C81,CHAR(10),E81,CHAR(10),"**国勢",CHAR(10),"|種族|",F81,"|",CHAR(10),"|経済|",G81,"|",CHAR(10),"|気候|",IF(H81&lt;&gt;"",REPT(SUBSTITUTE(SUBSTITUTE(LEFT(H81,4),"Heat","&amp;ref(Spell/S_Heat.jpg,nolink,25x25,Heat);"),"Cold","&amp;ref(Spell/S_Cold.jpg,nolink,25x25,Cold);"),RIGHT(H81,1)),""),"|",CHAR(10),"|祝福|",SUBSTITUTE(SUBSTITUTE(SUBSTITUTE(SUBSTITUTE(SUBSTITUTE(SUBSTITUTE(SUBSTITUTE(SUBSTITUTE(J81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81&amp;" "&amp;B81&amp;" 指揮官 S",Troops!$A:$A,0)&amp;":AJ"&amp;MATCH(A81&amp;" "&amp;B81&amp;" 指揮官 E",Troops!$A:$A,0))),myConcat(INDIRECT("Troops!AJ"&amp;MATCH(A81&amp;" "&amp;B81&amp;" 指揮官 S",Troops!$A:$A,0)))),CHAR(10),"***兵士",CHAR(10),"|名称|種別|コスト|&gt;|雇用条件|指揮枠|行軍|",CHAR(10),IFERROR(myConcat(INDIRECT("Troops!AJ"&amp;MATCH(A81&amp;" "&amp;B81&amp;" 兵士 S",Troops!$A:$A,0)&amp;":AJ"&amp;MATCH(A81&amp;" "&amp;B81&amp;" 兵士 E",Troops!$A:$A,0))),myConcat(INDIRECT("Troops!AJ"&amp;MATCH(A81&amp;" "&amp;B81&amp;" 指揮官 S",Troops!$A:$A,0)))),"**守備隊",CHAR(10),"|種別|指揮官|兵士|備考|",CHAR(10),IFERROR(myConcat(INDIRECT("Defence!H"&amp;MATCH(A81&amp;" "&amp;B81&amp;" S",Defence!$A:$A,0)&amp;":H"&amp;MATCH(A81&amp;" "&amp;B81&amp;" E",Defence!$A:$A,0))),myConcat(INDIRECT("Defence!H"&amp;MATCH(A81&amp;" "&amp;B81&amp;" S",Defence!$A:$A,0)))),CHAR(10),"**建造物",CHAR(10),"***首都要塞",CHAR(10),"|名称|管理力|指揮官雇用|兵士雇用|食糧庫|守備隊倍率|防壁強度|",CHAR(10),VLOOKUP(L81,Fort!$D:$M,10,FALSE),CHAR(10),"***陸上要塞",CHAR(10),"|名称|建造費|工期|管理力|指揮官雇用|兵士雇用|食糧庫|守備隊倍率|防壁強度|",CHAR(10),IFERROR(myConcat(INDIRECT(ADDRESS(MATCH(M81&amp;"1",Fort!$A:$A,0),MATCH(T81,Fort!$1:$1,0),3,1,"Fort")&amp;":"&amp;ADDRESS(MATCH(M81&amp;P81,Fort!$A:$A,0),MATCH(T81,Fort!$1:$1,0),3,1))),myConcat(INDIRECT(ADDRESS(MATCH(M81&amp;"1",Fort!$A:$A,0),MATCH(T81,Fort!$1:$1,0),3,1,"Fort")))),IFERROR("***沿岸要塞"&amp;CHAR(10)&amp;"|名称|建造費|工期|管理力|指揮官雇用|兵士雇用|食糧庫|守備隊倍率|防壁強度|"&amp;CHAR(10)&amp;IFERROR(myConcat(INDIRECT(ADDRESS(MATCH(N81&amp;"1",Fort!$A:$A,0),MATCH(T81,Fort!$1:$1,0),3,1,"Fort")&amp;":"&amp;ADDRESS(MATCH(N81&amp;Q81,Fort!$A:$A,0),MATCH(T81,Fort!$1:$1,0),3,1))),myConcat(INDIRECT(ADDRESS(MATCH(N81&amp;"1",Fort!$A:$A,0),MATCH(T81,Fort!$1:$1,0),3,1,"Fort")))&amp;CHAR(10)),""),"***水中要塞",CHAR(10),IFERROR("|名称|建造費|工期|管理力|指揮官雇用|兵士雇用|食糧庫|守備隊倍率|防壁強度|"&amp;CHAR(10)&amp;IFERROR(myConcat(INDIRECT(ADDRESS(MATCH(O81&amp;"1",Fort!$A:$A,0),MATCH(T81,Fort!$1:$1,0),3,1,"Fort")&amp;":"&amp;ADDRESS(MATCH(O81&amp;R81,Fort!$A:$A,0),MATCH(T81,Fort!$1:$1,0),3,1))),myConcat(INDIRECT(ADDRESS(MATCH(O81&amp;"1",Fort!$A:$A,0),MATCH(T81,Fort!$1:$1,0),3,1,"Fort")))),"建造不可"),CHAR(10),"***研究所と寺院",CHAR(10),"|設備|費用|特殊効果|",CHAR(10),"|研究所|",IF(U81&lt;&gt;500,"''"&amp;U81&amp;"''",U81),"|",V81,"|",CHAR(10),"|寺院|",IF(W81&lt;&gt;400,"''"&amp;W81&amp;"''",W81),"|",X81,"|",CHAR(10),"**魔法",CHAR(10),"***魔法資源",CHAR(10),"|魔法土地|",Y81,"|",CHAR(10),"|宝石収入|",SUBSTITUTE(SUBSTITUTE(SUBSTITUTE(SUBSTITUTE(SUBSTITUTE(SUBSTITUTE(SUBSTITUTE(SUBSTITUTE(Z81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Slave);"),"|",CHAR(10),"|特殊機能|",AA81,"|",CHAR(10),"***魔法技能",CHAR(10),"|名称|雇用|固定魔力|変動魔力|研究力|特殊能力|",CHAR(10),IFERROR(myConcat(INDIRECT("MagicSkill!AM"&amp;MATCH(A81&amp;" "&amp;B81&amp;" S",MagicSkill!$A:$A,0)&amp;":AM"&amp;MATCH(A81&amp;" "&amp;B81&amp;" E",MagicSkill!$A:$A,0))),myConcat(INDIRECT("MagicSkill!AM"&amp;MATCH(A81&amp;" "&amp;B81&amp;" S",MagicSkill!$A:$A,0)))),CHAR(10),"***固有呪文",CHAR(10),IFERROR(CHAR(10)&amp;"|領域|名称|主系統|副系統|消費|使用場面|簡易分類|"&amp;CHAR(10)&amp;IFERROR(myConcat(INDIRECT("NationalSpellWork!E"&amp;MATCH(A81&amp;" "&amp;B81&amp;" S",NationalSpellWork!$A:$A,0)&amp;":E"&amp;MATCH(A81&amp;" "&amp;B81&amp;" E",NationalSpellWork!$A:$A,0))),myConcat(INDIRECT("NationalSpellWork!E"&amp;MATCH(A81&amp;" "&amp;B81&amp;" S",NationalSpellWork!$A:$A,0)))),"なし"),CHAR(10),"***固有アイテム",CHAR(10),IFERROR(IFERROR(myConcat(INDIRECT("NationalItemWork!E"&amp;MATCH(A81&amp;" "&amp;B81&amp;" S",NationalItemWork!$A:$A,0)&amp;":E"&amp;MATCH(A81&amp;" "&amp;B81&amp;" E",NationalItemWork!$A:$A,0))),myConcat(INDIRECT("NationalItemWork!E"&amp;MATCH(A81&amp;" "&amp;B81&amp;" S",NationalItemWork!$A:$A,0)))),"なし"),CHAR(10),"**聖職",CHAR(10),"***支配圏特殊効果",CHAR(10),IF(I81&lt;&gt;"",I81,"なし"),CHAR(10),"***聖職者特殊能力",CHAR(10),IF(K81&lt;&gt;"",K81,"なし"),CHAR(10))</f>
        <v xml:space="preserve">*Agartha, Ktonian Dead
Roots of the Earthの下にある暗き洞穴には、奇妙な単眼の人型種族が進化しました。
太陽に触れられることなく、彼らはPale Oneとして人間に知られるようになりました。
人間たちがこれらの青白き巨人たちに初めて出会った時、それは戦争でした。
Pale Oneの偽りの神が打ち破られたことで、古代の封印は崩れ、そして膨大なる破壊の力が解放されました。
Pale Oneはほぼ壊滅し、そして人間たちはAgarthaの洞穴へと侵入することができました。
そこで、彼らは素晴らしい富と、古代の秘密を発見しました。
人間たちはPale Oneに代わり、そして今では全てのAgarthaの住民は、大きな目を持つ青白い皮膚の人間です。
Ancient Oneが残した全てのものは、人間によって崇拝されるようになりました。
最初は、Ancientの像が崇拝され、Golem Crafterらによって命を吹き込まれましたが、大部分の像は大戦争の間に破壊され、それにより新たなる形の信仰が発展しました。
今や絶滅したPale Oneの木乃伊化された遺骸は崇拝され、降霊神官によって蘇生されます。
Pale Oneの木乃伊が神聖視される一方、人間の死者はそのように尊重されることはありません。
単純労働や戦争のために用いられ、Agarthaの死者は今、生者と共に歩きます。
**国勢
|種族|人間|
|経済|洞窟の要塞に税収/資源ボーナス|
|気候||
|祝福||
**正規軍
***指揮官
|名称|種別|コスト|&gt;|雇用条件|指揮能力|行軍|
|BGCOLOR(#F5F5F5):Agarthan 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|~|&gt;|&gt;|&gt;|&gt;|&gt;|BGCOLOR(#F5F5F5):ほぼ標準通りの斥候。暗視能力を活かす機会には恵まれない|
|BGCOLOR(#F5F5F5):Cave Captain|指揮官|&amp;ref(Nation/C_Gold.jpg,nolink,25x25,Gold);70&amp;ref(Nation/C_Resource.jpg,nolink,25x25,Resource);22&amp;ref(Nation/C_Command.jpg,nolink,25x25,Commander Point);1|&amp;ref(Nation/R_Fort.jpg,nolink,25x25,Land Fortress);||&amp;ref(Nation/Squad.jpg,nolink,25x25,Squad);3&amp;ref(Nation/LivingLead.jpg,nolink,25x25,Leadership);80|12|
|~|&gt;|&gt;|&gt;|&gt;|&gt;|BGCOLOR(#F5F5F5):標準的な指揮官。守りが硬く流れ弾に強い|
|BGCOLOR(#F5F5F5):Gate Lord|指揮官|&amp;ref(Nation/C_Gold.jpg,nolink,25x25,Gold);110&amp;ref(Nation/C_Resource.jpg,nolink,25x25,Resource);37&amp;ref(Nation/C_Command.jpg,nolink,25x25,Commander Point);2|&amp;ref(Nation/R_Fort.jpg,nolink,25x25,Land Fortress);||&amp;ref(Nation/Squad.jpg,nolink,25x25,Squad);4&amp;ref(Nation/LivingLead.jpg,nolink,25x25,Leadership);120|10|
|~|&gt;|&gt;|&gt;|&gt;|&gt;|BGCOLOR(#F5F5F5):上位指揮官。要塞防衛がとりわけ得意|
|BGCOLOR(#F5F5F5):Blindlord|指揮官&amp;ref(Nation/Sacred.jpg,nolink,25x25,Sacred);|&amp;ref(Nation/C_Gold.jpg,nolink,25x25,Gold);140&amp;ref(Nation/C_Resource.jpg,nolink,25x25,Resource);37&amp;ref(Nation/C_Command.jpg,nolink,25x25,Commander Point);1|&amp;ref(Nation/R_Fort.jpg,nolink,25x25,Land Fortress);|&amp;ref(Spell/P_Holy.jpg,nolink,25x25,Temple Needed);|&amp;ref(Nation/Squad.jpg,nolink,25x25,Squad);3&amp;ref(Nation/LivingLead.jpg,nolink,25x25,Leadership);80&amp;ref(Nation/MagicLead.jpg,nolink,25x25,Magic Leadership);40|10|
|~|&gt;|&gt;|&gt;|&gt;|&gt;|BGCOLOR(#F5F5F5):魔法生物も連れられる指揮官。下手な魔術師よりも上限は上|
|BGCOLOR(#F5F5F5):Drake Lord|指揮官|&amp;ref(Nation/C_Gold.jpg,nolink,25x25,Gold);120&amp;ref(Nation/C_Resource.jpg,nolink,25x25,Resource);35&amp;ref(Nation/C_Command.jpg,nolink,25x25,Commander Point);2|&amp;ref(Nation/R_Fort.jpg,nolink,25x25,Land Fortress);||&amp;ref(Nation/Squad.jpg,nolink,25x25,Squad);4&amp;ref(Nation/LivingLead.jpg,nolink,25x25,Leadership);120|10|
|~|&gt;|&gt;|&gt;|&gt;|&gt;|BGCOLOR(#F5F5F5):騎乗した上位指揮官。乗物が乗物なので行軍は遅いまま|
|BGCOLOR(#F5F5F5):Attendant of the Dead|聖職者&amp;ref(Nation/Sacred.jpg,nolink,25x25,Sacred);|&amp;ref(Nation/C_Gold.jpg,nolink,25x25,Gold);100&amp;ref(Nation/C_Resource.jpg,nolink,25x25,Resource);1&amp;ref(Nation/C_Command.jpg,nolink,25x25,Commander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Leadership);30|16|
|~|&gt;|&gt;|&gt;|&gt;|&gt;|BGCOLOR(#F5F5F5):レベル1の聖職者。地と死の魔法技能も持つ|
|BGCOLOR(#F5F5F5):Servant of the Oracles|聖職者&amp;ref(Nation/Sacred.jpg,nolink,25x25,Sacred);|&amp;ref(Nation/C_Gold.jpg,nolink,25x25,Gold);185&amp;ref(Nation/C_Resource.jpg,nolink,25x25,Resource);1&amp;ref(Nation/C_Command.jpg,nolink,25x25,Commander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Leadership);5+&amp;ref(Nation/UndeadLead.jpg,nolink,25x25,Undead Leadership);30+|16|
|~|&gt;|&gt;|&gt;|&gt;|&gt;|BGCOLOR(#F5F5F5):レベル1の聖職者。地や死などの魔法技能も持つ|
|BGCOLOR(#F5F5F5):Ktonian Reanimator|魔術師|&amp;ref(Nation/C_Gold.jpg,nolink,25x25,Gold);135&amp;ref(Nation/C_Resource.jpg,nolink,25x25,Resource);1&amp;ref(Nation/C_Command.jpg,nolink,25x25,Commander Point);2|&amp;ref(Nation/R_Fort.jpg,nolink,25x25,Land Fortress);|&amp;ref(Spell/P_Research.jpg,nolink,25x25,Lab Needed);|&amp;ref(Nation/Squad.jpg,nolink,25x25,Squad);2&amp;ref(Nation/LivingLead.jpg,nolink,25x25,Leadership);40&amp;ref(Nation/MagicLead.jpg,nolink,25x25,Magic Leadership);5&amp;ref(Nation/UndeadLead.jpg,nolink,25x25,Undead Leadership);100|16|
|~|&gt;|&gt;|&gt;|&gt;|&gt;|BGCOLOR(#F5F5F5):死と地の魔法技能を持つ。滞在する要塞に資源を追加|
|BGCOLOR(#F5F5F5):Ktonian Alchemist|魔術師|&amp;ref(Nation/C_Gold.jpg,nolink,25x25,Gold);135&amp;ref(Nation/C_Resource.jpg,nolink,25x25,Resource);1&amp;ref(Nation/C_Command.jpg,nolink,25x25,Commander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Leadership);15+&amp;ref(Nation/UndeadLead.jpg,nolink,25x25,Undead Leadership);10+|14|
|~|&gt;|&gt;|&gt;|&gt;|&gt;|BGCOLOR(#F5F5F5):火、水、地などの魔法技能を持つ。錬金術が専門|
|BGCOLOR(#F5F5F5):Ktonian Necromancer|聖職者&amp;ref(Nation/Sacred.jpg,nolink,25x25,Sacred);|&amp;ref(Nation/C_Gold.jpg,nolink,25x25,Gold);295&amp;ref(Nation/C_Resource.jpg,nolink,25x25,Resource);1&amp;ref(Nation/C_Command.jpg,nolink,25x25,Commander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Needed);|&amp;ref(Nation/Squad.jpg,nolink,25x25,Squad);2&amp;ref(Nation/LivingLead.jpg,nolink,25x25,Leadership);45+&amp;ref(Nation/MagicLead.jpg,nolink,25x25,Magic Leadership);15+&amp;ref(Nation/UndeadLead.jpg,nolink,25x25,Undead Leadership);100+|10|
|~|&gt;|&gt;|&gt;|&gt;|&gt;|BGCOLOR(#F5F5F5):レベル1の聖職者。地、死、火などの魔法技能を持つ|
***兵士
|名称|種別|コスト|&gt;|雇用条件|指揮枠|行軍|
|BGCOLOR(#F5F5F5):Agarthan Light Crossbowman|射手|&amp;ref(Nation/C_Gold.jpg,nolink,25x25,Gold);10&amp;ref(Nation/C_Resource.jpg,nolink,25x25,Resource);11&amp;ref(Nation/C_Recruitment.jpg,nolink,25x25,Recruitment Point);9|&amp;ref(Nation/R_Fort.jpg,nolink,25x25,Land Fortress);||&amp;ref(Nation/LivingLead.jpg,nolink,25x25,Living);|14|
|~|&gt;|&gt;|&gt;|&gt;|&gt;|BGCOLOR(#F5F5F5):鋼の弩を使う弓兵。数を並べるには軽装のこれが手頃|
|BGCOLOR(#F5F5F5):Agarthan Crossbowman|射手|&amp;ref(Nation/C_Gold.jpg,nolink,25x25,Gold);10&amp;ref(Nation/C_Resource.jpg,nolink,25x25,Resource);19&amp;ref(Nation/C_Recruitment.jpg,nolink,25x25,Recruitment Point);9|&amp;ref(Nation/R_Fort.jpg,nolink,25x25,Land Fortress);||&amp;ref(Nation/LivingLead.jpg,nolink,25x25,Living);|12|
|~|&gt;|&gt;|&gt;|&gt;|&gt;|BGCOLOR(#F5F5F5):より重装備な弩兵。敵からの反撃が予想される際に|
|BGCOLOR(#F5F5F5):Agarthan Heavy Crossbowman|射手|&amp;ref(Nation/C_Gold.jpg,nolink,25x25,Gold);10&amp;ref(Nation/C_Resource.jpg,nolink,25x25,Resource);27&amp;ref(Nation/C_Recruitment.jpg,nolink,25x25,Recruitment Point);9|&amp;ref(Nation/R_Fort.jpg,nolink,25x25,Land Fortress);||&amp;ref(Nation/LivingLead.jpg,nolink,25x25,Living);|8|
|~|&gt;|&gt;|&gt;|&gt;|&gt;|BGCOLOR(#F5F5F5):さらに重装備な弩兵。やりすぎな感もあるが確かに丈夫|
|BGCOLOR(#F5F5F5):Agarthan Light Infantry|歩兵|&amp;ref(Nation/C_Gold.jpg,nolink,25x25,Gold);10&amp;ref(Nation/C_Resource.jpg,nolink,25x25,Resource);10&amp;ref(Nation/C_Recruitment.jpg,nolink,25x25,Recruitment Point);9|&amp;ref(Nation/R_Fort.jpg,nolink,25x25,Land Fortress);||&amp;ref(Nation/LivingLead.jpg,nolink,25x25,Living);|12|
|~|&gt;|&gt;|&gt;|&gt;|&gt;|BGCOLOR(#F5F5F5):小剣と盾を持つ歩兵。装備が軽めで持久力がある|
|BGCOLOR(#F5F5F5):Agarthan Infantry|歩兵|&amp;ref(Nation/C_Gold.jpg,nolink,25x25,Gold);10&amp;ref(Nation/C_Resource.jpg,nolink,25x25,Resource);22&amp;ref(Nation/C_Recruitment.jpg,nolink,25x25,Recruitment Point);9|&amp;ref(Nation/R_Fort.jpg,nolink,25x25,Land Fortress);||&amp;ref(Nation/LivingLead.jpg,nolink,25x25,Living);|10|
|~|&gt;|&gt;|&gt;|&gt;|&gt;|BGCOLOR(#F5F5F5):小剣と騎盾を持つ重歩兵。この国の人間は全て暗視50%|
|BGCOLOR(#F5F5F5):Agarthan Heavy Infantry|歩兵|&amp;ref(Nation/C_Gold.jpg,nolink,25x25,Gold);10&amp;ref(Nation/C_Resource.jpg,nolink,25x25,Resource);27&amp;ref(Nation/C_Recruitment.jpg,nolink,25x25,Recruitment Point);9|&amp;ref(Nation/R_Fort.jpg,nolink,25x25,Land Fortress);||&amp;ref(Nation/LivingLead.jpg,nolink,25x25,Living);|8|
|~|&gt;|&gt;|&gt;|&gt;|&gt;|BGCOLOR(#F5F5F5):小剣と騎盾を持つ重歩兵。丈夫ながら装備重量も強烈|
|BGCOLOR(#F5F5F5):Entrance Guard|歩兵|&amp;ref(Nation/C_Gold.jpg,nolink,25x25,Gold);16&amp;ref(Nation/C_Resource.jpg,nolink,25x25,Resource);37&amp;ref(Nation/C_Recruitment.jpg,nolink,25x25,Recruitment Point);23|&amp;ref(Nation/R_Fort.jpg,nolink,25x25,Land Fortress);||&amp;ref(Nation/LivingLead.jpg,nolink,25x25,Living);|8|
|~|&gt;|&gt;|&gt;|&gt;|&gt;|BGCOLOR(#F5F5F5):小剣と騎盾を持つ超重歩兵。要塞防衛が得意|
|BGCOLOR(#F5F5F5):Blindfighter|歩兵&amp;ref(Nation/Sacred.jpg,nolink,25x25,Sacred);|&amp;ref(Nation/C_Gold.jpg,nolink,25x25,Gold);26&amp;ref(Nation/C_Resource.jpg,nolink,25x25,Resource);37&amp;ref(Nation/C_Recruitment.jpg,nolink,25x25,Recruitment Point);31|&amp;ref(Nation/R_Fort.jpg,nolink,25x25,Land Fortress);|&amp;ref(Spell/P_Holy.jpg,nolink,25x25,Temple Needed);|&amp;ref(Nation/MagicLead.jpg,nolink,25x25,Magic Being);|8|
|~|&gt;|&gt;|&gt;|&gt;|&gt;|BGCOLOR(#F5F5F5):小剣と騎盾を持つ超重歩兵。魔法生物の指揮枠を要求する|
|BGCOLOR(#F5F5F5):Agarthan Sapper|工兵|&amp;ref(Nation/C_Gold.jpg,nolink,25x25,Gold);20&amp;ref(Nation/C_Resource.jpg,nolink,25x25,Resource);18&amp;ref(Nation/C_Recruitment.jpg,nolink,25x25,Recruitment Point);31|&amp;ref(Nation/R_Fort.jpg,nolink,25x25,Land Fortress);||&amp;ref(Nation/LivingLead.jpg,nolink,25x25,Living);|12|
|~|&gt;|&gt;|&gt;|&gt;|&gt;|BGCOLOR(#F5F5F5):鶴橋と火炎瓶を持つ工兵。要塞包囲の円滑化が主任務|
|BGCOLOR(#F5F5F5):Cave Knight|騎兵|&amp;ref(Nation/C_Gold.jpg,nolink,25x25,Gold);80&amp;ref(Nation/C_Resource.jpg,nolink,25x25,Resource);35&amp;ref(Nation/C_Recruitment.jpg,nolink,25x25,Recruitment Point);46|&amp;ref(Nation/R_Fort.jpg,nolink,25x25,Land Fortress);||&amp;ref(Nation/LivingLead.jpg,nolink,25x25,Living);|8|
|~|&gt;|&gt;|&gt;|&gt;|&gt;|BGCOLOR(#F5F5F5):長剣と騎盾を持つ重騎兵。鈍重だが乗物は強力で乗り手なしでも戦い続ける|
**守備隊
|種別|指揮官|兵士|備考|
|陸上下位|Cave Captain|Agarthan Light Infantry:10　Agarthan Infantry:10||
|洞窟下位||Entrance Guard:10|通常の陸上下位構成に追加配備|
|陸上上位|Gate Lord|Agarthan Heavy Infantry:20||
|陸上要塞|Cave Captain|Agarthan Light Crossbowman:8||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|魔法土地|Tomb of the Oracles, Mines of the Pale Ones|
|宝石収入|&amp;ref(Spell/V_Fire.jpg,nolink,25x25,Fire Gem);1&amp;ref(Spell/V_Earth.jpg,nolink,25x25,Earth Gem);1&amp;ref(Spell/V_Death.jpg,nolink,25x25,Death Gem);2|
|特殊機能|資源+50|
***魔法技能
|名称|雇用|固定魔力|変動魔力|研究力|特殊能力|
|Attendant of the Dead|&amp;ref(Nation/R_Fort.jpg,nolink,25x25,Land Fortress);|&amp;ref(Spell/P_Earth.jpg,nolink,25x25,Earth);1&amp;ref(Spell/P_Death.jpg,nolink,25x25,Death);1&amp;ref(Spell/P_Holy.jpg,nolink,25x25,Holy);1||&amp;ref(Spell/P_Research.jpg,nolink,25x25,Research);9|&amp;ref(Nation/Sacred.jpg,nolink,25x25,Sacred);|
|Servant of the Oracles|&amp;ref(Nation/R_Fort.jpg,nolink,25x25,Land Fortress);|&amp;ref(Spell/P_Earth.jpg,nolink,25x25,Earth);1&amp;ref(Spell/P_Death.jpg,nolink,25x25,Death);1&amp;ref(Spell/P_Holy.jpg,nolink,25x25,Holy);2|&amp;ref(Spell/P_Fire.jpg,nolink,25x25,Fire);&amp;ref(Spell/P_Earth.jpg,nolink,25x25,Earth);&amp;ref(Spell/P_Astral.jpg,nolink,25x25,Astral);&amp;ref(Spell/P_Death.jpg,nolink,25x25,Death);+1:100%|&amp;ref(Spell/P_Research.jpg,nolink,25x25,Research);11|&amp;ref(Nation/Sacred.jpg,nolink,25x25,Sacred);|
|Ktonian Reanimator|&amp;ref(Nation/R_Fort.jpg,nolink,25x25,Land Fortress);|&amp;ref(Spell/P_Earth.jpg,nolink,25x25,Earth);1&amp;ref(Spell/P_Death.jpg,nolink,25x25,Death);2||&amp;ref(Spell/P_Research.jpg,nolink,25x25,Research);11|&amp;ref(Nation/Resource-Bonus.jpg,nolink,25x25,Resource Bonus (10));|
|Ktonian Alchemist|&amp;ref(Nation/R_Fort.jpg,nolink,25x25,Land Fortress);|&amp;ref(Spell/P_Fire.jpg,nolink,25x25,Fire);1&amp;ref(Spell/P_Water.jpg,nolink,25x25,Water);1&amp;ref(Spell/P_Earth.jpg,nolink,25x25,Earth);1|&amp;ref(Spell/P_Fire.jpg,nolink,25x25,Fire);&amp;ref(Spell/P_Water.jpg,nolink,25x25,Water);&amp;ref(Spell/P_Earth.jpg,nolink,25x25,Earth);&amp;ref(Spell/P_Death.jpg,nolink,25x25,Death);+1:100%|&amp;ref(Spell/P_Research.jpg,nolink,25x25,Research);13|&amp;ref(Nation/Alchemist.jpg,nolink,25x25,Alchemist (50));|
|Ktonian Necromancer|&amp;ref(Nation/R_Capital.jpg,nolink,25x25,National Capital);|&amp;ref(Spell/P_Fire.jpg,nolink,25x25,Fire);1&amp;ref(Spell/P_Earth.jpg,nolink,25x25,Earth);2&amp;ref(Spell/P_Death.jpg,nolink,25x25,Death);2&amp;ref(Spell/P_Holy.jpg,nolink,25x25,Holy);1|&amp;ref(Spell/P_Fire.jpg,nolink,25x25,Fire);&amp;ref(Spell/P_Earth.jpg,nolink,25x25,Earth);&amp;ref(Spell/P_Astral.jpg,nolink,25x25,Astral);&amp;ref(Spell/P_Death.jpg,nolink,25x25,Death);+1:100%&amp;br;&amp;ref(Spell/P_Fire.jpg,nolink,25x25,Fire);&amp;ref(Spell/P_Earth.jpg,nolink,25x25,Earth);&amp;ref(Spell/P_Astral.jpg,nolink,25x25,Astral);&amp;ref(Spell/P_Death.jpg,nolink,25x25,Death);+1:10%|&amp;ref(Spell/P_Research.jpg,nolink,25x25,Research);17+|&amp;ref(Nation/Sacred.jpg,nolink,25x25,Sacred);|
|Tomb Oracle|&amp;ref(Item/Master-Ritualist.jpg,nolink,25x25,Ritual Spell);|&amp;ref(Spell/P_Earth.jpg,nolink,25x25,Earth);3&amp;ref(Spell/P_Death.jpg,nolink,25x25,Death);3&amp;ref(Spell/P_Holy.jpg,nolink,25x25,Holy);3||&amp;ref(Spell/P_Research.jpg,nolink,25x25,Research);17|&amp;ref(Nation/Fortune-Teller.jpg,nolink,25x25,Fortune Teller (15));&amp;ref(Nation/Reanimator-Priest.jpg,nolink,25x25,Reanimator Priest);&amp;ref(Nation/Sacred.jpg,nolink,25x25,Sacred);|
***固有呪文
|領域|名称|主系統|副系統|消費|使用場面|簡易分類|
|Conjuration Lv3|Summon Penumbrals|&amp;ref(Spell/P_Death.jpg,nolink,25x25,Death);1|&amp;ref(Spell/P_Earth.jpg,nolink,25x25,Earth);1|&amp;ref(Spell/V_Death.jpg,nolink,25x25,Death Gem);6|儀式/水陸両用|兵士召喚|
|~|~|&gt;|&gt;|&gt;|&gt;|生命力を吸収する霊Penumbralを4体召喚します|
|Conjuration Lv3|Awaken Shard Wights|&amp;ref(Spell/P_Death.jpg,nolink,25x25,Death);1|&amp;ref(Spell/P_Earth.jpg,nolink,25x25,Earth);1|&amp;ref(Spell/V_Death.jpg,nolink,25x25,Death Gem);15|儀式/陸上専用|兵士召喚|
|~|~|&gt;|&gt;|&gt;|&gt;|呪いの武器を持つPale OneのミイラShard Wightを5+体召喚します|
|Conjuration Lv5|Summon Umbrals|&amp;ref(Spell/P_Death.jpg,nolink,25x25,Death);2|&amp;ref(Spell/P_Earth.jpg,nolink,25x25,Earth);1|&amp;ref(Spell/V_Death.jpg,nolink,25x25,Death Gem);8|儀式/水陸両用|兵士召喚|
|~|~|&gt;|&gt;|&gt;|&gt;|生命力を吸収する大型の霊Umbralを4体召喚します|
|Conjuration Lv5|Awaken Sepulchral|&amp;ref(Spell/P_Death.jpg,nolink,25x25,Death);2|&amp;ref(Spell/P_Earth.jpg,nolink,25x25,Earth);1|&amp;ref(Spell/V_Death.jpg,nolink,25x25,Death Gem);4|儀式/陸上専用|兵士召喚|
|~|~|&gt;|&gt;|&gt;|&gt;|魔法の武器を持つ神聖なるAncient OneのミイラSepulchralを1体召喚します|
|Conjuration Lv6|Awaken Tomb Oracle|&amp;ref(Spell/P_Death.jpg,nolink,25x25,Death);3|&amp;ref(Spell/P_Earth.jpg,nolink,25x25,Earth);2|&amp;ref(Spell/V_Death.jpg,nolink,25x25,Death Gem);30|儀式/陸上専用|指揮官召喚|
|~|~|&gt;|&gt;|&gt;|&gt;|強大な魔力を持つPale OneのミイラTomb Oracleを召喚します|
|Conjuration Lv8|Hall of the Dead|&amp;ref(Spell/P_Death.jpg,nolink,25x25,Death);5|&amp;ref(Spell/P_Earth.jpg,nolink,25x25,Earth);1|&amp;ref(Spell/V_Death.jpg,nolink,25x25,Death Gem);25|儀式/陸上専用|兵士召喚|
|~|~|&gt;|&gt;|&gt;|&gt;|呪いの武器を持つPale OneのミイラShard Wightを20+体召喚します|
|Alteration Lv5|Iron Marionettes|&amp;ref(Spell/P_Earth.jpg,nolink,25x25,Earth);3||&amp;ref(Spell/V_Earth.jpg,nolink,25x25,Earth Gem);1|戦闘/水陸両用|強化|
|~|~|&gt;|&gt;|&gt;|&gt;|広範囲のアンデッドの行動速度と攻撃技能を向上させます|
|Enchantment Lv2|Iron Corpse Reanimation|&amp;ref(Spell/P_Earth.jpg,nolink,25x25,Earth);1|&amp;ref(Spell/P_Death.jpg,nolink,25x25,Death);1|&amp;ref(Spell/V_Earth.jpg,nolink,25x25,Earth Gem);2|儀式/陸上専用|兵士召喚|
|~|~|&gt;|&gt;|&gt;|&gt;|鋼で補強された強化ゾンビIron Corpseを5+体召喚します|
|Enchantment Lv2|Reanimate Ancestor|&amp;ref(Spell/P_Earth.jpg,nolink,25x25,Earth);2|&amp;ref(Spell/P_Death.jpg,nolink,25x25,Death);2|&amp;ref(Spell/V_Earth.jpg,nolink,25x25,Earth Gem);3|儀式/陸上専用|指揮官召喚|
|~|~|&gt;|&gt;|&gt;|&gt;|強化ゾンビの指揮官Iron Ancestorを召喚します|
|Enchantment Lv4|Flame Corpse Construction|&amp;ref(Spell/P_Fire.jpg,nolink,25x25,Fire);1|&amp;ref(Spell/P_Death.jpg,nolink,25x25,Death);1|&amp;ref(Spell/V_Fire.jpg,nolink,25x25,Fire Gem);1|儀式/陸上専用|兵士召喚|
|~|~|&gt;|&gt;|&gt;|&gt;|倒されると爆発する強化ゾンビFlame Corpseを1体召喚します|
|Enchantment Lv5|Nightmare Construction|&amp;ref(Spell/P_Fire.jpg,nolink,25x25,Fire);1|&amp;ref(Spell/P_Death.jpg,nolink,25x25,Death);1|&amp;ref(Spell/V_Fire.jpg,nolink,25x25,Fire Gem);2|儀式/陸上専用|兵士召喚|
|~|~|&gt;|&gt;|&gt;|&gt;|倒されると爆発する骨の馬Flame Barrel Nightmareを1体召喚します|
|Enchantment Lv6|Ktonian Legion|&amp;ref(Spell/P_Earth.jpg,nolink,25x25,Earth);2|&amp;ref(Spell/P_Death.jpg,nolink,25x25,Death);2|&amp;ref(Spell/V_Earth.jpg,nolink,25x25,Earth Gem);15|儀式/陸上専用|兵士召喚|
|~|~|&gt;|&gt;|&gt;|&gt;|鋼で補強された強化ゾンビIron Corpseを30+体召喚します|
***固有アイテム
|Construction Lv6|BGCOLOR(#000000):&amp;ref(Item/Misc/Mercury-Barrel.jpg,nolink,75x75,Mercury Barrel);|BGCOLOR(BLACK):COLOR(WHITE):''Mercury Barrel''|雑貨|&amp;ref(Spell/P_Water.jpg,nolink,25x25,Water);1&amp;ref(Spell/P_Earth.jpg,nolink,25x25,Earth);1|&amp;ref(Spell/V_Water.jpg,nolink,25x25,Water Gem);5&amp;ref(Spell/V_Earth.jpg,nolink,25x25,Earth Gem);5|
|~|~|&gt;|&gt;|&gt;|&amp;ref(Nation/MagicLead.jpg,nolink,25x25,Magic Leadership (1));&amp;br;随員：Living Mercury1体|
|~|&gt;|&gt;|&gt;|&gt;|BGCOLOR(#F5F5F5):生ける水銀の住処。毒を撒くので不用意な使用は危険|
**聖職
***支配圏特殊効果
なし
***聖職者特殊能力
なし
</v>
      </c>
    </row>
    <row r="82" spans="1:31" x14ac:dyDescent="0.15">
      <c r="A82" t="s">
        <v>3012</v>
      </c>
      <c r="B82" t="s">
        <v>2975</v>
      </c>
      <c r="C82" t="s">
        <v>3027</v>
      </c>
      <c r="D82" t="s">
        <v>3080</v>
      </c>
      <c r="E82" s="10" t="s">
        <v>14220</v>
      </c>
      <c r="F82" s="10" t="s">
        <v>14102</v>
      </c>
      <c r="G82" s="10" t="s">
        <v>14104</v>
      </c>
      <c r="H82" s="10" t="s">
        <v>14105</v>
      </c>
      <c r="L82" t="s">
        <v>14106</v>
      </c>
      <c r="M82" t="s">
        <v>14107</v>
      </c>
      <c r="P82">
        <v>4</v>
      </c>
      <c r="T82">
        <v>100</v>
      </c>
      <c r="U82">
        <v>500</v>
      </c>
      <c r="W82">
        <v>400</v>
      </c>
      <c r="X82" t="s">
        <v>14108</v>
      </c>
      <c r="Y82" t="s">
        <v>14109</v>
      </c>
      <c r="Z82" t="s">
        <v>14110</v>
      </c>
      <c r="AA82" t="s">
        <v>14111</v>
      </c>
      <c r="AB82" t="str">
        <f t="shared" si="5"/>
        <v>|BGCOLOR(#FDFDFD):[[&amp;ref(Abysia.jpg,nolink,50x65,Abysia, Blood of Humans);&gt;./Abysia]]</v>
      </c>
      <c r="AC82" t="str">
        <f t="shared" ca="1" si="4"/>
        <v>|BGCOLOR(#FAEBD7):[[''Abysia''&gt;./Abysia]]</v>
      </c>
      <c r="AD82"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v>
      </c>
      <c r="AE82" t="str">
        <f ca="1">CONCATENATE("*",B82,", ",C82,CHAR(10),E82,CHAR(10),"**国勢",CHAR(10),"|種族|",F82,"|",CHAR(10),"|経済|",G82,"|",CHAR(10),"|気候|",IF(H82&lt;&gt;"",REPT(SUBSTITUTE(SUBSTITUTE(LEFT(H82,4),"Heat","&amp;ref(Spell/S_Heat.jpg,nolink,25x25,Heat);"),"Cold","&amp;ref(Spell/S_Cold.jpg,nolink,25x25,Cold);"),RIGHT(H82,1)),""),"|",CHAR(10),"|祝福|",SUBSTITUTE(SUBSTITUTE(SUBSTITUTE(SUBSTITUTE(SUBSTITUTE(SUBSTITUTE(SUBSTITUTE(SUBSTITUTE(J82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82&amp;" "&amp;B82&amp;" 指揮官 S",Troops!$A:$A,0)&amp;":AJ"&amp;MATCH(A82&amp;" "&amp;B82&amp;" 指揮官 E",Troops!$A:$A,0))),myConcat(INDIRECT("Troops!AJ"&amp;MATCH(A82&amp;" "&amp;B82&amp;" 指揮官 S",Troops!$A:$A,0)))),CHAR(10),"***兵士",CHAR(10),"|名称|種別|コスト|&gt;|雇用条件|指揮枠|行軍|",CHAR(10),IFERROR(myConcat(INDIRECT("Troops!AJ"&amp;MATCH(A82&amp;" "&amp;B82&amp;" 兵士 S",Troops!$A:$A,0)&amp;":AJ"&amp;MATCH(A82&amp;" "&amp;B82&amp;" 兵士 E",Troops!$A:$A,0))),myConcat(INDIRECT("Troops!AJ"&amp;MATCH(A82&amp;" "&amp;B82&amp;" 指揮官 S",Troops!$A:$A,0)))),"**守備隊",CHAR(10),"|種別|指揮官|兵士|備考|",CHAR(10),IFERROR(myConcat(INDIRECT("Defence!H"&amp;MATCH(A82&amp;" "&amp;B82&amp;" S",Defence!$A:$A,0)&amp;":H"&amp;MATCH(A82&amp;" "&amp;B82&amp;" E",Defence!$A:$A,0))),myConcat(INDIRECT("Defence!H"&amp;MATCH(A82&amp;" "&amp;B82&amp;" S",Defence!$A:$A,0)))),CHAR(10),"**建造物",CHAR(10),"***首都要塞",CHAR(10),"|名称|管理力|指揮官雇用|兵士雇用|食糧庫|守備隊倍率|防壁強度|",CHAR(10),VLOOKUP(L82,Fort!$D:$M,10,FALSE),CHAR(10),"***陸上要塞",CHAR(10),"|名称|建造費|工期|管理力|指揮官雇用|兵士雇用|食糧庫|守備隊倍率|防壁強度|",CHAR(10),IFERROR(myConcat(INDIRECT(ADDRESS(MATCH(M82&amp;"1",Fort!$A:$A,0),MATCH(T82,Fort!$1:$1,0),3,1,"Fort")&amp;":"&amp;ADDRESS(MATCH(M82&amp;P82,Fort!$A:$A,0),MATCH(T82,Fort!$1:$1,0),3,1))),myConcat(INDIRECT(ADDRESS(MATCH(M82&amp;"1",Fort!$A:$A,0),MATCH(T82,Fort!$1:$1,0),3,1,"Fort")))),IFERROR("***沿岸要塞"&amp;CHAR(10)&amp;"|名称|建造費|工期|管理力|指揮官雇用|兵士雇用|食糧庫|守備隊倍率|防壁強度|"&amp;CHAR(10)&amp;IFERROR(myConcat(INDIRECT(ADDRESS(MATCH(N82&amp;"1",Fort!$A:$A,0),MATCH(T82,Fort!$1:$1,0),3,1,"Fort")&amp;":"&amp;ADDRESS(MATCH(N82&amp;Q82,Fort!$A:$A,0),MATCH(T82,Fort!$1:$1,0),3,1))),myConcat(INDIRECT(ADDRESS(MATCH(N82&amp;"1",Fort!$A:$A,0),MATCH(T82,Fort!$1:$1,0),3,1,"Fort")))&amp;CHAR(10)),""),"***水中要塞",CHAR(10),IFERROR("|名称|建造費|工期|管理力|指揮官雇用|兵士雇用|食糧庫|守備隊倍率|防壁強度|"&amp;CHAR(10)&amp;IFERROR(myConcat(INDIRECT(ADDRESS(MATCH(O82&amp;"1",Fort!$A:$A,0),MATCH(T82,Fort!$1:$1,0),3,1,"Fort")&amp;":"&amp;ADDRESS(MATCH(O82&amp;R82,Fort!$A:$A,0),MATCH(T82,Fort!$1:$1,0),3,1))),myConcat(INDIRECT(ADDRESS(MATCH(O82&amp;"1",Fort!$A:$A,0),MATCH(T82,Fort!$1:$1,0),3,1,"Fort")))),"建造不可"),CHAR(10),"***研究所と寺院",CHAR(10),"|設備|費用|特殊効果|",CHAR(10),"|研究所|",IF(U82&lt;&gt;500,"''"&amp;U82&amp;"''",U82),"|",V82,"|",CHAR(10),"|寺院|",IF(W82&lt;&gt;400,"''"&amp;W82&amp;"''",W82),"|",X82,"|",CHAR(10),"**魔法",CHAR(10),"***魔法資源",CHAR(10),"|魔法土地|",Y82,"|",CHAR(10),"|宝石収入|",SUBSTITUTE(SUBSTITUTE(SUBSTITUTE(SUBSTITUTE(SUBSTITUTE(SUBSTITUTE(SUBSTITUTE(SUBSTITUTE(Z82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Slave);"),"|",CHAR(10),"|特殊機能|",AA82,"|",CHAR(10),"***魔法技能",CHAR(10),"|名称|雇用|固定魔力|変動魔力|研究力|特殊能力|",CHAR(10),IFERROR(myConcat(INDIRECT("MagicSkill!AM"&amp;MATCH(A82&amp;" "&amp;B82&amp;" S",MagicSkill!$A:$A,0)&amp;":AM"&amp;MATCH(A82&amp;" "&amp;B82&amp;" E",MagicSkill!$A:$A,0))),myConcat(INDIRECT("MagicSkill!AM"&amp;MATCH(A82&amp;" "&amp;B82&amp;" S",MagicSkill!$A:$A,0)))),CHAR(10),"***固有呪文",CHAR(10),IFERROR(CHAR(10)&amp;"|領域|名称|主系統|副系統|消費|使用場面|簡易分類|"&amp;CHAR(10)&amp;IFERROR(myConcat(INDIRECT("NationalSpellWork!E"&amp;MATCH(A82&amp;" "&amp;B82&amp;" S",NationalSpellWork!$A:$A,0)&amp;":E"&amp;MATCH(A82&amp;" "&amp;B82&amp;" E",NationalSpellWork!$A:$A,0))),myConcat(INDIRECT("NationalSpellWork!E"&amp;MATCH(A82&amp;" "&amp;B82&amp;" S",NationalSpellWork!$A:$A,0)))),"なし"),CHAR(10),"***固有アイテム",CHAR(10),IFERROR(IFERROR(myConcat(INDIRECT("NationalItemWork!E"&amp;MATCH(A82&amp;" "&amp;B82&amp;" S",NationalItemWork!$A:$A,0)&amp;":E"&amp;MATCH(A82&amp;" "&amp;B82&amp;" E",NationalItemWork!$A:$A,0))),myConcat(INDIRECT("NationalItemWork!E"&amp;MATCH(A82&amp;" "&amp;B82&amp;" S",NationalItemWork!$A:$A,0)))),"なし"),CHAR(10),"**聖職",CHAR(10),"***支配圏特殊効果",CHAR(10),IF(I82&lt;&gt;"",I82,"なし"),CHAR(10),"***聖職者特殊能力",CHAR(10),IF(K82&lt;&gt;"",K82,"なし"),CHAR(10))</f>
        <v xml:space="preserve">*Abysia, Blood of Humans
Warlockがその恐ろしい交配実験を始めた時、彼らは意図せずしてAbysiaの破滅を招いていました。
しかし、脅威となったのはDemonbredではありませんでした。
害虫のように増え、国中に蔓延したHumanbredこそが、真の脅威でした。
現在、Smoulderconeの熱は純粋なAbysianの減少と共に衰え、魔法はこの地から消えつつあります。
他の魔力の源が必要とされ、古代の血のカルトは熱意を持って再建されました。
今や稀となった純血種のAbysianは、聖職者や聖戦士として仕えます。
**国勢
|種族|溶岩人|
|経済|Growth/Death天秤による税収と人口変動率の変化を半減、食糧供給量の変化を無視。洞窟の要塞に税収/資源ボーナス|
|気候|&amp;ref(Spell/S_Heat.jpg,nolink,25x25,Heat);&amp;ref(Spell/S_Heat.jpg,nolink,25x25,Heat);|
|祝福||
**正規軍
***指揮官
|名称|種別|コスト|&gt;|雇用条件|指揮能力|行軍|
|BGCOLOR(#F5F5F5):Slayer Newt|暗殺者&amp;ref(Nation/Sacred.jpg,nolink,25x25,Sacred);|&amp;ref(Nation/C_Gold.jpg,nolink,25x25,Gold);80&amp;ref(Nation/C_Resource.jpg,nolink,25x25,Resource);10&amp;ref(Nation/C_Command.jpg,nolink,25x25,Commander Point);1|&amp;ref(Nation/R_Fort.jpg,nolink,25x25,Land Fortress);|&amp;ref(Spell/P_Holy.jpg,nolink,25x25,Temple Needed);||12&amp;ref(Nation/Stealthy.jpg,nolink,25x25,Stealthy (65));&amp;ref(Nation/Wasteland-Survival.jpg,nolink,25x25,Wasteland Survival);|
|~|&gt;|&gt;|&gt;|&gt;|&gt;|BGCOLOR(#F5F5F5):神聖な暗殺者。偵察も担うが少々高価|
|BGCOLOR(#F5F5F5):Slayer Worm|暗殺者&amp;ref(Nation/Sacred.jpg,nolink,25x25,Sacred);|&amp;ref(Nation/C_Gold.jpg,nolink,25x25,Gold);90&amp;ref(Nation/C_Resource.jpg,nolink,25x25,Resource);10&amp;ref(Nation/C_Command.jpg,nolink,25x25,Commander Point);1|&amp;ref(Nation/R_Fort.jpg,nolink,25x25,Land Fortress);|&amp;ref(Spell/P_Holy.jpg,nolink,25x25,Temple Needed);||12&amp;ref(Nation/Stealthy.jpg,nolink,25x25,Stealthy (60));&amp;ref(Nation/Wasteland-Survival.jpg,nolink,25x25,Wasteland Survival);|
|~|&gt;|&gt;|&gt;|&gt;|&gt;|BGCOLOR(#F5F5F5):レベル1の聖職者を兼ねる暗殺者。祝福を活かした暗殺が可能|
|BGCOLOR(#F5F5F5):Abysian Commander|指揮官|&amp;ref(Nation/C_Gold.jpg,nolink,25x25,Gold);70&amp;ref(Nation/C_Resource.jpg,nolink,25x25,Resource);26&amp;ref(Nation/C_Command.jpg,nolink,25x25,Commander Point);1|&amp;ref(Nation/R_Fort.jpg,nolink,25x25,Land Fortress);||&amp;ref(Nation/Squad.jpg,nolink,25x25,Squad);3&amp;ref(Nation/LivingLead.jpg,nolink,25x25,Leadership);80|10&amp;ref(Nation/Wasteland-Survival.jpg,nolink,25x25,Wasteland Survival);|
|~|&gt;|&gt;|&gt;|&gt;|&gt;|BGCOLOR(#F5F5F5):標準的な指揮官。混血種なので熱波は発さない|
|BGCOLOR(#F5F5F5):Sanguine Acolyte|聖職者&amp;ref(Nation/Sacred.jpg,nolink,25x25,Sacred);|&amp;ref(Nation/C_Gold.jpg,nolink,25x25,Gold);85&amp;ref(Nation/C_Resource.jpg,nolink,25x25,Resource);1&amp;ref(Nation/C_Command.jpg,nolink,25x25,Commander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Leadership);5&amp;ref(Nation/UndeadLead.jpg,nolink,25x25,Undead Leadership);5|14&amp;ref(Nation/Wasteland-Survival.jpg,nolink,25x25,Wasteland Survival);|
|~|&gt;|&gt;|&gt;|&gt;|&gt;|BGCOLOR(#F5F5F5):レベル1の聖職者。血の魔法技能も持つ|
|BGCOLOR(#F5F5F5):Newt|聖職者&amp;ref(Nation/Sacred.jpg,nolink,25x25,Sacred);|&amp;ref(Nation/C_Gold.jpg,nolink,25x25,Gold);85&amp;ref(Nation/C_Resource.jpg,nolink,25x25,Resource);1&amp;ref(Nation/C_Command.jpg,nolink,25x25,Commander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Leadership);5|14&amp;ref(Nation/Wasteland-Survival.jpg,nolink,25x25,Wasteland Survival);|
|~|&gt;|&gt;|&gt;|&gt;|&gt;|BGCOLOR(#F5F5F5):レベル1の聖職者。火の魔法技能も持つ|
|BGCOLOR(#F5F5F5):Anathemant Salamander|聖職者&amp;ref(Nation/Sacred.jpg,nolink,25x25,Sacred);|&amp;ref(Nation/C_Gold.jpg,nolink,25x25,Gold);210&amp;ref(Nation/C_Resource.jpg,nolink,25x25,Resource);1&amp;ref(Nation/C_Command.jpg,nolink,25x25,Commander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Leadership);10&amp;ref(Nation/UndeadLead.jpg,nolink,25x25,Undead Leadership);30|12&amp;ref(Nation/Wasteland-Survival.jpg,nolink,25x25,Wasteland Survival);|
|~|&gt;|&gt;|&gt;|&gt;|&gt;|BGCOLOR(#F5F5F5):レベル2の聖職者。火と死の魔法技能も持つ|
|BGCOLOR(#F5F5F5):Sanguine Anathemant|聖職者&amp;ref(Nation/Sacred.jpg,nolink,25x25,Sacred);|&amp;ref(Nation/C_Gold.jpg,nolink,25x25,Gold);210&amp;ref(Nation/C_Resource.jpg,nolink,25x25,Resource);1&amp;ref(Nation/C_Command.jpg,nolink,25x25,Commander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Leadership);15&amp;ref(Nation/UndeadLead.jpg,nolink,25x25,Undead Leadership);10|12&amp;ref(Nation/Wasteland-Survival.jpg,nolink,25x25,Wasteland Survival);|
|~|&gt;|&gt;|&gt;|&gt;|&gt;|BGCOLOR(#F5F5F5):レベル2の聖職者。血と火の魔法技能も持つ|
|BGCOLOR(#F5F5F5):Anathemant Dragon|聖職者&amp;ref(Nation/Sacred.jpg,nolink,25x25,Sacred);|&amp;ref(Nation/C_Gold.jpg,nolink,25x25,Gold);280&amp;ref(Nation/C_Resource.jpg,nolink,25x25,Resource);2&amp;ref(Nation/C_Command.jpg,nolink,25x25,Commander Point);4|&amp;ref(Nation/R_Capital.jpg,nolink,25x25,National Capital);|&amp;ref(Spell/P_Research.jpg,nolink,25x25,Lab Needed);&amp;ref(Spell/P_Holy.jpg,nolink,25x25,Temple Needed);|&amp;ref(Nation/Squad.jpg,nolink,25x25,Squad);2&amp;ref(Nation/LivingLead.jpg,nolink,25x25,Leadership);50+&amp;ref(Nation/MagicLead.jpg,nolink,25x25,Magic Leadership);10+&amp;ref(Nation/UndeadLead.jpg,nolink,25x25,Undead Leadership);30+|10&amp;ref(Nation/Wasteland-Survival.jpg,nolink,25x25,Wasteland Survival);|
|~|&gt;|&gt;|&gt;|&gt;|&gt;|BGCOLOR(#F5F5F5):レベル3の聖職者。火と死の魔法技能も持つ|
|BGCOLOR(#F5F5F5):Slayer Anathemant|暗殺者&amp;ref(Nation/Sacred.jpg,nolink,25x25,Sacred);|&amp;ref(Nation/C_Gold.jpg,nolink,25x25,Gold);195&amp;ref(Nation/C_Resource.jpg,nolink,25x25,Resource);10&amp;ref(Nation/C_Command.jpg,nolink,25x25,Commander Point);2|&amp;ref(Nation/R_Capital.jpg,nolink,25x25,National Capital);|&amp;ref(Spell/P_Research.jpg,nolink,25x25,Lab Needed);&amp;ref(Spell/P_Holy.jpg,nolink,25x25,Temple Needed);|&amp;ref(Nation/Squad.jpg,nolink,25x25,Squad);1&amp;ref(Nation/MagicLead.jpg,nolink,25x25,Magic Leadership);5+&amp;ref(Nation/UndeadLead.jpg,nolink,25x25,Undead Leadership);0+|10&amp;ref(Nation/Stealthy.jpg,nolink,25x25,Stealthy (60));&amp;ref(Nation/Wasteland-Survival.jpg,nolink,25x25,Wasteland Survival);|
|~|&gt;|&gt;|&gt;|&gt;|&gt;|BGCOLOR(#F5F5F5):レベル2の聖職者を兼ねる暗殺者。火などの魔法技能も持つ|
|BGCOLOR(#F5F5F5):Slayer Sanguine|暗殺者&amp;ref(Nation/Sacred.jpg,nolink,25x25,Sacred);|&amp;ref(Nation/C_Gold.jpg,nolink,25x25,Gold);205&amp;ref(Nation/C_Resource.jpg,nolink,25x25,Resource);10&amp;ref(Nation/C_Command.jpg,nolink,25x25,Commander Point);2|&amp;ref(Nation/R_Capital.jpg,nolink,25x25,National Capital);|&amp;ref(Spell/P_Research.jpg,nolink,25x25,Lab Needed);&amp;ref(Spell/P_Holy.jpg,nolink,25x25,Temple Needed);|&amp;ref(Nation/Squad.jpg,nolink,25x25,Squad);1&amp;ref(Nation/MagicLead.jpg,nolink,25x25,Magic Leadership);10&amp;ref(Nation/UndeadLead.jpg,nolink,25x25,Undead Leadership);10|12&amp;ref(Nation/Stealthy.jpg,nolink,25x25,Stealthy (60));&amp;ref(Nation/Wasteland-Survival.jpg,nolink,25x25,Wasteland Survival);|
|~|&gt;|&gt;|&gt;|&gt;|&gt;|BGCOLOR(#F5F5F5):レベル2の聖職者を兼ねる暗殺者。血の魔法技能も持つ|
|BGCOLOR(#F5F5F5):Warlock Apprentice|魔術師|&amp;ref(Nation/C_Gold.jpg,nolink,25x25,Gold);135&amp;ref(Nation/C_Resource.jpg,nolink,25x25,Resource);1&amp;ref(Nation/C_Command.jpg,nolink,25x25,Commander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Leadership);20&amp;ref(Nation/UndeadLead.jpg,nolink,25x25,Undead Leadership);10|12&amp;ref(Nation/Wasteland-Survival.jpg,nolink,25x25,Wasteland Survival);|
|~|&gt;|&gt;|&gt;|&gt;|&gt;|BGCOLOR(#F5F5F5):血と星の魔法技能を持つ。多少の異種交配の技能も持つ|
|BGCOLOR(#F5F5F5):Warlock|魔術師|&amp;ref(Nation/C_Gold.jpg,nolink,25x25,Gold);285&amp;ref(Nation/C_Resource.jpg,nolink,25x25,Resource);1&amp;ref(Nation/C_Command.jpg,nolink,25x25,Commander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Leadership);35+&amp;ref(Nation/UndeadLead.jpg,nolink,25x25,Undead Leadership);25+|8&amp;ref(Nation/Wasteland-Survival.jpg,nolink,25x25,Wasteland Survival);|
|~|&gt;|&gt;|&gt;|&gt;|&gt;|BGCOLOR(#F5F5F5):血、星などの魔法技能を持つ。異種交配に長ける|
***兵士
|名称|種別|コスト|&gt;|雇用条件|指揮枠|行軍|
|BGCOLOR(#F5F5F5):Abysian Axe Thrower|歩兵|&amp;ref(Nation/C_Gold.jpg,nolink,25x25,Gold);13&amp;ref(Nation/C_Resource.jpg,nolink,25x25,Resource);11&amp;ref(Nation/C_Recruitment.jpg,nolink,25x25,Recruitment Point);10|&amp;ref(Nation/R_Fort.jpg,nolink,25x25,Land Fortress);||&amp;ref(Nation/LivingLead.jpg,nolink,25x25,Living);|12&amp;ref(Nation/Wasteland-Survival.jpg,nolink,25x25,Wasteland Survival);|
|~|&gt;|&gt;|&gt;|&gt;|&gt;|BGCOLOR(#F5F5F5):斧、投斧、盾を持つ軽歩兵。貴重な飛び道具だが弾は少ない|
|BGCOLOR(#F5F5F5):Abysian Light Infantry|歩兵|&amp;ref(Nation/C_Gold.jpg,nolink,25x25,Gold);12&amp;ref(Nation/C_Resource.jpg,nolink,25x25,Resource);10&amp;ref(Nation/C_Recruitment.jpg,nolink,25x25,Recruitment Point);9|&amp;ref(Nation/R_Fort.jpg,nolink,25x25,Land Fortress);||&amp;ref(Nation/LivingLead.jpg,nolink,25x25,Living);|12&amp;ref(Nation/Wasteland-Survival.jpg,nolink,25x25,Wasteland Survival);|
|~|&gt;|&gt;|&gt;|&gt;|&gt;|BGCOLOR(#F5F5F5):槍と大盾を持つ軽歩兵。軽装ながら槍と盾でそこそこ耐える|
|BGCOLOR(#F5F5F5):Abysian Lignt Infantry|歩兵|&amp;ref(Nation/C_Gold.jpg,nolink,25x25,Gold);12&amp;ref(Nation/C_Resource.jpg,nolink,25x25,Resource);10&amp;ref(Nation/C_Recruitment.jpg,nolink,25x25,Recruitment Point);9|&amp;ref(Nation/R_Fort.jpg,nolink,25x25,Land Fortress);||&amp;ref(Nation/LivingLead.jpg,nolink,25x25,Living);|12&amp;ref(Nation/Wasteland-Survival.jpg,nolink,25x25,Wasteland Survival);|
|~|&gt;|&gt;|&gt;|&gt;|&gt;|BGCOLOR(#F5F5F5):斧と大盾を持つ軽歩兵。攻撃力に優れるが迎撃されやすい|
|BGCOLOR(#F5F5F5):Abysian Heavy Infantry|歩兵|&amp;ref(Nation/C_Gold.jpg,nolink,25x25,Gold);12&amp;ref(Nation/C_Resource.jpg,nolink,25x25,Resource);27&amp;ref(Nation/C_Recruitment.jpg,nolink,25x25,Recruitment Point);9|&amp;ref(Nation/R_Fort.jpg,nolink,25x25,Land Fortress);||&amp;ref(Nation/LivingLead.jpg,nolink,25x25,Living);|8&amp;ref(Nation/Wasteland-Survival.jpg,nolink,25x25,Wasteland Survival);|
|~|&gt;|&gt;|&gt;|&gt;|&gt;|BGCOLOR(#F5F5F5):斧と大盾を持つ重歩兵。丈夫だが迎撃には弱い|
|BGCOLOR(#F5F5F5):Abysian Heavy Infantry|歩兵|&amp;ref(Nation/C_Gold.jpg,nolink,25x25,Gold);12&amp;ref(Nation/C_Resource.jpg,nolink,25x25,Resource);28&amp;ref(Nation/C_Recruitment.jpg,nolink,25x25,Recruitment Point);9|&amp;ref(Nation/R_Fort.jpg,nolink,25x25,Land Fortress);||&amp;ref(Nation/LivingLead.jpg,nolink,25x25,Living);|8&amp;ref(Nation/Wasteland-Survival.jpg,nolink,25x25,Wasteland Survival);|
|~|&gt;|&gt;|&gt;|&gt;|&gt;|BGCOLOR(#F5F5F5):朝星棒と大盾を持つ重歩兵。盾を持つ敵に少し有利|
|BGCOLOR(#F5F5F5):Abysian Heavy Infantry|歩兵|&amp;ref(Nation/C_Gold.jpg,nolink,25x25,Gold);12&amp;ref(Nation/C_Resource.jpg,nolink,25x25,Resource);26&amp;ref(Nation/C_Recruitment.jpg,nolink,25x25,Recruitment Point);9|&amp;ref(Nation/R_Fort.jpg,nolink,25x25,Land Fortress);||&amp;ref(Nation/LivingLead.jpg,nolink,25x25,Living);|8&amp;ref(Nation/Wasteland-Survival.jpg,nolink,25x25,Wasteland Survival);|
|~|&gt;|&gt;|&gt;|&gt;|&gt;|BGCOLOR(#F5F5F5):戦斧を持つ重歩兵。一撃の威力に優れる|
|BGCOLOR(#F5F5F5):Abysian Heavy Infantry|歩兵|&amp;ref(Nation/C_Gold.jpg,nolink,25x25,Gold);12&amp;ref(Nation/C_Resource.jpg,nolink,25x25,Resource);26&amp;ref(Nation/C_Recruitment.jpg,nolink,25x25,Recruitment Point);9|&amp;ref(Nation/R_Fort.jpg,nolink,25x25,Land Fortress);||&amp;ref(Nation/LivingLead.jpg,nolink,25x25,Living);|8&amp;ref(Nation/Wasteland-Survival.jpg,nolink,25x25,Wasteland Survival);|
|~|&gt;|&gt;|&gt;|&gt;|&gt;|BGCOLOR(#F5F5F5):連接棍を持つ重歩兵。盾を迂回しやすい二連攻撃を放つ|
|BGCOLOR(#F5F5F5):Warbred|歩兵|&amp;ref(Nation/C_Gold.jpg,nolink,25x25,Gold);30&amp;ref(Nation/C_Resource.jpg,nolink,25x25,Resource);40&amp;ref(Nation/C_Recruitment.jpg,nolink,25x25,Recruitment Point);28|&amp;ref(Nation/R_Fort.jpg,nolink,25x25,Land Fortress);||&amp;ref(Nation/LivingLead.jpg,nolink,25x25,Living);|10&amp;ref(Nation/Wasteland-Survival.jpg,nolink,25x25,Wasteland Survival);|
|~|&gt;|&gt;|&gt;|&gt;|&gt;|BGCOLOR(#F5F5F5):戦斧を持つ重装狂戦士。他より大型でその分は強靭|
|BGCOLOR(#F5F5F5):Guardian of the Pyre|歩兵&amp;ref(Nation/Sacred.jpg,nolink,25x25,Sacred);|&amp;ref(Nation/C_Gold.jpg,nolink,25x25,Gold);30&amp;ref(Nation/C_Resource.jpg,nolink,25x25,Resource);28&amp;ref(Nation/C_Recruitment.jpg,nolink,25x25,Recruitment Point);14|&amp;ref(Nation/R_Capital.jpg,nolink,25x25,National Capital);|&amp;ref(Spell/P_Holy.jpg,nolink,25x25,Temple Needed);|&amp;ref(Nation/LivingLead.jpg,nolink,25x25,Living);|8&amp;ref(Nation/Wasteland-Survival.jpg,nolink,25x25,Wasteland Survival);|
|~|&gt;|&gt;|&gt;|&gt;|&gt;|BGCOLOR(#F5F5F5):朝星棒と大盾を持つ重歩兵。純血種であり熱波を放つ|
**守備隊
|種別|指揮官|兵士|備考|
|陸上下位|Abysian Commander|Abysian Light Infantry:10　Abysian Light Infantry:10|Infantryは槍装備と斧装備|
|陸上上位|Sanguine Acolyte|Abysian Axe Thrower:15||
|陸上要塞|Abysian Commander|Abysian Axe Thrower:6||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|寺院|400|血の供犠を実行可能|
**魔法
***魔法資源
|魔法土地|Temple of the Everburning Pyre, Temple Sanguine, The Smouldercone|
|宝石収入|&amp;ref(Spell/V_Fire.jpg,nolink,25x25,Fire Gem);4|
|特殊機能|州をHeat天秤へ傾ける|
***魔法技能
|名称|雇用|固定魔力|変動魔力|研究力|特殊能力|
|Slayer Worm|&amp;ref(Nation/R_Fort.jpg,nolink,25x25,Land Fortress);|&amp;ref(Spell/P_Holy.jpg,nolink,25x25,Holy);1|||&amp;ref(Nation/Sacred.jpg,nolink,25x25,Sacred);|
|Sanguine Acolyte|&amp;ref(Nation/R_Fort.jpg,nolink,25x25,Land Fortress);|&amp;ref(Spell/P_Blood.jpg,nolink,25x25,Blood);1&amp;ref(Spell/P_Holy.jpg,nolink,25x25,Holy);1||&amp;ref(Spell/P_Research.jpg,nolink,25x25,Research);7|&amp;ref(Nation/Sacred.jpg,nolink,25x25,Sacred);|
|Newt|&amp;ref(Nation/R_Fort.jpg,nolink,25x25,Land Fortress);|&amp;ref(Spell/P_Fire.jpg,nolink,25x25,Fire);1&amp;ref(Spell/P_Holy.jpg,nolink,25x25,Holy);1||&amp;ref(Spell/P_Research.jpg,nolink,25x25,Research);7|&amp;ref(Nation/Sacred.jpg,nolink,25x25,Sacred);|
|Anathemant Salamander|&amp;ref(Nation/R_Fort.jpg,nolink,25x25,Land Fortress);|&amp;ref(Spell/P_Fire.jpg,nolink,25x25,Fire);2&amp;ref(Spell/P_Death.jpg,nolink,25x25,Death);1&amp;ref(Spell/P_Holy.jpg,nolink,25x25,Holy);2||&amp;ref(Spell/P_Research.jpg,nolink,25x25,Research);11|&amp;ref(Nation/Sacred.jpg,nolink,25x25,Sacred);|
|Sanguine Anathemant|&amp;ref(Nation/R_Fort.jpg,nolink,25x25,Land Fortress);|&amp;ref(Spell/P_Fire.jpg,nolink,25x25,Fire);1&amp;ref(Spell/P_Blood.jpg,nolink,25x25,Blood);2&amp;ref(Spell/P_Holy.jpg,nolink,25x25,Holy);2||&amp;ref(Spell/P_Research.jpg,nolink,25x25,Research);11|&amp;ref(Nation/Sacred.jpg,nolink,25x25,Sacred);|
|Anathemant Dragon|&amp;ref(Nation/R_Capital.jpg,nolink,25x25,National Capital);|&amp;ref(Spell/P_Fire.jpg,nolink,25x25,Fire);2&amp;ref(Spell/P_Death.jpg,nolink,25x25,Death);1&amp;ref(Spell/P_Holy.jpg,nolink,25x25,Holy);3|&amp;ref(Spell/P_Fire.jpg,nolink,25x25,Fire);&amp;ref(Spell/P_Death.jpg,nolink,25x25,Death);+1:100%|&amp;ref(Spell/P_Research.jpg,nolink,25x25,Research);13|&amp;ref(Nation/Sacred.jpg,nolink,25x25,Sacred);|
|Slayer Anathemant|&amp;ref(Nation/R_Capital.jpg,nolink,25x25,National Capital);|&amp;ref(Spell/P_Fire.jpg,nolink,25x25,Fire);1&amp;ref(Spell/P_Holy.jpg,nolink,25x25,Holy);2|&amp;ref(Spell/P_Fire.jpg,nolink,25x25,Fire);&amp;ref(Spell/P_Death.jpg,nolink,25x25,Death);+1:100%|&amp;ref(Spell/P_Research.jpg,nolink,25x25,Research);9|&amp;ref(Nation/Sacred.jpg,nolink,25x25,Sacred);|
|Slayer Sanguine|&amp;ref(Nation/R_Capital.jpg,nolink,25x25,National Capital);|&amp;ref(Spell/P_Blood.jpg,nolink,25x25,Blood);2&amp;ref(Spell/P_Holy.jpg,nolink,25x25,Holy);2||&amp;ref(Spell/P_Research.jpg,nolink,25x25,Research);9|&amp;ref(Nation/Sacred.jpg,nolink,25x25,Sacred);|
|Warlock Apprentice|&amp;ref(Nation/R_Capital.jpg,nolink,25x25,National Capital);|&amp;ref(Spell/P_Astral.jpg,nolink,25x25,Astral);1&amp;ref(Spell/P_Blood.jpg,nolink,25x25,Blood);2||&amp;ref(Spell/P_Research.jpg,nolink,25x25,Research);11|&amp;ref(Nation/Adept-Cross-Breeder.jpg,nolink,25x25,Adept Cross Breeder (2));|
|Warlock|&amp;ref(Nation/R_Capital.jpg,nolink,25x25,National Capital);|&amp;ref(Spell/P_Astral.jpg,nolink,25x25,Astral);2&amp;ref(Spell/P_Blood.jpg,nolink,25x25,Blood);3|&amp;ref(Spell/P_Fire.jpg,nolink,25x25,Fire);&amp;ref(Spell/P_Earth.jpg,nolink,25x25,Earth);&amp;ref(Spell/P_Astral.jpg,nolink,25x25,Astral);&amp;ref(Spell/P_Blood.jpg,nolink,25x25,Blood);+1:100%&amp;br;&amp;ref(Spell/P_Fire.jpg,nolink,25x25,Fire);&amp;ref(Spell/P_Earth.jpg,nolink,25x25,Earth);&amp;ref(Spell/P_Astral.jpg,nolink,25x25,Astral);&amp;ref(Spell/P_Blood.jpg,nolink,25x25,Blood);+1:10%|&amp;ref(Spell/P_Research.jpg,nolink,25x25,Research);17+|&amp;ref(Nation/Adept-Cross-Breeder.jpg,nolink,25x25,Adept Cross Breeder (6));|
***固有呪文
|領域|名称|主系統|副系統|消費|使用場面|簡易分類|
|Conjuration Lv2|Summon Abysian Ancestors|&amp;ref(Spell/P_Death.jpg,nolink,25x25,Death);1|&amp;ref(Spell/P_Fire.jpg,nolink,25x25,Fire);1|&amp;ref(Spell/V_Death.jpg,nolink,25x25,Death Gem);5|儀式/陸上専用|兵士召喚|
|~|~|&gt;|&gt;|&gt;|&gt;|Abysianの神聖なる亡霊戦士Smoulderghostを5体召喚します|
|Conjuration Lv3|Pride of Lions|&amp;ref(Spell/P_Nature.jpg,nolink,25x25,Nature);2||&amp;ref(Spell/V_Nature.jpg,nolink,25x25,Nature Gem);10|儀式/陸上専用|兵士召喚|
|~|~|&gt;|&gt;|&gt;|&gt;|敏捷なGreat Lionを10+体召喚します|
|Conjuration Lv8|Contact Scorpion Man|&amp;ref(Spell/P_Earth.jpg,nolink,25x25,Earth);1|&amp;ref(Spell/P_Fire.jpg,nolink,25x25,Fire);1|&amp;ref(Spell/V_Earth.jpg,nolink,25x25,Earth Gem);12|儀式/陸上専用|兵士召喚|
|~|~|&gt;|&gt;|&gt;|&gt;|強力な武器を持つScorpion Manを1体召喚します|
|Alteration Lv6|Hellscape|&amp;ref(Spell/P_Fire.jpg,nolink,25x25,Fire);4||&amp;ref(Spell/V_Fire.jpg,nolink,25x25,Fire Gem);10|儀式/陸上専用|災害誘発|
|~|~|&gt;|&gt;|&gt;|&gt;|指定した州に猛暑を引き起こし被害を与えます|
|Evocation Lv5|Liquid Flames of Rhuax|&amp;ref(Spell/P_Fire.jpg,nolink,25x25,Fire);3|&amp;ref(Spell/P_Earth.jpg,nolink,25x25,Earth);1||戦闘/陸上専用|攻撃|
|~|~|&gt;|&gt;|&gt;|&gt;|小範囲を溶けた金属で攻撃し周囲にも被害を広げます|
|Enchantment Lv5|Inner Furnace|&amp;ref(Spell/P_Fire.jpg,nolink,25x25,Fire);3||&amp;ref(Spell/V_Fire.jpg,nolink,25x25,Fire Gem);1|戦闘/陸上専用|全体強化|
|~|~|&gt;|&gt;|&gt;|&gt;|味方全員に熱波を纏わせようと試みます|
|Enchantment Lv5|Reawaken Fossil|&amp;ref(Spell/P_Earth.jpg,nolink,25x25,Earth);2|&amp;ref(Spell/P_Death.jpg,nolink,25x25,Death);1|&amp;ref(Spell/V_Earth.jpg,nolink,25x25,Earth Gem);10|儀式/水陸両用|兵士召喚|
|~|~|&gt;|&gt;|&gt;|&gt;|硬いが脆い化石化した巨人Fossilized Giantを5+体召喚します|
|Blood Magic Lv3|Infernal Breeding|&amp;ref(Spell/P_Blood.jpg,nolink,25x25,Blood);2||&amp;ref(Spell/V_Blood.jpg,nolink,25x25,Blood Slave);25|儀式/陸上専用|特殊召喚|
|~|~|&gt;|&gt;|&gt;|&gt;|様々な交雑種の兵士や指揮官を召喚します|
***固有アイテム
なし
**聖職
***支配圏特殊効果
なし
***聖職者特殊能力
なし
</v>
      </c>
    </row>
    <row r="83" spans="1:31" x14ac:dyDescent="0.15">
      <c r="A83" t="s">
        <v>3012</v>
      </c>
      <c r="B83" t="s">
        <v>2911</v>
      </c>
      <c r="C83" t="s">
        <v>3028</v>
      </c>
      <c r="D83" t="s">
        <v>3080</v>
      </c>
      <c r="E83" s="10" t="s">
        <v>14221</v>
      </c>
      <c r="F83" s="10" t="s">
        <v>14222</v>
      </c>
      <c r="H83" t="s">
        <v>14223</v>
      </c>
      <c r="L83" t="s">
        <v>14224</v>
      </c>
      <c r="M83" t="s">
        <v>14107</v>
      </c>
      <c r="P83">
        <v>4</v>
      </c>
      <c r="T83">
        <v>100</v>
      </c>
      <c r="U83">
        <v>500</v>
      </c>
      <c r="W83">
        <v>400</v>
      </c>
      <c r="Y83" t="s">
        <v>14225</v>
      </c>
      <c r="Z83" t="s">
        <v>14226</v>
      </c>
      <c r="AB83" t="str">
        <f t="shared" si="5"/>
        <v>|BGCOLOR(#FDFDFD):[[&amp;ref(Caelum.jpg,nolink,50x65,Caelum, Return of the Raptors);&gt;./Caelum]]</v>
      </c>
      <c r="AC83" t="str">
        <f t="shared" ca="1" si="4"/>
        <v>|BGCOLOR(#FAEBD7):[[''Caelum''&gt;./Caelum]]</v>
      </c>
      <c r="AD83"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v>
      </c>
      <c r="AE83" t="str">
        <f ca="1">CONCATENATE("*",B83,", ",C83,CHAR(10),E83,CHAR(10),"**国勢",CHAR(10),"|種族|",F83,"|",CHAR(10),"|経済|",G83,"|",CHAR(10),"|気候|",IF(H83&lt;&gt;"",REPT(SUBSTITUTE(SUBSTITUTE(LEFT(H83,4),"Heat","&amp;ref(Spell/S_Heat.jpg,nolink,25x25,Heat);"),"Cold","&amp;ref(Spell/S_Cold.jpg,nolink,25x25,Cold);"),RIGHT(H83,1)),""),"|",CHAR(10),"|祝福|",SUBSTITUTE(SUBSTITUTE(SUBSTITUTE(SUBSTITUTE(SUBSTITUTE(SUBSTITUTE(SUBSTITUTE(SUBSTITUTE(J83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83&amp;" "&amp;B83&amp;" 指揮官 S",Troops!$A:$A,0)&amp;":AJ"&amp;MATCH(A83&amp;" "&amp;B83&amp;" 指揮官 E",Troops!$A:$A,0))),myConcat(INDIRECT("Troops!AJ"&amp;MATCH(A83&amp;" "&amp;B83&amp;" 指揮官 S",Troops!$A:$A,0)))),CHAR(10),"***兵士",CHAR(10),"|名称|種別|コスト|&gt;|雇用条件|指揮枠|行軍|",CHAR(10),IFERROR(myConcat(INDIRECT("Troops!AJ"&amp;MATCH(A83&amp;" "&amp;B83&amp;" 兵士 S",Troops!$A:$A,0)&amp;":AJ"&amp;MATCH(A83&amp;" "&amp;B83&amp;" 兵士 E",Troops!$A:$A,0))),myConcat(INDIRECT("Troops!AJ"&amp;MATCH(A83&amp;" "&amp;B83&amp;" 指揮官 S",Troops!$A:$A,0)))),"**守備隊",CHAR(10),"|種別|指揮官|兵士|備考|",CHAR(10),IFERROR(myConcat(INDIRECT("Defence!H"&amp;MATCH(A83&amp;" "&amp;B83&amp;" S",Defence!$A:$A,0)&amp;":H"&amp;MATCH(A83&amp;" "&amp;B83&amp;" E",Defence!$A:$A,0))),myConcat(INDIRECT("Defence!H"&amp;MATCH(A83&amp;" "&amp;B83&amp;" S",Defence!$A:$A,0)))),CHAR(10),"**建造物",CHAR(10),"***首都要塞",CHAR(10),"|名称|管理力|指揮官雇用|兵士雇用|食糧庫|守備隊倍率|防壁強度|",CHAR(10),VLOOKUP(L83,Fort!$D:$M,10,FALSE),CHAR(10),"***陸上要塞",CHAR(10),"|名称|建造費|工期|管理力|指揮官雇用|兵士雇用|食糧庫|守備隊倍率|防壁強度|",CHAR(10),IFERROR(myConcat(INDIRECT(ADDRESS(MATCH(M83&amp;"1",Fort!$A:$A,0),MATCH(T83,Fort!$1:$1,0),3,1,"Fort")&amp;":"&amp;ADDRESS(MATCH(M83&amp;P83,Fort!$A:$A,0),MATCH(T83,Fort!$1:$1,0),3,1))),myConcat(INDIRECT(ADDRESS(MATCH(M83&amp;"1",Fort!$A:$A,0),MATCH(T83,Fort!$1:$1,0),3,1,"Fort")))),IFERROR("***沿岸要塞"&amp;CHAR(10)&amp;"|名称|建造費|工期|管理力|指揮官雇用|兵士雇用|食糧庫|守備隊倍率|防壁強度|"&amp;CHAR(10)&amp;IFERROR(myConcat(INDIRECT(ADDRESS(MATCH(N83&amp;"1",Fort!$A:$A,0),MATCH(T83,Fort!$1:$1,0),3,1,"Fort")&amp;":"&amp;ADDRESS(MATCH(N83&amp;Q83,Fort!$A:$A,0),MATCH(T83,Fort!$1:$1,0),3,1))),myConcat(INDIRECT(ADDRESS(MATCH(N83&amp;"1",Fort!$A:$A,0),MATCH(T83,Fort!$1:$1,0),3,1,"Fort")))&amp;CHAR(10)),""),"***水中要塞",CHAR(10),IFERROR("|名称|建造費|工期|管理力|指揮官雇用|兵士雇用|食糧庫|守備隊倍率|防壁強度|"&amp;CHAR(10)&amp;IFERROR(myConcat(INDIRECT(ADDRESS(MATCH(O83&amp;"1",Fort!$A:$A,0),MATCH(T83,Fort!$1:$1,0),3,1,"Fort")&amp;":"&amp;ADDRESS(MATCH(O83&amp;R83,Fort!$A:$A,0),MATCH(T83,Fort!$1:$1,0),3,1))),myConcat(INDIRECT(ADDRESS(MATCH(O83&amp;"1",Fort!$A:$A,0),MATCH(T83,Fort!$1:$1,0),3,1,"Fort")))),"建造不可"),CHAR(10),"***研究所と寺院",CHAR(10),"|設備|費用|特殊効果|",CHAR(10),"|研究所|",IF(U83&lt;&gt;500,"''"&amp;U83&amp;"''",U83),"|",V83,"|",CHAR(10),"|寺院|",IF(W83&lt;&gt;400,"''"&amp;W83&amp;"''",W83),"|",X83,"|",CHAR(10),"**魔法",CHAR(10),"***魔法資源",CHAR(10),"|魔法土地|",Y83,"|",CHAR(10),"|宝石収入|",SUBSTITUTE(SUBSTITUTE(SUBSTITUTE(SUBSTITUTE(SUBSTITUTE(SUBSTITUTE(SUBSTITUTE(SUBSTITUTE(Z83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Slave);"),"|",CHAR(10),"|特殊機能|",AA83,"|",CHAR(10),"***魔法技能",CHAR(10),"|名称|雇用|固定魔力|変動魔力|研究力|特殊能力|",CHAR(10),IFERROR(myConcat(INDIRECT("MagicSkill!AM"&amp;MATCH(A83&amp;" "&amp;B83&amp;" S",MagicSkill!$A:$A,0)&amp;":AM"&amp;MATCH(A83&amp;" "&amp;B83&amp;" E",MagicSkill!$A:$A,0))),myConcat(INDIRECT("MagicSkill!AM"&amp;MATCH(A83&amp;" "&amp;B83&amp;" S",MagicSkill!$A:$A,0)))),CHAR(10),"***固有呪文",CHAR(10),IFERROR(CHAR(10)&amp;"|領域|名称|主系統|副系統|消費|使用場面|簡易分類|"&amp;CHAR(10)&amp;IFERROR(myConcat(INDIRECT("NationalSpellWork!E"&amp;MATCH(A83&amp;" "&amp;B83&amp;" S",NationalSpellWork!$A:$A,0)&amp;":E"&amp;MATCH(A83&amp;" "&amp;B83&amp;" E",NationalSpellWork!$A:$A,0))),myConcat(INDIRECT("NationalSpellWork!E"&amp;MATCH(A83&amp;" "&amp;B83&amp;" S",NationalSpellWork!$A:$A,0)))),"なし"),CHAR(10),"***固有アイテム",CHAR(10),IFERROR(IFERROR(myConcat(INDIRECT("NationalItemWork!E"&amp;MATCH(A83&amp;" "&amp;B83&amp;" S",NationalItemWork!$A:$A,0)&amp;":E"&amp;MATCH(A83&amp;" "&amp;B83&amp;" E",NationalItemWork!$A:$A,0))),myConcat(INDIRECT("NationalItemWork!E"&amp;MATCH(A83&amp;" "&amp;B83&amp;" S",NationalItemWork!$A:$A,0)))),"なし"),CHAR(10),"**聖職",CHAR(10),"***支配圏特殊効果",CHAR(10),IF(I83&lt;&gt;"",I83,"なし"),CHAR(10),"***聖職者特殊能力",CHAR(10),IF(K83&lt;&gt;"",K83,"なし"),CHAR(10))</f>
        <v xml:space="preserve">*Caelum, Return of the Raptors
Caelumは、最も高い山の頂に住まう翼持つ人型生物らの魔権政治の国です。
古くは、Yazataとして知られる半神に率いられた三つのCaelian部族が存在しました。
数世紀前、浄化の炎を汚染し、Seraphineの神聖なる職務を汚したことにより、Rapter部族のHarab Seraphは非難されました。
彼らはAirya部族のHigh Seraphによって有罪とされ、それにより内戦が始まりました。
Raptor部族は追放され、世界中に散らばりました。
しかし今、新たなる神が現れ、散り散りになった部族は集結しました。
RaptorはCaelumへと帰還し、魔権政治を打ち倒しました。
新たなる暗き信仰の魔法神官、Harab SeraphはHigh Seraphに代わり、黒き翼を持つRaptorは選ばれし支配者層となりました。
今や、Raptorは他国へとその目を向けています。
Harab Seraphは、風、死、地の魔法に長けています。
Airya Seraphの少数は今も残っていますが、Ice Crafterは鉄の武器を鍛造するRaptorの魔法鍛冶、Iron Crafterに取って代わられました。
かつての魔法の氷の神秘は、殆ど忘れ去られました。
Caelianは華奢な体格をしています。
Raptorは僅かながら強靭で、他の部族よりも軍事的に優れています。
彼らは他のCaelianほどの元素への抵抗力は持ちません。
Airya部族のCaelianは寒さへの抵抗力を持ちますが、彼らはごく少数しか残っていません。
Spire HornのCaelianは冷気への抵抗力に劣りますが、電撃に部分的な耐性を持ちます。
Caelianは優れた射手であり、たとえ彼らが巨大なMammothのような重装部隊を保有しているとしても、一撃離脱の戦術を好みます。
**国勢
|種族|有翼人|
|経済||
|気候|&amp;ref(Spell/S_Cold.jpg,nolink,25x25,Cold);|
|祝福||
**正規軍
***指揮官
|名称|種別|コスト|&gt;|雇用条件|指揮能力|行軍|
|BGCOLOR(#F5F5F5):Airya Scout|斥候|&amp;ref(Nation/C_Gold.jpg,nolink,25x25,Gold);25&amp;ref(Nation/C_Resource.jpg,nolink,25x25,Resource);13&amp;ref(Nation/C_Command.jpg,nolink,25x25,Commander Point);1|&amp;ref(Nation/R_Fort.jpg,nolink,25x25,Land Fortress);|||22&amp;ref(Nation/Stealthy.jpg,nolink,25x25,Stealthy (55));&amp;ref(Nation/Flying.jpg,nolink,25x25,Flying);|
|~|&gt;|&gt;|&gt;|&gt;|&gt;|BGCOLOR(#F5F5F5):飛行する斥候。隠れるのも上手く非常に役立つ|
|BGCOLOR(#F5F5F5):Storm General|指揮官|&amp;ref(Nation/C_Gold.jpg,nolink,25x25,Gold);70&amp;ref(Nation/C_Resource.jpg,nolink,25x25,Resource);36&amp;ref(Nation/C_Command.jpg,nolink,25x25,Commander Point);1|&amp;ref(Nation/R_Fort.jpg,nolink,25x25,Land Fortress);||&amp;ref(Nation/Squad.jpg,nolink,25x25,Squad);3&amp;ref(Nation/LivingLead.jpg,nolink,25x25,Leadership);80|22&amp;ref(Nation/Flying.jpg,nolink,25x25,Flying);&amp;ref(Nation/Storm-Immunity.jpg,nolink,25x25,Storm Immunity);|
|~|&gt;|&gt;|&gt;|&gt;|&gt;|BGCOLOR(#F5F5F5):標準的な指揮官。Spire Hornのため嵐に強い|
|BGCOLOR(#F5F5F5):Raven Lord|指揮官|&amp;ref(Nation/C_Gold.jpg,nolink,25x25,Gold);50&amp;ref(Nation/C_Resource.jpg,nolink,25x25,Resource);25&amp;ref(Nation/C_Command.jpg,nolink,25x25,Commander Point);1|&amp;ref(Nation/R_Fort.jpg,nolink,25x25,Land Fortress);||&amp;ref(Nation/Squad.jpg,nolink,25x25,Squad);2&amp;ref(Nation/LivingLead.jpg,nolink,25x25,Leadership);40|20&amp;ref(Nation/Stealthy.jpg,nolink,25x25,Stealthy (40));&amp;ref(Nation/Flying.jpg,nolink,25x25,Flying);|
|~|&gt;|&gt;|&gt;|&gt;|&gt;|BGCOLOR(#F5F5F5):隠密行動可能な指揮官。指揮能力自体は乏しい|
|BGCOLOR(#F5F5F5):Harab Seraph|魔術師|&amp;ref(Nation/C_Gold.jpg,nolink,25x25,Gold);125&amp;ref(Nation/C_Resource.jpg,nolink,25x25,Resource);3&amp;ref(Nation/C_Command.jpg,nolink,25x25,Commander Point);2|&amp;ref(Nation/R_Fort.jpg,nolink,25x25,Land Fortress);|&amp;ref(Spell/P_Research.jpg,nolink,25x25,Lab Needed);|&amp;ref(Nation/Squad.jpg,nolink,25x25,Squad);2&amp;ref(Nation/LivingLead.jpg,nolink,25x25,Leadership);40+&amp;ref(Nation/MagicLead.jpg,nolink,25x25,Magic Leadership);5+&amp;ref(Nation/UndeadLead.jpg,nolink,25x25,Undead Leadership);30+|22&amp;ref(Nation/Flying.jpg,nolink,25x25,Flying);|
|~|&gt;|&gt;|&gt;|&gt;|&gt;|BGCOLOR(#F5F5F5):風や死の魔法技能を持つ。指揮も最低限可能|
|BGCOLOR(#F5F5F5):Iron Crafter|魔術師|&amp;ref(Nation/C_Gold.jpg,nolink,25x25,Gold);45&amp;ref(Nation/C_Resource.jpg,nolink,25x25,Resource);3&amp;ref(Nation/C_Command.jpg,nolink,25x25,Commander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
|~|&gt;|&gt;|&gt;|&gt;|&gt;|BGCOLOR(#F5F5F5):地の魔法技能を持つ鍛冶師。滞在する要塞に資源を追加|
|BGCOLOR(#F5F5F5):Caretaker|聖職者&amp;ref(Nation/Sacred.jpg,nolink,25x25,Sacred);|&amp;ref(Nation/C_Gold.jpg,nolink,25x25,Gold);100&amp;ref(Nation/C_Resource.jpg,nolink,25x25,Resource);1&amp;ref(Nation/C_Command.jpg,nolink,25x25,Commander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Leadership);30|22&amp;ref(Nation/Flying.jpg,nolink,25x25,Flying);|
|~|&gt;|&gt;|&gt;|&gt;|&gt;|BGCOLOR(#F5F5F5):レベル1の聖職者。地と死の魔法技能も持つ|
|BGCOLOR(#F5F5F5):Caelian Seraph|魔術師|&amp;ref(Nation/C_Gold.jpg,nolink,25x25,Gold);125&amp;ref(Nation/C_Resource.jpg,nolink,25x25,Resource);2&amp;ref(Nation/C_Command.jpg,nolink,25x25,Commander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Leadership);15|22&amp;ref(Nation/Flying.jpg,nolink,25x25,Flying);|
|~|&gt;|&gt;|&gt;|&gt;|&gt;|BGCOLOR(#F5F5F5):風と水の魔法技能を持つ。安定した実力だが数は出しにくい|
|BGCOLOR(#F5F5F5):Harab Elder|聖職者&amp;ref(Nation/Sacred.jpg,nolink,25x25,Sacred);|&amp;ref(Nation/C_Gold.jpg,nolink,25x25,Gold);305&amp;ref(Nation/C_Resource.jpg,nolink,25x25,Resource);3&amp;ref(Nation/C_Command.jpg,nolink,25x25,Commander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Leadership);60+|18&amp;ref(Nation/Flying.jpg,nolink,25x25,Flying);|
|~|&gt;|&gt;|&gt;|&gt;|&gt;|BGCOLOR(#F5F5F5):レベル2の聖職者。風、死、地などの魔法技能を持つ|
***兵士
|名称|種別|コスト|&gt;|雇用条件|指揮枠|行軍|
|BGCOLOR(#F5F5F5):Spire Horn Militia|飛行兵|&amp;ref(Nation/C_Gold.jpg,nolink,25x25,Gold);8&amp;ref(Nation/C_Resource.jpg,nolink,25x25,Resource);5&amp;ref(Nation/C_Recruitment.jpg,nolink,25x25,Recruitment Point);5|&amp;ref(Nation/R_Fort.jpg,nolink,25x25,Land Fortress);||&amp;ref(Nation/LivingLead.jpg,nolink,25x25,Living);|16&amp;ref(Nation/Flying.jpg,nolink,25x25,Flying);|
|~|&gt;|&gt;|&gt;|&gt;|&gt;|BGCOLOR(#F5F5F5):氷の槍を持つ民兵。Spire Horn特有の嵐耐性は持たない|
|BGCOLOR(#F5F5F5):Spire Horn Archer|射手|&amp;ref(Nation/C_Gold.jpg,nolink,25x25,Gold);10&amp;ref(Nation/C_Resource.jpg,nolink,25x25,Resource);6&amp;ref(Nation/C_Recruitment.jpg,nolink,25x25,Recruitment Point);9|&amp;ref(Nation/R_Fort.jpg,nolink,25x25,Land Fortress);||&amp;ref(Nation/LivingLead.jpg,nolink,25x25,Living);|20&amp;ref(Nation/Flying.jpg,nolink,25x25,Flying);&amp;ref(Nation/Storm-Immunity.jpg,nolink,25x25,Storm Immunity);|
|~|&gt;|&gt;|&gt;|&gt;|&gt;|BGCOLOR(#F5F5F5):非常に腕の良い複合弓兵。嵐でも精度は落ちないが矢は落とされる|
|BGCOLOR(#F5F5F5):Spire Horn Warrior|飛行兵|&amp;ref(Nation/C_Gold.jpg,nolink,25x25,Gold);10&amp;ref(Nation/C_Resource.jpg,nolink,25x25,Resource);7&amp;ref(Nation/C_Recruitment.jpg,nolink,25x25,Recruitment Point);9|&amp;ref(Nation/R_Fort.jpg,nolink,25x25,Land Fortress);||&amp;ref(Nation/LivingLead.jpg,nolink,25x25,Living);|20&amp;ref(Nation/Flying.jpg,nolink,25x25,Flying);&amp;ref(Nation/Storm-Immunity.jpg,nolink,25x25,Storm Immunity);|
|~|&gt;|&gt;|&gt;|&gt;|&gt;|BGCOLOR(#F5F5F5):氷の突撃槍と盾を持つ軽戦士。最初の一撃の重さは侮れない|
|BGCOLOR(#F5F5F5):Storm Guard|飛行兵|&amp;ref(Nation/C_Gold.jpg,nolink,25x25,Gold);15&amp;ref(Nation/C_Resource.jpg,nolink,25x25,Resource);31&amp;ref(Nation/C_Recruitment.jpg,nolink,25x25,Recruitment Point);21|&amp;ref(Nation/R_Fort.jpg,nolink,25x25,Land Fortress);||&amp;ref(Nation/LivingLead.jpg,nolink,25x25,Living);|20&amp;ref(Nation/Flying.jpg,nolink,25x25,Flying);&amp;ref(Nation/Storm-Immunity.jpg,nolink,25x25,Storm Immunity);|
|~|&gt;|&gt;|&gt;|&gt;|&gt;|BGCOLOR(#F5F5F5):氷の突撃槍と盾を持つ戦士。耐性が高めで氷の防具を纏う|
|BGCOLOR(#F5F5F5):Airya Light Infantry|飛行兵|&amp;ref(Nation/C_Gold.jpg,nolink,25x25,Gold);10&amp;ref(Nation/C_Resource.jpg,nolink,25x25,Resource);11&amp;ref(Nation/C_Recruitment.jpg,nolink,25x25,Recruitment Point);9|&amp;ref(Nation/R_Fort.jpg,nolink,25x25,Land Fortress);||&amp;ref(Nation/LivingLead.jpg,nolink,25x25,Living);|20&amp;ref(Nation/Flying.jpg,nolink,25x25,Flying);|
|~|&gt;|&gt;|&gt;|&gt;|&gt;|BGCOLOR(#F5F5F5):氷の突撃槍と盾を持つ軽戦士。氷の防具の強度は州の気候の影響を受ける|
|BGCOLOR(#F5F5F5):Airya Infantry|飛行兵|&amp;ref(Nation/C_Gold.jpg,nolink,25x25,Gold);10&amp;ref(Nation/C_Resource.jpg,nolink,25x25,Resource);16&amp;ref(Nation/C_Recruitment.jpg,nolink,25x25,Recruitment Point);9|&amp;ref(Nation/R_Fort.jpg,nolink,25x25,Land Fortress);||&amp;ref(Nation/LivingLead.jpg,nolink,25x25,Living);|20&amp;ref(Nation/Flying.jpg,nolink,25x25,Flying);|
|~|&gt;|&gt;|&gt;|&gt;|&gt;|BGCOLOR(#F5F5F5):氷の剣と盾を持つ戦士。Airyaは筋力やHPに問題を抱える|
|BGCOLOR(#F5F5F5):Raptorian Militia|飛行兵|&amp;ref(Nation/C_Gold.jpg,nolink,25x25,Gold);8&amp;ref(Nation/C_Resource.jpg,nolink,25x25,Resource);4&amp;ref(Nation/C_Recruitment.jpg,nolink,25x25,Recruitment Point);5|&amp;ref(Nation/R_Fort.jpg,nolink,25x25,Land Fortress);||&amp;ref(Nation/LivingLead.jpg,nolink,25x25,Living);|16&amp;ref(Nation/Flying.jpg,nolink,25x25,Flying);|
|~|&gt;|&gt;|&gt;|&gt;|&gt;|BGCOLOR(#F5F5F5):槍を持つ民兵。包囲戦の人手としては優秀|
|BGCOLOR(#F5F5F5):Raptorian Warrior|飛行兵|&amp;ref(Nation/C_Gold.jpg,nolink,25x25,Gold);10&amp;ref(Nation/C_Resource.jpg,nolink,25x25,Resource);12&amp;ref(Nation/C_Recruitment.jpg,nolink,25x25,Recruitment Point);9|&amp;ref(Nation/R_Fort.jpg,nolink,25x25,Land Fortress);||&amp;ref(Nation/LivingLead.jpg,nolink,25x25,Living);|18&amp;ref(Nation/Flying.jpg,nolink,25x25,Flying);|
|~|&gt;|&gt;|&gt;|&gt;|&gt;|BGCOLOR(#F5F5F5):突撃槍と盾を持つ戦士。Raptorは戦闘技能が高め|
|BGCOLOR(#F5F5F5):Raptorian Warrior|飛行兵|&amp;ref(Nation/C_Gold.jpg,nolink,25x25,Gold);10&amp;ref(Nation/C_Resource.jpg,nolink,25x25,Resource);24&amp;ref(Nation/C_Recruitment.jpg,nolink,25x25,Recruitment Point);9|&amp;ref(Nation/R_Fort.jpg,nolink,25x25,Land Fortress);||&amp;ref(Nation/LivingLead.jpg,nolink,25x25,Living);|18&amp;ref(Nation/Flying.jpg,nolink,25x25,Flying);|
|~|&gt;|&gt;|&gt;|&gt;|&gt;|BGCOLOR(#F5F5F5):突撃槍と盾を持つ戦士。鎧が少し強化されている|
|BGCOLOR(#F5F5F5):Raptorian Warrior|飛行兵|&amp;ref(Nation/C_Gold.jpg,nolink,25x25,Gold);10&amp;ref(Nation/C_Resource.jpg,nolink,25x25,Resource);26&amp;ref(Nation/C_Recruitment.jpg,nolink,25x25,Recruitment Point);9|&amp;ref(Nation/R_Fort.jpg,nolink,25x25,Land Fortress);||&amp;ref(Nation/LivingLead.jpg,nolink,25x25,Living);|18&amp;ref(Nation/Flying.jpg,nolink,25x25,Flying);|
|~|&gt;|&gt;|&gt;|&gt;|&gt;|BGCOLOR(#F5F5F5):長剣と盾を持つ戦士。突撃はできないが純粋な戦闘力は上|
|BGCOLOR(#F5F5F5):Iron Crow|飛行兵|&amp;ref(Nation/C_Gold.jpg,nolink,25x25,Gold);14&amp;ref(Nation/C_Resource.jpg,nolink,25x25,Resource);26&amp;ref(Nation/C_Recruitment.jpg,nolink,25x25,Recruitment Point);18|&amp;ref(Nation/R_Fort.jpg,nolink,25x25,Land Fortress);||&amp;ref(Nation/LivingLead.jpg,nolink,25x25,Living);|18&amp;ref(Nation/Flying.jpg,nolink,25x25,Flying);|
|~|&gt;|&gt;|&gt;|&gt;|&gt;|BGCOLOR(#F5F5F5):長剣と盾を持つ戦士。戦闘技能が向上している|
|BGCOLOR(#F5F5F5):Raven Guard|飛行兵|&amp;ref(Nation/C_Gold.jpg,nolink,25x25,Gold);16&amp;ref(Nation/C_Resource.jpg,nolink,25x25,Resource);23&amp;ref(Nation/C_Recruitment.jpg,nolink,25x25,Recruitment Point);23|&amp;ref(Nation/R_Fort.jpg,nolink,25x25,Land Fortress);||&amp;ref(Nation/LivingLead.jpg,nolink,25x25,Living);|18&amp;ref(Nation/Flying.jpg,nolink,25x25,Flying);|
|~|&gt;|&gt;|&gt;|&gt;|&gt;|BGCOLOR(#F5F5F5):小剣と短剣を持つ戦士。密度の不足を手数で補える|
|BGCOLOR(#F5F5F5):Mammoth|軍用象|&amp;ref(Nation/C_Gold.jpg,nolink,25x25,Gold);120&amp;ref(Nation/C_Resource.jpg,nolink,25x25,Resource);20&amp;ref(Nation/C_Recruitment.jpg,nolink,25x25,Recruitment Point);30|&amp;ref(Nation/R_Fort.jpg,nolink,25x25,Land Fortress);||&amp;ref(Nation/LivingLead.jpg,nolink,25x25,Living);&amp;ref(Nation/Animal.jpg,nolink,25x25,Animal);|20&amp;ref(Nation/Snow-Move.jpg,nolink,25x25,Snow Move);|
|~|&gt;|&gt;|&gt;|&gt;|&gt;|BGCOLOR(#F5F5F5):敵を蹂躙する巨大生物。普通の象より勇敢で冷気にも強い|
|BGCOLOR(#F5F5F5):Iceclad|飛行兵|&amp;ref(Nation/C_Gold.jpg,nolink,25x25,Gold);15&amp;ref(Nation/C_Resource.jpg,nolink,25x25,Resource);40&amp;ref(Nation/C_Recruitment.jpg,nolink,25x25,Recruitment Point);21|&amp;ref(Nation/R_Capital.jpg,nolink,25x25,National Capital);||&amp;ref(Nation/LivingLead.jpg,nolink,25x25,Living);|18&amp;ref(Nation/Flying.jpg,nolink,25x25,Flying);|
|~|&gt;|&gt;|&gt;|&gt;|&gt;|BGCOLOR(#F5F5F5):氷の突撃槍と盾を持つ重戦士。他のAirya以上に気候の影響が大きい|
|BGCOLOR(#F5F5F5):Iron Hail Archer|射手&amp;ref(Nation/Sacred.jpg,nolink,25x25,Sacred);|&amp;ref(Nation/C_Gold.jpg,nolink,25x25,Gold);16&amp;ref(Nation/C_Resource.jpg,nolink,25x25,Resource);9&amp;ref(Nation/C_Recruitment.jpg,nolink,25x25,Recruitment Point);16|&amp;ref(Nation/R_Capital.jpg,nolink,25x25,National Capital);|&amp;ref(Spell/P_Holy.jpg,nolink,25x25,Temple Needed);|&amp;ref(Nation/LivingLead.jpg,nolink,25x25,Living);|12|
|~|&gt;|&gt;|&gt;|&gt;|&gt;|BGCOLOR(#F5F5F5):複合弓を使う弓兵。祝福を活かせるなら有用|
|BGCOLOR(#F5F5F5):Earthbound|歩兵&amp;ref(Nation/Sacred.jpg,nolink,25x25,Sacred);|&amp;ref(Nation/C_Gold.jpg,nolink,25x25,Gold);23&amp;ref(Nation/C_Resource.jpg,nolink,25x25,Resource);38&amp;ref(Nation/C_Recruitment.jpg,nolink,25x25,Recruitment Point);27|&amp;ref(Nation/R_Capital.jpg,nolink,25x25,National Capital);|&amp;ref(Spell/P_Holy.jpg,nolink,25x25,Temple Needed);|&amp;ref(Nation/LivingLead.jpg,nolink,25x25,Living);|8|
|~|&gt;|&gt;|&gt;|&gt;|&gt;|BGCOLOR(#F5F5F5):小剣、弩、騎盾を持つ重歩兵。鈍重だが遠近共に対応できる|
**守備隊
|種別|指揮官|兵士|備考|
|陸上下位|Storm General|Raptorian Militia:10　Spire Horn Warrior:10||
|陸上上位|Harab Seraph|Airya Infantry:10　Raptorian Warrior:10|Raptorianは長剣装備|
|陸上要塞|Storm General|Spire Horn Archer:10||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|魔法土地|The Citadel of Frozen Crystal, Ravens Vale|
|宝石収入|&amp;ref(Spell/V_Air.jpg,nolink,25x25,Air Gem);1&amp;ref(Spell/V_Water.jpg,nolink,25x25,Water Gem);1&amp;ref(Spell/V_Earth.jpg,nolink,25x25,Earth Gem);1&amp;ref(Spell/V_Death.jpg,nolink,25x25,Death Gem);1|
|特殊機能||
***魔法技能
|名称|雇用|固定魔力|変動魔力|研究力|特殊能力|
|Harab Seraph|&amp;ref(Nation/R_Fort.jpg,nolink,25x25,Land Fortress);|&amp;ref(Spell/P_Air.jpg,nolink,25x25,Air);1&amp;ref(Spell/P_Death.jpg,nolink,25x25,Death);1|&amp;ref(Spell/P_Fire.jpg,nolink,25x25,Fire);&amp;ref(Spell/P_Air.jpg,nolink,25x25,Air);&amp;ref(Spell/P_Water.jpg,nolink,25x25,Water);&amp;ref(Spell/P_Earth.jpg,nolink,25x25,Earth);&amp;ref(Spell/P_Death.jpg,nolink,25x25,Death);+1:100%|&amp;ref(Spell/P_Research.jpg,nolink,25x25,Research);11||
|Iron Crafter|&amp;ref(Nation/R_Fort.jpg,nolink,25x25,Land Fortress);|&amp;ref(Spell/P_Earth.jpg,nolink,25x25,Earth);1||&amp;ref(Spell/P_Research.jpg,nolink,25x25,Research);7|&amp;ref(Nation/Forge-Bonus.jpg,nolink,25x25,Forge Bonus (1));&amp;ref(Nation/Resource-Bonus.jpg,nolink,25x25,Resource Bonus (10));|
|Caretaker|&amp;ref(Nation/R_Fort.jpg,nolink,25x25,Land Fortress);|&amp;ref(Spell/P_Earth.jpg,nolink,25x25,Earth);1&amp;ref(Spell/P_Death.jpg,nolink,25x25,Death);1&amp;ref(Spell/P_Holy.jpg,nolink,25x25,Holy);1||&amp;ref(Spell/P_Research.jpg,nolink,25x25,Research);9|&amp;ref(Nation/Sacred.jpg,nolink,25x25,Sacred);|
|Caelian Seraph|&amp;ref(Nation/R_Capital.jpg,nolink,25x25,National Capital);|&amp;ref(Spell/P_Air.jpg,nolink,25x25,Air);2&amp;ref(Spell/P_Water.jpg,nolink,25x25,Water);1||&amp;ref(Spell/P_Research.jpg,nolink,25x25,Research);11||
|Harab Elder|&amp;ref(Nation/R_Capital.jpg,nolink,25x25,National Capital);|&amp;ref(Spell/P_Air.jpg,nolink,25x25,Air);2&amp;ref(Spell/P_Earth.jpg,nolink,25x25,Earth);1&amp;ref(Spell/P_Death.jpg,nolink,25x25,Death);2&amp;ref(Spell/P_Holy.jpg,nolink,25x25,Holy);2|&amp;ref(Spell/P_Fire.jpg,nolink,25x25,Fire);&amp;ref(Spell/P_Air.jpg,nolink,25x25,Air);&amp;ref(Spell/P_Water.jpg,nolink,25x25,Water);&amp;ref(Spell/P_Earth.jpg,nolink,25x25,Earth);&amp;ref(Spell/P_Death.jpg,nolink,25x25,Death);+1:100%&amp;br;&amp;ref(Spell/P_Fire.jpg,nolink,25x25,Fire);&amp;ref(Spell/P_Air.jpg,nolink,25x25,Air);&amp;ref(Spell/P_Water.jpg,nolink,25x25,Water);&amp;ref(Spell/P_Earth.jpg,nolink,25x25,Earth);&amp;ref(Spell/P_Death.jpg,nolink,25x25,Death);+1:10%|&amp;ref(Spell/P_Research.jpg,nolink,25x25,Research);17+|&amp;ref(Nation/Sacred.jpg,nolink,25x25,Sacred);|
|Ahurani|&amp;ref(Item/Master-Ritualist.jpg,nolink,25x25,Ritual Spell);|&amp;ref(Spell/P_Water.jpg,nolink,25x25,Water);2&amp;ref(Spell/P_Holy.jpg,nolink,25x25,Holy);1||&amp;ref(Spell/P_Research.jpg,nolink,25x25,Research);9|&amp;ref(Nation/Disease-Healer.jpg,nolink,25x25,Disease Healer (1));&amp;ref(Nation/Sacred.jpg,nolink,25x25,Sacred);|
|Yazad of Fire|&amp;ref(Item/Master-Ritualist.jpg,nolink,25x25,Ritual Spell);|&amp;ref(Spell/P_Fire.jpg,nolink,25x25,Fire);4&amp;ref(Spell/P_Astral.jpg,nolink,25x25,Astral);2&amp;ref(Spell/P_Holy.jpg,nolink,25x25,Holy);2||&amp;ref(Spell/P_Research.jpg,nolink,25x25,Research);17|&amp;ref(Nation/Sacred.jpg,nolink,25x25,Sacred);|
|Yazad of Justice|&amp;ref(Item/Master-Ritualist.jpg,nolink,25x25,Ritual Spell);|&amp;ref(Spell/P_Fire.jpg,nolink,25x25,Fire);3&amp;ref(Spell/P_Astral.jpg,nolink,25x25,Astral);3&amp;ref(Spell/P_Holy.jpg,nolink,25x25,Holy);2||&amp;ref(Spell/P_Research.jpg,nolink,25x25,Research);17|&amp;ref(Nation/Sacred.jpg,nolink,25x25,Sacred);|
|Yazad of Water|&amp;ref(Item/Master-Ritualist.jpg,nolink,25x25,Ritual Spell);|&amp;ref(Spell/P_Water.jpg,nolink,25x25,Water);4&amp;ref(Spell/P_Astral.jpg,nolink,25x25,Astral);2&amp;ref(Spell/P_Holy.jpg,nolink,25x25,Holy);2||&amp;ref(Spell/P_Research.jpg,nolink,25x25,Research);17|&amp;ref(Nation/Sacred.jpg,nolink,25x25,Sacred);|
|Yazad of the Earth|&amp;ref(Item/Master-Ritualist.jpg,nolink,25x25,Ritual Spell);|&amp;ref(Spell/P_Earth.jpg,nolink,25x25,Earth);3&amp;ref(Spell/P_Astral.jpg,nolink,25x25,Astral);2&amp;ref(Spell/P_Nature.jpg,nolink,25x25,Nature);2&amp;ref(Spell/P_Holy.jpg,nolink,25x25,Holy);2||&amp;ref(Spell/P_Research.jpg,nolink,25x25,Research);19|&amp;ref(Nation/Sacred.jpg,nolink,25x25,Sacred);|
|Yazad of the Sky|&amp;ref(Item/Master-Ritualist.jpg,nolink,25x25,Ritual Spell);|&amp;ref(Spell/P_Air.jpg,nolink,25x25,Air);4&amp;ref(Spell/P_Astral.jpg,nolink,25x25,Astral);2&amp;ref(Spell/P_Holy.jpg,nolink,25x25,Holy);2||&amp;ref(Spell/P_Research.jpg,nolink,25x25,Research);17|&amp;ref(Nation/Sacred.jpg,nolink,25x25,Sacred);|
|Yazad of the Stars|&amp;ref(Item/Master-Ritualist.jpg,nolink,25x25,Ritual Spell);|&amp;ref(Spell/P_Air.jpg,nolink,25x25,Air);2&amp;ref(Spell/P_Astral.jpg,nolink,25x25,Astral);4&amp;ref(Spell/P_Holy.jpg,nolink,25x25,Holy);2||&amp;ref(Spell/P_Research.jpg,nolink,25x25,Research);17|&amp;ref(Nation/Sacred.jpg,nolink,25x25,Sacred);|
|Daeva of Frost and Snow|&amp;ref(Item/Master-Ritualist.jpg,nolink,25x25,Ritual Spell);|&amp;ref(Spell/P_Water.jpg,nolink,25x25,Water);3&amp;ref(Spell/P_Death.jpg,nolink,25x25,Death);3&amp;ref(Spell/P_Holy.jpg,nolink,25x25,Holy);2||&amp;ref(Spell/P_Research.jpg,nolink,25x25,Research);17|&amp;ref(Nation/Sacred.jpg,nolink,25x25,Sacred);|
|Daeva of Shooting Stars|&amp;ref(Item/Master-Ritualist.jpg,nolink,25x25,Ritual Spell);|&amp;ref(Spell/P_Astral.jpg,nolink,25x25,Astral);3&amp;ref(Spell/P_Death.jpg,nolink,25x25,Death);3&amp;ref(Spell/P_Holy.jpg,nolink,25x25,Holy);2||&amp;ref(Spell/P_Research.jpg,nolink,25x25,Research);17|&amp;ref(Nation/Sacred.jpg,nolink,25x25,Sacred);|
|Pairika|&amp;ref(Item/Master-Ritualist.jpg,nolink,25x25,Ritual Spell);|&amp;ref(Spell/P_Fire.jpg,nolink,25x25,Fire);2&amp;ref(Spell/P_Death.jpg,nolink,25x25,Death);2&amp;ref(Spell/P_Blood.jpg,nolink,25x25,Blood);3&amp;ref(Spell/P_Holy.jpg,nolink,25x25,Holy);2||&amp;ref(Spell/P_Research.jpg,nolink,25x25,Research);19|&amp;ref(Nation/Sacred.jpg,nolink,25x25,Sacred);|
|Yata|&amp;ref(Item/Master-Ritualist.jpg,nolink,25x25,Ritual Spell);|&amp;ref(Spell/P_Fire.jpg,nolink,25x25,Fire);3&amp;ref(Spell/P_Death.jpg,nolink,25x25,Death);3&amp;ref(Spell/P_Holy.jpg,nolink,25x25,Holy);2||&amp;ref(Spell/P_Research.jpg,nolink,25x25,Research);17|&amp;ref(Nation/Sacred.jpg,nolink,25x25,Sacred);|
|Ancestral Fravashi|&amp;ref(Item/Master-Ritualist.jpg,nolink,25x25,Ritual Spell);|&amp;ref(Spell/P_Air.jpg,nolink,25x25,Air);3&amp;ref(Spell/P_Astral.jpg,nolink,25x25,Astral);2&amp;ref(Spell/P_Holy.jpg,nolink,25x25,Holy);3||&amp;ref(Spell/P_Research.jpg,nolink,25x25,Research);15|&amp;ref(Nation/Sacred.jpg,nolink,25x25,Sacred);|
|Spenta of Animals|&amp;ref(Nation/Unique.jpg,nolink,25x25,Ritual Spell (Unique Unit));|&amp;ref(Spell/P_Nature.jpg,nolink,25x25,Nature);5&amp;ref(Spell/P_Holy.jpg,nolink,25x25,Holy);3||&amp;ref(Spell/P_Research.jpg,nolink,25x25,Research);15|&amp;ref(Nation/Sacred.jpg,nolink,25x25,Sacred);|
|Spenta of Fire|&amp;ref(Nation/Unique.jpg,nolink,25x25,Ritual Spell (Unique Unit));|&amp;ref(Spell/P_Fire.jpg,nolink,25x25,Fire);5&amp;ref(Spell/P_Holy.jpg,nolink,25x25,Holy);3||&amp;ref(Spell/P_Research.jpg,nolink,25x25,Research);15|&amp;ref(Nation/Sacred.jpg,nolink,25x25,Sacred);|
|Spenta of Plants|&amp;ref(Nation/Unique.jpg,nolink,25x25,Ritual Spell (Unique Unit));|&amp;ref(Spell/P_Earth.jpg,nolink,25x25,Earth);2&amp;ref(Spell/P_Nature.jpg,nolink,25x25,Nature);3&amp;ref(Spell/P_Holy.jpg,nolink,25x25,Holy);3||&amp;ref(Spell/P_Research.jpg,nolink,25x25,Research);15|&amp;ref(Nation/Sacred.jpg,nolink,25x25,Sacred);|
|Spenta of Sky and Metals|&amp;ref(Nation/Unique.jpg,nolink,25x25,Ritual Spell (Unique Unit));|&amp;ref(Spell/P_Air.jpg,nolink,25x25,Air);4&amp;ref(Spell/P_Earth.jpg,nolink,25x25,Earth);3&amp;ref(Spell/P_Holy.jpg,nolink,25x25,Holy);4||&amp;ref(Spell/P_Research.jpg,nolink,25x25,Research);19|&amp;ref(Nation/Sacred.jpg,nolink,25x25,Sacred);|
|Spenta of Waters|&amp;ref(Nation/Unique.jpg,nolink,25x25,Ritual Spell (Unique Unit));|&amp;ref(Spell/P_Water.jpg,nolink,25x25,Water);4&amp;ref(Spell/P_Holy.jpg,nolink,25x25,Holy);3||&amp;ref(Spell/P_Research.jpg,nolink,25x25,Research);13|&amp;ref(Nation/Healer.jpg,nolink,25x25,Healer (3));&amp;ref(Nation/Sacred.jpg,nolink,25x25,Sacred);|
|Spenta of the Earth|&amp;ref(Nation/Unique.jpg,nolink,25x25,Ritual Spell (Unique Unit));|&amp;ref(Spell/P_Earth.jpg,nolink,25x25,Earth);4&amp;ref(Spell/P_Nature.jpg,nolink,25x25,Nature);2&amp;ref(Spell/P_Holy.jpg,nolink,25x25,Holy);4||&amp;ref(Spell/P_Research.jpg,nolink,25x25,Research);17|&amp;ref(Nation/Sacred.jpg,nolink,25x25,Sacred);|
|Daeva of Aging|&amp;ref(Nation/Unique.jpg,nolink,25x25,Ritual Spell (Unique Unit));|&amp;ref(Spell/P_Death.jpg,nolink,25x25,Death);5&amp;ref(Spell/P_Holy.jpg,nolink,25x25,Holy);3||&amp;ref(Spell/P_Research.jpg,nolink,25x25,Research);15|&amp;ref(Nation/Sacred.jpg,nolink,25x25,Sacred);|
|Daeva of Destruction|&amp;ref(Nation/Unique.jpg,nolink,25x25,Ritual Spell (Unique Unit));|&amp;ref(Spell/P_Fire.jpg,nolink,25x25,Fire);4&amp;ref(Spell/P_Earth.jpg,nolink,25x25,Earth);3&amp;ref(Spell/P_Death.jpg,nolink,25x25,Death);2&amp;ref(Spell/P_Holy.jpg,nolink,25x25,Holy);3||&amp;ref(Spell/P_Research.jpg,nolink,25x25,Research);23|&amp;ref(Nation/Sacred.jpg,nolink,25x25,Sacred);|
|Daeva of Discontent|&amp;ref(Nation/Unique.jpg,nolink,25x25,Ritual Spell (Unique Unit));|&amp;ref(Spell/P_Earth.jpg,nolink,25x25,Earth);4&amp;ref(Spell/P_Death.jpg,nolink,25x25,Death);3&amp;ref(Spell/P_Holy.jpg,nolink,25x25,Holy);4||&amp;ref(Spell/P_Research.jpg,nolink,25x25,Research);19|&amp;ref(Nation/Sacred.jpg,nolink,25x25,Sacred);|
|Daeva of Evil Intentions|&amp;ref(Nation/Unique.jpg,nolink,25x25,Ritual Spell (Unique Unit));|&amp;ref(Spell/P_Death.jpg,nolink,25x25,Death);4&amp;ref(Spell/P_Blood.jpg,nolink,25x25,Blood);3&amp;ref(Spell/P_Holy.jpg,nolink,25x25,Holy);3||&amp;ref(Spell/P_Research.jpg,nolink,25x25,Research);19|&amp;ref(Nation/Sacred.jpg,nolink,25x25,Sacred);|
|Daeva of Frozen Minds|&amp;ref(Nation/Unique.jpg,nolink,25x25,Ritual Spell (Unique Unit));|&amp;ref(Spell/P_Fire.jpg,nolink,25x25,Fire);3&amp;ref(Spell/P_Death.jpg,nolink,25x25,Death);4&amp;ref(Spell/P_Holy.jpg,nolink,25x25,Holy);3||&amp;ref(Spell/P_Research.jpg,nolink,25x25,Research);19|&amp;ref(Nation/Sacred.jpg,nolink,25x25,Sacred);|
|Daeva of Oppression|&amp;ref(Nation/Unique.jpg,nolink,25x25,Ritual Spell (Unique Unit));|&amp;ref(Spell/P_Fire.jpg,nolink,25x25,Fire);4&amp;ref(Spell/P_Blood.jpg,nolink,25x25,Blood);3&amp;ref(Spell/P_Holy.jpg,nolink,25x25,Holy);4||&amp;ref(Spell/P_Research.jpg,nolink,25x25,Research);19|&amp;ref(Nation/Sacred.jpg,nolink,25x25,Sacred);|
***固有呪文
|領域|名称|主系統|副系統|消費|使用場面|簡易分類|
|Conjuration Lv3|Herd of Elephants|&amp;ref(Spell/P_Nature.jpg,nolink,25x25,Nature);2||&amp;ref(Spell/V_Nature.jpg,nolink,25x25,Nature Gem);25|儀式/陸上専用|兵士召喚|
|~|~|&gt;|&gt;|&gt;|&gt;|敵を蹂躙する臆病な巨大生物Elephantを5+体召喚します|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Lv5|Call Ahurani|&amp;ref(Spell/P_Astral.jpg,nolink,25x25,Astral);2|&amp;ref(Spell/P_Water.jpg,nolink,25x25,Water);1|&amp;ref(Spell/V_Astral.jpg,nolink,25x25,Astral Pearl);12|儀式/陸上専用|指揮官召喚|
|~|~|&gt;|&gt;|&gt;|&gt;|雨を伴う天の存在Ahuraniを召喚します|
|Conjuration Lv5|Summon Yazatas|&amp;ref(Spell/P_Astral.jpg,nolink,25x25,Astral);2||&amp;ref(Spell/V_Astral.jpg,nolink,25x25,Astral Pearl);15|儀式/陸上専用|兵士召喚|
|~|~|&gt;|&gt;|&gt;|&gt;|魔法の武具を持つ美しきCaelianの祖Yazadを6体召喚します|
|Conjuration Lv5|Call Daevas|&amp;ref(Spell/P_Death.jpg,nolink,25x25,Death);2|&amp;ref(Spell/P_Fire.jpg,nolink,25x25,Fire);1|&amp;ref(Spell/V_Death.jpg,nolink,25x25,Death Gem);15|儀式/陸上専用|兵士召喚|
|~|~|&gt;|&gt;|&gt;|&gt;|魔法の武具を持つ恐ろしきRaptorの祖Daevaを6体召喚します|
|Conjuration Lv5|Call Jahi|&amp;ref(Spell/P_Death.jpg,nolink,25x25,Death);3|&amp;ref(Spell/P_Fire.jpg,nolink,25x25,Fire);1|&amp;ref(Spell/V_Death.jpg,nolink,25x25,Death Gem);15|儀式/陸上専用|指揮官召喚|
|~|~|&gt;|&gt;|&gt;|&gt;|密偵と誘惑を担う悪しき存在Jahiを召喚します|
|Conjuration Lv6|Call Celestial Yazad|&amp;ref(Spell/P_Astral.jpg,nolink,25x25,Astral);4||&amp;ref(Spell/V_Astral.jpg,nolink,25x25,Astral Pearl);40|儀式/陸上専用|指揮官召喚|
|~|~|&gt;|&gt;|&gt;|&gt;|強大な魔力を持つ6種の高位Yazadの1体を召喚します|
|Conjuration Lv6|Call Yata|&amp;ref(Spell/P_Death.jpg,nolink,25x25,Death);3|&amp;ref(Spell/P_Fire.jpg,nolink,25x25,Fire);2|&amp;ref(Spell/V_Death.jpg,nolink,25x25,Death Gem);40|儀式/陸上専用|指揮官召喚|
|~|~|&gt;|&gt;|&gt;|&gt;|強大な魔力を持つ4種の高位Daevaの1体を召喚します|
|Conjuration Lv7|Call Fravashi|&amp;ref(Spell/P_Astral.jpg,nolink,25x25,Astral);3||&amp;ref(Spell/V_Astral.jpg,nolink,25x25,Astral Pearl);30|儀式/陸上専用|指揮官召喚|
|~|~|&gt;|&gt;|&gt;|&gt;|死せる英雄の守護霊Ancestral Fravashiを召喚します|
|Conjuration Lv8|Call Amesha Spenta|&amp;ref(Spell/P_Astral.jpg,nolink,25x25,Astral);5||&amp;ref(Spell/V_Astral.jpg,nolink,25x25,Astral Pearl);60|儀式/陸上専用|指揮官召喚|
|~|~|&gt;|&gt;|&gt;|&gt;|6体のAmesha Spentaのうちの1体を召喚します|
|Conjuration Lv8|Call Greater Daeva|&amp;ref(Spell/P_Death.jpg,nolink,25x25,Death);4|&amp;ref(Spell/P_Fire.jpg,nolink,25x25,Fire);2|&amp;ref(Spell/V_Death.jpg,nolink,25x25,Death Gem);60|儀式/陸上専用|指揮官召喚|
|~|~|&gt;|&gt;|&gt;|&gt;|6体のGreater Daevaのうちの1体を召喚します|
|Thaumaturgy Lv6|Parting of the Soul|&amp;ref(Spell/P_Death.jpg,nolink,25x25,Death);1|&amp;ref(Spell/P_Air.jpg,nolink,25x25,Air);1||戦闘/陸上専用|麻痺|
|~|~|&gt;|&gt;|&gt;|&gt;|敵を麻痺させようと試み3体のBlack Hawkに襲撃させます|
|Thaumaturgy Lv7|Call of the Drugvant|&amp;ref(Spell/P_Death.jpg,nolink,25x25,Death);4|&amp;ref(Spell/P_Fire.jpg,nolink,25x25,Fire);1|&amp;ref(Spell/V_Death.jpg,nolink,25x25,Death Gem);15|儀式/陸上専用|災害誘発|
|~|~|&gt;|&gt;|&gt;|&gt;|指定した州に悪を広め盗賊などに襲撃させます|
***固有アイテム
なし
**聖職
***支配圏特殊効果
なし
***聖職者特殊能力
なし
</v>
      </c>
    </row>
    <row r="84" spans="1:31" x14ac:dyDescent="0.15">
      <c r="A84" t="s">
        <v>3012</v>
      </c>
      <c r="B84" t="s">
        <v>2913</v>
      </c>
      <c r="C84" t="s">
        <v>3029</v>
      </c>
      <c r="D84" t="s">
        <v>3080</v>
      </c>
      <c r="E84" s="10" t="s">
        <v>14421</v>
      </c>
      <c r="F84" s="10" t="s">
        <v>14345</v>
      </c>
      <c r="H84" t="s">
        <v>14346</v>
      </c>
      <c r="K84" t="s">
        <v>14420</v>
      </c>
      <c r="L84" t="s">
        <v>14347</v>
      </c>
      <c r="M84" t="s">
        <v>14348</v>
      </c>
      <c r="P84">
        <v>4</v>
      </c>
      <c r="T84">
        <v>100</v>
      </c>
      <c r="U84">
        <v>500</v>
      </c>
      <c r="W84">
        <v>400</v>
      </c>
      <c r="Y84" t="s">
        <v>14349</v>
      </c>
      <c r="Z84" t="s">
        <v>14350</v>
      </c>
      <c r="AB84" t="str">
        <f t="shared" si="5"/>
        <v>|BGCOLOR(#FDFDFD):[[&amp;ref(C'tis.jpg,nolink,50x65,C'tis, Desert Tombs);&gt;./C'tis]]</v>
      </c>
      <c r="AC84" t="str">
        <f t="shared" ca="1" si="4"/>
        <v>|BGCOLOR(#FAEBD7):[[''C'tis''&gt;./C'tis]]</v>
      </c>
      <c r="AD84"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v>
      </c>
      <c r="AE84" t="str">
        <f ca="1">CONCATENATE("*",B84,", ",C84,CHAR(10),E84,CHAR(10),"**国勢",CHAR(10),"|種族|",F84,"|",CHAR(10),"|経済|",G84,"|",CHAR(10),"|気候|",IF(H84&lt;&gt;"",REPT(SUBSTITUTE(SUBSTITUTE(LEFT(H84,4),"Heat","&amp;ref(Spell/S_Heat.jpg,nolink,25x25,Heat);"),"Cold","&amp;ref(Spell/S_Cold.jpg,nolink,25x25,Cold);"),RIGHT(H84,1)),""),"|",CHAR(10),"|祝福|",SUBSTITUTE(SUBSTITUTE(SUBSTITUTE(SUBSTITUTE(SUBSTITUTE(SUBSTITUTE(SUBSTITUTE(SUBSTITUTE(J84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84&amp;" "&amp;B84&amp;" 指揮官 S",Troops!$A:$A,0)&amp;":AJ"&amp;MATCH(A84&amp;" "&amp;B84&amp;" 指揮官 E",Troops!$A:$A,0))),myConcat(INDIRECT("Troops!AJ"&amp;MATCH(A84&amp;" "&amp;B84&amp;" 指揮官 S",Troops!$A:$A,0)))),CHAR(10),"***兵士",CHAR(10),"|名称|種別|コスト|&gt;|雇用条件|指揮枠|行軍|",CHAR(10),IFERROR(myConcat(INDIRECT("Troops!AJ"&amp;MATCH(A84&amp;" "&amp;B84&amp;" 兵士 S",Troops!$A:$A,0)&amp;":AJ"&amp;MATCH(A84&amp;" "&amp;B84&amp;" 兵士 E",Troops!$A:$A,0))),myConcat(INDIRECT("Troops!AJ"&amp;MATCH(A84&amp;" "&amp;B84&amp;" 指揮官 S",Troops!$A:$A,0)))),"**守備隊",CHAR(10),"|種別|指揮官|兵士|備考|",CHAR(10),IFERROR(myConcat(INDIRECT("Defence!H"&amp;MATCH(A84&amp;" "&amp;B84&amp;" S",Defence!$A:$A,0)&amp;":H"&amp;MATCH(A84&amp;" "&amp;B84&amp;" E",Defence!$A:$A,0))),myConcat(INDIRECT("Defence!H"&amp;MATCH(A84&amp;" "&amp;B84&amp;" S",Defence!$A:$A,0)))),CHAR(10),"**建造物",CHAR(10),"***首都要塞",CHAR(10),"|名称|管理力|指揮官雇用|兵士雇用|食糧庫|守備隊倍率|防壁強度|",CHAR(10),VLOOKUP(L84,Fort!$D:$M,10,FALSE),CHAR(10),"***陸上要塞",CHAR(10),"|名称|建造費|工期|管理力|指揮官雇用|兵士雇用|食糧庫|守備隊倍率|防壁強度|",CHAR(10),IFERROR(myConcat(INDIRECT(ADDRESS(MATCH(M84&amp;"1",Fort!$A:$A,0),MATCH(T84,Fort!$1:$1,0),3,1,"Fort")&amp;":"&amp;ADDRESS(MATCH(M84&amp;P84,Fort!$A:$A,0),MATCH(T84,Fort!$1:$1,0),3,1))),myConcat(INDIRECT(ADDRESS(MATCH(M84&amp;"1",Fort!$A:$A,0),MATCH(T84,Fort!$1:$1,0),3,1,"Fort")))),IFERROR("***沿岸要塞"&amp;CHAR(10)&amp;"|名称|建造費|工期|管理力|指揮官雇用|兵士雇用|食糧庫|守備隊倍率|防壁強度|"&amp;CHAR(10)&amp;IFERROR(myConcat(INDIRECT(ADDRESS(MATCH(N84&amp;"1",Fort!$A:$A,0),MATCH(T84,Fort!$1:$1,0),3,1,"Fort")&amp;":"&amp;ADDRESS(MATCH(N84&amp;Q84,Fort!$A:$A,0),MATCH(T84,Fort!$1:$1,0),3,1))),myConcat(INDIRECT(ADDRESS(MATCH(N84&amp;"1",Fort!$A:$A,0),MATCH(T84,Fort!$1:$1,0),3,1,"Fort")))&amp;CHAR(10)),""),"***水中要塞",CHAR(10),IFERROR("|名称|建造費|工期|管理力|指揮官雇用|兵士雇用|食糧庫|守備隊倍率|防壁強度|"&amp;CHAR(10)&amp;IFERROR(myConcat(INDIRECT(ADDRESS(MATCH(O84&amp;"1",Fort!$A:$A,0),MATCH(T84,Fort!$1:$1,0),3,1,"Fort")&amp;":"&amp;ADDRESS(MATCH(O84&amp;R84,Fort!$A:$A,0),MATCH(T84,Fort!$1:$1,0),3,1))),myConcat(INDIRECT(ADDRESS(MATCH(O84&amp;"1",Fort!$A:$A,0),MATCH(T84,Fort!$1:$1,0),3,1,"Fort")))),"建造不可"),CHAR(10),"***研究所と寺院",CHAR(10),"|設備|費用|特殊効果|",CHAR(10),"|研究所|",IF(U84&lt;&gt;500,"''"&amp;U84&amp;"''",U84),"|",V84,"|",CHAR(10),"|寺院|",IF(W84&lt;&gt;400,"''"&amp;W84&amp;"''",W84),"|",X84,"|",CHAR(10),"**魔法",CHAR(10),"***魔法資源",CHAR(10),"|魔法土地|",Y84,"|",CHAR(10),"|宝石収入|",SUBSTITUTE(SUBSTITUTE(SUBSTITUTE(SUBSTITUTE(SUBSTITUTE(SUBSTITUTE(SUBSTITUTE(SUBSTITUTE(Z84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Slave);"),"|",CHAR(10),"|特殊機能|",AA84,"|",CHAR(10),"***魔法技能",CHAR(10),"|名称|雇用|固定魔力|変動魔力|研究力|特殊能力|",CHAR(10),IFERROR(myConcat(INDIRECT("MagicSkill!AM"&amp;MATCH(A84&amp;" "&amp;B84&amp;" S",MagicSkill!$A:$A,0)&amp;":AM"&amp;MATCH(A84&amp;" "&amp;B84&amp;" E",MagicSkill!$A:$A,0))),myConcat(INDIRECT("MagicSkill!AM"&amp;MATCH(A84&amp;" "&amp;B84&amp;" S",MagicSkill!$A:$A,0)))),CHAR(10),"***固有呪文",CHAR(10),IFERROR(CHAR(10)&amp;"|領域|名称|主系統|副系統|消費|使用場面|簡易分類|"&amp;CHAR(10)&amp;IFERROR(myConcat(INDIRECT("NationalSpellWork!E"&amp;MATCH(A84&amp;" "&amp;B84&amp;" S",NationalSpellWork!$A:$A,0)&amp;":E"&amp;MATCH(A84&amp;" "&amp;B84&amp;" E",NationalSpellWork!$A:$A,0))),myConcat(INDIRECT("NationalSpellWork!E"&amp;MATCH(A84&amp;" "&amp;B84&amp;" S",NationalSpellWork!$A:$A,0)))),"なし"),CHAR(10),"***固有アイテム",CHAR(10),IFERROR(IFERROR(myConcat(INDIRECT("NationalItemWork!E"&amp;MATCH(A84&amp;" "&amp;B84&amp;" S",NationalItemWork!$A:$A,0)&amp;":E"&amp;MATCH(A84&amp;" "&amp;B84&amp;" E",NationalItemWork!$A:$A,0))),myConcat(INDIRECT("NationalItemWork!E"&amp;MATCH(A84&amp;" "&amp;B84&amp;" S",NationalItemWork!$A:$A,0)))),"なし"),CHAR(10),"**聖職",CHAR(10),"***支配圏特殊効果",CHAR(10),IF(I84&lt;&gt;"",I84,"なし"),CHAR(10),"***聖職者特殊能力",CHAR(10),IF(K84&lt;&gt;"",K84,"なし"),CHAR(10))</f>
        <v xml:space="preserve">*C'tis, Desert Tombs
C'tisは、砂地の砂漠に囲まれた河谷です。
かつてこの谷は肥沃で、大きな沼地が大河を囲んでいました。
現在、砂漠が拡大し、沼地は一年毎に少なく、そして小さくなっています。
この谷は、蜥蜴のような人型種族の古き宗教的王国の起源です。
古代、C'tisのHigh Priestは、彼らの王の遺骸を保存するための防腐処理の技術を極めました。
王国の黎明期から、木乃伊化された王や聖職者を納めるための墓が砂漠に建設されてきました。
神の目覚めにより、死と再誕の偉大なる魔術師、Sauromancerらは再び姿を現し、Marchmasterに代わりました。
彼らは、Lizard Kingらが生者の王国を統治するように、動く死者たちを率いるべく過去の王たちを目覚めさせる暗き儀式を、古代の伝説の研究を通して完成させました。
Lizard KingはC'tissian社会の頂点に位置します。
王はC'tisで最高位の聖職者です。
王の下には、高僧と謎多きSauromancerが存在します。
大反乱の後、肉食の蜥蜴人の大部分は殺されたか、遠き地へと逃げました。
彼らの第七の書が予言するように、捕食者たちとその主Sobekが帰還するのではないかという恐怖が広く拡大しています。
C'tissianは動きが鈍いですが、彼らを切り傷や打ち傷から保護する分厚い皮膚を持ちます。
どちらの蜥蜴人らも冷血動物であり、寒い州で戦う際は非常に早く消耗します。
彼らは毒に対する部分的な抵抗力を持ちます。
C'tisの住民は、温暖な州に住むことを好みます。
**国勢
|種族|蜥蜴人|
|経済||
|気候|&amp;ref(Spell/S_Heat.jpg,nolink,25x25,Heat);&amp;ref(Spell/S_Heat.jpg,nolink,25x25,Heat);|
|祝福||
**正規軍
***指揮官
|名称|種別|コスト|&gt;|雇用条件|指揮能力|行軍|
|BGCOLOR(#F5F5F5):Commander of C'tis|指揮官|&amp;ref(Nation/C_Gold.jpg,nolink,25x25,Gold);40&amp;ref(Nation/C_Resource.jpg,nolink,25x25,Resource);15&amp;ref(Nation/C_Command.jpg,nolink,25x25,Commander Point);1|&amp;ref(Nation/R_Fort.jpg,nolink,25x25,Land Fortress);||&amp;ref(Nation/Squad.jpg,nolink,25x25,Squad);2&amp;ref(Nation/LivingLead.jpg,nolink,25x25,Leadership);60|10&amp;ref(Nation/Swamp-Survival.jpg,nolink,25x25,Swamp Survival);&amp;ref(Nation/Swimming.jpg,nolink,25x25,Swimming);|
|~|&gt;|&gt;|&gt;|&gt;|&gt;|BGCOLOR(#F5F5F5):標準的な指揮官。良質な防具を持ち事故死しにくい|
|BGCOLOR(#F5F5F5):Lizard Lord|指揮官|&amp;ref(Nation/C_Gold.jpg,nolink,25x25,Gold);70&amp;ref(Nation/C_Resource.jpg,nolink,25x25,Resource);21&amp;ref(Nation/C_Command.jpg,nolink,25x25,Commander Point);1|&amp;ref(Nation/R_Fort.jpg,nolink,25x25,Land Fortress);||&amp;ref(Nation/Squad.jpg,nolink,25x25,Squad);3&amp;ref(Nation/LivingLead.jpg,nolink,25x25,Leadership);80|8&amp;ref(Nation/Swamp-Survival.jpg,nolink,25x25,Swamp Survival);&amp;ref(Nation/Swimming.jpg,nolink,25x25,Swimming);|
|~|&gt;|&gt;|&gt;|&gt;|&gt;|BGCOLOR(#F5F5F5):上位指揮官。さらに良い鎧を持つが鈍重さも上|
|BGCOLOR(#F5F5F5):High Priest of C'tis|聖職者&amp;ref(Nation/Sacred.jpg,nolink,25x25,Sacred);|&amp;ref(Nation/C_Gold.jpg,nolink,25x25,Gold);80&amp;ref(Nation/C_Resource.jpg,nolink,25x25,Resource);1&amp;ref(Nation/C_Command.jpg,nolink,25x25,Commander Point);2|&amp;ref(Nation/R_Fort.jpg,nolink,25x25,Land Fortress);|&amp;ref(Spell/P_Holy.jpg,nolink,25x25,Temple Needed);|&amp;ref(Nation/Squad.jpg,nolink,25x25,Squad);2&amp;ref(Nation/LivingLead.jpg,nolink,25x25,Leadership);40|14&amp;ref(Nation/Swamp-Survival.jpg,nolink,25x25,Swamp Survival);&amp;ref(Nation/Swimming.jpg,nolink,25x25,Swimming);|
|~|&gt;|&gt;|&gt;|&gt;|&gt;|BGCOLOR(#F5F5F5):レベル2の聖職者。各寺院で一名ずつSacred Serpentの養成を行える|
|BGCOLOR(#F5F5F5):Hierodule|聖職者&amp;ref(Nation/Sacred.jpg,nolink,25x25,Sacred);|&amp;ref(Nation/C_Gold.jpg,nolink,25x25,Gold);30&amp;ref(Nation/C_Resource.jpg,nolink,25x25,Resource);1&amp;ref(Nation/C_Command.jpg,nolink,25x25,Commander Point);1|&amp;ref(Nation/R_Fort.jpg,nolink,25x25,Land Fortress);|&amp;ref(Spell/P_Holy.jpg,nolink,25x25,Temple Needed);||14&amp;ref(Nation/Swamp-Survival.jpg,nolink,25x25,Swamp Survival);&amp;ref(Nation/Swimming.jpg,nolink,25x25,Swimming);|
|~|&gt;|&gt;|&gt;|&gt;|&gt;|BGCOLOR(#F5F5F5):レベル1の聖職者。安価で数も出しやすい|
|BGCOLOR(#F5F5F5):Lizard King|聖職者&amp;ref(Nation/Sacred.jpg,nolink,25x25,Sacred);|&amp;ref(Nation/C_Gold.jpg,nolink,25x25,Gold);230&amp;ref(Nation/C_Resource.jpg,nolink,25x25,Resource);5&amp;ref(Nation/C_Command.jpg,nolink,25x25,Commander Point);4|&amp;ref(Nation/R_Fort.jpg,nolink,25x25,Land Fortress);|&amp;ref(Spell/P_Holy.jpg,nolink,25x25,Temple Needed);|&amp;ref(Nation/Squad.jpg,nolink,25x25,Squad);4&amp;ref(Nation/LivingLead.jpg,nolink,25x25,Leadership);120|14&amp;ref(Nation/Swamp-Survival.jpg,nolink,25x25,Swamp Survival);&amp;ref(Nation/Swimming.jpg,nolink,25x25,Swimming);|
|~|&gt;|&gt;|&gt;|&gt;|&gt;|BGCOLOR(#F5F5F5):レベル3の聖職者。最上位指揮官も兼任する|
|BGCOLOR(#F5F5F5):Reborn|魔術師&amp;ref(Nation/Sacred.jpg,nolink,25x25,Sacred);|&amp;ref(Nation/C_Gold.jpg,nolink,25x25,Gold);125&amp;ref(Nation/C_Resource.jpg,nolink,25x25,Resource);1&amp;ref(Nation/C_Command.jpg,nolink,25x25,Commander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Leadership);0+&amp;ref(Nation/UndeadLead.jpg,nolink,25x25,Undead Leadership);30+|16&amp;ref(Nation/Swamp-Survival.jpg,nolink,25x25,Swamp Survival);&amp;ref(Nation/Swimming.jpg,nolink,25x25,Swimming);|
|~|&gt;|&gt;|&gt;|&gt;|&gt;|BGCOLOR(#F5F5F5):死などの魔法技能を持つ。数を並べやすい|
|BGCOLOR(#F5F5F5):Sauromancer|聖職者&amp;ref(Nation/Sacred.jpg,nolink,25x25,Sacred);|&amp;ref(Nation/C_Gold.jpg,nolink,25x25,Gold);285&amp;ref(Nation/C_Resource.jpg,nolink,25x25,Resource);1&amp;ref(Nation/C_Command.jpg,nolink,25x25,Commander Point);4|&amp;ref(Nation/R_Fort.jpg,nolink,25x25,Land Fortress);|&amp;ref(Spell/P_Research.jpg,nolink,25x25,Lab Needed);&amp;ref(Spell/P_Holy.jpg,nolink,25x25,Temple Needed);|&amp;ref(Nation/Squad.jpg,nolink,25x25,Squad);1&amp;ref(Nation/LivingLead.jpg,nolink,25x25,Leadership);15+&amp;ref(Nation/MagicLead.jpg,nolink,25x25,Magic Leadership);5+&amp;ref(Nation/UndeadLead.jpg,nolink,25x25,Undead Leadership);90+|10&amp;ref(Nation/Swamp-Survival.jpg,nolink,25x25,Swamp Survival);&amp;ref(Nation/Wasteland-Survival.jpg,nolink,25x25,Wasteland Survival);&amp;ref(Nation/Swimming.jpg,nolink,25x25,Swimming);|
|~|&gt;|&gt;|&gt;|&gt;|&gt;|BGCOLOR(#F5F5F5):レベル1の聖職者。死、火などの魔法技能を持つ|
|BGCOLOR(#F5F5F5):Keeper of the Tombs|聖職者&amp;ref(Nation/Sacred.jpg,nolink,25x25,Sacred);|&amp;ref(Nation/C_Gold.jpg,nolink,25x25,Gold);100&amp;ref(Nation/C_Resource.jpg,nolink,25x25,Resource);1&amp;ref(Nation/C_Command.jpg,nolink,25x25,Commander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Needed);|&amp;ref(Nation/Squad.jpg,nolink,25x25,Squad);1&amp;ref(Nation/LivingLead.jpg,nolink,25x25,Leadership);15&amp;ref(Nation/MagicLead.jpg,nolink,25x25,Magic Leadership);5&amp;ref(Nation/UndeadLead.jpg,nolink,25x25,Undead Leadership);30|14&amp;ref(Nation/Swamp-Survival.jpg,nolink,25x25,Swamp Survival);&amp;ref(Nation/Wasteland-Survival.jpg,nolink,25x25,Wasteland Survival);&amp;ref(Nation/Swimming.jpg,nolink,25x25,Swimming);|
|~|&gt;|&gt;|&gt;|&gt;|&gt;|BGCOLOR(#F5F5F5):レベル1の聖職者。火と死の魔法技能も持つ|
|BGCOLOR(#F5F5F5):Empoisoner|暗殺者|&amp;ref(Nation/C_Gold.jpg,nolink,25x25,Gold);90&amp;ref(Nation/C_Resource.jpg,nolink,25x25,Resource);6&amp;ref(Nation/C_Command.jpg,nolink,25x25,Commander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Leadership);5&amp;ref(Nation/UndeadLead.jpg,nolink,25x25,Undead Leadership);30|14&amp;ref(Nation/Stealthy.jpg,nolink,25x25,Stealthy (55));&amp;ref(Nation/Swamp-Survival.jpg,nolink,25x25,Swamp Survival);&amp;ref(Nation/Swimming.jpg,nolink,25x25,Swimming);|
|~|&gt;|&gt;|&gt;|&gt;|&gt;|BGCOLOR(#F5F5F5):死と緑の魔法を持つ暗殺者。多くの敵に対し有利に立ち回れる|
***兵士
|名称|種別|コスト|&gt;|雇用条件|指揮枠|行軍|
|BGCOLOR(#F5F5F5):Militia|歩兵|&amp;ref(Nation/C_Gold.jpg,nolink,25x25,Gold);7&amp;ref(Nation/C_Resource.jpg,nolink,25x25,Resource);2&amp;ref(Nation/C_Recruitment.jpg,nolink,25x25,Recruitment Point);5|&amp;ref(Nation/R_Fort.jpg,nolink,25x25,Land Fortress);||&amp;ref(Nation/LivingLead.jpg,nolink,25x25,Living);|8&amp;ref(Nation/Swamp-Survival.jpg,nolink,25x25,Swamp Survival);&amp;ref(Nation/Swimming.jpg,nolink,25x25,Swimming);|
|~|&gt;|&gt;|&gt;|&gt;|&gt;|BGCOLOR(#F5F5F5):槍を持つ民兵。種族的な臆病さに民兵の性質が加わり驚異的に弱い|
|BGCOLOR(#F5F5F5):Light Infantry|歩兵|&amp;ref(Nation/C_Gold.jpg,nolink,25x25,Gold);10&amp;ref(Nation/C_Resource.jpg,nolink,25x25,Resource);5&amp;ref(Nation/C_Recruitment.jpg,nolink,25x25,Recruitment Point);11|&amp;ref(Nation/R_Fort.jpg,nolink,25x25,Land Fortress);||&amp;ref(Nation/LivingLead.jpg,nolink,25x25,Living);|12&amp;ref(Nation/Swamp-Survival.jpg,nolink,25x25,Swamp Survival);&amp;ref(Nation/Swimming.jpg,nolink,25x25,Swimming);|
|~|&gt;|&gt;|&gt;|&gt;|&gt;|BGCOLOR(#F5F5F5):槍、投槍、盾を持つ軽歩兵。鎧はないが皮膚で補っている|
|BGCOLOR(#F5F5F5):City Guard|歩兵|&amp;ref(Nation/C_Gold.jpg,nolink,25x25,Gold);10&amp;ref(Nation/C_Resource.jpg,nolink,25x25,Resource);10&amp;ref(Nation/C_Recruitment.jpg,nolink,25x25,Recruitment Point);11|&amp;ref(Nation/R_Fort.jpg,nolink,25x25,Land Fortress);||&amp;ref(Nation/LivingLead.jpg,nolink,25x25,Living);|10&amp;ref(Nation/Swamp-Survival.jpg,nolink,25x25,Swamp Survival);&amp;ref(Nation/Swimming.jpg,nolink,25x25,Swimming);|
|~|&gt;|&gt;|&gt;|&gt;|&gt;|BGCOLOR(#F5F5F5):槍と盾を持つ歩兵。要塞の防衛を得意とする|
|BGCOLOR(#F5F5F5):Heavy Infantry|歩兵|&amp;ref(Nation/C_Gold.jpg,nolink,25x25,Gold);10&amp;ref(Nation/C_Resource.jpg,nolink,25x25,Resource);15&amp;ref(Nation/C_Recruitment.jpg,nolink,25x25,Recruitment Point);11|&amp;ref(Nation/R_Fort.jpg,nolink,25x25,Land Fortress);||&amp;ref(Nation/LivingLead.jpg,nolink,25x25,Living);|8&amp;ref(Nation/Swamp-Survival.jpg,nolink,25x25,Swamp Survival);&amp;ref(Nation/Swimming.jpg,nolink,25x25,Swimming);|
|~|&gt;|&gt;|&gt;|&gt;|&gt;|BGCOLOR(#F5F5F5):槍と盾を持つ重歩兵。臆病さは改善されていない|
|BGCOLOR(#F5F5F5):Falchioneer|歩兵|&amp;ref(Nation/C_Gold.jpg,nolink,25x25,Gold);13&amp;ref(Nation/C_Resource.jpg,nolink,25x25,Resource);17&amp;ref(Nation/C_Recruitment.jpg,nolink,25x25,Recruitment Point);18|&amp;ref(Nation/R_Fort.jpg,nolink,25x25,Land Fortress);||&amp;ref(Nation/LivingLead.jpg,nolink,25x25,Living);|10&amp;ref(Nation/Swamp-Survival.jpg,nolink,25x25,Swamp Survival);&amp;ref(Nation/Swimming.jpg,nolink,25x25,Swimming);|
|~|&gt;|&gt;|&gt;|&gt;|&gt;|BGCOLOR(#F5F5F5):曲刀二本を持つ重歩兵。一般的な兵としては驚異的な攻撃力|
|BGCOLOR(#F5F5F5):Tomb Guard|歩兵&amp;ref(Nation/Sacred.jpg,nolink,25x25,Sacred);|&amp;ref(Nation/C_Gold.jpg,nolink,25x25,Gold);23&amp;ref(Nation/C_Resource.jpg,nolink,25x25,Resource);29&amp;ref(Nation/C_Recruitment.jpg,nolink,25x25,Recruitment Point);28|&amp;ref(Nation/R_Capital.jpg,nolink,25x25,National Capital);|&amp;ref(Spell/P_Holy.jpg,nolink,25x25,Temple Needed);|&amp;ref(Nation/LivingLead.jpg,nolink,25x25,Living);|4&amp;ref(Nation/Swamp-Survival.jpg,nolink,25x25,Swamp Survival);&amp;ref(Nation/Wasteland-Survival.jpg,nolink,25x25,Wasteland Survival);&amp;ref(Nation/Swimming.jpg,nolink,25x25,Swimming);|
|~|&gt;|&gt;|&gt;|&gt;|&gt;|BGCOLOR(#F5F5F5):曲刀と盾を持つ重歩兵。全体的に高い能力を持つが非常に鈍重|
|BGCOLOR(#F5F5F5):Poison Slinger|射手|&amp;ref(Nation/C_Gold.jpg,nolink,25x25,Gold);25&amp;ref(Nation/C_Resource.jpg,nolink,25x25,Resource);6&amp;ref(Nation/C_Recruitment.jpg,nolink,25x25,Recruitment Point);32|&amp;ref(Nation/R_Capital.jpg,nolink,25x25,National Capital);||&amp;ref(Nation/LivingLead.jpg,nolink,25x25,Living);|12&amp;ref(Nation/Swamp-Survival.jpg,nolink,25x25,Swamp Survival);&amp;ref(Nation/Swimming.jpg,nolink,25x25,Swimming);|
|~|&gt;|&gt;|&gt;|&gt;|&gt;|BGCOLOR(#F5F5F5):毒玉を放つ投石兵。射程は短いが毒は小範囲を短時間覆う|
|BGCOLOR(#F5F5F5):Desert Ranger|歩兵|&amp;ref(Nation/C_Gold.jpg,nolink,25x25,Gold);13&amp;ref(Nation/C_Resource.jpg,nolink,25x25,Resource);16&amp;ref(Nation/C_Recruitment.jpg,nolink,25x25,Recruitment Point);18|&amp;ref(Nation/R_Wasteland.jpg,nolink,25x25,Any Wasteland);||&amp;ref(Nation/LivingLead.jpg,nolink,25x25,Living);|10&amp;ref(Nation/Swamp-Survival.jpg,nolink,25x25,Swamp Survival);&amp;ref(Nation/Wasteland-Survival.jpg,nolink,25x25,Wasteland Survival);&amp;ref(Nation/Swimming.jpg,nolink,25x25,Swimming);|
|~|&gt;|&gt;|&gt;|&gt;|&gt;|BGCOLOR(#F5F5F5):曲刀、投槍、盾を持つ重歩兵。標準的な歩兵より一回り強い|
|BGCOLOR(#F5F5F5):Sacred Serpent|魔獣&amp;ref(Nation/Sacred.jpg,nolink,25x25,Sacred);|&amp;ref(Nation/C_Gold.jpg,nolink,25x25,Gold);10&amp;ref(Nation/C_Resource.jpg,nolink,25x25,Resource);1&amp;ref(Nation/C_Recruitment.jpg,nolink,25x25,Recruitment Point);11|&amp;ref(Spell/P_Holy.jpg,nolink,25x25,Train Monster in Temple (Free));|&amp;ref(Spell/P_Holy.jpg,nolink,25x25,Temple Needed);|&amp;ref(Nation/LivingLead.jpg,nolink,25x25,Living);&amp;ref(Nation/Animal.jpg,nolink,25x25,Animal);|10&amp;ref(Nation/Swamp-Survival.jpg,nolink,25x25,Swamp Survival);&amp;ref(Nation/Swimming.jpg,nolink,25x25,Swimming);|
|~|&gt;|&gt;|&gt;|&gt;|&gt;|BGCOLOR(#F5F5F5):所属部隊の士気を高める毒蛇。士気を欠く下位の兵の維持に役立つ|
**守備隊
|種別|指揮官|兵士|備考|
|陸上下位|Commander of C'tis|Militia:10　City Guard:20||
|陸上上位|Lizard Lord|Heavy Infantry:10　City Guard:10||
|陸上要塞|Lizard Lord|Poison Slinger:2 　Light Infantry:4||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|魔法土地|The City of Tombs, Empoisoners Guild|
|宝石収入|&amp;ref(Spell/V_Fire.jpg,nolink,25x25,Fire Gem);1&amp;ref(Spell/V_Death.jpg,nolink,25x25,Death Gem);3|
|特殊機能||
***魔法技能
|名称|雇用|固定魔力|変動魔力|研究力|特殊能力|
|High Priest of C'tis|&amp;ref(Nation/R_Fort.jpg,nolink,25x25,Land Fortress);|&amp;ref(Spell/P_Holy.jpg,nolink,25x25,Holy);2|||&amp;ref(Nation/Sacred.jpg,nolink,25x25,Sacred);|
|Hierodule|&amp;ref(Nation/R_Fort.jpg,nolink,25x25,Land Fortress);|&amp;ref(Spell/P_Holy.jpg,nolink,25x25,Holy);1|||&amp;ref(Nation/Sacred.jpg,nolink,25x25,Sacred);|
|Lizard King|&amp;ref(Nation/R_Fort.jpg,nolink,25x25,Land Fortress);|&amp;ref(Spell/P_Holy.jpg,nolink,25x25,Holy);3|||&amp;ref(Nation/Sacred.jpg,nolink,25x25,Sacred);|
|Reborn|&amp;ref(Nation/R_Fort.jpg,nolink,25x25,Land Fortress);|&amp;ref(Spell/P_Death.jpg,nolink,25x25,Death);1|&amp;ref(Spell/P_Fire.jpg,nolink,25x25,Fire);&amp;ref(Spell/P_Death.jpg,nolink,25x25,Death);+1:100%|&amp;ref(Spell/P_Research.jpg,nolink,25x25,Research);9|&amp;ref(Nation/Sacred.jpg,nolink,25x25,Sacred);|
|Sauromancer|&amp;ref(Nation/R_Fort.jpg,nolink,25x25,Land Fortress);|&amp;ref(Spell/P_Fire.jpg,nolink,25x25,Fire);1&amp;ref(Spell/P_Death.jpg,nolink,25x25,Death);3&amp;ref(Spell/P_Holy.jpg,nolink,25x25,Holy);1|&amp;ref(Spell/P_Fire.jpg,nolink,25x25,Fire);&amp;ref(Spell/P_Earth.jpg,nolink,25x25,Earth);&amp;ref(Spell/P_Astral.jpg,nolink,25x25,Astral);&amp;ref(Spell/P_Death.jpg,nolink,25x25,Death);+1:100%&amp;br;&amp;ref(Spell/P_Fire.jpg,nolink,25x25,Fire);&amp;ref(Spell/P_Earth.jpg,nolink,25x25,Earth);&amp;ref(Spell/P_Astral.jpg,nolink,25x25,Astral);&amp;ref(Spell/P_Death.jpg,nolink,25x25,Death);+1:10%|&amp;ref(Spell/P_Research.jpg,nolink,25x25,Research);15|&amp;ref(Nation/Sacred.jpg,nolink,25x25,Sacred);|
|Keeper of the Tombs|&amp;ref(Nation/R_Capital.jpg,nolink,25x25,National Capital);|&amp;ref(Spell/P_Fire.jpg,nolink,25x25,Fire);1&amp;ref(Spell/P_Death.jpg,nolink,25x25,Death);1&amp;ref(Spell/P_Holy.jpg,nolink,25x25,Holy);1||&amp;ref(Spell/P_Research.jpg,nolink,25x25,Research);9|&amp;ref(Nation/Sacred.jpg,nolink,25x25,Sacred);|
|Empoisoner|&amp;ref(Nation/R_Capital.jpg,nolink,25x25,National Capital);|&amp;ref(Spell/P_Death.jpg,nolink,25x25,Death);1&amp;ref(Spell/P_Nature.jpg,nolink,25x25,Nature);1||&amp;ref(Spell/P_Research.jpg,nolink,25x25,Research);9||
|Couatl|&amp;ref(Item/Master-Ritualist.jpg,nolink,25x25,Ritual Spell);|&amp;ref(Spell/P_Astral.jpg,nolink,25x25,Astral);3&amp;ref(Spell/P_Nature.jpg,nolink,25x25,Nature);3&amp;ref(Spell/P_Holy.jpg,nolink,25x25,Holy);2||&amp;ref(Spell/P_Research.jpg,nolink,25x25,Research);17|&amp;ref(Nation/Sacred.jpg,nolink,25x25,Sacred);|
|Grave Consort|&amp;ref(Item/Master-Ritualist.jpg,nolink,25x25,Ritual Spell);|&amp;ref(Spell/P_Holy.jpg,nolink,25x25,Holy);1|||&amp;ref(Nation/Reanimator-Priest.jpg,nolink,25x25,Reanimator Priest);&amp;ref(Nation/Sacred.jpg,nolink,25x25,Sacred);|
|Tomb Priest|&amp;ref(Item/Master-Ritualist.jpg,nolink,25x25,Ritual Spell);|&amp;ref(Spell/P_Holy.jpg,nolink,25x25,Holy);2|||&amp;ref(Nation/Reanimator-Priest.jpg,nolink,25x25,Reanimator Priest);&amp;ref(Nation/Sacred.jpg,nolink,25x25,Sacred);|
|Tomb King|&amp;ref(Item/Master-Ritualist.jpg,nolink,25x25,Ritual Spell);|&amp;ref(Spell/P_Holy.jpg,nolink,25x25,Holy);3|||&amp;ref(Nation/Reanimator-Priest.jpg,nolink,25x25,Reanimator Priest);&amp;ref(Nation/Sacred.jpg,nolink,25x25,Sacred);|
***固有呪文
|領域|名称|主系統|副系統|消費|使用場面|簡易分類|
|Conjuration Lv3|Pride of Lions|&amp;ref(Spell/P_Nature.jpg,nolink,25x25,Nature);2||&amp;ref(Spell/V_Nature.jpg,nolink,25x25,Nature Gem);10|儀式/陸上専用|兵士召喚|
|~|~|&gt;|&gt;|&gt;|&gt;|敏捷なGreat Lionを10+体召喚します|
|Conjuration Lv4|Sacred Crocodile|&amp;ref(Spell/P_Nature.jpg,nolink,25x25,Nature);2|&amp;ref(Spell/P_Water.jpg,nolink,25x25,Water);2|&amp;ref(Spell/V_Nature.jpg,nolink,25x25,Nature Gem);3|儀式/陸上専用|兵士召喚|
|~|~|&gt;|&gt;|&gt;|&gt;|神聖で強靭な大鰐Sacred Crocodileを1体召喚します|
|Conjuration Lv7|Contact Couatl|&amp;ref(Spell/P_Nature.jpg,nolink,25x25,Nature);1|&amp;ref(Spell/P_Astral.jpg,nolink,25x25,Astral);1|&amp;ref(Spell/V_Nature.jpg,nolink,25x25,Nature Gem);40|儀式/陸上専用|指揮官召喚|
|~|~|&gt;|&gt;|&gt;|&gt;|強大な魔力を持つ翼ある蛇Couatlを召喚します|
|Conjuration Lv8|Contact Scorpion Man|&amp;ref(Spell/P_Earth.jpg,nolink,25x25,Earth);1|&amp;ref(Spell/P_Fire.jpg,nolink,25x25,Fire);1|&amp;ref(Spell/V_Earth.jpg,nolink,25x25,Earth Gem);12|儀式/陸上専用|兵士召喚|
|~|~|&gt;|&gt;|&gt;|&gt;|強力な武器を持つScorpion Manを1体召喚します|
|Enchantment Lv0|Revive Grave Consort|&amp;ref(Spell/P_Death.jpg,nolink,25x25,Death);1||&amp;ref(Spell/V_Death.jpg,nolink,25x25,Death Gem);10|儀式/陸上専用|指揮官召喚|
|~|~|&gt;|&gt;|&gt;|&gt;|木乃伊化された下級聖職者Grave Consortを召喚します|
|Enchantment Lv0|Revive Tomb Priest|&amp;ref(Spell/P_Death.jpg,nolink,25x25,Death);2||&amp;ref(Spell/V_Death.jpg,nolink,25x25,Death Gem);16|儀式/陸上専用|指揮官召喚|
|~|~|&gt;|&gt;|&gt;|&gt;|木乃伊化された中級聖職者Tomb Priestを召喚します|
|Enchantment Lv0|Revive Tomb King|&amp;ref(Spell/P_Death.jpg,nolink,25x25,Death);3||&amp;ref(Spell/V_Death.jpg,nolink,25x25,Death Gem);23|儀式/陸上専用|指揮官召喚|
|~|~|&gt;|&gt;|&gt;|&gt;|木乃伊化された上級聖職者Tomb Kingを召喚します|
***固有アイテム
|Construction Lv8|BGCOLOR(#000000):&amp;ref(Item/Helms/The-Jade-Mask.jpg,nolink,75x75,The Jade Mask);|BGCOLOR(BLACK):COLOR(WHITE):''The Jade Mask''|兜|&amp;ref(Spell/P_Death.jpg,nolink,25x25,Death);6&amp;ref(Spell/P_Nature.jpg,nolink,25x25,Nature);3|&amp;ref(Spell/V_Death.jpg,nolink,25x25,Death Gem);60&amp;ref(Spell/V_Nature.jpg,nolink,25x25,Nature Gem);15|
|~|~|&gt;|&gt;|&gt;|頭部防護：20&amp;br;防御修正：0&amp;br;装備負担：0&amp;br;魔法の防具&amp;br;&amp;br;&amp;ref(Item/Poison-Resistant.jpg,nolink,25x25,Poison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
|~|&gt;|&gt;|&gt;|&gt;|BGCOLOR(#F5F5F5):死魔法増強。強大な力を持つが使い手を選ぶ|
**聖職
***支配圏特殊効果
なし
***聖職者特殊能力
アンデッドの聖職者全てにReanimator Priest能力を追加、Reanimater PriestはTomb WyrmとTomb Chariotを作成可能
</v>
      </c>
    </row>
    <row r="85" spans="1:31" x14ac:dyDescent="0.15">
      <c r="A85" t="s">
        <v>3012</v>
      </c>
      <c r="B85" t="s">
        <v>3030</v>
      </c>
      <c r="C85" t="s">
        <v>3031</v>
      </c>
      <c r="D85" t="s">
        <v>3080</v>
      </c>
      <c r="E85" s="10" t="s">
        <v>14508</v>
      </c>
      <c r="F85" s="10" t="s">
        <v>14427</v>
      </c>
      <c r="L85" t="s">
        <v>14428</v>
      </c>
      <c r="M85" t="s">
        <v>14429</v>
      </c>
      <c r="P85">
        <v>3</v>
      </c>
      <c r="T85">
        <v>100</v>
      </c>
      <c r="U85">
        <v>500</v>
      </c>
      <c r="W85">
        <v>400</v>
      </c>
      <c r="Y85" t="s">
        <v>14430</v>
      </c>
      <c r="Z85" t="s">
        <v>14431</v>
      </c>
      <c r="AB85" t="str">
        <f t="shared" si="5"/>
        <v>|BGCOLOR(#FDFDFD):[[&amp;ref(Pangaea.jpg,nolink,50x65,Pangaea, New Era);&gt;./Pangaea]]</v>
      </c>
      <c r="AC85" t="str">
        <f t="shared" ca="1" si="4"/>
        <v>|BGCOLOR(#FAEBD7):[[''Pangaea''&gt;./Pangaea]]</v>
      </c>
      <c r="AD85"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v>
      </c>
      <c r="AE85" t="str">
        <f ca="1">CONCATENATE("*",B85,", ",C85,CHAR(10),E85,CHAR(10),"**国勢",CHAR(10),"|種族|",F85,"|",CHAR(10),"|経済|",G85,"|",CHAR(10),"|気候|",IF(H85&lt;&gt;"",REPT(SUBSTITUTE(SUBSTITUTE(LEFT(H85,4),"Heat","&amp;ref(Spell/S_Heat.jpg,nolink,25x25,Heat);"),"Cold","&amp;ref(Spell/S_Cold.jpg,nolink,25x25,Cold);"),RIGHT(H85,1)),""),"|",CHAR(10),"|祝福|",SUBSTITUTE(SUBSTITUTE(SUBSTITUTE(SUBSTITUTE(SUBSTITUTE(SUBSTITUTE(SUBSTITUTE(SUBSTITUTE(J85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85&amp;" "&amp;B85&amp;" 指揮官 S",Troops!$A:$A,0)&amp;":AJ"&amp;MATCH(A85&amp;" "&amp;B85&amp;" 指揮官 E",Troops!$A:$A,0))),myConcat(INDIRECT("Troops!AJ"&amp;MATCH(A85&amp;" "&amp;B85&amp;" 指揮官 S",Troops!$A:$A,0)))),CHAR(10),"***兵士",CHAR(10),"|名称|種別|コスト|&gt;|雇用条件|指揮枠|行軍|",CHAR(10),IFERROR(myConcat(INDIRECT("Troops!AJ"&amp;MATCH(A85&amp;" "&amp;B85&amp;" 兵士 S",Troops!$A:$A,0)&amp;":AJ"&amp;MATCH(A85&amp;" "&amp;B85&amp;" 兵士 E",Troops!$A:$A,0))),myConcat(INDIRECT("Troops!AJ"&amp;MATCH(A85&amp;" "&amp;B85&amp;" 指揮官 S",Troops!$A:$A,0)))),"**守備隊",CHAR(10),"|種別|指揮官|兵士|備考|",CHAR(10),IFERROR(myConcat(INDIRECT("Defence!H"&amp;MATCH(A85&amp;" "&amp;B85&amp;" S",Defence!$A:$A,0)&amp;":H"&amp;MATCH(A85&amp;" "&amp;B85&amp;" E",Defence!$A:$A,0))),myConcat(INDIRECT("Defence!H"&amp;MATCH(A85&amp;" "&amp;B85&amp;" S",Defence!$A:$A,0)))),CHAR(10),"**建造物",CHAR(10),"***首都要塞",CHAR(10),"|名称|管理力|指揮官雇用|兵士雇用|食糧庫|守備隊倍率|防壁強度|",CHAR(10),VLOOKUP(L85,Fort!$D:$M,10,FALSE),CHAR(10),"***陸上要塞",CHAR(10),"|名称|建造費|工期|管理力|指揮官雇用|兵士雇用|食糧庫|守備隊倍率|防壁強度|",CHAR(10),IFERROR(myConcat(INDIRECT(ADDRESS(MATCH(M85&amp;"1",Fort!$A:$A,0),MATCH(T85,Fort!$1:$1,0),3,1,"Fort")&amp;":"&amp;ADDRESS(MATCH(M85&amp;P85,Fort!$A:$A,0),MATCH(T85,Fort!$1:$1,0),3,1))),myConcat(INDIRECT(ADDRESS(MATCH(M85&amp;"1",Fort!$A:$A,0),MATCH(T85,Fort!$1:$1,0),3,1,"Fort")))),IFERROR("***沿岸要塞"&amp;CHAR(10)&amp;"|名称|建造費|工期|管理力|指揮官雇用|兵士雇用|食糧庫|守備隊倍率|防壁強度|"&amp;CHAR(10)&amp;IFERROR(myConcat(INDIRECT(ADDRESS(MATCH(N85&amp;"1",Fort!$A:$A,0),MATCH(T85,Fort!$1:$1,0),3,1,"Fort")&amp;":"&amp;ADDRESS(MATCH(N85&amp;Q85,Fort!$A:$A,0),MATCH(T85,Fort!$1:$1,0),3,1))),myConcat(INDIRECT(ADDRESS(MATCH(N85&amp;"1",Fort!$A:$A,0),MATCH(T85,Fort!$1:$1,0),3,1,"Fort")))&amp;CHAR(10)),""),"***水中要塞",CHAR(10),IFERROR("|名称|建造費|工期|管理力|指揮官雇用|兵士雇用|食糧庫|守備隊倍率|防壁強度|"&amp;CHAR(10)&amp;IFERROR(myConcat(INDIRECT(ADDRESS(MATCH(O85&amp;"1",Fort!$A:$A,0),MATCH(T85,Fort!$1:$1,0),3,1,"Fort")&amp;":"&amp;ADDRESS(MATCH(O85&amp;R85,Fort!$A:$A,0),MATCH(T85,Fort!$1:$1,0),3,1))),myConcat(INDIRECT(ADDRESS(MATCH(O85&amp;"1",Fort!$A:$A,0),MATCH(T85,Fort!$1:$1,0),3,1,"Fort")))),"建造不可"),CHAR(10),"***研究所と寺院",CHAR(10),"|設備|費用|特殊効果|",CHAR(10),"|研究所|",IF(U85&lt;&gt;500,"''"&amp;U85&amp;"''",U85),"|",V85,"|",CHAR(10),"|寺院|",IF(W85&lt;&gt;400,"''"&amp;W85&amp;"''",W85),"|",X85,"|",CHAR(10),"**魔法",CHAR(10),"***魔法資源",CHAR(10),"|魔法土地|",Y85,"|",CHAR(10),"|宝石収入|",SUBSTITUTE(SUBSTITUTE(SUBSTITUTE(SUBSTITUTE(SUBSTITUTE(SUBSTITUTE(SUBSTITUTE(SUBSTITUTE(Z85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Slave);"),"|",CHAR(10),"|特殊機能|",AA85,"|",CHAR(10),"***魔法技能",CHAR(10),"|名称|雇用|固定魔力|変動魔力|研究力|特殊能力|",CHAR(10),IFERROR(myConcat(INDIRECT("MagicSkill!AM"&amp;MATCH(A85&amp;" "&amp;B85&amp;" S",MagicSkill!$A:$A,0)&amp;":AM"&amp;MATCH(A85&amp;" "&amp;B85&amp;" E",MagicSkill!$A:$A,0))),myConcat(INDIRECT("MagicSkill!AM"&amp;MATCH(A85&amp;" "&amp;B85&amp;" S",MagicSkill!$A:$A,0)))),CHAR(10),"***固有呪文",CHAR(10),IFERROR(CHAR(10)&amp;"|領域|名称|主系統|副系統|消費|使用場面|簡易分類|"&amp;CHAR(10)&amp;IFERROR(myConcat(INDIRECT("NationalSpellWork!E"&amp;MATCH(A85&amp;" "&amp;B85&amp;" S",NationalSpellWork!$A:$A,0)&amp;":E"&amp;MATCH(A85&amp;" "&amp;B85&amp;" E",NationalSpellWork!$A:$A,0))),myConcat(INDIRECT("NationalSpellWork!E"&amp;MATCH(A85&amp;" "&amp;B85&amp;" S",NationalSpellWork!$A:$A,0)))),"なし"),CHAR(10),"***固有アイテム",CHAR(10),IFERROR(IFERROR(myConcat(INDIRECT("NationalItemWork!E"&amp;MATCH(A85&amp;" "&amp;B85&amp;" S",NationalItemWork!$A:$A,0)&amp;":E"&amp;MATCH(A85&amp;" "&amp;B85&amp;" E",NationalItemWork!$A:$A,0))),myConcat(INDIRECT("NationalItemWork!E"&amp;MATCH(A85&amp;" "&amp;B85&amp;" S",NationalItemWork!$A:$A,0)))),"なし"),CHAR(10),"**聖職",CHAR(10),"***支配圏特殊効果",CHAR(10),IF(I85&lt;&gt;"",I85,"なし"),CHAR(10),"***聖職者特殊能力",CHAR(10),IF(K85&lt;&gt;"",K85,"なし"),CHAR(10))</f>
        <v xml:space="preserve">*Pangaea, New Era
Pangaeaは、自然との繋がりを持つ野性的な生物が住む森の国です。
サテュロス、ケンタウロス、そしてミノタウロスのような半人は、森の深部にある神聖なる木立の支配者に仕えます。
古代には、森は世界の多くを覆っていましたが、しかしそれは変わりました。
文明はついにPangaeaの森へと到達しました。
古き伝統は、新たなる手法に屈しています。
古風な武器は、鍛えられた鋼を用いた新たなるものと取り替えられます。
古代のカルト的な風習はほぼ完全に消え去り、かつて野生の踊りや歌に惹きつけられた人間の女性たちは、もうPanの歌による喧噪を探し求めません。
**国勢
|種族|サテュロス、ケンタウロス、ミノタウロス、パン|
|経済||
|気候||
|祝福||
**正規軍
***指揮官
|名称|種別|コスト|&gt;|雇用条件|指揮能力|行軍|
|BGCOLOR(#F5F5F5):Black Harpy|斥候|&amp;ref(Nation/C_Gold.jpg,nolink,25x25,Gold);25&amp;ref(Nation/C_Resource.jpg,nolink,25x25,Resource);1&amp;ref(Nation/C_Command.jpg,nolink,25x25,Commander Point);1|&amp;ref(Nation/R_Fort.jpg,nolink,25x25,Land Fortress);||&amp;ref(Nation/Squad.jpg,nolink,25x25,Squad);1&amp;ref(Nation/LivingLead.jpg,nolink,25x25,Leadership);10|34&amp;ref(Nation/Stealthy.jpg,nolink,25x25,Stealthy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|BGCOLOR(#F5F5F5):Satyr Commander|指揮官|&amp;ref(Nation/C_Gold.jpg,nolink,25x25,Gold);40&amp;ref(Nation/C_Resource.jpg,nolink,25x25,Resource);24&amp;ref(Nation/C_Command.jpg,nolink,25x25,Commander Point);1|&amp;ref(Nation/R_Fort.jpg,nolink,25x25,Land Fortress);||&amp;ref(Nation/Squad.jpg,nolink,25x25,Squad);2&amp;ref(Nation/LivingLead.jpg,nolink,25x25,Leadership);40|16&amp;ref(Nation/Stealthy.jpg,nolink,25x25,Stealthy (40));&amp;ref(Nation/Forest-Survival.jpg,nolink,25x25,Forest Survival);|
|~|&gt;|&gt;|&gt;|&gt;|&gt;|BGCOLOR(#F5F5F5):潜伏可能な指揮官。指揮上限は控えめ|
|BGCOLOR(#F5F5F5):Cataphract Commander|指揮官|&amp;ref(Nation/C_Gold.jpg,nolink,25x25,Gold);85&amp;ref(Nation/C_Resource.jpg,nolink,25x25,Resource);35&amp;ref(Nation/C_Command.jpg,nolink,25x25,Commander Point);1|&amp;ref(Nation/R_Fort.jpg,nolink,25x25,Land Fortress);||&amp;ref(Nation/Squad.jpg,nolink,25x25,Squad);3&amp;ref(Nation/LivingLead.jpg,nolink,25x25,Leadership);80|16&amp;ref(Nation/Forest-Survival.jpg,nolink,25x25,Forest Survival);|
|~|&gt;|&gt;|&gt;|&gt;|&gt;|BGCOLOR(#F5F5F5):標準的な指揮官。鎧が重く行軍は意外に遅い|
|BGCOLOR(#F5F5F5):Minotaur Commander|指揮官|&amp;ref(Nation/C_Gold.jpg,nolink,25x25,Gold);70&amp;ref(Nation/C_Resource.jpg,nolink,25x25,Resource);38&amp;ref(Nation/C_Command.jpg,nolink,25x25,Commander Point);1|&amp;ref(Nation/R_Fort.jpg,nolink,25x25,Land Fortress);||&amp;ref(Nation/Squad.jpg,nolink,25x25,Squad);2&amp;ref(Nation/LivingLead.jpg,nolink,25x25,Leadership);60|14&amp;ref(Nation/Forest-Survival.jpg,nolink,25x25,Forest Survival);|
|~|&gt;|&gt;|&gt;|&gt;|&gt;|BGCOLOR(#F5F5F5):強靭な指揮官。単純な指揮能力では劣る|
|BGCOLOR(#F5F5F5):Keeper of Traditions|聖職者&amp;ref(Nation/Sacred.jpg,nolink,25x25,Sacred);|&amp;ref(Nation/C_Gold.jpg,nolink,25x25,Gold);155&amp;ref(Nation/C_Resource.jpg,nolink,25x25,Resource);38&amp;ref(Nation/C_Command.jpg,nolink,25x25,Commander Point);1|&amp;ref(Nation/R_Fort.jpg,nolink,25x25,Land Fortress);|&amp;ref(Spell/P_Holy.jpg,nolink,25x25,Temple Needed);|&amp;ref(Nation/Squad.jpg,nolink,25x25,Squad);3&amp;ref(Nation/LivingLead.jpg,nolink,25x25,Leadership);80|14&amp;ref(Nation/Forest-Survival.jpg,nolink,25x25,Forest Survival);|
|~|&gt;|&gt;|&gt;|&gt;|&gt;|BGCOLOR(#F5F5F5):レベル1の聖職者。指揮もこなすが狂戦士でもある|
|BGCOLOR(#F5F5F5):Centaur Sage|魔術師|&amp;ref(Nation/C_Gold.jpg,nolink,25x25,Gold);90&amp;ref(Nation/C_Resource.jpg,nolink,25x25,Resource);1&amp;ref(Nation/C_Command.jpg,nolink,25x25,Commander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Leadership);15|22&amp;ref(Nation/Forest-Survival.jpg,nolink,25x25,Forest Survival);|
|~|&gt;|&gt;|&gt;|&gt;|&gt;|BGCOLOR(#F5F5F5):星などの魔法技能を持つ。研究が得意|
|BGCOLOR(#F5F5F5):Dryad|聖職者&amp;ref(Nation/Sacred.jpg,nolink,25x25,Sacred);|&amp;ref(Nation/C_Gold.jpg,nolink,25x25,Gold);160&amp;ref(Nation/C_Resource.jpg,nolink,25x25,Resource);1&amp;ref(Nation/C_Command.jpg,nolink,25x25,Commander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Leadership);5|18&amp;ref(Nation/Stealthy.jpg,nolink,25x25,Stealthy (60));&amp;ref(Nation/Forest-Survival.jpg,nolink,25x25,Forest Survival);|
|~|&gt;|&gt;|&gt;|&gt;|&gt;|BGCOLOR(#F5F5F5):レベル1の聖職者。緑の魔法技能も持ち奇襲部隊の指揮も可能|
|BGCOLOR(#F5F5F5):Pan|魔術師|&amp;ref(Nation/C_Gold.jpg,nolink,25x25,Gold);255&amp;ref(Nation/C_Resource.jpg,nolink,25x25,Resource);1&amp;ref(Nation/C_Command.jpg,nolink,25x25,Commander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Leadership);25+&amp;ref(Nation/UndeadLead.jpg,nolink,25x25,Undead Leadership);0+&amp;ref(Item/Beastmaster.jpg,nolink,25x25,Beastmaster (+1));|18&amp;ref(Nation/Stealthy.jpg,nolink,25x25,Stealthy (40));&amp;ref(Nation/Forest-Survival.jpg,nolink,25x25,Forest Survival);|
|~|&gt;|&gt;|&gt;|&gt;|&gt;|BGCOLOR(#F5F5F5):緑や地などの魔法技能を持つ。魔力のわりには雇用条件が緩い|
***兵士
|名称|種別|コスト|&gt;|雇用条件|指揮枠|行軍|
|BGCOLOR(#F5F5F5):Harpy|飛行兵|&amp;ref(Nation/C_Gold.jpg,nolink,25x25,Gold);7&amp;ref(Nation/C_Resource.jpg,nolink,25x25,Resource);1&amp;ref(Nation/C_Recruitment.jpg,nolink,25x25,Recruitment Point);3|&amp;ref(Nation/R_Fort.jpg,nolink,25x25,Land Fortress);||&amp;ref(Nation/LivingLead.jpg,nolink,25x25,Living);|32&amp;ref(Nation/Stealthy.jpg,nolink,25x25,Stealthy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|BGCOLOR(#F5F5F5):Stymphalian Bird|飛行兵|&amp;ref(Nation/C_Gold.jpg,nolink,25x25,Gold);8&amp;ref(Nation/C_Resource.jpg,nolink,25x25,Resource);11&amp;ref(Nation/C_Recruitment.jpg,nolink,25x25,Recruitment Point);3|&amp;ref(Nation/R_Fort.jpg,nolink,25x25,Land Fortress);||&amp;ref(Nation/LivingLead.jpg,nolink,25x25,Living);|24&amp;ref(Nation/Flying.jpg,nolink,25x25,Flying);&amp;ref(Nation/Forest-Survival.jpg,nolink,25x25,Forest Survival);|
|~|&gt;|&gt;|&gt;|&gt;|&gt;|BGCOLOR(#F5F5F5):爆撃用の銅の羽を持つ鳥女。一度限りだが小範囲攻撃を行う|
|BGCOLOR(#F5F5F5):Satyr Sneak|歩兵|&amp;ref(Nation/C_Gold.jpg,nolink,25x25,Gold);9&amp;ref(Nation/C_Resource.jpg,nolink,25x25,Resource);3&amp;ref(Nation/C_Recruitment.jpg,nolink,25x25,Recruitment Point);6|&amp;ref(Nation/R_Fort.jpg,nolink,25x25,Land Fortress);||&amp;ref(Nation/LivingLead.jpg,nolink,25x25,Living);&amp;ref(Nation/Undisciplined.jpg,nolink,25x25,Undisciplined);|16&amp;ref(Nation/Stealthy.jpg,nolink,25x25,Stealthy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|BGCOLOR(#F5F5F5):Satyr|歩兵|&amp;ref(Nation/C_Gold.jpg,nolink,25x25,Gold);9&amp;ref(Nation/C_Resource.jpg,nolink,25x25,Resource);4&amp;ref(Nation/C_Recruitment.jpg,nolink,25x25,Recruitment Point);6|&amp;ref(Nation/R_Fort.jpg,nolink,25x25,Land Fortress);||&amp;ref(Nation/LivingLead.jpg,nolink,25x25,Living);&amp;ref(Nation/Undisciplined.jpg,nolink,25x25,Undisciplined);|16&amp;ref(Nation/Stealthy.jpg,nolink,25x25,Stealthy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|BGCOLOR(#F5F5F5):Satry|歩兵|&amp;ref(Nation/C_Gold.jpg,nolink,25x25,Gold);9&amp;ref(Nation/C_Resource.jpg,nolink,25x25,Resource);4&amp;ref(Nation/C_Recruitment.jpg,nolink,25x25,Recruitment Point);6|&amp;ref(Nation/R_Fort.jpg,nolink,25x25,Land Fortress);||&amp;ref(Nation/LivingLead.jpg,nolink,25x25,Living);&amp;ref(Nation/Undisciplined.jpg,nolink,25x25,Undisciplined);|16&amp;ref(Nation/Stealthy.jpg,nolink,25x25,Stealthy (40));&amp;ref(Nation/Forest-Survival.jpg,nolink,25x25,Forest Survival);|
|~|&gt;|&gt;|&gt;|&gt;|&gt;|BGCOLOR(#F5F5F5):槍と小盾を持つ軽歩兵。射撃に少し強い|
|BGCOLOR(#F5F5F5):Satyr Sniper|射手|&amp;ref(Nation/C_Gold.jpg,nolink,25x25,Gold);12&amp;ref(Nation/C_Resource.jpg,nolink,25x25,Resource);24&amp;ref(Nation/C_Recruitment.jpg,nolink,25x25,Recruitment Point);19|&amp;ref(Nation/R_Fort.jpg,nolink,25x25,Land Fortress);||&amp;ref(Nation/LivingLead.jpg,nolink,25x25,Living);|14&amp;ref(Nation/Forest-Survival.jpg,nolink,25x25,Forest Survival);|
|~|&gt;|&gt;|&gt;|&gt;|&gt;|BGCOLOR(#F5F5F5):弩を使う弓兵。腕も非常に良く命中率に期待できる|
|BGCOLOR(#F5F5F5):Satyr Hoplite|歩兵|&amp;ref(Nation/C_Gold.jpg,nolink,25x25,Gold);14&amp;ref(Nation/C_Resource.jpg,nolink,25x25,Resource);25&amp;ref(Nation/C_Recruitment.jpg,nolink,25x25,Recruitment Point);24|&amp;ref(Nation/R_Fort.jpg,nolink,25x25,Land Fortress);||&amp;ref(Nation/LivingLead.jpg,nolink,25x25,Living);|14&amp;ref(Nation/Forest-Survival.jpg,nolink,25x25,Forest Survival);|
|~|&gt;|&gt;|&gt;|&gt;|&gt;|BGCOLOR(#F5F5F5):槍と丸盾を持つ重歩兵。他のSatyrと違い統制され密な隊列まで組む|
|BGCOLOR(#F5F5F5):Centauride Crossbow|射手|&amp;ref(Nation/C_Gold.jpg,nolink,25x25,Gold);30&amp;ref(Nation/C_Resource.jpg,nolink,25x25,Resource);34&amp;ref(Nation/C_Recruitment.jpg,nolink,25x25,Recruitment Point);17|&amp;ref(Nation/R_Fort.jpg,nolink,25x25,Land Fortress);||&amp;ref(Nation/LivingLead.jpg,nolink,25x25,Living);|14&amp;ref(Nation/Forest-Survival.jpg,nolink,25x25,Forest Survival);|
|~|&gt;|&gt;|&gt;|&gt;|&gt;|BGCOLOR(#F5F5F5):弩を使う高速な弓兵。白兵戦にも耐え得る装備と技量|
|BGCOLOR(#F5F5F5):Cantaur Cataphract|歩兵|&amp;ref(Nation/C_Gold.jpg,nolink,25x25,Gold);35&amp;ref(Nation/C_Resource.jpg,nolink,25x25,Resource);35&amp;ref(Nation/C_Recruitment.jpg,nolink,25x25,Recruitment Point);21|&amp;ref(Nation/R_Fort.jpg,nolink,25x25,Land Fortress);||&amp;ref(Nation/LivingLead.jpg,nolink,25x25,Living);|14&amp;ref(Nation/Forest-Survival.jpg,nolink,25x25,Forest Survival);|
|~|&gt;|&gt;|&gt;|&gt;|&gt;|BGCOLOR(#F5F5F5):軽突撃槍と盾を持つ重歩兵。強力かつ高速だが疲労が激しい|
|BGCOLOR(#F5F5F5):Minotaur Soldier|歩兵|&amp;ref(Nation/C_Gold.jpg,nolink,25x25,Gold);40&amp;ref(Nation/C_Resource.jpg,nolink,25x25,Resource);31&amp;ref(Nation/C_Recruitment.jpg,nolink,25x25,Recruitment Point);12|&amp;ref(Nation/R_Fort.jpg,nolink,25x25,Land Fortress);||&amp;ref(Nation/LivingLead.jpg,nolink,25x25,Living);|14&amp;ref(Nation/Forest-Survival.jpg,nolink,25x25,Forest Survival);|
|~|&gt;|&gt;|&gt;|&gt;|&gt;|BGCOLOR(#F5F5F5):戦斧を持つ重歩兵。人間大以下の敵には蹂躙を仕掛ける|
|BGCOLOR(#F5F5F5):Grove Guard|歩兵|&amp;ref(Nation/C_Gold.jpg,nolink,25x25,Gold);50&amp;ref(Nation/C_Resource.jpg,nolink,25x25,Resource);38&amp;ref(Nation/C_Recruitment.jpg,nolink,25x25,Recruitment Point);18|&amp;ref(Nation/R_Fort.jpg,nolink,25x25,Land Fortress);||&amp;ref(Nation/LivingLead.jpg,nolink,25x25,Living);|12&amp;ref(Nation/Forest-Survival.jpg,nolink,25x25,Forest Survival);|
|~|&gt;|&gt;|&gt;|&gt;|&gt;|BGCOLOR(#F5F5F5):戦斧を持つ重装狂戦士。殴り合いでも強力だが息切れが早い|
|BGCOLOR(#F5F5F5):Dryad Hoplite|歩兵&amp;ref(Nation/Sacred.jpg,nolink,25x25,Sacred);|&amp;ref(Nation/C_Gold.jpg,nolink,25x25,Gold);30&amp;ref(Nation/C_Resource.jpg,nolink,25x25,Resource);21&amp;ref(Nation/C_Recruitment.jpg,nolink,25x25,Recruitment Point);12|&amp;ref(Nation/R_Capital.jpg,nolink,25x25,National Capital);|&amp;ref(Spell/P_Holy.jpg,nolink,25x25,Temple Needed);|&amp;ref(Nation/LivingLead.jpg,nolink,25x25,Living);|14&amp;ref(Nation/Forest-Survival.jpg,nolink,25x25,Forest Survival);|
|~|&gt;|&gt;|&gt;|&gt;|&gt;|BGCOLOR(#F5F5F5):槍と丸盾を持つ歩兵。その美は白兵戦で敵を怯ませる|
**守備隊
|種別|指揮官|兵士|備考|
|陸上下位|Cataphract Commander|Satyr:10　Satyr Hoplite:5　Harpy:10|Satyrは盾装備|
|陸上上位|Minotaur Commander|Satyr:10　Centaur Cataphract:5|Satyrは投槍装備|
|陸上要塞|Satyr Commander|Satyr Sniper:8||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***水中要塞
建造不可
***研究所と寺院
|設備|費用|特殊効果|
|研究所|500||
|寺院|400||
**魔法
***魔法資源
|魔法土地|The Grove of Gaia|
|宝石収入|&amp;ref(Spell/V_Earth.jpg,nolink,25x25,Earth Gem);1&amp;ref(Spell/V_Nature.jpg,nolink,25x25,Nature Gem);3|
|特殊機能||
***魔法技能
|名称|雇用|固定魔力|変動魔力|研究力|特殊能力|
|Keeper of Traditions|&amp;ref(Nation/R_Fort.jpg,nolink,25x25,Land Fortress);|&amp;ref(Spell/P_Holy.jpg,nolink,25x25,Holy);1|||&amp;ref(Nation/Sacred.jpg,nolink,25x25,Sacred);|
|Centaur Sage|&amp;ref(Nation/R_Fort.jpg,nolink,25x25,Land Fortress);|&amp;ref(Spell/P_Astral.jpg,nolink,25x25,Astral);1|&amp;ref(Spell/P_Air.jpg,nolink,25x25,Air);&amp;ref(Spell/P_Water.jpg,nolink,25x25,Water);&amp;ref(Spell/P_Earth.jpg,nolink,25x25,Earth);&amp;ref(Spell/P_Nature.jpg,nolink,25x25,Nature);+1:100%|&amp;ref(Spell/P_Research.jpg,nolink,25x25,Research);11|&amp;ref(Nation/Adept-Researcher.jpg,nolink,25x25,Adept Researcher (+2));|
|Dryad|&amp;ref(Nation/R_Fort.jpg,nolink,25x25,Land Fortress);|&amp;ref(Spell/P_Nature.jpg,nolink,25x25,Nature);1&amp;ref(Spell/P_Holy.jpg,nolink,25x25,Holy);1||&amp;ref(Spell/P_Research.jpg,nolink,25x25,Research);7|&amp;ref(Nation/Sacred.jpg,nolink,25x25,Sacred);|
|Pan|&amp;ref(Nation/R_Fort.jpg,nolink,25x25,Land Fortress);|&amp;ref(Spell/P_Earth.jpg,nolink,25x25,Earth);2&amp;ref(Spell/P_Nature.jpg,nolink,25x25,Nature);3|&amp;ref(Spell/P_Earth.jpg,nolink,25x25,Earth);&amp;ref(Spell/P_Death.jpg,nolink,25x25,Death);&amp;ref(Spell/P_Nature.jpg,nolink,25x25,Nature);&amp;ref(Spell/P_Blood.jpg,nolink,25x25,Blood);+1:10%|&amp;ref(Spell/P_Research.jpg,nolink,25x25,Research);15+||
|Hamadryad|&amp;ref(Item/Master-Ritualist.jpg,nolink,25x25,Ritual Spell);|&amp;ref(Spell/P_Nature.jpg,nolink,25x25,Nature);3||&amp;ref(Spell/P_Research.jpg,nolink,25x25,Research);7|&amp;ref(Nation/Inept-Researcher.jpg,nolink,25x25,Inept Researcher (-4));&amp;ref(Nation/Innate-Spellcaster.jpg,nolink,25x25,Innate Spellcaster (1));|
***固有呪文
|領域|名称|主系統|副系統|消費|使用場面|簡易分類|
|Conjuration Lv5|Monster Boar|&amp;ref(Spell/P_Nature.jpg,nolink,25x25,Nature);3||&amp;ref(Spell/V_Nature.jpg,nolink,25x25,Nature Gem);10|儀式/陸上専用|災害誘発|
|~|~|&gt;|&gt;|&gt;|&gt;|指定した州にMonster Boarを潜伏させ不安度を増加させます|
|Alteration Lv5|Fort of the Ancients|&amp;ref(Spell/P_Nature.jpg,nolink,25x25,Nature);4||&amp;ref(Spell/V_Nature.jpg,nolink,25x25,Nature Gem);35|儀式/森林・海中限定|要塞建設|
|~|~|&gt;|&gt;|&gt;|&gt;|州に陸海に応じた種類の要塞を即座に建設します|
|Enchantment Lv0|Tune of Fear|&amp;ref(Spell/P_Nature.jpg,nolink,25x25,Nature);1|||戦闘/陸上専用|恐怖|
|~|~|&gt;|&gt;|&gt;|&gt;|周囲広範囲の敵に恐怖を植え付けます|
|Enchantment Lv0|Tune of Growth|&amp;ref(Spell/P_Nature.jpg,nolink,25x25,Nature);1|||戦闘/陸上専用|捕縛|
|~|~|&gt;|&gt;|&gt;|&gt;|周囲広範囲の敵を蔓で捕縛し動きを封じます|
|Enchantment Lv0|Tune of Dancing Death|&amp;ref(Spell/P_Nature.jpg,nolink,25x25,Nature);1|||戦闘/陸上専用|疲労|
|~|~|&gt;|&gt;|&gt;|&gt;|周囲広範囲の敵を疲労させようと試みます|
|Enchantment Lv5|Awaken Hamadryad|&amp;ref(Spell/P_Nature.jpg,nolink,25x25,Nature);4||&amp;ref(Spell/V_Nature.jpg,nolink,25x25,Nature Gem);25|儀式/森林限定|指揮官召喚|
|~|~|&gt;|&gt;|&gt;|&gt;|緑魔法を使う固定された木の精霊Hamadryadを召喚します|
***固有アイテム
なし
**聖職
***支配圏特殊効果
なし
***聖職者特殊能力
なし
</v>
      </c>
    </row>
    <row r="86" spans="1:31" x14ac:dyDescent="0.15">
      <c r="A86" t="s">
        <v>3012</v>
      </c>
      <c r="B86" t="s">
        <v>3034</v>
      </c>
      <c r="C86" t="s">
        <v>3032</v>
      </c>
      <c r="D86" t="s">
        <v>3080</v>
      </c>
      <c r="E86" s="10" t="s">
        <v>14556</v>
      </c>
      <c r="F86" s="10" t="s">
        <v>14509</v>
      </c>
      <c r="H86" t="s">
        <v>14510</v>
      </c>
      <c r="L86" t="s">
        <v>14511</v>
      </c>
      <c r="M86" t="s">
        <v>14429</v>
      </c>
      <c r="P86">
        <v>4</v>
      </c>
      <c r="T86">
        <v>100</v>
      </c>
      <c r="U86">
        <v>500</v>
      </c>
      <c r="W86">
        <v>400</v>
      </c>
      <c r="X86" t="s">
        <v>14512</v>
      </c>
      <c r="Y86" t="s">
        <v>14513</v>
      </c>
      <c r="Z86" t="s">
        <v>14514</v>
      </c>
      <c r="AB86" t="str">
        <f t="shared" si="5"/>
        <v>|BGCOLOR(#FDFDFD):[[&amp;ref(Midgard.jpg,nolink,50x65,Midgård, Age of Men);&gt;./Midgard]]</v>
      </c>
      <c r="AC86" t="str">
        <f t="shared" ca="1" si="4"/>
        <v xml:space="preserve">|BGCOLOR(#FAEBD7):[[''Midgård''&gt;./Midgard]]|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v>
      </c>
      <c r="AD86" t="str">
        <f t="shared" ca="1" si="6"/>
        <v xml:space="preserve">|CENTER:130|CENTER:130|CENTER:130|CENTER:130|CENTER:130|c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v>
      </c>
      <c r="AE86" t="str">
        <f ca="1">CONCATENATE("*",B86,", ",C86,CHAR(10),E86,CHAR(10),"**国勢",CHAR(10),"|種族|",F86,"|",CHAR(10),"|経済|",G86,"|",CHAR(10),"|気候|",IF(H86&lt;&gt;"",REPT(SUBSTITUTE(SUBSTITUTE(LEFT(H86,4),"Heat","&amp;ref(Spell/S_Heat.jpg,nolink,25x25,Heat);"),"Cold","&amp;ref(Spell/S_Cold.jpg,nolink,25x25,Cold);"),RIGHT(H86,1)),""),"|",CHAR(10),"|祝福|",SUBSTITUTE(SUBSTITUTE(SUBSTITUTE(SUBSTITUTE(SUBSTITUTE(SUBSTITUTE(SUBSTITUTE(SUBSTITUTE(J86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86&amp;" "&amp;B86&amp;" 指揮官 S",Troops!$A:$A,0)&amp;":AJ"&amp;MATCH(A86&amp;" "&amp;B86&amp;" 指揮官 E",Troops!$A:$A,0))),myConcat(INDIRECT("Troops!AJ"&amp;MATCH(A86&amp;" "&amp;B86&amp;" 指揮官 S",Troops!$A:$A,0)))),CHAR(10),"***兵士",CHAR(10),"|名称|種別|コスト|&gt;|雇用条件|指揮枠|行軍|",CHAR(10),IFERROR(myConcat(INDIRECT("Troops!AJ"&amp;MATCH(A86&amp;" "&amp;B86&amp;" 兵士 S",Troops!$A:$A,0)&amp;":AJ"&amp;MATCH(A86&amp;" "&amp;B86&amp;" 兵士 E",Troops!$A:$A,0))),myConcat(INDIRECT("Troops!AJ"&amp;MATCH(A86&amp;" "&amp;B86&amp;" 指揮官 S",Troops!$A:$A,0)))),"**守備隊",CHAR(10),"|種別|指揮官|兵士|備考|",CHAR(10),IFERROR(myConcat(INDIRECT("Defence!H"&amp;MATCH(A86&amp;" "&amp;B86&amp;" S",Defence!$A:$A,0)&amp;":H"&amp;MATCH(A86&amp;" "&amp;B86&amp;" E",Defence!$A:$A,0))),myConcat(INDIRECT("Defence!H"&amp;MATCH(A86&amp;" "&amp;B86&amp;" S",Defence!$A:$A,0)))),CHAR(10),"**建造物",CHAR(10),"***首都要塞",CHAR(10),"|名称|管理力|指揮官雇用|兵士雇用|食糧庫|守備隊倍率|防壁強度|",CHAR(10),VLOOKUP(L86,Fort!$D:$M,10,FALSE),CHAR(10),"***陸上要塞",CHAR(10),"|名称|建造費|工期|管理力|指揮官雇用|兵士雇用|食糧庫|守備隊倍率|防壁強度|",CHAR(10),IFERROR(myConcat(INDIRECT(ADDRESS(MATCH(M86&amp;"1",Fort!$A:$A,0),MATCH(T86,Fort!$1:$1,0),3,1,"Fort")&amp;":"&amp;ADDRESS(MATCH(M86&amp;P86,Fort!$A:$A,0),MATCH(T86,Fort!$1:$1,0),3,1))),myConcat(INDIRECT(ADDRESS(MATCH(M86&amp;"1",Fort!$A:$A,0),MATCH(T86,Fort!$1:$1,0),3,1,"Fort")))),IFERROR("***沿岸要塞"&amp;CHAR(10)&amp;"|名称|建造費|工期|管理力|指揮官雇用|兵士雇用|食糧庫|守備隊倍率|防壁強度|"&amp;CHAR(10)&amp;IFERROR(myConcat(INDIRECT(ADDRESS(MATCH(N86&amp;"1",Fort!$A:$A,0),MATCH(T86,Fort!$1:$1,0),3,1,"Fort")&amp;":"&amp;ADDRESS(MATCH(N86&amp;Q86,Fort!$A:$A,0),MATCH(T86,Fort!$1:$1,0),3,1))),myConcat(INDIRECT(ADDRESS(MATCH(N86&amp;"1",Fort!$A:$A,0),MATCH(T86,Fort!$1:$1,0),3,1,"Fort")))&amp;CHAR(10)),""),"***水中要塞",CHAR(10),IFERROR("|名称|建造費|工期|管理力|指揮官雇用|兵士雇用|食糧庫|守備隊倍率|防壁強度|"&amp;CHAR(10)&amp;IFERROR(myConcat(INDIRECT(ADDRESS(MATCH(O86&amp;"1",Fort!$A:$A,0),MATCH(T86,Fort!$1:$1,0),3,1,"Fort")&amp;":"&amp;ADDRESS(MATCH(O86&amp;R86,Fort!$A:$A,0),MATCH(T86,Fort!$1:$1,0),3,1))),myConcat(INDIRECT(ADDRESS(MATCH(O86&amp;"1",Fort!$A:$A,0),MATCH(T86,Fort!$1:$1,0),3,1,"Fort")))),"建造不可"),CHAR(10),"***研究所と寺院",CHAR(10),"|設備|費用|特殊効果|",CHAR(10),"|研究所|",IF(U86&lt;&gt;500,"''"&amp;U86&amp;"''",U86),"|",V86,"|",CHAR(10),"|寺院|",IF(W86&lt;&gt;400,"''"&amp;W86&amp;"''",W86),"|",X86,"|",CHAR(10),"**魔法",CHAR(10),"***魔法資源",CHAR(10),"|魔法土地|",Y86,"|",CHAR(10),"|宝石収入|",SUBSTITUTE(SUBSTITUTE(SUBSTITUTE(SUBSTITUTE(SUBSTITUTE(SUBSTITUTE(SUBSTITUTE(SUBSTITUTE(Z86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Slave);"),"|",CHAR(10),"|特殊機能|",AA86,"|",CHAR(10),"***魔法技能",CHAR(10),"|名称|雇用|固定魔力|変動魔力|研究力|特殊能力|",CHAR(10),IFERROR(myConcat(INDIRECT("MagicSkill!AM"&amp;MATCH(A86&amp;" "&amp;B86&amp;" S",MagicSkill!$A:$A,0)&amp;":AM"&amp;MATCH(A86&amp;" "&amp;B86&amp;" E",MagicSkill!$A:$A,0))),myConcat(INDIRECT("MagicSkill!AM"&amp;MATCH(A86&amp;" "&amp;B86&amp;" S",MagicSkill!$A:$A,0)))),CHAR(10),"***固有呪文",CHAR(10),IFERROR(CHAR(10)&amp;"|領域|名称|主系統|副系統|消費|使用場面|簡易分類|"&amp;CHAR(10)&amp;IFERROR(myConcat(INDIRECT("NationalSpellWork!E"&amp;MATCH(A86&amp;" "&amp;B86&amp;" S",NationalSpellWork!$A:$A,0)&amp;":E"&amp;MATCH(A86&amp;" "&amp;B86&amp;" E",NationalSpellWork!$A:$A,0))),myConcat(INDIRECT("NationalSpellWork!E"&amp;MATCH(A86&amp;" "&amp;B86&amp;" S",NationalSpellWork!$A:$A,0)))),"なし"),CHAR(10),"***固有アイテム",CHAR(10),IFERROR(IFERROR(myConcat(INDIRECT("NationalItemWork!E"&amp;MATCH(A86&amp;" "&amp;B86&amp;" S",NationalItemWork!$A:$A,0)&amp;":E"&amp;MATCH(A86&amp;" "&amp;B86&amp;" E",NationalItemWork!$A:$A,0))),myConcat(INDIRECT("NationalItemWork!E"&amp;MATCH(A86&amp;" "&amp;B86&amp;" S",NationalItemWork!$A:$A,0)))),"なし"),CHAR(10),"**聖職",CHAR(10),"***支配圏特殊効果",CHAR(10),IF(I86&lt;&gt;"",I86,"なし"),CHAR(10),"***聖職者特殊能力",CHAR(10),IF(K86&lt;&gt;"",K86,"なし"),CHAR(10))</f>
        <v xml:space="preserve">*Midgård, Age of Men
MidgårdはかつてVanの本拠地、Vanheimと呼ばれていました。
しかし人間がやってきて以来、Vanは次第に数を減らしていきました。
当初は、Vanは国の誰もが認める統治者でしたが、増大した人間の住民は国を支配するようになり、その名をMidgårdへと改めました。
ごく少数のVanだけが生存していますが、しかし彼らの魔力はこの地から失われていません。
Vanは人間の住民から神聖視され、少数のVanjarlの生き残りは大きな影響力を行使します。
Midgårdの人間たちはVanの古代の魔法により変質しており、Skinshifterらは昔よりも一般的な存在となりました。
**国勢
|種族|人間、ヴァン|
|経済||
|気候|&amp;ref(Spell/S_Cold.jpg,nolink,25x25,Cold);|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|BGCOLOR(#F5F5F5):Herse|指揮官|&amp;ref(Nation/C_Gold.jpg,nolink,25x25,Gold);55&amp;ref(Nation/C_Resource.jpg,nolink,25x25,Resource);22&amp;ref(Nation/C_Command.jpg,nolink,25x25,Commander Point);1|&amp;ref(Nation/R_Fort.jpg,nolink,25x25,Land Fortress);||&amp;ref(Nation/Squad.jpg,nolink,25x25,Squad);2&amp;ref(Nation/LivingLead.jpg,nolink,25x25,Leadership);60|12&amp;ref(Nation/Sailing.jpg,nolink,25x25,Sailing (size points 999, max size 2));|
|~|&gt;|&gt;|&gt;|&gt;|&gt;|BGCOLOR(#F5F5F5):標準的な指揮官。歩兵のみ載せられる航海技能を持つ|
|BGCOLOR(#F5F5F5):Jarl|指揮官&amp;ref(Nation/Sacred.jpg,nolink,25x25,Sacred);|&amp;ref(Nation/C_Gold.jpg,nolink,25x25,Gold);130&amp;ref(Nation/C_Resource.jpg,nolink,25x25,Resource);13&amp;ref(Nation/C_Command.jpg,nolink,25x25,Commander Point);1|&amp;ref(Nation/R_Fort.jpg,nolink,25x25,Land Fortress);|&amp;ref(Spell/P_Holy.jpg,nolink,25x25,Temple Needed);|&amp;ref(Nation/Squad.jpg,nolink,25x25,Squad);3&amp;ref(Nation/LivingLead.jpg,nolink,25x25,Leadership);80|14&amp;ref(Nation/Sailing.jpg,nolink,25x25,Sailing (size points 999, max size 2));|
|~|&gt;|&gt;|&gt;|&gt;|&gt;|BGCOLOR(#F5F5F5):神聖な指揮官。指揮能力も高いが船の大きさはそのまま|
|BGCOLOR(#F5F5F5):Gode|聖職者&amp;ref(Nation/Sacred.jpg,nolink,25x25,Sacred);|&amp;ref(Nation/C_Gold.jpg,nolink,25x25,Gold);45&amp;ref(Nation/C_Resource.jpg,nolink,25x25,Resource);5&amp;ref(Nation/C_Command.jpg,nolink,25x25,Commander Point);1|&amp;ref(Nation/R_Fort.jpg,nolink,25x25,Land Fortress);|&amp;ref(Spell/P_Holy.jpg,nolink,25x25,Temple Needed);|&amp;ref(Nation/Squad.jpg,nolink,25x25,Squad);1&amp;ref(Nation/LivingLead.jpg,nolink,25x25,Leadership);10|16|
|~|&gt;|&gt;|&gt;|&gt;|&gt;|BGCOLOR(#F5F5F5):レベル1の聖職者。芸はないが最低限の鎧を着ている|
|BGCOLOR(#F5F5F5):Galderman|魔術師|&amp;ref(Nation/C_Gold.jpg,nolink,25x25,Gold);190&amp;ref(Nation/C_Resource.jpg,nolink,25x25,Resource);1&amp;ref(Nation/C_Command.jpg,nolink,25x25,Commander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Leadership);0+|16&amp;ref(Nation/Forest-Survival.jpg,nolink,25x25,Forest Survival);|
|~|&gt;|&gt;|&gt;|&gt;|&gt;|BGCOLOR(#F5F5F5):風などの魔法技能を持つ。半獣であり見た目より丈夫|
|BGCOLOR(#F5F5F5):Völva|魔術師|&amp;ref(Nation/C_Gold.jpg,nolink,25x25,Gold);105&amp;ref(Nation/C_Resource.jpg,nolink,25x25,Resource);1&amp;ref(Nation/C_Command.jpg,nolink,25x25,Commander Point);2|&amp;ref(Nation/R_Fort.jpg,nolink,25x25,Land Fortress);|&amp;ref(Spell/P_Research.jpg,nolink,25x25,Lab Needed);|&amp;ref(Nation/Squad.jpg,nolink,25x25,Squad);1&amp;ref(Nation/MagicLead.jpg,nolink,25x25,Magic Leadership);20|14|
|~|&gt;|&gt;|&gt;|&gt;|&gt;|BGCOLOR(#F5F5F5):星の魔法技能を持つ。占師でもある|
|BGCOLOR(#F5F5F5):Vanherse|聖職者&amp;ref(Nation/Sacred.jpg,nolink,25x25,Sacred);|&amp;ref(Nation/C_Gold.jpg,nolink,25x25,Gold);140&amp;ref(Nation/C_Resource.jpg,nolink,25x25,Resource);16&amp;ref(Nation/C_Command.jpg,nolink,25x25,Commander Point);2|&amp;ref(Nation/R_Capital.jpg,nolink,25x25,National Capital);|&amp;ref(Spell/P_Research.jpg,nolink,25x25,Lab Needed);&amp;ref(Spell/P_Holy.jpg,nolink,25x25,Temple Needed);|&amp;ref(Nation/Squad.jpg,nolink,25x25,Squad);2&amp;ref(Nation/LivingLead.jpg,nolink,25x25,Leadership);60&amp;ref(Nation/MagicLead.jpg,nolink,25x25,Magic Leadership);5|26&amp;ref(Nation/Stealthy.jpg,nolink,25x25,Stealthy (65));&amp;ref(Nation/Sailing.jpg,nolink,25x25,Sailing (size points 999, max size 3));|
|~|&gt;|&gt;|&gt;|&gt;|&gt;|BGCOLOR(#F5F5F5):レベル1の聖職者。風魔法を持ち指揮官も兼任|
|BGCOLOR(#F5F5F5):Vanjarl|聖職者&amp;ref(Nation/Sacred.jpg,nolink,25x25,Sacred);|&amp;ref(Nation/C_Gold.jpg,nolink,25x25,Gold);275&amp;ref(Nation/C_Resource.jpg,nolink,25x25,Resource);18&amp;ref(Nation/C_Command.jpg,nolink,25x25,Commander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(65));&amp;ref(Nation/Sailing.jpg,nolink,25x25,Sailing (size points 999, max size 3));|
|~|&gt;|&gt;|&gt;|&gt;|&gt;|BGCOLOR(#F5F5F5):レベル2の聖職者。風、血魔法を持ち上位指揮官も兼任|
***兵士
|名称|種別|コスト|&gt;|雇用条件|指揮枠|行軍|
|BGCOLOR(#F5F5F5):Archer|射手|&amp;ref(Nation/C_Gold.jpg,nolink,25x25,Gold);10&amp;ref(Nation/C_Resource.jpg,nolink,25x25,Resource);5&amp;ref(Nation/C_Recruitment.jpg,nolink,25x25,Recruitment Point);9|&amp;ref(Nation/R_Fort.jpg,nolink,25x25,Land Fortress);||&amp;ref(Nation/LivingLead.jpg,nolink,25x25,Living);|12|
|~|&gt;|&gt;|&gt;|&gt;|&gt;|BGCOLOR(#F5F5F5):短弓を使う弓兵。ごく平凡な性能|
|BGCOLOR(#F5F5F5):Huskarl|歩兵|&amp;ref(Nation/C_Gold.jpg,nolink,25x25,Gold);10&amp;ref(Nation/C_Resource.jpg,nolink,25x25,Resource);12&amp;ref(Nation/C_Recruitment.jpg,nolink,25x25,Recruitment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|~|&gt;|&gt;|&gt;|&gt;|&gt;|BGCOLOR(#F5F5F5):斧、投槍、盾を持つ歩兵。一撃は重いが迎撃に弱い|
|BGCOLOR(#F5F5F5):Huskarl|歩兵|&amp;ref(Nation/C_Gold.jpg,nolink,25x25,Gold);10&amp;ref(Nation/C_Resource.jpg,nolink,25x25,Resource);12&amp;ref(Nation/C_Recruitment.jpg,nolink,25x25,Recruitment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|~|&gt;|&gt;|&gt;|&gt;|&gt;|BGCOLOR(#F5F5F5):槍、投槍、盾を持つ歩兵。攻撃力は欠くが守りに向く|
|BGCOLOR(#F5F5F5):Hirdman|歩兵|&amp;ref(Nation/C_Gold.jpg,nolink,25x25,Gold);12&amp;ref(Nation/C_Resource.jpg,nolink,25x25,Resource);20&amp;ref(Nation/C_Recruitment.jpg,nolink,25x25,Recruitment Point);14|&amp;ref(Nation/R_Fort.jpg,nolink,25x25,Land Fortress);||&amp;ref(Nation/LivingLead.jpg,nolink,25x25,Living);|10|
|~|&gt;|&gt;|&gt;|&gt;|&gt;|BGCOLOR(#F5F5F5):槍と盾を持つ重歩兵。装備と共に戦闘技能も強化されている|
|BGCOLOR(#F5F5F5):Hirdman|歩兵|&amp;ref(Nation/C_Gold.jpg,nolink,25x25,Gold);12&amp;ref(Nation/C_Resource.jpg,nolink,25x25,Resource);22&amp;ref(Nation/C_Recruitment.jpg,nolink,25x25,Recruitment Point);14|&amp;ref(Nation/R_Fort.jpg,nolink,25x25,Land Fortress);||&amp;ref(Nation/LivingLead.jpg,nolink,25x25,Living);|10|
|~|&gt;|&gt;|&gt;|&gt;|&gt;|BGCOLOR(#F5F5F5):長剣と盾を持つ重歩兵。攻撃力と防御力を両立|
|BGCOLOR(#F5F5F5):Einhere|歩兵|&amp;ref(Nation/C_Gold.jpg,nolink,25x25,Gold);25&amp;ref(Nation/C_Resource.jpg,nolink,25x25,Resource);21&amp;ref(Nation/C_Recruitment.jpg,nolink,25x25,Recruitment Point);31|&amp;ref(Nation/R_Fort.jpg,nolink,25x25,Land Fortress);||&amp;ref(Nation/LivingLead.jpg,nolink,25x25,Living);|10|
|~|&gt;|&gt;|&gt;|&gt;|&gt;|BGCOLOR(#F5F5F5):長剣と斧を持つ重装狂戦士。狂乱中の攻撃力は凄まじい|
|BGCOLOR(#F5F5F5):Skinshifter|歩兵|&amp;ref(Nation/C_Gold.jpg,nolink,25x25,Gold);25&amp;ref(Nation/C_Resource.jpg,nolink,25x25,Resource);7&amp;ref(Nation/C_Recruitment.jpg,nolink,25x25,Recruitment Point);31|&amp;ref(Nation/R_Fort.jpg,nolink,25x25,Land Fortress);||&amp;ref(Nation/LivingLead.jpg,nolink,25x25,Living);|14|
|~|&gt;|&gt;|&gt;|&gt;|&gt;|BGCOLOR(#F5F5F5):大剣を持つ軽歩兵。倒されると狼男となり戦い続ける|
|BGCOLOR(#F5F5F5):Van|騎兵&amp;ref(Nation/Sacred.jpg,nolink,25x25,Sacred);|&amp;ref(Nation/C_Gold.jpg,nolink,25x25,Gold);65&amp;ref(Nation/C_Resource.jpg,nolink,25x25,Resource);16&amp;ref(Nation/C_Recruitment.jpg,nolink,25x25,Recruitment Point);48|&amp;ref(Nation/R_Capital.jpg,nolink,25x25,National Capital);|&amp;ref(Spell/P_Holy.jpg,nolink,25x25,Temple Needed);|&amp;ref(Nation/LivingLead.jpg,nolink,25x25,Living);|24&amp;ref(Nation/Stealthy.jpg,nolink,25x25,Stealthy (65));|
|~|&gt;|&gt;|&gt;|&gt;|&gt;|BGCOLOR(#F5F5F5):軽突撃槍、投槍、盾を持つ騎兵。鏡像を纏い白兵戦に非常に強い|
**守備隊
|種別|指揮官|兵士|備考|
|陸上下位|Herse|Huskarl:15　Huskarl:10|Huskarlは斧装備と槍装備|
|陸上上位|Vanherse|Hirdman:15|Hirdmanは槍装備|
|陸上要塞|Herse|Archer:10||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|寺院|400|血の供犠を実行可能|
**魔法
***魔法資源
|魔法土地|Vanhalla|
|宝石収入|&amp;ref(Spell/V_Air.jpg,nolink,25x25,Air Gem);3&amp;ref(Spell/V_Earth.jpg,nolink,25x25,Earth Gem);1|
|特殊機能||
***魔法技能
|名称|雇用|固定魔力|変動魔力|研究力|特殊能力|
|Gode|&amp;ref(Nation/R_Fort.jpg,nolink,25x25,Land Fortress);|&amp;ref(Spell/P_Holy.jpg,nolink,25x25,Holy);1|||&amp;ref(Nation/Sacred.jpg,nolink,25x25,Sacred);|
|Galderman|&amp;ref(Nation/R_Fort.jpg,nolink,25x25,Land Fortress);|&amp;ref(Spell/P_Air.jpg,nolink,25x25,Air);2|&amp;ref(Spell/P_Air.jpg,nolink,25x25,Air);&amp;ref(Spell/P_Earth.jpg,nolink,25x25,Earth);&amp;ref(Spell/P_Death.jpg,nolink,25x25,Death);&amp;ref(Spell/P_Blood.jpg,nolink,25x25,Blood);+1:100%&amp;br;&amp;ref(Spell/P_Earth.jpg,nolink,25x25,Earth);&amp;ref(Spell/P_Death.jpg,nolink,25x25,Death);&amp;ref(Spell/P_Nature.jpg,nolink,25x25,Nature);&amp;ref(Spell/P_Blood.jpg,nolink,25x25,Blood);+1:100%&amp;br;&amp;ref(Spell/P_Air.jpg,nolink,25x25,Air);&amp;ref(Spell/P_Earth.jpg,nolink,25x25,Earth);&amp;ref(Spell/P_Death.jpg,nolink,25x25,Death);&amp;ref(Spell/P_Blood.jpg,nolink,25x25,Blood);+1:10%|&amp;ref(Spell/P_Research.jpg,nolink,25x25,Research);13+||
|Völva|&amp;ref(Nation/R_Fort.jpg,nolink,25x25,Land Fortress);|&amp;ref(Spell/P_Astral.jpg,nolink,25x25,Astral);2||&amp;ref(Spell/P_Research.jpg,nolink,25x25,Research);9|&amp;ref(Nation/Fortune-Teller.jpg,nolink,25x25,Fortune Teller (10));|
|Vanherse|&amp;ref(Nation/R_Capital.jpg,nolink,25x25,National Capital);|&amp;ref(Spell/P_Air.jpg,nolink,25x25,Air);1&amp;ref(Spell/P_Holy.jpg,nolink,25x25,Holy);1||&amp;ref(Spell/P_Research.jpg,nolink,25x25,Research);7|&amp;ref(Nation/Sacred.jpg,nolink,25x25,Sacred);|
|Vanjarl|&amp;ref(Nation/R_Capital.jpg,nolink,25x25,National Capital);|&amp;ref(Spell/P_Air.jpg,nolink,25x25,Air);2&amp;ref(Spell/P_Blood.jpg,nolink,25x25,Blood);1&amp;ref(Spell/P_Holy.jpg,nolink,25x25,Holy);2||&amp;ref(Spell/P_Research.jpg,nolink,25x25,Research);11|&amp;ref(Nation/Sacred.jpg,nolink,25x25,Sacred);|
***固有呪文
|領域|名称|主系統|副系統|消費|使用場面|簡易分類|
|Conjuration Lv3|Sloth of Bears|&amp;ref(Spell/P_Nature.jpg,nolink,25x25,Nature);2||&amp;ref(Spell/V_Nature.jpg,nolink,25x25,Nature Gem);10|儀式/陸上専用|兵士召喚|
|~|~|&gt;|&gt;|&gt;|&gt;|強靭なGreat Bearを10+体召喚します|
|Conjuration Lv4|Awaken Draugar|&amp;ref(Spell/P_Death.jpg,nolink,25x25,Death);2||&amp;ref(Spell/V_Death.jpg,nolink,25x25,Death Gem);12|儀式/陸上専用|兵士召喚|
|~|~|&gt;|&gt;|&gt;|&gt;|傷付くと巨大化するVanの歩く屍Draugを3体召喚します|
|Conjuration Lv6|Summon Valkyries|&amp;ref(Spell/P_Air.jpg,nolink,25x25,Air);3|&amp;ref(Spell/P_Death.jpg,nolink,25x25,Death);1|&amp;ref(Spell/V_Air.jpg,nolink,25x25,Air Gem);1|戦闘/陸上専用|一時的召喚|
|~|~|&gt;|&gt;|&gt;|&gt;|飛行する神聖なる戦乙女Valkyrieを7体召喚します|
***固有アイテム
なし
**聖職
***支配圏特殊効果
なし
***聖職者特殊能力
なし
</v>
      </c>
    </row>
    <row r="87" spans="1:31" x14ac:dyDescent="0.15">
      <c r="A87" t="s">
        <v>3012</v>
      </c>
      <c r="B87" t="s">
        <v>3035</v>
      </c>
      <c r="C87" t="s">
        <v>3033</v>
      </c>
      <c r="D87" t="s">
        <v>3080</v>
      </c>
      <c r="E87" s="10" t="s">
        <v>14629</v>
      </c>
      <c r="F87" s="10" t="s">
        <v>14575</v>
      </c>
      <c r="H87" t="s">
        <v>14576</v>
      </c>
      <c r="L87" t="s">
        <v>14577</v>
      </c>
      <c r="M87" t="s">
        <v>14578</v>
      </c>
      <c r="P87">
        <v>4</v>
      </c>
      <c r="T87">
        <v>100</v>
      </c>
      <c r="U87">
        <v>500</v>
      </c>
      <c r="W87">
        <v>400</v>
      </c>
      <c r="Y87" t="s">
        <v>14579</v>
      </c>
      <c r="Z87" t="s">
        <v>14580</v>
      </c>
      <c r="AB87" t="str">
        <f t="shared" si="5"/>
        <v>|BGCOLOR(#FDFDFD):[[&amp;ref(Utgard.jpg,nolink,50x65,Utgård, Well of Urd);&gt;./Utgard]]</v>
      </c>
      <c r="AC87" t="str">
        <f t="shared" ca="1" si="4"/>
        <v>|BGCOLOR(#FAEBD7):[[''Utgård''&gt;./Utgard]]</v>
      </c>
      <c r="AD87" t="str">
        <f t="shared" ca="1" si="6"/>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v>
      </c>
      <c r="AE87" t="str">
        <f ca="1">CONCATENATE("*",B87,", ",C87,CHAR(10),E87,CHAR(10),"**国勢",CHAR(10),"|種族|",F87,"|",CHAR(10),"|経済|",G87,"|",CHAR(10),"|気候|",IF(H87&lt;&gt;"",REPT(SUBSTITUTE(SUBSTITUTE(LEFT(H87,4),"Heat","&amp;ref(Spell/S_Heat.jpg,nolink,25x25,Heat);"),"Cold","&amp;ref(Spell/S_Cold.jpg,nolink,25x25,Cold);"),RIGHT(H87,1)),""),"|",CHAR(10),"|祝福|",SUBSTITUTE(SUBSTITUTE(SUBSTITUTE(SUBSTITUTE(SUBSTITUTE(SUBSTITUTE(SUBSTITUTE(SUBSTITUTE(J87,"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87&amp;" "&amp;B87&amp;" 指揮官 S",Troops!$A:$A,0)&amp;":AJ"&amp;MATCH(A87&amp;" "&amp;B87&amp;" 指揮官 E",Troops!$A:$A,0))),myConcat(INDIRECT("Troops!AJ"&amp;MATCH(A87&amp;" "&amp;B87&amp;" 指揮官 S",Troops!$A:$A,0)))),CHAR(10),"***兵士",CHAR(10),"|名称|種別|コスト|&gt;|雇用条件|指揮枠|行軍|",CHAR(10),IFERROR(myConcat(INDIRECT("Troops!AJ"&amp;MATCH(A87&amp;" "&amp;B87&amp;" 兵士 S",Troops!$A:$A,0)&amp;":AJ"&amp;MATCH(A87&amp;" "&amp;B87&amp;" 兵士 E",Troops!$A:$A,0))),myConcat(INDIRECT("Troops!AJ"&amp;MATCH(A87&amp;" "&amp;B87&amp;" 指揮官 S",Troops!$A:$A,0)))),"**守備隊",CHAR(10),"|種別|指揮官|兵士|備考|",CHAR(10),IFERROR(myConcat(INDIRECT("Defence!H"&amp;MATCH(A87&amp;" "&amp;B87&amp;" S",Defence!$A:$A,0)&amp;":H"&amp;MATCH(A87&amp;" "&amp;B87&amp;" E",Defence!$A:$A,0))),myConcat(INDIRECT("Defence!H"&amp;MATCH(A87&amp;" "&amp;B87&amp;" S",Defence!$A:$A,0)))),CHAR(10),"**建造物",CHAR(10),"***首都要塞",CHAR(10),"|名称|管理力|指揮官雇用|兵士雇用|食糧庫|守備隊倍率|防壁強度|",CHAR(10),VLOOKUP(L87,Fort!$D:$M,10,FALSE),CHAR(10),"***陸上要塞",CHAR(10),"|名称|建造費|工期|管理力|指揮官雇用|兵士雇用|食糧庫|守備隊倍率|防壁強度|",CHAR(10),IFERROR(myConcat(INDIRECT(ADDRESS(MATCH(M87&amp;"1",Fort!$A:$A,0),MATCH(T87,Fort!$1:$1,0),3,1,"Fort")&amp;":"&amp;ADDRESS(MATCH(M87&amp;P87,Fort!$A:$A,0),MATCH(T87,Fort!$1:$1,0),3,1))),myConcat(INDIRECT(ADDRESS(MATCH(M87&amp;"1",Fort!$A:$A,0),MATCH(T87,Fort!$1:$1,0),3,1,"Fort")))),IFERROR("***沿岸要塞"&amp;CHAR(10)&amp;"|名称|建造費|工期|管理力|指揮官雇用|兵士雇用|食糧庫|守備隊倍率|防壁強度|"&amp;CHAR(10)&amp;IFERROR(myConcat(INDIRECT(ADDRESS(MATCH(N87&amp;"1",Fort!$A:$A,0),MATCH(T87,Fort!$1:$1,0),3,1,"Fort")&amp;":"&amp;ADDRESS(MATCH(N87&amp;Q87,Fort!$A:$A,0),MATCH(T87,Fort!$1:$1,0),3,1))),myConcat(INDIRECT(ADDRESS(MATCH(N87&amp;"1",Fort!$A:$A,0),MATCH(T87,Fort!$1:$1,0),3,1,"Fort")))&amp;CHAR(10)),""),"***水中要塞",CHAR(10),IFERROR("|名称|建造費|工期|管理力|指揮官雇用|兵士雇用|食糧庫|守備隊倍率|防壁強度|"&amp;CHAR(10)&amp;IFERROR(myConcat(INDIRECT(ADDRESS(MATCH(O87&amp;"1",Fort!$A:$A,0),MATCH(T87,Fort!$1:$1,0),3,1,"Fort")&amp;":"&amp;ADDRESS(MATCH(O87&amp;R87,Fort!$A:$A,0),MATCH(T87,Fort!$1:$1,0),3,1))),myConcat(INDIRECT(ADDRESS(MATCH(O87&amp;"1",Fort!$A:$A,0),MATCH(T87,Fort!$1:$1,0),3,1,"Fort")))),"建造不可"),CHAR(10),"***研究所と寺院",CHAR(10),"|設備|費用|特殊効果|",CHAR(10),"|研究所|",IF(U87&lt;&gt;500,"''"&amp;U87&amp;"''",U87),"|",V87,"|",CHAR(10),"|寺院|",IF(W87&lt;&gt;400,"''"&amp;W87&amp;"''",W87),"|",X87,"|",CHAR(10),"**魔法",CHAR(10),"***魔法資源",CHAR(10),"|魔法土地|",Y87,"|",CHAR(10),"|宝石収入|",SUBSTITUTE(SUBSTITUTE(SUBSTITUTE(SUBSTITUTE(SUBSTITUTE(SUBSTITUTE(SUBSTITUTE(SUBSTITUTE(Z87,"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Slave);"),"|",CHAR(10),"|特殊機能|",AA87,"|",CHAR(10),"***魔法技能",CHAR(10),"|名称|雇用|固定魔力|変動魔力|研究力|特殊能力|",CHAR(10),IFERROR(myConcat(INDIRECT("MagicSkill!AM"&amp;MATCH(A87&amp;" "&amp;B87&amp;" S",MagicSkill!$A:$A,0)&amp;":AM"&amp;MATCH(A87&amp;" "&amp;B87&amp;" E",MagicSkill!$A:$A,0))),myConcat(INDIRECT("MagicSkill!AM"&amp;MATCH(A87&amp;" "&amp;B87&amp;" S",MagicSkill!$A:$A,0)))),CHAR(10),"***固有呪文",CHAR(10),IFERROR(CHAR(10)&amp;"|領域|名称|主系統|副系統|消費|使用場面|簡易分類|"&amp;CHAR(10)&amp;IFERROR(myConcat(INDIRECT("NationalSpellWork!E"&amp;MATCH(A87&amp;" "&amp;B87&amp;" S",NationalSpellWork!$A:$A,0)&amp;":E"&amp;MATCH(A87&amp;" "&amp;B87&amp;" E",NationalSpellWork!$A:$A,0))),myConcat(INDIRECT("NationalSpellWork!E"&amp;MATCH(A87&amp;" "&amp;B87&amp;" S",NationalSpellWork!$A:$A,0)))),"なし"),CHAR(10),"***固有アイテム",CHAR(10),IFERROR(IFERROR(myConcat(INDIRECT("NationalItemWork!E"&amp;MATCH(A87&amp;" "&amp;B87&amp;" S",NationalItemWork!$A:$A,0)&amp;":E"&amp;MATCH(A87&amp;" "&amp;B87&amp;" E",NationalItemWork!$A:$A,0))),myConcat(INDIRECT("NationalItemWork!E"&amp;MATCH(A87&amp;" "&amp;B87&amp;" S",NationalItemWork!$A:$A,0)))),"なし"),CHAR(10),"**聖職",CHAR(10),"***支配圏特殊効果",CHAR(10),IF(I87&lt;&gt;"",I87,"なし"),CHAR(10),"***聖職者特殊能力",CHAR(10),IF(K87&lt;&gt;"",K87,"なし"),CHAR(10))</f>
        <v xml:space="preserve">*Utgård, Well of Urd
Utgårdは、厳しい冬と涼しい夏の地です。
それはかつて巨人の住処、Jotunheimでした。
しかし、人間の到来により、彼らの人口は減少しました。
人間たちがJotunheimの氷の大地へとあえて進出し始めると、Jotunの巨人たちは、人間が機知に富んだ同盟者であると理解しました。
目覚めし神により、全ての遺恨は捨て去られ、人間と巨人は肩を並べて戦います。
この人間との同盟は、Gygjaとその使用人Vaettiらとの間に距離を作り、彼らはもう巨人たちを支援しません。
その代わりに、人間の予言者たちが影響力を持つようになりました。
Utgårdの中心には、Nornaが集い、世界の運命を占うWell of Urdが存在します。
Utgårdの巨人は、非常に強力かつ強靭です。
彼らは寒さの中で生まれ、寒冷な気候に苦しめられません。
Utgårdの民は、涼しい州に住むことを好みます。
**国勢
|種族|ヨトゥン、人間|
|経済||
|気候|&amp;ref(Spell/S_Cold.jpg,nolink,25x25,Cold);|
|祝福||
**正規軍
***指揮官
|名称|種別|コスト|&gt;|雇用条件|指揮能力|行軍|
|BGCOLOR(#F5F5F5):Scout|斥候|&amp;ref(Nation/C_Gold.jpg,nolink,25x25,Gold);25&amp;ref(Nation/C_Resource.jpg,nolink,25x25,Resource);4&amp;ref(Nation/C_Command.jpg,nolink,25x25,Commander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|BGCOLOR(#F5F5F5):Herse|指揮官|&amp;ref(Nation/C_Gold.jpg,nolink,25x25,Gold);40&amp;ref(Nation/C_Resource.jpg,nolink,25x25,Resource);22&amp;ref(Nation/C_Command.jpg,nolink,25x25,Commander Point);1|&amp;ref(Nation/R_Fort.jpg,nolink,25x25,Land Fortress);||&amp;ref(Nation/Squad.jpg,nolink,25x25,Squad);2&amp;ref(Nation/LivingLead.jpg,nolink,25x25,Leadership);60|12|
|~|&gt;|&gt;|&gt;|&gt;|&gt;|BGCOLOR(#F5F5F5):標準的な指揮官。芸はないが安価で雇いやすい|
|BGCOLOR(#F5F5F5):Gode|聖職者&amp;ref(Nation/Sacred.jpg,nolink,25x25,Sacred);|&amp;ref(Nation/C_Gold.jpg,nolink,25x25,Gold);45&amp;ref(Nation/C_Resource.jpg,nolink,25x25,Resource);5&amp;ref(Nation/C_Command.jpg,nolink,25x25,Commander Point);1|&amp;ref(Nation/R_Fort.jpg,nolink,25x25,Land Fortress);|&amp;ref(Spell/P_Holy.jpg,nolink,25x25,Temple Needed);|&amp;ref(Nation/Squad.jpg,nolink,25x25,Squad);1&amp;ref(Nation/LivingLead.jpg,nolink,25x25,Leadership);10|16|
|~|&gt;|&gt;|&gt;|&gt;|&gt;|BGCOLOR(#F5F5F5):レベル1の聖職者。芸はないが最低限の鎧を着ている|
|BGCOLOR(#F5F5F5):Seithkona|魔術師|&amp;ref(Nation/C_Gold.jpg,nolink,25x25,Gold);85&amp;ref(Nation/C_Resource.jpg,nolink,25x25,Resource);1&amp;ref(Nation/C_Command.jpg,nolink,25x25,Commander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Leadership);30|16|
|~|&gt;|&gt;|&gt;|&gt;|&gt;|BGCOLOR(#F5F5F5):星、死、緑の魔法技能を持つ。占師でもある|
|BGCOLOR(#F5F5F5):Jotun Scout|斥候&amp;ref(Nation/Sacred.jpg,nolink,25x25,Sacred);|&amp;ref(Nation/C_Gold.jpg,nolink,25x25,Gold);55&amp;ref(Nation/C_Resource.jpg,nolink,25x25,Resource);7&amp;ref(Nation/C_Command.jpg,nolink,25x25,Commander Point);1|&amp;ref(Nation/R_Fort.jpg,nolink,25x25,Land Fortress);|&amp;ref(Spell/P_Holy.jpg,nolink,25x25,Temple Needed);||18&amp;ref(Nation/Stealthy.jpg,nolink,25x25,Stealthy (40));&amp;ref(Nation/Forest-Survival.jpg,nolink,25x25,Forest Survival);&amp;ref(Nation/Mountain-Survival.jpg,nolink,25x25,Mountain Survival);&amp;ref(Nation/Snow-Move.jpg,nolink,25x25,Snow Move);|
|~|&gt;|&gt;|&gt;|&gt;|&gt;|BGCOLOR(#F5F5F5):高価で隠れるのも下手。幸い移動は早めだが専ら戦闘用|
|BGCOLOR(#F5F5F5):Jotun Herse|指揮官&amp;ref(Nation/Sacred.jpg,nolink,25x25,Sacred);|&amp;ref(Nation/C_Gold.jpg,nolink,25x25,Gold);75&amp;ref(Nation/C_Resource.jpg,nolink,25x25,Resource);41&amp;ref(Nation/C_Command.jpg,nolink,25x25,Commander Point);1|&amp;ref(Nation/R_Fort.jpg,nolink,25x25,Land Fortress);|&amp;ref(Spell/P_Holy.jpg,nolink,25x25,Temple Needed);|&amp;ref(Nation/Squad.jpg,nolink,25x25,Squad);2&amp;ref(Nation/LivingLead.jpg,nolink,25x25,Leadership);60|14&amp;ref(Nation/Snow-Move.jpg,nolink,25x25,Snow Move);|
|~|&gt;|&gt;|&gt;|&gt;|&gt;|BGCOLOR(#F5F5F5):標準的な指揮官。維持費は安いが雇用に寺院が要る|
|BGCOLOR(#F5F5F5):Jotun Jarl|聖職者&amp;ref(Nation/Sacred.jpg,nolink,25x25,Sacred);|&amp;ref(Nation/C_Gold.jpg,nolink,25x25,Gold);130&amp;ref(Nation/C_Resource.jpg,nolink,25x25,Resource);41&amp;ref(Nation/C_Command.jpg,nolink,25x25,Commander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|BGCOLOR(#F5F5F5):Jotun Gode|聖職者&amp;ref(Nation/Sacred.jpg,nolink,25x25,Sacred);|&amp;ref(Nation/C_Gold.jpg,nolink,25x25,Gold);110&amp;ref(Nation/C_Resource.jpg,nolink,25x25,Resource);19&amp;ref(Nation/C_Command.jpg,nolink,25x25,Commander Point);2|&amp;ref(Nation/R_Fort.jpg,nolink,25x25,Land Fortress);|&amp;ref(Spell/P_Holy.jpg,nolink,25x25,Temple Needed);|&amp;ref(Nation/Squad.jpg,nolink,25x25,Squad);2&amp;ref(Nation/LivingLead.jpg,nolink,25x25,Leadership);40|16&amp;ref(Nation/Forest-Survival.jpg,nolink,25x25,Forest Survival);&amp;ref(Nation/Snow-Move.jpg,nolink,25x25,Snow Move);|
|~|&gt;|&gt;|&gt;|&gt;|&gt;|BGCOLOR(#F5F5F5):レベル2の聖職者。一応は指揮もできる|
|BGCOLOR(#F5F5F5):Jotun Skratti|魔術師|&amp;ref(Nation/C_Gold.jpg,nolink,25x25,Gold);255&amp;ref(Nation/C_Resource.jpg,nolink,25x25,Resource);3&amp;ref(Nation/C_Command.jpg,nolink,25x25,Commander Point);4|&amp;ref(Nation/R_Fort.jpg,nolink,25x25,Land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Leadership);10+|16&amp;ref(Nation/Forest-Survival.jpg,nolink,25x25,Forest Survival);&amp;ref(Nation/Snow-Move.jpg,nolink,25x25,Snow Move);|
|~|&gt;|&gt;|&gt;|&gt;|&gt;|BGCOLOR(#F5F5F5):水や血などの魔法技能を持つ。狼男や狼に変身できる|
|BGCOLOR(#F5F5F5):Norna|魔術師|&amp;ref(Nation/C_Gold.jpg,nolink,25x25,Gold);210&amp;ref(Nation/C_Resource.jpg,nolink,25x25,Resource);1&amp;ref(Nation/C_Command.jpg,nolink,25x25,Commander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Leadership);25+&amp;ref(Nation/UndeadLead.jpg,nolink,25x25,Undead Leadership);60+|14|
|~|&gt;|&gt;|&gt;|&gt;|&gt;|BGCOLOR(#F5F5F5):星、死、緑などの魔法技能を持つ。優秀な占師|
***兵士
|名称|種別|コスト|&gt;|雇用条件|指揮枠|行軍|
|BGCOLOR(#F5F5F5):Huskarl|歩兵|&amp;ref(Nation/C_Gold.jpg,nolink,25x25,Gold);10&amp;ref(Nation/C_Resource.jpg,nolink,25x25,Resource);12&amp;ref(Nation/C_Recruitment.jpg,nolink,25x25,Recruitment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|~|&gt;|&gt;|&gt;|&gt;|&gt;|BGCOLOR(#F5F5F5):斧、投槍、盾を持つ歩兵。一撃は重いが迎撃に弱い|
|BGCOLOR(#F5F5F5):Huskarl|歩兵|&amp;ref(Nation/C_Gold.jpg,nolink,25x25,Gold);10&amp;ref(Nation/C_Resource.jpg,nolink,25x25,Resource);12&amp;ref(Nation/C_Recruitment.jpg,nolink,25x25,Recruitment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|~|&gt;|&gt;|&gt;|&gt;|&gt;|BGCOLOR(#F5F5F5):槍、投槍、盾を持つ歩兵。攻撃力は欠くが守りに向く|
|BGCOLOR(#F5F5F5):Jotun Militia|歩兵|&amp;ref(Nation/C_Gold.jpg,nolink,25x25,Gold);20&amp;ref(Nation/C_Resource.jpg,nolink,25x25,Resource);15&amp;ref(Nation/C_Recruitment.jpg,nolink,25x25,Recruitment Point);11|&amp;ref(Nation/R_Fort.jpg,nolink,25x25,Land Fortress);||&amp;ref(Nation/LivingLead.jpg,nolink,25x25,Living);|14&amp;ref(Nation/Snow-Move.jpg,nolink,25x25,Snow Move);|
|~|&gt;|&gt;|&gt;|&gt;|&gt;|BGCOLOR(#F5F5F5):斧と盾を持つ民兵。肉壁か包囲戦の人員としてなら使える|
|BGCOLOR(#F5F5F5):Jotun Javelinist|歩兵|&amp;ref(Nation/C_Gold.jpg,nolink,25x25,Gold);30&amp;ref(Nation/C_Resource.jpg,nolink,25x25,Resource);17&amp;ref(Nation/C_Recruitment.jpg,nolink,25x25,Recruitment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|~|&gt;|&gt;|&gt;|&gt;|&gt;|BGCOLOR(#F5F5F5):斧、投槍、盾を持つ歩兵。高い筋力からの投擲は強烈|
|BGCOLOR(#F5F5F5):Jotun Hurler|歩兵|&amp;ref(Nation/C_Gold.jpg,nolink,25x25,Gold);30&amp;ref(Nation/C_Resource.jpg,nolink,25x25,Resource);11&amp;ref(Nation/C_Recruitment.jpg,nolink,25x25,Recruitment Point);17|&amp;ref(Nation/R_Fort.jpg,nolink,25x25,Land Fortress);||&amp;ref(Nation/LivingLead.jpg,nolink,25x25,Living);|14&amp;ref(Nation/Snow-Move.jpg,nolink,25x25,Snow Move);|
|~|&gt;|&gt;|&gt;|&gt;|&gt;|BGCOLOR(#F5F5F5):手斧と大岩を持つ歩兵。岩は短射程だが破壊的威力を持つ|
|BGCOLOR(#F5F5F5):Jotun Spearman|歩兵|&amp;ref(Nation/C_Gold.jpg,nolink,25x25,Gold);30&amp;ref(Nation/C_Resource.jpg,nolink,25x25,Resource);37&amp;ref(Nation/C_Recruitment.jpg,nolink,25x25,Recruitment Point);17|&amp;ref(Nation/R_Fort.jpg,nolink,25x25,Land Fortress);||&amp;ref(Nation/LivingLead.jpg,nolink,25x25,Living);|12&amp;ref(Nation/Snow-Move.jpg,nolink,25x25,Snow Move);|
|~|&gt;|&gt;|&gt;|&gt;|&gt;|BGCOLOR(#F5F5F5):槍と盾を持つ重歩兵。囲まれやすいが一撃は非常に重い|
|BGCOLOR(#F5F5F5):Jotun Axeman|歩兵|&amp;ref(Nation/C_Gold.jpg,nolink,25x25,Gold);30&amp;ref(Nation/C_Resource.jpg,nolink,25x25,Resource);37&amp;ref(Nation/C_Recruitment.jpg,nolink,25x25,Recruitment Point);17|&amp;ref(Nation/R_Fort.jpg,nolink,25x25,Land Fortress);||&amp;ref(Nation/LivingLead.jpg,nolink,25x25,Living);|12&amp;ref(Nation/Snow-Move.jpg,nolink,25x25,Snow Move);|
|~|&gt;|&gt;|&gt;|&gt;|&gt;|BGCOLOR(#F5F5F5):斧と盾を持つ重歩兵。重装の敵さえも叩き割れる|
|BGCOLOR(#F5F5F5):Jotun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|~|&gt;|&gt;|&gt;|&gt;|&gt;|BGCOLOR(#F5F5F5):斧と盾を持つ重歩兵。下位よりやや軽装だが士気が高い|
|BGCOLOR(#F5F5F5):Jotun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|~|&gt;|&gt;|&gt;|&gt;|&gt;|BGCOLOR(#F5F5F5):槍と盾を持つ重歩兵。巨人の槍は人間の槍兵さえ迎撃する|
|BGCOLOR(#F5F5F5):Jotun Hirdman|歩兵|&amp;ref(Nation/C_Gold.jpg,nolink,25x25,Gold);40&amp;ref(Nation/C_Resource.jpg,nolink,25x25,Resource);41&amp;ref(Nation/C_Recruitment.jpg,nolink,25x25,Recruitment Point);24|&amp;ref(Nation/R_Fort.jpg,nolink,25x25,Land Fortress);||&amp;ref(Nation/LivingLead.jpg,nolink,25x25,Living);|12&amp;ref(Nation/Snow-Move.jpg,nolink,25x25,Snow Move);|
|~|&gt;|&gt;|&gt;|&gt;|&gt;|BGCOLOR(#F5F5F5):長剣と盾を持つ重歩兵。戦闘技能も向上している|
|BGCOLOR(#F5F5F5):Garmhirding|歩兵&amp;ref(Nation/Sacred.jpg,nolink,25x25,Sacred);|&amp;ref(Nation/C_Gold.jpg,nolink,25x25,Gold);55&amp;ref(Nation/C_Resource.jpg,nolink,25x25,Resource);9&amp;ref(Nation/C_Recruitment.jpg,nolink,25x25,Recruitment Point);28|&amp;ref(Nation/R_Capital.jpg,nolink,25x25,National Capital);|&amp;ref(Spell/P_Holy.jpg,nolink,25x25,Temple Needed);|&amp;ref(Nation/LivingLead.jpg,nolink,25x25,Living);|16&amp;ref(Nation/Forest-Survival.jpg,nolink,25x25,Forest Survival);&amp;ref(Nation/Snow-Move.jpg,nolink,25x25,Snow Move);|
|~|&gt;|&gt;|&gt;|&gt;|&gt;|BGCOLOR(#F5F5F5):戦斧を持つ狂戦士。その一撃は驚異的な威力を持つ|
**守備隊
|種別|指揮官|兵士|備考|
|陸上下位|Herse|Huskarl:10　Huskarl:15|Huskarlは斧装備と槍装備|
|陸上上位|Jotun Jarl|Jotun Javelinist:5||
|陸上要塞|Jotun Herse|Jotun Hurler:3||
**建造物
***首都要塞
|名称|管理力|指揮官雇用|兵士雇用|食糧庫|守備隊倍率|防壁強度|
|Giant Citadel|60|+2|+125%|5000|4|1000|
***陸上要塞
|名称|建造費|工期|管理力|指揮官雇用|兵士雇用|食糧庫|守備隊倍率|防壁強度|
|Giant Palisades|600|4|15|+0|+50%|100|1|100|
|Giant Fortress|450|3|30|+1|+75%|500|2|500|
|Giant Castle|450|3|45|+1|+100%|1500|3|750|
|Giant Citadel|450|3|60|+2|+125%|5000|4|1000|
***水中要塞
建造不可
***研究所と寺院
|設備|費用|特殊効果|
|研究所|500||
|寺院|400||
**魔法
***魔法資源
|魔法土地|Well of Urd|
|宝石収入|&amp;ref(Spell/V_Astral.jpg,nolink,25x25,Astral Pearl);2&amp;ref(Spell/V_Death.jpg,nolink,25x25,Death Gem);1&amp;ref(Spell/V_Nature.jpg,nolink,25x25,Nature Gem);1|
|特殊機能||
***魔法技能
|名称|雇用|固定魔力|変動魔力|研究力|特殊能力|
|Gode|&amp;ref(Nation/R_Fort.jpg,nolink,25x25,Land Fortress);|&amp;ref(Spell/P_Holy.jpg,nolink,25x25,Holy);1|||&amp;ref(Nation/Sacred.jpg,nolink,25x25,Sacred);|
|Seithkona|&amp;ref(Nation/R_Fort.jpg,nolink,25x25,Land Fortress);|&amp;ref(Spell/P_Astral.jpg,nolink,25x25,Astral);1&amp;ref(Spell/P_Death.jpg,nolink,25x25,Death);1&amp;ref(Spell/P_Nature.jpg,nolink,25x25,Nature);1||&amp;ref(Spell/P_Research.jpg,nolink,25x25,Research);11|&amp;ref(Nation/Fortune-Teller.jpg,nolink,25x25,Fortune Teller (5));|
|Jotun Jarl|&amp;ref(Nation/R_Fort.jpg,nolink,25x25,Land Fortress);|&amp;ref(Spell/P_Holy.jpg,nolink,25x25,Holy);1|||&amp;ref(Nation/Sacred.jpg,nolink,25x25,Sacred);|
|Jotun Gode|&amp;ref(Nation/R_Fort.jpg,nolink,25x25,Land Fortress);|&amp;ref(Spell/P_Holy.jpg,nolink,25x25,Holy);2|||&amp;ref(Nation/Sacred.jpg,nolink,25x25,Sacred);|
|Jotun Skratti|&amp;ref(Nation/R_Fort.jpg,nolink,25x25,Land Fortress);|&amp;ref(Spell/P_Water.jpg,nolink,25x25,Water);2&amp;ref(Spell/P_Blood.jpg,nolink,25x25,Blood);2|&amp;ref(Spell/P_Water.jpg,nolink,25x25,Water);&amp;ref(Spell/P_Death.jpg,nolink,25x25,Death);&amp;ref(Spell/P_Nature.jpg,nolink,25x25,Nature);&amp;ref(Spell/P_Blood.jpg,nolink,25x25,Blood);+1:100%|&amp;ref(Spell/P_Research.jpg,nolink,25x25,Research);15||
|Norna|&amp;ref(Nation/R_Capital.jpg,nolink,25x25,National Capital);|&amp;ref(Spell/P_Astral.jpg,nolink,25x25,Astral);2&amp;ref(Spell/P_Death.jpg,nolink,25x25,Death);2&amp;ref(Spell/P_Nature.jpg,nolink,25x25,Nature);1|&amp;ref(Spell/P_Astral.jpg,nolink,25x25,Astral);&amp;ref(Spell/P_Death.jpg,nolink,25x25,Death);&amp;ref(Spell/P_Nature.jpg,nolink,25x25,Nature);&amp;ref(Spell/P_Blood.jpg,nolink,25x25,Blood);+1:100%&amp;br;&amp;ref(Spell/P_Fire.jpg,nolink,25x25,Fire);&amp;ref(Spell/P_Death.jpg,nolink,25x25,Death);&amp;ref(Spell/P_Nature.jpg,nolink,25x25,Nature);&amp;ref(Spell/P_Blood.jpg,nolink,25x25,Blood);+1:10%|&amp;ref(Spell/P_Research.jpg,nolink,25x25,Research);17+|&amp;ref(Nation/Fortune-Teller.jpg,nolink,25x25,Fortune Teller (20));|
***固有呪文
|領域|名称|主系統|副系統|消費|使用場面|簡易分類|
|Conjuration Lv0|Summon Glosos|&amp;ref(Spell/P_Death.jpg,nolink,25x25,Death);2||&amp;ref(Spell/V_Death.jpg,nolink,25x25,Death Gem);13|儀式/陸上専用|兵士召喚|
|~|~|&gt;|&gt;|&gt;|&gt;|熱波を放つ恐るべき猪Glosoを9体召喚します|
|Conjuration Lv3|Sloth of Bears|&amp;ref(Spell/P_Nature.jpg,nolink,25x25,Nature);2||&amp;ref(Spell/V_Nature.jpg,nolink,25x25,Nature Gem);10|儀式/陸上専用|兵士召喚|
|~|~|&gt;|&gt;|&gt;|&gt;|強靭なGreat Bearを10+体召喚します|
|Conjuration Lv4|Awaken Jotun Draugar|&amp;ref(Spell/P_Death.jpg,nolink,25x25,Death);2||&amp;ref(Spell/V_Death.jpg,nolink,25x25,Death Gem);15|儀式/陸上専用|兵士召喚|
|~|~|&gt;|&gt;|&gt;|&gt;|傷付くと巨大化するJotunの歩く屍Jotun Draugを3体召喚します|
|Conjuration Lv4|Brood of Garm|&amp;ref(Spell/P_Nature.jpg,nolink,25x25,Nature);2||&amp;ref(Spell/V_Nature.jpg,nolink,25x25,Nature Gem);10|儀式/陸上専用|兵士召喚|
|~|~|&gt;|&gt;|&gt;|&gt;|巨大で神聖な狼Jotun Wolfを5体召喚します|
|Thaumaturgy Lv5|Seith Curse|&amp;ref(Spell/P_Death.jpg,nolink,25x25,Death);1|&amp;ref(Spell/P_Astral.jpg,nolink,25x25,Astral);1|&amp;ref(Spell/V_Death.jpg,nolink,25x25,Death Gem);3|儀式/陸上専用|遠隔攻撃|
|~|~|&gt;|&gt;|&gt;|&gt;|指定した州と自身の周囲の指揮官1体ずつに呪いをかけようと試みます|
|Blood Magic Lv6|Illwinter|&amp;ref(Spell/P_Blood.jpg,nolink,25x25,Blood);5|&amp;ref(Spell/P_Water.jpg,nolink,25x25,Water);3|&amp;ref(Spell/V_Blood.jpg,nolink,25x25,Blood Slave);120|儀式/陸上専用|世界呪附|
|~|~|&gt;|&gt;|&gt;|&gt;|世界中を寒冷化させ不安と襲撃を引き起こします|
***固有アイテム
なし
**聖職
***支配圏特殊効果
なし
***聖職者特殊能力
なし
</v>
      </c>
    </row>
    <row r="88" spans="1:31" x14ac:dyDescent="0.15">
      <c r="A88" t="s">
        <v>3012</v>
      </c>
      <c r="B88" t="s">
        <v>3036</v>
      </c>
      <c r="C88" t="s">
        <v>3037</v>
      </c>
      <c r="D88" t="s">
        <v>3080</v>
      </c>
      <c r="E88" s="10" t="s">
        <v>14631</v>
      </c>
      <c r="F88" s="10" t="s">
        <v>14632</v>
      </c>
      <c r="H88" t="s">
        <v>14633</v>
      </c>
      <c r="L88" t="s">
        <v>14634</v>
      </c>
      <c r="M88" t="s">
        <v>14635</v>
      </c>
      <c r="P88">
        <v>4</v>
      </c>
      <c r="T88">
        <v>100</v>
      </c>
      <c r="U88">
        <v>500</v>
      </c>
      <c r="W88">
        <v>400</v>
      </c>
      <c r="Y88" t="s">
        <v>14636</v>
      </c>
      <c r="Z88" t="s">
        <v>14637</v>
      </c>
      <c r="AB88" t="str">
        <f t="shared" ref="AB88:AB96" si="7">IF(B88&lt;&gt;"",CONCATENATE("|BGCOLOR(#FDFDFD):[[&amp;ref(",SUBSTITUTE(SUBSTITUTE(B88," ","-"),"å","a"),".jpg,nolink,50x65,",B88&amp;", "&amp;C88,");&gt;./",SUBSTITUTE(B88,"å","a"),"]]"),"|")</f>
        <v>|BGCOLOR(#FDFDFD):[[&amp;ref(Bogarus.jpg,nolink,50x65,Bogarus, Age of Heroes);&gt;./Bogarus]]</v>
      </c>
      <c r="AC88" t="str">
        <f t="shared" ref="AC88:AC96" ca="1" si="8">IF(B88&lt;&gt;"",CONCATENATE("|",IF(D88="L","BGCOLOR(#FAEBD7):",IF(D88="S","BGCOLOR(#F0F8FF):","")),"[[''",B88,"''&gt;./",SUBSTITUTE(B88,"å","a"),"]]",IF(MOD(ROW(A88)-IF(A88="EA",1,IF(A88="MA",1+COUNTIF(A:A,"EA"),1+COUNTIF(A:A,"EA")+COUNTIF(A:A,"MA"))),5)=0,"|"&amp;CHAR(10)&amp;CONCATENATE(INDIRECT("R"&amp;ROW(A88)-4&amp;"C"&amp;COLUMN($AB$1),FALSE),INDIRECT("R"&amp;ROW(A88)-3&amp;"C"&amp;COLUMN($AB$1),FALSE),INDIRECT("R"&amp;ROW(A88)-2&amp;"C"&amp;COLUMN($AB$1),FALSE),INDIRECT("R"&amp;ROW(A88)-1&amp;"C"&amp;COLUMN($AB$1),FALSE),INDIRECT("R"&amp;ROW(A88)&amp;"C"&amp;COLUMN($AB$1),FALSE),"|",CHAR(10)),"")),"|"&amp;IF(MOD(ROW(A88)-IF(A88="EA",1,IF(A88="MA",1+COUNTIF(A:A,"EA"),1+COUNTIF(A:A,"EA")+COUNTIF(A:A,"MA"))),5)=0,"|"&amp;CHAR(10)&amp;CONCATENATE(INDIRECT("R"&amp;ROW(A88)-4&amp;"C"&amp;COLUMN($AB$1),FALSE),INDIRECT("R"&amp;ROW(A88)-3&amp;"C"&amp;COLUMN($AB$1),FALSE),INDIRECT("R"&amp;ROW(A88)-2&amp;"C"&amp;COLUMN($AB$1),FALSE),INDIRECT("R"&amp;ROW(A88)-1&amp;"C"&amp;COLUMN($AB$1),FALSE),INDIRECT("R"&amp;ROW(A88)&amp;"C"&amp;COLUMN($AB$1),FALSE),"|",CHAR(10)),""))</f>
        <v>|BGCOLOR(#FAEBD7):[[''Bogarus''&gt;./Bogarus]]</v>
      </c>
      <c r="AD88" t="str">
        <f t="shared" ref="AD88:AD96" ca="1" si="9">CONCATENATE(IF($A88=$A87,AD87,"|CENTER:130|CENTER:130|CENTER:130|CENTER:130|CENTER:130|c"&amp;CHAR(10)),AC88)</f>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v>
      </c>
      <c r="AE88" t="str">
        <f ca="1">CONCATENATE("*",B88,", ",C88,CHAR(10),E88,CHAR(10),"**国勢",CHAR(10),"|種族|",F88,"|",CHAR(10),"|経済|",G88,"|",CHAR(10),"|気候|",IF(H88&lt;&gt;"",REPT(SUBSTITUTE(SUBSTITUTE(LEFT(H88,4),"Heat","&amp;ref(Spell/S_Heat.jpg,nolink,25x25,Heat);"),"Cold","&amp;ref(Spell/S_Cold.jpg,nolink,25x25,Cold);"),RIGHT(H88,1)),""),"|",CHAR(10),"|祝福|",SUBSTITUTE(SUBSTITUTE(SUBSTITUTE(SUBSTITUTE(SUBSTITUTE(SUBSTITUTE(SUBSTITUTE(SUBSTITUTE(J88,"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88&amp;" "&amp;B88&amp;" 指揮官 S",Troops!$A:$A,0)&amp;":AJ"&amp;MATCH(A88&amp;" "&amp;B88&amp;" 指揮官 E",Troops!$A:$A,0))),myConcat(INDIRECT("Troops!AJ"&amp;MATCH(A88&amp;" "&amp;B88&amp;" 指揮官 S",Troops!$A:$A,0)))),CHAR(10),"***兵士",CHAR(10),"|名称|種別|コスト|&gt;|雇用条件|指揮枠|行軍|",CHAR(10),IFERROR(myConcat(INDIRECT("Troops!AJ"&amp;MATCH(A88&amp;" "&amp;B88&amp;" 兵士 S",Troops!$A:$A,0)&amp;":AJ"&amp;MATCH(A88&amp;" "&amp;B88&amp;" 兵士 E",Troops!$A:$A,0))),myConcat(INDIRECT("Troops!AJ"&amp;MATCH(A88&amp;" "&amp;B88&amp;" 指揮官 S",Troops!$A:$A,0)))),"**守備隊",CHAR(10),"|種別|指揮官|兵士|備考|",CHAR(10),IFERROR(myConcat(INDIRECT("Defence!H"&amp;MATCH(A88&amp;" "&amp;B88&amp;" S",Defence!$A:$A,0)&amp;":H"&amp;MATCH(A88&amp;" "&amp;B88&amp;" E",Defence!$A:$A,0))),myConcat(INDIRECT("Defence!H"&amp;MATCH(A88&amp;" "&amp;B88&amp;" S",Defence!$A:$A,0)))),CHAR(10),"**建造物",CHAR(10),"***首都要塞",CHAR(10),"|名称|管理力|指揮官雇用|兵士雇用|食糧庫|守備隊倍率|防壁強度|",CHAR(10),VLOOKUP(L88,Fort!$D:$M,10,FALSE),CHAR(10),"***陸上要塞",CHAR(10),"|名称|建造費|工期|管理力|指揮官雇用|兵士雇用|食糧庫|守備隊倍率|防壁強度|",CHAR(10),IFERROR(myConcat(INDIRECT(ADDRESS(MATCH(M88&amp;"1",Fort!$A:$A,0),MATCH(T88,Fort!$1:$1,0),3,1,"Fort")&amp;":"&amp;ADDRESS(MATCH(M88&amp;P88,Fort!$A:$A,0),MATCH(T88,Fort!$1:$1,0),3,1))),myConcat(INDIRECT(ADDRESS(MATCH(M88&amp;"1",Fort!$A:$A,0),MATCH(T88,Fort!$1:$1,0),3,1,"Fort")))),IFERROR("***沿岸要塞"&amp;CHAR(10)&amp;"|名称|建造費|工期|管理力|指揮官雇用|兵士雇用|食糧庫|守備隊倍率|防壁強度|"&amp;CHAR(10)&amp;IFERROR(myConcat(INDIRECT(ADDRESS(MATCH(N88&amp;"1",Fort!$A:$A,0),MATCH(T88,Fort!$1:$1,0),3,1,"Fort")&amp;":"&amp;ADDRESS(MATCH(N88&amp;Q88,Fort!$A:$A,0),MATCH(T88,Fort!$1:$1,0),3,1))),myConcat(INDIRECT(ADDRESS(MATCH(N88&amp;"1",Fort!$A:$A,0),MATCH(T88,Fort!$1:$1,0),3,1,"Fort")))&amp;CHAR(10)),""),"***水中要塞",CHAR(10),IFERROR("|名称|建造費|工期|管理力|指揮官雇用|兵士雇用|食糧庫|守備隊倍率|防壁強度|"&amp;CHAR(10)&amp;IFERROR(myConcat(INDIRECT(ADDRESS(MATCH(O88&amp;"1",Fort!$A:$A,0),MATCH(T88,Fort!$1:$1,0),3,1,"Fort")&amp;":"&amp;ADDRESS(MATCH(O88&amp;R88,Fort!$A:$A,0),MATCH(T88,Fort!$1:$1,0),3,1))),myConcat(INDIRECT(ADDRESS(MATCH(O88&amp;"1",Fort!$A:$A,0),MATCH(T88,Fort!$1:$1,0),3,1,"Fort")))),"建造不可"),CHAR(10),"***研究所と寺院",CHAR(10),"|設備|費用|特殊効果|",CHAR(10),"|研究所|",IF(U88&lt;&gt;500,"''"&amp;U88&amp;"''",U88),"|",V88,"|",CHAR(10),"|寺院|",IF(W88&lt;&gt;400,"''"&amp;W88&amp;"''",W88),"|",X88,"|",CHAR(10),"**魔法",CHAR(10),"***魔法資源",CHAR(10),"|魔法土地|",Y88,"|",CHAR(10),"|宝石収入|",SUBSTITUTE(SUBSTITUTE(SUBSTITUTE(SUBSTITUTE(SUBSTITUTE(SUBSTITUTE(SUBSTITUTE(SUBSTITUTE(Z88,"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Slave);"),"|",CHAR(10),"|特殊機能|",AA88,"|",CHAR(10),"***魔法技能",CHAR(10),"|名称|雇用|固定魔力|変動魔力|研究力|特殊能力|",CHAR(10),IFERROR(myConcat(INDIRECT("MagicSkill!AM"&amp;MATCH(A88&amp;" "&amp;B88&amp;" S",MagicSkill!$A:$A,0)&amp;":AM"&amp;MATCH(A88&amp;" "&amp;B88&amp;" E",MagicSkill!$A:$A,0))),myConcat(INDIRECT("MagicSkill!AM"&amp;MATCH(A88&amp;" "&amp;B88&amp;" S",MagicSkill!$A:$A,0)))),CHAR(10),"***固有呪文",CHAR(10),IFERROR(CHAR(10)&amp;"|領域|名称|主系統|副系統|消費|使用場面|簡易分類|"&amp;CHAR(10)&amp;IFERROR(myConcat(INDIRECT("NationalSpellWork!E"&amp;MATCH(A88&amp;" "&amp;B88&amp;" S",NationalSpellWork!$A:$A,0)&amp;":E"&amp;MATCH(A88&amp;" "&amp;B88&amp;" E",NationalSpellWork!$A:$A,0))),myConcat(INDIRECT("NationalSpellWork!E"&amp;MATCH(A88&amp;" "&amp;B88&amp;" S",NationalSpellWork!$A:$A,0)))),"なし"),CHAR(10),"***固有アイテム",CHAR(10),IFERROR(IFERROR(myConcat(INDIRECT("NationalItemWork!E"&amp;MATCH(A88&amp;" "&amp;B88&amp;" S",NationalItemWork!$A:$A,0)&amp;":E"&amp;MATCH(A88&amp;" "&amp;B88&amp;" E",NationalItemWork!$A:$A,0))),myConcat(INDIRECT("NationalItemWork!E"&amp;MATCH(A88&amp;" "&amp;B88&amp;" S",NationalItemWork!$A:$A,0)))),"なし"),CHAR(10),"**聖職",CHAR(10),"***支配圏特殊効果",CHAR(10),IF(I88&lt;&gt;"",I88,"なし"),CHAR(10),"***聖職者特殊能力",CHAR(10),IF(K88&lt;&gt;"",K88,"なし"),CHAR(10))</f>
        <v xml:space="preserve">*Bogarus, Age of Heroes
Bogarusは、過酷な冬と短い夏の地です。
Vanがこの寒く厳しい北の土地を獲得した時、彼らはそれにVanarusという名を付けて、極寒の地から王国を切り開きました。
今や人間は最後のVanjarlに取って代わり、そして王国は宗教的組織のEparchとExarchによって率いられます。
争い合うPrinceたちが統治する大都市群は、少数のGrand Princeと改革された宗教の下で結束しました。
英雄的地位と能力を持つ信仰の守護者、擁護者であるBogatyrは、人々を導き、悪から守るために時折姿を現します。
Grand Princeは、歩兵隊と精鋭騎兵隊を用います。
様々な流派の魔術師たちは、Grand Princeの宮殿で彼らの職務に励みます。
Bogarusの民は、寒冷な気候を好みます。
**国勢
|種族|人間|
|経済||
|気候|&amp;ref(Spell/S_Cold.jpg,nolink,25x25,Cold);&amp;ref(Spell/S_Cold.jpg,nolink,25x25,Cold);|
|祝福||
**正規軍
***指揮官
|名称|種別|コスト|&gt;|雇用条件|指揮能力|行軍|
|BGCOLOR(#F5F5F5):Bogarusian 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Survival);&amp;ref(Nation/Snow-Move.jpg,nolink,25x25,Snow Move);|
|~|&gt;|&gt;|&gt;|&gt;|&gt;|BGCOLOR(#F5F5F5):雪道に慣れた斥候。他は標準的|
|BGCOLOR(#F5F5F5):Voivode|指揮官|&amp;ref(Nation/C_Gold.jpg,nolink,25x25,Gold);30&amp;ref(Nation/C_Resource.jpg,nolink,25x25,Resource);14&amp;ref(Nation/C_Command.jpg,nolink,25x25,Commander Point);1|&amp;ref(Nation/R_Fort.jpg,nolink,25x25,Land Fortress);||&amp;ref(Nation/Squad.jpg,nolink,25x25,Squad);2&amp;ref(Nation/LivingLead.jpg,nolink,25x25,Leadership);60|14&amp;ref(Nation/Snow-Move.jpg,nolink,25x25,Snow Move);|
|~|&gt;|&gt;|&gt;|&gt;|&gt;|BGCOLOR(#F5F5F5):標準的な指揮官。騎乗していないが雪道には強い|
|BGCOLOR(#F5F5F5):Knyaz|指揮官|&amp;ref(Nation/C_Gold.jpg,nolink,25x25,Gold);90&amp;ref(Nation/C_Resource.jpg,nolink,25x25,Resource);14&amp;ref(Nation/C_Command.jpg,nolink,25x25,Commander Point);1|&amp;ref(Nation/R_Fort.jpg,nolink,25x25,Land Fortress);||&amp;ref(Nation/Squad.jpg,nolink,25x25,Squad);3&amp;ref(Nation/LivingLead.jpg,nolink,25x25,Leadership);80&amp;ref(Item/Inspirational.jpg,nolink,25x25,Inspirational (+1));|20|
|~|&gt;|&gt;|&gt;|&gt;|&gt;|BGCOLOR(#F5F5F5):上位指揮官。士気を高く保てる|
|BGCOLOR(#F5F5F5):Veliki Knyaz|指揮官|&amp;ref(Nation/C_Gold.jpg,nolink,25x25,Gold);130&amp;ref(Nation/C_Resource.jpg,nolink,25x25,Resource);21&amp;ref(Nation/C_Command.jpg,nolink,25x25,Commander Point);2|&amp;ref(Nation/R_Fort.jpg,nolink,25x25,Land Fortress);||&amp;ref(Nation/Squad.jpg,nolink,25x25,Squad);4&amp;ref(Nation/LivingLead.jpg,nolink,25x25,Leadership);120&amp;ref(Item/Inspirational.jpg,nolink,25x25,Inspirational (+1));|20|
|~|&gt;|&gt;|&gt;|&gt;|&gt;|BGCOLOR(#F5F5F5):最上位指揮官。非常に優れた指揮能力を持つ|
|BGCOLOR(#F5F5F5):Exarch|聖職者&amp;ref(Nation/Sacred.jpg,nolink,25x25,Sacred);|&amp;ref(Nation/C_Gold.jpg,nolink,25x25,Gold);70&amp;ref(Nation/C_Resource.jpg,nolink,25x25,Resource);2&amp;ref(Nation/C_Command.jpg,nolink,25x25,Commander Point);2|&amp;ref(Nation/R_Fort.jpg,nolink,25x25,Land Fortress);|&amp;ref(Spell/P_Holy.jpg,nolink,25x25,Temple Needed);|&amp;ref(Nation/Squad.jpg,nolink,25x25,Squad);1&amp;ref(Nation/LivingLead.jpg,nolink,25x25,Leadership);10|16|
|~|&gt;|&gt;|&gt;|&gt;|&gt;|BGCOLOR(#F5F5F5):レベル2の聖職者。とくに芸はなく貧弱さが漂う能力値|
|BGCOLOR(#F5F5F5):Skopets|聖職者&amp;ref(Nation/Sacred.jpg,nolink,25x25,Sacred);|&amp;ref(Nation/C_Gold.jpg,nolink,25x25,Gold);70&amp;ref(Nation/C_Resource.jpg,nolink,25x25,Resource);2&amp;ref(Nation/C_Command.jpg,nolink,25x25,Commander Point);1|&amp;ref(Nation/R_Fort.jpg,nolink,25x25,Land Fortress);|&amp;ref(Spell/P_Holy.jpg,nolink,25x25,Temple Needed);|&amp;ref(Nation/Squad.jpg,nolink,25x25,Squad);2&amp;ref(Nation/LivingLead.jpg,nolink,25x25,Leadership);40&amp;ref(Nation/MagicLead.jpg,nolink,25x25,Magic Leadership);0+&amp;ref(Nation/UndeadLead.jpg,nolink,25x25,Undead Leadership);0+|16&amp;ref(Nation/Stealthy.jpg,nolink,25x25,Stealthy (40));&amp;ref(Nation/Snow-Move.jpg,nolink,25x25,Snow Move);|
|~|&gt;|&gt;|&gt;|&gt;|&gt;|BGCOLOR(#F5F5F5):レベル1の聖職者。たまに血魔法を持つ。滞在する州の不安を扇動|
|BGCOLOR(#F5F5F5):Fivefold Angel|聖職者&amp;ref(Nation/Sacred.jpg,nolink,25x25,Sacred);|&amp;ref(Nation/C_Gold.jpg,nolink,25x25,Gold);225&amp;ref(Nation/C_Resource.jpg,nolink,25x25,Resource);1&amp;ref(Nation/C_Command.jpg,nolink,25x25,Commander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Leadership);10&amp;ref(Nation/UndeadLead.jpg,nolink,25x25,Undead Leadership);10|16&amp;ref(Nation/Stealthy.jpg,nolink,25x25,Stealthy (50));&amp;ref(Nation/Snow-Move.jpg,nolink,25x25,Snow Move);|
|~|&gt;|&gt;|&gt;|&gt;|&gt;|BGCOLOR(#F5F5F5):レベル2の聖職者。血魔法と密偵の技能を持ち合わせる|
|BGCOLOR(#F5F5F5):Occultist|魔術師|&amp;ref(Nation/C_Gold.jpg,nolink,25x25,Gold);100&amp;ref(Nation/C_Resource.jpg,nolink,25x25,Resource);2&amp;ref(Nation/C_Command.jpg,nolink,25x25,Commander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Leadership);35|14|
|~|&gt;|&gt;|&gt;|&gt;|&gt;|BGCOLOR(#F5F5F5):星、死、血の魔法技能を持つ。妙に高齢だが有能|
|BGCOLOR(#F5F5F5):Kalendologist|魔術師|&amp;ref(Nation/C_Gold.jpg,nolink,25x25,Gold);105&amp;ref(Nation/C_Resource.jpg,nolink,25x25,Resource);2&amp;ref(Nation/C_Command.jpg,nolink,25x25,Commander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Leadership);20|16|
|~|&gt;|&gt;|&gt;|&gt;|&gt;|BGCOLOR(#F5F5F5):星の魔法技能を持つ。占師でもある|
|BGCOLOR(#F5F5F5):Astrapelagist|魔術師|&amp;ref(Nation/C_Gold.jpg,nolink,25x25,Gold);125&amp;ref(Nation/C_Resource.jpg,nolink,25x25,Resource);2&amp;ref(Nation/C_Command.jpg,nolink,25x25,Commander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Leadership);20|16|
|~|&gt;|&gt;|&gt;|&gt;|&gt;|BGCOLOR(#F5F5F5):風、星の魔法技能を持つ。占師でもある|
|BGCOLOR(#F5F5F5):Master of Names|魔術師|&amp;ref(Nation/C_Gold.jpg,nolink,25x25,Gold);155&amp;ref(Nation/C_Resource.jpg,nolink,25x25,Resource);2&amp;ref(Nation/C_Command.jpg,nolink,25x25,Commander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Leadership);25&amp;ref(Nation/UndeadLead.jpg,nolink,25x25,Undead Leadership);0+|14|
|~|&gt;|&gt;|&gt;|&gt;|&gt;|BGCOLOR(#F5F5F5):星などの魔法技能を持つ。研究が非常に得意|
|BGCOLOR(#F5F5F5):Akchemist|魔術師|&amp;ref(Nation/C_Gold.jpg,nolink,25x25,Gold);135&amp;ref(Nation/C_Resource.jpg,nolink,25x25,Resource);2&amp;ref(Nation/C_Command.jpg,nolink,25x25,Commander Point);2|&amp;ref(Nation/R_Fort.jpg,nolink,25x25,Land Fortress);|&amp;ref(Spell/P_Research.jpg,nolink,25x25,Lab Needed);|&amp;ref(Nation/Squad.jpg,nolink,25x25,Squad);1&amp;ref(Nation/LivingLead.jpg,nolink,25x25,Leadership);15&amp;ref(Nation/MagicLead.jpg,nolink,25x25,Magic Leadership);20|14|
|~|&gt;|&gt;|&gt;|&gt;|&gt;|BGCOLOR(#F5F5F5):火、地、星の魔法技能を持つ。金の精製が専門|
|BGCOLOR(#F5F5F5):Eparch|聖職者&amp;ref(Nation/Sacred.jpg,nolink,25x25,Sacred);|&amp;ref(Nation/C_Gold.jpg,nolink,25x25,Gold);145&amp;ref(Nation/C_Resource.jpg,nolink,25x25,Resource);2&amp;ref(Nation/C_Command.jpg,nolink,25x25,Commander Point);2|&amp;ref(Nation/R_Capital.jpg,nolink,25x25,National Capital);|&amp;ref(Spell/P_Holy.jpg,nolink,25x25,Temple Needed);||12|
|~|&gt;|&gt;|&gt;|&gt;|&gt;|BGCOLOR(#F5F5F5):レベル3の聖職者。特別な技能は持たない|
|BGCOLOR(#F5F5F5):Starets|魔術師|&amp;ref(Nation/C_Gold.jpg,nolink,25x25,Gold);255&amp;ref(Nation/C_Resource.jpg,nolink,25x25,Resource);2&amp;ref(Nation/C_Command.jpg,nolink,25x25,Commander Point);4|&amp;ref(Nation/R_Capital.jpg,nolink,25x25,National Capital);|&amp;ref(Spell/P_Research.jpg,nolink,25x25,Lab Needed);|&amp;ref(Nation/Squad.jpg,nolink,25x25,Squad);1&amp;ref(Nation/LivingLead.jpg,nolink,25x25,Leadership);20+&amp;ref(Nation/MagicLead.jpg,nolink,25x25,Magic Leadership);40+&amp;ref(Nation/UndeadLead.jpg,nolink,25x25,Undead Leadership);5+|10|
|~|&gt;|&gt;|&gt;|&gt;|&gt;|BGCOLOR(#F5F5F5):火、星、風、血などの魔法技能を持つ。素晴らしい研究力を持つ|
***兵士
|名称|種別|コスト|&gt;|雇用条件|指揮枠|行軍|
|BGCOLOR(#F5F5F5):Voi Spearman|歩兵|&amp;ref(Nation/C_Gold.jpg,nolink,25x25,Gold);8&amp;ref(Nation/C_Resource.jpg,nolink,25x25,Resource);8&amp;ref(Nation/C_Recruitment.jpg,nolink,25x25,Recruitment Point);5|&amp;ref(Nation/R_Fort.jpg,nolink,25x25,Land Fortress);||&amp;ref(Nation/LivingLead.jpg,nolink,25x25,Living);|12&amp;ref(Nation/Snow-Move.jpg,nolink,25x25,Snow Move);|
|~|&gt;|&gt;|&gt;|&gt;|&gt;|BGCOLOR(#F5F5F5):槍、投槍、盾を持つ民兵。使い捨ての肉壁|
|BGCOLOR(#F5F5F5):Voi Axeman|歩兵|&amp;ref(Nation/C_Gold.jpg,nolink,25x25,Gold);8&amp;ref(Nation/C_Resource.jpg,nolink,25x25,Resource);7&amp;ref(Nation/C_Recruitment.jpg,nolink,25x25,Recruitment Point);5|&amp;ref(Nation/R_Fort.jpg,nolink,25x25,Land Fortress);||&amp;ref(Nation/LivingLead.jpg,nolink,25x25,Living);|12&amp;ref(Nation/Snow-Move.jpg,nolink,25x25,Snow Move);|
|~|&gt;|&gt;|&gt;|&gt;|&gt;|BGCOLOR(#F5F5F5):斧と盾を持つ民兵。長い武器に容易に迎撃される|
|BGCOLOR(#F5F5F5):Voi Archer|射手|&amp;ref(Nation/C_Gold.jpg,nolink,25x25,Gold);8&amp;ref(Nation/C_Resource.jpg,nolink,25x25,Resource);5&amp;ref(Nation/C_Recruitment.jpg,nolink,25x25,Recruitment Point);5|&amp;ref(Nation/R_Fort.jpg,nolink,25x25,Land Fortress);||&amp;ref(Nation/LivingLead.jpg,nolink,25x25,Living);|12&amp;ref(Nation/Snow-Move.jpg,nolink,25x25,Snow Move);|
|~|&gt;|&gt;|&gt;|&gt;|&gt;|BGCOLOR(#F5F5F5):短弓を使う民兵。やや精度を欠くが数を揃えやすい|
|BGCOLOR(#F5F5F5):Peshtsi Spearman|歩兵|&amp;ref(Nation/C_Gold.jpg,nolink,25x25,Gold);10&amp;ref(Nation/C_Resource.jpg,nolink,25x25,Resource);15&amp;ref(Nation/C_Recruitment.jpg,nolink,25x25,Recruitment Point);9|&amp;ref(Nation/R_Fort.jpg,nolink,25x25,Land Fortress);||&amp;ref(Nation/LivingLead.jpg,nolink,25x25,Living);|14&amp;ref(Nation/Snow-Move.jpg,nolink,25x25,Snow Move);|
|~|&gt;|&gt;|&gt;|&gt;|&gt;|BGCOLOR(#F5F5F5):槍と騎盾を持つ歩兵。鎧は少々貧弱だが盾は分厚い|
|BGCOLOR(#F5F5F5):Peshtsi Axeman|歩兵|&amp;ref(Nation/C_Gold.jpg,nolink,25x25,Gold);10&amp;ref(Nation/C_Resource.jpg,nolink,25x25,Resource);18&amp;ref(Nation/C_Recruitment.jpg,nolink,25x25,Recruitment Point);9|&amp;ref(Nation/R_Fort.jpg,nolink,25x25,Land Fortress);||&amp;ref(Nation/LivingLead.jpg,nolink,25x25,Living);|10&amp;ref(Nation/Snow-Move.jpg,nolink,25x25,Snow Move);|
|~|&gt;|&gt;|&gt;|&gt;|&gt;|BGCOLOR(#F5F5F5):斧と騎盾を持つ歩兵。より重装備だがその分鈍重|
|BGCOLOR(#F5F5F5):Peshtsi City Guard|歩兵|&amp;ref(Nation/C_Gold.jpg,nolink,25x25,Gold);11&amp;ref(Nation/C_Resource.jpg,nolink,25x25,Resource);20&amp;ref(Nation/C_Recruitment.jpg,nolink,25x25,Recruitment Point);12|&amp;ref(Nation/R_Fort.jpg,nolink,25x25,Land Fortress);||&amp;ref(Nation/LivingLead.jpg,nolink,25x25,Living);|10&amp;ref(Nation/Snow-Move.jpg,nolink,25x25,Snow Move);|
|~|&gt;|&gt;|&gt;|&gt;|&gt;|BGCOLOR(#F5F5F5):長剣と騎盾を持つ歩兵。要塞防衛を得意とする|
|BGCOLOR(#F5F5F5):Grid Druzhina|騎兵|&amp;ref(Nation/C_Gold.jpg,nolink,25x25,Gold);25&amp;ref(Nation/C_Resource.jpg,nolink,25x25,Resource);28&amp;ref(Nation/C_Recruitment.jpg,nolink,25x25,Recruitment Point);36|&amp;ref(Nation/R_Fort.jpg,nolink,25x25,Land Fortress);||&amp;ref(Nation/LivingLead.jpg,nolink,25x25,Living);|18|
|~|&gt;|&gt;|&gt;|&gt;|&gt;|BGCOLOR(#F5F5F5):長剣と複合弓を持つ騎兵。遠近共に対応するが半端な面も|
|BGCOLOR(#F5F5F5):Malaia Druzhina|騎兵|&amp;ref(Nation/C_Gold.jpg,nolink,25x25,Gold);40&amp;ref(Nation/C_Resource.jpg,nolink,25x25,Resource);42&amp;ref(Nation/C_Recruitment.jpg,nolink,25x25,Recruitment Point);46|&amp;ref(Nation/R_Fort.jpg,nolink,25x25,Land Fortress);||&amp;ref(Nation/LivingLead.jpg,nolink,25x25,Living);|14|
|~|&gt;|&gt;|&gt;|&gt;|&gt;|BGCOLOR(#F5F5F5):突撃槍、長剣、盾を持つ重騎兵。戦闘力に優れ護衛も得意|
|BGCOLOR(#F5F5F5):Khlyst|歩兵&amp;ref(Nation/Sacred.jpg,nolink,25x25,Sacred);|&amp;ref(Nation/C_Gold.jpg,nolink,25x25,Gold);10&amp;ref(Nation/C_Resource.jpg,nolink,25x25,Resource);3&amp;ref(Nation/C_Recruitment.jpg,nolink,25x25,Recruitment Point);5|&amp;ref(Nation/R_Fort.jpg,nolink,25x25,Land Fortress);|&amp;ref(Spell/P_Holy.jpg,nolink,25x25,Temple Needed);|&amp;ref(Nation/LivingLead.jpg,nolink,25x25,Living);|14&amp;ref(Nation/Stealthy.jpg,nolink,25x25,Stealthy (40));|
|~|&gt;|&gt;|&gt;|&gt;|&gt;|BGCOLOR(#F5F5F5):朝星棒を持つ軽歩兵。戦闘力は乏しいが州に不安を撒く|
|BGCOLOR(#F5F5F5):Black Hood|騎兵|&amp;ref(Nation/C_Gold.jpg,nolink,25x25,Gold);18&amp;ref(Nation/C_Resource.jpg,nolink,25x25,Resource);16&amp;ref(Nation/C_Recruitment.jpg,nolink,25x25,Recruitment Point);20|&amp;ref(Nation/R_Foreign.jpg,nolink,25x25,Non-Fort Land);||&amp;ref(Nation/LivingLead.jpg,nolink,25x25,Living);|20|
|~|&gt;|&gt;|&gt;|&gt;|&gt;|BGCOLOR(#F5F5F5):鈍器と複合弓を持つ騎兵。騎兵としては高い射撃精度を持つ|
|BGCOLOR(#F5F5F5):Styag|騎手|&amp;ref(Nation/C_Gold.jpg,nolink,25x25,Gold);30&amp;ref(Nation/C_Resource.jpg,nolink,25x25,Resource);23&amp;ref(Nation/C_Recruitment.jpg,nolink,25x25,Recruitment Point);36|&amp;ref(Nation/R_Foreign.jpg,nolink,25x25,Non-Fort Land);||&amp;ref(Nation/LivingLead.jpg,nolink,25x25,Living);|16|
|~|&gt;|&gt;|&gt;|&gt;|&gt;|BGCOLOR(#F5F5F5):軽突撃槍と複合弓を持つ騎兵。所属する部隊の士気を高める|
**守備隊
|種別|指揮官|兵士|備考|
|陸上下位|Voivode|Voi Spearman:10　Voi Archer:10　Peshtsi Spearman:10||
|陸上上位|Knyaz|Voi Axeman:10　Peshtsi City Guard:10||
|陸上要塞|Voivode|Voi Archer:12||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|魔法土地|Grand Cathedral, Hall of Elders|
|宝石収入|&amp;ref(Spell/V_Fire.jpg,nolink,25x25,Fire Gem);1&amp;ref(Spell/V_Air.jpg,nolink,25x25,Air Gem);1&amp;ref(Spell/V_Astral.jpg,nolink,25x25,Astral Pearl);2|
|特殊機能||
***魔法技能
|名称|雇用|固定魔力|変動魔力|研究力|特殊能力|
|Exarch|&amp;ref(Nation/R_Fort.jpg,nolink,25x25,Land Fortress);|&amp;ref(Spell/P_Holy.jpg,nolink,25x25,Holy);2|||&amp;ref(Nation/Sacred.jpg,nolink,25x25,Sacred);|
|Skopets|&amp;ref(Nation/R_Fort.jpg,nolink,25x25,Land Fortress);|&amp;ref(Spell/P_Holy.jpg,nolink,25x25,Holy);1|&amp;ref(Spell/P_Blood.jpg,nolink,25x25,Blood);+1:20%|&amp;ref(Spell/P_Research.jpg,nolink,25x25,Research);0+|&amp;ref(Nation/Sacred.jpg,nolink,25x25,Sacred);|
|Fivefold Angel|&amp;ref(Nation/R_Fort.jpg,nolink,25x25,Land Fortress);|&amp;ref(Spell/P_Blood.jpg,nolink,25x25,Blood);2&amp;ref(Spell/P_Holy.jpg,nolink,25x25,Holy);2||&amp;ref(Spell/P_Research.jpg,nolink,25x25,Research);9|&amp;ref(Nation/Sacred.jpg,nolink,25x25,Sacred);|
|Occultist|&amp;ref(Nation/R_Fort.jpg,nolink,25x25,Land Fortress);|&amp;ref(Spell/P_Astral.jpg,nolink,25x25,Astral);1&amp;ref(Spell/P_Death.jpg,nolink,25x25,Death);1&amp;ref(Spell/P_Blood.jpg,nolink,25x25,Blood);1||&amp;ref(Spell/P_Research.jpg,nolink,25x25,Research);11||
|Kelendologist|&amp;ref(Nation/R_Fort.jpg,nolink,25x25,Land Fortress);|&amp;ref(Spell/P_Astral.jpg,nolink,25x25,Astral);2||&amp;ref(Spell/P_Research.jpg,nolink,25x25,Research);9|&amp;ref(Nation/Fortune-Teller.jpg,nolink,25x25,Fortune Teller (10));|
|Astrapelagist|&amp;ref(Nation/R_Fort.jpg,nolink,25x25,Land Fortress);|&amp;ref(Spell/P_Air.jpg,nolink,25x25,Air);2&amp;ref(Spell/P_Astral.jpg,nolink,25x25,Astral);1||&amp;ref(Spell/P_Research.jpg,nolink,25x25,Research);11|&amp;ref(Nation/Fortune-Teller.jpg,nolink,25x25,Fortune Teller (5));|
|Master of Names|&amp;ref(Nation/R_Fort.jpg,nolink,25x25,Land Fortress);|&amp;ref(Spell/P_Astral.jpg,nolink,25x25,Astral);2|&amp;ref(Spell/P_Fire.jpg,nolink,25x25,Fire);&amp;ref(Spell/P_Air.jpg,nolink,25x25,Air);&amp;ref(Spell/P_Blood.jpg,nolink,25x25,Blood);+1:100%|&amp;ref(Spell/P_Research.jpg,nolink,25x25,Research);17|&amp;ref(Nation/Adept-Researcher.jpg,nolink,25x25,Adept Researcher (+6));|
|Alchemist|&amp;ref(Nation/R_Fort.jpg,nolink,25x25,Land Fortress);|&amp;ref(Spell/P_Fire.jpg,nolink,25x25,Fire);1&amp;ref(Spell/P_Earth.jpg,nolink,25x25,Earth);1&amp;ref(Spell/P_Astral.jpg,nolink,25x25,Astral);1||&amp;ref(Spell/P_Research.jpg,nolink,25x25,Research);11|&amp;ref(Nation/Alchemist.jpg,nolink,25x25,Alchemist (50));|
|Eparch|&amp;ref(Nation/R_Capital.jpg,nolink,25x25,National Capital);|&amp;ref(Spell/P_Holy.jpg,nolink,25x25,Holy);3|||&amp;ref(Nation/Sacred.jpg,nolink,25x25,Sacred);|
|Starets|&amp;ref(Nation/R_Capital.jpg,nolink,25x25,National Capital);|&amp;ref(Spell/P_Fire.jpg,nolink,25x25,Fire);2&amp;ref(Spell/P_Air.jpg,nolink,25x25,Air);1&amp;ref(Spell/P_Astral.jpg,nolink,25x25,Astral);2&amp;ref(Spell/P_Blood.jpg,nolink,25x25,Blood);1|&amp;ref(Spell/P_Air.jpg,nolink,25x25,Air);&amp;ref(Spell/P_Astral.jpg,nolink,25x25,Astral);&amp;ref(Spell/P_Death.jpg,nolink,25x25,Death);&amp;ref(Spell/P_Blood.jpg,nolink,25x25,Blood);+1:100%&amp;br;&amp;ref(Spell/P_Fire.jpg,nolink,25x25,Fire);&amp;ref(Spell/P_Air.jpg,nolink,25x25,Air);&amp;ref(Spell/P_Astral.jpg,nolink,25x25,Astral);&amp;ref(Spell/P_Blood.jpg,nolink,25x25,Blood);+1:10%|&amp;ref(Spell/P_Research.jpg,nolink,25x25,Research);25+|&amp;ref(Nation/Adept-Researcher.jpg,nolink,25x25,Adept Researcher (+6));|
|Rusalka|&amp;ref(Item/Master-Ritualist.jpg,nolink,25x25,Ritual Spell);|&amp;ref(Spell/P_Water.jpg,nolink,25x25,Water);1&amp;ref(Spell/P_Death.jpg,nolink,25x25,Death);1||&amp;ref(Spell/P_Research.jpg,nolink,25x25,Research);9||
|Vodyanoy|&amp;ref(Item/Master-Ritualist.jpg,nolink,25x25,Ritual Spell);|&amp;ref(Spell/P_Water.jpg,nolink,25x25,Water);3&amp;ref(Spell/P_Nature.jpg,nolink,25x25,Nature);1||&amp;ref(Spell/P_Research.jpg,nolink,25x25,Research);13||
|Alkonost|&amp;ref(Item/Master-Ritualist.jpg,nolink,25x25,Ritual Spell);|&amp;ref(Spell/P_Holy.jpg,nolink,25x25,Holy);3|||&amp;ref(Nation/Sacred.jpg,nolink,25x25,Sacred);|
|Gamayun|&amp;ref(Item/Master-Ritualist.jpg,nolink,25x25,Ritual Spell);|&amp;ref(Spell/P_Air.jpg,nolink,25x25,Air);2&amp;ref(Spell/P_Astral.jpg,nolink,25x25,Astral);2&amp;ref(Spell/P_Holy.jpg,nolink,25x25,Holy);2||&amp;ref(Spell/P_Research.jpg,nolink,25x25,Research);19|&amp;ref(Nation/Adept-Researcher.jpg,nolink,25x25,Adept Researcher (+6));&amp;ref(Nation/Sacred.jpg,nolink,25x25,Sacred);|
|Beregina|&amp;ref(Item/Master-Ritualist.jpg,nolink,25x25,Ritual Spell);|&amp;ref(Spell/P_Water.jpg,nolink,25x25,Water);3&amp;ref(Spell/P_Earth.jpg,nolink,25x25,Earth);1&amp;ref(Spell/P_Nature.jpg,nolink,25x25,Nature);2||&amp;ref(Spell/P_Research.jpg,nolink,25x25,Research);17||
|Cloud Vila|&amp;ref(Item/Master-Ritualist.jpg,nolink,25x25,Ritual Spell);|&amp;ref(Spell/P_Air.jpg,nolink,25x25,Air);3&amp;ref(Spell/P_Astral.jpg,nolink,25x25,Astral);1&amp;ref(Spell/P_Nature.jpg,nolink,25x25,Nature);2||&amp;ref(Spell/P_Research.jpg,nolink,25x25,Research);17|&amp;ref(Nation/Healer.jpg,nolink,25x25,Healer (1));&amp;ref(Nation/Sacred.jpg,nolink,25x25,Sacred);|
|Mountain Vila|&amp;ref(Item/Master-Ritualist.jpg,nolink,25x25,Ritual Spell);|&amp;ref(Spell/P_Air.jpg,nolink,25x25,Air);2&amp;ref(Spell/P_Astral.jpg,nolink,25x25,Astral);1&amp;ref(Spell/P_Nature.jpg,nolink,25x25,Nature);3||&amp;ref(Spell/P_Research.jpg,nolink,25x25,Research);17|&amp;ref(Nation/Healer.jpg,nolink,25x25,Healer (2));&amp;ref(Nation/Sacred.jpg,nolink,25x25,Sacred);|
|Leshiy|&amp;ref(Item/Master-Ritualist.jpg,nolink,25x25,Ritual Spell);|&amp;ref(Spell/P_Air.jpg,nolink,25x25,Air);2&amp;ref(Spell/P_Water.jpg,nolink,25x25,Water);1&amp;ref(Spell/P_Earth.jpg,nolink,25x25,Earth);2&amp;ref(Spell/P_Nature.jpg,nolink,25x25,Nature);3+1||&amp;ref(Spell/P_Research.jpg,nolink,25x25,Research);23||
***固有呪文
|領域|名称|主系統|副系統|消費|使用場面|簡易分類|
|Conjuration Lv2|Summon Simargl|&amp;ref(Spell/P_Air.jpg,nolink,25x25,Air);1||&amp;ref(Spell/V_Air.jpg,nolink,25x25,Air Gem);1|儀式/陸上専用|兵士召喚|
|~|~|&gt;|&gt;|&gt;|&gt;|巡回を得意とする翼持つ犬Simarglを1体召喚します|
|Conjuration Lv3|Summon Firebird|&amp;ref(Spell/P_Fire.jpg,nolink,25x25,Fire);1|&amp;ref(Spell/P_Astral.jpg,nolink,25x25,Astral);1|&amp;ref(Spell/V_Fire.jpg,nolink,25x25,Fire Gem);2|儀式/陸上専用|兵士召喚|
|~|~|&gt;|&gt;|&gt;|&gt;|幸運を呼ぶ火の鳥Firebirdを1体召喚します|
|Conjuration Lv3|Contact Sirin|&amp;ref(Spell/P_Astral.jpg,nolink,25x25,Astral);2||&amp;ref(Spell/V_Astral.jpg,nolink,25x25,Astral Pearl);8|儀式/陸上専用|指揮官召喚|
|~|~|&gt;|&gt;|&gt;|&gt;|敵を誘惑する半人半鳥Sirinを召喚します|
|Conjuration Lv3|Sloth of Bears|&amp;ref(Spell/P_Nature.jpg,nolink,25x25,Nature);2||&amp;ref(Spell/V_Nature.jpg,nolink,25x25,Nature Gem);10|儀式/陸上専用|兵士召喚|
|~|~|&gt;|&gt;|&gt;|&gt;|強靭なGreat Bearを10+体召喚します|
|Conjuration Lv4|Summon Rusalka|&amp;ref(Spell/P_Water.jpg,nolink,25x25,Water);1|&amp;ref(Spell/P_Death.jpg,nolink,25x25,Death);1|&amp;ref(Spell/V_Water.jpg,nolink,25x25,Water Gem);16|儀式/陸上専用|指揮官召喚|
|~|~|&gt;|&gt;|&gt;|&gt;|溺死した少女の霊Rusalkaを召喚します|
|Conjuration Lv4|Send Vodyanoy|&amp;ref(Spell/P_Water.jpg,nolink,25x25,Water);2||&amp;ref(Spell/V_Water.jpg,nolink,25x25,Water Gem);20|儀式/水陸両用|遠隔召喚|
|~|~|&gt;|&gt;|&gt;|&gt;|指定した海中の州に水の精Vodyanoyを召喚します|
|Conjuration Lv4|Contact Alkonost|&amp;ref(Spell/P_Astral.jpg,nolink,25x25,Astral);2||&amp;ref(Spell/V_Astral.jpg,nolink,25x25,Astral Pearl);15|儀式/陸上専用|指揮官召喚|
|~|~|&gt;|&gt;|&gt;|&gt;|高位聖職者である半人半鳥Alkonostを召喚します|
|Conjuration Lv4|Summon Likho|&amp;ref(Spell/P_Death.jpg,nolink,25x25,Death);1||&amp;ref(Spell/V_Death.jpg,nolink,25x25,Death Gem);10|儀式/陸上専用|指揮官召喚|
|~|~|&gt;|&gt;|&gt;|&gt;|不幸と不安を招く老婆Likhoを召喚します|
|Conjuration Lv5|Summon Zmey|&amp;ref(Spell/P_Fire.jpg,nolink,25x25,Fire);2||&amp;ref(Spell/V_Fire.jpg,nolink,25x25,Fire Gem);5|儀式/陸上専用|兵士召喚|
|~|~|&gt;|&gt;|&gt;|&gt;|炎を吐く多頭の下等竜Zmeyを1体召喚します|
|Conjuration Lv5|Send Lady Midday|&amp;ref(Spell/P_Air.jpg,nolink,25x25,Air);1|&amp;ref(Spell/P_Death.jpg,nolink,25x25,Death);1|&amp;ref(Spell/V_Air.jpg,nolink,25x25,Air Gem);10|儀式/陸上専用|遠隔召喚|
|~|~|&gt;|&gt;|&gt;|&gt;|指定した州に暗殺者Lady Middayを潜伏状態で召喚します|
|Conjuration Lv5|Send Bukavac|&amp;ref(Spell/P_Water.jpg,nolink,25x25,Water);4||&amp;ref(Spell/V_Water.jpg,nolink,25x25,Water Gem);5|儀式/水陸両用|襲撃派遣|
|~|~|&gt;|&gt;|&gt;|&gt;|指定した海中の州をBukavac1体が襲撃します|
|Conjuration Lv5|Contact Gamayun|&amp;ref(Spell/P_Astral.jpg,nolink,25x25,Astral);3||&amp;ref(Spell/V_Astral.jpg,nolink,25x25,Astral Pearl);25|儀式/陸上専用|指揮官召喚|
|~|~|&gt;|&gt;|&gt;|&gt;|半人半鳥の賢者Gamayunを召喚します|
|Conjuration Lv6|Contact Beregina|&amp;ref(Spell/P_Water.jpg,nolink,25x25,Water);3|&amp;ref(Spell/P_Earth.jpg,nolink,25x25,Earth);1|&amp;ref(Spell/V_Water.jpg,nolink,25x25,Water Gem);35|儀式/水陸両用|指揮官召喚|
|~|~|&gt;|&gt;|&gt;|&gt;|岸辺の精霊Bereginaを召喚します|
|Conjuration Lv7|Contact Cloud Vila|&amp;ref(Spell/P_Air.jpg,nolink,25x25,Air);4||&amp;ref(Spell/V_Air.jpg,nolink,25x25,Air Gem);40|儀式/山地限定|指揮官召喚|
|~|~|&gt;|&gt;|&gt;|&gt;|飛行する強力な雲の精霊Cloud Vilaを召喚します|
|Conjuration Lv7|Contact Mountain Vila|&amp;ref(Spell/P_Nature.jpg,nolink,25x25,Nature);4||&amp;ref(Spell/V_Nature.jpg,nolink,25x25,Nature Gem);40|儀式/山地限定|指揮官召喚|
|~|~|&gt;|&gt;|&gt;|&gt;|治療術を持つ強力な山の精霊Mountain Vilaを召喚します|
|Conjuration Lv8|Contact Leshiy|&amp;ref(Spell/P_Nature.jpg,nolink,25x25,Nature);6||&amp;ref(Spell/V_Nature.jpg,nolink,25x25,Nature Gem);60|儀式/森林限定|指揮官召喚|
|~|~|&gt;|&gt;|&gt;|&gt;|森林でのみ強大な力を振るうLeshiyを召喚します|
***固有アイテム
なし
**聖職
***支配圏特殊効果
なし
***聖職者特殊能力
なし
</v>
      </c>
    </row>
    <row r="89" spans="1:31" x14ac:dyDescent="0.15">
      <c r="A89" t="s">
        <v>3012</v>
      </c>
      <c r="B89" t="s">
        <v>3038</v>
      </c>
      <c r="C89" t="s">
        <v>3039</v>
      </c>
      <c r="D89" t="s">
        <v>3080</v>
      </c>
      <c r="E89" s="10" t="s">
        <v>14849</v>
      </c>
      <c r="F89" s="10" t="s">
        <v>14757</v>
      </c>
      <c r="H89" t="s">
        <v>14758</v>
      </c>
      <c r="L89" t="s">
        <v>14759</v>
      </c>
      <c r="M89" t="s">
        <v>14760</v>
      </c>
      <c r="P89">
        <v>4</v>
      </c>
      <c r="T89">
        <v>100</v>
      </c>
      <c r="U89">
        <v>500</v>
      </c>
      <c r="W89">
        <v>400</v>
      </c>
      <c r="Y89" t="s">
        <v>14761</v>
      </c>
      <c r="Z89" t="s">
        <v>14762</v>
      </c>
      <c r="AB89" t="str">
        <f t="shared" si="7"/>
        <v>|BGCOLOR(#FDFDFD):[[&amp;ref(Patala.jpg,nolink,50x65,Patala, Reign of the Nagas);&gt;./Patala]]</v>
      </c>
      <c r="AC89" t="str">
        <f t="shared" ca="1" si="8"/>
        <v>|BGCOLOR(#FAEBD7):[[''Patala''&gt;./Patala]]</v>
      </c>
      <c r="AD89" t="str">
        <f t="shared" ca="1" si="9"/>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v>
      </c>
      <c r="AE89" t="str">
        <f ca="1">CONCATENATE("*",B89,", ",C89,CHAR(10),E89,CHAR(10),"**国勢",CHAR(10),"|種族|",F89,"|",CHAR(10),"|経済|",G89,"|",CHAR(10),"|気候|",IF(H89&lt;&gt;"",REPT(SUBSTITUTE(SUBSTITUTE(LEFT(H89,4),"Heat","&amp;ref(Spell/S_Heat.jpg,nolink,25x25,Heat);"),"Cold","&amp;ref(Spell/S_Cold.jpg,nolink,25x25,Cold);"),RIGHT(H89,1)),""),"|",CHAR(10),"|祝福|",SUBSTITUTE(SUBSTITUTE(SUBSTITUTE(SUBSTITUTE(SUBSTITUTE(SUBSTITUTE(SUBSTITUTE(SUBSTITUTE(J89,"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89&amp;" "&amp;B89&amp;" 指揮官 S",Troops!$A:$A,0)&amp;":AJ"&amp;MATCH(A89&amp;" "&amp;B89&amp;" 指揮官 E",Troops!$A:$A,0))),myConcat(INDIRECT("Troops!AJ"&amp;MATCH(A89&amp;" "&amp;B89&amp;" 指揮官 S",Troops!$A:$A,0)))),CHAR(10),"***兵士",CHAR(10),"|名称|種別|コスト|&gt;|雇用条件|指揮枠|行軍|",CHAR(10),IFERROR(myConcat(INDIRECT("Troops!AJ"&amp;MATCH(A89&amp;" "&amp;B89&amp;" 兵士 S",Troops!$A:$A,0)&amp;":AJ"&amp;MATCH(A89&amp;" "&amp;B89&amp;" 兵士 E",Troops!$A:$A,0))),myConcat(INDIRECT("Troops!AJ"&amp;MATCH(A89&amp;" "&amp;B89&amp;" 指揮官 S",Troops!$A:$A,0)))),"**守備隊",CHAR(10),"|種別|指揮官|兵士|備考|",CHAR(10),IFERROR(myConcat(INDIRECT("Defence!H"&amp;MATCH(A89&amp;" "&amp;B89&amp;" S",Defence!$A:$A,0)&amp;":H"&amp;MATCH(A89&amp;" "&amp;B89&amp;" E",Defence!$A:$A,0))),myConcat(INDIRECT("Defence!H"&amp;MATCH(A89&amp;" "&amp;B89&amp;" S",Defence!$A:$A,0)))),CHAR(10),"**建造物",CHAR(10),"***首都要塞",CHAR(10),"|名称|管理力|指揮官雇用|兵士雇用|食糧庫|守備隊倍率|防壁強度|",CHAR(10),VLOOKUP(L89,Fort!$D:$M,10,FALSE),CHAR(10),"***陸上要塞",CHAR(10),"|名称|建造費|工期|管理力|指揮官雇用|兵士雇用|食糧庫|守備隊倍率|防壁強度|",CHAR(10),IFERROR(myConcat(INDIRECT(ADDRESS(MATCH(M89&amp;"1",Fort!$A:$A,0),MATCH(T89,Fort!$1:$1,0),3,1,"Fort")&amp;":"&amp;ADDRESS(MATCH(M89&amp;P89,Fort!$A:$A,0),MATCH(T89,Fort!$1:$1,0),3,1))),myConcat(INDIRECT(ADDRESS(MATCH(M89&amp;"1",Fort!$A:$A,0),MATCH(T89,Fort!$1:$1,0),3,1,"Fort")))),IFERROR("***沿岸要塞"&amp;CHAR(10)&amp;"|名称|建造費|工期|管理力|指揮官雇用|兵士雇用|食糧庫|守備隊倍率|防壁強度|"&amp;CHAR(10)&amp;IFERROR(myConcat(INDIRECT(ADDRESS(MATCH(N89&amp;"1",Fort!$A:$A,0),MATCH(T89,Fort!$1:$1,0),3,1,"Fort")&amp;":"&amp;ADDRESS(MATCH(N89&amp;Q89,Fort!$A:$A,0),MATCH(T89,Fort!$1:$1,0),3,1))),myConcat(INDIRECT(ADDRESS(MATCH(N89&amp;"1",Fort!$A:$A,0),MATCH(T89,Fort!$1:$1,0),3,1,"Fort")))&amp;CHAR(10)),""),"***水中要塞",CHAR(10),IFERROR("|名称|建造費|工期|管理力|指揮官雇用|兵士雇用|食糧庫|守備隊倍率|防壁強度|"&amp;CHAR(10)&amp;IFERROR(myConcat(INDIRECT(ADDRESS(MATCH(O89&amp;"1",Fort!$A:$A,0),MATCH(T89,Fort!$1:$1,0),3,1,"Fort")&amp;":"&amp;ADDRESS(MATCH(O89&amp;R89,Fort!$A:$A,0),MATCH(T89,Fort!$1:$1,0),3,1))),myConcat(INDIRECT(ADDRESS(MATCH(O89&amp;"1",Fort!$A:$A,0),MATCH(T89,Fort!$1:$1,0),3,1,"Fort")))),"建造不可"),CHAR(10),"***研究所と寺院",CHAR(10),"|設備|費用|特殊効果|",CHAR(10),"|研究所|",IF(U89&lt;&gt;500,"''"&amp;U89&amp;"''",U89),"|",V89,"|",CHAR(10),"|寺院|",IF(W89&lt;&gt;400,"''"&amp;W89&amp;"''",W89),"|",X89,"|",CHAR(10),"**魔法",CHAR(10),"***魔法資源",CHAR(10),"|魔法土地|",Y89,"|",CHAR(10),"|宝石収入|",SUBSTITUTE(SUBSTITUTE(SUBSTITUTE(SUBSTITUTE(SUBSTITUTE(SUBSTITUTE(SUBSTITUTE(SUBSTITUTE(Z89,"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Slave);"),"|",CHAR(10),"|特殊機能|",AA89,"|",CHAR(10),"***魔法技能",CHAR(10),"|名称|雇用|固定魔力|変動魔力|研究力|特殊能力|",CHAR(10),IFERROR(myConcat(INDIRECT("MagicSkill!AM"&amp;MATCH(A89&amp;" "&amp;B89&amp;" S",MagicSkill!$A:$A,0)&amp;":AM"&amp;MATCH(A89&amp;" "&amp;B89&amp;" E",MagicSkill!$A:$A,0))),myConcat(INDIRECT("MagicSkill!AM"&amp;MATCH(A89&amp;" "&amp;B89&amp;" S",MagicSkill!$A:$A,0)))),CHAR(10),"***固有呪文",CHAR(10),IFERROR(CHAR(10)&amp;"|領域|名称|主系統|副系統|消費|使用場面|簡易分類|"&amp;CHAR(10)&amp;IFERROR(myConcat(INDIRECT("NationalSpellWork!E"&amp;MATCH(A89&amp;" "&amp;B89&amp;" S",NationalSpellWork!$A:$A,0)&amp;":E"&amp;MATCH(A89&amp;" "&amp;B89&amp;" E",NationalSpellWork!$A:$A,0))),myConcat(INDIRECT("NationalSpellWork!E"&amp;MATCH(A89&amp;" "&amp;B89&amp;" S",NationalSpellWork!$A:$A,0)))),"なし"),CHAR(10),"***固有アイテム",CHAR(10),IFERROR(IFERROR(myConcat(INDIRECT("NationalItemWork!E"&amp;MATCH(A89&amp;" "&amp;B89&amp;" S",NationalItemWork!$A:$A,0)&amp;":E"&amp;MATCH(A89&amp;" "&amp;B89&amp;" E",NationalItemWork!$A:$A,0))),myConcat(INDIRECT("NationalItemWork!E"&amp;MATCH(A89&amp;" "&amp;B89&amp;" S",NationalItemWork!$A:$A,0)))),"なし"),CHAR(10),"**聖職",CHAR(10),"***支配圏特殊効果",CHAR(10),IF(I89&lt;&gt;"",I89,"なし"),CHAR(10),"***聖職者特殊能力",CHAR(10),IF(K89&lt;&gt;"",K89,"なし"),CHAR(10))</f>
        <v xml:space="preserve">*Patala, Reign of the Nagas
Bandarの国の密林には、異様な聡明さを持つ類人猿が現れました。
半神らの影響の下で、類人猿は知性を発達させ、文化を身に着けていきました。
Bandar Logのかつての統治者らが、その天上の領域へと帰っていくと、類人猿たちは指導者なしに取り残されました。
軍事的で階層的な社会は、大柄な類人猿Bandarを頂点として形成されました。
その後、全ての川の源、冥府のPatalaからNagaたちが現れました。
Nagaは冥界とその川の神聖なる存在であり、類人猿にとっては、過去の時代のYakshaたちと同等の存在でした。
彼らは魅惑の凝視と蛇の身体による踊りによってBandar Logを魅了し、それを自分たちのものとして獲得しました。
Patalaは分断された社会です。
小さなMarkataは、社会の底辺にあります。
人間大の類人猿Vanaraは、最も一般的な存在です。
大柄な類人猿Bandarは社会の大部分を支配し、軍を構成します。
それら全ての上に、神聖なるNagaとその王族が位置します。
**国勢
|種族|類人猿、ナーガ|
|経済||
|気候|&amp;ref(Spell/S_Heat.jpg,nolink,25x25,Heat);&amp;ref(Spell/S_Heat.jpg,nolink,25x25,Heat);|
|祝福||
**正規軍
***指揮官
|名称|種別|コスト|&gt;|雇用条件|指揮能力|行軍|
|BGCOLOR(#F5F5F5):Markata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|BGCOLOR(#F5F5F5):Vanara Captain|指揮官|&amp;ref(Nation/C_Gold.jpg,nolink,25x25,Gold);35&amp;ref(Nation/C_Resource.jpg,nolink,25x25,Resource);17&amp;ref(Nation/C_Command.jpg,nolink,25x25,Commander Point);1|&amp;ref(Nation/R_Fort.jpg,nolink,25x25,Land Fortress);||&amp;ref(Nation/Squad.jpg,nolink,25x25,Squad);2&amp;ref(Nation/LivingLead.jpg,nolink,25x25,Leadership);60|12&amp;ref(Nation/Forest-Survival.jpg,nolink,25x25,Forest Survival);|
|~|&gt;|&gt;|&gt;|&gt;|&gt;|BGCOLOR(#F5F5F5):標準的な指揮官。真っ当な装備だが隠れることはできない|
|BGCOLOR(#F5F5F5):Bandar Commander|指揮官|&amp;ref(Nation/C_Gold.jpg,nolink,25x25,Gold);75&amp;ref(Nation/C_Resource.jpg,nolink,25x25,Resource);25&amp;ref(Nation/C_Command.jpg,nolink,25x25,Commander Point);1|&amp;ref(Nation/R_Fort.jpg,nolink,25x25,Land Fortress);||&amp;ref(Nation/Squad.jpg,nolink,25x25,Squad);3&amp;ref(Nation/LivingLead.jpg,nolink,25x25,Leadership);80|10&amp;ref(Nation/Forest-Survival.jpg,nolink,25x25,Forest Survival);|
|~|&gt;|&gt;|&gt;|&gt;|&gt;|BGCOLOR(#F5F5F5):上位指揮官。体格も大きく丈夫|
|BGCOLOR(#F5F5F5):Brahmin|聖職者&amp;ref(Nation/Sacred.jpg,nolink,25x25,Sacred);|&amp;ref(Nation/C_Gold.jpg,nolink,25x25,Gold);45&amp;ref(Nation/C_Resource.jpg,nolink,25x25,Resource);2&amp;ref(Nation/C_Command.jpg,nolink,25x25,Commander Point);1|&amp;ref(Nation/R_Fort.jpg,nolink,25x25,Land Fortress);|&amp;ref(Spell/P_Holy.jpg,nolink,25x25,Temple Needed);|&amp;ref(Nation/Squad.jpg,nolink,25x25,Squad);1&amp;ref(Nation/LivingLead.jpg,nolink,25x25,Leadership);10|16&amp;ref(Nation/Forest-Survival.jpg,nolink,25x25,Forest Survival);|
|~|&gt;|&gt;|&gt;|&gt;|&gt;|BGCOLOR(#F5F5F5):レベル1の聖職者。猿の行軍速度と森林適応は便利|
|BGCOLOR(#F5F5F5):Yogi|魔術師&amp;ref(Nation/Sacred.jpg,nolink,25x25,Sacred);|&amp;ref(Nation/C_Gold.jpg,nolink,25x25,Gold);55&amp;ref(Nation/C_Resource.jpg,nolink,25x25,Resource);1&amp;ref(Nation/C_Command.jpg,nolink,25x25,Commander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|~|&gt;|&gt;|&gt;|&gt;|&gt;|BGCOLOR(#F5F5F5):星魔法を持つ。白き猿は経験次第で死後に転生する|
|BGCOLOR(#F5F5F5):Guru|魔術師&amp;ref(Nation/Sacred.jpg,nolink,25x25,Sacred);|&amp;ref(Nation/C_Gold.jpg,nolink,25x25,Gold);160&amp;ref(Nation/C_Resource.jpg,nolink,25x25,Resource);1&amp;ref(Nation/C_Command.jpg,nolink,25x25,Commander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Leadership);25|10&amp;ref(Nation/Forest-Survival.jpg,nolink,25x25,Forest Survival);|
|~|&gt;|&gt;|&gt;|&gt;|&gt;|BGCOLOR(#F5F5F5):星と緑魔法を持つ。戦闘時の移動が極端に遅い|
|BGCOLOR(#F5F5F5):Nagaraja|聖職者&amp;ref(Nation/Sacred.jpg,nolink,25x25,Sacred);|&amp;ref(Nation/C_Gold.jpg,nolink,25x25,Gold);175&amp;ref(Nation/C_Resource.jpg,nolink,25x25,Resource);35&amp;ref(Nation/C_Command.jpg,nolink,25x25,Commander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Leadership);30|8&amp;ref(Nation/Amphibian.jpg,nolink,25x25,Amphibian);&amp;ref(Nation/Swamp-Survival.jpg,nolink,25x25,Swamp Survival);|
|~|&gt;|&gt;|&gt;|&gt;|&gt;|BGCOLOR(#F5F5F5):レベル2の聖職者。水地緑の魔法を持ち変身すれば最上位指揮官も兼任|
|BGCOLOR(#F5F5F5):Nagarishi|聖職者&amp;ref(Nation/Sacred.jpg,nolink,25x25,Sacred);|&amp;ref(Nation/C_Gold.jpg,nolink,25x25,Gold);390&amp;ref(Nation/C_Resource.jpg,nolink,25x25,Resource);2&amp;ref(Nation/C_Command.jpg,nolink,25x25,Commander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Leadership);60+|12&amp;ref(Nation/Amphibian.jpg,nolink,25x25,Amphibian);&amp;ref(Nation/Swamp-Survival.jpg,nolink,25x25,Swamp Survival);|
|~|&gt;|&gt;|&gt;|&gt;|&gt;|BGCOLOR(#F5F5F5):レベル1の聖職者。地水星緑の魔法技能を持つ|
|BGCOLOR(#F5F5F5):Nagini|聖職者&amp;ref(Nation/Sacred.jpg,nolink,25x25,Sacred);|&amp;ref(Nation/C_Gold.jpg,nolink,25x25,Gold);235&amp;ref(Nation/C_Resource.jpg,nolink,25x25,Resource);1&amp;ref(Nation/C_Command.jpg,nolink,25x25,Commander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Leadership);35+|12&amp;ref(Nation/Amphibian.jpg,nolink,25x25,Amphibian);&amp;ref(Nation/Swamp-Survival.jpg,nolink,25x25,Swamp Survival);|
|~|&gt;|&gt;|&gt;|&gt;|&gt;|BGCOLOR(#F5F5F5):レベル1の聖職者。水地緑などの魔法技能を持ち変身後に誘惑も可能|
|BGCOLOR(#F5F5F5):Naga Chief|指揮官&amp;ref(Nation/Sacred.jpg,nolink,25x25,Sacred);|&amp;ref(Nation/C_Gold.jpg,nolink,25x25,Gold);55&amp;ref(Nation/C_Resource.jpg,nolink,25x25,Resource);8&amp;ref(Nation/C_Command.jpg,nolink,25x25,Commander Point);1|&amp;ref(Nation/R_Cave.jpg,nolink,25x25,Any Cave);|&amp;ref(Spell/P_Holy.jpg,nolink,25x25,Temple Needed);|&amp;ref(Nation/Squad.jpg,nolink,25x25,Squad);2&amp;ref(Nation/LivingLead.jpg,nolink,25x25,Leadership);40&amp;ref(Nation/MagicLead.jpg,nolink,25x25,Magic Leadership);10|12&amp;ref(Nation/Amphibian.jpg,nolink,25x25,Amphibian);&amp;ref(Nation/Swamp-Survival.jpg,nolink,25x25,Swamp Survival);|
|~|&gt;|&gt;|&gt;|&gt;|&gt;|BGCOLOR(#F5F5F5):魔法生物も連れられる指揮官。上限が低いため数が要る|
***兵士
|名称|種別|コスト|&gt;|雇用条件|指揮枠|行軍|
|BGCOLOR(#F5F5F5):Markata|歩兵|&amp;ref(Nation/C_Gold.jpg,nolink,25x25,Gold);5&amp;ref(Nation/C_Resource.jpg,nolink,25x25,Resource);1&amp;ref(Nation/C_Recruitment.jpg,nolink,25x25,Recruitment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|BGCOLOR(#F5F5F5):Vanara Archer|射手|&amp;ref(Nation/C_Gold.jpg,nolink,25x25,Gold);8&amp;ref(Nation/C_Resource.jpg,nolink,25x25,Resource);14&amp;ref(Nation/C_Recruitment.jpg,nolink,25x25,Recruitment Point);6|&amp;ref(Nation/R_Fort.jpg,nolink,25x25,Land Fortress);||&amp;ref(Nation/LivingLead.jpg,nolink,25x25,Living);&amp;ref(Nation/Animal.jpg,nolink,25x25,Animal);|10&amp;ref(Nation/Forest-Survival.jpg,nolink,25x25,Forest Survival);|
|~|&gt;|&gt;|&gt;|&gt;|&gt;|BGCOLOR(#F5F5F5):猿の弓兵。防具を着ており反撃に耐えやすい|
|BGCOLOR(#F5F5F5):Vanara Chakram Thrower|歩兵|&amp;ref(Nation/C_Gold.jpg,nolink,25x25,Gold);8&amp;ref(Nation/C_Resource.jpg,nolink,25x25,Resource);15&amp;ref(Nation/C_Recruitment.jpg,nolink,25x25,Recruitment Point);6|&amp;ref(Nation/R_Fort.jpg,nolink,25x25,Land Fortress);||&amp;ref(Nation/LivingLead.jpg,nolink,25x25,Living);&amp;ref(Nation/Animal.jpg,nolink,25x25,Animal);|10&amp;ref(Nation/Forest-Survival.jpg,nolink,25x25,Forest Survival);|
|~|&gt;|&gt;|&gt;|&gt;|&gt;|BGCOLOR(#F5F5F5):棍棒と戦輪を持つ歩兵。戦輪は珍しい切断属性の飛び道具|
|BGCOLOR(#F5F5F5):Vanara Infantry|歩兵|&amp;ref(Nation/C_Gold.jpg,nolink,25x25,Gold);8&amp;ref(Nation/C_Resource.jpg,nolink,25x25,Resource);14&amp;ref(Nation/C_Recruitment.jpg,nolink,25x25,Recruitment Point);6|&amp;ref(Nation/R_Fort.jpg,nolink,25x25,Land Fortress);||&amp;ref(Nation/LivingLead.jpg,nolink,25x25,Living);&amp;ref(Nation/Animal.jpg,nolink,25x25,Animal);|10&amp;ref(Nation/Forest-Survival.jpg,nolink,25x25,Forest Survival);|
|~|&gt;|&gt;|&gt;|&gt;|&gt;|BGCOLOR(#F5F5F5):棍棒と小盾を持つ歩兵。やや臆病だが値段のわりには優秀|
|BGCOLOR(#F5F5F5):Vanara Swordsman|歩兵|&amp;ref(Nation/C_Gold.jpg,nolink,25x25,Gold);11&amp;ref(Nation/C_Resource.jpg,nolink,25x25,Resource);17&amp;ref(Nation/C_Recruitment.jpg,nolink,25x25,Recruitment Point);13|&amp;ref(Nation/R_Fort.jpg,nolink,25x25,Land Fortress);||&amp;ref(Nation/LivingLead.jpg,nolink,25x25,Living);&amp;ref(Nation/Animal.jpg,nolink,25x25,Animal);|10&amp;ref(Nation/Forest-Survival.jpg,nolink,25x25,Forest Survival);|
|~|&gt;|&gt;|&gt;|&gt;|&gt;|BGCOLOR(#F5F5F5):曲刀と小盾を持つ歩兵。戦闘技能と士気が向上している|
|BGCOLOR(#F5F5F5):Light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|BGCOLOR(#F5F5F5):Bandar Archer|射手|&amp;ref(Nation/C_Gold.jpg,nolink,25x25,Gold);16&amp;ref(Nation/C_Resource.jpg,nolink,25x25,Resource);23&amp;ref(Nation/C_Recruitment.jpg,nolink,25x25,Recruitment Point);9|&amp;ref(Nation/R_Fort.jpg,nolink,25x25,Land Fortress);||&amp;ref(Nation/LivingLead.jpg,nolink,25x25,Living);&amp;ref(Nation/Animal.jpg,nolink,25x25,Animal);|8&amp;ref(Nation/Forest-Survival.jpg,nolink,25x25,Forest Survival);|
|~|&gt;|&gt;|&gt;|&gt;|&gt;|BGCOLOR(#F5F5F5):防具を着た長弓兵。元の丈夫さもあって反撃によく耐える|
|BGCOLOR(#F5F5F5):Light Bandar Warrior|歩兵|&amp;ref(Nation/C_Gold.jpg,nolink,25x25,Gold);16&amp;ref(Nation/C_Resource.jpg,nolink,25x25,Resource);13&amp;ref(Nation/C_Recruitment.jpg,nolink,25x25,Recruitment Point);9|&amp;ref(Nation/R_Fort.jpg,nolink,25x25,Land Fortress);||&amp;ref(Nation/LivingLead.jpg,nolink,25x25,Living);&amp;ref(Nation/Animal.jpg,nolink,25x25,Animal);|10&amp;ref(Nation/Forest-Survival.jpg,nolink,25x25,Forest Survival);|
|~|&gt;|&gt;|&gt;|&gt;|&gt;|BGCOLOR(#F5F5F5):棍棒、小石、小盾を持つ歩兵。大猿は強靭だが数で押されがち|
|BGCOLOR(#F5F5F5):Bandar Warrior|歩兵|&amp;ref(Nation/C_Gold.jpg,nolink,25x25,Gold);16&amp;ref(Nation/C_Resource.jpg,nolink,25x25,Resource);20&amp;ref(Nation/C_Recruitment.jpg,nolink,25x25,Recruitment Point);9|&amp;ref(Nation/R_Fort.jpg,nolink,25x25,Land Fortress);||&amp;ref(Nation/LivingLead.jpg,nolink,25x25,Living);&amp;ref(Nation/Animal.jpg,nolink,25x25,Animal);|8&amp;ref(Nation/Forest-Survival.jpg,nolink,25x25,Forest Survival);|
|~|&gt;|&gt;|&gt;|&gt;|&gt;|BGCOLOR(#F5F5F5):鉄棒を持つ重歩兵。その豪腕から繰り出される一撃は強烈|
|BGCOLOR(#F5F5F5):Bandar Warrior|歩兵|&amp;ref(Nation/C_Gold.jpg,nolink,25x25,Gold);16&amp;ref(Nation/C_Resource.jpg,nolink,25x25,Resource);20&amp;ref(Nation/C_Recruitment.jpg,nolink,25x25,Recruitment Point);9|&amp;ref(Nation/R_Fort.jpg,nolink,25x25,Land Fortress);||&amp;ref(Nation/LivingLead.jpg,nolink,25x25,Living);&amp;ref(Nation/Animal.jpg,nolink,25x25,Animal);|8&amp;ref(Nation/Forest-Survival.jpg,nolink,25x25,Forest Survival);|
|~|&gt;|&gt;|&gt;|&gt;|&gt;|BGCOLOR(#F5F5F5):棍棒と小盾を持つ重歩兵。小盾のおかげで射撃に多少強い|
|BGCOLOR(#F5F5F5):War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Fortress);||&amp;ref(Nation/LivingLead.jpg,nolink,25x25,Living);&amp;ref(Nation/Animal.jpg,nolink,25x25,Animal);|20&amp;ref(Nation/Forest-Survival.jpg,nolink,25x25,Forest Survival);|
|~|&gt;|&gt;|&gt;|&gt;|&gt;|BGCOLOR(#F5F5F5):敵を蹂躙する巨大生物。森の象なので森林適応付き|
|BGCOLOR(#F5F5F5):Naga|歩兵&amp;ref(Nation/Sacred.jpg,nolink,25x25,Sacred);|&amp;ref(Nation/C_Gold.jpg,nolink,25x25,Gold);20&amp;ref(Nation/C_Resource.jpg,nolink,25x25,Resource);2&amp;ref(Nation/C_Recruitment.jpg,nolink,25x25,Recruitment Point);21|&amp;ref(Nation/R_Capital.jpg,nolink,25x25,National Capital);&amp;ref(Nation/R_Cave.jpg,nolink,25x25,Any Cave);|&amp;ref(Spell/P_Holy.jpg,nolink,25x25,Temple Needed);|&amp;ref(Nation/MagicLead.jpg,nolink,25x25,Magic Being);|10&amp;ref(Nation/Amphibian.jpg,nolink,25x25,Amphibian);&amp;ref(Nation/Swamp-Survival.jpg,nolink,25x25,Swamp Survival);|
|~|&gt;|&gt;|&gt;|&gt;|&gt;|BGCOLOR(#F5F5F5):槍を持つ軽歩兵。敵を怯ませ武器と毒牙で仕留める|
|BGCOLOR(#F5F5F5):Naga Warrior|歩兵&amp;ref(Nation/Sacred.jpg,nolink,25x25,Sacred);|&amp;ref(Nation/C_Gold.jpg,nolink,25x25,Gold);27&amp;ref(Nation/C_Resource.jpg,nolink,25x25,Resource);35&amp;ref(Nation/C_Recruitment.jpg,nolink,25x25,Recruitment Point);26|&amp;ref(Nation/R_Capital.jpg,nolink,25x25,National Capital);|&amp;ref(Spell/P_Holy.jpg,nolink,25x25,Temple Needed);|&amp;ref(Nation/MagicLead.jpg,nolink,25x25,Magic Being);|6&amp;ref(Nation/Amphibian.jpg,nolink,25x25,Amphibian);&amp;ref(Nation/Swamp-Survival.jpg,nolink,25x25,Swamp Survival);|
|~|&gt;|&gt;|&gt;|&gt;|&gt;|BGCOLOR(#F5F5F5):曲刀と小盾を持つ重歩兵。格段に丈夫だが少々息切れが早い|
**守備隊
|種別|指揮官|兵士|備考|
|陸上下位|Atavi Chieftain|Markata:20　Atavi Archer:10　Vanara Infantry:10||
|陸上上位|Bandar Commander|Bandar Warrior:10|Warriorは棍棒装備|
|陸上要塞|Bandar Commander|Bandar Archer:2　Vanara Archer:6　Markata Archer:4　Markata:4||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|魔法土地|Patala, The Jeweled City|
|宝石収入|&amp;ref(Spell/V_Water.jpg,nolink,25x25,Water Gem);2&amp;ref(Spell/V_Earth.jpg,nolink,25x25,Earth Gem);1&amp;ref(Spell/V_Astral.jpg,nolink,25x25,Astral Pearl);1|
|特殊機能||
***魔法技能
|名称|雇用|固定魔力|変動魔力|研究力|特殊能力|
|Brahmin|&amp;ref(Nation/R_Fort.jpg,nolink,25x25,Land Fortress);|&amp;ref(Spell/P_Holy.jpg,nolink,25x25,Holy);1|||&amp;ref(Nation/Sacred.jpg,nolink,25x25,Sacred);|
|Yogi|&amp;ref(Nation/R_Fort.jpg,nolink,25x25,Land Fortress);|&amp;ref(Spell/P_Astral.jpg,nolink,25x25,Astral);1||&amp;ref(Spell/P_Research.jpg,nolink,25x25,Research);7|&amp;ref(Nation/Sacred.jpg,nolink,25x25,Sacred);|
|Guru|&amp;ref(Nation/R_Fort.jpg,nolink,25x25,Land Fortress);|&amp;ref(Spell/P_Astral.jpg,nolink,25x25,Astral);2&amp;ref(Spell/P_Nature.jpg,nolink,25x25,Nature);1||&amp;ref(Spell/P_Research.jpg,nolink,25x25,Research);11|&amp;ref(Nation/Sacred.jpg,nolink,25x25,Sacred);|
|Nagaraja|&amp;ref(Nation/R_Capital.jpg,nolink,25x25,National Capital);|&amp;ref(Spell/P_Water.jpg,nolink,25x25,Water);1+1&amp;ref(Spell/P_Earth.jpg,nolink,25x25,Earth);1&amp;ref(Spell/P_Nature.jpg,nolink,25x25,Nature);1&amp;ref(Spell/P_Holy.jpg,nolink,25x25,Holy);2||&amp;ref(Spell/P_Research.jpg,nolink,25x25,Research);13|&amp;ref(Nation/Sacred.jpg,nolink,25x25,Sacred);|
|Nagarishi|&amp;ref(Nation/R_Capital.jpg,nolink,25x25,National Capital);|&amp;ref(Spell/P_Water.jpg,nolink,25x25,Water);2+1&amp;ref(Spell/P_Earth.jpg,nolink,25x25,Earth);3&amp;ref(Spell/P_Astral.jpg,nolink,25x25,Astral);1&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23+|&amp;ref(Nation/Sacred.jpg,nolink,25x25,Sacred);|
|Nagini|&amp;ref(Nation/R_Capital.jpg,nolink,25x25,National Capital);|&amp;ref(Spell/P_Water.jpg,nolink,25x25,Water);1+1&amp;ref(Spell/P_Earth.jpg,nolink,25x25,Earth);1&amp;ref(Spell/P_Nature.jpg,nolink,25x25,Nature);1&amp;ref(Spell/P_Holy.jpg,nolink,25x25,Holy);1|&amp;ref(Spell/P_Water.jpg,nolink,25x25,Water);&amp;ref(Spell/P_Earth.jpg,nolink,25x25,Earth);&amp;ref(Spell/P_Astral.jpg,nolink,25x25,Astral);&amp;ref(Spell/P_Nature.jpg,nolink,25x25,Nature);+1:100%|&amp;ref(Spell/P_Research.jpg,nolink,25x25,Research);15|&amp;ref(Nation/Sacred.jpg,nolink,25x25,Sacred);|
|Yaksha|&amp;ref(Item/Master-Ritualist.jpg,nolink,25x25,Ritual Spell);|&amp;ref(Spell/P_Earth.jpg,nolink,25x25,Earth);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|Yakshini|&amp;ref(Item/Master-Ritualist.jpg,nolink,25x25,Ritual Spell);|&amp;ref(Spell/P_Water.jpg,nolink,25x25,Water);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|Kinnara|&amp;ref(Item/Master-Ritualist.jpg,nolink,25x25,Ritual Spell);|&amp;ref(Spell/P_Air.jpg,nolink,25x25,Air);2&amp;ref(Spell/P_Astral.jpg,nolink,25x25,Astral);2&amp;ref(Spell/P_Holy.jpg,nolink,25x25,Holy);2||&amp;ref(Spell/P_Research.jpg,nolink,25x25,Research);13|&amp;ref(Nation/Sacred.jpg,nolink,25x25,Sacred);|
|Siddha|&amp;ref(Item/Master-Ritualist.jpg,nolink,25x25,Ritual Spell);|&amp;ref(Spell/P_Air.jpg,nolink,25x25,Air);2&amp;ref(Spell/P_Astral.jpg,nolink,25x25,Astral);3&amp;ref(Spell/P_Holy.jpg,nolink,25x25,Holy);3||&amp;ref(Spell/P_Research.jpg,nolink,25x25,Research);15|&amp;ref(Nation/Sacred.jpg,nolink,25x25,Sacred);|
|Devata|&amp;ref(Item/Master-Ritualist.jpg,nolink,25x25,Ritual Spell);|&amp;ref(Spell/P_Air.jpg,nolink,25x25,Air);3&amp;ref(Spell/P_Astral.jpg,nolink,25x25,Astral);2&amp;ref(Spell/P_Holy.jpg,nolink,25x25,Holy);3||&amp;ref(Spell/P_Research.jpg,nolink,25x25,Research);15|&amp;ref(Nation/Sacred.jpg,nolink,25x25,Sacred);|
|Devala|&amp;ref(Item/Master-Ritualist.jpg,nolink,25x25,Ritual Spell);|&amp;ref(Spell/P_Astral.jpg,nolink,25x25,Astral);3&amp;ref(Spell/P_Holy.jpg,nolink,25x25,Holy);4||&amp;ref(Spell/P_Research.jpg,nolink,25x25,Research);11|&amp;ref(Nation/Sacred.jpg,nolink,25x25,Sacred);|
|Rudra|&amp;ref(Item/Master-Ritualist.jpg,nolink,25x25,Ritual Spell);|&amp;ref(Spell/P_Fire.jpg,nolink,25x25,Fire);3&amp;ref(Spell/P_Air.jpg,nolink,25x25,Air);3&amp;ref(Spell/P_Death.jpg,nolink,25x25,Death);3&amp;ref(Spell/P_Holy.jpg,nolink,25x25,Holy);1||&amp;ref(Spell/P_Research.jpg,nolink,25x25,Research);3|&amp;ref(Nation/Inept-Researcher.jpg,nolink,25x25,Inept Researcher (-20));&amp;ref(Nation/Forge-Bonus.jpg,nolink,25x25,Forge Bonus (-5));&amp;ref(Nation/Sacred.jpg,nolink,25x25,Sacred);|
|Dakini|&amp;ref(Item/Master-Ritualist.jpg,nolink,25x25,Ritual Spell);|&amp;ref(Spell/P_Air.jpg,nolink,25x25,Air);3&amp;ref(Spell/P_Death.jpg,nolink,25x25,Death);1&amp;ref(Spell/P_Blood.jpg,nolink,25x25,Blood);3&amp;ref(Spell/P_Holy.jpg,nolink,25x25,Holy);2||&amp;ref(Spell/P_Research.jpg,nolink,25x25,Research);19|&amp;ref(Nation/Sacred.jpg,nolink,25x25,Sacred);|
|Mandeha|&amp;ref(Item/Master-Ritualist.jpg,nolink,25x25,Ritual Spell);|&amp;ref(Spell/P_Air.jpg,nolink,25x25,Air);3&amp;ref(Spell/P_Death.jpg,nolink,25x25,Death);3&amp;ref(Spell/P_Blood.jpg,nolink,25x25,Blood);2&amp;ref(Spell/P_Holy.jpg,nolink,25x25,Holy);3||&amp;ref(Spell/P_Research.jpg,nolink,25x25,Research);21|&amp;ref(Nation/Reanimator-Priest.jpg,nolink,25x25,Reanimator Priest);&amp;ref(Nation/Sacred.jpg,nolink,25x25,Sacred);|
***固有呪文
|領域|名称|主系統|副系統|消費|使用場面|簡易分類|
|Conjuration Lv2|Host of Ganas|&amp;ref(Spell/P_Death.jpg,nolink,25x25,Death);1||&amp;ref(Spell/V_Death.jpg,nolink,25x25,Death Gem);12|儀式/陸上専用|兵士召喚|
|~|~|&gt;|&gt;|&gt;|&gt;|幽体の猿の戦士Ganaを20体召喚します|
|Conjuration Lv3|Summon Apsaras|&amp;ref(Spell/P_Astral.jpg,nolink,25x25,Astral);2||&amp;ref(Spell/V_Astral.jpg,nolink,25x25,Astral Pearl);2|儀式/陸上専用|兵士召喚|
|~|~|&gt;|&gt;|&gt;|&gt;|極めて美しい神聖なる天の踊り子Apsaraを3体召喚します|
|Conjuration Lv3|Herd of Elephants|&amp;ref(Spell/P_Nature.jpg,nolink,25x25,Nature);2||&amp;ref(Spell/V_Nature.jpg,nolink,25x25,Nature Gem);25|儀式/陸上専用|兵士召喚|
|~|~|&gt;|&gt;|&gt;|&gt;|敵を蹂躙する臆病な巨大生物Elephantを5+体召喚します|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Lv4|Contact Yaksha|&amp;ref(Spell/P_Nature.jpg,nolink,25x25,Nature);2|&amp;ref(Spell/P_Earth.jpg,nolink,25x25,Earth);1|&amp;ref(Spell/V_Nature.jpg,nolink,25x25,Nature Gem);25|儀式/陸上専用|指揮官召喚|
|~|~|&gt;|&gt;|&gt;|&gt;|強力な地魔法を使うYakshaを召喚します|
|Conjuration Lv4|Contact Yakshini|&amp;ref(Spell/P_Nature.jpg,nolink,25x25,Nature);2|&amp;ref(Spell/P_Water.jpg,nolink,25x25,Water);1|&amp;ref(Spell/V_Nature.jpg,nolink,25x25,Nature Gem);25|儀式/陸上専用|指揮官召喚|
|~|~|&gt;|&gt;|&gt;|&gt;|強力な水魔法を使うYakshiniを召喚します|
|Conjuration Lv5|Summon Gandharvas|&amp;ref(Spell/P_Astral.jpg,nolink,25x25,Astral);2||&amp;ref(Spell/V_Astral.jpg,nolink,25x25,Astral Pearl);18|儀式/陸上専用|兵士召喚|
|~|~|&gt;|&gt;|&gt;|&gt;|神聖なる天の戦闘楽師Gandharvaを6体召喚します|
|Conjuration Lv5|Summon Vetalas|&amp;ref(Spell/P_Death.jpg,nolink,25x25,Death);2||&amp;ref(Spell/V_Death.jpg,nolink,25x25,Death Gem);10|儀式/水陸両用|兵士召喚|
|~|~|&gt;|&gt;|&gt;|&gt;|Vetalaの憑依した屍Possessed Corpseを10体召喚します|
|Conjuration Lv6|Summon Kinnara|&amp;ref(Spell/P_Astral.jpg,nolink,25x25,Astral);3||&amp;ref(Spell/V_Astral.jpg,nolink,25x25,Astral Pearl);25|儀式/陸上専用|指揮官召喚|
|~|~|&gt;|&gt;|&gt;|&gt;|翼持つ天の音楽家Kinnaraを召喚します|
|Conjuration Lv7|Summon Siddha|&amp;ref(Spell/P_Astral.jpg,nolink,25x25,Astral);4||&amp;ref(Spell/V_Astral.jpg,nolink,25x25,Astral Pearl);35|儀式/陸上専用|指揮官召喚|
|~|~|&gt;|&gt;|&gt;|&gt;|瞬間移動能力を持つ天の存在Siddhaを召喚します|
|Conjuration Lv8|Summon Devata|&amp;ref(Spell/P_Astral.jpg,nolink,25x25,Astral);5||&amp;ref(Spell/V_Astral.jpg,nolink,25x25,Astral Pearl);45|儀式/陸上専用|指揮官召喚|
|~|~|&gt;|&gt;|&gt;|&gt;|四本の腕を持つ強大なる天の存在Devataを召喚します|
|Conjuration Lv9|Summon Devala|&amp;ref(Spell/P_Astral.jpg,nolink,25x25,Astral);5||&amp;ref(Spell/V_Astral.jpg,nolink,25x25,Astral Pearl);55|儀式/陸上専用|指揮官召喚|
|~|~|&gt;|&gt;|&gt;|&gt;|州に神秘を広める音楽の化身Devalaを召喚します|
|Conjuration Lv9|Summon Rudra|&amp;ref(Spell/P_Astral.jpg,nolink,25x25,Astral);5||&amp;ref(Spell/V_Astral.jpg,nolink,25x25,Astral Pearl);55|儀式/陸上専用|指揮官召喚|
|~|~|&gt;|&gt;|&gt;|&gt;|恐るべき破壊神の僕Rudraを召喚します|
|Blood Magic Lv1|Summon Rakshasas|&amp;ref(Spell/P_Blood.jpg,nolink,25x25,Blood);1||&amp;ref(Spell/V_Blood.jpg,nolink,25x25,Blood Slave);10|儀式/陸上専用|兵士召喚|
|~|~|&gt;|&gt;|&gt;|&gt;|強靭な悪鬼Rakshasaを3体召喚します|
|Blood Magic Lv2|Feast of Flesh|&amp;ref(Spell/P_Blood.jpg,nolink,25x25,Blood);1|&amp;ref(Spell/P_Nature.jpg,nolink,25x25,Nature);1|&amp;ref(Spell/V_Blood.jpg,nolink,25x25,Blood Slave);50|儀式/陸上専用|兵士召喚|
|~|~|&gt;|&gt;|&gt;|&gt;|大食家の悪鬼Praghasaを15体召喚します|
|Blood Magic Lv3|Summon Asrapas|&amp;ref(Spell/P_Blood.jpg,nolink,25x25,Blood);2||&amp;ref(Spell/V_Blood.jpg,nolink,25x25,Blood Slave);11|儀式/陸上専用|兵士召喚|
|~|~|&gt;|&gt;|&gt;|&gt;|狂暴な女悪魔Asrapaを3体召喚します|
|Blood Magic Lv4|Summon Rakshasa Warriors|&amp;ref(Spell/P_Blood.jpg,nolink,25x25,Blood);2||&amp;ref(Spell/V_Blood.jpg,nolink,25x25,Blood Slave);25|儀式/陸上専用|兵士召喚|
|~|~|&gt;|&gt;|&gt;|&gt;|武装した強靭な悪鬼Rakshasa Warriorを5体召喚します|
|Blood Magic Lv5|Summon Sandhyabalas|&amp;ref(Spell/P_Blood.jpg,nolink,25x25,Blood);2|&amp;ref(Spell/P_Death.jpg,nolink,25x25,Death);1|&amp;ref(Spell/V_Blood.jpg,nolink,25x25,Blood Slave);30|儀式/陸上専用|兵士召喚|
|~|~|&gt;|&gt;|&gt;|&gt;|魔法の剣を持つ闇の悪鬼Sandhyabalaを3体召喚します|
|Blood Magic Lv6|Summon Dakini|&amp;ref(Spell/P_Blood.jpg,nolink,25x25,Blood);4|&amp;ref(Spell/P_Air.jpg,nolink,25x25,Air);1|&amp;ref(Spell/V_Blood.jpg,nolink,25x25,Blood Slave);81|儀式/陸上専用|指揮官召喚|
|~|~|&gt;|&gt;|&gt;|&gt;|飛行能力と強力な魔力を持つDakiniを召喚します|
|Blood Magic Lv7|Summon Samanishada|&amp;ref(Spell/P_Blood.jpg,nolink,25x25,Blood);3|&amp;ref(Spell/P_Death.jpg,nolink,25x25,Death);1|&amp;ref(Spell/V_Blood.jpg,nolink,25x25,Blood Slave);35|儀式/陸上専用|指揮官召喚|
|~|~|&gt;|&gt;|&gt;|&gt;|闇の悪鬼の暗殺者Samanishadaを召喚します|
|Blood Magic Lv8|Summon Mandeha|&amp;ref(Spell/P_Blood.jpg,nolink,25x25,Blood);5|&amp;ref(Spell/P_Death.jpg,nolink,25x25,Death);2|&amp;ref(Spell/V_Blood.jpg,nolink,25x25,Blood Slave);133|儀式/陸上専用|指揮官召喚|
|~|~|&gt;|&gt;|&gt;|&gt;|闇と微睡を伴う強大な悪鬼Mandehaを召喚します|
|Blood Magic Lv8|Summon Danavas|&amp;ref(Spell/P_Blood.jpg,nolink,25x25,Blood);5||&amp;ref(Spell/V_Blood.jpg,nolink,25x25,Blood Slave);75|儀式/陸上専用|兵士召喚|
|~|~|&gt;|&gt;|&gt;|&gt;|四本腕の巨大な戦士Danavaを3体召喚します|
***固有アイテム
|Construction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**聖職
***支配圏特殊効果
なし
***聖職者特殊能力
なし
</v>
      </c>
    </row>
    <row r="90" spans="1:31" x14ac:dyDescent="0.15">
      <c r="A90" t="s">
        <v>3012</v>
      </c>
      <c r="B90" t="s">
        <v>3040</v>
      </c>
      <c r="C90" t="s">
        <v>3041</v>
      </c>
      <c r="D90" t="s">
        <v>3080</v>
      </c>
      <c r="E90" s="10" t="s">
        <v>14850</v>
      </c>
      <c r="F90" s="10" t="s">
        <v>14851</v>
      </c>
      <c r="H90" t="s">
        <v>14852</v>
      </c>
      <c r="L90" t="s">
        <v>14853</v>
      </c>
      <c r="M90" t="s">
        <v>14854</v>
      </c>
      <c r="P90">
        <v>4</v>
      </c>
      <c r="T90">
        <v>100</v>
      </c>
      <c r="U90">
        <v>500</v>
      </c>
      <c r="W90">
        <v>800</v>
      </c>
      <c r="Y90" t="s">
        <v>14855</v>
      </c>
      <c r="Z90" t="s">
        <v>14856</v>
      </c>
      <c r="AB90" t="str">
        <f t="shared" si="7"/>
        <v>|BGCOLOR(#FDFDFD):[[&amp;ref(Gath.jpg,nolink,50x65,Gath, Last of the Giants);&gt;./Gath]]</v>
      </c>
      <c r="AC90" t="str">
        <f t="shared" ca="1" si="8"/>
        <v>|BGCOLOR(#FAEBD7):[[''Gath''&gt;./Gath]]</v>
      </c>
      <c r="AD90" t="str">
        <f t="shared" ca="1" si="9"/>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v>
      </c>
      <c r="AE90" t="str">
        <f ca="1">CONCATENATE("*",B90,", ",C90,CHAR(10),E90,CHAR(10),"**国勢",CHAR(10),"|種族|",F90,"|",CHAR(10),"|経済|",G90,"|",CHAR(10),"|気候|",IF(H90&lt;&gt;"",REPT(SUBSTITUTE(SUBSTITUTE(LEFT(H90,4),"Heat","&amp;ref(Spell/S_Heat.jpg,nolink,25x25,Heat);"),"Cold","&amp;ref(Spell/S_Cold.jpg,nolink,25x25,Cold);"),RIGHT(H90,1)),""),"|",CHAR(10),"|祝福|",SUBSTITUTE(SUBSTITUTE(SUBSTITUTE(SUBSTITUTE(SUBSTITUTE(SUBSTITUTE(SUBSTITUTE(SUBSTITUTE(J90,"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90&amp;" "&amp;B90&amp;" 指揮官 S",Troops!$A:$A,0)&amp;":AJ"&amp;MATCH(A90&amp;" "&amp;B90&amp;" 指揮官 E",Troops!$A:$A,0))),myConcat(INDIRECT("Troops!AJ"&amp;MATCH(A90&amp;" "&amp;B90&amp;" 指揮官 S",Troops!$A:$A,0)))),CHAR(10),"***兵士",CHAR(10),"|名称|種別|コスト|&gt;|雇用条件|指揮枠|行軍|",CHAR(10),IFERROR(myConcat(INDIRECT("Troops!AJ"&amp;MATCH(A90&amp;" "&amp;B90&amp;" 兵士 S",Troops!$A:$A,0)&amp;":AJ"&amp;MATCH(A90&amp;" "&amp;B90&amp;" 兵士 E",Troops!$A:$A,0))),myConcat(INDIRECT("Troops!AJ"&amp;MATCH(A90&amp;" "&amp;B90&amp;" 指揮官 S",Troops!$A:$A,0)))),"**守備隊",CHAR(10),"|種別|指揮官|兵士|備考|",CHAR(10),IFERROR(myConcat(INDIRECT("Defence!H"&amp;MATCH(A90&amp;" "&amp;B90&amp;" S",Defence!$A:$A,0)&amp;":H"&amp;MATCH(A90&amp;" "&amp;B90&amp;" E",Defence!$A:$A,0))),myConcat(INDIRECT("Defence!H"&amp;MATCH(A90&amp;" "&amp;B90&amp;" S",Defence!$A:$A,0)))),CHAR(10),"**建造物",CHAR(10),"***首都要塞",CHAR(10),"|名称|管理力|指揮官雇用|兵士雇用|食糧庫|守備隊倍率|防壁強度|",CHAR(10),VLOOKUP(L90,Fort!$D:$M,10,FALSE),CHAR(10),"***陸上要塞",CHAR(10),"|名称|建造費|工期|管理力|指揮官雇用|兵士雇用|食糧庫|守備隊倍率|防壁強度|",CHAR(10),IFERROR(myConcat(INDIRECT(ADDRESS(MATCH(M90&amp;"1",Fort!$A:$A,0),MATCH(T90,Fort!$1:$1,0),3,1,"Fort")&amp;":"&amp;ADDRESS(MATCH(M90&amp;P90,Fort!$A:$A,0),MATCH(T90,Fort!$1:$1,0),3,1))),myConcat(INDIRECT(ADDRESS(MATCH(M90&amp;"1",Fort!$A:$A,0),MATCH(T90,Fort!$1:$1,0),3,1,"Fort")))),IFERROR("***沿岸要塞"&amp;CHAR(10)&amp;"|名称|建造費|工期|管理力|指揮官雇用|兵士雇用|食糧庫|守備隊倍率|防壁強度|"&amp;CHAR(10)&amp;IFERROR(myConcat(INDIRECT(ADDRESS(MATCH(N90&amp;"1",Fort!$A:$A,0),MATCH(T90,Fort!$1:$1,0),3,1,"Fort")&amp;":"&amp;ADDRESS(MATCH(N90&amp;Q90,Fort!$A:$A,0),MATCH(T90,Fort!$1:$1,0),3,1))),myConcat(INDIRECT(ADDRESS(MATCH(N90&amp;"1",Fort!$A:$A,0),MATCH(T90,Fort!$1:$1,0),3,1,"Fort")))&amp;CHAR(10)),""),"***水中要塞",CHAR(10),IFERROR("|名称|建造費|工期|管理力|指揮官雇用|兵士雇用|食糧庫|守備隊倍率|防壁強度|"&amp;CHAR(10)&amp;IFERROR(myConcat(INDIRECT(ADDRESS(MATCH(O90&amp;"1",Fort!$A:$A,0),MATCH(T90,Fort!$1:$1,0),3,1,"Fort")&amp;":"&amp;ADDRESS(MATCH(O90&amp;R90,Fort!$A:$A,0),MATCH(T90,Fort!$1:$1,0),3,1))),myConcat(INDIRECT(ADDRESS(MATCH(O90&amp;"1",Fort!$A:$A,0),MATCH(T90,Fort!$1:$1,0),3,1,"Fort")))),"建造不可"),CHAR(10),"***研究所と寺院",CHAR(10),"|設備|費用|特殊効果|",CHAR(10),"|研究所|",IF(U90&lt;&gt;500,"''"&amp;U90&amp;"''",U90),"|",V90,"|",CHAR(10),"|寺院|",IF(W90&lt;&gt;400,"''"&amp;W90&amp;"''",W90),"|",X90,"|",CHAR(10),"**魔法",CHAR(10),"***魔法資源",CHAR(10),"|魔法土地|",Y90,"|",CHAR(10),"|宝石収入|",SUBSTITUTE(SUBSTITUTE(SUBSTITUTE(SUBSTITUTE(SUBSTITUTE(SUBSTITUTE(SUBSTITUTE(SUBSTITUTE(Z90,"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Slave);"),"|",CHAR(10),"|特殊機能|",AA90,"|",CHAR(10),"***魔法技能",CHAR(10),"|名称|雇用|固定魔力|変動魔力|研究力|特殊能力|",CHAR(10),IFERROR(myConcat(INDIRECT("MagicSkill!AM"&amp;MATCH(A90&amp;" "&amp;B90&amp;" S",MagicSkill!$A:$A,0)&amp;":AM"&amp;MATCH(A90&amp;" "&amp;B90&amp;" E",MagicSkill!$A:$A,0))),myConcat(INDIRECT("MagicSkill!AM"&amp;MATCH(A90&amp;" "&amp;B90&amp;" S",MagicSkill!$A:$A,0)))),CHAR(10),"***固有呪文",CHAR(10),IFERROR(CHAR(10)&amp;"|領域|名称|主系統|副系統|消費|使用場面|簡易分類|"&amp;CHAR(10)&amp;IFERROR(myConcat(INDIRECT("NationalSpellWork!E"&amp;MATCH(A90&amp;" "&amp;B90&amp;" S",NationalSpellWork!$A:$A,0)&amp;":E"&amp;MATCH(A90&amp;" "&amp;B90&amp;" E",NationalSpellWork!$A:$A,0))),myConcat(INDIRECT("NationalSpellWork!E"&amp;MATCH(A90&amp;" "&amp;B90&amp;" S",NationalSpellWork!$A:$A,0)))),"なし"),CHAR(10),"***固有アイテム",CHAR(10),IFERROR(IFERROR(myConcat(INDIRECT("NationalItemWork!E"&amp;MATCH(A90&amp;" "&amp;B90&amp;" S",NationalItemWork!$A:$A,0)&amp;":E"&amp;MATCH(A90&amp;" "&amp;B90&amp;" E",NationalItemWork!$A:$A,0))),myConcat(INDIRECT("NationalItemWork!E"&amp;MATCH(A90&amp;" "&amp;B90&amp;" S",NationalItemWork!$A:$A,0)))),"なし"),CHAR(10),"**聖職",CHAR(10),"***支配圏特殊効果",CHAR(10),IF(I90&lt;&gt;"",I90,"なし"),CHAR(10),"***聖職者特殊能力",CHAR(10),IF(K90&lt;&gt;"",K90,"なし"),CHAR(10))</f>
        <v xml:space="preserve">*Gath, Last of the Giants
Gathは、その初期の住民たちに起因する荒廃から最近回復したばかりの乾燥した地です。
この地は長らく巨人たちによって支配されていましたが、人間の移民とAbysiaの炎の潮流による定常的な圧力により、本来の住民たちは撤退を強いられ、都市は次々に破壊されていきました。
現在、僅か一つだけの都市、巨人の都市Gathだけが残っています。
AshdodのAnakimの直系であるGittiteは今も周囲の土地を統治しており、いくつかの人間の部族を屈服させました。
人間の部族が国の人口の多くを占めていますが、Gittiteは国の誰もが認める統治者です。
人間の民から鉄の加工技術を奪い、厳格に集権化された血の供犠に集中するカルトを用いることで、Gittiteはこの地の制御を保ちました。
Gittiteは古代のRephaimと比べれば小柄ですが、今も人間の標準からすれば大柄です。
**国勢
|種族|人間、ガタイト|
|経済||
|気候|&amp;ref(Spell/S_Heat.jpg,nolink,25x25,Heat);|
|祝福||
**正規軍
***指揮官
|名称|種別|コスト|&gt;|雇用条件|指揮能力|行軍|
|BGCOLOR(#F5F5F5):Iassacharite Scout|斥候|&amp;ref(Nation/C_Gold.jpg,nolink,25x25,Gold);25&amp;ref(Nation/C_Resource.jpg,nolink,25x25,Resource);6&amp;ref(Nation/C_Command.jpg,nolink,25x25,Commander Point);1|&amp;ref(Nation/R_Fort.jpg,nolink,25x25,Land Fortress);|||16&amp;ref(Nation/Stealthy.jpg,nolink,25x25,Stealthy (55));&amp;ref(Nation/Forest-Survival.jpg,nolink,25x25,Forest Survival);&amp;ref(Nation/Mountain-Survival.jpg,nolink,25x25,Mountain Survival);&amp;ref(Nation/Wasteland-Survival.jpg,nolink,25x25,Wasteland Survival);|
|~|&gt;|&gt;|&gt;|&gt;|&gt;|BGCOLOR(#F5F5F5):荒地にも慣れた斥候。沼や洞窟以外は迅速に抜ける|
|BGCOLOR(#F5F5F5):Benjaminite Commander|指揮官|&amp;ref(Nation/C_Gold.jpg,nolink,25x25,Gold);40&amp;ref(Nation/C_Resource.jpg,nolink,25x25,Resource);11&amp;ref(Nation/C_Command.jpg,nolink,25x25,Commander Point);1|&amp;ref(Nation/R_Fort.jpg,nolink,25x25,Land Fortress);||&amp;ref(Nation/Squad.jpg,nolink,25x25,Squad);2&amp;ref(Nation/LivingLead.jpg,nolink,25x25,Leadership);40|16&amp;ref(Nation/Wasteland-Survival.jpg,nolink,25x25,Wasteland Survival);|
|~|&gt;|&gt;|&gt;|&gt;|&gt;|BGCOLOR(#F5F5F5):略奪が得意な指揮官。他の用途には微妙な能力|
|BGCOLOR(#F5F5F5):Iassacharite Sage|研究員&amp;ref(Nation/Sacred.jpg,nolink,25x25,Sacred);|&amp;ref(Nation/C_Gold.jpg,nolink,25x25,Gold);45&amp;ref(Nation/C_Resource.jpg,nolink,25x25,Resource);2&amp;ref(Nation/C_Command.jpg,nolink,25x25,Commander Point);1|&amp;ref(Nation/R_Fort.jpg,nolink,25x25,Land Fortress);|&amp;ref(Spell/P_Holy.jpg,nolink,25x25,Temple Needed);||14&amp;ref(Nation/Wasteland-Survival.jpg,nolink,25x25,Wasteland Survival);|
|~|&gt;|&gt;|&gt;|&gt;|&gt;|BGCOLOR(#F5F5F5):大半は魔力を持たない研究者。州の天秤に影響されずに研究できる|
|BGCOLOR(#F5F5F5):Iassacharite Sibyl|魔術師|&amp;ref(Nation/C_Gold.jpg,nolink,25x25,Gold);65&amp;ref(Nation/C_Resource.jpg,nolink,25x25,Resource);2&amp;ref(Nation/C_Command.jpg,nolink,25x25,Commander Point);2|&amp;ref(Nation/R_Fort.jpg,nolink,25x25,Land Fortress);|&amp;ref(Spell/P_Research.jpg,nolink,25x25,Lab Needed);|&amp;ref(Nation/MagicLead.jpg,nolink,25x25,Magic Leadership);15|16&amp;ref(Nation/Wasteland-Survival.jpg,nolink,25x25,Wasteland Survival);|
|~|&gt;|&gt;|&gt;|&gt;|&gt;|BGCOLOR(#F5F5F5):星と緑の魔法技能を持つ。占師でもある|
|BGCOLOR(#F5F5F5):Levite Priest|聖職者&amp;ref(Nation/Sacred.jpg,nolink,25x25,Sacred);|&amp;ref(Nation/C_Gold.jpg,nolink,25x25,Gold);45&amp;ref(Nation/C_Resource.jpg,nolink,25x25,Resource);2&amp;ref(Nation/C_Command.jpg,nolink,25x25,Commander Point);1|&amp;ref(Nation/R_Fort.jpg,nolink,25x25,Land Fortress);|&amp;ref(Spell/P_Holy.jpg,nolink,25x25,Temple Needed);|&amp;ref(Nation/Squad.jpg,nolink,25x25,Squad);1&amp;ref(Nation/LivingLead.jpg,nolink,25x25,Leadership);10|16&amp;ref(Nation/Wasteland-Survival.jpg,nolink,25x25,Wasteland Survival);|
|~|&gt;|&gt;|&gt;|&gt;|&gt;|BGCOLOR(#F5F5F5):レベル1の聖職者。荒地慣れしている以外は平凡|
|BGCOLOR(#F5F5F5):Gittite Commander|指揮官|&amp;ref(Nation/C_Gold.jpg,nolink,25x25,Gold);85&amp;ref(Nation/C_Resource.jpg,nolink,25x25,Resource);28&amp;ref(Nation/C_Command.jpg,nolink,25x25,Commander Point);1|&amp;ref(Nation/R_Fort.jpg,nolink,25x25,Land Fortress);||&amp;ref(Nation/Squad.jpg,nolink,25x25,Squad);3&amp;ref(Nation/LivingLead.jpg,nolink,25x25,Leadership);80|14&amp;ref(Nation/Wasteland-Survival.jpg,nolink,25x25,Wasteland Survival);|
|~|&gt;|&gt;|&gt;|&gt;|&gt;|BGCOLOR(#F5F5F5):標準的な指揮官。なかなかに丈夫で倒されにくい|
|BGCOLOR(#F5F5F5):Abba|魔術師|&amp;ref(Nation/C_Gold.jpg,nolink,25x25,Gold);175&amp;ref(Nation/C_Resource.jpg,nolink,25x25,Resource);2&amp;ref(Nation/C_Command.jpg,nolink,25x25,Commander Point);2|&amp;ref(Nation/R_Fort.jpg,nolink,25x25,Land Fortress);|&amp;ref(Spell/P_Research.jpg,nolink,25x25,Lab Needed);|&amp;ref(Nation/Squad.jpg,nolink,25x25,Squad);1&amp;ref(Nation/MagicLead.jpg,nolink,25x25,Magic Leadership);15+|18&amp;ref(Nation/Stealthy.jpg,nolink,25x25,Stealthy (50));&amp;ref(Nation/Wasteland-Survival.jpg,nolink,25x25,Wasteland Survival);|
|~|&gt;|&gt;|&gt;|&gt;|&gt;|BGCOLOR(#F5F5F5):緑などの魔法技能を持つ。異端者だが治療師の技能も備える|
|BGCOLOR(#F5F5F5):Yeddeoni|魔術師|&amp;ref(Nation/C_Gold.jpg,nolink,25x25,Gold);130&amp;ref(Nation/C_Resource.jpg,nolink,25x25,Resource);2&amp;ref(Nation/C_Command.jpg,nolink,25x25,Commander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Leadership);30+|18&amp;ref(Nation/Wasteland-Survival.jpg,nolink,25x25,Wasteland Survival);|
|~|&gt;|&gt;|&gt;|&gt;|&gt;|BGCOLOR(#F5F5F5):地、死などの魔法技能を持つ。特別な技能はない|
|BGCOLOR(#F5F5F5):Kohen|聖職者&amp;ref(Nation/Sacred.jpg,nolink,25x25,Sacred);|&amp;ref(Nation/C_Gold.jpg,nolink,25x25,Gold);130&amp;ref(Nation/C_Resource.jpg,nolink,25x25,Resource);2&amp;ref(Nation/C_Command.jpg,nolink,25x25,Commander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Leadership);5|18&amp;ref(Nation/Wasteland-Survival.jpg,nolink,25x25,Wasteland Survival);|
|~|&gt;|&gt;|&gt;|&gt;|&gt;|BGCOLOR(#F5F5F5):レベル2の聖職者。血などの魔法技能も持つ|
|BGCOLOR(#F5F5F5):Seren|指揮官&amp;ref(Nation/Sacred.jpg,nolink,25x25,Sacred);|&amp;ref(Nation/C_Gold.jpg,nolink,25x25,Gold);200&amp;ref(Nation/C_Resource.jpg,nolink,25x25,Resource);75&amp;ref(Nation/C_Command.jpg,nolink,25x25,Commander Point);2|&amp;ref(Nation/R_Capital.jpg,nolink,25x25,National Capital);|&amp;ref(Spell/P_Holy.jpg,nolink,25x25,Temple Needed);|&amp;ref(Nation/Squad.jpg,nolink,25x25,Squad);4&amp;ref(Nation/LivingLead.jpg,nolink,25x25,Leadership);120+&amp;ref(Nation/MagicLead.jpg,nolink,25x25,Magic Leadership);0+|16&amp;ref(Nation/Wasteland-Survival.jpg,nolink,25x25,Wasteland Survival);|
|~|&gt;|&gt;|&gt;|&gt;|&gt;|BGCOLOR(#F5F5F5):上位指揮官。身体能力に優れ一部は魔法技能も持つ|
|BGCOLOR(#F5F5F5):Kohen Gadol|聖職者&amp;ref(Nation/Sacred.jpg,nolink,25x25,Sacred);|&amp;ref(Nation/C_Gold.jpg,nolink,25x25,Gold);370&amp;ref(Nation/C_Resource.jpg,nolink,25x25,Resource);31&amp;ref(Nation/C_Command.jpg,nolink,25x25,Commander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Leadership);20+&amp;ref(Nation/UndeadLead.jpg,nolink,25x25,Undead Leadership);10|18&amp;ref(Nation/Wasteland-Survival.jpg,nolink,25x25,Wasteland Survival);|
|~|&gt;|&gt;|&gt;|&gt;|&gt;|BGCOLOR(#F5F5F5):レベル3の聖職者。血などの魔法技能を持つ|
***兵士
|名称|種別|コスト|&gt;|雇用条件|指揮枠|行軍|
|BGCOLOR(#F5F5F5):Reubenite Archer|射手|&amp;ref(Nation/C_Gold.jpg,nolink,25x25,Gold);10&amp;ref(Nation/C_Resource.jpg,nolink,25x25,Resource);7&amp;ref(Nation/C_Recruitment.jpg,nolink,25x25,Recruitment Point);9|&amp;ref(Nation/R_Fort.jpg,nolink,25x25,Land Fortress);||&amp;ref(Nation/LivingLead.jpg,nolink,25x25,Living);|14&amp;ref(Nation/Wasteland-Survival.jpg,nolink,25x25,Wasteland Survival);|
|~|&gt;|&gt;|&gt;|&gt;|&gt;|BGCOLOR(#F5F5F5):短弓を使う弓兵。戦闘能力は実に平凡|
|BGCOLOR(#F5F5F5):Benjaminite Slinger|射手|&amp;ref(Nation/C_Gold.jpg,nolink,25x25,Gold);11&amp;ref(Nation/C_Resource.jpg,nolink,25x25,Resource);11&amp;ref(Nation/C_Recruitment.jpg,nolink,25x25,Recruitment Point);12|&amp;ref(Nation/R_Fort.jpg,nolink,25x25,Land Fortress);||&amp;ref(Nation/LivingLead.jpg,nolink,25x25,Living);|14&amp;ref(Nation/Wasteland-Survival.jpg,nolink,25x25,Wasteland Survival);|
|~|&gt;|&gt;|&gt;|&gt;|&gt;|BGCOLOR(#F5F5F5):投石器を使う軽歩兵。二刀流で白兵戦もこなすが脆い|
|BGCOLOR(#F5F5F5):Naphtali Spearman|歩兵|&amp;ref(Nation/C_Gold.jpg,nolink,25x25,Gold);10&amp;ref(Nation/C_Resource.jpg,nolink,25x25,Resource);11&amp;ref(Nation/C_Recruitment.jpg,nolink,25x25,Recruitment Point);9|&amp;ref(Nation/R_Fort.jpg,nolink,25x25,Land Fortress);||&amp;ref(Nation/LivingLead.jpg,nolink,25x25,Living);|14&amp;ref(Nation/Wasteland-Survival.jpg,nolink,25x25,Wasteland Survival);|
|~|&gt;|&gt;|&gt;|&gt;|&gt;|BGCOLOR(#F5F5F5):槍、投槍、盾を持つ軽歩兵。量産性と行軍の速さが売り|
|BGCOLOR(#F5F5F5):Zebulunite Soldier|歩兵|&amp;ref(Nation/C_Gold.jpg,nolink,25x25,Gold);13&amp;ref(Nation/C_Resource.jpg,nolink,25x25,Resource);15&amp;ref(Nation/C_Recruitment.jpg,nolink,25x25,Recruitment Point);16|&amp;ref(Nation/R_Fort.jpg,nolink,25x25,Land Fortress);||&amp;ref(Nation/LivingLead.jpg,nolink,25x25,Living);|10&amp;ref(Nation/Wasteland-Survival.jpg,nolink,25x25,Wasteland Survival);|
|~|&gt;|&gt;|&gt;|&gt;|&gt;|BGCOLOR(#F5F5F5):槍と盾を持つ歩兵。高密度の隊列を組める|
|BGCOLOR(#F5F5F5):Zebulunite Horn Blower|旗手|&amp;ref(Nation/C_Gold.jpg,nolink,25x25,Gold);20&amp;ref(Nation/C_Resource.jpg,nolink,25x25,Resource);16&amp;ref(Nation/C_Recruitment.jpg,nolink,25x25,Recruitment Point);21|&amp;ref(Nation/R_Fort.jpg,nolink,25x25,Land Fortress);||&amp;ref(Nation/LivingLead.jpg,nolink,25x25,Living);|10&amp;ref(Nation/Wasteland-Survival.jpg,nolink,25x25,Wasteland Survival);|
|~|&gt;|&gt;|&gt;|&gt;|&gt;|BGCOLOR(#F5F5F5):所属する部隊の士気を高める軍楽隊。戦闘能力は欠く|
|BGCOLOR(#F5F5F5):Gadite Swordsman|歩兵|&amp;ref(Nation/C_Gold.jpg,nolink,25x25,Gold);12&amp;ref(Nation/C_Resource.jpg,nolink,25x25,Resource);28&amp;ref(Nation/C_Recruitment.jpg,nolink,25x25,Recruitment Point);14|&amp;ref(Nation/R_Fort.jpg,nolink,25x25,Land Fortress);||&amp;ref(Nation/LivingLead.jpg,nolink,25x25,Living);|10&amp;ref(Nation/Wasteland-Survival.jpg,nolink,25x25,Wasteland Survival);|
|~|&gt;|&gt;|&gt;|&gt;|&gt;|BGCOLOR(#F5F5F5):長剣、投槍、盾を持つ重歩兵。弱い火炎耐性を備える|
|BGCOLOR(#F5F5F5):Asherite Soldier|歩兵|&amp;ref(Nation/C_Gold.jpg,nolink,25x25,Gold);15&amp;ref(Nation/C_Resource.jpg,nolink,25x25,Resource);27&amp;ref(Nation/C_Recruitment.jpg,nolink,25x25,Recruitment Point);21|&amp;ref(Nation/R_Fort.jpg,nolink,25x25,Land Fortress);||&amp;ref(Nation/LivingLead.jpg,nolink,25x25,Living);|8|
|~|&gt;|&gt;|&gt;|&gt;|&gt;|BGCOLOR(#F5F5F5):長剣と大盾を持つ重歩兵。荒地慣れしておらず鈍重|
|BGCOLOR(#F5F5F5):Levite Zealot|歩兵&amp;ref(Nation/Sacred.jpg,nolink,25x25,Sacred);|&amp;ref(Nation/C_Gold.jpg,nolink,25x25,Gold);15&amp;ref(Nation/C_Resource.jpg,nolink,25x25,Resource);17&amp;ref(Nation/C_Recruitment.jpg,nolink,25x25,Recruitment Point);14|&amp;ref(Nation/R_Fort.jpg,nolink,25x25,Land Fortress);|&amp;ref(Spell/P_Holy.jpg,nolink,25x25,Temple Needed);|&amp;ref(Nation/LivingLead.jpg,nolink,25x25,Living);|10&amp;ref(Nation/Wasteland-Survival.jpg,nolink,25x25,Wasteland Survival);|
|~|&gt;|&gt;|&gt;|&gt;|&gt;|BGCOLOR(#F5F5F5):長剣と盾を持つ歩兵。強くはないが量産しやすい|
|BGCOLOR(#F5F5F5):Gittite Soldier|歩兵|&amp;ref(Nation/C_Gold.jpg,nolink,25x25,Gold);25&amp;ref(Nation/C_Resource.jpg,nolink,25x25,Resource);25&amp;ref(Nation/C_Recruitment.jpg,nolink,25x25,Recruitment Point);15|&amp;ref(Nation/R_Fort.jpg,nolink,25x25,Land Fortress);||&amp;ref(Nation/LivingLead.jpg,nolink,25x25,Living);|12&amp;ref(Nation/Wasteland-Survival.jpg,nolink,25x25,Wasteland Survival);|
|~|&gt;|&gt;|&gt;|&gt;|&gt;|BGCOLOR(#F5F5F5):槍、投槍、盾を持つ歩兵。巨人のため強力だが手数は欠く|
|BGCOLOR(#F5F5F5):Gibbor|歩兵&amp;ref(Nation/Sacred.jpg,nolink,25x25,Sacred);|&amp;ref(Nation/C_Gold.jpg,nolink,25x25,Gold);70&amp;ref(Nation/C_Resource.jpg,nolink,25x25,Resource);39&amp;ref(Nation/C_Recruitment.jpg,nolink,25x25,Recruitment Point);23|&amp;ref(Nation/R_Capital.jpg,nolink,25x25,National Capital);|&amp;ref(Spell/P_Holy.jpg,nolink,25x25,Temple Needed);|&amp;ref(Nation/LivingLead.jpg,nolink,25x25,Living);|12&amp;ref(Nation/Wasteland-Survival.jpg,nolink,25x25,Wasteland Survival);|
|~|&gt;|&gt;|&gt;|&gt;|&gt;|BGCOLOR(#F5F5F5):魔法の長剣と盾を持つ歩兵。より大柄な巨人で強靭|
**守備隊
|種別|指揮官|兵士|備考|
|陸上下位|Gittite Commander|Naphtali Spearman:10　Zebulunite Soldier:10||
|陸上上位|Levite Priest|Levite Zealot:10||
|陸上要塞|Gittite Commander|Reubenite Archer:10||
**建造物
***首都要塞
|名称|管理力|指揮官雇用|兵士雇用|食糧庫|守備隊倍率|防壁強度|
|Giant Citadel|60|+2|+125%|5000|4|1000|
***陸上要塞
|名称|建造費|工期|管理力|指揮官雇用|兵士雇用|食糧庫|守備隊倍率|防壁強度|
|Giant Palisades|600|4|15|+0|+50%|100|1|100|
|Giant Fortress|450|3|30|+1|+75%|500|2|500|
|Giant Castle|450|3|45|+1|+100%|1500|3|750|
|Giant Citadel|450|3|60|+2|+125%|5000|4|1000|
***水中要塞
建造不可
***研究所と寺院
|設備|費用|特殊効果|
|研究所|500||
|寺院|''800''||
**魔法
***魔法資源
|魔法土地|Palace of the Sage King, Temple of the Sage King|
|宝石収入|&amp;ref(Spell/V_Fire.jpg,nolink,25x25,Fire Gem);1&amp;ref(Spell/V_Earth.jpg,nolink,25x25,Earth Gem);1&amp;ref(Spell/V_Astral.jpg,nolink,25x25,Astral Pearl);2|
|特殊機能||
***魔法技能
|名称|雇用|固定魔力|変動魔力|研究力|特殊能力|
|Iassacharite Sage|&amp;ref(Nation/R_Fort.jpg,nolink,25x25,Land Fortress);||&amp;ref(Spell/P_Fire.jpg,nolink,25x25,Fire);&amp;ref(Spell/P_Earth.jpg,nolink,25x25,Earth);&amp;ref(Spell/P_Astral.jpg,nolink,25x25,Astral);+1:10%|&amp;ref(Spell/P_Research.jpg,nolink,25x25,Research);6+|&amp;ref(Nation/Sacred.jpg,nolink,25x25,Sacred);|
|Iassacharite Sibyl|&amp;ref(Nation/R_Fort.jpg,nolink,25x25,Land Fortress);|&amp;ref(Spell/P_Astral.jpg,nolink,25x25,Astral);1&amp;ref(Spell/P_Nature.jpg,nolink,25x25,Nature);1||&amp;ref(Spell/P_Research.jpg,nolink,25x25,Research);9|&amp;ref(Nation/Fortune-Teller.jpg,nolink,25x25,Fortune Teller (10));|
|Levite Priest|&amp;ref(Nation/R_Fort.jpg,nolink,25x25,Land Fortress);|&amp;ref(Spell/P_Holy.jpg,nolink,25x25,Holy);1|||&amp;ref(Nation/Sacred.jpg,nolink,25x25,Sacred);|
|Abba|&amp;ref(Nation/R_Fort.jpg,nolink,25x25,Land Fortress);|&amp;ref(Spell/P_Nature.jpg,nolink,25x25,Nature);2|&amp;ref(Spell/P_Fire.jpg,nolink,25x25,Fire);&amp;ref(Spell/P_Earth.jpg,nolink,25x25,Earth);&amp;ref(Spell/P_Astral.jpg,nolink,25x25,Astral);+1:100%|&amp;ref(Spell/P_Research.jpg,nolink,25x25,Research);11|&amp;ref(Nation/Healer.jpg,nolink,25x25,Healer (1));&amp;ref(Nation/Heretic.jpg,nolink,25x25,Heretic (1));|
|Yeddeoni|&amp;ref(Nation/R_Fort.jpg,nolink,25x25,Land Fortress);|&amp;ref(Spell/P_Earth.jpg,nolink,25x25,Earth);1&amp;ref(Spell/P_Death.jpg,nolink,25x25,Death);1|&amp;ref(Spell/P_Fire.jpg,nolink,25x25,Fire);&amp;ref(Spell/P_Earth.jpg,nolink,25x25,Earth);&amp;ref(Spell/P_Astral.jpg,nolink,25x25,Astral);&amp;ref(Spell/P_Death.jpg,nolink,25x25,Death);+1:100%|&amp;ref(Spell/P_Research.jpg,nolink,25x25,Research);11||
|Kohen|&amp;ref(Nation/R_Fort.jpg,nolink,25x25,Land Fortress);|&amp;ref(Spell/P_Blood.jpg,nolink,25x25,Blood);1&amp;ref(Spell/P_Holy.jpg,nolink,25x25,Holy);2|&amp;ref(Spell/P_Fire.jpg,nolink,25x25,Fire);&amp;ref(Spell/P_Earth.jpg,nolink,25x25,Earth);&amp;ref(Spell/P_Astral.jpg,nolink,25x25,Astral);+1:100%|&amp;ref(Spell/P_Research.jpg,nolink,25x25,Research);9|&amp;ref(Nation/Sacred.jpg,nolink,25x25,Sacred);|
|Seren|&amp;ref(Nation/R_Capital.jpg,nolink,25x25,National Capital);||&amp;ref(Spell/P_Fire.jpg,nolink,25x25,Fire);&amp;ref(Spell/P_Earth.jpg,nolink,25x25,Earth);&amp;ref(Spell/P_Astral.jpg,nolink,25x25,Astral);+1:20%|&amp;ref(Spell/P_Research.jpg,nolink,25x25,Research);0+|&amp;ref(Nation/Sacred.jpg,nolink,25x25,Sacred);|
|Kohen Gadol|&amp;ref(Nation/R_Capital.jpg,nolink,25x25,National Capital);|&amp;ref(Spell/P_Blood.jpg,nolink,25x25,Blood);2&amp;ref(Spell/P_Holy.jpg,nolink,25x25,Holy);3|&amp;ref(Spell/P_Fire.jpg,nolink,25x25,Fire);&amp;ref(Spell/P_Earth.jpg,nolink,25x25,Earth);&amp;ref(Spell/P_Astral.jpg,nolink,25x25,Astral);+2:100%&amp;br;&amp;ref(Spell/P_Fire.jpg,nolink,25x25,Fire);&amp;ref(Spell/P_Earth.jpg,nolink,25x25,Earth);&amp;ref(Spell/P_Astral.jpg,nolink,25x25,Astral);+1:10%|&amp;ref(Spell/P_Research.jpg,nolink,25x25,Research);13+|&amp;ref(Nation/Sacred.jpg,nolink,25x25,Sacred);|
|Malakh|&amp;ref(Item/Master-Ritualist.jpg,nolink,25x25,Ritual Spell);|&amp;ref(Spell/P_Holy.jpg,nolink,25x25,Holy);1|||&amp;ref(Nation/Sacred.jpg,nolink,25x25,Sacred);|
|Hashmal|&amp;ref(Item/Master-Ritualist.jpg,nolink,25x25,Ritual Spell);|&amp;ref(Spell/P_Holy.jpg,nolink,25x25,Holy);2|||&amp;ref(Nation/Inquisitor.jpg,nolink,25x25,Inquisitor);&amp;ref(Nation/Sacred.jpg,nolink,25x25,Sacred);|
|Arel|&amp;ref(Item/Master-Ritualist.jpg,nolink,25x25,Ritual Spell);|&amp;ref(Spell/P_Nature.jpg,nolink,25x25,Nature);3&amp;ref(Spell/P_Holy.jpg,nolink,25x25,Holy);3||&amp;ref(Spell/P_Research.jpg,nolink,25x25,Research);11|&amp;ref(Nation/Healer.jpg,nolink,25x25,Healer (3));&amp;ref(Nation/Sacred.jpg,nolink,25x25,Sacred);|
|Ophan|&amp;ref(Item/Master-Ritualist.jpg,nolink,25x25,Ritual Spell);|&amp;ref(Spell/P_Holy.jpg,nolink,25x25,Holy);3|||&amp;ref(Nation/Sacred.jpg,nolink,25x25,Sacred);|
|Chayot|&amp;ref(Item/Master-Ritualist.jpg,nolink,25x25,Ritual Spell);|&amp;ref(Spell/P_Fire.jpg,nolink,25x25,Fire);4-4&amp;ref(Spell/P_Air.jpg,nolink,25x25,Air);4-4&amp;ref(Spell/P_Earth.jpg,nolink,25x25,Earth);4-4&amp;ref(Spell/P_Astral.jpg,nolink,25x25,Astral);4&amp;ref(Spell/P_Holy.jpg,nolink,25x25,Holy);4||&amp;ref(Spell/P_Research.jpg,nolink,25x25,Research);13|&amp;ref(Nation/Sacred.jpg,nolink,25x25,Sacred);|
***固有呪文
|領域|名称|主系統|副系統|消費|使用場面|簡易分類|
|Conjuration Lv3|Summon Mazzikim|&amp;ref(Spell/P_Nature.jpg,nolink,25x25,Nature);1||&amp;ref(Spell/V_Nature.jpg,nolink,25x25,Nature Gem);3|儀式/陸上専用|兵士召喚|
|~|~|&gt;|&gt;|&gt;|&gt;|現世に住まう小悪魔Mazzikを8体召喚します|
|Conjuration Lv4|Call Malakh|&amp;ref(Spell/P_Astral.jpg,nolink,25x25,Astral);2||&amp;ref(Spell/V_Astral.jpg,nolink,25x25,Astral Pearl);9|儀式/陸上専用|指揮官召喚|
|~|~|&gt;|&gt;|&gt;|&gt;|天界の伝令Malakhを召喚します|
|Conjuration Lv5|Summon Lilot|&amp;ref(Spell/P_Nature.jpg,nolink,25x25,Nature);4||&amp;ref(Spell/V_Nature.jpg,nolink,25x25,Nature Gem);25|儀式/陸上専用|指揮官召喚|
|~|~|&gt;|&gt;|&gt;|&gt;|現世に住まう夢魔Lilotを召喚します|
|Conjuration Lv6|Call Hashmal|&amp;ref(Spell/P_Astral.jpg,nolink,25x25,Astral);3|&amp;ref(Spell/P_Fire.jpg,nolink,25x25,Fire);1|&amp;ref(Spell/V_Astral.jpg,nolink,25x25,Astral Pearl);21|儀式/陸上専用|指揮官召喚|
|~|~|&gt;|&gt;|&gt;|&gt;|異教の鎮圧を得意とする天使Hashmalを召喚します|
|Conjuration Lv7|Call Arel|&amp;ref(Spell/P_Astral.jpg,nolink,25x25,Astral);4|&amp;ref(Spell/P_Nature.jpg,nolink,25x25,Nature);1|&amp;ref(Spell/V_Astral.jpg,nolink,25x25,Astral Pearl);39|儀式/陸上専用|指揮官召喚|
|~|~|&gt;|&gt;|&gt;|&gt;|癒しの力を持つ天使Arelを召喚します|
|Conjuration Lv8|Call Ophan|&amp;ref(Spell/P_Astral.jpg,nolink,25x25,Astral);5|&amp;ref(Spell/P_Fire.jpg,nolink,25x25,Fire);2|&amp;ref(Spell/V_Astral.jpg,nolink,25x25,Astral Pearl);49|儀式/陸上専用|指揮官召喚|
|~|~|&gt;|&gt;|&gt;|&gt;|敵を轢き潰す車輪型の天使Ophanを召喚します|
|Conjuration Lv9|Call Merkavah|&amp;ref(Spell/P_Astral.jpg,nolink,25x25,Astral);7|&amp;ref(Spell/P_Fire.jpg,nolink,25x25,Fire);3|&amp;ref(Spell/V_Astral.jpg,nolink,25x25,Astral Pearl);222|儀式/陸上専用|軍団召喚|
|~|~|&gt;|&gt;|&gt;|&gt;|Ophan4体とその指揮官Chayotを召喚します|
|Evocation Lv4|Strange Fire|&amp;ref(Spell/P_Astral.jpg,nolink,25x25,Astral);2|&amp;ref(Spell/P_Fire.jpg,nolink,25x25,Fire);1||戦闘/陸上専用|攻撃|
|~|~|&gt;|&gt;|&gt;|&gt;|不浄なるものに強い天球の炎で中範囲を攻撃します|
|Enchantment Lv5|Memories of Stone|&amp;ref(Spell/P_Death.jpg,nolink,25x25,Death);2|&amp;ref(Spell/P_Earth.jpg,nolink,25x25,Earth);1|&amp;ref(Spell/V_Death.jpg,nolink,25x25,Death Gem);10|儀式/荒地限定|兵士召喚|
|~|~|&gt;|&gt;|&gt;|&gt;|硬いが脆い化石化した巨人Fossil Warriorを5+体召喚します|
***固有アイテム
なし
**聖職
***支配圏特殊効果
なし
***聖職者特殊能力
なし
</v>
      </c>
    </row>
    <row r="91" spans="1:31" x14ac:dyDescent="0.15">
      <c r="A91" t="s">
        <v>3012</v>
      </c>
      <c r="B91" t="s">
        <v>3042</v>
      </c>
      <c r="C91" t="s">
        <v>3043</v>
      </c>
      <c r="D91" t="s">
        <v>3080</v>
      </c>
      <c r="E91" s="10" t="s">
        <v>14968</v>
      </c>
      <c r="F91" s="10" t="s">
        <v>14969</v>
      </c>
      <c r="G91" s="10" t="s">
        <v>14970</v>
      </c>
      <c r="K91" t="s">
        <v>15110</v>
      </c>
      <c r="L91" t="s">
        <v>14971</v>
      </c>
      <c r="M91" t="s">
        <v>14972</v>
      </c>
      <c r="P91">
        <v>4</v>
      </c>
      <c r="T91">
        <v>100</v>
      </c>
      <c r="U91">
        <v>500</v>
      </c>
      <c r="W91">
        <v>800</v>
      </c>
      <c r="X91" t="s">
        <v>15111</v>
      </c>
      <c r="Y91" t="s">
        <v>14973</v>
      </c>
      <c r="Z91" t="s">
        <v>14974</v>
      </c>
      <c r="AB91" t="str">
        <f t="shared" si="7"/>
        <v>|BGCOLOR(#FDFDFD):[[&amp;ref(Ragha.jpg,nolink,50x65,Ragha, Dual Kingdom);&gt;./Ragha]]</v>
      </c>
      <c r="AC91" t="str">
        <f t="shared" ca="1" si="8"/>
        <v xml:space="preserve">|BGCOLOR(#FAEBD7):[[''Ragha''&gt;./Ragha]]|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v>
      </c>
      <c r="AD91" t="str">
        <f t="shared" ca="1" si="9"/>
        <v xml:space="preserve">|CENTER:130|CENTER:130|CENTER:130|CENTER:130|CENTER:130|c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v>
      </c>
      <c r="AE91" t="str">
        <f ca="1">CONCATENATE("*",B91,", ",C91,CHAR(10),E91,CHAR(10),"**国勢",CHAR(10),"|種族|",F91,"|",CHAR(10),"|経済|",G91,"|",CHAR(10),"|気候|",IF(H91&lt;&gt;"",REPT(SUBSTITUTE(SUBSTITUTE(LEFT(H91,4),"Heat","&amp;ref(Spell/S_Heat.jpg,nolink,25x25,Heat);"),"Cold","&amp;ref(Spell/S_Cold.jpg,nolink,25x25,Cold);"),RIGHT(H91,1)),""),"|",CHAR(10),"|祝福|",SUBSTITUTE(SUBSTITUTE(SUBSTITUTE(SUBSTITUTE(SUBSTITUTE(SUBSTITUTE(SUBSTITUTE(SUBSTITUTE(J91,"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91&amp;" "&amp;B91&amp;" 指揮官 S",Troops!$A:$A,0)&amp;":AJ"&amp;MATCH(A91&amp;" "&amp;B91&amp;" 指揮官 E",Troops!$A:$A,0))),myConcat(INDIRECT("Troops!AJ"&amp;MATCH(A91&amp;" "&amp;B91&amp;" 指揮官 S",Troops!$A:$A,0)))),CHAR(10),"***兵士",CHAR(10),"|名称|種別|コスト|&gt;|雇用条件|指揮枠|行軍|",CHAR(10),IFERROR(myConcat(INDIRECT("Troops!AJ"&amp;MATCH(A91&amp;" "&amp;B91&amp;" 兵士 S",Troops!$A:$A,0)&amp;":AJ"&amp;MATCH(A91&amp;" "&amp;B91&amp;" 兵士 E",Troops!$A:$A,0))),myConcat(INDIRECT("Troops!AJ"&amp;MATCH(A91&amp;" "&amp;B91&amp;" 指揮官 S",Troops!$A:$A,0)))),"**守備隊",CHAR(10),"|種別|指揮官|兵士|備考|",CHAR(10),IFERROR(myConcat(INDIRECT("Defence!H"&amp;MATCH(A91&amp;" "&amp;B91&amp;" S",Defence!$A:$A,0)&amp;":H"&amp;MATCH(A91&amp;" "&amp;B91&amp;" E",Defence!$A:$A,0))),myConcat(INDIRECT("Defence!H"&amp;MATCH(A91&amp;" "&amp;B91&amp;" S",Defence!$A:$A,0)))),CHAR(10),"**建造物",CHAR(10),"***首都要塞",CHAR(10),"|名称|管理力|指揮官雇用|兵士雇用|食糧庫|守備隊倍率|防壁強度|",CHAR(10),VLOOKUP(L91,Fort!$D:$M,10,FALSE),CHAR(10),"***陸上要塞",CHAR(10),"|名称|建造費|工期|管理力|指揮官雇用|兵士雇用|食糧庫|守備隊倍率|防壁強度|",CHAR(10),IFERROR(myConcat(INDIRECT(ADDRESS(MATCH(M91&amp;"1",Fort!$A:$A,0),MATCH(T91,Fort!$1:$1,0),3,1,"Fort")&amp;":"&amp;ADDRESS(MATCH(M91&amp;P91,Fort!$A:$A,0),MATCH(T91,Fort!$1:$1,0),3,1))),myConcat(INDIRECT(ADDRESS(MATCH(M91&amp;"1",Fort!$A:$A,0),MATCH(T91,Fort!$1:$1,0),3,1,"Fort")))),IFERROR("***沿岸要塞"&amp;CHAR(10)&amp;"|名称|建造費|工期|管理力|指揮官雇用|兵士雇用|食糧庫|守備隊倍率|防壁強度|"&amp;CHAR(10)&amp;IFERROR(myConcat(INDIRECT(ADDRESS(MATCH(N91&amp;"1",Fort!$A:$A,0),MATCH(T91,Fort!$1:$1,0),3,1,"Fort")&amp;":"&amp;ADDRESS(MATCH(N91&amp;Q91,Fort!$A:$A,0),MATCH(T91,Fort!$1:$1,0),3,1))),myConcat(INDIRECT(ADDRESS(MATCH(N91&amp;"1",Fort!$A:$A,0),MATCH(T91,Fort!$1:$1,0),3,1,"Fort")))&amp;CHAR(10)),""),"***水中要塞",CHAR(10),IFERROR("|名称|建造費|工期|管理力|指揮官雇用|兵士雇用|食糧庫|守備隊倍率|防壁強度|"&amp;CHAR(10)&amp;IFERROR(myConcat(INDIRECT(ADDRESS(MATCH(O91&amp;"1",Fort!$A:$A,0),MATCH(T91,Fort!$1:$1,0),3,1,"Fort")&amp;":"&amp;ADDRESS(MATCH(O91&amp;R91,Fort!$A:$A,0),MATCH(T91,Fort!$1:$1,0),3,1))),myConcat(INDIRECT(ADDRESS(MATCH(O91&amp;"1",Fort!$A:$A,0),MATCH(T91,Fort!$1:$1,0),3,1,"Fort")))),"建造不可"),CHAR(10),"***研究所と寺院",CHAR(10),"|設備|費用|特殊効果|",CHAR(10),"|研究所|",IF(U91&lt;&gt;500,"''"&amp;U91&amp;"''",U91),"|",V91,"|",CHAR(10),"|寺院|",IF(W91&lt;&gt;400,"''"&amp;W91&amp;"''",W91),"|",X91,"|",CHAR(10),"**魔法",CHAR(10),"***魔法資源",CHAR(10),"|魔法土地|",Y91,"|",CHAR(10),"|宝石収入|",SUBSTITUTE(SUBSTITUTE(SUBSTITUTE(SUBSTITUTE(SUBSTITUTE(SUBSTITUTE(SUBSTITUTE(SUBSTITUTE(Z91,"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Slave);"),"|",CHAR(10),"|特殊機能|",AA91,"|",CHAR(10),"***魔法技能",CHAR(10),"|名称|雇用|固定魔力|変動魔力|研究力|特殊能力|",CHAR(10),IFERROR(myConcat(INDIRECT("MagicSkill!AM"&amp;MATCH(A91&amp;" "&amp;B91&amp;" S",MagicSkill!$A:$A,0)&amp;":AM"&amp;MATCH(A91&amp;" "&amp;B91&amp;" E",MagicSkill!$A:$A,0))),myConcat(INDIRECT("MagicSkill!AM"&amp;MATCH(A91&amp;" "&amp;B91&amp;" S",MagicSkill!$A:$A,0)))),CHAR(10),"***固有呪文",CHAR(10),IFERROR(CHAR(10)&amp;"|領域|名称|主系統|副系統|消費|使用場面|簡易分類|"&amp;CHAR(10)&amp;IFERROR(myConcat(INDIRECT("NationalSpellWork!E"&amp;MATCH(A91&amp;" "&amp;B91&amp;" S",NationalSpellWork!$A:$A,0)&amp;":E"&amp;MATCH(A91&amp;" "&amp;B91&amp;" E",NationalSpellWork!$A:$A,0))),myConcat(INDIRECT("NationalSpellWork!E"&amp;MATCH(A91&amp;" "&amp;B91&amp;" S",NationalSpellWork!$A:$A,0)))),"なし"),CHAR(10),"***固有アイテム",CHAR(10),IFERROR(IFERROR(myConcat(INDIRECT("NationalItemWork!E"&amp;MATCH(A91&amp;" "&amp;B91&amp;" S",NationalItemWork!$A:$A,0)&amp;":E"&amp;MATCH(A91&amp;" "&amp;B91&amp;" E",NationalItemWork!$A:$A,0))),myConcat(INDIRECT("NationalItemWork!E"&amp;MATCH(A91&amp;" "&amp;B91&amp;" S",NationalItemWork!$A:$A,0)))),"なし"),CHAR(10),"**聖職",CHAR(10),"***支配圏特殊効果",CHAR(10),IF(I91&lt;&gt;"",I91,"なし"),CHAR(10),"***聖職者特殊能力",CHAR(10),IF(K91&lt;&gt;"",K91,"なし"),CHAR(10))</f>
        <v xml:space="preserve">*Ragha, Dual Kingdom
Raghaは、炎と氷、憤怒と静穏の双王国です。
住民の半数は孤立した植民地TurのAbysianの子孫で、残る半数はCaelumから来たAiryaの難民たちです。
Turは、Ashdodへの勝利の後に作られた、遠方ながら繁栄したAbysianの植民地でした。
しかしAshdodとの戦争は厄介なものであり、そしてこの植民地は、かつて巨人から奪った肥沃な地を通過していったArcoscephaleの軍事行動によって、本国から分断されました。
何世紀にも渡りTurは孤立しており、独立した王国が形成されていきました。
そして、Caelianがやって来ました。
大規模な氷を纏う戦士の軍団は、真冬のRaghaの平原においてTuranの軍勢を急襲しました。
TuranのShahは、TurはCaelianに対し長く耐えることはできないと理解しました。
Turは破滅の縁にありましたが、攻撃は突然停止しました。
Caelumでは内戦が始まり、その軍事行動は中断されました。
その代わりに、Caelianの難民と逃亡者たちがRaghaの平原へ住み着きました。
Airya SeraphはTuran Shahに接触し、和平交渉が行われました。
CaelumのHarab Seraphが攻撃してくると、AiryaはTurのグリフォン騎兵に救われました。
これは休戦を決定付け、そして奇妙な同盟が形成されました。
Raghaは現在、その窮状故に団結した二つの民族による社会です。
冬の間はAiryaが統治し、夏の間はTuranが統治しています。
信仰でさえも、二つの民族の遺産を模倣するように発展していきました。
二つの異なる存在の集団が崇め奉られています。
しかし、それも変わり始めています。一つの真の神が現れました。
Raghaの民は、他の国よりも暑い、または寒い気候に苦しめられません。
**国勢
|種族|溶岩人、有翼人|
|経済|Heat/Cold天秤の影響を半減|
|気候||
|祝福||
**正規軍
***指揮官
|名称|種別|コスト|&gt;|雇用条件|指揮能力|行軍|
|BGCOLOR(#F5F5F5):Airya Scout|斥候|&amp;ref(Nation/C_Gold.jpg,nolink,25x25,Gold);25&amp;ref(Nation/C_Resource.jpg,nolink,25x25,Resource);13&amp;ref(Nation/C_Command.jpg,nolink,25x25,Commander Point);1|&amp;ref(Nation/R_Fort.jpg,nolink,25x25,Land Fortress);|||22&amp;ref(Nation/Stealthy.jpg,nolink,25x25,Stealthy (55));&amp;ref(Nation/Flying.jpg,nolink,25x25,Flying);|
|~|&gt;|&gt;|&gt;|&gt;|&gt;|BGCOLOR(#F5F5F5):飛行する斥候。隠れるのも上手く非常に役立つ|
|BGCOLOR(#F5F5F5):Paighan-Salar|指揮官|&amp;ref(Nation/C_Gold.jpg,nolink,25x25,Gold);35&amp;ref(Nation/C_Resource.jpg,nolink,25x25,Resource);18&amp;ref(Nation/C_Command.jpg,nolink,25x25,Commander Point);1|&amp;ref(Nation/R_Fort.jpg,nolink,25x25,Land Fortress);||&amp;ref(Nation/Squad.jpg,nolink,25x25,Squad);2&amp;ref(Nation/LivingLead.jpg,nolink,25x25,Leadership);60|12&amp;ref(Nation/Mountain-Survival.jpg,nolink,25x25,Mountain Survival);&amp;ref(Nation/Wasteland-Survival.jpg,nolink,25x25,Wasteland Survival);|
|~|&gt;|&gt;|&gt;|&gt;|&gt;|BGCOLOR(#F5F5F5):標準的な指揮官。安さぐらいしか明確な利点はない|
|BGCOLOR(#F5F5F5):Turan Spahbed|指揮官|&amp;ref(Nation/C_Gold.jpg,nolink,25x25,Gold);95&amp;ref(Nation/C_Resource.jpg,nolink,25x25,Resource);44&amp;ref(Nation/C_Command.jpg,nolink,25x25,Commander Point);1|&amp;ref(Nation/R_Fort.jpg,nolink,25x25,Land Fortress);||&amp;ref(Nation/Squad.jpg,nolink,25x25,Squad);3&amp;ref(Nation/LivingLead.jpg,nolink,25x25,Leadership);80|16&amp;ref(Nation/Mountain-Survival.jpg,nolink,25x25,Mountain Survival);&amp;ref(Nation/Wasteland-Survival.jpg,nolink,25x25,Wasteland Survival);|
|~|&gt;|&gt;|&gt;|&gt;|&gt;|BGCOLOR(#F5F5F5):上位指揮官。騎乗しながらも容易に山を越える|
|BGCOLOR(#F5F5F5):Airya Spahbed|指揮官|&amp;ref(Nation/C_Gold.jpg,nolink,25x25,Gold);50&amp;ref(Nation/C_Resource.jpg,nolink,25x25,Resource);38&amp;ref(Nation/C_Command.jpg,nolink,25x25,Commander Point);1|&amp;ref(Nation/R_Fort.jpg,nolink,25x25,Land Fortress);||&amp;ref(Nation/Squad.jpg,nolink,25x25,Squad);2&amp;ref(Nation/LivingLead.jpg,nolink,25x25,Leadership);60|20&amp;ref(Nation/Flying.jpg,nolink,25x25,Flying);|
|~|&gt;|&gt;|&gt;|&gt;|&gt;|BGCOLOR(#F5F5F5):飛行する指揮官。飛行部隊のみでの行動に有用|
|BGCOLOR(#F5F5F5):Karapan|聖職者&amp;ref(Nation/Sacred.jpg,nolink,25x25,Sacred);|&amp;ref(Nation/C_Gold.jpg,nolink,25x25,Gold);100&amp;ref(Nation/C_Resource.jpg,nolink,25x25,Resource);1&amp;ref(Nation/C_Command.jpg,nolink,25x25,Commander Point);2|&amp;ref(Nation/R_Fort.jpg,nolink,25x25,Land Fortress);（&amp;ref(Spell/S_Neutral.jpg,nolink,25x25,Neutral Temperature);&amp;ref(Spell/S_Heat.jpg,nolink,25x25,Heat Temperature);）|&amp;ref(Spell/P_Research.jpg,nolink,25x25,Lab Needed);&amp;ref(Spell/P_Holy.jpg,nolink,25x25,Temple Needed);|&amp;ref(Nation/Squad.jpg,nolink,25x25,Squad);1&amp;ref(Nation/LivingLead.jpg,nolink,25x25,Leadership);15&amp;ref(Nation/MagicLead.jpg,nolink,25x25,Magic Leadership);5+&amp;ref(Nation/UndeadLead.jpg,nolink,25x25,Undead Leadership);0+|14&amp;ref(Nation/Mountain-Survival.jpg,nolink,25x25,Mountain Survival);&amp;ref(Nation/Wasteland-Survival.jpg,nolink,25x25,Wasteland Survival);|
|~|&gt;|&gt;|&gt;|&gt;|&gt;|BGCOLOR(#F5F5F5):レベル1の聖職者。火などの魔法技能も持つ|
|BGCOLOR(#F5F5F5):Athravan|聖職者&amp;ref(Nation/Sacred.jpg,nolink,25x25,Sacred);|&amp;ref(Nation/C_Gold.jpg,nolink,25x25,Gold);100&amp;ref(Nation/C_Resource.jpg,nolink,25x25,Resource);2&amp;ref(Nation/C_Command.jpg,nolink,25x25,Commander Point);2|&amp;ref(Nation/R_Fort.jpg,nolink,25x25,Land Fortress);（&amp;ref(Spell/S_Neutral.jpg,nolink,25x25,Neutral Temperature);&amp;ref(Spell/S_Cold.jpg,nolink,25x25,Cold Temperature);）|&amp;ref(Spell/P_Research.jpg,nolink,25x25,Lab Needed);&amp;ref(Spell/P_Holy.jpg,nolink,25x25,Temple Needed);|&amp;ref(Nation/Squad.jpg,nolink,25x25,Squad);1&amp;ref(Nation/LivingLead.jpg,nolink,25x25,Leadership);15&amp;ref(Nation/MagicLead.jpg,nolink,25x25,Magic Leadership);10+|22&amp;ref(Nation/Flying.jpg,nolink,25x25,Flying);|
|~|&gt;|&gt;|&gt;|&gt;|&gt;|BGCOLOR(#F5F5F5):レベル1の聖職者。火などの魔法技能も持つ|
|BGCOLOR(#F5F5F5):Dastur|聖職者&amp;ref(Nation/Sacred.jpg,nolink,25x25,Sacred);|&amp;ref(Nation/C_Gold.jpg,nolink,25x25,Gold);215&amp;ref(Nation/C_Resource.jpg,nolink,25x25,Resource);1&amp;ref(Nation/C_Command.jpg,nolink,25x25,Commander Point);2|&amp;ref(Nation/R_Fort.jpg,nolink,25x25,Land Fortress);（&amp;ref(Spell/S_Heat.jpg,nolink,25x25,Heat Temperature);）|&amp;ref(Spell/P_Research.jpg,nolink,25x25,Lab Needed);&amp;ref(Spell/P_Holy.jpg,nolink,25x25,Temple Needed);|&amp;ref(Nation/Squad.jpg,nolink,25x25,Squad);2&amp;ref(Nation/LivingLead.jpg,nolink,25x25,Leadership);45+&amp;ref(Nation/MagicLead.jpg,nolink,25x25,Magic Leadership);10+&amp;ref(Nation/UndeadLead.jpg,nolink,25x25,Undead Leadership);35+|12&amp;ref(Nation/Mountain-Survival.jpg,nolink,25x25,Mountain Survival);&amp;ref(Nation/Wasteland-Survival.jpg,nolink,25x25,Wasteland Survival);|
|~|&gt;|&gt;|&gt;|&gt;|&gt;|BGCOLOR(#F5F5F5):レベル2の聖職者。火死血などの魔法技能を持つ|
|BGCOLOR(#F5F5F5):Turan Sorcerer|魔術師|&amp;ref(Nation/C_Gold.jpg,nolink,25x25,Gold);225&amp;ref(Nation/C_Resource.jpg,nolink,25x25,Resource);1&amp;ref(Nation/C_Command.jpg,nolink,25x25,Commander Point);4|&amp;ref(Nation/R_Fort.jpg,nolink,25x25,Land Fortress);（&amp;ref(Spell/S_Heat.jpg,nolink,25x25,Heat Temperature);）|&amp;ref(Spell/P_Research.jpg,nolink,25x25,Lab Needed);|&amp;ref(Nation/Squad.jpg,nolink,25x25,Squad);1&amp;ref(Nation/LivingLead.jpg,nolink,25x25,Leadership);25&amp;ref(Nation/MagicLead.jpg,nolink,25x25,Magic Leadership);20+&amp;ref(Nation/UndeadLead.jpg,nolink,25x25,Undead Leadership);45+|8&amp;ref(Nation/Mountain-Survival.jpg,nolink,25x25,Mountain Survival);&amp;ref(Nation/Wasteland-Survival.jpg,nolink,25x25,Wasteland Survival);|
|~|&gt;|&gt;|&gt;|&gt;|&gt;|BGCOLOR(#F5F5F5):火、死、血などの魔法技能を持つ。純血種のため熱波を放つ|
|BGCOLOR(#F5F5F5):Zaotar|聖職者&amp;ref(Nation/Sacred.jpg,nolink,25x25,Sacred);|&amp;ref(Nation/C_Gold.jpg,nolink,25x25,Gold);210&amp;ref(Nation/C_Resource.jpg,nolink,25x25,Resource);2&amp;ref(Nation/C_Command.jpg,nolink,25x25,Commander Point);2|&amp;ref(Nation/R_Fort.jpg,nolink,25x25,Land Fortress);（&amp;ref(Spell/S_Cold.jpg,nolink,25x25,Cold Temperature);）|&amp;ref(Spell/P_Research.jpg,nolink,25x25,Lab Needed);&amp;ref(Spell/P_Holy.jpg,nolink,25x25,Temple Needed);|&amp;ref(Nation/Squad.jpg,nolink,25x25,Squad);2&amp;ref(Nation/LivingLead.jpg,nolink,25x25,Leadership);45+&amp;ref(Nation/MagicLead.jpg,nolink,25x25,Magic Leadership);20+|20&amp;ref(Nation/Flying.jpg,nolink,25x25,Flying);|
|~|&gt;|&gt;|&gt;|&gt;|&gt;|BGCOLOR(#F5F5F5):レベル2の聖職者。火風水などの魔法技能を持つ|
|BGCOLOR(#F5F5F5):Airya Seraph|魔術師|&amp;ref(Nation/C_Gold.jpg,nolink,25x25,Gold);220&amp;ref(Nation/C_Resource.jpg,nolink,25x25,Resource);2&amp;ref(Nation/C_Command.jpg,nolink,25x25,Commander Point);4|&amp;ref(Nation/R_Fort.jpg,nolink,25x25,Land Fortress);（&amp;ref(Spell/S_Cold.jpg,nolink,25x25,Cold Temperature);）|&amp;ref(Spell/P_Research.jpg,nolink,25x25,Lab Needed);|&amp;ref(Nation/Squad.jpg,nolink,25x25,Squad);2&amp;ref(Nation/LivingLead.jpg,nolink,25x25,Leadership);40+&amp;ref(Nation/MagicLead.jpg,nolink,25x25,Magic Leadership);35+&amp;ref(Nation/UndeadLead.jpg,nolink,25x25,Undead Leadership);0+|18&amp;ref(Nation/Flying.jpg,nolink,25x25,Flying);|
|~|&gt;|&gt;|&gt;|&gt;|&gt;|BGCOLOR(#F5F5F5):風、水、星などの魔法技能を持つ。指揮も最低限は可能|
|BGCOLOR(#F5F5F5):Turan Shah|聖職者&amp;ref(Nation/Sacred.jpg,nolink,25x25,Sacred);|&amp;ref(Nation/C_Gold.jpg,nolink,25x25,Gold);165&amp;ref(Nation/C_Resource.jpg,nolink,25x25,Resource);39&amp;ref(Nation/C_Command.jpg,nolink,25x25,Commander Point);1|&amp;ref(Nation/R_Fort.jpg,nolink,25x25,Land Fortress);（&amp;ref(Spell/S_Heat.jpg,nolink,25x25,Heat Temperature);）|&amp;ref(Spell/P_Holy.jpg,nolink,25x25,Temple Needed);|&amp;ref(Nation/Squad.jpg,nolink,25x25,Squad);3&amp;ref(Nation/LivingLead.jpg,nolink,25x25,Leadership);80|16&amp;ref(Nation/Mountain-Survival.jpg,nolink,25x25,Mountain Survival);&amp;ref(Nation/Wasteland-Survival.jpg,nolink,25x25,Wasteland Survival);|
|~|&gt;|&gt;|&gt;|&gt;|&gt;|BGCOLOR(#F5F5F5):レベル1の聖職者。上位指揮官も兼任する|
|BGCOLOR(#F5F5F5):Airya Shah|聖職者&amp;ref(Nation/Sacred.jpg,nolink,25x25,Sacred);|&amp;ref(Nation/C_Gold.jpg,nolink,25x25,Gold);130&amp;ref(Nation/C_Resource.jpg,nolink,25x25,Resource);32&amp;ref(Nation/C_Command.jpg,nolink,25x25,Commander Point);1|&amp;ref(Nation/R_Fort.jpg,nolink,25x25,Land Fortress);（&amp;ref(Spell/S_Cold.jpg,nolink,25x25,Cold Temperature);）|&amp;ref(Spell/P_Holy.jpg,nolink,25x25,Temple Needed);|&amp;ref(Nation/Squad.jpg,nolink,25x25,Squad);2&amp;ref(Nation/LivingLead.jpg,nolink,25x25,Leadership);60|20&amp;ref(Nation/Flying.jpg,nolink,25x25,Flying);|
|~|&gt;|&gt;|&gt;|&gt;|&gt;|BGCOLOR(#F5F5F5):レベル1の聖職者。指揮官も兼任|
|BGCOLOR(#F5F5F5):Zhayedan Spahbed|指揮官&amp;ref(Nation/Sacred.jpg,nolink,25x25,Sacred);|&amp;ref(Nation/C_Gold.jpg,nolink,25x25,Gold);195&amp;ref(Nation/C_Resource.jpg,nolink,25x25,Resource);60&amp;ref(Nation/C_Command.jpg,nolink,25x25,Commander Point);1|&amp;ref(Nation/R_Capital.jpg,nolink,25x25,National Capital);（&amp;ref(Spell/S_Heat.jpg,nolink,25x25,Heat Temperature);）|&amp;ref(Spell/P_Holy.jpg,nolink,25x25,Temple Needed);|&amp;ref(Nation/Squad.jpg,nolink,25x25,Squad);3&amp;ref(Nation/LivingLead.jpg,nolink,25x25,Leadership);80|16&amp;ref(Nation/Flying.jpg,nolink,25x25,Flying);&amp;ref(Nation/Mountain-Survival.jpg,nolink,25x25,Mountain Survival);&amp;ref(Nation/Wasteland-Survival.jpg,nolink,25x25,Wasteland Survival);|
|~|&gt;|&gt;|&gt;|&gt;|&gt;|BGCOLOR(#F5F5F5):神聖な指揮官。飛行部隊の指揮官としては最優秀|
***兵士
|名称|種別|コスト|&gt;|雇用条件|指揮枠|行軍|
|BGCOLOR(#F5F5F5):Paighan|歩兵|&amp;ref(Nation/C_Gold.jpg,nolink,25x25,Gold);8&amp;ref(Nation/C_Resource.jpg,nolink,25x25,Resource);9&amp;ref(Nation/C_Recruitment.jpg,nolink,25x25,Recruitment Point);3|&amp;ref(Nation/R_Fort.jpg,nolink,25x25,Land Fortress);||&amp;ref(Nation/LivingLead.jpg,nolink,25x25,Living);|12&amp;ref(Nation/Mountain-Survival.jpg,nolink,25x25,Mountain Survival);&amp;ref(Nation/Wasteland-Survival.jpg,nolink,25x25,Wasteland Survival);|
|~|&gt;|&gt;|&gt;|&gt;|&gt;|BGCOLOR(#F5F5F5):槍と盾を持つ民兵。要塞包囲の人手としては悪くない|
|BGCOLOR(#F5F5F5):Turan Infantry|歩兵|&amp;ref(Nation/C_Gold.jpg,nolink,25x25,Gold);11&amp;ref(Nation/C_Resource.jpg,nolink,25x25,Resource);19&amp;ref(Nation/C_Recruitment.jpg,nolink,25x25,Recruitment Point);8|&amp;ref(Nation/R_Fort.jpg,nolink,25x25,Land Fortress);||&amp;ref(Nation/LivingLead.jpg,nolink,25x25,Living);|10&amp;ref(Nation/Mountain-Survival.jpg,nolink,25x25,Mountain Survival);&amp;ref(Nation/Wasteland-Survival.jpg,nolink,25x25,Wasteland Survival);|
|~|&gt;|&gt;|&gt;|&gt;|&gt;|BGCOLOR(#F5F5F5):長剣、投槍、盾を持つ歩兵。Turanは火に強く戦闘力も上|
|BGCOLOR(#F5F5F5):Turan Heavy Infantry|歩兵|&amp;ref(Nation/C_Gold.jpg,nolink,25x25,Gold);13&amp;ref(Nation/C_Resource.jpg,nolink,25x25,Resource);22&amp;ref(Nation/C_Recruitment.jpg,nolink,25x25,Recruitment Point);10|&amp;ref(Nation/R_Fort.jpg,nolink,25x25,Land Fortress);||&amp;ref(Nation/LivingLead.jpg,nolink,25x25,Living);|8&amp;ref(Nation/Mountain-Survival.jpg,nolink,25x25,Mountain Survival);&amp;ref(Nation/Wasteland-Survival.jpg,nolink,25x25,Wasteland Survival);|
|~|&gt;|&gt;|&gt;|&gt;|&gt;|BGCOLOR(#F5F5F5):長剣と盾を持つ重歩兵。士気が高めになっている|
|BGCOLOR(#F5F5F5):Turan Horse Archer|騎兵|&amp;ref(Nation/C_Gold.jpg,nolink,25x25,Gold);22&amp;ref(Nation/C_Resource.jpg,nolink,25x25,Resource);12&amp;ref(Nation/C_Recruitment.jpg,nolink,25x25,Recruitment Point);24|&amp;ref(Nation/R_Fort.jpg,nolink,25x25,Land Fortress);||&amp;ref(Nation/LivingLead.jpg,nolink,25x25,Living);|20&amp;ref(Nation/Mountain-Survival.jpg,nolink,25x25,Mountain Survival);&amp;ref(Nation/Wasteland-Survival.jpg,nolink,25x25,Wasteland Survival);|
|~|&gt;|&gt;|&gt;|&gt;|&gt;|BGCOLOR(#F5F5F5):槍、複合弓、小盾を持つ騎兵。弓騎兵のため射撃精度は良くない|
|BGCOLOR(#F5F5F5):Turan Cavalry|騎兵|&amp;ref(Nation/C_Gold.jpg,nolink,25x25,Gold);27&amp;ref(Nation/C_Resource.jpg,nolink,25x25,Resource);30&amp;ref(Nation/C_Recruitment.jpg,nolink,25x25,Recruitment Point);33|&amp;ref(Nation/R_Fort.jpg,nolink,25x25,Land Fortress);||&amp;ref(Nation/LivingLead.jpg,nolink,25x25,Living);|18&amp;ref(Nation/Mountain-Survival.jpg,nolink,25x25,Mountain Survival);&amp;ref(Nation/Wasteland-Survival.jpg,nolink,25x25,Wasteland Survival);|
|~|&gt;|&gt;|&gt;|&gt;|&gt;|BGCOLOR(#F5F5F5):軽突撃槍、複合弓、盾を持つ重騎兵。弓はほぼ牽制用|
|BGCOLOR(#F5F5F5):Savaran Cataphract|騎兵|&amp;ref(Nation/C_Gold.jpg,nolink,25x25,Gold);35&amp;ref(Nation/C_Resource.jpg,nolink,25x25,Resource);43&amp;ref(Nation/C_Recruitment.jpg,nolink,25x25,Recruitment Point);46|&amp;ref(Nation/R_Fort.jpg,nolink,25x25,Land Fortress);||&amp;ref(Nation/LivingLead.jpg,nolink,25x25,Living);|16&amp;ref(Nation/Mountain-Survival.jpg,nolink,25x25,Mountain Survival);&amp;ref(Nation/Wasteland-Survival.jpg,nolink,25x25,Wasteland Survival);|
|~|&gt;|&gt;|&gt;|&gt;|&gt;|BGCOLOR(#F5F5F5):突撃槍、長剣、複合弓、盾を持つ重騎兵。乗り手どころか馬までも狂暴|
|BGCOLOR(#F5F5F5):Savaran Guard|騎兵|&amp;ref(Nation/C_Gold.jpg,nolink,25x25,Gold);40&amp;ref(Nation/C_Resource.jpg,nolink,25x25,Resource);47&amp;ref(Nation/C_Recruitment.jpg,nolink,25x25,Recruitment Point);46|&amp;ref(Nation/R_Fort.jpg,nolink,25x25,Land Fortress);||&amp;ref(Nation/LivingLead.jpg,nolink,25x25,Living);|14&amp;ref(Nation/Mountain-Survival.jpg,nolink,25x25,Mountain Survival);&amp;ref(Nation/Wasteland-Survival.jpg,nolink,25x25,Wasteland Survival);|
|~|&gt;|&gt;|&gt;|&gt;|&gt;|BGCOLOR(#F5F5F5):突撃槍、長剣、複合弓、盾を持つ重騎兵。護衛も得意とする|
|BGCOLOR(#F5F5F5):Turan War Elephant|軍用象|&amp;ref(Nation/C_Gold.jpg,nolink,25x25,Gold);100&amp;ref(Nation/C_Resource.jpg,nolink,25x25,Resource);62&amp;ref(Nation/C_Recruitment.jpg,nolink,25x25,Recruitment Point);33|&amp;ref(Nation/R_Fort.jpg,nolink,25x25,Land Fortress);||&amp;ref(Nation/LivingLead.jpg,nolink,25x25,Living);&amp;ref(Nation/Animal.jpg,nolink,25x25,Animal);|16|
|~|&gt;|&gt;|&gt;|&gt;|&gt;|BGCOLOR(#F5F5F5):敵を蹂躙する巨大生物。防具を与えられており迎撃用の槍も持つ|
|BGCOLOR(#F5F5F5):Airya Archer|射手|&amp;ref(Nation/C_Gold.jpg,nolink,25x25,Gold);10&amp;ref(Nation/C_Resource.jpg,nolink,25x25,Resource);7&amp;ref(Nation/C_Recruitment.jpg,nolink,25x25,Recruitment Point);9|&amp;ref(Nation/R_Fort.jpg,nolink,25x25,Land Fortress);||&amp;ref(Nation/LivingLead.jpg,nolink,25x25,Living);|20&amp;ref(Nation/Flying.jpg,nolink,25x25,Flying);|
|~|&gt;|&gt;|&gt;|&gt;|&gt;|BGCOLOR(#F5F5F5):複合弓を使う弓兵。非常に腕が良く命中率に期待できる|
|BGCOLOR(#F5F5F5):Airya Light Infantry|飛行兵|&amp;ref(Nation/C_Gold.jpg,nolink,25x25,Gold);10&amp;ref(Nation/C_Resource.jpg,nolink,25x25,Resource);11&amp;ref(Nation/C_Recruitment.jpg,nolink,25x25,Recruitment Point);9|&amp;ref(Nation/R_Fort.jpg,nolink,25x25,Land Fortress);||&amp;ref(Nation/LivingLead.jpg,nolink,25x25,Living);|20&amp;ref(Nation/Flying.jpg,nolink,25x25,Flying);|
|~|&gt;|&gt;|&gt;|&gt;|&gt;|BGCOLOR(#F5F5F5):軽突撃槍と盾を持つ軽戦士。Airyaは飛行し冷気に強い|
|BGCOLOR(#F5F5F5):Airya Infantry|飛行兵|&amp;ref(Nation/C_Gold.jpg,nolink,25x25,Gold);10&amp;ref(Nation/C_Resource.jpg,nolink,25x25,Resource);16&amp;ref(Nation/C_Recruitment.jpg,nolink,25x25,Recruitment Point);9|&amp;ref(Nation/R_Fort.jpg,nolink,25x25,Land Fortress);||&amp;ref(Nation/LivingLead.jpg,nolink,25x25,Living);|20&amp;ref(Nation/Flying.jpg,nolink,25x25,Flying);|
|~|&gt;|&gt;|&gt;|&gt;|&gt;|BGCOLOR(#F5F5F5):長剣と盾を持つ戦士。密度の都合で殴り合いでは押し負けやすい|
|BGCOLOR(#F5F5F5):Iceclad Zhayedan|飛行兵&amp;ref(Nation/Sacred.jpg,nolink,25x25,Sacred);|&amp;ref(Nation/C_Gold.jpg,nolink,25x25,Gold);19&amp;ref(Nation/C_Resource.jpg,nolink,25x25,Resource);40&amp;ref(Nation/C_Recruitment.jpg,nolink,25x25,Recruitment Point);21|&amp;ref(Nation/R_Capital.jpg,nolink,25x25,National Capital);（&amp;ref(Spell/S_Cold.jpg,nolink,25x25,Cold Temperature);）|&amp;ref(Spell/P_Holy.jpg,nolink,25x25,Temple Needed);|&amp;ref(Nation/LivingLead.jpg,nolink,25x25,Living);|18&amp;ref(Nation/Flying.jpg,nolink,25x25,Flying);|
|~|&gt;|&gt;|&gt;|&gt;|&gt;|BGCOLOR(#F5F5F5):軽突撃槍と盾を持つ重戦士。寒い州では防御力が大きく上がる|
|BGCOLOR(#F5F5F5):Zhayedan|飛行兵&amp;ref(Nation/Sacred.jpg,nolink,25x25,Sacred);|&amp;ref(Nation/C_Gold.jpg,nolink,25x25,Gold);125&amp;ref(Nation/C_Resource.jpg,nolink,25x25,Resource);60&amp;ref(Nation/C_Recruitment.jpg,nolink,25x25,Recruitment Point);46|&amp;ref(Nation/R_Capital.jpg,nolink,25x25,National Capital);（&amp;ref(Spell/S_Heat.jpg,nolink,25x25,Heat Temperature);）|&amp;ref(Spell/P_Holy.jpg,nolink,25x25,Temple Needed);|&amp;ref(Nation/LivingLead.jpg,nolink,25x25,Living);|14&amp;ref(Nation/Flying.jpg,nolink,25x25,Flying);&amp;ref(Nation/Mountain-Survival.jpg,nolink,25x25,Mountain Survival);&amp;ref(Nation/Wasteland-Survival.jpg,nolink,25x25,Wasteland Survival);|
|~|&gt;|&gt;|&gt;|&gt;|&gt;|BGCOLOR(#F5F5F5):突撃槍、長剣、盾を持つ飛行騎兵。乗り手は倒されても首都で補充可能|
**守備隊
|種別|指揮官|兵士|備考|
|陸上下位|Airya Spahbed|Paighan:20　Turan Infantry:20||
|陸上上位|Turan Spahbed|Airya Archer:10　Turan Heavy Infantry:10||
|陸上要塞|Airya Spahbed|Airya Archer:10||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|寺院|''800''|毎ターン火の宝石を生産、現在の支配力上限値と同数まで有効|
**魔法
***魔法資源
|魔法土地|Lake Urmia, Mountain of the Everburning Caverns|
|宝石収入|&amp;ref(Spell/V_Fire.jpg,nolink,25x25,Fire Gem);1&amp;ref(Spell/V_Air.jpg,nolink,25x25,Air Gem);1&amp;ref(Spell/V_Water.jpg,nolink,25x25,Water Gem);1&amp;ref(Spell/V_Astral.jpg,nolink,25x25,Astral Pearl);1|
|特殊機能||
***魔法技能
|名称|雇用|固定魔力|変動魔力|研究力|特殊能力|
|Karapan|&amp;ref(Nation/R_Fort.jpg,nolink,25x25,Land Fortress);（&amp;ref(Spell/S_Neutral.jpg,nolink,25x25,Neutral Temperature);&amp;ref(Spell/S_Heat.jpg,nolink,25x25,Heat Temperature);）|&amp;ref(Spell/P_Fire.jpg,nolink,25x25,Fire);1&amp;ref(Spell/P_Holy.jpg,nolink,25x25,Holy);1|&amp;ref(Spell/P_Air.jpg,nolink,25x25,Air);&amp;ref(Spell/P_Death.jpg,nolink,25x25,Death);&amp;ref(Spell/P_Blood.jpg,nolink,25x25,Blood);+1:100%|&amp;ref(Spell/P_Research.jpg,nolink,25x25,Research);9|&amp;ref(Nation/Sacred.jpg,nolink,25x25,Sacred);|
|Athravan|&amp;ref(Nation/R_Fort.jpg,nolink,25x25,Land Fortress);（&amp;ref(Spell/S_Neutral.jpg,nolink,25x25,Neutral Temperature);&amp;ref(Spell/S_Cold.jpg,nolink,25x25,Cold Temperature);）|&amp;ref(Spell/P_Fire.jpg,nolink,25x25,Fire);1&amp;ref(Spell/P_Holy.jpg,nolink,25x25,Holy);1|&amp;ref(Spell/P_Air.jpg,nolink,25x25,Air);&amp;ref(Spell/P_Water.jpg,nolink,25x25,Water);&amp;ref(Spell/P_Astral.jpg,nolink,25x25,Astral);+1:100%|&amp;ref(Spell/P_Research.jpg,nolink,25x25,Research);9|&amp;ref(Nation/Sacred.jpg,nolink,25x25,Sacred);|
|Dastur|&amp;ref(Nation/R_Fort.jpg,nolink,25x25,Land Fortress);（&amp;ref(Spell/S_Heat.jpg,nolink,25x25,Heat Temperature);）|&amp;ref(Spell/P_Fire.jpg,nolink,25x25,Fire);1&amp;ref(Spell/P_Death.jpg,nolink,25x25,Death);1&amp;ref(Spell/P_Blood.jpg,nolink,25x25,Blood);1&amp;ref(Spell/P_Holy.jpg,nolink,25x25,Holy);2|&amp;ref(Spell/P_Fire.jpg,nolink,25x25,Fire);&amp;ref(Spell/P_Air.jpg,nolink,25x25,Air);&amp;ref(Spell/P_Death.jpg,nolink,25x25,Death);&amp;ref(Spell/P_Blood.jpg,nolink,25x25,Blood);+1:100%|&amp;ref(Spell/P_Research.jpg,nolink,25x25,Research);13|&amp;ref(Nation/Sacred.jpg,nolink,25x25,Sacred);|
|Turan Sorcerer|&amp;ref(Nation/R_Fort.jpg,nolink,25x25,Land Fortress);（&amp;ref(Spell/S_Heat.jpg,nolink,25x25,Heat Temperature);）|&amp;ref(Spell/P_Fire.jpg,nolink,25x25,Fire);3&amp;ref(Spell/P_Death.jpg,nolink,25x25,Death);1&amp;ref(Spell/P_Blood.jpg,nolink,25x25,Blood);1|&amp;ref(Spell/P_Air.jpg,nolink,25x25,Air);&amp;ref(Spell/P_Death.jpg,nolink,25x25,Death);&amp;ref(Spell/P_Blood.jpg,nolink,25x25,Blood);+1:100%&amp;br;&amp;ref(Spell/P_Water.jpg,nolink,25x25,Water);&amp;ref(Spell/P_Astral.jpg,nolink,25x25,Astral);+1:10%|&amp;ref(Spell/P_Research.jpg,nolink,25x25,Research);17+||
|Zaotar|&amp;ref(Nation/R_Fort.jpg,nolink,25x25,Land Fortress);（&amp;ref(Spell/S_Cold.jpg,nolink,25x25,Cold Temperature);）|&amp;ref(Spell/P_Fire.jpg,nolink,25x25,Fire);1&amp;ref(Spell/P_Air.jpg,nolink,25x25,Air);1&amp;ref(Spell/P_Water.jpg,nolink,25x25,Water);1&amp;ref(Spell/P_Holy.jpg,nolink,25x25,Holy);2|&amp;ref(Spell/P_Fire.jpg,nolink,25x25,Fire);&amp;ref(Spell/P_Air.jpg,nolink,25x25,Air);&amp;ref(Spell/P_Water.jpg,nolink,25x25,Water);&amp;ref(Spell/P_Astral.jpg,nolink,25x25,Astral);+1:100%|&amp;ref(Spell/P_Research.jpg,nolink,25x25,Research);13|&amp;ref(Nation/Sacred.jpg,nolink,25x25,Sacred);|
|Airya Seraph|&amp;ref(Nation/R_Fort.jpg,nolink,25x25,Land Fortress);（&amp;ref(Spell/S_Cold.jpg,nolink,25x25,Cold Temperature);）|&amp;ref(Spell/P_Air.jpg,nolink,25x25,Air);3&amp;ref(Spell/P_Water.jpg,nolink,25x25,Water);1&amp;ref(Spell/P_Astral.jpg,nolink,25x25,Astral);1|&amp;ref(Spell/P_Fire.jpg,nolink,25x25,Fire);&amp;ref(Spell/P_Water.jpg,nolink,25x25,Water);&amp;ref(Spell/P_Astral.jpg,nolink,25x25,Astral);+1:100%&amp;br;&amp;ref(Spell/P_Death.jpg,nolink,25x25,Death);&amp;ref(Spell/P_Blood.jpg,nolink,25x25,Blood);+1:10%|&amp;ref(Spell/P_Research.jpg,nolink,25x25,Research);17+||
|Turan Shah|&amp;ref(Nation/R_Fort.jpg,nolink,25x25,Land Fortress);（&amp;ref(Spell/S_Heat.jpg,nolink,25x25,Heat Temperature);）|&amp;ref(Spell/P_Holy.jpg,nolink,25x25,Holy);1|||&amp;ref(Nation/Sacred.jpg,nolink,25x25,Sacred);|
|Airya Shah|&amp;ref(Nation/R_Fort.jpg,nolink,25x25,Land Fortress);（&amp;ref(Spell/S_Cold.jpg,nolink,25x25,Cold Temperature);）|&amp;ref(Spell/P_Holy.jpg,nolink,25x25,Holy);1|||&amp;ref(Nation/Sacred.jpg,nolink,25x25,Sacred);|
|Ahurani|&amp;ref(Item/Master-Ritualist.jpg,nolink,25x25,Ritual Spell);|&amp;ref(Spell/P_Water.jpg,nolink,25x25,Water);2&amp;ref(Spell/P_Holy.jpg,nolink,25x25,Holy);1||&amp;ref(Spell/P_Research.jpg,nolink,25x25,Research);9|&amp;ref(Nation/Disease-Healer.jpg,nolink,25x25,Disease Healer (1));&amp;ref(Nation/Sacred.jpg,nolink,25x25,Sacred);|
|Yazad of Fire|&amp;ref(Item/Master-Ritualist.jpg,nolink,25x25,Ritual Spell);|&amp;ref(Spell/P_Fire.jpg,nolink,25x25,Fire);4&amp;ref(Spell/P_Astral.jpg,nolink,25x25,Astral);2&amp;ref(Spell/P_Holy.jpg,nolink,25x25,Holy);2||&amp;ref(Spell/P_Research.jpg,nolink,25x25,Research);17|&amp;ref(Nation/Sacred.jpg,nolink,25x25,Sacred);|
|Yazad of Justice|&amp;ref(Item/Master-Ritualist.jpg,nolink,25x25,Ritual Spell);|&amp;ref(Spell/P_Fire.jpg,nolink,25x25,Fire);3&amp;ref(Spell/P_Astral.jpg,nolink,25x25,Astral);3&amp;ref(Spell/P_Holy.jpg,nolink,25x25,Holy);2||&amp;ref(Spell/P_Research.jpg,nolink,25x25,Research);17|&amp;ref(Nation/Sacred.jpg,nolink,25x25,Sacred);|
|Yazad of Water|&amp;ref(Item/Master-Ritualist.jpg,nolink,25x25,Ritual Spell);|&amp;ref(Spell/P_Water.jpg,nolink,25x25,Water);4&amp;ref(Spell/P_Astral.jpg,nolink,25x25,Astral);2&amp;ref(Spell/P_Holy.jpg,nolink,25x25,Holy);2||&amp;ref(Spell/P_Research.jpg,nolink,25x25,Research);17|&amp;ref(Nation/Sacred.jpg,nolink,25x25,Sacred);|
|Yazad of the Earth|&amp;ref(Item/Master-Ritualist.jpg,nolink,25x25,Ritual Spell);|&amp;ref(Spell/P_Earth.jpg,nolink,25x25,Earth);3&amp;ref(Spell/P_Astral.jpg,nolink,25x25,Astral);2&amp;ref(Spell/P_Nature.jpg,nolink,25x25,Nature);2&amp;ref(Spell/P_Holy.jpg,nolink,25x25,Holy);2||&amp;ref(Spell/P_Research.jpg,nolink,25x25,Research);19|&amp;ref(Nation/Sacred.jpg,nolink,25x25,Sacred);|
|Yazad of the Sky|&amp;ref(Item/Master-Ritualist.jpg,nolink,25x25,Ritual Spell);|&amp;ref(Spell/P_Air.jpg,nolink,25x25,Air);4&amp;ref(Spell/P_Astral.jpg,nolink,25x25,Astral);2&amp;ref(Spell/P_Holy.jpg,nolink,25x25,Holy);2||&amp;ref(Spell/P_Research.jpg,nolink,25x25,Research);17|&amp;ref(Nation/Sacred.jpg,nolink,25x25,Sacred);|
|Yazad of the Stars|&amp;ref(Item/Master-Ritualist.jpg,nolink,25x25,Ritual Spell);|&amp;ref(Spell/P_Air.jpg,nolink,25x25,Air);2&amp;ref(Spell/P_Astral.jpg,nolink,25x25,Astral);4&amp;ref(Spell/P_Holy.jpg,nolink,25x25,Holy);2||&amp;ref(Spell/P_Research.jpg,nolink,25x25,Research);17|&amp;ref(Nation/Sacred.jpg,nolink,25x25,Sacred);|
|Daeva of Frost and Snow|&amp;ref(Item/Master-Ritualist.jpg,nolink,25x25,Ritual Spell);|&amp;ref(Spell/P_Water.jpg,nolink,25x25,Water);3&amp;ref(Spell/P_Death.jpg,nolink,25x25,Death);3&amp;ref(Spell/P_Holy.jpg,nolink,25x25,Holy);2||&amp;ref(Spell/P_Research.jpg,nolink,25x25,Research);17|&amp;ref(Nation/Sacred.jpg,nolink,25x25,Sacred);|
|Daeva of Shooting Stars|&amp;ref(Item/Master-Ritualist.jpg,nolink,25x25,Ritual Spell);|&amp;ref(Spell/P_Astral.jpg,nolink,25x25,Astral);3&amp;ref(Spell/P_Death.jpg,nolink,25x25,Death);3&amp;ref(Spell/P_Holy.jpg,nolink,25x25,Holy);2||&amp;ref(Spell/P_Research.jpg,nolink,25x25,Research);17|&amp;ref(Nation/Sacred.jpg,nolink,25x25,Sacred);|
|Pairika|&amp;ref(Item/Master-Ritualist.jpg,nolink,25x25,Ritual Spell);|&amp;ref(Spell/P_Fire.jpg,nolink,25x25,Fire);2&amp;ref(Spell/P_Death.jpg,nolink,25x25,Death);2&amp;ref(Spell/P_Blood.jpg,nolink,25x25,Blood);3&amp;ref(Spell/P_Holy.jpg,nolink,25x25,Holy);2||&amp;ref(Spell/P_Research.jpg,nolink,25x25,Research);19|&amp;ref(Nation/Sacred.jpg,nolink,25x25,Sacred);|
|Yata|&amp;ref(Item/Master-Ritualist.jpg,nolink,25x25,Ritual Spell);|&amp;ref(Spell/P_Fire.jpg,nolink,25x25,Fire);3&amp;ref(Spell/P_Death.jpg,nolink,25x25,Death);3&amp;ref(Spell/P_Holy.jpg,nolink,25x25,Holy);2||&amp;ref(Spell/P_Research.jpg,nolink,25x25,Research);17|&amp;ref(Nation/Sacred.jpg,nolink,25x25,Sacred);|
|Ancestral Fravashi|&amp;ref(Item/Master-Ritualist.jpg,nolink,25x25,Ritual Spell);|&amp;ref(Spell/P_Air.jpg,nolink,25x25,Air);3&amp;ref(Spell/P_Astral.jpg,nolink,25x25,Astral);2&amp;ref(Spell/P_Holy.jpg,nolink,25x25,Holy);3||&amp;ref(Spell/P_Research.jpg,nolink,25x25,Research);15|&amp;ref(Nation/Sacred.jpg,nolink,25x25,Sacred);|
|Spenta of Animals|&amp;ref(Nation/Unique.jpg,nolink,25x25,Ritual Spell (Unique Unit));|&amp;ref(Spell/P_Nature.jpg,nolink,25x25,Nature);5&amp;ref(Spell/P_Holy.jpg,nolink,25x25,Holy);3||&amp;ref(Spell/P_Research.jpg,nolink,25x25,Research);15|&amp;ref(Nation/Sacred.jpg,nolink,25x25,Sacred);|
|Spenta of Fire|&amp;ref(Nation/Unique.jpg,nolink,25x25,Ritual Spell (Unique Unit));|&amp;ref(Spell/P_Fire.jpg,nolink,25x25,Fire);5&amp;ref(Spell/P_Holy.jpg,nolink,25x25,Holy);3||&amp;ref(Spell/P_Research.jpg,nolink,25x25,Research);15|&amp;ref(Nation/Sacred.jpg,nolink,25x25,Sacred);|
|Spenta of Plants|&amp;ref(Nation/Unique.jpg,nolink,25x25,Ritual Spell (Unique Unit));|&amp;ref(Spell/P_Earth.jpg,nolink,25x25,Earth);2&amp;ref(Spell/P_Nature.jpg,nolink,25x25,Nature);3&amp;ref(Spell/P_Holy.jpg,nolink,25x25,Holy);3||&amp;ref(Spell/P_Research.jpg,nolink,25x25,Research);15|&amp;ref(Nation/Sacred.jpg,nolink,25x25,Sacred);|
|Spenta of Sky and Metals|&amp;ref(Nation/Unique.jpg,nolink,25x25,Ritual Spell (Unique Unit));|&amp;ref(Spell/P_Air.jpg,nolink,25x25,Air);4&amp;ref(Spell/P_Earth.jpg,nolink,25x25,Earth);3&amp;ref(Spell/P_Holy.jpg,nolink,25x25,Holy);4||&amp;ref(Spell/P_Research.jpg,nolink,25x25,Research);19|&amp;ref(Nation/Sacred.jpg,nolink,25x25,Sacred);|
|Spenta of Waters|&amp;ref(Nation/Unique.jpg,nolink,25x25,Ritual Spell (Unique Unit));|&amp;ref(Spell/P_Water.jpg,nolink,25x25,Water);4&amp;ref(Spell/P_Holy.jpg,nolink,25x25,Holy);3||&amp;ref(Spell/P_Research.jpg,nolink,25x25,Research);13|&amp;ref(Nation/Healer.jpg,nolink,25x25,Healer (3));&amp;ref(Nation/Sacred.jpg,nolink,25x25,Sacred);|
|Spenta of the Earth|&amp;ref(Nation/Unique.jpg,nolink,25x25,Ritual Spell (Unique Unit));|&amp;ref(Spell/P_Earth.jpg,nolink,25x25,Earth);4&amp;ref(Spell/P_Nature.jpg,nolink,25x25,Nature);2&amp;ref(Spell/P_Holy.jpg,nolink,25x25,Holy);4||&amp;ref(Spell/P_Research.jpg,nolink,25x25,Research);17|&amp;ref(Nation/Sacred.jpg,nolink,25x25,Sacred);|
|Daeva of Aging|&amp;ref(Nation/Unique.jpg,nolink,25x25,Ritual Spell (Unique Unit));|&amp;ref(Spell/P_Death.jpg,nolink,25x25,Death);5&amp;ref(Spell/P_Holy.jpg,nolink,25x25,Holy);3||&amp;ref(Spell/P_Research.jpg,nolink,25x25,Research);15|&amp;ref(Nation/Sacred.jpg,nolink,25x25,Sacred);|
|Daeva of Destruction|&amp;ref(Nation/Unique.jpg,nolink,25x25,Ritual Spell (Unique Unit));|&amp;ref(Spell/P_Fire.jpg,nolink,25x25,Fire);4&amp;ref(Spell/P_Earth.jpg,nolink,25x25,Earth);3&amp;ref(Spell/P_Death.jpg,nolink,25x25,Death);2&amp;ref(Spell/P_Holy.jpg,nolink,25x25,Holy);3||&amp;ref(Spell/P_Research.jpg,nolink,25x25,Research);23|&amp;ref(Nation/Sacred.jpg,nolink,25x25,Sacred);|
|Daeva of Discontent|&amp;ref(Nation/Unique.jpg,nolink,25x25,Ritual Spell (Unique Unit));|&amp;ref(Spell/P_Earth.jpg,nolink,25x25,Earth);4&amp;ref(Spell/P_Death.jpg,nolink,25x25,Death);3&amp;ref(Spell/P_Holy.jpg,nolink,25x25,Holy);4||&amp;ref(Spell/P_Research.jpg,nolink,25x25,Research);19|&amp;ref(Nation/Sacred.jpg,nolink,25x25,Sacred);|
|Daeva of Evil Intentions|&amp;ref(Nation/Unique.jpg,nolink,25x25,Ritual Spell (Unique Unit));|&amp;ref(Spell/P_Death.jpg,nolink,25x25,Death);4&amp;ref(Spell/P_Blood.jpg,nolink,25x25,Blood);3&amp;ref(Spell/P_Holy.jpg,nolink,25x25,Holy);3||&amp;ref(Spell/P_Research.jpg,nolink,25x25,Research);19|&amp;ref(Nation/Sacred.jpg,nolink,25x25,Sacred);|
|Daeva of Frozen Minds|&amp;ref(Nation/Unique.jpg,nolink,25x25,Ritual Spell (Unique Unit));|&amp;ref(Spell/P_Fire.jpg,nolink,25x25,Fire);3&amp;ref(Spell/P_Death.jpg,nolink,25x25,Death);4&amp;ref(Spell/P_Holy.jpg,nolink,25x25,Holy);3||&amp;ref(Spell/P_Research.jpg,nolink,25x25,Research);19|&amp;ref(Nation/Sacred.jpg,nolink,25x25,Sacred);|
|Daeva of Oppression|&amp;ref(Nation/Unique.jpg,nolink,25x25,Ritual Spell (Unique Unit));|&amp;ref(Spell/P_Fire.jpg,nolink,25x25,Fire);4&amp;ref(Spell/P_Blood.jpg,nolink,25x25,Blood);3&amp;ref(Spell/P_Holy.jpg,nolink,25x25,Holy);4||&amp;ref(Spell/P_Research.jpg,nolink,25x25,Research);19|&amp;ref(Nation/Sacred.jpg,nolink,25x25,Sacred);|
***固有呪文
|領域|名称|主系統|副系統|消費|使用場面|簡易分類|
|Conjuration Lv3|Herd of Elephants|&amp;ref(Spell/P_Nature.jpg,nolink,25x25,Nature);2||&amp;ref(Spell/V_Nature.jpg,nolink,25x25,Nature Gem);25|儀式/陸上専用|兵士召喚|
|~|~|&gt;|&gt;|&gt;|&gt;|敵を蹂躙する臆病な巨大生物Elephantを5+体召喚します|
|Conjuration Lv3|Ambush of Tigers|&amp;ref(Spell/P_Nature.jpg,nolink,25x25,Nature);2||&amp;ref(Spell/V_Nature.jpg,nolink,25x25,Nature Gem);10|儀式/陸上専用|兵士召喚|
|~|~|&gt;|&gt;|&gt;|&gt;|敏捷なTigerを10+体召喚します|
|Conjuration Lv3|Herd of Buffaloes|&amp;ref(Spell/P_Nature.jpg,nolink,25x25,Nature);2||&amp;ref(Spell/V_Nature.jpg,nolink,25x25,Nature Gem);10|儀式/陸上専用|兵士召喚|
|~|~|&gt;|&gt;|&gt;|&gt;|敵を蹂躙するBuffaloを5+体召喚します|
|Conjuration Lv5|Call Ahurani|&amp;ref(Spell/P_Astral.jpg,nolink,25x25,Astral);2|&amp;ref(Spell/P_Water.jpg,nolink,25x25,Water);1|&amp;ref(Spell/V_Astral.jpg,nolink,25x25,Astral Pearl);12|儀式/陸上専用|指揮官召喚|
|~|~|&gt;|&gt;|&gt;|&gt;|雨を伴う天の存在Ahuraniを召喚します|
|Conjuration Lv5|Summon Yazatas|&amp;ref(Spell/P_Astral.jpg,nolink,25x25,Astral);2||&amp;ref(Spell/V_Astral.jpg,nolink,25x25,Astral Pearl);15|儀式/陸上専用|兵士召喚|
|~|~|&gt;|&gt;|&gt;|&gt;|魔法の武具を持つ美しきCaelianの祖Yazadを6体召喚します|
|Conjuration Lv5|Call Daevas|&amp;ref(Spell/P_Death.jpg,nolink,25x25,Death);2|&amp;ref(Spell/P_Fire.jpg,nolink,25x25,Fire);1|&amp;ref(Spell/V_Death.jpg,nolink,25x25,Death Gem);15|儀式/陸上専用|兵士召喚|
|~|~|&gt;|&gt;|&gt;|&gt;|魔法の武具を持つ恐ろしきRaptorの祖Daevaを6体召喚します|
|Conjuration Lv5|Call Jahi|&amp;ref(Spell/P_Death.jpg,nolink,25x25,Death);3|&amp;ref(Spell/P_Fire.jpg,nolink,25x25,Fire);1|&amp;ref(Spell/V_Death.jpg,nolink,25x25,Death Gem);15|儀式/陸上専用|指揮官召喚|
|~|~|&gt;|&gt;|&gt;|&gt;|密偵と誘惑を担う悪しき存在Jahiを召喚します|
|Conjuration Lv6|Call Celestial Yazad|&amp;ref(Spell/P_Astral.jpg,nolink,25x25,Astral);4||&amp;ref(Spell/V_Astral.jpg,nolink,25x25,Astral Pearl);40|儀式/陸上専用|指揮官召喚|
|~|~|&gt;|&gt;|&gt;|&gt;|強大な魔力を持つ6種の高位Yazadの1体を召喚します|
|Conjuration Lv6|Call Yata|&amp;ref(Spell/P_Death.jpg,nolink,25x25,Death);3|&amp;ref(Spell/P_Fire.jpg,nolink,25x25,Fire);2|&amp;ref(Spell/V_Death.jpg,nolink,25x25,Death Gem);40|儀式/陸上専用|指揮官召喚|
|~|~|&gt;|&gt;|&gt;|&gt;|強大な魔力を持つ4種の高位Daevaの1体を召喚します|
|Conjuration Lv7|Call Fravashi|&amp;ref(Spell/P_Astral.jpg,nolink,25x25,Astral);3||&amp;ref(Spell/V_Astral.jpg,nolink,25x25,Astral Pearl);30|儀式/陸上専用|指揮官召喚|
|~|~|&gt;|&gt;|&gt;|&gt;|死せる英雄の守護霊Ancestral Fravashiを召喚します|
|Conjuration Lv8|Call Amesha Spenta|&amp;ref(Spell/P_Astral.jpg,nolink,25x25,Astral);5||&amp;ref(Spell/V_Astral.jpg,nolink,25x25,Astral Pearl);60|儀式/陸上専用|指揮官召喚|
|~|~|&gt;|&gt;|&gt;|&gt;|6体のAmesha Spentaのうちの1体を召喚します|
|Conjuration Lv8|Call Greater Daeva|&amp;ref(Spell/P_Death.jpg,nolink,25x25,Death);4|&amp;ref(Spell/P_Fire.jpg,nolink,25x25,Fire);2|&amp;ref(Spell/V_Death.jpg,nolink,25x25,Death Gem);60|儀式/陸上専用|指揮官召喚|
|~|~|&gt;|&gt;|&gt;|&gt;|6体のGreater Daevaのうちの1体を召喚します|
|Thaumaturgy Lv6|Parting of the Soul|&amp;ref(Spell/P_Death.jpg,nolink,25x25,Death);1|&amp;ref(Spell/P_Air.jpg,nolink,25x25,Air);1||戦闘/陸上専用|麻痺|
|~|~|&gt;|&gt;|&gt;|&gt;|敵を麻痺させようと試み3体のBlack Hawkに襲撃させます|
|Thaumaturgy Lv7|Call of the Drugvant|&amp;ref(Spell/P_Death.jpg,nolink,25x25,Death);4|&amp;ref(Spell/P_Fire.jpg,nolink,25x25,Fire);1|&amp;ref(Spell/V_Death.jpg,nolink,25x25,Death Gem);15|儀式/陸上専用|災害誘発|
|~|~|&gt;|&gt;|&gt;|&gt;|指定した州に悪を広め盗賊などに襲撃させます|
***固有アイテム
|Construction Lv2|BGCOLOR(#000000):&amp;ref(Item/Helms/Crown-of-the-Shah.jpg,nolink,75x75,Crown of the Shah);|BGCOLOR(BLACK):COLOR(WHITE):''Crown of the Shah''|冠|&amp;ref(Spell/P_Fire.jpg,nolink,25x25,Fire);1&amp;ref(Spell/P_Air.jpg,nolink,25x25,Air);1|&amp;ref(Spell/V_Fire.jpg,nolink,25x25,Fire Gem);5&amp;ref(Spell/V_Air.jpg,nolink,25x25,Air Gem);5|
|~|~|&gt;|&gt;|&gt;|頭部防護：9&amp;br;防御修正：0&amp;br;装備負担：0&amp;br;魔法の防具&amp;br;&amp;br;&amp;ref(Item/Inspirational.jpg,nolink,25x25,Inspirational (1));&amp;ref(Nation/LivingLead.jpg,nolink,25x25,Leadership (100));&amp;ref(Nation/MagicLead.jpg,nolink,25x25,Magic Leadership (25));&amp;ref(Nation/UndeadLead.jpg,nolink,25x25,Undead Leadership (25));&amp;br;&amp;ref(Spell/P_Holy.jpg,nolink,25x25,Priest Bonus (1));&amp;br;戦闘開始時自動発動：Fanaticism&amp;br;Shahのみ使用可能&amp;br;ユニークアイテム|
|~|&gt;|&gt;|&gt;|&gt;|BGCOLOR(#F5F5F5):諸王の王の冠。真の権力の証|
**聖職
***支配圏特殊効果
なし
***聖職者特殊能力
戦闘時に一定確率でFravashiを自動召喚
</v>
      </c>
    </row>
    <row r="92" spans="1:31" x14ac:dyDescent="0.15">
      <c r="A92" t="s">
        <v>3012</v>
      </c>
      <c r="B92" t="s">
        <v>3044</v>
      </c>
      <c r="C92" t="s">
        <v>3045</v>
      </c>
      <c r="D92" t="s">
        <v>3080</v>
      </c>
      <c r="E92" s="10" t="s">
        <v>15224</v>
      </c>
      <c r="F92" s="10" t="s">
        <v>15112</v>
      </c>
      <c r="H92" t="s">
        <v>15113</v>
      </c>
      <c r="L92" t="s">
        <v>15116</v>
      </c>
      <c r="M92" t="s">
        <v>15117</v>
      </c>
      <c r="O92" t="s">
        <v>15137</v>
      </c>
      <c r="P92">
        <v>2</v>
      </c>
      <c r="R92">
        <v>2</v>
      </c>
      <c r="T92">
        <v>100</v>
      </c>
      <c r="U92">
        <v>500</v>
      </c>
      <c r="W92">
        <v>400</v>
      </c>
      <c r="X92" t="s">
        <v>15118</v>
      </c>
      <c r="Y92" t="s">
        <v>15114</v>
      </c>
      <c r="Z92" t="s">
        <v>15115</v>
      </c>
      <c r="AB92" t="str">
        <f t="shared" si="7"/>
        <v>|BGCOLOR(#FDFDFD):[[&amp;ref(Xibalba.jpg,nolink,50x65,Xibalba, Return of the Zotz);&gt;./Xibalba]]</v>
      </c>
      <c r="AC92" t="str">
        <f t="shared" ca="1" si="8"/>
        <v>|BGCOLOR(#FAEBD7):[[''Xibalba''&gt;./Xibalba]]</v>
      </c>
      <c r="AD92" t="str">
        <f t="shared" ca="1" si="9"/>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|BGCOLOR(#FAEBD7):[[''Xibalba''&gt;./Xibalba]]</v>
      </c>
      <c r="AE92" t="str">
        <f ca="1">CONCATENATE("*",B92,", ",C92,CHAR(10),E92,CHAR(10),"**国勢",CHAR(10),"|種族|",F92,"|",CHAR(10),"|経済|",G92,"|",CHAR(10),"|気候|",IF(H92&lt;&gt;"",REPT(SUBSTITUTE(SUBSTITUTE(LEFT(H92,4),"Heat","&amp;ref(Spell/S_Heat.jpg,nolink,25x25,Heat);"),"Cold","&amp;ref(Spell/S_Cold.jpg,nolink,25x25,Cold);"),RIGHT(H92,1)),""),"|",CHAR(10),"|祝福|",SUBSTITUTE(SUBSTITUTE(SUBSTITUTE(SUBSTITUTE(SUBSTITUTE(SUBSTITUTE(SUBSTITUTE(SUBSTITUTE(J92,"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92&amp;" "&amp;B92&amp;" 指揮官 S",Troops!$A:$A,0)&amp;":AJ"&amp;MATCH(A92&amp;" "&amp;B92&amp;" 指揮官 E",Troops!$A:$A,0))),myConcat(INDIRECT("Troops!AJ"&amp;MATCH(A92&amp;" "&amp;B92&amp;" 指揮官 S",Troops!$A:$A,0)))),CHAR(10),"***兵士",CHAR(10),"|名称|種別|コスト|&gt;|雇用条件|指揮枠|行軍|",CHAR(10),IFERROR(myConcat(INDIRECT("Troops!AJ"&amp;MATCH(A92&amp;" "&amp;B92&amp;" 兵士 S",Troops!$A:$A,0)&amp;":AJ"&amp;MATCH(A92&amp;" "&amp;B92&amp;" 兵士 E",Troops!$A:$A,0))),myConcat(INDIRECT("Troops!AJ"&amp;MATCH(A92&amp;" "&amp;B92&amp;" 指揮官 S",Troops!$A:$A,0)))),"**守備隊",CHAR(10),"|種別|指揮官|兵士|備考|",CHAR(10),IFERROR(myConcat(INDIRECT("Defence!H"&amp;MATCH(A92&amp;" "&amp;B92&amp;" S",Defence!$A:$A,0)&amp;":H"&amp;MATCH(A92&amp;" "&amp;B92&amp;" E",Defence!$A:$A,0))),myConcat(INDIRECT("Defence!H"&amp;MATCH(A92&amp;" "&amp;B92&amp;" S",Defence!$A:$A,0)))),CHAR(10),"**建造物",CHAR(10),"***首都要塞",CHAR(10),"|名称|管理力|指揮官雇用|兵士雇用|食糧庫|守備隊倍率|防壁強度|",CHAR(10),VLOOKUP(L92,Fort!$D:$M,10,FALSE),CHAR(10),"***陸上要塞",CHAR(10),"|名称|建造費|工期|管理力|指揮官雇用|兵士雇用|食糧庫|守備隊倍率|防壁強度|",CHAR(10),IFERROR(myConcat(INDIRECT(ADDRESS(MATCH(M92&amp;"1",Fort!$A:$A,0),MATCH(T92,Fort!$1:$1,0),3,1,"Fort")&amp;":"&amp;ADDRESS(MATCH(M92&amp;P92,Fort!$A:$A,0),MATCH(T92,Fort!$1:$1,0),3,1))),myConcat(INDIRECT(ADDRESS(MATCH(M92&amp;"1",Fort!$A:$A,0),MATCH(T92,Fort!$1:$1,0),3,1,"Fort")))),IFERROR("***沿岸要塞"&amp;CHAR(10)&amp;"|名称|建造費|工期|管理力|指揮官雇用|兵士雇用|食糧庫|守備隊倍率|防壁強度|"&amp;CHAR(10)&amp;IFERROR(myConcat(INDIRECT(ADDRESS(MATCH(N92&amp;"1",Fort!$A:$A,0),MATCH(T92,Fort!$1:$1,0),3,1,"Fort")&amp;":"&amp;ADDRESS(MATCH(N92&amp;Q92,Fort!$A:$A,0),MATCH(T92,Fort!$1:$1,0),3,1))),myConcat(INDIRECT(ADDRESS(MATCH(N92&amp;"1",Fort!$A:$A,0),MATCH(T92,Fort!$1:$1,0),3,1,"Fort")))&amp;CHAR(10)),""),"***水中要塞",CHAR(10),IFERROR("|名称|建造費|工期|管理力|指揮官雇用|兵士雇用|食糧庫|守備隊倍率|防壁強度|"&amp;CHAR(10)&amp;IFERROR(myConcat(INDIRECT(ADDRESS(MATCH(O92&amp;"1",Fort!$A:$A,0),MATCH(T92,Fort!$1:$1,0),3,1,"Fort")&amp;":"&amp;ADDRESS(MATCH(O92&amp;R92,Fort!$A:$A,0),MATCH(T92,Fort!$1:$1,0),3,1))),myConcat(INDIRECT(ADDRESS(MATCH(O92&amp;"1",Fort!$A:$A,0),MATCH(T92,Fort!$1:$1,0),3,1,"Fort")))),"建造不可"),CHAR(10),"***研究所と寺院",CHAR(10),"|設備|費用|特殊効果|",CHAR(10),"|研究所|",IF(U92&lt;&gt;500,"''"&amp;U92&amp;"''",U92),"|",V92,"|",CHAR(10),"|寺院|",IF(W92&lt;&gt;400,"''"&amp;W92&amp;"''",W92),"|",X92,"|",CHAR(10),"**魔法",CHAR(10),"***魔法資源",CHAR(10),"|魔法土地|",Y92,"|",CHAR(10),"|宝石収入|",SUBSTITUTE(SUBSTITUTE(SUBSTITUTE(SUBSTITUTE(SUBSTITUTE(SUBSTITUTE(SUBSTITUTE(SUBSTITUTE(Z92,"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Slave);"),"|",CHAR(10),"|特殊機能|",AA92,"|",CHAR(10),"***魔法技能",CHAR(10),"|名称|雇用|固定魔力|変動魔力|研究力|特殊能力|",CHAR(10),IFERROR(myConcat(INDIRECT("MagicSkill!AM"&amp;MATCH(A92&amp;" "&amp;B92&amp;" S",MagicSkill!$A:$A,0)&amp;":AM"&amp;MATCH(A92&amp;" "&amp;B92&amp;" E",MagicSkill!$A:$A,0))),myConcat(INDIRECT("MagicSkill!AM"&amp;MATCH(A92&amp;" "&amp;B92&amp;" S",MagicSkill!$A:$A,0)))),CHAR(10),"***固有呪文",CHAR(10),IFERROR(CHAR(10)&amp;"|領域|名称|主系統|副系統|消費|使用場面|簡易分類|"&amp;CHAR(10)&amp;IFERROR(myConcat(INDIRECT("NationalSpellWork!E"&amp;MATCH(A92&amp;" "&amp;B92&amp;" S",NationalSpellWork!$A:$A,0)&amp;":E"&amp;MATCH(A92&amp;" "&amp;B92&amp;" E",NationalSpellWork!$A:$A,0))),myConcat(INDIRECT("NationalSpellWork!E"&amp;MATCH(A92&amp;" "&amp;B92&amp;" S",NationalSpellWork!$A:$A,0)))),"なし"),CHAR(10),"***固有アイテム",CHAR(10),IFERROR(IFERROR(myConcat(INDIRECT("NationalItemWork!E"&amp;MATCH(A92&amp;" "&amp;B92&amp;" S",NationalItemWork!$A:$A,0)&amp;":E"&amp;MATCH(A92&amp;" "&amp;B92&amp;" E",NationalItemWork!$A:$A,0))),myConcat(INDIRECT("NationalItemWork!E"&amp;MATCH(A92&amp;" "&amp;B92&amp;" S",NationalItemWork!$A:$A,0)))),"なし"),CHAR(10),"**聖職",CHAR(10),"***支配圏特殊効果",CHAR(10),IF(I92&lt;&gt;"",I92,"なし"),CHAR(10),"***聖職者特殊能力",CHAR(10),IF(K92&lt;&gt;"",K92,"なし"),CHAR(10))</f>
        <v xml:space="preserve">*Xibalba, Return of the Zotz
Xibalbaは、Mictlanの森林の下に広がる、水に満たされた広大なる暗き洞窟世界です。
この洞窟に住んでいたのは蝙蝠人Zotzでしたが、この洞窟の領域が大いなる災害に襲われたとき、それは一変しました。
星は海に落ち、そして大洪水はXibalbaの洞穴を水没させました。
Zotzはほぼ一掃され、彼らの領土はAtlantianの難民によって征服されました。
長きに渡り蛙人たちはXibalbaを支配し、強大になっていきました。
最終的に、Bacabは日に照らされた世界を征服するべく洞窟を発ちました。
そこで、彼らはMictlanとそのLawgiverに遭遇しました。
XibalbaのBacabは強力でしたが、人間は遥かに数が多く、彼らは同胞たちの破滅を防ぐことはできませんでした。
徐々に、Xibalbanは大半が殺されていき、Bacabは沈んだ都市へと退却して世紀に渡る微睡に落ちました。
洞窟が干上がり始めると、Zotzたちは大挙して帰還を始めました。
Xibalbaのまだ水に満たされていた深部において、Zotzの聖職者はBacabを見つけ、意図せずして目覚めさせました。
現在、Zotzはその父祖の地に再び暮らしますが、地下世界の水の神性と目覚めし神に仕えます。
**国勢
|種族|蝙蝠人、蛙人|
|経済||
|気候|&amp;ref(Spell/S_Heat.jpg,nolink,25x25,Heat);|
|祝福||
**正規軍
***指揮官
|名称|種別|コスト|&gt;|雇用条件|指揮能力|行軍|
|BGCOLOR(#F5F5F5):Batab|指揮官|&amp;ref(Nation/C_Gold.jpg,nolink,25x25,Gold);40&amp;ref(Nation/C_Resource.jpg,nolink,25x25,Resource);3&amp;ref(Nation/C_Command.jpg,nolink,25x25,Commander Point);1|&amp;ref(Nation/R_Fort.jpg,nolink,25x25,Land Fortress);&amp;ref(Nation/R_Forest.jpg,nolink,25x25,Any Forest);&amp;ref(Nation/R_Cave.jpg,nolink,25x25,Any Cave);||&amp;ref(Nation/Squad.jpg,nolink,25x25,Squad);2&amp;ref(Nation/LivingLead.jpg,nolink,25x25,Leadership);40&amp;ref(Nation/MagicLead.jpg,nolink,25x25,Magic Leadership);10|18&amp;ref(Nation/Stealthy.jpg,nolink,25x25,Stealthy (40));&amp;ref(Nation/Flying.jpg,nolink,25x25,Flying);&amp;ref(Nation/Forest-Survival.jpg,nolink,25x25,Forest Survival);|
|~|&gt;|&gt;|&gt;|&gt;|&gt;|BGCOLOR(#F5F5F5):標準的な指揮官。安いので斥候も兼ねる|
|BGCOLOR(#F5F5F5):Ajaw|聖職者&amp;ref(Nation/Sacred.jpg,nolink,25x25,Sacred);|&amp;ref(Nation/C_Gold.jpg,nolink,25x25,Gold);105&amp;ref(Nation/C_Resource.jpg,nolink,25x25,Resource);2&amp;ref(Nation/C_Command.jpg,nolink,25x25,Commander Point);1|&amp;ref(Nation/R_Fort.jpg,nolink,25x25,Land Fortress);|&amp;ref(Spell/P_Holy.jpg,nolink,25x25,Temple Needed);|&amp;ref(Nation/Squad.jpg,nolink,25x25,Squad);3&amp;ref(Nation/LivingLead.jpg,nolink,25x25,Leadership);80&amp;ref(Nation/MagicLead.jpg,nolink,25x25,Magic Leadership);10|22&amp;ref(Nation/Stealthy.jpg,nolink,25x25,Stealthy (40));&amp;ref(Nation/Flying.jpg,nolink,25x25,Flying);&amp;ref(Nation/Forest-Survival.jpg,nolink,25x25,Forest Survival);|
|~|&gt;|&gt;|&gt;|&gt;|&gt;|BGCOLOR(#F5F5F5):レベル1の聖職者。上位指揮官も兼任する|
|BGCOLOR(#F5F5F5):Ajaw Kan Ek'|聖職者&amp;ref(Nation/Sacred.jpg,nolink,25x25,Sacred);|&amp;ref(Nation/C_Gold.jpg,nolink,25x25,Gold);170&amp;ref(Nation/C_Resource.jpg,nolink,25x25,Resource);1&amp;ref(Nation/C_Command.jpg,nolink,25x25,Commander Point);2|&amp;ref(Nation/R_Fort.jpg,nolink,25x25,Land Fortress);|&amp;ref(Spell/P_Holy.jpg,nolink,25x25,Temple Needed);|&amp;ref(Nation/Squad.jpg,nolink,25x25,Squad);4&amp;ref(Nation/LivingLead.jpg,nolink,25x25,Leadership);120&amp;ref(Nation/MagicLead.jpg,nolink,25x25,Magic Leadership);10|20&amp;ref(Nation/Stealthy.jpg,nolink,25x25,Stealthy (40));&amp;ref(Nation/Flying.jpg,nolink,25x25,Flying);&amp;ref(Nation/Forest-Survival.jpg,nolink,25x25,Forest Survival);|
|~|&gt;|&gt;|&gt;|&gt;|&gt;|BGCOLOR(#F5F5F5):レベル2の聖職者。最上位指揮官も兼任する|
|BGCOLOR(#F5F5F5):Chilan|聖職者&amp;ref(Nation/Sacred.jpg,nolink,25x25,Sacred);|&amp;ref(Nation/C_Gold.jpg,nolink,25x25,Gold);180&amp;ref(Nation/C_Resource.jpg,nolink,25x25,Resource);1&amp;ref(Nation/C_Command.jpg,nolink,25x25,Commander Point);2|&amp;ref(Nation/R_Fort.jpg,nolink,25x25,Land Fortress);&amp;ref(Nation/R_Cave.jpg,nolink,25x25,Any Cave);|&amp;ref(Spell/P_Research.jpg,nolink,25x25,Lab Needed);&amp;ref(Spell/P_Holy.jpg,nolink,25x25,Temple Needed);|&amp;ref(Nation/Squad.jpg,nolink,25x25,Squad);1&amp;ref(Nation/LivingLead.jpg,nolink,25x25,Leadership);10&amp;ref(Nation/MagicLead.jpg,nolink,25x25,Magic Leadership);15+&amp;ref(Nation/UndeadLead.jpg,nolink,25x25,Undead Leadership);30+|22&amp;ref(Nation/Stealthy.jpg,nolink,25x25,Stealthy (40));&amp;ref(Nation/Flying.jpg,nolink,25x25,Flying);&amp;ref(Nation/Forest-Survival.jpg,nolink,25x25,Forest Survival);|
|~|&gt;|&gt;|&gt;|&gt;|&gt;|BGCOLOR(#F5F5F5):レベル2の聖職者。地、死などの魔法技能も持つ|
|BGCOLOR(#F5F5F5):Way|魔術師|&amp;ref(Nation/C_Gold.jpg,nolink,25x25,Gold);145&amp;ref(Nation/C_Resource.jpg,nolink,25x25,Resource);1&amp;ref(Nation/C_Command.jpg,nolink,25x25,Commander Point);2|&amp;ref(Nation/R_Fort.jpg,nolink,25x25,Land Fortress);&amp;ref(Nation/R_Forest.jpg,nolink,25x25,Any Forest);|&amp;ref(Spell/P_Research.jpg,nolink,25x25,Lab Needed);|&amp;ref(Nation/Squad.jpg,nolink,25x25,Squad);1&amp;ref(Nation/LivingLead.jpg,nolink,25x25,Leadership);10+&amp;ref(Nation/MagicLead.jpg,nolink,25x25,Magic Leadership);25+&amp;ref(Nation/UndeadLead.jpg,nolink,25x25,Undead Leadership);5+|22&amp;ref(Nation/Stealthy.jpg,nolink,25x25,Stealthy (40));&amp;ref(Nation/Flying.jpg,nolink,25x25,Flying);&amp;ref(Nation/Forest-Survival.jpg,nolink,25x25,Forest Survival);|
|~|&gt;|&gt;|&gt;|&gt;|&gt;|BGCOLOR(#F5F5F5):緑、血などの魔法技能を持つ。変身能力も備える|
|BGCOLOR(#F5F5F5):Ah Itz|魔術師|&amp;ref(Nation/C_Gold.jpg,nolink,25x25,Gold);120&amp;ref(Nation/C_Resource.jpg,nolink,25x25,Resource);1&amp;ref(Nation/C_Command.jpg,nolink,25x25,Commander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Leadership);35+|22&amp;ref(Nation/Stealthy.jpg,nolink,25x25,Stealthy (40));&amp;ref(Nation/Flying.jpg,nolink,25x25,Flying);&amp;ref(Nation/Forest-Survival.jpg,nolink,25x25,Forest Survival);|
|~|&gt;|&gt;|&gt;|&gt;|&gt;|BGCOLOR(#F5F5F5):死、血などの魔法技能を持つ。奴隷集めにはお手頃|
|BGCOLOR(#F5F5F5):Ah Ha'|聖職者&amp;ref(Nation/Sacred.jpg,nolink,25x25,Sacred);|&amp;ref(Nation/C_Gold.jpg,nolink,25x25,Gold);100&amp;ref(Nation/C_Resource.jpg,nolink,25x25,Resource);1&amp;ref(Nation/C_Command.jpg,nolink,25x25,Commander Point);2|&amp;ref(Nation/R_Fort.jpg,nolink,25x25,Land Fortress);&amp;ref(Nation/R_UW-Fort.jpg,nolink,25x25,Underwater Fortress);|&amp;ref(Spell/P_Research.jpg,nolink,25x25,Lab Needed);&amp;ref(Spell/P_Holy.jpg,nolink,25x25,Temple Needed);|&amp;ref(Nation/Squad.jpg,nolink,25x25,Squad);1&amp;ref(Nation/LivingLead.jpg,nolink,25x25,Leadership);10&amp;ref(Nation/MagicLead.jpg,nolink,25x25,Magic Leadership);10|14&amp;ref(Nation/Amphibian.jpg,nolink,25x25,Amphibian);&amp;ref(Nation/Swamp-Survival.jpg,nolink,25x25,Swamp Survival);|
|~|&gt;|&gt;|&gt;|&gt;|&gt;|BGCOLOR(#F5F5F5):レベル1の聖職者。水と地の魔法技能も持つ|
|BGCOLOR(#F5F5F5):Bacab|聖職者&amp;ref(Nation/Sacred.jpg,nolink,25x25,Sacred);|&amp;ref(Nation/C_Gold.jpg,nolink,25x25,Gold);475&amp;ref(Nation/C_Resource.jpg,nolink,25x25,Resource);1&amp;ref(Nation/C_Command.jpg,nolink,25x25,Commander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Leadership);25+&amp;ref(Nation/UndeadLead.jpg,nolink,25x25,Undead Leadership);40+|16&amp;ref(Nation/Amphibian.jpg,nolink,25x25,Amphibian);&amp;ref(Nation/Swamp-Survival.jpg,nolink,25x25,Swamp Survival);&amp;ref(Nation/Gift-of-Water-Breathing.jpg,nolink,25x25,Gift of Water Breathing (20 size points));|
|~|&gt;|&gt;|&gt;|&gt;|&gt;|BGCOLOR(#F5F5F5):レベル3の聖職者。水、地、死などの強大な魔法技能を持つ|
|BGCOLOR(#F5F5F5):Camazotz|魔術師|&amp;ref(Nation/C_Gold.jpg,nolink,25x25,Gold);165&amp;ref(Nation/C_Resource.jpg,nolink,25x25,Resource);1&amp;ref(Nation/C_Command.jpg,nolink,25x25,Commander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Leadership);20&amp;ref(Nation/UndeadLead.jpg,nolink,25x25,Undead Leadership);65+|20&amp;ref(Nation/Stealthy.jpg,nolink,25x25,Stealthy (40));&amp;ref(Nation/Flying.jpg,nolink,25x25,Flying);&amp;ref(Nation/Forest-Survival.jpg,nolink,25x25,Forest Survival);|
|~|&gt;|&gt;|&gt;|&gt;|&gt;|BGCOLOR(#F5F5F5):死、地、血などの魔法技能を持つ。奴隷集めも得意|
|BGCOLOR(#F5F5F5):Lakam Ha' Batab|指揮官|&amp;ref(Nation/C_Gold.jpg,nolink,25x25,Gold);40&amp;ref(Nation/C_Resource.jpg,nolink,25x25,Resource);5&amp;ref(Nation/C_Command.jpg,nolink,25x25,Commander Point);1|&amp;ref(Nation/R_UW-Fort.jpg,nolink,25x25,Underwater Fortress);||&amp;ref(Nation/Squad.jpg,nolink,25x25,Squad);2&amp;ref(Nation/LivingLead.jpg,nolink,25x25,Leadership);40|12&amp;ref(Nation/Amphibian.jpg,nolink,25x25,Amphibian);&amp;ref(Nation/Swamp-Survival.jpg,nolink,25x25,Swamp Survival);|
|~|&gt;|&gt;|&gt;|&gt;|&gt;|BGCOLOR(#F5F5F5):水陸両棲の指揮官。指揮能力自体は控えめ|
***兵士
|名称|種別|コスト|&gt;|雇用条件|指揮枠|行軍|
|BGCOLOR(#F5F5F5):Zotz Warrior|飛行兵|&amp;ref(Nation/C_Gold.jpg,nolink,25x25,Gold);8&amp;ref(Nation/C_Resource.jpg,nolink,25x25,Resource);1&amp;ref(Nation/C_Recruitment.jpg,nolink,25x25,Recruitment Point);6|&amp;ref(Nation/R_Fort.jpg,nolink,25x25,Land Fortress);&amp;ref(Nation/R_Forest.jpg,nolink,25x25,Any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|~|&gt;|&gt;|&gt;|&gt;|&gt;|BGCOLOR(#F5F5F5):軽突撃槍を持つ軽戦士。最初の一撃だけはそれなり|
|BGCOLOR(#F5F5F5):Zotz Warrior|飛行兵|&amp;ref(Nation/C_Gold.jpg,nolink,25x25,Gold);8&amp;ref(Nation/C_Resource.jpg,nolink,25x25,Resource);2&amp;ref(Nation/C_Recruitment.jpg,nolink,25x25,Recruitment Point);6|&amp;ref(Nation/R_Fort.jpg,nolink,25x25,Land Fortress);&amp;ref(Nation/R_Forest.jpg,nolink,25x25,Any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|~|&gt;|&gt;|&gt;|&gt;|&gt;|BGCOLOR(#F5F5F5):刃付き鈍器を持つ軽戦士。両手武器で非力さを補っている|
|BGCOLOR(#F5F5F5):Zotz Dart Thrower|飛行兵|&amp;ref(Nation/C_Gold.jpg,nolink,25x25,Gold);8&amp;ref(Nation/C_Resource.jpg,nolink,25x25,Resource);2&amp;ref(Nation/C_Recruitment.jpg,nolink,25x25,Recruitment Point);6|&amp;ref(Nation/R_Fort.jpg,nolink,25x25,Land Fortress);||&amp;ref(Nation/LivingLead.jpg,nolink,25x25,Living);|20&amp;ref(Nation/Stealthy.jpg,nolink,25x25,Stealthy (40));&amp;ref(Nation/Flying.jpg,nolink,25x25,Flying);&amp;ref(Nation/Forest-Survival.jpg,nolink,25x25,Forest Survival);|
|~|&gt;|&gt;|&gt;|&gt;|&gt;|BGCOLOR(#F5F5F5):鈍器と吹矢を持つ軽戦士。射撃部隊と考えるには色々と足りない|
|BGCOLOR(#F5F5F5):Zotz Guard|飛行兵|&amp;ref(Nation/C_Gold.jpg,nolink,25x25,Gold);10&amp;ref(Nation/C_Resource.jpg,nolink,25x25,Resource);4&amp;ref(Nation/C_Recruitment.jpg,nolink,25x25,Recruitment Point);12|&amp;ref(Nation/R_Fort.jpg,nolink,25x25,Land Fortress);||&amp;ref(Nation/LivingLead.jpg,nolink,25x25,Living);|18&amp;ref(Nation/Flying.jpg,nolink,25x25,Flying);&amp;ref(Nation/Forest-Survival.jpg,nolink,25x25,Forest Survival);|
|~|&gt;|&gt;|&gt;|&gt;|&gt;|BGCOLOR(#F5F5F5):軽突撃槍を持つ軽戦士。軽い鎧を持ち少しだけ丈夫|
|BGCOLOR(#F5F5F5):Zotz Guard|飛行兵|&amp;ref(Nation/C_Gold.jpg,nolink,25x25,Gold);10&amp;ref(Nation/C_Resource.jpg,nolink,25x25,Resource);4&amp;ref(Nation/C_Recruitment.jpg,nolink,25x25,Recruitment Point);12|&amp;ref(Nation/R_Fort.jpg,nolink,25x25,Land Fortress);||&amp;ref(Nation/LivingLead.jpg,nolink,25x25,Living);|18&amp;ref(Nation/Flying.jpg,nolink,25x25,Flying);&amp;ref(Nation/Forest-Survival.jpg,nolink,25x25,Forest Survival);|
|~|&gt;|&gt;|&gt;|&gt;|&gt;|BGCOLOR(#F5F5F5):刃付き鈍器を持つ軽戦士。戦闘技能も下位より向上している|
|BGCOLOR(#F5F5F5):Sak Muuch Dart Thrower|歩兵|&amp;ref(Nation/C_Gold.jpg,nolink,25x25,Gold);10&amp;ref(Nation/C_Resource.jpg,nolink,25x25,Resource);4&amp;ref(Nation/C_Recruitment.jpg,nolink,25x25,Recruitment Point);9|&amp;ref(Nation/R_Fort.jpg,nolink,25x25,Land Fortress);||&amp;ref(Nation/LivingLead.jpg,nolink,25x25,Living);|12&amp;ref(Nation/Amphibian.jpg,nolink,25x25,Amphibian);&amp;ref(Nation/Swamp-Survival.jpg,nolink,25x25,Swamp Survival);|
|~|&gt;|&gt;|&gt;|&gt;|&gt;|BGCOLOR(#F5F5F5):短剣と吹矢を持つ軽歩兵。射撃部隊と扱うには射程に難あり|
|BGCOLOR(#F5F5F5):Sak Muuch Warrior|歩兵|&amp;ref(Nation/C_Gold.jpg,nolink,25x25,Gold);10&amp;ref(Nation/C_Resource.jpg,nolink,25x25,Resource);10&amp;ref(Nation/C_Recruitment.jpg,nolink,25x25,Recruitment Point);9|&amp;ref(Nation/R_Fort.jpg,nolink,25x25,Land Fortress);||&amp;ref(Nation/LivingLead.jpg,nolink,25x25,Living);|12&amp;ref(Nation/Amphibian.jpg,nolink,25x25,Amphibian);&amp;ref(Nation/Swamp-Survival.jpg,nolink,25x25,Swamp Survival);|
|~|&gt;|&gt;|&gt;|&gt;|&gt;|BGCOLOR(#F5F5F5):槍と皮盾を持つ歩兵。装備は微妙だが身体能力はそれなり|
|BGCOLOR(#F5F5F5):Sak Muuch Warrior|歩兵|&amp;ref(Nation/C_Gold.jpg,nolink,25x25,Gold);10&amp;ref(Nation/C_Resource.jpg,nolink,25x25,Resource);11&amp;ref(Nation/C_Recruitment.jpg,nolink,25x25,Recruitment Point);9|&amp;ref(Nation/R_Fort.jpg,nolink,25x25,Land Fortress);||&amp;ref(Nation/LivingLead.jpg,nolink,25x25,Living);|12&amp;ref(Nation/Amphibian.jpg,nolink,25x25,Amphibian);&amp;ref(Nation/Swamp-Survival.jpg,nolink,25x25,Swamp Survival);|
|~|&gt;|&gt;|&gt;|&gt;|&gt;|BGCOLOR(#F5F5F5):刃付き棍棒と皮盾を持つ歩兵。一撃はそれなりに重い|
|BGCOLOR(#F5F5F5):Wo' Muuch|歩兵&amp;ref(Nation/Sacred.jpg,nolink,25x25,Sacred);|&amp;ref(Nation/C_Gold.jpg,nolink,25x25,Gold);35&amp;ref(Nation/C_Resource.jpg,nolink,25x25,Resource);38&amp;ref(Nation/C_Recruitment.jpg,nolink,25x25,Recruitment Point);39|&amp;ref(Nation/R_Capital.jpg,nolink,25x25,National Capital);|&amp;ref(Spell/P_Holy.jpg,nolink,25x25,Temple Needed);|&amp;ref(Nation/LivingLead.jpg,nolink,25x25,Living);|12&amp;ref(Nation/Amphibian.jpg,nolink,25x25,Amphibian);&amp;ref(Nation/Swamp-Survival.jpg,nolink,25x25,Swamp Survival);|
|~|&gt;|&gt;|&gt;|&gt;|&gt;|BGCOLOR(#F5F5F5):魔法の剣と皮盾を持つ重歩兵。大柄で筋力も相応に高い|
|BGCOLOR(#F5F5F5):Obsidian Warrior|飛行兵&amp;ref(Nation/Sacred.jpg,nolink,25x25,Sacred);|&amp;ref(Nation/C_Gold.jpg,nolink,25x25,Gold);18&amp;ref(Nation/C_Resource.jpg,nolink,25x25,Resource);14&amp;ref(Nation/C_Recruitment.jpg,nolink,25x25,Recruitment Point);24|&amp;ref(Nation/R_Capital.jpg,nolink,25x25,National Capital);|&amp;ref(Spell/P_Holy.jpg,nolink,25x25,Temple Needed);|&amp;ref(Nation/LivingLead.jpg,nolink,25x25,Living);|18&amp;ref(Nation/Amphibian.jpg,nolink,25x25,Amphibian);&amp;ref(Nation/Forest-Survival.jpg,nolink,25x25,Forest Survival);|
|~|&gt;|&gt;|&gt;|&gt;|&gt;|BGCOLOR(#F5F5F5):魔法の大剣を持つ戦士。やや脆いが攻撃力は高い|
|BGCOLOR(#F5F5F5):Lakam Ha' Warrior|歩兵|&amp;ref(Nation/C_Gold.jpg,nolink,25x25,Gold);10&amp;ref(Nation/C_Resource.jpg,nolink,25x25,Resource);5&amp;ref(Nation/C_Recruitment.jpg,nolink,25x25,Recruitment Point);9|&amp;ref(Nation/R_UW-Fort.jpg,nolink,25x25,Underwater Fortress);||&amp;ref(Nation/LivingLead.jpg,nolink,25x25,Living);|10&amp;ref(Nation/Amphibian.jpg,nolink,25x25,Amphibian);&amp;ref(Nation/Swamp-Survival.jpg,nolink,25x25,Swamp Survival);|
|~|&gt;|&gt;|&gt;|&gt;|&gt;|BGCOLOR(#F5F5F5):網と槍を持つ軽歩兵。敵を捕縛して手早く処理できる|
|BGCOLOR(#F5F5F5):Lakam Ha' Warrior|歩兵|&amp;ref(Nation/C_Gold.jpg,nolink,25x25,Gold);10&amp;ref(Nation/C_Resource.jpg,nolink,25x25,Resource);5&amp;ref(Nation/C_Recruitment.jpg,nolink,25x25,Recruitment Point);9|&amp;ref(Nation/R_UW-Fort.jpg,nolink,25x25,Underwater Fortress);||&amp;ref(Nation/LivingLead.jpg,nolink,25x25,Living);|10&amp;ref(Nation/Amphibian.jpg,nolink,25x25,Amphibian);&amp;ref(Nation/Swamp-Survival.jpg,nolink,25x25,Swamp Survival);|
|~|&gt;|&gt;|&gt;|&gt;|&gt;|BGCOLOR(#F5F5F5):槍と盾を持つ軽歩兵。海での生産だが陸でも問題なく戦える|
**守備隊
|種別|指揮官|兵士|備考|
|陸上下位|Batab|Zotz Warrior:10　Zotz Guard:10|Warrior、Guardは共に槍装備|
|陸上上位|Ajaw|Zotz Guard:20|Guardは棍棒装備|
|陸上要塞|Batab|Sak Muuch Dart Throwers:10||
|水中下位|Lakam Ha' Batab|Lakam Ha' Warrior:10　Lakam Ha' Warrior:5|Warriorは網装備と盾装備|
|水中上位|Ah' Ha'|Lakam Ha' Warrior:10|Warriorは盾装備|
|水中要塞|Lakam Ha' Batab|Lakam Ha' Warrior:10||
**建造物
***首都要塞
|名称|管理力|指揮官雇用|兵士雇用|食糧庫|守備隊倍率|防壁強度|
|Fortress|30|+1|+75%|500|2|250|
***陸上要塞
|名称|建造費|工期|管理力|指揮官雇用|兵士雇用|食糧庫|守備隊倍率|防壁強度|
|Palisades|600|4|15|+0|+50%|100|1|100|
|Fortress|300|2|30|+1|+75%|500|2|250|
***水中要塞
|名称|建造費|工期|管理力|指揮官雇用|兵士雇用|食糧庫|守備隊倍率|防壁強度|
|Rock Walls|600|5|15|+0|+50%|100|1|100|
|Fortress|300|2|30|+1|+75%|500|2|250|
***研究所と寺院
|設備|費用|特殊効果|
|研究所|500||
|寺院|400|血の供犠を実行可能|
**魔法
***魔法資源
|魔法土地|The Flooded City, The Obsidian Cavern|
|宝石収入|&amp;ref(Spell/V_Water.jpg,nolink,25x25,Water Gem);1&amp;ref(Spell/V_Earth.jpg,nolink,25x25,Earth Gem);1&amp;ref(Spell/V_Death.jpg,nolink,25x25,Death Gem);2|
|特殊機能||
***魔法技能
|名称|雇用|固定魔力|変動魔力|研究力|特殊能力|
|Ajaw|&amp;ref(Nation/R_Fort.jpg,nolink,25x25,Land Fortress);|&amp;ref(Spell/P_Holy.jpg,nolink,25x25,Holy);1|||&amp;ref(Nation/Sacred.jpg,nolink,25x25,Sacred);|
|Ajaw Kan Ek'|&amp;ref(Nation/R_Fort.jpg,nolink,25x25,Land Fortress);|&amp;ref(Spell/P_Holy.jpg,nolink,25x25,Holy);2|||&amp;ref(Nation/Sacred.jpg,nolink,25x25,Sacred);|
|Chilan|&amp;ref(Nation/R_Fort.jpg,nolink,25x25,Land Fortress);&amp;ref(Nation/R_Cave.jpg,nolink,25x25,Any Cave);|&amp;ref(Spell/P_Earth.jpg,nolink,25x25,Earth);1&amp;ref(Spell/P_Death.jpg,nolink,25x25,Death);1&amp;ref(Spell/P_Holy.jpg,nolink,25x25,Holy);2|&amp;ref(Spell/P_Water.jpg,nolink,25x25,Water);&amp;ref(Spell/P_Earth.jpg,nolink,25x25,Earth);&amp;ref(Spell/P_Death.jpg,nolink,25x25,Death);+1:100%|&amp;ref(Spell/P_Research.jpg,nolink,25x25,Research);11|&amp;ref(Nation/Fortune-Teller.jpg,nolink,25x25,Fortune Teller (10));&amp;ref(Nation/Sacred.jpg,nolink,25x25,Sacred);|
|Way|&amp;ref(Nation/R_Fort.jpg,nolink,25x25,Land Fortress);&amp;ref(Nation/R_Forest.jpg,nolink,25x25,Any Forest);|&amp;ref(Spell/P_Nature.jpg,nolink,25x25,Nature);2&amp;ref(Spell/P_Blood.jpg,nolink,25x25,Blood);1|&amp;ref(Spell/P_Fire.jpg,nolink,25x25,Fire);&amp;ref(Spell/P_Death.jpg,nolink,25x25,Death);&amp;ref(Spell/P_Nature.jpg,nolink,25x25,Nature);&amp;ref(Spell/P_Blood.jpg,nolink,25x25,Blood);+1:10%|&amp;ref(Spell/P_Research.jpg,nolink,25x25,Research);7+|&amp;ref(Nation/Inept-Researcher.jpg,nolink,25x25,Inept Researcher (-4));|
|Ah Itz|&amp;ref(Nation/R_Fort.jpg,nolink,25x25,Land Fortress);|&amp;ref(Spell/P_Death.jpg,nolink,25x25,Death);1&amp;ref(Spell/P_Blood.jpg,nolink,25x25,Blood);1|&amp;ref(Spell/P_Air.jpg,nolink,25x25,Air);&amp;ref(Spell/P_Earth.jpg,nolink,25x25,Earth);&amp;ref(Spell/P_Death.jpg,nolink,25x25,Death);&amp;ref(Spell/P_Blood.jpg,nolink,25x25,Blood);+1:100%|&amp;ref(Spell/P_Research.jpg,nolink,25x25,Research);11||
|Ah Ha'|&amp;ref(Nation/R_Fort.jpg,nolink,25x25,Land Fortress);&amp;ref(Nation/R_UW-Fort.jpg,nolink,25x25,Underwater Fortress);|&amp;ref(Spell/P_Water.jpg,nolink,25x25,Water);1&amp;ref(Spell/P_Earth.jpg,nolink,25x25,Earth);1&amp;ref(Spell/P_Holy.jpg,nolink,25x25,Holy);1||&amp;ref(Spell/P_Research.jpg,nolink,25x25,Research);9|&amp;ref(Nation/Sacred.jpg,nolink,25x25,Sacred);|
|Bacab|&amp;ref(Nation/R_Capital.jpg,nolink,25x25,National Capital);|&amp;ref(Spell/P_Water.jpg,nolink,25x25,Water);3&amp;ref(Spell/P_Earth.jpg,nolink,25x25,Earth);2&amp;ref(Spell/P_Death.jpg,nolink,25x25,Death);1&amp;ref(Spell/P_Holy.jpg,nolink,25x25,Holy);3|&amp;ref(Spell/P_Water.jpg,nolink,25x25,Water);&amp;ref(Spell/P_Earth.jpg,nolink,25x25,Earth);&amp;ref(Spell/P_Death.jpg,nolink,25x25,Death);&amp;ref(Spell/P_Nature.jpg,nolink,25x25,Nature);+1:100%&amp;br;&amp;ref(Spell/P_Water.jpg,nolink,25x25,Water);&amp;ref(Spell/P_Earth.jpg,nolink,25x25,Earth);&amp;ref(Spell/P_Death.jpg,nolink,25x25,Death);&amp;ref(Spell/P_Nature.jpg,nolink,25x25,Nature);+1:10%|&amp;ref(Spell/P_Research.jpg,nolink,25x25,Research);19+|&amp;ref(Nation/Resource-Bonus.jpg,nolink,25x25,Resource Bonus (5));&amp;ref(Nation/Sacred.jpg,nolink,25x25,Sacred);|
|Balam of the East|&amp;ref(Nation/Unique.jpg,nolink,25x25,Ritual Spell (Unique Unit));|&amp;ref(Spell/P_Water.jpg,nolink,25x25,Water);2&amp;ref(Spell/P_Nature.jpg,nolink,25x25,Nature);4&amp;ref(Spell/P_Blood.jpg,nolink,25x25,Blood);2&amp;ref(Spell/P_Holy.jpg,nolink,25x25,Holy);3||&amp;ref(Spell/P_Research.jpg,nolink,25x25,Research);21|&amp;ref(Nation/Sacred.jpg,nolink,25x25,Sacred);|
|Balam of the North|&amp;ref(Nation/Unique.jpg,nolink,25x25,Ritual Spell (Unique Unit));|&amp;ref(Spell/P_Air.jpg,nolink,25x25,Air);2&amp;ref(Spell/P_Nature.jpg,nolink,25x25,Nature);4&amp;ref(Spell/P_Blood.jpg,nolink,25x25,Blood);2&amp;ref(Spell/P_Holy.jpg,nolink,25x25,Holy);3||&amp;ref(Spell/P_Research.jpg,nolink,25x25,Research);21|&amp;ref(Nation/Sacred.jpg,nolink,25x25,Sacred);|
|Balam of the South|&amp;ref(Nation/Unique.jpg,nolink,25x25,Ritual Spell (Unique Unit));|&amp;ref(Spell/P_Fire.jpg,nolink,25x25,Fire);2&amp;ref(Spell/P_Nature.jpg,nolink,25x25,Nature);4&amp;ref(Spell/P_Blood.jpg,nolink,25x25,Blood);2&amp;ref(Spell/P_Holy.jpg,nolink,25x25,Holy);3||&amp;ref(Spell/P_Research.jpg,nolink,25x25,Research);21|&amp;ref(Nation/Sacred.jpg,nolink,25x25,Sacred);|
|Balam of the West|&amp;ref(Nation/Unique.jpg,nolink,25x25,Ritual Spell (Unique Unit));|&amp;ref(Spell/P_Death.jpg,nolink,25x25,Death);2&amp;ref(Spell/P_Nature.jpg,nolink,25x25,Nature);4&amp;ref(Spell/P_Blood.jpg,nolink,25x25,Blood);2&amp;ref(Spell/P_Holy.jpg,nolink,25x25,Holy);3||&amp;ref(Spell/P_Research.jpg,nolink,25x25,Research);21|&amp;ref(Nation/Sacred.jpg,nolink,25x25,Sacred);|
|Chaac of the East|&amp;ref(Nation/Unique.jpg,nolink,25x25,Ritual Spell (Unique Unit));|&amp;ref(Spell/P_Air.jpg,nolink,25x25,Air);4&amp;ref(Spell/P_Water.jpg,nolink,25x25,Water);2&amp;ref(Spell/P_Nature.jpg,nolink,25x25,Nature);2&amp;ref(Spell/P_Holy.jpg,nolink,25x25,Holy);3||&amp;ref(Spell/P_Research.jpg,nolink,25x25,Research);21|&amp;ref(Nation/Sacred.jpg,nolink,25x25,Sacred);|
|Chaac of the North|&amp;ref(Nation/Unique.jpg,nolink,25x25,Ritual Spell (Unique Unit));|&amp;ref(Spell/P_Air.jpg,nolink,25x25,Air);4&amp;ref(Spell/P_Water.jpg,nolink,25x25,Water);3&amp;ref(Spell/P_Holy.jpg,nolink,25x25,Holy);3||&amp;ref(Spell/P_Research.jpg,nolink,25x25,Research);19|&amp;ref(Nation/Sacred.jpg,nolink,25x25,Sacred);|
|Chaac of the South|&amp;ref(Nation/Unique.jpg,nolink,25x25,Ritual Spell (Unique Unit));|&amp;ref(Spell/P_Fire.jpg,nolink,25x25,Fire);2&amp;ref(Spell/P_Air.jpg,nolink,25x25,Air);4&amp;ref(Spell/P_Water.jpg,nolink,25x25,Water);2&amp;ref(Spell/P_Holy.jpg,nolink,25x25,Holy);3||&amp;ref(Spell/P_Research.jpg,nolink,25x25,Research);21|&amp;ref(Nation/Sacred.jpg,nolink,25x25,Sacred);|
|Chaac of the West|&amp;ref(Nation/Unique.jpg,nolink,25x25,Ritual Spell (Unique Unit));|&amp;ref(Spell/P_Air.jpg,nolink,25x25,Air);4&amp;ref(Spell/P_Water.jpg,nolink,25x25,Water);2&amp;ref(Spell/P_Death.jpg,nolink,25x25,Death);2&amp;ref(Spell/P_Holy.jpg,nolink,25x25,Holy);3||&amp;ref(Spell/P_Research.jpg,nolink,25x25,Research);21|&amp;ref(Nation/Sacred.jpg,nolink,25x25,Sacred);|
***固有呪文
|領域|名称|主系統|副系統|消費|使用場面|簡易分類|
|Conjuration Lv1|Summon Jaguar Toads|&amp;ref(Spell/P_Nature.jpg,nolink,25x25,Nature);1|&amp;ref(Spell/P_Holy.jpg,nolink,25x25,Holy);1|&amp;ref(Spell/V_Nature.jpg,nolink,25x25,Nature Gem);2|儀式/陸上専用|兵士召喚|
|~|~|&gt;|&gt;|&gt;|&gt;|毒を吐く神聖なる大蛙Jaguar Toadを2体召喚します|
|Conjuration Lv3|Summon Sacred Scorpion|&amp;ref(Spell/P_Earth.jpg,nolink,25x25,Earth);1|&amp;ref(Spell/P_Death.jpg,nolink,25x25,Death);1|&amp;ref(Spell/V_Earth.jpg,nolink,25x25,Earth Gem);2|儀式/陸上専用|兵士召喚|
|~|~|&gt;|&gt;|&gt;|&gt;|致命的な毒を持つ神聖なる大蠍Sacred Scorpionを1体召喚します|
|Conjuration Lv3|Summon Jaguars|&amp;ref(Spell/P_Nature.jpg,nolink,25x25,Nature);2|&amp;ref(Spell/P_Holy.jpg,nolink,25x25,Holy);1|&amp;ref(Spell/V_Nature.jpg,nolink,25x25,Nature Gem);25|儀式/陸上専用|兵士召喚|
|~|~|&gt;|&gt;|&gt;|&gt;|神聖なるJaguarを17体召喚します|
|Conjuration Lv4|Summon Jade Serpent|&amp;ref(Spell/P_Water.jpg,nolink,25x25,Water);2||&amp;ref(Spell/V_Water.jpg,nolink,25x25,Water Gem);3|儀式/水陸両用|兵士召喚|
|~|~|&gt;|&gt;|&gt;|&gt;|兵を鼓舞する神聖な大蛇Jade Serpentを1体召喚します|
|Conjuration Lv5|Summon Monster Toad|&amp;ref(Spell/P_Nature.jpg,nolink,25x25,Nature);2||&amp;ref(Spell/V_Nature.jpg,nolink,25x25,Nature Gem);2|儀式/陸上専用|兵士召喚|
|~|~|&gt;|&gt;|&gt;|&gt;|敵を蹂躙する神聖なる巨大蛙Monster Toadを1体召喚します|
|Conjuration Lv7|Summon Balam|&amp;ref(Spell/P_Nature.jpg,nolink,25x25,Nature);4||&amp;ref(Spell/V_Nature.jpg,nolink,25x25,Nature Gem);60|儀式/陸上専用|指揮官召喚|
|~|~|&gt;|&gt;|&gt;|&gt;|4体のBalamのうちの1体を召喚します|
|Conjuration Lv8|Summon Chaac|&amp;ref(Spell/P_Air.jpg,nolink,25x25,Air);4||&amp;ref(Spell/V_Air.jpg,nolink,25x25,Air Gem);75|儀式/陸上専用|指揮官召喚|
|~|~|&gt;|&gt;|&gt;|&gt;|4体のChaacのうちの1体を召喚します|
|Thaumaturgy Lv2|Break the Third Soul|&amp;ref(Spell/P_Air.jpg,nolink,25x25,Air);1|||戦闘/陸上専用|疲労|
|~|~|&gt;|&gt;|&gt;|&gt;|空気呼吸の敵1体を疲労させようと試みます|
|Thaumaturgy Lv2|Break the Second Soul|&amp;ref(Spell/P_Earth.jpg,nolink,25x25,Earth);1|||戦闘/陸上専用|弱体化|
|~|~|&gt;|&gt;|&gt;|&gt;|実体ある敵1体の脚を骨折させます|
|Thaumaturgy Lv2|Break the Fourth Soul|&amp;ref(Spell/P_Death.jpg,nolink,25x25,Death);1|||戦闘/陸上専用|弱体化|
|~|~|&gt;|&gt;|&gt;|&gt;|実体ある敵1体を呪い傷からの後遺症を受けやすくします|
|Thaumaturgy Lv3|Gift of the Third Soul|&amp;ref(Spell/P_Air.jpg,nolink,25x25,Air);1|||戦闘/水陸両用|強化|
|~|~|&gt;|&gt;|&gt;|&gt;|味方1体の呼吸を助け疲労回復能力を与えます|
|Thaumaturgy Lv3|Gift of the Second Soul|&amp;ref(Spell/P_Earth.jpg,nolink,25x25,Earth);1|||戦闘/水陸両用|強化|
|~|~|&gt;|&gt;|&gt;|&gt;|実体ある味方1体に打撃耐性を与えます|
|Thaumaturgy Lv3|Gift of the Fourth Soul|&amp;ref(Spell/P_Death.jpg,nolink,25x25,Death);1|||戦闘/水陸両用|強化|
|~|~|&gt;|&gt;|&gt;|&gt;|実体ある味方1体に幸運を与えます|
|Blood Magic Lv2|Bind Beast Bats|&amp;ref(Spell/P_Blood.jpg,nolink,25x25,Blood);1||&amp;ref(Spell/V_Blood.jpg,nolink,25x25,Blood Slave);8|儀式/陸上専用|兵士召喚|
|~|~|&gt;|&gt;|&gt;|&gt;|神聖なる巨大蝙蝠Beast Batを3体召喚します|
|Blood Magic Lv2|Break the First Soul|&amp;ref(Spell/P_Blood.jpg,nolink,25x25,Blood);1|||戦闘/陸上専用|出血|
|~|~|&gt;|&gt;|&gt;|&gt;|敵1体を大量出血させ病気にしようと試みます|
|Blood Magic Lv3|Gift of the First Soul|&amp;ref(Spell/P_Blood.jpg,nolink,25x25,Blood);1|||戦闘/水陸両用|強化|
|~|~|&gt;|&gt;|&gt;|&gt;|味方1体に再生能力を与えます|
|Blood Magic Lv4|Bind Jaguar Fiends|&amp;ref(Spell/P_Blood.jpg,nolink,25x25,Blood);1|&amp;ref(Spell/P_Fire.jpg,nolink,25x25,Fire);1|&amp;ref(Spell/V_Blood.jpg,nolink,25x25,Blood Slave);16|儀式/陸上専用|兵士召喚|
|~|~|&gt;|&gt;|&gt;|&gt;|神聖なる空飛ぶ獣の悪魔Ozelotlを3体召喚します|
|Blood Magic Lv7|Contact Onaqui|&amp;ref(Spell/P_Blood.jpg,nolink,25x25,Blood);4||&amp;ref(Spell/V_Blood.jpg,nolink,25x25,Blood Slave);101|儀式/陸上専用|指揮官召喚|
|~|~|&gt;|&gt;|&gt;|&gt;|蝙蝠を従える強大なる悪魔Onaquiを召喚します|
|Blood Magic Lv8|Rain of Jaguars|&amp;ref(Spell/P_Blood.jpg,nolink,25x25,Blood);6|&amp;ref(Spell/P_Fire.jpg,nolink,25x25,Fire);2|&amp;ref(Spell/V_Blood.jpg,nolink,25x25,Blood Slave);40|儀式/陸上専用|兵士召喚|
|~|~|&gt;|&gt;|&gt;|&gt;|神聖なる空飛ぶ獣の悪魔Ozelotlを14+体召喚します|
***固有アイテム
なし
**聖職
***支配圏特殊効果
なし
***聖職者特殊能力
なし
</v>
      </c>
    </row>
    <row r="93" spans="1:31" x14ac:dyDescent="0.15">
      <c r="A93" t="s">
        <v>3012</v>
      </c>
      <c r="B93" t="s">
        <v>14342</v>
      </c>
      <c r="C93" t="s">
        <v>14343</v>
      </c>
      <c r="D93" t="s">
        <v>14344</v>
      </c>
      <c r="E93" s="10" t="s">
        <v>15244</v>
      </c>
      <c r="F93" s="10" t="s">
        <v>15225</v>
      </c>
      <c r="L93" t="s">
        <v>15309</v>
      </c>
      <c r="M93" t="s">
        <v>15117</v>
      </c>
      <c r="P93">
        <v>4</v>
      </c>
      <c r="T93">
        <v>100</v>
      </c>
      <c r="U93">
        <v>500</v>
      </c>
      <c r="W93">
        <v>400</v>
      </c>
      <c r="Y93" t="s">
        <v>15226</v>
      </c>
      <c r="Z93" t="s">
        <v>15227</v>
      </c>
      <c r="AA93" t="s">
        <v>15228</v>
      </c>
      <c r="AB93" t="str">
        <f t="shared" si="7"/>
        <v>|BGCOLOR(#FDFDFD):[[&amp;ref(Phlegra.jpg,nolink,50x65,Phlegra, Sleeping Giants);&gt;./Phlegra]]</v>
      </c>
      <c r="AC93" t="str">
        <f t="shared" ca="1" si="8"/>
        <v>|BGCOLOR(#FAEBD7):[[''Phlegra''&gt;./Phlegra]]</v>
      </c>
      <c r="AD93" t="str">
        <f t="shared" ca="1" si="9"/>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|BGCOLOR(#FAEBD7):[[''Xibalba''&gt;./Xibalba]]|BGCOLOR(#FAEBD7):[[''Phlegra''&gt;./Phlegra]]</v>
      </c>
      <c r="AE93" t="str">
        <f ca="1">CONCATENATE("*",B93,", ",C93,CHAR(10),E93,CHAR(10),"**国勢",CHAR(10),"|種族|",F93,"|",CHAR(10),"|経済|",G93,"|",CHAR(10),"|気候|",IF(H93&lt;&gt;"",REPT(SUBSTITUTE(SUBSTITUTE(LEFT(H93,4),"Heat","&amp;ref(Spell/S_Heat.jpg,nolink,25x25,Heat);"),"Cold","&amp;ref(Spell/S_Cold.jpg,nolink,25x25,Cold);"),RIGHT(H93,1)),""),"|",CHAR(10),"|祝福|",SUBSTITUTE(SUBSTITUTE(SUBSTITUTE(SUBSTITUTE(SUBSTITUTE(SUBSTITUTE(SUBSTITUTE(SUBSTITUTE(J93,"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93&amp;" "&amp;B93&amp;" 指揮官 S",Troops!$A:$A,0)&amp;":AJ"&amp;MATCH(A93&amp;" "&amp;B93&amp;" 指揮官 E",Troops!$A:$A,0))),myConcat(INDIRECT("Troops!AJ"&amp;MATCH(A93&amp;" "&amp;B93&amp;" 指揮官 S",Troops!$A:$A,0)))),CHAR(10),"***兵士",CHAR(10),"|名称|種別|コスト|&gt;|雇用条件|指揮枠|行軍|",CHAR(10),IFERROR(myConcat(INDIRECT("Troops!AJ"&amp;MATCH(A93&amp;" "&amp;B93&amp;" 兵士 S",Troops!$A:$A,0)&amp;":AJ"&amp;MATCH(A93&amp;" "&amp;B93&amp;" 兵士 E",Troops!$A:$A,0))),myConcat(INDIRECT("Troops!AJ"&amp;MATCH(A93&amp;" "&amp;B93&amp;" 指揮官 S",Troops!$A:$A,0)))),"**守備隊",CHAR(10),"|種別|指揮官|兵士|備考|",CHAR(10),IFERROR(myConcat(INDIRECT("Defence!H"&amp;MATCH(A93&amp;" "&amp;B93&amp;" S",Defence!$A:$A,0)&amp;":H"&amp;MATCH(A93&amp;" "&amp;B93&amp;" E",Defence!$A:$A,0))),myConcat(INDIRECT("Defence!H"&amp;MATCH(A93&amp;" "&amp;B93&amp;" S",Defence!$A:$A,0)))),CHAR(10),"**建造物",CHAR(10),"***首都要塞",CHAR(10),"|名称|管理力|指揮官雇用|兵士雇用|食糧庫|守備隊倍率|防壁強度|",CHAR(10),VLOOKUP(L93,Fort!$D:$M,10,FALSE),CHAR(10),"***陸上要塞",CHAR(10),"|名称|建造費|工期|管理力|指揮官雇用|兵士雇用|食糧庫|守備隊倍率|防壁強度|",CHAR(10),IFERROR(myConcat(INDIRECT(ADDRESS(MATCH(M93&amp;"1",Fort!$A:$A,0),MATCH(T93,Fort!$1:$1,0),3,1,"Fort")&amp;":"&amp;ADDRESS(MATCH(M93&amp;P93,Fort!$A:$A,0),MATCH(T93,Fort!$1:$1,0),3,1))),myConcat(INDIRECT(ADDRESS(MATCH(M93&amp;"1",Fort!$A:$A,0),MATCH(T93,Fort!$1:$1,0),3,1,"Fort")))),IFERROR("***沿岸要塞"&amp;CHAR(10)&amp;"|名称|建造費|工期|管理力|指揮官雇用|兵士雇用|食糧庫|守備隊倍率|防壁強度|"&amp;CHAR(10)&amp;IFERROR(myConcat(INDIRECT(ADDRESS(MATCH(N93&amp;"1",Fort!$A:$A,0),MATCH(T93,Fort!$1:$1,0),3,1,"Fort")&amp;":"&amp;ADDRESS(MATCH(N93&amp;Q93,Fort!$A:$A,0),MATCH(T93,Fort!$1:$1,0),3,1))),myConcat(INDIRECT(ADDRESS(MATCH(N93&amp;"1",Fort!$A:$A,0),MATCH(T93,Fort!$1:$1,0),3,1,"Fort")))&amp;CHAR(10)),""),"***水中要塞",CHAR(10),IFERROR("|名称|建造費|工期|管理力|指揮官雇用|兵士雇用|食糧庫|守備隊倍率|防壁強度|"&amp;CHAR(10)&amp;IFERROR(myConcat(INDIRECT(ADDRESS(MATCH(O93&amp;"1",Fort!$A:$A,0),MATCH(T93,Fort!$1:$1,0),3,1,"Fort")&amp;":"&amp;ADDRESS(MATCH(O93&amp;R93,Fort!$A:$A,0),MATCH(T93,Fort!$1:$1,0),3,1))),myConcat(INDIRECT(ADDRESS(MATCH(O93&amp;"1",Fort!$A:$A,0),MATCH(T93,Fort!$1:$1,0),3,1,"Fort")))),"建造不可"),CHAR(10),"***研究所と寺院",CHAR(10),"|設備|費用|特殊効果|",CHAR(10),"|研究所|",IF(U93&lt;&gt;500,"''"&amp;U93&amp;"''",U93),"|",V93,"|",CHAR(10),"|寺院|",IF(W93&lt;&gt;400,"''"&amp;W93&amp;"''",W93),"|",X93,"|",CHAR(10),"**魔法",CHAR(10),"***魔法資源",CHAR(10),"|魔法土地|",Y93,"|",CHAR(10),"|宝石収入|",SUBSTITUTE(SUBSTITUTE(SUBSTITUTE(SUBSTITUTE(SUBSTITUTE(SUBSTITUTE(SUBSTITUTE(SUBSTITUTE(Z93,"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Slave);"),"|",CHAR(10),"|特殊機能|",AA93,"|",CHAR(10),"***魔法技能",CHAR(10),"|名称|雇用|固定魔力|変動魔力|研究力|特殊能力|",CHAR(10),IFERROR(myConcat(INDIRECT("MagicSkill!AM"&amp;MATCH(A93&amp;" "&amp;B93&amp;" S",MagicSkill!$A:$A,0)&amp;":AM"&amp;MATCH(A93&amp;" "&amp;B93&amp;" E",MagicSkill!$A:$A,0))),myConcat(INDIRECT("MagicSkill!AM"&amp;MATCH(A93&amp;" "&amp;B93&amp;" S",MagicSkill!$A:$A,0)))),CHAR(10),"***固有呪文",CHAR(10),IFERROR(CHAR(10)&amp;"|領域|名称|主系統|副系統|消費|使用場面|簡易分類|"&amp;CHAR(10)&amp;IFERROR(myConcat(INDIRECT("NationalSpellWork!E"&amp;MATCH(A93&amp;" "&amp;B93&amp;" S",NationalSpellWork!$A:$A,0)&amp;":E"&amp;MATCH(A93&amp;" "&amp;B93&amp;" E",NationalSpellWork!$A:$A,0))),myConcat(INDIRECT("NationalSpellWork!E"&amp;MATCH(A93&amp;" "&amp;B93&amp;" S",NationalSpellWork!$A:$A,0)))),"なし"),CHAR(10),"***固有アイテム",CHAR(10),IFERROR(IFERROR(myConcat(INDIRECT("NationalItemWork!E"&amp;MATCH(A93&amp;" "&amp;B93&amp;" S",NationalItemWork!$A:$A,0)&amp;":E"&amp;MATCH(A93&amp;" "&amp;B93&amp;" E",NationalItemWork!$A:$A,0))),myConcat(INDIRECT("NationalItemWork!E"&amp;MATCH(A93&amp;" "&amp;B93&amp;" S",NationalItemWork!$A:$A,0)))),"なし"),CHAR(10),"**聖職",CHAR(10),"***支配圏特殊効果",CHAR(10),IF(I93&lt;&gt;"",I93,"なし"),CHAR(10),"***聖職者特殊能力",CHAR(10),IF(K93&lt;&gt;"",K93,"なし"),CHAR(10))</f>
        <v xml:space="preserve">*Phlegra, Sleeping Giants
Phlegraは、かつてこの地を自らとしていた、怪物のような巨人への恒常的な恐怖を抱きながら生きる、人間の奴隷の国です。
何世紀にも渡り、かの巨人たちは不在でしたが、彼らの専制的な統治の記憶だけは残っています。
Phlegraの住民の大半は人間の奴隷と奴隷監督官で、彼らは以前Phlegraの丘の斜面で牧歌的生活を送っていた、若きCyclopeの戦士階級によって支配されています。
かつてこの地を支配していたTyrantたちは、人間の神々に戦争を仕掛けたMekoneのGiganteの子孫でした。
その罪のために罰され、Giganteは幽閉されて恐ろしい姿に変えられました。
幽閉を免れた者たちはTyrantとなり、Phlegraの統治者として人間の使用人を用い、奴隷王国を築きました。
しかしTyrantらは互いを、そして彼らが統治した土地そのものを破壊し合いました。
徐々に彼らの数と影響力は失われていき、やがて彼らの使用人たちは、事実上自らが統治者となりました。
現在、人間の奴隷監督官は、不在のTyrantの名の下で王国を統治し、そして眠れる巨人たちが決して目覚めないよう願っています。
**国勢
|種族|人間、サイクロプス|
|経済||
|気候||
|祝福||
**正規軍
***指揮官
|名称|種別|コスト|&gt;|雇用条件|指揮能力|行軍|
|BGCOLOR(#F5F5F5):Phlegran Commander|指揮官|&amp;ref(Nation/C_Gold.jpg,nolink,25x25,Gold);45&amp;ref(Nation/C_Resource.jpg,nolink,25x25,Resource);26&amp;ref(Nation/C_Command.jpg,nolink,25x25,Commander Point);1|&amp;ref(Nation/R_Fort.jpg,nolink,25x25,Land Fortress);||&amp;ref(Nation/Squad.jpg,nolink,25x25,Squad);2&amp;ref(Nation/LivingLead.jpg,nolink,25x25,Leadership);40&amp;ref(Item/Taskmaster.jpg,nolink,25x25,Taskmaster (+2));|14|
|~|&gt;|&gt;|&gt;|&gt;|&gt;|BGCOLOR(#F5F5F5):標準的な指揮官。腕は悪く士気も低いが維持費が安い|
|BGCOLOR(#F5F5F5):Phlegran Priest|聖職者&amp;ref(Nation/Sacred.jpg,nolink,25x25,Sacred);|&amp;ref(Nation/C_Gold.jpg,nolink,25x25,Gold);65&amp;ref(Nation/C_Resource.jpg,nolink,25x25,Resource);1&amp;ref(Nation/C_Command.jpg,nolink,25x25,Commander Point);1|&amp;ref(Nation/R_Fort.jpg,nolink,25x25,Land Fortress);|&amp;ref(Spell/P_Holy.jpg,nolink,25x25,Temple Needed);|&amp;ref(Nation/Squad.jpg,nolink,25x25,Squad);2&amp;ref(Nation/LivingLead.jpg,nolink,25x25,Leadership);40&amp;ref(Item/Taskmaster.jpg,nolink,25x25,Taskmaster (+1));|16|
|~|&gt;|&gt;|&gt;|&gt;|&gt;|BGCOLOR(#F5F5F5):レベル1の聖職者。滞在する州の不安度を少しずつ低下|
|BGCOLOR(#F5F5F5):Phlegran Cataphract Commander|指揮官|&amp;ref(Nation/C_Gold.jpg,nolink,25x25,Gold);90&amp;ref(Nation/C_Resource.jpg,nolink,25x25,Resource);47&amp;ref(Nation/C_Command.jpg,nolink,25x25,Commander Point);2|&amp;ref(Nation/R_Fort.jpg,nolink,25x25,Land Fortress);||&amp;ref(Nation/Squad.jpg,nolink,25x25,Squad);3&amp;ref(Nation/LivingLead.jpg,nolink,25x25,Leadership);80&amp;ref(Item/Taskmaster.jpg,nolink,25x25,Taskmaster (+3));|18|
|~|&gt;|&gt;|&gt;|&gt;|&gt;|BGCOLOR(#F5F5F5):上位指揮官。指揮能力に優れ行軍も早い|
|BGCOLOR(#F5F5F5):Shackled Mage|魔術師|&amp;ref(Nation/C_Gold.jpg,nolink,25x25,Gold);70&amp;ref(Nation/C_Resource.jpg,nolink,25x25,Resource);1&amp;ref(Nation/C_Command.jpg,nolink,25x25,Commander Point);2|&amp;ref(Nation/R_Fort.jpg,nolink,25x25,Land Fortress);|&amp;ref(Spell/P_Research.jpg,nolink,25x25,Lab Needed);|&amp;ref(Nation/Squad.jpg,nolink,25x25,Squad);1&amp;ref(Nation/MagicLead.jpg,nolink,25x25,Magic Leadership);5|14|
|~|&gt;|&gt;|&gt;|&gt;|&gt;|BGCOLOR(#F5F5F5):火風水地から1系統を持つ魔術師。自動的に集団詠唱を支援する|
|BGCOLOR(#F5F5F5):Phlegran Oppressor|魔術師|&amp;ref(Nation/C_Gold.jpg,nolink,25x25,Gold);115&amp;ref(Nation/C_Resource.jpg,nolink,25x25,Resource);1&amp;ref(Nation/C_Command.jpg,nolink,25x25,Commander Point);2|&amp;ref(Nation/R_Fort.jpg,nolink,25x25,Land Fortress);|&amp;ref(Spell/P_Research.jpg,nolink,25x25,Lab Needed);|&amp;ref(Nation/Squad.jpg,nolink,25x25,Squad);2&amp;ref(Nation/LivingLead.jpg,nolink,25x25,Leadership);45&amp;ref(Nation/MagicLead.jpg,nolink,25x25,Magic Leadership);15&amp;ref(Item/Taskmaster.jpg,nolink,25x25,Taskmaster (+2));|14|
|~|&gt;|&gt;|&gt;|&gt;|&gt;|BGCOLOR(#F5F5F5):火、地などの魔法を持つ。自動的に集団詠唱の利用側となる|
|BGCOLOR(#F5F5F5):Oppressor General|魔術師|&amp;ref(Nation/C_Gold.jpg,nolink,25x25,Gold);135&amp;ref(Nation/C_Resource.jpg,nolink,25x25,Resource);21&amp;ref(Nation/C_Command.jpg,nolink,25x25,Commander Point);2|&amp;ref(Nation/R_Fort.jpg,nolink,25x25,Land Fortress);|&amp;ref(Spell/P_Research.jpg,nolink,25x25,Lab Needed);|&amp;ref(Nation/Squad.jpg,nolink,25x25,Squad);3&amp;ref(Nation/LivingLead.jpg,nolink,25x25,Leadership);80&amp;ref(Nation/MagicLead.jpg,nolink,25x25,Magic Leadership);50&amp;ref(Item/Taskmaster.jpg,nolink,25x25,Taskmaster (+2));|14|
|~|&gt;|&gt;|&gt;|&gt;|&gt;|BGCOLOR(#F5F5F5):地などの魔法技能を持つ。集団詠唱に加え指揮能力も備える|
|BGCOLOR(#F5F5F5):Cyclope Commander|指揮官|&amp;ref(Nation/C_Gold.jpg,nolink,25x25,Gold);75&amp;ref(Nation/C_Resource.jpg,nolink,25x25,Resource);83&amp;ref(Nation/C_Command.jpg,nolink,25x25,Commander Point);1|&amp;ref(Nation/R_Fort.jpg,nolink,25x25,Land Fortress);||&amp;ref(Nation/Squad.jpg,nolink,25x25,Squad);2&amp;ref(Nation/LivingLead.jpg,nolink,25x25,Leadership);60&amp;ref(Item/Taskmaster.jpg,nolink,25x25,Taskmaster (+2));|14|
|~|&gt;|&gt;|&gt;|&gt;|&gt;|BGCOLOR(#F5F5F5):大型の指揮官。傲慢な大型兵士の指揮に必要|
|BGCOLOR(#F5F5F5):Cyclope Smith|魔術師|&amp;ref(Nation/C_Gold.jpg,nolink,25x25,Gold);240&amp;ref(Nation/C_Resource.jpg,nolink,25x25,Resource);3&amp;ref(Nation/C_Command.jpg,nolink,25x25,Commander Point);2|&amp;ref(Nation/R_Capital.jpg,nolink,25x25,National Capital);|&amp;ref(Spell/P_Research.jpg,nolink,25x25,Lab Needed);|&amp;ref(Nation/Squad.jpg,nolink,25x25,Squad);2&amp;ref(Nation/LivingLead.jpg,nolink,25x25,Leadership);45+&amp;ref(Nation/MagicLead.jpg,nolink,25x25,Magic Leadership);15+|22|
|~|&gt;|&gt;|&gt;|&gt;|&gt;|BGCOLOR(#F5F5F5):火、地などの魔法技能を持つ鍛冶師。要塞では資源も生産する|
|BGCOLOR(#F5F5F5):Oppressor Archon|聖職者&amp;ref(Nation/Sacred.jpg,nolink,25x25,Sacred);|&amp;ref(Nation/C_Gold.jpg,nolink,25x25,Gold);335&amp;ref(Nation/C_Resource.jpg,nolink,25x25,Resource);1&amp;ref(Nation/C_Command.jpg,nolink,25x25,Commander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Needed);|&amp;ref(Nation/Squad.jpg,nolink,25x25,Squad);2&amp;ref(Nation/LivingLead.jpg,nolink,25x25,Leadership);45+&amp;ref(Nation/MagicLead.jpg,nolink,25x25,Magic Leadership);40+&amp;ref(Item/Taskmaster.jpg,nolink,25x25,Taskmaster (+2));|10|
|~|&gt;|&gt;|&gt;|&gt;|&gt;|BGCOLOR(#F5F5F5):レベル2の聖職者。火風水地星の魔法技能を持ち集団詠唱を活かす|
|BGCOLOR(#F5F5F5):Laestrygonian Tyrant|魔術師|&amp;ref(Nation/C_Gold.jpg,nolink,25x25,Gold);600&amp;ref(Nation/C_Resource.jpg,nolink,25x25,Resource);8&amp;ref(Nation/C_Command.jpg,nolink,25x25,Commander Point);6|&amp;ref(Nation/R_Capital.jpg,nolink,25x25,National Capital);|&amp;ref(Spell/P_Research.jpg,nolink,25x25,Lab Needed);|&amp;ref(Nation/Squad.jpg,nolink,25x25,Squad);1&amp;ref(Nation/LivingLead.jpg,nolink,25x25,Leadership);30+&amp;ref(Nation/MagicLead.jpg,nolink,25x25,Magic Leadership);35+&amp;ref(Nation/UndeadLead.jpg,nolink,25x25,Undead Leadership);60+&amp;ref(Item/Taskmaster.jpg,nolink,25x25,Taskmaster (+4));|14&amp;ref(Nation/Poor-Amphibian.jpg,nolink,25x25,Poor Amphibian);|
|~|&gt;|&gt;|&gt;|&gt;|&gt;|BGCOLOR(#F5F5F5):火地死などの魔法と強大な身体能力を持つ巨人。イベント後のみ雇用可能に|
***兵士
|名称|種別|コスト|&gt;|雇用条件|指揮枠|行軍|
|BGCOLOR(#F5F5F5):Helote Archer|射手|&amp;ref(Nation/C_Gold.jpg,nolink,25x25,Gold);8&amp;ref(Nation/C_Resource.jpg,nolink,25x25,Resource);5&amp;ref(Nation/C_Recruitment.jpg,nolink,25x25,Recruitment Point);4|&amp;ref(Nation/R_Fort.jpg,nolink,25x25,Land Fortress);||&amp;ref(Nation/LivingLead.jpg,nolink,25x25,Living);&amp;ref(Nation/Slave.jpg,nolink,25x25,Slave);|14|
|~|&gt;|&gt;|&gt;|&gt;|&gt;|BGCOLOR(#F5F5F5):短弓を使う奴隷弓兵。安価に数を出せる|
|BGCOLOR(#F5F5F5):Helote Crossbowman|射手|&amp;ref(Nation/C_Gold.jpg,nolink,25x25,Gold);8&amp;ref(Nation/C_Resource.jpg,nolink,25x25,Resource);26&amp;ref(Nation/C_Recruitment.jpg,nolink,25x25,Recruitment Point);4|&amp;ref(Nation/R_Fort.jpg,nolink,25x25,Land Fortress);||&amp;ref(Nation/LivingLead.jpg,nolink,25x25,Living);&amp;ref(Nation/Slave.jpg,nolink,25x25,Slave);|12|
|~|&gt;|&gt;|&gt;|&gt;|&gt;|BGCOLOR(#F5F5F5):弩を使う弓兵。資源消費は重いが防御力は高め|
|BGCOLOR(#F5F5F5):Helote Soldier|歩兵|&amp;ref(Nation/C_Gold.jpg,nolink,25x25,Gold);8&amp;ref(Nation/C_Resource.jpg,nolink,25x25,Resource);26&amp;ref(Nation/C_Recruitment.jpg,nolink,25x25,Recruitment Point);4|&amp;ref(Nation/R_Fort.jpg,nolink,25x25,Land Fortress);||&amp;ref(Nation/LivingLead.jpg,nolink,25x25,Living);&amp;ref(Nation/Slave.jpg,nolink,25x25,Slave);|12|
|~|&gt;|&gt;|&gt;|&gt;|&gt;|BGCOLOR(#F5F5F5):長剣と盾を持つ重歩兵。経験を積み研究所に行くと昇格|
|BGCOLOR(#F5F5F5):Mouflon Cataphract|騎兵|&amp;ref(Nation/C_Gold.jpg,nolink,25x25,Gold);30&amp;ref(Nation/C_Resource.jpg,nolink,25x25,Resource);47&amp;ref(Nation/C_Recruitment.jpg,nolink,25x25,Recruitment Point);39|&amp;ref(Nation/R_Fort.jpg,nolink,25x25,Land Fortress);||&amp;ref(Nation/LivingLead.jpg,nolink,25x25,Living);&amp;ref(Nation/Slave.jpg,nolink,25x25,Slave);|16&amp;ref(Nation/Mountain-Survival.jpg,nolink,25x25,Mountain Survival);|
|~|&gt;|&gt;|&gt;|&gt;|&gt;|BGCOLOR(#F5F5F5):突撃槍、長剣、盾を持つ重騎兵。乗物の頭突きも強烈|
|BGCOLOR(#F5F5F5):Cyclope Soldier|歩兵|&amp;ref(Nation/C_Gold.jpg,nolink,25x25,Gold);40&amp;ref(Nation/C_Resource.jpg,nolink,25x25,Resource);67&amp;ref(Nation/C_Recruitment.jpg,nolink,25x25,Recruitment Point);17|4/&amp;ref(Nation/R_Fort.jpg,nolink,25x25,Land Fortress);||&amp;ref(Nation/LivingLead.jpg,nolink,25x25,Living);&amp;ref(Nation/Enlarged.jpg,nolink,25x25,Size 4 or larger commander are needed);|14|
|~|&gt;|&gt;|&gt;|&gt;|&gt;|BGCOLOR(#F5F5F5):魔法の槍と丸盾を持つ重歩兵。巨人の力から繰り出される一突きは強烈|
|BGCOLOR(#F5F5F5):Iron Guard|歩兵|&amp;ref(Nation/C_Gold.jpg,nolink,25x25,Gold);15&amp;ref(Nation/C_Resource.jpg,nolink,25x25,Resource);35&amp;ref(Nation/C_Recruitment.jpg,nolink,25x25,Recruitment Point);16|&amp;ref(Nation/R_Capital.jpg,nolink,25x25,National Capital);||&amp;ref(Nation/MagicLead.jpg,nolink,25x25,Magic Being);&amp;ref(Nation/Slave.jpg,nolink,25x25,Slave);|10|
|~|&gt;|&gt;|&gt;|&gt;|&gt;|BGCOLOR(#F5F5F5):長剣と盾を持つ重歩兵。逃走防止の首輪により異常な士気を持つ|
|BGCOLOR(#F5F5F5):Laestrygonian|魔獣|&amp;ref(Nation/C_Gold.jpg,nolink,25x25,Gold);250&amp;ref(Nation/C_Resource.jpg,nolink,25x25,Resource);8&amp;ref(Nation/C_Recruitment.jpg,nolink,25x25,Recruitment Point);66|0/&amp;ref(Nation/R_Capital.jpg,nolink,25x25,National Capital);||&amp;ref(Nation/LivingLead.jpg,nolink,25x25,Living);|12&amp;ref(Nation/Poor-Amphibian.jpg,nolink,25x25,Poor Amphibian);|
|~|&gt;|&gt;|&gt;|&gt;|&gt;|BGCOLOR(#F5F5F5):怪物化した巨人の末裔。イベント後に固有世界呪附発動で雇用可能に|
|BGCOLOR(#F5F5F5):Iron Bound|歩兵|&amp;ref(Nation/C_Gold.jpg,nolink,25x25,Gold);8&amp;ref(Nation/C_Resource.jpg,nolink,25x25,Resource);31&amp;ref(Nation/C_Recruitment.jpg,nolink,25x25,Recruitment Point);4|&amp;ref(Nation/Promotion.jpg,nolink,25x25,Promotion);|&amp;ref(Spell/P_Research.jpg,nolink,25x25,Lab Needed);|&amp;ref(Nation/MagicLead.jpg,nolink,25x25,Magic Being);&amp;ref(Nation/Slave.jpg,nolink,25x25,Slave);|10|
|~|&gt;|&gt;|&gt;|&gt;|&gt;|BGCOLOR(#F5F5F5):昇格した奴隷兵士。鎧が強化され逃走防止の首輪を持つ|
**守備隊
|種別|指揮官|兵士|備考|
|陸上下位|Phlegran Commander|Helote Soldier:10　Helote Archer:10||
|陸上上位|Cyclope Commander|Helote Crossbowman:10||
|陸上要塞|Phlegran Commander|Helote Crossbowman:5||
**建造物
***首都要塞
|名称|管理力|指揮官雇用|兵士雇用|食糧庫|守備隊倍率|防壁強度|
|Giant Citadel|60|+2|+125%|5000|4|1000|
***陸上要塞
|名称|建造費|工期|管理力|指揮官雇用|兵士雇用|食糧庫|守備隊倍率|防壁強度|
|Palisades|600|4|15|+0|+50%|100|1|100|
|Fortress|300|2|30|+1|+75%|500|2|250|
|Castle|300|2|45|+1|+100%|1500|3|500|
|Citadel|450|3|60|+2|+125%|5000|4|750|
***水中要塞
建造不可
***研究所と寺院
|設備|費用|特殊効果|
|研究所|500||
|寺院|400||
**魔法
***魔法資源
|魔法土地|Telepylos, The Burning Mountain (Shattered Volcano)|
|宝石収入|&amp;ref(Spell/V_Fire.jpg,nolink,25x25,Fire Gem);3&amp;ref(Spell/V_Earth.jpg,nolink,25x25,Earth Gem);1（&amp;ref(Spell/V_Fire.jpg,nolink,25x25,Fire Gem);1&amp;ref(Spell/V_Earth.jpg,nolink,25x25,Earth Gem);1&amp;ref(Spell/V_Death.jpg,nolink,25x25,Death Gem);1）|
|特殊機能|The Burning MountainがやがてShattered Volcanoへ変化、宝石収入が変動しLaestrygonian解禁|
***魔法技能
|名称|雇用|固定魔力|変動魔力|研究力|特殊能力|
|Phlegran Priest|&amp;ref(Nation/R_Fort.jpg,nolink,25x25,Land Fortress);|&amp;ref(Spell/P_Holy.jpg,nolink,25x25,Holy);1|||&amp;ref(Nation/Sacred.jpg,nolink,25x25,Sacred);&amp;ref(Nation/Slave.jpg,nolink,25x25,Slave);|
|Shackled Mage|&amp;ref(Nation/R_Fort.jpg,nolink,25x25,Land Fortress);||&amp;ref(Spell/P_Fire.jpg,nolink,25x25,Fire);&amp;ref(Spell/P_Air.jpg,nolink,25x25,Air);&amp;ref(Spell/P_Water.jpg,nolink,25x25,Water);&amp;ref(Spell/P_Earth.jpg,nolink,25x25,Earth);+1:100%|&amp;ref(Spell/P_Research.jpg,nolink,25x25,Research);5|&amp;ref(Nation/Inept-Researcher.jpg,nolink,25x25,Inept Researcher (-2));&amp;ref(Nation/Communion-Slave.jpg,nolink,25x25,Communion Slave);&amp;ref(Nation/Slave.jpg,nolink,25x25,Slave);|
|Phlegran Oppressor|&amp;ref(Nation/R_Fort.jpg,nolink,25x25,Land Fortress);|&amp;ref(Spell/P_Fire.jpg,nolink,25x25,Fire);1&amp;ref(Spell/P_Earth.jpg,nolink,25x25,Earth);1|&amp;ref(Spell/P_Air.jpg,nolink,25x25,Air);&amp;ref(Spell/P_Water.jpg,nolink,25x25,Water);+1:100%|&amp;ref(Spell/P_Research.jpg,nolink,25x25,Research);11|&amp;ref(Nation/Communion-Master.jpg,nolink,25x25,Communion Master);|
|Oppressor General|&amp;ref(Nation/R_Fort.jpg,nolink,25x25,Land Fortress);|&amp;ref(Spell/P_Earth.jpg,nolink,25x25,Earth);1|&amp;ref(Spell/P_Fire.jpg,nolink,25x25,Fire);&amp;ref(Spell/P_Air.jpg,nolink,25x25,Air);&amp;ref(Spell/P_Water.jpg,nolink,25x25,Water);+1:100%|&amp;ref(Spell/P_Research.jpg,nolink,25x25,Research);9|&amp;ref(Nation/Communion-Master.jpg,nolink,25x25,Communion Master);|
|Cyclope Smith|&amp;ref(Nation/R_Capital.jpg,nolink,25x25,National Capital);|&amp;ref(Spell/P_Fire.jpg,nolink,25x25,Fire);1&amp;ref(Spell/P_Earth.jpg,nolink,25x25,Earth);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11|&amp;ref(Nation/Master-Smith.jpg,nolink,25x25,Master Smith (1));&amp;ref(Nation/Resource-Bonus.jpg,nolink,25x25,Resource Bonus (20));|
|Oppressor Archon|&amp;ref(Nation/R_Capital.jpg,nolink,25x25,National Capital);|&amp;ref(Spell/P_Fire.jpg,nolink,25x25,Fire);1&amp;ref(Spell/P_Air.jpg,nolink,25x25,Air);1&amp;ref(Spell/P_Water.jpg,nolink,25x25,Water);1&amp;ref(Spell/P_Earth.jpg,nolink,25x25,Earth);1&amp;ref(Spell/P_Astral.jpg,nolink,25x25,Astral);1&amp;ref(Spell/P_Holy.jpg,nolink,25x25,Holy);2|&amp;ref(Spell/P_Fire.jpg,nolink,25x25,Fire);&amp;ref(Spell/P_Earth.jpg,nolink,25x25,Earth);+1:100%&amp;br;&amp;ref(Spell/P_Fire.jpg,nolink,25x25,Fire);&amp;ref(Spell/P_Air.jpg,nolink,25x25,Air);&amp;ref(Spell/P_Earth.jpg,nolink,25x25,Earth);&amp;ref(Spell/P_Astral.jpg,nolink,25x25,Astral);+1:100%&amp;br;&amp;ref(Spell/P_Fire.jpg,nolink,25x25,Fire);&amp;ref(Spell/P_Air.jpg,nolink,25x25,Air);&amp;ref(Spell/P_Earth.jpg,nolink,25x25,Earth);&amp;ref(Spell/P_Astral.jpg,nolink,25x25,Astral);+1:10%|&amp;ref(Spell/P_Research.jpg,nolink,25x25,Research);19+|&amp;ref(Nation/Communion-Master.jpg,nolink,25x25,Communion Master);&amp;ref(Nation/Sacred.jpg,nolink,25x25,Sacred);|
|Laestrygonian Tyrant|&amp;ref(Nation/R_Capital.jpg,nolink,25x25,National Capital);|&amp;ref(Spell/P_Fire.jpg,nolink,25x25,Fire);4&amp;ref(Spell/P_Earth.jpg,nolink,25x25,Earth);3&amp;ref(Spell/P_Death.jpg,nolink,25x25,Death);2|&amp;ref(Spell/P_Fire.jpg,nolink,25x25,Fire);&amp;ref(Spell/P_Air.jpg,nolink,25x25,Air);&amp;ref(Spell/P_Earth.jpg,nolink,25x25,Earth);&amp;ref(Spell/P_Death.jpg,nolink,25x25,Death);+1:10%|&amp;ref(Spell/P_Research.jpg,nolink,25x25,Research);13+|&amp;ref(Nation/Inept-Researcher.jpg,nolink,25x25,Inept Researcher (-10));&amp;ref(Nation/Combat-Caster.jpg,nolink,25x25,Combat Caster);&amp;ref(Nation/Heretic.jpg,nolink,25x25,Heretic (1));|
***固有呪文
|領域|名称|主系統|副系統|消費|使用場面|簡易分類|
|Conjuration Lv5|Summon Hound of Twilight|&amp;ref(Spell/P_Earth.jpg,nolink,25x25,Earth);2|&amp;ref(Spell/P_Death.jpg,nolink,25x25,Death);1|&amp;ref(Spell/V_Earth.jpg,nolink,25x25,Earth Gem);4|儀式/陸上専用|兵士召喚|
|~|~|&gt;|&gt;|&gt;|&gt;|双頭の猟犬Hound of Twilightを1体召喚します|
|Conjuration Lv5|Procession of the Underworld|&amp;ref(Spell/P_Death.jpg,nolink,25x25,Death);3||&amp;ref(Spell/V_Death.jpg,nolink,25x25,Death Gem);13|儀式/陸上専用|兵士召喚|
|~|~|&gt;|&gt;|&gt;|&gt;|破滅の炎の松明を持つ冥界の精霊Lampadを12体召喚します|
|Conjuration Lv6|Bind Keres|&amp;ref(Spell/P_Death.jpg,nolink,25x25,Death);2||&amp;ref(Spell/V_Death.jpg,nolink,25x25,Death Gem);12|儀式/陸上専用|兵士召喚|
|~|~|&gt;|&gt;|&gt;|&gt;|透明な恐るべき女悪魔Kerを3体召喚します|
|Construction Lv7|Forge Brass Bull|&amp;ref(Spell/P_Fire.jpg,nolink,25x25,Fire);3|&amp;ref(Spell/P_Earth.jpg,nolink,25x25,Earth);3|&amp;ref(Spell/V_Fire.jpg,nolink,25x25,Fire Gem);30|儀式/陸上専用|兵士召喚|
|~|~|&gt;|&gt;|&gt;|&gt;|炎を吐く真鍮の牛Khalkotaurosを1体召喚します|
|Thaumaturgy Lv7|Gigantomachia|&amp;ref(Spell/P_Earth.jpg,nolink,25x25,Earth);5|&amp;ref(Spell/P_Fire.jpg,nolink,25x25,Fire);4|&amp;ref(Spell/V_Earth.jpg,nolink,25x25,Earth Gem);60|儀式/水陸両用|世界呪附|
|~|~|&gt;|&gt;|&gt;|&gt;|自国の支配力拡散を助け制限雇用の枠を拡張します|
***固有アイテム
|Construction Lv0|BGCOLOR(#000000):&amp;ref(Item/Helms/Oppressors-Headband.jpg,nolink,75x75,Oppressors Headband);|BGCOLOR(BLACK):COLOR(WHITE):''Oppressors Headband''|冠|&amp;ref(Spell/P_Earth.jpg,nolink,25x25,Earth);3|&amp;ref(Spell/V_Earth.jpg,nolink,25x25,Earth Gem);15|
|~|~|&gt;|&gt;|&gt;|頭部防護：9&amp;br;防御修正：0&amp;br;装備負担：0&amp;br;魔法の防具&amp;br;&amp;br;&amp;ref(Item/Communion-Master.jpg,nolink,25x25,Communion Master);&amp;br;魔法抵抗-2&amp;br;|
|~|&gt;|&gt;|&gt;|&gt;|BGCOLOR(#F5F5F5):集団詠唱の自動化を早期に。魔法には弱くなる|
**聖職
***支配圏特殊効果
なし
***聖職者特殊能力
なし
</v>
      </c>
    </row>
    <row r="94" spans="1:31" x14ac:dyDescent="0.15">
      <c r="A94" t="s">
        <v>3012</v>
      </c>
      <c r="B94" t="s">
        <v>3046</v>
      </c>
      <c r="C94" t="s">
        <v>3047</v>
      </c>
      <c r="D94" t="s">
        <v>3080</v>
      </c>
      <c r="E94" s="10" t="s">
        <v>15422</v>
      </c>
      <c r="F94" s="10" t="s">
        <v>15316</v>
      </c>
      <c r="H94" t="s">
        <v>15317</v>
      </c>
      <c r="L94" t="s">
        <v>15318</v>
      </c>
      <c r="M94" t="s">
        <v>15319</v>
      </c>
      <c r="N94" t="s">
        <v>15320</v>
      </c>
      <c r="O94" t="s">
        <v>15321</v>
      </c>
      <c r="P94">
        <v>4</v>
      </c>
      <c r="Q94">
        <v>4</v>
      </c>
      <c r="R94">
        <v>3</v>
      </c>
      <c r="T94">
        <v>100</v>
      </c>
      <c r="U94">
        <v>500</v>
      </c>
      <c r="W94">
        <v>400</v>
      </c>
      <c r="Y94" t="s">
        <v>15322</v>
      </c>
      <c r="Z94" t="s">
        <v>15323</v>
      </c>
      <c r="AB94" t="str">
        <f t="shared" si="7"/>
        <v>|BGCOLOR(#FDFDFD):[[&amp;ref(Atlantis.jpg,nolink,50x65,Atlantis, Frozen Sea);&gt;./Atlantis]]</v>
      </c>
      <c r="AC94" t="str">
        <f t="shared" ca="1" si="8"/>
        <v>|BGCOLOR(#FAEBD7):[[''Atlantis''&gt;./Atlantis]]</v>
      </c>
      <c r="AD94" t="str">
        <f t="shared" ca="1" si="9"/>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|BGCOLOR(#FAEBD7):[[''Xibalba''&gt;./Xibalba]]|BGCOLOR(#FAEBD7):[[''Phlegra''&gt;./Phlegra]]|BGCOLOR(#FAEBD7):[[''Atlantis''&gt;./Atlantis]]</v>
      </c>
      <c r="AE94" t="str">
        <f ca="1">CONCATENATE("*",B94,", ",C94,CHAR(10),E94,CHAR(10),"**国勢",CHAR(10),"|種族|",F94,"|",CHAR(10),"|経済|",G94,"|",CHAR(10),"|気候|",IF(H94&lt;&gt;"",REPT(SUBSTITUTE(SUBSTITUTE(LEFT(H94,4),"Heat","&amp;ref(Spell/S_Heat.jpg,nolink,25x25,Heat);"),"Cold","&amp;ref(Spell/S_Cold.jpg,nolink,25x25,Cold);"),RIGHT(H94,1)),""),"|",CHAR(10),"|祝福|",SUBSTITUTE(SUBSTITUTE(SUBSTITUTE(SUBSTITUTE(SUBSTITUTE(SUBSTITUTE(SUBSTITUTE(SUBSTITUTE(J94,"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94&amp;" "&amp;B94&amp;" 指揮官 S",Troops!$A:$A,0)&amp;":AJ"&amp;MATCH(A94&amp;" "&amp;B94&amp;" 指揮官 E",Troops!$A:$A,0))),myConcat(INDIRECT("Troops!AJ"&amp;MATCH(A94&amp;" "&amp;B94&amp;" 指揮官 S",Troops!$A:$A,0)))),CHAR(10),"***兵士",CHAR(10),"|名称|種別|コスト|&gt;|雇用条件|指揮枠|行軍|",CHAR(10),IFERROR(myConcat(INDIRECT("Troops!AJ"&amp;MATCH(A94&amp;" "&amp;B94&amp;" 兵士 S",Troops!$A:$A,0)&amp;":AJ"&amp;MATCH(A94&amp;" "&amp;B94&amp;" 兵士 E",Troops!$A:$A,0))),myConcat(INDIRECT("Troops!AJ"&amp;MATCH(A94&amp;" "&amp;B94&amp;" 指揮官 S",Troops!$A:$A,0)))),"**守備隊",CHAR(10),"|種別|指揮官|兵士|備考|",CHAR(10),IFERROR(myConcat(INDIRECT("Defence!H"&amp;MATCH(A94&amp;" "&amp;B94&amp;" S",Defence!$A:$A,0)&amp;":H"&amp;MATCH(A94&amp;" "&amp;B94&amp;" E",Defence!$A:$A,0))),myConcat(INDIRECT("Defence!H"&amp;MATCH(A94&amp;" "&amp;B94&amp;" S",Defence!$A:$A,0)))),CHAR(10),"**建造物",CHAR(10),"***首都要塞",CHAR(10),"|名称|管理力|指揮官雇用|兵士雇用|食糧庫|守備隊倍率|防壁強度|",CHAR(10),VLOOKUP(L94,Fort!$D:$M,10,FALSE),CHAR(10),"***陸上要塞",CHAR(10),"|名称|建造費|工期|管理力|指揮官雇用|兵士雇用|食糧庫|守備隊倍率|防壁強度|",CHAR(10),IFERROR(myConcat(INDIRECT(ADDRESS(MATCH(M94&amp;"1",Fort!$A:$A,0),MATCH(T94,Fort!$1:$1,0),3,1,"Fort")&amp;":"&amp;ADDRESS(MATCH(M94&amp;P94,Fort!$A:$A,0),MATCH(T94,Fort!$1:$1,0),3,1))),myConcat(INDIRECT(ADDRESS(MATCH(M94&amp;"1",Fort!$A:$A,0),MATCH(T94,Fort!$1:$1,0),3,1,"Fort")))),IFERROR("***沿岸要塞"&amp;CHAR(10)&amp;"|名称|建造費|工期|管理力|指揮官雇用|兵士雇用|食糧庫|守備隊倍率|防壁強度|"&amp;CHAR(10)&amp;IFERROR(myConcat(INDIRECT(ADDRESS(MATCH(N94&amp;"1",Fort!$A:$A,0),MATCH(T94,Fort!$1:$1,0),3,1,"Fort")&amp;":"&amp;ADDRESS(MATCH(N94&amp;Q94,Fort!$A:$A,0),MATCH(T94,Fort!$1:$1,0),3,1))),myConcat(INDIRECT(ADDRESS(MATCH(N94&amp;"1",Fort!$A:$A,0),MATCH(T94,Fort!$1:$1,0),3,1,"Fort")))&amp;CHAR(10)),""),"***水中要塞",CHAR(10),IFERROR("|名称|建造費|工期|管理力|指揮官雇用|兵士雇用|食糧庫|守備隊倍率|防壁強度|"&amp;CHAR(10)&amp;IFERROR(myConcat(INDIRECT(ADDRESS(MATCH(O94&amp;"1",Fort!$A:$A,0),MATCH(T94,Fort!$1:$1,0),3,1,"Fort")&amp;":"&amp;ADDRESS(MATCH(O94&amp;R94,Fort!$A:$A,0),MATCH(T94,Fort!$1:$1,0),3,1))),myConcat(INDIRECT(ADDRESS(MATCH(O94&amp;"1",Fort!$A:$A,0),MATCH(T94,Fort!$1:$1,0),3,1,"Fort")))),"建造不可"),CHAR(10),"***研究所と寺院",CHAR(10),"|設備|費用|特殊効果|",CHAR(10),"|研究所|",IF(U94&lt;&gt;500,"''"&amp;U94&amp;"''",U94),"|",V94,"|",CHAR(10),"|寺院|",IF(W94&lt;&gt;400,"''"&amp;W94&amp;"''",W94),"|",X94,"|",CHAR(10),"**魔法",CHAR(10),"***魔法資源",CHAR(10),"|魔法土地|",Y94,"|",CHAR(10),"|宝石収入|",SUBSTITUTE(SUBSTITUTE(SUBSTITUTE(SUBSTITUTE(SUBSTITUTE(SUBSTITUTE(SUBSTITUTE(SUBSTITUTE(Z94,"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Slave);"),"|",CHAR(10),"|特殊機能|",AA94,"|",CHAR(10),"***魔法技能",CHAR(10),"|名称|雇用|固定魔力|変動魔力|研究力|特殊能力|",CHAR(10),IFERROR(myConcat(INDIRECT("MagicSkill!AM"&amp;MATCH(A94&amp;" "&amp;B94&amp;" S",MagicSkill!$A:$A,0)&amp;":AM"&amp;MATCH(A94&amp;" "&amp;B94&amp;" E",MagicSkill!$A:$A,0))),myConcat(INDIRECT("MagicSkill!AM"&amp;MATCH(A94&amp;" "&amp;B94&amp;" S",MagicSkill!$A:$A,0)))),CHAR(10),"***固有呪文",CHAR(10),IFERROR(CHAR(10)&amp;"|領域|名称|主系統|副系統|消費|使用場面|簡易分類|"&amp;CHAR(10)&amp;IFERROR(myConcat(INDIRECT("NationalSpellWork!E"&amp;MATCH(A94&amp;" "&amp;B94&amp;" S",NationalSpellWork!$A:$A,0)&amp;":E"&amp;MATCH(A94&amp;" "&amp;B94&amp;" E",NationalSpellWork!$A:$A,0))),myConcat(INDIRECT("NationalSpellWork!E"&amp;MATCH(A94&amp;" "&amp;B94&amp;" S",NationalSpellWork!$A:$A,0)))),"なし"),CHAR(10),"***固有アイテム",CHAR(10),IFERROR(IFERROR(myConcat(INDIRECT("NationalItemWork!E"&amp;MATCH(A94&amp;" "&amp;B94&amp;" S",NationalItemWork!$A:$A,0)&amp;":E"&amp;MATCH(A94&amp;" "&amp;B94&amp;" E",NationalItemWork!$A:$A,0))),myConcat(INDIRECT("NationalItemWork!E"&amp;MATCH(A94&amp;" "&amp;B94&amp;" S",NationalItemWork!$A:$A,0)))),"なし"),CHAR(10),"**聖職",CHAR(10),"***支配圏特殊効果",CHAR(10),IF(I94&lt;&gt;"",I94,"なし"),CHAR(10),"***聖職者特殊能力",CHAR(10),IF(K94&lt;&gt;"",K94,"なし"),CHAR(10))</f>
        <v xml:space="preserve">*Atlantis, Frozen Sea
Atlantisの二度目の陥落、そしてR'lyehの手によるCoral Queenらの破滅により、Atlantianは海から退却することを余儀なくされました。
少数のKing of the Deepの生き残りは、氷と骨の見捨てられた海岸で、眠れる神と契約を結びました。
AtlantianのShamblerの王、Angakutは骨のカルトを率い、Atlantisの歴史上前例のない死の魔法を実践します。
Angakutは捕らえたCaelianのIce Crafterらにその技術の秘密を明かすよう強要し、今では大部分のAtlantianは魔法の氷の武具を用います。
彼らの大都市さえも、結合された浮氷の上に築き上げられています。
**国勢
|種族|アトランティアン|
|経済||
|気候|&amp;ref(Spell/S_Cold.jpg,nolink,25x25,Cold);&amp;ref(Spell/S_Cold.jpg,nolink,25x25,Cold);|
|祝福||
**正規軍
***指揮官
|名称|種別|コスト|&gt;|雇用条件|指揮能力|行軍|
|BGCOLOR(#F5F5F5):Tent Owner|斥候|&amp;ref(Nation/C_Gold.jpg,nolink,25x25,Gold);25&amp;ref(Nation/C_Resource.jpg,nolink,25x25,Resource);6&amp;ref(Nation/C_Command.jpg,nolink,25x25,Commander Point);1|&amp;ref(Nation/R_Fort.jpg,nolink,25x25,Land Fortress);||&amp;ref(Nation/Squad.jpg,nolink,25x25,Squad);1&amp;ref(Nation/LivingLead.jpg,nolink,25x25,Leadership);10|12&amp;ref(Nation/Stealthy.jpg,nolink,25x25,Stealthy (40));&amp;ref(Nation/Amphibian.jpg,nolink,25x25,Amphibian);&amp;ref(Nation/Snow-Move.jpg,nolink,25x25,Snow Move);|
|~|&gt;|&gt;|&gt;|&gt;|&gt;|BGCOLOR(#F5F5F5):僅かな兵も率いる斥候。斥候として見ると微妙な性能|
|BGCOLOR(#F5F5F5):Snow Captain|指揮官|&amp;ref(Nation/C_Gold.jpg,nolink,25x25,Gold);70&amp;ref(Nation/C_Resource.jpg,nolink,25x25,Resource);26&amp;ref(Nation/C_Command.jpg,nolink,25x25,Commander Point);1|&amp;ref(Nation/R_Fort.jpg,nolink,25x25,Land Fortress);||&amp;ref(Nation/Squad.jpg,nolink,25x25,Squad);3&amp;ref(Nation/LivingLead.jpg,nolink,25x25,Leadership);80|14&amp;ref(Nation/Amphibian.jpg,nolink,25x25,Amphibian);&amp;ref(Nation/Snow-Move.jpg,nolink,25x25,Snow Move);|
|~|&gt;|&gt;|&gt;|&gt;|&gt;|BGCOLOR(#F5F5F5):標準的な指揮官。装備は悪くないが盾は持参しない|
|BGCOLOR(#F5F5F5):Ice Captain|指揮官|&amp;ref(Nation/C_Gold.jpg,nolink,25x25,Gold);110&amp;ref(Nation/C_Resource.jpg,nolink,25x25,Resource);32&amp;ref(Nation/C_Command.jpg,nolink,25x25,Commander Point);2|&amp;ref(Nation/R_Fort.jpg,nolink,25x25,Land Fortress);||&amp;ref(Nation/Squad.jpg,nolink,25x25,Squad);4&amp;ref(Nation/LivingLead.jpg,nolink,25x25,Leadership);120|12&amp;ref(Nation/Amphibian.jpg,nolink,25x25,Amphibian);&amp;ref(Nation/Snow-Move.jpg,nolink,25x25,Snow Move);|
|~|&gt;|&gt;|&gt;|&gt;|&gt;|BGCOLOR(#F5F5F5):上位指揮官。防具がさらに強化されたが盾はない|
|BGCOLOR(#F5F5F5):Tungalik|聖職者&amp;ref(Nation/Sacred.jpg,nolink,25x25,Sacred);|&amp;ref(Nation/C_Gold.jpg,nolink,25x25,Gold);110&amp;ref(Nation/C_Resource.jpg,nolink,25x25,Resource);4&amp;ref(Nation/C_Command.jpg,nolink,25x25,Commander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Leadership);5&amp;ref(Nation/UndeadLead.jpg,nolink,25x25,Undead Leadership);30|12&amp;ref(Nation/Amphibian.jpg,nolink,25x25,Amphibian);&amp;ref(Nation/Snow-Move.jpg,nolink,25x25,Snow Move);|
|~|&gt;|&gt;|&gt;|&gt;|&gt;|BGCOLOR(#F5F5F5):レベル1の聖職者。水と死の魔法技能も持つ|
|BGCOLOR(#F5F5F5):Angakok|聖職者&amp;ref(Nation/Sacred.jpg,nolink,25x25,Sacred);|&amp;ref(Nation/C_Gold.jpg,nolink,25x25,Gold);425&amp;ref(Nation/C_Resource.jpg,nolink,25x25,Resource);1&amp;ref(Nation/C_Command.jpg,nolink,25x25,Commander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Leadership);60+|16&amp;ref(Nation/Amphibian.jpg,nolink,25x25,Amphibian);&amp;ref(Nation/Snow-Move.jpg,nolink,25x25,Snow Move);&amp;ref(Nation/Sailing.jpg,nolink,25x25,Sailing (size points 999, max size 6));&amp;ref(Nation/Gift-of-Water-Breathing.jpg,nolink,25x25,Gift of Water Breathing (20 size points));|
|~|&gt;|&gt;|&gt;|&gt;|&gt;|BGCOLOR(#F5F5F5):レベル2の聖職者。水、死などの魔法技能を持つ|
|BGCOLOR(#F5F5F5):Shambler Chief|指揮官|&amp;ref(Nation/C_Gold.jpg,nolink,25x25,Gold);50&amp;ref(Nation/C_Resource.jpg,nolink,25x25,Resource);2&amp;ref(Nation/C_Command.jpg,nolink,25x25,Commander Point);1|&amp;ref(Nation/R_UW-Fort.jpg,nolink,25x25,Underwater Fortress);||&amp;ref(Nation/Squad.jpg,nolink,25x25,Squad);2&amp;ref(Nation/LivingLead.jpg,nolink,25x25,Leadership);60|16&amp;ref(Nation/Amphibian.jpg,nolink,25x25,Amphibian);|
|~|&gt;|&gt;|&gt;|&gt;|&gt;|BGCOLOR(#F5F5F5):標準的な指揮官。防具がなく陸上では事故に遭いやすい|
|BGCOLOR(#F5F5F5):Unsleeping Consort|聖職者&amp;ref(Nation/Sacred.jpg,nolink,25x25,Sacred);|&amp;ref(Nation/C_Gold.jpg,nolink,25x25,Gold);115&amp;ref(Nation/C_Resource.jpg,nolink,25x25,Resource);26&amp;ref(Nation/C_Command.jpg,nolink,25x25,Commander Point);1|&amp;ref(Nation/R_UW-Fort.jpg,nolink,25x25,Underwater Fortress);|&amp;ref(Spell/P_Holy.jpg,nolink,25x25,Temple Needed);|&amp;ref(Nation/Squad.jpg,nolink,25x25,Squad);3&amp;ref(Nation/LivingLead.jpg,nolink,25x25,Leadership);80|12&amp;ref(Nation/Amphibian.jpg,nolink,25x25,Amphibian);|
|~|&gt;|&gt;|&gt;|&gt;|&gt;|BGCOLOR(#F5F5F5):レベル1の聖職者。狂気耐性を持つため状況次第では有用|
|BGCOLOR(#F5F5F5):Forgiving Father|魔術師|&amp;ref(Nation/C_Gold.jpg,nolink,25x25,Gold);185&amp;ref(Nation/C_Resource.jpg,nolink,25x25,Resource);4&amp;ref(Nation/C_Command.jpg,nolink,25x25,Commander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Leadership);25+|16&amp;ref(Nation/Amphibian.jpg,nolink,25x25,Amphibian);&amp;ref(Nation/Gift-of-Water-Breathing.jpg,nolink,25x25,Gift of Water Breathing (10 size points));|
|~|&gt;|&gt;|&gt;|&gt;|&gt;|BGCOLOR(#F5F5F5):水、星などの魔法技能を持つ。狂気耐性|
|BGCOLOR(#F5F5F5):Merciful Mother|聖職者&amp;ref(Nation/Sacred.jpg,nolink,25x25,Sacred);|&amp;ref(Nation/C_Gold.jpg,nolink,25x25,Gold);95&amp;ref(Nation/C_Resource.jpg,nolink,25x25,Resource);5&amp;ref(Nation/C_Command.jpg,nolink,25x25,Commander Point);2|&amp;ref(Nation/R_UW-Fort.jpg,nolink,25x25,Underwater Fortress);|&amp;ref(Spell/P_Holy.jpg,nolink,25x25,Temple Needed);|&amp;ref(Nation/Squad.jpg,nolink,25x25,Squad);2&amp;ref(Nation/LivingLead.jpg,nolink,25x25,Leadership);40|16&amp;ref(Nation/Amphibian.jpg,nolink,25x25,Amphibian);|
|~|&gt;|&gt;|&gt;|&gt;|&gt;|BGCOLOR(#F5F5F5):レベル2の聖職者。狂気耐性|
***兵士
|名称|種別|コスト|&gt;|雇用条件|指揮枠|行軍|
|BGCOLOR(#F5F5F5):Seal Hunter|歩兵|&amp;ref(Nation/C_Gold.jpg,nolink,25x25,Gold);10&amp;ref(Nation/C_Resource.jpg,nolink,25x25,Resource);5&amp;ref(Nation/C_Recruitment.jpg,nolink,25x25,Recruitment Point);9|&amp;ref(Nation/R_Fort.jpg,nolink,25x25,Land Fortress);||&amp;ref(Nation/LivingLead.jpg,nolink,25x25,Living);|12&amp;ref(Nation/Amphibian.jpg,nolink,25x25,Amphibian);&amp;ref(Nation/Snow-Move.jpg,nolink,25x25,Snow Move);|
|~|&gt;|&gt;|&gt;|&gt;|&gt;|BGCOLOR(#F5F5F5):槍と銛を持つ歩兵。銛は単発だが敵を捕縛する|
|BGCOLOR(#F5F5F5):Snow Warrior|歩兵|&amp;ref(Nation/C_Gold.jpg,nolink,25x25,Gold);10&amp;ref(Nation/C_Resource.jpg,nolink,25x25,Resource);22&amp;ref(Nation/C_Recruitment.jpg,nolink,25x25,Recruitment Point);9|&amp;ref(Nation/R_Fort.jpg,nolink,25x25,Land Fortress);||&amp;ref(Nation/LivingLead.jpg,nolink,25x25,Living);|12&amp;ref(Nation/Amphibian.jpg,nolink,25x25,Amphibian);&amp;ref(Nation/Snow-Move.jpg,nolink,25x25,Snow Move);|
|~|&gt;|&gt;|&gt;|&gt;|&gt;|BGCOLOR(#F5F5F5):氷の槍を持つ重歩兵。防御力は気候の影響を受ける|
|BGCOLOR(#F5F5F5):Snow Warrior|歩兵|&amp;ref(Nation/C_Gold.jpg,nolink,25x25,Gold);10&amp;ref(Nation/C_Resource.jpg,nolink,25x25,Resource);26&amp;ref(Nation/C_Recruitment.jpg,nolink,25x25,Recruitment Point);9|&amp;ref(Nation/R_Fort.jpg,nolink,25x25,Land Fortress);||&amp;ref(Nation/LivingLead.jpg,nolink,25x25,Living);|12&amp;ref(Nation/Amphibian.jpg,nolink,25x25,Amphibian);&amp;ref(Nation/Snow-Move.jpg,nolink,25x25,Snow Move);|
|~|&gt;|&gt;|&gt;|&gt;|&gt;|BGCOLOR(#F5F5F5):氷の薙刀を持つ重歩兵。霊体をも容赦なく引き裂く火力|
|BGCOLOR(#F5F5F5):Ice Warrior|歩兵|&amp;ref(Nation/C_Gold.jpg,nolink,25x25,Gold);13&amp;ref(Nation/C_Resource.jpg,nolink,25x25,Resource);37&amp;ref(Nation/C_Recruitment.jpg,nolink,25x25,Recruitment Point);15|&amp;ref(Nation/R_Fort.jpg,nolink,25x25,Land Fortress);||&amp;ref(Nation/LivingLead.jpg,nolink,25x25,Living);|10&amp;ref(Nation/Amphibian.jpg,nolink,25x25,Amphibian);&amp;ref(Nation/Snow-Move.jpg,nolink,25x25,Snow Move);|
|~|&gt;|&gt;|&gt;|&gt;|&gt;|BGCOLOR(#F5F5F5):氷の槍を持つ重歩兵。寒冷な州では素晴らしい耐久力に|
|BGCOLOR(#F5F5F5):Ice Guard|歩兵|&amp;ref(Nation/C_Gold.jpg,nolink,25x25,Gold);16&amp;ref(Nation/C_Resource.jpg,nolink,25x25,Resource);39&amp;ref(Nation/C_Recruitment.jpg,nolink,25x25,Recruitment Point);21|&amp;ref(Nation/R_Fort.jpg,nolink,25x25,Land Fortress);||&amp;ref(Nation/LivingLead.jpg,nolink,25x25,Living);|10&amp;ref(Nation/Amphibian.jpg,nolink,25x25,Amphibian);&amp;ref(Nation/Snow-Move.jpg,nolink,25x25,Snow Move);|
|~|&gt;|&gt;|&gt;|&gt;|&gt;|BGCOLOR(#F5F5F5):氷の長剣と盾を持つ重歩兵。戦闘技能や士気も優れている|
|BGCOLOR(#F5F5F5):Ice Guard|歩兵|&amp;ref(Nation/C_Gold.jpg,nolink,25x25,Gold);16&amp;ref(Nation/C_Resource.jpg,nolink,25x25,Resource);32&amp;ref(Nation/C_Recruitment.jpg,nolink,25x25,Recruitment Point);21|&amp;ref(Nation/R_Fort.jpg,nolink,25x25,Land Fortress);||&amp;ref(Nation/LivingLead.jpg,nolink,25x25,Living);|10&amp;ref(Nation/Amphibian.jpg,nolink,25x25,Amphibian);&amp;ref(Nation/Snow-Move.jpg,nolink,25x25,Snow Move);|
|~|&gt;|&gt;|&gt;|&gt;|&gt;|BGCOLOR(#F5F5F5):氷の薙刀を持つ重歩兵。高い攻撃力と防御力を併せ持つ|
|BGCOLOR(#F5F5F5):Mournful|歩兵|&amp;ref(Nation/C_Gold.jpg,nolink,25x25,Gold);25&amp;ref(Nation/C_Resource.jpg,nolink,25x25,Resource);14&amp;ref(Nation/C_Recruitment.jpg,nolink,25x25,Recruitment Point);30|&amp;ref(Nation/R_Fort.jpg,nolink,25x25,Land Fortress);||&amp;ref(Nation/LivingLead.jpg,nolink,25x25,Living);|12&amp;ref(Nation/Amphibian.jpg,nolink,25x25,Amphibian);|
|~|&gt;|&gt;|&gt;|&gt;|&gt;|BGCOLOR(#F5F5F5):薙刀と盾を持つ重歩兵。やや大型だが冷気耐性などを欠く|
|BGCOLOR(#F5F5F5):Arssartut|歩兵&amp;ref(Nation/Sacred.jpg,nolink,25x25,Sacred);|&amp;ref(Nation/C_Gold.jpg,nolink,25x25,Gold);23&amp;ref(Nation/C_Resource.jpg,nolink,25x25,Resource);10&amp;ref(Nation/C_Recruitment.jpg,nolink,25x25,Recruitment Point);25|&amp;ref(Nation/R_Capital.jpg,nolink,25x25,National Capital);|&amp;ref(Spell/P_Holy.jpg,nolink,25x25,Temple Needed);|&amp;ref(Nation/LivingLead.jpg,nolink,25x25,Living);|10&amp;ref(Nation/Amphibian.jpg,nolink,25x25,Amphibian);&amp;ref(Nation/Snow-Move.jpg,nolink,25x25,Snow Move);|
|~|&gt;|&gt;|&gt;|&gt;|&gt;|BGCOLOR(#F5F5F5):魔法の薙刀を持つ歩兵。傷付けた敵の力を奪い去る|
|BGCOLOR(#F5F5F5):Atlantian Shield Bearer|歩兵|&amp;ref(Nation/C_Gold.jpg,nolink,25x25,Gold);10&amp;ref(Nation/C_Resource.jpg,nolink,25x25,Resource);3&amp;ref(Nation/C_Recruitment.jpg,nolink,25x25,Recruitment Point);9|&amp;ref(Nation/R_UW-Fort.jpg,nolink,25x25,Underwater Fortress);||&amp;ref(Nation/LivingLead.jpg,nolink,25x25,Living);|12&amp;ref(Nation/Amphibian.jpg,nolink,25x25,Amphibian);|
|~|&gt;|&gt;|&gt;|&gt;|&gt;|BGCOLOR(#F5F5F5):珊瑚の槍と盾を持つ軽歩兵。防具が盾だけでは頼りない|
|BGCOLOR(#F5F5F5):Atlantian Light Infantry|歩兵|&amp;ref(Nation/C_Gold.jpg,nolink,25x25,Gold);10&amp;ref(Nation/C_Resource.jpg,nolink,25x25,Resource);9&amp;ref(Nation/C_Recruitment.jpg,nolink,25x25,Recruitment Point);9|&amp;ref(Nation/R_UW-Fort.jpg,nolink,25x25,Underwater Fortress);&amp;ref(Nation/R_Coast-Fort.jpg,nolink,25x25,Coastal Fortress);||&amp;ref(Nation/LivingLead.jpg,nolink,25x25,Living);|10&amp;ref(Nation/Amphibian.jpg,nolink,25x25,Amphibian);|
|~|&gt;|&gt;|&gt;|&gt;|&gt;|BGCOLOR(#F5F5F5):珊瑚の槍を持つ歩兵。毒の棘は時に精鋭すら道連れにする|
|BGCOLOR(#F5F5F5):Atlantian Infantry|歩兵|&amp;ref(Nation/C_Gold.jpg,nolink,25x25,Gold);10&amp;ref(Nation/C_Resource.jpg,nolink,25x25,Resource);12&amp;ref(Nation/C_Recruitment.jpg,nolink,25x25,Recruitment Point);9|&amp;ref(Nation/R_UW-Fort.jpg,nolink,25x25,Underwater Fortress);||&amp;ref(Nation/LivingLead.jpg,nolink,25x25,Living);|10&amp;ref(Nation/Amphibian.jpg,nolink,25x25,Amphibian);|
|~|&gt;|&gt;|&gt;|&gt;|&gt;|BGCOLOR(#F5F5F5):珊瑚の槍と盾を持つ歩兵。短い武器を使う敵から見れば既に脅威|
|BGCOLOR(#F5F5F5):Unsleeping|歩兵|&amp;ref(Nation/C_Gold.jpg,nolink,25x25,Gold);35&amp;ref(Nation/C_Resource.jpg,nolink,25x25,Resource);26&amp;ref(Nation/C_Recruitment.jpg,nolink,25x25,Recruitment Point);47|&amp;ref(Nation/R_UW-Fort.jpg,nolink,25x25,Underwater Fortress);||&amp;ref(Nation/LivingLead.jpg,nolink,25x25,Living);|10&amp;ref(Nation/Amphibian.jpg,nolink,25x25,Amphibian);|
|~|&gt;|&gt;|&gt;|&gt;|&gt;|BGCOLOR(#F5F5F5):珊瑚の薙刀と盾を持つ重歩兵。やや大型で相応に高い筋力を持つ|
**守備隊
|種別|指揮官|兵士|備考|
|陸上下位|Snow Captain|Seal Hunter:10　Snow Warrior:10|Warriorは槍装備|
|陸上上位|Ice Captain|Snow Warrior:10　Ice Warrior:5|Snow Warriorは薙刀装備|
|陸上要塞|Snow Captain|Seal Hunter:6||
|水中下位|Consort|Atlantian Militia:10　Atlantian Shield Bearer:10||
|水中上位|Merciful Mother|Atlantian Militia:10　Atlantian Light Infantry:10||
|水中要塞|Shambler Chief|Atlantian Infantry:10||
**建造物
***首都要塞
|名称|管理力|指揮官雇用|兵士雇用|食糧庫|守備隊倍率|防壁強度|
|Ice Citadel|48|+2|+125%|4000|4|600|
***陸上要塞
|名称|建造費|工期|管理力|指揮官雇用|兵士雇用|食糧庫|守備隊倍率|防壁強度|
|Palisades|600|4|15|+0|+50%|100|1|100|
|Fortress|300|2|30|+1|+75%|500|2|250|
|Castle|300|2|45|+1|+100%|1500|3|500|
|Citadel|450|3|60|+2|+125%|5000|4|750|
***沿岸要塞
|名称|建造費|工期|管理力|指揮官雇用|兵士雇用|食糧庫|守備隊倍率|防壁強度|
|Ice Walls|600|4|11|+0|+50%|70|1|70|
|Ice Fortress|200|2|21|+1|+75%|350|2|175|
|Ice Castle|200|2|32|+1|+100%|1050|3|350|
|Ice Citadel|300|3|48|+2|+125%|4000|4|600|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|魔法土地|The Coast of Ice and Bones|
|宝石収入|&amp;ref(Spell/V_Water.jpg,nolink,25x25,Water Gem);3&amp;ref(Spell/V_Death.jpg,nolink,25x25,Death Gem);1|
|特殊機能||
***魔法技能
|名称|雇用|固定魔力|変動魔力|研究力|特殊能力|
|Tungalik|&amp;ref(Nation/R_Fort.jpg,nolink,25x25,Land Fortress);|&amp;ref(Spell/P_Water.jpg,nolink,25x25,Water);1&amp;ref(Spell/P_Death.jpg,nolink,25x25,Death);1&amp;ref(Spell/P_Holy.jpg,nolink,25x25,Holy);1||&amp;ref(Spell/P_Research.jpg,nolink,25x25,Research);9|&amp;ref(Nation/Sacred.jpg,nolink,25x25,Sacred);|
|Angakok|&amp;ref(Nation/R_Fort.jpg,nolink,25x25,Land Fortress);|&amp;ref(Spell/P_Water.jpg,nolink,25x25,Water);3&amp;ref(Spell/P_Death.jpg,nolink,25x25,Death);2&amp;ref(Spell/P_Holy.jpg,nolink,25x25,Holy);2|&amp;ref(Spell/P_Air.jpg,nolink,25x25,Air);&amp;ref(Spell/P_Water.jpg,nolink,25x25,Water);&amp;ref(Spell/P_Earth.jpg,nolink,25x25,Earth);&amp;ref(Spell/P_Death.jpg,nolink,25x25,Death);+1:100%&amp;br;&amp;ref(Spell/P_Air.jpg,nolink,25x25,Air);&amp;ref(Spell/P_Water.jpg,nolink,25x25,Water);&amp;ref(Spell/P_Earth.jpg,nolink,25x25,Earth);&amp;ref(Spell/P_Death.jpg,nolink,25x25,Death);+1:10%|&amp;ref(Spell/P_Research.jpg,nolink,25x25,Research);17+|&amp;ref(Nation/Sacred.jpg,nolink,25x25,Sacred);|
|Unsleeping Consort|&amp;ref(Nation/R_UW-Fort.jpg,nolink,25x25,Underwater Fortress);|&amp;ref(Spell/P_Holy.jpg,nolink,25x25,Holy);1|||&amp;ref(Nation/Sacred.jpg,nolink,25x25,Sacred);|
|Forgiving Father|&amp;ref(Nation/R_UW-Fort.jpg,nolink,25x25,Underwater Fortress);|&amp;ref(Spell/P_Water.jpg,nolink,25x25,Water);2&amp;ref(Spell/P_Astral.jpg,nolink,25x25,Astral);1|&amp;ref(Spell/P_Fire.jpg,nolink,25x25,Fire);&amp;ref(Spell/P_Water.jpg,nolink,25x25,Water);&amp;ref(Spell/P_Earth.jpg,nolink,25x25,Earth);&amp;ref(Spell/P_Astral.jpg,nolink,25x25,Astral);+1:100%|&amp;ref(Spell/P_Research.jpg,nolink,25x25,Research);13||
|Merciful Mother|&amp;ref(Nation/R_UW-Fort.jpg,nolink,25x25,Underwater Fortress);|&amp;ref(Spell/P_Holy.jpg,nolink,25x25,Holy);2|||&amp;ref(Nation/Sacred.jpg,nolink,25x25,Sacred);|
***固有呪文
|領域|名称|主系統|副系統|消費|使用場面|簡易分類|
|Conjuration Lv6|Summon Monster Fish|&amp;ref(Spell/P_Water.jpg,nolink,25x25,Water);3||&amp;ref(Spell/V_Water.jpg,nolink,25x25,Water Gem);6|儀式/水中専用|兵士召喚|
|~|~|&gt;|&gt;|&gt;|&gt;|敵を丸呑みする深海魚Monster Fishを1体召喚します|
|Enchantment Lv5|Send Tupilak|&amp;ref(Spell/P_Death.jpg,nolink,25x25,Death);3|&amp;ref(Spell/P_Water.jpg,nolink,25x25,Water);1|&amp;ref(Spell/V_Death.jpg,nolink,25x25,Death Gem);5|儀式/陸上専用|暗殺派遣|
|~|~|&gt;|&gt;|&gt;|&gt;|指定した州の敵指揮官1体をTupilakが暗殺します|
***固有アイテム
なし
**聖職
***支配圏特殊効果
なし
***聖職者特殊能力
なし
</v>
      </c>
    </row>
    <row r="95" spans="1:31" x14ac:dyDescent="0.15">
      <c r="A95" t="s">
        <v>3012</v>
      </c>
      <c r="B95" t="s">
        <v>3001</v>
      </c>
      <c r="C95" t="s">
        <v>3048</v>
      </c>
      <c r="D95" t="s">
        <v>3078</v>
      </c>
      <c r="E95" s="10" t="s">
        <v>18997</v>
      </c>
      <c r="F95" s="10" t="s">
        <v>15546</v>
      </c>
      <c r="I95" t="s">
        <v>15552</v>
      </c>
      <c r="L95" t="s">
        <v>15547</v>
      </c>
      <c r="M95" t="s">
        <v>15548</v>
      </c>
      <c r="O95" t="s">
        <v>15549</v>
      </c>
      <c r="P95">
        <v>4</v>
      </c>
      <c r="R95">
        <v>3</v>
      </c>
      <c r="T95">
        <v>100</v>
      </c>
      <c r="U95">
        <v>500</v>
      </c>
      <c r="W95">
        <v>400</v>
      </c>
      <c r="Y95" t="s">
        <v>15550</v>
      </c>
      <c r="Z95" t="s">
        <v>15504</v>
      </c>
      <c r="AA95" t="s">
        <v>15551</v>
      </c>
      <c r="AB95" t="str">
        <f t="shared" si="7"/>
        <v>|BGCOLOR(#FDFDFD):[[&amp;ref(R'lyeh.jpg,nolink,50x65,R'lyeh, Dreamlands);&gt;./R'lyeh]]</v>
      </c>
      <c r="AC95" t="str">
        <f t="shared" ca="1" si="8"/>
        <v>|BGCOLOR(#F0F8FF):[[''R'lyeh''&gt;./R'lyeh]]</v>
      </c>
      <c r="AD95" t="str">
        <f t="shared" ca="1" si="9"/>
        <v>|CENTER:130|CENTER:130|CENTER:130|CENTER:130|CENTER:130|c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|BGCOLOR(#FAEBD7):[[''Xibalba''&gt;./Xibalba]]|BGCOLOR(#FAEBD7):[[''Phlegra''&gt;./Phlegra]]|BGCOLOR(#FAEBD7):[[''Atlantis''&gt;./Atlantis]]|BGCOLOR(#F0F8FF):[[''R'lyeh''&gt;./R'lyeh]]</v>
      </c>
      <c r="AE95" t="str">
        <f ca="1">CONCATENATE("*",B95,", ",C95,CHAR(10),E95,CHAR(10),"**国勢",CHAR(10),"|種族|",F95,"|",CHAR(10),"|経済|",G95,"|",CHAR(10),"|気候|",IF(H95&lt;&gt;"",REPT(SUBSTITUTE(SUBSTITUTE(LEFT(H95,4),"Heat","&amp;ref(Spell/S_Heat.jpg,nolink,25x25,Heat);"),"Cold","&amp;ref(Spell/S_Cold.jpg,nolink,25x25,Cold);"),RIGHT(H95,1)),""),"|",CHAR(10),"|祝福|",SUBSTITUTE(SUBSTITUTE(SUBSTITUTE(SUBSTITUTE(SUBSTITUTE(SUBSTITUTE(SUBSTITUTE(SUBSTITUTE(J95,"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95&amp;" "&amp;B95&amp;" 指揮官 S",Troops!$A:$A,0)&amp;":AJ"&amp;MATCH(A95&amp;" "&amp;B95&amp;" 指揮官 E",Troops!$A:$A,0))),myConcat(INDIRECT("Troops!AJ"&amp;MATCH(A95&amp;" "&amp;B95&amp;" 指揮官 S",Troops!$A:$A,0)))),CHAR(10),"***兵士",CHAR(10),"|名称|種別|コスト|&gt;|雇用条件|指揮枠|行軍|",CHAR(10),IFERROR(myConcat(INDIRECT("Troops!AJ"&amp;MATCH(A95&amp;" "&amp;B95&amp;" 兵士 S",Troops!$A:$A,0)&amp;":AJ"&amp;MATCH(A95&amp;" "&amp;B95&amp;" 兵士 E",Troops!$A:$A,0))),myConcat(INDIRECT("Troops!AJ"&amp;MATCH(A95&amp;" "&amp;B95&amp;" 指揮官 S",Troops!$A:$A,0)))),"**守備隊",CHAR(10),"|種別|指揮官|兵士|備考|",CHAR(10),IFERROR(myConcat(INDIRECT("Defence!H"&amp;MATCH(A95&amp;" "&amp;B95&amp;" S",Defence!$A:$A,0)&amp;":H"&amp;MATCH(A95&amp;" "&amp;B95&amp;" E",Defence!$A:$A,0))),myConcat(INDIRECT("Defence!H"&amp;MATCH(A95&amp;" "&amp;B95&amp;" S",Defence!$A:$A,0)))),CHAR(10),"**建造物",CHAR(10),"***首都要塞",CHAR(10),"|名称|管理力|指揮官雇用|兵士雇用|食糧庫|守備隊倍率|防壁強度|",CHAR(10),VLOOKUP(L95,Fort!$D:$M,10,FALSE),CHAR(10),"***陸上要塞",CHAR(10),"|名称|建造費|工期|管理力|指揮官雇用|兵士雇用|食糧庫|守備隊倍率|防壁強度|",CHAR(10),IFERROR(myConcat(INDIRECT(ADDRESS(MATCH(M95&amp;"1",Fort!$A:$A,0),MATCH(T95,Fort!$1:$1,0),3,1,"Fort")&amp;":"&amp;ADDRESS(MATCH(M95&amp;P95,Fort!$A:$A,0),MATCH(T95,Fort!$1:$1,0),3,1))),myConcat(INDIRECT(ADDRESS(MATCH(M95&amp;"1",Fort!$A:$A,0),MATCH(T95,Fort!$1:$1,0),3,1,"Fort")))),IFERROR("***沿岸要塞"&amp;CHAR(10)&amp;"|名称|建造費|工期|管理力|指揮官雇用|兵士雇用|食糧庫|守備隊倍率|防壁強度|"&amp;CHAR(10)&amp;IFERROR(myConcat(INDIRECT(ADDRESS(MATCH(N95&amp;"1",Fort!$A:$A,0),MATCH(T95,Fort!$1:$1,0),3,1,"Fort")&amp;":"&amp;ADDRESS(MATCH(N95&amp;Q95,Fort!$A:$A,0),MATCH(T95,Fort!$1:$1,0),3,1))),myConcat(INDIRECT(ADDRESS(MATCH(N95&amp;"1",Fort!$A:$A,0),MATCH(T95,Fort!$1:$1,0),3,1,"Fort")))&amp;CHAR(10)),""),"***水中要塞",CHAR(10),IFERROR("|名称|建造費|工期|管理力|指揮官雇用|兵士雇用|食糧庫|守備隊倍率|防壁強度|"&amp;CHAR(10)&amp;IFERROR(myConcat(INDIRECT(ADDRESS(MATCH(O95&amp;"1",Fort!$A:$A,0),MATCH(T95,Fort!$1:$1,0),3,1,"Fort")&amp;":"&amp;ADDRESS(MATCH(O95&amp;R95,Fort!$A:$A,0),MATCH(T95,Fort!$1:$1,0),3,1))),myConcat(INDIRECT(ADDRESS(MATCH(O95&amp;"1",Fort!$A:$A,0),MATCH(T95,Fort!$1:$1,0),3,1,"Fort")))),"建造不可"),CHAR(10),"***研究所と寺院",CHAR(10),"|設備|費用|特殊効果|",CHAR(10),"|研究所|",IF(U95&lt;&gt;500,"''"&amp;U95&amp;"''",U95),"|",V95,"|",CHAR(10),"|寺院|",IF(W95&lt;&gt;400,"''"&amp;W95&amp;"''",W95),"|",X95,"|",CHAR(10),"**魔法",CHAR(10),"***魔法資源",CHAR(10),"|魔法土地|",Y95,"|",CHAR(10),"|宝石収入|",SUBSTITUTE(SUBSTITUTE(SUBSTITUTE(SUBSTITUTE(SUBSTITUTE(SUBSTITUTE(SUBSTITUTE(SUBSTITUTE(Z95,"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Slave);"),"|",CHAR(10),"|特殊機能|",AA95,"|",CHAR(10),"***魔法技能",CHAR(10),"|名称|雇用|固定魔力|変動魔力|研究力|特殊能力|",CHAR(10),IFERROR(myConcat(INDIRECT("MagicSkill!AM"&amp;MATCH(A95&amp;" "&amp;B95&amp;" S",MagicSkill!$A:$A,0)&amp;":AM"&amp;MATCH(A95&amp;" "&amp;B95&amp;" E",MagicSkill!$A:$A,0))),myConcat(INDIRECT("MagicSkill!AM"&amp;MATCH(A95&amp;" "&amp;B95&amp;" S",MagicSkill!$A:$A,0)))),CHAR(10),"***固有呪文",CHAR(10),IFERROR(CHAR(10)&amp;"|領域|名称|主系統|副系統|消費|使用場面|簡易分類|"&amp;CHAR(10)&amp;IFERROR(myConcat(INDIRECT("NationalSpellWork!E"&amp;MATCH(A95&amp;" "&amp;B95&amp;" S",NationalSpellWork!$A:$A,0)&amp;":E"&amp;MATCH(A95&amp;" "&amp;B95&amp;" E",NationalSpellWork!$A:$A,0))),myConcat(INDIRECT("NationalSpellWork!E"&amp;MATCH(A95&amp;" "&amp;B95&amp;" S",NationalSpellWork!$A:$A,0)))),"なし"),CHAR(10),"***固有アイテム",CHAR(10),IFERROR(IFERROR(myConcat(INDIRECT("NationalItemWork!E"&amp;MATCH(A95&amp;" "&amp;B95&amp;" S",NationalItemWork!$A:$A,0)&amp;":E"&amp;MATCH(A95&amp;" "&amp;B95&amp;" E",NationalItemWork!$A:$A,0))),myConcat(INDIRECT("NationalItemWork!E"&amp;MATCH(A95&amp;" "&amp;B95&amp;" S",NationalItemWork!$A:$A,0)))),"なし"),CHAR(10),"**聖職",CHAR(10),"***支配圏特殊効果",CHAR(10),IF(I95&lt;&gt;"",I95,"なし"),CHAR(10),"***聖職者特殊能力",CHAR(10),IF(K95&lt;&gt;"",K95,"なし"),CHAR(10))</f>
        <v xml:space="preserve">*R'lyeh, Dreamlands
遥かな過去、奇妙な異星人の大いなる種族が住んでいた遠くの星は、想像も及ばないような大災害に見舞われました。
その星は天から落ち、小さな欠片へと砕けました。
そのような欠片の一つは、天球を通ってこの世界へと落下しました。
欠片は海底へと落着し、そしてそこでかの偉大なる種族の残滓は適応し、生き延びました。
彼らは数を増し、圧倒的な精神的力によって、魚のような人型種族を隷属させ、世界中の海中の領域を征服しました。
R'lyehの会館では、落下を生き延びた偉大なる者、StarspawnがVoidへの門を開き、世界へその恐怖を解き放ちました。
しかし、VoidはStarspawnにさえ制御できるものではありませんでした。
境界の構造そのものが弱まり、そして狂気が偉大なるR'lyehの指導者たちの心を打ちました。
Starspawnの中でも最も強力なものだけが、その心を無傷のままに保つことができました。
狂気が指導者たちを捕らえたことにより、帝国は崩壊し、そのかつての奴隷や使用人たちはR'lyehの軛を逃れることに成功しました。
しかし今、神は目覚めました。それはVoidの夢見る神です。
眠れる神の心を砕く夢は、沿岸や海中の都市の住民を悩ませ、そして夢と共に恐怖がやって来ます。
Voidを崇拝する奇妙な食人のカルトは、彼方から彼らを招きます。
R'lyehの夢の国は、世界を破壊しようとしています。
R'lyehの全ての沿岸要塞は、女性たちが偉大なる者によって受胎されることを望んで自らを沈めることができる、特別な井戸があります。
しかし、大半は代わりにDeep Oneによって捕らえられ、その女性たちの子供は、彼女らが望んだ高貴なるStarchildではなく、奇妙な魚のような人型生物となります。
これらの半人の混血種は、主に人類を海の下へと連れ去ることに専念しており、しばしば無償でR'lyehの軍に加わります。
**国勢
|種族|トリトン、マーマン、アトランティアン、イリシッド|
|経済||
|気候||
|祝福||
**正規軍
***指揮官
|名称|種別|コスト|&gt;|雇用条件|指揮能力|行軍|
|BGCOLOR(#F5F5F5):Scout|斥候|&amp;ref(Nation/C_Gold.jpg,nolink,25x25,Gold);25&amp;ref(Nation/C_Resource.jpg,nolink,25x25,Resource);1&amp;ref(Nation/C_Command.jpg,nolink,25x25,Commander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|BGCOLOR(#F5F5F5):Traitor Prince|指揮官|&amp;ref(Nation/C_Gold.jpg,nolink,25x25,Gold);80&amp;ref(Nation/C_Resource.jpg,nolink,25x25,Resource);49&amp;ref(Nation/C_Command.jpg,nolink,25x25,Commander Point);1|&amp;ref(Nation/R_UW-Fort.jpg,nolink,25x25,Underwater Fortress);||&amp;ref(Nation/Squad.jpg,nolink,25x25,Squad);3&amp;ref(Nation/LivingLead.jpg,nolink,25x25,Leadership);80|10&amp;ref(Nation/Amphibian.jpg,nolink,25x25,Amphibian);|
|~|&gt;|&gt;|&gt;|&gt;|&gt;|BGCOLOR(#F5F5F5):標準的な指揮官。数を率いるのが得意|
|BGCOLOR(#F5F5F5):Slave Priest|聖職者&amp;ref(Nation/Sacred.jpg,nolink,25x25,Sacred);|&amp;ref(Nation/C_Gold.jpg,nolink,25x25,Gold);45&amp;ref(Nation/C_Resource.jpg,nolink,25x25,Resource);1&amp;ref(Nation/C_Command.jpg,nolink,25x25,Commander Point);1|&amp;ref(Nation/R_UW-Fort.jpg,nolink,25x25,Underwater Fortress);|&amp;ref(Spell/P_Holy.jpg,nolink,25x25,Temple Needed);|&amp;ref(Nation/Squad.jpg,nolink,25x25,Squad);1&amp;ref(Nation/LivingLead.jpg,nolink,25x25,Leadership);10|18&amp;ref(Nation/Amphibian.jpg,nolink,25x25,Amphibian);|
|~|&gt;|&gt;|&gt;|&gt;|&gt;|BGCOLOR(#F5F5F5):レベル1の聖職者。奴隷扱いで維持費が安い|
|BGCOLOR(#F5F5F5):Slave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Leadership);25+|16&amp;ref(Nation/Amphibian.jpg,nolink,25x25,Amphibian);|
|~|&gt;|&gt;|&gt;|&gt;|&gt;|BGCOLOR(#F5F5F5):水、星などの魔法技能を持つ。やや高価だが維持費は低め|
|BGCOLOR(#F5F5F5):Illithid Lord|指揮官|&amp;ref(Nation/C_Gold.jpg,nolink,25x25,Gold);80&amp;ref(Nation/C_Resource.jpg,nolink,25x25,Resource);51&amp;ref(Nation/C_Command.jpg,nolink,25x25,Commander Point);1|&amp;ref(Nation/R_UW-Fort.jpg,nolink,25x25,Underwater Fortress);||&amp;ref(Nation/Squad.jpg,nolink,25x25,Squad);2&amp;ref(Nation/LivingLead.jpg,nolink,25x25,Leadership);40&amp;ref(Nation/MagicLead.jpg,nolink,25x25,Magic Leadership);40&amp;ref(Item/Taskmaster.jpg,nolink,25x25,Taskmaster (+2));|14&amp;ref(Nation/Amphibian.jpg,nolink,25x25,Amphibian);|
|~|&gt;|&gt;|&gt;|&gt;|&gt;|BGCOLOR(#F5F5F5):魔法生物向けの指揮官。数は少ないが奴隷管理も得意|
|BGCOLOR(#F5F5F5):Star Child|暗殺者|&amp;ref(Nation/C_Gold.jpg,nolink,25x25,Gold);85&amp;ref(Nation/C_Resource.jpg,nolink,25x25,Resource);1&amp;ref(Nation/C_Command.jpg,nolink,25x25,Commander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Leadership);20|16&amp;ref(Nation/Amphibian.jpg,nolink,25x25,Amphibian);|
|~|&gt;|&gt;|&gt;|&gt;|&gt;|BGCOLOR(#F5F5F5):星の魔法技能を持つ暗殺者。研究にもお手頃|
|BGCOLOR(#F5F5F5):Starspawn|聖職者&amp;ref(Nation/Sacred.jpg,nolink,25x25,Sacred);|&amp;ref(Nation/C_Gold.jpg,nolink,25x25,Gold);200&amp;ref(Nation/C_Resource.jpg,nolink,25x25,Resource);1&amp;ref(Nation/C_Command.jpg,nolink,25x25,Commander Point);2|&amp;ref(Nation/R_UW-Fort.jpg,nolink,25x25,Underwater Fortress);|&amp;ref(Spell/P_Research.jpg,nolink,25x25,Lab Needed);&amp;ref(Spell/P_Holy.jpg,nolink,25x25,Temple Needed);|&amp;ref(Nation/Squad.jpg,nolink,25x25,Squad);1&amp;ref(Nation/LivingLead.jpg,nolink,25x25,Leadership);10&amp;ref(Nation/MagicLead.jpg,nolink,25x25,Magic Leadership);50+&amp;ref(Nation/UndeadLead.jpg,nolink,25x25,Undead Leadership);0+|16&amp;ref(Nation/Amphibian.jpg,nolink,25x25,Amphibian);|
|~|&gt;|&gt;|&gt;|&gt;|&gt;|BGCOLOR(#F5F5F5):レベル2の聖職者。星などの魔法と召喚技術を備える|
|BGCOLOR(#F5F5F5):Starspawn|魔術師|&amp;ref(Nation/C_Gold.jpg,nolink,25x25,Gold);290&amp;ref(Nation/C_Resource.jpg,nolink,25x25,Resource);1&amp;ref(Nation/C_Command.jpg,nolink,25x25,Commander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Leadership);115+&amp;ref(Nation/UndeadLead.jpg,nolink,25x25,Undead Leadership);0+|16&amp;ref(Nation/Amphibian.jpg,nolink,25x25,Amphibian);|
|~|&gt;|&gt;|&gt;|&gt;|&gt;|BGCOLOR(#F5F5F5):星、水などの魔法技能を持つ。魔力特化でとくに星魔法は得意|
|BGCOLOR(#F5F5F5):Hybrid Commander|指揮官|&amp;ref(Nation/C_Gold.jpg,nolink,25x25,Gold);50&amp;ref(Nation/C_Resource.jpg,nolink,25x25,Resource);19&amp;ref(Nation/C_Command.jpg,nolink,25x25,Commander Point);1|&amp;ref(Nation/R_Coast-Fort.jpg,nolink,25x25,Coastal Fortress);||&amp;ref(Nation/Squad.jpg,nolink,25x25,Squad);2&amp;ref(Nation/LivingLead.jpg,nolink,25x25,Leadership);60&amp;ref(Nation/MagicLead.jpg,nolink,25x25,Magic Leadership);10|14&amp;ref(Nation/Amphibian.jpg,nolink,25x25,Amphibian);|
|~|&gt;|&gt;|&gt;|&gt;|&gt;|BGCOLOR(#F5F5F5):沿岸で雇える指揮官。魔法生物も少しだけ連れられる|
|BGCOLOR(#F5F5F5):Void Cultist|聖職者&amp;ref(Nation/Sacred.jpg,nolink,25x25,Sacred);|&amp;ref(Nation/C_Gold.jpg,nolink,25x25,Gold);50&amp;ref(Nation/C_Resource.jpg,nolink,25x25,Resource);1&amp;ref(Nation/C_Command.jpg,nolink,25x25,Commander Point);1|&amp;ref(Nation/R_Fort.jpg,nolink,25x25,Land Fortress);|&amp;ref(Spell/P_Holy.jpg,nolink,25x25,Temple Needed);|&amp;ref(Nation/Squad.jpg,nolink,25x25,Squad);2&amp;ref(Nation/LivingLead.jpg,nolink,25x25,Leadership);40&amp;ref(Nation/MagicLead.jpg,nolink,25x25,Magic Leadership);10+|16&amp;ref(Nation/Stealthy.jpg,nolink,25x25,Stealthy (40));|
|~|&gt;|&gt;|&gt;|&gt;|&gt;|BGCOLOR(#F5F5F5):レベル1の聖職者。たまに星魔法を持つが最初から発狂|
|BGCOLOR(#F5F5F5):Cultist|聖職者&amp;ref(Nation/Sacred.jpg,nolink,25x25,Sacred);|&amp;ref(Nation/C_Gold.jpg,nolink,25x25,Gold);0&amp;ref(Nation/C_Resource.jpg,nolink,25x25,Resource);1&amp;ref(Nation/C_Command.jpg,nolink,25x25,Commander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Fortress);&amp;ref(Nation/R_Foreign-Sea.jpg,nolink,25x25,Non-Fort Underwater);）||&amp;ref(Nation/Squad.jpg,nolink,25x25,Squad);2&amp;ref(Nation/LivingLead.jpg,nolink,25x25,Leadership);40&amp;ref(Nation/MagicLead.jpg,nolink,25x25,Magic Leadership);10+|16&amp;ref(Nation/Amphibian.jpg,nolink,25x25,Amphibian);|
|~|&gt;|&gt;|&gt;|&gt;|&gt;|BGCOLOR(#F5F5F5):レベル1の聖職者。最初から酷く狂っている|
|BGCOLOR(#F5F5F5):Hybrid Cultist|聖職者&amp;ref(Nation/Sacred.jpg,nolink,25x25,Sacred);|&amp;ref(Nation/C_Gold.jpg,nolink,25x25,Gold);0&amp;ref(Nation/C_Resource.jpg,nolink,25x25,Resource);1&amp;ref(Nation/C_Command.jpg,nolink,25x25,Commander Point);1|&amp;ref(Nation/Dominion-Free-Spawn.jpg,nolink,25x25,Dominion Automatic Generation (Free));（&amp;ref(Nation/R_Coast-Fort.jpg,nolink,25x25,Coastal Fortress);&amp;ref(Nation/R_Foreign-Coast.jpg,nolink,25x25,Non-Fort Coast);）||&amp;ref(Nation/Squad.jpg,nolink,25x25,Squad);1&amp;ref(Nation/LivingLead.jpg,nolink,25x25,Leadership);10&amp;ref(Nation/MagicLead.jpg,nolink,25x25,Magic Leadership);40+|16&amp;ref(Nation/Amphibian.jpg,nolink,25x25,Amphibian);|
|~|&gt;|&gt;|&gt;|&gt;|&gt;|BGCOLOR(#F5F5F5):レベル1の聖職者。星魔法を持ちやすい|
|BGCOLOR(#F5F5F5):Cultist|聖職者&amp;ref(Nation/Sacred.jpg,nolink,25x25,Sacred);|&amp;ref(Nation/C_Gold.jpg,nolink,25x25,Gold);0&amp;ref(Nation/C_Resource.jpg,nolink,25x25,Resource);1&amp;ref(Nation/C_Command.jpg,nolink,25x25,Commander Point);1|&amp;ref(Nation/Dominion-Free-Spawn.jpg,nolink,25x25,Dominion Automatic Generation (Free));（&amp;ref(Nation/R_Fort.jpg,nolink,25x25,Land Fortress);&amp;ref(Nation/R_Foreign.jpg,nolink,25x25,Non-Fort Land);）||&amp;ref(Nation/Squad.jpg,nolink,25x25,Squad);2&amp;ref(Nation/LivingLead.jpg,nolink,25x25,Leadership);40&amp;ref(Nation/MagicLead.jpg,nolink,25x25,Magic Leadership);10+|16|
|~|&gt;|&gt;|&gt;|&gt;|&gt;|BGCOLOR(#F5F5F5):レベル1の聖職者。内陸でも湧くが海には入れない|
|BGCOLOR(#F5F5F5):Mad Cultist|聖職者&amp;ref(Nation/Sacred.jpg,nolink,25x25,Sacred);|&amp;ref(Nation/C_Gold.jpg,nolink,25x25,Gold);0&amp;ref(Nation/C_Resource.jpg,nolink,25x25,Resource);1&amp;ref(Nation/C_Command.jpg,nolink,25x25,Commander Point);1|&amp;ref(Nation/Dominion-Free-Spawn.jpg,nolink,25x25,Dominion Automatic Generation (Free));（&amp;ref(Nation/R_Fort.jpg,nolink,25x25,Land Fortress);&amp;ref(Nation/R_Foreign.jpg,nolink,25x25,Non-Fort Land);）||&amp;ref(Nation/Squad.jpg,nolink,25x25,Squad);1&amp;ref(Nation/LivingLead.jpg,nolink,25x25,Leadership);10&amp;ref(Nation/MagicLead.jpg,nolink,25x25,Magic Leadership);40+|16|
|~|&gt;|&gt;|&gt;|&gt;|&gt;|BGCOLOR(#F5F5F5):レベル1の聖職者。星魔法の所有率が最も高い|
***兵士
|名称|種別|コスト|&gt;|雇用条件|指揮枠|行軍|
|BGCOLOR(#F5F5F5):Slave Trooper|歩兵|&amp;ref(Nation/C_Gold.jpg,nolink,25x25,Gold);9&amp;ref(Nation/C_Resource.jpg,nolink,25x25,Resource);1&amp;ref(Nation/C_Recruitment.jpg,nolink,25x25,Recruitment Point);6|&amp;ref(Nation/R_UW-Fort.jpg,nolink,25x25,Underwater Fortress);||&amp;ref(Nation/LivingLead.jpg,nolink,25x25,Living);&amp;ref(Nation/Slave.jpg,nolink,25x25,Slave);|14&amp;ref(Nation/Aquatic.jpg,nolink,25x25,Aquatic);|
|~|&gt;|&gt;|&gt;|&gt;|&gt;|BGCOLOR(#F5F5F5):槍を持つ軽歩兵。戦闘技能は悪くないが士気は欠く|
|BGCOLOR(#F5F5F5):Slave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Fortress);||&amp;ref(Nation/LivingLead.jpg,nolink,25x25,Living);&amp;ref(Nation/Slave.jpg,nolink,25x25,Slave);|12&amp;ref(Nation/Aquatic.jpg,nolink,25x25,Aquatic);|
|~|&gt;|&gt;|&gt;|&gt;|&gt;|BGCOLOR(#F5F5F5):三叉矛を持つ歩兵。Tritonは水棲だが戦闘力は高め|
|BGCOLOR(#F5F5F5):Slave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Fortress);||&amp;ref(Nation/LivingLead.jpg,nolink,25x25,Living);&amp;ref(Nation/Slave.jpg,nolink,25x25,Slave);|16&amp;ref(Nation/Amphibian.jpg,nolink,25x25,Amphibian);|
|~|&gt;|&gt;|&gt;|&gt;|&gt;|BGCOLOR(#F5F5F5):網と槍を持つ軽歩兵。中型までの敵の足止めに使える|
|BGCOLOR(#F5F5F5):Slave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Fortress);||&amp;ref(Nation/LivingLead.jpg,nolink,25x25,Living);&amp;ref(Nation/Slave.jpg,nolink,25x25,Slave);|14&amp;ref(Nation/Amphibian.jpg,nolink,25x25,Amphibian);|
|~|&gt;|&gt;|&gt;|&gt;|&gt;|BGCOLOR(#F5F5F5):槍を持つ歩兵。Mermanは陸でも動けるが足は遅くなる|
|BGCOLOR(#F5F5F5):Slave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Fortress);||&amp;ref(Nation/LivingLead.jpg,nolink,25x25,Living);&amp;ref(Nation/Slave.jpg,nolink,25x25,Slave);|12&amp;ref(Nation/Amphibian.jpg,nolink,25x25,Amphibian);|
|~|&gt;|&gt;|&gt;|&gt;|&gt;|BGCOLOR(#F5F5F5):三叉矛を持つ軽歩兵。安物の中では最も一撃が重い|
|BGCOLOR(#F5F5F5):Slave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|~|&gt;|&gt;|&gt;|&gt;|&gt;|BGCOLOR(#F5F5F5):三叉矛を持つ歩兵。Atlantianは闇に強く陸も平気|
|BGCOLOR(#F5F5F5):Slave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|~|&gt;|&gt;|&gt;|&gt;|&gt;|BGCOLOR(#F5F5F5):三叉矛を持つ歩兵。兜が追加されている程度の違いしかない|
|BGCOLOR(#F5F5F5):Lobo Guard|歩兵|&amp;ref(Nation/C_Gold.jpg,nolink,25x25,Gold);5&amp;ref(Nation/C_Resource.jpg,nolink,25x25,Resource);1&amp;ref(Nation/C_Recruitment.jpg,nolink,25x25,Recruitment Point);2|&amp;ref(Nation/R_UW-Fort.jpg,nolink,25x25,Underwater Fortress);||&amp;ref(Nation/MagicLead.jpg,nolink,25x25,Magic Being);&amp;ref(Nation/Slave.jpg,nolink,25x25,Slave);|12&amp;ref(Nation/Amphibian.jpg,nolink,25x25,Amphibian);|
|~|&gt;|&gt;|&gt;|&gt;|&gt;|BGCOLOR(#F5F5F5):意思無き肉壁。勝手に逃げないため信頼性は高い|
|BGCOLOR(#F5F5F5):Meteorite Guard|歩兵|&amp;ref(Nation/C_Gold.jpg,nolink,25x25,Gold);13&amp;ref(Nation/C_Resource.jpg,nolink,25x25,Resource);33&amp;ref(Nation/C_Recruitment.jpg,nolink,25x25,Recruitment Point);16|&amp;ref(Nation/R_UW-Fort.jpg,nolink,25x25,Underwater Fortress);||&amp;ref(Nation/LivingLead.jpg,nolink,25x25,Living);&amp;ref(Nation/Slave.jpg,nolink,25x25,Slave);|6&amp;ref(Nation/Amphibian.jpg,nolink,25x25,Amphibian);|
|~|&gt;|&gt;|&gt;|&gt;|&gt;|BGCOLOR(#F5F5F5):魔法の三叉矛を持つ重歩兵。奴隷にあるまじき士気を持つ|
|BGCOLOR(#F5F5F5):Shambler Thrall|歩兵|&amp;ref(Nation/C_Gold.jpg,nolink,25x25,Gold);20&amp;ref(Nation/C_Resource.jpg,nolink,25x25,Resource);1&amp;ref(Nation/C_Recruitment.jpg,nolink,25x25,Recruitment Point);22|&amp;ref(Nation/R_UW-Fort.jpg,nolink,25x25,Underwater Fortress);||&amp;ref(Nation/MagicLead.jpg,nolink,25x25,Magic Being);&amp;ref(Nation/Slave.jpg,nolink,25x25,Slave);|14&amp;ref(Nation/Amphibian.jpg,nolink,25x25,Amphibian);|
|~|&gt;|&gt;|&gt;|&gt;|&gt;|BGCOLOR(#F5F5F5):意思無き小型生体戦車。人間大以下の敵なら蹂躙する|
|BGCOLOR(#F5F5F5):Crab Hybrid|歩兵|&amp;ref(Nation/C_Gold.jpg,nolink,25x25,Gold);35&amp;ref(Nation/C_Resource.jpg,nolink,25x25,Resource);1&amp;ref(Nation/C_Recruitment.jpg,nolink,25x25,Recruitment Point);33|&amp;ref(Nation/R_UW-Fort.jpg,nolink,25x25,Underwater Fortress);||&amp;ref(Nation/LivingLead.jpg,nolink,25x25,Living);|14&amp;ref(Nation/Aquatic.jpg,nolink,25x25,Aquatic);|
|~|&gt;|&gt;|&gt;|&gt;|&gt;|BGCOLOR(#F5F5F5):二つの鋏で戦う歩兵。水棲だが戦闘力はなかなかのもの|
|BGCOLOR(#F5F5F5):Illithid|射手|&amp;ref(Nation/C_Gold.jpg,nolink,25x25,Gold);50&amp;ref(Nation/C_Resource.jpg,nolink,25x25,Resource);1&amp;ref(Nation/C_Recruitment.jpg,nolink,25x25,Recruitment Point);37|&amp;ref(Nation/R_UW-Fort.jpg,nolink,25x25,Underwater Fortress);||&amp;ref(Nation/MagicLead.jpg,nolink,25x25,Magic Being);|14&amp;ref(Nation/Amphibian.jpg,nolink,25x25,Amphibian);|
|~|&gt;|&gt;|&gt;|&gt;|&gt;|BGCOLOR(#F5F5F5):思念により敵を麻痺させる。前衛の支援として効果的|
|BGCOLOR(#F5F5F5):Illithid Soldier|歩兵|&amp;ref(Nation/C_Gold.jpg,nolink,25x25,Gold);50&amp;ref(Nation/C_Resource.jpg,nolink,25x25,Resource);51&amp;ref(Nation/C_Recruitment.jpg,nolink,25x25,Recruitment Point);37|&amp;ref(Nation/R_UW-Fort.jpg,nolink,25x25,Underwater Fortress);||&amp;ref(Nation/MagicLead.jpg,nolink,25x25,Magic Being);|12&amp;ref(Nation/Amphibian.jpg,nolink,25x25,Amphibian);|
|~|&gt;|&gt;|&gt;|&gt;|&gt;|BGCOLOR(#F5F5F5):魔法の三叉矛を持つ重歩兵。装備は良いが白兵戦には半端な大柄さが痛い|
|BGCOLOR(#F5F5F5):Hybrid|歩兵|&amp;ref(Nation/C_Gold.jpg,nolink,25x25,Gold);12&amp;ref(Nation/C_Resource.jpg,nolink,25x25,Resource);3&amp;ref(Nation/C_Recruitment.jpg,nolink,25x25,Recruitment Point);21|&amp;ref(Nation/R_Coast-Fort.jpg,nolink,25x25,Coastal Fortress);||&amp;ref(Nation/LivingLead.jpg,nolink,25x25,Living);|14&amp;ref(Nation/Amphibian.jpg,nolink,25x25,Amphibian);|
|~|&gt;|&gt;|&gt;|&gt;|&gt;|BGCOLOR(#F5F5F5):槍と触手を持つ軽歩兵。触手は攻撃力こそ低いが防御貫通|
|BGCOLOR(#F5F5F5):Hybrid Trooper|歩兵|&amp;ref(Nation/C_Gold.jpg,nolink,25x25,Gold);13&amp;ref(Nation/C_Resource.jpg,nolink,25x25,Resource);6&amp;ref(Nation/C_Recruitment.jpg,nolink,25x25,Recruitment Point);24|&amp;ref(Nation/R_Coast-Fort.jpg,nolink,25x25,Coastal Fortress);||&amp;ref(Nation/LivingLead.jpg,nolink,25x25,Living);|12&amp;ref(Nation/Amphibian.jpg,nolink,25x25,Amphibian);|
|~|&gt;|&gt;|&gt;|&gt;|&gt;|BGCOLOR(#F5F5F5):槍、触手、盾を持つ軽歩兵。防具が全体的に強化されている|
|BGCOLOR(#F5F5F5):Hybrid Soldier|歩兵|&amp;ref(Nation/C_Gold.jpg,nolink,25x25,Gold);14&amp;ref(Nation/C_Resource.jpg,nolink,25x25,Resource);19&amp;ref(Nation/C_Recruitment.jpg,nolink,25x25,Recruitment Point);26|&amp;ref(Nation/R_Coast-Fort.jpg,nolink,25x25,Coastal Fortress);||&amp;ref(Nation/LivingLead.jpg,nolink,25x25,Living);|12&amp;ref(Nation/Amphibian.jpg,nolink,25x25,Amphibian);|
|~|&gt;|&gt;|&gt;|&gt;|&gt;|BGCOLOR(#F5F5F5):三叉矛を持つ歩兵。防具は半端だが攻撃力は十分|
|BGCOLOR(#F5F5F5):Hybrid|歩兵|&amp;ref(Nation/C_Gold.jpg,nolink,25x25,Gold);8&amp;ref(Nation/C_Resource.jpg,nolink,25x25,Resource);1&amp;ref(Nation/C_Recruitment.jpg,nolink,25x25,Recruitment Point);13|&amp;ref(Nation/Free-Spawn.jpg,nolink,25x25,Automatic Generation (Free));（&amp;ref(Nation/R_Coast-Fort.jpg,nolink,25x25,Coastal Fortress);）||&amp;ref(Nation/LivingLead.jpg,nolink,25x25,Living);|14&amp;ref(Nation/Amphibian.jpg,nolink,25x25,Amphibian);|
|~|&gt;|&gt;|&gt;|&gt;|&gt;|BGCOLOR(#F5F5F5):触手を持つ軽歩兵。生産は自動で無償だが維持費は喰う|
|BGCOLOR(#F5F5F5):Hybrid|歩兵|&amp;ref(Nation/C_Gold.jpg,nolink,25x25,Gold);10&amp;ref(Nation/C_Resource.jpg,nolink,25x25,Resource);1&amp;ref(Nation/C_Recruitment.jpg,nolink,25x25,Recruitment Point);17|&amp;ref(Nation/Free-Spawn.jpg,nolink,25x25,Automatic Generation (Free));（&amp;ref(Nation/R_Coast-Fort.jpg,nolink,25x25,Coastal Fortress);）||&amp;ref(Nation/LivingLead.jpg,nolink,25x25,Living);|14&amp;ref(Nation/Amphibian.jpg,nolink,25x25,Amphibian);|
|~|&gt;|&gt;|&gt;|&gt;|&gt;|BGCOLOR(#F5F5F5):触手二本を持つ軽歩兵。軽装の敵を地味に削る|
|BGCOLOR(#F5F5F5):Hybrid|歩兵|&amp;ref(Nation/C_Gold.jpg,nolink,25x25,Gold);10&amp;ref(Nation/C_Resource.jpg,nolink,25x25,Resource);2&amp;ref(Nation/C_Recruitment.jpg,nolink,25x25,Recruitment Point);17|&amp;ref(Nation/Free-Spawn.jpg,nolink,25x25,Automatic Generation (Free));（&amp;ref(Nation/R_Coast-Fort.jpg,nolink,25x25,Coastal Fortress);）||&amp;ref(Nation/LivingLead.jpg,nolink,25x25,Living);|14&amp;ref(Nation/Amphibian.jpg,nolink,25x25,Amphibian);|
|~|&gt;|&gt;|&gt;|&gt;|&gt;|BGCOLOR(#F5F5F5):棍棒と触手を持つ軽歩兵。鎧も一応は着ている|
|BGCOLOR(#F5F5F5):Hybrid|歩兵|&amp;ref(Nation/C_Gold.jpg,nolink,25x25,Gold);12&amp;ref(Nation/C_Resource.jpg,nolink,25x25,Resource);3&amp;ref(Nation/C_Recruitment.jpg,nolink,25x25,Recruitment Point);21|&amp;ref(Nation/Free-Spawn.jpg,nolink,25x25,Automatic Generation (Free));（&amp;ref(Nation/R_Coast-Fort.jpg,nolink,25x25,Coastal Fortress);）||&amp;ref(Nation/LivingLead.jpg,nolink,25x25,Living);|14&amp;ref(Nation/Amphibian.jpg,nolink,25x25,Amphibian);|
|~|&gt;|&gt;|&gt;|&gt;|&gt;|BGCOLOR(#F5F5F5):槍と触手を持つ軽歩兵。他よりHPや筋力に恵まれている|
|BGCOLOR(#F5F5F5):Mad One|歩兵|&amp;ref(Nation/C_Gold.jpg,nolink,25x25,Gold);1&amp;ref(Nation/C_Resource.jpg,nolink,25x25,Resource);1&amp;ref(Nation/C_Recruitment.jpg,nolink,25x25,Recruitment Point);2|&amp;ref(Nation/Dominion-Free-Spawn.jpg,nolink,25x25,Dominion Automatic Generation (Free));（&amp;ref(Nation/R_UW-Fort.jpg,nolink,25x25,Underwater Fortress);&amp;ref(Nation/R_Foreign-Sea.jpg,nolink,25x25,Non-Fort Underwater);）||&amp;ref(Nation/MagicLead.jpg,nolink,25x25,Magic Being);|12&amp;ref(Nation/Amphibian.jpg,nolink,25x25,Amphibian);|
|~|&gt;|&gt;|&gt;|&gt;|&gt;|BGCOLOR(#F5F5F5):狂った半魚人。攻撃力は案外高いが能力が低すぎる|
|BGCOLOR(#F5F5F5):Mad Merman|歩兵|&amp;ref(Nation/C_Gold.jpg,nolink,25x25,Gold);1&amp;ref(Nation/C_Resource.jpg,nolink,25x25,Resource);1&amp;ref(Nation/C_Recruitment.jpg,nolink,25x25,Recruitment Point);2|&amp;ref(Nation/Dominion-Free-Spawn.jpg,nolink,25x25,Dominion Automatic Generation (Free));（&amp;ref(Nation/R_UW-Fort.jpg,nolink,25x25,Underwater Fortress);&amp;ref(Nation/R_Foreign-Sea.jpg,nolink,25x25,Non-Fort Underwater);）||&amp;ref(Nation/MagicLead.jpg,nolink,25x25,Magic Being);|12&amp;ref(Nation/Amphibian.jpg,nolink,25x25,Amphibian);|
|~|&gt;|&gt;|&gt;|&gt;|&gt;|BGCOLOR(#F5F5F5):狂った人魚。素手なので肉壁以外にはなり得ない|
|BGCOLOR(#F5F5F5):Deep One Dreamer|歩兵|&amp;ref(Nation/C_Gold.jpg,nolink,25x25,Gold);1&amp;ref(Nation/C_Resource.jpg,nolink,25x25,Resource);1&amp;ref(Nation/C_Recruitment.jpg,nolink,25x25,Recruitment Point);2|&amp;ref(Nation/Dominion-Free-Spawn.jpg,nolink,25x25,Dominion Automatic Generation (Free));（&amp;ref(Nation/R_UW-Fort.jpg,nolink,25x25,Underwater Fortress);&amp;ref(Nation/R_Foreign-Sea.jpg,nolink,25x25,Non-Fort Underwater);）||&amp;ref(Nation/MagicLead.jpg,nolink,25x25,Magic Being);|10&amp;ref(Nation/Amphibian.jpg,nolink,25x25,Amphibian);|
|~|&gt;|&gt;|&gt;|&gt;|&gt;|BGCOLOR(#F5F5F5):短剣を持つ半魚人。武器があるのは良いが戦闘技能は低い|
|BGCOLOR(#F5F5F5):Merman Dreamer|歩兵|&amp;ref(Nation/C_Gold.jpg,nolink,25x25,Gold);1&amp;ref(Nation/C_Resource.jpg,nolink,25x25,Resource);1&amp;ref(Nation/C_Recruitment.jpg,nolink,25x25,Recruitment Point);2|&amp;ref(Nation/Dominion-Free-Spawn.jpg,nolink,25x25,Dominion Automatic Generation (Free));（&amp;ref(Nation/R_UW-Fort.jpg,nolink,25x25,Underwater Fortress);&amp;ref(Nation/R_Foreign-Sea.jpg,nolink,25x25,Non-Fort Underwater);）||&amp;ref(Nation/MagicLead.jpg,nolink,25x25,Magic Being);|12&amp;ref(Nation/Amphibian.jpg,nolink,25x25,Amphibian);|
|~|&gt;|&gt;|&gt;|&gt;|&gt;|BGCOLOR(#F5F5F5):短剣を持つ人魚。魔法抵抗が高いが活かせる機会は少ない|
|BGCOLOR(#F5F5F5):Triton Dreamer|歩兵|&amp;ref(Nation/C_Gold.jpg,nolink,25x25,Gold);1&amp;ref(Nation/C_Resource.jpg,nolink,25x25,Resource);1&amp;ref(Nation/C_Recruitment.jpg,nolink,25x25,Recruitment Point);2|&amp;ref(Nation/Dominion-Free-Spawn.jpg,nolink,25x25,Dominion Automatic Generation (Free));（&amp;ref(Nation/R_UW-Fort.jpg,nolink,25x25,Underwater Fortress);&amp;ref(Nation/R_Foreign-Sea.jpg,nolink,25x25,Non-Fort Underwater);）||&amp;ref(Nation/MagicLead.jpg,nolink,25x25,Magic Being);|12&amp;ref(Nation/Aquatic.jpg,nolink,25x25,Aquatic);|
|~|&gt;|&gt;|&gt;|&gt;|&gt;|BGCOLOR(#F5F5F5):短剣を持つ水棲人魚。陸に出せないため不良在庫になりがち|
|BGCOLOR(#F5F5F5):Mad Hybrid|歩兵|&amp;ref(Nation/C_Gold.jpg,nolink,25x25,Gold);1&amp;ref(Nation/C_Resource.jpg,nolink,25x25,Resource);1&amp;ref(Nation/C_Recruitment.jpg,nolink,25x25,Recruitment Point);2|&amp;ref(Nation/Dominion-Free-Spawn.jpg,nolink,25x25,Dominion Automatic Generation (Free));（&amp;ref(Nation/R_Coast-Fort.jpg,nolink,25x25,Coastal Fortress);&amp;ref(Nation/R_Foreign-Coast.jpg,nolink,25x25,Non-Fort Coast);）||&amp;ref(Nation/MagicLead.jpg,nolink,25x25,Magic Being);|14&amp;ref(Nation/Amphibian.jpg,nolink,25x25,Amphibian);|
|~|&gt;|&gt;|&gt;|&gt;|&gt;|BGCOLOR(#F5F5F5):狂った雑種人。触手二本を持つが軽装相手にしか通らない|
|BGCOLOR(#F5F5F5):Human Dreamer|歩兵|&amp;ref(Nation/C_Gold.jpg,nolink,25x25,Gold);1&amp;ref(Nation/C_Resource.jpg,nolink,25x25,Resource);2&amp;ref(Nation/C_Recruitment.jpg,nolink,25x25,Recruitment Point);2|&amp;ref(Nation/Dominion-Free-Spawn.jpg,nolink,25x25,Dominion Automatic Generation (Free));（&amp;ref(Nation/R_Fort.jpg,nolink,25x25,Land Fortress);&amp;ref(Nation/R_Foreign.jpg,nolink,25x25,Non-Fort Land);）||&amp;ref(Nation/MagicLead.jpg,nolink,25x25,Magic Being);|10|
|~|&gt;|&gt;|&gt;|&gt;|&gt;|BGCOLOR(#F5F5F5):熊手を持つ人間。技量は欠くが武器が長いだけ他よりは強い|
|BGCOLOR(#F5F5F5):Madman|歩兵|&amp;ref(Nation/C_Gold.jpg,nolink,25x25,Gold);1&amp;ref(Nation/C_Resource.jpg,nolink,25x25,Resource);1&amp;ref(Nation/C_Recruitment.jpg,nolink,25x25,Recruitment Point);2|&amp;ref(Nation/Dominion-Free-Spawn.jpg,nolink,25x25,Dominion Automatic Generation (Free));（&amp;ref(Nation/R_Inland-Fort.jpg,nolink,25x25,Inland Fortress);&amp;ref(Nation/R_Foreign-Inland.jpg,nolink,25x25,Non-Fort Inland);）||&amp;ref(Nation/MagicLead.jpg,nolink,25x25,Magic Being);|12|
|~|&gt;|&gt;|&gt;|&gt;|&gt;|BGCOLOR(#F5F5F5):狂った人間。半裸で魚を振り回すだけの賑やかし|
**守備隊
|種別|指揮官|兵士|備考|
|全域下位|Illithid Lord|Lobo Guard:20　Slave Trooper:10|TrooperはAtlantian|
|全域上位|Starspawn|Slave Guardian:10　Shambler Thrall:5|Starspawnは聖職者版、GuardianはAtlantianの重装版|
|水中要塞|Illithid Lord|Illithid Soldier:2　Slave Guardian:4||
|陸上要塞|Captain|Archer:10||
**建造物
***首都要塞
|名称|管理力|指揮官雇用|兵士雇用|食糧庫|守備隊倍率|防壁強度|
|Castle|45|+1|+100%|1500|3|500|
***陸上要塞
|名称|建造費|工期|管理力|指揮官雇用|兵士雇用|食糧庫|守備隊倍率|防壁強度|
|Palisades|600|4|15|+0|+50%|100|1|100|
|Fortress|300|2|30|+1|+75%|500|2|250|
|Castle|300|2|45|+1|+100%|1500|3|500|
|Citadel|450|3|60|+2|+125%|5000|4|750|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|魔法土地|The City of Unfullfilled Dreams, The Void Gate|
|宝石収入|&amp;ref(Spell/V_Water.jpg,nolink,25x25,Water Gem);1&amp;ref(Spell/V_Astral.jpg,nolink,25x25,Astral Pearl);3|
|特殊機能|星の魔術師によるVoid Beingの召喚が可能|
***魔法技能
|名称|雇用|固定魔力|変動魔力|研究力|特殊能力|
|Slave Priest|&amp;ref(Nation/R_UW-Fort.jpg,nolink,25x25,Underwater Fortress);|&amp;ref(Spell/P_Holy.jpg,nolink,25x25,Holy);1|||&amp;ref(Nation/Sacred.jpg,nolink,25x25,Sacred);&amp;ref(Nation/Slave.jpg,nolink,25x25,Slave);|
|Slave Mage|&amp;ref(Nation/R_UW-Fort.jpg,nolink,25x25,Underwater Fortress);|&amp;ref(Spell/P_Water.jpg,nolink,25x25,Water);2&amp;ref(Spell/P_Astral.jpg,nolink,25x25,Astral);1|&amp;ref(Spell/P_Water.jpg,nolink,25x25,Water);&amp;ref(Spell/P_Earth.jpg,nolink,25x25,Earth);&amp;ref(Spell/P_Astral.jpg,nolink,25x25,Astral);&amp;ref(Spell/P_Nature.jpg,nolink,25x25,Nature);+1:100%|&amp;ref(Spell/P_Research.jpg,nolink,25x25,Research);13|&amp;ref(Nation/Slave.jpg,nolink,25x25,Slave);|
|Star Child|&amp;ref(Nation/R_UW-Fort.jpg,nolink,25x25,Underwater Fortress);&amp;ref(Nation/R_Coast-Fort.jpg,nolink,25x25,Coastal Fortress);|&amp;ref(Spell/P_Astral.jpg,nolink,25x25,Astral);1||&amp;ref(Spell/P_Research.jpg,nolink,25x25,Research);7||
|Starspawn|&amp;ref(Nation/R_UW-Fort.jpg,nolink,25x25,Underwater Fortress);|&amp;ref(Spell/P_Astral.jpg,nolink,25x25,Astral);1&amp;ref(Spell/P_Holy.jpg,nolink,25x25,Holy);2|&amp;ref(Spell/P_Water.jpg,nolink,25x25,Water);&amp;ref(Spell/P_Earth.jpg,nolink,25x25,Earth);&amp;ref(Spell/P_Astral.jpg,nolink,25x25,Astral);&amp;ref(Spell/P_Death.jpg,nolink,25x25,Death);+1:100%|&amp;ref(Spell/P_Research.jpg,nolink,25x25,Research);9|&amp;ref(Nation/Sacred.jpg,nolink,25x25,Sacred);|
|Starspawn|&amp;ref(Nation/R_Capital.jpg,nolink,25x25,National Capital);|&amp;ref(Spell/P_Water.jpg,nolink,25x25,Water);1&amp;ref(Spell/P_Astral.jpg,nolink,25x25,Astral);3|&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amp;ref(Spell/P_Research.jpg,nolink,25x25,Research);17||
|Void Cultist|&amp;ref(Nation/R_Fort.jpg,nolink,25x25,Land Fortress);|&amp;ref(Spell/P_Holy.jpg,nolink,25x25,Holy);1|&amp;ref(Spell/P_Astral.jpg,nolink,25x25,Astral);+1:20%|&amp;ref(Spell/P_Research.jpg,nolink,25x25,Research);0+|&amp;ref(Nation/Sacred.jpg,nolink,25x25,Sacred);|
|Cultist|&amp;ref(Nation/Dominion-Free-Spawn.jpg,nolink,25x25,Dominion Automatic Generation (Free));（&amp;ref(Nation/R_UW-Fort.jpg,nolink,25x25,Underwater Fortress);&amp;ref(Nation/R_Foreign-Sea.jpg,nolink,25x25,Non-Fort Underwater);）|&amp;ref(Spell/P_Holy.jpg,nolink,25x25,Holy);1|&amp;ref(Spell/P_Astral.jpg,nolink,25x25,Astral);+1:30%|&amp;ref(Spell/P_Research.jpg,nolink,25x25,Research);0+|&amp;ref(Nation/Sacred.jpg,nolink,25x25,Sacred);|
|Hybrid Cultist|&amp;ref(Nation/Dominion-Free-Spawn.jpg,nolink,25x25,Dominion Automatic Generation (Free));（&amp;ref(Nation/R_Coast-Fort.jpg,nolink,25x25,Coastal Fortress);&amp;ref(Nation/R_Foreign-Coast.jpg,nolink,25x25,Non-Fort Coast);）|&amp;ref(Spell/P_Holy.jpg,nolink,25x25,Holy);1|&amp;ref(Spell/P_Astral.jpg,nolink,25x25,Astral);+1:40%|&amp;ref(Spell/P_Research.jpg,nolink,25x25,Research);0+|&amp;ref(Nation/Sacred.jpg,nolink,25x25,Sacred);|
|Cultist|&amp;ref(Nation/Dominion-Free-Spawn.jpg,nolink,25x25,Dominion Automatic Generation (Free));（&amp;ref(Nation/R_Fort.jpg,nolink,25x25,Land Fortress);&amp;ref(Nation/R_Foreign.jpg,nolink,25x25,Non-Fort Land);）|&amp;ref(Spell/P_Holy.jpg,nolink,25x25,Holy);1|&amp;ref(Spell/P_Astral.jpg,nolink,25x25,Astral);+1:20%|&amp;ref(Spell/P_Research.jpg,nolink,25x25,Research);0+|&amp;ref(Nation/Sacred.jpg,nolink,25x25,Sacred);|
|Mad Cultist|&amp;ref(Nation/Dominion-Free-Spawn.jpg,nolink,25x25,Dominion Automatic Generation (Free));（&amp;ref(Nation/R_Fort.jpg,nolink,25x25,Land Fortress);&amp;ref(Nation/R_Foreign.jpg,nolink,25x25,Non-Fort Land);）|&amp;ref(Spell/P_Holy.jpg,nolink,25x25,Holy);1|&amp;ref(Spell/P_Astral.jpg,nolink,25x25,Astral);+1:50%|&amp;ref(Spell/P_Research.jpg,nolink,25x25,Research);0+|&amp;ref(Nation/Sacred.jpg,nolink,25x25,Sacred);|
|Void Spectre|&amp;ref(Item/Master-Ritualist.jpg,nolink,25x25,Ritual Spell);|&amp;ref(Spell/P_Astral.jpg,nolink,25x25,Astral);4||&amp;ref(Spell/P_Research.jpg,nolink,25x25,Research);13||
***固有呪文
|領域|名称|主系統|副系統|消費|使用場面|簡易分類|
|Conjuration Lv6|Contact Void Spectre|&amp;ref(Spell/P_Astral.jpg,nolink,25x25,Astral);3||&amp;ref(Spell/V_Astral.jpg,nolink,25x25,Astral Pearl);25|儀式/水陸両用|指揮官召喚|
|~|~|&gt;|&gt;|&gt;|&gt;|敵の州に狂気を振りまく霊Void Spectreを召喚します|
|Thaumaturgy Lv6|Dreams of R'lyeh|&amp;ref(Spell/P_Astral.jpg,nolink,25x25,Astral);4||&amp;ref(Spell/V_Astral.jpg,nolink,25x25,Astral Pearl);4|儀式/水陸両用|暗殺派遣|
|~|~|&gt;|&gt;|&gt;|&gt;|指定した州の敵指揮官1体をVoidへ引き込み暗殺しようと試みます|
***固有アイテム
|Construction Lv2|BGCOLOR(#000000):&amp;ref(Item/SH Weapons/Anemone-Mace.jpg,nolink,75x75,Anemone Mace);|BGCOLOR(BLACK):COLOR(WHITE):''Anemone Mace''|片手|&amp;ref(Spell/P_Water.jpg,nolink,25x25,Water);1|&amp;ref(Spell/V_Water.jpg,nolink,25x25,Water Gem);5|
|~|~|&gt;|&gt;|&gt;|攻撃力：-2&amp;ref(Item/D_Blunt.jpg,nolink,25x25,Blunt Damage);&amp;ref(Item/D_Magic.jpg,nolink,25x25,Magic Damage);&amp;br;攻撃修正：4&amp;br;防御修正：1&amp;br;長さ：1&amp;br;命中時追撃：Anemone Poison|
|~|&gt;|&gt;|&gt;|&gt;|BGCOLOR(#F5F5F5):生ける鈍器。神経毒で敵を苦しめる|
|Construction Lv6|BGCOLOR(#000000):&amp;ref(Item/DH Weapons/Jellyberd.jpg,nolink,75x75,Jellyberd);|BGCOLOR(BLACK):COLOR(WHITE):''Jellyberd''|両手|&amp;ref(Spell/P_Astral.jpg,nolink,25x25,Astral);1&amp;ref(Spell/P_Fire.jpg,nolink,25x25,Fire);1|&amp;ref(Spell/V_Astral.jpg,nolink,25x25,Astral Pearl);5&amp;ref(Spell/V_Fire.jpg,nolink,25x25,Fire Gem);5|
|~|~|&gt;|&gt;|&gt;|攻撃力：0&amp;ref(Item/D_Blunt.jpg,nolink,25x25,Blunt Damage);&amp;ref(Item/D_Magic.jpg,nolink,25x25,Magic Damage);&amp;br;筋力加算+25%&amp;br;攻撃修正：2&amp;br;防御修正：3&amp;br;長さ：3&amp;br;攻撃時追撃：Jellyberd Poison&amp;br;&amp;br;&amp;ref(Item/Protective-Force.jpg,nolink,25x25,Protective Force (20));|
|~|&gt;|&gt;|&gt;|&gt;|BGCOLOR(#F5F5F5):神経毒を撒く生体武器。所有者の保護も行う|
**聖職
***支配圏特殊効果
人口が減少、Void Sanityを持たないものが発狂、狂人やVoidの生物を自動生産
***聖職者特殊能力
なし
</v>
      </c>
    </row>
    <row r="96" spans="1:31" x14ac:dyDescent="0.15">
      <c r="A96" t="s">
        <v>3012</v>
      </c>
      <c r="B96" t="s">
        <v>3049</v>
      </c>
      <c r="C96" t="s">
        <v>3050</v>
      </c>
      <c r="D96" t="s">
        <v>3081</v>
      </c>
      <c r="E96" s="10" t="s">
        <v>15646</v>
      </c>
      <c r="F96" s="10" t="s">
        <v>15553</v>
      </c>
      <c r="L96" t="s">
        <v>15554</v>
      </c>
      <c r="M96" t="s">
        <v>15548</v>
      </c>
      <c r="O96" t="s">
        <v>15549</v>
      </c>
      <c r="P96">
        <v>4</v>
      </c>
      <c r="R96">
        <v>3</v>
      </c>
      <c r="T96">
        <v>100</v>
      </c>
      <c r="U96">
        <v>500</v>
      </c>
      <c r="W96">
        <v>400</v>
      </c>
      <c r="Y96" t="s">
        <v>15555</v>
      </c>
      <c r="Z96" t="s">
        <v>15556</v>
      </c>
      <c r="AB96" t="str">
        <f t="shared" si="7"/>
        <v>|BGCOLOR(#FDFDFD):[[&amp;ref(Erytheia.jpg,nolink,50x65,Erytheia, Kingdom of Two Worlds);&gt;./Erytheia]]</v>
      </c>
      <c r="AC96" t="str">
        <f t="shared" ca="1" si="8"/>
        <v xml:space="preserve">|BGCOLOR(#FAEBD7):[[''Erytheia''&gt;./Erytheia]]|
|BGCOLOR(#FDFDFD):[[&amp;ref(Xibalba.jpg,nolink,50x65,Xibalba, Return of the Zotz);&gt;./Xibalba]]|BGCOLOR(#FDFDFD):[[&amp;ref(Phlegra.jpg,nolink,50x65,Phlegra, Sleeping Giants);&gt;./Phlegra]]|BGCOLOR(#FDFDFD):[[&amp;ref(Atlantis.jpg,nolink,50x65,Atlantis, Frozen Sea);&gt;./Atlantis]]|BGCOLOR(#FDFDFD):[[&amp;ref(R'lyeh.jpg,nolink,50x65,R'lyeh, Dreamlands);&gt;./R'lyeh]]|BGCOLOR(#FDFDFD):[[&amp;ref(Erytheia.jpg,nolink,50x65,Erytheia, Kingdom of Two Worlds);&gt;./Erytheia]]|
</v>
      </c>
      <c r="AD96" t="str">
        <f t="shared" ca="1" si="9"/>
        <v xml:space="preserve">|CENTER:130|CENTER:130|CENTER:130|CENTER:130|CENTER:130|c
|BGCOLOR(#FAEBD7):[[''Arcoscephale''&gt;./Arcoscephale]]|BGCOLOR(#FAEBD7):[[''Pythium''&gt;./Pythium]]|BGCOLOR(#FAEBD7):[[''Lemuria''&gt;./Lemuria]]|BGCOLOR(#FAEBD7):[[''Man''&gt;./Man]]|BGCOLOR(#FAEBD7):[[''Ulm''&gt;./Ulm]]|
|BGCOLOR(#FDFDFD):[[&amp;ref(Arcoscephale.jpg,nolink,50x65,Arcoscephale, Sibylline Guidance);&gt;./Arcoscephale]]|BGCOLOR(#FDFDFD):[[&amp;ref(Pythium.jpg,nolink,50x65,Pythium, Serpent Cult);&gt;./Pythium]]|BGCOLOR(#FDFDFD):[[&amp;ref(Lemuria.jpg,nolink,50x65,Lemuria, Soul Gates);&gt;./Lemuria]]|BGCOLOR(#FDFDFD):[[&amp;ref(Man.jpg,nolink,50x65,Man, Tower of Chelms);&gt;./Man]]|BGCOLOR(#FDFDFD):[[&amp;ref(Ulm.jpg,nolink,50x65,Ulm, Black Forest);&gt;./Ulm]]|
|BGCOLOR(#FAEBD7):[[''Marignon''&gt;./Marignon]]|BGCOLOR(#FAEBD7):[[''Mictlan''&gt;./Mictlan]]|BGCOLOR(#FAEBD7):[[''T'ien Ch'i''&gt;./T'ien Ch'i]]|BGCOLOR(#FAEBD7):[[''Jomon''&gt;./Jomon]]|BGCOLOR(#FAEBD7):[[''Agartha''&gt;./Agartha]]|
|BGCOLOR(#FDFDFD):[[&amp;ref(Marignon.jpg,nolink,50x65,Marignon, Conquerors of the Sea);&gt;./Marignon]]|BGCOLOR(#FDFDFD):[[&amp;ref(Mictlan.jpg,nolink,50x65,Mictlan, Blood and Rain);&gt;./Mictlan]]|BGCOLOR(#FDFDFD):[[&amp;ref(T'ien-Ch'i.jpg,nolink,50x65,T'ien Ch'i, Barbarian King);&gt;./T'ien Ch'i]]|BGCOLOR(#FDFDFD):[[&amp;ref(Jomon.jpg,nolink,50x65,Jomon, Human Daimyos);&gt;./Jomon]]|BGCOLOR(#FDFDFD):[[&amp;ref(Agartha.jpg,nolink,50x65,Agartha, Ktonian Dead);&gt;./Agartha]]|
|BGCOLOR(#FAEBD7):[[''Abysia''&gt;./Abysia]]|BGCOLOR(#FAEBD7):[[''Caelum''&gt;./Caelum]]|BGCOLOR(#FAEBD7):[[''C'tis''&gt;./C'tis]]|BGCOLOR(#FAEBD7):[[''Pangaea''&gt;./Pangaea]]|BGCOLOR(#FAEBD7):[[''Midgård''&gt;./Midgard]]|
|BGCOLOR(#FDFDFD):[[&amp;ref(Abysia.jpg,nolink,50x65,Abysia, Blood of Humans);&gt;./Abysia]]|BGCOLOR(#FDFDFD):[[&amp;ref(Caelum.jpg,nolink,50x65,Caelum, Return of the Raptors);&gt;./Caelum]]|BGCOLOR(#FDFDFD):[[&amp;ref(C'tis.jpg,nolink,50x65,C'tis, Desert Tombs);&gt;./C'tis]]|BGCOLOR(#FDFDFD):[[&amp;ref(Pangaea.jpg,nolink,50x65,Pangaea, New Era);&gt;./Pangaea]]|BGCOLOR(#FDFDFD):[[&amp;ref(Midgard.jpg,nolink,50x65,Midgård, Age of Men);&gt;./Midgard]]|
|BGCOLOR(#FAEBD7):[[''Utgård''&gt;./Utgard]]|BGCOLOR(#FAEBD7):[[''Bogarus''&gt;./Bogarus]]|BGCOLOR(#FAEBD7):[[''Patala''&gt;./Patala]]|BGCOLOR(#FAEBD7):[[''Gath''&gt;./Gath]]|BGCOLOR(#FAEBD7):[[''Ragha''&gt;./Ragha]]|
|BGCOLOR(#FDFDFD):[[&amp;ref(Utgard.jpg,nolink,50x65,Utgård, Well of Urd);&gt;./Utgard]]|BGCOLOR(#FDFDFD):[[&amp;ref(Bogarus.jpg,nolink,50x65,Bogarus, Age of Heroes);&gt;./Bogarus]]|BGCOLOR(#FDFDFD):[[&amp;ref(Patala.jpg,nolink,50x65,Patala, Reign of the Nagas);&gt;./Patala]]|BGCOLOR(#FDFDFD):[[&amp;ref(Gath.jpg,nolink,50x65,Gath, Last of the Giants);&gt;./Gath]]|BGCOLOR(#FDFDFD):[[&amp;ref(Ragha.jpg,nolink,50x65,Ragha, Dual Kingdom);&gt;./Ragha]]|
|BGCOLOR(#FAEBD7):[[''Xibalba''&gt;./Xibalba]]|BGCOLOR(#FAEBD7):[[''Phlegra''&gt;./Phlegra]]|BGCOLOR(#FAEBD7):[[''Atlantis''&gt;./Atlantis]]|BGCOLOR(#F0F8FF):[[''R'lyeh''&gt;./R'lyeh]]|BGCOLOR(#FAEBD7):[[''Erytheia''&gt;./Erytheia]]|
|BGCOLOR(#FDFDFD):[[&amp;ref(Xibalba.jpg,nolink,50x65,Xibalba, Return of the Zotz);&gt;./Xibalba]]|BGCOLOR(#FDFDFD):[[&amp;ref(Phlegra.jpg,nolink,50x65,Phlegra, Sleeping Giants);&gt;./Phlegra]]|BGCOLOR(#FDFDFD):[[&amp;ref(Atlantis.jpg,nolink,50x65,Atlantis, Frozen Sea);&gt;./Atlantis]]|BGCOLOR(#FDFDFD):[[&amp;ref(R'lyeh.jpg,nolink,50x65,R'lyeh, Dreamlands);&gt;./R'lyeh]]|BGCOLOR(#FDFDFD):[[&amp;ref(Erytheia.jpg,nolink,50x65,Erytheia, Kingdom of Two Worlds);&gt;./Erytheia]]|
</v>
      </c>
      <c r="AE96" t="str">
        <f ca="1">CONCATENATE("*",B96,", ",C96,CHAR(10),E96,CHAR(10),"**国勢",CHAR(10),"|種族|",F96,"|",CHAR(10),"|経済|",G96,"|",CHAR(10),"|気候|",IF(H96&lt;&gt;"",REPT(SUBSTITUTE(SUBSTITUTE(LEFT(H96,4),"Heat","&amp;ref(Spell/S_Heat.jpg,nolink,25x25,Heat);"),"Cold","&amp;ref(Spell/S_Cold.jpg,nolink,25x25,Cold);"),RIGHT(H96,1)),""),"|",CHAR(10),"|祝福|",SUBSTITUTE(SUBSTITUTE(SUBSTITUTE(SUBSTITUTE(SUBSTITUTE(SUBSTITUTE(SUBSTITUTE(SUBSTITUTE(J96,"火","&amp;ref(Spell/P_Fire.jpg,nolink,30x30,Fire);"),"風","&amp;ref(Spell/P_Air.jpg,nolink,30x30,Air);"),"水","&amp;ref(Spell/P_Water.jpg,nolink,30x30,Water);"),"地","&amp;ref(Spell/P_Earth.jpg,nolink,30x30,Earth);"),"星","&amp;ref(Spell/P_Astral.jpg,nolink,30x30,Astral);"),"死","&amp;ref(Spell/P_Death.jpg,nolink,30x30,Death);"),"緑","&amp;ref(Spell/P_Nature.jpg,nolink,30x30,Nature);"),"血","&amp;ref(Spell/P_Blood.jpg,nolink,30x30,Blood);"),"|",CHAR(10),"**正規軍",CHAR(10),"***指揮官",CHAR(10),"|名称|種別|コスト|&gt;|雇用条件|指揮能力|行軍|",CHAR(10),IFERROR(myConcat(INDIRECT("Troops!AJ"&amp;MATCH(A96&amp;" "&amp;B96&amp;" 指揮官 S",Troops!$A:$A,0)&amp;":AJ"&amp;MATCH(A96&amp;" "&amp;B96&amp;" 指揮官 E",Troops!$A:$A,0))),myConcat(INDIRECT("Troops!AJ"&amp;MATCH(A96&amp;" "&amp;B96&amp;" 指揮官 S",Troops!$A:$A,0)))),CHAR(10),"***兵士",CHAR(10),"|名称|種別|コスト|&gt;|雇用条件|指揮枠|行軍|",CHAR(10),IFERROR(myConcat(INDIRECT("Troops!AJ"&amp;MATCH(A96&amp;" "&amp;B96&amp;" 兵士 S",Troops!$A:$A,0)&amp;":AJ"&amp;MATCH(A96&amp;" "&amp;B96&amp;" 兵士 E",Troops!$A:$A,0))),myConcat(INDIRECT("Troops!AJ"&amp;MATCH(A96&amp;" "&amp;B96&amp;" 指揮官 S",Troops!$A:$A,0)))),"**守備隊",CHAR(10),"|種別|指揮官|兵士|備考|",CHAR(10),IFERROR(myConcat(INDIRECT("Defence!H"&amp;MATCH(A96&amp;" "&amp;B96&amp;" S",Defence!$A:$A,0)&amp;":H"&amp;MATCH(A96&amp;" "&amp;B96&amp;" E",Defence!$A:$A,0))),myConcat(INDIRECT("Defence!H"&amp;MATCH(A96&amp;" "&amp;B96&amp;" S",Defence!$A:$A,0)))),CHAR(10),"**建造物",CHAR(10),"***首都要塞",CHAR(10),"|名称|管理力|指揮官雇用|兵士雇用|食糧庫|守備隊倍率|防壁強度|",CHAR(10),VLOOKUP(L96,Fort!$D:$M,10,FALSE),CHAR(10),"***陸上要塞",CHAR(10),"|名称|建造費|工期|管理力|指揮官雇用|兵士雇用|食糧庫|守備隊倍率|防壁強度|",CHAR(10),IFERROR(myConcat(INDIRECT(ADDRESS(MATCH(M96&amp;"1",Fort!$A:$A,0),MATCH(T96,Fort!$1:$1,0),3,1,"Fort")&amp;":"&amp;ADDRESS(MATCH(M96&amp;P96,Fort!$A:$A,0),MATCH(T96,Fort!$1:$1,0),3,1))),myConcat(INDIRECT(ADDRESS(MATCH(M96&amp;"1",Fort!$A:$A,0),MATCH(T96,Fort!$1:$1,0),3,1,"Fort")))),IFERROR("***沿岸要塞"&amp;CHAR(10)&amp;"|名称|建造費|工期|管理力|指揮官雇用|兵士雇用|食糧庫|守備隊倍率|防壁強度|"&amp;CHAR(10)&amp;IFERROR(myConcat(INDIRECT(ADDRESS(MATCH(N96&amp;"1",Fort!$A:$A,0),MATCH(T96,Fort!$1:$1,0),3,1,"Fort")&amp;":"&amp;ADDRESS(MATCH(N96&amp;Q96,Fort!$A:$A,0),MATCH(T96,Fort!$1:$1,0),3,1))),myConcat(INDIRECT(ADDRESS(MATCH(N96&amp;"1",Fort!$A:$A,0),MATCH(T96,Fort!$1:$1,0),3,1,"Fort")))&amp;CHAR(10)),""),"***水中要塞",CHAR(10),IFERROR("|名称|建造費|工期|管理力|指揮官雇用|兵士雇用|食糧庫|守備隊倍率|防壁強度|"&amp;CHAR(10)&amp;IFERROR(myConcat(INDIRECT(ADDRESS(MATCH(O96&amp;"1",Fort!$A:$A,0),MATCH(T96,Fort!$1:$1,0),3,1,"Fort")&amp;":"&amp;ADDRESS(MATCH(O96&amp;R96,Fort!$A:$A,0),MATCH(T96,Fort!$1:$1,0),3,1))),myConcat(INDIRECT(ADDRESS(MATCH(O96&amp;"1",Fort!$A:$A,0),MATCH(T96,Fort!$1:$1,0),3,1,"Fort")))),"建造不可"),CHAR(10),"***研究所と寺院",CHAR(10),"|設備|費用|特殊効果|",CHAR(10),"|研究所|",IF(U96&lt;&gt;500,"''"&amp;U96&amp;"''",U96),"|",V96,"|",CHAR(10),"|寺院|",IF(W96&lt;&gt;400,"''"&amp;W96&amp;"''",W96),"|",X96,"|",CHAR(10),"**魔法",CHAR(10),"***魔法資源",CHAR(10),"|魔法土地|",Y96,"|",CHAR(10),"|宝石収入|",SUBSTITUTE(SUBSTITUTE(SUBSTITUTE(SUBSTITUTE(SUBSTITUTE(SUBSTITUTE(SUBSTITUTE(SUBSTITUTE(Z96,"火","&amp;ref(Spell/V_Fire.jpg,nolink,25x25,Fire Gem);"),"風","&amp;ref(Spell/V_Air.jpg,nolink,25x25,Air Gem);"),"水","&amp;ref(Spell/V_Water.jpg,nolink,25x25,Water Gem);"),"地","&amp;ref(Spell/V_Earth.jpg,nolink,25x25,Earth Gem);"),"星","&amp;ref(Spell/V_Astral.jpg,nolink,25x25,Astral Pearl);"),"死","&amp;ref(Spell/V_Death.jpg,nolink,25x25,Death Gem);"),"緑","&amp;ref(Spell/V_Nature.jpg,nolink,25x25,Nature Gem);"),"血","&amp;ref(Spell/V_Blood.jpg,nolink,25x25,Blood Slave);"),"|",CHAR(10),"|特殊機能|",AA96,"|",CHAR(10),"***魔法技能",CHAR(10),"|名称|雇用|固定魔力|変動魔力|研究力|特殊能力|",CHAR(10),IFERROR(myConcat(INDIRECT("MagicSkill!AM"&amp;MATCH(A96&amp;" "&amp;B96&amp;" S",MagicSkill!$A:$A,0)&amp;":AM"&amp;MATCH(A96&amp;" "&amp;B96&amp;" E",MagicSkill!$A:$A,0))),myConcat(INDIRECT("MagicSkill!AM"&amp;MATCH(A96&amp;" "&amp;B96&amp;" S",MagicSkill!$A:$A,0)))),CHAR(10),"***固有呪文",CHAR(10),IFERROR(CHAR(10)&amp;"|領域|名称|主系統|副系統|消費|使用場面|簡易分類|"&amp;CHAR(10)&amp;IFERROR(myConcat(INDIRECT("NationalSpellWork!E"&amp;MATCH(A96&amp;" "&amp;B96&amp;" S",NationalSpellWork!$A:$A,0)&amp;":E"&amp;MATCH(A96&amp;" "&amp;B96&amp;" E",NationalSpellWork!$A:$A,0))),myConcat(INDIRECT("NationalSpellWork!E"&amp;MATCH(A96&amp;" "&amp;B96&amp;" S",NationalSpellWork!$A:$A,0)))),"なし"),CHAR(10),"***固有アイテム",CHAR(10),IFERROR(IFERROR(myConcat(INDIRECT("NationalItemWork!E"&amp;MATCH(A96&amp;" "&amp;B96&amp;" S",NationalItemWork!$A:$A,0)&amp;":E"&amp;MATCH(A96&amp;" "&amp;B96&amp;" E",NationalItemWork!$A:$A,0))),myConcat(INDIRECT("NationalItemWork!E"&amp;MATCH(A96&amp;" "&amp;B96&amp;" S",NationalItemWork!$A:$A,0)))),"なし"),CHAR(10),"**聖職",CHAR(10),"***支配圏特殊効果",CHAR(10),IF(I96&lt;&gt;"",I96,"なし"),CHAR(10),"***聖職者特殊能力",CHAR(10),IF(K96&lt;&gt;"",K96,"なし"),CHAR(10))</f>
        <v xml:space="preserve">*Erytheia, Kingdom of Two Worlds
陸地との交易や接触は、PelagiaのMermanたちが沿岸部に植民地を築くほどにまで増加しました。
かつてのArcoscephaleの植民地と、Pelagiaの植民地である紅の大地Erytheiaは、婚姻を通じて合併されました。
深海のTriton Kingらが奇妙な微睡に屈すると、Pelagiaの旧首都はほぼ放棄されました。
Mermanは多数派となり、眠りに屈することがなかったTritonは、分散したPelagia領の海を統治する、特権的な少数派となりました。
やがて、Tritonの王子同士による内戦が始まりました。
Tritonが海中で争う中、MermanはErytheiaへ退き、Merman、Triton、そして人間による新たな王国を形成しました。
Tritonの公国群が孤立すると、Pelagiaの伝統と遺産は紅の大地のMysticらによって受け継がれました。
Mermanの両世界の王の統治の下で、かつての植民地は繁栄し、陸地、そして海中へと拡大しました。
現在、ErytheiaはMermanの王の高等法院を訪れることができない、軽んじられたTritonの貴族に統治された幾らかの海中の属州を持つ、沿岸の王国です。
Tritonは現状に憤慨しており、一部の者はこれが新たな内戦に繋がることを恐れています。
Tritonの貴族や将軍たちは軍を集め始め、かつて彼らのものだった深海を奪還し、富や封土を得る、あるいは単に自らの価値を両世界の王へと証明しようとしています。
**国勢
|種族|マーマン、トリトン、人間|
|経済||
|気候||
|祝福||
**正規軍
***指揮官
|名称|種別|コスト|&gt;|雇用条件|指揮能力|行軍|
|BGCOLOR(#F5F5F5):Machimos Commander|指揮官|&amp;ref(Nation/C_Gold.jpg,nolink,25x25,Gold);40&amp;ref(Nation/C_Resource.jpg,nolink,25x25,Resource);16&amp;ref(Nation/C_Command.jpg,nolink,25x25,Commander Point);1|&amp;ref(Nation/R_Fort.jpg,nolink,25x25,Land Fortress);||&amp;ref(Nation/Squad.jpg,nolink,25x25,Squad);2&amp;ref(Nation/LivingLead.jpg,nolink,25x25,Leadership);60|14|
|~|&gt;|&gt;|&gt;|&gt;|&gt;|BGCOLOR(#F5F5F5):標準的な指揮官。人間なので海には潜れない|
|BGCOLOR(#F5F5F5):Erytheian Scout|斥候|&amp;ref(Nation/C_Gold.jpg,nolink,25x25,Gold);25&amp;ref(Nation/C_Resource.jpg,nolink,25x25,Resource);6&amp;ref(Nation/C_Command.jpg,nolink,25x25,Commander Point);1|&amp;ref(Nation/R_Fort.jpg,nolink,25x25,Land Fortress);&amp;ref(Nation/R_UW-Fort.jpg,nolink,25x25,Underwater Fortress);|||16&amp;ref(Nation/Stealthy.jpg,nolink,25x25,Stealthy (50));&amp;ref(Nation/Amphibian.jpg,nolink,25x25,Amphibian);|
|~|&gt;|&gt;|&gt;|&gt;|&gt;|BGCOLOR(#F5F5F5):水陸両棲の斥候。海を通れるが森や山は苦手で陸では少し遅い|
|BGCOLOR(#F5F5F5):Mystic|魔術師|&amp;ref(Nation/C_Gold.jpg,nolink,25x25,Gold);90&amp;ref(Nation/C_Resource.jpg,nolink,25x25,Resource);1&amp;ref(Nation/C_Command.jpg,nolink,25x25,Commander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Leadership);15+|16|
|~|&gt;|&gt;|&gt;|&gt;|&gt;|BGCOLOR(#F5F5F5):星などの魔法技能を持つ。研究が得意|
|BGCOLOR(#F5F5F5):Nomarch|聖職者&amp;ref(Nation/Sacred.jpg,nolink,25x25,Sacred);|&amp;ref(Nation/C_Gold.jpg,nolink,25x25,Gold);75&amp;ref(Nation/C_Resource.jpg,nolink,25x25,Resource);2&amp;ref(Nation/C_Command.jpg,nolink,25x25,Commander Point);2|&amp;ref(Nation/R_Fort.jpg,nolink,25x25,Land Fortress);|&amp;ref(Spell/P_Holy.jpg,nolink,25x25,Temple Needed);|&amp;ref(Nation/Squad.jpg,nolink,25x25,Squad);2&amp;ref(Nation/LivingLead.jpg,nolink,25x25,Leadership);40&amp;ref(Item/Uninspirational.jpg,nolink,25x25,Inspirational (-1));|16&amp;ref(Nation/Amphibian.jpg,nolink,25x25,Amphibian);|
|~|&gt;|&gt;|&gt;|&gt;|&gt;|BGCOLOR(#F5F5F5):レベル2の聖職者。徴税や巡回などの雑務を専門とする|
|BGCOLOR(#F5F5F5):Erytheian Commander|指揮官|&amp;ref(Nation/C_Gold.jpg,nolink,25x25,Gold);70&amp;ref(Nation/C_Resource.jpg,nolink,25x25,Resource);31&amp;ref(Nation/C_Command.jpg,nolink,25x25,Commander Point);1|&amp;ref(Nation/R_Coast-Fort.jpg,nolink,25x25,Coastal Fortress);&amp;ref(Nation/R_UW-Fort.jpg,nolink,25x25,Underwater Fortress);||&amp;ref(Nation/Squad.jpg,nolink,25x25,Squad);3&amp;ref(Nation/LivingLead.jpg,nolink,25x25,Leadership);80|14&amp;ref(Nation/Amphibian.jpg,nolink,25x25,Amphibian);|
|~|&gt;|&gt;|&gt;|&gt;|&gt;|BGCOLOR(#F5F5F5):上位指揮官。水陸両棲で相応の装備をしている|
|BGCOLOR(#F5F5F5):Mermage|魔術師|&amp;ref(Nation/C_Gold.jpg,nolink,25x25,Gold);95&amp;ref(Nation/C_Resource.jpg,nolink,25x25,Resource);1&amp;ref(Nation/C_Command.jpg,nolink,25x25,Commander Point);2|&amp;ref(Nation/R_Coast-Fort.jpg,nolink,25x25,Coastal Fortress);&amp;ref(Nation/R_UW-Fort.jpg,nolink,25x25,Underwater Fortress);|&amp;ref(Spell/P_Research.jpg,nolink,25x25,Lab Needed);|&amp;ref(Nation/Squad.jpg,nolink,25x25,Squad);1&amp;ref(Nation/LivingLead.jpg,nolink,25x25,Leadership);10+&amp;ref(Nation/MagicLead.jpg,nolink,25x25,Magic Leadership);10+|16&amp;ref(Nation/Amphibian.jpg,nolink,25x25,Amphibian);|
|~|&gt;|&gt;|&gt;|&gt;|&gt;|BGCOLOR(#F5F5F5):水などの魔法技能を持つ。水陸共に活動可能|
|BGCOLOR(#F5F5F5):Daduchos|魔術師&amp;ref(Nation/Sacred.jpg,nolink,25x25,Sacred);|&amp;ref(Nation/C_Gold.jpg,nolink,25x25,Gold);180&amp;ref(Nation/C_Resource.jpg,nolink,25x25,Resource);2&amp;ref(Nation/C_Command.jpg,nolink,25x25,Commander Point);2|&amp;ref(Nation/R_Coast-Fort.jpg,nolink,25x25,Coastal Fortress);&amp;ref(Nation/R_UW-Fort.jpg,nolink,25x25,Underwater Fortress);|&amp;ref(Spell/P_Research.jpg,nolink,25x25,Lab Needed);&amp;ref(Spell/P_Holy.jpg,nolink,25x25,Temple Needed);|&amp;ref(Nation/Squad.jpg,nolink,25x25,Squad);1&amp;ref(Nation/LivingLead.jpg,nolink,25x25,Leadership);15+&amp;ref(Nation/MagicLead.jpg,nolink,25x25,Magic Leadership);20+|16&amp;ref(Nation/Amphibian.jpg,nolink,25x25,Amphibian);|
|~|&gt;|&gt;|&gt;|&gt;|&gt;|BGCOLOR(#F5F5F5):火、星などの幅広い魔法技能を持つ。研究も得意|
|BGCOLOR(#F5F5F5):Prince of the Setting Sun|聖職者&amp;ref(Nation/Sacred.jpg,nolink,25x25,Sacred);|&amp;ref(Nation/C_Gold.jpg,nolink,25x25,Gold);210&amp;ref(Nation/C_Resource.jpg,nolink,25x25,Resource);2&amp;ref(Nation/C_Command.jpg,nolink,25x25,Commander Point);4|&amp;ref(Nation/R_Capital.jpg,nolink,25x25,National Capital);|&amp;ref(Spell/P_Research.jpg,nolink,25x25,Lab Needed);&amp;ref(Spell/P_Holy.jpg,nolink,25x25,Temple Needed);|&amp;ref(Nation/Squad.jpg,nolink,25x25,Squad);3&amp;ref(Nation/LivingLead.jpg,nolink,25x25,Leadership);85+&amp;ref(Nation/MagicLead.jpg,nolink,25x25,Magic Leadership);20+|16&amp;ref(Nation/Amphibian.jpg,nolink,25x25,Amphibian);|
|~|&gt;|&gt;|&gt;|&gt;|&gt;|BGCOLOR(#F5F5F5):レベル2の聖職者。非常に幅のある魔力を持つ。常に最大一名がKingに自動的に就任|
|BGCOLOR(#F5F5F5):Princess of the Setting Sun|聖職者|&amp;ref(Nation/C_Gold.jpg,nolink,25x25,Gold);210&amp;ref(Nation/C_Resource.jpg,nolink,25x25,Resource);1&amp;ref(Nation/C_Command.jpg,nolink,25x25,Commander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Needed);|&amp;ref(Nation/Squad.jpg,nolink,25x25,Squad);3&amp;ref(Nation/LivingLead.jpg,nolink,25x25,Leadership);85+&amp;ref(Nation/MagicLead.jpg,nolink,25x25,Magic Leadership);15+|16&amp;ref(Nation/Amphibian.jpg,nolink,25x25,Amphibian);|
|~|&gt;|&gt;|&gt;|&gt;|&gt;|BGCOLOR(#F5F5F5):レベル2の聖職者。非常に幅のある魔力を持つ。常に最大一名がQueenに自動的に就任|
|BGCOLOR(#F5F5F5):Triton Noble|指揮官|&amp;ref(Nation/C_Gold.jpg,nolink,25x25,Gold);110&amp;ref(Nation/C_Resource.jpg,nolink,25x25,Resource);32&amp;ref(Nation/C_Command.jpg,nolink,25x25,Commander Point);1|&amp;ref(Nation/R_UW-Fort.jpg,nolink,25x25,Underwater Fortress);||&amp;ref(Nation/Squad.jpg,nolink,25x25,Squad);3&amp;ref(Nation/LivingLead.jpg,nolink,25x25,Leadership);80|18&amp;ref(Nation/Aquatic.jpg,nolink,25x25,Aquatic);|
|~|&gt;|&gt;|&gt;|&gt;|&gt;|BGCOLOR(#F5F5F5):水棲の指揮官。腕は良いが使い所は限られる|
|BGCOLOR(#F5F5F5):Triton Priest|聖職者&amp;ref(Nation/Sacred.jpg,nolink,25x25,Sacred);|&amp;ref(Nation/C_Gold.jpg,nolink,25x25,Gold);65&amp;ref(Nation/C_Resource.jpg,nolink,25x25,Resource);2&amp;ref(Nation/C_Command.jpg,nolink,25x25,Commander Point);1|&amp;ref(Nation/R_UW-Fort.jpg,nolink,25x25,Underwater Fortress);|&amp;ref(Spell/P_Holy.jpg,nolink,25x25,Temple Needed);|&amp;ref(Nation/Squad.jpg,nolink,25x25,Squad);2&amp;ref(Nation/LivingLead.jpg,nolink,25x25,Leadership);40|18&amp;ref(Nation/Aquatic.jpg,nolink,25x25,Aquatic);|
|~|&gt;|&gt;|&gt;|&gt;|&gt;|BGCOLOR(#F5F5F5):レベル1の聖職者。海中のみだが安く調達できる|
|BGCOLOR(#F5F5F5):Pearl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Leadership);25+|16&amp;ref(Nation/Aquatic.jpg,nolink,25x25,Aquatic);|
|~|&gt;|&gt;|&gt;|&gt;|&gt;|BGCOLOR(#F5F5F5):水、星などの魔法技能を持つ。真珠養殖が可能|
***兵士
|名称|種別|コスト|&gt;|雇用条件|指揮枠|行軍|
|BGCOLOR(#F5F5F5):Machimos|歩兵|&amp;ref(Nation/C_Gold.jpg,nolink,25x25,Gold);9&amp;ref(Nation/C_Resource.jpg,nolink,25x25,Resource);9&amp;ref(Nation/C_Recruitment.jpg,nolink,25x25,Recruitment Point);7|&amp;ref(Nation/R_Fort.jpg,nolink,25x25,Land Fortress);||&amp;ref(Nation/LivingLead.jpg,nolink,25x25,Living);|14|
|~|&gt;|&gt;|&gt;|&gt;|&gt;|BGCOLOR(#F5F5F5):小剣、投槍、盾を持つ軽歩兵。強くはないが内陸でも雇える|
|BGCOLOR(#F5F5F5):Thyreophorite|歩兵|&amp;ref(Nation/C_Gold.jpg,nolink,25x25,Gold);10&amp;ref(Nation/C_Resource.jpg,nolink,25x25,Resource);8&amp;ref(Nation/C_Recruitment.jpg,nolink,25x25,Recruitment Point);9|&amp;ref(Nation/R_Coast-Fort.jpg,nolink,25x25,Coastal Fortress);&amp;ref(Nation/R_UW-Fort.jpg,nolink,25x25,Underwater Fortress);||&amp;ref(Nation/LivingLead.jpg,nolink,25x25,Living);|14&amp;ref(Nation/Amphibian.jpg,nolink,25x25,Amphibian);|
|~|&gt;|&gt;|&gt;|&gt;|&gt;|BGCOLOR(#F5F5F5):槍、投槍、盾を持つ軽歩兵。Mermanは陸海共に活動できる|
|BGCOLOR(#F5F5F5):Erytheian Phalangite|歩兵|&amp;ref(Nation/C_Gold.jpg,nolink,25x25,Gold);14&amp;ref(Nation/C_Resource.jpg,nolink,25x25,Resource);20&amp;ref(Nation/C_Recruitment.jpg,nolink,25x25,Recruitment Point);18|&amp;ref(Nation/R_Coast-Fort.jpg,nolink,25x25,Coastal Fortress);||&amp;ref(Nation/LivingLead.jpg,nolink,25x25,Living);|10&amp;ref(Nation/Amphibian.jpg,nolink,25x25,Amphibian);|
|~|&gt;|&gt;|&gt;|&gt;|&gt;|BGCOLOR(#F5F5F5):長槍と丸盾を持つ重歩兵。鉄製装備のため陸地での活動が好ましい|
|BGCOLOR(#F5F5F5):Erytheian Hoplite|歩兵|&amp;ref(Nation/C_Gold.jpg,nolink,25x25,Gold);12&amp;ref(Nation/C_Resource.jpg,nolink,25x25,Resource);29&amp;ref(Nation/C_Recruitment.jpg,nolink,25x25,Recruitment Point);14|&amp;ref(Nation/R_Coast-Fort.jpg,nolink,25x25,Coastal Fortress);&amp;ref(Nation/R_UW-Fort.jpg,nolink,25x25,Underwater Fortress);||&amp;ref(Nation/LivingLead.jpg,nolink,25x25,Living);|10&amp;ref(Nation/Amphibian.jpg,nolink,25x25,Amphibian);|
|~|&gt;|&gt;|&gt;|&gt;|&gt;|BGCOLOR(#F5F5F5):長槍と丸盾を持つ重歩兵。技量は劣るが海でも問題ない装備|
|BGCOLOR(#F5F5F5):Erytheian Crossbowman|射手|&amp;ref(Nation/C_Gold.jpg,nolink,25x25,Gold);10&amp;ref(Nation/C_Resource.jpg,nolink,25x25,Resource);7&amp;ref(Nation/C_Recruitment.jpg,nolink,25x25,Recruitment Point);9|&amp;ref(Nation/R_Coast-Fort.jpg,nolink,25x25,Coastal Fortress);||&amp;ref(Nation/LivingLead.jpg,nolink,25x25,Living);|14&amp;ref(Nation/Amphibian.jpg,nolink,25x25,Amphibian);|
|~|&gt;|&gt;|&gt;|&gt;|&gt;|BGCOLOR(#F5F5F5):独自の水陸両用の弩を使う弓兵。海中では射程が短い|
|BGCOLOR(#F5F5F5):Soldier of the Setting Sun|歩兵&amp;ref(Nation/Sacred.jpg,nolink,25x25,Sacred);|&amp;ref(Nation/C_Gold.jpg,nolink,25x25,Gold);30&amp;ref(Nation/C_Resource.jpg,nolink,25x25,Resource);36&amp;ref(Nation/C_Recruitment.jpg,nolink,25x25,Recruitment Point);31|&amp;ref(Nation/R_Capital.jpg,nolink,25x25,National Capital);|&amp;ref(Spell/P_Holy.jpg,nolink,25x25,Temple Needed);|&amp;ref(Nation/LivingLead.jpg,nolink,25x25,Living);|10&amp;ref(Nation/Amphibian.jpg,nolink,25x25,Amphibian);|
|~|&gt;|&gt;|&gt;|&gt;|&gt;|BGCOLOR(#F5F5F5):魔法の剣と盾を持つ重歩兵。明るい陸地では敵を畏怖させる|
|BGCOLOR(#F5F5F5):Triton Militia|歩兵|&amp;ref(Nation/C_Gold.jpg,nolink,25x25,Gold);8&amp;ref(Nation/C_Resource.jpg,nolink,25x25,Resource);2&amp;ref(Nation/C_Recruitment.jpg,nolink,25x25,Recruitment Point);5|&amp;ref(Nation/R_UW-Fort.jpg,nolink,25x25,Underwater Fortress);||&amp;ref(Nation/LivingLead.jpg,nolink,25x25,Living);|12&amp;ref(Nation/Aquatic.jpg,nolink,25x25,Aquatic);|
|~|&gt;|&gt;|&gt;|&gt;|&gt;|BGCOLOR(#F5F5F5):珊瑚の槍を持つ民兵。他の民兵よりは戦闘技能や士気は高め|
|BGCOLOR(#F5F5F5):Triton Soldier|歩兵|&amp;ref(Nation/C_Gold.jpg,nolink,25x25,Gold);10&amp;ref(Nation/C_Resource.jpg,nolink,25x25,Resource);21&amp;ref(Nation/C_Recruitment.jpg,nolink,25x25,Recruitment Point);9|&amp;ref(Nation/R_UW-Fort.jpg,nolink,25x25,Underwater Fortress);||&amp;ref(Nation/LivingLead.jpg,nolink,25x25,Living);|14&amp;ref(Nation/Aquatic.jpg,nolink,25x25,Aquatic);|
|~|&gt;|&gt;|&gt;|&gt;|&gt;|BGCOLOR(#F5F5F5):短三叉矛と盾を持つ歩兵。値段の割に優秀だが陸には上がれない|
|BGCOLOR(#F5F5F5):Triton Hoplite|歩兵|&amp;ref(Nation/C_Gold.jpg,nolink,25x25,Gold);13&amp;ref(Nation/C_Resource.jpg,nolink,25x25,Resource);27&amp;ref(Nation/C_Recruitment.jpg,nolink,25x25,Recruitment Point);16|&amp;ref(Nation/R_UW-Fort.jpg,nolink,25x25,Underwater Fortress);||&amp;ref(Nation/LivingLead.jpg,nolink,25x25,Living);|12&amp;ref(Nation/Aquatic.jpg,nolink,25x25,Aquatic);|
|~|&gt;|&gt;|&gt;|&gt;|&gt;|BGCOLOR(#F5F5F5):珊瑚の長槍と盾を持つ重歩兵。密集した隊列を組む|
|BGCOLOR(#F5F5F5):Triton Knight|騎兵|&amp;ref(Nation/C_Gold.jpg,nolink,25x25,Gold);50&amp;ref(Nation/C_Resource.jpg,nolink,25x25,Resource);25&amp;ref(Nation/C_Recruitment.jpg,nolink,25x25,Recruitment Point);48|&amp;ref(Nation/R_UW-Fort.jpg,nolink,25x25,Underwater Fortress);||&amp;ref(Nation/LivingLead.jpg,nolink,25x25,Living);|16&amp;ref(Nation/Aquatic.jpg,nolink,25x25,Aquatic);|
|~|&gt;|&gt;|&gt;|&gt;|&gt;|BGCOLOR(#F5F5F5):槍、突撃槍、盾を持つ重騎兵。海中での戦いでは頼りになる|
**守備隊
|種別|指揮官|兵士|備考|
|陸上下位|Machimos Commander|Machimos:15　Erytheian Crossbowman:10||
|陸上上位|Machimos|Thyreophorite:15||
|水中下位|Erytheian Commander|Triton Militia:15　Triton Soldier:10||
|水中上位|Triton Priest|Triton Hoplite:10　Erytheian Phalangite:10||
|全域要塞|Erytheian Commander|Erytheian Crossbowman:10||
**建造物
***首都要塞
|名称|管理力|指揮官雇用|兵士雇用|食糧庫|守備隊倍率|防壁強度|
|Citadel|60|+2|+125%|5000|4|750|
***陸上要塞
|名称|建造費|工期|管理力|指揮官雇用|兵士雇用|食糧庫|守備隊倍率|防壁強度|
|Palisades|600|4|15|+0|+50%|100|1|100|
|Fortress|300|2|30|+1|+75%|500|2|250|
|Castle|300|2|45|+1|+100%|1500|3|500|
|Citadel|450|3|60|+2|+125%|5000|4|750|
***水中要塞
|名称|建造費|工期|管理力|指揮官雇用|兵士雇用|食糧庫|守備隊倍率|防壁強度|
|Rock Walls|600|5|15|+0|+50%|100|1|100|
|Fortress|300|2|30|+1|+75%|500|2|250|
|Castle|300|2|45|+1|+100%|1500|3|500|
***研究所と寺院
|設備|費用|特殊効果|
|研究所|500||
|寺院|400||
**魔法
***魔法資源
|魔法土地|Palace of the Setting Sun, The Red River|
|宝石収入|&amp;ref(Spell/V_Fire.jpg,nolink,25x25,Fire Gem);2&amp;ref(Spell/V_Water.jpg,nolink,25x25,Water Gem);1&amp;ref(Spell/V_Astral.jpg,nolink,25x25,Astral Pearl);1|
|特殊機能||
***魔法技能
|名称|雇用|固定魔力|変動魔力|研究力|特殊能力|
|Mystic|&amp;ref(Nation/R_Fort.jpg,nolink,25x25,Land Fortress);|&amp;ref(Spell/P_Astral.jpg,nolink,25x25,Astral);1|&amp;ref(Spell/P_Fire.jpg,nolink,25x25,Fire);&amp;ref(Spell/P_Water.jpg,nolink,25x25,Water);&amp;ref(Spell/P_Earth.jpg,nolink,25x25,Earth);&amp;ref(Spell/P_Astral.jpg,nolink,25x25,Astral);+1:100%|&amp;ref(Spell/P_Research.jpg,nolink,25x25,Research);10|&amp;ref(Nation/Adept-Researcher.jpg,nolink,25x25,Adept Researcher (+1));|
|Nomarch|&amp;ref(Nation/R_Fort.jpg,nolink,25x25,Land Fortress);|&amp;ref(Spell/P_Holy.jpg,nolink,25x25,Holy);2|||&amp;ref(Nation/Sacred.jpg,nolink,25x25,Sacred);|
|Mermage|&amp;ref(Nation/R_Coast-Fort.jpg,nolink,25x25,Coastal Fortress);&amp;ref(Nation/R_UW-Fort.jpg,nolink,25x25,Underwater Fortress);|&amp;ref(Spell/P_Water.jpg,nolink,25x25,Water);1|&amp;ref(Spell/P_Fire.jpg,nolink,25x25,Fire);&amp;ref(Spell/P_Water.jpg,nolink,25x25,Water);&amp;ref(Spell/P_Earth.jpg,nolink,25x25,Earth);&amp;ref(Spell/P_Astral.jpg,nolink,25x25,Astral);+1:100%|&amp;ref(Spell/P_Research.jpg,nolink,25x25,Research);9||
|Daduchos|&amp;ref(Nation/R_Coast-Fort.jpg,nolink,25x25,Coastal Fortress);&amp;ref(Nation/R_UW-Fort.jpg,nolink,25x25,Underwater Fortress);|&amp;ref(Spell/P_Fire.jpg,nolink,25x25,Fire);1&amp;ref(Spell/P_Astral.jpg,nolink,25x25,Astral);1|&amp;ref(Spell/P_Fire.jpg,nolink,25x25,Fire);&amp;ref(Spell/P_Air.jpg,nolink,25x25,Air);&amp;ref(Spell/P_Water.jpg,nolink,25x25,Water);&amp;ref(Spell/P_Earth.jpg,nolink,25x25,Earth);&amp;ref(Spell/P_Astral.jpg,nolink,25x25,Astral);+1:100%&amp;br;&amp;ref(Spell/P_Water.jpg,nolink,25x25,Water);+1:50%&amp;br;&amp;ref(Spell/P_Earth.jpg,nolink,25x25,Earth);+1:50%&amp;br;&amp;ref(Spell/P_Air.jpg,nolink,25x25,Air);+1:50%|&amp;ref(Spell/P_Research.jpg,nolink,25x25,Research);13+|&amp;ref(Nation/Adept-Researcher.jpg,nolink,25x25,Adept Researcher (+2));&amp;ref(Nation/Sacred.jpg,nolink,25x25,Sacred);|
|Prince of the Setting Sun|&amp;ref(Nation/R_Capital.jpg,nolink,25x25,National Capital);|&amp;ref(Spell/P_Fire.jpg,nolink,25x25,Fire);1&amp;ref(Spell/P_Astral.jpg,nolink,25x25,Astral);1&amp;ref(Spell/P_Holy.jpg,nolink,25x25,Holy);2|&amp;ref(Spell/P_Air.jpg,nolink,25x25,Air);&amp;ref(Spell/P_Water.jpg,nolink,25x25,Water);&amp;ref(Spell/P_Earth.jpg,nolink,25x25,Earth);+1:100%&amp;br;&amp;ref(Spell/P_Fire.jpg,nolink,25x25,Fire);+1:25%&amp;br;&amp;ref(Spell/P_Fire.jpg,nolink,25x25,Fire);+1:25%&amp;br;&amp;ref(Spell/P_Air.jpg,nolink,25x25,Air);+1:25%&amp;br;&amp;ref(Spell/P_Water.jpg,nolink,25x25,Water);+1:25%&amp;br;&amp;ref(Spell/P_Water.jpg,nolink,25x25,Water);+1:25%&amp;br;&amp;ref(Spell/P_Earth.jpg,nolink,25x25,Earth);+1:25%&amp;br;&amp;ref(Spell/P_Astral.jpg,nolink,25x25,Astral);+1:25%&amp;br;&amp;ref(Spell/P_Astral.jpg,nolink,25x25,Astral);+1:25%|&amp;ref(Spell/P_Research.jpg,nolink,25x25,Research);11+|&amp;ref(Nation/Sacred.jpg,nolink,25x25,Sacred);|
|Princess of the Setting Sun|&amp;ref(Nation/R_Capital.jpg,nolink,25x25,National Capital);|&amp;ref(Spell/P_Fire.jpg,nolink,25x25,Fire);1&amp;ref(Spell/P_Water.jpg,nolink,25x25,Water);1&amp;ref(Spell/P_Holy.jpg,nolink,25x25,Holy);2|&amp;ref(Spell/P_Air.jpg,nolink,25x25,Air);&amp;ref(Spell/P_Earth.jpg,nolink,25x25,Earth);&amp;ref(Spell/P_Astral.jpg,nolink,25x25,Astral);+1:100%&amp;br;&amp;ref(Spell/P_Fire.jpg,nolink,25x25,Fire);+1:25%&amp;br;&amp;ref(Spell/P_Fire.jpg,nolink,25x25,Fire);+1:25%&amp;br;&amp;ref(Spell/P_Air.jpg,nolink,25x25,Air);+1:25%&amp;br;&amp;ref(Spell/P_Water.jpg,nolink,25x25,Water);+1:25%&amp;br;&amp;ref(Spell/P_Water.jpg,nolink,25x25,Water);+1:25%&amp;br;&amp;ref(Spell/P_Earth.jpg,nolink,25x25,Earth);+1:25%&amp;br;&amp;ref(Spell/P_Earth.jpg,nolink,25x25,Earth);+1:25%&amp;br;&amp;ref(Spell/P_Astral.jpg,nolink,25x25,Astral);+1:25%|&amp;ref(Spell/P_Research.jpg,nolink,25x25,Research);11+|&amp;ref(Nation/Sacred.jpg,nolink,25x25,Sacred);|
|Triton Priest|&amp;ref(Nation/R_UW-Fort.jpg,nolink,25x25,Underwater Fortress);|&amp;ref(Spell/P_Holy.jpg,nolink,25x25,Holy);1|||&amp;ref(Nation/Sacred.jpg,nolink,25x25,Sacred);|
|Pearl Mage|&amp;ref(Nation/R_UW-Fort.jpg,nolink,25x25,Underwater Fortress);|&amp;ref(Spell/P_Water.jpg,nolink,25x25,Water);2&amp;ref(Spell/P_Astral.jpg,nolink,25x25,Astral);1|&amp;ref(Spell/P_Air.jpg,nolink,25x25,Air);&amp;ref(Spell/P_Water.jpg,nolink,25x25,Water);&amp;ref(Spell/P_Astral.jpg,nolink,25x25,Astral);&amp;ref(Spell/P_Nature.jpg,nolink,25x25,Nature);+1:100%|&amp;ref(Spell/P_Research.jpg,nolink,25x25,Research);13|&amp;ref(Nation/Pearl-Cultivator.jpg,nolink,25x25,Pearl Cultivator (3));|
|Hekateride|&amp;ref(Item/Master-Ritualist.jpg,nolink,25x25,Ritual Spell);|&amp;ref(Spell/P_Water.jpg,nolink,25x25,Water);2&amp;ref(Spell/P_Nature.jpg,nolink,25x25,Nature);3&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acred.jpg,nolink,25x25,Sacred);|
|Hesperide|&amp;ref(Item/Master-Ritualist.jpg,nolink,25x25,Ritual Spell);|&amp;ref(Spell/P_Fire.jpg,nolink,25x25,Fire);3&amp;ref(Spell/P_Astral.jpg,nolink,25x25,Astral);3&amp;ref(Spell/P_Nature.jpg,nolink,25x25,Nature);2&amp;ref(Spell/P_Holy.jpg,nolink,25x25,Holy);2||&amp;ref(Spell/P_Research.jpg,nolink,25x25,Research);21|&amp;ref(Nation/Disease-Healer.jpg,nolink,25x25,Disease Healer (3));&amp;ref(Nation/Sacred.jpg,nolink,25x25,Sacred);|
|Daktyl|&amp;ref(Item/Master-Ritualist.jpg,nolink,25x25,Ritual Spell);|&amp;ref(Spell/P_Air.jpg,nolink,25x25,Air);1&amp;ref(Spell/P_Water.jpg,nolink,25x25,Water);1&amp;ref(Spell/P_Earth.jpg,nolink,25x25,Earth);2|&amp;ref(Spell/P_Fire.jpg,nolink,25x25,Fire);&amp;ref(Spell/P_Air.jpg,nolink,25x25,Air);&amp;ref(Spell/P_Water.jpg,nolink,25x25,Water);&amp;ref(Spell/P_Earth.jpg,nolink,25x25,Earth);&amp;ref(Spell/P_Death.jpg,nolink,25x25,Death);+1:100%&amp;br;&amp;ref(Spell/P_Fire.jpg,nolink,25x25,Fire);&amp;ref(Spell/P_Air.jpg,nolink,25x25,Air);&amp;ref(Spell/P_Water.jpg,nolink,25x25,Water);&amp;ref(Spell/P_Earth.jpg,nolink,25x25,Earth);&amp;ref(Spell/P_Death.jpg,nolink,25x25,Death);+1:10%|&amp;ref(Spell/P_Research.jpg,nolink,25x25,Research);15+|&amp;ref(Nation/Master-Smith.jpg,nolink,25x25,Master Smith (1));&amp;ref(Nation/Sacred.jpg,nolink,25x25,Sacred);|
***固有呪文
|領域|名称|主系統|副系統|消費|使用場面|簡易分類|
|Conjuration Lv3|Pride of Lions|&amp;ref(Spell/P_Nature.jpg,nolink,25x25,Nature);2||&amp;ref(Spell/V_Nature.jpg,nolink,25x25,Nature Gem);10|儀式/陸上専用|兵士召喚|
|~|~|&gt;|&gt;|&gt;|&gt;|敏捷なGreat Lionを10+体召喚します|
|Conjuration Lv5|Summon Hound of Twilight|&amp;ref(Spell/P_Earth.jpg,nolink,25x25,Earth);2|&amp;ref(Spell/P_Death.jpg,nolink,25x25,Death);1|&amp;ref(Spell/V_Earth.jpg,nolink,25x25,Earth Gem);4|儀式/陸上専用|兵士召喚|
|~|~|&gt;|&gt;|&gt;|&gt;|双頭の猟犬Hound of Twilightを1体召喚します|
|Conjuration Lv5|Summon Hekateride|&amp;ref(Spell/P_Nature.jpg,nolink,25x25,Nature);3|&amp;ref(Spell/P_Water.jpg,nolink,25x25,Water);1|&amp;ref(Spell/V_Nature.jpg,nolink,25x25,Nature Gem);30|儀式/水陸両用|指揮官召喚|
|~|~|&gt;|&gt;|&gt;|&gt;|優れた魔力を持つTherodosの神霊Hekaterideを召喚します|
|Conjuration Lv6|Contact Hesperide|&amp;ref(Spell/P_Fire.jpg,nolink,25x25,Fire);3|&amp;ref(Spell/P_Astral.jpg,nolink,25x25,Astral);1|&amp;ref(Spell/V_Fire.jpg,nolink,25x25,Fire Gem);35|儀式/陸上専用|指揮官召喚|
|~|~|&gt;|&gt;|&gt;|&gt;|希望と健康を齎す日没の精霊Hesperideを召喚します|
|Conjuration Lv6|Call Ladon|&amp;ref(Spell/P_Fire.jpg,nolink,25x25,Fire);3|&amp;ref(Spell/P_Nature.jpg,nolink,25x25,Nature);2|&amp;ref(Spell/V_Fire.jpg,nolink,25x25,Fire Gem);15|儀式/陸上専用|兵士召喚|
|~|~|&gt;|&gt;|&gt;|&gt;|黄金の林檎の護り手Drakon Hesperiosを召喚し林檎の獲得を可能とします|
|Conjuration Lv6|Summon Daktyl|&amp;ref(Spell/P_Earth.jpg,nolink,25x25,Earth);3|&amp;ref(Spell/P_Air.jpg,nolink,25x25,Air);1|&amp;ref(Spell/V_Earth.jpg,nolink,25x25,Earth Gem);30|儀式/水陸両用|指揮官召喚|
|~|~|&gt;|&gt;|&gt;|&gt;|魔法の品々の製造を得意とするTherodosの神霊Daktylを召喚します|
|Construction Lv7|Forge Brass Bull|&amp;ref(Spell/P_Fire.jpg,nolink,25x25,Fire);3|&amp;ref(Spell/P_Earth.jpg,nolink,25x25,Earth);3|&amp;ref(Spell/V_Fire.jpg,nolink,25x25,Fire Gem);30|儀式/陸上専用|兵士召喚|
|~|~|&gt;|&gt;|&gt;|&gt;|炎を吐く真鍮の牛Khalkotaurosを1体召喚します|
|Construction Lv7|Craft Keledone|&amp;ref(Spell/P_Earth.jpg,nolink,25x25,Earth);2|&amp;ref(Spell/P_Astral.jpg,nolink,25x25,Astral);2|&amp;ref(Spell/V_Earth.jpg,nolink,25x25,Earth Gem);5|儀式/水陸両用|兵士召喚|
|~|~|&gt;|&gt;|&gt;|&gt;|Communionを支援する固定された像Keledoneを1体召喚します|
|Enchantment Lv6|Sow Dragon Teeth|&amp;ref(Spell/P_Earth.jpg,nolink,25x25,Earth);2||&amp;ref(Spell/V_Earth.jpg,nolink,25x25,Earth Gem);1|戦闘/陸上専用|一時的召喚|
|~|~|&gt;|&gt;|&gt;|&gt;|魔法の武具に身を包む戦士Spartaeを10体召喚します|
***固有アイテム
|Construction Lv12|BGCOLOR(#000000):&amp;ref(Item/Misc/Golden-Apple.jpg,nolink,75x75,Golden Apple);|BGCOLOR(BLACK):COLOR(WHITE):''Golden Apple''|雑貨|&amp;ref(Spell/P_Fire.jpg,nolink,25x25,Fire);1|&amp;ref(Spell/V_Fire.jpg,nolink,25x25,Fire Gem);5|
|~|~|&gt;|&gt;|&gt;|士気+2&amp;br;老齢の指揮官が自動消費：年齢-10|
|~|&gt;|&gt;|&gt;|&gt;|BGCOLOR(#F5F5F5):若返りの林檎。Ladon召喚後にイベントでのみ入手|
**聖職
***支配圏特殊効果
なし
***聖職者特殊能力
なし
</v>
      </c>
    </row>
  </sheetData>
  <phoneticPr fontId="1"/>
  <dataValidations count="2">
    <dataValidation imeMode="on" allowBlank="1" showInputMessage="1" showErrorMessage="1" sqref="AA1:AA59 Z1:Z1048576 I1:K1048576 AA61:AA1048576 E1:G1048576"/>
    <dataValidation imeMode="off" allowBlank="1" showInputMessage="1" showErrorMessage="1" sqref="D1:D1048576 W1:W1048576 Y1:Y1048576 H1:H1048576 L1:U1048576"/>
  </dataValidations>
  <pageMargins left="0.7" right="0.7" top="0.75" bottom="0.75"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J1913"/>
  <sheetViews>
    <sheetView workbookViewId="0">
      <pane ySplit="1" topLeftCell="A1364" activePane="bottomLeft" state="frozen"/>
      <selection pane="bottomLeft" activeCell="F1381" sqref="F1381"/>
    </sheetView>
  </sheetViews>
  <sheetFormatPr defaultRowHeight="13.5" x14ac:dyDescent="0.15"/>
  <cols>
    <col min="1" max="1" width="5.625" customWidth="1"/>
    <col min="2" max="2" width="4" bestFit="1" customWidth="1"/>
    <col min="3" max="3" width="12.5" bestFit="1" customWidth="1"/>
    <col min="4" max="4" width="7.125" bestFit="1" customWidth="1"/>
    <col min="5" max="5" width="15.625" customWidth="1"/>
    <col min="6" max="6" width="5.5" bestFit="1" customWidth="1"/>
    <col min="7" max="7" width="4.5" bestFit="1" customWidth="1"/>
    <col min="8" max="8" width="4.625" bestFit="1" customWidth="1"/>
    <col min="9" max="9" width="5.25" bestFit="1" customWidth="1"/>
    <col min="10" max="10" width="5.25" customWidth="1"/>
    <col min="11" max="11" width="5" bestFit="1" customWidth="1"/>
    <col min="12" max="12" width="7.125" bestFit="1" customWidth="1"/>
    <col min="13" max="13" width="4.5" bestFit="1" customWidth="1"/>
    <col min="14" max="14" width="42.5" customWidth="1"/>
    <col min="15" max="15" width="3.875" style="24" customWidth="1"/>
    <col min="16" max="16" width="4.5" style="21" bestFit="1" customWidth="1"/>
    <col min="17" max="17" width="5.375" style="21" bestFit="1" customWidth="1"/>
    <col min="18" max="18" width="5.25" style="29" bestFit="1" customWidth="1"/>
    <col min="19" max="19" width="3.875" style="24" bestFit="1" customWidth="1"/>
    <col min="20" max="20" width="4" style="21" bestFit="1" customWidth="1"/>
    <col min="21" max="21" width="4.125" style="29" bestFit="1" customWidth="1"/>
    <col min="22" max="25" width="4.125" customWidth="1"/>
    <col min="26" max="26" width="3.75" style="33" customWidth="1"/>
    <col min="27" max="27" width="4.25" style="21" bestFit="1" customWidth="1"/>
    <col min="28" max="28" width="3.75" style="21" bestFit="1" customWidth="1"/>
    <col min="29" max="29" width="3.75" style="21" customWidth="1"/>
    <col min="30" max="30" width="4.875" style="21" bestFit="1" customWidth="1"/>
    <col min="31" max="31" width="5.625" style="21" bestFit="1" customWidth="1"/>
    <col min="32" max="32" width="4.625" style="21" bestFit="1" customWidth="1"/>
    <col min="33" max="33" width="4.25" style="21" bestFit="1" customWidth="1"/>
    <col min="34" max="34" width="5.5" style="21" bestFit="1" customWidth="1"/>
    <col min="35" max="35" width="4.25" style="29" customWidth="1"/>
    <col min="36" max="36" width="9" style="26"/>
  </cols>
  <sheetData>
    <row r="1" spans="1:36" x14ac:dyDescent="0.15">
      <c r="A1" t="s">
        <v>3188</v>
      </c>
      <c r="B1" t="s">
        <v>3189</v>
      </c>
      <c r="C1" t="s">
        <v>3190</v>
      </c>
      <c r="D1" t="s">
        <v>3111</v>
      </c>
      <c r="E1" t="s">
        <v>3112</v>
      </c>
      <c r="F1" t="s">
        <v>3113</v>
      </c>
      <c r="G1" t="s">
        <v>3114</v>
      </c>
      <c r="H1" t="s">
        <v>3115</v>
      </c>
      <c r="I1" t="s">
        <v>3116</v>
      </c>
      <c r="J1" t="s">
        <v>3058</v>
      </c>
      <c r="K1" t="s">
        <v>3083</v>
      </c>
      <c r="L1" t="s">
        <v>3121</v>
      </c>
      <c r="M1" t="s">
        <v>6263</v>
      </c>
      <c r="N1" t="s">
        <v>3118</v>
      </c>
      <c r="O1" s="23" t="s">
        <v>3173</v>
      </c>
      <c r="P1" s="27" t="s">
        <v>3124</v>
      </c>
      <c r="Q1" s="27" t="s">
        <v>3125</v>
      </c>
      <c r="R1" s="28" t="s">
        <v>3126</v>
      </c>
      <c r="S1" s="23" t="s">
        <v>5487</v>
      </c>
      <c r="T1" s="27" t="s">
        <v>5489</v>
      </c>
      <c r="U1" s="28" t="s">
        <v>5488</v>
      </c>
      <c r="V1" t="s">
        <v>6260</v>
      </c>
      <c r="W1" t="s">
        <v>6261</v>
      </c>
      <c r="X1" t="s">
        <v>6262</v>
      </c>
      <c r="Y1" t="s">
        <v>8418</v>
      </c>
      <c r="Z1" s="32" t="s">
        <v>3123</v>
      </c>
      <c r="AA1" s="27" t="s">
        <v>3181</v>
      </c>
      <c r="AB1" s="27" t="s">
        <v>3169</v>
      </c>
      <c r="AC1" s="27" t="s">
        <v>5824</v>
      </c>
      <c r="AD1" s="27" t="s">
        <v>3180</v>
      </c>
      <c r="AE1" s="27" t="s">
        <v>3182</v>
      </c>
      <c r="AF1" s="27" t="s">
        <v>3208</v>
      </c>
      <c r="AG1" s="27" t="s">
        <v>3183</v>
      </c>
      <c r="AH1" s="27" t="s">
        <v>3184</v>
      </c>
      <c r="AI1" s="28" t="s">
        <v>3187</v>
      </c>
      <c r="AJ1" s="25"/>
    </row>
    <row r="2" spans="1:36" x14ac:dyDescent="0.15">
      <c r="A2" t="str">
        <f>IF(D2&lt;&gt;D1,B2&amp;" "&amp;C2&amp;" "&amp;D2&amp;" S",IF(D2&lt;&gt;D3,B2&amp;" "&amp;C2&amp;" "&amp;D2&amp;" E","-"))</f>
        <v>EA Arcoscephale 指揮官 S</v>
      </c>
      <c r="B2" t="s">
        <v>3191</v>
      </c>
      <c r="C2" t="s">
        <v>3192</v>
      </c>
      <c r="D2" t="s">
        <v>3119</v>
      </c>
      <c r="E2" t="s">
        <v>3120</v>
      </c>
      <c r="F2">
        <v>25</v>
      </c>
      <c r="G2">
        <v>5</v>
      </c>
      <c r="H2">
        <v>1</v>
      </c>
      <c r="I2" t="s">
        <v>4325</v>
      </c>
      <c r="L2" t="s">
        <v>3122</v>
      </c>
      <c r="N2" t="s">
        <v>8896</v>
      </c>
      <c r="O2" s="24">
        <v>0</v>
      </c>
      <c r="P2" s="21">
        <v>0</v>
      </c>
      <c r="Q2" s="21">
        <v>0</v>
      </c>
      <c r="R2" s="29">
        <v>0</v>
      </c>
      <c r="Z2" s="33">
        <v>16</v>
      </c>
      <c r="AA2" s="21">
        <v>50</v>
      </c>
      <c r="AE2" s="21" t="s">
        <v>3185</v>
      </c>
      <c r="AJ2" s="26" t="str">
        <f>CONCATENATE("|BGCOLOR(#F5F5F5):",E2,"|",L2,IF(M2&lt;&gt;"","&amp;ref(Nation/Sacred.jpg,nolink,25x25,Sacred);",""),"|&amp;ref(Nation/C_Gold.jpg,nolink,25x25,Gold);",F2,"&amp;ref(Nation/C_Resource.jpg,nolink,25x25,Resource);",G2,IF(D2="兵士","&amp;ref(Nation/C_Recruitment.jpg,nolink,25x25,Recruitment Point);","&amp;ref(Nation/C_Command.jpg,nolink,25x25,Commander Point);"),H2,"|",SUBSTITUTE(SUBSTITUTE(SUBSTITUTE(SUBSTITUTE(SUBSTITUTE(SUBSTITUTE(SUBSTITUTE(SUBSTITUTE(SUBSTITUTE(SUBSTITUTE(SUBSTITUTE(SUBSTITUTE(SUBSTITUTE(SUBSTITUTE(SUBSTITUTE(SUBSTITUTE(SUBSTITUTE(SUBSTITUTE(SUBSTITUTE(SUBSTITUTE(SUBSTITUTE(SUBSTITUTE(SUBSTITUTE(SUBSTITUTE(SUBSTITUTE(I2,"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(Free));"),"格","&amp;ref(Nation/Promotion.jpg,nolink,25x25,Promotion);"),"|",IF(J2&lt;&gt;"","&amp;ref(Spell/P_Research.jpg,nolink,25x25,Lab Needed);",""),IF(K2&lt;&gt;"","&amp;ref(Spell/P_Holy.jpg,nolink,25x25,Temple Needed);",""),IF(D2="指揮官",CONCATENATE("|",IF(O2&lt;&gt;0,"&amp;ref(Nation/Squad.jpg,nolink,25x25,Squad);"&amp;O2,""),IF(P2&lt;&gt;0,"&amp;ref(Nation/LivingLead.jpg,nolink,25x25,Leadership);"&amp;P2,""),IF(Q2&lt;&gt;0,"&amp;ref(Nation/MagicLead.jpg,nolink,25x25,Magic Leadership);"&amp;Q2,""),IF(R2&lt;&gt;0,"&amp;ref(Nation/UndeadLead.jpg,nolink,25x25,Undead Leadership);"&amp;R2,""),IF(S2&lt;&gt;"",IF(S2&gt;0,"&amp;ref(Item/Inspirational.jpg,nolink,25x25,Inspirational (+"&amp;S2&amp;"));","&amp;ref(Item/Uninspirational.jpg,nolink,25x25,Inspirational ("&amp;S2&amp;"));"),""),IF(T2&lt;&gt;"","&amp;ref(Item/Taskmaster.jpg,nolink,25x25,Taskmaster (+"&amp;T2&amp;"));",""),IF(U2&lt;&gt;"","&amp;ref(Item/Beastmaster.jpg,nolink,25x25,Beastmaster (+"&amp;U2&amp;"));","")),CONCATENATE("|",IF(P2&lt;&gt;0,"&amp;ref(Nation/LivingLead.jpg,nolink,25x25,Living);",""),IF(Q2&lt;&gt;0,"&amp;ref(Nation/MagicLead.jpg,nolink,25x25,Magic Being);",""),IF(R2&lt;&gt;0,"&amp;ref(Nation/UndeadLead.jpg,nolink,25x25,Undead/Demon);",""),IF(V2&lt;&gt;"","&amp;ref(Nation/Slave.jpg,nolink,25x25,Slave);",""),IF(W2&lt;&gt;"","&amp;ref(Nation/Animal.jpg,nolink,25x25,Animal);",""),IF(X2&lt;&gt;"","&amp;ref(Nation/Undisciplined.jpg,nolink,25x25,Undisciplined);",""),IF(Y2&lt;&gt;"","&amp;ref(Nation/Enlarged.jpg,nolink,25x25,Size "&amp;Y2&amp;" or larger commander are needed);",""))),"|",Z2,IF(AA2&lt;&gt;"","&amp;ref(Nation/Stealthy.jpg,nolink,25x25,Stealthy ("&amp;AA2&amp;"));",""),IF(COUNTIF(AB2,"*f*"),"&amp;ref(Nation/Flying.jpg,nolink,25x25,Flying);",""),IF(COUNTIF(AB2,"*l*"),"&amp;ref(Nation/Floating.jpg,nolink,25x25,Floating);",""),IF(AC2="s","&amp;ref(Nation/Storm-Immunity.jpg,nolink,25x25,Storm Immunity);",""),IF(AD2="p","&amp;ref(Nation/Poor-Amphibian.jpg,nolink,25x25,Poor Amphibian);",""),IF(AD2="f","&amp;ref(Nation/Amphibian.jpg,nolink,25x25,Amphibian);",""),IF(AD2="a","&amp;ref(Nation/Aquatic.jpg,nolink,25x25,Aquatic);",""),IF(COUNTIF(AE2,"*f*"),"&amp;ref(Nation/Forest-Survival.jpg,nolink,25x25,Forest Survival);",""),IF(COUNTIF(AE2,"*m*"),"&amp;ref(Nation/Mountain-Survival.jpg,nolink,25x25,Mountain Survival);",""),IF(COUNTIF(AE2,"*s*"),"&amp;ref(Nation/Swamp-Survival.jpg,nolink,25x25,Swamp Survival);",""),IF(COUNTIF(AE2,"*w*"),"&amp;ref(Nation/Wasteland-Survival.jpg,nolink,25x25,Wasteland Survival);",""),IF(AF2="s","&amp;ref(Nation/Snow-Move.jpg,nolink,25x25,Snow Move);",""),IF(AG2="s","&amp;ref(Nation/Swimming.jpg,nolink,25x25,Swimming);",""),IF(AH2&lt;&gt;"","&amp;ref(Nation/Sailing.jpg,nolink,25x25,Sailing (size points "&amp;VALUE(MID(AH2,2,3))&amp;", max size "&amp;LEFT(AH2,1)&amp;"));",""),IF(AI2&lt;&gt;"","&amp;ref(Nation/Gift-of-Water-Breathing.jpg,nolink,25x25,Gift of Water Breathing ("&amp;AI2&amp;" size points));",""),"|",CHAR(10),IF(D2="指揮官","|~|&gt;|&gt;|&gt;|&gt;|&gt;|BGCOLOR(#F5F5F5):","|~|&gt;|&gt;|&gt;|&gt;|&gt;|BGCOLOR(#F5F5F5):"),N2,"|",CHAR(10))</f>
        <v xml:space="preserve">|BGCOLOR(#F5F5F5):Scout|斥候|&amp;ref(Nation/C_Gold.jpg,nolink,25x25,Gold);25&amp;ref(Nation/C_Resource.jpg,nolink,25x25,Resource);5&amp;ref(Nation/C_Command.jpg,nolink,25x25,Commander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|~|&gt;|&gt;|&gt;|&gt;|&gt;|BGCOLOR(#F5F5F5):ほぼ標準通りの斥候。敵地の偵察を担う|
</v>
      </c>
    </row>
    <row r="3" spans="1:36" x14ac:dyDescent="0.15">
      <c r="A3" t="str">
        <f t="shared" ref="A3:A12" si="0">IF(D3&lt;&gt;D2,B3&amp;" "&amp;C3&amp;" "&amp;D3&amp;" S",IF(D3&lt;&gt;D4,B3&amp;" "&amp;C3&amp;" "&amp;D3&amp;" E","-"))</f>
        <v>-</v>
      </c>
      <c r="B3" t="s">
        <v>3191</v>
      </c>
      <c r="C3" t="s">
        <v>3192</v>
      </c>
      <c r="D3" t="s">
        <v>3119</v>
      </c>
      <c r="E3" t="s">
        <v>3127</v>
      </c>
      <c r="F3">
        <v>70</v>
      </c>
      <c r="G3">
        <v>29</v>
      </c>
      <c r="H3">
        <v>1</v>
      </c>
      <c r="I3" t="s">
        <v>4325</v>
      </c>
      <c r="L3" t="s">
        <v>3119</v>
      </c>
      <c r="N3" t="s">
        <v>3128</v>
      </c>
      <c r="O3" s="24">
        <v>3</v>
      </c>
      <c r="P3" s="21">
        <v>80</v>
      </c>
      <c r="Q3" s="21">
        <v>0</v>
      </c>
      <c r="R3" s="29">
        <v>0</v>
      </c>
      <c r="Z3" s="33">
        <v>12</v>
      </c>
      <c r="AJ3" s="26" t="str">
        <f t="shared" ref="AJ3:AJ66" si="1">CONCATENATE("|BGCOLOR(#F5F5F5):",E3,"|",L3,IF(M3&lt;&gt;"","&amp;ref(Nation/Sacred.jpg,nolink,25x25,Sacred);",""),"|&amp;ref(Nation/C_Gold.jpg,nolink,25x25,Gold);",F3,"&amp;ref(Nation/C_Resource.jpg,nolink,25x25,Resource);",G3,IF(D3="兵士","&amp;ref(Nation/C_Recruitment.jpg,nolink,25x25,Recruitment Point);","&amp;ref(Nation/C_Command.jpg,nolink,25x25,Commander Point);"),H3,"|",SUBSTITUTE(SUBSTITUTE(SUBSTITUTE(SUBSTITUTE(SUBSTITUTE(SUBSTITUTE(SUBSTITUTE(SUBSTITUTE(SUBSTITUTE(SUBSTITUTE(SUBSTITUTE(SUBSTITUTE(SUBSTITUTE(SUBSTITUTE(SUBSTITUTE(SUBSTITUTE(SUBSTITUTE(SUBSTITUTE(SUBSTITUTE(SUBSTITUTE(SUBSTITUTE(SUBSTITUTE(SUBSTITUTE(SUBSTITUTE(SUBSTITUTE(I3,"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(Free));"),"格","&amp;ref(Nation/Promotion.jpg,nolink,25x25,Promotion);"),"|",IF(J3&lt;&gt;"","&amp;ref(Spell/P_Research.jpg,nolink,25x25,Lab Needed);",""),IF(K3&lt;&gt;"","&amp;ref(Spell/P_Holy.jpg,nolink,25x25,Temple Needed);",""),IF(D3="指揮官",CONCATENATE("|",IF(O3&lt;&gt;0,"&amp;ref(Nation/Squad.jpg,nolink,25x25,Squad);"&amp;O3,""),IF(P3&lt;&gt;0,"&amp;ref(Nation/LivingLead.jpg,nolink,25x25,Leadership);"&amp;P3,""),IF(Q3&lt;&gt;0,"&amp;ref(Nation/MagicLead.jpg,nolink,25x25,Magic Leadership);"&amp;Q3,""),IF(R3&lt;&gt;0,"&amp;ref(Nation/UndeadLead.jpg,nolink,25x25,Undead Leadership);"&amp;R3,""),IF(S3&lt;&gt;"",IF(S3&gt;0,"&amp;ref(Item/Inspirational.jpg,nolink,25x25,Inspirational (+"&amp;S3&amp;"));","&amp;ref(Item/Uninspirational.jpg,nolink,25x25,Inspirational ("&amp;S3&amp;"));"),""),IF(T3&lt;&gt;"","&amp;ref(Item/Taskmaster.jpg,nolink,25x25,Taskmaster (+"&amp;T3&amp;"));",""),IF(U3&lt;&gt;"","&amp;ref(Item/Beastmaster.jpg,nolink,25x25,Beastmaster (+"&amp;U3&amp;"));","")),CONCATENATE("|",IF(P3&lt;&gt;0,"&amp;ref(Nation/LivingLead.jpg,nolink,25x25,Living);",""),IF(Q3&lt;&gt;0,"&amp;ref(Nation/MagicLead.jpg,nolink,25x25,Magic Being);",""),IF(R3&lt;&gt;0,"&amp;ref(Nation/UndeadLead.jpg,nolink,25x25,Undead/Demon);",""),IF(V3&lt;&gt;"","&amp;ref(Nation/Slave.jpg,nolink,25x25,Slave);",""),IF(W3&lt;&gt;"","&amp;ref(Nation/Animal.jpg,nolink,25x25,Animal);",""),IF(X3&lt;&gt;"","&amp;ref(Nation/Undisciplined.jpg,nolink,25x25,Undisciplined);",""),IF(Y3&lt;&gt;"","&amp;ref(Nation/Enlarged.jpg,nolink,25x25,Size "&amp;Y3&amp;" or larger commander are needed);",""))),"|",Z3,IF(AA3&lt;&gt;"","&amp;ref(Nation/Stealthy.jpg,nolink,25x25,Stealthy ("&amp;AA3&amp;"));",""),IF(COUNTIF(AB3,"*f*"),"&amp;ref(Nation/Flying.jpg,nolink,25x25,Flying);",""),IF(COUNTIF(AB3,"*l*"),"&amp;ref(Nation/Floating.jpg,nolink,25x25,Floating);",""),IF(AC3="s","&amp;ref(Nation/Storm-Immunity.jpg,nolink,25x25,Storm Immunity);",""),IF(AD3="p","&amp;ref(Nation/Poor-Amphibian.jpg,nolink,25x25,Poor Amphibian);",""),IF(AD3="f","&amp;ref(Nation/Amphibian.jpg,nolink,25x25,Amphibian);",""),IF(AD3="a","&amp;ref(Nation/Aquatic.jpg,nolink,25x25,Aquatic);",""),IF(COUNTIF(AE3,"*f*"),"&amp;ref(Nation/Forest-Survival.jpg,nolink,25x25,Forest Survival);",""),IF(COUNTIF(AE3,"*m*"),"&amp;ref(Nation/Mountain-Survival.jpg,nolink,25x25,Mountain Survival);",""),IF(COUNTIF(AE3,"*s*"),"&amp;ref(Nation/Swamp-Survival.jpg,nolink,25x25,Swamp Survival);",""),IF(COUNTIF(AE3,"*w*"),"&amp;ref(Nation/Wasteland-Survival.jpg,nolink,25x25,Wasteland Survival);",""),IF(AF3="s","&amp;ref(Nation/Snow-Move.jpg,nolink,25x25,Snow Move);",""),IF(AG3="s","&amp;ref(Nation/Swimming.jpg,nolink,25x25,Swimming);",""),IF(AH3&lt;&gt;"","&amp;ref(Nation/Sailing.jpg,nolink,25x25,Sailing (size points "&amp;VALUE(MID(AH3,2,3))&amp;", max size "&amp;LEFT(AH3,1)&amp;"));",""),IF(AI3&lt;&gt;"","&amp;ref(Nation/Gift-of-Water-Breathing.jpg,nolink,25x25,Gift of Water Breathing ("&amp;AI3&amp;" size points));",""),"|",CHAR(10),IF(D3="指揮官","|~|&gt;|&gt;|&gt;|&gt;|&gt;|BGCOLOR(#F5F5F5):","|~|&gt;|&gt;|&gt;|&gt;|&gt;|BGCOLOR(#F5F5F5):"),N3,"|",CHAR(10))</f>
        <v xml:space="preserve">|BGCOLOR(#F5F5F5):Myrmidon Champion|指揮官|&amp;ref(Nation/C_Gold.jpg,nolink,25x25,Gold);70&amp;ref(Nation/C_Resource.jpg,nolink,25x25,Resource);29&amp;ref(Nation/C_Command.jpg,nolink,25x25,Commander Point);1|&amp;ref(Nation/R_Fort.jpg,nolink,25x25,Land Fortress);||&amp;ref(Nation/Squad.jpg,nolink,25x25,Squad);3&amp;ref(Nation/LivingLead.jpg,nolink,25x25,Leadership);80|12|
|~|&gt;|&gt;|&gt;|&gt;|&gt;|BGCOLOR(#F5F5F5):歩兵指揮官。指揮能力は最も優秀|
</v>
      </c>
    </row>
    <row r="4" spans="1:36" x14ac:dyDescent="0.15">
      <c r="A4" t="str">
        <f t="shared" si="0"/>
        <v>-</v>
      </c>
      <c r="B4" t="s">
        <v>3191</v>
      </c>
      <c r="C4" t="s">
        <v>3192</v>
      </c>
      <c r="D4" t="s">
        <v>3119</v>
      </c>
      <c r="E4" t="s">
        <v>3129</v>
      </c>
      <c r="F4">
        <v>70</v>
      </c>
      <c r="G4">
        <v>29</v>
      </c>
      <c r="H4">
        <v>1</v>
      </c>
      <c r="I4" t="s">
        <v>4325</v>
      </c>
      <c r="L4" t="s">
        <v>3119</v>
      </c>
      <c r="N4" t="s">
        <v>3130</v>
      </c>
      <c r="O4" s="24">
        <v>2</v>
      </c>
      <c r="P4" s="21">
        <v>60</v>
      </c>
      <c r="Q4" s="21">
        <v>0</v>
      </c>
      <c r="R4" s="29">
        <v>0</v>
      </c>
      <c r="Z4" s="33">
        <v>20</v>
      </c>
      <c r="AJ4" s="26" t="str">
        <f t="shared" si="1"/>
        <v xml:space="preserve">|BGCOLOR(#F5F5F5):Chariot Commander|指揮官|&amp;ref(Nation/C_Gold.jpg,nolink,25x25,Gold);70&amp;ref(Nation/C_Resource.jpg,nolink,25x25,Resource);29&amp;ref(Nation/C_Command.jpg,nolink,25x25,Commander Point);1|&amp;ref(Nation/R_Fort.jpg,nolink,25x25,Land Fortress);||&amp;ref(Nation/Squad.jpg,nolink,25x25,Squad);2&amp;ref(Nation/LivingLead.jpg,nolink,25x25,Leadership);60|20|
|~|&gt;|&gt;|&gt;|&gt;|&gt;|BGCOLOR(#F5F5F5):戦車指揮官。迅速な行軍が可能|
</v>
      </c>
    </row>
    <row r="5" spans="1:36" x14ac:dyDescent="0.15">
      <c r="A5" t="str">
        <f t="shared" si="0"/>
        <v>-</v>
      </c>
      <c r="B5" t="s">
        <v>3191</v>
      </c>
      <c r="C5" t="s">
        <v>3192</v>
      </c>
      <c r="D5" t="s">
        <v>3119</v>
      </c>
      <c r="E5" t="s">
        <v>10662</v>
      </c>
      <c r="F5">
        <v>200</v>
      </c>
      <c r="G5">
        <v>1</v>
      </c>
      <c r="H5">
        <v>2</v>
      </c>
      <c r="I5" t="s">
        <v>6955</v>
      </c>
      <c r="J5" t="s">
        <v>3134</v>
      </c>
      <c r="K5" t="s">
        <v>3134</v>
      </c>
      <c r="L5" t="s">
        <v>3135</v>
      </c>
      <c r="M5" t="s">
        <v>6264</v>
      </c>
      <c r="N5" t="s">
        <v>14232</v>
      </c>
      <c r="O5" s="24">
        <v>1</v>
      </c>
      <c r="P5" s="21">
        <v>10</v>
      </c>
      <c r="Q5" s="21">
        <v>10</v>
      </c>
      <c r="R5" s="29">
        <v>0</v>
      </c>
      <c r="Z5" s="33">
        <v>16</v>
      </c>
      <c r="AJ5" s="26" t="str">
        <f t="shared" si="1"/>
        <v xml:space="preserve">|BGCOLOR(#F5F5F5):Melissa|聖職者&amp;ref(Nation/Sacred.jpg,nolink,25x25,Sacred);|&amp;ref(Nation/C_Gold.jpg,nolink,25x25,Gold);200&amp;ref(Nation/C_Resource.jpg,nolink,25x25,Resource);1&amp;ref(Nation/C_Command.jpg,nolink,25x25,Commander Point);2|&amp;ref(Nation/R_Fort.jpg,nolink,25x25,Land Fortress);&amp;ref(Nation/R_Foreign.jpg,nolink,25x25,Non-Fort Land);|&amp;ref(Spell/P_Research.jpg,nolink,25x25,Lab Needed);&amp;ref(Spell/P_Holy.jpg,nolink,25x25,Temple Needed);|&amp;ref(Nation/Squad.jpg,nolink,25x25,Squad);1&amp;ref(Nation/LivingLead.jpg,nolink,25x25,Leadership);10&amp;ref(Nation/MagicLead.jpg,nolink,25x25,Magic Leadership);10|16|
|~|&gt;|&gt;|&gt;|&gt;|&gt;|BGCOLOR(#F5F5F5):レベル1の聖職者。緑や風の魔法と非常に優秀なHealer技能も保有|
</v>
      </c>
    </row>
    <row r="6" spans="1:36" x14ac:dyDescent="0.15">
      <c r="A6" t="str">
        <f t="shared" si="0"/>
        <v>-</v>
      </c>
      <c r="B6" t="s">
        <v>3191</v>
      </c>
      <c r="C6" t="s">
        <v>3192</v>
      </c>
      <c r="D6" t="s">
        <v>3119</v>
      </c>
      <c r="E6" t="s">
        <v>3131</v>
      </c>
      <c r="F6">
        <v>50</v>
      </c>
      <c r="G6">
        <v>21</v>
      </c>
      <c r="H6">
        <v>1</v>
      </c>
      <c r="I6" t="s">
        <v>4325</v>
      </c>
      <c r="L6" t="s">
        <v>3119</v>
      </c>
      <c r="N6" t="s">
        <v>3132</v>
      </c>
      <c r="O6" s="24">
        <v>2</v>
      </c>
      <c r="P6" s="21">
        <v>60</v>
      </c>
      <c r="Q6" s="21">
        <v>0</v>
      </c>
      <c r="R6" s="29">
        <v>0</v>
      </c>
      <c r="Z6" s="33">
        <v>14</v>
      </c>
      <c r="AB6" s="21" t="s">
        <v>3174</v>
      </c>
      <c r="AJ6" s="26" t="str">
        <f t="shared" si="1"/>
        <v xml:space="preserve">|BGCOLOR(#F5F5F5):Icarid Champion|指揮官|&amp;ref(Nation/C_Gold.jpg,nolink,25x25,Gold);50&amp;ref(Nation/C_Resource.jpg,nolink,25x25,Resource);21&amp;ref(Nation/C_Command.jpg,nolink,25x25,Commander Point);1|&amp;ref(Nation/R_Fort.jpg,nolink,25x25,Land Fortress);||&amp;ref(Nation/Squad.jpg,nolink,25x25,Squad);2&amp;ref(Nation/LivingLead.jpg,nolink,25x25,Leadership);60|14&amp;ref(Nation/Flying.jpg,nolink,25x25,Flying);|
|~|&gt;|&gt;|&gt;|&gt;|&gt;|BGCOLOR(#F5F5F5):飛行指揮官。行軍時に地形の影響を受けにくい|
</v>
      </c>
    </row>
    <row r="7" spans="1:36" x14ac:dyDescent="0.15">
      <c r="A7" t="str">
        <f t="shared" si="0"/>
        <v>-</v>
      </c>
      <c r="B7" t="s">
        <v>3191</v>
      </c>
      <c r="C7" t="s">
        <v>3192</v>
      </c>
      <c r="D7" t="s">
        <v>3119</v>
      </c>
      <c r="E7" t="s">
        <v>3133</v>
      </c>
      <c r="F7">
        <v>50</v>
      </c>
      <c r="G7">
        <v>1</v>
      </c>
      <c r="H7">
        <v>1</v>
      </c>
      <c r="I7" t="s">
        <v>4325</v>
      </c>
      <c r="L7" t="s">
        <v>3122</v>
      </c>
      <c r="N7" t="s">
        <v>3136</v>
      </c>
      <c r="O7" s="24">
        <v>1</v>
      </c>
      <c r="P7" s="21">
        <v>10</v>
      </c>
      <c r="Q7" s="21">
        <v>0</v>
      </c>
      <c r="R7" s="29">
        <v>0</v>
      </c>
      <c r="Z7" s="33">
        <v>12</v>
      </c>
      <c r="AA7" s="21">
        <v>40</v>
      </c>
      <c r="AJ7" s="26" t="str">
        <f t="shared" si="1"/>
        <v xml:space="preserve">|BGCOLOR(#F5F5F5):Sceptic|斥候|&amp;ref(Nation/C_Gold.jpg,nolink,25x25,Gold);50&amp;ref(Nation/C_Resource.jpg,nolink,25x25,Resource);1&amp;ref(Nation/C_Command.jpg,nolink,25x25,Commander Point);1|&amp;ref(Nation/R_Fort.jpg,nolink,25x25,Land Fortress);||&amp;ref(Nation/Squad.jpg,nolink,25x25,Squad);1&amp;ref(Nation/LivingLead.jpg,nolink,25x25,Leadership);10|12&amp;ref(Nation/Stealthy.jpg,nolink,25x25,Stealthy (40));|
|~|&gt;|&gt;|&gt;|&gt;|&gt;|BGCOLOR(#F5F5F5):Heretic能力により滞在する州の支配力を低下させる異端者|
</v>
      </c>
    </row>
    <row r="8" spans="1:36" x14ac:dyDescent="0.15">
      <c r="A8" t="str">
        <f t="shared" si="0"/>
        <v>-</v>
      </c>
      <c r="B8" t="s">
        <v>3191</v>
      </c>
      <c r="C8" t="s">
        <v>3192</v>
      </c>
      <c r="D8" t="s">
        <v>3119</v>
      </c>
      <c r="E8" t="s">
        <v>3137</v>
      </c>
      <c r="F8">
        <v>135</v>
      </c>
      <c r="G8">
        <v>1</v>
      </c>
      <c r="H8">
        <v>2</v>
      </c>
      <c r="I8" t="s">
        <v>4325</v>
      </c>
      <c r="J8" t="s">
        <v>3134</v>
      </c>
      <c r="L8" t="s">
        <v>3138</v>
      </c>
      <c r="N8" t="s">
        <v>3145</v>
      </c>
      <c r="O8" s="24">
        <v>1</v>
      </c>
      <c r="P8" s="21" t="s">
        <v>3139</v>
      </c>
      <c r="Q8" s="21" t="s">
        <v>8925</v>
      </c>
      <c r="R8" s="29">
        <v>0</v>
      </c>
      <c r="Z8" s="33">
        <v>14</v>
      </c>
      <c r="AJ8" s="26" t="str">
        <f t="shared" si="1"/>
        <v xml:space="preserve">|BGCOLOR(#F5F5F5):Mystic|魔術師|&amp;ref(Nation/C_Gold.jpg,nolink,25x25,Gold);135&amp;ref(Nation/C_Resource.jpg,nolink,25x25,Resource);1&amp;ref(Nation/C_Command.jpg,nolink,25x25,Commander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Leadership);15+|14|
|~|&gt;|&gt;|&gt;|&gt;|&gt;|BGCOLOR(#F5F5F5):星を中心に幅広い魔法技能を持つ。研究が得意|
</v>
      </c>
    </row>
    <row r="9" spans="1:36" x14ac:dyDescent="0.15">
      <c r="A9" t="str">
        <f t="shared" si="0"/>
        <v>-</v>
      </c>
      <c r="B9" t="s">
        <v>3191</v>
      </c>
      <c r="C9" t="s">
        <v>3192</v>
      </c>
      <c r="D9" t="s">
        <v>3119</v>
      </c>
      <c r="E9" t="s">
        <v>3140</v>
      </c>
      <c r="F9">
        <v>40</v>
      </c>
      <c r="G9">
        <v>3</v>
      </c>
      <c r="H9">
        <v>1</v>
      </c>
      <c r="I9" t="s">
        <v>4325</v>
      </c>
      <c r="L9" t="s">
        <v>3141</v>
      </c>
      <c r="N9" t="s">
        <v>3142</v>
      </c>
      <c r="O9" s="24">
        <v>1</v>
      </c>
      <c r="P9" s="21">
        <v>10</v>
      </c>
      <c r="Q9" s="21">
        <v>0</v>
      </c>
      <c r="R9" s="29">
        <v>0</v>
      </c>
      <c r="Z9" s="33">
        <v>12</v>
      </c>
      <c r="AJ9" s="26" t="str">
        <f t="shared" si="1"/>
        <v xml:space="preserve">|BGCOLOR(#F5F5F5):Engineer|工学者|&amp;ref(Nation/C_Gold.jpg,nolink,25x25,Gold);40&amp;ref(Nation/C_Resource.jpg,nolink,25x25,Resource);3&amp;ref(Nation/C_Command.jpg,nolink,25x25,Commander Point);1|&amp;ref(Nation/R_Fort.jpg,nolink,25x25,Land Fortress);||&amp;ref(Nation/Squad.jpg,nolink,25x25,Squad);1&amp;ref(Nation/LivingLead.jpg,nolink,25x25,Leadership);10|12|
|~|&gt;|&gt;|&gt;|&gt;|&gt;|BGCOLOR(#F5F5F5):要塞の包囲、防衛、建設を専門とする工学者|
</v>
      </c>
    </row>
    <row r="10" spans="1:36" x14ac:dyDescent="0.15">
      <c r="A10" t="str">
        <f t="shared" si="0"/>
        <v>-</v>
      </c>
      <c r="B10" t="s">
        <v>3191</v>
      </c>
      <c r="C10" t="s">
        <v>3192</v>
      </c>
      <c r="D10" t="s">
        <v>3119</v>
      </c>
      <c r="E10" t="s">
        <v>3143</v>
      </c>
      <c r="F10">
        <v>65</v>
      </c>
      <c r="G10">
        <v>1</v>
      </c>
      <c r="H10">
        <v>2</v>
      </c>
      <c r="I10" t="s">
        <v>4326</v>
      </c>
      <c r="L10" t="s">
        <v>3144</v>
      </c>
      <c r="N10" t="s">
        <v>3146</v>
      </c>
      <c r="O10" s="24">
        <v>1</v>
      </c>
      <c r="P10" s="21">
        <v>10</v>
      </c>
      <c r="Q10" s="21">
        <v>0</v>
      </c>
      <c r="R10" s="29">
        <v>0</v>
      </c>
      <c r="Z10" s="33">
        <v>12</v>
      </c>
      <c r="AJ10" s="26" t="str">
        <f t="shared" si="1"/>
        <v xml:space="preserve">|BGCOLOR(#F5F5F5):Philosopher|研究員|&amp;ref(Nation/C_Gold.jpg,nolink,25x25,Gold);65&amp;ref(Nation/C_Resource.jpg,nolink,25x25,Resource);1&amp;ref(Nation/C_Command.jpg,nolink,25x25,Commander Point);2|&amp;ref(Nation/R_Capital.jpg,nolink,25x25,National Capital);||&amp;ref(Nation/Squad.jpg,nolink,25x25,Squad);1&amp;ref(Nation/LivingLead.jpg,nolink,25x25,Leadership);10|12|
|~|&gt;|&gt;|&gt;|&gt;|&gt;|BGCOLOR(#F5F5F5):Sloth天秤に傾いた州を好む特殊な研究者。魔法は持たない|
</v>
      </c>
    </row>
    <row r="11" spans="1:36" x14ac:dyDescent="0.15">
      <c r="A11" t="str">
        <f t="shared" si="0"/>
        <v>-</v>
      </c>
      <c r="B11" t="s">
        <v>3191</v>
      </c>
      <c r="C11" t="s">
        <v>3192</v>
      </c>
      <c r="D11" t="s">
        <v>3119</v>
      </c>
      <c r="E11" t="s">
        <v>3147</v>
      </c>
      <c r="F11">
        <v>125</v>
      </c>
      <c r="G11">
        <v>3</v>
      </c>
      <c r="H11">
        <v>2</v>
      </c>
      <c r="I11" t="s">
        <v>4326</v>
      </c>
      <c r="J11" t="s">
        <v>3134</v>
      </c>
      <c r="L11" t="s">
        <v>3138</v>
      </c>
      <c r="N11" t="s">
        <v>3148</v>
      </c>
      <c r="O11" s="24">
        <v>1</v>
      </c>
      <c r="P11" s="21" t="s">
        <v>3139</v>
      </c>
      <c r="Q11" s="21" t="s">
        <v>3139</v>
      </c>
      <c r="R11" s="29">
        <v>0</v>
      </c>
      <c r="Z11" s="33">
        <v>12</v>
      </c>
      <c r="AJ11" s="26" t="str">
        <f t="shared" si="1"/>
        <v xml:space="preserve">|BGCOLOR(#F5F5F5):Mage Engineer|魔術師|&amp;ref(Nation/C_Gold.jpg,nolink,25x25,Gold);125&amp;ref(Nation/C_Resource.jpg,nolink,25x25,Resource);3&amp;ref(Nation/C_Command.jpg,nolink,25x25,Commander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Leadership);10+|12|
|~|&gt;|&gt;|&gt;|&gt;|&gt;|BGCOLOR(#F5F5F5):風や地などの魔法技能を持つ工学者。工学の技能もやや上|
</v>
      </c>
    </row>
    <row r="12" spans="1:36" x14ac:dyDescent="0.15">
      <c r="A12" t="str">
        <f t="shared" si="0"/>
        <v>-</v>
      </c>
      <c r="B12" t="s">
        <v>3191</v>
      </c>
      <c r="C12" t="s">
        <v>3192</v>
      </c>
      <c r="D12" t="s">
        <v>3119</v>
      </c>
      <c r="E12" t="s">
        <v>3149</v>
      </c>
      <c r="F12">
        <v>395</v>
      </c>
      <c r="G12">
        <v>1</v>
      </c>
      <c r="H12">
        <v>4</v>
      </c>
      <c r="I12" t="s">
        <v>4326</v>
      </c>
      <c r="J12" t="s">
        <v>3134</v>
      </c>
      <c r="K12" t="s">
        <v>3150</v>
      </c>
      <c r="L12" t="s">
        <v>3138</v>
      </c>
      <c r="M12" t="s">
        <v>6264</v>
      </c>
      <c r="N12" t="s">
        <v>3151</v>
      </c>
      <c r="O12" s="24">
        <v>1</v>
      </c>
      <c r="P12" s="21">
        <v>10</v>
      </c>
      <c r="Q12" s="21" t="s">
        <v>3152</v>
      </c>
      <c r="R12" s="29">
        <v>0</v>
      </c>
      <c r="Z12" s="33">
        <v>16</v>
      </c>
      <c r="AA12" s="21">
        <v>60</v>
      </c>
      <c r="AE12" s="21" t="s">
        <v>3186</v>
      </c>
      <c r="AJ12" s="26" t="str">
        <f t="shared" si="1"/>
        <v xml:space="preserve">|BGCOLOR(#F5F5F5):Oreiad|魔術師&amp;ref(Nation/Sacred.jpg,nolink,25x25,Sacred);|&amp;ref(Nation/C_Gold.jpg,nolink,25x25,Gold);395&amp;ref(Nation/C_Resource.jpg,nolink,25x25,Resource);1&amp;ref(Nation/C_Command.jpg,nolink,25x25,Commander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Leadership);30+|16&amp;ref(Nation/Stealthy.jpg,nolink,25x25,Stealthy (60));&amp;ref(Nation/Mountain-Survival.jpg,nolink,25x25,Mountain Survival);|
|~|&gt;|&gt;|&gt;|&gt;|&gt;|BGCOLOR(#F5F5F5):緑、風、地などの魔法技能を持つ精霊。敵の誘惑も行える|
</v>
      </c>
    </row>
    <row r="13" spans="1:36" x14ac:dyDescent="0.15">
      <c r="A13" t="str">
        <f t="shared" ref="A13:A66" si="2">IF(D13&lt;&gt;D12,B13&amp;" "&amp;C13&amp;" "&amp;D13&amp;" S",IF(D13&lt;&gt;D14,B13&amp;" "&amp;C13&amp;" "&amp;D13&amp;" E","-"))</f>
        <v>EA Arcoscephale 指揮官 E</v>
      </c>
      <c r="B13" t="s">
        <v>3191</v>
      </c>
      <c r="C13" t="s">
        <v>3192</v>
      </c>
      <c r="D13" t="s">
        <v>3119</v>
      </c>
      <c r="E13" t="s">
        <v>3170</v>
      </c>
      <c r="F13">
        <v>130</v>
      </c>
      <c r="G13">
        <v>27</v>
      </c>
      <c r="H13">
        <v>1</v>
      </c>
      <c r="I13" t="s">
        <v>4326</v>
      </c>
      <c r="K13" t="s">
        <v>3171</v>
      </c>
      <c r="L13" t="s">
        <v>3135</v>
      </c>
      <c r="M13" t="s">
        <v>6264</v>
      </c>
      <c r="N13" t="s">
        <v>3172</v>
      </c>
      <c r="O13" s="24">
        <v>3</v>
      </c>
      <c r="P13" s="21">
        <v>80</v>
      </c>
      <c r="Q13" s="21">
        <v>0</v>
      </c>
      <c r="R13" s="29">
        <v>0</v>
      </c>
      <c r="Z13" s="33">
        <v>24</v>
      </c>
      <c r="AB13" s="21" t="s">
        <v>3175</v>
      </c>
      <c r="AJ13" s="26" t="str">
        <f t="shared" si="1"/>
        <v xml:space="preserve">|BGCOLOR(#F5F5F5):Wind Lord|聖職者&amp;ref(Nation/Sacred.jpg,nolink,25x25,Sacred);|&amp;ref(Nation/C_Gold.jpg,nolink,25x25,Gold);130&amp;ref(Nation/C_Resource.jpg,nolink,25x25,Resource);27&amp;ref(Nation/C_Command.jpg,nolink,25x25,Commander Point);1|&amp;ref(Nation/R_Capital.jpg,nolink,25x25,National Capital);|&amp;ref(Spell/P_Holy.jpg,nolink,25x25,Temple Needed);|&amp;ref(Nation/Squad.jpg,nolink,25x25,Squad);3&amp;ref(Nation/LivingLead.jpg,nolink,25x25,Leadership);80|24&amp;ref(Nation/Flying.jpg,nolink,25x25,Flying);|
|~|&gt;|&gt;|&gt;|&gt;|&gt;|BGCOLOR(#F5F5F5):レベル1の聖職者。天馬騎兵の指揮官も兼任する|
</v>
      </c>
    </row>
    <row r="14" spans="1:36" x14ac:dyDescent="0.15">
      <c r="A14" t="str">
        <f t="shared" si="2"/>
        <v>EA Arcoscephale 兵士 S</v>
      </c>
      <c r="B14" t="s">
        <v>3191</v>
      </c>
      <c r="C14" t="s">
        <v>3192</v>
      </c>
      <c r="D14" t="s">
        <v>3153</v>
      </c>
      <c r="E14" t="s">
        <v>3154</v>
      </c>
      <c r="F14">
        <v>7</v>
      </c>
      <c r="G14">
        <v>2</v>
      </c>
      <c r="H14">
        <v>3</v>
      </c>
      <c r="I14" t="s">
        <v>4325</v>
      </c>
      <c r="L14" t="s">
        <v>3155</v>
      </c>
      <c r="N14" t="s">
        <v>3156</v>
      </c>
      <c r="P14" s="21">
        <v>1</v>
      </c>
      <c r="Z14" s="33">
        <v>12</v>
      </c>
      <c r="AJ14" s="26" t="str">
        <f t="shared" si="1"/>
        <v xml:space="preserve">|BGCOLOR(#F5F5F5):Slinger|射手|&amp;ref(Nation/C_Gold.jpg,nolink,25x25,Gold);7&amp;ref(Nation/C_Resource.jpg,nolink,25x25,Resource);2&amp;ref(Nation/C_Recruitment.jpg,nolink,25x25,Recruitment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v>
      </c>
    </row>
    <row r="15" spans="1:36" x14ac:dyDescent="0.15">
      <c r="A15" t="str">
        <f t="shared" si="2"/>
        <v>-</v>
      </c>
      <c r="B15" t="s">
        <v>3191</v>
      </c>
      <c r="C15" t="s">
        <v>3192</v>
      </c>
      <c r="D15" t="s">
        <v>3153</v>
      </c>
      <c r="E15" t="s">
        <v>3157</v>
      </c>
      <c r="F15">
        <v>10</v>
      </c>
      <c r="G15">
        <v>5</v>
      </c>
      <c r="H15">
        <v>9</v>
      </c>
      <c r="I15" t="s">
        <v>4325</v>
      </c>
      <c r="L15" t="s">
        <v>3158</v>
      </c>
      <c r="N15" t="s">
        <v>3176</v>
      </c>
      <c r="P15" s="21">
        <v>1</v>
      </c>
      <c r="Z15" s="33">
        <v>14</v>
      </c>
      <c r="AJ15" s="26" t="str">
        <f t="shared" si="1"/>
        <v xml:space="preserve">|BGCOLOR(#F5F5F5):Peltast|歩兵|&amp;ref(Nation/C_Gold.jpg,nolink,25x25,Gold);10&amp;ref(Nation/C_Resource.jpg,nolink,25x25,Resource);5&amp;ref(Nation/C_Recruitment.jpg,nolink,25x25,Recruitment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|~|&gt;|&gt;|&gt;|&gt;|&gt;|BGCOLOR(#F5F5F5):槍、投槍、盾を持つ軽歩兵。数を並べやすく牽制もできる|
</v>
      </c>
    </row>
    <row r="16" spans="1:36" x14ac:dyDescent="0.15">
      <c r="A16" t="str">
        <f t="shared" si="2"/>
        <v>-</v>
      </c>
      <c r="B16" t="s">
        <v>3191</v>
      </c>
      <c r="C16" t="s">
        <v>3192</v>
      </c>
      <c r="D16" t="s">
        <v>3153</v>
      </c>
      <c r="E16" t="s">
        <v>3159</v>
      </c>
      <c r="F16">
        <v>10</v>
      </c>
      <c r="G16">
        <v>8</v>
      </c>
      <c r="H16">
        <v>9</v>
      </c>
      <c r="I16" t="s">
        <v>4325</v>
      </c>
      <c r="L16" t="s">
        <v>3158</v>
      </c>
      <c r="N16" t="s">
        <v>8939</v>
      </c>
      <c r="P16" s="21">
        <v>1</v>
      </c>
      <c r="Z16" s="33">
        <v>14</v>
      </c>
      <c r="AJ16" s="26" t="str">
        <f t="shared" si="1"/>
        <v xml:space="preserve">|BGCOLOR(#F5F5F5):Cardaces|歩兵|&amp;ref(Nation/C_Gold.jpg,nolink,25x25,Gold);10&amp;ref(Nation/C_Resource.jpg,nolink,25x25,Resource);8&amp;ref(Nation/C_Recruitment.jpg,nolink,25x25,Recruitment Point);9|&amp;ref(Nation/R_Fort.jpg,nolink,25x25,Land Fortress);||&amp;ref(Nation/LivingLead.jpg,nolink,25x25,Living);|14|
|~|&gt;|&gt;|&gt;|&gt;|&gt;|BGCOLOR(#F5F5F5):槍、盾を持つ軽歩兵。より密度の高い隊列を組める|
</v>
      </c>
    </row>
    <row r="17" spans="1:36" x14ac:dyDescent="0.15">
      <c r="A17" t="str">
        <f t="shared" si="2"/>
        <v>-</v>
      </c>
      <c r="B17" t="s">
        <v>3191</v>
      </c>
      <c r="C17" t="s">
        <v>3192</v>
      </c>
      <c r="D17" t="s">
        <v>3153</v>
      </c>
      <c r="E17" t="s">
        <v>3160</v>
      </c>
      <c r="F17">
        <v>15</v>
      </c>
      <c r="G17">
        <v>29</v>
      </c>
      <c r="H17">
        <v>21</v>
      </c>
      <c r="I17" t="s">
        <v>4325</v>
      </c>
      <c r="L17" t="s">
        <v>3158</v>
      </c>
      <c r="N17" t="s">
        <v>3177</v>
      </c>
      <c r="P17" s="21">
        <v>1</v>
      </c>
      <c r="Z17" s="33">
        <v>10</v>
      </c>
      <c r="AJ17" s="26" t="str">
        <f t="shared" si="1"/>
        <v xml:space="preserve">|BGCOLOR(#F5F5F5):Myrmidon|歩兵|&amp;ref(Nation/C_Gold.jpg,nolink,25x25,Gold);15&amp;ref(Nation/C_Resource.jpg,nolink,25x25,Resource);29&amp;ref(Nation/C_Recruitment.jpg,nolink,25x25,Recruitment Point);21|&amp;ref(Nation/R_Fort.jpg,nolink,25x25,Land Fortress);||&amp;ref(Nation/LivingLead.jpg,nolink,25x25,Living);|10|
|~|&gt;|&gt;|&gt;|&gt;|&gt;|BGCOLOR(#F5F5F5):剣、盾を持つ重歩兵。鈍重だが硬い上に高密度な壁を形成する|
</v>
      </c>
    </row>
    <row r="18" spans="1:36" x14ac:dyDescent="0.15">
      <c r="A18" t="str">
        <f t="shared" si="2"/>
        <v>-</v>
      </c>
      <c r="B18" t="s">
        <v>3191</v>
      </c>
      <c r="C18" t="s">
        <v>3192</v>
      </c>
      <c r="D18" t="s">
        <v>3153</v>
      </c>
      <c r="E18" t="s">
        <v>3161</v>
      </c>
      <c r="F18">
        <v>50</v>
      </c>
      <c r="G18">
        <v>20</v>
      </c>
      <c r="H18">
        <v>46</v>
      </c>
      <c r="I18" t="s">
        <v>4325</v>
      </c>
      <c r="L18" t="s">
        <v>3162</v>
      </c>
      <c r="N18" t="s">
        <v>3163</v>
      </c>
      <c r="P18" s="21">
        <v>1</v>
      </c>
      <c r="Z18" s="33">
        <v>18</v>
      </c>
      <c r="AJ18" s="26" t="str">
        <f t="shared" si="1"/>
        <v xml:space="preserve">|BGCOLOR(#F5F5F5):Chariot Archer|戦車|&amp;ref(Nation/C_Gold.jpg,nolink,25x25,Gold);50&amp;ref(Nation/C_Resource.jpg,nolink,25x25,Resource);20&amp;ref(Nation/C_Recruitment.jpg,nolink,25x25,Recruitment Point);46|&amp;ref(Nation/R_Fort.jpg,nolink,25x25,Land Fortress);||&amp;ref(Nation/LivingLead.jpg,nolink,25x25,Living);|18|
|~|&gt;|&gt;|&gt;|&gt;|&gt;|BGCOLOR(#F5F5F5):弓兵を同乗させた戦車。主な役目は敵に突っ込んでの蹂躙|
</v>
      </c>
    </row>
    <row r="19" spans="1:36" x14ac:dyDescent="0.15">
      <c r="A19" t="str">
        <f t="shared" si="2"/>
        <v>-</v>
      </c>
      <c r="B19" t="s">
        <v>3191</v>
      </c>
      <c r="C19" t="s">
        <v>3192</v>
      </c>
      <c r="D19" t="s">
        <v>3153</v>
      </c>
      <c r="E19" t="s">
        <v>3164</v>
      </c>
      <c r="F19">
        <v>40</v>
      </c>
      <c r="G19">
        <v>29</v>
      </c>
      <c r="H19">
        <v>46</v>
      </c>
      <c r="I19" t="s">
        <v>4325</v>
      </c>
      <c r="L19" t="s">
        <v>3162</v>
      </c>
      <c r="N19" t="s">
        <v>3165</v>
      </c>
      <c r="P19" s="21">
        <v>1</v>
      </c>
      <c r="Z19" s="33">
        <v>18</v>
      </c>
      <c r="AJ19" s="26" t="str">
        <f t="shared" si="1"/>
        <v xml:space="preserve">|BGCOLOR(#F5F5F5):Chariot|戦車|&amp;ref(Nation/C_Gold.jpg,nolink,25x25,Gold);40&amp;ref(Nation/C_Resource.jpg,nolink,25x25,Resource);29&amp;ref(Nation/C_Recruitment.jpg,nolink,25x25,Recruitment Point);46|&amp;ref(Nation/R_Fort.jpg,nolink,25x25,Land Fortress);||&amp;ref(Nation/LivingLead.jpg,nolink,25x25,Living);|18|
|~|&gt;|&gt;|&gt;|&gt;|&gt;|BGCOLOR(#F5F5F5):一人乗りの戦車。こちらのほうが防御力は高い|
</v>
      </c>
    </row>
    <row r="20" spans="1:36" x14ac:dyDescent="0.15">
      <c r="A20" t="str">
        <f t="shared" si="2"/>
        <v>-</v>
      </c>
      <c r="B20" t="s">
        <v>3191</v>
      </c>
      <c r="C20" t="s">
        <v>3192</v>
      </c>
      <c r="D20" t="s">
        <v>3153</v>
      </c>
      <c r="E20" t="s">
        <v>3166</v>
      </c>
      <c r="F20">
        <v>15</v>
      </c>
      <c r="G20">
        <v>21</v>
      </c>
      <c r="H20">
        <v>18</v>
      </c>
      <c r="I20" t="s">
        <v>4325</v>
      </c>
      <c r="L20" t="s">
        <v>3167</v>
      </c>
      <c r="N20" t="s">
        <v>3178</v>
      </c>
      <c r="P20" s="21">
        <v>1</v>
      </c>
      <c r="Z20" s="33">
        <v>12</v>
      </c>
      <c r="AB20" s="21" t="s">
        <v>3174</v>
      </c>
      <c r="AJ20" s="26" t="str">
        <f t="shared" si="1"/>
        <v xml:space="preserve">|BGCOLOR(#F5F5F5):Icarid|飛行兵|&amp;ref(Nation/C_Gold.jpg,nolink,25x25,Gold);15&amp;ref(Nation/C_Resource.jpg,nolink,25x25,Resource);21&amp;ref(Nation/C_Recruitment.jpg,nolink,25x25,Recruitment Point);18|&amp;ref(Nation/R_Fort.jpg,nolink,25x25,Land Fortress);||&amp;ref(Nation/LivingLead.jpg,nolink,25x25,Living);|12&amp;ref(Nation/Flying.jpg,nolink,25x25,Flying);|
|~|&gt;|&gt;|&gt;|&gt;|&gt;|BGCOLOR(#F5F5F5):剣、盾を持ち人工の翼で飛ぶ戦士。能力は控えめだが戦術的価値は大|
</v>
      </c>
    </row>
    <row r="21" spans="1:36" x14ac:dyDescent="0.15">
      <c r="A21" t="str">
        <f t="shared" si="2"/>
        <v>EA Arcoscephale 兵士 E</v>
      </c>
      <c r="B21" t="s">
        <v>3191</v>
      </c>
      <c r="C21" t="s">
        <v>3192</v>
      </c>
      <c r="D21" t="s">
        <v>3153</v>
      </c>
      <c r="E21" t="s">
        <v>3168</v>
      </c>
      <c r="F21">
        <v>55</v>
      </c>
      <c r="G21">
        <v>27</v>
      </c>
      <c r="H21">
        <v>46</v>
      </c>
      <c r="I21" t="s">
        <v>4326</v>
      </c>
      <c r="K21" t="s">
        <v>3150</v>
      </c>
      <c r="L21" t="s">
        <v>3167</v>
      </c>
      <c r="M21" t="s">
        <v>6264</v>
      </c>
      <c r="N21" t="s">
        <v>3179</v>
      </c>
      <c r="P21" s="21">
        <v>1</v>
      </c>
      <c r="Z21" s="33">
        <v>22</v>
      </c>
      <c r="AB21" s="21" t="s">
        <v>3175</v>
      </c>
      <c r="AJ21" s="26" t="str">
        <f t="shared" si="1"/>
        <v xml:space="preserve">|BGCOLOR(#F5F5F5):Wind Rider|飛行兵&amp;ref(Nation/Sacred.jpg,nolink,25x25,Sacred);|&amp;ref(Nation/C_Gold.jpg,nolink,25x25,Gold);55&amp;ref(Nation/C_Resource.jpg,nolink,25x25,Resource);27&amp;ref(Nation/C_Recruitment.jpg,nolink,25x25,Recruitment Point);46|&amp;ref(Nation/R_Capital.jpg,nolink,25x25,National Capital);|&amp;ref(Spell/P_Holy.jpg,nolink,25x25,Temple Needed);|&amp;ref(Nation/LivingLead.jpg,nolink,25x25,Living);|22&amp;ref(Nation/Flying.jpg,nolink,25x25,Flying);|
|~|&gt;|&gt;|&gt;|&gt;|&gt;|BGCOLOR(#F5F5F5):軽突撃槍、盾を持ち天馬に跨る重装騎兵。戦場でも行軍でも高速|
</v>
      </c>
    </row>
    <row r="22" spans="1:36" x14ac:dyDescent="0.15">
      <c r="A22" t="str">
        <f t="shared" si="2"/>
        <v>EA Ermor 指揮官 S</v>
      </c>
      <c r="B22" t="s">
        <v>4796</v>
      </c>
      <c r="C22" t="s">
        <v>4797</v>
      </c>
      <c r="D22" t="s">
        <v>4798</v>
      </c>
      <c r="E22" t="s">
        <v>4799</v>
      </c>
      <c r="F22">
        <v>25</v>
      </c>
      <c r="G22">
        <v>4</v>
      </c>
      <c r="H22">
        <v>1</v>
      </c>
      <c r="I22" t="s">
        <v>4800</v>
      </c>
      <c r="L22" t="s">
        <v>4801</v>
      </c>
      <c r="N22" t="s">
        <v>4802</v>
      </c>
      <c r="O22" s="24">
        <v>0</v>
      </c>
      <c r="P22" s="21">
        <v>0</v>
      </c>
      <c r="Q22" s="21">
        <v>0</v>
      </c>
      <c r="R22" s="29">
        <v>0</v>
      </c>
      <c r="Z22" s="33">
        <v>16</v>
      </c>
      <c r="AA22" s="21">
        <v>50</v>
      </c>
      <c r="AE22" s="21" t="s">
        <v>4803</v>
      </c>
      <c r="AJ22" s="26" t="str">
        <f t="shared" si="1"/>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23" spans="1:36" x14ac:dyDescent="0.15">
      <c r="A23" t="str">
        <f t="shared" si="2"/>
        <v>-</v>
      </c>
      <c r="B23" t="s">
        <v>4796</v>
      </c>
      <c r="C23" t="s">
        <v>4797</v>
      </c>
      <c r="D23" t="s">
        <v>4798</v>
      </c>
      <c r="E23" t="s">
        <v>4804</v>
      </c>
      <c r="F23">
        <v>60</v>
      </c>
      <c r="G23">
        <v>4</v>
      </c>
      <c r="H23">
        <v>1</v>
      </c>
      <c r="I23" t="s">
        <v>4800</v>
      </c>
      <c r="L23" t="s">
        <v>4805</v>
      </c>
      <c r="N23" t="s">
        <v>4806</v>
      </c>
      <c r="O23" s="24">
        <v>0</v>
      </c>
      <c r="P23" s="21">
        <v>0</v>
      </c>
      <c r="Q23" s="21">
        <v>0</v>
      </c>
      <c r="R23" s="29">
        <v>0</v>
      </c>
      <c r="Z23" s="33">
        <v>16</v>
      </c>
      <c r="AA23" s="21">
        <v>65</v>
      </c>
      <c r="AJ23" s="26" t="str">
        <f t="shared" si="1"/>
        <v xml:space="preserve">|BGCOLOR(#F5F5F5):Assassin|暗殺者|&amp;ref(Nation/C_Gold.jpg,nolink,25x25,Gold);60&amp;ref(Nation/C_Resource.jpg,nolink,25x25,Resource);4&amp;ref(Nation/C_Command.jpg,nolink,25x25,Commander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v>
      </c>
    </row>
    <row r="24" spans="1:36" x14ac:dyDescent="0.15">
      <c r="A24" t="str">
        <f t="shared" si="2"/>
        <v>-</v>
      </c>
      <c r="B24" t="s">
        <v>4796</v>
      </c>
      <c r="C24" t="s">
        <v>4797</v>
      </c>
      <c r="D24" t="s">
        <v>4798</v>
      </c>
      <c r="E24" t="s">
        <v>4807</v>
      </c>
      <c r="F24">
        <v>70</v>
      </c>
      <c r="G24">
        <v>21</v>
      </c>
      <c r="H24">
        <v>1</v>
      </c>
      <c r="I24" t="s">
        <v>4800</v>
      </c>
      <c r="L24" t="s">
        <v>4798</v>
      </c>
      <c r="N24" t="s">
        <v>4808</v>
      </c>
      <c r="O24" s="24">
        <v>3</v>
      </c>
      <c r="P24" s="21">
        <v>80</v>
      </c>
      <c r="Q24" s="21">
        <v>0</v>
      </c>
      <c r="R24" s="29">
        <v>0</v>
      </c>
      <c r="Z24" s="33">
        <v>18</v>
      </c>
      <c r="AJ24" s="26" t="str">
        <f t="shared" si="1"/>
        <v xml:space="preserve">|BGCOLOR(#F5F5F5):Centurion|指揮官|&amp;ref(Nation/C_Gold.jpg,nolink,25x25,Gold);70&amp;ref(Nation/C_Resource.jpg,nolink,25x25,Resource);21&amp;ref(Nation/C_Command.jpg,nolink,25x25,Commander Point);1|&amp;ref(Nation/R_Fort.jpg,nolink,25x25,Land Fortress);||&amp;ref(Nation/Squad.jpg,nolink,25x25,Squad);3&amp;ref(Nation/LivingLead.jpg,nolink,25x25,Leadership);80|18|
|~|&gt;|&gt;|&gt;|&gt;|&gt;|BGCOLOR(#F5F5F5):基本的な指揮官。装備は良質だが盾を持たない|
</v>
      </c>
    </row>
    <row r="25" spans="1:36" x14ac:dyDescent="0.15">
      <c r="A25" t="str">
        <f t="shared" si="2"/>
        <v>-</v>
      </c>
      <c r="B25" t="s">
        <v>4796</v>
      </c>
      <c r="C25" t="s">
        <v>4797</v>
      </c>
      <c r="D25" t="s">
        <v>4798</v>
      </c>
      <c r="E25" t="s">
        <v>4809</v>
      </c>
      <c r="F25">
        <v>110</v>
      </c>
      <c r="G25">
        <v>21</v>
      </c>
      <c r="H25">
        <v>2</v>
      </c>
      <c r="I25" t="s">
        <v>4800</v>
      </c>
      <c r="L25" t="s">
        <v>4798</v>
      </c>
      <c r="N25" t="s">
        <v>4810</v>
      </c>
      <c r="O25" s="24">
        <v>4</v>
      </c>
      <c r="P25" s="21">
        <v>120</v>
      </c>
      <c r="Q25" s="21">
        <v>0</v>
      </c>
      <c r="R25" s="29">
        <v>0</v>
      </c>
      <c r="Z25" s="33">
        <v>18</v>
      </c>
      <c r="AJ25" s="26" t="str">
        <f t="shared" si="1"/>
        <v xml:space="preserve">|BGCOLOR(#F5F5F5):Legatus Legionis|指揮官|&amp;ref(Nation/C_Gold.jpg,nolink,25x25,Gold);110&amp;ref(Nation/C_Resource.jpg,nolink,25x25,Resource);21&amp;ref(Nation/C_Command.jpg,nolink,25x25,Commander Point);2|&amp;ref(Nation/R_Fort.jpg,nolink,25x25,Land Fortress);||&amp;ref(Nation/Squad.jpg,nolink,25x25,Squad);4&amp;ref(Nation/LivingLead.jpg,nolink,25x25,Leadership);120|18|
|~|&gt;|&gt;|&gt;|&gt;|&gt;|BGCOLOR(#F5F5F5):上位指揮官。やはり盾は持っていない|
</v>
      </c>
    </row>
    <row r="26" spans="1:36" x14ac:dyDescent="0.15">
      <c r="A26" t="str">
        <f t="shared" si="2"/>
        <v>-</v>
      </c>
      <c r="B26" t="s">
        <v>4796</v>
      </c>
      <c r="C26" t="s">
        <v>4797</v>
      </c>
      <c r="D26" t="s">
        <v>4798</v>
      </c>
      <c r="E26" t="s">
        <v>4811</v>
      </c>
      <c r="F26">
        <v>45</v>
      </c>
      <c r="G26">
        <v>1</v>
      </c>
      <c r="H26">
        <v>1</v>
      </c>
      <c r="I26" t="s">
        <v>4800</v>
      </c>
      <c r="K26" t="s">
        <v>4812</v>
      </c>
      <c r="L26" t="s">
        <v>4813</v>
      </c>
      <c r="M26" t="s">
        <v>6264</v>
      </c>
      <c r="N26" t="s">
        <v>4814</v>
      </c>
      <c r="O26" s="24">
        <v>1</v>
      </c>
      <c r="P26" s="21">
        <v>10</v>
      </c>
      <c r="Q26" s="21">
        <v>0</v>
      </c>
      <c r="R26" s="29">
        <v>0</v>
      </c>
      <c r="Z26" s="33">
        <v>16</v>
      </c>
      <c r="AJ26" s="26" t="str">
        <f t="shared" si="1"/>
        <v xml:space="preserve">|BGCOLOR(#F5F5F5):Acolyte|聖職者&amp;ref(Nation/Sacred.jpg,nolink,25x25,Sacred);|&amp;ref(Nation/C_Gold.jpg,nolink,25x25,Gold);45&amp;ref(Nation/C_Resource.jpg,nolink,25x25,Resource);1&amp;ref(Nation/C_Command.jpg,nolink,25x25,Commander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|~|&gt;|&gt;|&gt;|&gt;|&gt;|BGCOLOR(#F5F5F5):レベル1の聖職者。特徴はないが安価|
</v>
      </c>
    </row>
    <row r="27" spans="1:36" x14ac:dyDescent="0.15">
      <c r="A27" t="str">
        <f t="shared" si="2"/>
        <v>-</v>
      </c>
      <c r="B27" t="s">
        <v>4796</v>
      </c>
      <c r="C27" t="s">
        <v>4797</v>
      </c>
      <c r="D27" t="s">
        <v>4798</v>
      </c>
      <c r="E27" t="s">
        <v>4815</v>
      </c>
      <c r="F27">
        <v>65</v>
      </c>
      <c r="G27">
        <v>2</v>
      </c>
      <c r="H27">
        <v>2</v>
      </c>
      <c r="I27" t="s">
        <v>4800</v>
      </c>
      <c r="J27" t="s">
        <v>4812</v>
      </c>
      <c r="L27" t="s">
        <v>4816</v>
      </c>
      <c r="N27" t="s">
        <v>4817</v>
      </c>
      <c r="O27" s="24">
        <v>1</v>
      </c>
      <c r="P27" s="21">
        <v>15</v>
      </c>
      <c r="Q27" s="21">
        <v>15</v>
      </c>
      <c r="R27" s="29">
        <v>0</v>
      </c>
      <c r="Z27" s="33">
        <v>16</v>
      </c>
      <c r="AJ27" s="26" t="str">
        <f t="shared" si="1"/>
        <v xml:space="preserve">|BGCOLOR(#F5F5F5):Augur|魔術師|&amp;ref(Nation/C_Gold.jpg,nolink,25x25,Gold);65&amp;ref(Nation/C_Resource.jpg,nolink,25x25,Resource);2&amp;ref(Nation/C_Command.jpg,nolink,25x25,Commander Point);2|&amp;ref(Nation/R_Fort.jpg,nolink,25x25,Land Fortress);|&amp;ref(Spell/P_Research.jpg,nolink,25x25,Lab Needed);|&amp;ref(Nation/Squad.jpg,nolink,25x25,Squad);1&amp;ref(Nation/LivingLead.jpg,nolink,25x25,Leadership);15&amp;ref(Nation/MagicLead.jpg,nolink,25x25,Magic Leadership);15|16|
|~|&gt;|&gt;|&gt;|&gt;|&gt;|BGCOLOR(#F5F5F5):火と星の魔法技能を持つ占師。悪くない確率で不幸を防ぐ|
</v>
      </c>
    </row>
    <row r="28" spans="1:36" x14ac:dyDescent="0.15">
      <c r="A28" t="str">
        <f t="shared" si="2"/>
        <v>-</v>
      </c>
      <c r="B28" t="s">
        <v>4796</v>
      </c>
      <c r="C28" t="s">
        <v>4797</v>
      </c>
      <c r="D28" t="s">
        <v>4798</v>
      </c>
      <c r="E28" t="s">
        <v>4818</v>
      </c>
      <c r="F28">
        <v>210</v>
      </c>
      <c r="G28">
        <v>2</v>
      </c>
      <c r="H28">
        <v>4</v>
      </c>
      <c r="I28" t="s">
        <v>4800</v>
      </c>
      <c r="J28" t="s">
        <v>4812</v>
      </c>
      <c r="L28" t="s">
        <v>4816</v>
      </c>
      <c r="N28" t="s">
        <v>4819</v>
      </c>
      <c r="O28" s="24">
        <v>1</v>
      </c>
      <c r="P28" s="21" t="s">
        <v>4820</v>
      </c>
      <c r="Q28" s="21" t="s">
        <v>4820</v>
      </c>
      <c r="R28" s="29" t="s">
        <v>4821</v>
      </c>
      <c r="Z28" s="33">
        <v>10</v>
      </c>
      <c r="AJ28" s="26" t="str">
        <f t="shared" si="1"/>
        <v xml:space="preserve">|BGCOLOR(#F5F5F5):Augur Elder|魔術師|&amp;ref(Nation/C_Gold.jpg,nolink,25x25,Gold);210&amp;ref(Nation/C_Resource.jpg,nolink,25x25,Resource);2&amp;ref(Nation/C_Command.jpg,nolink,25x25,Commander Point);4|&amp;ref(Nation/R_Fort.jpg,nolink,25x25,Land Fortress);|&amp;ref(Spell/P_Research.jpg,nolink,25x25,Lab Needed);|&amp;ref(Nation/Squad.jpg,nolink,25x25,Squad);1&amp;ref(Nation/LivingLead.jpg,nolink,25x25,Leadership);20+&amp;ref(Nation/MagicLead.jpg,nolink,25x25,Magic Leadership);20+&amp;ref(Nation/UndeadLead.jpg,nolink,25x25,Undead Leadership);60+|10|
|~|&gt;|&gt;|&gt;|&gt;|&gt;|BGCOLOR(#F5F5F5):火、死、星などの魔法技能を持つ占師。実力のわりに雇用条件が緩い|
</v>
      </c>
    </row>
    <row r="29" spans="1:36" x14ac:dyDescent="0.15">
      <c r="A29" t="str">
        <f t="shared" si="2"/>
        <v>-</v>
      </c>
      <c r="B29" t="s">
        <v>4796</v>
      </c>
      <c r="C29" t="s">
        <v>4797</v>
      </c>
      <c r="D29" t="s">
        <v>4798</v>
      </c>
      <c r="E29" t="s">
        <v>4822</v>
      </c>
      <c r="F29">
        <v>110</v>
      </c>
      <c r="G29">
        <v>1</v>
      </c>
      <c r="H29">
        <v>2</v>
      </c>
      <c r="I29" t="s">
        <v>4823</v>
      </c>
      <c r="K29" t="s">
        <v>4812</v>
      </c>
      <c r="L29" t="s">
        <v>4813</v>
      </c>
      <c r="M29" t="s">
        <v>6264</v>
      </c>
      <c r="N29" t="s">
        <v>4824</v>
      </c>
      <c r="O29" s="24">
        <v>1</v>
      </c>
      <c r="P29" s="21">
        <v>10</v>
      </c>
      <c r="Q29" s="21">
        <v>0</v>
      </c>
      <c r="R29" s="29">
        <v>0</v>
      </c>
      <c r="Z29" s="33">
        <v>16</v>
      </c>
      <c r="AJ29" s="26" t="str">
        <f t="shared" si="1"/>
        <v xml:space="preserve">|BGCOLOR(#F5F5F5):Bishop of the Sacred Shroud|聖職者&amp;ref(Nation/Sacred.jpg,nolink,25x25,Sacred);|&amp;ref(Nation/C_Gold.jpg,nolink,25x25,Gold);110&amp;ref(Nation/C_Resource.jpg,nolink,25x25,Resource);1&amp;ref(Nation/C_Command.jpg,nolink,25x25,Commander Point);2|&amp;ref(Nation/R_Capital.jpg,nolink,25x25,National Capital);|&amp;ref(Spell/P_Holy.jpg,nolink,25x25,Temple Needed);|&amp;ref(Nation/Squad.jpg,nolink,25x25,Squad);1&amp;ref(Nation/LivingLead.jpg,nolink,25x25,Leadership);10|16|
|~|&gt;|&gt;|&gt;|&gt;|&gt;|BGCOLOR(#F5F5F5):レベル2の聖職者。貴重なHealer技能も備える|
</v>
      </c>
    </row>
    <row r="30" spans="1:36" x14ac:dyDescent="0.15">
      <c r="A30" t="str">
        <f t="shared" si="2"/>
        <v>-</v>
      </c>
      <c r="B30" t="s">
        <v>4796</v>
      </c>
      <c r="C30" t="s">
        <v>4797</v>
      </c>
      <c r="D30" t="s">
        <v>4798</v>
      </c>
      <c r="E30" t="s">
        <v>4825</v>
      </c>
      <c r="F30">
        <v>145</v>
      </c>
      <c r="G30">
        <v>1</v>
      </c>
      <c r="H30">
        <v>4</v>
      </c>
      <c r="I30" t="s">
        <v>4823</v>
      </c>
      <c r="K30" t="s">
        <v>4812</v>
      </c>
      <c r="L30" t="s">
        <v>4813</v>
      </c>
      <c r="M30" t="s">
        <v>6264</v>
      </c>
      <c r="N30" t="s">
        <v>4826</v>
      </c>
      <c r="O30" s="24">
        <v>1</v>
      </c>
      <c r="P30" s="21">
        <v>10</v>
      </c>
      <c r="Q30" s="21">
        <v>0</v>
      </c>
      <c r="R30" s="29">
        <v>0</v>
      </c>
      <c r="Z30" s="33">
        <v>14</v>
      </c>
      <c r="AJ30" s="26" t="str">
        <f t="shared" si="1"/>
        <v xml:space="preserve">|BGCOLOR(#F5F5F5):Arch Bishop of the Sacred Shroud|聖職者&amp;ref(Nation/Sacred.jpg,nolink,25x25,Sacred);|&amp;ref(Nation/C_Gold.jpg,nolink,25x25,Gold);145&amp;ref(Nation/C_Resource.jpg,nolink,25x25,Resource);1&amp;ref(Nation/C_Command.jpg,nolink,25x25,Commander Point);4|&amp;ref(Nation/R_Capital.jpg,nolink,25x25,National Capital);|&amp;ref(Spell/P_Holy.jpg,nolink,25x25,Temple Needed);|&amp;ref(Nation/Squad.jpg,nolink,25x25,Squad);1&amp;ref(Nation/LivingLead.jpg,nolink,25x25,Leadership);10|14|
|~|&gt;|&gt;|&gt;|&gt;|&gt;|BGCOLOR(#F5F5F5):レベル3の聖職者。Healer技能持ち|
</v>
      </c>
    </row>
    <row r="31" spans="1:36" x14ac:dyDescent="0.15">
      <c r="A31" t="str">
        <f t="shared" si="2"/>
        <v>-</v>
      </c>
      <c r="B31" t="s">
        <v>4796</v>
      </c>
      <c r="C31" t="s">
        <v>4797</v>
      </c>
      <c r="D31" t="s">
        <v>4798</v>
      </c>
      <c r="E31" t="s">
        <v>4850</v>
      </c>
      <c r="F31">
        <v>135</v>
      </c>
      <c r="G31">
        <v>1</v>
      </c>
      <c r="H31">
        <v>2</v>
      </c>
      <c r="I31" t="s">
        <v>4851</v>
      </c>
      <c r="J31" t="s">
        <v>4852</v>
      </c>
      <c r="K31" t="s">
        <v>4853</v>
      </c>
      <c r="L31" t="s">
        <v>4813</v>
      </c>
      <c r="M31" t="s">
        <v>6264</v>
      </c>
      <c r="N31" t="s">
        <v>4854</v>
      </c>
      <c r="O31" s="24">
        <v>1</v>
      </c>
      <c r="P31" s="21">
        <v>0</v>
      </c>
      <c r="Q31" s="21" t="s">
        <v>4855</v>
      </c>
      <c r="R31" s="29">
        <v>0</v>
      </c>
      <c r="Z31" s="33">
        <v>16</v>
      </c>
      <c r="AJ31" s="26" t="str">
        <f t="shared" si="1"/>
        <v xml:space="preserve">|BGCOLOR(#F5F5F5):Flamen|聖職者&amp;ref(Nation/Sacred.jpg,nolink,25x25,Sacred);|&amp;ref(Nation/C_Gold.jpg,nolink,25x25,Gold);135&amp;ref(Nation/C_Resource.jpg,nolink,25x25,Resource);1&amp;ref(Nation/C_Command.jpg,nolink,25x25,Commander Point);2|&amp;ref(Nation/R_Foreign.jpg,nolink,25x25,Non-Fort Land);|&amp;ref(Spell/P_Research.jpg,nolink,25x25,Lab Needed);&amp;ref(Spell/P_Holy.jpg,nolink,25x25,Temple Needed);|&amp;ref(Nation/Squad.jpg,nolink,25x25,Squad);1&amp;ref(Nation/MagicLead.jpg,nolink,25x25,Magic Leadership);5+|16|
|~|&gt;|&gt;|&gt;|&gt;|&gt;|BGCOLOR(#F5F5F5):レベル1の聖職者。火などの幅広い魔法技能も持つ|
</v>
      </c>
    </row>
    <row r="32" spans="1:36" x14ac:dyDescent="0.15">
      <c r="A32" t="str">
        <f t="shared" si="2"/>
        <v>EA Ermor 指揮官 E</v>
      </c>
      <c r="B32" t="s">
        <v>4796</v>
      </c>
      <c r="C32" t="s">
        <v>4797</v>
      </c>
      <c r="D32" t="s">
        <v>4798</v>
      </c>
      <c r="E32" t="s">
        <v>4856</v>
      </c>
      <c r="F32">
        <v>100</v>
      </c>
      <c r="G32">
        <v>1</v>
      </c>
      <c r="H32">
        <v>2</v>
      </c>
      <c r="I32" t="s">
        <v>4851</v>
      </c>
      <c r="J32" t="s">
        <v>4852</v>
      </c>
      <c r="K32" t="s">
        <v>4857</v>
      </c>
      <c r="L32" t="s">
        <v>4813</v>
      </c>
      <c r="M32" t="s">
        <v>6264</v>
      </c>
      <c r="N32" t="s">
        <v>4858</v>
      </c>
      <c r="O32" s="24">
        <v>2</v>
      </c>
      <c r="P32" s="21">
        <v>45</v>
      </c>
      <c r="Q32" s="21">
        <v>5</v>
      </c>
      <c r="R32" s="29">
        <v>0</v>
      </c>
      <c r="Z32" s="33">
        <v>16</v>
      </c>
      <c r="AJ32" s="26" t="str">
        <f t="shared" si="1"/>
        <v xml:space="preserve">|BGCOLOR(#F5F5F5):Pontifex|聖職者&amp;ref(Nation/Sacred.jpg,nolink,25x25,Sacred);|&amp;ref(Nation/C_Gold.jpg,nolink,25x25,Gold);100&amp;ref(Nation/C_Resource.jpg,nolink,25x25,Resource);1&amp;ref(Nation/C_Command.jpg,nolink,25x25,Commander Point);2|&amp;ref(Nation/R_Foreign.jpg,nolink,25x25,Non-Fort Land);|&amp;ref(Spell/P_Research.jpg,nolink,25x25,Lab Needed);&amp;ref(Spell/P_Holy.jpg,nolink,25x25,Temple Needed);|&amp;ref(Nation/Squad.jpg,nolink,25x25,Squad);2&amp;ref(Nation/LivingLead.jpg,nolink,25x25,Leadership);45&amp;ref(Nation/MagicLead.jpg,nolink,25x25,Magic Leadership);5|16|
|~|&gt;|&gt;|&gt;|&gt;|&gt;|BGCOLOR(#F5F5F5):レベル2の聖職者。火の魔法技能も持つ|
</v>
      </c>
    </row>
    <row r="33" spans="1:36" x14ac:dyDescent="0.15">
      <c r="A33" t="str">
        <f t="shared" si="2"/>
        <v>EA Ermor 兵士 S</v>
      </c>
      <c r="B33" t="s">
        <v>4796</v>
      </c>
      <c r="C33" t="s">
        <v>4797</v>
      </c>
      <c r="D33" t="s">
        <v>4827</v>
      </c>
      <c r="E33" t="s">
        <v>4828</v>
      </c>
      <c r="F33">
        <v>7</v>
      </c>
      <c r="G33">
        <v>2</v>
      </c>
      <c r="H33">
        <v>3</v>
      </c>
      <c r="I33" t="s">
        <v>4800</v>
      </c>
      <c r="L33" t="s">
        <v>4829</v>
      </c>
      <c r="N33" t="s">
        <v>4830</v>
      </c>
      <c r="P33" s="21">
        <v>1</v>
      </c>
      <c r="Z33" s="33">
        <v>12</v>
      </c>
      <c r="AJ33" s="26" t="str">
        <f t="shared" si="1"/>
        <v xml:space="preserve">|BGCOLOR(#F5F5F5):Slinger|射手|&amp;ref(Nation/C_Gold.jpg,nolink,25x25,Gold);7&amp;ref(Nation/C_Resource.jpg,nolink,25x25,Resource);2&amp;ref(Nation/C_Recruitment.jpg,nolink,25x25,Recruitment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v>
      </c>
    </row>
    <row r="34" spans="1:36" x14ac:dyDescent="0.15">
      <c r="A34" t="str">
        <f t="shared" si="2"/>
        <v>-</v>
      </c>
      <c r="B34" t="s">
        <v>4796</v>
      </c>
      <c r="C34" t="s">
        <v>4797</v>
      </c>
      <c r="D34" t="s">
        <v>4827</v>
      </c>
      <c r="E34" t="s">
        <v>4831</v>
      </c>
      <c r="F34">
        <v>10</v>
      </c>
      <c r="G34">
        <v>8</v>
      </c>
      <c r="H34">
        <v>9</v>
      </c>
      <c r="I34" t="s">
        <v>4800</v>
      </c>
      <c r="L34" t="s">
        <v>4832</v>
      </c>
      <c r="N34" t="s">
        <v>9253</v>
      </c>
      <c r="P34" s="21">
        <v>1</v>
      </c>
      <c r="Z34" s="33">
        <v>18</v>
      </c>
      <c r="AJ34" s="26" t="str">
        <f t="shared" si="1"/>
        <v xml:space="preserve">|BGCOLOR(#F5F5F5):Leve|歩兵|&amp;ref(Nation/C_Gold.jpg,nolink,25x25,Gold);10&amp;ref(Nation/C_Resource.jpg,nolink,25x25,Resource);8&amp;ref(Nation/C_Recruitment.jpg,nolink,25x25,Recruitment Point);9|&amp;ref(Nation/R_Fort.jpg,nolink,25x25,Land Fortress);||&amp;ref(Nation/LivingLead.jpg,nolink,25x25,Living);|18|
|~|&gt;|&gt;|&gt;|&gt;|&gt;|BGCOLOR(#F5F5F5):槍、投槍、盾を持つ軽歩兵。数を出しやすい|
</v>
      </c>
    </row>
    <row r="35" spans="1:36" x14ac:dyDescent="0.15">
      <c r="A35" t="str">
        <f t="shared" si="2"/>
        <v>-</v>
      </c>
      <c r="B35" t="s">
        <v>4796</v>
      </c>
      <c r="C35" t="s">
        <v>4797</v>
      </c>
      <c r="D35" t="s">
        <v>4827</v>
      </c>
      <c r="E35" t="s">
        <v>4833</v>
      </c>
      <c r="F35">
        <v>8</v>
      </c>
      <c r="G35">
        <v>9</v>
      </c>
      <c r="H35">
        <v>5</v>
      </c>
      <c r="I35" t="s">
        <v>4800</v>
      </c>
      <c r="L35" t="s">
        <v>4832</v>
      </c>
      <c r="N35" t="s">
        <v>9254</v>
      </c>
      <c r="P35" s="21">
        <v>1</v>
      </c>
      <c r="Z35" s="33">
        <v>14</v>
      </c>
      <c r="AJ35" s="26" t="str">
        <f t="shared" si="1"/>
        <v xml:space="preserve">|BGCOLOR(#F5F5F5):Accensus|歩兵|&amp;ref(Nation/C_Gold.jpg,nolink,25x25,Gold);8&amp;ref(Nation/C_Resource.jpg,nolink,25x25,Resource);9&amp;ref(Nation/C_Recruitment.jpg,nolink,25x25,Recruitment Point);5|&amp;ref(Nation/R_Fort.jpg,nolink,25x25,Land Fortress);||&amp;ref(Nation/LivingLead.jpg,nolink,25x25,Living);|14|
|~|&gt;|&gt;|&gt;|&gt;|&gt;|BGCOLOR(#F5F5F5):槍、投槍、大盾を持つ軽歩兵。民兵の類だが他国のものよりは優秀|
</v>
      </c>
    </row>
    <row r="36" spans="1:36" x14ac:dyDescent="0.15">
      <c r="A36" t="str">
        <f t="shared" si="2"/>
        <v>-</v>
      </c>
      <c r="B36" t="s">
        <v>4796</v>
      </c>
      <c r="C36" t="s">
        <v>4797</v>
      </c>
      <c r="D36" t="s">
        <v>4827</v>
      </c>
      <c r="E36" t="s">
        <v>4834</v>
      </c>
      <c r="F36">
        <v>10</v>
      </c>
      <c r="G36">
        <v>13</v>
      </c>
      <c r="H36">
        <v>8</v>
      </c>
      <c r="I36" t="s">
        <v>4800</v>
      </c>
      <c r="L36" t="s">
        <v>4832</v>
      </c>
      <c r="N36" t="s">
        <v>9255</v>
      </c>
      <c r="P36" s="21">
        <v>1</v>
      </c>
      <c r="Z36" s="33">
        <v>18</v>
      </c>
      <c r="AJ36" s="26" t="str">
        <f t="shared" si="1"/>
        <v xml:space="preserve">|BGCOLOR(#F5F5F5):Rorarus|歩兵|&amp;ref(Nation/C_Gold.jpg,nolink,25x25,Gold);10&amp;ref(Nation/C_Resource.jpg,nolink,25x25,Resource);13&amp;ref(Nation/C_Recruitment.jpg,nolink,25x25,Recruitment Point);8|&amp;ref(Nation/R_Fort.jpg,nolink,25x25,Land Fortress);||&amp;ref(Nation/LivingLead.jpg,nolink,25x25,Living);|18|
|~|&gt;|&gt;|&gt;|&gt;|&gt;|BGCOLOR(#F5F5F5):槍、投槍、大盾を持つ歩兵。他より若いが技量は標準的|
</v>
      </c>
    </row>
    <row r="37" spans="1:36" x14ac:dyDescent="0.15">
      <c r="A37" t="str">
        <f t="shared" si="2"/>
        <v>-</v>
      </c>
      <c r="B37" t="s">
        <v>4796</v>
      </c>
      <c r="C37" t="s">
        <v>4797</v>
      </c>
      <c r="D37" t="s">
        <v>4827</v>
      </c>
      <c r="E37" t="s">
        <v>4835</v>
      </c>
      <c r="F37">
        <v>11</v>
      </c>
      <c r="G37">
        <v>14</v>
      </c>
      <c r="H37">
        <v>12</v>
      </c>
      <c r="I37" t="s">
        <v>4800</v>
      </c>
      <c r="L37" t="s">
        <v>4832</v>
      </c>
      <c r="N37" t="s">
        <v>9256</v>
      </c>
      <c r="P37" s="21">
        <v>1</v>
      </c>
      <c r="Z37" s="33">
        <v>18</v>
      </c>
      <c r="AJ37" s="26" t="str">
        <f t="shared" si="1"/>
        <v xml:space="preserve">|BGCOLOR(#F5F5F5):Hastatus|歩兵|&amp;ref(Nation/C_Gold.jpg,nolink,25x25,Gold);11&amp;ref(Nation/C_Resource.jpg,nolink,25x25,Resource);14&amp;ref(Nation/C_Recruitment.jpg,nolink,25x25,Recruitment Point);12|&amp;ref(Nation/R_Fort.jpg,nolink,25x25,Land Fortress);||&amp;ref(Nation/LivingLead.jpg,nolink,25x25,Living);|18|
|~|&gt;|&gt;|&gt;|&gt;|&gt;|BGCOLOR(#F5F5F5):小剣、投槍、大盾を持つ歩兵。下位より士気が上がっている|
</v>
      </c>
    </row>
    <row r="38" spans="1:36" x14ac:dyDescent="0.15">
      <c r="A38" t="str">
        <f t="shared" si="2"/>
        <v>-</v>
      </c>
      <c r="B38" t="s">
        <v>4796</v>
      </c>
      <c r="C38" t="s">
        <v>4797</v>
      </c>
      <c r="D38" t="s">
        <v>4827</v>
      </c>
      <c r="E38" t="s">
        <v>4836</v>
      </c>
      <c r="F38">
        <v>14</v>
      </c>
      <c r="G38">
        <v>16</v>
      </c>
      <c r="H38">
        <v>20</v>
      </c>
      <c r="I38" t="s">
        <v>4800</v>
      </c>
      <c r="L38" t="s">
        <v>4832</v>
      </c>
      <c r="N38" t="s">
        <v>9257</v>
      </c>
      <c r="P38" s="21">
        <v>1</v>
      </c>
      <c r="Z38" s="33">
        <v>16</v>
      </c>
      <c r="AJ38" s="26" t="str">
        <f t="shared" si="1"/>
        <v xml:space="preserve">|BGCOLOR(#F5F5F5):Principe|歩兵|&amp;ref(Nation/C_Gold.jpg,nolink,25x25,Gold);14&amp;ref(Nation/C_Resource.jpg,nolink,25x25,Resource);16&amp;ref(Nation/C_Recruitment.jpg,nolink,25x25,Recruitment Point);20|&amp;ref(Nation/R_Fort.jpg,nolink,25x25,Land Fortress);||&amp;ref(Nation/LivingLead.jpg,nolink,25x25,Living);|16|
|~|&gt;|&gt;|&gt;|&gt;|&gt;|BGCOLOR(#F5F5F5):小剣、投槍、大盾を持つ歩兵。鎧が強化され技量も向上|
</v>
      </c>
    </row>
    <row r="39" spans="1:36" x14ac:dyDescent="0.15">
      <c r="A39" t="str">
        <f t="shared" si="2"/>
        <v>-</v>
      </c>
      <c r="B39" t="s">
        <v>4796</v>
      </c>
      <c r="C39" t="s">
        <v>4797</v>
      </c>
      <c r="D39" t="s">
        <v>4827</v>
      </c>
      <c r="E39" t="s">
        <v>4837</v>
      </c>
      <c r="F39">
        <v>15</v>
      </c>
      <c r="G39">
        <v>28</v>
      </c>
      <c r="H39">
        <v>25</v>
      </c>
      <c r="I39" t="s">
        <v>4800</v>
      </c>
      <c r="L39" t="s">
        <v>4832</v>
      </c>
      <c r="N39" t="s">
        <v>9259</v>
      </c>
      <c r="P39" s="21">
        <v>1</v>
      </c>
      <c r="Z39" s="33">
        <v>14</v>
      </c>
      <c r="AJ39" s="26" t="str">
        <f t="shared" si="1"/>
        <v xml:space="preserve">|BGCOLOR(#F5F5F5):Triarius|歩兵|&amp;ref(Nation/C_Gold.jpg,nolink,25x25,Gold);15&amp;ref(Nation/C_Resource.jpg,nolink,25x25,Resource);28&amp;ref(Nation/C_Recruitment.jpg,nolink,25x25,Recruitment Point);25|&amp;ref(Nation/R_Fort.jpg,nolink,25x25,Land Fortress);||&amp;ref(Nation/LivingLead.jpg,nolink,25x25,Living);|14|
|~|&gt;|&gt;|&gt;|&gt;|&gt;|BGCOLOR(#F5F5F5):長槍と大盾を持つ重歩兵。高齢で鈍重だが高密度の隊列を組む|
</v>
      </c>
    </row>
    <row r="40" spans="1:36" x14ac:dyDescent="0.15">
      <c r="A40" t="str">
        <f t="shared" si="2"/>
        <v>-</v>
      </c>
      <c r="B40" t="s">
        <v>4796</v>
      </c>
      <c r="C40" t="s">
        <v>4797</v>
      </c>
      <c r="D40" t="s">
        <v>4827</v>
      </c>
      <c r="E40" t="s">
        <v>4838</v>
      </c>
      <c r="F40">
        <v>20</v>
      </c>
      <c r="G40">
        <v>14</v>
      </c>
      <c r="H40">
        <v>21</v>
      </c>
      <c r="I40" t="s">
        <v>4800</v>
      </c>
      <c r="L40" t="s">
        <v>4839</v>
      </c>
      <c r="N40" t="s">
        <v>4840</v>
      </c>
      <c r="P40" s="21">
        <v>1</v>
      </c>
      <c r="Z40" s="33">
        <v>18</v>
      </c>
      <c r="AJ40" s="26" t="str">
        <f t="shared" si="1"/>
        <v xml:space="preserve">|BGCOLOR(#F5F5F5):Standard|旗手|&amp;ref(Nation/C_Gold.jpg,nolink,25x25,Gold);20&amp;ref(Nation/C_Resource.jpg,nolink,25x25,Resource);14&amp;ref(Nation/C_Recruitment.jpg,nolink,25x25,Recruitment Point);21|&amp;ref(Nation/R_Fort.jpg,nolink,25x25,Land Fortress);||&amp;ref(Nation/LivingLead.jpg,nolink,25x25,Living);|18|
|~|&gt;|&gt;|&gt;|&gt;|&gt;|BGCOLOR(#F5F5F5):所属部隊の士気を高める。自身も多少は戦える|
</v>
      </c>
    </row>
    <row r="41" spans="1:36" x14ac:dyDescent="0.15">
      <c r="A41" t="str">
        <f t="shared" si="2"/>
        <v>-</v>
      </c>
      <c r="B41" t="s">
        <v>4796</v>
      </c>
      <c r="C41" t="s">
        <v>4797</v>
      </c>
      <c r="D41" t="s">
        <v>4827</v>
      </c>
      <c r="E41" t="s">
        <v>4841</v>
      </c>
      <c r="F41">
        <v>10</v>
      </c>
      <c r="G41">
        <v>11</v>
      </c>
      <c r="H41">
        <v>11</v>
      </c>
      <c r="I41" t="s">
        <v>4800</v>
      </c>
      <c r="L41" t="s">
        <v>4832</v>
      </c>
      <c r="N41" t="s">
        <v>9260</v>
      </c>
      <c r="P41" s="21">
        <v>1</v>
      </c>
      <c r="Z41" s="33">
        <v>12</v>
      </c>
      <c r="AE41" s="21" t="s">
        <v>4842</v>
      </c>
      <c r="AG41" s="21" t="s">
        <v>4842</v>
      </c>
      <c r="AJ41" s="26" t="str">
        <f t="shared" si="1"/>
        <v xml:space="preserve">|BGCOLOR(#F5F5F5):Lizard Auxiliare|歩兵|&amp;ref(Nation/C_Gold.jpg,nolink,25x25,Gold);10&amp;ref(Nation/C_Resource.jpg,nolink,25x25,Resource);11&amp;ref(Nation/C_Recruitment.jpg,nolink,25x25,Recruitment Point);11|&amp;ref(Nation/R_Fort.jpg,nolink,25x25,Land Fortress);||&amp;ref(Nation/LivingLead.jpg,nolink,25x25,Living);|12&amp;ref(Nation/Swamp-Survival.jpg,nolink,25x25,Swamp Survival);&amp;ref(Nation/Swimming.jpg,nolink,25x25,Swimming);|
|~|&gt;|&gt;|&gt;|&gt;|&gt;|BGCOLOR(#F5F5F5):小剣、投槍、盾を持つ歩兵。蜥蜴人の支援軍で毒耐性などを持つ|
</v>
      </c>
    </row>
    <row r="42" spans="1:36" x14ac:dyDescent="0.15">
      <c r="A42" t="str">
        <f t="shared" si="2"/>
        <v>-</v>
      </c>
      <c r="B42" t="s">
        <v>4796</v>
      </c>
      <c r="C42" t="s">
        <v>4797</v>
      </c>
      <c r="D42" t="s">
        <v>4827</v>
      </c>
      <c r="E42" t="s">
        <v>4843</v>
      </c>
      <c r="F42">
        <v>30</v>
      </c>
      <c r="G42">
        <v>22</v>
      </c>
      <c r="H42">
        <v>46</v>
      </c>
      <c r="I42" t="s">
        <v>4800</v>
      </c>
      <c r="L42" t="s">
        <v>4844</v>
      </c>
      <c r="N42" t="s">
        <v>9261</v>
      </c>
      <c r="P42" s="21">
        <v>1</v>
      </c>
      <c r="Z42" s="33">
        <v>18</v>
      </c>
      <c r="AJ42" s="26" t="str">
        <f t="shared" si="1"/>
        <v xml:space="preserve">|BGCOLOR(#F5F5F5):Equite|騎兵|&amp;ref(Nation/C_Gold.jpg,nolink,25x25,Gold);30&amp;ref(Nation/C_Resource.jpg,nolink,25x25,Resource);22&amp;ref(Nation/C_Recruitment.jpg,nolink,25x25,Recruitment Point);46|&amp;ref(Nation/R_Fort.jpg,nolink,25x25,Land Fortress);||&amp;ref(Nation/LivingLead.jpg,nolink,25x25,Living);|18|
|~|&gt;|&gt;|&gt;|&gt;|&gt;|BGCOLOR(#F5F5F5):軽突撃槍、長剣、盾を持つ騎兵。移動速度と攻撃力が売り|
</v>
      </c>
    </row>
    <row r="43" spans="1:36" x14ac:dyDescent="0.15">
      <c r="A43" t="str">
        <f t="shared" si="2"/>
        <v>-</v>
      </c>
      <c r="B43" t="s">
        <v>4796</v>
      </c>
      <c r="C43" t="s">
        <v>4797</v>
      </c>
      <c r="D43" t="s">
        <v>4827</v>
      </c>
      <c r="E43" t="s">
        <v>4845</v>
      </c>
      <c r="F43">
        <v>10</v>
      </c>
      <c r="G43">
        <v>1</v>
      </c>
      <c r="H43">
        <v>9</v>
      </c>
      <c r="I43" t="s">
        <v>4800</v>
      </c>
      <c r="L43" t="s">
        <v>4832</v>
      </c>
      <c r="N43" t="s">
        <v>4846</v>
      </c>
      <c r="P43" s="21">
        <v>1</v>
      </c>
      <c r="Z43" s="33">
        <v>12</v>
      </c>
      <c r="AJ43" s="26" t="str">
        <f t="shared" si="1"/>
        <v xml:space="preserve">|BGCOLOR(#F5F5F5):Retiarius|歩兵|&amp;ref(Nation/C_Gold.jpg,nolink,25x25,Gold);10&amp;ref(Nation/C_Resource.jpg,nolink,25x25,Resource);1&amp;ref(Nation/C_Recruitment.jpg,nolink,25x25,Recruitment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v>
      </c>
    </row>
    <row r="44" spans="1:36" x14ac:dyDescent="0.15">
      <c r="A44" t="str">
        <f t="shared" si="2"/>
        <v>-</v>
      </c>
      <c r="B44" t="s">
        <v>4796</v>
      </c>
      <c r="C44" t="s">
        <v>4797</v>
      </c>
      <c r="D44" t="s">
        <v>4827</v>
      </c>
      <c r="E44" t="s">
        <v>4847</v>
      </c>
      <c r="F44">
        <v>10</v>
      </c>
      <c r="G44">
        <v>1</v>
      </c>
      <c r="H44">
        <v>9</v>
      </c>
      <c r="I44" t="s">
        <v>4800</v>
      </c>
      <c r="L44" t="s">
        <v>4832</v>
      </c>
      <c r="N44" t="s">
        <v>4848</v>
      </c>
      <c r="P44" s="21">
        <v>1</v>
      </c>
      <c r="Z44" s="33">
        <v>12</v>
      </c>
      <c r="AJ44" s="26" t="str">
        <f t="shared" si="1"/>
        <v xml:space="preserve">|BGCOLOR(#F5F5F5):Gladiator|歩兵|&amp;ref(Nation/C_Gold.jpg,nolink,25x25,Gold);10&amp;ref(Nation/C_Resource.jpg,nolink,25x25,Resource);1&amp;ref(Nation/C_Recruitment.jpg,nolink,25x25,Recruitment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v>
      </c>
    </row>
    <row r="45" spans="1:36" x14ac:dyDescent="0.15">
      <c r="A45" t="str">
        <f t="shared" si="2"/>
        <v>EA Ermor 兵士 E</v>
      </c>
      <c r="B45" t="s">
        <v>4796</v>
      </c>
      <c r="C45" t="s">
        <v>4797</v>
      </c>
      <c r="D45" t="s">
        <v>4827</v>
      </c>
      <c r="E45" t="s">
        <v>4849</v>
      </c>
      <c r="F45">
        <v>45</v>
      </c>
      <c r="G45">
        <v>24</v>
      </c>
      <c r="H45">
        <v>48</v>
      </c>
      <c r="I45" t="s">
        <v>4823</v>
      </c>
      <c r="K45" t="s">
        <v>4812</v>
      </c>
      <c r="L45" t="s">
        <v>4844</v>
      </c>
      <c r="M45" t="s">
        <v>6264</v>
      </c>
      <c r="N45" t="s">
        <v>9262</v>
      </c>
      <c r="P45" s="21">
        <v>1</v>
      </c>
      <c r="Z45" s="33">
        <v>18</v>
      </c>
      <c r="AJ45" s="26" t="str">
        <f t="shared" si="1"/>
        <v xml:space="preserve">|BGCOLOR(#F5F5F5):Equite of the Sacred Shroud|騎兵&amp;ref(Nation/Sacred.jpg,nolink,25x25,Sacred);|&amp;ref(Nation/C_Gold.jpg,nolink,25x25,Gold);45&amp;ref(Nation/C_Resource.jpg,nolink,25x25,Resource);24&amp;ref(Nation/C_Recruitment.jpg,nolink,25x25,Recruitment Point);48|&amp;ref(Nation/R_Capital.jpg,nolink,25x25,National Capital);|&amp;ref(Spell/P_Holy.jpg,nolink,25x25,Temple Needed);|&amp;ref(Nation/LivingLead.jpg,nolink,25x25,Living);|18|
|~|&gt;|&gt;|&gt;|&gt;|&gt;|BGCOLOR(#F5F5F5):軽突撃槍と、長剣、盾を持つ騎兵。自身の戦傷を癒す力を備える|
</v>
      </c>
    </row>
    <row r="46" spans="1:36" x14ac:dyDescent="0.15">
      <c r="A46" t="str">
        <f t="shared" si="2"/>
        <v>EA Ulm 指揮官 S</v>
      </c>
      <c r="B46" t="s">
        <v>4900</v>
      </c>
      <c r="C46" t="s">
        <v>4901</v>
      </c>
      <c r="D46" t="s">
        <v>4902</v>
      </c>
      <c r="E46" t="s">
        <v>4903</v>
      </c>
      <c r="F46">
        <v>25</v>
      </c>
      <c r="G46">
        <v>10</v>
      </c>
      <c r="H46">
        <v>1</v>
      </c>
      <c r="I46" t="s">
        <v>4904</v>
      </c>
      <c r="L46" t="s">
        <v>4905</v>
      </c>
      <c r="N46" t="s">
        <v>4906</v>
      </c>
      <c r="O46" s="24">
        <v>0</v>
      </c>
      <c r="P46" s="21">
        <v>0</v>
      </c>
      <c r="Q46" s="21">
        <v>0</v>
      </c>
      <c r="R46" s="29">
        <v>0</v>
      </c>
      <c r="Z46" s="33">
        <v>16</v>
      </c>
      <c r="AA46" s="21">
        <v>40</v>
      </c>
      <c r="AE46" s="21" t="s">
        <v>4907</v>
      </c>
      <c r="AF46" s="21" t="s">
        <v>4908</v>
      </c>
      <c r="AJ46" s="26" t="str">
        <f t="shared" si="1"/>
        <v xml:space="preserve">|BGCOLOR(#F5F5F5):Warrior Scout|斥候|&amp;ref(Nation/C_Gold.jpg,nolink,25x25,Gold);25&amp;ref(Nation/C_Resource.jpg,nolink,25x25,Resource);10&amp;ref(Nation/C_Command.jpg,nolink,25x25,Commander Point);1|&amp;ref(Nation/R_Fort.jpg,nolink,25x25,Land Fortress);&amp;ref(Nation/R_Forest.jpg,nolink,25x25,Any Forest);&amp;ref(Nation/R_Mountain.jpg,nolink,25x25,Any Highland/Mountains);|||16&amp;ref(Nation/Stealthy.jpg,nolink,25x25,Stealthy (40));&amp;ref(Nation/Forest-Survival.jpg,nolink,25x25,Forest Survival);&amp;ref(Nation/Mountain-Survival.jpg,nolink,25x25,Mountain Survival);&amp;ref(Nation/Snow-Move.jpg,nolink,25x25,Snow Move);|
|~|&gt;|&gt;|&gt;|&gt;|&gt;|BGCOLOR(#F5F5F5):雪道にも強い蛮族の斥候。装備も無駄に良い|
</v>
      </c>
    </row>
    <row r="47" spans="1:36" x14ac:dyDescent="0.15">
      <c r="A47" t="str">
        <f t="shared" si="2"/>
        <v>-</v>
      </c>
      <c r="B47" t="s">
        <v>4900</v>
      </c>
      <c r="C47" t="s">
        <v>4901</v>
      </c>
      <c r="D47" t="s">
        <v>4902</v>
      </c>
      <c r="E47" t="s">
        <v>4909</v>
      </c>
      <c r="F47">
        <v>75</v>
      </c>
      <c r="G47">
        <v>17</v>
      </c>
      <c r="H47">
        <v>1</v>
      </c>
      <c r="I47" t="s">
        <v>4904</v>
      </c>
      <c r="L47" t="s">
        <v>4902</v>
      </c>
      <c r="N47" t="s">
        <v>4910</v>
      </c>
      <c r="O47" s="24">
        <v>3</v>
      </c>
      <c r="P47" s="21">
        <v>80</v>
      </c>
      <c r="Q47" s="21">
        <v>0</v>
      </c>
      <c r="R47" s="29">
        <v>0</v>
      </c>
      <c r="Z47" s="33">
        <v>14</v>
      </c>
      <c r="AA47" s="21">
        <v>40</v>
      </c>
      <c r="AE47" s="21" t="s">
        <v>4907</v>
      </c>
      <c r="AF47" s="21" t="s">
        <v>4908</v>
      </c>
      <c r="AJ47" s="26" t="str">
        <f t="shared" si="1"/>
        <v xml:space="preserve">|BGCOLOR(#F5F5F5):Warrior Chief|指揮官|&amp;ref(Nation/C_Gold.jpg,nolink,25x25,Gold);75&amp;ref(Nation/C_Resource.jpg,nolink,25x25,Resource);17&amp;ref(Nation/C_Command.jpg,nolink,25x25,Commander Point);1|&amp;ref(Nation/R_Fort.jpg,nolink,25x25,Land Fortress);&amp;ref(Nation/R_Forest.jpg,nolink,25x25,Any Forest);&amp;ref(Nation/R_Mountain.jpg,nolink,25x25,Any Highland/Mountains);||&amp;ref(Nation/Squad.jpg,nolink,25x25,Squad);3&amp;ref(Nation/LivingLead.jpg,nolink,25x25,Leadership);80|14&amp;ref(Nation/Stealthy.jpg,nolink,25x25,Stealthy (40));&amp;ref(Nation/Forest-Survival.jpg,nolink,25x25,Forest Survival);&amp;ref(Nation/Mountain-Survival.jpg,nolink,25x25,Mountain Survival);&amp;ref(Nation/Snow-Move.jpg,nolink,25x25,Snow Move);|
|~|&gt;|&gt;|&gt;|&gt;|&gt;|BGCOLOR(#F5F5F5):標準的な指揮官。兵士共々森、山、雪に強い|
</v>
      </c>
    </row>
    <row r="48" spans="1:36" x14ac:dyDescent="0.15">
      <c r="A48" t="str">
        <f t="shared" si="2"/>
        <v>-</v>
      </c>
      <c r="B48" t="s">
        <v>4900</v>
      </c>
      <c r="C48" t="s">
        <v>4901</v>
      </c>
      <c r="D48" t="s">
        <v>4902</v>
      </c>
      <c r="E48" t="s">
        <v>4911</v>
      </c>
      <c r="F48">
        <v>110</v>
      </c>
      <c r="G48">
        <v>13</v>
      </c>
      <c r="H48">
        <v>2</v>
      </c>
      <c r="I48" t="s">
        <v>4912</v>
      </c>
      <c r="J48" t="s">
        <v>4954</v>
      </c>
      <c r="L48" t="s">
        <v>4913</v>
      </c>
      <c r="N48" t="s">
        <v>4914</v>
      </c>
      <c r="O48" s="24">
        <v>2</v>
      </c>
      <c r="P48" s="21" t="s">
        <v>4916</v>
      </c>
      <c r="Q48" s="21" t="s">
        <v>4915</v>
      </c>
      <c r="R48" s="29">
        <v>0</v>
      </c>
      <c r="Z48" s="33">
        <v>14</v>
      </c>
      <c r="AE48" s="21" t="s">
        <v>4907</v>
      </c>
      <c r="AF48" s="21" t="s">
        <v>4908</v>
      </c>
      <c r="AJ48" s="26" t="str">
        <f t="shared" si="1"/>
        <v xml:space="preserve">|BGCOLOR(#F5F5F5):Warrior Smith|魔術師|&amp;ref(Nation/C_Gold.jpg,nolink,25x25,Gold);110&amp;ref(Nation/C_Resource.jpg,nolink,25x25,Resource);13&amp;ref(Nation/C_Command.jpg,nolink,25x25,Commander Point);2|&amp;ref(Nation/R_Fort.jpg,nolink,25x25,Land Fortress);|&amp;ref(Spell/P_Research.jpg,nolink,25x25,Lab Needed);|&amp;ref(Nation/Squad.jpg,nolink,25x25,Squad);2&amp;ref(Nation/LivingLead.jpg,nolink,25x25,Leadership);40+&amp;ref(Nation/MagicLead.jpg,nolink,25x25,Magic Leadership);5+|14&amp;ref(Nation/Forest-Survival.jpg,nolink,25x25,Forest Survival);&amp;ref(Nation/Mountain-Survival.jpg,nolink,25x25,Mountain Survival);&amp;ref(Nation/Snow-Move.jpg,nolink,25x25,Snow Move);|
|~|&gt;|&gt;|&gt;|&gt;|&gt;|BGCOLOR(#F5F5F5):地などの魔法技能を持つ鍛冶屋。要塞へ追加資源を提供する|
</v>
      </c>
    </row>
    <row r="49" spans="1:36" x14ac:dyDescent="0.15">
      <c r="A49" t="str">
        <f t="shared" si="2"/>
        <v>-</v>
      </c>
      <c r="B49" t="s">
        <v>4900</v>
      </c>
      <c r="C49" t="s">
        <v>4901</v>
      </c>
      <c r="D49" t="s">
        <v>4902</v>
      </c>
      <c r="E49" t="s">
        <v>4917</v>
      </c>
      <c r="F49">
        <v>130</v>
      </c>
      <c r="G49">
        <v>5</v>
      </c>
      <c r="H49">
        <v>2</v>
      </c>
      <c r="I49" t="s">
        <v>4904</v>
      </c>
      <c r="J49" t="s">
        <v>4954</v>
      </c>
      <c r="K49" t="s">
        <v>4954</v>
      </c>
      <c r="L49" t="s">
        <v>4918</v>
      </c>
      <c r="M49" t="s">
        <v>6264</v>
      </c>
      <c r="N49" t="s">
        <v>4919</v>
      </c>
      <c r="O49" s="24">
        <v>1</v>
      </c>
      <c r="P49" s="21" t="s">
        <v>4920</v>
      </c>
      <c r="Q49" s="21" t="s">
        <v>4915</v>
      </c>
      <c r="R49" s="29" t="s">
        <v>4921</v>
      </c>
      <c r="Z49" s="33">
        <v>16</v>
      </c>
      <c r="AA49" s="21">
        <v>40</v>
      </c>
      <c r="AE49" s="21" t="s">
        <v>4907</v>
      </c>
      <c r="AF49" s="21" t="s">
        <v>4922</v>
      </c>
      <c r="AJ49" s="26" t="str">
        <f t="shared" si="1"/>
        <v xml:space="preserve">|BGCOLOR(#F5F5F5):Shaman|聖職者&amp;ref(Nation/Sacred.jpg,nolink,25x25,Sacred);|&amp;ref(Nation/C_Gold.jpg,nolink,25x25,Gold);130&amp;ref(Nation/C_Resource.jpg,nolink,25x25,Resource);5&amp;ref(Nation/C_Command.jpg,nolink,25x25,Commander Point);2|&amp;ref(Nation/R_Fort.jpg,nolink,25x25,Land Fortress);&amp;ref(Nation/R_Forest.jpg,nolink,25x25,Any Forest);&amp;ref(Nation/R_Mountain.jpg,nolink,25x25,Any Highland/Mountains);|&amp;ref(Spell/P_Research.jpg,nolink,25x25,Lab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Leadership);0+|16&amp;ref(Nation/Stealthy.jpg,nolink,25x25,Stealthy (40));&amp;ref(Nation/Forest-Survival.jpg,nolink,25x25,Forest Survival);&amp;ref(Nation/Mountain-Survival.jpg,nolink,25x25,Mountain Survival);&amp;ref(Nation/Snow-Move.jpg,nolink,25x25,Snow Move);|
|~|&gt;|&gt;|&gt;|&gt;|&gt;|BGCOLOR(#F5F5F5):レベル1の聖職者。地などの魔法技能も持つ。研究は苦手|
</v>
      </c>
    </row>
    <row r="50" spans="1:36" x14ac:dyDescent="0.15">
      <c r="A50" t="str">
        <f t="shared" si="2"/>
        <v>EA Ulm 指揮官 E</v>
      </c>
      <c r="B50" t="s">
        <v>4900</v>
      </c>
      <c r="C50" t="s">
        <v>4901</v>
      </c>
      <c r="D50" t="s">
        <v>4902</v>
      </c>
      <c r="E50" t="s">
        <v>4923</v>
      </c>
      <c r="F50">
        <v>220</v>
      </c>
      <c r="G50">
        <v>5</v>
      </c>
      <c r="H50">
        <v>4</v>
      </c>
      <c r="I50" t="s">
        <v>4924</v>
      </c>
      <c r="J50" t="s">
        <v>4955</v>
      </c>
      <c r="K50" t="s">
        <v>4956</v>
      </c>
      <c r="L50" t="s">
        <v>4918</v>
      </c>
      <c r="M50" t="s">
        <v>6264</v>
      </c>
      <c r="N50" t="s">
        <v>4925</v>
      </c>
      <c r="O50" s="24">
        <v>2</v>
      </c>
      <c r="P50" s="21" t="s">
        <v>4916</v>
      </c>
      <c r="Q50" s="21" t="s">
        <v>4926</v>
      </c>
      <c r="R50" s="29" t="s">
        <v>4921</v>
      </c>
      <c r="Z50" s="33">
        <v>16</v>
      </c>
      <c r="AA50" s="21">
        <v>40</v>
      </c>
      <c r="AE50" s="21" t="s">
        <v>4907</v>
      </c>
      <c r="AF50" s="21" t="s">
        <v>4908</v>
      </c>
      <c r="AJ50" s="26" t="str">
        <f t="shared" si="1"/>
        <v xml:space="preserve">|BGCOLOR(#F5F5F5):Antlered Shaman|聖職者&amp;ref(Nation/Sacred.jpg,nolink,25x25,Sacred);|&amp;ref(Nation/C_Gold.jpg,nolink,25x25,Gold);220&amp;ref(Nation/C_Resource.jpg,nolink,25x25,Resource);5&amp;ref(Nation/C_Command.jpg,nolink,25x25,Commander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Leadership);20+&amp;ref(Nation/UndeadLead.jpg,nolink,25x25,Undead Leadership);0+|16&amp;ref(Nation/Stealthy.jpg,nolink,25x25,Stealthy (40));&amp;ref(Nation/Forest-Survival.jpg,nolink,25x25,Forest Survival);&amp;ref(Nation/Mountain-Survival.jpg,nolink,25x25,Mountain Survival);&amp;ref(Nation/Snow-Move.jpg,nolink,25x25,Snow Move);|
|~|&gt;|&gt;|&gt;|&gt;|&gt;|BGCOLOR(#F5F5F5):レベル1の聖職者。地や緑などの魔法技能も持つ|
</v>
      </c>
    </row>
    <row r="51" spans="1:36" x14ac:dyDescent="0.15">
      <c r="A51" t="str">
        <f t="shared" si="2"/>
        <v>EA Ulm 兵士 S</v>
      </c>
      <c r="B51" t="s">
        <v>4900</v>
      </c>
      <c r="C51" t="s">
        <v>4901</v>
      </c>
      <c r="D51" t="s">
        <v>4927</v>
      </c>
      <c r="E51" t="s">
        <v>4928</v>
      </c>
      <c r="F51">
        <v>10</v>
      </c>
      <c r="G51">
        <v>6</v>
      </c>
      <c r="H51">
        <v>9</v>
      </c>
      <c r="I51" t="s">
        <v>4904</v>
      </c>
      <c r="L51" t="s">
        <v>4929</v>
      </c>
      <c r="N51" t="s">
        <v>4930</v>
      </c>
      <c r="P51" s="21">
        <v>1</v>
      </c>
      <c r="Z51" s="33">
        <v>16</v>
      </c>
      <c r="AE51" s="21" t="s">
        <v>4931</v>
      </c>
      <c r="AF51" s="21" t="s">
        <v>4908</v>
      </c>
      <c r="AJ51" s="26" t="str">
        <f t="shared" si="1"/>
        <v xml:space="preserve">|BGCOLOR(#F5F5F5):Archer|射手|&amp;ref(Nation/C_Gold.jpg,nolink,25x25,Gold);10&amp;ref(Nation/C_Resource.jpg,nolink,25x25,Resource);6&amp;ref(Nation/C_Recruitment.jpg,nolink,25x25,Recruitment Point);9|&amp;ref(Nation/R_Fort.jpg,nolink,25x25,Land Fortress);&amp;ref(Nation/R_Forest.jpg,nolink,25x25,Any Forest);&amp;ref(Nation/R_Mountain.jpg,nolink,25x25,Any Highland/Mountains);||&amp;ref(Nation/LivingLead.jpg,nolink,25x25,Living);|16&amp;ref(Nation/Forest-Survival.jpg,nolink,25x25,Forest Survival);&amp;ref(Nation/Mountain-Survival.jpg,nolink,25x25,Mountain Survival);&amp;ref(Nation/Snow-Move.jpg,nolink,25x25,Snow Move);|
|~|&gt;|&gt;|&gt;|&gt;|&gt;|BGCOLOR(#F5F5F5):高精度の弓兵。士気やHPなども優秀|
</v>
      </c>
    </row>
    <row r="52" spans="1:36" x14ac:dyDescent="0.15">
      <c r="A52" t="str">
        <f t="shared" si="2"/>
        <v>-</v>
      </c>
      <c r="B52" t="s">
        <v>4900</v>
      </c>
      <c r="C52" t="s">
        <v>4901</v>
      </c>
      <c r="D52" t="s">
        <v>4927</v>
      </c>
      <c r="E52" t="s">
        <v>4932</v>
      </c>
      <c r="F52">
        <v>12</v>
      </c>
      <c r="G52">
        <v>13</v>
      </c>
      <c r="H52">
        <v>14</v>
      </c>
      <c r="I52" t="s">
        <v>4912</v>
      </c>
      <c r="L52" t="s">
        <v>4929</v>
      </c>
      <c r="N52" t="s">
        <v>4933</v>
      </c>
      <c r="P52" s="21">
        <v>1</v>
      </c>
      <c r="Z52" s="33">
        <v>14</v>
      </c>
      <c r="AA52" s="21">
        <v>40</v>
      </c>
      <c r="AE52" s="21" t="s">
        <v>4907</v>
      </c>
      <c r="AF52" s="21" t="s">
        <v>4908</v>
      </c>
      <c r="AJ52" s="26" t="str">
        <f t="shared" si="1"/>
        <v xml:space="preserve">|BGCOLOR(#F5F5F5):Warrior Maiden|射手|&amp;ref(Nation/C_Gold.jpg,nolink,25x25,Gold);12&amp;ref(Nation/C_Resource.jpg,nolink,25x25,Resource);13&amp;ref(Nation/C_Recruitment.jpg,nolink,25x25,Recruitment Point);14|&amp;ref(Nation/R_Fort.jpg,nolink,25x25,Land Fortress);||&amp;ref(Nation/LivingLead.jpg,nolink,25x25,Living);|14&amp;ref(Nation/Stealthy.jpg,nolink,25x25,Stealthy (40));&amp;ref(Nation/Forest-Survival.jpg,nolink,25x25,Forest Survival);&amp;ref(Nation/Mountain-Survival.jpg,nolink,25x25,Mountain Survival);&amp;ref(Nation/Snow-Move.jpg,nolink,25x25,Snow Move);|
|~|&gt;|&gt;|&gt;|&gt;|&gt;|BGCOLOR(#F5F5F5):さらに有能な弓兵。装備も良く潜伏も行える|
</v>
      </c>
    </row>
    <row r="53" spans="1:36" x14ac:dyDescent="0.15">
      <c r="A53" t="str">
        <f t="shared" si="2"/>
        <v>-</v>
      </c>
      <c r="B53" t="s">
        <v>4900</v>
      </c>
      <c r="C53" t="s">
        <v>4901</v>
      </c>
      <c r="D53" t="s">
        <v>4927</v>
      </c>
      <c r="E53" t="s">
        <v>4934</v>
      </c>
      <c r="F53">
        <v>10</v>
      </c>
      <c r="G53">
        <v>10</v>
      </c>
      <c r="H53">
        <v>9</v>
      </c>
      <c r="I53" t="s">
        <v>4904</v>
      </c>
      <c r="L53" t="s">
        <v>4935</v>
      </c>
      <c r="N53" t="s">
        <v>4936</v>
      </c>
      <c r="P53" s="21">
        <v>1</v>
      </c>
      <c r="Z53" s="33">
        <v>14</v>
      </c>
      <c r="AA53" s="21">
        <v>40</v>
      </c>
      <c r="AE53" s="21" t="s">
        <v>4931</v>
      </c>
      <c r="AF53" s="21" t="s">
        <v>4908</v>
      </c>
      <c r="AJ53" s="26" t="str">
        <f t="shared" si="1"/>
        <v xml:space="preserve">|BGCOLOR(#F5F5F5):Axe Warrior|歩兵|&amp;ref(Nation/C_Gold.jpg,nolink,25x25,Gold);10&amp;ref(Nation/C_Resource.jpg,nolink,25x25,Resource);10&amp;ref(Nation/C_Recruitment.jpg,nolink,25x25,Recruitment Point);9|&amp;ref(Nation/R_Fort.jpg,nolink,25x25,Land Fortress);&amp;ref(Nation/R_Forest.jpg,nolink,25x25,Any Forest);&amp;ref(Nation/R_Mountain.jpg,nolink,25x25,Any Highland/Mountains);||&amp;ref(Nation/LivingLead.jpg,nolink,25x25,Living);|14&amp;ref(Nation/Stealthy.jpg,nolink,25x25,Stealthy (40));&amp;ref(Nation/Forest-Survival.jpg,nolink,25x25,Forest Survival);&amp;ref(Nation/Mountain-Survival.jpg,nolink,25x25,Mountain Survival);&amp;ref(Nation/Snow-Move.jpg,nolink,25x25,Snow Move);|
|~|&gt;|&gt;|&gt;|&gt;|&gt;|BGCOLOR(#F5F5F5):斧二つと投斧を持つ歩兵。命中率の低さを威力と手数で補う|
</v>
      </c>
    </row>
    <row r="54" spans="1:36" x14ac:dyDescent="0.15">
      <c r="A54" t="str">
        <f t="shared" si="2"/>
        <v>-</v>
      </c>
      <c r="B54" t="s">
        <v>4900</v>
      </c>
      <c r="C54" t="s">
        <v>4901</v>
      </c>
      <c r="D54" t="s">
        <v>4927</v>
      </c>
      <c r="E54" t="s">
        <v>4937</v>
      </c>
      <c r="F54">
        <v>10</v>
      </c>
      <c r="G54">
        <v>10</v>
      </c>
      <c r="H54">
        <v>9</v>
      </c>
      <c r="I54" t="s">
        <v>4904</v>
      </c>
      <c r="L54" t="s">
        <v>4935</v>
      </c>
      <c r="N54" t="s">
        <v>4938</v>
      </c>
      <c r="P54" s="21">
        <v>1</v>
      </c>
      <c r="Z54" s="33">
        <v>14</v>
      </c>
      <c r="AA54" s="21">
        <v>40</v>
      </c>
      <c r="AE54" s="21" t="s">
        <v>4931</v>
      </c>
      <c r="AF54" s="21" t="s">
        <v>4922</v>
      </c>
      <c r="AJ54" s="26" t="str">
        <f t="shared" si="1"/>
        <v xml:space="preserve">|BGCOLOR(#F5F5F5):Warrior|歩兵|&amp;ref(Nation/C_Gold.jpg,nolink,25x25,Gold);10&amp;ref(Nation/C_Resource.jpg,nolink,25x25,Resource);10&amp;ref(Nation/C_Recruitment.jpg,nolink,25x25,Recruitment Point);9|&amp;ref(Nation/R_Fort.jpg,nolink,25x25,Land Fortress);&amp;ref(Nation/R_Forest.jpg,nolink,25x25,Any Forest);&amp;ref(Nation/R_Mountain.jpg,nolink,25x25,Any Highland/Mountains);||&amp;ref(Nation/LivingLead.jpg,nolink,25x25,Living);|14&amp;ref(Nation/Stealthy.jpg,nolink,25x25,Stealthy (40));&amp;ref(Nation/Forest-Survival.jpg,nolink,25x25,Forest Survival);&amp;ref(Nation/Mountain-Survival.jpg,nolink,25x25,Mountain Survival);&amp;ref(Nation/Snow-Move.jpg,nolink,25x25,Snow Move);|
|~|&gt;|&gt;|&gt;|&gt;|&gt;|BGCOLOR(#F5F5F5):長剣と斧を持つ歩兵。投擲はないが接近戦にはより強い|
</v>
      </c>
    </row>
    <row r="55" spans="1:36" x14ac:dyDescent="0.15">
      <c r="A55" t="str">
        <f t="shared" si="2"/>
        <v>-</v>
      </c>
      <c r="B55" t="s">
        <v>4900</v>
      </c>
      <c r="C55" t="s">
        <v>4901</v>
      </c>
      <c r="D55" t="s">
        <v>4927</v>
      </c>
      <c r="E55" t="s">
        <v>4939</v>
      </c>
      <c r="F55">
        <v>12</v>
      </c>
      <c r="G55">
        <v>16</v>
      </c>
      <c r="H55">
        <v>14</v>
      </c>
      <c r="I55" t="s">
        <v>4940</v>
      </c>
      <c r="L55" t="s">
        <v>4935</v>
      </c>
      <c r="N55" t="s">
        <v>4945</v>
      </c>
      <c r="P55" s="21">
        <v>1</v>
      </c>
      <c r="Z55" s="33">
        <v>12</v>
      </c>
      <c r="AE55" s="21" t="s">
        <v>4941</v>
      </c>
      <c r="AF55" s="21" t="s">
        <v>4922</v>
      </c>
      <c r="AJ55" s="26" t="str">
        <f t="shared" si="1"/>
        <v xml:space="preserve">|BGCOLOR(#F5F5F5):Forest Warrior|歩兵|&amp;ref(Nation/C_Gold.jpg,nolink,25x25,Gold);12&amp;ref(Nation/C_Resource.jpg,nolink,25x25,Resource);16&amp;ref(Nation/C_Recruitment.jpg,nolink,25x25,Recruitment Point);14|&amp;ref(Nation/R_Fort.jpg,nolink,25x25,Land Fortress);&amp;ref(Nation/R_Forest.jpg,nolink,25x25,Any Forest);||&amp;ref(Nation/LivingLead.jpg,nolink,25x25,Living);|12&amp;ref(Nation/Forest-Survival.jpg,nolink,25x25,Forest Survival);&amp;ref(Nation/Mountain-Survival.jpg,nolink,25x25,Mountain Survival);&amp;ref(Nation/Snow-Move.jpg,nolink,25x25,Snow Move);|
|~|&gt;|&gt;|&gt;|&gt;|&gt;|BGCOLOR(#F5F5F5):斧二つと投斧を持つ歩兵。潜伏能力を代償に能力が総じて向上|
</v>
      </c>
    </row>
    <row r="56" spans="1:36" x14ac:dyDescent="0.15">
      <c r="A56" t="str">
        <f t="shared" si="2"/>
        <v>-</v>
      </c>
      <c r="B56" t="s">
        <v>4900</v>
      </c>
      <c r="C56" t="s">
        <v>4901</v>
      </c>
      <c r="D56" t="s">
        <v>4927</v>
      </c>
      <c r="E56" t="s">
        <v>4942</v>
      </c>
      <c r="F56">
        <v>12</v>
      </c>
      <c r="G56">
        <v>16</v>
      </c>
      <c r="H56">
        <v>14</v>
      </c>
      <c r="I56" t="s">
        <v>4943</v>
      </c>
      <c r="L56" t="s">
        <v>4935</v>
      </c>
      <c r="N56" t="s">
        <v>4946</v>
      </c>
      <c r="P56" s="21">
        <v>1</v>
      </c>
      <c r="Z56" s="33">
        <v>12</v>
      </c>
      <c r="AE56" s="21" t="s">
        <v>4944</v>
      </c>
      <c r="AF56" s="21" t="s">
        <v>4922</v>
      </c>
      <c r="AJ56" s="26" t="str">
        <f t="shared" si="1"/>
        <v xml:space="preserve">|BGCOLOR(#F5F5F5):Mountain Warrior|歩兵|&amp;ref(Nation/C_Gold.jpg,nolink,25x25,Gold);12&amp;ref(Nation/C_Resource.jpg,nolink,25x25,Resource);16&amp;ref(Nation/C_Recruitment.jpg,nolink,25x25,Recruitment Point);14|&amp;ref(Nation/R_Fort.jpg,nolink,25x25,Land Fortress);&amp;ref(Nation/R_Mountain.jpg,nolink,25x25,Any Highland/Mountains);||&amp;ref(Nation/LivingLead.jpg,nolink,25x25,Living);|12&amp;ref(Nation/Forest-Survival.jpg,nolink,25x25,Forest Survival);&amp;ref(Nation/Mountain-Survival.jpg,nolink,25x25,Mountain Survival);&amp;ref(Nation/Snow-Move.jpg,nolink,25x25,Snow Move);|
|~|&gt;|&gt;|&gt;|&gt;|&gt;|BGCOLOR(#F5F5F5):長剣と斧を持つ歩兵。やはり潜伏はできないが能力は高め|
</v>
      </c>
    </row>
    <row r="57" spans="1:36" x14ac:dyDescent="0.15">
      <c r="A57" t="str">
        <f t="shared" si="2"/>
        <v>-</v>
      </c>
      <c r="B57" t="s">
        <v>4900</v>
      </c>
      <c r="C57" t="s">
        <v>4901</v>
      </c>
      <c r="D57" t="s">
        <v>4927</v>
      </c>
      <c r="E57" t="s">
        <v>4947</v>
      </c>
      <c r="F57">
        <v>13</v>
      </c>
      <c r="G57">
        <v>13</v>
      </c>
      <c r="H57">
        <v>16</v>
      </c>
      <c r="I57" t="s">
        <v>4912</v>
      </c>
      <c r="L57" t="s">
        <v>4935</v>
      </c>
      <c r="N57" t="s">
        <v>4948</v>
      </c>
      <c r="P57" s="21">
        <v>1</v>
      </c>
      <c r="Z57" s="33">
        <v>14</v>
      </c>
      <c r="AA57" s="21">
        <v>40</v>
      </c>
      <c r="AE57" s="21" t="s">
        <v>4931</v>
      </c>
      <c r="AF57" s="21" t="s">
        <v>4908</v>
      </c>
      <c r="AJ57" s="26" t="str">
        <f t="shared" si="1"/>
        <v xml:space="preserve">|BGCOLOR(#F5F5F5):Shield Maiden|歩兵|&amp;ref(Nation/C_Gold.jpg,nolink,25x25,Gold);13&amp;ref(Nation/C_Resource.jpg,nolink,25x25,Resource);13&amp;ref(Nation/C_Recruitment.jpg,nolink,25x25,Recruitment Point);16|&amp;ref(Nation/R_Fort.jpg,nolink,25x25,Land Fortress);||&amp;ref(Nation/LivingLead.jpg,nolink,25x25,Living);|14&amp;ref(Nation/Stealthy.jpg,nolink,25x25,Stealthy (40));&amp;ref(Nation/Forest-Survival.jpg,nolink,25x25,Forest Survival);&amp;ref(Nation/Mountain-Survival.jpg,nolink,25x25,Mountain Survival);&amp;ref(Nation/Snow-Move.jpg,nolink,25x25,Snow Move);|
|~|&gt;|&gt;|&gt;|&gt;|&gt;|BGCOLOR(#F5F5F5):小剣と盾を持つ歩兵。射撃への備えとして重要な存在|
</v>
      </c>
    </row>
    <row r="58" spans="1:36" x14ac:dyDescent="0.15">
      <c r="A58" t="str">
        <f t="shared" si="2"/>
        <v>-</v>
      </c>
      <c r="B58" t="s">
        <v>4900</v>
      </c>
      <c r="C58" t="s">
        <v>4901</v>
      </c>
      <c r="D58" t="s">
        <v>4927</v>
      </c>
      <c r="E58" t="s">
        <v>4949</v>
      </c>
      <c r="F58">
        <v>14</v>
      </c>
      <c r="G58">
        <v>13</v>
      </c>
      <c r="H58">
        <v>18</v>
      </c>
      <c r="I58" t="s">
        <v>4912</v>
      </c>
      <c r="L58" t="s">
        <v>4935</v>
      </c>
      <c r="N58" t="s">
        <v>4950</v>
      </c>
      <c r="P58" s="21">
        <v>1</v>
      </c>
      <c r="Z58" s="33">
        <v>14</v>
      </c>
      <c r="AA58" s="21">
        <v>40</v>
      </c>
      <c r="AE58" s="21" t="s">
        <v>4944</v>
      </c>
      <c r="AF58" s="21" t="s">
        <v>4922</v>
      </c>
      <c r="AJ58" s="26" t="str">
        <f t="shared" si="1"/>
        <v xml:space="preserve">|BGCOLOR(#F5F5F5):Steel Maiden|歩兵|&amp;ref(Nation/C_Gold.jpg,nolink,25x25,Gold);14&amp;ref(Nation/C_Resource.jpg,nolink,25x25,Resource);13&amp;ref(Nation/C_Recruitment.jpg,nolink,25x25,Recruitment Point);18|&amp;ref(Nation/R_Fort.jpg,nolink,25x25,Land Fortress);||&amp;ref(Nation/LivingLead.jpg,nolink,25x25,Living);|14&amp;ref(Nation/Stealthy.jpg,nolink,25x25,Stealthy (40));&amp;ref(Nation/Forest-Survival.jpg,nolink,25x25,Forest Survival);&amp;ref(Nation/Mountain-Survival.jpg,nolink,25x25,Mountain Survival);&amp;ref(Nation/Snow-Move.jpg,nolink,25x25,Snow Move);|
|~|&gt;|&gt;|&gt;|&gt;|&gt;|BGCOLOR(#F5F5F5):小剣二つを持つ歩兵。攻撃力は低めだが命中率が高い|
</v>
      </c>
    </row>
    <row r="59" spans="1:36" x14ac:dyDescent="0.15">
      <c r="A59" t="str">
        <f t="shared" si="2"/>
        <v>-</v>
      </c>
      <c r="B59" t="s">
        <v>4900</v>
      </c>
      <c r="C59" t="s">
        <v>4901</v>
      </c>
      <c r="D59" t="s">
        <v>4927</v>
      </c>
      <c r="E59" t="s">
        <v>4951</v>
      </c>
      <c r="F59">
        <v>14</v>
      </c>
      <c r="G59">
        <v>13</v>
      </c>
      <c r="H59">
        <v>18</v>
      </c>
      <c r="I59" t="s">
        <v>4912</v>
      </c>
      <c r="L59" t="s">
        <v>4935</v>
      </c>
      <c r="N59" t="s">
        <v>4952</v>
      </c>
      <c r="P59" s="21">
        <v>1</v>
      </c>
      <c r="Z59" s="33">
        <v>12</v>
      </c>
      <c r="AE59" s="21" t="s">
        <v>4907</v>
      </c>
      <c r="AF59" s="21" t="s">
        <v>4908</v>
      </c>
      <c r="AJ59" s="26" t="str">
        <f t="shared" si="1"/>
        <v xml:space="preserve">|BGCOLOR(#F5F5F5):Iron Warrior|歩兵|&amp;ref(Nation/C_Gold.jpg,nolink,25x25,Gold);14&amp;ref(Nation/C_Resource.jpg,nolink,25x25,Resource);13&amp;ref(Nation/C_Recruitment.jpg,nolink,25x25,Recruitment Point);18|&amp;ref(Nation/R_Fort.jpg,nolink,25x25,Land Fortress);||&amp;ref(Nation/LivingLead.jpg,nolink,25x25,Living);|12&amp;ref(Nation/Forest-Survival.jpg,nolink,25x25,Forest Survival);&amp;ref(Nation/Mountain-Survival.jpg,nolink,25x25,Mountain Survival);&amp;ref(Nation/Snow-Move.jpg,nolink,25x25,Snow Move);|
|~|&gt;|&gt;|&gt;|&gt;|&gt;|BGCOLOR(#F5F5F5):大槌を持つ歩兵。一撃が非常に重い|
</v>
      </c>
    </row>
    <row r="60" spans="1:36" x14ac:dyDescent="0.15">
      <c r="A60" t="str">
        <f t="shared" si="2"/>
        <v>EA Ulm 兵士 E</v>
      </c>
      <c r="B60" t="s">
        <v>4900</v>
      </c>
      <c r="C60" t="s">
        <v>4901</v>
      </c>
      <c r="D60" t="s">
        <v>4927</v>
      </c>
      <c r="E60" t="s">
        <v>4953</v>
      </c>
      <c r="F60">
        <v>28</v>
      </c>
      <c r="G60">
        <v>17</v>
      </c>
      <c r="H60">
        <v>31</v>
      </c>
      <c r="I60" t="s">
        <v>4924</v>
      </c>
      <c r="K60" t="s">
        <v>4954</v>
      </c>
      <c r="L60" t="s">
        <v>4935</v>
      </c>
      <c r="M60" t="s">
        <v>6264</v>
      </c>
      <c r="N60" t="s">
        <v>4957</v>
      </c>
      <c r="P60" s="21">
        <v>1</v>
      </c>
      <c r="Z60" s="33">
        <v>12</v>
      </c>
      <c r="AE60" s="21" t="s">
        <v>4907</v>
      </c>
      <c r="AF60" s="21" t="s">
        <v>4958</v>
      </c>
      <c r="AJ60" s="26" t="str">
        <f t="shared" si="1"/>
        <v xml:space="preserve">|BGCOLOR(#F5F5F5):Steel Warrior|歩兵&amp;ref(Nation/Sacred.jpg,nolink,25x25,Sacred);|&amp;ref(Nation/C_Gold.jpg,nolink,25x25,Gold);28&amp;ref(Nation/C_Resource.jpg,nolink,25x25,Resource);17&amp;ref(Nation/C_Recruitment.jpg,nolink,25x25,Recruitment Point);31|&amp;ref(Nation/R_Capital.jpg,nolink,25x25,National Capital);|&amp;ref(Spell/P_Holy.jpg,nolink,25x25,Temple Needed);|&amp;ref(Nation/LivingLead.jpg,nolink,25x25,Living);|12&amp;ref(Nation/Forest-Survival.jpg,nolink,25x25,Forest Survival);&amp;ref(Nation/Mountain-Survival.jpg,nolink,25x25,Mountain Survival);&amp;ref(Nation/Snow-Move.jpg,nolink,25x25,Snow Move);|
|~|&gt;|&gt;|&gt;|&gt;|&gt;|BGCOLOR(#F5F5F5):大剣を持つ歩兵。他よりも若干冷気耐性が高い|
</v>
      </c>
    </row>
    <row r="61" spans="1:36" x14ac:dyDescent="0.15">
      <c r="A61" t="str">
        <f t="shared" si="2"/>
        <v>EA Marverni 指揮官 S</v>
      </c>
      <c r="B61" t="s">
        <v>4997</v>
      </c>
      <c r="C61" t="s">
        <v>4998</v>
      </c>
      <c r="D61" t="s">
        <v>4902</v>
      </c>
      <c r="E61" t="s">
        <v>4999</v>
      </c>
      <c r="F61">
        <v>25</v>
      </c>
      <c r="G61">
        <v>2</v>
      </c>
      <c r="H61">
        <v>1</v>
      </c>
      <c r="I61" t="s">
        <v>4912</v>
      </c>
      <c r="L61" t="s">
        <v>4905</v>
      </c>
      <c r="N61" t="s">
        <v>5000</v>
      </c>
      <c r="O61" s="24">
        <v>0</v>
      </c>
      <c r="P61" s="21">
        <v>0</v>
      </c>
      <c r="Q61" s="21">
        <v>0</v>
      </c>
      <c r="R61" s="29">
        <v>0</v>
      </c>
      <c r="Z61" s="33">
        <v>16</v>
      </c>
      <c r="AA61" s="21">
        <v>50</v>
      </c>
      <c r="AE61" s="21" t="s">
        <v>5001</v>
      </c>
      <c r="AJ61" s="26" t="str">
        <f t="shared" si="1"/>
        <v xml:space="preserve">|BGCOLOR(#F5F5F5):Marverni Scout|斥候|&amp;ref(Nation/C_Gold.jpg,nolink,25x25,Gold);25&amp;ref(Nation/C_Resource.jpg,nolink,25x25,Resource);2&amp;ref(Nation/C_Command.jpg,nolink,25x25,Commander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|~|&gt;|&gt;|&gt;|&gt;|&gt;|BGCOLOR(#F5F5F5):身軽な斥候。普通の斥候より僅かながら安い|
</v>
      </c>
    </row>
    <row r="62" spans="1:36" x14ac:dyDescent="0.15">
      <c r="A62" t="str">
        <f t="shared" si="2"/>
        <v>-</v>
      </c>
      <c r="B62" t="s">
        <v>4997</v>
      </c>
      <c r="C62" t="s">
        <v>4998</v>
      </c>
      <c r="D62" t="s">
        <v>4902</v>
      </c>
      <c r="E62" t="s">
        <v>5002</v>
      </c>
      <c r="F62">
        <v>50</v>
      </c>
      <c r="G62">
        <v>17</v>
      </c>
      <c r="H62">
        <v>1</v>
      </c>
      <c r="I62" t="s">
        <v>4912</v>
      </c>
      <c r="L62" t="s">
        <v>4902</v>
      </c>
      <c r="N62" t="s">
        <v>5003</v>
      </c>
      <c r="O62" s="24">
        <v>2</v>
      </c>
      <c r="P62" s="21">
        <v>60</v>
      </c>
      <c r="Q62" s="21">
        <v>0</v>
      </c>
      <c r="R62" s="29">
        <v>0</v>
      </c>
      <c r="S62" s="24">
        <v>1</v>
      </c>
      <c r="Z62" s="33">
        <v>14</v>
      </c>
      <c r="AJ62" s="26" t="str">
        <f t="shared" si="1"/>
        <v xml:space="preserve">|BGCOLOR(#F5F5F5):Marverni Chieftain|指揮官|&amp;ref(Nation/C_Gold.jpg,nolink,25x25,Gold);50&amp;ref(Nation/C_Resource.jpg,nolink,25x25,Resource);17&amp;ref(Nation/C_Command.jpg,nolink,25x25,Commander Point);1|&amp;ref(Nation/R_Fort.jpg,nolink,25x25,Land Fortress);||&amp;ref(Nation/Squad.jpg,nolink,25x25,Squad);2&amp;ref(Nation/LivingLead.jpg,nolink,25x25,Leadership);60&amp;ref(Item/Inspirational.jpg,nolink,25x25,Inspirational (+1));|14|
|~|&gt;|&gt;|&gt;|&gt;|&gt;|BGCOLOR(#F5F5F5):標準的な指揮官。上限は低めだが士気は高めに維持できる|
</v>
      </c>
    </row>
    <row r="63" spans="1:36" x14ac:dyDescent="0.15">
      <c r="A63" t="str">
        <f t="shared" si="2"/>
        <v>-</v>
      </c>
      <c r="B63" t="s">
        <v>4997</v>
      </c>
      <c r="C63" t="s">
        <v>4998</v>
      </c>
      <c r="D63" t="s">
        <v>4902</v>
      </c>
      <c r="E63" t="s">
        <v>5004</v>
      </c>
      <c r="F63">
        <v>55</v>
      </c>
      <c r="G63">
        <v>17</v>
      </c>
      <c r="H63">
        <v>1</v>
      </c>
      <c r="I63" t="s">
        <v>4912</v>
      </c>
      <c r="L63" t="s">
        <v>4902</v>
      </c>
      <c r="N63" t="s">
        <v>5005</v>
      </c>
      <c r="O63" s="24">
        <v>2</v>
      </c>
      <c r="P63" s="21">
        <v>60</v>
      </c>
      <c r="Q63" s="21">
        <v>0</v>
      </c>
      <c r="R63" s="29">
        <v>0</v>
      </c>
      <c r="S63" s="24">
        <v>1</v>
      </c>
      <c r="Z63" s="33">
        <v>14</v>
      </c>
      <c r="AJ63" s="26" t="str">
        <f t="shared" si="1"/>
        <v xml:space="preserve">|BGCOLOR(#F5F5F5):Ambibate Chieftain|指揮官|&amp;ref(Nation/C_Gold.jpg,nolink,25x25,Gold);55&amp;ref(Nation/C_Resource.jpg,nolink,25x25,Resource);17&amp;ref(Nation/C_Command.jpg,nolink,25x25,Commander Point);1|&amp;ref(Nation/R_Fort.jpg,nolink,25x25,Land Fortress);||&amp;ref(Nation/Squad.jpg,nolink,25x25,Squad);2&amp;ref(Nation/LivingLead.jpg,nolink,25x25,Leadership);60&amp;ref(Item/Inspirational.jpg,nolink,25x25,Inspirational (+1));|14|
|~|&gt;|&gt;|&gt;|&gt;|&gt;|BGCOLOR(#F5F5F5):標準的な指揮官二号。戦闘技能が高い程度|
</v>
      </c>
    </row>
    <row r="64" spans="1:36" x14ac:dyDescent="0.15">
      <c r="A64" t="str">
        <f t="shared" si="2"/>
        <v>-</v>
      </c>
      <c r="B64" t="s">
        <v>4997</v>
      </c>
      <c r="C64" t="s">
        <v>4998</v>
      </c>
      <c r="D64" t="s">
        <v>4902</v>
      </c>
      <c r="E64" t="s">
        <v>5006</v>
      </c>
      <c r="F64">
        <v>60</v>
      </c>
      <c r="G64">
        <v>15</v>
      </c>
      <c r="H64">
        <v>1</v>
      </c>
      <c r="I64" t="s">
        <v>4912</v>
      </c>
      <c r="L64" t="s">
        <v>4902</v>
      </c>
      <c r="N64" t="s">
        <v>5048</v>
      </c>
      <c r="O64" s="24">
        <v>2</v>
      </c>
      <c r="P64" s="21">
        <v>60</v>
      </c>
      <c r="Q64" s="21">
        <v>0</v>
      </c>
      <c r="R64" s="29">
        <v>0</v>
      </c>
      <c r="S64" s="24">
        <v>1</v>
      </c>
      <c r="Z64" s="33">
        <v>14</v>
      </c>
      <c r="AE64" s="21" t="s">
        <v>5047</v>
      </c>
      <c r="AJ64" s="26" t="str">
        <f t="shared" si="1"/>
        <v xml:space="preserve">|BGCOLOR(#F5F5F5):Carnute Chieftain|指揮官|&amp;ref(Nation/C_Gold.jpg,nolink,25x25,Gold);60&amp;ref(Nation/C_Resource.jpg,nolink,25x25,Resource);15&amp;ref(Nation/C_Command.jpg,nolink,25x25,Commander Point);1|&amp;ref(Nation/R_Fort.jpg,nolink,25x25,Land Fortress);||&amp;ref(Nation/Squad.jpg,nolink,25x25,Squad);2&amp;ref(Nation/LivingLead.jpg,nolink,25x25,Leadership);60&amp;ref(Item/Inspirational.jpg,nolink,25x25,Inspirational (+1));|14&amp;ref(Nation/Forest-Survival.jpg,nolink,25x25,Forest Survival);|
|~|&gt;|&gt;|&gt;|&gt;|&gt;|BGCOLOR(#F5F5F5):狂戦士な指揮官。森を抜けるのも得意|
</v>
      </c>
    </row>
    <row r="65" spans="1:36" x14ac:dyDescent="0.15">
      <c r="A65" t="str">
        <f t="shared" si="2"/>
        <v>-</v>
      </c>
      <c r="B65" t="s">
        <v>4997</v>
      </c>
      <c r="C65" t="s">
        <v>4998</v>
      </c>
      <c r="D65" t="s">
        <v>4902</v>
      </c>
      <c r="E65" t="s">
        <v>5007</v>
      </c>
      <c r="F65">
        <v>95</v>
      </c>
      <c r="G65">
        <v>18</v>
      </c>
      <c r="H65">
        <v>1</v>
      </c>
      <c r="I65" t="s">
        <v>4912</v>
      </c>
      <c r="L65" t="s">
        <v>4902</v>
      </c>
      <c r="N65" t="s">
        <v>5008</v>
      </c>
      <c r="O65" s="24">
        <v>3</v>
      </c>
      <c r="P65" s="21">
        <v>80</v>
      </c>
      <c r="Q65" s="21">
        <v>0</v>
      </c>
      <c r="R65" s="29">
        <v>0</v>
      </c>
      <c r="S65" s="24">
        <v>1</v>
      </c>
      <c r="Z65" s="33">
        <v>20</v>
      </c>
      <c r="AJ65" s="26" t="str">
        <f t="shared" si="1"/>
        <v xml:space="preserve">|BGCOLOR(#F5F5F5):Eponi Chieftain|指揮官|&amp;ref(Nation/C_Gold.jpg,nolink,25x25,Gold);95&amp;ref(Nation/C_Resource.jpg,nolink,25x25,Resource);18&amp;ref(Nation/C_Command.jpg,nolink,25x25,Commander Point);1|&amp;ref(Nation/R_Fort.jpg,nolink,25x25,Land Fortress);||&amp;ref(Nation/Squad.jpg,nolink,25x25,Squad);3&amp;ref(Nation/LivingLead.jpg,nolink,25x25,Leadership);80&amp;ref(Item/Inspirational.jpg,nolink,25x25,Inspirational (+1));|20|
|~|&gt;|&gt;|&gt;|&gt;|&gt;|BGCOLOR(#F5F5F5):上位指揮官。騎乗しており行軍も早い|
</v>
      </c>
    </row>
    <row r="66" spans="1:36" x14ac:dyDescent="0.15">
      <c r="A66" t="str">
        <f t="shared" si="2"/>
        <v>-</v>
      </c>
      <c r="B66" t="s">
        <v>4997</v>
      </c>
      <c r="C66" t="s">
        <v>4998</v>
      </c>
      <c r="D66" t="s">
        <v>4902</v>
      </c>
      <c r="E66" t="s">
        <v>5009</v>
      </c>
      <c r="F66">
        <v>65</v>
      </c>
      <c r="G66">
        <v>1</v>
      </c>
      <c r="H66">
        <v>1</v>
      </c>
      <c r="I66" t="s">
        <v>4912</v>
      </c>
      <c r="K66" t="s">
        <v>5010</v>
      </c>
      <c r="L66" t="s">
        <v>4918</v>
      </c>
      <c r="M66" t="s">
        <v>6264</v>
      </c>
      <c r="N66" t="s">
        <v>5092</v>
      </c>
      <c r="O66" s="24">
        <v>2</v>
      </c>
      <c r="P66" s="21">
        <v>80</v>
      </c>
      <c r="Q66" s="21">
        <v>0</v>
      </c>
      <c r="R66" s="29">
        <v>0</v>
      </c>
      <c r="Z66" s="33">
        <v>14</v>
      </c>
      <c r="AJ66" s="26" t="str">
        <f t="shared" si="1"/>
        <v xml:space="preserve">|BGCOLOR(#F5F5F5):Vergobret|聖職者&amp;ref(Nation/Sacred.jpg,nolink,25x25,Sacred);|&amp;ref(Nation/C_Gold.jpg,nolink,25x25,Gold);65&amp;ref(Nation/C_Resource.jpg,nolink,25x25,Resource);1&amp;ref(Nation/C_Command.jpg,nolink,25x25,Commander Point);1|&amp;ref(Nation/R_Fort.jpg,nolink,25x25,Land Fortress);|&amp;ref(Spell/P_Holy.jpg,nolink,25x25,Temple Needed);|&amp;ref(Nation/Squad.jpg,nolink,25x25,Squad);2&amp;ref(Nation/LivingLead.jpg,nolink,25x25,Leadership);80|14|
|~|&gt;|&gt;|&gt;|&gt;|&gt;|BGCOLOR(#F5F5F5):レベル1の聖職者。指揮官も兼ねるが高齢|
</v>
      </c>
    </row>
    <row r="67" spans="1:36" x14ac:dyDescent="0.15">
      <c r="A67" t="str">
        <f t="shared" ref="A67:A130" si="3">IF(D67&lt;&gt;D66,B67&amp;" "&amp;C67&amp;" "&amp;D67&amp;" S",IF(D67&lt;&gt;D68,B67&amp;" "&amp;C67&amp;" "&amp;D67&amp;" E","-"))</f>
        <v>-</v>
      </c>
      <c r="B67" t="s">
        <v>4997</v>
      </c>
      <c r="C67" t="s">
        <v>4998</v>
      </c>
      <c r="D67" t="s">
        <v>4902</v>
      </c>
      <c r="E67" t="s">
        <v>5011</v>
      </c>
      <c r="F67">
        <v>45</v>
      </c>
      <c r="G67">
        <v>1</v>
      </c>
      <c r="H67">
        <v>2</v>
      </c>
      <c r="I67" t="s">
        <v>4912</v>
      </c>
      <c r="J67" t="s">
        <v>4954</v>
      </c>
      <c r="L67" t="s">
        <v>4913</v>
      </c>
      <c r="N67" t="s">
        <v>5012</v>
      </c>
      <c r="O67" s="24">
        <v>1</v>
      </c>
      <c r="P67" s="21">
        <v>10</v>
      </c>
      <c r="Q67" s="21">
        <v>10</v>
      </c>
      <c r="R67" s="29">
        <v>0</v>
      </c>
      <c r="Z67" s="33">
        <v>16</v>
      </c>
      <c r="AJ67" s="26" t="str">
        <f t="shared" ref="AJ67:AJ130" si="4">CONCATENATE("|BGCOLOR(#F5F5F5):",E67,"|",L67,IF(M67&lt;&gt;"","&amp;ref(Nation/Sacred.jpg,nolink,25x25,Sacred);",""),"|&amp;ref(Nation/C_Gold.jpg,nolink,25x25,Gold);",F67,"&amp;ref(Nation/C_Resource.jpg,nolink,25x25,Resource);",G67,IF(D67="兵士","&amp;ref(Nation/C_Recruitment.jpg,nolink,25x25,Recruitment Point);","&amp;ref(Nation/C_Command.jpg,nolink,25x25,Commander Point);"),H67,"|",SUBSTITUTE(SUBSTITUTE(SUBSTITUTE(SUBSTITUTE(SUBSTITUTE(SUBSTITUTE(SUBSTITUTE(SUBSTITUTE(SUBSTITUTE(SUBSTITUTE(SUBSTITUTE(SUBSTITUTE(SUBSTITUTE(SUBSTITUTE(SUBSTITUTE(SUBSTITUTE(SUBSTITUTE(SUBSTITUTE(SUBSTITUTE(SUBSTITUTE(SUBSTITUTE(SUBSTITUTE(SUBSTITUTE(SUBSTITUTE(SUBSTITUTE(I67,"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(Free));"),"格","&amp;ref(Nation/Promotion.jpg,nolink,25x25,Promotion);"),"|",IF(J67&lt;&gt;"","&amp;ref(Spell/P_Research.jpg,nolink,25x25,Lab Needed);",""),IF(K67&lt;&gt;"","&amp;ref(Spell/P_Holy.jpg,nolink,25x25,Temple Needed);",""),IF(D67="指揮官",CONCATENATE("|",IF(O67&lt;&gt;0,"&amp;ref(Nation/Squad.jpg,nolink,25x25,Squad);"&amp;O67,""),IF(P67&lt;&gt;0,"&amp;ref(Nation/LivingLead.jpg,nolink,25x25,Leadership);"&amp;P67,""),IF(Q67&lt;&gt;0,"&amp;ref(Nation/MagicLead.jpg,nolink,25x25,Magic Leadership);"&amp;Q67,""),IF(R67&lt;&gt;0,"&amp;ref(Nation/UndeadLead.jpg,nolink,25x25,Undead Leadership);"&amp;R67,""),IF(S67&lt;&gt;"",IF(S67&gt;0,"&amp;ref(Item/Inspirational.jpg,nolink,25x25,Inspirational (+"&amp;S67&amp;"));","&amp;ref(Item/Uninspirational.jpg,nolink,25x25,Inspirational ("&amp;S67&amp;"));"),""),IF(T67&lt;&gt;"","&amp;ref(Item/Taskmaster.jpg,nolink,25x25,Taskmaster (+"&amp;T67&amp;"));",""),IF(U67&lt;&gt;"","&amp;ref(Item/Beastmaster.jpg,nolink,25x25,Beastmaster (+"&amp;U67&amp;"));","")),CONCATENATE("|",IF(P67&lt;&gt;0,"&amp;ref(Nation/LivingLead.jpg,nolink,25x25,Living);",""),IF(Q67&lt;&gt;0,"&amp;ref(Nation/MagicLead.jpg,nolink,25x25,Magic Being);",""),IF(R67&lt;&gt;0,"&amp;ref(Nation/UndeadLead.jpg,nolink,25x25,Undead/Demon);",""),IF(V67&lt;&gt;"","&amp;ref(Nation/Slave.jpg,nolink,25x25,Slave);",""),IF(W67&lt;&gt;"","&amp;ref(Nation/Animal.jpg,nolink,25x25,Animal);",""),IF(X67&lt;&gt;"","&amp;ref(Nation/Undisciplined.jpg,nolink,25x25,Undisciplined);",""),IF(Y67&lt;&gt;"","&amp;ref(Nation/Enlarged.jpg,nolink,25x25,Size "&amp;Y67&amp;" or larger commander are needed);",""))),"|",Z67,IF(AA67&lt;&gt;"","&amp;ref(Nation/Stealthy.jpg,nolink,25x25,Stealthy ("&amp;AA67&amp;"));",""),IF(COUNTIF(AB67,"*f*"),"&amp;ref(Nation/Flying.jpg,nolink,25x25,Flying);",""),IF(COUNTIF(AB67,"*l*"),"&amp;ref(Nation/Floating.jpg,nolink,25x25,Floating);",""),IF(AC67="s","&amp;ref(Nation/Storm-Immunity.jpg,nolink,25x25,Storm Immunity);",""),IF(AD67="p","&amp;ref(Nation/Poor-Amphibian.jpg,nolink,25x25,Poor Amphibian);",""),IF(AD67="f","&amp;ref(Nation/Amphibian.jpg,nolink,25x25,Amphibian);",""),IF(AD67="a","&amp;ref(Nation/Aquatic.jpg,nolink,25x25,Aquatic);",""),IF(COUNTIF(AE67,"*f*"),"&amp;ref(Nation/Forest-Survival.jpg,nolink,25x25,Forest Survival);",""),IF(COUNTIF(AE67,"*m*"),"&amp;ref(Nation/Mountain-Survival.jpg,nolink,25x25,Mountain Survival);",""),IF(COUNTIF(AE67,"*s*"),"&amp;ref(Nation/Swamp-Survival.jpg,nolink,25x25,Swamp Survival);",""),IF(COUNTIF(AE67,"*w*"),"&amp;ref(Nation/Wasteland-Survival.jpg,nolink,25x25,Wasteland Survival);",""),IF(AF67="s","&amp;ref(Nation/Snow-Move.jpg,nolink,25x25,Snow Move);",""),IF(AG67="s","&amp;ref(Nation/Swimming.jpg,nolink,25x25,Swimming);",""),IF(AH67&lt;&gt;"","&amp;ref(Nation/Sailing.jpg,nolink,25x25,Sailing (size points "&amp;VALUE(MID(AH67,2,3))&amp;", max size "&amp;LEFT(AH67,1)&amp;"));",""),IF(AI67&lt;&gt;"","&amp;ref(Nation/Gift-of-Water-Breathing.jpg,nolink,25x25,Gift of Water Breathing ("&amp;AI67&amp;" size points));",""),"|",CHAR(10),IF(D67="指揮官","|~|&gt;|&gt;|&gt;|&gt;|&gt;|BGCOLOR(#F5F5F5):","|~|&gt;|&gt;|&gt;|&gt;|&gt;|BGCOLOR(#F5F5F5):"),N67,"|",CHAR(10))</f>
        <v xml:space="preserve">|BGCOLOR(#F5F5F5):Sequani Stargazer|魔術師|&amp;ref(Nation/C_Gold.jpg,nolink,25x25,Gold);45&amp;ref(Nation/C_Resource.jpg,nolink,25x25,Resource);1&amp;ref(Nation/C_Command.jpg,nolink,25x25,Commander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
|~|&gt;|&gt;|&gt;|&gt;|&gt;|BGCOLOR(#F5F5F5):星の魔法技能を持つ占師。不幸の発生を幾らか防ぐ|
</v>
      </c>
    </row>
    <row r="68" spans="1:36" x14ac:dyDescent="0.15">
      <c r="A68" t="str">
        <f t="shared" si="3"/>
        <v>-</v>
      </c>
      <c r="B68" t="s">
        <v>4997</v>
      </c>
      <c r="C68" t="s">
        <v>4998</v>
      </c>
      <c r="D68" t="s">
        <v>4902</v>
      </c>
      <c r="E68" t="s">
        <v>5013</v>
      </c>
      <c r="F68">
        <v>135</v>
      </c>
      <c r="G68">
        <v>1</v>
      </c>
      <c r="H68">
        <v>2</v>
      </c>
      <c r="I68" t="s">
        <v>4912</v>
      </c>
      <c r="J68" t="s">
        <v>4954</v>
      </c>
      <c r="K68" t="s">
        <v>5010</v>
      </c>
      <c r="L68" t="s">
        <v>4918</v>
      </c>
      <c r="M68" t="s">
        <v>6264</v>
      </c>
      <c r="N68" t="s">
        <v>5014</v>
      </c>
      <c r="O68" s="24">
        <v>1</v>
      </c>
      <c r="P68" s="21">
        <v>10</v>
      </c>
      <c r="Q68" s="21" t="s">
        <v>5015</v>
      </c>
      <c r="R68" s="29">
        <v>0</v>
      </c>
      <c r="Z68" s="33">
        <v>16</v>
      </c>
      <c r="AE68" s="21" t="s">
        <v>5049</v>
      </c>
      <c r="AJ68" s="26" t="str">
        <f t="shared" si="4"/>
        <v xml:space="preserve">|BGCOLOR(#F5F5F5):Gutuater|聖職者&amp;ref(Nation/Sacred.jpg,nolink,25x25,Sacred);|&amp;ref(Nation/C_Gold.jpg,nolink,25x25,Gold);135&amp;ref(Nation/C_Resource.jpg,nolink,25x25,Resource);1&amp;ref(Nation/C_Command.jpg,nolink,25x25,Commander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Leadership);5+|16&amp;ref(Nation/Forest-Survival.jpg,nolink,25x25,Forest Survival);|
|~|&gt;|&gt;|&gt;|&gt;|&gt;|BGCOLOR(#F5F5F5):レベル1の聖職者。緑などの魔法技能も持つ|
</v>
      </c>
    </row>
    <row r="69" spans="1:36" x14ac:dyDescent="0.15">
      <c r="A69" t="str">
        <f t="shared" si="3"/>
        <v>-</v>
      </c>
      <c r="B69" t="s">
        <v>4997</v>
      </c>
      <c r="C69" t="s">
        <v>4998</v>
      </c>
      <c r="D69" t="s">
        <v>4902</v>
      </c>
      <c r="E69" t="s">
        <v>5016</v>
      </c>
      <c r="F69">
        <v>175</v>
      </c>
      <c r="G69">
        <v>1</v>
      </c>
      <c r="H69">
        <v>2</v>
      </c>
      <c r="I69" t="s">
        <v>4912</v>
      </c>
      <c r="J69" t="s">
        <v>4954</v>
      </c>
      <c r="K69" t="s">
        <v>5010</v>
      </c>
      <c r="L69" t="s">
        <v>4918</v>
      </c>
      <c r="M69" t="s">
        <v>6264</v>
      </c>
      <c r="N69" t="s">
        <v>5017</v>
      </c>
      <c r="O69" s="24">
        <v>2</v>
      </c>
      <c r="P69" s="21">
        <v>40</v>
      </c>
      <c r="Q69" s="21" t="s">
        <v>5018</v>
      </c>
      <c r="R69" s="29">
        <v>0</v>
      </c>
      <c r="Z69" s="33">
        <v>16</v>
      </c>
      <c r="AJ69" s="26" t="str">
        <f t="shared" si="4"/>
        <v xml:space="preserve">|BGCOLOR(#F5F5F5):Druid|聖職者&amp;ref(Nation/Sacred.jpg,nolink,25x25,Sacred);|&amp;ref(Nation/C_Gold.jpg,nolink,25x25,Gold);175&amp;ref(Nation/C_Resource.jpg,nolink,25x25,Resource);1&amp;ref(Nation/C_Command.jpg,nolink,25x25,Commander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Leadership);15+|16|
|~|&gt;|&gt;|&gt;|&gt;|&gt;|BGCOLOR(#F5F5F5):レベル1の聖職者。地や星などの魔法技能も持つ|
</v>
      </c>
    </row>
    <row r="70" spans="1:36" x14ac:dyDescent="0.15">
      <c r="A70" t="str">
        <f t="shared" si="3"/>
        <v>-</v>
      </c>
      <c r="B70" t="s">
        <v>4997</v>
      </c>
      <c r="C70" t="s">
        <v>4998</v>
      </c>
      <c r="D70" t="s">
        <v>4902</v>
      </c>
      <c r="E70" t="s">
        <v>5019</v>
      </c>
      <c r="F70">
        <v>90</v>
      </c>
      <c r="G70">
        <v>15</v>
      </c>
      <c r="H70">
        <v>1</v>
      </c>
      <c r="I70" t="s">
        <v>4924</v>
      </c>
      <c r="K70" t="s">
        <v>4954</v>
      </c>
      <c r="L70" t="s">
        <v>4902</v>
      </c>
      <c r="M70" t="s">
        <v>6264</v>
      </c>
      <c r="N70" t="s">
        <v>5020</v>
      </c>
      <c r="O70" s="24">
        <v>2</v>
      </c>
      <c r="P70" s="21">
        <v>60</v>
      </c>
      <c r="Q70" s="21">
        <v>0</v>
      </c>
      <c r="R70" s="29">
        <v>0</v>
      </c>
      <c r="S70" s="24">
        <v>1</v>
      </c>
      <c r="Z70" s="33">
        <v>14</v>
      </c>
      <c r="AE70" s="21" t="s">
        <v>5047</v>
      </c>
      <c r="AJ70" s="26" t="str">
        <f t="shared" si="4"/>
        <v xml:space="preserve">|BGCOLOR(#F5F5F5):Boar Lord|指揮官&amp;ref(Nation/Sacred.jpg,nolink,25x25,Sacred);|&amp;ref(Nation/C_Gold.jpg,nolink,25x25,Gold);90&amp;ref(Nation/C_Resource.jpg,nolink,25x25,Resource);15&amp;ref(Nation/C_Command.jpg,nolink,25x25,Commander Point);1|&amp;ref(Nation/R_Capital.jpg,nolink,25x25,National Capital);|&amp;ref(Spell/P_Holy.jpg,nolink,25x25,Temple Needed);|&amp;ref(Nation/Squad.jpg,nolink,25x25,Squad);2&amp;ref(Nation/LivingLead.jpg,nolink,25x25,Leadership);60&amp;ref(Item/Inspirational.jpg,nolink,25x25,Inspirational (+1));|14&amp;ref(Nation/Forest-Survival.jpg,nolink,25x25,Forest Survival);|
|~|&gt;|&gt;|&gt;|&gt;|&gt;|BGCOLOR(#F5F5F5):神聖な指揮官。指揮能力は平凡だが戦闘力が高め|
</v>
      </c>
    </row>
    <row r="71" spans="1:36" x14ac:dyDescent="0.15">
      <c r="A71" t="str">
        <f t="shared" si="3"/>
        <v>EA Marverni 指揮官 E</v>
      </c>
      <c r="B71" t="s">
        <v>4997</v>
      </c>
      <c r="C71" t="s">
        <v>4998</v>
      </c>
      <c r="D71" t="s">
        <v>4902</v>
      </c>
      <c r="E71" t="s">
        <v>5021</v>
      </c>
      <c r="F71">
        <v>340</v>
      </c>
      <c r="G71">
        <v>3</v>
      </c>
      <c r="H71">
        <v>4</v>
      </c>
      <c r="I71" t="s">
        <v>4924</v>
      </c>
      <c r="J71" t="s">
        <v>4954</v>
      </c>
      <c r="K71" t="s">
        <v>5010</v>
      </c>
      <c r="L71" t="s">
        <v>4918</v>
      </c>
      <c r="M71" t="s">
        <v>6264</v>
      </c>
      <c r="N71" t="s">
        <v>5022</v>
      </c>
      <c r="O71" s="24">
        <v>2</v>
      </c>
      <c r="P71" s="21">
        <v>40</v>
      </c>
      <c r="Q71" s="21" t="s">
        <v>5023</v>
      </c>
      <c r="R71" s="29">
        <v>0</v>
      </c>
      <c r="Z71" s="33">
        <v>12</v>
      </c>
      <c r="AJ71" s="26" t="str">
        <f t="shared" si="4"/>
        <v xml:space="preserve">|BGCOLOR(#F5F5F5):Elder Druid|聖職者&amp;ref(Nation/Sacred.jpg,nolink,25x25,Sacred);|&amp;ref(Nation/C_Gold.jpg,nolink,25x25,Gold);340&amp;ref(Nation/C_Resource.jpg,nolink,25x25,Resource);3&amp;ref(Nation/C_Command.jpg,nolink,25x25,Commander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Leadership);30+|12|
|~|&gt;|&gt;|&gt;|&gt;|&gt;|BGCOLOR(#F5F5F5):レベル2の聖職者。地や星などの魔法技能も持つ|
</v>
      </c>
    </row>
    <row r="72" spans="1:36" x14ac:dyDescent="0.15">
      <c r="A72" t="str">
        <f t="shared" si="3"/>
        <v>EA Marverni 兵士 S</v>
      </c>
      <c r="B72" t="s">
        <v>4997</v>
      </c>
      <c r="C72" t="s">
        <v>4998</v>
      </c>
      <c r="D72" t="s">
        <v>4927</v>
      </c>
      <c r="E72" t="s">
        <v>5024</v>
      </c>
      <c r="F72">
        <v>20</v>
      </c>
      <c r="G72">
        <v>5</v>
      </c>
      <c r="H72">
        <v>21</v>
      </c>
      <c r="I72" t="s">
        <v>4912</v>
      </c>
      <c r="L72" t="s">
        <v>5026</v>
      </c>
      <c r="N72" t="s">
        <v>5025</v>
      </c>
      <c r="P72" s="21">
        <v>1</v>
      </c>
      <c r="Z72" s="33">
        <v>14</v>
      </c>
      <c r="AJ72" s="26" t="str">
        <f t="shared" si="4"/>
        <v xml:space="preserve">|BGCOLOR(#F5F5F5):Marverni Horn Blower|旗手|&amp;ref(Nation/C_Gold.jpg,nolink,25x25,Gold);20&amp;ref(Nation/C_Resource.jpg,nolink,25x25,Resource);5&amp;ref(Nation/C_Recruitment.jpg,nolink,25x25,Recruitment Point);21|&amp;ref(Nation/R_Fort.jpg,nolink,25x25,Land Fortress);||&amp;ref(Nation/LivingLead.jpg,nolink,25x25,Living);|14|
|~|&gt;|&gt;|&gt;|&gt;|&gt;|BGCOLOR(#F5F5F5):所属部隊の士気を高める角笛吹き。戦闘力は無きに等しい|
</v>
      </c>
    </row>
    <row r="73" spans="1:36" x14ac:dyDescent="0.15">
      <c r="A73" t="str">
        <f t="shared" si="3"/>
        <v>-</v>
      </c>
      <c r="B73" t="s">
        <v>4997</v>
      </c>
      <c r="C73" t="s">
        <v>4998</v>
      </c>
      <c r="D73" t="s">
        <v>4927</v>
      </c>
      <c r="E73" t="s">
        <v>5027</v>
      </c>
      <c r="F73">
        <v>8</v>
      </c>
      <c r="G73">
        <v>3</v>
      </c>
      <c r="H73">
        <v>5</v>
      </c>
      <c r="I73" t="s">
        <v>4912</v>
      </c>
      <c r="L73" t="s">
        <v>4929</v>
      </c>
      <c r="N73" t="s">
        <v>5028</v>
      </c>
      <c r="P73" s="21">
        <v>1</v>
      </c>
      <c r="Z73" s="33">
        <v>14</v>
      </c>
      <c r="AJ73" s="26" t="str">
        <f t="shared" si="4"/>
        <v xml:space="preserve">|BGCOLOR(#F5F5F5):Marverni Slinger|射手|&amp;ref(Nation/C_Gold.jpg,nolink,25x25,Gold);8&amp;ref(Nation/C_Resource.jpg,nolink,25x25,Resource);3&amp;ref(Nation/C_Recruitment.jpg,nolink,25x25,Recruitment Point);5|&amp;ref(Nation/R_Fort.jpg,nolink,25x25,Land Fortress);||&amp;ref(Nation/LivingLead.jpg,nolink,25x25,Living);|14|
|~|&gt;|&gt;|&gt;|&gt;|&gt;|BGCOLOR(#F5F5F5):安価な射撃部隊。他国の同種の兵に比べ盾の分は優秀|
</v>
      </c>
    </row>
    <row r="74" spans="1:36" x14ac:dyDescent="0.15">
      <c r="A74" t="str">
        <f t="shared" si="3"/>
        <v>-</v>
      </c>
      <c r="B74" t="s">
        <v>4997</v>
      </c>
      <c r="C74" t="s">
        <v>4998</v>
      </c>
      <c r="D74" t="s">
        <v>4927</v>
      </c>
      <c r="E74" t="s">
        <v>5029</v>
      </c>
      <c r="F74">
        <v>8</v>
      </c>
      <c r="G74">
        <v>5</v>
      </c>
      <c r="H74">
        <v>5</v>
      </c>
      <c r="I74" t="s">
        <v>4912</v>
      </c>
      <c r="L74" t="s">
        <v>4935</v>
      </c>
      <c r="N74" t="s">
        <v>5035</v>
      </c>
      <c r="P74" s="21">
        <v>1</v>
      </c>
      <c r="Z74" s="33">
        <v>14</v>
      </c>
      <c r="AJ74" s="26" t="str">
        <f t="shared" si="4"/>
        <v xml:space="preserve">|BGCOLOR(#F5F5F5):Marverni Javelineer|歩兵|&amp;ref(Nation/C_Gold.jpg,nolink,25x25,Gold);8&amp;ref(Nation/C_Resource.jpg,nolink,25x25,Resource);5&amp;ref(Nation/C_Recruitment.jpg,nolink,25x25,Recruitment Point);5|&amp;ref(Nation/R_Fort.jpg,nolink,25x25,Land Fortress);||&amp;ref(Nation/LivingLead.jpg,nolink,25x25,Living);|14|
|~|&gt;|&gt;|&gt;|&gt;|&gt;|BGCOLOR(#F5F5F5):槍、投槍、盾を持つ軽歩兵。入れ墨なしには非常に脆い|
</v>
      </c>
    </row>
    <row r="75" spans="1:36" x14ac:dyDescent="0.15">
      <c r="A75" t="str">
        <f t="shared" si="3"/>
        <v>-</v>
      </c>
      <c r="B75" t="s">
        <v>4997</v>
      </c>
      <c r="C75" t="s">
        <v>4998</v>
      </c>
      <c r="D75" t="s">
        <v>4927</v>
      </c>
      <c r="E75" t="s">
        <v>5030</v>
      </c>
      <c r="F75">
        <v>8</v>
      </c>
      <c r="G75">
        <v>9</v>
      </c>
      <c r="H75">
        <v>5</v>
      </c>
      <c r="I75" t="s">
        <v>4912</v>
      </c>
      <c r="L75" t="s">
        <v>4935</v>
      </c>
      <c r="N75" t="s">
        <v>5032</v>
      </c>
      <c r="P75" s="21">
        <v>1</v>
      </c>
      <c r="Z75" s="33">
        <v>14</v>
      </c>
      <c r="AJ75" s="26" t="str">
        <f t="shared" si="4"/>
        <v xml:space="preserve">|BGCOLOR(#F5F5F5):Marverni Bare Chested Warrior|歩兵|&amp;ref(Nation/C_Gold.jpg,nolink,25x25,Gold);8&amp;ref(Nation/C_Resource.jpg,nolink,25x25,Resource);9&amp;ref(Nation/C_Recruitment.jpg,nolink,25x25,Recruitment Point);5|&amp;ref(Nation/R_Fort.jpg,nolink,25x25,Land Fortress);||&amp;ref(Nation/LivingLead.jpg,nolink,25x25,Living);|14|
|~|&gt;|&gt;|&gt;|&gt;|&gt;|BGCOLOR(#F5F5F5):長剣、投槍、盾を持つ軽歩兵。熊の入れ墨は筋力を与える|
</v>
      </c>
    </row>
    <row r="76" spans="1:36" x14ac:dyDescent="0.15">
      <c r="A76" t="str">
        <f t="shared" si="3"/>
        <v>-</v>
      </c>
      <c r="B76" t="s">
        <v>4997</v>
      </c>
      <c r="C76" t="s">
        <v>4998</v>
      </c>
      <c r="D76" t="s">
        <v>4927</v>
      </c>
      <c r="E76" t="s">
        <v>5031</v>
      </c>
      <c r="F76">
        <v>11</v>
      </c>
      <c r="G76">
        <v>17</v>
      </c>
      <c r="H76">
        <v>12</v>
      </c>
      <c r="I76" t="s">
        <v>4912</v>
      </c>
      <c r="L76" t="s">
        <v>4935</v>
      </c>
      <c r="N76" t="s">
        <v>5033</v>
      </c>
      <c r="P76" s="21">
        <v>1</v>
      </c>
      <c r="Z76" s="33">
        <v>12</v>
      </c>
      <c r="AJ76" s="26" t="str">
        <f t="shared" si="4"/>
        <v xml:space="preserve">|BGCOLOR(#F5F5F5):Marverni Noble Warrior|歩兵|&amp;ref(Nation/C_Gold.jpg,nolink,25x25,Gold);11&amp;ref(Nation/C_Resource.jpg,nolink,25x25,Resource);17&amp;ref(Nation/C_Recruitment.jpg,nolink,25x25,Recruitment Point);12|&amp;ref(Nation/R_Fort.jpg,nolink,25x25,Land Fortress);||&amp;ref(Nation/LivingLead.jpg,nolink,25x25,Living);|12|
|~|&gt;|&gt;|&gt;|&gt;|&gt;|BGCOLOR(#F5F5F5):長剣と盾を持つ歩兵。鎧を得てより無難な性能に|
</v>
      </c>
    </row>
    <row r="77" spans="1:36" x14ac:dyDescent="0.15">
      <c r="A77" t="str">
        <f t="shared" si="3"/>
        <v>-</v>
      </c>
      <c r="B77" t="s">
        <v>4997</v>
      </c>
      <c r="C77" t="s">
        <v>4998</v>
      </c>
      <c r="D77" t="s">
        <v>4927</v>
      </c>
      <c r="E77" t="s">
        <v>5034</v>
      </c>
      <c r="F77">
        <v>10</v>
      </c>
      <c r="G77">
        <v>8</v>
      </c>
      <c r="H77">
        <v>9</v>
      </c>
      <c r="I77" t="s">
        <v>4912</v>
      </c>
      <c r="L77" t="s">
        <v>4935</v>
      </c>
      <c r="N77" t="s">
        <v>5038</v>
      </c>
      <c r="P77" s="21">
        <v>1</v>
      </c>
      <c r="Z77" s="33">
        <v>14</v>
      </c>
      <c r="AJ77" s="26" t="str">
        <f t="shared" si="4"/>
        <v xml:space="preserve">|BGCOLOR(#F5F5F5):Ambibate Bare Chested Warrior|歩兵|&amp;ref(Nation/C_Gold.jpg,nolink,25x25,Gold);10&amp;ref(Nation/C_Resource.jpg,nolink,25x25,Resource);8&amp;ref(Nation/C_Recruitment.jpg,nolink,25x25,Recruitment Point);9|&amp;ref(Nation/R_Fort.jpg,nolink,25x25,Land Fortress);||&amp;ref(Nation/LivingLead.jpg,nolink,25x25,Living);|14|
|~|&gt;|&gt;|&gt;|&gt;|&gt;|BGCOLOR(#F5F5F5):長剣と盾を持つ軽歩兵。狼の入れ墨は攻撃技能を与える|
</v>
      </c>
    </row>
    <row r="78" spans="1:36" x14ac:dyDescent="0.15">
      <c r="A78" t="str">
        <f t="shared" si="3"/>
        <v>-</v>
      </c>
      <c r="B78" t="s">
        <v>4997</v>
      </c>
      <c r="C78" t="s">
        <v>4998</v>
      </c>
      <c r="D78" t="s">
        <v>4927</v>
      </c>
      <c r="E78" t="s">
        <v>5036</v>
      </c>
      <c r="F78">
        <v>14</v>
      </c>
      <c r="G78">
        <v>17</v>
      </c>
      <c r="H78">
        <v>18</v>
      </c>
      <c r="I78" t="s">
        <v>4912</v>
      </c>
      <c r="L78" t="s">
        <v>4935</v>
      </c>
      <c r="N78" t="s">
        <v>5037</v>
      </c>
      <c r="P78" s="21">
        <v>1</v>
      </c>
      <c r="Z78" s="33">
        <v>12</v>
      </c>
      <c r="AJ78" s="26" t="str">
        <f t="shared" si="4"/>
        <v xml:space="preserve">|BGCOLOR(#F5F5F5):Ambibate Noble Warrior|歩兵|&amp;ref(Nation/C_Gold.jpg,nolink,25x25,Gold);14&amp;ref(Nation/C_Resource.jpg,nolink,25x25,Resource);17&amp;ref(Nation/C_Recruitment.jpg,nolink,25x25,Recruitment Point);18|&amp;ref(Nation/R_Fort.jpg,nolink,25x25,Land Fortress);||&amp;ref(Nation/LivingLead.jpg,nolink,25x25,Living);|12|
|~|&gt;|&gt;|&gt;|&gt;|&gt;|BGCOLOR(#F5F5F5):長剣と盾を持つ歩兵。最も癖がない性能|
</v>
      </c>
    </row>
    <row r="79" spans="1:36" x14ac:dyDescent="0.15">
      <c r="A79" t="str">
        <f t="shared" si="3"/>
        <v>-</v>
      </c>
      <c r="B79" t="s">
        <v>4997</v>
      </c>
      <c r="C79" t="s">
        <v>4998</v>
      </c>
      <c r="D79" t="s">
        <v>4927</v>
      </c>
      <c r="E79" t="s">
        <v>5039</v>
      </c>
      <c r="F79">
        <v>11</v>
      </c>
      <c r="G79">
        <v>6</v>
      </c>
      <c r="H79">
        <v>12</v>
      </c>
      <c r="I79" t="s">
        <v>4912</v>
      </c>
      <c r="L79" t="s">
        <v>4935</v>
      </c>
      <c r="N79" t="s">
        <v>5041</v>
      </c>
      <c r="P79" s="21">
        <v>1</v>
      </c>
      <c r="Z79" s="33">
        <v>14</v>
      </c>
      <c r="AE79" s="21" t="s">
        <v>5047</v>
      </c>
      <c r="AJ79" s="26" t="str">
        <f t="shared" si="4"/>
        <v xml:space="preserve">|BGCOLOR(#F5F5F5):Carnute Bare Chested Warrior|歩兵|&amp;ref(Nation/C_Gold.jpg,nolink,25x25,Gold);11&amp;ref(Nation/C_Resource.jpg,nolink,25x25,Resource);6&amp;ref(Nation/C_Recruitment.jpg,nolink,25x25,Recruitment Point);12|&amp;ref(Nation/R_Fort.jpg,nolink,25x25,Land Fortress);||&amp;ref(Nation/LivingLead.jpg,nolink,25x25,Living);|14&amp;ref(Nation/Forest-Survival.jpg,nolink,25x25,Forest Survival);|
|~|&gt;|&gt;|&gt;|&gt;|&gt;|BGCOLOR(#F5F5F5):斧と盾を持つ軽歩兵。狂戦士。猪の入れ墨は強力な保護を与える|
</v>
      </c>
    </row>
    <row r="80" spans="1:36" x14ac:dyDescent="0.15">
      <c r="A80" t="str">
        <f t="shared" si="3"/>
        <v>-</v>
      </c>
      <c r="B80" t="s">
        <v>4997</v>
      </c>
      <c r="C80" t="s">
        <v>4998</v>
      </c>
      <c r="D80" t="s">
        <v>4927</v>
      </c>
      <c r="E80" t="s">
        <v>5040</v>
      </c>
      <c r="F80">
        <v>15</v>
      </c>
      <c r="G80">
        <v>15</v>
      </c>
      <c r="H80">
        <v>21</v>
      </c>
      <c r="I80" t="s">
        <v>4912</v>
      </c>
      <c r="L80" t="s">
        <v>4935</v>
      </c>
      <c r="N80" t="s">
        <v>5042</v>
      </c>
      <c r="P80" s="21">
        <v>1</v>
      </c>
      <c r="Z80" s="33">
        <v>12</v>
      </c>
      <c r="AE80" s="21" t="s">
        <v>5047</v>
      </c>
      <c r="AJ80" s="26" t="str">
        <f t="shared" si="4"/>
        <v xml:space="preserve">|BGCOLOR(#F5F5F5):Carnute Noble Warrior|歩兵|&amp;ref(Nation/C_Gold.jpg,nolink,25x25,Gold);15&amp;ref(Nation/C_Resource.jpg,nolink,25x25,Resource);15&amp;ref(Nation/C_Recruitment.jpg,nolink,25x25,Recruitment Point);21|&amp;ref(Nation/R_Fort.jpg,nolink,25x25,Land Fortress);||&amp;ref(Nation/LivingLead.jpg,nolink,25x25,Living);|12&amp;ref(Nation/Forest-Survival.jpg,nolink,25x25,Forest Survival);|
|~|&gt;|&gt;|&gt;|&gt;|&gt;|BGCOLOR(#F5F5F5):斧と盾を持つ歩兵。防具の分は即死しにくく狂戦士も活かされる|
</v>
      </c>
    </row>
    <row r="81" spans="1:36" x14ac:dyDescent="0.15">
      <c r="A81" t="str">
        <f t="shared" si="3"/>
        <v>-</v>
      </c>
      <c r="B81" t="s">
        <v>4997</v>
      </c>
      <c r="C81" t="s">
        <v>4998</v>
      </c>
      <c r="D81" t="s">
        <v>4927</v>
      </c>
      <c r="E81" t="s">
        <v>5043</v>
      </c>
      <c r="F81">
        <v>25</v>
      </c>
      <c r="G81">
        <v>18</v>
      </c>
      <c r="H81">
        <v>36</v>
      </c>
      <c r="I81" t="s">
        <v>4912</v>
      </c>
      <c r="L81" t="s">
        <v>5044</v>
      </c>
      <c r="N81" t="s">
        <v>5155</v>
      </c>
      <c r="P81" s="21">
        <v>1</v>
      </c>
      <c r="Z81" s="33">
        <v>18</v>
      </c>
      <c r="AJ81" s="26" t="str">
        <f t="shared" si="4"/>
        <v xml:space="preserve">|BGCOLOR(#F5F5F5):Eponi Knight|騎兵|&amp;ref(Nation/C_Gold.jpg,nolink,25x25,Gold);25&amp;ref(Nation/C_Resource.jpg,nolink,25x25,Resource);18&amp;ref(Nation/C_Recruitment.jpg,nolink,25x25,Recruitment Point);36|&amp;ref(Nation/R_Fort.jpg,nolink,25x25,Land Fortress);||&amp;ref(Nation/LivingLead.jpg,nolink,25x25,Living);|18|
|~|&gt;|&gt;|&gt;|&gt;|&gt;|BGCOLOR(#F5F5F5):長剣、投槍、盾を持つ騎兵。馬の入れ墨は防御技能と素早さを与える|
</v>
      </c>
    </row>
    <row r="82" spans="1:36" x14ac:dyDescent="0.15">
      <c r="A82" t="str">
        <f t="shared" si="3"/>
        <v>EA Marverni 兵士 E</v>
      </c>
      <c r="B82" t="s">
        <v>4997</v>
      </c>
      <c r="C82" t="s">
        <v>4998</v>
      </c>
      <c r="D82" t="s">
        <v>4927</v>
      </c>
      <c r="E82" t="s">
        <v>5045</v>
      </c>
      <c r="F82">
        <v>24</v>
      </c>
      <c r="G82">
        <v>15</v>
      </c>
      <c r="H82">
        <v>29</v>
      </c>
      <c r="I82" t="s">
        <v>4924</v>
      </c>
      <c r="K82" t="s">
        <v>5010</v>
      </c>
      <c r="L82" t="s">
        <v>4935</v>
      </c>
      <c r="M82" t="s">
        <v>6264</v>
      </c>
      <c r="N82" t="s">
        <v>5046</v>
      </c>
      <c r="P82" s="21">
        <v>1</v>
      </c>
      <c r="Z82" s="33">
        <v>12</v>
      </c>
      <c r="AE82" s="21" t="s">
        <v>5047</v>
      </c>
      <c r="AJ82" s="26" t="str">
        <f t="shared" si="4"/>
        <v xml:space="preserve">|BGCOLOR(#F5F5F5):Boar Warrior|歩兵&amp;ref(Nation/Sacred.jpg,nolink,25x25,Sacred);|&amp;ref(Nation/C_Gold.jpg,nolink,25x25,Gold);24&amp;ref(Nation/C_Resource.jpg,nolink,25x25,Resource);15&amp;ref(Nation/C_Recruitment.jpg,nolink,25x25,Recruitment Point);29|&amp;ref(Nation/R_Capital.jpg,nolink,25x25,National Capital);|&amp;ref(Spell/P_Holy.jpg,nolink,25x25,Temple Needed);|&amp;ref(Nation/LivingLead.jpg,nolink,25x25,Living);|12&amp;ref(Nation/Forest-Survival.jpg,nolink,25x25,Forest Survival);|
|~|&gt;|&gt;|&gt;|&gt;|&gt;|BGCOLOR(#F5F5F5):斧と盾を持つ歩兵。強力な狂戦士技能と護衛技能を持つ|
</v>
      </c>
    </row>
    <row r="83" spans="1:36" x14ac:dyDescent="0.15">
      <c r="A83" t="str">
        <f t="shared" si="3"/>
        <v>EA Sauromatia 指揮官 S</v>
      </c>
      <c r="B83" t="s">
        <v>5100</v>
      </c>
      <c r="C83" t="s">
        <v>5099</v>
      </c>
      <c r="D83" t="s">
        <v>5098</v>
      </c>
      <c r="E83" t="s">
        <v>5096</v>
      </c>
      <c r="F83">
        <v>25</v>
      </c>
      <c r="G83">
        <v>4</v>
      </c>
      <c r="H83">
        <v>1</v>
      </c>
      <c r="I83" t="s">
        <v>5097</v>
      </c>
      <c r="L83" t="s">
        <v>5101</v>
      </c>
      <c r="N83" t="s">
        <v>5102</v>
      </c>
      <c r="O83" s="24">
        <v>0</v>
      </c>
      <c r="P83" s="21">
        <v>0</v>
      </c>
      <c r="Q83" s="21">
        <v>0</v>
      </c>
      <c r="R83" s="29">
        <v>0</v>
      </c>
      <c r="Z83" s="33">
        <v>16</v>
      </c>
      <c r="AE83" s="21" t="s">
        <v>5103</v>
      </c>
      <c r="AJ83" s="26" t="str">
        <f t="shared" si="4"/>
        <v xml:space="preserve">|BGCOLOR(#F5F5F5):Scout|斥候|&amp;ref(Nation/C_Gold.jpg,nolink,25x25,Gold);25&amp;ref(Nation/C_Resource.jpg,nolink,25x25,Resource);4&amp;ref(Nation/C_Command.jpg,nolink,25x25,Commander Point);1|&amp;ref(Nation/R_Fort.jpg,nolink,25x25,Land Fortress);|||16&amp;ref(Nation/Forest-Survival.jpg,nolink,25x25,Forest Survival);&amp;ref(Nation/Mountain-Survival.jpg,nolink,25x25,Mountain Survival);|
|~|&gt;|&gt;|&gt;|&gt;|&gt;|BGCOLOR(#F5F5F5):標準的な斥候。敵地の偵察を担う。山地、森林適応|
</v>
      </c>
    </row>
    <row r="84" spans="1:36" x14ac:dyDescent="0.15">
      <c r="A84" t="str">
        <f t="shared" si="3"/>
        <v>-</v>
      </c>
      <c r="B84" t="s">
        <v>5100</v>
      </c>
      <c r="C84" t="s">
        <v>5099</v>
      </c>
      <c r="D84" t="s">
        <v>5098</v>
      </c>
      <c r="E84" t="s">
        <v>5104</v>
      </c>
      <c r="F84">
        <v>60</v>
      </c>
      <c r="G84">
        <v>14</v>
      </c>
      <c r="H84">
        <v>1</v>
      </c>
      <c r="I84" t="s">
        <v>5097</v>
      </c>
      <c r="L84" t="s">
        <v>5098</v>
      </c>
      <c r="N84" t="s">
        <v>5107</v>
      </c>
      <c r="O84" s="24">
        <v>2</v>
      </c>
      <c r="P84" s="21">
        <v>40</v>
      </c>
      <c r="Q84" s="21">
        <v>0</v>
      </c>
      <c r="R84" s="29">
        <v>0</v>
      </c>
      <c r="S84" s="24">
        <v>1</v>
      </c>
      <c r="Z84" s="33">
        <v>20</v>
      </c>
      <c r="AJ84" s="26" t="str">
        <f t="shared" si="4"/>
        <v xml:space="preserve">|BGCOLOR(#F5F5F5):Chieftain|指揮官|&amp;ref(Nation/C_Gold.jpg,nolink,25x25,Gold);60&amp;ref(Nation/C_Resource.jpg,nolink,25x25,Resource);14&amp;ref(Nation/C_Command.jpg,nolink,25x25,Commander Point);1|&amp;ref(Nation/R_Fort.jpg,nolink,25x25,Land Fortress);||&amp;ref(Nation/Squad.jpg,nolink,25x25,Squad);2&amp;ref(Nation/LivingLead.jpg,nolink,25x25,Leadership);40&amp;ref(Item/Inspirational.jpg,nolink,25x25,Inspirational (+1));|20|
|~|&gt;|&gt;|&gt;|&gt;|&gt;|BGCOLOR(#F5F5F5):基本的な指揮官。上限は劣るが行軍は最も早い|
</v>
      </c>
    </row>
    <row r="85" spans="1:36" x14ac:dyDescent="0.15">
      <c r="A85" t="str">
        <f t="shared" si="3"/>
        <v>-</v>
      </c>
      <c r="B85" t="s">
        <v>5100</v>
      </c>
      <c r="C85" t="s">
        <v>5099</v>
      </c>
      <c r="D85" t="s">
        <v>5098</v>
      </c>
      <c r="E85" t="s">
        <v>5105</v>
      </c>
      <c r="F85">
        <v>90</v>
      </c>
      <c r="G85">
        <v>37</v>
      </c>
      <c r="H85">
        <v>1</v>
      </c>
      <c r="I85" t="s">
        <v>5097</v>
      </c>
      <c r="L85" t="s">
        <v>5098</v>
      </c>
      <c r="N85" t="s">
        <v>5106</v>
      </c>
      <c r="O85" s="24">
        <v>3</v>
      </c>
      <c r="P85" s="21">
        <v>80</v>
      </c>
      <c r="Q85" s="21">
        <v>0</v>
      </c>
      <c r="R85" s="29">
        <v>0</v>
      </c>
      <c r="S85" s="24">
        <v>1</v>
      </c>
      <c r="Z85" s="33">
        <v>16</v>
      </c>
      <c r="AJ85" s="26" t="str">
        <f t="shared" si="4"/>
        <v xml:space="preserve">|BGCOLOR(#F5F5F5):Sauromatian Manflayer|指揮官|&amp;ref(Nation/C_Gold.jpg,nolink,25x25,Gold);90&amp;ref(Nation/C_Resource.jpg,nolink,25x25,Resource);37&amp;ref(Nation/C_Command.jpg,nolink,25x25,Commander Point);1|&amp;ref(Nation/R_Fort.jpg,nolink,25x25,Land Fortress);||&amp;ref(Nation/Squad.jpg,nolink,25x25,Squad);3&amp;ref(Nation/LivingLead.jpg,nolink,25x25,Leadership);80&amp;ref(Item/Inspirational.jpg,nolink,25x25,Inspirational (+1));|16|
|~|&gt;|&gt;|&gt;|&gt;|&gt;|BGCOLOR(#F5F5F5):上位指揮官。優秀な指揮上限に士気向上能力も保有|
</v>
      </c>
    </row>
    <row r="86" spans="1:36" x14ac:dyDescent="0.15">
      <c r="A86" t="str">
        <f t="shared" si="3"/>
        <v>-</v>
      </c>
      <c r="B86" t="s">
        <v>5100</v>
      </c>
      <c r="C86" t="s">
        <v>5099</v>
      </c>
      <c r="D86" t="s">
        <v>5098</v>
      </c>
      <c r="E86" t="s">
        <v>5108</v>
      </c>
      <c r="F86">
        <v>130</v>
      </c>
      <c r="G86">
        <v>34</v>
      </c>
      <c r="H86">
        <v>1</v>
      </c>
      <c r="I86" t="s">
        <v>5097</v>
      </c>
      <c r="K86" t="s">
        <v>5112</v>
      </c>
      <c r="L86" t="s">
        <v>5109</v>
      </c>
      <c r="M86" t="s">
        <v>6264</v>
      </c>
      <c r="N86" t="s">
        <v>5110</v>
      </c>
      <c r="O86" s="24">
        <v>3</v>
      </c>
      <c r="P86" s="21">
        <v>80</v>
      </c>
      <c r="Q86" s="21">
        <v>0</v>
      </c>
      <c r="R86" s="29">
        <v>0</v>
      </c>
      <c r="Z86" s="33">
        <v>18</v>
      </c>
      <c r="AJ86" s="26" t="str">
        <f t="shared" si="4"/>
        <v xml:space="preserve">|BGCOLOR(#F5F5F5):Warrior Priestess|聖職者&amp;ref(Nation/Sacred.jpg,nolink,25x25,Sacred);|&amp;ref(Nation/C_Gold.jpg,nolink,25x25,Gold);130&amp;ref(Nation/C_Resource.jpg,nolink,25x25,Resource);34&amp;ref(Nation/C_Command.jpg,nolink,25x25,Commander Point);1|&amp;ref(Nation/R_Fort.jpg,nolink,25x25,Land Fortress);|&amp;ref(Spell/P_Holy.jpg,nolink,25x25,Temple Needed);|&amp;ref(Nation/Squad.jpg,nolink,25x25,Squad);3&amp;ref(Nation/LivingLead.jpg,nolink,25x25,Leadership);80|18|
|~|&gt;|&gt;|&gt;|&gt;|&gt;|BGCOLOR(#F5F5F5):レベル1の聖職者。上位指揮官も兼任する|
</v>
      </c>
    </row>
    <row r="87" spans="1:36" x14ac:dyDescent="0.15">
      <c r="A87" t="str">
        <f t="shared" si="3"/>
        <v>-</v>
      </c>
      <c r="B87" t="s">
        <v>5100</v>
      </c>
      <c r="C87" t="s">
        <v>5099</v>
      </c>
      <c r="D87" t="s">
        <v>5098</v>
      </c>
      <c r="E87" t="s">
        <v>5111</v>
      </c>
      <c r="F87">
        <v>165</v>
      </c>
      <c r="G87">
        <v>34</v>
      </c>
      <c r="H87">
        <v>2</v>
      </c>
      <c r="I87" t="s">
        <v>5097</v>
      </c>
      <c r="K87" t="s">
        <v>5113</v>
      </c>
      <c r="L87" t="s">
        <v>5098</v>
      </c>
      <c r="M87" t="s">
        <v>6264</v>
      </c>
      <c r="N87" t="s">
        <v>5114</v>
      </c>
      <c r="O87" s="24">
        <v>4</v>
      </c>
      <c r="P87" s="21">
        <v>120</v>
      </c>
      <c r="Q87" s="21">
        <v>0</v>
      </c>
      <c r="R87" s="29">
        <v>0</v>
      </c>
      <c r="Z87" s="33">
        <v>18</v>
      </c>
      <c r="AJ87" s="26" t="str">
        <f t="shared" si="4"/>
        <v xml:space="preserve">|BGCOLOR(#F5F5F5):Warrior Queen|指揮官&amp;ref(Nation/Sacred.jpg,nolink,25x25,Sacred);|&amp;ref(Nation/C_Gold.jpg,nolink,25x25,Gold);165&amp;ref(Nation/C_Resource.jpg,nolink,25x25,Resource);34&amp;ref(Nation/C_Command.jpg,nolink,25x25,Commander Point);2|&amp;ref(Nation/R_Fort.jpg,nolink,25x25,Land Fortress);|&amp;ref(Spell/P_Holy.jpg,nolink,25x25,Temple Needed);|&amp;ref(Nation/Squad.jpg,nolink,25x25,Squad);4&amp;ref(Nation/LivingLead.jpg,nolink,25x25,Leadership);120|18|
|~|&gt;|&gt;|&gt;|&gt;|&gt;|BGCOLOR(#F5F5F5):最上位指揮官。下位共々略奪も得意とする|
</v>
      </c>
    </row>
    <row r="88" spans="1:36" x14ac:dyDescent="0.15">
      <c r="A88" t="str">
        <f t="shared" si="3"/>
        <v>-</v>
      </c>
      <c r="B88" t="s">
        <v>5100</v>
      </c>
      <c r="C88" t="s">
        <v>5099</v>
      </c>
      <c r="D88" t="s">
        <v>5098</v>
      </c>
      <c r="E88" t="s">
        <v>5115</v>
      </c>
      <c r="F88">
        <v>55</v>
      </c>
      <c r="G88">
        <v>4</v>
      </c>
      <c r="H88">
        <v>2</v>
      </c>
      <c r="I88" t="s">
        <v>5097</v>
      </c>
      <c r="L88" t="s">
        <v>5116</v>
      </c>
      <c r="N88" t="s">
        <v>5117</v>
      </c>
      <c r="O88" s="24">
        <v>1</v>
      </c>
      <c r="P88" s="21">
        <v>10</v>
      </c>
      <c r="Q88" s="21" t="s">
        <v>5118</v>
      </c>
      <c r="R88" s="29">
        <v>0</v>
      </c>
      <c r="Z88" s="33">
        <v>14</v>
      </c>
      <c r="AJ88" s="26" t="str">
        <f t="shared" si="4"/>
        <v xml:space="preserve">|BGCOLOR(#F5F5F5):Soothsayer|魔術師|&amp;ref(Nation/C_Gold.jpg,nolink,25x25,Gold);55&amp;ref(Nation/C_Resource.jpg,nolink,25x25,Resource);4&amp;ref(Nation/C_Command.jpg,nolink,25x25,Commander Point);2|&amp;ref(Nation/R_Fort.jpg,nolink,25x25,Land Fortress);||&amp;ref(Nation/Squad.jpg,nolink,25x25,Squad);1&amp;ref(Nation/LivingLead.jpg,nolink,25x25,Leadership);10&amp;ref(Nation/MagicLead.jpg,nolink,25x25,Magic Leadership);0+|14|
|~|&gt;|&gt;|&gt;|&gt;|&gt;|BGCOLOR(#F5F5F5):高確率で星魔法を持つ占師。雇用に研究所が必要ない|
</v>
      </c>
    </row>
    <row r="89" spans="1:36" x14ac:dyDescent="0.15">
      <c r="A89" t="str">
        <f t="shared" si="3"/>
        <v>-</v>
      </c>
      <c r="B89" t="s">
        <v>5100</v>
      </c>
      <c r="C89" t="s">
        <v>5099</v>
      </c>
      <c r="D89" t="s">
        <v>5098</v>
      </c>
      <c r="E89" t="s">
        <v>5119</v>
      </c>
      <c r="F89">
        <v>45</v>
      </c>
      <c r="G89">
        <v>1</v>
      </c>
      <c r="H89">
        <v>2</v>
      </c>
      <c r="I89" t="s">
        <v>5097</v>
      </c>
      <c r="J89" t="s">
        <v>5112</v>
      </c>
      <c r="L89" t="s">
        <v>5116</v>
      </c>
      <c r="N89" t="s">
        <v>5120</v>
      </c>
      <c r="O89" s="24">
        <v>1</v>
      </c>
      <c r="P89" s="21">
        <v>10</v>
      </c>
      <c r="Q89" s="21">
        <v>0</v>
      </c>
      <c r="R89" s="29">
        <v>30</v>
      </c>
      <c r="Z89" s="33">
        <v>16</v>
      </c>
      <c r="AJ89" s="26" t="str">
        <f t="shared" si="4"/>
        <v xml:space="preserve">|BGCOLOR(#F5F5F5):Spirit Guide|魔術師|&amp;ref(Nation/C_Gold.jpg,nolink,25x25,Gold);45&amp;ref(Nation/C_Resource.jpg,nolink,25x25,Resource);1&amp;ref(Nation/C_Command.jpg,nolink,25x25,Commander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Needed);|&amp;ref(Nation/Squad.jpg,nolink,25x25,Squad);1&amp;ref(Nation/LivingLead.jpg,nolink,25x25,Leadership);10&amp;ref(Nation/UndeadLead.jpg,nolink,25x25,Undead Leadership);30|16|
|~|&gt;|&gt;|&gt;|&gt;|&gt;|BGCOLOR(#F5F5F5):死の魔法技能を持つ。安価で研究にも向く|
</v>
      </c>
    </row>
    <row r="90" spans="1:36" x14ac:dyDescent="0.15">
      <c r="A90" t="str">
        <f t="shared" si="3"/>
        <v>-</v>
      </c>
      <c r="B90" t="s">
        <v>5100</v>
      </c>
      <c r="C90" t="s">
        <v>5099</v>
      </c>
      <c r="D90" t="s">
        <v>5098</v>
      </c>
      <c r="E90" t="s">
        <v>5121</v>
      </c>
      <c r="F90">
        <v>145</v>
      </c>
      <c r="G90">
        <v>1</v>
      </c>
      <c r="H90">
        <v>2</v>
      </c>
      <c r="I90" t="s">
        <v>5097</v>
      </c>
      <c r="J90" t="s">
        <v>5113</v>
      </c>
      <c r="L90" t="s">
        <v>5116</v>
      </c>
      <c r="N90" t="s">
        <v>5122</v>
      </c>
      <c r="O90" s="24">
        <v>1</v>
      </c>
      <c r="P90" s="21">
        <v>10</v>
      </c>
      <c r="Q90" s="21">
        <v>15</v>
      </c>
      <c r="R90" s="29">
        <v>60</v>
      </c>
      <c r="Z90" s="33">
        <v>16</v>
      </c>
      <c r="AJ90" s="26" t="str">
        <f t="shared" si="4"/>
        <v xml:space="preserve">|BGCOLOR(#F5F5F5):Enarie|魔術師|&amp;ref(Nation/C_Gold.jpg,nolink,25x25,Gold);145&amp;ref(Nation/C_Resource.jpg,nolink,25x25,Resource);1&amp;ref(Nation/C_Command.jpg,nolink,25x25,Commander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Leadership);60|16|
|~|&gt;|&gt;|&gt;|&gt;|&gt;|BGCOLOR(#F5F5F5):死、緑、星の魔法技能を持つ。不幸への対処も可能|
</v>
      </c>
    </row>
    <row r="91" spans="1:36" x14ac:dyDescent="0.15">
      <c r="A91" t="str">
        <f t="shared" si="3"/>
        <v>-</v>
      </c>
      <c r="B91" t="s">
        <v>5100</v>
      </c>
      <c r="C91" t="s">
        <v>5099</v>
      </c>
      <c r="D91" t="s">
        <v>5098</v>
      </c>
      <c r="E91" t="s">
        <v>5123</v>
      </c>
      <c r="F91">
        <v>180</v>
      </c>
      <c r="G91">
        <v>16</v>
      </c>
      <c r="H91">
        <v>2</v>
      </c>
      <c r="I91" t="s">
        <v>5097</v>
      </c>
      <c r="J91" t="s">
        <v>5112</v>
      </c>
      <c r="K91" t="s">
        <v>5113</v>
      </c>
      <c r="L91" t="s">
        <v>5109</v>
      </c>
      <c r="M91" t="s">
        <v>6264</v>
      </c>
      <c r="N91" t="s">
        <v>5124</v>
      </c>
      <c r="O91" s="24">
        <v>3</v>
      </c>
      <c r="P91" s="21">
        <v>80</v>
      </c>
      <c r="Q91" s="21" t="s">
        <v>5125</v>
      </c>
      <c r="R91" s="29" t="s">
        <v>5118</v>
      </c>
      <c r="Z91" s="33">
        <v>18</v>
      </c>
      <c r="AJ91" s="26" t="str">
        <f t="shared" si="4"/>
        <v xml:space="preserve">|BGCOLOR(#F5F5F5):Warrior Sorceress|聖職者&amp;ref(Nation/Sacred.jpg,nolink,25x25,Sacred);|&amp;ref(Nation/C_Gold.jpg,nolink,25x25,Gold);180&amp;ref(Nation/C_Resource.jpg,nolink,25x25,Resource);16&amp;ref(Nation/C_Command.jpg,nolink,25x25,Commander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Leadership);5+&amp;ref(Nation/UndeadLead.jpg,nolink,25x25,Undead Leadership);0+|18|
|~|&gt;|&gt;|&gt;|&gt;|&gt;|BGCOLOR(#F5F5F5):レベル1の聖職者。緑などの魔法技能を持つ戦闘魔術師でもある|
</v>
      </c>
    </row>
    <row r="92" spans="1:36" x14ac:dyDescent="0.15">
      <c r="A92" t="str">
        <f t="shared" si="3"/>
        <v>-</v>
      </c>
      <c r="B92" t="s">
        <v>5100</v>
      </c>
      <c r="C92" t="s">
        <v>5099</v>
      </c>
      <c r="D92" t="s">
        <v>5098</v>
      </c>
      <c r="E92" t="s">
        <v>5126</v>
      </c>
      <c r="F92">
        <v>145</v>
      </c>
      <c r="G92">
        <v>14</v>
      </c>
      <c r="H92">
        <v>1</v>
      </c>
      <c r="I92" t="s">
        <v>5130</v>
      </c>
      <c r="K92" t="s">
        <v>5112</v>
      </c>
      <c r="L92" t="s">
        <v>5098</v>
      </c>
      <c r="M92" t="s">
        <v>6264</v>
      </c>
      <c r="N92" t="s">
        <v>5127</v>
      </c>
      <c r="O92" s="24">
        <v>3</v>
      </c>
      <c r="P92" s="21">
        <v>80</v>
      </c>
      <c r="Q92" s="21">
        <v>0</v>
      </c>
      <c r="R92" s="29">
        <v>0</v>
      </c>
      <c r="S92" s="24">
        <v>1</v>
      </c>
      <c r="Z92" s="33">
        <v>16</v>
      </c>
      <c r="AG92" s="21" t="s">
        <v>5128</v>
      </c>
      <c r="AJ92" s="26" t="str">
        <f t="shared" si="4"/>
        <v xml:space="preserve">|BGCOLOR(#F5F5F5):Manflayer|指揮官&amp;ref(Nation/Sacred.jpg,nolink,25x25,Sacred);|&amp;ref(Nation/C_Gold.jpg,nolink,25x25,Gold);145&amp;ref(Nation/C_Resource.jpg,nolink,25x25,Resource);14&amp;ref(Nation/C_Command.jpg,nolink,25x25,Commander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(+1));|16&amp;ref(Nation/Swimming.jpg,nolink,25x25,Swimming);|
|~|&gt;|&gt;|&gt;|&gt;|&gt;|BGCOLOR(#F5F5F5):上位指揮官二号。川を自由に渡れる|
</v>
      </c>
    </row>
    <row r="93" spans="1:36" x14ac:dyDescent="0.15">
      <c r="A93" t="str">
        <f t="shared" si="3"/>
        <v>-</v>
      </c>
      <c r="B93" t="s">
        <v>5100</v>
      </c>
      <c r="C93" t="s">
        <v>5099</v>
      </c>
      <c r="D93" t="s">
        <v>5098</v>
      </c>
      <c r="E93" t="s">
        <v>5129</v>
      </c>
      <c r="F93">
        <v>390</v>
      </c>
      <c r="G93">
        <v>13</v>
      </c>
      <c r="H93">
        <v>4</v>
      </c>
      <c r="I93" t="s">
        <v>5130</v>
      </c>
      <c r="J93" t="s">
        <v>5112</v>
      </c>
      <c r="K93" t="s">
        <v>5113</v>
      </c>
      <c r="L93" t="s">
        <v>5116</v>
      </c>
      <c r="M93" t="s">
        <v>6264</v>
      </c>
      <c r="N93" t="s">
        <v>5131</v>
      </c>
      <c r="O93" s="24">
        <v>4</v>
      </c>
      <c r="P93" s="21">
        <v>120</v>
      </c>
      <c r="Q93" s="21" t="s">
        <v>5132</v>
      </c>
      <c r="R93" s="29" t="s">
        <v>5133</v>
      </c>
      <c r="Z93" s="33">
        <v>16</v>
      </c>
      <c r="AG93" s="21" t="s">
        <v>5128</v>
      </c>
      <c r="AJ93" s="26" t="str">
        <f t="shared" si="4"/>
        <v xml:space="preserve">|BGCOLOR(#F5F5F5):Witch King|魔術師&amp;ref(Nation/Sacred.jpg,nolink,25x25,Sacred);|&amp;ref(Nation/C_Gold.jpg,nolink,25x25,Gold);390&amp;ref(Nation/C_Resource.jpg,nolink,25x25,Resource);13&amp;ref(Nation/C_Command.jpg,nolink,25x25,Commander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Leadership);10+&amp;ref(Nation/UndeadLead.jpg,nolink,25x25,Undead Leadership);95+|16&amp;ref(Nation/Swimming.jpg,nolink,25x25,Swimming);|
|~|&gt;|&gt;|&gt;|&gt;|&gt;|BGCOLOR(#F5F5F5):死、緑、血などの魔法技能を持つ。優れた指揮官でもある|
</v>
      </c>
    </row>
    <row r="94" spans="1:36" x14ac:dyDescent="0.15">
      <c r="A94" t="str">
        <f t="shared" si="3"/>
        <v>EA Sauromatia 指揮官 E</v>
      </c>
      <c r="B94" t="s">
        <v>5100</v>
      </c>
      <c r="C94" t="s">
        <v>5099</v>
      </c>
      <c r="D94" t="s">
        <v>5098</v>
      </c>
      <c r="E94" t="s">
        <v>5134</v>
      </c>
      <c r="F94">
        <v>25</v>
      </c>
      <c r="G94">
        <v>10</v>
      </c>
      <c r="H94">
        <v>1</v>
      </c>
      <c r="I94" t="s">
        <v>5130</v>
      </c>
      <c r="L94" t="s">
        <v>5098</v>
      </c>
      <c r="N94" t="s">
        <v>5135</v>
      </c>
      <c r="O94" s="24">
        <v>1</v>
      </c>
      <c r="P94" s="21">
        <v>10</v>
      </c>
      <c r="Q94" s="21">
        <v>0</v>
      </c>
      <c r="R94" s="29">
        <v>0</v>
      </c>
      <c r="U94" s="29">
        <v>2</v>
      </c>
      <c r="Z94" s="33">
        <v>16</v>
      </c>
      <c r="AE94" s="21" t="s">
        <v>9338</v>
      </c>
      <c r="AG94" s="21" t="s">
        <v>5128</v>
      </c>
      <c r="AJ94" s="26" t="str">
        <f t="shared" si="4"/>
        <v xml:space="preserve">|BGCOLOR(#F5F5F5):Hydra Tamer|指揮官|&amp;ref(Nation/C_Gold.jpg,nolink,25x25,Gold);25&amp;ref(Nation/C_Resource.jpg,nolink,25x25,Resource);10&amp;ref(Nation/C_Command.jpg,nolink,25x25,Commander Point);1|&amp;ref(Nation/R_Capital.jpg,nolink,25x25,National Capital);||&amp;ref(Nation/Squad.jpg,nolink,25x25,Squad);1&amp;ref(Nation/LivingLead.jpg,nolink,25x25,Leadership);10&amp;ref(Item/Beastmaster.jpg,nolink,25x25,Beastmaster (+2));|16&amp;ref(Nation/Swamp-Survival.jpg,nolink,25x25,Swamp Survival);&amp;ref(Nation/Swimming.jpg,nolink,25x25,Swimming);|
|~|&gt;|&gt;|&gt;|&gt;|&gt;|BGCOLOR(#F5F5F5):動物向けの指揮官。毒物に強くHydraの指揮に向く|
</v>
      </c>
    </row>
    <row r="95" spans="1:36" x14ac:dyDescent="0.15">
      <c r="A95" t="str">
        <f t="shared" si="3"/>
        <v>EA Sauromatia 兵士 S</v>
      </c>
      <c r="B95" t="s">
        <v>5100</v>
      </c>
      <c r="C95" t="s">
        <v>5099</v>
      </c>
      <c r="D95" t="s">
        <v>5136</v>
      </c>
      <c r="E95" t="s">
        <v>5137</v>
      </c>
      <c r="F95">
        <v>10</v>
      </c>
      <c r="G95">
        <v>5</v>
      </c>
      <c r="H95">
        <v>9</v>
      </c>
      <c r="I95" t="s">
        <v>5097</v>
      </c>
      <c r="L95" t="s">
        <v>5138</v>
      </c>
      <c r="N95" t="s">
        <v>5139</v>
      </c>
      <c r="P95" s="21">
        <v>1</v>
      </c>
      <c r="Z95" s="33">
        <v>14</v>
      </c>
      <c r="AJ95" s="26" t="str">
        <f t="shared" si="4"/>
        <v xml:space="preserve">|BGCOLOR(#F5F5F5):Sauromatian Archer|射手|&amp;ref(Nation/C_Gold.jpg,nolink,25x25,Gold);10&amp;ref(Nation/C_Resource.jpg,nolink,25x25,Resource);5&amp;ref(Nation/C_Recruitment.jpg,nolink,25x25,Recruitment Point);9|&amp;ref(Nation/R_Fort.jpg,nolink,25x25,Land Fortress);||&amp;ref(Nation/LivingLead.jpg,nolink,25x25,Living);|14|
|~|&gt;|&gt;|&gt;|&gt;|&gt;|BGCOLOR(#F5F5F5):高い技量と士気を持つ弓兵。武器も複合弓で強力|
</v>
      </c>
    </row>
    <row r="96" spans="1:36" x14ac:dyDescent="0.15">
      <c r="A96" t="str">
        <f t="shared" si="3"/>
        <v>-</v>
      </c>
      <c r="B96" t="s">
        <v>5100</v>
      </c>
      <c r="C96" t="s">
        <v>5099</v>
      </c>
      <c r="D96" t="s">
        <v>5136</v>
      </c>
      <c r="E96" t="s">
        <v>5140</v>
      </c>
      <c r="F96">
        <v>12</v>
      </c>
      <c r="G96">
        <v>12</v>
      </c>
      <c r="H96">
        <v>14</v>
      </c>
      <c r="I96" t="s">
        <v>5097</v>
      </c>
      <c r="L96" t="s">
        <v>5141</v>
      </c>
      <c r="N96" t="s">
        <v>5142</v>
      </c>
      <c r="P96" s="21">
        <v>1</v>
      </c>
      <c r="Z96" s="33">
        <v>12</v>
      </c>
      <c r="AJ96" s="26" t="str">
        <f t="shared" si="4"/>
        <v xml:space="preserve">|BGCOLOR(#F5F5F5):Sauromatian Amazon|歩兵|&amp;ref(Nation/C_Gold.jpg,nolink,25x25,Gold);12&amp;ref(Nation/C_Resource.jpg,nolink,25x25,Resource);12&amp;ref(Nation/C_Recruitment.jpg,nolink,25x25,Recruitment Point);14|&amp;ref(Nation/R_Fort.jpg,nolink,25x25,Land Fortress);||&amp;ref(Nation/LivingLead.jpg,nolink,25x25,Living);|12|
|~|&gt;|&gt;|&gt;|&gt;|&gt;|BGCOLOR(#F5F5F5):槍と盾を持つ歩兵。蛇の入れ墨は魔法抵抗を与える|
</v>
      </c>
    </row>
    <row r="97" spans="1:36" x14ac:dyDescent="0.15">
      <c r="A97" t="str">
        <f t="shared" si="3"/>
        <v>-</v>
      </c>
      <c r="B97" t="s">
        <v>5100</v>
      </c>
      <c r="C97" t="s">
        <v>5099</v>
      </c>
      <c r="D97" t="s">
        <v>5136</v>
      </c>
      <c r="E97" t="s">
        <v>5143</v>
      </c>
      <c r="F97">
        <v>20</v>
      </c>
      <c r="G97">
        <v>12</v>
      </c>
      <c r="H97">
        <v>24</v>
      </c>
      <c r="I97" t="s">
        <v>5097</v>
      </c>
      <c r="L97" t="s">
        <v>5144</v>
      </c>
      <c r="N97" t="s">
        <v>5147</v>
      </c>
      <c r="P97" s="21">
        <v>1</v>
      </c>
      <c r="Z97" s="33">
        <v>18</v>
      </c>
      <c r="AJ97" s="26" t="str">
        <f t="shared" si="4"/>
        <v xml:space="preserve">|BGCOLOR(#F5F5F5):Raider|騎兵|&amp;ref(Nation/C_Gold.jpg,nolink,25x25,Gold);20&amp;ref(Nation/C_Resource.jpg,nolink,25x25,Resource);12&amp;ref(Nation/C_Recruitment.jpg,nolink,25x25,Recruitment Point);24|&amp;ref(Nation/R_Fort.jpg,nolink,25x25,Land Fortress);||&amp;ref(Nation/LivingLead.jpg,nolink,25x25,Living);|18|
|~|&gt;|&gt;|&gt;|&gt;|&gt;|BGCOLOR(#F5F5F5):槍、複合弓、小盾を持つ騎兵。牽制と白兵戦の両方をこなす|
</v>
      </c>
    </row>
    <row r="98" spans="1:36" x14ac:dyDescent="0.15">
      <c r="A98" t="str">
        <f t="shared" si="3"/>
        <v>-</v>
      </c>
      <c r="B98" t="s">
        <v>5100</v>
      </c>
      <c r="C98" t="s">
        <v>5099</v>
      </c>
      <c r="D98" t="s">
        <v>5136</v>
      </c>
      <c r="E98" t="s">
        <v>5145</v>
      </c>
      <c r="F98">
        <v>20</v>
      </c>
      <c r="G98">
        <v>14</v>
      </c>
      <c r="H98">
        <v>24</v>
      </c>
      <c r="I98" t="s">
        <v>5097</v>
      </c>
      <c r="L98" t="s">
        <v>5144</v>
      </c>
      <c r="N98" t="s">
        <v>5156</v>
      </c>
      <c r="P98" s="21">
        <v>1</v>
      </c>
      <c r="Z98" s="33">
        <v>18</v>
      </c>
      <c r="AJ98" s="26" t="str">
        <f t="shared" si="4"/>
        <v xml:space="preserve">|BGCOLOR(#F5F5F5):Lancer|騎兵|&amp;ref(Nation/C_Gold.jpg,nolink,25x25,Gold);20&amp;ref(Nation/C_Resource.jpg,nolink,25x25,Resource);14&amp;ref(Nation/C_Recruitment.jpg,nolink,25x25,Recruitment Point);24|&amp;ref(Nation/R_Fort.jpg,nolink,25x25,Land Fortress);||&amp;ref(Nation/LivingLead.jpg,nolink,25x25,Living);|18|
|~|&gt;|&gt;|&gt;|&gt;|&gt;|BGCOLOR(#F5F5F5):軽突撃槍と小盾を持つ騎兵。馬の入れ墨は攻撃技能と素早さを与える|
</v>
      </c>
    </row>
    <row r="99" spans="1:36" x14ac:dyDescent="0.15">
      <c r="A99" t="str">
        <f t="shared" si="3"/>
        <v>-</v>
      </c>
      <c r="B99" t="s">
        <v>5100</v>
      </c>
      <c r="C99" t="s">
        <v>5099</v>
      </c>
      <c r="D99" t="s">
        <v>5136</v>
      </c>
      <c r="E99" t="s">
        <v>5146</v>
      </c>
      <c r="F99">
        <v>25</v>
      </c>
      <c r="G99">
        <v>18</v>
      </c>
      <c r="H99">
        <v>36</v>
      </c>
      <c r="I99" t="s">
        <v>5097</v>
      </c>
      <c r="L99" t="s">
        <v>5144</v>
      </c>
      <c r="N99" t="s">
        <v>5148</v>
      </c>
      <c r="P99" s="21">
        <v>1</v>
      </c>
      <c r="Z99" s="33">
        <v>16</v>
      </c>
      <c r="AJ99" s="26" t="str">
        <f t="shared" si="4"/>
        <v xml:space="preserve">|BGCOLOR(#F5F5F5):Sauromatian Raider|騎兵|&amp;ref(Nation/C_Gold.jpg,nolink,25x25,Gold);25&amp;ref(Nation/C_Resource.jpg,nolink,25x25,Resource);18&amp;ref(Nation/C_Recruitment.jpg,nolink,25x25,Recruitment Point);36|&amp;ref(Nation/R_Fort.jpg,nolink,25x25,Land Fortress);||&amp;ref(Nation/LivingLead.jpg,nolink,25x25,Living);|16|
|~|&gt;|&gt;|&gt;|&gt;|&gt;|BGCOLOR(#F5F5F5):槍、複合弓、小盾を持つ騎兵。防具が強化され技量も向上|
</v>
      </c>
    </row>
    <row r="100" spans="1:36" x14ac:dyDescent="0.15">
      <c r="A100" t="str">
        <f t="shared" si="3"/>
        <v>-</v>
      </c>
      <c r="B100" t="s">
        <v>5100</v>
      </c>
      <c r="C100" t="s">
        <v>5099</v>
      </c>
      <c r="D100" t="s">
        <v>5136</v>
      </c>
      <c r="E100" t="s">
        <v>5149</v>
      </c>
      <c r="F100">
        <v>25</v>
      </c>
      <c r="G100">
        <v>23</v>
      </c>
      <c r="H100">
        <v>36</v>
      </c>
      <c r="I100" t="s">
        <v>5097</v>
      </c>
      <c r="L100" t="s">
        <v>5144</v>
      </c>
      <c r="N100" t="s">
        <v>5150</v>
      </c>
      <c r="P100" s="21">
        <v>1</v>
      </c>
      <c r="Z100" s="33">
        <v>16</v>
      </c>
      <c r="AJ100" s="26" t="str">
        <f t="shared" si="4"/>
        <v xml:space="preserve">|BGCOLOR(#F5F5F5):Sauromatian Lancer|騎兵|&amp;ref(Nation/C_Gold.jpg,nolink,25x25,Gold);25&amp;ref(Nation/C_Resource.jpg,nolink,25x25,Resource);23&amp;ref(Nation/C_Recruitment.jpg,nolink,25x25,Recruitment Point);36|&amp;ref(Nation/R_Fort.jpg,nolink,25x25,Land Fortress);||&amp;ref(Nation/LivingLead.jpg,nolink,25x25,Living);|16|
|~|&gt;|&gt;|&gt;|&gt;|&gt;|BGCOLOR(#F5F5F5):軽突撃槍、複合弓、小盾を持つ騎兵。多芸で様々な役割に当てられる|
</v>
      </c>
    </row>
    <row r="101" spans="1:36" x14ac:dyDescent="0.15">
      <c r="A101" t="str">
        <f t="shared" si="3"/>
        <v>-</v>
      </c>
      <c r="B101" t="s">
        <v>5100</v>
      </c>
      <c r="C101" t="s">
        <v>5099</v>
      </c>
      <c r="D101" t="s">
        <v>5136</v>
      </c>
      <c r="E101" t="s">
        <v>5151</v>
      </c>
      <c r="F101">
        <v>30</v>
      </c>
      <c r="G101">
        <v>34</v>
      </c>
      <c r="H101">
        <v>46</v>
      </c>
      <c r="I101" t="s">
        <v>5097</v>
      </c>
      <c r="L101" t="s">
        <v>5144</v>
      </c>
      <c r="N101" t="s">
        <v>5152</v>
      </c>
      <c r="P101" s="21">
        <v>1</v>
      </c>
      <c r="Z101" s="33">
        <v>16</v>
      </c>
      <c r="AJ101" s="26" t="str">
        <f t="shared" si="4"/>
        <v xml:space="preserve">|BGCOLOR(#F5F5F5):Sauromatian Cataphract|騎兵|&amp;ref(Nation/C_Gold.jpg,nolink,25x25,Gold);30&amp;ref(Nation/C_Resource.jpg,nolink,25x25,Resource);34&amp;ref(Nation/C_Recruitment.jpg,nolink,25x25,Recruitment Point);46|&amp;ref(Nation/R_Fort.jpg,nolink,25x25,Land Fortress);||&amp;ref(Nation/LivingLead.jpg,nolink,25x25,Living);|16|
|~|&gt;|&gt;|&gt;|&gt;|&gt;|BGCOLOR(#F5F5F5):突撃槍、長剣、盾を持つ騎兵。技量にも優れ白兵戦に強い|
</v>
      </c>
    </row>
    <row r="102" spans="1:36" x14ac:dyDescent="0.15">
      <c r="A102" t="str">
        <f t="shared" si="3"/>
        <v>-</v>
      </c>
      <c r="B102" t="s">
        <v>5100</v>
      </c>
      <c r="C102" t="s">
        <v>5099</v>
      </c>
      <c r="D102" t="s">
        <v>5136</v>
      </c>
      <c r="E102" t="s">
        <v>5153</v>
      </c>
      <c r="F102">
        <v>12</v>
      </c>
      <c r="G102">
        <v>6</v>
      </c>
      <c r="H102">
        <v>20</v>
      </c>
      <c r="I102" t="s">
        <v>5130</v>
      </c>
      <c r="L102" t="s">
        <v>5138</v>
      </c>
      <c r="N102" t="s">
        <v>5154</v>
      </c>
      <c r="P102" s="21">
        <v>1</v>
      </c>
      <c r="Z102" s="33">
        <v>14</v>
      </c>
      <c r="AJ102" s="26" t="str">
        <f t="shared" si="4"/>
        <v xml:space="preserve">|BGCOLOR(#F5F5F5):Androphag Archer|射手|&amp;ref(Nation/C_Gold.jpg,nolink,25x25,Gold);12&amp;ref(Nation/C_Resource.jpg,nolink,25x25,Resource);6&amp;ref(Nation/C_Recruitment.jpg,nolink,25x25,Recruitment Point);20|&amp;ref(Nation/R_Capital.jpg,nolink,25x25,National Capital);||&amp;ref(Nation/LivingLead.jpg,nolink,25x25,Living);|14|
|~|&gt;|&gt;|&gt;|&gt;|&gt;|BGCOLOR(#F5F5F5):毒矢を放つ弓兵。技量などの優秀さは普通の弓兵同様|
</v>
      </c>
    </row>
    <row r="103" spans="1:36" x14ac:dyDescent="0.15">
      <c r="A103" t="str">
        <f t="shared" si="3"/>
        <v>-</v>
      </c>
      <c r="B103" t="s">
        <v>5100</v>
      </c>
      <c r="C103" t="s">
        <v>5099</v>
      </c>
      <c r="D103" t="s">
        <v>5136</v>
      </c>
      <c r="E103" t="s">
        <v>5157</v>
      </c>
      <c r="F103">
        <v>55</v>
      </c>
      <c r="G103">
        <v>14</v>
      </c>
      <c r="H103">
        <v>46</v>
      </c>
      <c r="I103" t="s">
        <v>5130</v>
      </c>
      <c r="K103" t="s">
        <v>5112</v>
      </c>
      <c r="L103" t="s">
        <v>5144</v>
      </c>
      <c r="M103" t="s">
        <v>6264</v>
      </c>
      <c r="N103" t="s">
        <v>5158</v>
      </c>
      <c r="P103" s="21">
        <v>1</v>
      </c>
      <c r="Z103" s="33">
        <v>14</v>
      </c>
      <c r="AG103" s="21" t="s">
        <v>5164</v>
      </c>
      <c r="AJ103" s="26" t="str">
        <f t="shared" si="4"/>
        <v xml:space="preserve">|BGCOLOR(#F5F5F5):Androphag|騎兵&amp;ref(Nation/Sacred.jpg,nolink,25x25,Sacred);|&amp;ref(Nation/C_Gold.jpg,nolink,25x25,Gold);55&amp;ref(Nation/C_Resource.jpg,nolink,25x25,Resource);14&amp;ref(Nation/C_Recruitment.jpg,nolink,25x25,Recruitment Point);46|&amp;ref(Nation/R_Capital.jpg,nolink,25x25,National Capital);|&amp;ref(Spell/P_Holy.jpg,nolink,25x25,Temple Needed);|&amp;ref(Nation/LivingLead.jpg,nolink,25x25,Living);|14&amp;ref(Nation/Swimming.jpg,nolink,25x25,Swimming);|
|~|&gt;|&gt;|&gt;|&gt;|&gt;|BGCOLOR(#F5F5F5):軽突撃槍と盾を持つ騎兵。やや鈍重だが乗騎の噛み付きは強烈|
</v>
      </c>
    </row>
    <row r="104" spans="1:36" x14ac:dyDescent="0.15">
      <c r="A104" t="str">
        <f t="shared" si="3"/>
        <v>-</v>
      </c>
      <c r="B104" t="s">
        <v>5100</v>
      </c>
      <c r="C104" t="s">
        <v>5099</v>
      </c>
      <c r="D104" t="s">
        <v>5136</v>
      </c>
      <c r="E104" t="s">
        <v>5159</v>
      </c>
      <c r="F104">
        <v>45</v>
      </c>
      <c r="G104">
        <v>16</v>
      </c>
      <c r="H104">
        <v>46</v>
      </c>
      <c r="I104" t="s">
        <v>5130</v>
      </c>
      <c r="K104" t="s">
        <v>5112</v>
      </c>
      <c r="L104" t="s">
        <v>5144</v>
      </c>
      <c r="M104" t="s">
        <v>6264</v>
      </c>
      <c r="N104" t="s">
        <v>5160</v>
      </c>
      <c r="P104" s="21">
        <v>1</v>
      </c>
      <c r="Z104" s="33">
        <v>16</v>
      </c>
      <c r="AJ104" s="26" t="str">
        <f t="shared" si="4"/>
        <v xml:space="preserve">|BGCOLOR(#F5F5F5):Oiorpata|騎兵&amp;ref(Nation/Sacred.jpg,nolink,25x25,Sacred);|&amp;ref(Nation/C_Gold.jpg,nolink,25x25,Gold);45&amp;ref(Nation/C_Resource.jpg,nolink,25x25,Resource);16&amp;ref(Nation/C_Recruitment.jpg,nolink,25x25,Recruitment Point);46|&amp;ref(Nation/R_Capital.jpg,nolink,25x25,National Capital);|&amp;ref(Spell/P_Holy.jpg,nolink,25x25,Temple Needed);|&amp;ref(Nation/LivingLead.jpg,nolink,25x25,Living);|16|
|~|&gt;|&gt;|&gt;|&gt;|&gt;|BGCOLOR(#F5F5F5):軽突撃槍と盾を持つ騎兵。蛇と馬の両方の入れ墨を持つ|
</v>
      </c>
    </row>
    <row r="105" spans="1:36" x14ac:dyDescent="0.15">
      <c r="A105" t="str">
        <f t="shared" si="3"/>
        <v>-</v>
      </c>
      <c r="B105" t="s">
        <v>5100</v>
      </c>
      <c r="C105" t="s">
        <v>5099</v>
      </c>
      <c r="D105" t="s">
        <v>5136</v>
      </c>
      <c r="E105" t="s">
        <v>5161</v>
      </c>
      <c r="F105">
        <v>35</v>
      </c>
      <c r="G105">
        <v>1</v>
      </c>
      <c r="H105">
        <v>15</v>
      </c>
      <c r="I105" t="s">
        <v>5130</v>
      </c>
      <c r="L105" t="s">
        <v>5162</v>
      </c>
      <c r="N105" t="s">
        <v>5163</v>
      </c>
      <c r="P105" s="21">
        <v>1</v>
      </c>
      <c r="W105">
        <v>1</v>
      </c>
      <c r="X105">
        <v>1</v>
      </c>
      <c r="Z105" s="33">
        <v>10</v>
      </c>
      <c r="AE105" s="21" t="s">
        <v>9338</v>
      </c>
      <c r="AG105" s="21" t="s">
        <v>5128</v>
      </c>
      <c r="AJ105" s="26" t="str">
        <f t="shared" si="4"/>
        <v xml:space="preserve">|BGCOLOR(#F5F5F5):Hydra Hatchling|魔獣|&amp;ref(Nation/C_Gold.jpg,nolink,25x25,Gold);35&amp;ref(Nation/C_Resource.jpg,nolink,25x25,Resource);1&amp;ref(Nation/C_Recruitment.jpg,nolink,25x25,Recruitment Point);15|&amp;ref(Nation/R_Capital.jpg,nolink,25x25,National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|~|&gt;|&gt;|&gt;|&gt;|&gt;|BGCOLOR(#F5F5F5):三つ首のHydraの幼生。毒霧を撒くため扱いに注意|
</v>
      </c>
    </row>
    <row r="106" spans="1:36" x14ac:dyDescent="0.15">
      <c r="A106" t="str">
        <f t="shared" si="3"/>
        <v>EA Sauromatia 兵士 E</v>
      </c>
      <c r="B106" t="s">
        <v>5100</v>
      </c>
      <c r="C106" t="s">
        <v>5099</v>
      </c>
      <c r="D106" t="s">
        <v>5136</v>
      </c>
      <c r="E106" t="s">
        <v>5165</v>
      </c>
      <c r="F106">
        <v>200</v>
      </c>
      <c r="G106">
        <v>1</v>
      </c>
      <c r="H106">
        <v>50</v>
      </c>
      <c r="I106" t="s">
        <v>5166</v>
      </c>
      <c r="L106" t="s">
        <v>5162</v>
      </c>
      <c r="N106" t="s">
        <v>5167</v>
      </c>
      <c r="P106" s="21">
        <v>1</v>
      </c>
      <c r="W106">
        <v>1</v>
      </c>
      <c r="X106">
        <v>1</v>
      </c>
      <c r="Z106" s="33">
        <v>10</v>
      </c>
      <c r="AE106" s="21" t="s">
        <v>9338</v>
      </c>
      <c r="AG106" s="21" t="s">
        <v>5128</v>
      </c>
      <c r="AJ106" s="26" t="str">
        <f t="shared" si="4"/>
        <v xml:space="preserve">|BGCOLOR(#F5F5F5):Hydra|魔獣|&amp;ref(Nation/C_Gold.jpg,nolink,25x25,Gold);200&amp;ref(Nation/C_Resource.jpg,nolink,25x25,Resource);1&amp;ref(Nation/C_Recruitment.jpg,nolink,25x25,Recruitment Point);50|1/&amp;ref(Nation/R_Capital.jpg,nolink,25x25,National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|~|&gt;|&gt;|&gt;|&gt;|&gt;|BGCOLOR(#F5F5F5):五つ首の大蛇。猛烈な連打を放つが扱いが難しい|
</v>
      </c>
    </row>
    <row r="107" spans="1:36" x14ac:dyDescent="0.15">
      <c r="A107" t="str">
        <f t="shared" si="3"/>
        <v>EA T'ien Ch'i 指揮官 S</v>
      </c>
      <c r="B107" t="s">
        <v>5240</v>
      </c>
      <c r="C107" t="s">
        <v>5239</v>
      </c>
      <c r="D107" t="s">
        <v>5237</v>
      </c>
      <c r="E107" t="s">
        <v>5238</v>
      </c>
      <c r="F107">
        <v>25</v>
      </c>
      <c r="G107">
        <v>4</v>
      </c>
      <c r="H107">
        <v>1</v>
      </c>
      <c r="I107" t="s">
        <v>5241</v>
      </c>
      <c r="L107" t="s">
        <v>5242</v>
      </c>
      <c r="N107" t="s">
        <v>5243</v>
      </c>
      <c r="O107" s="24">
        <v>0</v>
      </c>
      <c r="P107" s="21">
        <v>0</v>
      </c>
      <c r="Q107" s="21">
        <v>0</v>
      </c>
      <c r="R107" s="29">
        <v>0</v>
      </c>
      <c r="Z107" s="33">
        <v>16</v>
      </c>
      <c r="AA107" s="21">
        <v>50</v>
      </c>
      <c r="AE107" s="21" t="s">
        <v>5244</v>
      </c>
      <c r="AJ107" s="26" t="str">
        <f t="shared" si="4"/>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108" spans="1:36" x14ac:dyDescent="0.15">
      <c r="A108" t="str">
        <f t="shared" si="3"/>
        <v>-</v>
      </c>
      <c r="B108" t="s">
        <v>5240</v>
      </c>
      <c r="C108" t="s">
        <v>5239</v>
      </c>
      <c r="D108" t="s">
        <v>5237</v>
      </c>
      <c r="E108" t="s">
        <v>5245</v>
      </c>
      <c r="F108">
        <v>105</v>
      </c>
      <c r="G108">
        <v>45</v>
      </c>
      <c r="H108">
        <v>1</v>
      </c>
      <c r="I108" t="s">
        <v>5241</v>
      </c>
      <c r="L108" t="s">
        <v>5237</v>
      </c>
      <c r="N108" t="s">
        <v>5246</v>
      </c>
      <c r="O108" s="24">
        <v>3</v>
      </c>
      <c r="P108" s="21">
        <v>80</v>
      </c>
      <c r="Q108" s="21">
        <v>0</v>
      </c>
      <c r="R108" s="29">
        <v>0</v>
      </c>
      <c r="Z108" s="33">
        <v>20</v>
      </c>
      <c r="AJ108" s="26" t="str">
        <f t="shared" si="4"/>
        <v xml:space="preserve">|BGCOLOR(#F5F5F5):Noble Commander|指揮官|&amp;ref(Nation/C_Gold.jpg,nolink,25x25,Gold);105&amp;ref(Nation/C_Resource.jpg,nolink,25x25,Resource);45&amp;ref(Nation/C_Command.jpg,nolink,25x25,Commander Point);1|&amp;ref(Nation/R_Fort.jpg,nolink,25x25,Land Fortress);||&amp;ref(Nation/Squad.jpg,nolink,25x25,Squad);3&amp;ref(Nation/LivingLead.jpg,nolink,25x25,Leadership);80|20|
|~|&gt;|&gt;|&gt;|&gt;|&gt;|BGCOLOR(#F5F5F5):標準的な指揮官。戦車に乗っており行軍が早い|
</v>
      </c>
    </row>
    <row r="109" spans="1:36" x14ac:dyDescent="0.15">
      <c r="A109" t="str">
        <f t="shared" si="3"/>
        <v>-</v>
      </c>
      <c r="B109" t="s">
        <v>5240</v>
      </c>
      <c r="C109" t="s">
        <v>5239</v>
      </c>
      <c r="D109" t="s">
        <v>5237</v>
      </c>
      <c r="E109" t="s">
        <v>5247</v>
      </c>
      <c r="F109">
        <v>70</v>
      </c>
      <c r="G109">
        <v>2</v>
      </c>
      <c r="H109">
        <v>2</v>
      </c>
      <c r="I109" t="s">
        <v>5241</v>
      </c>
      <c r="J109" t="s">
        <v>5248</v>
      </c>
      <c r="K109" t="s">
        <v>5248</v>
      </c>
      <c r="L109" t="s">
        <v>5249</v>
      </c>
      <c r="M109" t="s">
        <v>6264</v>
      </c>
      <c r="N109" t="s">
        <v>5251</v>
      </c>
      <c r="O109" s="24">
        <v>1</v>
      </c>
      <c r="P109" s="21">
        <v>10</v>
      </c>
      <c r="Q109" s="21">
        <v>0</v>
      </c>
      <c r="R109" s="29">
        <v>30</v>
      </c>
      <c r="Z109" s="33">
        <v>16</v>
      </c>
      <c r="AJ109" s="26" t="str">
        <f t="shared" si="4"/>
        <v xml:space="preserve">|BGCOLOR(#F5F5F5):Master of the Dead|聖職者&amp;ref(Nation/Sacred.jpg,nolink,25x25,Sacred);|&amp;ref(Nation/C_Gold.jpg,nolink,25x25,Gold);70&amp;ref(Nation/C_Resource.jpg,nolink,25x25,Resource);2&amp;ref(Nation/C_Command.jpg,nolink,25x25,Commander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Needed);|&amp;ref(Nation/Squad.jpg,nolink,25x25,Squad);1&amp;ref(Nation/LivingLead.jpg,nolink,25x25,Leadership);10&amp;ref(Nation/UndeadLead.jpg,nolink,25x25,Undead Leadership);30|16|
|~|&gt;|&gt;|&gt;|&gt;|&gt;|BGCOLOR(#F5F5F5):レベル1の聖職者。死魔法と経典投げという特徴的な武器を持つ|
</v>
      </c>
    </row>
    <row r="110" spans="1:36" x14ac:dyDescent="0.15">
      <c r="A110" t="str">
        <f t="shared" si="3"/>
        <v>-</v>
      </c>
      <c r="B110" t="s">
        <v>5240</v>
      </c>
      <c r="C110" t="s">
        <v>5239</v>
      </c>
      <c r="D110" t="s">
        <v>5237</v>
      </c>
      <c r="E110" t="s">
        <v>5250</v>
      </c>
      <c r="F110">
        <v>135</v>
      </c>
      <c r="G110">
        <v>1</v>
      </c>
      <c r="H110">
        <v>2</v>
      </c>
      <c r="I110" t="s">
        <v>5241</v>
      </c>
      <c r="J110" t="s">
        <v>5248</v>
      </c>
      <c r="K110" t="s">
        <v>5248</v>
      </c>
      <c r="L110" t="s">
        <v>5249</v>
      </c>
      <c r="M110" t="s">
        <v>6264</v>
      </c>
      <c r="N110" t="s">
        <v>5252</v>
      </c>
      <c r="O110" s="24">
        <v>1</v>
      </c>
      <c r="P110" s="21">
        <v>10</v>
      </c>
      <c r="Q110" s="21" t="s">
        <v>5253</v>
      </c>
      <c r="R110" s="29">
        <v>0</v>
      </c>
      <c r="Z110" s="33">
        <v>16</v>
      </c>
      <c r="AJ110" s="26" t="str">
        <f t="shared" si="4"/>
        <v xml:space="preserve">|BGCOLOR(#F5F5F5):Master of the Way|聖職者&amp;ref(Nation/Sacred.jpg,nolink,25x25,Sacred);|&amp;ref(Nation/C_Gold.jpg,nolink,25x25,Gold);135&amp;ref(Nation/C_Resource.jpg,nolink,25x25,Resource);1&amp;ref(Nation/C_Command.jpg,nolink,25x25,Commander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|~|&gt;|&gt;|&gt;|&gt;|&gt;|BGCOLOR(#F5F5F5):レベル1の聖職者。水などの魔法技能も持つ|
</v>
      </c>
    </row>
    <row r="111" spans="1:36" x14ac:dyDescent="0.15">
      <c r="A111" t="str">
        <f t="shared" si="3"/>
        <v>-</v>
      </c>
      <c r="B111" t="s">
        <v>5240</v>
      </c>
      <c r="C111" t="s">
        <v>5239</v>
      </c>
      <c r="D111" t="s">
        <v>5237</v>
      </c>
      <c r="E111" t="s">
        <v>5254</v>
      </c>
      <c r="F111">
        <v>255</v>
      </c>
      <c r="G111">
        <v>1</v>
      </c>
      <c r="H111">
        <v>2</v>
      </c>
      <c r="I111" t="s">
        <v>5255</v>
      </c>
      <c r="J111" t="s">
        <v>5248</v>
      </c>
      <c r="K111" t="s">
        <v>5248</v>
      </c>
      <c r="L111" t="s">
        <v>5249</v>
      </c>
      <c r="M111" t="s">
        <v>6264</v>
      </c>
      <c r="N111" t="s">
        <v>5256</v>
      </c>
      <c r="O111" s="24">
        <v>1</v>
      </c>
      <c r="P111" s="21" t="s">
        <v>5257</v>
      </c>
      <c r="Q111" s="21" t="s">
        <v>5258</v>
      </c>
      <c r="R111" s="29">
        <v>0</v>
      </c>
      <c r="Z111" s="33">
        <v>16</v>
      </c>
      <c r="AJ111" s="26" t="str">
        <f t="shared" si="4"/>
        <v xml:space="preserve">|BGCOLOR(#F5F5F5):Master of the Five Elements|聖職者&amp;ref(Nation/Sacred.jpg,nolink,25x25,Sacred);|&amp;ref(Nation/C_Gold.jpg,nolink,25x25,Gold);255&amp;ref(Nation/C_Resource.jpg,nolink,25x25,Resource);1&amp;ref(Nation/C_Command.jpg,nolink,25x25,Commander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Needed);|&amp;ref(Nation/Squad.jpg,nolink,25x25,Squad);1&amp;ref(Nation/LivingLead.jpg,nolink,25x25,Leadership);15+&amp;ref(Nation/MagicLead.jpg,nolink,25x25,Magic Leadership);25+|16|
|~|&gt;|&gt;|&gt;|&gt;|&gt;|BGCOLOR(#F5F5F5):レベル1の聖職者。非常に幅広い魔法技能を備える|
</v>
      </c>
    </row>
    <row r="112" spans="1:36" x14ac:dyDescent="0.15">
      <c r="A112" t="str">
        <f t="shared" si="3"/>
        <v>EA T'ien Ch'i 指揮官 E</v>
      </c>
      <c r="B112" t="s">
        <v>5240</v>
      </c>
      <c r="C112" t="s">
        <v>5239</v>
      </c>
      <c r="D112" t="s">
        <v>5237</v>
      </c>
      <c r="E112" t="s">
        <v>5259</v>
      </c>
      <c r="F112">
        <v>320</v>
      </c>
      <c r="G112">
        <v>2</v>
      </c>
      <c r="H112">
        <v>4</v>
      </c>
      <c r="I112" t="s">
        <v>5255</v>
      </c>
      <c r="J112" t="s">
        <v>5248</v>
      </c>
      <c r="K112" t="s">
        <v>5260</v>
      </c>
      <c r="L112" t="s">
        <v>5249</v>
      </c>
      <c r="M112" t="s">
        <v>6264</v>
      </c>
      <c r="N112" t="s">
        <v>5261</v>
      </c>
      <c r="O112" s="24">
        <v>1</v>
      </c>
      <c r="P112" s="21" t="s">
        <v>5257</v>
      </c>
      <c r="Q112" s="21" t="s">
        <v>5262</v>
      </c>
      <c r="R112" s="29">
        <v>0</v>
      </c>
      <c r="Z112" s="33">
        <v>16</v>
      </c>
      <c r="AB112" s="21" t="s">
        <v>5263</v>
      </c>
      <c r="AJ112" s="26" t="str">
        <f t="shared" si="4"/>
        <v xml:space="preserve">|BGCOLOR(#F5F5F5):Celestial Master|聖職者&amp;ref(Nation/Sacred.jpg,nolink,25x25,Sacred);|&amp;ref(Nation/C_Gold.jpg,nolink,25x25,Gold);320&amp;ref(Nation/C_Resource.jpg,nolink,25x25,Resource);2&amp;ref(Nation/C_Command.jpg,nolink,25x25,Commander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Needed);|&amp;ref(Nation/Squad.jpg,nolink,25x25,Squad);1&amp;ref(Nation/LivingLead.jpg,nolink,25x25,Leadership);15+&amp;ref(Nation/MagicLead.jpg,nolink,25x25,Magic Leadership);30+|16&amp;ref(Nation/Flying.jpg,nolink,25x25,Flying);|
|~|&gt;|&gt;|&gt;|&gt;|&gt;|BGCOLOR(#F5F5F5):レベル2の聖職者。強大な魔力を備え空さえ飛んでのける|
</v>
      </c>
    </row>
    <row r="113" spans="1:36" x14ac:dyDescent="0.15">
      <c r="A113" t="str">
        <f t="shared" si="3"/>
        <v>EA T'ien Ch'i 兵士 S</v>
      </c>
      <c r="B113" t="s">
        <v>5240</v>
      </c>
      <c r="C113" t="s">
        <v>5239</v>
      </c>
      <c r="D113" t="s">
        <v>5264</v>
      </c>
      <c r="E113" t="s">
        <v>5265</v>
      </c>
      <c r="F113">
        <v>10</v>
      </c>
      <c r="G113">
        <v>9</v>
      </c>
      <c r="H113">
        <v>9</v>
      </c>
      <c r="I113" t="s">
        <v>5241</v>
      </c>
      <c r="L113" t="s">
        <v>5266</v>
      </c>
      <c r="N113" t="s">
        <v>5267</v>
      </c>
      <c r="P113" s="21">
        <v>1</v>
      </c>
      <c r="Z113" s="33">
        <v>12</v>
      </c>
      <c r="AJ113" s="26" t="str">
        <f t="shared" si="4"/>
        <v xml:space="preserve">|BGCOLOR(#F5F5F5):Footman|歩兵|&amp;ref(Nation/C_Gold.jpg,nolink,25x25,Gold);10&amp;ref(Nation/C_Resource.jpg,nolink,25x25,Resource);9&amp;ref(Nation/C_Recruitment.jpg,nolink,25x25,Recruitment Point);9|&amp;ref(Nation/R_Fort.jpg,nolink,25x25,Land Fortress);||&amp;ref(Nation/LivingLead.jpg,nolink,25x25,Living);|12|
|~|&gt;|&gt;|&gt;|&gt;|&gt;|BGCOLOR(#F5F5F5):長槍を持つ歩兵。迎撃による攻撃の妨害を得意とする|
</v>
      </c>
    </row>
    <row r="114" spans="1:36" x14ac:dyDescent="0.15">
      <c r="A114" t="str">
        <f t="shared" si="3"/>
        <v>-</v>
      </c>
      <c r="B114" t="s">
        <v>5240</v>
      </c>
      <c r="C114" t="s">
        <v>5239</v>
      </c>
      <c r="D114" t="s">
        <v>5264</v>
      </c>
      <c r="E114" t="s">
        <v>5265</v>
      </c>
      <c r="F114">
        <v>10</v>
      </c>
      <c r="G114">
        <v>11</v>
      </c>
      <c r="H114">
        <v>9</v>
      </c>
      <c r="I114" t="s">
        <v>5241</v>
      </c>
      <c r="L114" t="s">
        <v>5266</v>
      </c>
      <c r="N114" t="s">
        <v>5268</v>
      </c>
      <c r="P114" s="21">
        <v>1</v>
      </c>
      <c r="Z114" s="33">
        <v>12</v>
      </c>
      <c r="AJ114" s="26" t="str">
        <f t="shared" si="4"/>
        <v xml:space="preserve">|BGCOLOR(#F5F5F5):Footman|歩兵|&amp;ref(Nation/C_Gold.jpg,nolink,25x25,Gold);10&amp;ref(Nation/C_Resource.jpg,nolink,25x25,Resource);11&amp;ref(Nation/C_Recruitment.jpg,nolink,25x25,Recruitment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|~|&gt;|&gt;|&gt;|&gt;|&gt;|BGCOLOR(#F5F5F5):薙刀を持つ歩兵。攻撃力が高いが命中率は低め|
</v>
      </c>
    </row>
    <row r="115" spans="1:36" x14ac:dyDescent="0.15">
      <c r="A115" t="str">
        <f t="shared" si="3"/>
        <v>-</v>
      </c>
      <c r="B115" t="s">
        <v>5240</v>
      </c>
      <c r="C115" t="s">
        <v>5239</v>
      </c>
      <c r="D115" t="s">
        <v>5264</v>
      </c>
      <c r="E115" t="s">
        <v>5265</v>
      </c>
      <c r="F115">
        <v>10</v>
      </c>
      <c r="G115">
        <v>11</v>
      </c>
      <c r="H115">
        <v>9</v>
      </c>
      <c r="I115" t="s">
        <v>5241</v>
      </c>
      <c r="L115" t="s">
        <v>5266</v>
      </c>
      <c r="N115" t="s">
        <v>5269</v>
      </c>
      <c r="P115" s="21">
        <v>1</v>
      </c>
      <c r="Z115" s="33">
        <v>12</v>
      </c>
      <c r="AJ115" s="26" t="str">
        <f t="shared" si="4"/>
        <v xml:space="preserve">|BGCOLOR(#F5F5F5):Footman|歩兵|&amp;ref(Nation/C_Gold.jpg,nolink,25x25,Gold);10&amp;ref(Nation/C_Resource.jpg,nolink,25x25,Resource);11&amp;ref(Nation/C_Recruitment.jpg,nolink,25x25,Recruitment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|~|&gt;|&gt;|&gt;|&gt;|&gt;|BGCOLOR(#F5F5F5):槍と大盾を持つ歩兵。盾のおかげで射撃に強い|
</v>
      </c>
    </row>
    <row r="116" spans="1:36" x14ac:dyDescent="0.15">
      <c r="A116" t="str">
        <f t="shared" si="3"/>
        <v>-</v>
      </c>
      <c r="B116" t="s">
        <v>5240</v>
      </c>
      <c r="C116" t="s">
        <v>5239</v>
      </c>
      <c r="D116" t="s">
        <v>5264</v>
      </c>
      <c r="E116" t="s">
        <v>5270</v>
      </c>
      <c r="F116">
        <v>10</v>
      </c>
      <c r="G116">
        <v>12</v>
      </c>
      <c r="H116">
        <v>9</v>
      </c>
      <c r="I116" t="s">
        <v>5241</v>
      </c>
      <c r="L116" t="s">
        <v>5271</v>
      </c>
      <c r="N116" t="s">
        <v>5272</v>
      </c>
      <c r="P116" s="21">
        <v>1</v>
      </c>
      <c r="Z116" s="33">
        <v>12</v>
      </c>
      <c r="AJ116" s="26" t="str">
        <f t="shared" si="4"/>
        <v xml:space="preserve">|BGCOLOR(#F5F5F5):Archer|射手|&amp;ref(Nation/C_Gold.jpg,nolink,25x25,Gold);10&amp;ref(Nation/C_Resource.jpg,nolink,25x25,Resource);12&amp;ref(Nation/C_Recruitment.jpg,nolink,25x25,Recruitment Point);9|&amp;ref(Nation/R_Fort.jpg,nolink,25x25,Land Fortress);||&amp;ref(Nation/LivingLead.jpg,nolink,25x25,Living);|12|
|~|&gt;|&gt;|&gt;|&gt;|&gt;|BGCOLOR(#F5F5F5):複合弓を用いる弓兵。技量は平凡でも高精度|
</v>
      </c>
    </row>
    <row r="117" spans="1:36" x14ac:dyDescent="0.15">
      <c r="A117" t="str">
        <f t="shared" si="3"/>
        <v>-</v>
      </c>
      <c r="B117" t="s">
        <v>5240</v>
      </c>
      <c r="C117" t="s">
        <v>5239</v>
      </c>
      <c r="D117" t="s">
        <v>5264</v>
      </c>
      <c r="E117" t="s">
        <v>5273</v>
      </c>
      <c r="F117">
        <v>10</v>
      </c>
      <c r="G117">
        <v>14</v>
      </c>
      <c r="H117">
        <v>9</v>
      </c>
      <c r="I117" t="s">
        <v>5241</v>
      </c>
      <c r="L117" t="s">
        <v>5266</v>
      </c>
      <c r="N117" t="s">
        <v>5274</v>
      </c>
      <c r="P117" s="21">
        <v>1</v>
      </c>
      <c r="Z117" s="33">
        <v>12</v>
      </c>
      <c r="AJ117" s="26" t="str">
        <f t="shared" si="4"/>
        <v xml:space="preserve">|BGCOLOR(#F5F5F5):Medium Footman|歩兵|&amp;ref(Nation/C_Gold.jpg,nolink,25x25,Gold);10&amp;ref(Nation/C_Resource.jpg,nolink,25x25,Resource);14&amp;ref(Nation/C_Recruitment.jpg,nolink,25x25,Recruitment Point);9|&amp;ref(Nation/R_Fort.jpg,nolink,25x25,Land Fortress);||&amp;ref(Nation/LivingLead.jpg,nolink,25x25,Living);|12|
|~|&gt;|&gt;|&gt;|&gt;|&gt;|BGCOLOR(#F5F5F5):薙刀を持つ歩兵。僅かに防具が強化されている|
</v>
      </c>
    </row>
    <row r="118" spans="1:36" x14ac:dyDescent="0.15">
      <c r="A118" t="str">
        <f t="shared" si="3"/>
        <v>-</v>
      </c>
      <c r="B118" t="s">
        <v>5240</v>
      </c>
      <c r="C118" t="s">
        <v>5239</v>
      </c>
      <c r="D118" t="s">
        <v>5264</v>
      </c>
      <c r="E118" t="s">
        <v>5273</v>
      </c>
      <c r="F118">
        <v>10</v>
      </c>
      <c r="G118">
        <v>14</v>
      </c>
      <c r="H118">
        <v>9</v>
      </c>
      <c r="I118" t="s">
        <v>5241</v>
      </c>
      <c r="L118" t="s">
        <v>5266</v>
      </c>
      <c r="N118" t="s">
        <v>5275</v>
      </c>
      <c r="P118" s="21">
        <v>1</v>
      </c>
      <c r="Z118" s="33">
        <v>12</v>
      </c>
      <c r="AJ118" s="26" t="str">
        <f t="shared" si="4"/>
        <v xml:space="preserve">|BGCOLOR(#F5F5F5):Medium Footman|歩兵|&amp;ref(Nation/C_Gold.jpg,nolink,25x25,Gold);10&amp;ref(Nation/C_Resource.jpg,nolink,25x25,Resource);14&amp;ref(Nation/C_Recruitment.jpg,nolink,25x25,Recruitment Point);9|&amp;ref(Nation/R_Fort.jpg,nolink,25x25,Land Fortress);||&amp;ref(Nation/LivingLead.jpg,nolink,25x25,Living);|12|
|~|&gt;|&gt;|&gt;|&gt;|&gt;|BGCOLOR(#F5F5F5):槍と大盾を持つ歩兵。防具以外は下位と変わりない|
</v>
      </c>
    </row>
    <row r="119" spans="1:36" x14ac:dyDescent="0.15">
      <c r="A119" t="str">
        <f t="shared" si="3"/>
        <v>-</v>
      </c>
      <c r="B119" t="s">
        <v>5240</v>
      </c>
      <c r="C119" t="s">
        <v>5239</v>
      </c>
      <c r="D119" t="s">
        <v>5264</v>
      </c>
      <c r="E119" t="s">
        <v>5276</v>
      </c>
      <c r="F119">
        <v>10</v>
      </c>
      <c r="G119">
        <v>20</v>
      </c>
      <c r="H119">
        <v>9</v>
      </c>
      <c r="I119" t="s">
        <v>5241</v>
      </c>
      <c r="L119" t="s">
        <v>5266</v>
      </c>
      <c r="N119" t="s">
        <v>5277</v>
      </c>
      <c r="P119" s="21">
        <v>1</v>
      </c>
      <c r="Z119" s="33">
        <v>8</v>
      </c>
      <c r="AJ119" s="26" t="str">
        <f t="shared" si="4"/>
        <v xml:space="preserve">|BGCOLOR(#F5F5F5):Heavy Footman|歩兵|&amp;ref(Nation/C_Gold.jpg,nolink,25x25,Gold);10&amp;ref(Nation/C_Resource.jpg,nolink,25x25,Resource);20&amp;ref(Nation/C_Recruitment.jpg,nolink,25x25,Recruitment Point);9|&amp;ref(Nation/R_Fort.jpg,nolink,25x25,Land Fortress);||&amp;ref(Nation/LivingLead.jpg,nolink,25x25,Living);|8|
|~|&gt;|&gt;|&gt;|&gt;|&gt;|BGCOLOR(#F5F5F5):薙刀を持つ重歩兵。かなり硬くはなったが鈍重|
</v>
      </c>
    </row>
    <row r="120" spans="1:36" x14ac:dyDescent="0.15">
      <c r="A120" t="str">
        <f t="shared" si="3"/>
        <v>-</v>
      </c>
      <c r="B120" t="s">
        <v>5240</v>
      </c>
      <c r="C120" t="s">
        <v>5239</v>
      </c>
      <c r="D120" t="s">
        <v>5264</v>
      </c>
      <c r="E120" t="s">
        <v>5276</v>
      </c>
      <c r="F120">
        <v>10</v>
      </c>
      <c r="G120">
        <v>20</v>
      </c>
      <c r="H120">
        <v>9</v>
      </c>
      <c r="I120" t="s">
        <v>5241</v>
      </c>
      <c r="L120" t="s">
        <v>5266</v>
      </c>
      <c r="N120" t="s">
        <v>5278</v>
      </c>
      <c r="P120" s="21">
        <v>1</v>
      </c>
      <c r="Z120" s="33">
        <v>8</v>
      </c>
      <c r="AJ120" s="26" t="str">
        <f t="shared" si="4"/>
        <v xml:space="preserve">|BGCOLOR(#F5F5F5):Heavy Footman|歩兵|&amp;ref(Nation/C_Gold.jpg,nolink,25x25,Gold);10&amp;ref(Nation/C_Resource.jpg,nolink,25x25,Resource);20&amp;ref(Nation/C_Recruitment.jpg,nolink,25x25,Recruitment Point);9|&amp;ref(Nation/R_Fort.jpg,nolink,25x25,Land Fortress);||&amp;ref(Nation/LivingLead.jpg,nolink,25x25,Living);|8|
|~|&gt;|&gt;|&gt;|&gt;|&gt;|BGCOLOR(#F5F5F5):槍と大盾を持つ重歩兵。盾と防具により信頼できる丈夫さに|
</v>
      </c>
    </row>
    <row r="121" spans="1:36" x14ac:dyDescent="0.15">
      <c r="A121" t="str">
        <f t="shared" si="3"/>
        <v>-</v>
      </c>
      <c r="B121" t="s">
        <v>5240</v>
      </c>
      <c r="C121" t="s">
        <v>5239</v>
      </c>
      <c r="D121" t="s">
        <v>5264</v>
      </c>
      <c r="E121" t="s">
        <v>5279</v>
      </c>
      <c r="F121">
        <v>20</v>
      </c>
      <c r="G121">
        <v>11</v>
      </c>
      <c r="H121">
        <v>24</v>
      </c>
      <c r="I121" t="s">
        <v>5241</v>
      </c>
      <c r="L121" t="s">
        <v>5280</v>
      </c>
      <c r="N121" t="s">
        <v>5281</v>
      </c>
      <c r="P121" s="21">
        <v>1</v>
      </c>
      <c r="Z121" s="33">
        <v>18</v>
      </c>
      <c r="AJ121" s="26" t="str">
        <f t="shared" si="4"/>
        <v xml:space="preserve">|BGCOLOR(#F5F5F5):Horseman|騎兵|&amp;ref(Nation/C_Gold.jpg,nolink,25x25,Gold);20&amp;ref(Nation/C_Resource.jpg,nolink,25x25,Resource);11&amp;ref(Nation/C_Recruitment.jpg,nolink,25x25,Recruitment Point);24|&amp;ref(Nation/R_Fort.jpg,nolink,25x25,Land Fortress);||&amp;ref(Nation/LivingLead.jpg,nolink,25x25,Living);|18|
|~|&gt;|&gt;|&gt;|&gt;|&gt;|BGCOLOR(#F5F5F5):軽突撃槍と複合弓を持つ騎兵。弓での牽制後に突撃できる|
</v>
      </c>
    </row>
    <row r="122" spans="1:36" x14ac:dyDescent="0.15">
      <c r="A122" t="str">
        <f t="shared" si="3"/>
        <v>-</v>
      </c>
      <c r="B122" t="s">
        <v>5240</v>
      </c>
      <c r="C122" t="s">
        <v>5239</v>
      </c>
      <c r="D122" t="s">
        <v>5264</v>
      </c>
      <c r="E122" t="s">
        <v>5282</v>
      </c>
      <c r="F122">
        <v>45</v>
      </c>
      <c r="G122">
        <v>45</v>
      </c>
      <c r="H122">
        <v>46</v>
      </c>
      <c r="I122" t="s">
        <v>5241</v>
      </c>
      <c r="L122" t="s">
        <v>5283</v>
      </c>
      <c r="N122" t="s">
        <v>5284</v>
      </c>
      <c r="P122" s="21">
        <v>1</v>
      </c>
      <c r="Z122" s="33">
        <v>18</v>
      </c>
      <c r="AJ122" s="26" t="str">
        <f t="shared" si="4"/>
        <v xml:space="preserve">|BGCOLOR(#F5F5F5):Noble|戦車|&amp;ref(Nation/C_Gold.jpg,nolink,25x25,Gold);45&amp;ref(Nation/C_Resource.jpg,nolink,25x25,Resource);45&amp;ref(Nation/C_Recruitment.jpg,nolink,25x25,Recruitment Point);46|&amp;ref(Nation/R_Fort.jpg,nolink,25x25,Land Fortress);||&amp;ref(Nation/LivingLead.jpg,nolink,25x25,Living);|18|
|~|&gt;|&gt;|&gt;|&gt;|&gt;|BGCOLOR(#F5F5F5):小さな敵を踏み潰す。防具も良質だが囲まれやすい|
</v>
      </c>
    </row>
    <row r="123" spans="1:36" x14ac:dyDescent="0.15">
      <c r="A123" t="str">
        <f t="shared" si="3"/>
        <v>EA T'ien Ch'i 兵士 E</v>
      </c>
      <c r="B123" t="s">
        <v>5240</v>
      </c>
      <c r="C123" t="s">
        <v>5239</v>
      </c>
      <c r="D123" t="s">
        <v>5264</v>
      </c>
      <c r="E123" t="s">
        <v>5285</v>
      </c>
      <c r="F123">
        <v>35</v>
      </c>
      <c r="G123">
        <v>6</v>
      </c>
      <c r="H123">
        <v>31</v>
      </c>
      <c r="I123" t="s">
        <v>5255</v>
      </c>
      <c r="K123" t="s">
        <v>5248</v>
      </c>
      <c r="L123" t="s">
        <v>5266</v>
      </c>
      <c r="M123" t="s">
        <v>6264</v>
      </c>
      <c r="N123" t="s">
        <v>5286</v>
      </c>
      <c r="P123" s="21">
        <v>1</v>
      </c>
      <c r="Z123" s="33">
        <v>14</v>
      </c>
      <c r="AJ123" s="26" t="str">
        <f t="shared" si="4"/>
        <v xml:space="preserve">|BGCOLOR(#F5F5F5):Warrior of the Five Elements|歩兵&amp;ref(Nation/Sacred.jpg,nolink,25x25,Sacred);|&amp;ref(Nation/C_Gold.jpg,nolink,25x25,Gold);35&amp;ref(Nation/C_Resource.jpg,nolink,25x25,Resource);6&amp;ref(Nation/C_Recruitment.jpg,nolink,25x25,Recruitment Point);31|&amp;ref(Nation/R_Capital.jpg,nolink,25x25,National Capital);|&amp;ref(Spell/P_Holy.jpg,nolink,25x25,Temple Needed);|&amp;ref(Nation/LivingLead.jpg,nolink,25x25,Living);|14|
|~|&gt;|&gt;|&gt;|&gt;|&gt;|BGCOLOR(#F5F5F5):小剣二つを持つ軽歩兵。多様な耐性を持ち春に強くなる|
</v>
      </c>
    </row>
    <row r="124" spans="1:36" x14ac:dyDescent="0.15">
      <c r="A124" t="str">
        <f t="shared" si="3"/>
        <v>EA Machaka 指揮官 S</v>
      </c>
      <c r="B124" t="s">
        <v>2893</v>
      </c>
      <c r="C124" t="s">
        <v>5369</v>
      </c>
      <c r="D124" t="s">
        <v>5370</v>
      </c>
      <c r="E124" t="s">
        <v>5371</v>
      </c>
      <c r="F124">
        <v>25</v>
      </c>
      <c r="G124">
        <v>3</v>
      </c>
      <c r="H124">
        <v>1</v>
      </c>
      <c r="I124" t="s">
        <v>5372</v>
      </c>
      <c r="L124" t="s">
        <v>5373</v>
      </c>
      <c r="N124" t="s">
        <v>5374</v>
      </c>
      <c r="O124" s="24">
        <v>0</v>
      </c>
      <c r="P124" s="21">
        <v>0</v>
      </c>
      <c r="Q124" s="21">
        <v>0</v>
      </c>
      <c r="R124" s="29">
        <v>0</v>
      </c>
      <c r="Z124" s="33">
        <v>18</v>
      </c>
      <c r="AA124" s="21">
        <v>40</v>
      </c>
      <c r="AE124" s="21" t="s">
        <v>5375</v>
      </c>
      <c r="AJ124" s="26" t="str">
        <f t="shared" si="4"/>
        <v xml:space="preserve">|BGCOLOR(#F5F5F5):Machaka Scout|斥候|&amp;ref(Nation/C_Gold.jpg,nolink,25x25,Gold);25&amp;ref(Nation/C_Resource.jpg,nolink,25x25,Resource);3&amp;ref(Nation/C_Command.jpg,nolink,25x25,Commander Point);1|&amp;ref(Nation/R_Fort.jpg,nolink,25x25,Land Fortress);|||18&amp;ref(Nation/Stealthy.jpg,nolink,25x25,Stealthy (40));&amp;ref(Nation/Forest-Survival.jpg,nolink,25x25,Forest Survival);&amp;ref(Nation/Mountain-Survival.jpg,nolink,25x25,Mountain Survival);|
|~|&gt;|&gt;|&gt;|&gt;|&gt;|BGCOLOR(#F5F5F5):やや軽装な斥候。足が速い一方で隠れるのが下手|
</v>
      </c>
    </row>
    <row r="125" spans="1:36" x14ac:dyDescent="0.15">
      <c r="A125" t="str">
        <f t="shared" si="3"/>
        <v>-</v>
      </c>
      <c r="B125" t="s">
        <v>2893</v>
      </c>
      <c r="C125" t="s">
        <v>5369</v>
      </c>
      <c r="D125" t="s">
        <v>5370</v>
      </c>
      <c r="E125" t="s">
        <v>5376</v>
      </c>
      <c r="F125">
        <v>40</v>
      </c>
      <c r="G125">
        <v>13</v>
      </c>
      <c r="H125">
        <v>1</v>
      </c>
      <c r="I125" t="s">
        <v>5372</v>
      </c>
      <c r="L125" t="s">
        <v>5370</v>
      </c>
      <c r="N125" t="s">
        <v>5377</v>
      </c>
      <c r="O125" s="24">
        <v>2</v>
      </c>
      <c r="P125" s="21">
        <v>60</v>
      </c>
      <c r="Q125" s="21">
        <v>0</v>
      </c>
      <c r="R125" s="29">
        <v>0</v>
      </c>
      <c r="Z125" s="33">
        <v>16</v>
      </c>
      <c r="AJ125" s="26" t="str">
        <f t="shared" si="4"/>
        <v xml:space="preserve">|BGCOLOR(#F5F5F5):Rhino Clan Commander|指揮官|&amp;ref(Nation/C_Gold.jpg,nolink,25x25,Gold);40&amp;ref(Nation/C_Resource.jpg,nolink,25x25,Resource);13&amp;ref(Nation/C_Command.jpg,nolink,25x25,Commander Point);1|&amp;ref(Nation/R_Fort.jpg,nolink,25x25,Land Fortress);||&amp;ref(Nation/Squad.jpg,nolink,25x25,Squad);2&amp;ref(Nation/LivingLead.jpg,nolink,25x25,Leadership);60|16|
|~|&gt;|&gt;|&gt;|&gt;|&gt;|BGCOLOR(#F5F5F5):標準的な指揮官。防具は若干ながら上位より優秀|
</v>
      </c>
    </row>
    <row r="126" spans="1:36" x14ac:dyDescent="0.15">
      <c r="A126" t="str">
        <f t="shared" si="3"/>
        <v>-</v>
      </c>
      <c r="B126" t="s">
        <v>2893</v>
      </c>
      <c r="C126" t="s">
        <v>5369</v>
      </c>
      <c r="D126" t="s">
        <v>5370</v>
      </c>
      <c r="E126" t="s">
        <v>5378</v>
      </c>
      <c r="F126">
        <v>75</v>
      </c>
      <c r="G126">
        <v>8</v>
      </c>
      <c r="H126">
        <v>1</v>
      </c>
      <c r="I126" t="s">
        <v>5372</v>
      </c>
      <c r="L126" t="s">
        <v>5370</v>
      </c>
      <c r="N126" t="s">
        <v>5379</v>
      </c>
      <c r="O126" s="24">
        <v>3</v>
      </c>
      <c r="P126" s="21">
        <v>80</v>
      </c>
      <c r="Q126" s="21">
        <v>0</v>
      </c>
      <c r="R126" s="29">
        <v>0</v>
      </c>
      <c r="Z126" s="33">
        <v>18</v>
      </c>
      <c r="AJ126" s="26" t="str">
        <f t="shared" si="4"/>
        <v xml:space="preserve">|BGCOLOR(#F5F5F5):Lion Clan Commander|指揮官|&amp;ref(Nation/C_Gold.jpg,nolink,25x25,Gold);75&amp;ref(Nation/C_Resource.jpg,nolink,25x25,Resource);8&amp;ref(Nation/C_Command.jpg,nolink,25x25,Commander Point);1|&amp;ref(Nation/R_Fort.jpg,nolink,25x25,Land Fortress);||&amp;ref(Nation/Squad.jpg,nolink,25x25,Squad);3&amp;ref(Nation/LivingLead.jpg,nolink,25x25,Leadership);80|18|
|~|&gt;|&gt;|&gt;|&gt;|&gt;|BGCOLOR(#F5F5F5):上位指揮官。やや軽装だが問題ない範囲|
</v>
      </c>
    </row>
    <row r="127" spans="1:36" x14ac:dyDescent="0.15">
      <c r="A127" t="str">
        <f t="shared" si="3"/>
        <v>-</v>
      </c>
      <c r="B127" t="s">
        <v>2893</v>
      </c>
      <c r="C127" t="s">
        <v>5369</v>
      </c>
      <c r="D127" t="s">
        <v>5370</v>
      </c>
      <c r="E127" t="s">
        <v>5380</v>
      </c>
      <c r="F127">
        <v>80</v>
      </c>
      <c r="G127">
        <v>2</v>
      </c>
      <c r="H127">
        <v>2</v>
      </c>
      <c r="I127" t="s">
        <v>5372</v>
      </c>
      <c r="J127" t="s">
        <v>5385</v>
      </c>
      <c r="K127" t="s">
        <v>5385</v>
      </c>
      <c r="L127" t="s">
        <v>5381</v>
      </c>
      <c r="M127" t="s">
        <v>6264</v>
      </c>
      <c r="N127" t="s">
        <v>5382</v>
      </c>
      <c r="O127" s="24">
        <v>2</v>
      </c>
      <c r="P127" s="21">
        <v>40</v>
      </c>
      <c r="Q127" s="21">
        <v>5</v>
      </c>
      <c r="R127" s="29">
        <v>0</v>
      </c>
      <c r="U127" s="29">
        <v>2</v>
      </c>
      <c r="Z127" s="33">
        <v>18</v>
      </c>
      <c r="AJ127" s="26" t="str">
        <f t="shared" si="4"/>
        <v xml:space="preserve">|BGCOLOR(#F5F5F5):Voice of Lion|聖職者&amp;ref(Nation/Sacred.jpg,nolink,25x25,Sacred);|&amp;ref(Nation/C_Gold.jpg,nolink,25x25,Gold);80&amp;ref(Nation/C_Resource.jpg,nolink,25x25,Resource);2&amp;ref(Nation/C_Command.jpg,nolink,25x25,Commander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Leadership);5&amp;ref(Item/Beastmaster.jpg,nolink,25x25,Beastmaster (+2));|18|
|~|&gt;|&gt;|&gt;|&gt;|&gt;|BGCOLOR(#F5F5F5):レベル1の聖職者。緑魔法を持ち動物の指揮も得意|
</v>
      </c>
    </row>
    <row r="128" spans="1:36" x14ac:dyDescent="0.15">
      <c r="A128" t="str">
        <f t="shared" si="3"/>
        <v>-</v>
      </c>
      <c r="B128" t="s">
        <v>2893</v>
      </c>
      <c r="C128" t="s">
        <v>5369</v>
      </c>
      <c r="D128" t="s">
        <v>5370</v>
      </c>
      <c r="E128" t="s">
        <v>5383</v>
      </c>
      <c r="F128">
        <v>165</v>
      </c>
      <c r="G128">
        <v>1</v>
      </c>
      <c r="H128">
        <v>2</v>
      </c>
      <c r="I128" t="s">
        <v>5372</v>
      </c>
      <c r="J128" t="s">
        <v>5385</v>
      </c>
      <c r="L128" t="s">
        <v>5384</v>
      </c>
      <c r="N128" t="s">
        <v>5386</v>
      </c>
      <c r="O128" s="24">
        <v>1</v>
      </c>
      <c r="P128" s="21">
        <v>15</v>
      </c>
      <c r="Q128" s="21">
        <v>10</v>
      </c>
      <c r="R128" s="29">
        <v>60</v>
      </c>
      <c r="Z128" s="33">
        <v>16</v>
      </c>
      <c r="AE128" s="21" t="s">
        <v>5397</v>
      </c>
      <c r="AJ128" s="26" t="str">
        <f t="shared" si="4"/>
        <v xml:space="preserve">|BGCOLOR(#F5F5F5):Hyena Clan Witch Doctor|魔術師|&amp;ref(Nation/C_Gold.jpg,nolink,25x25,Gold);165&amp;ref(Nation/C_Resource.jpg,nolink,25x25,Resource);1&amp;ref(Nation/C_Command.jpg,nolink,25x25,Commander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Leadership);10&amp;ref(Nation/UndeadLead.jpg,nolink,25x25,Undead Leadership);60|16&amp;ref(Nation/Wasteland-Survival.jpg,nolink,25x25,Wasteland Survival);|
|~|&gt;|&gt;|&gt;|&gt;|&gt;|BGCOLOR(#F5F5F5):死、地、火の魔法技能を持つ呪医。病気を治せるが異端者でもある|
</v>
      </c>
    </row>
    <row r="129" spans="1:36" x14ac:dyDescent="0.15">
      <c r="A129" t="str">
        <f t="shared" si="3"/>
        <v>-</v>
      </c>
      <c r="B129" t="s">
        <v>2893</v>
      </c>
      <c r="C129" t="s">
        <v>5369</v>
      </c>
      <c r="D129" t="s">
        <v>5370</v>
      </c>
      <c r="E129" t="s">
        <v>5387</v>
      </c>
      <c r="F129">
        <v>215</v>
      </c>
      <c r="G129">
        <v>3</v>
      </c>
      <c r="H129">
        <v>4</v>
      </c>
      <c r="I129" t="s">
        <v>5372</v>
      </c>
      <c r="J129" t="s">
        <v>5385</v>
      </c>
      <c r="L129" t="s">
        <v>5384</v>
      </c>
      <c r="N129" t="s">
        <v>5390</v>
      </c>
      <c r="O129" s="24">
        <v>1</v>
      </c>
      <c r="P129" s="21" t="s">
        <v>5388</v>
      </c>
      <c r="Q129" s="21" t="s">
        <v>5388</v>
      </c>
      <c r="R129" s="29" t="s">
        <v>5389</v>
      </c>
      <c r="Z129" s="33">
        <v>18</v>
      </c>
      <c r="AE129" s="21" t="s">
        <v>5397</v>
      </c>
      <c r="AJ129" s="26" t="str">
        <f t="shared" si="4"/>
        <v xml:space="preserve">|BGCOLOR(#F5F5F5):Bouda|魔術師|&amp;ref(Nation/C_Gold.jpg,nolink,25x25,Gold);215&amp;ref(Nation/C_Resource.jpg,nolink,25x25,Resource);3&amp;ref(Nation/C_Command.jpg,nolink,25x25,Commander Point);4|&amp;ref(Nation/R_Fort.jpg,nolink,25x25,Land Fortress);|&amp;ref(Spell/P_Research.jpg,nolink,25x25,Lab Needed);|&amp;ref(Nation/Squad.jpg,nolink,25x25,Squad);1&amp;ref(Nation/LivingLead.jpg,nolink,25x25,Leadership);15+&amp;ref(Nation/MagicLead.jpg,nolink,25x25,Magic Leadership);15+&amp;ref(Nation/UndeadLead.jpg,nolink,25x25,Undead Leadership);60+|18&amp;ref(Nation/Wasteland-Survival.jpg,nolink,25x25,Wasteland Survival);|
|~|&gt;|&gt;|&gt;|&gt;|&gt;|BGCOLOR(#F5F5F5):地、死、火などの魔法技能を持つ半獣の鍛冶。異端者な上に不安も撒く|
</v>
      </c>
    </row>
    <row r="130" spans="1:36" x14ac:dyDescent="0.15">
      <c r="A130" t="str">
        <f t="shared" si="3"/>
        <v>-</v>
      </c>
      <c r="B130" t="s">
        <v>2893</v>
      </c>
      <c r="C130" t="s">
        <v>5369</v>
      </c>
      <c r="D130" t="s">
        <v>5370</v>
      </c>
      <c r="E130" t="s">
        <v>5391</v>
      </c>
      <c r="F130">
        <v>75</v>
      </c>
      <c r="G130">
        <v>3</v>
      </c>
      <c r="H130">
        <v>2</v>
      </c>
      <c r="I130" t="s">
        <v>5372</v>
      </c>
      <c r="K130" t="s">
        <v>5385</v>
      </c>
      <c r="L130" t="s">
        <v>6265</v>
      </c>
      <c r="M130" t="s">
        <v>6264</v>
      </c>
      <c r="N130" t="s">
        <v>5392</v>
      </c>
      <c r="O130" s="24">
        <v>0</v>
      </c>
      <c r="P130" s="21">
        <v>0</v>
      </c>
      <c r="Q130" s="21">
        <v>0</v>
      </c>
      <c r="R130" s="29">
        <v>0</v>
      </c>
      <c r="Z130" s="33">
        <v>18</v>
      </c>
      <c r="AA130" s="21">
        <v>60</v>
      </c>
      <c r="AE130" s="21" t="s">
        <v>5394</v>
      </c>
      <c r="AJ130" s="26" t="str">
        <f t="shared" si="4"/>
        <v xml:space="preserve">|BGCOLOR(#F5F5F5):Voice of Spider|密偵&amp;ref(Nation/Sacred.jpg,nolink,25x25,Sacred);|&amp;ref(Nation/C_Gold.jpg,nolink,25x25,Gold);75&amp;ref(Nation/C_Resource.jpg,nolink,25x25,Resource);3&amp;ref(Nation/C_Command.jpg,nolink,25x25,Commander Point);2|&amp;ref(Nation/R_Fort.jpg,nolink,25x25,Land Fortress);|&amp;ref(Spell/P_Holy.jpg,nolink,25x25,Temple Needed);||18&amp;ref(Nation/Stealthy.jpg,nolink,25x25,Stealthy (60));&amp;ref(Nation/Forest-Survival.jpg,nolink,25x25,Forest Survival);|
|~|&gt;|&gt;|&gt;|&gt;|&gt;|BGCOLOR(#F5F5F5):密偵。やや高価だが隠れるのが上手く反乱扇動なども可能|
</v>
      </c>
    </row>
    <row r="131" spans="1:36" x14ac:dyDescent="0.15">
      <c r="A131" t="str">
        <f t="shared" ref="A131:A195" si="5">IF(D131&lt;&gt;D130,B131&amp;" "&amp;C131&amp;" "&amp;D131&amp;" S",IF(D131&lt;&gt;D132,B131&amp;" "&amp;C131&amp;" "&amp;D131&amp;" E","-"))</f>
        <v>-</v>
      </c>
      <c r="B131" t="s">
        <v>2893</v>
      </c>
      <c r="C131" t="s">
        <v>5369</v>
      </c>
      <c r="D131" t="s">
        <v>5370</v>
      </c>
      <c r="E131" t="s">
        <v>5393</v>
      </c>
      <c r="F131">
        <v>80</v>
      </c>
      <c r="G131">
        <v>1</v>
      </c>
      <c r="H131">
        <v>2</v>
      </c>
      <c r="I131" t="s">
        <v>5372</v>
      </c>
      <c r="J131" t="s">
        <v>5385</v>
      </c>
      <c r="L131" t="s">
        <v>5384</v>
      </c>
      <c r="N131" t="s">
        <v>5396</v>
      </c>
      <c r="O131" s="24">
        <v>1</v>
      </c>
      <c r="P131" s="21">
        <v>15</v>
      </c>
      <c r="Q131" s="21">
        <v>10</v>
      </c>
      <c r="R131" s="29">
        <v>30</v>
      </c>
      <c r="Z131" s="33">
        <v>18</v>
      </c>
      <c r="AE131" s="21" t="s">
        <v>5394</v>
      </c>
      <c r="AJ131" s="26" t="str">
        <f t="shared" ref="AJ131:AJ194" si="6">CONCATENATE("|BGCOLOR(#F5F5F5):",E131,"|",L131,IF(M131&lt;&gt;"","&amp;ref(Nation/Sacred.jpg,nolink,25x25,Sacred);",""),"|&amp;ref(Nation/C_Gold.jpg,nolink,25x25,Gold);",F131,"&amp;ref(Nation/C_Resource.jpg,nolink,25x25,Resource);",G131,IF(D131="兵士","&amp;ref(Nation/C_Recruitment.jpg,nolink,25x25,Recruitment Point);","&amp;ref(Nation/C_Command.jpg,nolink,25x25,Commander Point);"),H131,"|",SUBSTITUTE(SUBSTITUTE(SUBSTITUTE(SUBSTITUTE(SUBSTITUTE(SUBSTITUTE(SUBSTITUTE(SUBSTITUTE(SUBSTITUTE(SUBSTITUTE(SUBSTITUTE(SUBSTITUTE(SUBSTITUTE(SUBSTITUTE(SUBSTITUTE(SUBSTITUTE(SUBSTITUTE(SUBSTITUTE(SUBSTITUTE(SUBSTITUTE(SUBSTITUTE(SUBSTITUTE(SUBSTITUTE(SUBSTITUTE(SUBSTITUTE(I131,"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(Free));"),"格","&amp;ref(Nation/Promotion.jpg,nolink,25x25,Promotion);"),"|",IF(J131&lt;&gt;"","&amp;ref(Spell/P_Research.jpg,nolink,25x25,Lab Needed);",""),IF(K131&lt;&gt;"","&amp;ref(Spell/P_Holy.jpg,nolink,25x25,Temple Needed);",""),IF(D131="指揮官",CONCATENATE("|",IF(O131&lt;&gt;0,"&amp;ref(Nation/Squad.jpg,nolink,25x25,Squad);"&amp;O131,""),IF(P131&lt;&gt;0,"&amp;ref(Nation/LivingLead.jpg,nolink,25x25,Leadership);"&amp;P131,""),IF(Q131&lt;&gt;0,"&amp;ref(Nation/MagicLead.jpg,nolink,25x25,Magic Leadership);"&amp;Q131,""),IF(R131&lt;&gt;0,"&amp;ref(Nation/UndeadLead.jpg,nolink,25x25,Undead Leadership);"&amp;R131,""),IF(S131&lt;&gt;"",IF(S131&gt;0,"&amp;ref(Item/Inspirational.jpg,nolink,25x25,Inspirational (+"&amp;S131&amp;"));","&amp;ref(Item/Uninspirational.jpg,nolink,25x25,Inspirational ("&amp;S131&amp;"));"),""),IF(T131&lt;&gt;"","&amp;ref(Item/Taskmaster.jpg,nolink,25x25,Taskmaster (+"&amp;T131&amp;"));",""),IF(U131&lt;&gt;"","&amp;ref(Item/Beastmaster.jpg,nolink,25x25,Beastmaster (+"&amp;U131&amp;"));","")),CONCATENATE("|",IF(P131&lt;&gt;0,"&amp;ref(Nation/LivingLead.jpg,nolink,25x25,Living);",""),IF(Q131&lt;&gt;0,"&amp;ref(Nation/MagicLead.jpg,nolink,25x25,Magic Being);",""),IF(R131&lt;&gt;0,"&amp;ref(Nation/UndeadLead.jpg,nolink,25x25,Undead/Demon);",""),IF(V131&lt;&gt;"","&amp;ref(Nation/Slave.jpg,nolink,25x25,Slave);",""),IF(W131&lt;&gt;"","&amp;ref(Nation/Animal.jpg,nolink,25x25,Animal);",""),IF(X131&lt;&gt;"","&amp;ref(Nation/Undisciplined.jpg,nolink,25x25,Undisciplined);",""),IF(Y131&lt;&gt;"","&amp;ref(Nation/Enlarged.jpg,nolink,25x25,Size "&amp;Y131&amp;" or larger commander are needed);",""))),"|",Z131,IF(AA131&lt;&gt;"","&amp;ref(Nation/Stealthy.jpg,nolink,25x25,Stealthy ("&amp;AA131&amp;"));",""),IF(COUNTIF(AB131,"*f*"),"&amp;ref(Nation/Flying.jpg,nolink,25x25,Flying);",""),IF(COUNTIF(AB131,"*l*"),"&amp;ref(Nation/Floating.jpg,nolink,25x25,Floating);",""),IF(AC131="s","&amp;ref(Nation/Storm-Immunity.jpg,nolink,25x25,Storm Immunity);",""),IF(AD131="p","&amp;ref(Nation/Poor-Amphibian.jpg,nolink,25x25,Poor Amphibian);",""),IF(AD131="f","&amp;ref(Nation/Amphibian.jpg,nolink,25x25,Amphibian);",""),IF(AD131="a","&amp;ref(Nation/Aquatic.jpg,nolink,25x25,Aquatic);",""),IF(COUNTIF(AE131,"*f*"),"&amp;ref(Nation/Forest-Survival.jpg,nolink,25x25,Forest Survival);",""),IF(COUNTIF(AE131,"*m*"),"&amp;ref(Nation/Mountain-Survival.jpg,nolink,25x25,Mountain Survival);",""),IF(COUNTIF(AE131,"*s*"),"&amp;ref(Nation/Swamp-Survival.jpg,nolink,25x25,Swamp Survival);",""),IF(COUNTIF(AE131,"*w*"),"&amp;ref(Nation/Wasteland-Survival.jpg,nolink,25x25,Wasteland Survival);",""),IF(AF131="s","&amp;ref(Nation/Snow-Move.jpg,nolink,25x25,Snow Move);",""),IF(AG131="s","&amp;ref(Nation/Swimming.jpg,nolink,25x25,Swimming);",""),IF(AH131&lt;&gt;"","&amp;ref(Nation/Sailing.jpg,nolink,25x25,Sailing (size points "&amp;VALUE(MID(AH131,2,3))&amp;", max size "&amp;LEFT(AH131,1)&amp;"));",""),IF(AI131&lt;&gt;"","&amp;ref(Nation/Gift-of-Water-Breathing.jpg,nolink,25x25,Gift of Water Breathing ("&amp;AI131&amp;" size points));",""),"|",CHAR(10),IF(D131="指揮官","|~|&gt;|&gt;|&gt;|&gt;|&gt;|BGCOLOR(#F5F5F5):","|~|&gt;|&gt;|&gt;|&gt;|&gt;|BGCOLOR(#F5F5F5):"),N131,"|",CHAR(10))</f>
        <v xml:space="preserve">|BGCOLOR(#F5F5F5):Spider Clan Witch Doctor|魔術師|&amp;ref(Nation/C_Gold.jpg,nolink,25x25,Gold);80&amp;ref(Nation/C_Resource.jpg,nolink,25x25,Resource);1&amp;ref(Nation/C_Command.jpg,nolink,25x25,Commander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|~|&gt;|&gt;|&gt;|&gt;|&gt;|BGCOLOR(#F5F5F5):火、死、緑の魔法技能を持つ。呪医だが治療術は持たない|
</v>
      </c>
    </row>
    <row r="132" spans="1:36" x14ac:dyDescent="0.15">
      <c r="A132" t="str">
        <f t="shared" si="5"/>
        <v>-</v>
      </c>
      <c r="B132" t="s">
        <v>2893</v>
      </c>
      <c r="C132" t="s">
        <v>5369</v>
      </c>
      <c r="D132" t="s">
        <v>5370</v>
      </c>
      <c r="E132" t="s">
        <v>5398</v>
      </c>
      <c r="F132">
        <v>175</v>
      </c>
      <c r="G132">
        <v>1</v>
      </c>
      <c r="H132">
        <v>4</v>
      </c>
      <c r="I132" t="s">
        <v>5395</v>
      </c>
      <c r="J132" t="s">
        <v>5385</v>
      </c>
      <c r="L132" t="s">
        <v>5384</v>
      </c>
      <c r="N132" t="s">
        <v>5399</v>
      </c>
      <c r="O132" s="24">
        <v>1</v>
      </c>
      <c r="P132" s="21" t="s">
        <v>5388</v>
      </c>
      <c r="Q132" s="21" t="s">
        <v>5400</v>
      </c>
      <c r="R132" s="29" t="s">
        <v>5401</v>
      </c>
      <c r="Z132" s="33">
        <v>18</v>
      </c>
      <c r="AE132" s="21" t="s">
        <v>5394</v>
      </c>
      <c r="AJ132" s="26" t="str">
        <f t="shared" si="6"/>
        <v xml:space="preserve">|BGCOLOR(#F5F5F5):Spider Clan Sorcerer|魔術師|&amp;ref(Nation/C_Gold.jpg,nolink,25x25,Gold);175&amp;ref(Nation/C_Resource.jpg,nolink,25x25,Resource);1&amp;ref(Nation/C_Command.jpg,nolink,25x25,Commander Point);4|&amp;ref(Nation/R_Capital.jpg,nolink,25x25,National Capital);|&amp;ref(Spell/P_Research.jpg,nolink,25x25,Lab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|~|&gt;|&gt;|&gt;|&gt;|&gt;|BGCOLOR(#F5F5F5):火、死、緑などの魔法技能を持つ。個々の技能の差が激しい|
</v>
      </c>
    </row>
    <row r="133" spans="1:36" x14ac:dyDescent="0.15">
      <c r="A133" t="str">
        <f t="shared" si="5"/>
        <v>-</v>
      </c>
      <c r="B133" t="s">
        <v>2893</v>
      </c>
      <c r="C133" t="s">
        <v>5369</v>
      </c>
      <c r="D133" t="s">
        <v>5370</v>
      </c>
      <c r="E133" t="s">
        <v>5402</v>
      </c>
      <c r="F133">
        <v>320</v>
      </c>
      <c r="G133">
        <v>8</v>
      </c>
      <c r="H133">
        <v>4</v>
      </c>
      <c r="I133" t="s">
        <v>5395</v>
      </c>
      <c r="J133" t="s">
        <v>5385</v>
      </c>
      <c r="K133" t="s">
        <v>5403</v>
      </c>
      <c r="L133" t="s">
        <v>5381</v>
      </c>
      <c r="M133" t="s">
        <v>6264</v>
      </c>
      <c r="N133" t="s">
        <v>5404</v>
      </c>
      <c r="O133" s="24">
        <v>2</v>
      </c>
      <c r="P133" s="21" t="s">
        <v>5405</v>
      </c>
      <c r="Q133" s="21" t="s">
        <v>5401</v>
      </c>
      <c r="R133" s="29">
        <v>0</v>
      </c>
      <c r="Z133" s="33">
        <v>20</v>
      </c>
      <c r="AJ133" s="26" t="str">
        <f t="shared" si="6"/>
        <v xml:space="preserve">|BGCOLOR(#F5F5F5):Lion Queen|聖職者&amp;ref(Nation/Sacred.jpg,nolink,25x25,Sacred);|&amp;ref(Nation/C_Gold.jpg,nolink,25x25,Gold);320&amp;ref(Nation/C_Resource.jpg,nolink,25x25,Resource);8&amp;ref(Nation/C_Command.jpg,nolink,25x25,Commander Point);4|&amp;ref(Nation/R_Capital.jpg,nolink,25x25,National Capital);|&amp;ref(Spell/P_Research.jpg,nolink,25x25,Lab Needed);&amp;ref(Spell/P_Holy.jpg,nolink,25x25,Temple Needed);|&amp;ref(Nation/Squad.jpg,nolink,25x25,Squad);2&amp;ref(Nation/LivingLead.jpg,nolink,25x25,Leadership);55+&amp;ref(Nation/MagicLead.jpg,nolink,25x25,Magic Leadership);30+|20|
|~|&gt;|&gt;|&gt;|&gt;|&gt;|BGCOLOR(#F5F5F5):レベル1の聖職者。火、緑、地などの魔法技能も持つ|
</v>
      </c>
    </row>
    <row r="134" spans="1:36" x14ac:dyDescent="0.15">
      <c r="A134" t="str">
        <f t="shared" si="5"/>
        <v>EA Machaka 指揮官 E</v>
      </c>
      <c r="B134" t="s">
        <v>2893</v>
      </c>
      <c r="C134" t="s">
        <v>5369</v>
      </c>
      <c r="D134" t="s">
        <v>5370</v>
      </c>
      <c r="E134" t="s">
        <v>5406</v>
      </c>
      <c r="F134">
        <v>350</v>
      </c>
      <c r="G134">
        <v>11</v>
      </c>
      <c r="H134">
        <v>4</v>
      </c>
      <c r="I134" t="s">
        <v>5395</v>
      </c>
      <c r="J134" t="s">
        <v>5385</v>
      </c>
      <c r="K134" t="s">
        <v>5407</v>
      </c>
      <c r="L134" t="s">
        <v>5381</v>
      </c>
      <c r="M134" t="s">
        <v>6264</v>
      </c>
      <c r="N134" t="s">
        <v>5408</v>
      </c>
      <c r="O134" s="24">
        <v>3</v>
      </c>
      <c r="P134" s="21" t="s">
        <v>5409</v>
      </c>
      <c r="Q134" s="21" t="s">
        <v>5401</v>
      </c>
      <c r="R134" s="29">
        <v>0</v>
      </c>
      <c r="Z134" s="33">
        <v>20</v>
      </c>
      <c r="AJ134" s="26" t="str">
        <f t="shared" si="6"/>
        <v xml:space="preserve">|BGCOLOR(#F5F5F5):Lion King|聖職者&amp;ref(Nation/Sacred.jpg,nolink,25x25,Sacred);|&amp;ref(Nation/C_Gold.jpg,nolink,25x25,Gold);350&amp;ref(Nation/C_Resource.jpg,nolink,25x25,Resource);11&amp;ref(Nation/C_Command.jpg,nolink,25x25,Commander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Leadership);30+|20|
|~|&gt;|&gt;|&gt;|&gt;|&gt;|BGCOLOR(#F5F5F5):レベル2の聖職者。緑、火、地などの魔法技能も持ち指揮もこなす|
</v>
      </c>
    </row>
    <row r="135" spans="1:36" x14ac:dyDescent="0.15">
      <c r="A135" t="str">
        <f t="shared" si="5"/>
        <v>EA Machaka 兵士 S</v>
      </c>
      <c r="B135" t="s">
        <v>2893</v>
      </c>
      <c r="C135" t="s">
        <v>5369</v>
      </c>
      <c r="D135" t="s">
        <v>5411</v>
      </c>
      <c r="E135" t="s">
        <v>5410</v>
      </c>
      <c r="F135">
        <v>5</v>
      </c>
      <c r="G135">
        <v>2</v>
      </c>
      <c r="H135">
        <v>2</v>
      </c>
      <c r="I135" t="s">
        <v>5372</v>
      </c>
      <c r="L135" t="s">
        <v>5412</v>
      </c>
      <c r="N135" t="s">
        <v>5413</v>
      </c>
      <c r="P135" s="21">
        <v>1</v>
      </c>
      <c r="Z135" s="33">
        <v>14</v>
      </c>
      <c r="AE135" s="21" t="s">
        <v>5414</v>
      </c>
      <c r="AJ135" s="26" t="str">
        <f t="shared" si="6"/>
        <v xml:space="preserve">|BGCOLOR(#F5F5F5):Pygmy|射手|&amp;ref(Nation/C_Gold.jpg,nolink,25x25,Gold);5&amp;ref(Nation/C_Resource.jpg,nolink,25x25,Resource);2&amp;ref(Nation/C_Recruitment.jpg,nolink,25x25,Recruitment Point);2|&amp;ref(Nation/R_Fort.jpg,nolink,25x25,Land Fortress);||&amp;ref(Nation/LivingLead.jpg,nolink,25x25,Living);|14&amp;ref(Nation/Forest-Survival.jpg,nolink,25x25,Forest Survival);|
|~|&gt;|&gt;|&gt;|&gt;|&gt;|BGCOLOR(#F5F5F5):小人の射手。小さいだけに弱いが数は出せる|
</v>
      </c>
    </row>
    <row r="136" spans="1:36" x14ac:dyDescent="0.15">
      <c r="A136" t="str">
        <f t="shared" si="5"/>
        <v>-</v>
      </c>
      <c r="B136" t="s">
        <v>2893</v>
      </c>
      <c r="C136" t="s">
        <v>5369</v>
      </c>
      <c r="D136" t="s">
        <v>5411</v>
      </c>
      <c r="E136" t="s">
        <v>5415</v>
      </c>
      <c r="F136">
        <v>7</v>
      </c>
      <c r="G136">
        <v>2</v>
      </c>
      <c r="H136">
        <v>3</v>
      </c>
      <c r="I136" t="s">
        <v>5372</v>
      </c>
      <c r="L136" t="s">
        <v>5416</v>
      </c>
      <c r="N136" t="s">
        <v>5417</v>
      </c>
      <c r="P136" s="21">
        <v>1</v>
      </c>
      <c r="Z136" s="33">
        <v>16</v>
      </c>
      <c r="AJ136" s="26" t="str">
        <f t="shared" si="6"/>
        <v xml:space="preserve">|BGCOLOR(#F5F5F5):Machaka Militia|歩兵|&amp;ref(Nation/C_Gold.jpg,nolink,25x25,Gold);7&amp;ref(Nation/C_Resource.jpg,nolink,25x25,Resource);2&amp;ref(Nation/C_Recruitment.jpg,nolink,25x25,Recruitment Point);3|&amp;ref(Nation/R_Fort.jpg,nolink,25x25,Land Fortress);||&amp;ref(Nation/LivingLead.jpg,nolink,25x25,Living);|16|
|~|&gt;|&gt;|&gt;|&gt;|&gt;|BGCOLOR(#F5F5F5):槍を持つ民兵。丸裸のため民兵としても格別の安さと弱さ|
</v>
      </c>
    </row>
    <row r="137" spans="1:36" x14ac:dyDescent="0.15">
      <c r="A137" t="str">
        <f t="shared" si="5"/>
        <v>-</v>
      </c>
      <c r="B137" t="s">
        <v>2893</v>
      </c>
      <c r="C137" t="s">
        <v>5369</v>
      </c>
      <c r="D137" t="s">
        <v>5411</v>
      </c>
      <c r="E137" t="s">
        <v>5418</v>
      </c>
      <c r="F137">
        <v>10</v>
      </c>
      <c r="G137">
        <v>3</v>
      </c>
      <c r="H137">
        <v>9</v>
      </c>
      <c r="I137" t="s">
        <v>5372</v>
      </c>
      <c r="L137" t="s">
        <v>5412</v>
      </c>
      <c r="N137" t="s">
        <v>5419</v>
      </c>
      <c r="P137" s="21">
        <v>1</v>
      </c>
      <c r="Z137" s="33">
        <v>16</v>
      </c>
      <c r="AJ137" s="26" t="str">
        <f t="shared" si="6"/>
        <v xml:space="preserve">|BGCOLOR(#F5F5F5):Bird Clan Archer|射手|&amp;ref(Nation/C_Gold.jpg,nolink,25x25,Gold);10&amp;ref(Nation/C_Resource.jpg,nolink,25x25,Resource);3&amp;ref(Nation/C_Recruitment.jpg,nolink,25x25,Recruitment Point);9|&amp;ref(Nation/R_Fort.jpg,nolink,25x25,Land Fortress);||&amp;ref(Nation/LivingLead.jpg,nolink,25x25,Living);|16|
|~|&gt;|&gt;|&gt;|&gt;|&gt;|BGCOLOR(#F5F5F5):高精度な弓兵。最低限の装備のため量産が楽|
</v>
      </c>
    </row>
    <row r="138" spans="1:36" x14ac:dyDescent="0.15">
      <c r="A138" t="str">
        <f t="shared" si="5"/>
        <v>-</v>
      </c>
      <c r="B138" t="s">
        <v>2893</v>
      </c>
      <c r="C138" t="s">
        <v>5369</v>
      </c>
      <c r="D138" t="s">
        <v>5411</v>
      </c>
      <c r="E138" t="s">
        <v>5420</v>
      </c>
      <c r="F138">
        <v>10</v>
      </c>
      <c r="G138">
        <v>2</v>
      </c>
      <c r="H138">
        <v>9</v>
      </c>
      <c r="I138" t="s">
        <v>5372</v>
      </c>
      <c r="L138" t="s">
        <v>5416</v>
      </c>
      <c r="N138" t="s">
        <v>5421</v>
      </c>
      <c r="P138" s="21">
        <v>1</v>
      </c>
      <c r="Z138" s="33">
        <v>16</v>
      </c>
      <c r="AJ138" s="26" t="str">
        <f t="shared" si="6"/>
        <v xml:space="preserve">|BGCOLOR(#F5F5F5):Machaka Warrior|歩兵|&amp;ref(Nation/C_Gold.jpg,nolink,25x25,Gold);10&amp;ref(Nation/C_Resource.jpg,nolink,25x25,Resource);2&amp;ref(Nation/C_Recruitment.jpg,nolink,25x25,Recruitment Point);9|&amp;ref(Nation/R_Fort.jpg,nolink,25x25,Land Fortress);||&amp;ref(Nation/LivingLead.jpg,nolink,25x25,Living);|16|
|~|&gt;|&gt;|&gt;|&gt;|&gt;|BGCOLOR(#F5F5F5):槍と皮盾を持つ軽歩兵。防具が盾のみのため非常に脆い|
</v>
      </c>
    </row>
    <row r="139" spans="1:36" x14ac:dyDescent="0.15">
      <c r="A139" t="str">
        <f t="shared" si="5"/>
        <v>-</v>
      </c>
      <c r="B139" t="s">
        <v>2893</v>
      </c>
      <c r="C139" t="s">
        <v>5369</v>
      </c>
      <c r="D139" t="s">
        <v>5411</v>
      </c>
      <c r="E139" t="s">
        <v>5422</v>
      </c>
      <c r="F139">
        <v>10</v>
      </c>
      <c r="G139">
        <v>5</v>
      </c>
      <c r="H139">
        <v>9</v>
      </c>
      <c r="I139" t="s">
        <v>5372</v>
      </c>
      <c r="L139" t="s">
        <v>5416</v>
      </c>
      <c r="N139" t="s">
        <v>5423</v>
      </c>
      <c r="P139" s="21">
        <v>1</v>
      </c>
      <c r="Z139" s="33">
        <v>16</v>
      </c>
      <c r="AE139" s="21" t="s">
        <v>5397</v>
      </c>
      <c r="AJ139" s="26" t="str">
        <f t="shared" si="6"/>
        <v xml:space="preserve">|BGCOLOR(#F5F5F5):Hyena Clan Warrior|歩兵|&amp;ref(Nation/C_Gold.jpg,nolink,25x25,Gold);10&amp;ref(Nation/C_Resource.jpg,nolink,25x25,Resource);5&amp;ref(Nation/C_Recruitment.jpg,nolink,25x25,Recruitment Point);9|&amp;ref(Nation/R_Fort.jpg,nolink,25x25,Land Fortress);||&amp;ref(Nation/LivingLead.jpg,nolink,25x25,Living);|16&amp;ref(Nation/Wasteland-Survival.jpg,nolink,25x25,Wasteland Survival);|
|~|&gt;|&gt;|&gt;|&gt;|&gt;|BGCOLOR(#F5F5F5):槍、投槍、大皮盾を持つ軽歩兵。脆いが接敵前に多少の牽制ができる|
</v>
      </c>
    </row>
    <row r="140" spans="1:36" x14ac:dyDescent="0.15">
      <c r="A140" t="str">
        <f t="shared" si="5"/>
        <v>-</v>
      </c>
      <c r="B140" t="s">
        <v>2893</v>
      </c>
      <c r="C140" t="s">
        <v>5369</v>
      </c>
      <c r="D140" t="s">
        <v>5411</v>
      </c>
      <c r="E140" t="s">
        <v>5424</v>
      </c>
      <c r="F140">
        <v>13</v>
      </c>
      <c r="G140">
        <v>13</v>
      </c>
      <c r="H140">
        <v>16</v>
      </c>
      <c r="I140" t="s">
        <v>5372</v>
      </c>
      <c r="L140" t="s">
        <v>5416</v>
      </c>
      <c r="N140" t="s">
        <v>5425</v>
      </c>
      <c r="P140" s="21">
        <v>1</v>
      </c>
      <c r="Z140" s="33">
        <v>14</v>
      </c>
      <c r="AJ140" s="26" t="str">
        <f t="shared" si="6"/>
        <v xml:space="preserve">|BGCOLOR(#F5F5F5):Rhino Clan Warrior|歩兵|&amp;ref(Nation/C_Gold.jpg,nolink,25x25,Gold);13&amp;ref(Nation/C_Resource.jpg,nolink,25x25,Resource);13&amp;ref(Nation/C_Recruitment.jpg,nolink,25x25,Recruitment Point);16|&amp;ref(Nation/R_Fort.jpg,nolink,25x25,Land Fortress);||&amp;ref(Nation/LivingLead.jpg,nolink,25x25,Living);|14|
|~|&gt;|&gt;|&gt;|&gt;|&gt;|BGCOLOR(#F5F5F5):長槍と大皮盾を持つ歩兵。技量は平凡だが高密度の隊列を組む|
</v>
      </c>
    </row>
    <row r="141" spans="1:36" x14ac:dyDescent="0.15">
      <c r="A141" t="str">
        <f t="shared" si="5"/>
        <v>-</v>
      </c>
      <c r="B141" t="s">
        <v>2893</v>
      </c>
      <c r="C141" t="s">
        <v>5369</v>
      </c>
      <c r="D141" t="s">
        <v>5411</v>
      </c>
      <c r="E141" t="s">
        <v>5426</v>
      </c>
      <c r="F141">
        <v>14</v>
      </c>
      <c r="G141">
        <v>6</v>
      </c>
      <c r="H141">
        <v>18</v>
      </c>
      <c r="I141" t="s">
        <v>5372</v>
      </c>
      <c r="L141" t="s">
        <v>5416</v>
      </c>
      <c r="N141" t="s">
        <v>5427</v>
      </c>
      <c r="P141" s="21">
        <v>1</v>
      </c>
      <c r="Z141" s="33">
        <v>16</v>
      </c>
      <c r="AJ141" s="26" t="str">
        <f t="shared" si="6"/>
        <v xml:space="preserve">|BGCOLOR(#F5F5F5):Lion Clan Warrior|歩兵|&amp;ref(Nation/C_Gold.jpg,nolink,25x25,Gold);14&amp;ref(Nation/C_Resource.jpg,nolink,25x25,Resource);6&amp;ref(Nation/C_Recruitment.jpg,nolink,25x25,Recruitment Point);18|&amp;ref(Nation/R_Fort.jpg,nolink,25x25,Land Fortress);||&amp;ref(Nation/LivingLead.jpg,nolink,25x25,Living);|16|
|~|&gt;|&gt;|&gt;|&gt;|&gt;|BGCOLOR(#F5F5F5):長槍と大皮盾を持つ軽歩兵。士気や技量に優れるが防具は控えめ|
</v>
      </c>
    </row>
    <row r="142" spans="1:36" x14ac:dyDescent="0.15">
      <c r="A142" t="str">
        <f t="shared" si="5"/>
        <v>-</v>
      </c>
      <c r="B142" t="s">
        <v>2893</v>
      </c>
      <c r="C142" t="s">
        <v>5369</v>
      </c>
      <c r="D142" t="s">
        <v>5411</v>
      </c>
      <c r="E142" t="s">
        <v>5428</v>
      </c>
      <c r="F142">
        <v>20</v>
      </c>
      <c r="G142">
        <v>1</v>
      </c>
      <c r="H142">
        <v>14</v>
      </c>
      <c r="I142" t="s">
        <v>5372</v>
      </c>
      <c r="L142" t="s">
        <v>5429</v>
      </c>
      <c r="N142" t="s">
        <v>5430</v>
      </c>
      <c r="P142" s="21">
        <v>1</v>
      </c>
      <c r="W142">
        <v>1</v>
      </c>
      <c r="X142">
        <v>1</v>
      </c>
      <c r="Z142" s="33">
        <v>20</v>
      </c>
      <c r="AJ142" s="26" t="str">
        <f t="shared" si="6"/>
        <v xml:space="preserve">|BGCOLOR(#F5F5F5):War Lion|動物|&amp;ref(Nation/C_Gold.jpg,nolink,25x25,Gold);20&amp;ref(Nation/C_Resource.jpg,nolink,25x25,Resource);1&amp;ref(Nation/C_Recruitment.jpg,nolink,25x25,Recruitment Point);14|&amp;ref(Nation/R_Fort.jpg,nolink,25x25,Land Fortress);||&amp;ref(Nation/LivingLead.jpg,nolink,25x25,Living);&amp;ref(Nation/Animal.jpg,nolink,25x25,Animal);&amp;ref(Nation/Undisciplined.jpg,nolink,25x25,Undisciplined);|20|
|~|&gt;|&gt;|&gt;|&gt;|&gt;|BGCOLOR(#F5F5F5):軍用に飼い慣らされた獅子。資源は殆ど必要としない|
</v>
      </c>
    </row>
    <row r="143" spans="1:36" x14ac:dyDescent="0.15">
      <c r="A143" t="str">
        <f t="shared" si="5"/>
        <v>-</v>
      </c>
      <c r="B143" t="s">
        <v>2893</v>
      </c>
      <c r="C143" t="s">
        <v>5369</v>
      </c>
      <c r="D143" t="s">
        <v>5411</v>
      </c>
      <c r="E143" t="s">
        <v>5431</v>
      </c>
      <c r="F143">
        <v>100</v>
      </c>
      <c r="G143">
        <v>20</v>
      </c>
      <c r="H143">
        <v>33</v>
      </c>
      <c r="I143" t="s">
        <v>5372</v>
      </c>
      <c r="L143" t="s">
        <v>5432</v>
      </c>
      <c r="N143" t="s">
        <v>5433</v>
      </c>
      <c r="P143" s="21">
        <v>1</v>
      </c>
      <c r="W143">
        <v>1</v>
      </c>
      <c r="Z143" s="33">
        <v>20</v>
      </c>
      <c r="AJ143" s="26" t="str">
        <f t="shared" si="6"/>
        <v xml:space="preserve">|BGCOLOR(#F5F5F5):War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
|~|&gt;|&gt;|&gt;|&gt;|&gt;|BGCOLOR(#F5F5F5):敵を蹂躙する巨大生物。他国の象よりも士気が高い|
</v>
      </c>
    </row>
    <row r="144" spans="1:36" x14ac:dyDescent="0.15">
      <c r="A144" t="str">
        <f t="shared" si="5"/>
        <v>-</v>
      </c>
      <c r="B144" t="s">
        <v>2893</v>
      </c>
      <c r="C144" t="s">
        <v>5369</v>
      </c>
      <c r="D144" t="s">
        <v>5411</v>
      </c>
      <c r="E144" t="s">
        <v>5434</v>
      </c>
      <c r="F144">
        <v>12</v>
      </c>
      <c r="G144">
        <v>4</v>
      </c>
      <c r="H144">
        <v>20</v>
      </c>
      <c r="I144" t="s">
        <v>5395</v>
      </c>
      <c r="L144" t="s">
        <v>5412</v>
      </c>
      <c r="N144" t="s">
        <v>5435</v>
      </c>
      <c r="P144" s="21">
        <v>1</v>
      </c>
      <c r="Z144" s="33">
        <v>16</v>
      </c>
      <c r="AE144" s="21" t="s">
        <v>5394</v>
      </c>
      <c r="AJ144" s="26" t="str">
        <f t="shared" si="6"/>
        <v xml:space="preserve">|BGCOLOR(#F5F5F5):Spider Clan Archer|射手|&amp;ref(Nation/C_Gold.jpg,nolink,25x25,Gold);12&amp;ref(Nation/C_Resource.jpg,nolink,25x25,Resource);4&amp;ref(Nation/C_Recruitment.jpg,nolink,25x25,Recruitment Point);20|&amp;ref(Nation/R_Capital.jpg,nolink,25x25,National Capital);||&amp;ref(Nation/LivingLead.jpg,nolink,25x25,Living);|16&amp;ref(Nation/Forest-Survival.jpg,nolink,25x25,Forest Survival);|
|~|&gt;|&gt;|&gt;|&gt;|&gt;|BGCOLOR(#F5F5F5):毒矢を放つ弓兵。矢が刺さりさえすれば毒で弱らせられる|
</v>
      </c>
    </row>
    <row r="145" spans="1:36" x14ac:dyDescent="0.15">
      <c r="A145" t="str">
        <f t="shared" si="5"/>
        <v>-</v>
      </c>
      <c r="B145" t="s">
        <v>2893</v>
      </c>
      <c r="C145" t="s">
        <v>5369</v>
      </c>
      <c r="D145" t="s">
        <v>5411</v>
      </c>
      <c r="E145" t="s">
        <v>5436</v>
      </c>
      <c r="F145">
        <v>12</v>
      </c>
      <c r="G145">
        <v>5</v>
      </c>
      <c r="H145">
        <v>14</v>
      </c>
      <c r="I145" t="s">
        <v>5395</v>
      </c>
      <c r="L145" t="s">
        <v>5416</v>
      </c>
      <c r="N145" t="s">
        <v>5437</v>
      </c>
      <c r="P145" s="21">
        <v>1</v>
      </c>
      <c r="Z145" s="33">
        <v>16</v>
      </c>
      <c r="AE145" s="21" t="s">
        <v>5394</v>
      </c>
      <c r="AJ145" s="26" t="str">
        <f t="shared" si="6"/>
        <v xml:space="preserve">|BGCOLOR(#F5F5F5):Spider Clan Warrior|歩兵|&amp;ref(Nation/C_Gold.jpg,nolink,25x25,Gold);12&amp;ref(Nation/C_Resource.jpg,nolink,25x25,Resource);5&amp;ref(Nation/C_Recruitment.jpg,nolink,25x25,Recruitment Point);14|&amp;ref(Nation/R_Capital.jpg,nolink,25x25,National Capital);||&amp;ref(Nation/LivingLead.jpg,nolink,25x25,Living);|16&amp;ref(Nation/Forest-Survival.jpg,nolink,25x25,Forest Survival);|
|~|&gt;|&gt;|&gt;|&gt;|&gt;|BGCOLOR(#F5F5F5):毒槍と皮盾を持つ歩兵。槍の毒はかなり強力|
</v>
      </c>
    </row>
    <row r="146" spans="1:36" x14ac:dyDescent="0.15">
      <c r="A146" t="str">
        <f t="shared" si="5"/>
        <v>-</v>
      </c>
      <c r="B146" t="s">
        <v>2893</v>
      </c>
      <c r="C146" t="s">
        <v>5369</v>
      </c>
      <c r="D146" t="s">
        <v>5411</v>
      </c>
      <c r="E146" t="s">
        <v>5438</v>
      </c>
      <c r="F146">
        <v>30</v>
      </c>
      <c r="G146">
        <v>5</v>
      </c>
      <c r="H146">
        <v>46</v>
      </c>
      <c r="I146" t="s">
        <v>5395</v>
      </c>
      <c r="L146" t="s">
        <v>5439</v>
      </c>
      <c r="N146" t="s">
        <v>5440</v>
      </c>
      <c r="P146" s="21">
        <v>1</v>
      </c>
      <c r="Z146" s="33">
        <v>16</v>
      </c>
      <c r="AE146" s="21" t="s">
        <v>5394</v>
      </c>
      <c r="AJ146" s="26" t="str">
        <f t="shared" si="6"/>
        <v xml:space="preserve">|BGCOLOR(#F5F5F5):Spider Rider|騎兵|&amp;ref(Nation/C_Gold.jpg,nolink,25x25,Gold);30&amp;ref(Nation/C_Resource.jpg,nolink,25x25,Resource);5&amp;ref(Nation/C_Recruitment.jpg,nolink,25x25,Recruitment Point);46|&amp;ref(Nation/R_Capital.jpg,nolink,25x25,National Capital);||&amp;ref(Nation/LivingLead.jpg,nolink,25x25,Living);|16&amp;ref(Nation/Forest-Survival.jpg,nolink,25x25,Forest Survival);|
|~|&gt;|&gt;|&gt;|&gt;|&gt;|BGCOLOR(#F5F5F5):槍と毒矢を持つ大蜘蛛騎兵。蜘蛛は猛毒を持つ|
</v>
      </c>
    </row>
    <row r="147" spans="1:36" x14ac:dyDescent="0.15">
      <c r="A147" t="str">
        <f t="shared" si="5"/>
        <v>EA Machaka 兵士 E</v>
      </c>
      <c r="B147" t="s">
        <v>2893</v>
      </c>
      <c r="C147" t="s">
        <v>5369</v>
      </c>
      <c r="D147" t="s">
        <v>5411</v>
      </c>
      <c r="E147" t="s">
        <v>5441</v>
      </c>
      <c r="F147">
        <v>40</v>
      </c>
      <c r="G147">
        <v>26</v>
      </c>
      <c r="H147">
        <v>23</v>
      </c>
      <c r="I147" t="s">
        <v>5395</v>
      </c>
      <c r="K147" t="s">
        <v>5407</v>
      </c>
      <c r="L147" t="s">
        <v>5416</v>
      </c>
      <c r="M147" t="s">
        <v>6264</v>
      </c>
      <c r="N147" t="s">
        <v>5442</v>
      </c>
      <c r="P147" s="21">
        <v>1</v>
      </c>
      <c r="Z147" s="33">
        <v>18</v>
      </c>
      <c r="AJ147" s="26" t="str">
        <f t="shared" si="6"/>
        <v xml:space="preserve">|BGCOLOR(#F5F5F5):Lion Warrior|歩兵&amp;ref(Nation/Sacred.jpg,nolink,25x25,Sacred);|&amp;ref(Nation/C_Gold.jpg,nolink,25x25,Gold);40&amp;ref(Nation/C_Resource.jpg,nolink,25x25,Resource);26&amp;ref(Nation/C_Recruitment.jpg,nolink,25x25,Recruitment Point);23|&amp;ref(Nation/R_Capital.jpg,nolink,25x25,National Capital);|&amp;ref(Spell/P_Holy.jpg,nolink,25x25,Temple Needed);|&amp;ref(Nation/LivingLead.jpg,nolink,25x25,Living);|18|
|~|&gt;|&gt;|&gt;|&gt;|&gt;|BGCOLOR(#F5F5F5):魔法の棍棒を持つ歩兵。堅実な性能を持つ|
</v>
      </c>
    </row>
    <row r="148" spans="1:36" x14ac:dyDescent="0.15">
      <c r="A148" t="str">
        <f t="shared" si="5"/>
        <v>EA Mictlan 指揮官 S</v>
      </c>
      <c r="B148" t="s">
        <v>2893</v>
      </c>
      <c r="C148" t="s">
        <v>5504</v>
      </c>
      <c r="D148" t="s">
        <v>5505</v>
      </c>
      <c r="E148" t="s">
        <v>5506</v>
      </c>
      <c r="F148">
        <v>25</v>
      </c>
      <c r="G148">
        <v>1</v>
      </c>
      <c r="H148">
        <v>1</v>
      </c>
      <c r="I148" t="s">
        <v>5507</v>
      </c>
      <c r="L148" t="s">
        <v>5508</v>
      </c>
      <c r="N148" t="s">
        <v>5509</v>
      </c>
      <c r="O148" s="24">
        <v>0</v>
      </c>
      <c r="P148" s="21">
        <v>0</v>
      </c>
      <c r="Q148" s="21">
        <v>0</v>
      </c>
      <c r="R148" s="29">
        <v>0</v>
      </c>
      <c r="Z148" s="33">
        <v>16</v>
      </c>
      <c r="AA148" s="21">
        <v>50</v>
      </c>
      <c r="AE148" s="21" t="s">
        <v>5510</v>
      </c>
      <c r="AJ148" s="26" t="str">
        <f t="shared" si="6"/>
        <v xml:space="preserve">|BGCOLOR(#F5F5F5):Scout|斥候|&amp;ref(Nation/C_Gold.jpg,nolink,25x25,Gold);25&amp;ref(Nation/C_Resource.jpg,nolink,25x25,Resource);1&amp;ref(Nation/C_Command.jpg,nolink,25x25,Commander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|~|&gt;|&gt;|&gt;|&gt;|&gt;|BGCOLOR(#F5F5F5):原始的装備の斥候。最小限の資源で雇用可能|
</v>
      </c>
    </row>
    <row r="149" spans="1:36" x14ac:dyDescent="0.15">
      <c r="A149" t="str">
        <f t="shared" si="5"/>
        <v>-</v>
      </c>
      <c r="B149" t="s">
        <v>2893</v>
      </c>
      <c r="C149" t="s">
        <v>5504</v>
      </c>
      <c r="D149" t="s">
        <v>5505</v>
      </c>
      <c r="E149" t="s">
        <v>5511</v>
      </c>
      <c r="F149">
        <v>90</v>
      </c>
      <c r="G149">
        <v>15</v>
      </c>
      <c r="H149">
        <v>1</v>
      </c>
      <c r="I149" t="s">
        <v>5507</v>
      </c>
      <c r="K149" t="s">
        <v>5514</v>
      </c>
      <c r="L149" t="s">
        <v>5505</v>
      </c>
      <c r="M149" t="s">
        <v>6264</v>
      </c>
      <c r="N149" t="s">
        <v>5512</v>
      </c>
      <c r="O149" s="24">
        <v>3</v>
      </c>
      <c r="P149" s="21">
        <v>80</v>
      </c>
      <c r="Q149" s="21">
        <v>0</v>
      </c>
      <c r="R149" s="29">
        <v>0</v>
      </c>
      <c r="T149" s="21">
        <v>1</v>
      </c>
      <c r="Z149" s="33">
        <v>10</v>
      </c>
      <c r="AE149" s="21" t="s">
        <v>5513</v>
      </c>
      <c r="AJ149" s="26" t="str">
        <f t="shared" si="6"/>
        <v xml:space="preserve">|BGCOLOR(#F5F5F5):Tribal King|指揮官&amp;ref(Nation/Sacred.jpg,nolink,25x25,Sacred);|&amp;ref(Nation/C_Gold.jpg,nolink,25x25,Gold);90&amp;ref(Nation/C_Resource.jpg,nolink,25x25,Resource);15&amp;ref(Nation/C_Command.jpg,nolink,25x25,Commander Point);1|&amp;ref(Nation/R_Fort.jpg,nolink,25x25,Land Fortress);|&amp;ref(Spell/P_Holy.jpg,nolink,25x25,Temple Needed);|&amp;ref(Nation/Squad.jpg,nolink,25x25,Squad);3&amp;ref(Nation/LivingLead.jpg,nolink,25x25,Leadership);80&amp;ref(Item/Taskmaster.jpg,nolink,25x25,Taskmaster (+1));|10&amp;ref(Nation/Forest-Survival.jpg,nolink,25x25,Forest Survival);|
|~|&gt;|&gt;|&gt;|&gt;|&gt;|BGCOLOR(#F5F5F5):標準的な指揮官。奴隷兵士の確保が可能。投槍を持つため暴走に注意|
</v>
      </c>
    </row>
    <row r="150" spans="1:36" x14ac:dyDescent="0.15">
      <c r="A150" t="str">
        <f t="shared" si="5"/>
        <v>-</v>
      </c>
      <c r="B150" t="s">
        <v>2893</v>
      </c>
      <c r="C150" t="s">
        <v>5504</v>
      </c>
      <c r="D150" t="s">
        <v>5505</v>
      </c>
      <c r="E150" t="s">
        <v>5515</v>
      </c>
      <c r="F150">
        <v>65</v>
      </c>
      <c r="G150">
        <v>1</v>
      </c>
      <c r="H150">
        <v>2</v>
      </c>
      <c r="I150" t="s">
        <v>5507</v>
      </c>
      <c r="J150" t="s">
        <v>5514</v>
      </c>
      <c r="K150" t="s">
        <v>5514</v>
      </c>
      <c r="L150" t="s">
        <v>5516</v>
      </c>
      <c r="M150" t="s">
        <v>6264</v>
      </c>
      <c r="N150" t="s">
        <v>5517</v>
      </c>
      <c r="O150" s="24">
        <v>1</v>
      </c>
      <c r="P150" s="21" t="s">
        <v>5519</v>
      </c>
      <c r="Q150" s="21" t="s">
        <v>5518</v>
      </c>
      <c r="R150" s="29">
        <v>5</v>
      </c>
      <c r="Z150" s="33">
        <v>16</v>
      </c>
      <c r="AE150" s="21" t="s">
        <v>5513</v>
      </c>
      <c r="AJ150" s="26" t="str">
        <f t="shared" si="6"/>
        <v xml:space="preserve">|BGCOLOR(#F5F5F5):Mictlan Priest|聖職者&amp;ref(Nation/Sacred.jpg,nolink,25x25,Sacred);|&amp;ref(Nation/C_Gold.jpg,nolink,25x25,Gold);65&amp;ref(Nation/C_Resource.jpg,nolink,25x25,Resource);1&amp;ref(Nation/C_Command.jpg,nolink,25x25,Commander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Leadership);5|16&amp;ref(Nation/Forest-Survival.jpg,nolink,25x25,Forest Survival);|
|~|&gt;|&gt;|&gt;|&gt;|&gt;|BGCOLOR(#F5F5F5):レベル1の聖職者。血などの魔法技能も持つ|
</v>
      </c>
    </row>
    <row r="151" spans="1:36" x14ac:dyDescent="0.15">
      <c r="A151" t="str">
        <f t="shared" si="5"/>
        <v>-</v>
      </c>
      <c r="B151" t="s">
        <v>2893</v>
      </c>
      <c r="C151" t="s">
        <v>5504</v>
      </c>
      <c r="D151" t="s">
        <v>5505</v>
      </c>
      <c r="E151" t="s">
        <v>5520</v>
      </c>
      <c r="F151">
        <v>125</v>
      </c>
      <c r="G151">
        <v>1</v>
      </c>
      <c r="H151">
        <v>2</v>
      </c>
      <c r="I151" t="s">
        <v>5507</v>
      </c>
      <c r="J151" t="s">
        <v>5514</v>
      </c>
      <c r="L151" t="s">
        <v>5521</v>
      </c>
      <c r="N151" t="s">
        <v>5522</v>
      </c>
      <c r="O151" s="24">
        <v>1</v>
      </c>
      <c r="P151" s="21">
        <v>10</v>
      </c>
      <c r="Q151" s="21" t="s">
        <v>5523</v>
      </c>
      <c r="R151" s="29" t="s">
        <v>5524</v>
      </c>
      <c r="Z151" s="33">
        <v>16</v>
      </c>
      <c r="AE151" s="21" t="s">
        <v>5513</v>
      </c>
      <c r="AJ151" s="26" t="str">
        <f t="shared" si="6"/>
        <v xml:space="preserve">|BGCOLOR(#F5F5F5):Nahualli|魔術師|&amp;ref(Nation/C_Gold.jpg,nolink,25x25,Gold);125&amp;ref(Nation/C_Resource.jpg,nolink,25x25,Resource);1&amp;ref(Nation/C_Command.jpg,nolink,25x25,Commander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Leadership);0+|16&amp;ref(Nation/Forest-Survival.jpg,nolink,25x25,Forest Survival);|
|~|&gt;|&gt;|&gt;|&gt;|&gt;|BGCOLOR(#F5F5F5):緑、星などの魔法技能を持つ。七面鳥の姿で飛ぶこともできる|
</v>
      </c>
    </row>
    <row r="152" spans="1:36" x14ac:dyDescent="0.15">
      <c r="A152" t="str">
        <f t="shared" si="5"/>
        <v>-</v>
      </c>
      <c r="B152" t="s">
        <v>2893</v>
      </c>
      <c r="C152" t="s">
        <v>5504</v>
      </c>
      <c r="D152" t="s">
        <v>5505</v>
      </c>
      <c r="E152" t="s">
        <v>5525</v>
      </c>
      <c r="F152">
        <v>230</v>
      </c>
      <c r="G152">
        <v>5</v>
      </c>
      <c r="H152">
        <v>2</v>
      </c>
      <c r="I152" t="s">
        <v>5526</v>
      </c>
      <c r="J152" t="s">
        <v>5514</v>
      </c>
      <c r="K152" t="s">
        <v>5514</v>
      </c>
      <c r="L152" t="s">
        <v>5516</v>
      </c>
      <c r="M152" t="s">
        <v>6264</v>
      </c>
      <c r="N152" t="s">
        <v>5527</v>
      </c>
      <c r="O152" s="24">
        <v>4</v>
      </c>
      <c r="P152" s="21">
        <v>120</v>
      </c>
      <c r="Q152" s="21">
        <v>20</v>
      </c>
      <c r="R152" s="29">
        <v>10</v>
      </c>
      <c r="T152" s="21">
        <v>1</v>
      </c>
      <c r="Z152" s="33">
        <v>16</v>
      </c>
      <c r="AE152" s="21" t="s">
        <v>5513</v>
      </c>
      <c r="AJ152" s="26" t="str">
        <f t="shared" si="6"/>
        <v xml:space="preserve">|BGCOLOR(#F5F5F5):Priest King|聖職者&amp;ref(Nation/Sacred.jpg,nolink,25x25,Sacred);|&amp;ref(Nation/C_Gold.jpg,nolink,25x25,Gold);230&amp;ref(Nation/C_Resource.jpg,nolink,25x25,Resource);5&amp;ref(Nation/C_Command.jpg,nolink,25x25,Commander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Leadership);10&amp;ref(Item/Taskmaster.jpg,nolink,25x25,Taskmaster (+1));|16&amp;ref(Nation/Forest-Survival.jpg,nolink,25x25,Forest Survival);|
|~|&gt;|&gt;|&gt;|&gt;|&gt;|BGCOLOR(#F5F5F5):レベル2の聖職者。緑、血の魔法技能を持ち上位指揮官を兼ねる|
</v>
      </c>
    </row>
    <row r="153" spans="1:36" x14ac:dyDescent="0.15">
      <c r="A153" t="str">
        <f t="shared" si="5"/>
        <v>-</v>
      </c>
      <c r="B153" t="s">
        <v>2893</v>
      </c>
      <c r="C153" t="s">
        <v>5504</v>
      </c>
      <c r="D153" t="s">
        <v>5505</v>
      </c>
      <c r="E153" t="s">
        <v>5528</v>
      </c>
      <c r="F153">
        <v>175</v>
      </c>
      <c r="G153">
        <v>1</v>
      </c>
      <c r="H153">
        <v>2</v>
      </c>
      <c r="I153" t="s">
        <v>5526</v>
      </c>
      <c r="J153" t="s">
        <v>5514</v>
      </c>
      <c r="K153" t="s">
        <v>5529</v>
      </c>
      <c r="L153" t="s">
        <v>5516</v>
      </c>
      <c r="M153" t="s">
        <v>6264</v>
      </c>
      <c r="N153" t="s">
        <v>5530</v>
      </c>
      <c r="O153" s="24">
        <v>1</v>
      </c>
      <c r="P153" s="21">
        <v>10</v>
      </c>
      <c r="Q153" s="21">
        <v>20</v>
      </c>
      <c r="R153" s="29">
        <v>10</v>
      </c>
      <c r="Z153" s="33">
        <v>16</v>
      </c>
      <c r="AE153" s="21" t="s">
        <v>5513</v>
      </c>
      <c r="AJ153" s="26" t="str">
        <f t="shared" si="6"/>
        <v xml:space="preserve">|BGCOLOR(#F5F5F5):Rain Priest|聖職者&amp;ref(Nation/Sacred.jpg,nolink,25x25,Sacred);|&amp;ref(Nation/C_Gold.jpg,nolink,25x25,Gold);175&amp;ref(Nation/C_Resource.jpg,nolink,25x25,Resource);1&amp;ref(Nation/C_Command.jpg,nolink,25x25,Commander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Leadership);20&amp;ref(Nation/UndeadLead.jpg,nolink,25x25,Undead Leadership);10|16&amp;ref(Nation/Forest-Survival.jpg,nolink,25x25,Forest Survival);|
|~|&gt;|&gt;|&gt;|&gt;|&gt;|BGCOLOR(#F5F5F5):レベル2の聖職者。水、血の魔法技能を持つ|
</v>
      </c>
    </row>
    <row r="154" spans="1:36" x14ac:dyDescent="0.15">
      <c r="A154" t="str">
        <f t="shared" si="5"/>
        <v>-</v>
      </c>
      <c r="B154" t="s">
        <v>2893</v>
      </c>
      <c r="C154" t="s">
        <v>5504</v>
      </c>
      <c r="D154" t="s">
        <v>5505</v>
      </c>
      <c r="E154" t="s">
        <v>5531</v>
      </c>
      <c r="F154">
        <v>175</v>
      </c>
      <c r="G154">
        <v>1</v>
      </c>
      <c r="H154">
        <v>2</v>
      </c>
      <c r="I154" t="s">
        <v>5526</v>
      </c>
      <c r="J154" t="s">
        <v>5514</v>
      </c>
      <c r="K154" t="s">
        <v>5514</v>
      </c>
      <c r="L154" t="s">
        <v>5516</v>
      </c>
      <c r="M154" t="s">
        <v>6264</v>
      </c>
      <c r="N154" t="s">
        <v>5532</v>
      </c>
      <c r="O154" s="24">
        <v>1</v>
      </c>
      <c r="P154" s="21">
        <v>10</v>
      </c>
      <c r="Q154" s="21">
        <v>30</v>
      </c>
      <c r="R154" s="29">
        <v>10</v>
      </c>
      <c r="Z154" s="33">
        <v>16</v>
      </c>
      <c r="AE154" s="21" t="s">
        <v>5513</v>
      </c>
      <c r="AJ154" s="26" t="str">
        <f t="shared" si="6"/>
        <v xml:space="preserve">|BGCOLOR(#F5F5F5):Moon Priest|聖職者&amp;ref(Nation/Sacred.jpg,nolink,25x25,Sacred);|&amp;ref(Nation/C_Gold.jpg,nolink,25x25,Gold);175&amp;ref(Nation/C_Resource.jpg,nolink,25x25,Resource);1&amp;ref(Nation/C_Command.jpg,nolink,25x25,Commander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Leadership);30&amp;ref(Nation/UndeadLead.jpg,nolink,25x25,Undead Leadership);10|16&amp;ref(Nation/Forest-Survival.jpg,nolink,25x25,Forest Survival);|
|~|&gt;|&gt;|&gt;|&gt;|&gt;|BGCOLOR(#F5F5F5):レベル2の聖職者。星、血の魔法技能を持つ|
</v>
      </c>
    </row>
    <row r="155" spans="1:36" x14ac:dyDescent="0.15">
      <c r="A155" t="str">
        <f t="shared" si="5"/>
        <v>EA Mictlan 指揮官 E</v>
      </c>
      <c r="B155" t="s">
        <v>2893</v>
      </c>
      <c r="C155" t="s">
        <v>5504</v>
      </c>
      <c r="D155" t="s">
        <v>5505</v>
      </c>
      <c r="E155" t="s">
        <v>5533</v>
      </c>
      <c r="F155">
        <v>290</v>
      </c>
      <c r="G155">
        <v>1</v>
      </c>
      <c r="H155">
        <v>2</v>
      </c>
      <c r="I155" t="s">
        <v>5526</v>
      </c>
      <c r="J155" t="s">
        <v>5514</v>
      </c>
      <c r="K155" t="s">
        <v>5514</v>
      </c>
      <c r="L155" t="s">
        <v>5516</v>
      </c>
      <c r="M155" t="s">
        <v>6264</v>
      </c>
      <c r="N155" t="s">
        <v>5534</v>
      </c>
      <c r="O155" s="24">
        <v>2</v>
      </c>
      <c r="P155" s="21">
        <v>50</v>
      </c>
      <c r="Q155" s="21">
        <v>25</v>
      </c>
      <c r="R155" s="29">
        <v>15</v>
      </c>
      <c r="Z155" s="33">
        <v>14</v>
      </c>
      <c r="AE155" s="21" t="s">
        <v>5535</v>
      </c>
      <c r="AJ155" s="26" t="str">
        <f t="shared" si="6"/>
        <v xml:space="preserve">|BGCOLOR(#F5F5F5):High Priest of the Sun|聖職者&amp;ref(Nation/Sacred.jpg,nolink,25x25,Sacred);|&amp;ref(Nation/C_Gold.jpg,nolink,25x25,Gold);290&amp;ref(Nation/C_Resource.jpg,nolink,25x25,Resource);1&amp;ref(Nation/C_Command.jpg,nolink,25x25,Commander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Needed);|&amp;ref(Nation/Squad.jpg,nolink,25x25,Squad);2&amp;ref(Nation/LivingLead.jpg,nolink,25x25,Leadership);50&amp;ref(Nation/MagicLead.jpg,nolink,25x25,Magic Leadership);25&amp;ref(Nation/UndeadLead.jpg,nolink,25x25,Undead Leadership);15|14&amp;ref(Nation/Forest-Survival.jpg,nolink,25x25,Forest Survival);|
|~|&gt;|&gt;|&gt;|&gt;|&gt;|BGCOLOR(#F5F5F5):レベル3の聖職者。血、火の魔法技能を持つ|
</v>
      </c>
    </row>
    <row r="156" spans="1:36" x14ac:dyDescent="0.15">
      <c r="A156" t="str">
        <f t="shared" si="5"/>
        <v>EA Mictlan 兵士 S</v>
      </c>
      <c r="B156" t="s">
        <v>2893</v>
      </c>
      <c r="C156" t="s">
        <v>5504</v>
      </c>
      <c r="D156" t="s">
        <v>5537</v>
      </c>
      <c r="E156" t="s">
        <v>5536</v>
      </c>
      <c r="F156">
        <v>9</v>
      </c>
      <c r="G156">
        <v>2</v>
      </c>
      <c r="H156">
        <v>7</v>
      </c>
      <c r="I156" t="s">
        <v>5507</v>
      </c>
      <c r="L156" t="s">
        <v>5538</v>
      </c>
      <c r="N156" t="s">
        <v>5539</v>
      </c>
      <c r="P156" s="21">
        <v>1</v>
      </c>
      <c r="Z156" s="33">
        <v>14</v>
      </c>
      <c r="AE156" s="21" t="s">
        <v>5513</v>
      </c>
      <c r="AJ156" s="26" t="str">
        <f t="shared" si="6"/>
        <v xml:space="preserve">|BGCOLOR(#F5F5F5):Warrior|射手|&amp;ref(Nation/C_Gold.jpg,nolink,25x25,Gold);9&amp;ref(Nation/C_Resource.jpg,nolink,25x25,Resource);2&amp;ref(Nation/C_Recruitment.jpg,nolink,25x25,Recruitment Point);7|&amp;ref(Nation/R_Fort.jpg,nolink,25x25,Land Fortress);||&amp;ref(Nation/LivingLead.jpg,nolink,25x25,Living);|14&amp;ref(Nation/Forest-Survival.jpg,nolink,25x25,Forest Survival);|
|~|&gt;|&gt;|&gt;|&gt;|&gt;|BGCOLOR(#F5F5F5):槍、投石器、皮盾を持つ射撃部隊。盾を持つ点は優秀|
</v>
      </c>
    </row>
    <row r="157" spans="1:36" x14ac:dyDescent="0.15">
      <c r="A157" t="str">
        <f t="shared" si="5"/>
        <v>-</v>
      </c>
      <c r="B157" t="s">
        <v>2893</v>
      </c>
      <c r="C157" t="s">
        <v>5504</v>
      </c>
      <c r="D157" t="s">
        <v>5537</v>
      </c>
      <c r="E157" t="s">
        <v>5536</v>
      </c>
      <c r="F157">
        <v>9</v>
      </c>
      <c r="G157">
        <v>6</v>
      </c>
      <c r="H157">
        <v>7</v>
      </c>
      <c r="I157" t="s">
        <v>5507</v>
      </c>
      <c r="L157" t="s">
        <v>5538</v>
      </c>
      <c r="N157" t="s">
        <v>5540</v>
      </c>
      <c r="P157" s="21">
        <v>1</v>
      </c>
      <c r="Z157" s="33">
        <v>10</v>
      </c>
      <c r="AE157" s="21" t="s">
        <v>5513</v>
      </c>
      <c r="AJ157" s="26" t="str">
        <f t="shared" si="6"/>
        <v xml:space="preserve">|BGCOLOR(#F5F5F5):Warrior|射手|&amp;ref(Nation/C_Gold.jpg,nolink,25x25,Gold);9&amp;ref(Nation/C_Resource.jpg,nolink,25x25,Resource);6&amp;ref(Nation/C_Recruitment.jpg,nolink,25x25,Recruitment Point);7|&amp;ref(Nation/R_Fort.jpg,nolink,25x25,Land Fortress);||&amp;ref(Nation/LivingLead.jpg,nolink,25x25,Living);|10&amp;ref(Nation/Forest-Survival.jpg,nolink,25x25,Forest Survival);|
|~|&gt;|&gt;|&gt;|&gt;|&gt;|BGCOLOR(#F5F5F5):槍、投石器、皮盾を持つ射撃部隊。こちらは最低限の防具を着用|
</v>
      </c>
    </row>
    <row r="158" spans="1:36" x14ac:dyDescent="0.15">
      <c r="A158" t="str">
        <f t="shared" si="5"/>
        <v>-</v>
      </c>
      <c r="B158" t="s">
        <v>2893</v>
      </c>
      <c r="C158" t="s">
        <v>5504</v>
      </c>
      <c r="D158" t="s">
        <v>5537</v>
      </c>
      <c r="E158" t="s">
        <v>5536</v>
      </c>
      <c r="F158">
        <v>9</v>
      </c>
      <c r="G158">
        <v>8</v>
      </c>
      <c r="H158">
        <v>7</v>
      </c>
      <c r="I158" t="s">
        <v>5507</v>
      </c>
      <c r="L158" t="s">
        <v>5541</v>
      </c>
      <c r="N158" t="s">
        <v>5542</v>
      </c>
      <c r="P158" s="21">
        <v>1</v>
      </c>
      <c r="Z158" s="33">
        <v>10</v>
      </c>
      <c r="AE158" s="21" t="s">
        <v>5513</v>
      </c>
      <c r="AJ158" s="26" t="str">
        <f t="shared" si="6"/>
        <v xml:space="preserve">|BGCOLOR(#F5F5F5):Warrior|歩兵|&amp;ref(Nation/C_Gold.jpg,nolink,25x25,Gold);9&amp;ref(Nation/C_Resource.jpg,nolink,25x25,Resource);8&amp;ref(Nation/C_Recruitment.jpg,nolink,25x25,Recruitment Point);7|&amp;ref(Nation/R_Fort.jpg,nolink,25x25,Land Fortress);||&amp;ref(Nation/LivingLead.jpg,nolink,25x25,Living);|10&amp;ref(Nation/Forest-Survival.jpg,nolink,25x25,Forest Survival);|
|~|&gt;|&gt;|&gt;|&gt;|&gt;|BGCOLOR(#F5F5F5):槍、投槍、皮盾を持つ歩兵。安価なわりに士気や技能は標準的|
</v>
      </c>
    </row>
    <row r="159" spans="1:36" x14ac:dyDescent="0.15">
      <c r="A159" t="str">
        <f t="shared" si="5"/>
        <v>-</v>
      </c>
      <c r="B159" t="s">
        <v>2893</v>
      </c>
      <c r="C159" t="s">
        <v>5504</v>
      </c>
      <c r="D159" t="s">
        <v>5537</v>
      </c>
      <c r="E159" t="s">
        <v>5536</v>
      </c>
      <c r="F159">
        <v>9</v>
      </c>
      <c r="G159">
        <v>14</v>
      </c>
      <c r="H159">
        <v>7</v>
      </c>
      <c r="I159" t="s">
        <v>5507</v>
      </c>
      <c r="L159" t="s">
        <v>5541</v>
      </c>
      <c r="N159" t="s">
        <v>5543</v>
      </c>
      <c r="P159" s="21">
        <v>1</v>
      </c>
      <c r="Z159" s="33">
        <v>8</v>
      </c>
      <c r="AE159" s="21" t="s">
        <v>5513</v>
      </c>
      <c r="AJ159" s="26" t="str">
        <f t="shared" si="6"/>
        <v xml:space="preserve">|BGCOLOR(#F5F5F5):Warrior|歩兵|&amp;ref(Nation/C_Gold.jpg,nolink,25x25,Gold);9&amp;ref(Nation/C_Resource.jpg,nolink,25x25,Resource);14&amp;ref(Nation/C_Recruitment.jpg,nolink,25x25,Recruitment Point);7|&amp;ref(Nation/R_Fort.jpg,nolink,25x25,Land Fortress);||&amp;ref(Nation/LivingLead.jpg,nolink,25x25,Living);|8&amp;ref(Nation/Forest-Survival.jpg,nolink,25x25,Forest Survival);|
|~|&gt;|&gt;|&gt;|&gt;|&gt;|BGCOLOR(#F5F5F5):鈍器、投槍、皮盾を持つ歩兵。下位に比べ防具も強化|
</v>
      </c>
    </row>
    <row r="160" spans="1:36" x14ac:dyDescent="0.15">
      <c r="A160" t="str">
        <f t="shared" si="5"/>
        <v>-</v>
      </c>
      <c r="B160" t="s">
        <v>2893</v>
      </c>
      <c r="C160" t="s">
        <v>5504</v>
      </c>
      <c r="D160" t="s">
        <v>5537</v>
      </c>
      <c r="E160" t="s">
        <v>5544</v>
      </c>
      <c r="F160">
        <v>18</v>
      </c>
      <c r="G160">
        <v>14</v>
      </c>
      <c r="H160">
        <v>21</v>
      </c>
      <c r="I160" t="s">
        <v>5507</v>
      </c>
      <c r="L160" t="s">
        <v>5545</v>
      </c>
      <c r="N160" t="s">
        <v>5546</v>
      </c>
      <c r="P160" s="21">
        <v>1</v>
      </c>
      <c r="Z160" s="33">
        <v>8</v>
      </c>
      <c r="AE160" s="21" t="s">
        <v>5513</v>
      </c>
      <c r="AJ160" s="26" t="str">
        <f t="shared" si="6"/>
        <v xml:space="preserve">|BGCOLOR(#F5F5F5):Feathered Warrior|旗手|&amp;ref(Nation/C_Gold.jpg,nolink,25x25,Gold);18&amp;ref(Nation/C_Resource.jpg,nolink,25x25,Resource);14&amp;ref(Nation/C_Recruitment.jpg,nolink,25x25,Recruitment Point);21|&amp;ref(Nation/R_Fort.jpg,nolink,25x25,Land Fortress);||&amp;ref(Nation/LivingLead.jpg,nolink,25x25,Living);|8&amp;ref(Nation/Forest-Survival.jpg,nolink,25x25,Forest Survival);|
|~|&gt;|&gt;|&gt;|&gt;|&gt;|BGCOLOR(#F5F5F5):所属部隊の士気を高める。割高だが戦力にもなる|
</v>
      </c>
    </row>
    <row r="161" spans="1:36" x14ac:dyDescent="0.15">
      <c r="A161" t="str">
        <f t="shared" si="5"/>
        <v>-</v>
      </c>
      <c r="B161" t="s">
        <v>2893</v>
      </c>
      <c r="C161" t="s">
        <v>5504</v>
      </c>
      <c r="D161" t="s">
        <v>5537</v>
      </c>
      <c r="E161" t="s">
        <v>5547</v>
      </c>
      <c r="F161">
        <v>12</v>
      </c>
      <c r="G161">
        <v>15</v>
      </c>
      <c r="H161">
        <v>14</v>
      </c>
      <c r="I161" t="s">
        <v>5507</v>
      </c>
      <c r="L161" t="s">
        <v>5541</v>
      </c>
      <c r="N161" t="s">
        <v>5550</v>
      </c>
      <c r="P161" s="21">
        <v>1</v>
      </c>
      <c r="Z161" s="33">
        <v>8</v>
      </c>
      <c r="AE161" s="21" t="s">
        <v>5513</v>
      </c>
      <c r="AJ161" s="26" t="str">
        <f t="shared" si="6"/>
        <v xml:space="preserve">|BGCOLOR(#F5F5F5):Moon Warrior|歩兵|&amp;ref(Nation/C_Gold.jpg,nolink,25x25,Gold);12&amp;ref(Nation/C_Resource.jpg,nolink,25x25,Resource);15&amp;ref(Nation/C_Recruitment.jpg,nolink,25x25,Recruitment Point);14|&amp;ref(Nation/R_Fort.jpg,nolink,25x25,Land Fortress);||&amp;ref(Nation/LivingLead.jpg,nolink,25x25,Living);|8&amp;ref(Nation/Forest-Survival.jpg,nolink,25x25,Forest Survival);|
|~|&gt;|&gt;|&gt;|&gt;|&gt;|BGCOLOR(#F5F5F5):刃付き鈍器を持つ歩兵。両手武器のため一撃が重い。暗視持ち|
</v>
      </c>
    </row>
    <row r="162" spans="1:36" x14ac:dyDescent="0.15">
      <c r="A162" t="str">
        <f t="shared" si="5"/>
        <v>-</v>
      </c>
      <c r="B162" t="s">
        <v>2893</v>
      </c>
      <c r="C162" t="s">
        <v>5504</v>
      </c>
      <c r="D162" t="s">
        <v>5537</v>
      </c>
      <c r="E162" t="s">
        <v>5548</v>
      </c>
      <c r="F162">
        <v>26</v>
      </c>
      <c r="G162">
        <v>4</v>
      </c>
      <c r="H162">
        <v>31</v>
      </c>
      <c r="I162" t="s">
        <v>5507</v>
      </c>
      <c r="K162" t="s">
        <v>5514</v>
      </c>
      <c r="L162" t="s">
        <v>5541</v>
      </c>
      <c r="M162" t="s">
        <v>6264</v>
      </c>
      <c r="N162" t="s">
        <v>5549</v>
      </c>
      <c r="P162" s="21">
        <v>1</v>
      </c>
      <c r="Z162" s="33">
        <v>14</v>
      </c>
      <c r="AE162" s="21" t="s">
        <v>5513</v>
      </c>
      <c r="AJ162" s="26" t="str">
        <f t="shared" si="6"/>
        <v xml:space="preserve">|BGCOLOR(#F5F5F5):Jaguar Warrior|歩兵&amp;ref(Nation/Sacred.jpg,nolink,25x25,Sacred);|&amp;ref(Nation/C_Gold.jpg,nolink,25x25,Gold);26&amp;ref(Nation/C_Resource.jpg,nolink,25x25,Resource);4&amp;ref(Nation/C_Recruitment.jpg,nolink,25x25,Recruitment Point);31|&amp;ref(Nation/R_Fort.jpg,nolink,25x25,Land Fortress);|&amp;ref(Spell/P_Holy.jpg,nolink,25x25,Temple Needed);|&amp;ref(Nation/LivingLead.jpg,nolink,25x25,Living);|14&amp;ref(Nation/Forest-Survival.jpg,nolink,25x25,Forest Survival);|
|~|&gt;|&gt;|&gt;|&gt;|&gt;|BGCOLOR(#F5F5F5):刃付き鈍器を持つ軽歩兵。倒されると半獣と化し戦い続ける|
</v>
      </c>
    </row>
    <row r="163" spans="1:36" x14ac:dyDescent="0.15">
      <c r="A163" t="str">
        <f t="shared" si="5"/>
        <v>-</v>
      </c>
      <c r="B163" t="s">
        <v>2893</v>
      </c>
      <c r="C163" t="s">
        <v>5504</v>
      </c>
      <c r="D163" t="s">
        <v>5537</v>
      </c>
      <c r="E163" t="s">
        <v>5551</v>
      </c>
      <c r="F163">
        <v>15</v>
      </c>
      <c r="G163">
        <v>3</v>
      </c>
      <c r="H163">
        <v>14</v>
      </c>
      <c r="I163" t="s">
        <v>5526</v>
      </c>
      <c r="K163" t="s">
        <v>5514</v>
      </c>
      <c r="L163" t="s">
        <v>5541</v>
      </c>
      <c r="M163" t="s">
        <v>6264</v>
      </c>
      <c r="N163" t="s">
        <v>5552</v>
      </c>
      <c r="P163" s="21">
        <v>1</v>
      </c>
      <c r="Z163" s="33">
        <v>14</v>
      </c>
      <c r="AE163" s="21" t="s">
        <v>5513</v>
      </c>
      <c r="AJ163" s="26" t="str">
        <f t="shared" si="6"/>
        <v xml:space="preserve">|BGCOLOR(#F5F5F5):Eagle Warrior|歩兵&amp;ref(Nation/Sacred.jpg,nolink,25x25,Sacred);|&amp;ref(Nation/C_Gold.jpg,nolink,25x25,Gold);15&amp;ref(Nation/C_Resource.jpg,nolink,25x25,Resource);3&amp;ref(Nation/C_Recruitment.jpg,nolink,25x25,Recruitment Point);14|&amp;ref(Nation/R_Capital.jpg,nolink,25x25,National Capital);|&amp;ref(Spell/P_Holy.jpg,nolink,25x25,Temple Needed);|&amp;ref(Nation/LivingLead.jpg,nolink,25x25,Living);|14&amp;ref(Nation/Forest-Survival.jpg,nolink,25x25,Forest Survival);|
|~|&gt;|&gt;|&gt;|&gt;|&gt;|BGCOLOR(#F5F5F5):軽突撃槍と短剣を持つ軽歩兵。祝福を受けると飛行能力を得る|
</v>
      </c>
    </row>
    <row r="164" spans="1:36" x14ac:dyDescent="0.15">
      <c r="A164" t="str">
        <f t="shared" si="5"/>
        <v>-</v>
      </c>
      <c r="B164" t="s">
        <v>2893</v>
      </c>
      <c r="C164" t="s">
        <v>5504</v>
      </c>
      <c r="D164" t="s">
        <v>5537</v>
      </c>
      <c r="E164" t="s">
        <v>5553</v>
      </c>
      <c r="F164">
        <v>18</v>
      </c>
      <c r="G164">
        <v>15</v>
      </c>
      <c r="H164">
        <v>18</v>
      </c>
      <c r="I164" t="s">
        <v>5526</v>
      </c>
      <c r="K164" t="s">
        <v>5514</v>
      </c>
      <c r="L164" t="s">
        <v>5541</v>
      </c>
      <c r="M164" t="s">
        <v>6264</v>
      </c>
      <c r="N164" t="s">
        <v>5554</v>
      </c>
      <c r="P164" s="21">
        <v>1</v>
      </c>
      <c r="Z164" s="33">
        <v>8</v>
      </c>
      <c r="AE164" s="21" t="s">
        <v>5513</v>
      </c>
      <c r="AJ164" s="26" t="str">
        <f t="shared" si="6"/>
        <v xml:space="preserve">|BGCOLOR(#F5F5F5):Sun Warrior|歩兵&amp;ref(Nation/Sacred.jpg,nolink,25x25,Sacred);|&amp;ref(Nation/C_Gold.jpg,nolink,25x25,Gold);18&amp;ref(Nation/C_Resource.jpg,nolink,25x25,Resource);15&amp;ref(Nation/C_Recruitment.jpg,nolink,25x25,Recruitment Point);18|&amp;ref(Nation/R_Capital.jpg,nolink,25x25,National Capital);|&amp;ref(Spell/P_Holy.jpg,nolink,25x25,Temple Needed);|&amp;ref(Nation/LivingLead.jpg,nolink,25x25,Living);|8&amp;ref(Nation/Forest-Survival.jpg,nolink,25x25,Forest Survival);|
|~|&gt;|&gt;|&gt;|&gt;|&gt;|BGCOLOR(#F5F5F5):斧、投槍、皮盾を持つ歩兵。若干の火炎耐性を備える|
</v>
      </c>
    </row>
    <row r="165" spans="1:36" x14ac:dyDescent="0.15">
      <c r="A165" t="str">
        <f t="shared" si="5"/>
        <v>EA Mictlan 兵士 E</v>
      </c>
      <c r="B165" t="s">
        <v>2893</v>
      </c>
      <c r="C165" t="s">
        <v>2907</v>
      </c>
      <c r="D165" t="s">
        <v>3153</v>
      </c>
      <c r="E165" t="s">
        <v>6276</v>
      </c>
      <c r="F165">
        <v>2</v>
      </c>
      <c r="G165">
        <v>2</v>
      </c>
      <c r="H165">
        <v>2</v>
      </c>
      <c r="I165" t="s">
        <v>6277</v>
      </c>
      <c r="L165" t="s">
        <v>6278</v>
      </c>
      <c r="N165" t="s">
        <v>6285</v>
      </c>
      <c r="P165" s="20">
        <v>1</v>
      </c>
      <c r="Z165" s="33">
        <v>10</v>
      </c>
      <c r="AJ165" s="26" t="str">
        <f t="shared" si="6"/>
        <v xml:space="preserve">|BGCOLOR(#F5F5F5):Slave|歩兵|&amp;ref(Nation/C_Gold.jpg,nolink,25x25,Gold);2&amp;ref(Nation/C_Resource.jpg,nolink,25x25,Resource);2&amp;ref(Nation/C_Recruitment.jpg,nolink,25x25,Recruitment Point);2|&amp;ref(Nation/Taskmaster.jpg,nolink,25x25,Capture Slaves (Free));||&amp;ref(Nation/LivingLead.jpg,nolink,25x25,Living);|10|
|~|&gt;|&gt;|&gt;|&gt;|&gt;|BGCOLOR(#F5F5F5):槍だけ持った奴隷。非常に弱いが遠慮なく使い捨てられる|
</v>
      </c>
    </row>
    <row r="166" spans="1:36" x14ac:dyDescent="0.15">
      <c r="A166" t="str">
        <f t="shared" si="5"/>
        <v>EA Abysia 指揮官 S</v>
      </c>
      <c r="B166" t="s">
        <v>2893</v>
      </c>
      <c r="C166" t="s">
        <v>5672</v>
      </c>
      <c r="D166" t="s">
        <v>5505</v>
      </c>
      <c r="E166" t="s">
        <v>5673</v>
      </c>
      <c r="F166">
        <v>70</v>
      </c>
      <c r="G166">
        <v>10</v>
      </c>
      <c r="H166">
        <v>1</v>
      </c>
      <c r="I166" t="s">
        <v>5507</v>
      </c>
      <c r="L166" t="s">
        <v>5674</v>
      </c>
      <c r="N166" t="s">
        <v>5675</v>
      </c>
      <c r="O166" s="24">
        <v>0</v>
      </c>
      <c r="P166" s="21">
        <v>0</v>
      </c>
      <c r="Q166" s="21">
        <v>0</v>
      </c>
      <c r="R166" s="29">
        <v>0</v>
      </c>
      <c r="Z166" s="33">
        <v>12</v>
      </c>
      <c r="AA166" s="21">
        <v>60</v>
      </c>
      <c r="AE166" s="21" t="s">
        <v>5676</v>
      </c>
      <c r="AJ166" s="26" t="str">
        <f t="shared" si="6"/>
        <v xml:space="preserve">|BGCOLOR(#F5F5F5):Slayer|暗殺者|&amp;ref(Nation/C_Gold.jpg,nolink,25x25,Gold);70&amp;ref(Nation/C_Resource.jpg,nolink,25x25,Resource);10&amp;ref(Nation/C_Command.jpg,nolink,25x25,Commander Point);1|&amp;ref(Nation/R_Fort.jpg,nolink,25x25,Land Fortress);|||12&amp;ref(Nation/Stealthy.jpg,nolink,25x25,Stealthy (60));&amp;ref(Nation/Wasteland-Survival.jpg,nolink,25x25,Wasteland Survival);|
|~|&gt;|&gt;|&gt;|&gt;|&gt;|BGCOLOR(#F5F5F5):毒の短剣を二本持つ暗殺者。斥候も兼ねるが少々割高|
</v>
      </c>
    </row>
    <row r="167" spans="1:36" x14ac:dyDescent="0.15">
      <c r="A167" t="str">
        <f t="shared" si="5"/>
        <v>-</v>
      </c>
      <c r="B167" t="s">
        <v>2893</v>
      </c>
      <c r="C167" t="s">
        <v>5672</v>
      </c>
      <c r="D167" t="s">
        <v>5505</v>
      </c>
      <c r="E167" t="s">
        <v>5677</v>
      </c>
      <c r="F167">
        <v>80</v>
      </c>
      <c r="G167">
        <v>38</v>
      </c>
      <c r="H167">
        <v>1</v>
      </c>
      <c r="I167" t="s">
        <v>5507</v>
      </c>
      <c r="L167" t="s">
        <v>5505</v>
      </c>
      <c r="N167" t="s">
        <v>5678</v>
      </c>
      <c r="O167" s="24">
        <v>3</v>
      </c>
      <c r="P167" s="21">
        <v>80</v>
      </c>
      <c r="Q167" s="21">
        <v>0</v>
      </c>
      <c r="R167" s="29">
        <v>0</v>
      </c>
      <c r="Z167" s="33">
        <v>10</v>
      </c>
      <c r="AE167" s="21" t="s">
        <v>5676</v>
      </c>
      <c r="AJ167" s="26" t="str">
        <f t="shared" si="6"/>
        <v xml:space="preserve">|BGCOLOR(#F5F5F5):Warlord|指揮官|&amp;ref(Nation/C_Gold.jpg,nolink,25x25,Gold);80&amp;ref(Nation/C_Resource.jpg,nolink,25x25,Resource);38&amp;ref(Nation/C_Command.jpg,nolink,25x25,Commander Point);1|&amp;ref(Nation/R_Fort.jpg,nolink,25x25,Land Fortress);||&amp;ref(Nation/Squad.jpg,nolink,25x25,Squad);3&amp;ref(Nation/LivingLead.jpg,nolink,25x25,Leadership);80|10&amp;ref(Nation/Wasteland-Survival.jpg,nolink,25x25,Wasteland Survival);|
|~|&gt;|&gt;|&gt;|&gt;|&gt;|BGCOLOR(#F5F5F5):標準的な指揮官。若干大型で身体能力も高め|
</v>
      </c>
    </row>
    <row r="168" spans="1:36" x14ac:dyDescent="0.15">
      <c r="A168" t="str">
        <f t="shared" si="5"/>
        <v>-</v>
      </c>
      <c r="B168" t="s">
        <v>2893</v>
      </c>
      <c r="C168" t="s">
        <v>5672</v>
      </c>
      <c r="D168" t="s">
        <v>5505</v>
      </c>
      <c r="E168" t="s">
        <v>5679</v>
      </c>
      <c r="F168">
        <v>45</v>
      </c>
      <c r="G168">
        <v>41</v>
      </c>
      <c r="H168">
        <v>1</v>
      </c>
      <c r="I168" t="s">
        <v>5507</v>
      </c>
      <c r="L168" t="s">
        <v>5505</v>
      </c>
      <c r="N168" t="s">
        <v>5680</v>
      </c>
      <c r="O168" s="24">
        <v>1</v>
      </c>
      <c r="P168" s="21">
        <v>10</v>
      </c>
      <c r="Q168" s="21">
        <v>10</v>
      </c>
      <c r="R168" s="29">
        <v>0</v>
      </c>
      <c r="U168" s="29">
        <v>3</v>
      </c>
      <c r="Z168" s="33">
        <v>10</v>
      </c>
      <c r="AE168" s="21" t="s">
        <v>5676</v>
      </c>
      <c r="AJ168" s="26" t="str">
        <f t="shared" si="6"/>
        <v xml:space="preserve">|BGCOLOR(#F5F5F5):Beast Trainer|指揮官|&amp;ref(Nation/C_Gold.jpg,nolink,25x25,Gold);45&amp;ref(Nation/C_Resource.jpg,nolink,25x25,Resource);41&amp;ref(Nation/C_Command.jpg,nolink,25x25,Commander Point);1|&amp;ref(Nation/R_Fort.jpg,nolink,25x25,Land Fortress);||&amp;ref(Nation/Squad.jpg,nolink,25x25,Squad);1&amp;ref(Nation/LivingLead.jpg,nolink,25x25,Leadership);10&amp;ref(Nation/MagicLead.jpg,nolink,25x25,Magic Leadership);10&amp;ref(Item/Beastmaster.jpg,nolink,25x25,Beastmaster (+3));|10&amp;ref(Nation/Wasteland-Survival.jpg,nolink,25x25,Wasteland Survival);|
|~|&gt;|&gt;|&gt;|&gt;|&gt;|BGCOLOR(#F5F5F5):動物担当の指揮官。魔法生物も少数連れられる|
</v>
      </c>
    </row>
    <row r="169" spans="1:36" x14ac:dyDescent="0.15">
      <c r="A169" t="str">
        <f t="shared" si="5"/>
        <v>-</v>
      </c>
      <c r="B169" t="s">
        <v>2893</v>
      </c>
      <c r="C169" t="s">
        <v>5672</v>
      </c>
      <c r="D169" t="s">
        <v>5505</v>
      </c>
      <c r="E169" t="s">
        <v>5681</v>
      </c>
      <c r="F169">
        <v>175</v>
      </c>
      <c r="G169">
        <v>1</v>
      </c>
      <c r="H169">
        <v>2</v>
      </c>
      <c r="I169" t="s">
        <v>5507</v>
      </c>
      <c r="J169" t="s">
        <v>5529</v>
      </c>
      <c r="K169" t="s">
        <v>5514</v>
      </c>
      <c r="L169" t="s">
        <v>5516</v>
      </c>
      <c r="M169" t="s">
        <v>6264</v>
      </c>
      <c r="N169" t="s">
        <v>5682</v>
      </c>
      <c r="O169" s="24">
        <v>2</v>
      </c>
      <c r="P169" s="21">
        <v>50</v>
      </c>
      <c r="Q169" s="21">
        <v>10</v>
      </c>
      <c r="R169" s="29">
        <v>0</v>
      </c>
      <c r="Z169" s="33">
        <v>14</v>
      </c>
      <c r="AE169" s="21" t="s">
        <v>5683</v>
      </c>
      <c r="AJ169" s="26" t="str">
        <f t="shared" si="6"/>
        <v xml:space="preserve">|BGCOLOR(#F5F5F5):Anathemant Salamander|聖職者&amp;ref(Nation/Sacred.jpg,nolink,25x25,Sacred);|&amp;ref(Nation/C_Gold.jpg,nolink,25x25,Gold);175&amp;ref(Nation/C_Resource.jpg,nolink,25x25,Resource);1&amp;ref(Nation/C_Command.jpg,nolink,25x25,Commander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Leadership);10|14&amp;ref(Nation/Wasteland-Survival.jpg,nolink,25x25,Wasteland Survival);|
|~|&gt;|&gt;|&gt;|&gt;|&gt;|BGCOLOR(#F5F5F5):レベル1の聖職者。火の魔法技能も持つ|
</v>
      </c>
    </row>
    <row r="170" spans="1:36" x14ac:dyDescent="0.15">
      <c r="A170" t="str">
        <f t="shared" si="5"/>
        <v>-</v>
      </c>
      <c r="B170" t="s">
        <v>2893</v>
      </c>
      <c r="C170" t="s">
        <v>5672</v>
      </c>
      <c r="D170" t="s">
        <v>5505</v>
      </c>
      <c r="E170" t="s">
        <v>5684</v>
      </c>
      <c r="F170">
        <v>260</v>
      </c>
      <c r="G170">
        <v>2</v>
      </c>
      <c r="H170">
        <v>4</v>
      </c>
      <c r="I170" t="s">
        <v>5507</v>
      </c>
      <c r="J170" t="s">
        <v>5514</v>
      </c>
      <c r="K170" t="s">
        <v>5514</v>
      </c>
      <c r="L170" t="s">
        <v>5516</v>
      </c>
      <c r="M170" t="s">
        <v>6264</v>
      </c>
      <c r="N170" t="s">
        <v>5693</v>
      </c>
      <c r="O170" s="24">
        <v>2</v>
      </c>
      <c r="P170" s="21">
        <v>55</v>
      </c>
      <c r="Q170" s="21">
        <v>20</v>
      </c>
      <c r="R170" s="29">
        <v>0</v>
      </c>
      <c r="Z170" s="33">
        <v>10</v>
      </c>
      <c r="AE170" s="21" t="s">
        <v>5676</v>
      </c>
      <c r="AJ170" s="26" t="str">
        <f t="shared" si="6"/>
        <v xml:space="preserve">|BGCOLOR(#F5F5F5):Anathemant Dragon|聖職者&amp;ref(Nation/Sacred.jpg,nolink,25x25,Sacred);|&amp;ref(Nation/C_Gold.jpg,nolink,25x25,Gold);260&amp;ref(Nation/C_Resource.jpg,nolink,25x25,Resource);2&amp;ref(Nation/C_Command.jpg,nolink,25x25,Commander Point);4|&amp;ref(Nation/R_Fort.jpg,nolink,25x25,Land Fortress);|&amp;ref(Spell/P_Research.jpg,nolink,25x25,Lab Needed);&amp;ref(Spell/P_Holy.jpg,nolink,25x25,Temple Needed);|&amp;ref(Nation/Squad.jpg,nolink,25x25,Squad);2&amp;ref(Nation/LivingLead.jpg,nolink,25x25,Leadership);55&amp;ref(Nation/MagicLead.jpg,nolink,25x25,Magic Leadership);20|10&amp;ref(Nation/Wasteland-Survival.jpg,nolink,25x25,Wasteland Survival);|
|~|&gt;|&gt;|&gt;|&gt;|&gt;|BGCOLOR(#F5F5F5):レベル2の聖職者。火、地の魔法技能も持つ|
</v>
      </c>
    </row>
    <row r="171" spans="1:36" x14ac:dyDescent="0.15">
      <c r="A171" t="str">
        <f t="shared" si="5"/>
        <v>-</v>
      </c>
      <c r="B171" t="s">
        <v>2893</v>
      </c>
      <c r="C171" t="s">
        <v>5672</v>
      </c>
      <c r="D171" t="s">
        <v>5505</v>
      </c>
      <c r="E171" t="s">
        <v>5685</v>
      </c>
      <c r="F171">
        <v>55</v>
      </c>
      <c r="G171">
        <v>1</v>
      </c>
      <c r="H171">
        <v>2</v>
      </c>
      <c r="I171" t="s">
        <v>5526</v>
      </c>
      <c r="J171" t="s">
        <v>5514</v>
      </c>
      <c r="L171" t="s">
        <v>5521</v>
      </c>
      <c r="N171" t="s">
        <v>5686</v>
      </c>
      <c r="O171" s="24">
        <v>1</v>
      </c>
      <c r="P171" s="21">
        <v>10</v>
      </c>
      <c r="Q171" s="21">
        <v>5</v>
      </c>
      <c r="R171" s="29">
        <v>5</v>
      </c>
      <c r="Z171" s="33">
        <v>14</v>
      </c>
      <c r="AE171" s="21" t="s">
        <v>5676</v>
      </c>
      <c r="AJ171" s="26" t="str">
        <f t="shared" si="6"/>
        <v xml:space="preserve">|BGCOLOR(#F5F5F5):Warlock Apprentice|魔術師|&amp;ref(Nation/C_Gold.jpg,nolink,25x25,Gold);55&amp;ref(Nation/C_Resource.jpg,nolink,25x25,Resource);1&amp;ref(Nation/C_Command.jpg,nolink,25x25,Commander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Leadership);5&amp;ref(Nation/UndeadLead.jpg,nolink,25x25,Undead Leadership);5|14&amp;ref(Nation/Wasteland-Survival.jpg,nolink,25x25,Wasteland Survival);|
|~|&gt;|&gt;|&gt;|&gt;|&gt;|BGCOLOR(#F5F5F5):血の魔法技能を持つ。奴隷集めが主な役目|
</v>
      </c>
    </row>
    <row r="172" spans="1:36" x14ac:dyDescent="0.15">
      <c r="A172" t="str">
        <f t="shared" si="5"/>
        <v>-</v>
      </c>
      <c r="B172" t="s">
        <v>2893</v>
      </c>
      <c r="C172" t="s">
        <v>5672</v>
      </c>
      <c r="D172" t="s">
        <v>5505</v>
      </c>
      <c r="E172" t="s">
        <v>5687</v>
      </c>
      <c r="F172">
        <v>135</v>
      </c>
      <c r="G172">
        <v>1</v>
      </c>
      <c r="H172">
        <v>2</v>
      </c>
      <c r="I172" t="s">
        <v>5526</v>
      </c>
      <c r="J172" t="s">
        <v>5514</v>
      </c>
      <c r="L172" t="s">
        <v>5521</v>
      </c>
      <c r="N172" t="s">
        <v>5688</v>
      </c>
      <c r="O172" s="24">
        <v>1</v>
      </c>
      <c r="P172" s="21" t="s">
        <v>5689</v>
      </c>
      <c r="Q172" s="21" t="s">
        <v>5523</v>
      </c>
      <c r="R172" s="29" t="s">
        <v>5689</v>
      </c>
      <c r="Z172" s="33">
        <v>12</v>
      </c>
      <c r="AE172" s="21" t="s">
        <v>5676</v>
      </c>
      <c r="AJ172" s="26" t="str">
        <f t="shared" si="6"/>
        <v xml:space="preserve">|BGCOLOR(#F5F5F5):Warlock|魔術師|&amp;ref(Nation/C_Gold.jpg,nolink,25x25,Gold);135&amp;ref(Nation/C_Resource.jpg,nolink,25x25,Resource);1&amp;ref(Nation/C_Command.jpg,nolink,25x25,Commander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Leadership);20+&amp;ref(Nation/UndeadLead.jpg,nolink,25x25,Undead Leadership);10+|12&amp;ref(Nation/Wasteland-Survival.jpg,nolink,25x25,Wasteland Survival);|
|~|&gt;|&gt;|&gt;|&gt;|&gt;|BGCOLOR(#F5F5F5):血、星などの魔法技能を持つ。異種交配に長ける|
</v>
      </c>
    </row>
    <row r="173" spans="1:36" x14ac:dyDescent="0.15">
      <c r="A173" t="str">
        <f t="shared" si="5"/>
        <v>-</v>
      </c>
      <c r="B173" t="s">
        <v>2893</v>
      </c>
      <c r="C173" t="s">
        <v>5672</v>
      </c>
      <c r="D173" t="s">
        <v>5505</v>
      </c>
      <c r="E173" t="s">
        <v>5690</v>
      </c>
      <c r="F173">
        <v>80</v>
      </c>
      <c r="G173">
        <v>14</v>
      </c>
      <c r="H173">
        <v>1</v>
      </c>
      <c r="I173" t="s">
        <v>5526</v>
      </c>
      <c r="L173" t="s">
        <v>5674</v>
      </c>
      <c r="N173" t="s">
        <v>5691</v>
      </c>
      <c r="O173" s="24">
        <v>0</v>
      </c>
      <c r="P173" s="21">
        <v>0</v>
      </c>
      <c r="Q173" s="21">
        <v>0</v>
      </c>
      <c r="R173" s="29">
        <v>0</v>
      </c>
      <c r="Z173" s="33">
        <v>20</v>
      </c>
      <c r="AA173" s="21">
        <v>60</v>
      </c>
      <c r="AB173" s="21" t="s">
        <v>5513</v>
      </c>
      <c r="AE173" s="21" t="s">
        <v>5676</v>
      </c>
      <c r="AJ173" s="26" t="str">
        <f t="shared" si="6"/>
        <v xml:space="preserve">|BGCOLOR(#F5F5F5):Demonbred|暗殺者|&amp;ref(Nation/C_Gold.jpg,nolink,25x25,Gold);80&amp;ref(Nation/C_Resource.jpg,nolink,25x25,Resource);14&amp;ref(Nation/C_Command.jpg,nolink,25x25,Commander Point);1|&amp;ref(Nation/R_Capital.jpg,nolink,25x25,National Capital);|||20&amp;ref(Nation/Stealthy.jpg,nolink,25x25,Stealthy (60));&amp;ref(Nation/Flying.jpg,nolink,25x25,Flying);&amp;ref(Nation/Wasteland-Survival.jpg,nolink,25x25,Wasteland Survival);|
|~|&gt;|&gt;|&gt;|&gt;|&gt;|BGCOLOR(#F5F5F5):飛行能力を持つ有能な暗殺者。包囲された要塞にさえ立ち入れる|
</v>
      </c>
    </row>
    <row r="174" spans="1:36" x14ac:dyDescent="0.15">
      <c r="A174" t="str">
        <f t="shared" si="5"/>
        <v>EA Abysia 指揮官 E</v>
      </c>
      <c r="B174" t="s">
        <v>2893</v>
      </c>
      <c r="C174" t="s">
        <v>5672</v>
      </c>
      <c r="D174" t="s">
        <v>5505</v>
      </c>
      <c r="E174" t="s">
        <v>5692</v>
      </c>
      <c r="F174">
        <v>435</v>
      </c>
      <c r="G174">
        <v>1</v>
      </c>
      <c r="H174">
        <v>4</v>
      </c>
      <c r="I174" t="s">
        <v>5526</v>
      </c>
      <c r="J174" t="s">
        <v>5514</v>
      </c>
      <c r="K174" t="s">
        <v>5514</v>
      </c>
      <c r="L174" t="s">
        <v>5516</v>
      </c>
      <c r="M174" t="s">
        <v>6264</v>
      </c>
      <c r="N174" t="s">
        <v>5694</v>
      </c>
      <c r="O174" s="24">
        <v>4</v>
      </c>
      <c r="P174" s="21" t="s">
        <v>5695</v>
      </c>
      <c r="Q174" s="21" t="s">
        <v>5696</v>
      </c>
      <c r="R174" s="29" t="s">
        <v>5524</v>
      </c>
      <c r="Z174" s="33">
        <v>14</v>
      </c>
      <c r="AE174" s="21" t="s">
        <v>5676</v>
      </c>
      <c r="AJ174" s="26" t="str">
        <f t="shared" si="6"/>
        <v xml:space="preserve">|BGCOLOR(#F5F5F5):Anointed of Rhuax|聖職者&amp;ref(Nation/Sacred.jpg,nolink,25x25,Sacred);|&amp;ref(Nation/C_Gold.jpg,nolink,25x25,Gold);435&amp;ref(Nation/C_Resource.jpg,nolink,25x25,Resource);1&amp;ref(Nation/C_Command.jpg,nolink,25x25,Commander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Needed);|&amp;ref(Nation/Squad.jpg,nolink,25x25,Squad);4&amp;ref(Nation/LivingLead.jpg,nolink,25x25,Leadership);140+&amp;ref(Nation/MagicLead.jpg,nolink,25x25,Magic Leadership);25+&amp;ref(Nation/UndeadLead.jpg,nolink,25x25,Undead Leadership);0+|14&amp;ref(Nation/Wasteland-Survival.jpg,nolink,25x25,Wasteland Survival);|
|~|&gt;|&gt;|&gt;|&gt;|&gt;|BGCOLOR(#F5F5F5):レベル3の聖職者。火、地などの魔法技能も持ち指揮も得意|
</v>
      </c>
    </row>
    <row r="175" spans="1:36" x14ac:dyDescent="0.15">
      <c r="A175" t="str">
        <f t="shared" si="5"/>
        <v>EA Abysia 兵士 S</v>
      </c>
      <c r="B175" t="s">
        <v>2893</v>
      </c>
      <c r="C175" t="s">
        <v>5672</v>
      </c>
      <c r="D175" t="s">
        <v>5537</v>
      </c>
      <c r="E175" t="s">
        <v>5697</v>
      </c>
      <c r="F175">
        <v>20</v>
      </c>
      <c r="G175">
        <v>26</v>
      </c>
      <c r="H175">
        <v>8</v>
      </c>
      <c r="I175" t="s">
        <v>5507</v>
      </c>
      <c r="L175" t="s">
        <v>5541</v>
      </c>
      <c r="N175" t="s">
        <v>5698</v>
      </c>
      <c r="P175" s="21">
        <v>1</v>
      </c>
      <c r="Z175" s="33">
        <v>8</v>
      </c>
      <c r="AE175" s="21" t="s">
        <v>5676</v>
      </c>
      <c r="AJ175" s="26" t="str">
        <f t="shared" si="6"/>
        <v xml:space="preserve">|BGCOLOR(#F5F5F5):Abysian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|~|&gt;|&gt;|&gt;|&gt;|&gt;|BGCOLOR(#F5F5F5):戦斧を持つ重歩兵。一撃の威力に優れる|
</v>
      </c>
    </row>
    <row r="176" spans="1:36" x14ac:dyDescent="0.15">
      <c r="A176" t="str">
        <f t="shared" si="5"/>
        <v>-</v>
      </c>
      <c r="B176" t="s">
        <v>2893</v>
      </c>
      <c r="C176" t="s">
        <v>5672</v>
      </c>
      <c r="D176" t="s">
        <v>5537</v>
      </c>
      <c r="E176" t="s">
        <v>5697</v>
      </c>
      <c r="F176">
        <v>20</v>
      </c>
      <c r="G176">
        <v>26</v>
      </c>
      <c r="H176">
        <v>8</v>
      </c>
      <c r="I176" t="s">
        <v>5507</v>
      </c>
      <c r="L176" t="s">
        <v>5541</v>
      </c>
      <c r="N176" t="s">
        <v>5699</v>
      </c>
      <c r="P176" s="21">
        <v>1</v>
      </c>
      <c r="Z176" s="33">
        <v>8</v>
      </c>
      <c r="AE176" s="21" t="s">
        <v>5676</v>
      </c>
      <c r="AJ176" s="26" t="str">
        <f t="shared" si="6"/>
        <v xml:space="preserve">|BGCOLOR(#F5F5F5):Abysian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|~|&gt;|&gt;|&gt;|&gt;|&gt;|BGCOLOR(#F5F5F5):連接棍を持つ重歩兵。盾を迂回しやすい二連撃|
</v>
      </c>
    </row>
    <row r="177" spans="1:36" x14ac:dyDescent="0.15">
      <c r="A177" t="str">
        <f t="shared" si="5"/>
        <v>-</v>
      </c>
      <c r="B177" t="s">
        <v>2893</v>
      </c>
      <c r="C177" t="s">
        <v>5672</v>
      </c>
      <c r="D177" t="s">
        <v>5537</v>
      </c>
      <c r="E177" t="s">
        <v>5697</v>
      </c>
      <c r="F177">
        <v>20</v>
      </c>
      <c r="G177">
        <v>27</v>
      </c>
      <c r="H177">
        <v>8</v>
      </c>
      <c r="I177" t="s">
        <v>5507</v>
      </c>
      <c r="L177" t="s">
        <v>5541</v>
      </c>
      <c r="N177" t="s">
        <v>5700</v>
      </c>
      <c r="P177" s="21">
        <v>1</v>
      </c>
      <c r="Z177" s="33">
        <v>8</v>
      </c>
      <c r="AE177" s="21" t="s">
        <v>5676</v>
      </c>
      <c r="AJ177" s="26" t="str">
        <f t="shared" si="6"/>
        <v xml:space="preserve">|BGCOLOR(#F5F5F5):Abysian Infantry|歩兵|&amp;ref(Nation/C_Gold.jpg,nolink,25x25,Gold);20&amp;ref(Nation/C_Resource.jpg,nolink,25x25,Resource);27&amp;ref(Nation/C_Recruitment.jpg,nolink,25x25,Recruitment Point);8|&amp;ref(Nation/R_Fort.jpg,nolink,25x25,Land Fortress);||&amp;ref(Nation/LivingLead.jpg,nolink,25x25,Living);|8&amp;ref(Nation/Wasteland-Survival.jpg,nolink,25x25,Wasteland Survival);|
|~|&gt;|&gt;|&gt;|&gt;|&gt;|BGCOLOR(#F5F5F5):斧と大盾を持つ重歩兵。攻撃力と防御力を両立する|
</v>
      </c>
    </row>
    <row r="178" spans="1:36" x14ac:dyDescent="0.15">
      <c r="A178" t="str">
        <f t="shared" si="5"/>
        <v>-</v>
      </c>
      <c r="B178" t="s">
        <v>2893</v>
      </c>
      <c r="C178" t="s">
        <v>5672</v>
      </c>
      <c r="D178" t="s">
        <v>5537</v>
      </c>
      <c r="E178" t="s">
        <v>5697</v>
      </c>
      <c r="F178">
        <v>20</v>
      </c>
      <c r="G178">
        <v>28</v>
      </c>
      <c r="H178">
        <v>8</v>
      </c>
      <c r="I178" t="s">
        <v>5507</v>
      </c>
      <c r="L178" t="s">
        <v>5541</v>
      </c>
      <c r="N178" t="s">
        <v>5701</v>
      </c>
      <c r="P178" s="21">
        <v>1</v>
      </c>
      <c r="Z178" s="33">
        <v>8</v>
      </c>
      <c r="AE178" s="21" t="s">
        <v>5676</v>
      </c>
      <c r="AJ178" s="26" t="str">
        <f t="shared" si="6"/>
        <v xml:space="preserve">|BGCOLOR(#F5F5F5):Abysian Infantry|歩兵|&amp;ref(Nation/C_Gold.jpg,nolink,25x25,Gold);20&amp;ref(Nation/C_Resource.jpg,nolink,25x25,Resource);28&amp;ref(Nation/C_Recruitment.jpg,nolink,25x25,Recruitment Point);8|&amp;ref(Nation/R_Fort.jpg,nolink,25x25,Land Fortress);||&amp;ref(Nation/LivingLead.jpg,nolink,25x25,Living);|8&amp;ref(Nation/Wasteland-Survival.jpg,nolink,25x25,Wasteland Survival);|
|~|&gt;|&gt;|&gt;|&gt;|&gt;|BGCOLOR(#F5F5F5):朝星棒と大盾を持つ重歩兵。盾持ちにも直撃を浴びせやすい|
</v>
      </c>
    </row>
    <row r="179" spans="1:36" x14ac:dyDescent="0.15">
      <c r="A179" t="str">
        <f t="shared" si="5"/>
        <v>-</v>
      </c>
      <c r="B179" t="s">
        <v>2893</v>
      </c>
      <c r="C179" t="s">
        <v>5672</v>
      </c>
      <c r="D179" t="s">
        <v>5537</v>
      </c>
      <c r="E179" t="s">
        <v>5702</v>
      </c>
      <c r="F179">
        <v>50</v>
      </c>
      <c r="G179">
        <v>1</v>
      </c>
      <c r="H179">
        <v>15</v>
      </c>
      <c r="I179" t="s">
        <v>5507</v>
      </c>
      <c r="L179" t="s">
        <v>5703</v>
      </c>
      <c r="N179" t="s">
        <v>5704</v>
      </c>
      <c r="P179" s="21">
        <v>1</v>
      </c>
      <c r="W179">
        <v>1</v>
      </c>
      <c r="Z179" s="33">
        <v>14</v>
      </c>
      <c r="AE179" s="21" t="s">
        <v>5676</v>
      </c>
      <c r="AJ179" s="26" t="str">
        <f t="shared" si="6"/>
        <v xml:space="preserve">|BGCOLOR(#F5F5F5):Salamander|魔獣|&amp;ref(Nation/C_Gold.jpg,nolink,25x25,Gold);50&amp;ref(Nation/C_Resource.jpg,nolink,25x25,Resource);1&amp;ref(Nation/C_Recruitment.jpg,nolink,25x25,Recruitment Point);15|&amp;ref(Nation/R_Fort.jpg,nolink,25x25,Land Fortress);||&amp;ref(Nation/LivingLead.jpg,nolink,25x25,Living);&amp;ref(Nation/Animal.jpg,nolink,25x25,Animal);|14&amp;ref(Nation/Wasteland-Survival.jpg,nolink,25x25,Wasteland Survival);|
|~|&gt;|&gt;|&gt;|&gt;|&gt;|BGCOLOR(#F5F5F5):炎で小範囲を焼き尽くす蜥蜴。息切れが早く脆さが目立つ|
</v>
      </c>
    </row>
    <row r="180" spans="1:36" x14ac:dyDescent="0.15">
      <c r="A180" t="str">
        <f t="shared" si="5"/>
        <v>-</v>
      </c>
      <c r="B180" t="s">
        <v>2893</v>
      </c>
      <c r="C180" t="s">
        <v>5672</v>
      </c>
      <c r="D180" t="s">
        <v>5537</v>
      </c>
      <c r="E180" t="s">
        <v>5705</v>
      </c>
      <c r="F180">
        <v>20</v>
      </c>
      <c r="G180">
        <v>5</v>
      </c>
      <c r="H180">
        <v>22</v>
      </c>
      <c r="I180" t="s">
        <v>5526</v>
      </c>
      <c r="L180" t="s">
        <v>5706</v>
      </c>
      <c r="N180" t="s">
        <v>5707</v>
      </c>
      <c r="R180" s="29">
        <v>1</v>
      </c>
      <c r="Z180" s="33">
        <v>20</v>
      </c>
      <c r="AA180" s="21">
        <v>40</v>
      </c>
      <c r="AB180" s="21" t="s">
        <v>5513</v>
      </c>
      <c r="AE180" s="21" t="s">
        <v>5676</v>
      </c>
      <c r="AJ180" s="26" t="str">
        <f t="shared" si="6"/>
        <v xml:space="preserve">|BGCOLOR(#F5F5F5):Misbred|飛行兵|&amp;ref(Nation/C_Gold.jpg,nolink,25x25,Gold);20&amp;ref(Nation/C_Resource.jpg,nolink,25x25,Resource);5&amp;ref(Nation/C_Recruitment.jpg,nolink,25x25,Recruitment Point);22|&amp;ref(Nation/R_Capital.jpg,nolink,25x25,National Capital);||&amp;ref(Nation/UndeadLead.jpg,nolink,25x25,Undead/Demon);|20&amp;ref(Nation/Stealthy.jpg,nolink,25x25,Stealthy (40));&amp;ref(Nation/Flying.jpg,nolink,25x25,Flying);&amp;ref(Nation/Wasteland-Survival.jpg,nolink,25x25,Wasteland Survival);|
|~|&gt;|&gt;|&gt;|&gt;|&gt;|BGCOLOR(#F5F5F5):戦斧を持つ軽歩兵。奇形の失敗作ゆえに障害持ちも多い|
</v>
      </c>
    </row>
    <row r="181" spans="1:36" x14ac:dyDescent="0.15">
      <c r="A181" t="str">
        <f t="shared" si="5"/>
        <v>EA Abysia 兵士 E</v>
      </c>
      <c r="B181" t="s">
        <v>2893</v>
      </c>
      <c r="C181" t="s">
        <v>5672</v>
      </c>
      <c r="D181" t="s">
        <v>5537</v>
      </c>
      <c r="E181" t="s">
        <v>5708</v>
      </c>
      <c r="F181">
        <v>70</v>
      </c>
      <c r="G181">
        <v>41</v>
      </c>
      <c r="H181">
        <v>13</v>
      </c>
      <c r="I181" t="s">
        <v>5526</v>
      </c>
      <c r="K181" t="s">
        <v>5514</v>
      </c>
      <c r="L181" t="s">
        <v>5541</v>
      </c>
      <c r="M181" t="s">
        <v>6264</v>
      </c>
      <c r="N181" t="s">
        <v>5709</v>
      </c>
      <c r="P181" s="21">
        <v>1</v>
      </c>
      <c r="Z181" s="33">
        <v>8</v>
      </c>
      <c r="AE181" s="21" t="s">
        <v>5676</v>
      </c>
      <c r="AJ181" s="26" t="str">
        <f t="shared" si="6"/>
        <v xml:space="preserve">|BGCOLOR(#F5F5F5):Burning One|歩兵&amp;ref(Nation/Sacred.jpg,nolink,25x25,Sacred);|&amp;ref(Nation/C_Gold.jpg,nolink,25x25,Gold);70&amp;ref(Nation/C_Resource.jpg,nolink,25x25,Resource);41&amp;ref(Nation/C_Recruitment.jpg,nolink,25x25,Recruitment Point);13|&amp;ref(Nation/R_Capital.jpg,nolink,25x25,National Capital);|&amp;ref(Spell/P_Holy.jpg,nolink,25x25,Temple Needed);|&amp;ref(Nation/LivingLead.jpg,nolink,25x25,Living);|8&amp;ref(Nation/Wasteland-Survival.jpg,nolink,25x25,Wasteland Survival);|
|~|&gt;|&gt;|&gt;|&gt;|&gt;|BGCOLOR(#F5F5F5):朝星棒二本を持つ狂戦士の重歩兵。炎を纏い暑い州で真価を発揮|
</v>
      </c>
    </row>
    <row r="182" spans="1:36" x14ac:dyDescent="0.15">
      <c r="A182" t="str">
        <f t="shared" si="5"/>
        <v>EA Caelum 指揮官 S</v>
      </c>
      <c r="B182" t="s">
        <v>2893</v>
      </c>
      <c r="C182" t="s">
        <v>5789</v>
      </c>
      <c r="D182" t="s">
        <v>5790</v>
      </c>
      <c r="E182" t="s">
        <v>5791</v>
      </c>
      <c r="F182">
        <v>25</v>
      </c>
      <c r="G182">
        <v>13</v>
      </c>
      <c r="H182">
        <v>1</v>
      </c>
      <c r="I182" t="s">
        <v>5792</v>
      </c>
      <c r="L182" t="s">
        <v>5793</v>
      </c>
      <c r="N182" t="s">
        <v>5794</v>
      </c>
      <c r="O182" s="24">
        <v>0</v>
      </c>
      <c r="P182" s="21">
        <v>0</v>
      </c>
      <c r="Q182" s="21">
        <v>0</v>
      </c>
      <c r="R182" s="29">
        <v>0</v>
      </c>
      <c r="Z182" s="33">
        <v>22</v>
      </c>
      <c r="AA182" s="21">
        <v>55</v>
      </c>
      <c r="AB182" s="21" t="s">
        <v>5795</v>
      </c>
      <c r="AC182" s="21" t="s">
        <v>5825</v>
      </c>
      <c r="AJ182" s="26" t="str">
        <f t="shared" si="6"/>
        <v xml:space="preserve">|BGCOLOR(#F5F5F5):Caelian Scout|斥候|&amp;ref(Nation/C_Gold.jpg,nolink,25x25,Gold);25&amp;ref(Nation/C_Resource.jpg,nolink,25x25,Resource);13&amp;ref(Nation/C_Command.jpg,nolink,25x25,Commander Point);1|&amp;ref(Nation/R_Fort.jpg,nolink,25x25,Land Fortress);|||22&amp;ref(Nation/Stealthy.jpg,nolink,25x25,Stealthy (55));&amp;ref(Nation/Flying.jpg,nolink,25x25,Flying);&amp;ref(Nation/Storm-Immunity.jpg,nolink,25x25,Storm Immunity);|
|~|&gt;|&gt;|&gt;|&gt;|&gt;|BGCOLOR(#F5F5F5):飛行する斥候。隠れるのも上手く非常に役立つ|
</v>
      </c>
    </row>
    <row r="183" spans="1:36" x14ac:dyDescent="0.15">
      <c r="A183" t="str">
        <f t="shared" si="5"/>
        <v>-</v>
      </c>
      <c r="B183" t="s">
        <v>2893</v>
      </c>
      <c r="C183" t="s">
        <v>5789</v>
      </c>
      <c r="D183" t="s">
        <v>5790</v>
      </c>
      <c r="E183" t="s">
        <v>5796</v>
      </c>
      <c r="F183">
        <v>75</v>
      </c>
      <c r="G183">
        <v>14</v>
      </c>
      <c r="H183">
        <v>1</v>
      </c>
      <c r="I183" t="s">
        <v>5792</v>
      </c>
      <c r="L183" t="s">
        <v>5790</v>
      </c>
      <c r="N183" t="s">
        <v>5797</v>
      </c>
      <c r="O183" s="24">
        <v>3</v>
      </c>
      <c r="P183" s="21">
        <v>80</v>
      </c>
      <c r="Q183" s="21">
        <v>0</v>
      </c>
      <c r="R183" s="29">
        <v>0</v>
      </c>
      <c r="Z183" s="33">
        <v>20</v>
      </c>
      <c r="AB183" s="21" t="s">
        <v>5795</v>
      </c>
      <c r="AC183" s="21" t="s">
        <v>5825</v>
      </c>
      <c r="AJ183" s="26" t="str">
        <f t="shared" si="6"/>
        <v xml:space="preserve">|BGCOLOR(#F5F5F5):Sastar|指揮官|&amp;ref(Nation/C_Gold.jpg,nolink,25x25,Gold);75&amp;ref(Nation/C_Resource.jpg,nolink,25x25,Resource);14&amp;ref(Nation/C_Command.jpg,nolink,25x25,Commander Point);1|&amp;ref(Nation/R_Fort.jpg,nolink,25x25,Land Fortress);||&amp;ref(Nation/Squad.jpg,nolink,25x25,Squad);3&amp;ref(Nation/LivingLead.jpg,nolink,25x25,Leadership);80|20&amp;ref(Nation/Flying.jpg,nolink,25x25,Flying);&amp;ref(Nation/Storm-Immunity.jpg,nolink,25x25,Storm Immunity);|
|~|&gt;|&gt;|&gt;|&gt;|&gt;|BGCOLOR(#F5F5F5):標準的な指揮官。Spire Hornのため嵐に強い|
</v>
      </c>
    </row>
    <row r="184" spans="1:36" x14ac:dyDescent="0.15">
      <c r="A184" t="str">
        <f t="shared" si="5"/>
        <v>-</v>
      </c>
      <c r="B184" t="s">
        <v>2893</v>
      </c>
      <c r="C184" t="s">
        <v>5789</v>
      </c>
      <c r="D184" t="s">
        <v>5790</v>
      </c>
      <c r="E184" t="s">
        <v>5798</v>
      </c>
      <c r="F184">
        <v>45</v>
      </c>
      <c r="G184">
        <v>1</v>
      </c>
      <c r="H184">
        <v>2</v>
      </c>
      <c r="I184" t="s">
        <v>5792</v>
      </c>
      <c r="J184" t="s">
        <v>5799</v>
      </c>
      <c r="L184" t="s">
        <v>5800</v>
      </c>
      <c r="N184" t="s">
        <v>5801</v>
      </c>
      <c r="O184" s="24">
        <v>1</v>
      </c>
      <c r="P184" s="21">
        <v>10</v>
      </c>
      <c r="Q184" s="21">
        <v>5</v>
      </c>
      <c r="R184" s="29">
        <v>0</v>
      </c>
      <c r="Z184" s="33">
        <v>22</v>
      </c>
      <c r="AB184" s="21" t="s">
        <v>5795</v>
      </c>
      <c r="AC184" s="21" t="s">
        <v>5825</v>
      </c>
      <c r="AJ184" s="26" t="str">
        <f t="shared" si="6"/>
        <v xml:space="preserve">|BGCOLOR(#F5F5F5):Spire Horn Seraph|魔術師|&amp;ref(Nation/C_Gold.jpg,nolink,25x25,Gold);45&amp;ref(Nation/C_Resource.jpg,nolink,25x25,Resource);1&amp;ref(Nation/C_Command.jpg,nolink,25x25,Commander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Leadership);5|22&amp;ref(Nation/Flying.jpg,nolink,25x25,Flying);&amp;ref(Nation/Storm-Immunity.jpg,nolink,25x25,Storm Immunity);|
|~|&gt;|&gt;|&gt;|&gt;|&gt;|BGCOLOR(#F5F5F5):風の魔法技能を持つ。嵐の力を借りれば侮り難い戦力にも|
</v>
      </c>
    </row>
    <row r="185" spans="1:36" x14ac:dyDescent="0.15">
      <c r="A185" t="str">
        <f t="shared" si="5"/>
        <v>-</v>
      </c>
      <c r="B185" t="s">
        <v>2893</v>
      </c>
      <c r="C185" t="s">
        <v>5789</v>
      </c>
      <c r="D185" t="s">
        <v>5790</v>
      </c>
      <c r="E185" t="s">
        <v>5802</v>
      </c>
      <c r="F185">
        <v>110</v>
      </c>
      <c r="G185">
        <v>2</v>
      </c>
      <c r="H185">
        <v>2</v>
      </c>
      <c r="I185" t="s">
        <v>5792</v>
      </c>
      <c r="J185" t="s">
        <v>5803</v>
      </c>
      <c r="K185" t="s">
        <v>5803</v>
      </c>
      <c r="L185" t="s">
        <v>5804</v>
      </c>
      <c r="M185" t="s">
        <v>6264</v>
      </c>
      <c r="N185" t="s">
        <v>5805</v>
      </c>
      <c r="O185" s="24">
        <v>2</v>
      </c>
      <c r="P185" s="21">
        <v>45</v>
      </c>
      <c r="Q185" s="21">
        <v>5</v>
      </c>
      <c r="R185" s="29">
        <v>0</v>
      </c>
      <c r="Z185" s="33">
        <v>22</v>
      </c>
      <c r="AA185" s="21">
        <v>65</v>
      </c>
      <c r="AB185" s="21" t="s">
        <v>5795</v>
      </c>
      <c r="AJ185" s="26" t="str">
        <f t="shared" si="6"/>
        <v xml:space="preserve">|BGCOLOR(#F5F5F5):Airya Seraphine|聖職者&amp;ref(Nation/Sacred.jpg,nolink,25x25,Sacred);|&amp;ref(Nation/C_Gold.jpg,nolink,25x25,Gold);110&amp;ref(Nation/C_Resource.jpg,nolink,25x25,Resource);2&amp;ref(Nation/C_Command.jpg,nolink,25x25,Commander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Leadership);5|22&amp;ref(Nation/Stealthy.jpg,nolink,25x25,Stealthy (65));&amp;ref(Nation/Flying.jpg,nolink,25x25,Flying);|
|~|&gt;|&gt;|&gt;|&gt;|&gt;|BGCOLOR(#F5F5F5):レベル2の聖職者。火の魔法技能も持つ。潜伏も可能|
</v>
      </c>
    </row>
    <row r="186" spans="1:36" x14ac:dyDescent="0.15">
      <c r="A186" t="str">
        <f t="shared" si="5"/>
        <v>-</v>
      </c>
      <c r="B186" t="s">
        <v>2893</v>
      </c>
      <c r="C186" t="s">
        <v>5789</v>
      </c>
      <c r="D186" t="s">
        <v>5790</v>
      </c>
      <c r="E186" t="s">
        <v>5806</v>
      </c>
      <c r="F186">
        <v>125</v>
      </c>
      <c r="G186">
        <v>2</v>
      </c>
      <c r="H186">
        <v>2</v>
      </c>
      <c r="I186" t="s">
        <v>5792</v>
      </c>
      <c r="J186" t="s">
        <v>6005</v>
      </c>
      <c r="L186" t="s">
        <v>5800</v>
      </c>
      <c r="N186" t="s">
        <v>5807</v>
      </c>
      <c r="O186" s="24">
        <v>1</v>
      </c>
      <c r="P186" s="21">
        <v>10</v>
      </c>
      <c r="Q186" s="21">
        <v>15</v>
      </c>
      <c r="R186" s="29">
        <v>0</v>
      </c>
      <c r="Z186" s="33">
        <v>22</v>
      </c>
      <c r="AB186" s="21" t="s">
        <v>5795</v>
      </c>
      <c r="AJ186" s="26" t="str">
        <f t="shared" si="6"/>
        <v xml:space="preserve">|BGCOLOR(#F5F5F5):Airya Seraph|魔術師|&amp;ref(Nation/C_Gold.jpg,nolink,25x25,Gold);125&amp;ref(Nation/C_Resource.jpg,nolink,25x25,Resource);2&amp;ref(Nation/C_Command.jpg,nolink,25x25,Commander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Leadership);15|22&amp;ref(Nation/Flying.jpg,nolink,25x25,Flying);|
|~|&gt;|&gt;|&gt;|&gt;|&gt;|BGCOLOR(#F5F5F5):風と水の魔法技能を持つ。安定した実力|
</v>
      </c>
    </row>
    <row r="187" spans="1:36" x14ac:dyDescent="0.15">
      <c r="A187" t="str">
        <f t="shared" si="5"/>
        <v>-</v>
      </c>
      <c r="B187" t="s">
        <v>2893</v>
      </c>
      <c r="C187" t="s">
        <v>5789</v>
      </c>
      <c r="D187" t="s">
        <v>5790</v>
      </c>
      <c r="E187" t="s">
        <v>5808</v>
      </c>
      <c r="F187">
        <v>115</v>
      </c>
      <c r="G187">
        <v>3</v>
      </c>
      <c r="H187">
        <v>2</v>
      </c>
      <c r="I187" t="s">
        <v>5792</v>
      </c>
      <c r="J187" t="s">
        <v>6006</v>
      </c>
      <c r="L187" t="s">
        <v>5800</v>
      </c>
      <c r="N187" t="s">
        <v>5809</v>
      </c>
      <c r="O187" s="24">
        <v>1</v>
      </c>
      <c r="P187" s="21">
        <v>10</v>
      </c>
      <c r="Q187" s="21" t="s">
        <v>5810</v>
      </c>
      <c r="R187" s="29" t="s">
        <v>5811</v>
      </c>
      <c r="Z187" s="33">
        <v>22</v>
      </c>
      <c r="AB187" s="21" t="s">
        <v>5795</v>
      </c>
      <c r="AJ187" s="26" t="str">
        <f t="shared" si="6"/>
        <v xml:space="preserve">|BGCOLOR(#F5F5F5):Harab Seraph|魔術師|&amp;ref(Nation/C_Gold.jpg,nolink,25x25,Gold);115&amp;ref(Nation/C_Resource.jpg,nolink,25x25,Resource);3&amp;ref(Nation/C_Command.jpg,nolink,25x25,Commander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Leadership);30+|22&amp;ref(Nation/Flying.jpg,nolink,25x25,Flying);|
|~|&gt;|&gt;|&gt;|&gt;|&gt;|BGCOLOR(#F5F5F5):風と死などの魔法技能を持つ。死魔法は彼らしか持たない|
</v>
      </c>
    </row>
    <row r="188" spans="1:36" x14ac:dyDescent="0.15">
      <c r="A188" t="str">
        <f t="shared" si="5"/>
        <v>-</v>
      </c>
      <c r="B188" t="s">
        <v>2893</v>
      </c>
      <c r="C188" t="s">
        <v>5789</v>
      </c>
      <c r="D188" t="s">
        <v>5790</v>
      </c>
      <c r="E188" t="s">
        <v>5812</v>
      </c>
      <c r="F188">
        <v>395</v>
      </c>
      <c r="G188">
        <v>25</v>
      </c>
      <c r="H188">
        <v>4</v>
      </c>
      <c r="I188" t="s">
        <v>5813</v>
      </c>
      <c r="J188" t="s">
        <v>5803</v>
      </c>
      <c r="K188" t="s">
        <v>5803</v>
      </c>
      <c r="L188" t="s">
        <v>5804</v>
      </c>
      <c r="M188" t="s">
        <v>6264</v>
      </c>
      <c r="N188" t="s">
        <v>5814</v>
      </c>
      <c r="O188" s="24">
        <v>3</v>
      </c>
      <c r="P188" s="21" t="s">
        <v>5816</v>
      </c>
      <c r="Q188" s="21" t="s">
        <v>5815</v>
      </c>
      <c r="R188" s="29">
        <v>0</v>
      </c>
      <c r="Z188" s="33">
        <v>20</v>
      </c>
      <c r="AB188" s="21" t="s">
        <v>5795</v>
      </c>
      <c r="AC188" s="21" t="s">
        <v>5825</v>
      </c>
      <c r="AJ188" s="26" t="str">
        <f t="shared" si="6"/>
        <v xml:space="preserve">|BGCOLOR(#F5F5F5):Eagle King|聖職者&amp;ref(Nation/Sacred.jpg,nolink,25x25,Sacred);|&amp;ref(Nation/C_Gold.jpg,nolink,25x25,Gold);395&amp;ref(Nation/C_Resource.jpg,nolink,25x25,Resource);25&amp;ref(Nation/C_Command.jpg,nolink,25x25,Commander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Leadership);40+|20&amp;ref(Nation/Flying.jpg,nolink,25x25,Flying);&amp;ref(Nation/Storm-Immunity.jpg,nolink,25x25,Storm Immunity);|
|~|&gt;|&gt;|&gt;|&gt;|&gt;|BGCOLOR(#F5F5F5):レベル2の聖職者。風、水、地などの魔法技能も持ち指揮もできる|
</v>
      </c>
    </row>
    <row r="189" spans="1:36" x14ac:dyDescent="0.15">
      <c r="A189" t="str">
        <f t="shared" si="5"/>
        <v>EA Caelum 指揮官 E</v>
      </c>
      <c r="B189" t="s">
        <v>2893</v>
      </c>
      <c r="C189" t="s">
        <v>5789</v>
      </c>
      <c r="D189" t="s">
        <v>5790</v>
      </c>
      <c r="E189" t="s">
        <v>5817</v>
      </c>
      <c r="F189">
        <v>65</v>
      </c>
      <c r="G189">
        <v>12</v>
      </c>
      <c r="H189">
        <v>1</v>
      </c>
      <c r="I189" t="s">
        <v>5813</v>
      </c>
      <c r="L189" t="s">
        <v>5790</v>
      </c>
      <c r="N189" t="s">
        <v>5818</v>
      </c>
      <c r="O189" s="24">
        <v>2</v>
      </c>
      <c r="P189" s="21">
        <v>40</v>
      </c>
      <c r="Q189" s="21">
        <v>0</v>
      </c>
      <c r="R189" s="29">
        <v>0</v>
      </c>
      <c r="Z189" s="33">
        <v>20</v>
      </c>
      <c r="AA189" s="21">
        <v>40</v>
      </c>
      <c r="AB189" s="21" t="s">
        <v>5819</v>
      </c>
      <c r="AJ189" s="26" t="str">
        <f t="shared" si="6"/>
        <v xml:space="preserve">|BGCOLOR(#F5F5F5):Mairya Ahu|指揮官|&amp;ref(Nation/C_Gold.jpg,nolink,25x25,Gold);65&amp;ref(Nation/C_Resource.jpg,nolink,25x25,Resource);12&amp;ref(Nation/C_Command.jpg,nolink,25x25,Commander Point);1|&amp;ref(Nation/R_Capital.jpg,nolink,25x25,National Capital);||&amp;ref(Nation/Squad.jpg,nolink,25x25,Squad);2&amp;ref(Nation/LivingLead.jpg,nolink,25x25,Leadership);40|20&amp;ref(Nation/Stealthy.jpg,nolink,25x25,Stealthy (40));&amp;ref(Nation/Flying.jpg,nolink,25x25,Flying);|
|~|&gt;|&gt;|&gt;|&gt;|&gt;|BGCOLOR(#F5F5F5):略奪担当の指揮官。上手くはないが潜伏も可能|
</v>
      </c>
    </row>
    <row r="190" spans="1:36" x14ac:dyDescent="0.15">
      <c r="A190" t="str">
        <f t="shared" si="5"/>
        <v>EA Caelum 兵士 S</v>
      </c>
      <c r="B190" t="s">
        <v>2893</v>
      </c>
      <c r="C190" t="s">
        <v>5789</v>
      </c>
      <c r="D190" t="s">
        <v>5857</v>
      </c>
      <c r="E190" t="s">
        <v>5820</v>
      </c>
      <c r="F190">
        <v>8</v>
      </c>
      <c r="G190">
        <v>5</v>
      </c>
      <c r="H190">
        <v>5</v>
      </c>
      <c r="I190" t="s">
        <v>5792</v>
      </c>
      <c r="L190" t="s">
        <v>5821</v>
      </c>
      <c r="N190" t="s">
        <v>5822</v>
      </c>
      <c r="P190" s="21">
        <v>1</v>
      </c>
      <c r="Z190" s="33">
        <v>16</v>
      </c>
      <c r="AB190" s="21" t="s">
        <v>5819</v>
      </c>
      <c r="AJ190" s="26" t="str">
        <f t="shared" si="6"/>
        <v xml:space="preserve">|BGCOLOR(#F5F5F5):Spire Horn Militia|飛行兵|&amp;ref(Nation/C_Gold.jpg,nolink,25x25,Gold);8&amp;ref(Nation/C_Resource.jpg,nolink,25x25,Resource);5&amp;ref(Nation/C_Recruitment.jpg,nolink,25x25,Recruitment Point);5|&amp;ref(Nation/R_Fort.jpg,nolink,25x25,Land Fortress);||&amp;ref(Nation/LivingLead.jpg,nolink,25x25,Living);|16&amp;ref(Nation/Flying.jpg,nolink,25x25,Flying);|
|~|&gt;|&gt;|&gt;|&gt;|&gt;|BGCOLOR(#F5F5F5):氷の槍を持つ民兵。Spire Horn特有の嵐耐性は持たない|
</v>
      </c>
    </row>
    <row r="191" spans="1:36" x14ac:dyDescent="0.15">
      <c r="A191" t="str">
        <f t="shared" si="5"/>
        <v>-</v>
      </c>
      <c r="B191" t="s">
        <v>2893</v>
      </c>
      <c r="C191" t="s">
        <v>5789</v>
      </c>
      <c r="D191" t="s">
        <v>5857</v>
      </c>
      <c r="E191" t="s">
        <v>5823</v>
      </c>
      <c r="F191">
        <v>10</v>
      </c>
      <c r="G191">
        <v>7</v>
      </c>
      <c r="H191">
        <v>9</v>
      </c>
      <c r="I191" t="s">
        <v>5792</v>
      </c>
      <c r="L191" t="s">
        <v>5821</v>
      </c>
      <c r="N191" t="s">
        <v>5839</v>
      </c>
      <c r="P191" s="21">
        <v>1</v>
      </c>
      <c r="Z191" s="33">
        <v>20</v>
      </c>
      <c r="AB191" s="21" t="s">
        <v>5795</v>
      </c>
      <c r="AC191" s="21" t="s">
        <v>5825</v>
      </c>
      <c r="AJ191" s="26" t="str">
        <f t="shared" si="6"/>
        <v xml:space="preserve">|BGCOLOR(#F5F5F5):Spire Horn Warrior|飛行兵|&amp;ref(Nation/C_Gold.jpg,nolink,25x25,Gold);10&amp;ref(Nation/C_Resource.jpg,nolink,25x25,Resource);7&amp;ref(Nation/C_Recruitment.jpg,nolink,25x25,Recruitment Point);9|&amp;ref(Nation/R_Fort.jpg,nolink,25x25,Land Fortress);||&amp;ref(Nation/LivingLead.jpg,nolink,25x25,Living);|20&amp;ref(Nation/Flying.jpg,nolink,25x25,Flying);&amp;ref(Nation/Storm-Immunity.jpg,nolink,25x25,Storm Immunity);|
|~|&gt;|&gt;|&gt;|&gt;|&gt;|BGCOLOR(#F5F5F5):氷の突撃槍と盾を持つ軽戦士。最初の一撃の重さは侮れない|
</v>
      </c>
    </row>
    <row r="192" spans="1:36" x14ac:dyDescent="0.15">
      <c r="A192" t="str">
        <f t="shared" si="5"/>
        <v>-</v>
      </c>
      <c r="B192" t="s">
        <v>2893</v>
      </c>
      <c r="C192" t="s">
        <v>5789</v>
      </c>
      <c r="D192" t="s">
        <v>5857</v>
      </c>
      <c r="E192" t="s">
        <v>5826</v>
      </c>
      <c r="F192">
        <v>10</v>
      </c>
      <c r="G192">
        <v>6</v>
      </c>
      <c r="H192">
        <v>9</v>
      </c>
      <c r="I192" t="s">
        <v>5792</v>
      </c>
      <c r="L192" t="s">
        <v>5827</v>
      </c>
      <c r="N192" t="s">
        <v>5828</v>
      </c>
      <c r="P192" s="21">
        <v>1</v>
      </c>
      <c r="Z192" s="33">
        <v>20</v>
      </c>
      <c r="AB192" s="21" t="s">
        <v>5795</v>
      </c>
      <c r="AC192" s="21" t="s">
        <v>5825</v>
      </c>
      <c r="AJ192" s="26" t="str">
        <f t="shared" si="6"/>
        <v xml:space="preserve">|BGCOLOR(#F5F5F5):Spire Horn Archer|射手|&amp;ref(Nation/C_Gold.jpg,nolink,25x25,Gold);10&amp;ref(Nation/C_Resource.jpg,nolink,25x25,Resource);6&amp;ref(Nation/C_Recruitment.jpg,nolink,25x25,Recruitment Point);9|&amp;ref(Nation/R_Fort.jpg,nolink,25x25,Land Fortress);||&amp;ref(Nation/LivingLead.jpg,nolink,25x25,Living);|20&amp;ref(Nation/Flying.jpg,nolink,25x25,Flying);&amp;ref(Nation/Storm-Immunity.jpg,nolink,25x25,Storm Immunity);|
|~|&gt;|&gt;|&gt;|&gt;|&gt;|BGCOLOR(#F5F5F5):非常に腕の良い弓兵。嵐でも精度は落ちないが矢は落とされる|
</v>
      </c>
    </row>
    <row r="193" spans="1:36" x14ac:dyDescent="0.15">
      <c r="A193" t="str">
        <f t="shared" si="5"/>
        <v>-</v>
      </c>
      <c r="B193" t="s">
        <v>2893</v>
      </c>
      <c r="C193" t="s">
        <v>5789</v>
      </c>
      <c r="D193" t="s">
        <v>5857</v>
      </c>
      <c r="E193" t="s">
        <v>5829</v>
      </c>
      <c r="F193">
        <v>15</v>
      </c>
      <c r="G193">
        <v>12</v>
      </c>
      <c r="H193">
        <v>21</v>
      </c>
      <c r="I193" t="s">
        <v>5792</v>
      </c>
      <c r="L193" t="s">
        <v>5821</v>
      </c>
      <c r="N193" t="s">
        <v>5838</v>
      </c>
      <c r="P193" s="21">
        <v>1</v>
      </c>
      <c r="Z193" s="33">
        <v>18</v>
      </c>
      <c r="AB193" s="21" t="s">
        <v>5795</v>
      </c>
      <c r="AC193" s="21" t="s">
        <v>5830</v>
      </c>
      <c r="AJ193" s="26" t="str">
        <f t="shared" si="6"/>
        <v xml:space="preserve">|BGCOLOR(#F5F5F5):Tempest Warrior|飛行兵|&amp;ref(Nation/C_Gold.jpg,nolink,25x25,Gold);15&amp;ref(Nation/C_Resource.jpg,nolink,25x25,Resource);12&amp;ref(Nation/C_Recruitment.jpg,nolink,25x25,Recruitment Point);21|&amp;ref(Nation/R_Fort.jpg,nolink,25x25,Land Fortress);||&amp;ref(Nation/LivingLead.jpg,nolink,25x25,Living);|18&amp;ref(Nation/Flying.jpg,nolink,25x25,Flying);&amp;ref(Nation/Storm-Immunity.jpg,nolink,25x25,Storm Immunity);|
|~|&gt;|&gt;|&gt;|&gt;|&gt;|BGCOLOR(#F5F5F5):氷の突撃槍と盾を持つ戦士。電撃耐性が他より高め|
</v>
      </c>
    </row>
    <row r="194" spans="1:36" x14ac:dyDescent="0.15">
      <c r="A194" t="str">
        <f t="shared" si="5"/>
        <v>-</v>
      </c>
      <c r="B194" t="s">
        <v>2893</v>
      </c>
      <c r="C194" t="s">
        <v>5789</v>
      </c>
      <c r="D194" t="s">
        <v>5857</v>
      </c>
      <c r="E194" t="s">
        <v>5831</v>
      </c>
      <c r="F194">
        <v>10</v>
      </c>
      <c r="G194">
        <v>11</v>
      </c>
      <c r="H194">
        <v>9</v>
      </c>
      <c r="I194" t="s">
        <v>5792</v>
      </c>
      <c r="L194" t="s">
        <v>5821</v>
      </c>
      <c r="N194" t="s">
        <v>5837</v>
      </c>
      <c r="P194" s="21">
        <v>1</v>
      </c>
      <c r="Z194" s="33">
        <v>20</v>
      </c>
      <c r="AB194" s="21" t="s">
        <v>5795</v>
      </c>
      <c r="AJ194" s="26" t="str">
        <f t="shared" si="6"/>
        <v xml:space="preserve">|BGCOLOR(#F5F5F5):Airya Light Infantry|飛行兵|&amp;ref(Nation/C_Gold.jpg,nolink,25x25,Gold);10&amp;ref(Nation/C_Resource.jpg,nolink,25x25,Resource);11&amp;ref(Nation/C_Recruitment.jpg,nolink,25x25,Recruitment Point);9|&amp;ref(Nation/R_Fort.jpg,nolink,25x25,Land Fortress);||&amp;ref(Nation/LivingLead.jpg,nolink,25x25,Living);|20&amp;ref(Nation/Flying.jpg,nolink,25x25,Flying);|
|~|&gt;|&gt;|&gt;|&gt;|&gt;|BGCOLOR(#F5F5F5):氷の突撃槍と盾を持つ軽戦士。氷の防具の強度は州の気候の影響を受ける|
</v>
      </c>
    </row>
    <row r="195" spans="1:36" x14ac:dyDescent="0.15">
      <c r="A195" t="str">
        <f t="shared" si="5"/>
        <v>-</v>
      </c>
      <c r="B195" t="s">
        <v>2893</v>
      </c>
      <c r="C195" t="s">
        <v>5789</v>
      </c>
      <c r="D195" t="s">
        <v>5857</v>
      </c>
      <c r="E195" t="s">
        <v>5832</v>
      </c>
      <c r="F195">
        <v>10</v>
      </c>
      <c r="G195">
        <v>16</v>
      </c>
      <c r="H195">
        <v>9</v>
      </c>
      <c r="I195" t="s">
        <v>5792</v>
      </c>
      <c r="L195" t="s">
        <v>5821</v>
      </c>
      <c r="N195" t="s">
        <v>5836</v>
      </c>
      <c r="P195" s="21">
        <v>1</v>
      </c>
      <c r="Z195" s="33">
        <v>20</v>
      </c>
      <c r="AB195" s="21" t="s">
        <v>5795</v>
      </c>
      <c r="AJ195" s="26" t="str">
        <f t="shared" ref="AJ195:AJ258" si="7">CONCATENATE("|BGCOLOR(#F5F5F5):",E195,"|",L195,IF(M195&lt;&gt;"","&amp;ref(Nation/Sacred.jpg,nolink,25x25,Sacred);",""),"|&amp;ref(Nation/C_Gold.jpg,nolink,25x25,Gold);",F195,"&amp;ref(Nation/C_Resource.jpg,nolink,25x25,Resource);",G195,IF(D195="兵士","&amp;ref(Nation/C_Recruitment.jpg,nolink,25x25,Recruitment Point);","&amp;ref(Nation/C_Command.jpg,nolink,25x25,Commander Point);"),H195,"|",SUBSTITUTE(SUBSTITUTE(SUBSTITUTE(SUBSTITUTE(SUBSTITUTE(SUBSTITUTE(SUBSTITUTE(SUBSTITUTE(SUBSTITUTE(SUBSTITUTE(SUBSTITUTE(SUBSTITUTE(SUBSTITUTE(SUBSTITUTE(SUBSTITUTE(SUBSTITUTE(SUBSTITUTE(SUBSTITUTE(SUBSTITUTE(SUBSTITUTE(SUBSTITUTE(SUBSTITUTE(SUBSTITUTE(SUBSTITUTE(SUBSTITUTE(I195,"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(Free));"),"格","&amp;ref(Nation/Promotion.jpg,nolink,25x25,Promotion);"),"|",IF(J195&lt;&gt;"","&amp;ref(Spell/P_Research.jpg,nolink,25x25,Lab Needed);",""),IF(K195&lt;&gt;"","&amp;ref(Spell/P_Holy.jpg,nolink,25x25,Temple Needed);",""),IF(D195="指揮官",CONCATENATE("|",IF(O195&lt;&gt;0,"&amp;ref(Nation/Squad.jpg,nolink,25x25,Squad);"&amp;O195,""),IF(P195&lt;&gt;0,"&amp;ref(Nation/LivingLead.jpg,nolink,25x25,Leadership);"&amp;P195,""),IF(Q195&lt;&gt;0,"&amp;ref(Nation/MagicLead.jpg,nolink,25x25,Magic Leadership);"&amp;Q195,""),IF(R195&lt;&gt;0,"&amp;ref(Nation/UndeadLead.jpg,nolink,25x25,Undead Leadership);"&amp;R195,""),IF(S195&lt;&gt;"",IF(S195&gt;0,"&amp;ref(Item/Inspirational.jpg,nolink,25x25,Inspirational (+"&amp;S195&amp;"));","&amp;ref(Item/Uninspirational.jpg,nolink,25x25,Inspirational ("&amp;S195&amp;"));"),""),IF(T195&lt;&gt;"","&amp;ref(Item/Taskmaster.jpg,nolink,25x25,Taskmaster (+"&amp;T195&amp;"));",""),IF(U195&lt;&gt;"","&amp;ref(Item/Beastmaster.jpg,nolink,25x25,Beastmaster (+"&amp;U195&amp;"));","")),CONCATENATE("|",IF(P195&lt;&gt;0,"&amp;ref(Nation/LivingLead.jpg,nolink,25x25,Living);",""),IF(Q195&lt;&gt;0,"&amp;ref(Nation/MagicLead.jpg,nolink,25x25,Magic Being);",""),IF(R195&lt;&gt;0,"&amp;ref(Nation/UndeadLead.jpg,nolink,25x25,Undead/Demon);",""),IF(V195&lt;&gt;"","&amp;ref(Nation/Slave.jpg,nolink,25x25,Slave);",""),IF(W195&lt;&gt;"","&amp;ref(Nation/Animal.jpg,nolink,25x25,Animal);",""),IF(X195&lt;&gt;"","&amp;ref(Nation/Undisciplined.jpg,nolink,25x25,Undisciplined);",""),IF(Y195&lt;&gt;"","&amp;ref(Nation/Enlarged.jpg,nolink,25x25,Size "&amp;Y195&amp;" or larger commander are needed);",""))),"|",Z195,IF(AA195&lt;&gt;"","&amp;ref(Nation/Stealthy.jpg,nolink,25x25,Stealthy ("&amp;AA195&amp;"));",""),IF(COUNTIF(AB195,"*f*"),"&amp;ref(Nation/Flying.jpg,nolink,25x25,Flying);",""),IF(COUNTIF(AB195,"*l*"),"&amp;ref(Nation/Floating.jpg,nolink,25x25,Floating);",""),IF(AC195="s","&amp;ref(Nation/Storm-Immunity.jpg,nolink,25x25,Storm Immunity);",""),IF(AD195="p","&amp;ref(Nation/Poor-Amphibian.jpg,nolink,25x25,Poor Amphibian);",""),IF(AD195="f","&amp;ref(Nation/Amphibian.jpg,nolink,25x25,Amphibian);",""),IF(AD195="a","&amp;ref(Nation/Aquatic.jpg,nolink,25x25,Aquatic);",""),IF(COUNTIF(AE195,"*f*"),"&amp;ref(Nation/Forest-Survival.jpg,nolink,25x25,Forest Survival);",""),IF(COUNTIF(AE195,"*m*"),"&amp;ref(Nation/Mountain-Survival.jpg,nolink,25x25,Mountain Survival);",""),IF(COUNTIF(AE195,"*s*"),"&amp;ref(Nation/Swamp-Survival.jpg,nolink,25x25,Swamp Survival);",""),IF(COUNTIF(AE195,"*w*"),"&amp;ref(Nation/Wasteland-Survival.jpg,nolink,25x25,Wasteland Survival);",""),IF(AF195="s","&amp;ref(Nation/Snow-Move.jpg,nolink,25x25,Snow Move);",""),IF(AG195="s","&amp;ref(Nation/Swimming.jpg,nolink,25x25,Swimming);",""),IF(AH195&lt;&gt;"","&amp;ref(Nation/Sailing.jpg,nolink,25x25,Sailing (size points "&amp;VALUE(MID(AH195,2,3))&amp;", max size "&amp;LEFT(AH195,1)&amp;"));",""),IF(AI195&lt;&gt;"","&amp;ref(Nation/Gift-of-Water-Breathing.jpg,nolink,25x25,Gift of Water Breathing ("&amp;AI195&amp;" size points));",""),"|",CHAR(10),IF(D195="指揮官","|~|&gt;|&gt;|&gt;|&gt;|&gt;|BGCOLOR(#F5F5F5):","|~|&gt;|&gt;|&gt;|&gt;|&gt;|BGCOLOR(#F5F5F5):"),N195,"|",CHAR(10))</f>
        <v xml:space="preserve">|BGCOLOR(#F5F5F5):Airya Infantry|飛行兵|&amp;ref(Nation/C_Gold.jpg,nolink,25x25,Gold);10&amp;ref(Nation/C_Resource.jpg,nolink,25x25,Resource);16&amp;ref(Nation/C_Recruitment.jpg,nolink,25x25,Recruitment Point);9|&amp;ref(Nation/R_Fort.jpg,nolink,25x25,Land Fortress);||&amp;ref(Nation/LivingLead.jpg,nolink,25x25,Living);|20&amp;ref(Nation/Flying.jpg,nolink,25x25,Flying);|
|~|&gt;|&gt;|&gt;|&gt;|&gt;|BGCOLOR(#F5F5F5):氷の剣と盾を持つ戦士。Airyaは筋力やHPに問題を抱える|
</v>
      </c>
    </row>
    <row r="196" spans="1:36" x14ac:dyDescent="0.15">
      <c r="A196" t="str">
        <f t="shared" ref="A196:A259" si="8">IF(D196&lt;&gt;D195,B196&amp;" "&amp;C196&amp;" "&amp;D196&amp;" S",IF(D196&lt;&gt;D197,B196&amp;" "&amp;C196&amp;" "&amp;D196&amp;" E","-"))</f>
        <v>-</v>
      </c>
      <c r="B196" t="s">
        <v>2893</v>
      </c>
      <c r="C196" t="s">
        <v>5789</v>
      </c>
      <c r="D196" t="s">
        <v>5857</v>
      </c>
      <c r="E196" t="s">
        <v>5833</v>
      </c>
      <c r="F196">
        <v>15</v>
      </c>
      <c r="G196">
        <v>24</v>
      </c>
      <c r="H196">
        <v>21</v>
      </c>
      <c r="I196" t="s">
        <v>5792</v>
      </c>
      <c r="L196" t="s">
        <v>5821</v>
      </c>
      <c r="N196" t="s">
        <v>5835</v>
      </c>
      <c r="P196" s="21">
        <v>1</v>
      </c>
      <c r="Z196" s="33">
        <v>18</v>
      </c>
      <c r="AB196" s="21" t="s">
        <v>5795</v>
      </c>
      <c r="AJ196" s="26" t="str">
        <f t="shared" si="7"/>
        <v xml:space="preserve">|BGCOLOR(#F5F5F5):Iceclad|飛行兵|&amp;ref(Nation/C_Gold.jpg,nolink,25x25,Gold);15&amp;ref(Nation/C_Resource.jpg,nolink,25x25,Resource);24&amp;ref(Nation/C_Recruitment.jpg,nolink,25x25,Recruitment Point);21|&amp;ref(Nation/R_Fort.jpg,nolink,25x25,Land Fortress);||&amp;ref(Nation/LivingLead.jpg,nolink,25x25,Living);|18&amp;ref(Nation/Flying.jpg,nolink,25x25,Flying);|
|~|&gt;|&gt;|&gt;|&gt;|&gt;|BGCOLOR(#F5F5F5):氷の突撃槍と盾を持つ戦士。他のAirya以上に気候の影響が大きい|
</v>
      </c>
    </row>
    <row r="197" spans="1:36" x14ac:dyDescent="0.15">
      <c r="A197" t="str">
        <f t="shared" si="8"/>
        <v>-</v>
      </c>
      <c r="B197" t="s">
        <v>2893</v>
      </c>
      <c r="C197" t="s">
        <v>5789</v>
      </c>
      <c r="D197" t="s">
        <v>5857</v>
      </c>
      <c r="E197" t="s">
        <v>5834</v>
      </c>
      <c r="F197">
        <v>8</v>
      </c>
      <c r="G197">
        <v>4</v>
      </c>
      <c r="H197">
        <v>5</v>
      </c>
      <c r="I197" t="s">
        <v>5792</v>
      </c>
      <c r="L197" t="s">
        <v>5821</v>
      </c>
      <c r="N197" t="s">
        <v>5840</v>
      </c>
      <c r="P197" s="21">
        <v>1</v>
      </c>
      <c r="Z197" s="33">
        <v>16</v>
      </c>
      <c r="AB197" s="21" t="s">
        <v>5795</v>
      </c>
      <c r="AJ197" s="26" t="str">
        <f t="shared" si="7"/>
        <v xml:space="preserve">|BGCOLOR(#F5F5F5):Raptorian Militia|飛行兵|&amp;ref(Nation/C_Gold.jpg,nolink,25x25,Gold);8&amp;ref(Nation/C_Resource.jpg,nolink,25x25,Resource);4&amp;ref(Nation/C_Recruitment.jpg,nolink,25x25,Recruitment Point);5|&amp;ref(Nation/R_Fort.jpg,nolink,25x25,Land Fortress);||&amp;ref(Nation/LivingLead.jpg,nolink,25x25,Living);|16&amp;ref(Nation/Flying.jpg,nolink,25x25,Flying);|
|~|&gt;|&gt;|&gt;|&gt;|&gt;|BGCOLOR(#F5F5F5):槍を持つ民兵。包囲戦の人手としては優秀|
</v>
      </c>
    </row>
    <row r="198" spans="1:36" x14ac:dyDescent="0.15">
      <c r="A198" t="str">
        <f t="shared" si="8"/>
        <v>-</v>
      </c>
      <c r="B198" t="s">
        <v>2893</v>
      </c>
      <c r="C198" t="s">
        <v>5789</v>
      </c>
      <c r="D198" t="s">
        <v>5857</v>
      </c>
      <c r="E198" t="s">
        <v>5841</v>
      </c>
      <c r="F198">
        <v>10</v>
      </c>
      <c r="G198">
        <v>12</v>
      </c>
      <c r="H198">
        <v>9</v>
      </c>
      <c r="I198" t="s">
        <v>5792</v>
      </c>
      <c r="L198" t="s">
        <v>5821</v>
      </c>
      <c r="N198" t="s">
        <v>5842</v>
      </c>
      <c r="P198" s="21">
        <v>1</v>
      </c>
      <c r="Z198" s="33">
        <v>18</v>
      </c>
      <c r="AB198" s="21" t="s">
        <v>5819</v>
      </c>
      <c r="AJ198" s="26" t="str">
        <f t="shared" si="7"/>
        <v xml:space="preserve">|BGCOLOR(#F5F5F5):Raptorian Warrior|飛行兵|&amp;ref(Nation/C_Gold.jpg,nolink,25x25,Gold);10&amp;ref(Nation/C_Resource.jpg,nolink,25x25,Resource);12&amp;ref(Nation/C_Recruitment.jpg,nolink,25x25,Recruitment Point);9|&amp;ref(Nation/R_Fort.jpg,nolink,25x25,Land Fortress);||&amp;ref(Nation/LivingLead.jpg,nolink,25x25,Living);|18&amp;ref(Nation/Flying.jpg,nolink,25x25,Flying);|
|~|&gt;|&gt;|&gt;|&gt;|&gt;|BGCOLOR(#F5F5F5):小剣と盾を持つ戦士。Raptorは戦闘技能が高め|
</v>
      </c>
    </row>
    <row r="199" spans="1:36" x14ac:dyDescent="0.15">
      <c r="A199" t="str">
        <f t="shared" si="8"/>
        <v>-</v>
      </c>
      <c r="B199" t="s">
        <v>2893</v>
      </c>
      <c r="C199" t="s">
        <v>5789</v>
      </c>
      <c r="D199" t="s">
        <v>5857</v>
      </c>
      <c r="E199" t="s">
        <v>5843</v>
      </c>
      <c r="F199">
        <v>120</v>
      </c>
      <c r="G199">
        <v>20</v>
      </c>
      <c r="H199">
        <v>30</v>
      </c>
      <c r="I199" t="s">
        <v>5792</v>
      </c>
      <c r="L199" t="s">
        <v>5844</v>
      </c>
      <c r="N199" t="s">
        <v>5845</v>
      </c>
      <c r="P199" s="21">
        <v>1</v>
      </c>
      <c r="W199">
        <v>1</v>
      </c>
      <c r="Z199" s="33">
        <v>20</v>
      </c>
      <c r="AF199" s="21" t="s">
        <v>5825</v>
      </c>
      <c r="AJ199" s="26" t="str">
        <f t="shared" si="7"/>
        <v xml:space="preserve">|BGCOLOR(#F5F5F5):Mammoth|軍用象|&amp;ref(Nation/C_Gold.jpg,nolink,25x25,Gold);120&amp;ref(Nation/C_Resource.jpg,nolink,25x25,Resource);20&amp;ref(Nation/C_Recruitment.jpg,nolink,25x25,Recruitment Point);30|&amp;ref(Nation/R_Fort.jpg,nolink,25x25,Land Fortress);||&amp;ref(Nation/LivingLead.jpg,nolink,25x25,Living);&amp;ref(Nation/Animal.jpg,nolink,25x25,Animal);|20&amp;ref(Nation/Snow-Move.jpg,nolink,25x25,Snow Move);|
|~|&gt;|&gt;|&gt;|&gt;|&gt;|BGCOLOR(#F5F5F5):敵を蹂躙する巨大生物。普通の象より勇敢で冷気にも強い|
</v>
      </c>
    </row>
    <row r="200" spans="1:36" x14ac:dyDescent="0.15">
      <c r="A200" t="str">
        <f t="shared" si="8"/>
        <v>-</v>
      </c>
      <c r="B200" t="s">
        <v>2893</v>
      </c>
      <c r="C200" t="s">
        <v>5789</v>
      </c>
      <c r="D200" t="s">
        <v>5857</v>
      </c>
      <c r="E200" t="s">
        <v>5846</v>
      </c>
      <c r="F200">
        <v>16</v>
      </c>
      <c r="G200">
        <v>13</v>
      </c>
      <c r="H200">
        <v>23</v>
      </c>
      <c r="I200" t="s">
        <v>5813</v>
      </c>
      <c r="L200" t="s">
        <v>5827</v>
      </c>
      <c r="N200" t="s">
        <v>5847</v>
      </c>
      <c r="P200" s="21">
        <v>1</v>
      </c>
      <c r="Z200" s="33">
        <v>20</v>
      </c>
      <c r="AB200" s="21" t="s">
        <v>5795</v>
      </c>
      <c r="AC200" s="21" t="s">
        <v>5848</v>
      </c>
      <c r="AJ200" s="26" t="str">
        <f t="shared" si="7"/>
        <v xml:space="preserve">|BGCOLOR(#F5F5F5):Blizzard Warrior|射手|&amp;ref(Nation/C_Gold.jpg,nolink,25x25,Gold);16&amp;ref(Nation/C_Resource.jpg,nolink,25x25,Resource);13&amp;ref(Nation/C_Recruitment.jpg,nolink,25x25,Recruitment Point);23|&amp;ref(Nation/R_Capital.jpg,nolink,25x25,National Capital);||&amp;ref(Nation/LivingLead.jpg,nolink,25x25,Living);|20&amp;ref(Nation/Flying.jpg,nolink,25x25,Flying);&amp;ref(Nation/Storm-Immunity.jpg,nolink,25x25,Storm Immunity);|
|~|&gt;|&gt;|&gt;|&gt;|&gt;|BGCOLOR(#F5F5F5):氷の矢を用いる弓兵。敵を疲労させる|
</v>
      </c>
    </row>
    <row r="201" spans="1:36" x14ac:dyDescent="0.15">
      <c r="A201" t="str">
        <f t="shared" si="8"/>
        <v>-</v>
      </c>
      <c r="B201" t="s">
        <v>2893</v>
      </c>
      <c r="C201" t="s">
        <v>5789</v>
      </c>
      <c r="D201" t="s">
        <v>5857</v>
      </c>
      <c r="E201" t="s">
        <v>5849</v>
      </c>
      <c r="F201">
        <v>20</v>
      </c>
      <c r="G201">
        <v>26</v>
      </c>
      <c r="H201">
        <v>23</v>
      </c>
      <c r="I201" t="s">
        <v>5813</v>
      </c>
      <c r="K201" t="s">
        <v>5799</v>
      </c>
      <c r="L201" t="s">
        <v>5850</v>
      </c>
      <c r="M201" t="s">
        <v>6264</v>
      </c>
      <c r="N201" t="s">
        <v>5851</v>
      </c>
      <c r="P201" s="21">
        <v>1</v>
      </c>
      <c r="Z201" s="33" t="s">
        <v>10549</v>
      </c>
      <c r="AJ201" s="26" t="str">
        <f t="shared" si="7"/>
        <v xml:space="preserve">|BGCOLOR(#F5F5F5):Airya Temple Guard|歩兵&amp;ref(Nation/Sacred.jpg,nolink,25x25,Sacred);|&amp;ref(Nation/C_Gold.jpg,nolink,25x25,Gold);20&amp;ref(Nation/C_Resource.jpg,nolink,25x25,Resource);26&amp;ref(Nation/C_Recruitment.jpg,nolink,25x25,Recruitment Point);23|&amp;ref(Nation/R_Capital.jpg,nolink,25x25,National Capital);|&amp;ref(Spell/P_Holy.jpg,nolink,25x25,Temple Needed);|&amp;ref(Nation/LivingLead.jpg,nolink,25x25,Living);|12|
|~|&gt;|&gt;|&gt;|&gt;|&gt;|BGCOLOR(#F5F5F5):氷の剣と盾を持つ歩兵。飛行できない代わりにより高密度の隊列を組める|
</v>
      </c>
    </row>
    <row r="202" spans="1:36" x14ac:dyDescent="0.15">
      <c r="A202" t="str">
        <f t="shared" si="8"/>
        <v>-</v>
      </c>
      <c r="B202" t="s">
        <v>2893</v>
      </c>
      <c r="C202" t="s">
        <v>5789</v>
      </c>
      <c r="D202" t="s">
        <v>5857</v>
      </c>
      <c r="E202" t="s">
        <v>5852</v>
      </c>
      <c r="F202">
        <v>20</v>
      </c>
      <c r="G202">
        <v>9</v>
      </c>
      <c r="H202">
        <v>23</v>
      </c>
      <c r="I202" t="s">
        <v>5813</v>
      </c>
      <c r="K202" t="s">
        <v>5799</v>
      </c>
      <c r="L202" t="s">
        <v>5827</v>
      </c>
      <c r="M202" t="s">
        <v>6264</v>
      </c>
      <c r="N202" t="s">
        <v>5853</v>
      </c>
      <c r="P202" s="21">
        <v>1</v>
      </c>
      <c r="Z202" s="33">
        <v>18</v>
      </c>
      <c r="AB202" s="21" t="s">
        <v>5795</v>
      </c>
      <c r="AC202" s="21" t="s">
        <v>5825</v>
      </c>
      <c r="AJ202" s="26" t="str">
        <f t="shared" si="7"/>
        <v xml:space="preserve">|BGCOLOR(#F5F5F5):Kavi Archer|射手&amp;ref(Nation/Sacred.jpg,nolink,25x25,Sacred);|&amp;ref(Nation/C_Gold.jpg,nolink,25x25,Gold);20&amp;ref(Nation/C_Resource.jpg,nolink,25x25,Resource);9&amp;ref(Nation/C_Recruitment.jpg,nolink,25x25,Recruitment Point);23|&amp;ref(Nation/R_Capital.jpg,nolink,25x25,National Capital);|&amp;ref(Spell/P_Holy.jpg,nolink,25x25,Temple Needed);|&amp;ref(Nation/LivingLead.jpg,nolink,25x25,Living);|18&amp;ref(Nation/Flying.jpg,nolink,25x25,Flying);&amp;ref(Nation/Storm-Immunity.jpg,nolink,25x25,Storm Immunity);|
|~|&gt;|&gt;|&gt;|&gt;|&gt;|BGCOLOR(#F5F5F5):極めて腕の良い弓兵。嵐から力を得るが射撃にはあまり意味がない|
</v>
      </c>
    </row>
    <row r="203" spans="1:36" x14ac:dyDescent="0.15">
      <c r="A203" t="str">
        <f t="shared" si="8"/>
        <v>EA Caelum 兵士 E</v>
      </c>
      <c r="B203" t="s">
        <v>2893</v>
      </c>
      <c r="C203" t="s">
        <v>5789</v>
      </c>
      <c r="D203" t="s">
        <v>5857</v>
      </c>
      <c r="E203" t="s">
        <v>5854</v>
      </c>
      <c r="F203">
        <v>20</v>
      </c>
      <c r="G203">
        <v>11</v>
      </c>
      <c r="H203">
        <v>23</v>
      </c>
      <c r="I203" t="s">
        <v>5813</v>
      </c>
      <c r="K203" t="s">
        <v>5799</v>
      </c>
      <c r="L203" t="s">
        <v>5821</v>
      </c>
      <c r="M203" t="s">
        <v>6264</v>
      </c>
      <c r="N203" t="s">
        <v>5855</v>
      </c>
      <c r="P203" s="21">
        <v>1</v>
      </c>
      <c r="Z203" s="33">
        <v>18</v>
      </c>
      <c r="AA203" s="21">
        <v>40</v>
      </c>
      <c r="AB203" s="21" t="s">
        <v>5856</v>
      </c>
      <c r="AJ203" s="26" t="str">
        <f t="shared" si="7"/>
        <v xml:space="preserve">|BGCOLOR(#F5F5F5):Mairya Warrior|飛行兵&amp;ref(Nation/Sacred.jpg,nolink,25x25,Sacred);|&amp;ref(Nation/C_Gold.jpg,nolink,25x25,Gold);20&amp;ref(Nation/C_Resource.jpg,nolink,25x25,Resource);11&amp;ref(Nation/C_Recruitment.jpg,nolink,25x25,Recruitment Point);23|&amp;ref(Nation/R_Capital.jpg,nolink,25x25,National Capital);|&amp;ref(Spell/P_Holy.jpg,nolink,25x25,Temple Needed);|&amp;ref(Nation/LivingLead.jpg,nolink,25x25,Living);|18&amp;ref(Nation/Stealthy.jpg,nolink,25x25,Stealthy (40));&amp;ref(Nation/Flying.jpg,nolink,25x25,Flying);|
|~|&gt;|&gt;|&gt;|&gt;|&gt;|BGCOLOR(#F5F5F5):軽突撃槍と盾を持つ戦士。略奪を好み潜伏も行える|
</v>
      </c>
    </row>
    <row r="204" spans="1:36" x14ac:dyDescent="0.15">
      <c r="A204" t="str">
        <f t="shared" si="8"/>
        <v>EA C'tis 指揮官 S</v>
      </c>
      <c r="B204" t="s">
        <v>2893</v>
      </c>
      <c r="C204" t="s">
        <v>6013</v>
      </c>
      <c r="D204" t="s">
        <v>6009</v>
      </c>
      <c r="E204" t="s">
        <v>6007</v>
      </c>
      <c r="F204">
        <v>30</v>
      </c>
      <c r="G204">
        <v>2</v>
      </c>
      <c r="H204">
        <v>1</v>
      </c>
      <c r="I204" t="s">
        <v>6008</v>
      </c>
      <c r="L204" t="s">
        <v>6009</v>
      </c>
      <c r="N204" t="s">
        <v>6010</v>
      </c>
      <c r="O204" s="24">
        <v>2</v>
      </c>
      <c r="P204" s="21">
        <v>40</v>
      </c>
      <c r="Q204" s="21">
        <v>0</v>
      </c>
      <c r="R204" s="29">
        <v>0</v>
      </c>
      <c r="T204" s="21">
        <v>2</v>
      </c>
      <c r="Z204" s="33">
        <v>14</v>
      </c>
      <c r="AE204" s="21" t="s">
        <v>6012</v>
      </c>
      <c r="AG204" s="21" t="s">
        <v>6011</v>
      </c>
      <c r="AJ204" s="26" t="str">
        <f t="shared" si="7"/>
        <v xml:space="preserve">|BGCOLOR(#F5F5F5):Taskmaster|指揮官|&amp;ref(Nation/C_Gold.jpg,nolink,25x25,Gold);30&amp;ref(Nation/C_Resource.jpg,nolink,25x25,Resource);2&amp;ref(Nation/C_Command.jpg,nolink,25x25,Commander Point);1|&amp;ref(Nation/R_Fort.jpg,nolink,25x25,Land Fortress);||&amp;ref(Nation/Squad.jpg,nolink,25x25,Squad);2&amp;ref(Nation/LivingLead.jpg,nolink,25x25,Leadership);40&amp;ref(Item/Taskmaster.jpg,nolink,25x25,Taskmaster (+2));|14&amp;ref(Nation/Swamp-Survival.jpg,nolink,25x25,Swamp Survival);&amp;ref(Nation/Swimming.jpg,nolink,25x25,Swimming);|
|~|&gt;|&gt;|&gt;|&gt;|&gt;|BGCOLOR(#F5F5F5):奴隷担当の指揮官。上限は低めでも士気の維持に役立つ|
</v>
      </c>
    </row>
    <row r="205" spans="1:36" x14ac:dyDescent="0.15">
      <c r="A205" t="str">
        <f t="shared" si="8"/>
        <v>-</v>
      </c>
      <c r="B205" t="s">
        <v>2893</v>
      </c>
      <c r="C205" t="s">
        <v>6013</v>
      </c>
      <c r="D205" t="s">
        <v>6009</v>
      </c>
      <c r="E205" t="s">
        <v>6014</v>
      </c>
      <c r="F205">
        <v>40</v>
      </c>
      <c r="G205">
        <v>15</v>
      </c>
      <c r="H205">
        <v>1</v>
      </c>
      <c r="I205" t="s">
        <v>6008</v>
      </c>
      <c r="L205" t="s">
        <v>6009</v>
      </c>
      <c r="N205" t="s">
        <v>6015</v>
      </c>
      <c r="O205" s="24">
        <v>2</v>
      </c>
      <c r="P205" s="21">
        <v>60</v>
      </c>
      <c r="Q205" s="21">
        <v>0</v>
      </c>
      <c r="R205" s="29">
        <v>0</v>
      </c>
      <c r="Z205" s="33">
        <v>10</v>
      </c>
      <c r="AE205" s="21" t="s">
        <v>6012</v>
      </c>
      <c r="AG205" s="21" t="s">
        <v>6016</v>
      </c>
      <c r="AJ205" s="26" t="str">
        <f t="shared" si="7"/>
        <v xml:space="preserve">|BGCOLOR(#F5F5F5):Commander of C'tis|指揮官|&amp;ref(Nation/C_Gold.jpg,nolink,25x25,Gold);40&amp;ref(Nation/C_Resource.jpg,nolink,25x25,Resource);15&amp;ref(Nation/C_Command.jpg,nolink,25x25,Commander Point);1|&amp;ref(Nation/R_Fort.jpg,nolink,25x25,Land Fortress);||&amp;ref(Nation/Squad.jpg,nolink,25x25,Squad);2&amp;ref(Nation/LivingLead.jpg,nolink,25x25,Leadership);60|10&amp;ref(Nation/Swamp-Survival.jpg,nolink,25x25,Swamp Survival);&amp;ref(Nation/Swimming.jpg,nolink,25x25,Swimming);|
|~|&gt;|&gt;|&gt;|&gt;|&gt;|BGCOLOR(#F5F5F5):標準的な指揮官。良質な防具を持ち事故死しにくい|
</v>
      </c>
    </row>
    <row r="206" spans="1:36" x14ac:dyDescent="0.15">
      <c r="A206" t="str">
        <f t="shared" si="8"/>
        <v>-</v>
      </c>
      <c r="B206" t="s">
        <v>2893</v>
      </c>
      <c r="C206" t="s">
        <v>6013</v>
      </c>
      <c r="D206" t="s">
        <v>6009</v>
      </c>
      <c r="E206" t="s">
        <v>6017</v>
      </c>
      <c r="F206">
        <v>70</v>
      </c>
      <c r="G206">
        <v>21</v>
      </c>
      <c r="H206">
        <v>1</v>
      </c>
      <c r="I206" t="s">
        <v>6008</v>
      </c>
      <c r="L206" t="s">
        <v>6009</v>
      </c>
      <c r="N206" t="s">
        <v>6018</v>
      </c>
      <c r="O206" s="24">
        <v>3</v>
      </c>
      <c r="P206" s="21">
        <v>80</v>
      </c>
      <c r="Q206" s="21">
        <v>0</v>
      </c>
      <c r="R206" s="29">
        <v>0</v>
      </c>
      <c r="Z206" s="33">
        <v>8</v>
      </c>
      <c r="AE206" s="21" t="s">
        <v>6012</v>
      </c>
      <c r="AG206" s="21" t="s">
        <v>6012</v>
      </c>
      <c r="AJ206" s="26" t="str">
        <f t="shared" si="7"/>
        <v xml:space="preserve">|BGCOLOR(#F5F5F5):Lizard Lord|指揮官|&amp;ref(Nation/C_Gold.jpg,nolink,25x25,Gold);70&amp;ref(Nation/C_Resource.jpg,nolink,25x25,Resource);21&amp;ref(Nation/C_Command.jpg,nolink,25x25,Commander Point);1|&amp;ref(Nation/R_Fort.jpg,nolink,25x25,Land Fortress);||&amp;ref(Nation/Squad.jpg,nolink,25x25,Squad);3&amp;ref(Nation/LivingLead.jpg,nolink,25x25,Leadership);80|8&amp;ref(Nation/Swamp-Survival.jpg,nolink,25x25,Swamp Survival);&amp;ref(Nation/Swimming.jpg,nolink,25x25,Swimming);|
|~|&gt;|&gt;|&gt;|&gt;|&gt;|BGCOLOR(#F5F5F5):上位指揮官。さらに良い鎧を持つが鈍重さも上|
</v>
      </c>
    </row>
    <row r="207" spans="1:36" x14ac:dyDescent="0.15">
      <c r="A207" t="str">
        <f t="shared" si="8"/>
        <v>-</v>
      </c>
      <c r="B207" t="s">
        <v>2893</v>
      </c>
      <c r="C207" t="s">
        <v>6013</v>
      </c>
      <c r="D207" t="s">
        <v>6009</v>
      </c>
      <c r="E207" t="s">
        <v>6019</v>
      </c>
      <c r="F207">
        <v>80</v>
      </c>
      <c r="G207">
        <v>1</v>
      </c>
      <c r="H207">
        <v>2</v>
      </c>
      <c r="I207" t="s">
        <v>6008</v>
      </c>
      <c r="K207" t="s">
        <v>6020</v>
      </c>
      <c r="L207" t="s">
        <v>6021</v>
      </c>
      <c r="M207" t="s">
        <v>6264</v>
      </c>
      <c r="N207" t="s">
        <v>6022</v>
      </c>
      <c r="O207" s="24">
        <v>2</v>
      </c>
      <c r="P207" s="21">
        <v>40</v>
      </c>
      <c r="Q207" s="21">
        <v>0</v>
      </c>
      <c r="R207" s="29">
        <v>0</v>
      </c>
      <c r="Z207" s="33">
        <v>14</v>
      </c>
      <c r="AE207" s="21" t="s">
        <v>6011</v>
      </c>
      <c r="AG207" s="21" t="s">
        <v>6012</v>
      </c>
      <c r="AJ207" s="26" t="str">
        <f t="shared" si="7"/>
        <v xml:space="preserve">|BGCOLOR(#F5F5F5):High Priest of C'tis|聖職者&amp;ref(Nation/Sacred.jpg,nolink,25x25,Sacred);|&amp;ref(Nation/C_Gold.jpg,nolink,25x25,Gold);80&amp;ref(Nation/C_Resource.jpg,nolink,25x25,Resource);1&amp;ref(Nation/C_Command.jpg,nolink,25x25,Commander Point);2|&amp;ref(Nation/R_Fort.jpg,nolink,25x25,Land Fortress);|&amp;ref(Spell/P_Holy.jpg,nolink,25x25,Temple Needed);|&amp;ref(Nation/Squad.jpg,nolink,25x25,Squad);2&amp;ref(Nation/LivingLead.jpg,nolink,25x25,Leadership);40|14&amp;ref(Nation/Swamp-Survival.jpg,nolink,25x25,Swamp Survival);&amp;ref(Nation/Swimming.jpg,nolink,25x25,Swimming);|
|~|&gt;|&gt;|&gt;|&gt;|&gt;|BGCOLOR(#F5F5F5):レベル2の聖職者。各寺院で一名ずつSacred Serpentの養成を行える|
</v>
      </c>
    </row>
    <row r="208" spans="1:36" x14ac:dyDescent="0.15">
      <c r="A208" t="str">
        <f t="shared" si="8"/>
        <v>-</v>
      </c>
      <c r="B208" t="s">
        <v>2893</v>
      </c>
      <c r="C208" t="s">
        <v>6013</v>
      </c>
      <c r="D208" t="s">
        <v>6009</v>
      </c>
      <c r="E208" t="s">
        <v>6023</v>
      </c>
      <c r="F208">
        <v>30</v>
      </c>
      <c r="G208">
        <v>1</v>
      </c>
      <c r="H208">
        <v>1</v>
      </c>
      <c r="I208" t="s">
        <v>6008</v>
      </c>
      <c r="K208" t="s">
        <v>6020</v>
      </c>
      <c r="L208" t="s">
        <v>6021</v>
      </c>
      <c r="M208" t="s">
        <v>6264</v>
      </c>
      <c r="N208" t="s">
        <v>6026</v>
      </c>
      <c r="O208" s="24">
        <v>0</v>
      </c>
      <c r="P208" s="21">
        <v>0</v>
      </c>
      <c r="Q208" s="21">
        <v>0</v>
      </c>
      <c r="R208" s="29">
        <v>0</v>
      </c>
      <c r="Z208" s="33">
        <v>14</v>
      </c>
      <c r="AE208" s="21" t="s">
        <v>6012</v>
      </c>
      <c r="AG208" s="21" t="s">
        <v>6012</v>
      </c>
      <c r="AJ208" s="26" t="str">
        <f t="shared" si="7"/>
        <v xml:space="preserve">|BGCOLOR(#F5F5F5):Hierodule|聖職者&amp;ref(Nation/Sacred.jpg,nolink,25x25,Sacred);|&amp;ref(Nation/C_Gold.jpg,nolink,25x25,Gold);30&amp;ref(Nation/C_Resource.jpg,nolink,25x25,Resource);1&amp;ref(Nation/C_Command.jpg,nolink,25x25,Commander Point);1|&amp;ref(Nation/R_Fort.jpg,nolink,25x25,Land Fortress);|&amp;ref(Spell/P_Holy.jpg,nolink,25x25,Temple Needed);||14&amp;ref(Nation/Swamp-Survival.jpg,nolink,25x25,Swamp Survival);&amp;ref(Nation/Swimming.jpg,nolink,25x25,Swimming);|
|~|&gt;|&gt;|&gt;|&gt;|&gt;|BGCOLOR(#F5F5F5):レベル1の聖職者。安価で数も出しやすい|
</v>
      </c>
    </row>
    <row r="209" spans="1:36" x14ac:dyDescent="0.15">
      <c r="A209" t="str">
        <f t="shared" si="8"/>
        <v>-</v>
      </c>
      <c r="B209" t="s">
        <v>2893</v>
      </c>
      <c r="C209" t="s">
        <v>6013</v>
      </c>
      <c r="D209" t="s">
        <v>6009</v>
      </c>
      <c r="E209" t="s">
        <v>6024</v>
      </c>
      <c r="F209">
        <v>90</v>
      </c>
      <c r="G209">
        <v>2</v>
      </c>
      <c r="H209">
        <v>2</v>
      </c>
      <c r="I209" t="s">
        <v>6008</v>
      </c>
      <c r="J209" t="s">
        <v>6020</v>
      </c>
      <c r="K209" t="s">
        <v>6020</v>
      </c>
      <c r="L209" t="s">
        <v>6025</v>
      </c>
      <c r="M209" t="s">
        <v>6264</v>
      </c>
      <c r="N209" t="s">
        <v>6027</v>
      </c>
      <c r="O209" s="24">
        <v>1</v>
      </c>
      <c r="P209" s="21">
        <v>10</v>
      </c>
      <c r="Q209" s="21">
        <v>15</v>
      </c>
      <c r="R209" s="29">
        <v>0</v>
      </c>
      <c r="Z209" s="33">
        <v>14</v>
      </c>
      <c r="AE209" s="21" t="s">
        <v>6012</v>
      </c>
      <c r="AG209" s="21" t="s">
        <v>6012</v>
      </c>
      <c r="AJ209" s="26" t="str">
        <f t="shared" si="7"/>
        <v xml:space="preserve">|BGCOLOR(#F5F5F5):Shaman|魔術師&amp;ref(Nation/Sacred.jpg,nolink,25x25,Sacred);|&amp;ref(Nation/C_Gold.jpg,nolink,25x25,Gold);90&amp;ref(Nation/C_Resource.jpg,nolink,25x25,Resource);2&amp;ref(Nation/C_Command.jpg,nolink,25x25,Commander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Leadership);15|14&amp;ref(Nation/Swamp-Survival.jpg,nolink,25x25,Swamp Survival);&amp;ref(Nation/Swimming.jpg,nolink,25x25,Swimming);|
|~|&gt;|&gt;|&gt;|&gt;|&gt;|BGCOLOR(#F5F5F5):星と緑の魔法技能を持つ。星魔法のおかげで何かと役立つ|
</v>
      </c>
    </row>
    <row r="210" spans="1:36" x14ac:dyDescent="0.15">
      <c r="A210" t="str">
        <f t="shared" si="8"/>
        <v>-</v>
      </c>
      <c r="B210" t="s">
        <v>2893</v>
      </c>
      <c r="C210" t="s">
        <v>6013</v>
      </c>
      <c r="D210" t="s">
        <v>6009</v>
      </c>
      <c r="E210" t="s">
        <v>6028</v>
      </c>
      <c r="F210">
        <v>105</v>
      </c>
      <c r="G210">
        <v>1</v>
      </c>
      <c r="H210">
        <v>2</v>
      </c>
      <c r="I210" t="s">
        <v>6008</v>
      </c>
      <c r="J210" t="s">
        <v>6020</v>
      </c>
      <c r="L210" t="s">
        <v>6025</v>
      </c>
      <c r="N210" t="s">
        <v>6029</v>
      </c>
      <c r="O210" s="24">
        <v>1</v>
      </c>
      <c r="P210" s="21">
        <v>10</v>
      </c>
      <c r="Q210" s="21">
        <v>0</v>
      </c>
      <c r="R210" s="29">
        <v>60</v>
      </c>
      <c r="Z210" s="33">
        <v>14</v>
      </c>
      <c r="AE210" s="21" t="s">
        <v>6012</v>
      </c>
      <c r="AG210" s="21" t="s">
        <v>6012</v>
      </c>
      <c r="AJ210" s="26" t="str">
        <f t="shared" si="7"/>
        <v xml:space="preserve">|BGCOLOR(#F5F5F5):Reborn|魔術師|&amp;ref(Nation/C_Gold.jpg,nolink,25x25,Gold);105&amp;ref(Nation/C_Resource.jpg,nolink,25x25,Resource);1&amp;ref(Nation/C_Command.jpg,nolink,25x25,Commander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Needed);|&amp;ref(Nation/Squad.jpg,nolink,25x25,Squad);1&amp;ref(Nation/LivingLead.jpg,nolink,25x25,Leadership);10&amp;ref(Nation/UndeadLead.jpg,nolink,25x25,Undead Leadership);60|14&amp;ref(Nation/Swamp-Survival.jpg,nolink,25x25,Swamp Survival);&amp;ref(Nation/Swimming.jpg,nolink,25x25,Swimming);|
|~|&gt;|&gt;|&gt;|&gt;|&gt;|BGCOLOR(#F5F5F5):死の魔法技能を持つ。数を並べるには向く|
</v>
      </c>
    </row>
    <row r="211" spans="1:36" x14ac:dyDescent="0.15">
      <c r="A211" t="str">
        <f t="shared" si="8"/>
        <v>-</v>
      </c>
      <c r="B211" t="s">
        <v>2893</v>
      </c>
      <c r="C211" t="s">
        <v>6013</v>
      </c>
      <c r="D211" t="s">
        <v>6009</v>
      </c>
      <c r="E211" t="s">
        <v>6030</v>
      </c>
      <c r="F211">
        <v>210</v>
      </c>
      <c r="G211">
        <v>1</v>
      </c>
      <c r="H211">
        <v>4</v>
      </c>
      <c r="I211" t="s">
        <v>6008</v>
      </c>
      <c r="J211" t="s">
        <v>6020</v>
      </c>
      <c r="L211" t="s">
        <v>6025</v>
      </c>
      <c r="N211" t="s">
        <v>6031</v>
      </c>
      <c r="O211" s="24">
        <v>1</v>
      </c>
      <c r="P211" s="21">
        <v>10</v>
      </c>
      <c r="Q211" s="21" t="s">
        <v>6032</v>
      </c>
      <c r="R211" s="29" t="s">
        <v>6033</v>
      </c>
      <c r="Z211" s="33">
        <v>14</v>
      </c>
      <c r="AE211" s="21" t="s">
        <v>6012</v>
      </c>
      <c r="AG211" s="21" t="s">
        <v>6011</v>
      </c>
      <c r="AJ211" s="26" t="str">
        <f t="shared" si="7"/>
        <v xml:space="preserve">|BGCOLOR(#F5F5F5):Sauromancer|魔術師|&amp;ref(Nation/C_Gold.jpg,nolink,25x25,Gold);210&amp;ref(Nation/C_Resource.jpg,nolink,25x25,Resource);1&amp;ref(Nation/C_Command.jpg,nolink,25x25,Commander Point);4|&amp;ref(Nation/R_Fort.jpg,nolink,25x25,Land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Leadership);90+|14&amp;ref(Nation/Swamp-Survival.jpg,nolink,25x25,Swamp Survival);&amp;ref(Nation/Swimming.jpg,nolink,25x25,Swimming);|
|~|&gt;|&gt;|&gt;|&gt;|&gt;|BGCOLOR(#F5F5F5):死、緑などの魔法技能を持つ。実力からすると雇用条件が非常に緩い|
</v>
      </c>
    </row>
    <row r="212" spans="1:36" x14ac:dyDescent="0.15">
      <c r="A212" t="str">
        <f t="shared" si="8"/>
        <v>-</v>
      </c>
      <c r="B212" t="s">
        <v>2893</v>
      </c>
      <c r="C212" t="s">
        <v>6013</v>
      </c>
      <c r="D212" t="s">
        <v>6009</v>
      </c>
      <c r="E212" t="s">
        <v>6034</v>
      </c>
      <c r="F212">
        <v>230</v>
      </c>
      <c r="G212">
        <v>5</v>
      </c>
      <c r="H212">
        <v>4</v>
      </c>
      <c r="I212" t="s">
        <v>6035</v>
      </c>
      <c r="K212" t="s">
        <v>6020</v>
      </c>
      <c r="L212" t="s">
        <v>6021</v>
      </c>
      <c r="M212" t="s">
        <v>6264</v>
      </c>
      <c r="N212" t="s">
        <v>6036</v>
      </c>
      <c r="O212" s="24">
        <v>4</v>
      </c>
      <c r="P212" s="21">
        <v>120</v>
      </c>
      <c r="Q212" s="21">
        <v>0</v>
      </c>
      <c r="R212" s="29">
        <v>0</v>
      </c>
      <c r="Z212" s="33">
        <v>14</v>
      </c>
      <c r="AE212" s="21" t="s">
        <v>6011</v>
      </c>
      <c r="AG212" s="21" t="s">
        <v>6012</v>
      </c>
      <c r="AJ212" s="26" t="str">
        <f t="shared" si="7"/>
        <v xml:space="preserve">|BGCOLOR(#F5F5F5):Lizard King|聖職者&amp;ref(Nation/Sacred.jpg,nolink,25x25,Sacred);|&amp;ref(Nation/C_Gold.jpg,nolink,25x25,Gold);230&amp;ref(Nation/C_Resource.jpg,nolink,25x25,Resource);5&amp;ref(Nation/C_Command.jpg,nolink,25x25,Commander Point);4|&amp;ref(Nation/R_Capital.jpg,nolink,25x25,National Capital);|&amp;ref(Spell/P_Holy.jpg,nolink,25x25,Temple Needed);|&amp;ref(Nation/Squad.jpg,nolink,25x25,Squad);4&amp;ref(Nation/LivingLead.jpg,nolink,25x25,Leadership);120|14&amp;ref(Nation/Swamp-Survival.jpg,nolink,25x25,Swamp Survival);&amp;ref(Nation/Swimming.jpg,nolink,25x25,Swimming);|
|~|&gt;|&gt;|&gt;|&gt;|&gt;|BGCOLOR(#F5F5F5):レベル3の聖職者。最上位指揮官も兼任する|
</v>
      </c>
    </row>
    <row r="213" spans="1:36" x14ac:dyDescent="0.15">
      <c r="A213" t="str">
        <f t="shared" si="8"/>
        <v>EA C'tis 指揮官 E</v>
      </c>
      <c r="B213" t="s">
        <v>2893</v>
      </c>
      <c r="C213" t="s">
        <v>6013</v>
      </c>
      <c r="D213" t="s">
        <v>6009</v>
      </c>
      <c r="E213" t="s">
        <v>6037</v>
      </c>
      <c r="F213">
        <v>145</v>
      </c>
      <c r="G213">
        <v>26</v>
      </c>
      <c r="H213">
        <v>1</v>
      </c>
      <c r="I213" t="s">
        <v>6035</v>
      </c>
      <c r="K213" t="s">
        <v>6020</v>
      </c>
      <c r="L213" t="s">
        <v>6021</v>
      </c>
      <c r="M213" t="s">
        <v>6264</v>
      </c>
      <c r="N213" t="s">
        <v>6038</v>
      </c>
      <c r="O213" s="24">
        <v>3</v>
      </c>
      <c r="P213" s="21">
        <v>80</v>
      </c>
      <c r="Q213" s="21">
        <v>0</v>
      </c>
      <c r="R213" s="29">
        <v>0</v>
      </c>
      <c r="Z213" s="33">
        <v>22</v>
      </c>
      <c r="AJ213" s="26" t="str">
        <f t="shared" si="7"/>
        <v xml:space="preserve">|BGCOLOR(#F5F5F5):Lizard Heir|聖職者&amp;ref(Nation/Sacred.jpg,nolink,25x25,Sacred);|&amp;ref(Nation/C_Gold.jpg,nolink,25x25,Gold);145&amp;ref(Nation/C_Resource.jpg,nolink,25x25,Resource);26&amp;ref(Nation/C_Command.jpg,nolink,25x25,Commander Point);1|&amp;ref(Nation/R_Capital.jpg,nolink,25x25,National Capital);|&amp;ref(Spell/P_Holy.jpg,nolink,25x25,Temple Needed);|&amp;ref(Nation/Squad.jpg,nolink,25x25,Squad);3&amp;ref(Nation/LivingLead.jpg,nolink,25x25,Leadership);80|22|
|~|&gt;|&gt;|&gt;|&gt;|&gt;|BGCOLOR(#F5F5F5):レベル1の聖職者。上位指揮官も兼ねており戦車隊の指揮に向く|
</v>
      </c>
    </row>
    <row r="214" spans="1:36" x14ac:dyDescent="0.15">
      <c r="A214" t="str">
        <f t="shared" si="8"/>
        <v>EA C'tis 兵士 S</v>
      </c>
      <c r="B214" t="s">
        <v>2893</v>
      </c>
      <c r="C214" t="s">
        <v>6013</v>
      </c>
      <c r="D214" t="s">
        <v>6042</v>
      </c>
      <c r="E214" t="s">
        <v>6039</v>
      </c>
      <c r="F214">
        <v>7</v>
      </c>
      <c r="G214">
        <v>2</v>
      </c>
      <c r="H214">
        <v>5</v>
      </c>
      <c r="I214" t="s">
        <v>6008</v>
      </c>
      <c r="L214" t="s">
        <v>6040</v>
      </c>
      <c r="N214" t="s">
        <v>6041</v>
      </c>
      <c r="P214" s="21">
        <v>1</v>
      </c>
      <c r="Z214" s="33">
        <v>8</v>
      </c>
      <c r="AE214" s="21" t="s">
        <v>6012</v>
      </c>
      <c r="AG214" s="21" t="s">
        <v>6012</v>
      </c>
      <c r="AJ214" s="26" t="str">
        <f t="shared" si="7"/>
        <v xml:space="preserve">|BGCOLOR(#F5F5F5):Militia|歩兵|&amp;ref(Nation/C_Gold.jpg,nolink,25x25,Gold);7&amp;ref(Nation/C_Resource.jpg,nolink,25x25,Resource);2&amp;ref(Nation/C_Recruitment.jpg,nolink,25x25,Recruitment Point);5|&amp;ref(Nation/R_Fort.jpg,nolink,25x25,Land Fortress);||&amp;ref(Nation/LivingLead.jpg,nolink,25x25,Living);|8&amp;ref(Nation/Swamp-Survival.jpg,nolink,25x25,Swamp Survival);&amp;ref(Nation/Swimming.jpg,nolink,25x25,Swimming);|
|~|&gt;|&gt;|&gt;|&gt;|&gt;|BGCOLOR(#F5F5F5):槍を持つ民兵。種族的な臆病さに民兵の性質が加わり驚異的に弱い|
</v>
      </c>
    </row>
    <row r="215" spans="1:36" x14ac:dyDescent="0.15">
      <c r="A215" t="str">
        <f t="shared" si="8"/>
        <v>-</v>
      </c>
      <c r="B215" t="s">
        <v>2893</v>
      </c>
      <c r="C215" t="s">
        <v>6013</v>
      </c>
      <c r="D215" t="s">
        <v>6042</v>
      </c>
      <c r="E215" t="s">
        <v>6043</v>
      </c>
      <c r="F215">
        <v>10</v>
      </c>
      <c r="G215">
        <v>5</v>
      </c>
      <c r="H215">
        <v>11</v>
      </c>
      <c r="I215" t="s">
        <v>6008</v>
      </c>
      <c r="L215" t="s">
        <v>6040</v>
      </c>
      <c r="N215" t="s">
        <v>6044</v>
      </c>
      <c r="P215" s="21">
        <v>1</v>
      </c>
      <c r="Z215" s="33">
        <v>12</v>
      </c>
      <c r="AE215" s="21" t="s">
        <v>6012</v>
      </c>
      <c r="AG215" s="21" t="s">
        <v>6012</v>
      </c>
      <c r="AJ215" s="26" t="str">
        <f t="shared" si="7"/>
        <v xml:space="preserve">|BGCOLOR(#F5F5F5):Light Infantry|歩兵|&amp;ref(Nation/C_Gold.jpg,nolink,25x25,Gold);10&amp;ref(Nation/C_Resource.jpg,nolink,25x25,Resource);5&amp;ref(Nation/C_Recruitment.jpg,nolink,25x25,Recruitment Point);11|&amp;ref(Nation/R_Fort.jpg,nolink,25x25,Land Fortress);||&amp;ref(Nation/LivingLead.jpg,nolink,25x25,Living);|12&amp;ref(Nation/Swamp-Survival.jpg,nolink,25x25,Swamp Survival);&amp;ref(Nation/Swimming.jpg,nolink,25x25,Swimming);|
|~|&gt;|&gt;|&gt;|&gt;|&gt;|BGCOLOR(#F5F5F5):槍、投槍、盾を持つ軽歩兵。鎧はないが皮膚で補っている|
</v>
      </c>
    </row>
    <row r="216" spans="1:36" x14ac:dyDescent="0.15">
      <c r="A216" t="str">
        <f t="shared" si="8"/>
        <v>-</v>
      </c>
      <c r="B216" t="s">
        <v>2893</v>
      </c>
      <c r="C216" t="s">
        <v>6013</v>
      </c>
      <c r="D216" t="s">
        <v>6042</v>
      </c>
      <c r="E216" t="s">
        <v>6045</v>
      </c>
      <c r="F216">
        <v>10</v>
      </c>
      <c r="G216">
        <v>10</v>
      </c>
      <c r="H216">
        <v>11</v>
      </c>
      <c r="I216" t="s">
        <v>6008</v>
      </c>
      <c r="L216" t="s">
        <v>6040</v>
      </c>
      <c r="N216" t="s">
        <v>6046</v>
      </c>
      <c r="P216" s="21">
        <v>1</v>
      </c>
      <c r="Z216" s="33">
        <v>10</v>
      </c>
      <c r="AE216" s="21" t="s">
        <v>6012</v>
      </c>
      <c r="AG216" s="21" t="s">
        <v>6011</v>
      </c>
      <c r="AJ216" s="26" t="str">
        <f t="shared" si="7"/>
        <v xml:space="preserve">|BGCOLOR(#F5F5F5):City Guard|歩兵|&amp;ref(Nation/C_Gold.jpg,nolink,25x25,Gold);10&amp;ref(Nation/C_Resource.jpg,nolink,25x25,Resource);10&amp;ref(Nation/C_Recruitment.jpg,nolink,25x25,Recruitment Point);11|&amp;ref(Nation/R_Fort.jpg,nolink,25x25,Land Fortress);||&amp;ref(Nation/LivingLead.jpg,nolink,25x25,Living);|10&amp;ref(Nation/Swamp-Survival.jpg,nolink,25x25,Swamp Survival);&amp;ref(Nation/Swimming.jpg,nolink,25x25,Swimming);|
|~|&gt;|&gt;|&gt;|&gt;|&gt;|BGCOLOR(#F5F5F5):槍と盾を持つ歩兵。要塞の防衛を得意とする|
</v>
      </c>
    </row>
    <row r="217" spans="1:36" x14ac:dyDescent="0.15">
      <c r="A217" t="str">
        <f t="shared" si="8"/>
        <v>-</v>
      </c>
      <c r="B217" t="s">
        <v>2893</v>
      </c>
      <c r="C217" t="s">
        <v>6013</v>
      </c>
      <c r="D217" t="s">
        <v>6042</v>
      </c>
      <c r="E217" t="s">
        <v>6047</v>
      </c>
      <c r="F217">
        <v>10</v>
      </c>
      <c r="G217">
        <v>15</v>
      </c>
      <c r="H217">
        <v>11</v>
      </c>
      <c r="I217" t="s">
        <v>6008</v>
      </c>
      <c r="L217" t="s">
        <v>6040</v>
      </c>
      <c r="N217" t="s">
        <v>6048</v>
      </c>
      <c r="P217" s="21">
        <v>1</v>
      </c>
      <c r="Z217" s="33">
        <v>8</v>
      </c>
      <c r="AE217" s="21" t="s">
        <v>6011</v>
      </c>
      <c r="AG217" s="21" t="s">
        <v>6012</v>
      </c>
      <c r="AJ217" s="26" t="str">
        <f t="shared" si="7"/>
        <v xml:space="preserve">|BGCOLOR(#F5F5F5):Heavy Infantry|歩兵|&amp;ref(Nation/C_Gold.jpg,nolink,25x25,Gold);10&amp;ref(Nation/C_Resource.jpg,nolink,25x25,Resource);15&amp;ref(Nation/C_Recruitment.jpg,nolink,25x25,Recruitment Point);11|&amp;ref(Nation/R_Fort.jpg,nolink,25x25,Land Fortress);||&amp;ref(Nation/LivingLead.jpg,nolink,25x25,Living);|8&amp;ref(Nation/Swamp-Survival.jpg,nolink,25x25,Swamp Survival);&amp;ref(Nation/Swimming.jpg,nolink,25x25,Swimming);|
|~|&gt;|&gt;|&gt;|&gt;|&gt;|BGCOLOR(#F5F5F5):槍と盾を持つ重歩兵。臆病さは改善されていない|
</v>
      </c>
    </row>
    <row r="218" spans="1:36" x14ac:dyDescent="0.15">
      <c r="A218" t="str">
        <f t="shared" si="8"/>
        <v>-</v>
      </c>
      <c r="B218" t="s">
        <v>2893</v>
      </c>
      <c r="C218" t="s">
        <v>6013</v>
      </c>
      <c r="D218" t="s">
        <v>6042</v>
      </c>
      <c r="E218" t="s">
        <v>6049</v>
      </c>
      <c r="F218">
        <v>13</v>
      </c>
      <c r="G218">
        <v>17</v>
      </c>
      <c r="H218">
        <v>18</v>
      </c>
      <c r="I218" t="s">
        <v>6008</v>
      </c>
      <c r="L218" t="s">
        <v>6040</v>
      </c>
      <c r="N218" t="s">
        <v>6050</v>
      </c>
      <c r="P218" s="21">
        <v>1</v>
      </c>
      <c r="Z218" s="33">
        <v>10</v>
      </c>
      <c r="AE218" s="21" t="s">
        <v>6012</v>
      </c>
      <c r="AG218" s="21" t="s">
        <v>6012</v>
      </c>
      <c r="AJ218" s="26" t="str">
        <f t="shared" si="7"/>
        <v xml:space="preserve">|BGCOLOR(#F5F5F5):Falchioneer|歩兵|&amp;ref(Nation/C_Gold.jpg,nolink,25x25,Gold);13&amp;ref(Nation/C_Resource.jpg,nolink,25x25,Resource);17&amp;ref(Nation/C_Recruitment.jpg,nolink,25x25,Recruitment Point);18|&amp;ref(Nation/R_Fort.jpg,nolink,25x25,Land Fortress);||&amp;ref(Nation/LivingLead.jpg,nolink,25x25,Living);|10&amp;ref(Nation/Swamp-Survival.jpg,nolink,25x25,Swamp Survival);&amp;ref(Nation/Swimming.jpg,nolink,25x25,Swimming);|
|~|&gt;|&gt;|&gt;|&gt;|&gt;|BGCOLOR(#F5F5F5):曲刀二本を持つ重歩兵。一般的な兵としては驚異的な攻撃力|
</v>
      </c>
    </row>
    <row r="219" spans="1:36" x14ac:dyDescent="0.15">
      <c r="A219" t="str">
        <f t="shared" si="8"/>
        <v>-</v>
      </c>
      <c r="B219" t="s">
        <v>2893</v>
      </c>
      <c r="C219" t="s">
        <v>6013</v>
      </c>
      <c r="D219" t="s">
        <v>6042</v>
      </c>
      <c r="E219" t="s">
        <v>6051</v>
      </c>
      <c r="F219">
        <v>13</v>
      </c>
      <c r="G219">
        <v>3</v>
      </c>
      <c r="H219">
        <v>8</v>
      </c>
      <c r="I219" t="s">
        <v>6008</v>
      </c>
      <c r="L219" t="s">
        <v>6040</v>
      </c>
      <c r="N219" t="s">
        <v>6052</v>
      </c>
      <c r="P219" s="21">
        <v>1</v>
      </c>
      <c r="V219">
        <v>1</v>
      </c>
      <c r="Z219" s="33">
        <v>12</v>
      </c>
      <c r="AE219" s="21" t="s">
        <v>6012</v>
      </c>
      <c r="AG219" s="21" t="s">
        <v>6012</v>
      </c>
      <c r="AJ219" s="26" t="str">
        <f t="shared" si="7"/>
        <v xml:space="preserve">|BGCOLOR(#F5F5F5):Slave Warrior|歩兵|&amp;ref(Nation/C_Gold.jpg,nolink,25x25,Gold);13&amp;ref(Nation/C_Resource.jpg,nolink,25x25,Resource);3&amp;ref(Nation/C_Recruitment.jpg,nolink,25x25,Recruitment Point);8|&amp;ref(Nation/R_Fort.jpg,nolink,25x25,Land Fortress);||&amp;ref(Nation/LivingLead.jpg,nolink,25x25,Living);&amp;ref(Nation/Slave.jpg,nolink,25x25,Slave);|12&amp;ref(Nation/Swamp-Survival.jpg,nolink,25x25,Swamp Survival);&amp;ref(Nation/Swimming.jpg,nolink,25x25,Swimming);|
|~|&gt;|&gt;|&gt;|&gt;|&gt;|BGCOLOR(#F5F5F5):三叉矛を持つ軽歩兵。奴隷としては比較的勇敢で高火力|
</v>
      </c>
    </row>
    <row r="220" spans="1:36" x14ac:dyDescent="0.15">
      <c r="A220" t="str">
        <f t="shared" si="8"/>
        <v>-</v>
      </c>
      <c r="B220" t="s">
        <v>2893</v>
      </c>
      <c r="C220" t="s">
        <v>6013</v>
      </c>
      <c r="D220" t="s">
        <v>6042</v>
      </c>
      <c r="E220" t="s">
        <v>6053</v>
      </c>
      <c r="F220">
        <v>15</v>
      </c>
      <c r="G220">
        <v>9</v>
      </c>
      <c r="H220">
        <v>9</v>
      </c>
      <c r="I220" t="s">
        <v>6008</v>
      </c>
      <c r="L220" t="s">
        <v>6040</v>
      </c>
      <c r="N220" t="s">
        <v>6054</v>
      </c>
      <c r="P220" s="21">
        <v>1</v>
      </c>
      <c r="V220">
        <v>1</v>
      </c>
      <c r="Z220" s="33">
        <v>10</v>
      </c>
      <c r="AE220" s="21" t="s">
        <v>6012</v>
      </c>
      <c r="AG220" s="21" t="s">
        <v>6012</v>
      </c>
      <c r="AJ220" s="26" t="str">
        <f t="shared" si="7"/>
        <v xml:space="preserve">|BGCOLOR(#F5F5F5):Elite Warrior|歩兵|&amp;ref(Nation/C_Gold.jpg,nolink,25x25,Gold);15&amp;ref(Nation/C_Resource.jpg,nolink,25x25,Resource);9&amp;ref(Nation/C_Recruitment.jpg,nolink,25x25,Recruitment Point);9|&amp;ref(Nation/R_Fort.jpg,nolink,25x25,Land Fortress);||&amp;ref(Nation/LivingLead.jpg,nolink,25x25,Living);&amp;ref(Nation/Slave.jpg,nolink,25x25,Slave);|10&amp;ref(Nation/Swamp-Survival.jpg,nolink,25x25,Swamp Survival);&amp;ref(Nation/Swimming.jpg,nolink,25x25,Swimming);|
|~|&gt;|&gt;|&gt;|&gt;|&gt;|BGCOLOR(#F5F5F5):三叉矛を持つ歩兵。高い攻撃技能を持ち手数も多い|
</v>
      </c>
    </row>
    <row r="221" spans="1:36" x14ac:dyDescent="0.15">
      <c r="A221" t="str">
        <f t="shared" si="8"/>
        <v>-</v>
      </c>
      <c r="B221" t="s">
        <v>2893</v>
      </c>
      <c r="C221" t="s">
        <v>6013</v>
      </c>
      <c r="D221" t="s">
        <v>6042</v>
      </c>
      <c r="E221" t="s">
        <v>6055</v>
      </c>
      <c r="F221">
        <v>13</v>
      </c>
      <c r="G221">
        <v>2</v>
      </c>
      <c r="H221">
        <v>8</v>
      </c>
      <c r="I221" t="s">
        <v>6008</v>
      </c>
      <c r="L221" t="s">
        <v>6040</v>
      </c>
      <c r="N221" t="s">
        <v>6056</v>
      </c>
      <c r="P221" s="21">
        <v>1</v>
      </c>
      <c r="V221">
        <v>1</v>
      </c>
      <c r="Z221" s="33">
        <v>16</v>
      </c>
      <c r="AE221" s="21" t="s">
        <v>6012</v>
      </c>
      <c r="AG221" s="21" t="s">
        <v>6012</v>
      </c>
      <c r="AJ221" s="26" t="str">
        <f t="shared" si="7"/>
        <v xml:space="preserve">|BGCOLOR(#F5F5F5):Runner|歩兵|&amp;ref(Nation/C_Gold.jpg,nolink,25x25,Gold);13&amp;ref(Nation/C_Resource.jpg,nolink,25x25,Resource);2&amp;ref(Nation/C_Recruitment.jpg,nolink,25x25,Recruitment Point);8|&amp;ref(Nation/R_Fort.jpg,nolink,25x25,Land Fortress);||&amp;ref(Nation/LivingLead.jpg,nolink,25x25,Living);&amp;ref(Nation/Slave.jpg,nolink,25x25,Slave);|16&amp;ref(Nation/Swamp-Survival.jpg,nolink,25x25,Swamp Survival);&amp;ref(Nation/Swimming.jpg,nolink,25x25,Swimming);|
|~|&gt;|&gt;|&gt;|&gt;|&gt;|BGCOLOR(#F5F5F5):槍を持つ軽歩兵。移動が速く騎兵の真似事ができる|
</v>
      </c>
    </row>
    <row r="222" spans="1:36" x14ac:dyDescent="0.15">
      <c r="A222" t="str">
        <f t="shared" si="8"/>
        <v>-</v>
      </c>
      <c r="B222" t="s">
        <v>2893</v>
      </c>
      <c r="C222" t="s">
        <v>6013</v>
      </c>
      <c r="D222" t="s">
        <v>6042</v>
      </c>
      <c r="E222" t="s">
        <v>6057</v>
      </c>
      <c r="F222">
        <v>45</v>
      </c>
      <c r="G222">
        <v>26</v>
      </c>
      <c r="H222">
        <v>47</v>
      </c>
      <c r="I222" t="s">
        <v>6008</v>
      </c>
      <c r="L222" t="s">
        <v>6058</v>
      </c>
      <c r="N222" t="s">
        <v>6060</v>
      </c>
      <c r="P222" s="21">
        <v>1</v>
      </c>
      <c r="Z222" s="33">
        <v>20</v>
      </c>
      <c r="AJ222" s="26" t="str">
        <f t="shared" si="7"/>
        <v xml:space="preserve">|BGCOLOR(#F5F5F5):Lizard Chariot|戦車|&amp;ref(Nation/C_Gold.jpg,nolink,25x25,Gold);45&amp;ref(Nation/C_Resource.jpg,nolink,25x25,Resource);26&amp;ref(Nation/C_Recruitment.jpg,nolink,25x25,Recruitment Point);47|&amp;ref(Nation/R_Fort.jpg,nolink,25x25,Land Fortress);||&amp;ref(Nation/LivingLead.jpg,nolink,25x25,Living);|20|
|~|&gt;|&gt;|&gt;|&gt;|&gt;|BGCOLOR(#F5F5F5):敵を蹂躙する戦車。防御力が高く比較的倒されにくい|
</v>
      </c>
    </row>
    <row r="223" spans="1:36" x14ac:dyDescent="0.15">
      <c r="A223" t="str">
        <f t="shared" si="8"/>
        <v>-</v>
      </c>
      <c r="B223" t="s">
        <v>2893</v>
      </c>
      <c r="C223" t="s">
        <v>6013</v>
      </c>
      <c r="D223" t="s">
        <v>6042</v>
      </c>
      <c r="E223" t="s">
        <v>6059</v>
      </c>
      <c r="F223">
        <v>19</v>
      </c>
      <c r="G223">
        <v>2</v>
      </c>
      <c r="H223">
        <v>22</v>
      </c>
      <c r="I223" t="s">
        <v>6035</v>
      </c>
      <c r="K223" t="s">
        <v>6020</v>
      </c>
      <c r="L223" t="s">
        <v>6040</v>
      </c>
      <c r="M223" t="s">
        <v>6264</v>
      </c>
      <c r="N223" t="s">
        <v>6061</v>
      </c>
      <c r="P223" s="21">
        <v>1</v>
      </c>
      <c r="Z223" s="33">
        <v>12</v>
      </c>
      <c r="AE223" s="21" t="s">
        <v>6012</v>
      </c>
      <c r="AG223" s="21" t="s">
        <v>6012</v>
      </c>
      <c r="AJ223" s="26" t="str">
        <f t="shared" si="7"/>
        <v xml:space="preserve">|BGCOLOR(#F5F5F5):Serpent Dancer|歩兵&amp;ref(Nation/Sacred.jpg,nolink,25x25,Sacred);|&amp;ref(Nation/C_Gold.jpg,nolink,25x25,Gold);19&amp;ref(Nation/C_Resource.jpg,nolink,25x25,Resource);2&amp;ref(Nation/C_Recruitment.jpg,nolink,25x25,Recruitment Point);22|&amp;ref(Nation/R_Capital.jpg,nolink,25x25,National Capital);|&amp;ref(Spell/P_Holy.jpg,nolink,25x25,Temple Needed);|&amp;ref(Nation/LivingLead.jpg,nolink,25x25,Living);|12&amp;ref(Nation/Swamp-Survival.jpg,nolink,25x25,Swamp Survival);&amp;ref(Nation/Swimming.jpg,nolink,25x25,Swimming);|
|~|&gt;|&gt;|&gt;|&gt;|&gt;|BGCOLOR(#F5F5F5):有毒な魔法の杖を持つ軽歩兵。軽装だが回避率は高い|
</v>
      </c>
    </row>
    <row r="224" spans="1:36" x14ac:dyDescent="0.15">
      <c r="A224" t="str">
        <f t="shared" si="8"/>
        <v>EA C'tis 兵士 E</v>
      </c>
      <c r="B224" t="s">
        <v>2893</v>
      </c>
      <c r="C224" t="s">
        <v>2913</v>
      </c>
      <c r="D224" t="s">
        <v>3153</v>
      </c>
      <c r="E224" t="s">
        <v>6279</v>
      </c>
      <c r="F224">
        <v>10</v>
      </c>
      <c r="G224">
        <v>1</v>
      </c>
      <c r="H224">
        <v>11</v>
      </c>
      <c r="I224" t="s">
        <v>6280</v>
      </c>
      <c r="K224" t="s">
        <v>6283</v>
      </c>
      <c r="L224" t="s">
        <v>6281</v>
      </c>
      <c r="M224" t="s">
        <v>6282</v>
      </c>
      <c r="N224" t="s">
        <v>6286</v>
      </c>
      <c r="P224" s="20">
        <v>1</v>
      </c>
      <c r="W224">
        <v>1</v>
      </c>
      <c r="Z224" s="33">
        <v>10</v>
      </c>
      <c r="AE224" s="20" t="s">
        <v>6284</v>
      </c>
      <c r="AG224" s="20" t="s">
        <v>6284</v>
      </c>
      <c r="AJ224" s="26" t="str">
        <f t="shared" si="7"/>
        <v xml:space="preserve">|BGCOLOR(#F5F5F5):Sacred Serpent|魔獣&amp;ref(Nation/Sacred.jpg,nolink,25x25,Sacred);|&amp;ref(Nation/C_Gold.jpg,nolink,25x25,Gold);10&amp;ref(Nation/C_Resource.jpg,nolink,25x25,Resource);1&amp;ref(Nation/C_Recruitment.jpg,nolink,25x25,Recruitment Point);11|&amp;ref(Spell/P_Holy.jpg,nolink,25x25,Train Monster in Temple (Free));|&amp;ref(Spell/P_Holy.jpg,nolink,25x25,Temple Needed);|&amp;ref(Nation/LivingLead.jpg,nolink,25x25,Living);&amp;ref(Nation/Animal.jpg,nolink,25x25,Animal);|10&amp;ref(Nation/Swamp-Survival.jpg,nolink,25x25,Swamp Survival);&amp;ref(Nation/Swimming.jpg,nolink,25x25,Swimming);|
|~|&gt;|&gt;|&gt;|&gt;|&gt;|BGCOLOR(#F5F5F5):所属部隊の士気を高める毒蛇。士気を欠く下位の兵の維持に役立つ|
</v>
      </c>
    </row>
    <row r="225" spans="1:36" x14ac:dyDescent="0.15">
      <c r="A225" t="str">
        <f t="shared" si="8"/>
        <v>EA Pangaea 指揮官 S</v>
      </c>
      <c r="B225" t="s">
        <v>2893</v>
      </c>
      <c r="C225" t="s">
        <v>6142</v>
      </c>
      <c r="D225" t="s">
        <v>6009</v>
      </c>
      <c r="E225" t="s">
        <v>6143</v>
      </c>
      <c r="F225">
        <v>25</v>
      </c>
      <c r="G225">
        <v>1</v>
      </c>
      <c r="H225">
        <v>1</v>
      </c>
      <c r="I225" t="s">
        <v>6144</v>
      </c>
      <c r="L225" t="s">
        <v>6145</v>
      </c>
      <c r="N225" t="s">
        <v>6146</v>
      </c>
      <c r="O225" s="24">
        <v>1</v>
      </c>
      <c r="P225" s="21">
        <v>10</v>
      </c>
      <c r="Q225" s="21">
        <v>0</v>
      </c>
      <c r="R225" s="29">
        <v>0</v>
      </c>
      <c r="Z225" s="33">
        <v>34</v>
      </c>
      <c r="AA225" s="21">
        <v>60</v>
      </c>
      <c r="AB225" s="21" t="s">
        <v>6147</v>
      </c>
      <c r="AE225" s="21" t="s">
        <v>6148</v>
      </c>
      <c r="AJ225" s="26" t="str">
        <f t="shared" si="7"/>
        <v xml:space="preserve">|BGCOLOR(#F5F5F5):Black Harpy|斥候|&amp;ref(Nation/C_Gold.jpg,nolink,25x25,Gold);25&amp;ref(Nation/C_Resource.jpg,nolink,25x25,Resource);1&amp;ref(Nation/C_Command.jpg,nolink,25x25,Commander Point);1|&amp;ref(Nation/R_Fort.jpg,nolink,25x25,Land Fortress);&amp;ref(Nation/R_Forest.jpg,nolink,25x25,Any Forest);||&amp;ref(Nation/Squad.jpg,nolink,25x25,Squad);1&amp;ref(Nation/LivingLead.jpg,nolink,25x25,Leadership);10|34&amp;ref(Nation/Stealthy.jpg,nolink,25x25,Stealthy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v>
      </c>
    </row>
    <row r="226" spans="1:36" x14ac:dyDescent="0.15">
      <c r="A226" t="str">
        <f t="shared" si="8"/>
        <v>-</v>
      </c>
      <c r="B226" t="s">
        <v>2893</v>
      </c>
      <c r="C226" t="s">
        <v>6142</v>
      </c>
      <c r="D226" t="s">
        <v>6009</v>
      </c>
      <c r="E226" t="s">
        <v>6149</v>
      </c>
      <c r="F226">
        <v>40</v>
      </c>
      <c r="G226">
        <v>5</v>
      </c>
      <c r="H226">
        <v>1</v>
      </c>
      <c r="I226" t="s">
        <v>6008</v>
      </c>
      <c r="L226" t="s">
        <v>6009</v>
      </c>
      <c r="N226" t="s">
        <v>6150</v>
      </c>
      <c r="O226" s="24">
        <v>2</v>
      </c>
      <c r="P226" s="21">
        <v>40</v>
      </c>
      <c r="Q226" s="21">
        <v>0</v>
      </c>
      <c r="R226" s="29">
        <v>0</v>
      </c>
      <c r="Z226" s="33">
        <v>18</v>
      </c>
      <c r="AA226" s="21">
        <v>40</v>
      </c>
      <c r="AE226" s="21" t="s">
        <v>6151</v>
      </c>
      <c r="AJ226" s="26" t="str">
        <f t="shared" si="7"/>
        <v xml:space="preserve">|BGCOLOR(#F5F5F5):Satyr Commander|指揮官|&amp;ref(Nation/C_Gold.jpg,nolink,25x25,Gold);40&amp;ref(Nation/C_Resource.jpg,nolink,25x25,Resource);5&amp;ref(Nation/C_Command.jpg,nolink,25x25,Commander Point);1|&amp;ref(Nation/R_Fort.jpg,nolink,25x25,Land Fortress);||&amp;ref(Nation/Squad.jpg,nolink,25x25,Squad);2&amp;ref(Nation/LivingLead.jpg,nolink,25x25,Leadership);40|18&amp;ref(Nation/Stealthy.jpg,nolink,25x25,Stealthy (40));&amp;ref(Nation/Forest-Survival.jpg,nolink,25x25,Forest Survival);|
|~|&gt;|&gt;|&gt;|&gt;|&gt;|BGCOLOR(#F5F5F5):潜伏可能な指揮官。指揮上限は控えめ|
</v>
      </c>
    </row>
    <row r="227" spans="1:36" x14ac:dyDescent="0.15">
      <c r="A227" t="str">
        <f t="shared" si="8"/>
        <v>-</v>
      </c>
      <c r="B227" t="s">
        <v>2893</v>
      </c>
      <c r="C227" t="s">
        <v>6142</v>
      </c>
      <c r="D227" t="s">
        <v>6009</v>
      </c>
      <c r="E227" t="s">
        <v>6152</v>
      </c>
      <c r="F227">
        <v>70</v>
      </c>
      <c r="G227">
        <v>8</v>
      </c>
      <c r="H227">
        <v>1</v>
      </c>
      <c r="I227" t="s">
        <v>6144</v>
      </c>
      <c r="L227" t="s">
        <v>6009</v>
      </c>
      <c r="N227" t="s">
        <v>6153</v>
      </c>
      <c r="O227" s="24">
        <v>2</v>
      </c>
      <c r="P227" s="21">
        <v>60</v>
      </c>
      <c r="Q227" s="21">
        <v>0</v>
      </c>
      <c r="R227" s="29">
        <v>0</v>
      </c>
      <c r="Z227" s="33">
        <v>18</v>
      </c>
      <c r="AE227" s="21" t="s">
        <v>6147</v>
      </c>
      <c r="AJ227" s="26" t="str">
        <f t="shared" si="7"/>
        <v xml:space="preserve">|BGCOLOR(#F5F5F5):Minotaur Lord|指揮官|&amp;ref(Nation/C_Gold.jpg,nolink,25x25,Gold);70&amp;ref(Nation/C_Resource.jpg,nolink,25x25,Resource);8&amp;ref(Nation/C_Command.jpg,nolink,25x25,Commander Point);1|&amp;ref(Nation/R_Fort.jpg,nolink,25x25,Land Fortress);&amp;ref(Nation/R_Forest.jpg,nolink,25x25,Any Forest);||&amp;ref(Nation/Squad.jpg,nolink,25x25,Squad);2&amp;ref(Nation/LivingLead.jpg,nolink,25x25,Leadership);60|18&amp;ref(Nation/Forest-Survival.jpg,nolink,25x25,Forest Survival);|
|~|&gt;|&gt;|&gt;|&gt;|&gt;|BGCOLOR(#F5F5F5):標準的な指揮官。負傷すると特攻する点に注意が必要|
</v>
      </c>
    </row>
    <row r="228" spans="1:36" x14ac:dyDescent="0.15">
      <c r="A228" t="str">
        <f t="shared" si="8"/>
        <v>-</v>
      </c>
      <c r="B228" t="s">
        <v>2893</v>
      </c>
      <c r="C228" t="s">
        <v>6142</v>
      </c>
      <c r="D228" t="s">
        <v>6009</v>
      </c>
      <c r="E228" t="s">
        <v>6154</v>
      </c>
      <c r="F228">
        <v>120</v>
      </c>
      <c r="G228">
        <v>3</v>
      </c>
      <c r="H228">
        <v>2</v>
      </c>
      <c r="I228" t="s">
        <v>6144</v>
      </c>
      <c r="J228" t="s">
        <v>6020</v>
      </c>
      <c r="K228" t="s">
        <v>6155</v>
      </c>
      <c r="L228" t="s">
        <v>6021</v>
      </c>
      <c r="M228" t="s">
        <v>6264</v>
      </c>
      <c r="N228" t="s">
        <v>6156</v>
      </c>
      <c r="O228" s="24">
        <v>2</v>
      </c>
      <c r="P228" s="21">
        <v>40</v>
      </c>
      <c r="Q228" s="21">
        <v>5</v>
      </c>
      <c r="R228" s="29">
        <v>0</v>
      </c>
      <c r="S228" s="24">
        <v>1</v>
      </c>
      <c r="Z228" s="33">
        <v>22</v>
      </c>
      <c r="AA228" s="21">
        <v>40</v>
      </c>
      <c r="AE228" s="21" t="s">
        <v>6147</v>
      </c>
      <c r="AJ228" s="26" t="str">
        <f t="shared" si="7"/>
        <v xml:space="preserve">|BGCOLOR(#F5F5F5):Centauride Hierophantide|聖職者&amp;ref(Nation/Sacred.jpg,nolink,25x25,Sacred);|&amp;ref(Nation/C_Gold.jpg,nolink,25x25,Gold);120&amp;ref(Nation/C_Resource.jpg,nolink,25x25,Resource);3&amp;ref(Nation/C_Command.jpg,nolink,25x25,Commander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|~|&gt;|&gt;|&gt;|&gt;|&gt;|BGCOLOR(#F5F5F5):レベル1の聖職者。水か緑の魔法技能も持ち指揮も可能|
</v>
      </c>
    </row>
    <row r="229" spans="1:36" x14ac:dyDescent="0.15">
      <c r="A229" t="str">
        <f t="shared" si="8"/>
        <v>-</v>
      </c>
      <c r="B229" t="s">
        <v>2893</v>
      </c>
      <c r="C229" t="s">
        <v>6142</v>
      </c>
      <c r="D229" t="s">
        <v>6009</v>
      </c>
      <c r="E229" t="s">
        <v>6157</v>
      </c>
      <c r="F229">
        <v>120</v>
      </c>
      <c r="G229">
        <v>4</v>
      </c>
      <c r="H229">
        <v>2</v>
      </c>
      <c r="I229" t="s">
        <v>6144</v>
      </c>
      <c r="J229" t="s">
        <v>6158</v>
      </c>
      <c r="K229" t="s">
        <v>6158</v>
      </c>
      <c r="L229" t="s">
        <v>6021</v>
      </c>
      <c r="M229" t="s">
        <v>6264</v>
      </c>
      <c r="N229" t="s">
        <v>6159</v>
      </c>
      <c r="O229" s="24">
        <v>2</v>
      </c>
      <c r="P229" s="21">
        <v>40</v>
      </c>
      <c r="Q229" s="21">
        <v>5</v>
      </c>
      <c r="R229" s="29">
        <v>0</v>
      </c>
      <c r="S229" s="24">
        <v>1</v>
      </c>
      <c r="Z229" s="33">
        <v>22</v>
      </c>
      <c r="AA229" s="21">
        <v>40</v>
      </c>
      <c r="AE229" s="21" t="s">
        <v>6148</v>
      </c>
      <c r="AJ229" s="26" t="str">
        <f t="shared" si="7"/>
        <v xml:space="preserve">|BGCOLOR(#F5F5F5):Centaur Hierophant|聖職者&amp;ref(Nation/Sacred.jpg,nolink,25x25,Sacred);|&amp;ref(Nation/C_Gold.jpg,nolink,25x25,Gold);120&amp;ref(Nation/C_Resource.jpg,nolink,25x25,Resource);4&amp;ref(Nation/C_Command.jpg,nolink,25x25,Commander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|~|&gt;|&gt;|&gt;|&gt;|&gt;|BGCOLOR(#F5F5F5):レベル1の聖職者。地か緑の魔法技能も持ち指揮も可能|
</v>
      </c>
    </row>
    <row r="230" spans="1:36" x14ac:dyDescent="0.15">
      <c r="A230" t="str">
        <f t="shared" si="8"/>
        <v>-</v>
      </c>
      <c r="B230" t="s">
        <v>2893</v>
      </c>
      <c r="C230" t="s">
        <v>6142</v>
      </c>
      <c r="D230" t="s">
        <v>6009</v>
      </c>
      <c r="E230" t="s">
        <v>6160</v>
      </c>
      <c r="F230">
        <v>185</v>
      </c>
      <c r="G230">
        <v>1</v>
      </c>
      <c r="H230">
        <v>2</v>
      </c>
      <c r="I230" t="s">
        <v>6008</v>
      </c>
      <c r="J230" t="s">
        <v>6020</v>
      </c>
      <c r="K230" t="s">
        <v>6158</v>
      </c>
      <c r="L230" t="s">
        <v>6021</v>
      </c>
      <c r="M230" t="s">
        <v>6264</v>
      </c>
      <c r="N230" t="s">
        <v>6161</v>
      </c>
      <c r="O230" s="24">
        <v>2</v>
      </c>
      <c r="P230" s="21">
        <v>40</v>
      </c>
      <c r="Q230" s="21">
        <v>10</v>
      </c>
      <c r="R230" s="29">
        <v>0</v>
      </c>
      <c r="U230" s="29">
        <v>1</v>
      </c>
      <c r="Z230" s="33">
        <v>18</v>
      </c>
      <c r="AA230" s="21">
        <v>65</v>
      </c>
      <c r="AE230" s="21" t="s">
        <v>6147</v>
      </c>
      <c r="AJ230" s="26" t="str">
        <f t="shared" si="7"/>
        <v xml:space="preserve">|BGCOLOR(#F5F5F5):Dryad|聖職者&amp;ref(Nation/Sacred.jpg,nolink,25x25,Sacred);|&amp;ref(Nation/C_Gold.jpg,nolink,25x25,Gold);185&amp;ref(Nation/C_Resource.jpg,nolink,25x25,Resource);1&amp;ref(Nation/C_Command.jpg,nolink,25x25,Commander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Leadership);10&amp;ref(Item/Beastmaster.jpg,nolink,25x25,Beastmaster (+1));|18&amp;ref(Nation/Stealthy.jpg,nolink,25x25,Stealthy (65));&amp;ref(Nation/Forest-Survival.jpg,nolink,25x25,Forest Survival);|
|~|&gt;|&gt;|&gt;|&gt;|&gt;|BGCOLOR(#F5F5F5):レベル2の聖職者。水と緑の魔法技能も持ち奇襲部隊の指揮にも適する|
</v>
      </c>
    </row>
    <row r="231" spans="1:36" x14ac:dyDescent="0.15">
      <c r="A231" t="str">
        <f t="shared" si="8"/>
        <v>-</v>
      </c>
      <c r="B231" t="s">
        <v>2893</v>
      </c>
      <c r="C231" t="s">
        <v>6142</v>
      </c>
      <c r="D231" t="s">
        <v>6009</v>
      </c>
      <c r="E231" t="s">
        <v>6162</v>
      </c>
      <c r="F231">
        <v>305</v>
      </c>
      <c r="G231">
        <v>1</v>
      </c>
      <c r="H231">
        <v>2</v>
      </c>
      <c r="I231" t="s">
        <v>6008</v>
      </c>
      <c r="J231" t="s">
        <v>6020</v>
      </c>
      <c r="K231" t="s">
        <v>6158</v>
      </c>
      <c r="L231" t="s">
        <v>6021</v>
      </c>
      <c r="M231" t="s">
        <v>6264</v>
      </c>
      <c r="N231" t="s">
        <v>6163</v>
      </c>
      <c r="O231" s="24">
        <v>2</v>
      </c>
      <c r="P231" s="21">
        <v>40</v>
      </c>
      <c r="Q231" s="21" t="s">
        <v>6164</v>
      </c>
      <c r="R231" s="29">
        <v>0</v>
      </c>
      <c r="U231" s="29">
        <v>2</v>
      </c>
      <c r="Z231" s="33">
        <v>18</v>
      </c>
      <c r="AA231" s="21">
        <v>65</v>
      </c>
      <c r="AE231" s="21" t="s">
        <v>6147</v>
      </c>
      <c r="AJ231" s="26" t="str">
        <f t="shared" si="7"/>
        <v xml:space="preserve">|BGCOLOR(#F5F5F5):Dryad Mother|聖職者&amp;ref(Nation/Sacred.jpg,nolink,25x25,Sacred);|&amp;ref(Nation/C_Gold.jpg,nolink,25x25,Gold);305&amp;ref(Nation/C_Resource.jpg,nolink,25x25,Resource);1&amp;ref(Nation/C_Command.jpg,nolink,25x25,Commander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Leadership);20+&amp;ref(Item/Beastmaster.jpg,nolink,25x25,Beastmaster (+2));|18&amp;ref(Nation/Stealthy.jpg,nolink,25x25,Stealthy (65));&amp;ref(Nation/Forest-Survival.jpg,nolink,25x25,Forest Survival);|
|~|&gt;|&gt;|&gt;|&gt;|&gt;|BGCOLOR(#F5F5F5):レベル2の聖職者。緑、水などの魔法技能も持つ|
</v>
      </c>
    </row>
    <row r="232" spans="1:36" x14ac:dyDescent="0.15">
      <c r="A232" t="str">
        <f t="shared" si="8"/>
        <v>EA Pangaea 指揮官 E</v>
      </c>
      <c r="B232" t="s">
        <v>2893</v>
      </c>
      <c r="C232" t="s">
        <v>6142</v>
      </c>
      <c r="D232" t="s">
        <v>6009</v>
      </c>
      <c r="E232" t="s">
        <v>6165</v>
      </c>
      <c r="F232">
        <v>325</v>
      </c>
      <c r="G232">
        <v>1</v>
      </c>
      <c r="H232">
        <v>4</v>
      </c>
      <c r="I232" t="s">
        <v>6008</v>
      </c>
      <c r="J232" t="s">
        <v>6158</v>
      </c>
      <c r="L232" t="s">
        <v>6025</v>
      </c>
      <c r="N232" t="s">
        <v>6166</v>
      </c>
      <c r="O232" s="24">
        <v>3</v>
      </c>
      <c r="P232" s="21">
        <v>80</v>
      </c>
      <c r="Q232" s="21" t="s">
        <v>6167</v>
      </c>
      <c r="R232" s="29" t="s">
        <v>6168</v>
      </c>
      <c r="U232" s="29">
        <v>3</v>
      </c>
      <c r="Z232" s="33">
        <v>18</v>
      </c>
      <c r="AA232" s="21">
        <v>40</v>
      </c>
      <c r="AE232" s="21" t="s">
        <v>6169</v>
      </c>
      <c r="AJ232" s="26" t="str">
        <f t="shared" si="7"/>
        <v xml:space="preserve">|BGCOLOR(#F5F5F5):Pan|魔術師|&amp;ref(Nation/C_Gold.jpg,nolink,25x25,Gold);325&amp;ref(Nation/C_Resource.jpg,nolink,25x25,Resource);1&amp;ref(Nation/C_Command.jpg,nolink,25x25,Commander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Leadership);35+&amp;ref(Nation/UndeadLead.jpg,nolink,25x25,Undead Leadership);5+&amp;ref(Item/Beastmaster.jpg,nolink,25x25,Beastmaster (+3));|18&amp;ref(Nation/Stealthy.jpg,nolink,25x25,Stealthy (40));&amp;ref(Nation/Forest-Survival.jpg,nolink,25x25,Forest Survival);|
|~|&gt;|&gt;|&gt;|&gt;|&gt;|BGCOLOR(#F5F5F5):緑、地、血の魔法技能を持つ。驚異的魔力ながら雇用条件は緩い|
</v>
      </c>
    </row>
    <row r="233" spans="1:36" x14ac:dyDescent="0.15">
      <c r="A233" t="str">
        <f t="shared" si="8"/>
        <v>EA Pangaea 兵士 S</v>
      </c>
      <c r="B233" t="s">
        <v>2893</v>
      </c>
      <c r="C233" t="s">
        <v>6142</v>
      </c>
      <c r="D233" t="s">
        <v>6042</v>
      </c>
      <c r="E233" t="s">
        <v>6170</v>
      </c>
      <c r="F233">
        <v>7</v>
      </c>
      <c r="G233">
        <v>1</v>
      </c>
      <c r="H233">
        <v>3</v>
      </c>
      <c r="I233" t="s">
        <v>6144</v>
      </c>
      <c r="L233" t="s">
        <v>6171</v>
      </c>
      <c r="N233" t="s">
        <v>6172</v>
      </c>
      <c r="P233" s="21">
        <v>1</v>
      </c>
      <c r="Z233" s="33">
        <v>32</v>
      </c>
      <c r="AA233" s="21">
        <v>40</v>
      </c>
      <c r="AB233" s="21" t="s">
        <v>6147</v>
      </c>
      <c r="AE233" s="21" t="s">
        <v>6147</v>
      </c>
      <c r="AJ233" s="26" t="str">
        <f t="shared" si="7"/>
        <v xml:space="preserve">|BGCOLOR(#F5F5F5):Harpy|飛行兵|&amp;ref(Nation/C_Gold.jpg,nolink,25x25,Gold);7&amp;ref(Nation/C_Resource.jpg,nolink,25x25,Resource);1&amp;ref(Nation/C_Recruitment.jpg,nolink,25x25,Recruitment Point);3|&amp;ref(Nation/R_Fort.jpg,nolink,25x25,Land Fortress);&amp;ref(Nation/R_Forest.jpg,nolink,25x25,Any Forest);||&amp;ref(Nation/LivingLead.jpg,nolink,25x25,Living);|32&amp;ref(Nation/Stealthy.jpg,nolink,25x25,Stealthy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v>
      </c>
    </row>
    <row r="234" spans="1:36" x14ac:dyDescent="0.15">
      <c r="A234" t="str">
        <f t="shared" si="8"/>
        <v>-</v>
      </c>
      <c r="B234" t="s">
        <v>2893</v>
      </c>
      <c r="C234" t="s">
        <v>6142</v>
      </c>
      <c r="D234" t="s">
        <v>6042</v>
      </c>
      <c r="E234" t="s">
        <v>6173</v>
      </c>
      <c r="F234">
        <v>9</v>
      </c>
      <c r="G234">
        <v>3</v>
      </c>
      <c r="H234">
        <v>6</v>
      </c>
      <c r="I234" t="s">
        <v>6144</v>
      </c>
      <c r="L234" t="s">
        <v>6040</v>
      </c>
      <c r="N234" t="s">
        <v>6174</v>
      </c>
      <c r="P234" s="21">
        <v>1</v>
      </c>
      <c r="X234">
        <v>1</v>
      </c>
      <c r="Z234" s="33">
        <v>16</v>
      </c>
      <c r="AA234" s="21">
        <v>60</v>
      </c>
      <c r="AE234" s="21" t="s">
        <v>6147</v>
      </c>
      <c r="AJ234" s="26" t="str">
        <f t="shared" si="7"/>
        <v xml:space="preserve">|BGCOLOR(#F5F5F5):Satyr Sneak|歩兵|&amp;ref(Nation/C_Gold.jpg,nolink,25x25,Gold);9&amp;ref(Nation/C_Resource.jpg,nolink,25x25,Resource);3&amp;ref(Nation/C_Recruitment.jpg,nolink,25x25,Recruitment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v>
      </c>
    </row>
    <row r="235" spans="1:36" x14ac:dyDescent="0.15">
      <c r="A235" t="str">
        <f t="shared" si="8"/>
        <v>-</v>
      </c>
      <c r="B235" t="s">
        <v>2893</v>
      </c>
      <c r="C235" t="s">
        <v>6142</v>
      </c>
      <c r="D235" t="s">
        <v>6042</v>
      </c>
      <c r="E235" t="s">
        <v>6175</v>
      </c>
      <c r="F235">
        <v>9</v>
      </c>
      <c r="G235">
        <v>4</v>
      </c>
      <c r="H235">
        <v>6</v>
      </c>
      <c r="I235" t="s">
        <v>6144</v>
      </c>
      <c r="L235" t="s">
        <v>6040</v>
      </c>
      <c r="N235" t="s">
        <v>6176</v>
      </c>
      <c r="P235" s="21">
        <v>1</v>
      </c>
      <c r="X235">
        <v>1</v>
      </c>
      <c r="Z235" s="33">
        <v>16</v>
      </c>
      <c r="AA235" s="21">
        <v>40</v>
      </c>
      <c r="AE235" s="21" t="s">
        <v>6177</v>
      </c>
      <c r="AJ235" s="26" t="str">
        <f t="shared" si="7"/>
        <v xml:space="preserve">|BGCOLOR(#F5F5F5):Satyr|歩兵|&amp;ref(Nation/C_Gold.jpg,nolink,25x25,Gold);9&amp;ref(Nation/C_Resource.jpg,nolink,25x25,Resource);4&amp;ref(Nation/C_Recruitment.jpg,nolink,25x25,Recruitment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v>
      </c>
    </row>
    <row r="236" spans="1:36" x14ac:dyDescent="0.15">
      <c r="A236" t="str">
        <f t="shared" si="8"/>
        <v>-</v>
      </c>
      <c r="B236" t="s">
        <v>2893</v>
      </c>
      <c r="C236" t="s">
        <v>6142</v>
      </c>
      <c r="D236" t="s">
        <v>6042</v>
      </c>
      <c r="E236" t="s">
        <v>6178</v>
      </c>
      <c r="F236">
        <v>13</v>
      </c>
      <c r="G236">
        <v>5</v>
      </c>
      <c r="H236">
        <v>21</v>
      </c>
      <c r="I236" t="s">
        <v>6008</v>
      </c>
      <c r="L236" t="s">
        <v>6040</v>
      </c>
      <c r="N236" t="s">
        <v>6179</v>
      </c>
      <c r="P236" s="21">
        <v>1</v>
      </c>
      <c r="Z236" s="33">
        <v>16</v>
      </c>
      <c r="AE236" s="21" t="s">
        <v>6147</v>
      </c>
      <c r="AJ236" s="26" t="str">
        <f t="shared" si="7"/>
        <v xml:space="preserve">|BGCOLOR(#F5F5F5):Satyr Warrior|歩兵|&amp;ref(Nation/C_Gold.jpg,nolink,25x25,Gold);13&amp;ref(Nation/C_Resource.jpg,nolink,25x25,Resource);5&amp;ref(Nation/C_Recruitment.jpg,nolink,25x25,Recruitment Point);21|&amp;ref(Nation/R_Fort.jpg,nolink,25x25,Land Fortress);||&amp;ref(Nation/LivingLead.jpg,nolink,25x25,Living);|16&amp;ref(Nation/Forest-Survival.jpg,nolink,25x25,Forest Survival);|
|~|&gt;|&gt;|&gt;|&gt;|&gt;|BGCOLOR(#F5F5F5):槍と盾を持つ軽歩兵。他のSatyrと違い命令を聞いてくれる|
</v>
      </c>
    </row>
    <row r="237" spans="1:36" x14ac:dyDescent="0.15">
      <c r="A237" t="str">
        <f t="shared" si="8"/>
        <v>-</v>
      </c>
      <c r="B237" t="s">
        <v>2893</v>
      </c>
      <c r="C237" t="s">
        <v>6142</v>
      </c>
      <c r="D237" t="s">
        <v>6042</v>
      </c>
      <c r="E237" t="s">
        <v>6180</v>
      </c>
      <c r="F237">
        <v>16</v>
      </c>
      <c r="G237">
        <v>3</v>
      </c>
      <c r="H237">
        <v>14</v>
      </c>
      <c r="I237" t="s">
        <v>6008</v>
      </c>
      <c r="L237" t="s">
        <v>6040</v>
      </c>
      <c r="N237" t="s">
        <v>6182</v>
      </c>
      <c r="P237" s="21">
        <v>1</v>
      </c>
      <c r="X237">
        <v>1</v>
      </c>
      <c r="Z237" s="33">
        <v>16</v>
      </c>
      <c r="AA237" s="21">
        <v>40</v>
      </c>
      <c r="AE237" s="21" t="s">
        <v>6147</v>
      </c>
      <c r="AJ237" s="26" t="str">
        <f t="shared" si="7"/>
        <v xml:space="preserve">|BGCOLOR(#F5F5F5):Reveler|歩兵|&amp;ref(Nation/C_Gold.jpg,nolink,25x25,Gold);16&amp;ref(Nation/C_Resource.jpg,nolink,25x25,Resource);3&amp;ref(Nation/C_Recruitment.jpg,nolink,25x25,Recruitment Point);14|&amp;ref(Nation/R_Fort.jpg,nolink,25x25,Land Fortress);||&amp;ref(Nation/LivingLead.jpg,nolink,25x25,Living);&amp;ref(Nation/Undisciplined.jpg,nolink,25x25,Undisciplined);|16&amp;ref(Nation/Stealthy.jpg,nolink,25x25,Stealthy (40));&amp;ref(Nation/Forest-Survival.jpg,nolink,25x25,Forest Survival);|
|~|&gt;|&gt;|&gt;|&gt;|&gt;|BGCOLOR(#F5F5F5):槍を持つ軽装狂戦士。統制不能だが戦闘力は侮り難い|
</v>
      </c>
    </row>
    <row r="238" spans="1:36" x14ac:dyDescent="0.15">
      <c r="A238" t="str">
        <f t="shared" si="8"/>
        <v>-</v>
      </c>
      <c r="B238" t="s">
        <v>2893</v>
      </c>
      <c r="C238" t="s">
        <v>6142</v>
      </c>
      <c r="D238" t="s">
        <v>6042</v>
      </c>
      <c r="E238" t="s">
        <v>6181</v>
      </c>
      <c r="F238">
        <v>40</v>
      </c>
      <c r="G238">
        <v>8</v>
      </c>
      <c r="H238">
        <v>6</v>
      </c>
      <c r="I238" t="s">
        <v>6144</v>
      </c>
      <c r="L238" t="s">
        <v>6040</v>
      </c>
      <c r="N238" t="s">
        <v>6184</v>
      </c>
      <c r="P238" s="21">
        <v>1</v>
      </c>
      <c r="X238">
        <v>1</v>
      </c>
      <c r="Z238" s="33">
        <v>16</v>
      </c>
      <c r="AE238" s="21" t="s">
        <v>6147</v>
      </c>
      <c r="AJ238" s="26" t="str">
        <f t="shared" si="7"/>
        <v xml:space="preserve">|BGCOLOR(#F5F5F5):Minotaur|歩兵|&amp;ref(Nation/C_Gold.jpg,nolink,25x25,Gold);40&amp;ref(Nation/C_Resource.jpg,nolink,25x25,Resource);8&amp;ref(Nation/C_Recruitment.jpg,nolink,25x25,Recruitment Point);6|&amp;ref(Nation/R_Fort.jpg,nolink,25x25,Land Fortress);&amp;ref(Nation/R_Forest.jpg,nolink,25x25,Any Forest);||&amp;ref(Nation/LivingLead.jpg,nolink,25x25,Living);&amp;ref(Nation/Undisciplined.jpg,nolink,25x25,Undisciplined);|16&amp;ref(Nation/Forest-Survival.jpg,nolink,25x25,Forest Survival);|
|~|&gt;|&gt;|&gt;|&gt;|&gt;|BGCOLOR(#F5F5F5):戦斧を持つ軽装狂戦士。人間大以下の敵には蹂躙を仕掛ける|
</v>
      </c>
    </row>
    <row r="239" spans="1:36" x14ac:dyDescent="0.15">
      <c r="A239" t="str">
        <f t="shared" si="8"/>
        <v>-</v>
      </c>
      <c r="B239" t="s">
        <v>2893</v>
      </c>
      <c r="C239" t="s">
        <v>6142</v>
      </c>
      <c r="D239" t="s">
        <v>6042</v>
      </c>
      <c r="E239" t="s">
        <v>6183</v>
      </c>
      <c r="F239">
        <v>50</v>
      </c>
      <c r="G239">
        <v>10</v>
      </c>
      <c r="H239">
        <v>18</v>
      </c>
      <c r="I239" t="s">
        <v>6008</v>
      </c>
      <c r="L239" t="s">
        <v>6040</v>
      </c>
      <c r="N239" t="s">
        <v>6185</v>
      </c>
      <c r="P239" s="21">
        <v>1</v>
      </c>
      <c r="Z239" s="33">
        <v>16</v>
      </c>
      <c r="AE239" s="21" t="s">
        <v>6147</v>
      </c>
      <c r="AJ239" s="26" t="str">
        <f t="shared" si="7"/>
        <v xml:space="preserve">|BGCOLOR(#F5F5F5):Minotaur Warrior|歩兵|&amp;ref(Nation/C_Gold.jpg,nolink,25x25,Gold);50&amp;ref(Nation/C_Resource.jpg,nolink,25x25,Resource);10&amp;ref(Nation/C_Recruitment.jpg,nolink,25x25,Recruitment Point);18|&amp;ref(Nation/R_Fort.jpg,nolink,25x25,Land Fortress);||&amp;ref(Nation/LivingLead.jpg,nolink,25x25,Living);|16&amp;ref(Nation/Forest-Survival.jpg,nolink,25x25,Forest Survival);|
|~|&gt;|&gt;|&gt;|&gt;|&gt;|BGCOLOR(#F5F5F5):戦斧を持つ軽装狂戦士。こちらは命令を聞く|
</v>
      </c>
    </row>
    <row r="240" spans="1:36" x14ac:dyDescent="0.15">
      <c r="A240" t="str">
        <f t="shared" si="8"/>
        <v>-</v>
      </c>
      <c r="B240" t="s">
        <v>2893</v>
      </c>
      <c r="C240" t="s">
        <v>6142</v>
      </c>
      <c r="D240" t="s">
        <v>6042</v>
      </c>
      <c r="E240" t="s">
        <v>6186</v>
      </c>
      <c r="F240">
        <v>25</v>
      </c>
      <c r="G240">
        <v>3</v>
      </c>
      <c r="H240">
        <v>12</v>
      </c>
      <c r="I240" t="s">
        <v>6144</v>
      </c>
      <c r="L240" t="s">
        <v>6187</v>
      </c>
      <c r="N240" t="s">
        <v>6188</v>
      </c>
      <c r="P240" s="21">
        <v>1</v>
      </c>
      <c r="Z240" s="33">
        <v>20</v>
      </c>
      <c r="AA240" s="21">
        <v>40</v>
      </c>
      <c r="AE240" s="21" t="s">
        <v>6147</v>
      </c>
      <c r="AJ240" s="26" t="str">
        <f t="shared" si="7"/>
        <v xml:space="preserve">|BGCOLOR(#F5F5F5):Centauride|射手|&amp;ref(Nation/C_Gold.jpg,nolink,25x25,Gold);25&amp;ref(Nation/C_Resource.jpg,nolink,25x25,Resource);3&amp;ref(Nation/C_Recruitment.jpg,nolink,25x25,Recruitment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|~|&gt;|&gt;|&gt;|&gt;|&gt;|BGCOLOR(#F5F5F5):極めて高い精度を持つ弓兵。力も人間より強い|
</v>
      </c>
    </row>
    <row r="241" spans="1:36" x14ac:dyDescent="0.15">
      <c r="A241" t="str">
        <f t="shared" si="8"/>
        <v>-</v>
      </c>
      <c r="B241" t="s">
        <v>2893</v>
      </c>
      <c r="C241" t="s">
        <v>6142</v>
      </c>
      <c r="D241" t="s">
        <v>6042</v>
      </c>
      <c r="E241" t="s">
        <v>6189</v>
      </c>
      <c r="F241">
        <v>25</v>
      </c>
      <c r="G241">
        <v>4</v>
      </c>
      <c r="H241">
        <v>12</v>
      </c>
      <c r="I241" t="s">
        <v>6144</v>
      </c>
      <c r="L241" t="s">
        <v>6187</v>
      </c>
      <c r="N241" t="s">
        <v>6190</v>
      </c>
      <c r="P241" s="21">
        <v>1</v>
      </c>
      <c r="Z241" s="33">
        <v>20</v>
      </c>
      <c r="AA241" s="21">
        <v>40</v>
      </c>
      <c r="AE241" s="21" t="s">
        <v>6151</v>
      </c>
      <c r="AJ241" s="26" t="str">
        <f t="shared" si="7"/>
        <v xml:space="preserve">|BGCOLOR(#F5F5F5):Centaur|射手|&amp;ref(Nation/C_Gold.jpg,nolink,25x25,Gold);25&amp;ref(Nation/C_Resource.jpg,nolink,25x25,Resource);4&amp;ref(Nation/C_Recruitment.jpg,nolink,25x25,Recruitment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|~|&gt;|&gt;|&gt;|&gt;|&gt;|BGCOLOR(#F5F5F5):高い精度を持つ長弓兵。一発の威力や射程で勝る|
</v>
      </c>
    </row>
    <row r="242" spans="1:36" x14ac:dyDescent="0.15">
      <c r="A242" t="str">
        <f t="shared" si="8"/>
        <v>-</v>
      </c>
      <c r="B242" t="s">
        <v>2893</v>
      </c>
      <c r="C242" t="s">
        <v>6142</v>
      </c>
      <c r="D242" t="s">
        <v>6042</v>
      </c>
      <c r="E242" t="s">
        <v>6191</v>
      </c>
      <c r="F242">
        <v>30</v>
      </c>
      <c r="G242">
        <v>11</v>
      </c>
      <c r="H242">
        <v>17</v>
      </c>
      <c r="I242" t="s">
        <v>6008</v>
      </c>
      <c r="L242" t="s">
        <v>6040</v>
      </c>
      <c r="N242" t="s">
        <v>6192</v>
      </c>
      <c r="P242" s="21">
        <v>1</v>
      </c>
      <c r="Z242" s="33">
        <v>20</v>
      </c>
      <c r="AA242" s="21">
        <v>40</v>
      </c>
      <c r="AE242" s="21" t="s">
        <v>6148</v>
      </c>
      <c r="AJ242" s="26" t="str">
        <f t="shared" si="7"/>
        <v xml:space="preserve">|BGCOLOR(#F5F5F5):Centauride Warrior|歩兵|&amp;ref(Nation/C_Gold.jpg,nolink,25x25,Gold);30&amp;ref(Nation/C_Resource.jpg,nolink,25x25,Resource);11&amp;ref(Nation/C_Recruitment.jpg,nolink,25x25,Recruitment Point);17|&amp;ref(Nation/R_Fort.jpg,nolink,25x25,Land Fortress);||&amp;ref(Nation/LivingLead.jpg,nolink,25x25,Living);|20&amp;ref(Nation/Stealthy.jpg,nolink,25x25,Stealthy (40));&amp;ref(Nation/Forest-Survival.jpg,nolink,25x25,Forest Survival);|
|~|&gt;|&gt;|&gt;|&gt;|&gt;|BGCOLOR(#F5F5F5):槍、投槍、盾を持つ軽歩兵。馬の下半身を活かし騎兵の役目を果たす|
</v>
      </c>
    </row>
    <row r="243" spans="1:36" x14ac:dyDescent="0.15">
      <c r="A243" t="str">
        <f t="shared" si="8"/>
        <v>-</v>
      </c>
      <c r="B243" t="s">
        <v>2893</v>
      </c>
      <c r="C243" t="s">
        <v>6142</v>
      </c>
      <c r="D243" t="s">
        <v>6042</v>
      </c>
      <c r="E243" t="s">
        <v>6193</v>
      </c>
      <c r="F243">
        <v>35</v>
      </c>
      <c r="G243">
        <v>11</v>
      </c>
      <c r="H243">
        <v>21</v>
      </c>
      <c r="I243" t="s">
        <v>6008</v>
      </c>
      <c r="L243" t="s">
        <v>6040</v>
      </c>
      <c r="N243" t="s">
        <v>6194</v>
      </c>
      <c r="P243" s="21">
        <v>1</v>
      </c>
      <c r="Z243" s="33">
        <v>20</v>
      </c>
      <c r="AA243" s="21">
        <v>40</v>
      </c>
      <c r="AE243" s="21" t="s">
        <v>6148</v>
      </c>
      <c r="AJ243" s="26" t="str">
        <f t="shared" si="7"/>
        <v xml:space="preserve">|BGCOLOR(#F5F5F5):Centaur Warrior|歩兵|&amp;ref(Nation/C_Gold.jpg,nolink,25x25,Gold);35&amp;ref(Nation/C_Resource.jpg,nolink,25x25,Resource);11&amp;ref(Nation/C_Recruitment.jpg,nolink,25x25,Recruitment Point);21|&amp;ref(Nation/R_Fort.jpg,nolink,25x25,Land Fortress);||&amp;ref(Nation/LivingLead.jpg,nolink,25x25,Living);|20&amp;ref(Nation/Stealthy.jpg,nolink,25x25,Stealthy (40));&amp;ref(Nation/Forest-Survival.jpg,nolink,25x25,Forest Survival);|
|~|&gt;|&gt;|&gt;|&gt;|&gt;|BGCOLOR(#F5F5F5):軽突撃槍と盾を持つ軽装狂戦士。正面からの殴り合いでも強力|
</v>
      </c>
    </row>
    <row r="244" spans="1:36" x14ac:dyDescent="0.15">
      <c r="A244" t="str">
        <f t="shared" si="8"/>
        <v>-</v>
      </c>
      <c r="B244" t="s">
        <v>2893</v>
      </c>
      <c r="C244" t="s">
        <v>6142</v>
      </c>
      <c r="D244" t="s">
        <v>6042</v>
      </c>
      <c r="E244" t="s">
        <v>6195</v>
      </c>
      <c r="F244">
        <v>55</v>
      </c>
      <c r="G244">
        <v>12</v>
      </c>
      <c r="H244">
        <v>29</v>
      </c>
      <c r="I244" t="s">
        <v>6035</v>
      </c>
      <c r="K244" t="s">
        <v>6020</v>
      </c>
      <c r="L244" t="s">
        <v>6040</v>
      </c>
      <c r="M244" t="s">
        <v>6264</v>
      </c>
      <c r="N244" t="s">
        <v>6196</v>
      </c>
      <c r="P244" s="21">
        <v>1</v>
      </c>
      <c r="Z244" s="33">
        <v>20</v>
      </c>
      <c r="AA244" s="21">
        <v>40</v>
      </c>
      <c r="AE244" s="21" t="s">
        <v>6148</v>
      </c>
      <c r="AJ244" s="26" t="str">
        <f t="shared" si="7"/>
        <v xml:space="preserve">|BGCOLOR(#F5F5F5):White Centaur|歩兵&amp;ref(Nation/Sacred.jpg,nolink,25x25,Sacred);|&amp;ref(Nation/C_Gold.jpg,nolink,25x25,Gold);55&amp;ref(Nation/C_Resource.jpg,nolink,25x25,Resource);12&amp;ref(Nation/C_Recruitment.jpg,nolink,25x25,Recruitment Point);29|&amp;ref(Nation/R_Capital.jpg,nolink,25x25,National Capital);|&amp;ref(Spell/P_Holy.jpg,nolink,25x25,Temple Needed);|&amp;ref(Nation/LivingLead.jpg,nolink,25x25,Living);|20&amp;ref(Nation/Stealthy.jpg,nolink,25x25,Stealthy (40));&amp;ref(Nation/Forest-Survival.jpg,nolink,25x25,Forest Survival);|
|~|&gt;|&gt;|&gt;|&gt;|&gt;|BGCOLOR(#F5F5F5):軽突撃槍、投槍、盾を持つ軽装狂戦士。強力な上に奇襲攻撃にも使える|
</v>
      </c>
    </row>
    <row r="245" spans="1:36" x14ac:dyDescent="0.15">
      <c r="A245" t="str">
        <f t="shared" si="8"/>
        <v>EA Pangaea 兵士 E</v>
      </c>
      <c r="B245" t="s">
        <v>6287</v>
      </c>
      <c r="C245" t="s">
        <v>6288</v>
      </c>
      <c r="D245" t="s">
        <v>6289</v>
      </c>
      <c r="E245" t="s">
        <v>6290</v>
      </c>
      <c r="F245">
        <v>0</v>
      </c>
      <c r="G245">
        <v>1</v>
      </c>
      <c r="H245">
        <v>2</v>
      </c>
      <c r="I245" t="s">
        <v>6291</v>
      </c>
      <c r="L245" t="s">
        <v>6278</v>
      </c>
      <c r="N245" t="s">
        <v>6292</v>
      </c>
      <c r="P245" s="20">
        <v>1</v>
      </c>
      <c r="X245">
        <v>1</v>
      </c>
      <c r="Z245" s="33">
        <v>16</v>
      </c>
      <c r="AE245" s="20" t="s">
        <v>6293</v>
      </c>
      <c r="AJ245" s="26" t="str">
        <f t="shared" si="7"/>
        <v xml:space="preserve">|BGCOLOR(#F5F5F5):Maenad|歩兵|&amp;ref(Nation/C_Gold.jpg,nolink,25x25,Gold);0&amp;ref(Nation/C_Resource.jpg,nolink,25x25,Resource);1&amp;ref(Nation/C_Recruitment.jpg,nolink,25x25,Recruitment Point);2|&amp;ref(Nation/Monster-Summoner.jpg,nolink,25x25,Monster Summoner (Free));||&amp;ref(Nation/LivingLead.jpg,nolink,25x25,Living);&amp;ref(Nation/Undisciplined.jpg,nolink,25x25,Undisciplined);|16&amp;ref(Nation/Forest-Survival.jpg,nolink,25x25,Forest Survival);|
|~|&gt;|&gt;|&gt;|&gt;|&gt;|BGCOLOR(#F5F5F5):爪で戦う裸の人間。弱いが士気は高く弾避けに向く|
</v>
      </c>
    </row>
    <row r="246" spans="1:36" x14ac:dyDescent="0.15">
      <c r="A246" t="str">
        <f t="shared" si="8"/>
        <v>EA Agartha 指揮官 S</v>
      </c>
      <c r="B246" t="s">
        <v>6287</v>
      </c>
      <c r="C246" t="s">
        <v>6294</v>
      </c>
      <c r="D246" t="s">
        <v>6295</v>
      </c>
      <c r="E246" t="s">
        <v>6296</v>
      </c>
      <c r="F246">
        <v>20</v>
      </c>
      <c r="G246">
        <v>7</v>
      </c>
      <c r="H246">
        <v>1</v>
      </c>
      <c r="I246" t="s">
        <v>6309</v>
      </c>
      <c r="L246" t="s">
        <v>6298</v>
      </c>
      <c r="N246" t="s">
        <v>6299</v>
      </c>
      <c r="O246" s="24">
        <v>0</v>
      </c>
      <c r="P246" s="20">
        <v>0</v>
      </c>
      <c r="Q246" s="21">
        <v>0</v>
      </c>
      <c r="R246" s="29">
        <v>0</v>
      </c>
      <c r="Z246" s="33">
        <v>14</v>
      </c>
      <c r="AA246" s="20">
        <v>50</v>
      </c>
      <c r="AD246" s="21" t="s">
        <v>6300</v>
      </c>
      <c r="AE246" s="20" t="s">
        <v>6301</v>
      </c>
      <c r="AJ246" s="26" t="str">
        <f t="shared" si="7"/>
        <v xml:space="preserve">|BGCOLOR(#F5F5F5):Pale One Scout|斥候|&amp;ref(Nation/C_Gold.jpg,nolink,25x25,Gold);20&amp;ref(Nation/C_Resource.jpg,nolink,25x25,Resource);7&amp;ref(Nation/C_Command.jpg,nolink,25x25,Commander Point);1|&amp;ref(Nation/R_Fort.jpg,nolink,25x25,Land Fortress);&amp;ref(Nation/R_Cave.jpg,nolink,25x25,Any Cave);|||14&amp;ref(Nation/Stealthy.jpg,nolink,25x25,Stealthy (50));&amp;ref(Nation/Amphibian.jpg,nolink,25x25,Amphibian);&amp;ref(Nation/Mountain-Survival.jpg,nolink,25x25,Mountain Survival);|
|~|&gt;|&gt;|&gt;|&gt;|&gt;|BGCOLOR(#F5F5F5):水陸両棲の斥候。海に入れる一方で森の通過は苦手|
</v>
      </c>
    </row>
    <row r="247" spans="1:36" x14ac:dyDescent="0.15">
      <c r="A247" t="str">
        <f t="shared" si="8"/>
        <v>-</v>
      </c>
      <c r="B247" t="s">
        <v>6287</v>
      </c>
      <c r="C247" t="s">
        <v>6294</v>
      </c>
      <c r="D247" t="s">
        <v>6295</v>
      </c>
      <c r="E247" t="s">
        <v>6302</v>
      </c>
      <c r="F247">
        <v>35</v>
      </c>
      <c r="G247">
        <v>19</v>
      </c>
      <c r="H247">
        <v>1</v>
      </c>
      <c r="I247" t="s">
        <v>6309</v>
      </c>
      <c r="L247" t="s">
        <v>6295</v>
      </c>
      <c r="N247" t="s">
        <v>6303</v>
      </c>
      <c r="O247" s="24">
        <v>2</v>
      </c>
      <c r="P247" s="20">
        <v>60</v>
      </c>
      <c r="Q247" s="21">
        <v>0</v>
      </c>
      <c r="R247" s="29">
        <v>0</v>
      </c>
      <c r="Z247" s="33">
        <v>10</v>
      </c>
      <c r="AD247" s="21" t="s">
        <v>6300</v>
      </c>
      <c r="AJ247" s="26" t="str">
        <f t="shared" si="7"/>
        <v xml:space="preserve">|BGCOLOR(#F5F5F5):Pale One Commander|指揮官|&amp;ref(Nation/C_Gold.jpg,nolink,25x25,Gold);35&amp;ref(Nation/C_Resource.jpg,nolink,25x25,Resource);19&amp;ref(Nation/C_Command.jpg,nolink,25x25,Commander Point);1|&amp;ref(Nation/R_Fort.jpg,nolink,25x25,Land Fortress);&amp;ref(Nation/R_Cave.jpg,nolink,25x25,Any Cave);||&amp;ref(Nation/Squad.jpg,nolink,25x25,Squad);2&amp;ref(Nation/LivingLead.jpg,nolink,25x25,Leadership);60|10&amp;ref(Nation/Amphibian.jpg,nolink,25x25,Amphibian);|
|~|&gt;|&gt;|&gt;|&gt;|&gt;|BGCOLOR(#F5F5F5):標準的な指揮官。種族的な水陸両棲のため汎用性は高い|
</v>
      </c>
    </row>
    <row r="248" spans="1:36" x14ac:dyDescent="0.15">
      <c r="A248" t="str">
        <f t="shared" si="8"/>
        <v>-</v>
      </c>
      <c r="B248" t="s">
        <v>6287</v>
      </c>
      <c r="C248" t="s">
        <v>6294</v>
      </c>
      <c r="D248" t="s">
        <v>6295</v>
      </c>
      <c r="E248" t="s">
        <v>6304</v>
      </c>
      <c r="F248">
        <v>65</v>
      </c>
      <c r="G248">
        <v>1</v>
      </c>
      <c r="H248">
        <v>1</v>
      </c>
      <c r="I248" t="s">
        <v>6297</v>
      </c>
      <c r="L248" t="s">
        <v>6295</v>
      </c>
      <c r="N248" t="s">
        <v>6305</v>
      </c>
      <c r="O248" s="24">
        <v>1</v>
      </c>
      <c r="P248" s="20">
        <v>10</v>
      </c>
      <c r="Q248" s="21">
        <v>0</v>
      </c>
      <c r="R248" s="29">
        <v>0</v>
      </c>
      <c r="W248">
        <v>1</v>
      </c>
      <c r="Z248" s="33">
        <v>18</v>
      </c>
      <c r="AJ248" s="26" t="str">
        <f t="shared" si="7"/>
        <v xml:space="preserve">|BGCOLOR(#F5F5F5):Troglodyte Lord|指揮官|&amp;ref(Nation/C_Gold.jpg,nolink,25x25,Gold);65&amp;ref(Nation/C_Resource.jpg,nolink,25x25,Resource);1&amp;ref(Nation/C_Command.jpg,nolink,25x25,Commander Point);1|&amp;ref(Nation/R_Fort.jpg,nolink,25x25,Land Fortress);||&amp;ref(Nation/Squad.jpg,nolink,25x25,Squad);1&amp;ref(Nation/LivingLead.jpg,nolink,25x25,Leadership);10|18|
|~|&gt;|&gt;|&gt;|&gt;|&gt;|BGCOLOR(#F5F5F5):戦闘力に優れる指揮官。指揮自体は下手|
</v>
      </c>
    </row>
    <row r="249" spans="1:36" x14ac:dyDescent="0.15">
      <c r="A249" t="str">
        <f t="shared" si="8"/>
        <v>-</v>
      </c>
      <c r="B249" t="s">
        <v>6287</v>
      </c>
      <c r="C249" t="s">
        <v>6294</v>
      </c>
      <c r="D249" t="s">
        <v>6295</v>
      </c>
      <c r="E249" t="s">
        <v>6306</v>
      </c>
      <c r="F249">
        <v>125</v>
      </c>
      <c r="G249">
        <v>21</v>
      </c>
      <c r="H249">
        <v>1</v>
      </c>
      <c r="I249" t="s">
        <v>6297</v>
      </c>
      <c r="K249" t="s">
        <v>6283</v>
      </c>
      <c r="L249" t="s">
        <v>6295</v>
      </c>
      <c r="M249" t="s">
        <v>6282</v>
      </c>
      <c r="N249" t="s">
        <v>6307</v>
      </c>
      <c r="O249" s="24">
        <v>3</v>
      </c>
      <c r="P249" s="20">
        <v>80</v>
      </c>
      <c r="Q249" s="20">
        <v>0</v>
      </c>
      <c r="R249" s="29">
        <v>0</v>
      </c>
      <c r="S249" s="24">
        <v>1</v>
      </c>
      <c r="Z249" s="33">
        <v>14</v>
      </c>
      <c r="AD249" s="21" t="s">
        <v>6293</v>
      </c>
      <c r="AJ249" s="26" t="str">
        <f t="shared" si="7"/>
        <v xml:space="preserve">|BGCOLOR(#F5F5F5):Ancient Lord|指揮官&amp;ref(Nation/Sacred.jpg,nolink,25x25,Sacred);|&amp;ref(Nation/C_Gold.jpg,nolink,25x25,Gold);125&amp;ref(Nation/C_Resource.jpg,nolink,25x25,Resource);21&amp;ref(Nation/C_Command.jpg,nolink,25x25,Commander Point);1|&amp;ref(Nation/R_Fort.jpg,nolink,25x25,Land Fortress);|&amp;ref(Spell/P_Holy.jpg,nolink,25x25,Temple Needed);|&amp;ref(Nation/Squad.jpg,nolink,25x25,Squad);3&amp;ref(Nation/LivingLead.jpg,nolink,25x25,Leadership);80&amp;ref(Item/Inspirational.jpg,nolink,25x25,Inspirational (+1));|14&amp;ref(Nation/Amphibian.jpg,nolink,25x25,Amphibian);|
|~|&gt;|&gt;|&gt;|&gt;|&gt;|BGCOLOR(#F5F5F5):上位指揮官。歩幅の分か行軍も早め|
</v>
      </c>
    </row>
    <row r="250" spans="1:36" x14ac:dyDescent="0.15">
      <c r="A250" t="str">
        <f t="shared" si="8"/>
        <v>-</v>
      </c>
      <c r="B250" t="s">
        <v>6287</v>
      </c>
      <c r="C250" t="s">
        <v>6294</v>
      </c>
      <c r="D250" t="s">
        <v>6295</v>
      </c>
      <c r="E250" t="s">
        <v>6308</v>
      </c>
      <c r="F250">
        <v>70</v>
      </c>
      <c r="G250">
        <v>4</v>
      </c>
      <c r="H250">
        <v>2</v>
      </c>
      <c r="I250" t="s">
        <v>6309</v>
      </c>
      <c r="J250" t="s">
        <v>6283</v>
      </c>
      <c r="K250" t="s">
        <v>6283</v>
      </c>
      <c r="L250" t="s">
        <v>6310</v>
      </c>
      <c r="M250" t="s">
        <v>6282</v>
      </c>
      <c r="N250" t="s">
        <v>6311</v>
      </c>
      <c r="O250" s="24">
        <v>1</v>
      </c>
      <c r="P250" s="20">
        <v>0</v>
      </c>
      <c r="Q250" s="20">
        <v>5</v>
      </c>
      <c r="R250" s="29">
        <v>0</v>
      </c>
      <c r="Z250" s="33">
        <v>14</v>
      </c>
      <c r="AD250" s="20" t="s">
        <v>6300</v>
      </c>
      <c r="AJ250" s="26" t="str">
        <f t="shared" si="7"/>
        <v xml:space="preserve">|BGCOLOR(#F5F5F5):Engraver|魔術師&amp;ref(Nation/Sacred.jpg,nolink,25x25,Sacred);|&amp;ref(Nation/C_Gold.jpg,nolink,25x25,Gold);70&amp;ref(Nation/C_Resource.jpg,nolink,25x25,Resource);4&amp;ref(Nation/C_Command.jpg,nolink,25x25,Commander Point);2|&amp;ref(Nation/R_Fort.jpg,nolink,25x25,Land Fortress);&amp;ref(Nation/R_Cave.jpg,nolink,25x25,Any Cave);|&amp;ref(Spell/P_Research.jpg,nolink,25x25,Lab Needed);&amp;ref(Spell/P_Holy.jpg,nolink,25x25,Temple Needed);|&amp;ref(Nation/Squad.jpg,nolink,25x25,Squad);1&amp;ref(Nation/MagicLead.jpg,nolink,25x25,Magic Leadership);5|14&amp;ref(Nation/Amphibian.jpg,nolink,25x25,Amphibian);|
|~|&gt;|&gt;|&gt;|&gt;|&gt;|BGCOLOR(#F5F5F5):地の魔法技能を持つ。研究が得意|
</v>
      </c>
    </row>
    <row r="251" spans="1:36" x14ac:dyDescent="0.15">
      <c r="A251" t="str">
        <f t="shared" si="8"/>
        <v>-</v>
      </c>
      <c r="B251" t="s">
        <v>6287</v>
      </c>
      <c r="C251" t="s">
        <v>6294</v>
      </c>
      <c r="D251" t="s">
        <v>6295</v>
      </c>
      <c r="E251" t="s">
        <v>6312</v>
      </c>
      <c r="F251">
        <v>185</v>
      </c>
      <c r="G251">
        <v>1</v>
      </c>
      <c r="H251">
        <v>2</v>
      </c>
      <c r="I251" t="s">
        <v>6297</v>
      </c>
      <c r="J251" t="s">
        <v>6283</v>
      </c>
      <c r="K251" t="s">
        <v>6313</v>
      </c>
      <c r="L251" t="s">
        <v>6314</v>
      </c>
      <c r="M251" t="s">
        <v>6282</v>
      </c>
      <c r="N251" t="s">
        <v>6315</v>
      </c>
      <c r="O251" s="24">
        <v>2</v>
      </c>
      <c r="P251" s="20" t="s">
        <v>6317</v>
      </c>
      <c r="Q251" s="20" t="s">
        <v>6316</v>
      </c>
      <c r="R251" s="29" t="s">
        <v>6318</v>
      </c>
      <c r="Z251" s="33">
        <v>14</v>
      </c>
      <c r="AD251" s="20" t="s">
        <v>6300</v>
      </c>
      <c r="AJ251" s="26" t="str">
        <f t="shared" si="7"/>
        <v xml:space="preserve">|BGCOLOR(#F5F5F5):Earth Reader|聖職者&amp;ref(Nation/Sacred.jpg,nolink,25x25,Sacred);|&amp;ref(Nation/C_Gold.jpg,nolink,25x25,Gold);185&amp;ref(Nation/C_Resource.jpg,nolink,25x25,Resource);1&amp;ref(Nation/C_Command.jpg,nolink,25x25,Commander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Leadership);10+&amp;ref(Nation/UndeadLead.jpg,nolink,25x25,Undead Leadership);0+|14&amp;ref(Nation/Amphibian.jpg,nolink,25x25,Amphibian);|
|~|&gt;|&gt;|&gt;|&gt;|&gt;|BGCOLOR(#F5F5F5):レベル1の聖職者。地などの魔法技能も持つ|
</v>
      </c>
    </row>
    <row r="252" spans="1:36" x14ac:dyDescent="0.15">
      <c r="A252" t="str">
        <f t="shared" si="8"/>
        <v>-</v>
      </c>
      <c r="B252" t="s">
        <v>6287</v>
      </c>
      <c r="C252" t="s">
        <v>6294</v>
      </c>
      <c r="D252" t="s">
        <v>6295</v>
      </c>
      <c r="E252" t="s">
        <v>6319</v>
      </c>
      <c r="F252">
        <v>355</v>
      </c>
      <c r="G252">
        <v>1</v>
      </c>
      <c r="H252">
        <v>4</v>
      </c>
      <c r="I252" t="s">
        <v>6320</v>
      </c>
      <c r="J252" t="s">
        <v>6283</v>
      </c>
      <c r="K252" t="s">
        <v>6313</v>
      </c>
      <c r="L252" t="s">
        <v>6314</v>
      </c>
      <c r="M252" t="s">
        <v>6282</v>
      </c>
      <c r="N252" t="s">
        <v>6321</v>
      </c>
      <c r="O252" s="24">
        <v>2</v>
      </c>
      <c r="P252" s="20">
        <v>40</v>
      </c>
      <c r="Q252" s="20" t="s">
        <v>6322</v>
      </c>
      <c r="R252" s="29">
        <v>0</v>
      </c>
      <c r="Z252" s="33">
        <v>16</v>
      </c>
      <c r="AD252" s="20" t="s">
        <v>6293</v>
      </c>
      <c r="AJ252" s="26" t="str">
        <f t="shared" si="7"/>
        <v xml:space="preserve">|BGCOLOR(#F5F5F5):Oracle of Subterranean Waters|聖職者&amp;ref(Nation/Sacred.jpg,nolink,25x25,Sacred);|&amp;ref(Nation/C_Gold.jpg,nolink,25x25,Gold);355&amp;ref(Nation/C_Resource.jpg,nolink,25x25,Resource);1&amp;ref(Nation/C_Command.jpg,nolink,25x25,Commander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Leadership);30+|16&amp;ref(Nation/Amphibian.jpg,nolink,25x25,Amphibian);|
|~|&gt;|&gt;|&gt;|&gt;|&gt;|BGCOLOR(#F5F5F5):レベル3の聖職者。地と水の魔法技能も持つ|
</v>
      </c>
    </row>
    <row r="253" spans="1:36" x14ac:dyDescent="0.15">
      <c r="A253" t="str">
        <f t="shared" si="8"/>
        <v>-</v>
      </c>
      <c r="B253" t="s">
        <v>6287</v>
      </c>
      <c r="C253" t="s">
        <v>6294</v>
      </c>
      <c r="D253" t="s">
        <v>6295</v>
      </c>
      <c r="E253" t="s">
        <v>6323</v>
      </c>
      <c r="F253">
        <v>355</v>
      </c>
      <c r="G253">
        <v>1</v>
      </c>
      <c r="H253">
        <v>4</v>
      </c>
      <c r="I253" t="s">
        <v>6320</v>
      </c>
      <c r="J253" t="s">
        <v>6283</v>
      </c>
      <c r="K253" t="s">
        <v>6313</v>
      </c>
      <c r="L253" t="s">
        <v>6314</v>
      </c>
      <c r="M253" t="s">
        <v>6282</v>
      </c>
      <c r="N253" t="s">
        <v>6324</v>
      </c>
      <c r="O253" s="24">
        <v>2</v>
      </c>
      <c r="P253" s="20" t="s">
        <v>6325</v>
      </c>
      <c r="Q253" s="20" t="s">
        <v>6322</v>
      </c>
      <c r="R253" s="29">
        <v>0</v>
      </c>
      <c r="Z253" s="33">
        <v>16</v>
      </c>
      <c r="AD253" s="20" t="s">
        <v>6293</v>
      </c>
      <c r="AJ253" s="26" t="str">
        <f t="shared" si="7"/>
        <v xml:space="preserve">|BGCOLOR(#F5F5F5):Oracle of Subterranean Fires|聖職者&amp;ref(Nation/Sacred.jpg,nolink,25x25,Sacred);|&amp;ref(Nation/C_Gold.jpg,nolink,25x25,Gold);355&amp;ref(Nation/C_Resource.jpg,nolink,25x25,Resource);1&amp;ref(Nation/C_Command.jpg,nolink,25x25,Commander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Needed);|&amp;ref(Nation/Squad.jpg,nolink,25x25,Squad);2&amp;ref(Nation/LivingLead.jpg,nolink,25x25,Leadership);45+&amp;ref(Nation/MagicLead.jpg,nolink,25x25,Magic Leadership);30+|16&amp;ref(Nation/Amphibian.jpg,nolink,25x25,Amphibian);|
|~|&gt;|&gt;|&gt;|&gt;|&gt;|BGCOLOR(#F5F5F5):レベル3の聖職者。地と火の魔法技能も持つ|
</v>
      </c>
    </row>
    <row r="254" spans="1:36" x14ac:dyDescent="0.15">
      <c r="A254" t="str">
        <f t="shared" si="8"/>
        <v>-</v>
      </c>
      <c r="B254" t="s">
        <v>6287</v>
      </c>
      <c r="C254" t="s">
        <v>6294</v>
      </c>
      <c r="D254" t="s">
        <v>6295</v>
      </c>
      <c r="E254" t="s">
        <v>6326</v>
      </c>
      <c r="F254">
        <v>355</v>
      </c>
      <c r="G254">
        <v>1</v>
      </c>
      <c r="H254">
        <v>4</v>
      </c>
      <c r="I254" t="s">
        <v>6320</v>
      </c>
      <c r="J254" t="s">
        <v>6283</v>
      </c>
      <c r="K254" t="s">
        <v>6313</v>
      </c>
      <c r="L254" t="s">
        <v>6314</v>
      </c>
      <c r="M254" t="s">
        <v>6282</v>
      </c>
      <c r="N254" t="s">
        <v>6327</v>
      </c>
      <c r="O254" s="24">
        <v>2</v>
      </c>
      <c r="P254" s="20">
        <v>40</v>
      </c>
      <c r="Q254" s="20" t="s">
        <v>6328</v>
      </c>
      <c r="R254" s="29" t="s">
        <v>6322</v>
      </c>
      <c r="Z254" s="33">
        <v>16</v>
      </c>
      <c r="AD254" s="20" t="s">
        <v>6293</v>
      </c>
      <c r="AJ254" s="26" t="str">
        <f t="shared" si="7"/>
        <v xml:space="preserve">|BGCOLOR(#F5F5F5):Oracle of the Dead|聖職者&amp;ref(Nation/Sacred.jpg,nolink,25x25,Sacred);|&amp;ref(Nation/C_Gold.jpg,nolink,25x25,Gold);355&amp;ref(Nation/C_Resource.jpg,nolink,25x25,Resource);1&amp;ref(Nation/C_Command.jpg,nolink,25x25,Commander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Leadership);25+&amp;ref(Nation/UndeadLead.jpg,nolink,25x25,Undead Leadership);30+|16&amp;ref(Nation/Amphibian.jpg,nolink,25x25,Amphibian);|
|~|&gt;|&gt;|&gt;|&gt;|&gt;|BGCOLOR(#F5F5F5):レベル3の聖職者。地と死の魔法技能も持つ|
</v>
      </c>
    </row>
    <row r="255" spans="1:36" x14ac:dyDescent="0.15">
      <c r="A255" t="str">
        <f t="shared" si="8"/>
        <v>-</v>
      </c>
      <c r="B255" t="s">
        <v>6287</v>
      </c>
      <c r="C255" t="s">
        <v>6294</v>
      </c>
      <c r="D255" t="s">
        <v>6295</v>
      </c>
      <c r="E255" t="s">
        <v>6329</v>
      </c>
      <c r="F255">
        <v>175</v>
      </c>
      <c r="G255">
        <v>1</v>
      </c>
      <c r="H255">
        <v>2</v>
      </c>
      <c r="I255" t="s">
        <v>6330</v>
      </c>
      <c r="J255" t="s">
        <v>6283</v>
      </c>
      <c r="K255" t="s">
        <v>6283</v>
      </c>
      <c r="L255" t="s">
        <v>6310</v>
      </c>
      <c r="M255" t="s">
        <v>6282</v>
      </c>
      <c r="N255" t="s">
        <v>6331</v>
      </c>
      <c r="O255" s="24">
        <v>2</v>
      </c>
      <c r="P255" s="20">
        <v>40</v>
      </c>
      <c r="Q255" s="21">
        <v>55</v>
      </c>
      <c r="R255" s="29">
        <v>0</v>
      </c>
      <c r="Z255" s="33">
        <v>10</v>
      </c>
      <c r="AD255" s="20" t="s">
        <v>6300</v>
      </c>
      <c r="AJ255" s="26" t="str">
        <f t="shared" si="7"/>
        <v xml:space="preserve">|BGCOLOR(#F5F5F5):Olm Sage|魔術師&amp;ref(Nation/Sacred.jpg,nolink,25x25,Sacred);|&amp;ref(Nation/C_Gold.jpg,nolink,25x25,Gold);175&amp;ref(Nation/C_Resource.jpg,nolink,25x25,Resource);1&amp;ref(Nation/C_Command.jpg,nolink,25x25,Commander Point);2|&amp;ref(Nation/R_Capital.jpg,nolink,25x25,National Capital);&amp;ref(Nation/R_Cave.jpg,nolink,25x25,Any Cave);|&amp;ref(Spell/P_Research.jpg,nolink,25x25,Lab Needed);&amp;ref(Spell/P_Holy.jpg,nolink,25x25,Temple Needed);|&amp;ref(Nation/Squad.jpg,nolink,25x25,Squad);2&amp;ref(Nation/LivingLead.jpg,nolink,25x25,Leadership);40&amp;ref(Nation/MagicLead.jpg,nolink,25x25,Magic Leadership);55|10&amp;ref(Nation/Amphibian.jpg,nolink,25x25,Amphibian);|
|~|&gt;|&gt;|&gt;|&gt;|&gt;|BGCOLOR(#F5F5F5):水と地の魔法技能を持つ。独特の体形のため装備欄が少ない|
</v>
      </c>
    </row>
    <row r="256" spans="1:36" x14ac:dyDescent="0.15">
      <c r="A256" t="str">
        <f t="shared" si="8"/>
        <v>EA Agartha 指揮官 E</v>
      </c>
      <c r="B256" t="s">
        <v>6287</v>
      </c>
      <c r="C256" t="s">
        <v>6294</v>
      </c>
      <c r="D256" t="s">
        <v>6295</v>
      </c>
      <c r="E256" t="s">
        <v>6334</v>
      </c>
      <c r="F256">
        <v>35</v>
      </c>
      <c r="G256">
        <v>7</v>
      </c>
      <c r="H256">
        <v>1</v>
      </c>
      <c r="I256" t="s">
        <v>6335</v>
      </c>
      <c r="L256" t="s">
        <v>6295</v>
      </c>
      <c r="N256" t="s">
        <v>6336</v>
      </c>
      <c r="O256" s="24">
        <v>2</v>
      </c>
      <c r="P256" s="20">
        <v>60</v>
      </c>
      <c r="Q256" s="21">
        <v>0</v>
      </c>
      <c r="R256" s="29">
        <v>0</v>
      </c>
      <c r="Z256" s="33">
        <v>12</v>
      </c>
      <c r="AD256" s="20" t="s">
        <v>6293</v>
      </c>
      <c r="AJ256" s="26" t="str">
        <f t="shared" si="7"/>
        <v xml:space="preserve">|BGCOLOR(#F5F5F5):Wet One Captain|指揮官|&amp;ref(Nation/C_Gold.jpg,nolink,25x25,Gold);35&amp;ref(Nation/C_Resource.jpg,nolink,25x25,Resource);7&amp;ref(Nation/C_Command.jpg,nolink,25x25,Commander Point);1|&amp;ref(Nation/R_UW-Fort.jpg,nolink,25x25,Underwater Fortress);||&amp;ref(Nation/Squad.jpg,nolink,25x25,Squad);2&amp;ref(Nation/LivingLead.jpg,nolink,25x25,Leadership);60|12&amp;ref(Nation/Amphibian.jpg,nolink,25x25,Amphibian);|
|~|&gt;|&gt;|&gt;|&gt;|&gt;|BGCOLOR(#F5F5F5):海で雇える指揮官。陸の指揮官も海には入れるので特徴は乏しい|
</v>
      </c>
    </row>
    <row r="257" spans="1:36" x14ac:dyDescent="0.15">
      <c r="A257" t="str">
        <f t="shared" si="8"/>
        <v>EA Agartha 兵士 S</v>
      </c>
      <c r="B257" t="s">
        <v>6287</v>
      </c>
      <c r="C257" t="s">
        <v>6294</v>
      </c>
      <c r="D257" t="s">
        <v>6289</v>
      </c>
      <c r="E257" t="s">
        <v>6332</v>
      </c>
      <c r="F257">
        <v>6</v>
      </c>
      <c r="G257">
        <v>2</v>
      </c>
      <c r="H257">
        <v>12</v>
      </c>
      <c r="I257" t="s">
        <v>6309</v>
      </c>
      <c r="L257" t="s">
        <v>6278</v>
      </c>
      <c r="N257" t="s">
        <v>6333</v>
      </c>
      <c r="P257" s="20">
        <v>1</v>
      </c>
      <c r="Z257" s="33">
        <v>8</v>
      </c>
      <c r="AD257" s="20" t="s">
        <v>6293</v>
      </c>
      <c r="AJ257" s="26" t="str">
        <f t="shared" si="7"/>
        <v xml:space="preserve">|BGCOLOR(#F5F5F5):Pale One Militia|歩兵|&amp;ref(Nation/C_Gold.jpg,nolink,25x25,Gold);6&amp;ref(Nation/C_Resource.jpg,nolink,25x25,Resource);2&amp;ref(Nation/C_Recruitment.jpg,nolink,25x25,Recruitment Point);12|&amp;ref(Nation/R_Fort.jpg,nolink,25x25,Land Fortress);&amp;ref(Nation/R_Cave.jpg,nolink,25x25,Any Cave);||&amp;ref(Nation/LivingLead.jpg,nolink,25x25,Living);|8&amp;ref(Nation/Amphibian.jpg,nolink,25x25,Amphibian);|
|~|&gt;|&gt;|&gt;|&gt;|&gt;|BGCOLOR(#F5F5F5):槍を持つ民兵。元々低い戦闘技能がさらに低く非常に弱い|
</v>
      </c>
    </row>
    <row r="258" spans="1:36" x14ac:dyDescent="0.15">
      <c r="A258" t="str">
        <f t="shared" si="8"/>
        <v>-</v>
      </c>
      <c r="B258" t="s">
        <v>6287</v>
      </c>
      <c r="C258" t="s">
        <v>6294</v>
      </c>
      <c r="D258" t="s">
        <v>6289</v>
      </c>
      <c r="E258" t="s">
        <v>6337</v>
      </c>
      <c r="F258">
        <v>9</v>
      </c>
      <c r="G258">
        <v>1</v>
      </c>
      <c r="H258">
        <v>18</v>
      </c>
      <c r="I258" t="s">
        <v>6342</v>
      </c>
      <c r="L258" t="s">
        <v>6278</v>
      </c>
      <c r="N258" t="s">
        <v>6338</v>
      </c>
      <c r="P258" s="20">
        <v>1</v>
      </c>
      <c r="Z258" s="33">
        <v>12</v>
      </c>
      <c r="AD258" s="20" t="s">
        <v>6300</v>
      </c>
      <c r="AJ258" s="26" t="str">
        <f t="shared" si="7"/>
        <v xml:space="preserve">|BGCOLOR(#F5F5F5):Wet One|歩兵|&amp;ref(Nation/C_Gold.jpg,nolink,25x25,Gold);9&amp;ref(Nation/C_Resource.jpg,nolink,25x25,Resource);1&amp;ref(Nation/C_Recruitment.jpg,nolink,25x25,Recruitment Point);18|&amp;ref(Nation/R_Fort.jpg,nolink,25x25,Land Fortress);&amp;ref(Nation/R_UW-Fort.jpg,nolink,25x25,Underwater Fortress);&amp;ref(Nation/R_Cave.jpg,nolink,25x25,Any Cave);||&amp;ref(Nation/LivingLead.jpg,nolink,25x25,Living);|12&amp;ref(Nation/Amphibian.jpg,nolink,25x25,Amphibian);|
|~|&gt;|&gt;|&gt;|&gt;|&gt;|BGCOLOR(#F5F5F5):槍を持つ軽歩兵。海中では戦闘技能と速度が向上する|
</v>
      </c>
    </row>
    <row r="259" spans="1:36" x14ac:dyDescent="0.15">
      <c r="A259" t="str">
        <f t="shared" si="8"/>
        <v>-</v>
      </c>
      <c r="B259" t="s">
        <v>6287</v>
      </c>
      <c r="C259" t="s">
        <v>6294</v>
      </c>
      <c r="D259" t="s">
        <v>6289</v>
      </c>
      <c r="E259" t="s">
        <v>6339</v>
      </c>
      <c r="F259">
        <v>9</v>
      </c>
      <c r="G259">
        <v>4</v>
      </c>
      <c r="H259">
        <v>18</v>
      </c>
      <c r="I259" t="s">
        <v>6309</v>
      </c>
      <c r="L259" t="s">
        <v>6278</v>
      </c>
      <c r="N259" t="s">
        <v>6340</v>
      </c>
      <c r="P259" s="20">
        <v>1</v>
      </c>
      <c r="Z259" s="33">
        <v>12</v>
      </c>
      <c r="AD259" s="20" t="s">
        <v>6293</v>
      </c>
      <c r="AJ259" s="26" t="str">
        <f t="shared" ref="AJ259:AJ322" si="9">CONCATENATE("|BGCOLOR(#F5F5F5):",E259,"|",L259,IF(M259&lt;&gt;"","&amp;ref(Nation/Sacred.jpg,nolink,25x25,Sacred);",""),"|&amp;ref(Nation/C_Gold.jpg,nolink,25x25,Gold);",F259,"&amp;ref(Nation/C_Resource.jpg,nolink,25x25,Resource);",G259,IF(D259="兵士","&amp;ref(Nation/C_Recruitment.jpg,nolink,25x25,Recruitment Point);","&amp;ref(Nation/C_Command.jpg,nolink,25x25,Commander Point);"),H259,"|",SUBSTITUTE(SUBSTITUTE(SUBSTITUTE(SUBSTITUTE(SUBSTITUTE(SUBSTITUTE(SUBSTITUTE(SUBSTITUTE(SUBSTITUTE(SUBSTITUTE(SUBSTITUTE(SUBSTITUTE(SUBSTITUTE(SUBSTITUTE(SUBSTITUTE(SUBSTITUTE(SUBSTITUTE(SUBSTITUTE(SUBSTITUTE(SUBSTITUTE(SUBSTITUTE(SUBSTITUTE(SUBSTITUTE(SUBSTITUTE(SUBSTITUTE(I259,"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(Free));"),"格","&amp;ref(Nation/Promotion.jpg,nolink,25x25,Promotion);"),"|",IF(J259&lt;&gt;"","&amp;ref(Spell/P_Research.jpg,nolink,25x25,Lab Needed);",""),IF(K259&lt;&gt;"","&amp;ref(Spell/P_Holy.jpg,nolink,25x25,Temple Needed);",""),IF(D259="指揮官",CONCATENATE("|",IF(O259&lt;&gt;0,"&amp;ref(Nation/Squad.jpg,nolink,25x25,Squad);"&amp;O259,""),IF(P259&lt;&gt;0,"&amp;ref(Nation/LivingLead.jpg,nolink,25x25,Leadership);"&amp;P259,""),IF(Q259&lt;&gt;0,"&amp;ref(Nation/MagicLead.jpg,nolink,25x25,Magic Leadership);"&amp;Q259,""),IF(R259&lt;&gt;0,"&amp;ref(Nation/UndeadLead.jpg,nolink,25x25,Undead Leadership);"&amp;R259,""),IF(S259&lt;&gt;"",IF(S259&gt;0,"&amp;ref(Item/Inspirational.jpg,nolink,25x25,Inspirational (+"&amp;S259&amp;"));","&amp;ref(Item/Uninspirational.jpg,nolink,25x25,Inspirational ("&amp;S259&amp;"));"),""),IF(T259&lt;&gt;"","&amp;ref(Item/Taskmaster.jpg,nolink,25x25,Taskmaster (+"&amp;T259&amp;"));",""),IF(U259&lt;&gt;"","&amp;ref(Item/Beastmaster.jpg,nolink,25x25,Beastmaster (+"&amp;U259&amp;"));","")),CONCATENATE("|",IF(P259&lt;&gt;0,"&amp;ref(Nation/LivingLead.jpg,nolink,25x25,Living);",""),IF(Q259&lt;&gt;0,"&amp;ref(Nation/MagicLead.jpg,nolink,25x25,Magic Being);",""),IF(R259&lt;&gt;0,"&amp;ref(Nation/UndeadLead.jpg,nolink,25x25,Undead/Demon);",""),IF(V259&lt;&gt;"","&amp;ref(Nation/Slave.jpg,nolink,25x25,Slave);",""),IF(W259&lt;&gt;"","&amp;ref(Nation/Animal.jpg,nolink,25x25,Animal);",""),IF(X259&lt;&gt;"","&amp;ref(Nation/Undisciplined.jpg,nolink,25x25,Undisciplined);",""),IF(Y259&lt;&gt;"","&amp;ref(Nation/Enlarged.jpg,nolink,25x25,Size "&amp;Y259&amp;" or larger commander are needed);",""))),"|",Z259,IF(AA259&lt;&gt;"","&amp;ref(Nation/Stealthy.jpg,nolink,25x25,Stealthy ("&amp;AA259&amp;"));",""),IF(COUNTIF(AB259,"*f*"),"&amp;ref(Nation/Flying.jpg,nolink,25x25,Flying);",""),IF(COUNTIF(AB259,"*l*"),"&amp;ref(Nation/Floating.jpg,nolink,25x25,Floating);",""),IF(AC259="s","&amp;ref(Nation/Storm-Immunity.jpg,nolink,25x25,Storm Immunity);",""),IF(AD259="p","&amp;ref(Nation/Poor-Amphibian.jpg,nolink,25x25,Poor Amphibian);",""),IF(AD259="f","&amp;ref(Nation/Amphibian.jpg,nolink,25x25,Amphibian);",""),IF(AD259="a","&amp;ref(Nation/Aquatic.jpg,nolink,25x25,Aquatic);",""),IF(COUNTIF(AE259,"*f*"),"&amp;ref(Nation/Forest-Survival.jpg,nolink,25x25,Forest Survival);",""),IF(COUNTIF(AE259,"*m*"),"&amp;ref(Nation/Mountain-Survival.jpg,nolink,25x25,Mountain Survival);",""),IF(COUNTIF(AE259,"*s*"),"&amp;ref(Nation/Swamp-Survival.jpg,nolink,25x25,Swamp Survival);",""),IF(COUNTIF(AE259,"*w*"),"&amp;ref(Nation/Wasteland-Survival.jpg,nolink,25x25,Wasteland Survival);",""),IF(AF259="s","&amp;ref(Nation/Snow-Move.jpg,nolink,25x25,Snow Move);",""),IF(AG259="s","&amp;ref(Nation/Swimming.jpg,nolink,25x25,Swimming);",""),IF(AH259&lt;&gt;"","&amp;ref(Nation/Sailing.jpg,nolink,25x25,Sailing (size points "&amp;VALUE(MID(AH259,2,3))&amp;", max size "&amp;LEFT(AH259,1)&amp;"));",""),IF(AI259&lt;&gt;"","&amp;ref(Nation/Gift-of-Water-Breathing.jpg,nolink,25x25,Gift of Water Breathing ("&amp;AI259&amp;" size points));",""),"|",CHAR(10),IF(D259="指揮官","|~|&gt;|&gt;|&gt;|&gt;|&gt;|BGCOLOR(#F5F5F5):","|~|&gt;|&gt;|&gt;|&gt;|&gt;|BGCOLOR(#F5F5F5):"),N259,"|",CHAR(10))</f>
        <v xml:space="preserve">|BGCOLOR(#F5F5F5):Pale One|歩兵|&amp;ref(Nation/C_Gold.jpg,nolink,25x25,Gold);9&amp;ref(Nation/C_Resource.jpg,nolink,25x25,Resource);4&amp;ref(Nation/C_Recruitment.jpg,nolink,25x25,Recruitment Point);18|&amp;ref(Nation/R_Fort.jpg,nolink,25x25,Land Fortress);&amp;ref(Nation/R_Cave.jpg,nolink,25x25,Any Cave);||&amp;ref(Nation/LivingLead.jpg,nolink,25x25,Living);|12&amp;ref(Nation/Amphibian.jpg,nolink,25x25,Amphibian);|
|~|&gt;|&gt;|&gt;|&gt;|&gt;|BGCOLOR(#F5F5F5):槍と小盾を持つ軽歩兵。種族的に戦闘技能に問題を抱える|
</v>
      </c>
    </row>
    <row r="260" spans="1:36" x14ac:dyDescent="0.15">
      <c r="A260" t="str">
        <f t="shared" ref="A260:A323" si="10">IF(D260&lt;&gt;D259,B260&amp;" "&amp;C260&amp;" "&amp;D260&amp;" S",IF(D260&lt;&gt;D261,B260&amp;" "&amp;C260&amp;" "&amp;D260&amp;" E","-"))</f>
        <v>-</v>
      </c>
      <c r="B260" t="s">
        <v>6287</v>
      </c>
      <c r="C260" t="s">
        <v>6294</v>
      </c>
      <c r="D260" t="s">
        <v>6289</v>
      </c>
      <c r="E260" t="s">
        <v>6341</v>
      </c>
      <c r="F260">
        <v>9</v>
      </c>
      <c r="G260">
        <v>11</v>
      </c>
      <c r="H260">
        <v>18</v>
      </c>
      <c r="I260" t="s">
        <v>6309</v>
      </c>
      <c r="L260" t="s">
        <v>6278</v>
      </c>
      <c r="N260" t="s">
        <v>6343</v>
      </c>
      <c r="P260" s="20">
        <v>1</v>
      </c>
      <c r="Z260" s="33">
        <v>10</v>
      </c>
      <c r="AD260" s="20" t="s">
        <v>6293</v>
      </c>
      <c r="AJ260" s="26" t="str">
        <f t="shared" si="9"/>
        <v xml:space="preserve">|BGCOLOR(#F5F5F5):Pale One Warrior|歩兵|&amp;ref(Nation/C_Gold.jpg,nolink,25x25,Gold);9&amp;ref(Nation/C_Resource.jpg,nolink,25x25,Resource);11&amp;ref(Nation/C_Recruitment.jpg,nolink,25x25,Recruitment Point);18|&amp;ref(Nation/R_Fort.jpg,nolink,25x25,Land Fortress);&amp;ref(Nation/R_Cave.jpg,nolink,25x25,Any Cave);||&amp;ref(Nation/LivingLead.jpg,nolink,25x25,Living);|10&amp;ref(Nation/Amphibian.jpg,nolink,25x25,Amphibian);|
|~|&gt;|&gt;|&gt;|&gt;|&gt;|BGCOLOR(#F5F5F5):槍と小盾を持つ軽歩兵。洞窟など暗い場所ではやや有利|
</v>
      </c>
    </row>
    <row r="261" spans="1:36" x14ac:dyDescent="0.15">
      <c r="A261" t="str">
        <f t="shared" si="10"/>
        <v>-</v>
      </c>
      <c r="B261" t="s">
        <v>6287</v>
      </c>
      <c r="C261" t="s">
        <v>6294</v>
      </c>
      <c r="D261" t="s">
        <v>6289</v>
      </c>
      <c r="E261" t="s">
        <v>6341</v>
      </c>
      <c r="F261">
        <v>9</v>
      </c>
      <c r="G261">
        <v>19</v>
      </c>
      <c r="H261">
        <v>18</v>
      </c>
      <c r="I261" t="s">
        <v>6309</v>
      </c>
      <c r="L261" t="s">
        <v>6278</v>
      </c>
      <c r="N261" t="s">
        <v>6344</v>
      </c>
      <c r="P261" s="20">
        <v>1</v>
      </c>
      <c r="Z261" s="33">
        <v>8</v>
      </c>
      <c r="AD261" s="20" t="s">
        <v>6293</v>
      </c>
      <c r="AJ261" s="26" t="str">
        <f t="shared" si="9"/>
        <v xml:space="preserve">|BGCOLOR(#F5F5F5):Pale One Warrior|歩兵|&amp;ref(Nation/C_Gold.jpg,nolink,25x25,Gold);9&amp;ref(Nation/C_Resource.jpg,nolink,25x25,Resource);19&amp;ref(Nation/C_Recruitment.jpg,nolink,25x25,Recruitment Point);18|&amp;ref(Nation/R_Fort.jpg,nolink,25x25,Land Fortress);&amp;ref(Nation/R_Cave.jpg,nolink,25x25,Any Cave);||&amp;ref(Nation/LivingLead.jpg,nolink,25x25,Living);|8&amp;ref(Nation/Amphibian.jpg,nolink,25x25,Amphibian);|
|~|&gt;|&gt;|&gt;|&gt;|&gt;|BGCOLOR(#F5F5F5):槍と小盾を持つ歩兵。どの兵も要塞包囲は得意とする|
</v>
      </c>
    </row>
    <row r="262" spans="1:36" x14ac:dyDescent="0.15">
      <c r="A262" t="str">
        <f t="shared" si="10"/>
        <v>-</v>
      </c>
      <c r="B262" t="s">
        <v>6287</v>
      </c>
      <c r="C262" t="s">
        <v>6294</v>
      </c>
      <c r="D262" t="s">
        <v>6289</v>
      </c>
      <c r="E262" t="s">
        <v>6345</v>
      </c>
      <c r="F262">
        <v>12</v>
      </c>
      <c r="G262">
        <v>23</v>
      </c>
      <c r="H262">
        <v>24</v>
      </c>
      <c r="I262" t="s">
        <v>6309</v>
      </c>
      <c r="L262" t="s">
        <v>6278</v>
      </c>
      <c r="N262" t="s">
        <v>6346</v>
      </c>
      <c r="P262" s="20">
        <v>1</v>
      </c>
      <c r="Z262" s="33">
        <v>8</v>
      </c>
      <c r="AD262" s="20" t="s">
        <v>6293</v>
      </c>
      <c r="AJ262" s="26" t="str">
        <f t="shared" si="9"/>
        <v xml:space="preserve">|BGCOLOR(#F5F5F5):Cavern Guard|歩兵|&amp;ref(Nation/C_Gold.jpg,nolink,25x25,Gold);12&amp;ref(Nation/C_Resource.jpg,nolink,25x25,Resource);23&amp;ref(Nation/C_Recruitment.jpg,nolink,25x25,Recruitment Point);24|&amp;ref(Nation/R_Fort.jpg,nolink,25x25,Land Fortress);&amp;ref(Nation/R_Cave.jpg,nolink,25x25,Any Cave);||&amp;ref(Nation/LivingLead.jpg,nolink,25x25,Living);|8&amp;ref(Nation/Amphibian.jpg,nolink,25x25,Amphibian);|
|~|&gt;|&gt;|&gt;|&gt;|&gt;|BGCOLOR(#F5F5F5):薙刀を持つ歩兵。飢えることなく要塞を効率的に守る|
</v>
      </c>
    </row>
    <row r="263" spans="1:36" x14ac:dyDescent="0.15">
      <c r="A263" t="str">
        <f t="shared" si="10"/>
        <v>-</v>
      </c>
      <c r="B263" t="s">
        <v>6287</v>
      </c>
      <c r="C263" t="s">
        <v>6294</v>
      </c>
      <c r="D263" t="s">
        <v>6289</v>
      </c>
      <c r="E263" t="s">
        <v>6347</v>
      </c>
      <c r="F263">
        <v>50</v>
      </c>
      <c r="G263">
        <v>1</v>
      </c>
      <c r="H263">
        <v>50</v>
      </c>
      <c r="I263" t="s">
        <v>6297</v>
      </c>
      <c r="L263" t="s">
        <v>6281</v>
      </c>
      <c r="N263" t="s">
        <v>6348</v>
      </c>
      <c r="P263" s="20">
        <v>1</v>
      </c>
      <c r="Z263" s="33">
        <v>16</v>
      </c>
      <c r="AD263" s="20"/>
      <c r="AJ263" s="26" t="str">
        <f t="shared" si="9"/>
        <v xml:space="preserve">|BGCOLOR(#F5F5F5):Troglodyte|魔獣|&amp;ref(Nation/C_Gold.jpg,nolink,25x25,Gold);50&amp;ref(Nation/C_Resource.jpg,nolink,25x25,Resource);1&amp;ref(Nation/C_Recruitment.jpg,nolink,25x25,Recruitment Point);50|&amp;ref(Nation/R_Fort.jpg,nolink,25x25,Land Fortress);||&amp;ref(Nation/LivingLead.jpg,nolink,25x25,Living);|16|
|~|&gt;|&gt;|&gt;|&gt;|&gt;|BGCOLOR(#F5F5F5):敵を蹂躙する怪物。踏めない相手への二連攻撃も侮れない|
</v>
      </c>
    </row>
    <row r="264" spans="1:36" x14ac:dyDescent="0.15">
      <c r="A264" t="str">
        <f t="shared" si="10"/>
        <v>-</v>
      </c>
      <c r="B264" t="s">
        <v>6287</v>
      </c>
      <c r="C264" t="s">
        <v>6294</v>
      </c>
      <c r="D264" t="s">
        <v>6289</v>
      </c>
      <c r="E264" t="s">
        <v>6349</v>
      </c>
      <c r="F264">
        <v>40</v>
      </c>
      <c r="G264">
        <v>1</v>
      </c>
      <c r="H264">
        <v>32</v>
      </c>
      <c r="I264" t="s">
        <v>6297</v>
      </c>
      <c r="K264" t="s">
        <v>6283</v>
      </c>
      <c r="L264" t="s">
        <v>6350</v>
      </c>
      <c r="M264" t="s">
        <v>6282</v>
      </c>
      <c r="N264" t="s">
        <v>6351</v>
      </c>
      <c r="P264" s="20">
        <v>1</v>
      </c>
      <c r="Z264" s="33">
        <v>14</v>
      </c>
      <c r="AD264" s="20" t="s">
        <v>6300</v>
      </c>
      <c r="AJ264" s="26" t="str">
        <f t="shared" si="9"/>
        <v xml:space="preserve">|BGCOLOR(#F5F5F5):Ancient Stone Hurler|射手&amp;ref(Nation/Sacred.jpg,nolink,25x25,Sacred);|&amp;ref(Nation/C_Gold.jpg,nolink,25x25,Gold);40&amp;ref(Nation/C_Resource.jpg,nolink,25x25,Resource);1&amp;ref(Nation/C_Recruitment.jpg,nolink,25x25,Recruitment Point);32|&amp;ref(Nation/R_Fort.jpg,nolink,25x25,Land Fortress);|&amp;ref(Spell/P_Holy.jpg,nolink,25x25,Temple Needed);|&amp;ref(Nation/LivingLead.jpg,nolink,25x25,Living);|14&amp;ref(Nation/Amphibian.jpg,nolink,25x25,Amphibian);|
|~|&gt;|&gt;|&gt;|&gt;|&gt;|BGCOLOR(#F5F5F5):岩を投げる兵。射程が短すぎるが威力は強烈|
</v>
      </c>
    </row>
    <row r="265" spans="1:36" x14ac:dyDescent="0.15">
      <c r="A265" t="str">
        <f t="shared" si="10"/>
        <v>-</v>
      </c>
      <c r="B265" t="s">
        <v>6287</v>
      </c>
      <c r="C265" t="s">
        <v>6294</v>
      </c>
      <c r="D265" t="s">
        <v>6289</v>
      </c>
      <c r="E265" t="s">
        <v>6349</v>
      </c>
      <c r="F265">
        <v>40</v>
      </c>
      <c r="G265">
        <v>11</v>
      </c>
      <c r="H265">
        <v>32</v>
      </c>
      <c r="I265" t="s">
        <v>6297</v>
      </c>
      <c r="K265" t="s">
        <v>6283</v>
      </c>
      <c r="L265" t="s">
        <v>6350</v>
      </c>
      <c r="M265" t="s">
        <v>6282</v>
      </c>
      <c r="N265" t="s">
        <v>6352</v>
      </c>
      <c r="P265" s="20">
        <v>1</v>
      </c>
      <c r="Z265" s="33">
        <v>12</v>
      </c>
      <c r="AD265" s="20" t="s">
        <v>6293</v>
      </c>
      <c r="AJ265" s="26" t="str">
        <f t="shared" si="9"/>
        <v xml:space="preserve">|BGCOLOR(#F5F5F5):Ancient Stone Hurler|射手&amp;ref(Nation/Sacred.jpg,nolink,25x25,Sacred);|&amp;ref(Nation/C_Gold.jpg,nolink,25x25,Gold);40&amp;ref(Nation/C_Resource.jpg,nolink,25x25,Resource);11&amp;ref(Nation/C_Recruitment.jpg,nolink,25x25,Recruitment Point);32|&amp;ref(Nation/R_Fort.jpg,nolink,25x25,Land Fortress);|&amp;ref(Spell/P_Holy.jpg,nolink,25x25,Temple Needed);|&amp;ref(Nation/LivingLead.jpg,nolink,25x25,Living);|12&amp;ref(Nation/Amphibian.jpg,nolink,25x25,Amphibian);|
|~|&gt;|&gt;|&gt;|&gt;|&gt;|BGCOLOR(#F5F5F5):岩を投げる兵。こちらは鎧を身に着けている|
</v>
      </c>
    </row>
    <row r="266" spans="1:36" x14ac:dyDescent="0.15">
      <c r="A266" t="str">
        <f t="shared" si="10"/>
        <v>-</v>
      </c>
      <c r="B266" t="s">
        <v>6287</v>
      </c>
      <c r="C266" t="s">
        <v>6294</v>
      </c>
      <c r="D266" t="s">
        <v>6289</v>
      </c>
      <c r="E266" t="s">
        <v>6353</v>
      </c>
      <c r="F266">
        <v>40</v>
      </c>
      <c r="G266">
        <v>19</v>
      </c>
      <c r="H266">
        <v>32</v>
      </c>
      <c r="I266" t="s">
        <v>6297</v>
      </c>
      <c r="K266" t="s">
        <v>6283</v>
      </c>
      <c r="L266" t="s">
        <v>6278</v>
      </c>
      <c r="M266" t="s">
        <v>6282</v>
      </c>
      <c r="N266" t="s">
        <v>6354</v>
      </c>
      <c r="P266" s="20">
        <v>1</v>
      </c>
      <c r="Z266" s="33">
        <v>12</v>
      </c>
      <c r="AD266" s="20" t="s">
        <v>6293</v>
      </c>
      <c r="AJ266" s="26" t="str">
        <f t="shared" si="9"/>
        <v xml:space="preserve">|BGCOLOR(#F5F5F5):Ancient One|歩兵&amp;ref(Nation/Sacred.jpg,nolink,25x25,Sacred);|&amp;ref(Nation/C_Gold.jpg,nolink,25x25,Gold);40&amp;ref(Nation/C_Resource.jpg,nolink,25x25,Resource);19&amp;ref(Nation/C_Recruitment.jpg,nolink,25x25,Recruitment Point);32|&amp;ref(Nation/R_Fort.jpg,nolink,25x25,Land Fortress);|&amp;ref(Spell/P_Holy.jpg,nolink,25x25,Temple Needed);|&amp;ref(Nation/LivingLead.jpg,nolink,25x25,Living);|12&amp;ref(Nation/Amphibian.jpg,nolink,25x25,Amphibian);|
|~|&gt;|&gt;|&gt;|&gt;|&gt;|BGCOLOR(#F5F5F5):槍と小盾を持つ歩兵。大きさに見合わない戦闘技能が難点|
</v>
      </c>
    </row>
    <row r="267" spans="1:36" x14ac:dyDescent="0.15">
      <c r="A267" t="str">
        <f t="shared" si="10"/>
        <v>-</v>
      </c>
      <c r="B267" t="s">
        <v>6287</v>
      </c>
      <c r="C267" t="s">
        <v>6294</v>
      </c>
      <c r="D267" t="s">
        <v>6289</v>
      </c>
      <c r="E267" t="s">
        <v>6355</v>
      </c>
      <c r="F267">
        <v>45</v>
      </c>
      <c r="G267">
        <v>37</v>
      </c>
      <c r="H267">
        <v>39</v>
      </c>
      <c r="I267" t="s">
        <v>6320</v>
      </c>
      <c r="K267" t="s">
        <v>6283</v>
      </c>
      <c r="L267" t="s">
        <v>6278</v>
      </c>
      <c r="M267" t="s">
        <v>6282</v>
      </c>
      <c r="N267" t="s">
        <v>6356</v>
      </c>
      <c r="P267" s="20">
        <v>1</v>
      </c>
      <c r="Z267" s="33">
        <v>10</v>
      </c>
      <c r="AD267" s="20" t="s">
        <v>6300</v>
      </c>
      <c r="AJ267" s="26" t="str">
        <f t="shared" si="9"/>
        <v xml:space="preserve">|BGCOLOR(#F5F5F5):Seal Guard|歩兵&amp;ref(Nation/Sacred.jpg,nolink,25x25,Sacred);|&amp;ref(Nation/C_Gold.jpg,nolink,25x25,Gold);45&amp;ref(Nation/C_Resource.jpg,nolink,25x25,Resource);37&amp;ref(Nation/C_Recruitment.jpg,nolink,25x25,Recruitment Point);39|&amp;ref(Nation/R_Capital.jpg,nolink,25x25,National Capital);|&amp;ref(Spell/P_Holy.jpg,nolink,25x25,Temple Needed);|&amp;ref(Nation/LivingLead.jpg,nolink,25x25,Living);|10&amp;ref(Nation/Amphibian.jpg,nolink,25x25,Amphibian);|
|~|&gt;|&gt;|&gt;|&gt;|&gt;|BGCOLOR(#F5F5F5):魔法の薙刀を持つ歩兵。戦闘技能も標準的な水準に|
</v>
      </c>
    </row>
    <row r="268" spans="1:36" x14ac:dyDescent="0.15">
      <c r="A268" t="str">
        <f t="shared" si="10"/>
        <v>-</v>
      </c>
      <c r="B268" t="s">
        <v>6287</v>
      </c>
      <c r="C268" t="s">
        <v>6294</v>
      </c>
      <c r="D268" t="s">
        <v>6289</v>
      </c>
      <c r="E268" t="s">
        <v>6357</v>
      </c>
      <c r="F268">
        <v>50</v>
      </c>
      <c r="G268">
        <v>1</v>
      </c>
      <c r="H268">
        <v>21</v>
      </c>
      <c r="I268" t="s">
        <v>6330</v>
      </c>
      <c r="K268" t="s">
        <v>6283</v>
      </c>
      <c r="L268" t="s">
        <v>6350</v>
      </c>
      <c r="M268" t="s">
        <v>6282</v>
      </c>
      <c r="N268" t="s">
        <v>6358</v>
      </c>
      <c r="P268" s="20">
        <v>1</v>
      </c>
      <c r="Z268" s="33">
        <v>8</v>
      </c>
      <c r="AD268" s="20" t="s">
        <v>6300</v>
      </c>
      <c r="AJ268" s="26" t="str">
        <f t="shared" si="9"/>
        <v xml:space="preserve">|BGCOLOR(#F5F5F5):Great Olm|射手&amp;ref(Nation/Sacred.jpg,nolink,25x25,Sacred);|&amp;ref(Nation/C_Gold.jpg,nolink,25x25,Gold);50&amp;ref(Nation/C_Resource.jpg,nolink,25x25,Resource);1&amp;ref(Nation/C_Recruitment.jpg,nolink,25x25,Recruitment Point);21|&amp;ref(Nation/R_Capital.jpg,nolink,25x25,National Capital);&amp;ref(Nation/R_Cave.jpg,nolink,25x25,Any Cave);|&amp;ref(Spell/P_Holy.jpg,nolink,25x25,Temple Needed);|&amp;ref(Nation/LivingLead.jpg,nolink,25x25,Living);|8&amp;ref(Nation/Amphibian.jpg,nolink,25x25,Amphibian);|
|~|&gt;|&gt;|&gt;|&gt;|&gt;|BGCOLOR(#F5F5F5):思念により敵を麻痺させる。前衛の不器用さを補うのに有効|
</v>
      </c>
    </row>
    <row r="269" spans="1:36" x14ac:dyDescent="0.15">
      <c r="A269" t="str">
        <f t="shared" si="10"/>
        <v>-</v>
      </c>
      <c r="B269" t="s">
        <v>6287</v>
      </c>
      <c r="C269" t="s">
        <v>6294</v>
      </c>
      <c r="D269" t="s">
        <v>6289</v>
      </c>
      <c r="E269" t="s">
        <v>6359</v>
      </c>
      <c r="F269">
        <v>9</v>
      </c>
      <c r="G269">
        <v>5</v>
      </c>
      <c r="H269">
        <v>18</v>
      </c>
      <c r="I269" t="s">
        <v>6335</v>
      </c>
      <c r="L269" t="s">
        <v>6278</v>
      </c>
      <c r="N269" t="s">
        <v>6360</v>
      </c>
      <c r="P269" s="20">
        <v>1</v>
      </c>
      <c r="Z269" s="33">
        <v>10</v>
      </c>
      <c r="AD269" s="20" t="s">
        <v>6300</v>
      </c>
      <c r="AJ269" s="26" t="str">
        <f t="shared" si="9"/>
        <v xml:space="preserve">|BGCOLOR(#F5F5F5):Wet One|歩兵|&amp;ref(Nation/C_Gold.jpg,nolink,25x25,Gold);9&amp;ref(Nation/C_Resource.jpg,nolink,25x25,Resource);5&amp;ref(Nation/C_Recruitment.jpg,nolink,25x25,Recruitment Point);18|&amp;ref(Nation/R_UW-Fort.jpg,nolink,25x25,Underwater Fortress);||&amp;ref(Nation/LivingLead.jpg,nolink,25x25,Living);|10&amp;ref(Nation/Amphibian.jpg,nolink,25x25,Amphibian);|
|~|&gt;|&gt;|&gt;|&gt;|&gt;|BGCOLOR(#F5F5F5):槍を持つ歩兵。陸でも雇えるものと違い防具を身に着けている|
</v>
      </c>
    </row>
    <row r="270" spans="1:36" x14ac:dyDescent="0.15">
      <c r="A270" t="str">
        <f t="shared" si="10"/>
        <v>EA Agartha 兵士 E</v>
      </c>
      <c r="B270" t="s">
        <v>6287</v>
      </c>
      <c r="C270" t="s">
        <v>6294</v>
      </c>
      <c r="D270" t="s">
        <v>6289</v>
      </c>
      <c r="E270" t="s">
        <v>6361</v>
      </c>
      <c r="F270">
        <v>35</v>
      </c>
      <c r="G270">
        <v>7</v>
      </c>
      <c r="H270">
        <v>32</v>
      </c>
      <c r="I270" t="s">
        <v>6335</v>
      </c>
      <c r="K270" t="s">
        <v>6283</v>
      </c>
      <c r="L270" t="s">
        <v>6278</v>
      </c>
      <c r="M270" t="s">
        <v>6282</v>
      </c>
      <c r="N270" t="s">
        <v>6362</v>
      </c>
      <c r="P270" s="20">
        <v>1</v>
      </c>
      <c r="Z270" s="33">
        <v>12</v>
      </c>
      <c r="AD270" s="20" t="s">
        <v>6300</v>
      </c>
      <c r="AJ270" s="26" t="str">
        <f t="shared" si="9"/>
        <v xml:space="preserve">|BGCOLOR(#F5F5F5):Ancient Wet One|歩兵&amp;ref(Nation/Sacred.jpg,nolink,25x25,Sacred);|&amp;ref(Nation/C_Gold.jpg,nolink,25x25,Gold);35&amp;ref(Nation/C_Resource.jpg,nolink,25x25,Resource);7&amp;ref(Nation/C_Recruitment.jpg,nolink,25x25,Recruitment Point);32|&amp;ref(Nation/R_UW-Fort.jpg,nolink,25x25,Underwater Fortress);|&amp;ref(Spell/P_Holy.jpg,nolink,25x25,Temple Needed);|&amp;ref(Nation/LivingLead.jpg,nolink,25x25,Living);|12&amp;ref(Nation/Amphibian.jpg,nolink,25x25,Amphibian);|
|~|&gt;|&gt;|&gt;|&gt;|&gt;|BGCOLOR(#F5F5F5):槍を持つ歩兵。やはり海中で真価を発揮する|
</v>
      </c>
    </row>
    <row r="271" spans="1:36" x14ac:dyDescent="0.15">
      <c r="A271" t="str">
        <f t="shared" si="10"/>
        <v>EA Tir na n'Og 指揮官 S</v>
      </c>
      <c r="B271" t="s">
        <v>2893</v>
      </c>
      <c r="C271" t="s">
        <v>6465</v>
      </c>
      <c r="D271" t="s">
        <v>6464</v>
      </c>
      <c r="E271" t="s">
        <v>6463</v>
      </c>
      <c r="F271">
        <v>25</v>
      </c>
      <c r="G271">
        <v>12</v>
      </c>
      <c r="H271">
        <v>1</v>
      </c>
      <c r="I271" t="s">
        <v>6466</v>
      </c>
      <c r="L271" t="s">
        <v>6467</v>
      </c>
      <c r="N271" t="s">
        <v>6468</v>
      </c>
      <c r="O271" s="24">
        <v>0</v>
      </c>
      <c r="P271" s="20">
        <v>0</v>
      </c>
      <c r="Q271" s="21">
        <v>0</v>
      </c>
      <c r="R271" s="29">
        <v>0</v>
      </c>
      <c r="Z271" s="33">
        <v>14</v>
      </c>
      <c r="AA271" s="21">
        <v>50</v>
      </c>
      <c r="AE271" s="20" t="s">
        <v>6469</v>
      </c>
      <c r="AJ271" s="26" t="str">
        <f t="shared" si="9"/>
        <v xml:space="preserve">|BGCOLOR(#F5F5F5):Fir Bolg Scout|斥候|&amp;ref(Nation/C_Gold.jpg,nolink,25x25,Gold);25&amp;ref(Nation/C_Resource.jpg,nolink,25x25,Resource);12&amp;ref(Nation/C_Command.jpg,nolink,25x25,Commander Point);1|&amp;ref(Nation/R_Fort.jpg,nolink,25x25,Land Fortress);|||14&amp;ref(Nation/Stealthy.jpg,nolink,25x25,Stealthy (50));&amp;ref(Nation/Forest-Survival.jpg,nolink,25x25,Forest Survival);&amp;ref(Nation/Mountain-Survival.jpg,nolink,25x25,Mountain Survival);|
|~|&gt;|&gt;|&gt;|&gt;|&gt;|BGCOLOR(#F5F5F5):装備が整った斥候。斥候としては無駄に高価なだけ|
</v>
      </c>
    </row>
    <row r="272" spans="1:36" x14ac:dyDescent="0.15">
      <c r="A272" t="str">
        <f t="shared" si="10"/>
        <v>-</v>
      </c>
      <c r="B272" t="s">
        <v>2893</v>
      </c>
      <c r="C272" t="s">
        <v>6465</v>
      </c>
      <c r="D272" t="s">
        <v>6464</v>
      </c>
      <c r="E272" t="s">
        <v>6470</v>
      </c>
      <c r="F272">
        <v>40</v>
      </c>
      <c r="G272">
        <v>12</v>
      </c>
      <c r="H272">
        <v>1</v>
      </c>
      <c r="I272" t="s">
        <v>6466</v>
      </c>
      <c r="L272" t="s">
        <v>6464</v>
      </c>
      <c r="N272" t="s">
        <v>6471</v>
      </c>
      <c r="O272" s="24">
        <v>2</v>
      </c>
      <c r="P272" s="20">
        <v>60</v>
      </c>
      <c r="Q272" s="21">
        <v>0</v>
      </c>
      <c r="R272" s="29">
        <v>0</v>
      </c>
      <c r="Z272" s="33">
        <v>14</v>
      </c>
      <c r="AJ272" s="26" t="str">
        <f t="shared" si="9"/>
        <v xml:space="preserve">|BGCOLOR(#F5F5F5):Fir Bolg Champion|指揮官|&amp;ref(Nation/C_Gold.jpg,nolink,25x25,Gold);40&amp;ref(Nation/C_Resource.jpg,nolink,25x25,Resource);12&amp;ref(Nation/C_Command.jpg,nolink,25x25,Commander Point);1|&amp;ref(Nation/R_Fort.jpg,nolink,25x25,Land Fortress);||&amp;ref(Nation/Squad.jpg,nolink,25x25,Squad);2&amp;ref(Nation/LivingLead.jpg,nolink,25x25,Leadership);60|14|
|~|&gt;|&gt;|&gt;|&gt;|&gt;|BGCOLOR(#F5F5F5):標準的な指揮官。芸はないが雇用条件も緩い|
</v>
      </c>
    </row>
    <row r="273" spans="1:36" x14ac:dyDescent="0.15">
      <c r="A273" t="str">
        <f t="shared" si="10"/>
        <v>-</v>
      </c>
      <c r="B273" t="s">
        <v>2893</v>
      </c>
      <c r="C273" t="s">
        <v>6465</v>
      </c>
      <c r="D273" t="s">
        <v>6464</v>
      </c>
      <c r="E273" t="s">
        <v>6472</v>
      </c>
      <c r="F273">
        <v>70</v>
      </c>
      <c r="G273">
        <v>2</v>
      </c>
      <c r="H273">
        <v>2</v>
      </c>
      <c r="I273" t="s">
        <v>6466</v>
      </c>
      <c r="J273" t="s">
        <v>6473</v>
      </c>
      <c r="L273" t="s">
        <v>6474</v>
      </c>
      <c r="N273" t="s">
        <v>6475</v>
      </c>
      <c r="O273" s="24">
        <v>1</v>
      </c>
      <c r="P273" s="20">
        <v>10</v>
      </c>
      <c r="Q273" s="21" t="s">
        <v>6476</v>
      </c>
      <c r="R273" s="29">
        <v>0</v>
      </c>
      <c r="Z273" s="33">
        <v>16</v>
      </c>
      <c r="AJ273" s="26" t="str">
        <f t="shared" si="9"/>
        <v xml:space="preserve">|BGCOLOR(#F5F5F5):Fir Bolg Druid|魔術師|&amp;ref(Nation/C_Gold.jpg,nolink,25x25,Gold);70&amp;ref(Nation/C_Resource.jpg,nolink,25x25,Resource);2&amp;ref(Nation/C_Command.jpg,nolink,25x25,Commander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
|~|&gt;|&gt;|&gt;|&gt;|&gt;|BGCOLOR(#F5F5F5):風などの魔法技能を持つ。雇用しやすく研究向け|
</v>
      </c>
    </row>
    <row r="274" spans="1:36" x14ac:dyDescent="0.15">
      <c r="A274" t="str">
        <f t="shared" si="10"/>
        <v>-</v>
      </c>
      <c r="B274" t="s">
        <v>2893</v>
      </c>
      <c r="C274" t="s">
        <v>6465</v>
      </c>
      <c r="D274" t="s">
        <v>6464</v>
      </c>
      <c r="E274" t="s">
        <v>6478</v>
      </c>
      <c r="F274">
        <v>160</v>
      </c>
      <c r="G274">
        <v>19</v>
      </c>
      <c r="H274">
        <v>2</v>
      </c>
      <c r="I274" t="s">
        <v>6466</v>
      </c>
      <c r="J274" t="s">
        <v>6473</v>
      </c>
      <c r="K274" t="s">
        <v>6473</v>
      </c>
      <c r="L274" t="s">
        <v>6479</v>
      </c>
      <c r="M274" t="s">
        <v>6480</v>
      </c>
      <c r="N274" t="s">
        <v>6481</v>
      </c>
      <c r="O274" s="24">
        <v>3</v>
      </c>
      <c r="P274" s="20">
        <v>100</v>
      </c>
      <c r="Q274" s="21">
        <v>10</v>
      </c>
      <c r="R274" s="29">
        <v>0</v>
      </c>
      <c r="Z274" s="33">
        <v>14</v>
      </c>
      <c r="AA274" s="21">
        <v>65</v>
      </c>
      <c r="AE274" s="20" t="s">
        <v>6482</v>
      </c>
      <c r="AJ274" s="26" t="str">
        <f t="shared" si="9"/>
        <v xml:space="preserve">|BGCOLOR(#F5F5F5):Sidhe Champion|聖職者&amp;ref(Nation/Sacred.jpg,nolink,25x25,Sacred);|&amp;ref(Nation/C_Gold.jpg,nolink,25x25,Gold);160&amp;ref(Nation/C_Resource.jpg,nolink,25x25,Resource);19&amp;ref(Nation/C_Command.jpg,nolink,25x25,Commander Point);2|&amp;ref(Nation/R_Fort.jpg,nolink,25x25,Land Fortress);|&amp;ref(Spell/P_Research.jpg,nolink,25x25,Lab Needed);&amp;ref(Spell/P_Holy.jpg,nolink,25x25,Temple Needed);|&amp;ref(Nation/Squad.jpg,nolink,25x25,Squad);3&amp;ref(Nation/LivingLead.jpg,nolink,25x25,Leadership);100&amp;ref(Nation/MagicLead.jpg,nolink,25x25,Magic Leadership);10|14&amp;ref(Nation/Stealthy.jpg,nolink,25x25,Stealthy (65));&amp;ref(Nation/Forest-Survival.jpg,nolink,25x25,Forest Survival);|
|~|&gt;|&gt;|&gt;|&gt;|&gt;|BGCOLOR(#F5F5F5):レベル1の聖職者。風と緑の魔法技能も持ち上位指揮官も兼任|
</v>
      </c>
    </row>
    <row r="275" spans="1:36" x14ac:dyDescent="0.15">
      <c r="A275" t="str">
        <f t="shared" si="10"/>
        <v>-</v>
      </c>
      <c r="B275" t="s">
        <v>2893</v>
      </c>
      <c r="C275" t="s">
        <v>6465</v>
      </c>
      <c r="D275" t="s">
        <v>6464</v>
      </c>
      <c r="E275" t="s">
        <v>6483</v>
      </c>
      <c r="F275">
        <v>260</v>
      </c>
      <c r="G275">
        <v>16</v>
      </c>
      <c r="H275">
        <v>2</v>
      </c>
      <c r="I275" t="s">
        <v>6466</v>
      </c>
      <c r="J275" t="s">
        <v>6484</v>
      </c>
      <c r="K275" t="s">
        <v>6485</v>
      </c>
      <c r="L275" t="s">
        <v>6479</v>
      </c>
      <c r="M275" t="s">
        <v>6480</v>
      </c>
      <c r="N275" t="s">
        <v>6486</v>
      </c>
      <c r="O275" s="24">
        <v>3</v>
      </c>
      <c r="P275" s="20">
        <v>80</v>
      </c>
      <c r="Q275" s="20">
        <v>15</v>
      </c>
      <c r="R275" s="29">
        <v>0</v>
      </c>
      <c r="Z275" s="33">
        <v>26</v>
      </c>
      <c r="AA275" s="21">
        <v>65</v>
      </c>
      <c r="AE275" s="20" t="s">
        <v>6482</v>
      </c>
      <c r="AJ275" s="26" t="str">
        <f t="shared" si="9"/>
        <v xml:space="preserve">|BGCOLOR(#F5F5F5):Sidhe Lord|聖職者&amp;ref(Nation/Sacred.jpg,nolink,25x25,Sacred);|&amp;ref(Nation/C_Gold.jpg,nolink,25x25,Gold);260&amp;ref(Nation/C_Resource.jpg,nolink,25x25,Resource);16&amp;ref(Nation/C_Command.jpg,nolink,25x25,Commander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Leadership);15|26&amp;ref(Nation/Stealthy.jpg,nolink,25x25,Stealthy (65));&amp;ref(Nation/Forest-Survival.jpg,nolink,25x25,Forest Survival);|
|~|&gt;|&gt;|&gt;|&gt;|&gt;|BGCOLOR(#F5F5F5):レベル2の聖職者。風と緑の魔法技能も持ち指揮官も兼任|
</v>
      </c>
    </row>
    <row r="276" spans="1:36" x14ac:dyDescent="0.15">
      <c r="A276" t="str">
        <f t="shared" si="10"/>
        <v>-</v>
      </c>
      <c r="B276" t="s">
        <v>2893</v>
      </c>
      <c r="C276" t="s">
        <v>6465</v>
      </c>
      <c r="D276" t="s">
        <v>6464</v>
      </c>
      <c r="E276" t="s">
        <v>6487</v>
      </c>
      <c r="F276">
        <v>200</v>
      </c>
      <c r="G276">
        <v>1</v>
      </c>
      <c r="H276">
        <v>2</v>
      </c>
      <c r="I276" t="s">
        <v>6466</v>
      </c>
      <c r="J276" t="s">
        <v>6484</v>
      </c>
      <c r="K276" t="s">
        <v>6485</v>
      </c>
      <c r="L276" t="s">
        <v>6474</v>
      </c>
      <c r="M276" t="s">
        <v>6480</v>
      </c>
      <c r="N276" t="s">
        <v>6488</v>
      </c>
      <c r="O276" s="24">
        <v>1</v>
      </c>
      <c r="P276" s="20">
        <v>10</v>
      </c>
      <c r="Q276" s="20">
        <v>20</v>
      </c>
      <c r="R276" s="29">
        <v>0</v>
      </c>
      <c r="Z276" s="33">
        <v>16</v>
      </c>
      <c r="AA276" s="20">
        <v>65</v>
      </c>
      <c r="AE276" s="20" t="s">
        <v>6482</v>
      </c>
      <c r="AJ276" s="26" t="str">
        <f t="shared" si="9"/>
        <v xml:space="preserve">|BGCOLOR(#F5F5F5):Bean Sidhe|魔術師&amp;ref(Nation/Sacred.jpg,nolink,25x25,Sacred);|&amp;ref(Nation/C_Gold.jpg,nolink,25x25,Gold);200&amp;ref(Nation/C_Resource.jpg,nolink,25x25,Resource);1&amp;ref(Nation/C_Command.jpg,nolink,25x25,Commander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Leadership);20|16&amp;ref(Nation/Stealthy.jpg,nolink,25x25,Stealthy (65));&amp;ref(Nation/Forest-Survival.jpg,nolink,25x25,Forest Survival);|
|~|&gt;|&gt;|&gt;|&gt;|&gt;|BGCOLOR(#F5F5F5):風、水、緑などの魔法技能を持つ。聖職者ではないが神聖|
</v>
      </c>
    </row>
    <row r="277" spans="1:36" x14ac:dyDescent="0.15">
      <c r="A277" t="str">
        <f t="shared" si="10"/>
        <v>-</v>
      </c>
      <c r="B277" t="s">
        <v>2893</v>
      </c>
      <c r="C277" t="s">
        <v>6465</v>
      </c>
      <c r="D277" t="s">
        <v>6464</v>
      </c>
      <c r="E277" t="s">
        <v>6489</v>
      </c>
      <c r="F277">
        <v>145</v>
      </c>
      <c r="G277">
        <v>1</v>
      </c>
      <c r="H277">
        <v>2</v>
      </c>
      <c r="I277" t="s">
        <v>6466</v>
      </c>
      <c r="J277" t="s">
        <v>6484</v>
      </c>
      <c r="L277" t="s">
        <v>6492</v>
      </c>
      <c r="N277" t="s">
        <v>6490</v>
      </c>
      <c r="O277" s="24">
        <v>1</v>
      </c>
      <c r="P277" s="20">
        <v>0</v>
      </c>
      <c r="Q277" s="20">
        <v>10</v>
      </c>
      <c r="R277" s="29">
        <v>0</v>
      </c>
      <c r="Z277" s="33">
        <v>16</v>
      </c>
      <c r="AA277" s="20">
        <v>85</v>
      </c>
      <c r="AE277" s="20" t="s">
        <v>6491</v>
      </c>
      <c r="AJ277" s="26" t="str">
        <f t="shared" si="9"/>
        <v xml:space="preserve">|BGCOLOR(#F5F5F5):Baobhan Sidhe|暗殺者|&amp;ref(Nation/C_Gold.jpg,nolink,25x25,Gold);145&amp;ref(Nation/C_Resource.jpg,nolink,25x25,Resource);1&amp;ref(Nation/C_Command.jpg,nolink,25x25,Commander Point);2|&amp;ref(Nation/R_Fort.jpg,nolink,25x25,Land Fortress);|&amp;ref(Spell/P_Research.jpg,nolink,25x25,Lab Needed);|&amp;ref(Nation/Squad.jpg,nolink,25x25,Squad);1&amp;ref(Nation/MagicLead.jpg,nolink,25x25,Magic Leadership);10|16&amp;ref(Nation/Stealthy.jpg,nolink,25x25,Stealthy (85));&amp;ref(Nation/Forest-Survival.jpg,nolink,25x25,Forest Survival);|
|~|&gt;|&gt;|&gt;|&gt;|&gt;|BGCOLOR(#F5F5F5):風の魔法技能を持つ暗殺者。呪文による効率的な暗殺が可能|
</v>
      </c>
    </row>
    <row r="278" spans="1:36" x14ac:dyDescent="0.15">
      <c r="A278" t="str">
        <f t="shared" si="10"/>
        <v>-</v>
      </c>
      <c r="B278" t="s">
        <v>2893</v>
      </c>
      <c r="C278" t="s">
        <v>6465</v>
      </c>
      <c r="D278" t="s">
        <v>6464</v>
      </c>
      <c r="E278" t="s">
        <v>6493</v>
      </c>
      <c r="F278">
        <v>370</v>
      </c>
      <c r="G278">
        <v>22</v>
      </c>
      <c r="H278">
        <v>4</v>
      </c>
      <c r="I278" t="s">
        <v>6494</v>
      </c>
      <c r="J278" t="s">
        <v>6484</v>
      </c>
      <c r="K278" t="s">
        <v>6473</v>
      </c>
      <c r="L278" t="s">
        <v>6479</v>
      </c>
      <c r="M278" t="s">
        <v>6480</v>
      </c>
      <c r="N278" t="s">
        <v>6495</v>
      </c>
      <c r="O278" s="24">
        <v>4</v>
      </c>
      <c r="P278" s="20">
        <v>120</v>
      </c>
      <c r="Q278" s="20" t="s">
        <v>6496</v>
      </c>
      <c r="R278" s="29">
        <v>0</v>
      </c>
      <c r="Z278" s="33">
        <v>26</v>
      </c>
      <c r="AA278" s="20">
        <v>65</v>
      </c>
      <c r="AE278" s="20" t="s">
        <v>6482</v>
      </c>
      <c r="AJ278" s="26" t="str">
        <f t="shared" si="9"/>
        <v xml:space="preserve">|BGCOLOR(#F5F5F5):Ri|聖職者&amp;ref(Nation/Sacred.jpg,nolink,25x25,Sacred);|&amp;ref(Nation/C_Gold.jpg,nolink,25x25,Gold);370&amp;ref(Nation/C_Resource.jpg,nolink,25x25,Resource);22&amp;ref(Nation/C_Command.jpg,nolink,25x25,Commander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Leadership);25+|26&amp;ref(Nation/Stealthy.jpg,nolink,25x25,Stealthy (65));&amp;ref(Nation/Forest-Survival.jpg,nolink,25x25,Forest Survival);|
|~|&gt;|&gt;|&gt;|&gt;|&gt;|BGCOLOR(#F5F5F5):レベル2の聖職者。風や緑などの魔法技能も持ち最上位指揮官も兼ねる|
</v>
      </c>
    </row>
    <row r="279" spans="1:36" x14ac:dyDescent="0.15">
      <c r="A279" t="str">
        <f t="shared" si="10"/>
        <v>EA Tir na n'Og 指揮官 E</v>
      </c>
      <c r="B279" t="s">
        <v>2893</v>
      </c>
      <c r="C279" t="s">
        <v>6465</v>
      </c>
      <c r="D279" t="s">
        <v>6464</v>
      </c>
      <c r="E279" t="s">
        <v>6499</v>
      </c>
      <c r="F279">
        <v>385</v>
      </c>
      <c r="G279">
        <v>1</v>
      </c>
      <c r="H279">
        <v>4</v>
      </c>
      <c r="I279" t="s">
        <v>6494</v>
      </c>
      <c r="J279" t="s">
        <v>6473</v>
      </c>
      <c r="K279" t="s">
        <v>6473</v>
      </c>
      <c r="L279" t="s">
        <v>6479</v>
      </c>
      <c r="M279" t="s">
        <v>6480</v>
      </c>
      <c r="N279" t="s">
        <v>6497</v>
      </c>
      <c r="O279" s="24">
        <v>2</v>
      </c>
      <c r="P279" s="20">
        <v>40</v>
      </c>
      <c r="Q279" s="20" t="s">
        <v>6498</v>
      </c>
      <c r="R279" s="29">
        <v>0</v>
      </c>
      <c r="Z279" s="33">
        <v>16</v>
      </c>
      <c r="AA279" s="20">
        <v>65</v>
      </c>
      <c r="AE279" s="20" t="s">
        <v>6482</v>
      </c>
      <c r="AJ279" s="26" t="str">
        <f t="shared" si="9"/>
        <v xml:space="preserve">|BGCOLOR(#F5F5F5):Tuatha Sorceress|聖職者&amp;ref(Nation/Sacred.jpg,nolink,25x25,Sacred);|&amp;ref(Nation/C_Gold.jpg,nolink,25x25,Gold);385&amp;ref(Nation/C_Resource.jpg,nolink,25x25,Resource);1&amp;ref(Nation/C_Command.jpg,nolink,25x25,Commander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Leadership);30+|16&amp;ref(Nation/Stealthy.jpg,nolink,25x25,Stealthy (65));&amp;ref(Nation/Forest-Survival.jpg,nolink,25x25,Forest Survival);|
|~|&gt;|&gt;|&gt;|&gt;|&gt;|BGCOLOR(#F5F5F5):レベル2の聖職者。風や緑などの魔法技能も持つ|
</v>
      </c>
    </row>
    <row r="280" spans="1:36" x14ac:dyDescent="0.15">
      <c r="A280" t="str">
        <f t="shared" si="10"/>
        <v>EA Tir na n'Og 兵士 S</v>
      </c>
      <c r="B280" t="s">
        <v>2893</v>
      </c>
      <c r="C280" t="s">
        <v>6465</v>
      </c>
      <c r="D280" t="s">
        <v>6501</v>
      </c>
      <c r="E280" t="s">
        <v>6500</v>
      </c>
      <c r="F280">
        <v>10</v>
      </c>
      <c r="G280">
        <v>5</v>
      </c>
      <c r="H280">
        <v>11</v>
      </c>
      <c r="I280" t="s">
        <v>6466</v>
      </c>
      <c r="L280" t="s">
        <v>6502</v>
      </c>
      <c r="N280" t="s">
        <v>6503</v>
      </c>
      <c r="P280" s="20">
        <v>1</v>
      </c>
      <c r="Z280" s="33">
        <v>14</v>
      </c>
      <c r="AJ280" s="26" t="str">
        <f t="shared" si="9"/>
        <v xml:space="preserve">|BGCOLOR(#F5F5F5):Fir Bolg Militia|歩兵|&amp;ref(Nation/C_Gold.jpg,nolink,25x25,Gold);10&amp;ref(Nation/C_Resource.jpg,nolink,25x25,Resource);5&amp;ref(Nation/C_Recruitment.jpg,nolink,25x25,Recruitment Point);11|&amp;ref(Nation/R_Fort.jpg,nolink,25x25,Land Fortress);||&amp;ref(Nation/LivingLead.jpg,nolink,25x25,Living);|14|
|~|&gt;|&gt;|&gt;|&gt;|&gt;|BGCOLOR(#F5F5F5):槍と盾を持つ民兵。民兵としては強いほう|
</v>
      </c>
    </row>
    <row r="281" spans="1:36" x14ac:dyDescent="0.15">
      <c r="A281" t="str">
        <f t="shared" si="10"/>
        <v>-</v>
      </c>
      <c r="B281" t="s">
        <v>2893</v>
      </c>
      <c r="C281" t="s">
        <v>6465</v>
      </c>
      <c r="D281" t="s">
        <v>6501</v>
      </c>
      <c r="E281" t="s">
        <v>6504</v>
      </c>
      <c r="F281">
        <v>11</v>
      </c>
      <c r="G281">
        <v>2</v>
      </c>
      <c r="H281">
        <v>12</v>
      </c>
      <c r="I281" t="s">
        <v>6466</v>
      </c>
      <c r="L281" t="s">
        <v>6505</v>
      </c>
      <c r="N281" t="s">
        <v>6506</v>
      </c>
      <c r="P281" s="20">
        <v>1</v>
      </c>
      <c r="Z281" s="33">
        <v>14</v>
      </c>
      <c r="AJ281" s="26" t="str">
        <f t="shared" si="9"/>
        <v xml:space="preserve">|BGCOLOR(#F5F5F5):Fir Bolg Slinger|射手|&amp;ref(Nation/C_Gold.jpg,nolink,25x25,Gold);11&amp;ref(Nation/C_Resource.jpg,nolink,25x25,Resource);2&amp;ref(Nation/C_Recruitment.jpg,nolink,25x25,Recruitment Point);12|&amp;ref(Nation/R_Fort.jpg,nolink,25x25,Land Fortress);||&amp;ref(Nation/LivingLead.jpg,nolink,25x25,Living);|14|
|~|&gt;|&gt;|&gt;|&gt;|&gt;|BGCOLOR(#F5F5F5):高精度の投石部隊。軽装の敵が相手なら使える|
</v>
      </c>
    </row>
    <row r="282" spans="1:36" x14ac:dyDescent="0.15">
      <c r="A282" t="str">
        <f t="shared" si="10"/>
        <v>-</v>
      </c>
      <c r="B282" t="s">
        <v>2893</v>
      </c>
      <c r="C282" t="s">
        <v>6465</v>
      </c>
      <c r="D282" t="s">
        <v>6501</v>
      </c>
      <c r="E282" t="s">
        <v>6507</v>
      </c>
      <c r="F282">
        <v>13</v>
      </c>
      <c r="G282">
        <v>10</v>
      </c>
      <c r="H282">
        <v>15</v>
      </c>
      <c r="I282" t="s">
        <v>6466</v>
      </c>
      <c r="L282" t="s">
        <v>6502</v>
      </c>
      <c r="N282" t="s">
        <v>6508</v>
      </c>
      <c r="P282" s="20">
        <v>1</v>
      </c>
      <c r="Z282" s="33">
        <v>12</v>
      </c>
      <c r="AE282" s="20"/>
      <c r="AJ282" s="26" t="str">
        <f t="shared" si="9"/>
        <v xml:space="preserve">|BGCOLOR(#F5F5F5):Fir Bolg Warrior|歩兵|&amp;ref(Nation/C_Gold.jpg,nolink,25x25,Gold);13&amp;ref(Nation/C_Resource.jpg,nolink,25x25,Resource);10&amp;ref(Nation/C_Recruitment.jpg,nolink,25x25,Recruitment Point);15|&amp;ref(Nation/R_Fort.jpg,nolink,25x25,Land Fortress);||&amp;ref(Nation/LivingLead.jpg,nolink,25x25,Living);|12|
|~|&gt;|&gt;|&gt;|&gt;|&gt;|BGCOLOR(#F5F5F5):槍、投槍、盾を持つ軽歩兵。装備は貧相だが戦闘技能は一流|
</v>
      </c>
    </row>
    <row r="283" spans="1:36" x14ac:dyDescent="0.15">
      <c r="A283" t="str">
        <f t="shared" si="10"/>
        <v>-</v>
      </c>
      <c r="B283" t="s">
        <v>2893</v>
      </c>
      <c r="C283" t="s">
        <v>6465</v>
      </c>
      <c r="D283" t="s">
        <v>6501</v>
      </c>
      <c r="E283" t="s">
        <v>6509</v>
      </c>
      <c r="F283">
        <v>13</v>
      </c>
      <c r="G283">
        <v>10</v>
      </c>
      <c r="H283">
        <v>10</v>
      </c>
      <c r="I283" t="s">
        <v>6466</v>
      </c>
      <c r="L283" t="s">
        <v>6502</v>
      </c>
      <c r="N283" t="s">
        <v>6510</v>
      </c>
      <c r="P283" s="20">
        <v>1</v>
      </c>
      <c r="Z283" s="33">
        <v>12</v>
      </c>
      <c r="AJ283" s="26" t="str">
        <f t="shared" si="9"/>
        <v xml:space="preserve">|BGCOLOR(#F5F5F5):Fir Bolg Warrior|歩兵|&amp;ref(Nation/C_Gold.jpg,nolink,25x25,Gold);13&amp;ref(Nation/C_Resource.jpg,nolink,25x25,Resource);10&amp;ref(Nation/C_Recruitment.jpg,nolink,25x25,Recruitment Point);10|&amp;ref(Nation/R_Fort.jpg,nolink,25x25,Land Fortress);||&amp;ref(Nation/LivingLead.jpg,nolink,25x25,Living);|12|
|~|&gt;|&gt;|&gt;|&gt;|&gt;|BGCOLOR(#F5F5F5):斧と盾を持つ軽歩兵。より接近戦に特化している|
</v>
      </c>
    </row>
    <row r="284" spans="1:36" x14ac:dyDescent="0.15">
      <c r="A284" t="str">
        <f t="shared" si="10"/>
        <v>-</v>
      </c>
      <c r="B284" t="s">
        <v>2893</v>
      </c>
      <c r="C284" t="s">
        <v>6465</v>
      </c>
      <c r="D284" t="s">
        <v>6501</v>
      </c>
      <c r="E284" t="s">
        <v>6511</v>
      </c>
      <c r="F284">
        <v>25</v>
      </c>
      <c r="G284">
        <v>12</v>
      </c>
      <c r="H284">
        <v>18</v>
      </c>
      <c r="I284" t="s">
        <v>6466</v>
      </c>
      <c r="L284" t="s">
        <v>6502</v>
      </c>
      <c r="N284" t="s">
        <v>6512</v>
      </c>
      <c r="P284" s="20">
        <v>1</v>
      </c>
      <c r="Z284" s="33">
        <v>12</v>
      </c>
      <c r="AA284" s="21">
        <v>65</v>
      </c>
      <c r="AE284" s="21" t="s">
        <v>6482</v>
      </c>
      <c r="AJ284" s="26" t="str">
        <f t="shared" si="9"/>
        <v xml:space="preserve">|BGCOLOR(#F5F5F5):Sidhe Warrior|歩兵|&amp;ref(Nation/C_Gold.jpg,nolink,25x25,Gold);25&amp;ref(Nation/C_Resource.jpg,nolink,25x25,Resource);12&amp;ref(Nation/C_Recruitment.jpg,nolink,25x25,Recruitment Point);18|&amp;ref(Nation/R_Fort.jpg,nolink,25x25,Land Fortress);||&amp;ref(Nation/LivingLead.jpg,nolink,25x25,Living);|12&amp;ref(Nation/Stealthy.jpg,nolink,25x25,Stealthy (65));&amp;ref(Nation/Forest-Survival.jpg,nolink,25x25,Forest Survival);|
|~|&gt;|&gt;|&gt;|&gt;|&gt;|BGCOLOR(#F5F5F5):槍、投槍、盾を持つ歩兵。鏡像を纏い接近戦では非常に強い|
</v>
      </c>
    </row>
    <row r="285" spans="1:36" x14ac:dyDescent="0.15">
      <c r="A285" t="str">
        <f t="shared" si="10"/>
        <v>EA Tir na n'Og 兵士 E</v>
      </c>
      <c r="B285" t="s">
        <v>2893</v>
      </c>
      <c r="C285" t="s">
        <v>6465</v>
      </c>
      <c r="D285" t="s">
        <v>6501</v>
      </c>
      <c r="E285" t="s">
        <v>6513</v>
      </c>
      <c r="F285">
        <v>40</v>
      </c>
      <c r="G285">
        <v>22</v>
      </c>
      <c r="H285">
        <v>22</v>
      </c>
      <c r="I285" t="s">
        <v>6494</v>
      </c>
      <c r="K285" t="s">
        <v>6514</v>
      </c>
      <c r="L285" t="s">
        <v>6502</v>
      </c>
      <c r="M285" t="s">
        <v>6480</v>
      </c>
      <c r="N285" t="s">
        <v>6515</v>
      </c>
      <c r="P285" s="20">
        <v>1</v>
      </c>
      <c r="Z285" s="33">
        <v>12</v>
      </c>
      <c r="AA285" s="21">
        <v>65</v>
      </c>
      <c r="AE285" s="21" t="s">
        <v>6482</v>
      </c>
      <c r="AJ285" s="26" t="str">
        <f t="shared" si="9"/>
        <v xml:space="preserve">|BGCOLOR(#F5F5F5):Tuatha Warrior|歩兵&amp;ref(Nation/Sacred.jpg,nolink,25x25,Sacred);|&amp;ref(Nation/C_Gold.jpg,nolink,25x25,Gold);40&amp;ref(Nation/C_Resource.jpg,nolink,25x25,Resource);22&amp;ref(Nation/C_Recruitment.jpg,nolink,25x25,Recruitment Point);22|&amp;ref(Nation/R_Capital.jpg,nolink,25x25,National Capital);|&amp;ref(Spell/P_Holy.jpg,nolink,25x25,Temple Needed);|&amp;ref(Nation/LivingLead.jpg,nolink,25x25,Living);|12&amp;ref(Nation/Stealthy.jpg,nolink,25x25,Stealthy (65));&amp;ref(Nation/Forest-Survival.jpg,nolink,25x25,Forest Survival);|
|~|&gt;|&gt;|&gt;|&gt;|&gt;|BGCOLOR(#F5F5F5):魔法の槍、投槍、盾を持つ歩兵。鏡像と高い戦闘技能は凶悪|
</v>
      </c>
    </row>
    <row r="286" spans="1:36" x14ac:dyDescent="0.15">
      <c r="A286" t="str">
        <f t="shared" si="10"/>
        <v>EA Fomoria 指揮官 S</v>
      </c>
      <c r="B286" t="s">
        <v>2893</v>
      </c>
      <c r="C286" t="s">
        <v>6582</v>
      </c>
      <c r="D286" t="s">
        <v>6573</v>
      </c>
      <c r="E286" t="s">
        <v>6567</v>
      </c>
      <c r="F286">
        <v>25</v>
      </c>
      <c r="G286">
        <v>12</v>
      </c>
      <c r="H286">
        <v>1</v>
      </c>
      <c r="I286" t="s">
        <v>6568</v>
      </c>
      <c r="L286" t="s">
        <v>6569</v>
      </c>
      <c r="N286" t="s">
        <v>6570</v>
      </c>
      <c r="O286" s="24">
        <v>0</v>
      </c>
      <c r="P286" s="20">
        <v>0</v>
      </c>
      <c r="Q286" s="21">
        <v>0</v>
      </c>
      <c r="R286" s="29">
        <v>0</v>
      </c>
      <c r="Z286" s="33">
        <v>14</v>
      </c>
      <c r="AA286" s="21">
        <v>50</v>
      </c>
      <c r="AE286" s="21" t="s">
        <v>6571</v>
      </c>
      <c r="AJ286" s="26" t="str">
        <f t="shared" si="9"/>
        <v xml:space="preserve">|BGCOLOR(#F5F5F5):Fir Bolg Scout|斥候|&amp;ref(Nation/C_Gold.jpg,nolink,25x25,Gold);25&amp;ref(Nation/C_Resource.jpg,nolink,25x25,Resource);12&amp;ref(Nation/C_Command.jpg,nolink,25x25,Commander Point);1|&amp;ref(Nation/R_Fort.jpg,nolink,25x25,Land Fortress);|||14&amp;ref(Nation/Stealthy.jpg,nolink,25x25,Stealthy (50));&amp;ref(Nation/Forest-Survival.jpg,nolink,25x25,Forest Survival);&amp;ref(Nation/Mountain-Survival.jpg,nolink,25x25,Mountain Survival);|
|~|&gt;|&gt;|&gt;|&gt;|&gt;|BGCOLOR(#F5F5F5):装備が整った斥候。斥候としては無駄に高価なだけ|
</v>
      </c>
    </row>
    <row r="287" spans="1:36" x14ac:dyDescent="0.15">
      <c r="A287" t="str">
        <f t="shared" si="10"/>
        <v>-</v>
      </c>
      <c r="B287" t="s">
        <v>2893</v>
      </c>
      <c r="C287" t="s">
        <v>6582</v>
      </c>
      <c r="D287" t="s">
        <v>6573</v>
      </c>
      <c r="E287" t="s">
        <v>6572</v>
      </c>
      <c r="F287">
        <v>40</v>
      </c>
      <c r="G287">
        <v>12</v>
      </c>
      <c r="H287">
        <v>1</v>
      </c>
      <c r="I287" t="s">
        <v>6568</v>
      </c>
      <c r="L287" t="s">
        <v>6573</v>
      </c>
      <c r="N287" t="s">
        <v>6574</v>
      </c>
      <c r="O287" s="24">
        <v>2</v>
      </c>
      <c r="P287" s="20">
        <v>60</v>
      </c>
      <c r="Q287" s="21">
        <v>0</v>
      </c>
      <c r="R287" s="29">
        <v>0</v>
      </c>
      <c r="Z287" s="33">
        <v>14</v>
      </c>
      <c r="AJ287" s="26" t="str">
        <f t="shared" si="9"/>
        <v xml:space="preserve">|BGCOLOR(#F5F5F5):Fir Bolg Champion|指揮官|&amp;ref(Nation/C_Gold.jpg,nolink,25x25,Gold);40&amp;ref(Nation/C_Resource.jpg,nolink,25x25,Resource);12&amp;ref(Nation/C_Command.jpg,nolink,25x25,Commander Point);1|&amp;ref(Nation/R_Fort.jpg,nolink,25x25,Land Fortress);||&amp;ref(Nation/Squad.jpg,nolink,25x25,Squad);2&amp;ref(Nation/LivingLead.jpg,nolink,25x25,Leadership);60|14|
|~|&gt;|&gt;|&gt;|&gt;|&gt;|BGCOLOR(#F5F5F5):標準的な指揮官。手頃な値段と雇用条件|
</v>
      </c>
    </row>
    <row r="288" spans="1:36" x14ac:dyDescent="0.15">
      <c r="A288" t="str">
        <f t="shared" si="10"/>
        <v>-</v>
      </c>
      <c r="B288" t="s">
        <v>2893</v>
      </c>
      <c r="C288" t="s">
        <v>6582</v>
      </c>
      <c r="D288" t="s">
        <v>6573</v>
      </c>
      <c r="E288" t="s">
        <v>6575</v>
      </c>
      <c r="F288">
        <v>70</v>
      </c>
      <c r="G288">
        <v>2</v>
      </c>
      <c r="H288">
        <v>2</v>
      </c>
      <c r="I288" t="s">
        <v>6568</v>
      </c>
      <c r="J288" t="s">
        <v>6576</v>
      </c>
      <c r="L288" t="s">
        <v>6577</v>
      </c>
      <c r="N288" t="s">
        <v>6578</v>
      </c>
      <c r="O288" s="24">
        <v>1</v>
      </c>
      <c r="P288" s="20">
        <v>10</v>
      </c>
      <c r="Q288" s="21">
        <v>10</v>
      </c>
      <c r="R288" s="29">
        <v>0</v>
      </c>
      <c r="Z288" s="33">
        <v>16</v>
      </c>
      <c r="AJ288" s="26" t="str">
        <f t="shared" si="9"/>
        <v xml:space="preserve">|BGCOLOR(#F5F5F5):Fir Bolg Druid|魔術師|&amp;ref(Nation/C_Gold.jpg,nolink,25x25,Gold);70&amp;ref(Nation/C_Resource.jpg,nolink,25x25,Resource);2&amp;ref(Nation/C_Command.jpg,nolink,25x25,Commander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
|~|&gt;|&gt;|&gt;|&gt;|&gt;|BGCOLOR(#F5F5F5):風などの魔法技能を持つ。雇用しやすく研究向け|
</v>
      </c>
    </row>
    <row r="289" spans="1:36" x14ac:dyDescent="0.15">
      <c r="A289" t="str">
        <f t="shared" si="10"/>
        <v>-</v>
      </c>
      <c r="B289" t="s">
        <v>2893</v>
      </c>
      <c r="C289" t="s">
        <v>6582</v>
      </c>
      <c r="D289" t="s">
        <v>6573</v>
      </c>
      <c r="E289" t="s">
        <v>6579</v>
      </c>
      <c r="F289">
        <v>45</v>
      </c>
      <c r="G289">
        <v>19</v>
      </c>
      <c r="H289">
        <v>1</v>
      </c>
      <c r="I289" t="s">
        <v>6568</v>
      </c>
      <c r="L289" t="s">
        <v>6569</v>
      </c>
      <c r="N289" t="s">
        <v>6580</v>
      </c>
      <c r="O289" s="24">
        <v>0</v>
      </c>
      <c r="P289" s="20">
        <v>0</v>
      </c>
      <c r="Q289" s="20">
        <v>0</v>
      </c>
      <c r="R289" s="29">
        <v>0</v>
      </c>
      <c r="Z289" s="33">
        <v>16</v>
      </c>
      <c r="AA289" s="20">
        <v>40</v>
      </c>
      <c r="AE289" s="20" t="s">
        <v>6581</v>
      </c>
      <c r="AJ289" s="26" t="str">
        <f t="shared" si="9"/>
        <v xml:space="preserve">|BGCOLOR(#F5F5F5):Fomorian Scout|斥候|&amp;ref(Nation/C_Gold.jpg,nolink,25x25,Gold);45&amp;ref(Nation/C_Resource.jpg,nolink,25x25,Resource);19&amp;ref(Nation/C_Command.jpg,nolink,25x25,Commander Point);1|&amp;ref(Nation/R_Fort.jpg,nolink,25x25,Land Fortress);|||16&amp;ref(Nation/Stealthy.jpg,nolink,25x25,Stealthy (40));&amp;ref(Nation/Forest-Survival.jpg,nolink,25x25,Forest Survival);&amp;ref(Nation/Mountain-Survival.jpg,nolink,25x25,Mountain Survival);|
|~|&gt;|&gt;|&gt;|&gt;|&gt;|BGCOLOR(#F5F5F5):巨人の斥候。普通の偵察目的だとあまり利点がない|
</v>
      </c>
    </row>
    <row r="290" spans="1:36" x14ac:dyDescent="0.15">
      <c r="A290" t="str">
        <f t="shared" si="10"/>
        <v>-</v>
      </c>
      <c r="B290" t="s">
        <v>2893</v>
      </c>
      <c r="C290" t="s">
        <v>6582</v>
      </c>
      <c r="D290" t="s">
        <v>6573</v>
      </c>
      <c r="E290" t="s">
        <v>6583</v>
      </c>
      <c r="F290">
        <v>60</v>
      </c>
      <c r="G290">
        <v>29</v>
      </c>
      <c r="H290">
        <v>1</v>
      </c>
      <c r="I290" t="s">
        <v>6568</v>
      </c>
      <c r="L290" t="s">
        <v>6573</v>
      </c>
      <c r="N290" t="s">
        <v>6584</v>
      </c>
      <c r="O290" s="24">
        <v>2</v>
      </c>
      <c r="P290" s="20">
        <v>60</v>
      </c>
      <c r="Q290" s="20">
        <v>0</v>
      </c>
      <c r="R290" s="29">
        <v>0</v>
      </c>
      <c r="Z290" s="33">
        <v>14</v>
      </c>
      <c r="AJ290" s="26" t="str">
        <f t="shared" si="9"/>
        <v xml:space="preserve">|BGCOLOR(#F5F5F5):Fomorian Champion|指揮官|&amp;ref(Nation/C_Gold.jpg,nolink,25x25,Gold);60&amp;ref(Nation/C_Resource.jpg,nolink,25x25,Resource);29&amp;ref(Nation/C_Command.jpg,nolink,25x25,Commander Point);1|&amp;ref(Nation/R_Fort.jpg,nolink,25x25,Land Fortress);||&amp;ref(Nation/Squad.jpg,nolink,25x25,Squad);2&amp;ref(Nation/LivingLead.jpg,nolink,25x25,Leadership);60|14|
|~|&gt;|&gt;|&gt;|&gt;|&gt;|BGCOLOR(#F5F5F5):巨人の指揮官。丈夫で倒されにくい|
</v>
      </c>
    </row>
    <row r="291" spans="1:36" x14ac:dyDescent="0.15">
      <c r="A291" t="str">
        <f t="shared" si="10"/>
        <v>-</v>
      </c>
      <c r="B291" t="s">
        <v>2893</v>
      </c>
      <c r="C291" t="s">
        <v>6582</v>
      </c>
      <c r="D291" t="s">
        <v>6573</v>
      </c>
      <c r="E291" t="s">
        <v>6585</v>
      </c>
      <c r="F291">
        <v>130</v>
      </c>
      <c r="G291">
        <v>29</v>
      </c>
      <c r="H291">
        <v>1</v>
      </c>
      <c r="I291" t="s">
        <v>6568</v>
      </c>
      <c r="K291" t="s">
        <v>6589</v>
      </c>
      <c r="L291" t="s">
        <v>6586</v>
      </c>
      <c r="M291" t="s">
        <v>6588</v>
      </c>
      <c r="N291" t="s">
        <v>6587</v>
      </c>
      <c r="O291" s="24">
        <v>3</v>
      </c>
      <c r="P291" s="20">
        <v>80</v>
      </c>
      <c r="Q291" s="20">
        <v>0</v>
      </c>
      <c r="R291" s="29">
        <v>0</v>
      </c>
      <c r="Z291" s="33">
        <v>14</v>
      </c>
      <c r="AJ291" s="26" t="str">
        <f t="shared" si="9"/>
        <v xml:space="preserve">|BGCOLOR(#F5F5F5):Unmarked Champion|聖職者&amp;ref(Nation/Sacred.jpg,nolink,25x25,Sacred);|&amp;ref(Nation/C_Gold.jpg,nolink,25x25,Gold);130&amp;ref(Nation/C_Resource.jpg,nolink,25x25,Resource);29&amp;ref(Nation/C_Command.jpg,nolink,25x25,Commander Point);1|&amp;ref(Nation/R_Fort.jpg,nolink,25x25,Land Fortress);|&amp;ref(Spell/P_Holy.jpg,nolink,25x25,Temple Needed);|&amp;ref(Nation/Squad.jpg,nolink,25x25,Squad);3&amp;ref(Nation/LivingLead.jpg,nolink,25x25,Leadership);80|14|
|~|&gt;|&gt;|&gt;|&gt;|&gt;|BGCOLOR(#F5F5F5):レベル1の聖職者。上位指揮官も兼任する|
</v>
      </c>
    </row>
    <row r="292" spans="1:36" x14ac:dyDescent="0.15">
      <c r="A292" t="str">
        <f t="shared" si="10"/>
        <v>-</v>
      </c>
      <c r="B292" t="s">
        <v>2893</v>
      </c>
      <c r="C292" t="s">
        <v>6582</v>
      </c>
      <c r="D292" t="s">
        <v>6573</v>
      </c>
      <c r="E292" t="s">
        <v>6590</v>
      </c>
      <c r="F292">
        <v>200</v>
      </c>
      <c r="G292">
        <v>3</v>
      </c>
      <c r="H292">
        <v>2</v>
      </c>
      <c r="I292" t="s">
        <v>6568</v>
      </c>
      <c r="J292" t="s">
        <v>6576</v>
      </c>
      <c r="K292" t="s">
        <v>6591</v>
      </c>
      <c r="L292" t="s">
        <v>6586</v>
      </c>
      <c r="M292" t="s">
        <v>6588</v>
      </c>
      <c r="N292" t="s">
        <v>6592</v>
      </c>
      <c r="O292" s="24">
        <v>1</v>
      </c>
      <c r="P292" s="20">
        <v>10</v>
      </c>
      <c r="Q292" s="20" t="s">
        <v>6593</v>
      </c>
      <c r="R292" s="29" t="s">
        <v>6594</v>
      </c>
      <c r="Z292" s="33">
        <v>18</v>
      </c>
      <c r="AJ292" s="26" t="str">
        <f t="shared" si="9"/>
        <v xml:space="preserve">|BGCOLOR(#F5F5F5):Fomorian Druid|聖職者&amp;ref(Nation/Sacred.jpg,nolink,25x25,Sacred);|&amp;ref(Nation/C_Gold.jpg,nolink,25x25,Gold);200&amp;ref(Nation/C_Resource.jpg,nolink,25x25,Resource);3&amp;ref(Nation/C_Command.jpg,nolink,25x25,Commander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Leadership);0+|18|
|~|&gt;|&gt;|&gt;|&gt;|&gt;|BGCOLOR(#F5F5F5):レベル1の聖職者。風などの魔法技能も持つ|
</v>
      </c>
    </row>
    <row r="293" spans="1:36" x14ac:dyDescent="0.15">
      <c r="A293" t="str">
        <f t="shared" si="10"/>
        <v>-</v>
      </c>
      <c r="B293" t="s">
        <v>2893</v>
      </c>
      <c r="C293" t="s">
        <v>6582</v>
      </c>
      <c r="D293" t="s">
        <v>6573</v>
      </c>
      <c r="E293" t="s">
        <v>6595</v>
      </c>
      <c r="F293">
        <v>480</v>
      </c>
      <c r="G293">
        <v>37</v>
      </c>
      <c r="H293">
        <v>4</v>
      </c>
      <c r="I293" t="s">
        <v>6596</v>
      </c>
      <c r="J293" t="s">
        <v>6576</v>
      </c>
      <c r="K293" t="s">
        <v>6589</v>
      </c>
      <c r="L293" t="s">
        <v>6586</v>
      </c>
      <c r="M293" t="s">
        <v>6588</v>
      </c>
      <c r="N293" t="s">
        <v>6597</v>
      </c>
      <c r="O293" s="24">
        <v>4</v>
      </c>
      <c r="P293" s="20">
        <v>120</v>
      </c>
      <c r="Q293" s="20" t="s">
        <v>6598</v>
      </c>
      <c r="R293" s="29" t="s">
        <v>6599</v>
      </c>
      <c r="Z293" s="33">
        <v>18</v>
      </c>
      <c r="AD293" s="21" t="s">
        <v>6600</v>
      </c>
      <c r="AH293" s="21">
        <v>6999</v>
      </c>
      <c r="AI293" s="29">
        <v>50</v>
      </c>
      <c r="AJ293" s="26" t="str">
        <f t="shared" si="9"/>
        <v xml:space="preserve">|BGCOLOR(#F5F5F5):Fomorian King|聖職者&amp;ref(Nation/Sacred.jpg,nolink,25x25,Sacred);|&amp;ref(Nation/C_Gold.jpg,nolink,25x25,Gold);480&amp;ref(Nation/C_Resource.jpg,nolink,25x25,Resource);37&amp;ref(Nation/C_Command.jpg,nolink,25x25,Commander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Leadership);15+&amp;ref(Nation/UndeadLead.jpg,nolink,25x25,Undead Leadership);60+|18&amp;ref(Nation/Amphibian.jpg,nolink,25x25,Amphibian);&amp;ref(Nation/Sailing.jpg,nolink,25x25,Sailing (size points 999, max size 6));&amp;ref(Nation/Gift-of-Water-Breathing.jpg,nolink,25x25,Gift of Water Breathing (50 size points));|
|~|&gt;|&gt;|&gt;|&gt;|&gt;|BGCOLOR(#F5F5F5):レベル2の聖職者。高い魔力に航海技能持ちの最上位指揮官も兼ねる|
</v>
      </c>
    </row>
    <row r="294" spans="1:36" x14ac:dyDescent="0.15">
      <c r="A294" t="str">
        <f t="shared" si="10"/>
        <v>-</v>
      </c>
      <c r="B294" t="s">
        <v>2893</v>
      </c>
      <c r="C294" t="s">
        <v>6582</v>
      </c>
      <c r="D294" t="s">
        <v>6573</v>
      </c>
      <c r="E294" t="s">
        <v>6601</v>
      </c>
      <c r="F294">
        <v>175</v>
      </c>
      <c r="G294">
        <v>25</v>
      </c>
      <c r="H294">
        <v>2</v>
      </c>
      <c r="I294" t="s">
        <v>6596</v>
      </c>
      <c r="J294" t="s">
        <v>6589</v>
      </c>
      <c r="K294" t="s">
        <v>6589</v>
      </c>
      <c r="L294" t="s">
        <v>6586</v>
      </c>
      <c r="M294" t="s">
        <v>6588</v>
      </c>
      <c r="N294" t="s">
        <v>6602</v>
      </c>
      <c r="O294" s="24">
        <v>3</v>
      </c>
      <c r="P294" s="20">
        <v>80</v>
      </c>
      <c r="Q294" s="20">
        <v>5</v>
      </c>
      <c r="R294" s="29">
        <v>30</v>
      </c>
      <c r="Z294" s="33">
        <v>14</v>
      </c>
      <c r="AA294" s="21">
        <v>65</v>
      </c>
      <c r="AJ294" s="26" t="str">
        <f t="shared" si="9"/>
        <v xml:space="preserve">|BGCOLOR(#F5F5F5):Nemedian Champion|聖職者&amp;ref(Nation/Sacred.jpg,nolink,25x25,Sacred);|&amp;ref(Nation/C_Gold.jpg,nolink,25x25,Gold);175&amp;ref(Nation/C_Resource.jpg,nolink,25x25,Resource);25&amp;ref(Nation/C_Command.jpg,nolink,25x25,Commander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Leadership);5&amp;ref(Nation/UndeadLead.jpg,nolink,25x25,Undead Leadership);30|14&amp;ref(Nation/Stealthy.jpg,nolink,25x25,Stealthy (65));|
|~|&gt;|&gt;|&gt;|&gt;|&gt;|BGCOLOR(#F5F5F5):レベル1の聖職者。風と死の魔法技能も持ち上位指揮官も兼任|
</v>
      </c>
    </row>
    <row r="295" spans="1:36" x14ac:dyDescent="0.15">
      <c r="A295" t="str">
        <f t="shared" si="10"/>
        <v>EA Fomoria 指揮官 E</v>
      </c>
      <c r="B295" t="s">
        <v>2893</v>
      </c>
      <c r="C295" t="s">
        <v>6582</v>
      </c>
      <c r="D295" t="s">
        <v>6573</v>
      </c>
      <c r="E295" t="s">
        <v>6603</v>
      </c>
      <c r="F295">
        <v>245</v>
      </c>
      <c r="G295">
        <v>1</v>
      </c>
      <c r="H295">
        <v>2</v>
      </c>
      <c r="I295" t="s">
        <v>6596</v>
      </c>
      <c r="J295" t="s">
        <v>6576</v>
      </c>
      <c r="L295" t="s">
        <v>6577</v>
      </c>
      <c r="N295" t="s">
        <v>6604</v>
      </c>
      <c r="O295" s="24">
        <v>1</v>
      </c>
      <c r="P295" s="20">
        <v>10</v>
      </c>
      <c r="Q295" s="21" t="s">
        <v>6593</v>
      </c>
      <c r="R295" s="29" t="s">
        <v>6599</v>
      </c>
      <c r="Z295" s="33">
        <v>16</v>
      </c>
      <c r="AA295" s="21">
        <v>65</v>
      </c>
      <c r="AJ295" s="26" t="str">
        <f t="shared" si="9"/>
        <v xml:space="preserve">|BGCOLOR(#F5F5F5):Nemedian Sorceress|魔術師|&amp;ref(Nation/C_Gold.jpg,nolink,25x25,Gold);245&amp;ref(Nation/C_Resource.jpg,nolink,25x25,Resource);1&amp;ref(Nation/C_Command.jpg,nolink,25x25,Commander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Leadership);60+|16&amp;ref(Nation/Stealthy.jpg,nolink,25x25,Stealthy (65));|
|~|&gt;|&gt;|&gt;|&gt;|&gt;|BGCOLOR(#F5F5F5):風や死などの魔法技能を持つ。詠唱は長いが疲れにくい|
</v>
      </c>
    </row>
    <row r="296" spans="1:36" x14ac:dyDescent="0.15">
      <c r="A296" t="str">
        <f t="shared" si="10"/>
        <v>EA Fomoria 兵士 S</v>
      </c>
      <c r="B296" t="s">
        <v>2893</v>
      </c>
      <c r="C296" t="s">
        <v>6582</v>
      </c>
      <c r="D296" t="s">
        <v>6605</v>
      </c>
      <c r="E296" t="s">
        <v>6606</v>
      </c>
      <c r="F296">
        <v>11</v>
      </c>
      <c r="G296">
        <v>2</v>
      </c>
      <c r="H296">
        <v>12</v>
      </c>
      <c r="I296" t="s">
        <v>6568</v>
      </c>
      <c r="L296" t="s">
        <v>6607</v>
      </c>
      <c r="N296" t="s">
        <v>6608</v>
      </c>
      <c r="P296" s="20">
        <v>1</v>
      </c>
      <c r="Z296" s="33">
        <v>14</v>
      </c>
      <c r="AJ296" s="26" t="str">
        <f t="shared" si="9"/>
        <v xml:space="preserve">|BGCOLOR(#F5F5F5):Fir Bolg Slinger|射手|&amp;ref(Nation/C_Gold.jpg,nolink,25x25,Gold);11&amp;ref(Nation/C_Resource.jpg,nolink,25x25,Resource);2&amp;ref(Nation/C_Recruitment.jpg,nolink,25x25,Recruitment Point);12|&amp;ref(Nation/R_Fort.jpg,nolink,25x25,Land Fortress);||&amp;ref(Nation/LivingLead.jpg,nolink,25x25,Living);|14|
|~|&gt;|&gt;|&gt;|&gt;|&gt;|BGCOLOR(#F5F5F5):高精度の投石部隊。軽装の敵が相手なら使える|
</v>
      </c>
    </row>
    <row r="297" spans="1:36" x14ac:dyDescent="0.15">
      <c r="A297" t="str">
        <f t="shared" si="10"/>
        <v>-</v>
      </c>
      <c r="B297" t="s">
        <v>2893</v>
      </c>
      <c r="C297" t="s">
        <v>6582</v>
      </c>
      <c r="D297" t="s">
        <v>6605</v>
      </c>
      <c r="E297" t="s">
        <v>6609</v>
      </c>
      <c r="F297">
        <v>13</v>
      </c>
      <c r="G297">
        <v>10</v>
      </c>
      <c r="H297">
        <v>15</v>
      </c>
      <c r="I297" t="s">
        <v>6568</v>
      </c>
      <c r="L297" t="s">
        <v>6610</v>
      </c>
      <c r="N297" t="s">
        <v>6611</v>
      </c>
      <c r="P297" s="20">
        <v>1</v>
      </c>
      <c r="Z297" s="33">
        <v>12</v>
      </c>
      <c r="AJ297" s="26" t="str">
        <f t="shared" si="9"/>
        <v xml:space="preserve">|BGCOLOR(#F5F5F5):Fir Bolg Warrior|歩兵|&amp;ref(Nation/C_Gold.jpg,nolink,25x25,Gold);13&amp;ref(Nation/C_Resource.jpg,nolink,25x25,Resource);10&amp;ref(Nation/C_Recruitment.jpg,nolink,25x25,Recruitment Point);15|&amp;ref(Nation/R_Fort.jpg,nolink,25x25,Land Fortress);||&amp;ref(Nation/LivingLead.jpg,nolink,25x25,Living);|12|
|~|&gt;|&gt;|&gt;|&gt;|&gt;|BGCOLOR(#F5F5F5):斧と盾を持つ軽歩兵。攻撃力と命中率は侮り難い|
</v>
      </c>
    </row>
    <row r="298" spans="1:36" x14ac:dyDescent="0.15">
      <c r="A298" t="str">
        <f t="shared" si="10"/>
        <v>-</v>
      </c>
      <c r="B298" t="s">
        <v>2893</v>
      </c>
      <c r="C298" t="s">
        <v>6582</v>
      </c>
      <c r="D298" t="s">
        <v>6605</v>
      </c>
      <c r="E298" t="s">
        <v>6612</v>
      </c>
      <c r="F298">
        <v>13</v>
      </c>
      <c r="G298">
        <v>10</v>
      </c>
      <c r="H298">
        <v>15</v>
      </c>
      <c r="I298" t="s">
        <v>6568</v>
      </c>
      <c r="L298" t="s">
        <v>6610</v>
      </c>
      <c r="N298" t="s">
        <v>6613</v>
      </c>
      <c r="P298" s="20">
        <v>1</v>
      </c>
      <c r="Z298" s="33">
        <v>12</v>
      </c>
      <c r="AJ298" s="26" t="str">
        <f t="shared" si="9"/>
        <v xml:space="preserve">|BGCOLOR(#F5F5F5):Fir Bolg Warrior|歩兵|&amp;ref(Nation/C_Gold.jpg,nolink,25x25,Gold);13&amp;ref(Nation/C_Resource.jpg,nolink,25x25,Resource);10&amp;ref(Nation/C_Recruitment.jpg,nolink,25x25,Recruitment Point);15|&amp;ref(Nation/R_Fort.jpg,nolink,25x25,Land Fortress);||&amp;ref(Nation/LivingLead.jpg,nolink,25x25,Living);|12|
|~|&gt;|&gt;|&gt;|&gt;|&gt;|BGCOLOR(#F5F5F5):槍、投槍、盾を持つ軽歩兵。防御力は欠くが戦闘技能は高い|
</v>
      </c>
    </row>
    <row r="299" spans="1:36" x14ac:dyDescent="0.15">
      <c r="A299" t="str">
        <f t="shared" si="10"/>
        <v>-</v>
      </c>
      <c r="B299" t="s">
        <v>2893</v>
      </c>
      <c r="C299" t="s">
        <v>6582</v>
      </c>
      <c r="D299" t="s">
        <v>6605</v>
      </c>
      <c r="E299" t="s">
        <v>6614</v>
      </c>
      <c r="F299">
        <v>15</v>
      </c>
      <c r="G299">
        <v>3</v>
      </c>
      <c r="H299">
        <v>7</v>
      </c>
      <c r="I299" t="s">
        <v>6568</v>
      </c>
      <c r="L299" t="s">
        <v>6610</v>
      </c>
      <c r="N299" t="s">
        <v>6615</v>
      </c>
      <c r="P299" s="20">
        <v>1</v>
      </c>
      <c r="Z299" s="33">
        <v>12</v>
      </c>
      <c r="AJ299" s="26" t="str">
        <f t="shared" si="9"/>
        <v xml:space="preserve">|BGCOLOR(#F5F5F5):Fomorian Militia|歩兵|&amp;ref(Nation/C_Gold.jpg,nolink,25x25,Gold);15&amp;ref(Nation/C_Resource.jpg,nolink,25x25,Resource);3&amp;ref(Nation/C_Recruitment.jpg,nolink,25x25,Recruitment Point);7|&amp;ref(Nation/R_Fort.jpg,nolink,25x25,Land Fortress);||&amp;ref(Nation/LivingLead.jpg,nolink,25x25,Living);|12|
|~|&gt;|&gt;|&gt;|&gt;|&gt;|BGCOLOR(#F5F5F5):槍を持つ民兵。大型な上に戦闘技能が低く障害持ちも多い|
</v>
      </c>
    </row>
    <row r="300" spans="1:36" x14ac:dyDescent="0.15">
      <c r="A300" t="str">
        <f t="shared" si="10"/>
        <v>-</v>
      </c>
      <c r="B300" t="s">
        <v>2893</v>
      </c>
      <c r="C300" t="s">
        <v>6582</v>
      </c>
      <c r="D300" t="s">
        <v>6605</v>
      </c>
      <c r="E300" t="s">
        <v>6616</v>
      </c>
      <c r="F300">
        <v>20</v>
      </c>
      <c r="G300">
        <v>15</v>
      </c>
      <c r="H300">
        <v>11</v>
      </c>
      <c r="I300" t="s">
        <v>6568</v>
      </c>
      <c r="L300" t="s">
        <v>6610</v>
      </c>
      <c r="N300" t="s">
        <v>6617</v>
      </c>
      <c r="P300" s="20">
        <v>1</v>
      </c>
      <c r="Z300" s="33">
        <v>14</v>
      </c>
      <c r="AJ300" s="26" t="str">
        <f t="shared" si="9"/>
        <v xml:space="preserve">|BGCOLOR(#F5F5F5):Fomorian Javelinist|歩兵|&amp;ref(Nation/C_Gold.jpg,nolink,25x25,Gold);20&amp;ref(Nation/C_Resource.jpg,nolink,25x25,Resource);15&amp;ref(Nation/C_Recruitment.jpg,nolink,25x25,Recruitment Point);11|&amp;ref(Nation/R_Fort.jpg,nolink,25x25,Land Fortress);||&amp;ref(Nation/LivingLead.jpg,nolink,25x25,Living);|14|
|~|&gt;|&gt;|&gt;|&gt;|&gt;|BGCOLOR(#F5F5F5):槍と投槍を持つ歩兵。巨人の力による投擲は強烈|
</v>
      </c>
    </row>
    <row r="301" spans="1:36" x14ac:dyDescent="0.15">
      <c r="A301" t="str">
        <f t="shared" si="10"/>
        <v>-</v>
      </c>
      <c r="B301" t="s">
        <v>2893</v>
      </c>
      <c r="C301" t="s">
        <v>6582</v>
      </c>
      <c r="D301" t="s">
        <v>6605</v>
      </c>
      <c r="E301" t="s">
        <v>6618</v>
      </c>
      <c r="F301">
        <v>20</v>
      </c>
      <c r="G301">
        <v>17</v>
      </c>
      <c r="H301">
        <v>11</v>
      </c>
      <c r="I301" t="s">
        <v>6568</v>
      </c>
      <c r="L301" t="s">
        <v>6610</v>
      </c>
      <c r="N301" t="s">
        <v>6619</v>
      </c>
      <c r="P301" s="20">
        <v>1</v>
      </c>
      <c r="Z301" s="33">
        <v>14</v>
      </c>
      <c r="AJ301" s="26" t="str">
        <f t="shared" si="9"/>
        <v xml:space="preserve">|BGCOLOR(#F5F5F5):Fomorian Spearman|歩兵|&amp;ref(Nation/C_Gold.jpg,nolink,25x25,Gold);20&amp;ref(Nation/C_Resource.jpg,nolink,25x25,Resource);17&amp;ref(Nation/C_Recruitment.jpg,nolink,25x25,Recruitment Point);11|&amp;ref(Nation/R_Fort.jpg,nolink,25x25,Land Fortress);||&amp;ref(Nation/LivingLead.jpg,nolink,25x25,Living);|14|
|~|&gt;|&gt;|&gt;|&gt;|&gt;|BGCOLOR(#F5F5F5):槍と盾を持つ歩兵。数に押されやすいが一撃は強力|
</v>
      </c>
    </row>
    <row r="302" spans="1:36" x14ac:dyDescent="0.15">
      <c r="A302" t="str">
        <f t="shared" si="10"/>
        <v>-</v>
      </c>
      <c r="B302" t="s">
        <v>2893</v>
      </c>
      <c r="C302" t="s">
        <v>6582</v>
      </c>
      <c r="D302" t="s">
        <v>6605</v>
      </c>
      <c r="E302" t="s">
        <v>6620</v>
      </c>
      <c r="F302">
        <v>30</v>
      </c>
      <c r="G302">
        <v>27</v>
      </c>
      <c r="H302">
        <v>17</v>
      </c>
      <c r="I302" t="s">
        <v>6568</v>
      </c>
      <c r="L302" t="s">
        <v>6610</v>
      </c>
      <c r="N302" t="s">
        <v>6621</v>
      </c>
      <c r="P302" s="20">
        <v>1</v>
      </c>
      <c r="Z302" s="33">
        <v>12</v>
      </c>
      <c r="AJ302" s="26" t="str">
        <f t="shared" si="9"/>
        <v xml:space="preserve">|BGCOLOR(#F5F5F5):Fomorian Warrior|歩兵|&amp;ref(Nation/C_Gold.jpg,nolink,25x25,Gold);30&amp;ref(Nation/C_Resource.jpg,nolink,25x25,Resource);27&amp;ref(Nation/C_Recruitment.jpg,nolink,25x25,Recruitment Point);17|&amp;ref(Nation/R_Fort.jpg,nolink,25x25,Land Fortress);||&amp;ref(Nation/LivingLead.jpg,nolink,25x25,Living);|12|
|~|&gt;|&gt;|&gt;|&gt;|&gt;|BGCOLOR(#F5F5F5):槍と盾を持つ重歩兵。下位に比べ障害持ちが少ない|
</v>
      </c>
    </row>
    <row r="303" spans="1:36" x14ac:dyDescent="0.15">
      <c r="A303" t="str">
        <f t="shared" si="10"/>
        <v>-</v>
      </c>
      <c r="B303" t="s">
        <v>2893</v>
      </c>
      <c r="C303" t="s">
        <v>6582</v>
      </c>
      <c r="D303" t="s">
        <v>6605</v>
      </c>
      <c r="E303" t="s">
        <v>6622</v>
      </c>
      <c r="F303">
        <v>55</v>
      </c>
      <c r="G303">
        <v>27</v>
      </c>
      <c r="H303">
        <v>28</v>
      </c>
      <c r="I303" t="s">
        <v>6596</v>
      </c>
      <c r="K303" t="s">
        <v>6576</v>
      </c>
      <c r="L303" t="s">
        <v>6610</v>
      </c>
      <c r="M303" t="s">
        <v>6588</v>
      </c>
      <c r="N303" t="s">
        <v>6623</v>
      </c>
      <c r="P303" s="20">
        <v>1</v>
      </c>
      <c r="Z303" s="33">
        <v>12</v>
      </c>
      <c r="AJ303" s="26" t="str">
        <f t="shared" si="9"/>
        <v xml:space="preserve">|BGCOLOR(#F5F5F5):Unmarked|歩兵&amp;ref(Nation/Sacred.jpg,nolink,25x25,Sacred);|&amp;ref(Nation/C_Gold.jpg,nolink,25x25,Gold);55&amp;ref(Nation/C_Resource.jpg,nolink,25x25,Resource);27&amp;ref(Nation/C_Recruitment.jpg,nolink,25x25,Recruitment Point);28|&amp;ref(Nation/R_Capital.jpg,nolink,25x25,National Capital);|&amp;ref(Spell/P_Holy.jpg,nolink,25x25,Temple Needed);|&amp;ref(Nation/LivingLead.jpg,nolink,25x25,Living);|12|
|~|&gt;|&gt;|&gt;|&gt;|&gt;|BGCOLOR(#F5F5F5):槍と盾を持つ重歩兵。障害を持たず戦闘技能も高い|
</v>
      </c>
    </row>
    <row r="304" spans="1:36" x14ac:dyDescent="0.15">
      <c r="A304" t="str">
        <f t="shared" si="10"/>
        <v>-</v>
      </c>
      <c r="B304" t="s">
        <v>2893</v>
      </c>
      <c r="C304" t="s">
        <v>6582</v>
      </c>
      <c r="D304" t="s">
        <v>6605</v>
      </c>
      <c r="E304" t="s">
        <v>6624</v>
      </c>
      <c r="F304">
        <v>75</v>
      </c>
      <c r="G304">
        <v>37</v>
      </c>
      <c r="H304">
        <v>37</v>
      </c>
      <c r="I304" t="s">
        <v>6596</v>
      </c>
      <c r="K304" t="s">
        <v>6576</v>
      </c>
      <c r="L304" t="s">
        <v>6610</v>
      </c>
      <c r="M304" t="s">
        <v>6588</v>
      </c>
      <c r="N304" t="s">
        <v>6625</v>
      </c>
      <c r="P304" s="20">
        <v>1</v>
      </c>
      <c r="Z304" s="33">
        <v>16</v>
      </c>
      <c r="AD304" s="21" t="s">
        <v>6600</v>
      </c>
      <c r="AJ304" s="26" t="str">
        <f t="shared" si="9"/>
        <v xml:space="preserve">|BGCOLOR(#F5F5F5):Fomorian Giant|歩兵&amp;ref(Nation/Sacred.jpg,nolink,25x25,Sacred);|&amp;ref(Nation/C_Gold.jpg,nolink,25x25,Gold);75&amp;ref(Nation/C_Resource.jpg,nolink,25x25,Resource);37&amp;ref(Nation/C_Recruitment.jpg,nolink,25x25,Recruitment Point);37|&amp;ref(Nation/R_Capital.jpg,nolink,25x25,National Capital);|&amp;ref(Spell/P_Holy.jpg,nolink,25x25,Temple Needed);|&amp;ref(Nation/LivingLead.jpg,nolink,25x25,Living);|16&amp;ref(Nation/Amphibian.jpg,nolink,25x25,Amphibian);|
|~|&gt;|&gt;|&gt;|&gt;|&gt;|BGCOLOR(#F5F5F5):槍、投槍、盾を持つ歩兵。巨人の中でも最大級の大きさを誇る|
</v>
      </c>
    </row>
    <row r="305" spans="1:36" x14ac:dyDescent="0.15">
      <c r="A305" t="str">
        <f t="shared" si="10"/>
        <v>EA Fomoria 兵士 E</v>
      </c>
      <c r="B305" t="s">
        <v>2893</v>
      </c>
      <c r="C305" t="s">
        <v>6582</v>
      </c>
      <c r="D305" t="s">
        <v>6605</v>
      </c>
      <c r="E305" t="s">
        <v>6626</v>
      </c>
      <c r="F305">
        <v>35</v>
      </c>
      <c r="G305">
        <v>22</v>
      </c>
      <c r="H305">
        <v>24</v>
      </c>
      <c r="I305" t="s">
        <v>6596</v>
      </c>
      <c r="L305" t="s">
        <v>6610</v>
      </c>
      <c r="N305" t="s">
        <v>6627</v>
      </c>
      <c r="P305" s="20">
        <v>1</v>
      </c>
      <c r="Z305" s="33">
        <v>12</v>
      </c>
      <c r="AA305" s="21">
        <v>65</v>
      </c>
      <c r="AJ305" s="26" t="str">
        <f t="shared" si="9"/>
        <v xml:space="preserve">|BGCOLOR(#F5F5F5):Nemedian Warrior|歩兵|&amp;ref(Nation/C_Gold.jpg,nolink,25x25,Gold);35&amp;ref(Nation/C_Resource.jpg,nolink,25x25,Resource);22&amp;ref(Nation/C_Recruitment.jpg,nolink,25x25,Recruitment Point);24|&amp;ref(Nation/R_Capital.jpg,nolink,25x25,National Capital);||&amp;ref(Nation/LivingLead.jpg,nolink,25x25,Living);|12&amp;ref(Nation/Stealthy.jpg,nolink,25x25,Stealthy (65));|
|~|&gt;|&gt;|&gt;|&gt;|&gt;|BGCOLOR(#F5F5F5):魔法の槍、投槍、盾を持つ歩兵。鏡像を纏い接近戦では凶悪な強さ|
</v>
      </c>
    </row>
    <row r="306" spans="1:36" x14ac:dyDescent="0.15">
      <c r="A306" t="str">
        <f t="shared" si="10"/>
        <v>EA Vanheim 指揮官 S</v>
      </c>
      <c r="B306" t="s">
        <v>2893</v>
      </c>
      <c r="C306" t="s">
        <v>6707</v>
      </c>
      <c r="D306" t="s">
        <v>6573</v>
      </c>
      <c r="E306" t="s">
        <v>6696</v>
      </c>
      <c r="F306">
        <v>40</v>
      </c>
      <c r="G306">
        <v>15</v>
      </c>
      <c r="H306">
        <v>1</v>
      </c>
      <c r="I306" t="s">
        <v>6568</v>
      </c>
      <c r="L306" t="s">
        <v>6569</v>
      </c>
      <c r="N306" t="s">
        <v>6697</v>
      </c>
      <c r="O306" s="24">
        <v>0</v>
      </c>
      <c r="P306" s="20">
        <v>0</v>
      </c>
      <c r="Q306" s="21">
        <v>0</v>
      </c>
      <c r="R306" s="29">
        <v>0</v>
      </c>
      <c r="Z306" s="33">
        <v>12</v>
      </c>
      <c r="AA306" s="21">
        <v>75</v>
      </c>
      <c r="AE306" s="21" t="s">
        <v>6698</v>
      </c>
      <c r="AJ306" s="26" t="str">
        <f t="shared" si="9"/>
        <v xml:space="preserve">|BGCOLOR(#F5F5F5):Van Scout|斥候|&amp;ref(Nation/C_Gold.jpg,nolink,25x25,Gold);40&amp;ref(Nation/C_Resource.jpg,nolink,25x25,Resource);15&amp;ref(Nation/C_Command.jpg,nolink,25x25,Commander Point);1|&amp;ref(Nation/R_Fort.jpg,nolink,25x25,Land Fortress);|||12&amp;ref(Nation/Stealthy.jpg,nolink,25x25,Stealthy (75));&amp;ref(Nation/Forest-Survival.jpg,nolink,25x25,Forest Survival);&amp;ref(Nation/Mountain-Survival.jpg,nolink,25x25,Mountain Survival);|
|~|&gt;|&gt;|&gt;|&gt;|&gt;|BGCOLOR(#F5F5F5):幻術に長けた斥候。高価だが隠れるのも上手い|
</v>
      </c>
    </row>
    <row r="307" spans="1:36" x14ac:dyDescent="0.15">
      <c r="A307" t="str">
        <f t="shared" si="10"/>
        <v>-</v>
      </c>
      <c r="B307" t="s">
        <v>2893</v>
      </c>
      <c r="C307" t="s">
        <v>6707</v>
      </c>
      <c r="D307" t="s">
        <v>6573</v>
      </c>
      <c r="E307" t="s">
        <v>6699</v>
      </c>
      <c r="F307">
        <v>140</v>
      </c>
      <c r="G307">
        <v>16</v>
      </c>
      <c r="H307">
        <v>2</v>
      </c>
      <c r="I307" t="s">
        <v>6568</v>
      </c>
      <c r="J307" t="s">
        <v>6576</v>
      </c>
      <c r="K307" t="s">
        <v>6589</v>
      </c>
      <c r="L307" t="s">
        <v>6586</v>
      </c>
      <c r="M307" t="s">
        <v>6588</v>
      </c>
      <c r="N307" t="s">
        <v>6700</v>
      </c>
      <c r="O307" s="24">
        <v>2</v>
      </c>
      <c r="P307" s="20">
        <v>60</v>
      </c>
      <c r="Q307" s="21">
        <v>5</v>
      </c>
      <c r="R307" s="29">
        <v>0</v>
      </c>
      <c r="Z307" s="33">
        <v>26</v>
      </c>
      <c r="AA307" s="21">
        <v>65</v>
      </c>
      <c r="AH307" s="21">
        <v>3999</v>
      </c>
      <c r="AJ307" s="26" t="str">
        <f t="shared" si="9"/>
        <v xml:space="preserve">|BGCOLOR(#F5F5F5):Vanherse|聖職者&amp;ref(Nation/Sacred.jpg,nolink,25x25,Sacred);|&amp;ref(Nation/C_Gold.jpg,nolink,25x25,Gold);140&amp;ref(Nation/C_Resource.jpg,nolink,25x25,Resource);16&amp;ref(Nation/C_Command.jpg,nolink,25x25,Commander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Leadership);5|26&amp;ref(Nation/Stealthy.jpg,nolink,25x25,Stealthy (65));&amp;ref(Nation/Sailing.jpg,nolink,25x25,Sailing (size points 999, max size 3));|
|~|&gt;|&gt;|&gt;|&gt;|&gt;|BGCOLOR(#F5F5F5):レベル1の聖職者。風魔法を持ち指揮官も兼任|
</v>
      </c>
    </row>
    <row r="308" spans="1:36" x14ac:dyDescent="0.15">
      <c r="A308" t="str">
        <f t="shared" si="10"/>
        <v>-</v>
      </c>
      <c r="B308" t="s">
        <v>2893</v>
      </c>
      <c r="C308" t="s">
        <v>6707</v>
      </c>
      <c r="D308" t="s">
        <v>6573</v>
      </c>
      <c r="E308" t="s">
        <v>6701</v>
      </c>
      <c r="F308">
        <v>275</v>
      </c>
      <c r="G308">
        <v>18</v>
      </c>
      <c r="H308">
        <v>2</v>
      </c>
      <c r="I308" t="s">
        <v>6568</v>
      </c>
      <c r="J308" t="s">
        <v>6589</v>
      </c>
      <c r="K308" t="s">
        <v>6576</v>
      </c>
      <c r="L308" t="s">
        <v>6586</v>
      </c>
      <c r="M308" t="s">
        <v>6588</v>
      </c>
      <c r="N308" t="s">
        <v>6703</v>
      </c>
      <c r="O308" s="24">
        <v>3</v>
      </c>
      <c r="P308" s="20">
        <v>80</v>
      </c>
      <c r="Q308" s="21">
        <v>15</v>
      </c>
      <c r="R308" s="29">
        <v>5</v>
      </c>
      <c r="Z308" s="33">
        <v>26</v>
      </c>
      <c r="AA308" s="20">
        <v>65</v>
      </c>
      <c r="AH308" s="21">
        <v>3999</v>
      </c>
      <c r="AJ308" s="26" t="str">
        <f t="shared" si="9"/>
        <v xml:space="preserve">|BGCOLOR(#F5F5F5):Vanjarl|聖職者&amp;ref(Nation/Sacred.jpg,nolink,25x25,Sacred);|&amp;ref(Nation/C_Gold.jpg,nolink,25x25,Gold);275&amp;ref(Nation/C_Resource.jpg,nolink,25x25,Resource);18&amp;ref(Nation/C_Command.jpg,nolink,25x25,Commander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(65));&amp;ref(Nation/Sailing.jpg,nolink,25x25,Sailing (size points 999, max size 3));|
|~|&gt;|&gt;|&gt;|&gt;|&gt;|BGCOLOR(#F5F5F5):レベル2の聖職者。風、血魔法を持ち上位指揮官も兼任|
</v>
      </c>
    </row>
    <row r="309" spans="1:36" x14ac:dyDescent="0.15">
      <c r="A309" t="str">
        <f t="shared" si="10"/>
        <v>-</v>
      </c>
      <c r="B309" t="s">
        <v>2893</v>
      </c>
      <c r="C309" t="s">
        <v>6707</v>
      </c>
      <c r="D309" t="s">
        <v>6573</v>
      </c>
      <c r="E309" t="s">
        <v>6702</v>
      </c>
      <c r="F309">
        <v>410</v>
      </c>
      <c r="G309">
        <v>19</v>
      </c>
      <c r="H309">
        <v>4</v>
      </c>
      <c r="I309" t="s">
        <v>6596</v>
      </c>
      <c r="J309" t="s">
        <v>6576</v>
      </c>
      <c r="K309" t="s">
        <v>6589</v>
      </c>
      <c r="L309" t="s">
        <v>6586</v>
      </c>
      <c r="M309" t="s">
        <v>6588</v>
      </c>
      <c r="N309" t="s">
        <v>6704</v>
      </c>
      <c r="O309" s="24">
        <v>4</v>
      </c>
      <c r="P309" s="20">
        <v>120</v>
      </c>
      <c r="Q309" s="20" t="s">
        <v>6705</v>
      </c>
      <c r="R309" s="29" t="s">
        <v>6706</v>
      </c>
      <c r="Z309" s="33">
        <v>28</v>
      </c>
      <c r="AA309" s="20">
        <v>65</v>
      </c>
      <c r="AH309" s="21">
        <v>3999</v>
      </c>
      <c r="AJ309" s="26" t="str">
        <f t="shared" si="9"/>
        <v xml:space="preserve">|BGCOLOR(#F5F5F5):Vanadrott|聖職者&amp;ref(Nation/Sacred.jpg,nolink,25x25,Sacred);|&amp;ref(Nation/C_Gold.jpg,nolink,25x25,Gold);410&amp;ref(Nation/C_Resource.jpg,nolink,25x25,Resource);19&amp;ref(Nation/C_Command.jpg,nolink,25x25,Commander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Leadership);5+|28&amp;ref(Nation/Stealthy.jpg,nolink,25x25,Stealthy (65));&amp;ref(Nation/Sailing.jpg,nolink,25x25,Sailing (size points 999, max size 3));|
|~|&gt;|&gt;|&gt;|&gt;|&gt;|BGCOLOR(#F5F5F5):レベル2の聖職者。風、血などの魔法を持ち最上位指揮官も兼任|
</v>
      </c>
    </row>
    <row r="310" spans="1:36" x14ac:dyDescent="0.15">
      <c r="A310" t="str">
        <f t="shared" si="10"/>
        <v>EA Vanheim 指揮官 E</v>
      </c>
      <c r="B310" t="s">
        <v>2893</v>
      </c>
      <c r="C310" t="s">
        <v>6707</v>
      </c>
      <c r="D310" t="s">
        <v>6573</v>
      </c>
      <c r="E310" t="s">
        <v>6708</v>
      </c>
      <c r="F310">
        <v>140</v>
      </c>
      <c r="G310">
        <v>2</v>
      </c>
      <c r="H310">
        <v>4</v>
      </c>
      <c r="I310" t="s">
        <v>6596</v>
      </c>
      <c r="J310" t="s">
        <v>6576</v>
      </c>
      <c r="L310" t="s">
        <v>6577</v>
      </c>
      <c r="M310" t="s">
        <v>6588</v>
      </c>
      <c r="N310" t="s">
        <v>6709</v>
      </c>
      <c r="O310" s="24">
        <v>1</v>
      </c>
      <c r="P310" s="20">
        <v>10</v>
      </c>
      <c r="Q310" s="20" t="s">
        <v>6593</v>
      </c>
      <c r="R310" s="29" t="s">
        <v>6594</v>
      </c>
      <c r="Z310" s="33">
        <v>12</v>
      </c>
      <c r="AE310" s="21" t="s">
        <v>6710</v>
      </c>
      <c r="AJ310" s="26" t="str">
        <f t="shared" si="9"/>
        <v xml:space="preserve">|BGCOLOR(#F5F5F5):Dwarven Smith|魔術師&amp;ref(Nation/Sacred.jpg,nolink,25x25,Sacred);|&amp;ref(Nation/C_Gold.jpg,nolink,25x25,Gold);140&amp;ref(Nation/C_Resource.jpg,nolink,25x25,Resource);2&amp;ref(Nation/C_Command.jpg,nolink,25x25,Commander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Leadership);0+|12&amp;ref(Nation/Mountain-Survival.jpg,nolink,25x25,Mountain Survival);|
|~|&gt;|&gt;|&gt;|&gt;|&gt;|BGCOLOR(#F5F5F5):地などの魔法を持つ鍛冶屋。高度なアイテムの製造に長ける|
</v>
      </c>
    </row>
    <row r="311" spans="1:36" x14ac:dyDescent="0.15">
      <c r="A311" t="str">
        <f t="shared" si="10"/>
        <v>EA Vanheim 兵士 S</v>
      </c>
      <c r="B311" t="s">
        <v>2893</v>
      </c>
      <c r="C311" t="s">
        <v>6707</v>
      </c>
      <c r="D311" t="s">
        <v>6605</v>
      </c>
      <c r="E311" t="s">
        <v>6711</v>
      </c>
      <c r="F311">
        <v>8</v>
      </c>
      <c r="G311">
        <v>6</v>
      </c>
      <c r="H311">
        <v>5</v>
      </c>
      <c r="I311" t="s">
        <v>6568</v>
      </c>
      <c r="L311" t="s">
        <v>6610</v>
      </c>
      <c r="N311" t="s">
        <v>6712</v>
      </c>
      <c r="P311" s="20">
        <v>1</v>
      </c>
      <c r="Z311" s="33">
        <v>12</v>
      </c>
      <c r="AJ311" s="26" t="str">
        <f t="shared" si="9"/>
        <v xml:space="preserve">|BGCOLOR(#F5F5F5):Serf Warrior|歩兵|&amp;ref(Nation/C_Gold.jpg,nolink,25x25,Gold);8&amp;ref(Nation/C_Resource.jpg,nolink,25x25,Resource);6&amp;ref(Nation/C_Recruitment.jpg,nolink,25x25,Recruitment Point);5|&amp;ref(Nation/R_Fort.jpg,nolink,25x25,Land Fortress);||&amp;ref(Nation/LivingLead.jpg,nolink,25x25,Living);|12|
|~|&gt;|&gt;|&gt;|&gt;|&gt;|BGCOLOR(#F5F5F5):槍と盾を持つ民兵。弱いがこの国では貴重な安さを持つ|
</v>
      </c>
    </row>
    <row r="312" spans="1:36" x14ac:dyDescent="0.15">
      <c r="A312" t="str">
        <f t="shared" si="10"/>
        <v>-</v>
      </c>
      <c r="B312" t="s">
        <v>2893</v>
      </c>
      <c r="C312" t="s">
        <v>6707</v>
      </c>
      <c r="D312" t="s">
        <v>6605</v>
      </c>
      <c r="E312" t="s">
        <v>6713</v>
      </c>
      <c r="F312">
        <v>25</v>
      </c>
      <c r="G312">
        <v>10</v>
      </c>
      <c r="H312">
        <v>21</v>
      </c>
      <c r="I312" t="s">
        <v>6568</v>
      </c>
      <c r="L312" t="s">
        <v>6610</v>
      </c>
      <c r="N312" t="s">
        <v>6714</v>
      </c>
      <c r="P312" s="20">
        <v>1</v>
      </c>
      <c r="Z312" s="33">
        <v>14</v>
      </c>
      <c r="AA312" s="20">
        <v>65</v>
      </c>
      <c r="AJ312" s="26" t="str">
        <f t="shared" si="9"/>
        <v xml:space="preserve">|BGCOLOR(#F5F5F5):Huskarl|歩兵|&amp;ref(Nation/C_Gold.jpg,nolink,25x25,Gold);25&amp;ref(Nation/C_Resource.jpg,nolink,25x25,Resource);10&amp;ref(Nation/C_Recruitment.jpg,nolink,25x25,Recruitment Point);21|&amp;ref(Nation/R_Fort.jpg,nolink,25x25,Land Fortress);||&amp;ref(Nation/LivingLead.jpg,nolink,25x25,Living);|14&amp;ref(Nation/Stealthy.jpg,nolink,25x25,Stealthy (65));|
|~|&gt;|&gt;|&gt;|&gt;|&gt;|BGCOLOR(#F5F5F5):槍、投槍、盾を持つ軽歩兵。鏡像により接近戦には異常に強い|
</v>
      </c>
    </row>
    <row r="313" spans="1:36" x14ac:dyDescent="0.15">
      <c r="A313" t="str">
        <f t="shared" si="10"/>
        <v>-</v>
      </c>
      <c r="B313" t="s">
        <v>2893</v>
      </c>
      <c r="C313" t="s">
        <v>6707</v>
      </c>
      <c r="D313" t="s">
        <v>6605</v>
      </c>
      <c r="E313" t="s">
        <v>6713</v>
      </c>
      <c r="F313">
        <v>25</v>
      </c>
      <c r="G313">
        <v>13</v>
      </c>
      <c r="H313">
        <v>21</v>
      </c>
      <c r="I313" t="s">
        <v>6568</v>
      </c>
      <c r="L313" t="s">
        <v>6610</v>
      </c>
      <c r="N313" t="s">
        <v>6715</v>
      </c>
      <c r="P313" s="20">
        <v>1</v>
      </c>
      <c r="Z313" s="33">
        <v>12</v>
      </c>
      <c r="AA313" s="20">
        <v>65</v>
      </c>
      <c r="AJ313" s="26" t="str">
        <f t="shared" si="9"/>
        <v xml:space="preserve">|BGCOLOR(#F5F5F5):Huskarl|歩兵|&amp;ref(Nation/C_Gold.jpg,nolink,25x25,Gold);25&amp;ref(Nation/C_Resource.jpg,nolink,25x25,Resource);13&amp;ref(Nation/C_Recruitment.jpg,nolink,25x25,Recruitment Point);21|&amp;ref(Nation/R_Fort.jpg,nolink,25x25,Land Fortress);||&amp;ref(Nation/LivingLead.jpg,nolink,25x25,Living);|12&amp;ref(Nation/Stealthy.jpg,nolink,25x25,Stealthy (65));|
|~|&gt;|&gt;|&gt;|&gt;|&gt;|BGCOLOR(#F5F5F5):斧、投槍、盾を持つ歩兵。下位ながら戦闘技能も優秀|
</v>
      </c>
    </row>
    <row r="314" spans="1:36" x14ac:dyDescent="0.15">
      <c r="A314" t="str">
        <f t="shared" si="10"/>
        <v>-</v>
      </c>
      <c r="B314" t="s">
        <v>2893</v>
      </c>
      <c r="C314" t="s">
        <v>6707</v>
      </c>
      <c r="D314" t="s">
        <v>6605</v>
      </c>
      <c r="E314" t="s">
        <v>6716</v>
      </c>
      <c r="F314">
        <v>30</v>
      </c>
      <c r="G314">
        <v>17</v>
      </c>
      <c r="H314">
        <v>25</v>
      </c>
      <c r="I314" t="s">
        <v>6568</v>
      </c>
      <c r="L314" t="s">
        <v>6610</v>
      </c>
      <c r="N314" t="s">
        <v>6717</v>
      </c>
      <c r="P314" s="20">
        <v>1</v>
      </c>
      <c r="Z314" s="33">
        <v>10</v>
      </c>
      <c r="AA314" s="20">
        <v>65</v>
      </c>
      <c r="AJ314" s="26" t="str">
        <f t="shared" si="9"/>
        <v xml:space="preserve">|BGCOLOR(#F5F5F5):Hirdman|歩兵|&amp;ref(Nation/C_Gold.jpg,nolink,25x25,Gold);30&amp;ref(Nation/C_Resource.jpg,nolink,25x25,Resource);17&amp;ref(Nation/C_Recruitment.jpg,nolink,25x25,Recruitment Point);25|&amp;ref(Nation/R_Fort.jpg,nolink,25x25,Land Fortress);||&amp;ref(Nation/LivingLead.jpg,nolink,25x25,Living);|10&amp;ref(Nation/Stealthy.jpg,nolink,25x25,Stealthy (65));|
|~|&gt;|&gt;|&gt;|&gt;|&gt;|BGCOLOR(#F5F5F5):長剣と盾を持つ歩兵。HP自体は価格ほど高くないのが穴|
</v>
      </c>
    </row>
    <row r="315" spans="1:36" x14ac:dyDescent="0.15">
      <c r="A315" t="str">
        <f t="shared" si="10"/>
        <v>-</v>
      </c>
      <c r="B315" t="s">
        <v>2893</v>
      </c>
      <c r="C315" t="s">
        <v>6707</v>
      </c>
      <c r="D315" t="s">
        <v>6605</v>
      </c>
      <c r="E315" t="s">
        <v>6718</v>
      </c>
      <c r="F315">
        <v>50</v>
      </c>
      <c r="G315">
        <v>13</v>
      </c>
      <c r="H315">
        <v>48</v>
      </c>
      <c r="I315" t="s">
        <v>6568</v>
      </c>
      <c r="L315" t="s">
        <v>6719</v>
      </c>
      <c r="N315" t="s">
        <v>6722</v>
      </c>
      <c r="P315" s="20">
        <v>1</v>
      </c>
      <c r="Z315" s="33">
        <v>24</v>
      </c>
      <c r="AA315" s="20">
        <v>65</v>
      </c>
      <c r="AJ315" s="26" t="str">
        <f t="shared" si="9"/>
        <v xml:space="preserve">|BGCOLOR(#F5F5F5):Mounted Hirdman|騎兵|&amp;ref(Nation/C_Gold.jpg,nolink,25x25,Gold);50&amp;ref(Nation/C_Resource.jpg,nolink,25x25,Resource);13&amp;ref(Nation/C_Recruitment.jpg,nolink,25x25,Recruitment Point);48|&amp;ref(Nation/R_Fort.jpg,nolink,25x25,Land Fortress);||&amp;ref(Nation/LivingLead.jpg,nolink,25x25,Living);|24&amp;ref(Nation/Stealthy.jpg,nolink,25x25,Stealthy (65));|
|~|&gt;|&gt;|&gt;|&gt;|&gt;|BGCOLOR(#F5F5F5):軽突撃槍、投槍、盾を持つ騎兵。非常に素早く戦闘力も十分|
</v>
      </c>
    </row>
    <row r="316" spans="1:36" x14ac:dyDescent="0.15">
      <c r="A316" t="str">
        <f t="shared" si="10"/>
        <v>-</v>
      </c>
      <c r="B316" t="s">
        <v>2893</v>
      </c>
      <c r="C316" t="s">
        <v>6707</v>
      </c>
      <c r="D316" t="s">
        <v>6605</v>
      </c>
      <c r="E316" t="s">
        <v>6720</v>
      </c>
      <c r="F316">
        <v>40</v>
      </c>
      <c r="G316">
        <v>16</v>
      </c>
      <c r="H316">
        <v>28</v>
      </c>
      <c r="I316" t="s">
        <v>6596</v>
      </c>
      <c r="K316" t="s">
        <v>6576</v>
      </c>
      <c r="L316" t="s">
        <v>6610</v>
      </c>
      <c r="M316" t="s">
        <v>6588</v>
      </c>
      <c r="N316" t="s">
        <v>6721</v>
      </c>
      <c r="P316" s="20">
        <v>1</v>
      </c>
      <c r="Z316" s="33">
        <v>10</v>
      </c>
      <c r="AA316" s="20">
        <v>65</v>
      </c>
      <c r="AJ316" s="26" t="str">
        <f t="shared" si="9"/>
        <v xml:space="preserve">|BGCOLOR(#F5F5F5):Vanhere|歩兵&amp;ref(Nation/Sacred.jpg,nolink,25x25,Sacred);|&amp;ref(Nation/C_Gold.jpg,nolink,25x25,Gold);40&amp;ref(Nation/C_Resource.jpg,nolink,25x25,Resource);16&amp;ref(Nation/C_Recruitment.jpg,nolink,25x25,Recruitment Point);28|&amp;ref(Nation/R_Capital.jpg,nolink,25x25,National Capital);|&amp;ref(Spell/P_Holy.jpg,nolink,25x25,Temple Needed);|&amp;ref(Nation/LivingLead.jpg,nolink,25x25,Living);|10&amp;ref(Nation/Stealthy.jpg,nolink,25x25,Stealthy (65));|
|~|&gt;|&gt;|&gt;|&gt;|&gt;|BGCOLOR(#F5F5F5):長剣と斧を持つ狂戦士。最初は鏡像、傷付けば激怒と共に暴れる|
</v>
      </c>
    </row>
    <row r="317" spans="1:36" x14ac:dyDescent="0.15">
      <c r="A317" t="str">
        <f t="shared" si="10"/>
        <v>EA Vanheim 兵士 E</v>
      </c>
      <c r="B317" t="s">
        <v>2893</v>
      </c>
      <c r="C317" t="s">
        <v>6707</v>
      </c>
      <c r="D317" t="s">
        <v>6605</v>
      </c>
      <c r="E317" t="s">
        <v>6734</v>
      </c>
      <c r="F317">
        <v>100</v>
      </c>
      <c r="G317">
        <v>1</v>
      </c>
      <c r="H317">
        <v>30</v>
      </c>
      <c r="I317" t="s">
        <v>6596</v>
      </c>
      <c r="L317" t="s">
        <v>6735</v>
      </c>
      <c r="N317" t="s">
        <v>6736</v>
      </c>
      <c r="P317" s="20">
        <v>1</v>
      </c>
      <c r="W317">
        <v>1</v>
      </c>
      <c r="Z317" s="33">
        <v>20</v>
      </c>
      <c r="AJ317" s="26" t="str">
        <f t="shared" si="9"/>
        <v xml:space="preserve">|BGCOLOR(#F5F5F5):Fay Boar|魔獣|&amp;ref(Nation/C_Gold.jpg,nolink,25x25,Gold);100&amp;ref(Nation/C_Resource.jpg,nolink,25x25,Resource);1&amp;ref(Nation/C_Recruitment.jpg,nolink,25x25,Recruitment Point);30|&amp;ref(Nation/R_Capital.jpg,nolink,25x25,National Capital);||&amp;ref(Nation/LivingLead.jpg,nolink,25x25,Living);&amp;ref(Nation/Animal.jpg,nolink,25x25,Animal);|20|
|~|&gt;|&gt;|&gt;|&gt;|&gt;|BGCOLOR(#F5F5F5):自走する食糧供給源。不死性を持ち小さな敵の蹂躙も可能|
</v>
      </c>
    </row>
    <row r="318" spans="1:36" x14ac:dyDescent="0.15">
      <c r="A318" t="str">
        <f t="shared" si="10"/>
        <v>EA Helheim 指揮官 S</v>
      </c>
      <c r="B318" t="s">
        <v>2893</v>
      </c>
      <c r="C318" t="s">
        <v>6762</v>
      </c>
      <c r="D318" t="s">
        <v>6761</v>
      </c>
      <c r="E318" t="s">
        <v>6763</v>
      </c>
      <c r="F318">
        <v>40</v>
      </c>
      <c r="G318">
        <v>15</v>
      </c>
      <c r="H318">
        <v>1</v>
      </c>
      <c r="I318" t="s">
        <v>6764</v>
      </c>
      <c r="L318" t="s">
        <v>6765</v>
      </c>
      <c r="N318" t="s">
        <v>6766</v>
      </c>
      <c r="O318" s="24">
        <v>0</v>
      </c>
      <c r="P318" s="20">
        <v>0</v>
      </c>
      <c r="Q318" s="21">
        <v>0</v>
      </c>
      <c r="R318" s="29">
        <v>0</v>
      </c>
      <c r="Z318" s="33">
        <v>12</v>
      </c>
      <c r="AA318" s="20">
        <v>75</v>
      </c>
      <c r="AE318" s="21" t="s">
        <v>6767</v>
      </c>
      <c r="AJ318" s="26" t="str">
        <f t="shared" si="9"/>
        <v xml:space="preserve">|BGCOLOR(#F5F5F5):Van Scout|斥候|&amp;ref(Nation/C_Gold.jpg,nolink,25x25,Gold);40&amp;ref(Nation/C_Resource.jpg,nolink,25x25,Resource);15&amp;ref(Nation/C_Command.jpg,nolink,25x25,Commander Point);1|&amp;ref(Nation/R_Fort.jpg,nolink,25x25,Land Fortress);|||12&amp;ref(Nation/Stealthy.jpg,nolink,25x25,Stealthy (75));&amp;ref(Nation/Forest-Survival.jpg,nolink,25x25,Forest Survival);&amp;ref(Nation/Mountain-Survival.jpg,nolink,25x25,Mountain Survival);|
|~|&gt;|&gt;|&gt;|&gt;|&gt;|BGCOLOR(#F5F5F5):幻術に長けた斥候。高価だが隠れるのも上手い|
</v>
      </c>
    </row>
    <row r="319" spans="1:36" x14ac:dyDescent="0.15">
      <c r="A319" t="str">
        <f t="shared" si="10"/>
        <v>-</v>
      </c>
      <c r="B319" t="s">
        <v>2893</v>
      </c>
      <c r="C319" t="s">
        <v>6762</v>
      </c>
      <c r="D319" t="s">
        <v>6761</v>
      </c>
      <c r="E319" t="s">
        <v>6768</v>
      </c>
      <c r="F319">
        <v>120</v>
      </c>
      <c r="G319">
        <v>13</v>
      </c>
      <c r="H319">
        <v>2</v>
      </c>
      <c r="I319" t="s">
        <v>6764</v>
      </c>
      <c r="J319" t="s">
        <v>6769</v>
      </c>
      <c r="K319" t="s">
        <v>6769</v>
      </c>
      <c r="L319" t="s">
        <v>6770</v>
      </c>
      <c r="M319" t="s">
        <v>6779</v>
      </c>
      <c r="N319" t="s">
        <v>6771</v>
      </c>
      <c r="O319" s="24">
        <v>2</v>
      </c>
      <c r="P319" s="20">
        <v>60</v>
      </c>
      <c r="Q319" s="21">
        <v>5</v>
      </c>
      <c r="R319" s="29">
        <v>0</v>
      </c>
      <c r="Z319" s="33">
        <v>26</v>
      </c>
      <c r="AA319" s="20">
        <v>65</v>
      </c>
      <c r="AJ319" s="26" t="str">
        <f t="shared" si="9"/>
        <v xml:space="preserve">|BGCOLOR(#F5F5F5):Vanherse|聖職者&amp;ref(Nation/Sacred.jpg,nolink,25x25,Sacred);|&amp;ref(Nation/C_Gold.jpg,nolink,25x25,Gold);120&amp;ref(Nation/C_Resource.jpg,nolink,25x25,Resource);13&amp;ref(Nation/C_Command.jpg,nolink,25x25,Commander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Leadership);5|26&amp;ref(Nation/Stealthy.jpg,nolink,25x25,Stealthy (65));|
|~|&gt;|&gt;|&gt;|&gt;|&gt;|BGCOLOR(#F5F5F5):レベル1の聖職者。風魔法を持ち指揮官も兼任|
</v>
      </c>
    </row>
    <row r="320" spans="1:36" x14ac:dyDescent="0.15">
      <c r="A320" t="str">
        <f t="shared" si="10"/>
        <v>-</v>
      </c>
      <c r="B320" t="s">
        <v>2893</v>
      </c>
      <c r="C320" t="s">
        <v>6762</v>
      </c>
      <c r="D320" t="s">
        <v>6761</v>
      </c>
      <c r="E320" t="s">
        <v>6772</v>
      </c>
      <c r="F320">
        <v>260</v>
      </c>
      <c r="G320">
        <v>15</v>
      </c>
      <c r="H320">
        <v>2</v>
      </c>
      <c r="I320" t="s">
        <v>6764</v>
      </c>
      <c r="J320" t="s">
        <v>6769</v>
      </c>
      <c r="K320" t="s">
        <v>6769</v>
      </c>
      <c r="L320" t="s">
        <v>6770</v>
      </c>
      <c r="M320" t="s">
        <v>6779</v>
      </c>
      <c r="N320" t="s">
        <v>6773</v>
      </c>
      <c r="O320" s="24">
        <v>3</v>
      </c>
      <c r="P320" s="20">
        <v>80</v>
      </c>
      <c r="Q320" s="21">
        <v>15</v>
      </c>
      <c r="R320" s="29">
        <v>5</v>
      </c>
      <c r="Z320" s="33">
        <v>26</v>
      </c>
      <c r="AA320" s="20">
        <v>65</v>
      </c>
      <c r="AJ320" s="26" t="str">
        <f t="shared" si="9"/>
        <v xml:space="preserve">|BGCOLOR(#F5F5F5):Vanjarl|聖職者&amp;ref(Nation/Sacred.jpg,nolink,25x25,Sacred);|&amp;ref(Nation/C_Gold.jpg,nolink,25x25,Gold);260&amp;ref(Nation/C_Resource.jpg,nolink,25x25,Resource);15&amp;ref(Nation/C_Command.jpg,nolink,25x25,Commander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
|~|&gt;|&gt;|&gt;|&gt;|&gt;|BGCOLOR(#F5F5F5):レベル2の聖職者。風、血魔法を持ち上位指揮官も兼任|
</v>
      </c>
    </row>
    <row r="321" spans="1:36" x14ac:dyDescent="0.15">
      <c r="A321" t="str">
        <f t="shared" si="10"/>
        <v>-</v>
      </c>
      <c r="B321" t="s">
        <v>2893</v>
      </c>
      <c r="C321" t="s">
        <v>6762</v>
      </c>
      <c r="D321" t="s">
        <v>6761</v>
      </c>
      <c r="E321" t="s">
        <v>6774</v>
      </c>
      <c r="F321">
        <v>160</v>
      </c>
      <c r="G321">
        <v>12</v>
      </c>
      <c r="H321">
        <v>2</v>
      </c>
      <c r="I321" t="s">
        <v>6764</v>
      </c>
      <c r="J321" t="s">
        <v>6769</v>
      </c>
      <c r="K321" t="s">
        <v>6769</v>
      </c>
      <c r="L321" t="s">
        <v>6770</v>
      </c>
      <c r="M321" t="s">
        <v>6779</v>
      </c>
      <c r="N321" t="s">
        <v>6775</v>
      </c>
      <c r="O321" s="24">
        <v>3</v>
      </c>
      <c r="P321" s="20">
        <v>80</v>
      </c>
      <c r="Q321" s="20">
        <v>0</v>
      </c>
      <c r="R321" s="29">
        <v>30</v>
      </c>
      <c r="Z321" s="33">
        <v>26</v>
      </c>
      <c r="AA321" s="20">
        <v>65</v>
      </c>
      <c r="AJ321" s="26" t="str">
        <f t="shared" si="9"/>
        <v xml:space="preserve">|BGCOLOR(#F5F5F5):Helkarl|聖職者&amp;ref(Nation/Sacred.jpg,nolink,25x25,Sacred);|&amp;ref(Nation/C_Gold.jpg,nolink,25x25,Gold);160&amp;ref(Nation/C_Resource.jpg,nolink,25x25,Resource);12&amp;ref(Nation/C_Command.jpg,nolink,25x25,Commander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Needed);|&amp;ref(Nation/Squad.jpg,nolink,25x25,Squad);3&amp;ref(Nation/LivingLead.jpg,nolink,25x25,Leadership);80&amp;ref(Nation/UndeadLead.jpg,nolink,25x25,Undead Leadership);30|26&amp;ref(Nation/Stealthy.jpg,nolink,25x25,Stealthy (65));|
|~|&gt;|&gt;|&gt;|&gt;|&gt;|BGCOLOR(#F5F5F5):レベル1の聖職者。死魔法を持ち上位指揮官も兼任|
</v>
      </c>
    </row>
    <row r="322" spans="1:36" x14ac:dyDescent="0.15">
      <c r="A322" t="str">
        <f t="shared" si="10"/>
        <v>-</v>
      </c>
      <c r="B322" t="s">
        <v>2893</v>
      </c>
      <c r="C322" t="s">
        <v>6762</v>
      </c>
      <c r="D322" t="s">
        <v>6761</v>
      </c>
      <c r="E322" t="s">
        <v>6776</v>
      </c>
      <c r="F322">
        <v>200</v>
      </c>
      <c r="G322">
        <v>18</v>
      </c>
      <c r="H322">
        <v>2</v>
      </c>
      <c r="I322" t="s">
        <v>4326</v>
      </c>
      <c r="J322" t="s">
        <v>6769</v>
      </c>
      <c r="K322" t="s">
        <v>6769</v>
      </c>
      <c r="L322" t="s">
        <v>6770</v>
      </c>
      <c r="M322" t="s">
        <v>6779</v>
      </c>
      <c r="N322" t="s">
        <v>6777</v>
      </c>
      <c r="O322" s="24">
        <v>3</v>
      </c>
      <c r="P322" s="20">
        <v>80</v>
      </c>
      <c r="Q322" s="20">
        <v>5</v>
      </c>
      <c r="R322" s="29">
        <v>30</v>
      </c>
      <c r="Z322" s="33">
        <v>28</v>
      </c>
      <c r="AA322" s="20">
        <v>65</v>
      </c>
      <c r="AB322" s="21" t="s">
        <v>6778</v>
      </c>
      <c r="AJ322" s="26" t="str">
        <f t="shared" si="9"/>
        <v xml:space="preserve">|BGCOLOR(#F5F5F5):Dis|聖職者&amp;ref(Nation/Sacred.jpg,nolink,25x25,Sacred);|&amp;ref(Nation/C_Gold.jpg,nolink,25x25,Gold);200&amp;ref(Nation/C_Resource.jpg,nolink,25x25,Resource);18&amp;ref(Nation/C_Command.jpg,nolink,25x25,Commander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Leadership);5&amp;ref(Nation/UndeadLead.jpg,nolink,25x25,Undead Leadership);30|28&amp;ref(Nation/Stealthy.jpg,nolink,25x25,Stealthy (65));&amp;ref(Nation/Flying.jpg,nolink,25x25,Flying);|
|~|&gt;|&gt;|&gt;|&gt;|&gt;|BGCOLOR(#F5F5F5):レベル1の聖職者。風、死魔法を持ち非常に高速な飛行能力を持つ|
</v>
      </c>
    </row>
    <row r="323" spans="1:36" x14ac:dyDescent="0.15">
      <c r="A323" t="str">
        <f t="shared" si="10"/>
        <v>-</v>
      </c>
      <c r="B323" t="s">
        <v>2893</v>
      </c>
      <c r="C323" t="s">
        <v>6762</v>
      </c>
      <c r="D323" t="s">
        <v>6761</v>
      </c>
      <c r="E323" t="s">
        <v>6780</v>
      </c>
      <c r="F323">
        <v>410</v>
      </c>
      <c r="G323">
        <v>18</v>
      </c>
      <c r="H323">
        <v>4</v>
      </c>
      <c r="I323" t="s">
        <v>6781</v>
      </c>
      <c r="J323" t="s">
        <v>6769</v>
      </c>
      <c r="K323" t="s">
        <v>6769</v>
      </c>
      <c r="L323" t="s">
        <v>6770</v>
      </c>
      <c r="M323" t="s">
        <v>6779</v>
      </c>
      <c r="N323" t="s">
        <v>6782</v>
      </c>
      <c r="O323" s="24">
        <v>4</v>
      </c>
      <c r="P323" s="20">
        <v>120</v>
      </c>
      <c r="Q323" s="20" t="s">
        <v>6783</v>
      </c>
      <c r="R323" s="29" t="s">
        <v>6784</v>
      </c>
      <c r="Z323" s="33">
        <v>28</v>
      </c>
      <c r="AA323" s="20">
        <v>65</v>
      </c>
      <c r="AJ323" s="26" t="str">
        <f t="shared" ref="AJ323:AJ386" si="11">CONCATENATE("|BGCOLOR(#F5F5F5):",E323,"|",L323,IF(M323&lt;&gt;"","&amp;ref(Nation/Sacred.jpg,nolink,25x25,Sacred);",""),"|&amp;ref(Nation/C_Gold.jpg,nolink,25x25,Gold);",F323,"&amp;ref(Nation/C_Resource.jpg,nolink,25x25,Resource);",G323,IF(D323="兵士","&amp;ref(Nation/C_Recruitment.jpg,nolink,25x25,Recruitment Point);","&amp;ref(Nation/C_Command.jpg,nolink,25x25,Commander Point);"),H323,"|",SUBSTITUTE(SUBSTITUTE(SUBSTITUTE(SUBSTITUTE(SUBSTITUTE(SUBSTITUTE(SUBSTITUTE(SUBSTITUTE(SUBSTITUTE(SUBSTITUTE(SUBSTITUTE(SUBSTITUTE(SUBSTITUTE(SUBSTITUTE(SUBSTITUTE(SUBSTITUTE(SUBSTITUTE(SUBSTITUTE(SUBSTITUTE(SUBSTITUTE(SUBSTITUTE(SUBSTITUTE(SUBSTITUTE(SUBSTITUTE(SUBSTITUTE(I323,"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(Free));"),"格","&amp;ref(Nation/Promotion.jpg,nolink,25x25,Promotion);"),"|",IF(J323&lt;&gt;"","&amp;ref(Spell/P_Research.jpg,nolink,25x25,Lab Needed);",""),IF(K323&lt;&gt;"","&amp;ref(Spell/P_Holy.jpg,nolink,25x25,Temple Needed);",""),IF(D323="指揮官",CONCATENATE("|",IF(O323&lt;&gt;0,"&amp;ref(Nation/Squad.jpg,nolink,25x25,Squad);"&amp;O323,""),IF(P323&lt;&gt;0,"&amp;ref(Nation/LivingLead.jpg,nolink,25x25,Leadership);"&amp;P323,""),IF(Q323&lt;&gt;0,"&amp;ref(Nation/MagicLead.jpg,nolink,25x25,Magic Leadership);"&amp;Q323,""),IF(R323&lt;&gt;0,"&amp;ref(Nation/UndeadLead.jpg,nolink,25x25,Undead Leadership);"&amp;R323,""),IF(S323&lt;&gt;"",IF(S323&gt;0,"&amp;ref(Item/Inspirational.jpg,nolink,25x25,Inspirational (+"&amp;S323&amp;"));","&amp;ref(Item/Uninspirational.jpg,nolink,25x25,Inspirational ("&amp;S323&amp;"));"),""),IF(T323&lt;&gt;"","&amp;ref(Item/Taskmaster.jpg,nolink,25x25,Taskmaster (+"&amp;T323&amp;"));",""),IF(U323&lt;&gt;"","&amp;ref(Item/Beastmaster.jpg,nolink,25x25,Beastmaster (+"&amp;U323&amp;"));","")),CONCATENATE("|",IF(P323&lt;&gt;0,"&amp;ref(Nation/LivingLead.jpg,nolink,25x25,Living);",""),IF(Q323&lt;&gt;0,"&amp;ref(Nation/MagicLead.jpg,nolink,25x25,Magic Being);",""),IF(R323&lt;&gt;0,"&amp;ref(Nation/UndeadLead.jpg,nolink,25x25,Undead/Demon);",""),IF(V323&lt;&gt;"","&amp;ref(Nation/Slave.jpg,nolink,25x25,Slave);",""),IF(W323&lt;&gt;"","&amp;ref(Nation/Animal.jpg,nolink,25x25,Animal);",""),IF(X323&lt;&gt;"","&amp;ref(Nation/Undisciplined.jpg,nolink,25x25,Undisciplined);",""),IF(Y323&lt;&gt;"","&amp;ref(Nation/Enlarged.jpg,nolink,25x25,Size "&amp;Y323&amp;" or larger commander are needed);",""))),"|",Z323,IF(AA323&lt;&gt;"","&amp;ref(Nation/Stealthy.jpg,nolink,25x25,Stealthy ("&amp;AA323&amp;"));",""),IF(COUNTIF(AB323,"*f*"),"&amp;ref(Nation/Flying.jpg,nolink,25x25,Flying);",""),IF(COUNTIF(AB323,"*l*"),"&amp;ref(Nation/Floating.jpg,nolink,25x25,Floating);",""),IF(AC323="s","&amp;ref(Nation/Storm-Immunity.jpg,nolink,25x25,Storm Immunity);",""),IF(AD323="p","&amp;ref(Nation/Poor-Amphibian.jpg,nolink,25x25,Poor Amphibian);",""),IF(AD323="f","&amp;ref(Nation/Amphibian.jpg,nolink,25x25,Amphibian);",""),IF(AD323="a","&amp;ref(Nation/Aquatic.jpg,nolink,25x25,Aquatic);",""),IF(COUNTIF(AE323,"*f*"),"&amp;ref(Nation/Forest-Survival.jpg,nolink,25x25,Forest Survival);",""),IF(COUNTIF(AE323,"*m*"),"&amp;ref(Nation/Mountain-Survival.jpg,nolink,25x25,Mountain Survival);",""),IF(COUNTIF(AE323,"*s*"),"&amp;ref(Nation/Swamp-Survival.jpg,nolink,25x25,Swamp Survival);",""),IF(COUNTIF(AE323,"*w*"),"&amp;ref(Nation/Wasteland-Survival.jpg,nolink,25x25,Wasteland Survival);",""),IF(AF323="s","&amp;ref(Nation/Snow-Move.jpg,nolink,25x25,Snow Move);",""),IF(AG323="s","&amp;ref(Nation/Swimming.jpg,nolink,25x25,Swimming);",""),IF(AH323&lt;&gt;"","&amp;ref(Nation/Sailing.jpg,nolink,25x25,Sailing (size points "&amp;VALUE(MID(AH323,2,3))&amp;", max size "&amp;LEFT(AH323,1)&amp;"));",""),IF(AI323&lt;&gt;"","&amp;ref(Nation/Gift-of-Water-Breathing.jpg,nolink,25x25,Gift of Water Breathing ("&amp;AI323&amp;" size points));",""),"|",CHAR(10),IF(D323="指揮官","|~|&gt;|&gt;|&gt;|&gt;|&gt;|BGCOLOR(#F5F5F5):","|~|&gt;|&gt;|&gt;|&gt;|&gt;|BGCOLOR(#F5F5F5):"),N323,"|",CHAR(10))</f>
        <v xml:space="preserve">|BGCOLOR(#F5F5F5):Hangadrott|聖職者&amp;ref(Nation/Sacred.jpg,nolink,25x25,Sacred);|&amp;ref(Nation/C_Gold.jpg,nolink,25x25,Gold);410&amp;ref(Nation/C_Resource.jpg,nolink,25x25,Resource);18&amp;ref(Nation/C_Command.jpg,nolink,25x25,Commander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Leadership);10+&amp;ref(Nation/UndeadLead.jpg,nolink,25x25,Undead Leadership);90+|28&amp;ref(Nation/Stealthy.jpg,nolink,25x25,Stealthy (65));|
|~|&gt;|&gt;|&gt;|&gt;|&gt;|BGCOLOR(#F5F5F5):レベル2の聖職者。死、風魔法を持ち最上位指揮官も兼任|
</v>
      </c>
    </row>
    <row r="324" spans="1:36" x14ac:dyDescent="0.15">
      <c r="A324" t="str">
        <f t="shared" ref="A324:A387" si="12">IF(D324&lt;&gt;D323,B324&amp;" "&amp;C324&amp;" "&amp;D324&amp;" S",IF(D324&lt;&gt;D325,B324&amp;" "&amp;C324&amp;" "&amp;D324&amp;" E","-"))</f>
        <v>EA Helheim 指揮官 E</v>
      </c>
      <c r="B324" t="s">
        <v>2893</v>
      </c>
      <c r="C324" t="s">
        <v>6762</v>
      </c>
      <c r="D324" t="s">
        <v>6761</v>
      </c>
      <c r="E324" t="s">
        <v>6785</v>
      </c>
      <c r="F324">
        <v>195</v>
      </c>
      <c r="G324">
        <v>2</v>
      </c>
      <c r="H324">
        <v>4</v>
      </c>
      <c r="I324" t="s">
        <v>6781</v>
      </c>
      <c r="J324" t="s">
        <v>6769</v>
      </c>
      <c r="K324" t="s">
        <v>6769</v>
      </c>
      <c r="L324" t="s">
        <v>6786</v>
      </c>
      <c r="N324" t="s">
        <v>6787</v>
      </c>
      <c r="O324" s="24">
        <v>1</v>
      </c>
      <c r="P324" s="20">
        <v>10</v>
      </c>
      <c r="Q324" s="21" t="s">
        <v>6783</v>
      </c>
      <c r="R324" s="29" t="s">
        <v>6788</v>
      </c>
      <c r="Z324" s="33">
        <v>12</v>
      </c>
      <c r="AE324" s="21" t="s">
        <v>6789</v>
      </c>
      <c r="AJ324" s="26" t="str">
        <f t="shared" si="11"/>
        <v xml:space="preserve">|BGCOLOR(#F5F5F5):Svartalf|魔術師|&amp;ref(Nation/C_Gold.jpg,nolink,25x25,Gold);195&amp;ref(Nation/C_Resource.jpg,nolink,25x25,Resource);2&amp;ref(Nation/C_Command.jpg,nolink,25x25,Commander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Leadership);60+|12&amp;ref(Nation/Mountain-Survival.jpg,nolink,25x25,Mountain Survival);|
|~|&gt;|&gt;|&gt;|&gt;|&gt;|BGCOLOR(#F5F5F5):地、死などの魔法技能を持つ。他とは得意分野が異なる|
</v>
      </c>
    </row>
    <row r="325" spans="1:36" x14ac:dyDescent="0.15">
      <c r="A325" t="str">
        <f t="shared" si="12"/>
        <v>EA Helheim 兵士 S</v>
      </c>
      <c r="B325" t="s">
        <v>2893</v>
      </c>
      <c r="C325" t="s">
        <v>6762</v>
      </c>
      <c r="D325" t="s">
        <v>6791</v>
      </c>
      <c r="E325" t="s">
        <v>6790</v>
      </c>
      <c r="F325">
        <v>8</v>
      </c>
      <c r="G325">
        <v>6</v>
      </c>
      <c r="H325">
        <v>6</v>
      </c>
      <c r="I325" t="s">
        <v>6764</v>
      </c>
      <c r="L325" t="s">
        <v>6792</v>
      </c>
      <c r="N325" t="s">
        <v>6793</v>
      </c>
      <c r="P325" s="20">
        <v>1</v>
      </c>
      <c r="Z325" s="33">
        <v>12</v>
      </c>
      <c r="AJ325" s="26" t="str">
        <f t="shared" si="11"/>
        <v xml:space="preserve">|BGCOLOR(#F5F5F5):Serf Warrior|歩兵|&amp;ref(Nation/C_Gold.jpg,nolink,25x25,Gold);8&amp;ref(Nation/C_Resource.jpg,nolink,25x25,Resource);6&amp;ref(Nation/C_Recruitment.jpg,nolink,25x25,Recruitment Point);6|&amp;ref(Nation/R_Fort.jpg,nolink,25x25,Land Fortress);||&amp;ref(Nation/LivingLead.jpg,nolink,25x25,Living);|12|
|~|&gt;|&gt;|&gt;|&gt;|&gt;|BGCOLOR(#F5F5F5):槍と盾を持つ民兵。弱いがこの国では貴重な安さを持つ|
</v>
      </c>
    </row>
    <row r="326" spans="1:36" x14ac:dyDescent="0.15">
      <c r="A326" t="str">
        <f t="shared" si="12"/>
        <v>-</v>
      </c>
      <c r="B326" t="s">
        <v>2893</v>
      </c>
      <c r="C326" t="s">
        <v>6762</v>
      </c>
      <c r="D326" t="s">
        <v>6791</v>
      </c>
      <c r="E326" t="s">
        <v>6794</v>
      </c>
      <c r="F326">
        <v>25</v>
      </c>
      <c r="G326">
        <v>10</v>
      </c>
      <c r="H326">
        <v>21</v>
      </c>
      <c r="I326" t="s">
        <v>4325</v>
      </c>
      <c r="L326" t="s">
        <v>3158</v>
      </c>
      <c r="N326" t="s">
        <v>6714</v>
      </c>
      <c r="P326" s="21">
        <v>1</v>
      </c>
      <c r="Z326" s="33">
        <v>14</v>
      </c>
      <c r="AA326" s="21">
        <v>65</v>
      </c>
      <c r="AJ326" s="26" t="str">
        <f t="shared" si="11"/>
        <v xml:space="preserve">|BGCOLOR(#F5F5F5):Huskarl|歩兵|&amp;ref(Nation/C_Gold.jpg,nolink,25x25,Gold);25&amp;ref(Nation/C_Resource.jpg,nolink,25x25,Resource);10&amp;ref(Nation/C_Recruitment.jpg,nolink,25x25,Recruitment Point);21|&amp;ref(Nation/R_Fort.jpg,nolink,25x25,Land Fortress);||&amp;ref(Nation/LivingLead.jpg,nolink,25x25,Living);|14&amp;ref(Nation/Stealthy.jpg,nolink,25x25,Stealthy (65));|
|~|&gt;|&gt;|&gt;|&gt;|&gt;|BGCOLOR(#F5F5F5):槍、投槍、盾を持つ軽歩兵。鏡像により接近戦には異常に強い|
</v>
      </c>
    </row>
    <row r="327" spans="1:36" x14ac:dyDescent="0.15">
      <c r="A327" t="str">
        <f t="shared" si="12"/>
        <v>-</v>
      </c>
      <c r="B327" t="s">
        <v>2893</v>
      </c>
      <c r="C327" t="s">
        <v>6762</v>
      </c>
      <c r="D327" t="s">
        <v>6791</v>
      </c>
      <c r="E327" t="s">
        <v>6794</v>
      </c>
      <c r="F327">
        <v>25</v>
      </c>
      <c r="G327">
        <v>13</v>
      </c>
      <c r="H327">
        <v>21</v>
      </c>
      <c r="I327" t="s">
        <v>4325</v>
      </c>
      <c r="L327" t="s">
        <v>3158</v>
      </c>
      <c r="N327" t="s">
        <v>6715</v>
      </c>
      <c r="P327" s="21">
        <v>1</v>
      </c>
      <c r="Z327" s="33">
        <v>12</v>
      </c>
      <c r="AA327" s="21">
        <v>65</v>
      </c>
      <c r="AJ327" s="26" t="str">
        <f t="shared" si="11"/>
        <v xml:space="preserve">|BGCOLOR(#F5F5F5):Huskarl|歩兵|&amp;ref(Nation/C_Gold.jpg,nolink,25x25,Gold);25&amp;ref(Nation/C_Resource.jpg,nolink,25x25,Resource);13&amp;ref(Nation/C_Recruitment.jpg,nolink,25x25,Recruitment Point);21|&amp;ref(Nation/R_Fort.jpg,nolink,25x25,Land Fortress);||&amp;ref(Nation/LivingLead.jpg,nolink,25x25,Living);|12&amp;ref(Nation/Stealthy.jpg,nolink,25x25,Stealthy (65));|
|~|&gt;|&gt;|&gt;|&gt;|&gt;|BGCOLOR(#F5F5F5):斧、投槍、盾を持つ歩兵。下位ながら戦闘技能も優秀|
</v>
      </c>
    </row>
    <row r="328" spans="1:36" x14ac:dyDescent="0.15">
      <c r="A328" t="str">
        <f t="shared" si="12"/>
        <v>-</v>
      </c>
      <c r="B328" t="s">
        <v>2893</v>
      </c>
      <c r="C328" t="s">
        <v>6762</v>
      </c>
      <c r="D328" t="s">
        <v>6791</v>
      </c>
      <c r="E328" t="s">
        <v>6795</v>
      </c>
      <c r="F328">
        <v>30</v>
      </c>
      <c r="G328">
        <v>17</v>
      </c>
      <c r="H328">
        <v>25</v>
      </c>
      <c r="I328" t="s">
        <v>4325</v>
      </c>
      <c r="L328" t="s">
        <v>3158</v>
      </c>
      <c r="N328" t="s">
        <v>6717</v>
      </c>
      <c r="P328" s="21">
        <v>1</v>
      </c>
      <c r="Z328" s="33">
        <v>10</v>
      </c>
      <c r="AA328" s="21">
        <v>65</v>
      </c>
      <c r="AJ328" s="26" t="str">
        <f t="shared" si="11"/>
        <v xml:space="preserve">|BGCOLOR(#F5F5F5):Hirdman|歩兵|&amp;ref(Nation/C_Gold.jpg,nolink,25x25,Gold);30&amp;ref(Nation/C_Resource.jpg,nolink,25x25,Resource);17&amp;ref(Nation/C_Recruitment.jpg,nolink,25x25,Recruitment Point);25|&amp;ref(Nation/R_Fort.jpg,nolink,25x25,Land Fortress);||&amp;ref(Nation/LivingLead.jpg,nolink,25x25,Living);|10&amp;ref(Nation/Stealthy.jpg,nolink,25x25,Stealthy (65));|
|~|&gt;|&gt;|&gt;|&gt;|&gt;|BGCOLOR(#F5F5F5):長剣と盾を持つ歩兵。HP自体は価格ほど高くないのが穴|
</v>
      </c>
    </row>
    <row r="329" spans="1:36" x14ac:dyDescent="0.15">
      <c r="A329" t="str">
        <f t="shared" si="12"/>
        <v>-</v>
      </c>
      <c r="B329" t="s">
        <v>2893</v>
      </c>
      <c r="C329" t="s">
        <v>6762</v>
      </c>
      <c r="D329" t="s">
        <v>6791</v>
      </c>
      <c r="E329" t="s">
        <v>6796</v>
      </c>
      <c r="F329">
        <v>50</v>
      </c>
      <c r="G329">
        <v>13</v>
      </c>
      <c r="H329">
        <v>48</v>
      </c>
      <c r="I329" t="s">
        <v>4325</v>
      </c>
      <c r="L329" t="s">
        <v>4844</v>
      </c>
      <c r="N329" t="s">
        <v>6722</v>
      </c>
      <c r="P329" s="21">
        <v>1</v>
      </c>
      <c r="Z329" s="33">
        <v>24</v>
      </c>
      <c r="AA329" s="21">
        <v>65</v>
      </c>
      <c r="AJ329" s="26" t="str">
        <f t="shared" si="11"/>
        <v xml:space="preserve">|BGCOLOR(#F5F5F5):Mounted Hirdman|騎兵|&amp;ref(Nation/C_Gold.jpg,nolink,25x25,Gold);50&amp;ref(Nation/C_Resource.jpg,nolink,25x25,Resource);13&amp;ref(Nation/C_Recruitment.jpg,nolink,25x25,Recruitment Point);48|&amp;ref(Nation/R_Fort.jpg,nolink,25x25,Land Fortress);||&amp;ref(Nation/LivingLead.jpg,nolink,25x25,Living);|24&amp;ref(Nation/Stealthy.jpg,nolink,25x25,Stealthy (65));|
|~|&gt;|&gt;|&gt;|&gt;|&gt;|BGCOLOR(#F5F5F5):軽突撃槍、投槍、盾を持つ騎兵。非常に素早く戦闘力も十分|
</v>
      </c>
    </row>
    <row r="330" spans="1:36" x14ac:dyDescent="0.15">
      <c r="A330" t="str">
        <f t="shared" si="12"/>
        <v>-</v>
      </c>
      <c r="B330" t="s">
        <v>2893</v>
      </c>
      <c r="C330" t="s">
        <v>6762</v>
      </c>
      <c r="D330" t="s">
        <v>6791</v>
      </c>
      <c r="E330" t="s">
        <v>6797</v>
      </c>
      <c r="F330">
        <v>45</v>
      </c>
      <c r="G330">
        <v>18</v>
      </c>
      <c r="H330">
        <v>29</v>
      </c>
      <c r="I330" t="s">
        <v>6781</v>
      </c>
      <c r="K330" t="s">
        <v>6769</v>
      </c>
      <c r="L330" t="s">
        <v>6798</v>
      </c>
      <c r="M330" t="s">
        <v>6779</v>
      </c>
      <c r="N330" t="s">
        <v>6799</v>
      </c>
      <c r="P330" s="20">
        <v>1</v>
      </c>
      <c r="Z330" s="33">
        <v>26</v>
      </c>
      <c r="AA330" s="20">
        <v>65</v>
      </c>
      <c r="AB330" s="21" t="s">
        <v>6778</v>
      </c>
      <c r="AJ330" s="26" t="str">
        <f t="shared" si="11"/>
        <v xml:space="preserve">|BGCOLOR(#F5F5F5):Valkyrie|飛行兵&amp;ref(Nation/Sacred.jpg,nolink,25x25,Sacred);|&amp;ref(Nation/C_Gold.jpg,nolink,25x25,Gold);45&amp;ref(Nation/C_Resource.jpg,nolink,25x25,Resource);18&amp;ref(Nation/C_Recruitment.jpg,nolink,25x25,Recruitment Point);29|&amp;ref(Nation/R_Capital.jpg,nolink,25x25,National Capital);|&amp;ref(Spell/P_Holy.jpg,nolink,25x25,Temple Needed);|&amp;ref(Nation/LivingLead.jpg,nolink,25x25,Living);|26&amp;ref(Nation/Stealthy.jpg,nolink,25x25,Stealthy (65));&amp;ref(Nation/Flying.jpg,nolink,25x25,Flying);|
|~|&gt;|&gt;|&gt;|&gt;|&gt;|BGCOLOR(#F5F5F5):軽突撃槍と盾を持つ女戦士。飛行による柔軟な立ち回りが可能|
</v>
      </c>
    </row>
    <row r="331" spans="1:36" x14ac:dyDescent="0.15">
      <c r="A331" t="str">
        <f t="shared" si="12"/>
        <v>EA Helheim 兵士 E</v>
      </c>
      <c r="B331" t="s">
        <v>2893</v>
      </c>
      <c r="C331" t="s">
        <v>6762</v>
      </c>
      <c r="D331" t="s">
        <v>6791</v>
      </c>
      <c r="E331" t="s">
        <v>6800</v>
      </c>
      <c r="F331">
        <v>65</v>
      </c>
      <c r="G331">
        <v>12</v>
      </c>
      <c r="H331">
        <v>48</v>
      </c>
      <c r="I331" t="s">
        <v>6781</v>
      </c>
      <c r="K331" t="s">
        <v>6769</v>
      </c>
      <c r="L331" t="s">
        <v>6801</v>
      </c>
      <c r="M331" t="s">
        <v>6779</v>
      </c>
      <c r="N331" t="s">
        <v>6802</v>
      </c>
      <c r="P331" s="20">
        <v>1</v>
      </c>
      <c r="Z331" s="33">
        <v>24</v>
      </c>
      <c r="AA331" s="20">
        <v>65</v>
      </c>
      <c r="AJ331" s="26" t="str">
        <f t="shared" si="11"/>
        <v xml:space="preserve">|BGCOLOR(#F5F5F5):Helhirding|騎兵&amp;ref(Nation/Sacred.jpg,nolink,25x25,Sacred);|&amp;ref(Nation/C_Gold.jpg,nolink,25x25,Gold);65&amp;ref(Nation/C_Resource.jpg,nolink,25x25,Resource);12&amp;ref(Nation/C_Recruitment.jpg,nolink,25x25,Recruitment Point);48|&amp;ref(Nation/R_Capital.jpg,nolink,25x25,National Capital);|&amp;ref(Spell/P_Holy.jpg,nolink,25x25,Temple Needed);|&amp;ref(Nation/LivingLead.jpg,nolink,25x25,Living);|24&amp;ref(Nation/Stealthy.jpg,nolink,25x25,Stealthy (65));|
|~|&gt;|&gt;|&gt;|&gt;|&gt;|BGCOLOR(#F5F5F5):軽突撃槍と盾を持つ騎兵。高い戦闘技能と鏡像は正に脅威|
</v>
      </c>
    </row>
    <row r="332" spans="1:36" x14ac:dyDescent="0.15">
      <c r="A332" t="str">
        <f t="shared" si="12"/>
        <v>EA Niefelheim 指揮官 S</v>
      </c>
      <c r="B332" t="s">
        <v>2893</v>
      </c>
      <c r="C332" t="s">
        <v>6852</v>
      </c>
      <c r="D332" t="s">
        <v>6851</v>
      </c>
      <c r="E332" t="s">
        <v>6850</v>
      </c>
      <c r="F332">
        <v>55</v>
      </c>
      <c r="G332">
        <v>7</v>
      </c>
      <c r="H332">
        <v>1</v>
      </c>
      <c r="I332" t="s">
        <v>6853</v>
      </c>
      <c r="K332" t="s">
        <v>6854</v>
      </c>
      <c r="L332" t="s">
        <v>6856</v>
      </c>
      <c r="M332" t="s">
        <v>6855</v>
      </c>
      <c r="N332" t="s">
        <v>6857</v>
      </c>
      <c r="O332" s="24">
        <v>0</v>
      </c>
      <c r="P332" s="20">
        <v>0</v>
      </c>
      <c r="Q332" s="21">
        <v>0</v>
      </c>
      <c r="R332" s="29">
        <v>0</v>
      </c>
      <c r="Z332" s="33">
        <v>18</v>
      </c>
      <c r="AA332" s="20">
        <v>40</v>
      </c>
      <c r="AE332" s="21" t="s">
        <v>6858</v>
      </c>
      <c r="AF332" s="21" t="s">
        <v>6859</v>
      </c>
      <c r="AJ332" s="26" t="str">
        <f t="shared" si="11"/>
        <v xml:space="preserve">|BGCOLOR(#F5F5F5):Jotun Scout|斥候&amp;ref(Nation/Sacred.jpg,nolink,25x25,Sacred);|&amp;ref(Nation/C_Gold.jpg,nolink,25x25,Gold);55&amp;ref(Nation/C_Resource.jpg,nolink,25x25,Resource);7&amp;ref(Nation/C_Command.jpg,nolink,25x25,Commander Point);1|&amp;ref(Nation/R_Fort.jpg,nolink,25x25,Land Fortress);|&amp;ref(Spell/P_Holy.jpg,nolink,25x25,Temple Needed);||18&amp;ref(Nation/Stealthy.jpg,nolink,25x25,Stealthy (40));&amp;ref(Nation/Forest-Survival.jpg,nolink,25x25,Forest Survival);&amp;ref(Nation/Mountain-Survival.jpg,nolink,25x25,Mountain Survival);&amp;ref(Nation/Snow-Move.jpg,nolink,25x25,Snow Move);|
|~|&gt;|&gt;|&gt;|&gt;|&gt;|BGCOLOR(#F5F5F5):高価で隠れるのも下手。幸い移動は早め|
</v>
      </c>
    </row>
    <row r="333" spans="1:36" x14ac:dyDescent="0.15">
      <c r="A333" t="str">
        <f t="shared" si="12"/>
        <v>-</v>
      </c>
      <c r="B333" t="s">
        <v>2893</v>
      </c>
      <c r="C333" t="s">
        <v>6852</v>
      </c>
      <c r="D333" t="s">
        <v>6851</v>
      </c>
      <c r="E333" t="s">
        <v>6860</v>
      </c>
      <c r="F333">
        <v>75</v>
      </c>
      <c r="G333">
        <v>33</v>
      </c>
      <c r="H333">
        <v>1</v>
      </c>
      <c r="I333" t="s">
        <v>6853</v>
      </c>
      <c r="K333" t="s">
        <v>6854</v>
      </c>
      <c r="L333" t="s">
        <v>6851</v>
      </c>
      <c r="M333" t="s">
        <v>6855</v>
      </c>
      <c r="N333" t="s">
        <v>6861</v>
      </c>
      <c r="O333" s="24">
        <v>2</v>
      </c>
      <c r="P333" s="20">
        <v>60</v>
      </c>
      <c r="Q333" s="21">
        <v>0</v>
      </c>
      <c r="R333" s="29">
        <v>0</v>
      </c>
      <c r="Z333" s="33">
        <v>14</v>
      </c>
      <c r="AF333" s="21" t="s">
        <v>6862</v>
      </c>
      <c r="AJ333" s="26" t="str">
        <f t="shared" si="11"/>
        <v xml:space="preserve">|BGCOLOR(#F5F5F5):Jotun Herse|指揮官&amp;ref(Nation/Sacred.jpg,nolink,25x25,Sacred);|&amp;ref(Nation/C_Gold.jpg,nolink,25x25,Gold);75&amp;ref(Nation/C_Resource.jpg,nolink,25x25,Resource);33&amp;ref(Nation/C_Command.jpg,nolink,25x25,Commander Point);1|&amp;ref(Nation/R_Fort.jpg,nolink,25x25,Land Fortress);|&amp;ref(Spell/P_Holy.jpg,nolink,25x25,Temple Needed);|&amp;ref(Nation/Squad.jpg,nolink,25x25,Squad);2&amp;ref(Nation/LivingLead.jpg,nolink,25x25,Leadership);60|14&amp;ref(Nation/Snow-Move.jpg,nolink,25x25,Snow Move);|
|~|&gt;|&gt;|&gt;|&gt;|&gt;|BGCOLOR(#F5F5F5):標準的な指揮官。維持費は安いが雇用に寺院が要る|
</v>
      </c>
    </row>
    <row r="334" spans="1:36" x14ac:dyDescent="0.15">
      <c r="A334" t="str">
        <f t="shared" si="12"/>
        <v>-</v>
      </c>
      <c r="B334" t="s">
        <v>2893</v>
      </c>
      <c r="C334" t="s">
        <v>6852</v>
      </c>
      <c r="D334" t="s">
        <v>6851</v>
      </c>
      <c r="E334" t="s">
        <v>6863</v>
      </c>
      <c r="F334">
        <v>130</v>
      </c>
      <c r="G334">
        <v>33</v>
      </c>
      <c r="H334">
        <v>1</v>
      </c>
      <c r="I334" t="s">
        <v>6853</v>
      </c>
      <c r="K334" t="s">
        <v>6854</v>
      </c>
      <c r="L334" t="s">
        <v>6864</v>
      </c>
      <c r="M334" t="s">
        <v>6855</v>
      </c>
      <c r="N334" t="s">
        <v>6865</v>
      </c>
      <c r="O334" s="24">
        <v>3</v>
      </c>
      <c r="P334" s="20">
        <v>80</v>
      </c>
      <c r="Q334" s="21">
        <v>0</v>
      </c>
      <c r="R334" s="29">
        <v>0</v>
      </c>
      <c r="Z334" s="33">
        <v>14</v>
      </c>
      <c r="AF334" s="21" t="s">
        <v>6866</v>
      </c>
      <c r="AJ334" s="26" t="str">
        <f t="shared" si="11"/>
        <v xml:space="preserve">|BGCOLOR(#F5F5F5):Jotun Jarl|聖職者&amp;ref(Nation/Sacred.jpg,nolink,25x25,Sacred);|&amp;ref(Nation/C_Gold.jpg,nolink,25x25,Gold);130&amp;ref(Nation/C_Resource.jpg,nolink,25x25,Resource);33&amp;ref(Nation/C_Command.jpg,nolink,25x25,Commander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v>
      </c>
    </row>
    <row r="335" spans="1:36" x14ac:dyDescent="0.15">
      <c r="A335" t="str">
        <f t="shared" si="12"/>
        <v>-</v>
      </c>
      <c r="B335" t="s">
        <v>2893</v>
      </c>
      <c r="C335" t="s">
        <v>6852</v>
      </c>
      <c r="D335" t="s">
        <v>6851</v>
      </c>
      <c r="E335" t="s">
        <v>6867</v>
      </c>
      <c r="F335">
        <v>110</v>
      </c>
      <c r="G335">
        <v>19</v>
      </c>
      <c r="H335">
        <v>2</v>
      </c>
      <c r="I335" t="s">
        <v>6853</v>
      </c>
      <c r="K335" t="s">
        <v>6854</v>
      </c>
      <c r="L335" t="s">
        <v>6864</v>
      </c>
      <c r="M335" t="s">
        <v>6855</v>
      </c>
      <c r="N335" t="s">
        <v>6868</v>
      </c>
      <c r="O335" s="24">
        <v>2</v>
      </c>
      <c r="P335" s="20">
        <v>40</v>
      </c>
      <c r="Q335" s="20">
        <v>0</v>
      </c>
      <c r="R335" s="29">
        <v>0</v>
      </c>
      <c r="Z335" s="33">
        <v>16</v>
      </c>
      <c r="AE335" s="21" t="s">
        <v>6869</v>
      </c>
      <c r="AF335" s="20" t="s">
        <v>6866</v>
      </c>
      <c r="AJ335" s="26" t="str">
        <f t="shared" si="11"/>
        <v xml:space="preserve">|BGCOLOR(#F5F5F5):Jotun Gode|聖職者&amp;ref(Nation/Sacred.jpg,nolink,25x25,Sacred);|&amp;ref(Nation/C_Gold.jpg,nolink,25x25,Gold);110&amp;ref(Nation/C_Resource.jpg,nolink,25x25,Resource);19&amp;ref(Nation/C_Command.jpg,nolink,25x25,Commander Point);2|&amp;ref(Nation/R_Fort.jpg,nolink,25x25,Land Fortress);|&amp;ref(Spell/P_Holy.jpg,nolink,25x25,Temple Needed);|&amp;ref(Nation/Squad.jpg,nolink,25x25,Squad);2&amp;ref(Nation/LivingLead.jpg,nolink,25x25,Leadership);40|16&amp;ref(Nation/Forest-Survival.jpg,nolink,25x25,Forest Survival);&amp;ref(Nation/Snow-Move.jpg,nolink,25x25,Snow Move);|
|~|&gt;|&gt;|&gt;|&gt;|&gt;|BGCOLOR(#F5F5F5):レベル2の聖職者。一応は指揮もできる|
</v>
      </c>
    </row>
    <row r="336" spans="1:36" x14ac:dyDescent="0.15">
      <c r="A336" t="str">
        <f t="shared" si="12"/>
        <v>-</v>
      </c>
      <c r="B336" t="s">
        <v>2893</v>
      </c>
      <c r="C336" t="s">
        <v>6852</v>
      </c>
      <c r="D336" t="s">
        <v>6851</v>
      </c>
      <c r="E336" t="s">
        <v>6870</v>
      </c>
      <c r="F336">
        <v>255</v>
      </c>
      <c r="G336">
        <v>3</v>
      </c>
      <c r="H336">
        <v>4</v>
      </c>
      <c r="I336" t="s">
        <v>6853</v>
      </c>
      <c r="J336" t="s">
        <v>6854</v>
      </c>
      <c r="L336" t="s">
        <v>6871</v>
      </c>
      <c r="N336" t="s">
        <v>6877</v>
      </c>
      <c r="O336" s="24">
        <v>1</v>
      </c>
      <c r="P336" s="20">
        <v>10</v>
      </c>
      <c r="Q336" s="21" t="s">
        <v>6872</v>
      </c>
      <c r="R336" s="29" t="s">
        <v>6873</v>
      </c>
      <c r="Z336" s="33">
        <v>16</v>
      </c>
      <c r="AE336" s="21" t="s">
        <v>6874</v>
      </c>
      <c r="AF336" s="20" t="s">
        <v>6875</v>
      </c>
      <c r="AJ336" s="26" t="str">
        <f t="shared" si="11"/>
        <v xml:space="preserve">|BGCOLOR(#F5F5F5):Jotun Skratti|魔術師|&amp;ref(Nation/C_Gold.jpg,nolink,25x25,Gold);255&amp;ref(Nation/C_Resource.jpg,nolink,25x25,Resource);3&amp;ref(Nation/C_Command.jpg,nolink,25x25,Commander Point);4|&amp;ref(Nation/R_Fort.jpg,nolink,25x25,Land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Leadership);10+|16&amp;ref(Nation/Forest-Survival.jpg,nolink,25x25,Forest Survival);&amp;ref(Nation/Snow-Move.jpg,nolink,25x25,Snow Move);|
|~|&gt;|&gt;|&gt;|&gt;|&gt;|BGCOLOR(#F5F5F5):水や血などの魔法技能を持つ。狼男や狼に変身できる|
</v>
      </c>
    </row>
    <row r="337" spans="1:36" x14ac:dyDescent="0.15">
      <c r="A337" t="str">
        <f t="shared" si="12"/>
        <v>-</v>
      </c>
      <c r="B337" t="s">
        <v>2893</v>
      </c>
      <c r="C337" t="s">
        <v>6852</v>
      </c>
      <c r="D337" t="s">
        <v>6851</v>
      </c>
      <c r="E337" t="s">
        <v>6876</v>
      </c>
      <c r="F337">
        <v>225</v>
      </c>
      <c r="G337">
        <v>3</v>
      </c>
      <c r="H337">
        <v>2</v>
      </c>
      <c r="I337" t="s">
        <v>6853</v>
      </c>
      <c r="J337" t="s">
        <v>6854</v>
      </c>
      <c r="L337" t="s">
        <v>6871</v>
      </c>
      <c r="N337" t="s">
        <v>6878</v>
      </c>
      <c r="O337" s="24">
        <v>2</v>
      </c>
      <c r="P337" s="20">
        <v>40</v>
      </c>
      <c r="Q337" s="21" t="s">
        <v>6873</v>
      </c>
      <c r="R337" s="29" t="s">
        <v>6879</v>
      </c>
      <c r="Z337" s="33">
        <v>16</v>
      </c>
      <c r="AE337" s="20" t="s">
        <v>6880</v>
      </c>
      <c r="AF337" s="20" t="s">
        <v>6875</v>
      </c>
      <c r="AJ337" s="26" t="str">
        <f t="shared" si="11"/>
        <v xml:space="preserve">|BGCOLOR(#F5F5F5):Gygja|魔術師|&amp;ref(Nation/C_Gold.jpg,nolink,25x25,Gold);225&amp;ref(Nation/C_Resource.jpg,nolink,25x25,Resource);3&amp;ref(Nation/C_Command.jpg,nolink,25x25,Commander Point);2|&amp;ref(Nation/R_Fort.jpg,nolink,25x25,Land Fortress);|&amp;ref(Spell/P_Research.jpg,nolink,25x25,Lab Needed);|&amp;ref(Nation/Squad.jpg,nolink,25x25,Squad);2&amp;ref(Nation/LivingLead.jpg,nolink,25x25,Leadership);40&amp;ref(Nation/MagicLead.jpg,nolink,25x25,Magic Leadership);10+&amp;ref(Nation/UndeadLead.jpg,nolink,25x25,Undead Leadership);35+|16&amp;ref(Nation/Forest-Survival.jpg,nolink,25x25,Forest Survival);&amp;ref(Nation/Snow-Move.jpg,nolink,25x25,Snow Move);|
|~|&gt;|&gt;|&gt;|&gt;|&gt;|BGCOLOR(#F5F5F5):死、緑、血などの魔法技能を持つ。魔力が幅広いが安定しない|
</v>
      </c>
    </row>
    <row r="338" spans="1:36" x14ac:dyDescent="0.15">
      <c r="A338" t="str">
        <f t="shared" si="12"/>
        <v>EA Niefelheim 指揮官 E</v>
      </c>
      <c r="B338" t="s">
        <v>2893</v>
      </c>
      <c r="C338" t="s">
        <v>6852</v>
      </c>
      <c r="D338" t="s">
        <v>6851</v>
      </c>
      <c r="E338" t="s">
        <v>6881</v>
      </c>
      <c r="F338">
        <v>525</v>
      </c>
      <c r="G338">
        <v>43</v>
      </c>
      <c r="H338">
        <v>4</v>
      </c>
      <c r="I338" t="s">
        <v>6882</v>
      </c>
      <c r="J338" t="s">
        <v>6854</v>
      </c>
      <c r="K338" t="s">
        <v>6883</v>
      </c>
      <c r="L338" t="s">
        <v>6864</v>
      </c>
      <c r="M338" t="s">
        <v>6855</v>
      </c>
      <c r="N338" t="s">
        <v>6884</v>
      </c>
      <c r="O338" s="24">
        <v>4</v>
      </c>
      <c r="P338" s="20">
        <v>120</v>
      </c>
      <c r="Q338" s="20" t="s">
        <v>6885</v>
      </c>
      <c r="R338" s="29" t="s">
        <v>6886</v>
      </c>
      <c r="Z338" s="33">
        <v>20</v>
      </c>
      <c r="AF338" s="20" t="s">
        <v>6866</v>
      </c>
      <c r="AJ338" s="26" t="str">
        <f t="shared" si="11"/>
        <v xml:space="preserve">|BGCOLOR(#F5F5F5):Niefel Jarl|聖職者&amp;ref(Nation/Sacred.jpg,nolink,25x25,Sacred);|&amp;ref(Nation/C_Gold.jpg,nolink,25x25,Gold);525&amp;ref(Nation/C_Resource.jpg,nolink,25x25,Resource);43&amp;ref(Nation/C_Command.jpg,nolink,25x25,Commander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Leadership);15+&amp;ref(Nation/UndeadLead.jpg,nolink,25x25,Undead Leadership);60+|20&amp;ref(Nation/Snow-Move.jpg,nolink,25x25,Snow Move);|
|~|&gt;|&gt;|&gt;|&gt;|&gt;|BGCOLOR(#F5F5F5):水、死などの魔法技能を持つ。最上位指揮官も兼任し戦闘力も高い|
</v>
      </c>
    </row>
    <row r="339" spans="1:36" x14ac:dyDescent="0.15">
      <c r="A339" t="str">
        <f t="shared" si="12"/>
        <v>EA Niefelheim 兵士 S</v>
      </c>
      <c r="B339" t="s">
        <v>2893</v>
      </c>
      <c r="C339" t="s">
        <v>6852</v>
      </c>
      <c r="D339" t="s">
        <v>6888</v>
      </c>
      <c r="E339" t="s">
        <v>6887</v>
      </c>
      <c r="F339">
        <v>20</v>
      </c>
      <c r="G339">
        <v>15</v>
      </c>
      <c r="H339">
        <v>11</v>
      </c>
      <c r="I339" t="s">
        <v>6853</v>
      </c>
      <c r="L339" t="s">
        <v>6889</v>
      </c>
      <c r="N339" t="s">
        <v>6890</v>
      </c>
      <c r="P339" s="20">
        <v>1</v>
      </c>
      <c r="Z339" s="33">
        <v>14</v>
      </c>
      <c r="AF339" s="20" t="s">
        <v>6866</v>
      </c>
      <c r="AJ339" s="26" t="str">
        <f t="shared" si="11"/>
        <v xml:space="preserve">|BGCOLOR(#F5F5F5):Jotun Militia|歩兵|&amp;ref(Nation/C_Gold.jpg,nolink,25x25,Gold);20&amp;ref(Nation/C_Resource.jpg,nolink,25x25,Resource);15&amp;ref(Nation/C_Recruitment.jpg,nolink,25x25,Recruitment Point);11|&amp;ref(Nation/R_Fort.jpg,nolink,25x25,Land Fortress);||&amp;ref(Nation/LivingLead.jpg,nolink,25x25,Living);|14&amp;ref(Nation/Snow-Move.jpg,nolink,25x25,Snow Move);|
|~|&gt;|&gt;|&gt;|&gt;|&gt;|BGCOLOR(#F5F5F5):斧と盾を持つ民兵。肉壁か包囲戦の人員としてなら使える|
</v>
      </c>
    </row>
    <row r="340" spans="1:36" x14ac:dyDescent="0.15">
      <c r="A340" t="str">
        <f t="shared" si="12"/>
        <v>-</v>
      </c>
      <c r="B340" t="s">
        <v>2893</v>
      </c>
      <c r="C340" t="s">
        <v>6852</v>
      </c>
      <c r="D340" t="s">
        <v>6888</v>
      </c>
      <c r="E340" t="s">
        <v>6891</v>
      </c>
      <c r="F340">
        <v>30</v>
      </c>
      <c r="G340">
        <v>17</v>
      </c>
      <c r="H340">
        <v>17</v>
      </c>
      <c r="I340" t="s">
        <v>6853</v>
      </c>
      <c r="L340" t="s">
        <v>6889</v>
      </c>
      <c r="N340" t="s">
        <v>6892</v>
      </c>
      <c r="P340" s="20">
        <v>1</v>
      </c>
      <c r="Z340" s="33">
        <v>14</v>
      </c>
      <c r="AF340" s="20" t="s">
        <v>6862</v>
      </c>
      <c r="AJ340" s="26" t="str">
        <f t="shared" si="11"/>
        <v xml:space="preserve">|BGCOLOR(#F5F5F5):Jotun Spearman|歩兵|&amp;ref(Nation/C_Gold.jpg,nolink,25x25,Gold);30&amp;ref(Nation/C_Resource.jpg,nolink,25x25,Resource);17&amp;ref(Nation/C_Recruitment.jpg,nolink,25x25,Recruitment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|~|&gt;|&gt;|&gt;|&gt;|&gt;|BGCOLOR(#F5F5F5):槍と盾を持つ歩兵。囲まれやすいが一撃は非常に重い|
</v>
      </c>
    </row>
    <row r="341" spans="1:36" x14ac:dyDescent="0.15">
      <c r="A341" t="str">
        <f t="shared" si="12"/>
        <v>-</v>
      </c>
      <c r="B341" t="s">
        <v>2893</v>
      </c>
      <c r="C341" t="s">
        <v>6852</v>
      </c>
      <c r="D341" t="s">
        <v>6888</v>
      </c>
      <c r="E341" t="s">
        <v>6893</v>
      </c>
      <c r="F341">
        <v>30</v>
      </c>
      <c r="G341">
        <v>17</v>
      </c>
      <c r="H341">
        <v>17</v>
      </c>
      <c r="I341" t="s">
        <v>6853</v>
      </c>
      <c r="L341" t="s">
        <v>6889</v>
      </c>
      <c r="N341" t="s">
        <v>6894</v>
      </c>
      <c r="P341" s="20">
        <v>1</v>
      </c>
      <c r="Z341" s="33">
        <v>14</v>
      </c>
      <c r="AF341" s="20" t="s">
        <v>6862</v>
      </c>
      <c r="AJ341" s="26" t="str">
        <f t="shared" si="11"/>
        <v xml:space="preserve">|BGCOLOR(#F5F5F5):Jotun Javelinist|歩兵|&amp;ref(Nation/C_Gold.jpg,nolink,25x25,Gold);30&amp;ref(Nation/C_Resource.jpg,nolink,25x25,Resource);17&amp;ref(Nation/C_Recruitment.jpg,nolink,25x25,Recruitment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|~|&gt;|&gt;|&gt;|&gt;|&gt;|BGCOLOR(#F5F5F5):斧、投槍、盾を持つ歩兵。高い筋力からの投擲は強烈|
</v>
      </c>
    </row>
    <row r="342" spans="1:36" x14ac:dyDescent="0.15">
      <c r="A342" t="str">
        <f t="shared" si="12"/>
        <v>-</v>
      </c>
      <c r="B342" t="s">
        <v>2893</v>
      </c>
      <c r="C342" t="s">
        <v>6852</v>
      </c>
      <c r="D342" t="s">
        <v>6888</v>
      </c>
      <c r="E342" t="s">
        <v>6895</v>
      </c>
      <c r="F342">
        <v>30</v>
      </c>
      <c r="G342">
        <v>9</v>
      </c>
      <c r="H342">
        <v>17</v>
      </c>
      <c r="I342" t="s">
        <v>6853</v>
      </c>
      <c r="L342" t="s">
        <v>6889</v>
      </c>
      <c r="N342" t="s">
        <v>6896</v>
      </c>
      <c r="P342" s="20">
        <v>1</v>
      </c>
      <c r="Z342" s="33">
        <v>14</v>
      </c>
      <c r="AF342" s="20" t="s">
        <v>6862</v>
      </c>
      <c r="AJ342" s="26" t="str">
        <f t="shared" si="11"/>
        <v xml:space="preserve">|BGCOLOR(#F5F5F5):Jotun Hurler|歩兵|&amp;ref(Nation/C_Gold.jpg,nolink,25x25,Gold);30&amp;ref(Nation/C_Resource.jpg,nolink,25x25,Resource);9&amp;ref(Nation/C_Recruitment.jpg,nolink,25x25,Recruitment Point);17|&amp;ref(Nation/R_Fort.jpg,nolink,25x25,Land Fortress);||&amp;ref(Nation/LivingLead.jpg,nolink,25x25,Living);|14&amp;ref(Nation/Snow-Move.jpg,nolink,25x25,Snow Move);|
|~|&gt;|&gt;|&gt;|&gt;|&gt;|BGCOLOR(#F5F5F5):手斧と大岩を持つ歩兵。岩は短射程だが破壊的威力を持つ|
</v>
      </c>
    </row>
    <row r="343" spans="1:36" x14ac:dyDescent="0.15">
      <c r="A343" t="str">
        <f t="shared" si="12"/>
        <v>-</v>
      </c>
      <c r="B343" t="s">
        <v>2893</v>
      </c>
      <c r="C343" t="s">
        <v>6852</v>
      </c>
      <c r="D343" t="s">
        <v>6888</v>
      </c>
      <c r="E343" t="s">
        <v>6897</v>
      </c>
      <c r="F343">
        <v>35</v>
      </c>
      <c r="G343">
        <v>21</v>
      </c>
      <c r="H343">
        <v>20</v>
      </c>
      <c r="I343" t="s">
        <v>6853</v>
      </c>
      <c r="L343" t="s">
        <v>6889</v>
      </c>
      <c r="N343" t="s">
        <v>6898</v>
      </c>
      <c r="P343" s="20">
        <v>1</v>
      </c>
      <c r="Z343" s="33">
        <v>14</v>
      </c>
      <c r="AF343" s="20" t="s">
        <v>6866</v>
      </c>
      <c r="AJ343" s="26" t="str">
        <f t="shared" si="11"/>
        <v xml:space="preserve">|BGCOLOR(#F5F5F5):Jotun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|~|&gt;|&gt;|&gt;|&gt;|&gt;|BGCOLOR(#F5F5F5):斧と盾を持つ重歩兵。下位より士気が高い|
</v>
      </c>
    </row>
    <row r="344" spans="1:36" x14ac:dyDescent="0.15">
      <c r="A344" t="str">
        <f t="shared" si="12"/>
        <v>-</v>
      </c>
      <c r="B344" t="s">
        <v>2893</v>
      </c>
      <c r="C344" t="s">
        <v>6852</v>
      </c>
      <c r="D344" t="s">
        <v>6888</v>
      </c>
      <c r="E344" t="s">
        <v>6897</v>
      </c>
      <c r="F344">
        <v>35</v>
      </c>
      <c r="G344">
        <v>21</v>
      </c>
      <c r="H344">
        <v>20</v>
      </c>
      <c r="I344" t="s">
        <v>6853</v>
      </c>
      <c r="L344" t="s">
        <v>6889</v>
      </c>
      <c r="N344" t="s">
        <v>6899</v>
      </c>
      <c r="P344" s="20">
        <v>1</v>
      </c>
      <c r="Z344" s="33">
        <v>14</v>
      </c>
      <c r="AF344" s="20" t="s">
        <v>6866</v>
      </c>
      <c r="AJ344" s="26" t="str">
        <f t="shared" si="11"/>
        <v xml:space="preserve">|BGCOLOR(#F5F5F5):Jotun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|~|&gt;|&gt;|&gt;|&gt;|&gt;|BGCOLOR(#F5F5F5):槍と盾を持つ重歩兵。巨人の槍は人間の槍兵さえ迎撃する|
</v>
      </c>
    </row>
    <row r="345" spans="1:36" x14ac:dyDescent="0.15">
      <c r="A345" t="str">
        <f t="shared" si="12"/>
        <v>-</v>
      </c>
      <c r="B345" t="s">
        <v>2893</v>
      </c>
      <c r="C345" t="s">
        <v>6852</v>
      </c>
      <c r="D345" t="s">
        <v>6888</v>
      </c>
      <c r="E345" t="s">
        <v>6900</v>
      </c>
      <c r="F345">
        <v>40</v>
      </c>
      <c r="G345">
        <v>33</v>
      </c>
      <c r="H345">
        <v>24</v>
      </c>
      <c r="I345" t="s">
        <v>6853</v>
      </c>
      <c r="L345" t="s">
        <v>6889</v>
      </c>
      <c r="N345" t="s">
        <v>6901</v>
      </c>
      <c r="P345" s="20">
        <v>1</v>
      </c>
      <c r="Z345" s="33">
        <v>12</v>
      </c>
      <c r="AF345" s="20" t="s">
        <v>6866</v>
      </c>
      <c r="AJ345" s="26" t="str">
        <f t="shared" si="11"/>
        <v xml:space="preserve">|BGCOLOR(#F5F5F5):Jotun Hirdman|歩兵|&amp;ref(Nation/C_Gold.jpg,nolink,25x25,Gold);40&amp;ref(Nation/C_Resource.jpg,nolink,25x25,Resource);33&amp;ref(Nation/C_Recruitment.jpg,nolink,25x25,Recruitment Point);24|&amp;ref(Nation/R_Fort.jpg,nolink,25x25,Land Fortress);||&amp;ref(Nation/LivingLead.jpg,nolink,25x25,Living);|12&amp;ref(Nation/Snow-Move.jpg,nolink,25x25,Snow Move);|
|~|&gt;|&gt;|&gt;|&gt;|&gt;|BGCOLOR(#F5F5F5):長剣と盾を持つ重歩兵。戦闘技能も向上している|
</v>
      </c>
    </row>
    <row r="346" spans="1:36" x14ac:dyDescent="0.15">
      <c r="A346" t="str">
        <f t="shared" si="12"/>
        <v>-</v>
      </c>
      <c r="B346" t="s">
        <v>2893</v>
      </c>
      <c r="C346" t="s">
        <v>6852</v>
      </c>
      <c r="D346" t="s">
        <v>6888</v>
      </c>
      <c r="E346" t="s">
        <v>6902</v>
      </c>
      <c r="F346">
        <v>70</v>
      </c>
      <c r="G346">
        <v>5</v>
      </c>
      <c r="H346">
        <v>38</v>
      </c>
      <c r="I346" t="s">
        <v>6882</v>
      </c>
      <c r="L346" t="s">
        <v>6889</v>
      </c>
      <c r="N346" t="s">
        <v>6903</v>
      </c>
      <c r="P346" s="20">
        <v>1</v>
      </c>
      <c r="Z346" s="33">
        <v>16</v>
      </c>
      <c r="AE346" s="21" t="s">
        <v>6906</v>
      </c>
      <c r="AF346" s="20" t="s">
        <v>6866</v>
      </c>
      <c r="AJ346" s="26" t="str">
        <f t="shared" si="11"/>
        <v xml:space="preserve">|BGCOLOR(#F5F5F5):Jotun Skinshifter|歩兵|&amp;ref(Nation/C_Gold.jpg,nolink,25x25,Gold);70&amp;ref(Nation/C_Resource.jpg,nolink,25x25,Resource);5&amp;ref(Nation/C_Recruitment.jpg,nolink,25x25,Recruitment Point);38|&amp;ref(Nation/R_Capital.jpg,nolink,25x25,National Capital);||&amp;ref(Nation/LivingLead.jpg,nolink,25x25,Living);|16&amp;ref(Nation/Forest-Survival.jpg,nolink,25x25,Forest Survival);&amp;ref(Nation/Snow-Move.jpg,nolink,25x25,Snow Move);|
|~|&gt;|&gt;|&gt;|&gt;|&gt;|BGCOLOR(#F5F5F5):槍を持つ軽歩兵。倒されると狼男に変身し戦い続ける|
</v>
      </c>
    </row>
    <row r="347" spans="1:36" x14ac:dyDescent="0.15">
      <c r="A347" t="str">
        <f t="shared" si="12"/>
        <v>EA Niefelheim 兵士 E</v>
      </c>
      <c r="B347" t="s">
        <v>2893</v>
      </c>
      <c r="C347" t="s">
        <v>6852</v>
      </c>
      <c r="D347" t="s">
        <v>6888</v>
      </c>
      <c r="E347" t="s">
        <v>6904</v>
      </c>
      <c r="F347">
        <v>155</v>
      </c>
      <c r="G347">
        <v>21</v>
      </c>
      <c r="H347">
        <v>37</v>
      </c>
      <c r="I347" t="s">
        <v>6882</v>
      </c>
      <c r="K347" t="s">
        <v>6947</v>
      </c>
      <c r="L347" t="s">
        <v>6889</v>
      </c>
      <c r="M347" t="s">
        <v>6855</v>
      </c>
      <c r="N347" t="s">
        <v>6905</v>
      </c>
      <c r="P347" s="20">
        <v>1</v>
      </c>
      <c r="Z347" s="33">
        <v>18</v>
      </c>
      <c r="AF347" s="20" t="s">
        <v>6862</v>
      </c>
      <c r="AJ347" s="26" t="str">
        <f t="shared" si="11"/>
        <v xml:space="preserve">|BGCOLOR(#F5F5F5):Niefel Giant|歩兵&amp;ref(Nation/Sacred.jpg,nolink,25x25,Sacred);|&amp;ref(Nation/C_Gold.jpg,nolink,25x25,Gold);155&amp;ref(Nation/C_Resource.jpg,nolink,25x25,Resource);21&amp;ref(Nation/C_Recruitment.jpg,nolink,25x25,Recruitment Point);37|&amp;ref(Nation/R_Capital.jpg,nolink,25x25,National Capital);|&amp;ref(Spell/P_Holy.jpg,nolink,25x25,Temple Needed);|&amp;ref(Nation/LivingLead.jpg,nolink,25x25,Living);|18&amp;ref(Nation/Snow-Move.jpg,nolink,25x25,Snow Move);|
|~|&gt;|&gt;|&gt;|&gt;|&gt;|BGCOLOR(#F5F5F5):斧と盾を持つ重歩兵。寒い州では驚異的な戦闘力を持つ|
</v>
      </c>
    </row>
    <row r="348" spans="1:36" x14ac:dyDescent="0.15">
      <c r="A348" t="str">
        <f t="shared" si="12"/>
        <v>EA Rus 指揮官 S</v>
      </c>
      <c r="B348" t="s">
        <v>2893</v>
      </c>
      <c r="C348" t="s">
        <v>6979</v>
      </c>
      <c r="D348" t="s">
        <v>6851</v>
      </c>
      <c r="E348" t="s">
        <v>6951</v>
      </c>
      <c r="F348">
        <v>25</v>
      </c>
      <c r="G348">
        <v>5</v>
      </c>
      <c r="H348">
        <v>1</v>
      </c>
      <c r="I348" t="s">
        <v>6955</v>
      </c>
      <c r="L348" t="s">
        <v>6856</v>
      </c>
      <c r="N348" t="s">
        <v>6952</v>
      </c>
      <c r="O348" s="24">
        <v>0</v>
      </c>
      <c r="P348" s="20">
        <v>0</v>
      </c>
      <c r="Q348" s="21">
        <v>0</v>
      </c>
      <c r="R348" s="29">
        <v>0</v>
      </c>
      <c r="Z348" s="33">
        <v>16</v>
      </c>
      <c r="AA348" s="21">
        <v>60</v>
      </c>
      <c r="AE348" s="21" t="s">
        <v>6953</v>
      </c>
      <c r="AF348" s="20" t="s">
        <v>6866</v>
      </c>
      <c r="AJ348" s="26" t="str">
        <f t="shared" si="11"/>
        <v xml:space="preserve">|BGCOLOR(#F5F5F5):Scout|斥候|&amp;ref(Nation/C_Gold.jpg,nolink,25x25,Gold);25&amp;ref(Nation/C_Resource.jpg,nolink,25x25,Resource);5&amp;ref(Nation/C_Command.jpg,nolink,25x25,Commander Point);1|&amp;ref(Nation/R_Fort.jpg,nolink,25x25,Land Fortress);&amp;ref(Nation/R_Foreign.jpg,nolink,25x25,Non-Fort Land);|||16&amp;ref(Nation/Stealthy.jpg,nolink,25x25,Stealthy (60));&amp;ref(Nation/Forest-Survival.jpg,nolink,25x25,Forest Survival);&amp;ref(Nation/Mountain-Survival.jpg,nolink,25x25,Mountain Survival);&amp;ref(Nation/Snow-Move.jpg,nolink,25x25,Snow Move);|
|~|&gt;|&gt;|&gt;|&gt;|&gt;|BGCOLOR(#F5F5F5):雪道に慣れた斥候。隠れるのも上手く有能|
</v>
      </c>
    </row>
    <row r="349" spans="1:36" x14ac:dyDescent="0.15">
      <c r="A349" t="str">
        <f t="shared" si="12"/>
        <v>-</v>
      </c>
      <c r="B349" t="s">
        <v>2893</v>
      </c>
      <c r="C349" t="s">
        <v>6979</v>
      </c>
      <c r="D349" t="s">
        <v>6851</v>
      </c>
      <c r="E349" t="s">
        <v>6954</v>
      </c>
      <c r="F349">
        <v>40</v>
      </c>
      <c r="G349">
        <v>17</v>
      </c>
      <c r="H349">
        <v>1</v>
      </c>
      <c r="I349" t="s">
        <v>6853</v>
      </c>
      <c r="L349" t="s">
        <v>6851</v>
      </c>
      <c r="N349" t="s">
        <v>6956</v>
      </c>
      <c r="O349" s="24">
        <v>2</v>
      </c>
      <c r="P349" s="20">
        <v>60</v>
      </c>
      <c r="Q349" s="21">
        <v>0</v>
      </c>
      <c r="R349" s="29">
        <v>0</v>
      </c>
      <c r="Z349" s="33">
        <v>12</v>
      </c>
      <c r="AF349" s="20" t="s">
        <v>6866</v>
      </c>
      <c r="AJ349" s="26" t="str">
        <f t="shared" si="11"/>
        <v xml:space="preserve">|BGCOLOR(#F5F5F5):Rusian Chieftain|指揮官|&amp;ref(Nation/C_Gold.jpg,nolink,25x25,Gold);40&amp;ref(Nation/C_Resource.jpg,nolink,25x25,Resource);17&amp;ref(Nation/C_Command.jpg,nolink,25x25,Commander Point);1|&amp;ref(Nation/R_Fort.jpg,nolink,25x25,Land Fortress);||&amp;ref(Nation/Squad.jpg,nolink,25x25,Squad);2&amp;ref(Nation/LivingLead.jpg,nolink,25x25,Leadership);60|12&amp;ref(Nation/Snow-Move.jpg,nolink,25x25,Snow Move);|
|~|&gt;|&gt;|&gt;|&gt;|&gt;|BGCOLOR(#F5F5F5):標準的な指揮官。定住者側のため装備が良質|
</v>
      </c>
    </row>
    <row r="350" spans="1:36" x14ac:dyDescent="0.15">
      <c r="A350" t="str">
        <f t="shared" si="12"/>
        <v>-</v>
      </c>
      <c r="B350" t="s">
        <v>2893</v>
      </c>
      <c r="C350" t="s">
        <v>6979</v>
      </c>
      <c r="D350" t="s">
        <v>6851</v>
      </c>
      <c r="E350" t="s">
        <v>6957</v>
      </c>
      <c r="F350">
        <v>45</v>
      </c>
      <c r="G350">
        <v>2</v>
      </c>
      <c r="H350">
        <v>1</v>
      </c>
      <c r="I350" t="s">
        <v>6853</v>
      </c>
      <c r="K350" t="s">
        <v>6960</v>
      </c>
      <c r="L350" t="s">
        <v>6864</v>
      </c>
      <c r="M350" t="s">
        <v>6855</v>
      </c>
      <c r="N350" t="s">
        <v>6958</v>
      </c>
      <c r="O350" s="24">
        <v>1</v>
      </c>
      <c r="P350" s="20">
        <v>10</v>
      </c>
      <c r="Q350" s="21">
        <v>0</v>
      </c>
      <c r="R350" s="29">
        <v>0</v>
      </c>
      <c r="Z350" s="33">
        <v>16</v>
      </c>
      <c r="AF350" s="20" t="s">
        <v>6866</v>
      </c>
      <c r="AJ350" s="26" t="str">
        <f t="shared" si="11"/>
        <v xml:space="preserve">|BGCOLOR(#F5F5F5):Rusian Priest|聖職者&amp;ref(Nation/Sacred.jpg,nolink,25x25,Sacred);|&amp;ref(Nation/C_Gold.jpg,nolink,25x25,Gold);45&amp;ref(Nation/C_Resource.jpg,nolink,25x25,Resource);2&amp;ref(Nation/C_Command.jpg,nolink,25x25,Commander Point);1|&amp;ref(Nation/R_Fort.jpg,nolink,25x25,Land Fortress);|&amp;ref(Spell/P_Holy.jpg,nolink,25x25,Temple Needed);|&amp;ref(Nation/Squad.jpg,nolink,25x25,Squad);1&amp;ref(Nation/LivingLead.jpg,nolink,25x25,Leadership);10|16&amp;ref(Nation/Snow-Move.jpg,nolink,25x25,Snow Move);|
|~|&gt;|&gt;|&gt;|&gt;|&gt;|BGCOLOR(#F5F5F5):レベル1の聖職者。雪慣れしている以外は特徴はない|
</v>
      </c>
    </row>
    <row r="351" spans="1:36" x14ac:dyDescent="0.15">
      <c r="A351" t="str">
        <f t="shared" si="12"/>
        <v>-</v>
      </c>
      <c r="B351" t="s">
        <v>2893</v>
      </c>
      <c r="C351" t="s">
        <v>6979</v>
      </c>
      <c r="D351" t="s">
        <v>6851</v>
      </c>
      <c r="E351" t="s">
        <v>6959</v>
      </c>
      <c r="F351">
        <v>125</v>
      </c>
      <c r="G351">
        <v>2</v>
      </c>
      <c r="H351">
        <v>2</v>
      </c>
      <c r="I351" t="s">
        <v>6853</v>
      </c>
      <c r="J351" t="s">
        <v>6854</v>
      </c>
      <c r="L351" t="s">
        <v>6871</v>
      </c>
      <c r="N351" t="s">
        <v>6961</v>
      </c>
      <c r="O351" s="24">
        <v>1</v>
      </c>
      <c r="P351" s="20">
        <v>15</v>
      </c>
      <c r="Q351" s="21" t="s">
        <v>6885</v>
      </c>
      <c r="R351" s="29">
        <v>0</v>
      </c>
      <c r="Z351" s="33">
        <v>16</v>
      </c>
      <c r="AF351" s="20" t="s">
        <v>6866</v>
      </c>
      <c r="AJ351" s="26" t="str">
        <f t="shared" si="11"/>
        <v xml:space="preserve">|BGCOLOR(#F5F5F5):Rusian Wizard|魔術師|&amp;ref(Nation/C_Gold.jpg,nolink,25x25,Gold);125&amp;ref(Nation/C_Resource.jpg,nolink,25x25,Resource);2&amp;ref(Nation/C_Command.jpg,nolink,25x25,Commander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Needed);|&amp;ref(Nation/Squad.jpg,nolink,25x25,Squad);1&amp;ref(Nation/LivingLead.jpg,nolink,25x25,Leadership);15&amp;ref(Nation/MagicLead.jpg,nolink,25x25,Magic Leadership);15+|16&amp;ref(Nation/Snow-Move.jpg,nolink,25x25,Snow Move);|
|~|&gt;|&gt;|&gt;|&gt;|&gt;|BGCOLOR(#F5F5F5):火、緑などの魔法技能を持つ。研究が得意|
</v>
      </c>
    </row>
    <row r="352" spans="1:36" x14ac:dyDescent="0.15">
      <c r="A352" t="str">
        <f t="shared" si="12"/>
        <v>-</v>
      </c>
      <c r="B352" t="s">
        <v>2893</v>
      </c>
      <c r="C352" t="s">
        <v>6979</v>
      </c>
      <c r="D352" t="s">
        <v>6851</v>
      </c>
      <c r="E352" t="s">
        <v>6962</v>
      </c>
      <c r="F352">
        <v>270</v>
      </c>
      <c r="G352">
        <v>5</v>
      </c>
      <c r="H352">
        <v>2</v>
      </c>
      <c r="I352" t="s">
        <v>6882</v>
      </c>
      <c r="J352" t="s">
        <v>6854</v>
      </c>
      <c r="K352" t="s">
        <v>6947</v>
      </c>
      <c r="L352" t="s">
        <v>6864</v>
      </c>
      <c r="M352" t="s">
        <v>6855</v>
      </c>
      <c r="N352" t="s">
        <v>6963</v>
      </c>
      <c r="O352" s="24">
        <v>4</v>
      </c>
      <c r="P352" s="20" t="s">
        <v>6964</v>
      </c>
      <c r="Q352" s="20" t="s">
        <v>6872</v>
      </c>
      <c r="R352" s="29">
        <v>0</v>
      </c>
      <c r="Z352" s="33">
        <v>16</v>
      </c>
      <c r="AF352" s="20" t="s">
        <v>6866</v>
      </c>
      <c r="AJ352" s="26" t="str">
        <f t="shared" si="11"/>
        <v xml:space="preserve">|BGCOLOR(#F5F5F5):Son of Heaven|聖職者&amp;ref(Nation/Sacred.jpg,nolink,25x25,Sacred);|&amp;ref(Nation/C_Gold.jpg,nolink,25x25,Gold);270&amp;ref(Nation/C_Resource.jpg,nolink,25x25,Resource);5&amp;ref(Nation/C_Command.jpg,nolink,25x25,Commander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Needed);|&amp;ref(Nation/Squad.jpg,nolink,25x25,Squad);4&amp;ref(Nation/LivingLead.jpg,nolink,25x25,Leadership);125+&amp;ref(Nation/MagicLead.jpg,nolink,25x25,Magic Leadership);20+|16&amp;ref(Nation/Snow-Move.jpg,nolink,25x25,Snow Move);|
|~|&gt;|&gt;|&gt;|&gt;|&gt;|BGCOLOR(#F5F5F5):レベル2の聖職者。幅広い魔法技能を持ち最上位指揮官も兼ねる|
</v>
      </c>
    </row>
    <row r="353" spans="1:36" x14ac:dyDescent="0.15">
      <c r="A353" t="str">
        <f t="shared" si="12"/>
        <v>-</v>
      </c>
      <c r="B353" t="s">
        <v>2893</v>
      </c>
      <c r="C353" t="s">
        <v>6979</v>
      </c>
      <c r="D353" t="s">
        <v>6851</v>
      </c>
      <c r="E353" t="s">
        <v>6965</v>
      </c>
      <c r="F353">
        <v>285</v>
      </c>
      <c r="G353">
        <v>5</v>
      </c>
      <c r="H353">
        <v>2</v>
      </c>
      <c r="I353" t="s">
        <v>6882</v>
      </c>
      <c r="J353" t="s">
        <v>6854</v>
      </c>
      <c r="K353" t="s">
        <v>6947</v>
      </c>
      <c r="L353" t="s">
        <v>6864</v>
      </c>
      <c r="M353" t="s">
        <v>6855</v>
      </c>
      <c r="N353" t="s">
        <v>6966</v>
      </c>
      <c r="O353" s="24">
        <v>3</v>
      </c>
      <c r="P353" s="20" t="s">
        <v>6967</v>
      </c>
      <c r="Q353" s="20" t="s">
        <v>6872</v>
      </c>
      <c r="R353" s="29">
        <v>0</v>
      </c>
      <c r="Z353" s="33">
        <v>16</v>
      </c>
      <c r="AF353" s="20" t="s">
        <v>6866</v>
      </c>
      <c r="AJ353" s="26" t="str">
        <f t="shared" si="11"/>
        <v xml:space="preserve">|BGCOLOR(#F5F5F5):Daughter of the Sun|聖職者&amp;ref(Nation/Sacred.jpg,nolink,25x25,Sacred);|&amp;ref(Nation/C_Gold.jpg,nolink,25x25,Gold);285&amp;ref(Nation/C_Resource.jpg,nolink,25x25,Resource);5&amp;ref(Nation/C_Command.jpg,nolink,25x25,Commander Point);2|&amp;ref(Nation/R_Capital.jpg,nolink,25x25,National Capital);|&amp;ref(Spell/P_Research.jpg,nolink,25x25,Lab Needed);&amp;ref(Spell/P_Holy.jpg,nolink,25x25,Temple Needed);|&amp;ref(Nation/Squad.jpg,nolink,25x25,Squad);3&amp;ref(Nation/LivingLead.jpg,nolink,25x25,Leadership);90+&amp;ref(Nation/MagicLead.jpg,nolink,25x25,Magic Leadership);20+|16&amp;ref(Nation/Snow-Move.jpg,nolink,25x25,Snow Move);|
|~|&gt;|&gt;|&gt;|&gt;|&gt;|BGCOLOR(#F5F5F5):レベル1の聖職者。火、緑などの魔法技能を持ち上位指揮官も兼任|
</v>
      </c>
    </row>
    <row r="354" spans="1:36" x14ac:dyDescent="0.15">
      <c r="A354" t="str">
        <f t="shared" si="12"/>
        <v>-</v>
      </c>
      <c r="B354" t="s">
        <v>2893</v>
      </c>
      <c r="C354" t="s">
        <v>6979</v>
      </c>
      <c r="D354" t="s">
        <v>6851</v>
      </c>
      <c r="E354" t="s">
        <v>6968</v>
      </c>
      <c r="F354">
        <v>380</v>
      </c>
      <c r="G354">
        <v>5</v>
      </c>
      <c r="H354">
        <v>4</v>
      </c>
      <c r="I354" t="s">
        <v>6882</v>
      </c>
      <c r="J354" t="s">
        <v>6854</v>
      </c>
      <c r="K354" t="s">
        <v>6960</v>
      </c>
      <c r="L354" t="s">
        <v>6864</v>
      </c>
      <c r="M354" t="s">
        <v>6855</v>
      </c>
      <c r="N354" t="s">
        <v>6969</v>
      </c>
      <c r="O354" s="24">
        <v>2</v>
      </c>
      <c r="P354" s="20">
        <v>40</v>
      </c>
      <c r="Q354" s="20" t="s">
        <v>6879</v>
      </c>
      <c r="R354" s="29">
        <v>0</v>
      </c>
      <c r="Z354" s="33">
        <v>18</v>
      </c>
      <c r="AE354" s="21" t="s">
        <v>6970</v>
      </c>
      <c r="AF354" s="20" t="s">
        <v>6866</v>
      </c>
      <c r="AJ354" s="26" t="str">
        <f t="shared" si="11"/>
        <v xml:space="preserve">|BGCOLOR(#F5F5F5):Perkunu|聖職者&amp;ref(Nation/Sacred.jpg,nolink,25x25,Sacred);|&amp;ref(Nation/C_Gold.jpg,nolink,25x25,Gold);380&amp;ref(Nation/C_Resource.jpg,nolink,25x25,Resource);5&amp;ref(Nation/C_Command.jpg,nolink,25x25,Commander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Leadership);35+|18&amp;ref(Nation/Forest-Survival.jpg,nolink,25x25,Forest Survival);&amp;ref(Nation/Mountain-Survival.jpg,nolink,25x25,Mountain Survival);&amp;ref(Nation/Snow-Move.jpg,nolink,25x25,Snow Move);|
|~|&gt;|&gt;|&gt;|&gt;|&gt;|BGCOLOR(#F5F5F5):レベル1の聖職者。風、緑、星などの魔法技能も持つ|
</v>
      </c>
    </row>
    <row r="355" spans="1:36" x14ac:dyDescent="0.15">
      <c r="A355" t="str">
        <f t="shared" si="12"/>
        <v>-</v>
      </c>
      <c r="B355" t="s">
        <v>2893</v>
      </c>
      <c r="C355" t="s">
        <v>6979</v>
      </c>
      <c r="D355" t="s">
        <v>6851</v>
      </c>
      <c r="E355" t="s">
        <v>6954</v>
      </c>
      <c r="F355">
        <v>45</v>
      </c>
      <c r="G355">
        <v>8</v>
      </c>
      <c r="H355">
        <v>1</v>
      </c>
      <c r="I355" t="s">
        <v>6971</v>
      </c>
      <c r="L355" t="s">
        <v>6851</v>
      </c>
      <c r="N355" t="s">
        <v>6972</v>
      </c>
      <c r="O355" s="24">
        <v>2</v>
      </c>
      <c r="P355" s="20">
        <v>40</v>
      </c>
      <c r="Q355" s="21">
        <v>0</v>
      </c>
      <c r="R355" s="29">
        <v>0</v>
      </c>
      <c r="Z355" s="33">
        <v>16</v>
      </c>
      <c r="AA355" s="21">
        <v>40</v>
      </c>
      <c r="AE355" s="21" t="s">
        <v>6970</v>
      </c>
      <c r="AF355" s="20" t="s">
        <v>6866</v>
      </c>
      <c r="AJ355" s="26" t="str">
        <f t="shared" si="11"/>
        <v xml:space="preserve">|BGCOLOR(#F5F5F5):Rusian Chieftain|指揮官|&amp;ref(Nation/C_Gold.jpg,nolink,25x25,Gold);45&amp;ref(Nation/C_Resource.jpg,nolink,25x25,Resource);8&amp;ref(Nation/C_Command.jpg,nolink,25x25,Commander Point);1|&amp;ref(Nation/R_Foreign.jpg,nolink,25x25,Non-Fort Land);||&amp;ref(Nation/Squad.jpg,nolink,25x25,Squad);2&amp;ref(Nation/LivingLead.jpg,nolink,25x25,Leadership);40|16&amp;ref(Nation/Stealthy.jpg,nolink,25x25,Stealthy (40));&amp;ref(Nation/Forest-Survival.jpg,nolink,25x25,Forest Survival);&amp;ref(Nation/Mountain-Survival.jpg,nolink,25x25,Mountain Survival);&amp;ref(Nation/Snow-Move.jpg,nolink,25x25,Snow Move);|
|~|&gt;|&gt;|&gt;|&gt;|&gt;|BGCOLOR(#F5F5F5):隠密行動可能な指揮官。狂戦士のため負傷すると特攻する|
</v>
      </c>
    </row>
    <row r="356" spans="1:36" x14ac:dyDescent="0.15">
      <c r="A356" t="str">
        <f t="shared" si="12"/>
        <v>-</v>
      </c>
      <c r="B356" t="s">
        <v>2893</v>
      </c>
      <c r="C356" t="s">
        <v>6979</v>
      </c>
      <c r="D356" t="s">
        <v>6851</v>
      </c>
      <c r="E356" t="s">
        <v>6976</v>
      </c>
      <c r="F356">
        <v>235</v>
      </c>
      <c r="G356">
        <v>2</v>
      </c>
      <c r="H356">
        <v>2</v>
      </c>
      <c r="I356" t="s">
        <v>6974</v>
      </c>
      <c r="J356" t="s">
        <v>6854</v>
      </c>
      <c r="K356" t="s">
        <v>6947</v>
      </c>
      <c r="L356" t="s">
        <v>6864</v>
      </c>
      <c r="M356" t="s">
        <v>6855</v>
      </c>
      <c r="N356" t="s">
        <v>6977</v>
      </c>
      <c r="O356" s="24">
        <v>1</v>
      </c>
      <c r="P356" s="20">
        <v>10</v>
      </c>
      <c r="Q356" s="20" t="s">
        <v>6872</v>
      </c>
      <c r="R356" s="29">
        <v>0</v>
      </c>
      <c r="Z356" s="33">
        <v>16</v>
      </c>
      <c r="AE356" s="21" t="s">
        <v>6970</v>
      </c>
      <c r="AF356" s="20" t="s">
        <v>6978</v>
      </c>
      <c r="AJ356" s="26" t="str">
        <f t="shared" si="11"/>
        <v xml:space="preserve">|BGCOLOR(#F5F5F5):Thunder Priest|聖職者&amp;ref(Nation/Sacred.jpg,nolink,25x25,Sacred);|&amp;ref(Nation/C_Gold.jpg,nolink,25x25,Gold);235&amp;ref(Nation/C_Resource.jpg,nolink,25x25,Resource);2&amp;ref(Nation/C_Command.jpg,nolink,25x25,Commander Point);2|&amp;ref(Nation/R_Forest.jpg,nolink,25x25,Any Forest);|&amp;ref(Spell/P_Research.jpg,nolink,25x25,Lab Needed);&amp;ref(Spell/P_Holy.jpg,nolink,25x25,Temple Needed);|&amp;ref(Nation/Squad.jpg,nolink,25x25,Squad);1&amp;ref(Nation/LivingLead.jpg,nolink,25x25,Leadership);10&amp;ref(Nation/MagicLead.jpg,nolink,25x25,Magic Leadership);20+|16&amp;ref(Nation/Forest-Survival.jpg,nolink,25x25,Forest Survival);&amp;ref(Nation/Mountain-Survival.jpg,nolink,25x25,Mountain Survival);&amp;ref(Nation/Snow-Move.jpg,nolink,25x25,Snow Move);|
|~|&gt;|&gt;|&gt;|&gt;|&gt;|BGCOLOR(#F5F5F5):レベル1の聖職者。風や緑などの魔法技能も持つ|
</v>
      </c>
    </row>
    <row r="357" spans="1:36" x14ac:dyDescent="0.15">
      <c r="A357" t="str">
        <f t="shared" si="12"/>
        <v>EA Rus 指揮官 E</v>
      </c>
      <c r="B357" t="s">
        <v>2893</v>
      </c>
      <c r="C357" t="s">
        <v>6979</v>
      </c>
      <c r="D357" t="s">
        <v>6851</v>
      </c>
      <c r="E357" t="s">
        <v>6973</v>
      </c>
      <c r="F357">
        <v>90</v>
      </c>
      <c r="G357">
        <v>10</v>
      </c>
      <c r="H357">
        <v>1</v>
      </c>
      <c r="I357" t="s">
        <v>6974</v>
      </c>
      <c r="L357" t="s">
        <v>6851</v>
      </c>
      <c r="N357" t="s">
        <v>6975</v>
      </c>
      <c r="O357" s="24">
        <v>3</v>
      </c>
      <c r="P357" s="20">
        <v>80</v>
      </c>
      <c r="Q357" s="21">
        <v>0</v>
      </c>
      <c r="R357" s="29">
        <v>0</v>
      </c>
      <c r="Z357" s="33">
        <v>16</v>
      </c>
      <c r="AA357" s="21">
        <v>40</v>
      </c>
      <c r="AE357" s="21" t="s">
        <v>6953</v>
      </c>
      <c r="AF357" s="20" t="s">
        <v>6866</v>
      </c>
      <c r="AJ357" s="26" t="str">
        <f t="shared" si="11"/>
        <v xml:space="preserve">|BGCOLOR(#F5F5F5):Chud Chieftain|指揮官|&amp;ref(Nation/C_Gold.jpg,nolink,25x25,Gold);90&amp;ref(Nation/C_Resource.jpg,nolink,25x25,Resource);10&amp;ref(Nation/C_Command.jpg,nolink,25x25,Commander Point);1|&amp;ref(Nation/R_Forest.jpg,nolink,25x25,Any Forest);||&amp;ref(Nation/Squad.jpg,nolink,25x25,Squad);3&amp;ref(Nation/LivingLead.jpg,nolink,25x25,Leadership);80|16&amp;ref(Nation/Stealthy.jpg,nolink,25x25,Stealthy (40));&amp;ref(Nation/Forest-Survival.jpg,nolink,25x25,Forest Survival);&amp;ref(Nation/Mountain-Survival.jpg,nolink,25x25,Mountain Survival);&amp;ref(Nation/Snow-Move.jpg,nolink,25x25,Snow Move);|
|~|&gt;|&gt;|&gt;|&gt;|&gt;|BGCOLOR(#F5F5F5):隠密行動可能な上位指揮官。やはり気が短い|
</v>
      </c>
    </row>
    <row r="358" spans="1:36" x14ac:dyDescent="0.15">
      <c r="A358" t="str">
        <f t="shared" si="12"/>
        <v>EA Rus 兵士 S</v>
      </c>
      <c r="B358" t="s">
        <v>2893</v>
      </c>
      <c r="C358" t="s">
        <v>6979</v>
      </c>
      <c r="D358" t="s">
        <v>6888</v>
      </c>
      <c r="E358" t="s">
        <v>6980</v>
      </c>
      <c r="F358">
        <v>10</v>
      </c>
      <c r="G358">
        <v>6</v>
      </c>
      <c r="H358">
        <v>4</v>
      </c>
      <c r="I358" t="s">
        <v>6955</v>
      </c>
      <c r="L358" t="s">
        <v>6981</v>
      </c>
      <c r="N358" t="s">
        <v>6982</v>
      </c>
      <c r="P358" s="20">
        <v>1</v>
      </c>
      <c r="X358">
        <v>1</v>
      </c>
      <c r="Z358" s="33">
        <v>14</v>
      </c>
      <c r="AA358" s="21">
        <v>40</v>
      </c>
      <c r="AE358" s="20" t="s">
        <v>6953</v>
      </c>
      <c r="AF358" s="20" t="s">
        <v>6862</v>
      </c>
      <c r="AJ358" s="26" t="str">
        <f t="shared" si="11"/>
        <v xml:space="preserve">|BGCOLOR(#F5F5F5):Rusian Hunter|射手|&amp;ref(Nation/C_Gold.jpg,nolink,25x25,Gold);10&amp;ref(Nation/C_Resource.jpg,nolink,25x25,Resource);6&amp;ref(Nation/C_Recruitment.jpg,nolink,25x25,Recruitment Point);4|&amp;ref(Nation/R_Fort.jpg,nolink,25x25,Land Fortress);&amp;ref(Nation/R_Foreign.jpg,nolink,25x25,Non-Fort Land);||&amp;ref(Nation/LivingLead.jpg,nolink,25x25,Living);&amp;ref(Nation/Undisciplined.jpg,nolink,25x25,Undisciplined);|14&amp;ref(Nation/Stealthy.jpg,nolink,25x25,Stealthy (40));&amp;ref(Nation/Forest-Survival.jpg,nolink,25x25,Forest Survival);&amp;ref(Nation/Mountain-Survival.jpg,nolink,25x25,Mountain Survival);&amp;ref(Nation/Snow-Move.jpg,nolink,25x25,Snow Move);|
|~|&gt;|&gt;|&gt;|&gt;|&gt;|BGCOLOR(#F5F5F5):精度の高い弓兵。命令は聞いてくれない|
</v>
      </c>
    </row>
    <row r="359" spans="1:36" x14ac:dyDescent="0.15">
      <c r="A359" t="str">
        <f t="shared" si="12"/>
        <v>-</v>
      </c>
      <c r="B359" t="s">
        <v>2893</v>
      </c>
      <c r="C359" t="s">
        <v>6979</v>
      </c>
      <c r="D359" t="s">
        <v>6888</v>
      </c>
      <c r="E359" t="s">
        <v>6983</v>
      </c>
      <c r="F359">
        <v>10</v>
      </c>
      <c r="G359">
        <v>12</v>
      </c>
      <c r="H359">
        <v>9</v>
      </c>
      <c r="I359" t="s">
        <v>6853</v>
      </c>
      <c r="L359" t="s">
        <v>6889</v>
      </c>
      <c r="N359" t="s">
        <v>6984</v>
      </c>
      <c r="P359" s="20">
        <v>1</v>
      </c>
      <c r="Z359" s="33">
        <v>12</v>
      </c>
      <c r="AF359" s="20" t="s">
        <v>6862</v>
      </c>
      <c r="AJ359" s="26" t="str">
        <f t="shared" si="11"/>
        <v xml:space="preserve">|BGCOLOR(#F5F5F5):Rusian Warrior|歩兵|&amp;ref(Nation/C_Gold.jpg,nolink,25x25,Gold);10&amp;ref(Nation/C_Resource.jpg,nolink,25x25,Resource);12&amp;ref(Nation/C_Recruitment.jpg,nolink,25x25,Recruitment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|~|&gt;|&gt;|&gt;|&gt;|&gt;|BGCOLOR(#F5F5F5):槍と盾を持つ歩兵。要塞の兵は統制が取れ装備も良い|
</v>
      </c>
    </row>
    <row r="360" spans="1:36" x14ac:dyDescent="0.15">
      <c r="A360" t="str">
        <f t="shared" si="12"/>
        <v>-</v>
      </c>
      <c r="B360" t="s">
        <v>2893</v>
      </c>
      <c r="C360" t="s">
        <v>6979</v>
      </c>
      <c r="D360" t="s">
        <v>6888</v>
      </c>
      <c r="E360" t="s">
        <v>6983</v>
      </c>
      <c r="F360">
        <v>10</v>
      </c>
      <c r="G360">
        <v>12</v>
      </c>
      <c r="H360">
        <v>9</v>
      </c>
      <c r="I360" t="s">
        <v>6853</v>
      </c>
      <c r="L360" t="s">
        <v>6889</v>
      </c>
      <c r="N360" t="s">
        <v>6985</v>
      </c>
      <c r="P360" s="20">
        <v>1</v>
      </c>
      <c r="Z360" s="33">
        <v>12</v>
      </c>
      <c r="AF360" s="20" t="s">
        <v>6862</v>
      </c>
      <c r="AJ360" s="26" t="str">
        <f t="shared" si="11"/>
        <v xml:space="preserve">|BGCOLOR(#F5F5F5):Rusian Warrior|歩兵|&amp;ref(Nation/C_Gold.jpg,nolink,25x25,Gold);10&amp;ref(Nation/C_Resource.jpg,nolink,25x25,Resource);12&amp;ref(Nation/C_Recruitment.jpg,nolink,25x25,Recruitment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|~|&gt;|&gt;|&gt;|&gt;|&gt;|BGCOLOR(#F5F5F5):斧と盾を持つ歩兵。迎撃されやすいが攻撃力は優秀|
</v>
      </c>
    </row>
    <row r="361" spans="1:36" x14ac:dyDescent="0.15">
      <c r="A361" t="str">
        <f t="shared" si="12"/>
        <v>-</v>
      </c>
      <c r="B361" t="s">
        <v>2893</v>
      </c>
      <c r="C361" t="s">
        <v>6979</v>
      </c>
      <c r="D361" t="s">
        <v>6888</v>
      </c>
      <c r="E361" t="s">
        <v>6986</v>
      </c>
      <c r="F361">
        <v>20</v>
      </c>
      <c r="G361">
        <v>12</v>
      </c>
      <c r="H361">
        <v>13</v>
      </c>
      <c r="I361" t="s">
        <v>6853</v>
      </c>
      <c r="L361" t="s">
        <v>6889</v>
      </c>
      <c r="N361" t="s">
        <v>6987</v>
      </c>
      <c r="P361" s="20">
        <v>1</v>
      </c>
      <c r="Z361" s="33">
        <v>14</v>
      </c>
      <c r="AF361" s="20" t="s">
        <v>6866</v>
      </c>
      <c r="AJ361" s="26" t="str">
        <f t="shared" si="11"/>
        <v xml:space="preserve">|BGCOLOR(#F5F5F5):Chud Warrior|歩兵|&amp;ref(Nation/C_Gold.jpg,nolink,25x25,Gold);20&amp;ref(Nation/C_Resource.jpg,nolink,25x25,Resource);12&amp;ref(Nation/C_Recruitment.jpg,nolink,25x25,Recruitment Point);13|&amp;ref(Nation/R_Fort.jpg,nolink,25x25,Land Fortress);||&amp;ref(Nation/LivingLead.jpg,nolink,25x25,Living);|14&amp;ref(Nation/Snow-Move.jpg,nolink,25x25,Snow Move);|
|~|&gt;|&gt;|&gt;|&gt;|&gt;|BGCOLOR(#F5F5F5):槍と盾を持つ歩兵。人間よりも身体能力が高い|
</v>
      </c>
    </row>
    <row r="362" spans="1:36" x14ac:dyDescent="0.15">
      <c r="A362" t="str">
        <f t="shared" si="12"/>
        <v>-</v>
      </c>
      <c r="B362" t="s">
        <v>2893</v>
      </c>
      <c r="C362" t="s">
        <v>6979</v>
      </c>
      <c r="D362" t="s">
        <v>6888</v>
      </c>
      <c r="E362" t="s">
        <v>6988</v>
      </c>
      <c r="F362">
        <v>35</v>
      </c>
      <c r="G362">
        <v>13</v>
      </c>
      <c r="H362">
        <v>28</v>
      </c>
      <c r="I362" t="s">
        <v>6853</v>
      </c>
      <c r="L362" t="s">
        <v>6889</v>
      </c>
      <c r="N362" t="s">
        <v>6989</v>
      </c>
      <c r="P362" s="20">
        <v>1</v>
      </c>
      <c r="Z362" s="33">
        <v>14</v>
      </c>
      <c r="AF362" s="20" t="s">
        <v>6862</v>
      </c>
      <c r="AJ362" s="26" t="str">
        <f t="shared" si="11"/>
        <v xml:space="preserve">|BGCOLOR(#F5F5F5):Chud Berserker|歩兵|&amp;ref(Nation/C_Gold.jpg,nolink,25x25,Gold);35&amp;ref(Nation/C_Resource.jpg,nolink,25x25,Resource);13&amp;ref(Nation/C_Recruitment.jpg,nolink,25x25,Recruitment Point);28|&amp;ref(Nation/R_Fort.jpg,nolink,25x25,Land Fortress);||&amp;ref(Nation/LivingLead.jpg,nolink,25x25,Living);|14&amp;ref(Nation/Snow-Move.jpg,nolink,25x25,Snow Move);|
|~|&gt;|&gt;|&gt;|&gt;|&gt;|BGCOLOR(#F5F5F5):長剣と斧を持つ狂戦士。要塞のみの兵には珍しい性質|
</v>
      </c>
    </row>
    <row r="363" spans="1:36" x14ac:dyDescent="0.15">
      <c r="A363" t="str">
        <f t="shared" si="12"/>
        <v>-</v>
      </c>
      <c r="B363" t="s">
        <v>2893</v>
      </c>
      <c r="C363" t="s">
        <v>6979</v>
      </c>
      <c r="D363" t="s">
        <v>6888</v>
      </c>
      <c r="E363" t="s">
        <v>6990</v>
      </c>
      <c r="F363">
        <v>25</v>
      </c>
      <c r="G363">
        <v>7</v>
      </c>
      <c r="H363">
        <v>9</v>
      </c>
      <c r="I363" t="s">
        <v>6991</v>
      </c>
      <c r="L363" t="s">
        <v>6889</v>
      </c>
      <c r="N363" t="s">
        <v>6992</v>
      </c>
      <c r="P363" s="20">
        <v>1</v>
      </c>
      <c r="X363">
        <v>1</v>
      </c>
      <c r="Z363" s="33">
        <v>14</v>
      </c>
      <c r="AA363" s="21">
        <v>40</v>
      </c>
      <c r="AE363" s="21" t="s">
        <v>6953</v>
      </c>
      <c r="AF363" s="20" t="s">
        <v>6866</v>
      </c>
      <c r="AJ363" s="26" t="str">
        <f t="shared" si="11"/>
        <v xml:space="preserve">|BGCOLOR(#F5F5F5):Chud Hunter|歩兵|&amp;ref(Nation/C_Gold.jpg,nolink,25x25,Gold);25&amp;ref(Nation/C_Resource.jpg,nolink,25x25,Resource);7&amp;ref(Nation/C_Recruitment.jpg,nolink,25x25,Recruitment Point);9|&amp;ref(Nation/R_Capital.jpg,nolink,25x25,National Capital);&amp;ref(Nation/R_Forest.jpg,nolink,25x25,Any Forest);||&amp;ref(Nation/LivingLead.jpg,nolink,25x25,Living);&amp;ref(Nation/Undisciplined.jpg,nolink,25x25,Undisciplined);|14&amp;ref(Nation/Stealthy.jpg,nolink,25x25,Stealthy (40));&amp;ref(Nation/Forest-Survival.jpg,nolink,25x25,Forest Survival);&amp;ref(Nation/Mountain-Survival.jpg,nolink,25x25,Mountain Survival);&amp;ref(Nation/Snow-Move.jpg,nolink,25x25,Snow Move);|
|~|&gt;|&gt;|&gt;|&gt;|&gt;|BGCOLOR(#F5F5F5):槍と投槍を持つ歩兵。統制不能だが狂戦士で能力は高い|
</v>
      </c>
    </row>
    <row r="364" spans="1:36" x14ac:dyDescent="0.15">
      <c r="A364" t="str">
        <f t="shared" si="12"/>
        <v>-</v>
      </c>
      <c r="B364" t="s">
        <v>2893</v>
      </c>
      <c r="C364" t="s">
        <v>6979</v>
      </c>
      <c r="D364" t="s">
        <v>6888</v>
      </c>
      <c r="E364" t="s">
        <v>6993</v>
      </c>
      <c r="F364">
        <v>65</v>
      </c>
      <c r="G364">
        <v>5</v>
      </c>
      <c r="H364">
        <v>33</v>
      </c>
      <c r="I364" t="s">
        <v>6882</v>
      </c>
      <c r="K364" t="s">
        <v>6960</v>
      </c>
      <c r="L364" t="s">
        <v>6889</v>
      </c>
      <c r="M364" t="s">
        <v>6855</v>
      </c>
      <c r="N364" t="s">
        <v>6994</v>
      </c>
      <c r="P364" s="20">
        <v>1</v>
      </c>
      <c r="Z364" s="33">
        <v>16</v>
      </c>
      <c r="AE364" s="21" t="s">
        <v>6953</v>
      </c>
      <c r="AF364" s="20" t="s">
        <v>6866</v>
      </c>
      <c r="AJ364" s="26" t="str">
        <f t="shared" si="11"/>
        <v xml:space="preserve">|BGCOLOR(#F5F5F5):Chud Skinshifter|歩兵&amp;ref(Nation/Sacred.jpg,nolink,25x25,Sacred);|&amp;ref(Nation/C_Gold.jpg,nolink,25x25,Gold);65&amp;ref(Nation/C_Resource.jpg,nolink,25x25,Resource);5&amp;ref(Nation/C_Recruitment.jpg,nolink,25x25,Recruitment Point);33|&amp;ref(Nation/R_Capital.jpg,nolink,25x25,National Capital);|&amp;ref(Spell/P_Holy.jpg,nolink,25x25,Temple Needed);|&amp;ref(Nation/LivingLead.jpg,nolink,25x25,Living);|16&amp;ref(Nation/Forest-Survival.jpg,nolink,25x25,Forest Survival);&amp;ref(Nation/Mountain-Survival.jpg,nolink,25x25,Mountain Survival);&amp;ref(Nation/Snow-Move.jpg,nolink,25x25,Snow Move);|
|~|&gt;|&gt;|&gt;|&gt;|&gt;|BGCOLOR(#F5F5F5):戦斧を持つ軽歩兵。倒されると熊に変身して戦い続ける|
</v>
      </c>
    </row>
    <row r="365" spans="1:36" x14ac:dyDescent="0.15">
      <c r="A365" t="str">
        <f t="shared" si="12"/>
        <v>EA Rus 兵士 E</v>
      </c>
      <c r="B365" t="s">
        <v>2893</v>
      </c>
      <c r="C365" t="s">
        <v>6979</v>
      </c>
      <c r="D365" t="s">
        <v>6888</v>
      </c>
      <c r="E365" t="s">
        <v>6995</v>
      </c>
      <c r="F365">
        <v>18</v>
      </c>
      <c r="G365">
        <v>4</v>
      </c>
      <c r="H365">
        <v>13</v>
      </c>
      <c r="I365" t="s">
        <v>6974</v>
      </c>
      <c r="L365" t="s">
        <v>6889</v>
      </c>
      <c r="N365" t="s">
        <v>6996</v>
      </c>
      <c r="P365" s="20">
        <v>1</v>
      </c>
      <c r="X365">
        <v>1</v>
      </c>
      <c r="Z365" s="33">
        <v>14</v>
      </c>
      <c r="AA365" s="21">
        <v>40</v>
      </c>
      <c r="AE365" s="21" t="s">
        <v>6953</v>
      </c>
      <c r="AF365" s="20" t="s">
        <v>6866</v>
      </c>
      <c r="AJ365" s="26" t="str">
        <f t="shared" si="11"/>
        <v xml:space="preserve">|BGCOLOR(#F5F5F5):Bear Warrior|歩兵|&amp;ref(Nation/C_Gold.jpg,nolink,25x25,Gold);18&amp;ref(Nation/C_Resource.jpg,nolink,25x25,Resource);4&amp;ref(Nation/C_Recruitment.jpg,nolink,25x25,Recruitment Point);13|&amp;ref(Nation/R_Forest.jpg,nolink,25x25,Any Forest);||&amp;ref(Nation/LivingLead.jpg,nolink,25x25,Living);&amp;ref(Nation/Undisciplined.jpg,nolink,25x25,Undisciplined);|14&amp;ref(Nation/Stealthy.jpg,nolink,25x25,Stealthy (40));&amp;ref(Nation/Forest-Survival.jpg,nolink,25x25,Forest Survival);&amp;ref(Nation/Mountain-Survival.jpg,nolink,25x25,Mountain Survival);&amp;ref(Nation/Snow-Move.jpg,nolink,25x25,Snow Move);|
|~|&gt;|&gt;|&gt;|&gt;|&gt;|BGCOLOR(#F5F5F5):斧二つを持つ軽装狂戦士。非常に攻撃的な性能を持つ|
</v>
      </c>
    </row>
    <row r="366" spans="1:36" x14ac:dyDescent="0.15">
      <c r="A366" t="str">
        <f t="shared" si="12"/>
        <v>EA Kailasa 指揮官 S</v>
      </c>
      <c r="B366" t="s">
        <v>2893</v>
      </c>
      <c r="C366" t="s">
        <v>7151</v>
      </c>
      <c r="D366" t="s">
        <v>7120</v>
      </c>
      <c r="E366" t="s">
        <v>7121</v>
      </c>
      <c r="F366">
        <v>20</v>
      </c>
      <c r="G366">
        <v>1</v>
      </c>
      <c r="H366">
        <v>1</v>
      </c>
      <c r="I366" t="s">
        <v>7122</v>
      </c>
      <c r="L366" t="s">
        <v>7123</v>
      </c>
      <c r="N366" t="s">
        <v>7124</v>
      </c>
      <c r="O366" s="24">
        <v>0</v>
      </c>
      <c r="P366" s="20">
        <v>0</v>
      </c>
      <c r="Q366" s="21">
        <v>0</v>
      </c>
      <c r="R366" s="29">
        <v>0</v>
      </c>
      <c r="Z366" s="33">
        <v>16</v>
      </c>
      <c r="AA366" s="21">
        <v>60</v>
      </c>
      <c r="AE366" s="20" t="s">
        <v>7125</v>
      </c>
      <c r="AJ366" s="26" t="str">
        <f t="shared" si="11"/>
        <v xml:space="preserve">|BGCOLOR(#F5F5F5):Markata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v>
      </c>
    </row>
    <row r="367" spans="1:36" x14ac:dyDescent="0.15">
      <c r="A367" t="str">
        <f t="shared" si="12"/>
        <v>-</v>
      </c>
      <c r="B367" t="s">
        <v>2893</v>
      </c>
      <c r="C367" t="s">
        <v>7151</v>
      </c>
      <c r="D367" t="s">
        <v>7120</v>
      </c>
      <c r="E367" t="s">
        <v>7126</v>
      </c>
      <c r="F367">
        <v>40</v>
      </c>
      <c r="G367">
        <v>8</v>
      </c>
      <c r="H367">
        <v>1</v>
      </c>
      <c r="I367" t="s">
        <v>7127</v>
      </c>
      <c r="L367" t="s">
        <v>7120</v>
      </c>
      <c r="N367" t="s">
        <v>7128</v>
      </c>
      <c r="O367" s="24">
        <v>2</v>
      </c>
      <c r="P367" s="20">
        <v>40</v>
      </c>
      <c r="Q367" s="21">
        <v>0</v>
      </c>
      <c r="R367" s="29">
        <v>0</v>
      </c>
      <c r="Z367" s="33">
        <v>16</v>
      </c>
      <c r="AA367" s="20">
        <v>40</v>
      </c>
      <c r="AE367" s="20" t="s">
        <v>7129</v>
      </c>
      <c r="AJ367" s="26" t="str">
        <f t="shared" si="11"/>
        <v xml:space="preserve">|BGCOLOR(#F5F5F5):Atavi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v>
      </c>
    </row>
    <row r="368" spans="1:36" x14ac:dyDescent="0.15">
      <c r="A368" t="str">
        <f t="shared" si="12"/>
        <v>-</v>
      </c>
      <c r="B368" t="s">
        <v>2893</v>
      </c>
      <c r="C368" t="s">
        <v>7151</v>
      </c>
      <c r="D368" t="s">
        <v>7120</v>
      </c>
      <c r="E368" t="s">
        <v>7130</v>
      </c>
      <c r="F368">
        <v>75</v>
      </c>
      <c r="G368">
        <v>20</v>
      </c>
      <c r="H368">
        <v>1</v>
      </c>
      <c r="I368" t="s">
        <v>7122</v>
      </c>
      <c r="L368" t="s">
        <v>7120</v>
      </c>
      <c r="N368" t="s">
        <v>7131</v>
      </c>
      <c r="O368" s="24">
        <v>3</v>
      </c>
      <c r="P368" s="20">
        <v>80</v>
      </c>
      <c r="Q368" s="21">
        <v>0</v>
      </c>
      <c r="R368" s="29">
        <v>0</v>
      </c>
      <c r="Z368" s="33">
        <v>12</v>
      </c>
      <c r="AE368" s="20" t="s">
        <v>7132</v>
      </c>
      <c r="AJ368" s="26" t="str">
        <f t="shared" si="11"/>
        <v xml:space="preserve">|BGCOLOR(#F5F5F5):Bandar Commander|指揮官|&amp;ref(Nation/C_Gold.jpg,nolink,25x25,Gold);75&amp;ref(Nation/C_Resource.jpg,nolink,25x25,Resource);20&amp;ref(Nation/C_Command.jpg,nolink,25x25,Commander Point);1|&amp;ref(Nation/R_Fort.jpg,nolink,25x25,Land Fortress);||&amp;ref(Nation/Squad.jpg,nolink,25x25,Squad);3&amp;ref(Nation/LivingLead.jpg,nolink,25x25,Leadership);80|12&amp;ref(Nation/Forest-Survival.jpg,nolink,25x25,Forest Survival);|
|~|&gt;|&gt;|&gt;|&gt;|&gt;|BGCOLOR(#F5F5F5):標準的な指揮官。体格も大きく丈夫|
</v>
      </c>
    </row>
    <row r="369" spans="1:36" x14ac:dyDescent="0.15">
      <c r="A369" t="str">
        <f t="shared" si="12"/>
        <v>-</v>
      </c>
      <c r="B369" t="s">
        <v>2893</v>
      </c>
      <c r="C369" t="s">
        <v>7151</v>
      </c>
      <c r="D369" t="s">
        <v>7120</v>
      </c>
      <c r="E369" t="s">
        <v>7133</v>
      </c>
      <c r="F369">
        <v>55</v>
      </c>
      <c r="G369">
        <v>1</v>
      </c>
      <c r="H369">
        <v>2</v>
      </c>
      <c r="I369" t="s">
        <v>7122</v>
      </c>
      <c r="J369" t="s">
        <v>7135</v>
      </c>
      <c r="K369" t="s">
        <v>7137</v>
      </c>
      <c r="L369" t="s">
        <v>7134</v>
      </c>
      <c r="M369" t="s">
        <v>7136</v>
      </c>
      <c r="N369" t="s">
        <v>7138</v>
      </c>
      <c r="O369" s="24">
        <v>1</v>
      </c>
      <c r="P369" s="20">
        <v>10</v>
      </c>
      <c r="Q369" s="20">
        <v>10</v>
      </c>
      <c r="R369" s="29">
        <v>0</v>
      </c>
      <c r="Z369" s="33">
        <v>16</v>
      </c>
      <c r="AE369" s="20" t="s">
        <v>7129</v>
      </c>
      <c r="AJ369" s="26" t="str">
        <f t="shared" si="11"/>
        <v xml:space="preserve">|BGCOLOR(#F5F5F5):Yogi|魔術師&amp;ref(Nation/Sacred.jpg,nolink,25x25,Sacred);|&amp;ref(Nation/C_Gold.jpg,nolink,25x25,Gold);55&amp;ref(Nation/C_Resource.jpg,nolink,25x25,Resource);1&amp;ref(Nation/C_Command.jpg,nolink,25x25,Commander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|~|&gt;|&gt;|&gt;|&gt;|&gt;|BGCOLOR(#F5F5F5):星魔法を持つ。白き猿は経験次第で死後に転生する|
</v>
      </c>
    </row>
    <row r="370" spans="1:36" x14ac:dyDescent="0.15">
      <c r="A370" t="str">
        <f t="shared" si="12"/>
        <v>-</v>
      </c>
      <c r="B370" t="s">
        <v>2893</v>
      </c>
      <c r="C370" t="s">
        <v>7151</v>
      </c>
      <c r="D370" t="s">
        <v>7120</v>
      </c>
      <c r="E370" t="s">
        <v>7139</v>
      </c>
      <c r="F370">
        <v>160</v>
      </c>
      <c r="G370">
        <v>1</v>
      </c>
      <c r="H370">
        <v>2</v>
      </c>
      <c r="I370" t="s">
        <v>7122</v>
      </c>
      <c r="J370" t="s">
        <v>7135</v>
      </c>
      <c r="K370" t="s">
        <v>7140</v>
      </c>
      <c r="L370" t="s">
        <v>7134</v>
      </c>
      <c r="M370" t="s">
        <v>7136</v>
      </c>
      <c r="N370" t="s">
        <v>7141</v>
      </c>
      <c r="O370" s="24">
        <v>1</v>
      </c>
      <c r="P370" s="20">
        <v>10</v>
      </c>
      <c r="Q370" s="20">
        <v>25</v>
      </c>
      <c r="R370" s="29">
        <v>0</v>
      </c>
      <c r="Z370" s="33">
        <v>10</v>
      </c>
      <c r="AE370" s="20" t="s">
        <v>7132</v>
      </c>
      <c r="AJ370" s="26" t="str">
        <f t="shared" si="11"/>
        <v xml:space="preserve">|BGCOLOR(#F5F5F5):Guru|魔術師&amp;ref(Nation/Sacred.jpg,nolink,25x25,Sacred);|&amp;ref(Nation/C_Gold.jpg,nolink,25x25,Gold);160&amp;ref(Nation/C_Resource.jpg,nolink,25x25,Resource);1&amp;ref(Nation/C_Command.jpg,nolink,25x25,Commander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Leadership);25|10&amp;ref(Nation/Forest-Survival.jpg,nolink,25x25,Forest Survival);|
|~|&gt;|&gt;|&gt;|&gt;|&gt;|BGCOLOR(#F5F5F5):星と緑魔法を持つ。戦闘時の移動が極端に遅い|
</v>
      </c>
    </row>
    <row r="371" spans="1:36" x14ac:dyDescent="0.15">
      <c r="A371" t="str">
        <f t="shared" si="12"/>
        <v>-</v>
      </c>
      <c r="B371" t="s">
        <v>2893</v>
      </c>
      <c r="C371" t="s">
        <v>7151</v>
      </c>
      <c r="D371" t="s">
        <v>7120</v>
      </c>
      <c r="E371" t="s">
        <v>7142</v>
      </c>
      <c r="F371">
        <v>105</v>
      </c>
      <c r="G371">
        <v>8</v>
      </c>
      <c r="H371">
        <v>2</v>
      </c>
      <c r="I371" t="s">
        <v>7122</v>
      </c>
      <c r="K371" t="s">
        <v>7137</v>
      </c>
      <c r="L371" t="s">
        <v>7143</v>
      </c>
      <c r="M371" t="s">
        <v>7136</v>
      </c>
      <c r="N371" t="s">
        <v>7144</v>
      </c>
      <c r="O371" s="24">
        <v>3</v>
      </c>
      <c r="P371" s="20">
        <v>80</v>
      </c>
      <c r="Q371" s="20">
        <v>40</v>
      </c>
      <c r="R371" s="29">
        <v>0</v>
      </c>
      <c r="Z371" s="33">
        <v>16</v>
      </c>
      <c r="AJ371" s="26" t="str">
        <f t="shared" si="11"/>
        <v xml:space="preserve">|BGCOLOR(#F5F5F5):Guhyaka General|聖職者&amp;ref(Nation/Sacred.jpg,nolink,25x25,Sacred);|&amp;ref(Nation/C_Gold.jpg,nolink,25x25,Gold);105&amp;ref(Nation/C_Resource.jpg,nolink,25x25,Resource);8&amp;ref(Nation/C_Command.jpg,nolink,25x25,Commander Point);2|&amp;ref(Nation/R_Fort.jpg,nolink,25x25,Land Fortress);|&amp;ref(Spell/P_Holy.jpg,nolink,25x25,Temple Needed);|&amp;ref(Nation/Squad.jpg,nolink,25x25,Squad);3&amp;ref(Nation/LivingLead.jpg,nolink,25x25,Leadership);80&amp;ref(Nation/MagicLead.jpg,nolink,25x25,Magic Leadership);40|16|
|~|&gt;|&gt;|&gt;|&gt;|&gt;|BGCOLOR(#F5F5F5):レベル1の聖職者。魔法生物の指揮枠を持つ|
</v>
      </c>
    </row>
    <row r="372" spans="1:36" x14ac:dyDescent="0.15">
      <c r="A372" t="str">
        <f t="shared" si="12"/>
        <v>-</v>
      </c>
      <c r="B372" t="s">
        <v>2893</v>
      </c>
      <c r="C372" t="s">
        <v>7151</v>
      </c>
      <c r="D372" t="s">
        <v>7120</v>
      </c>
      <c r="E372" t="s">
        <v>7145</v>
      </c>
      <c r="F372">
        <v>345</v>
      </c>
      <c r="G372">
        <v>7</v>
      </c>
      <c r="H372">
        <v>2</v>
      </c>
      <c r="I372" t="s">
        <v>7146</v>
      </c>
      <c r="J372" t="s">
        <v>7135</v>
      </c>
      <c r="K372" t="s">
        <v>7140</v>
      </c>
      <c r="L372" t="s">
        <v>7143</v>
      </c>
      <c r="M372" t="s">
        <v>7136</v>
      </c>
      <c r="N372" t="s">
        <v>7147</v>
      </c>
      <c r="O372" s="24">
        <v>2</v>
      </c>
      <c r="P372" s="20">
        <v>40</v>
      </c>
      <c r="Q372" s="20" t="s">
        <v>7148</v>
      </c>
      <c r="R372" s="29">
        <v>0</v>
      </c>
      <c r="Z372" s="33">
        <v>16</v>
      </c>
      <c r="AJ372" s="26" t="str">
        <f t="shared" si="11"/>
        <v xml:space="preserve">|BGCOLOR(#F5F5F5):Yaksha|聖職者&amp;ref(Nation/Sacred.jpg,nolink,25x25,Sacred);|&amp;ref(Nation/C_Gold.jpg,nolink,25x25,Gold);345&amp;ref(Nation/C_Resource.jpg,nolink,25x25,Resource);7&amp;ref(Nation/C_Command.jpg,nolink,25x25,Commander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Leadership);35+|16|
|~|&gt;|&gt;|&gt;|&gt;|&gt;|BGCOLOR(#F5F5F5):レベル1の聖職者。地と緑の魔法技能を持つ|
</v>
      </c>
    </row>
    <row r="373" spans="1:36" x14ac:dyDescent="0.15">
      <c r="A373" t="str">
        <f t="shared" si="12"/>
        <v>EA Kailasa 指揮官 E</v>
      </c>
      <c r="B373" t="s">
        <v>2893</v>
      </c>
      <c r="C373" t="s">
        <v>7151</v>
      </c>
      <c r="D373" t="s">
        <v>7120</v>
      </c>
      <c r="E373" t="s">
        <v>7149</v>
      </c>
      <c r="F373">
        <v>345</v>
      </c>
      <c r="G373">
        <v>1</v>
      </c>
      <c r="H373">
        <v>2</v>
      </c>
      <c r="I373" t="s">
        <v>7146</v>
      </c>
      <c r="J373" t="s">
        <v>7137</v>
      </c>
      <c r="K373" t="s">
        <v>7137</v>
      </c>
      <c r="L373" t="s">
        <v>7143</v>
      </c>
      <c r="M373" t="s">
        <v>7136</v>
      </c>
      <c r="N373" t="s">
        <v>7150</v>
      </c>
      <c r="O373" s="24">
        <v>2</v>
      </c>
      <c r="P373" s="20">
        <v>40</v>
      </c>
      <c r="Q373" s="20" t="s">
        <v>7148</v>
      </c>
      <c r="R373" s="29">
        <v>0</v>
      </c>
      <c r="Z373" s="33">
        <v>16</v>
      </c>
      <c r="AJ373" s="26" t="str">
        <f t="shared" si="11"/>
        <v xml:space="preserve">|BGCOLOR(#F5F5F5):Yakshini|聖職者&amp;ref(Nation/Sacred.jpg,nolink,25x25,Sacred);|&amp;ref(Nation/C_Gold.jpg,nolink,25x25,Gold);345&amp;ref(Nation/C_Resource.jpg,nolink,25x25,Resource);1&amp;ref(Nation/C_Command.jpg,nolink,25x25,Commander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Leadership);35+|16|
|~|&gt;|&gt;|&gt;|&gt;|&gt;|BGCOLOR(#F5F5F5):レベル1の聖職者。水と緑の魔法技能を持つ|
</v>
      </c>
    </row>
    <row r="374" spans="1:36" x14ac:dyDescent="0.15">
      <c r="A374" t="str">
        <f t="shared" si="12"/>
        <v>EA Kailasa 兵士 S</v>
      </c>
      <c r="B374" t="s">
        <v>2893</v>
      </c>
      <c r="C374" t="s">
        <v>7151</v>
      </c>
      <c r="D374" t="s">
        <v>7153</v>
      </c>
      <c r="E374" t="s">
        <v>7152</v>
      </c>
      <c r="F374">
        <v>5</v>
      </c>
      <c r="G374">
        <v>1</v>
      </c>
      <c r="H374">
        <v>3</v>
      </c>
      <c r="I374" t="s">
        <v>7127</v>
      </c>
      <c r="L374" t="s">
        <v>7154</v>
      </c>
      <c r="N374" t="s">
        <v>7156</v>
      </c>
      <c r="P374" s="20">
        <v>1</v>
      </c>
      <c r="W374">
        <v>1</v>
      </c>
      <c r="X374">
        <v>1</v>
      </c>
      <c r="Z374" s="33">
        <v>14</v>
      </c>
      <c r="AE374" s="21" t="s">
        <v>7132</v>
      </c>
      <c r="AJ374" s="26" t="str">
        <f t="shared" si="11"/>
        <v xml:space="preserve">|BGCOLOR(#F5F5F5):Markata|歩兵|&amp;ref(Nation/C_Gold.jpg,nolink,25x25,Gold);5&amp;ref(Nation/C_Resource.jpg,nolink,25x25,Resource);1&amp;ref(Nation/C_Recruitment.jpg,nolink,25x25,Recruitment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v>
      </c>
    </row>
    <row r="375" spans="1:36" x14ac:dyDescent="0.15">
      <c r="A375" t="str">
        <f t="shared" si="12"/>
        <v>-</v>
      </c>
      <c r="B375" t="s">
        <v>2893</v>
      </c>
      <c r="C375" t="s">
        <v>7151</v>
      </c>
      <c r="D375" t="s">
        <v>7153</v>
      </c>
      <c r="E375" t="s">
        <v>7155</v>
      </c>
      <c r="F375">
        <v>5</v>
      </c>
      <c r="G375">
        <v>2</v>
      </c>
      <c r="H375">
        <v>3</v>
      </c>
      <c r="I375" t="s">
        <v>7127</v>
      </c>
      <c r="L375" t="s">
        <v>7157</v>
      </c>
      <c r="N375" t="s">
        <v>7158</v>
      </c>
      <c r="P375" s="20">
        <v>1</v>
      </c>
      <c r="W375">
        <v>1</v>
      </c>
      <c r="X375">
        <v>1</v>
      </c>
      <c r="Z375" s="33">
        <v>14</v>
      </c>
      <c r="AE375" s="21" t="s">
        <v>7132</v>
      </c>
      <c r="AJ375" s="26" t="str">
        <f t="shared" si="11"/>
        <v xml:space="preserve">|BGCOLOR(#F5F5F5):Markata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v>
      </c>
    </row>
    <row r="376" spans="1:36" x14ac:dyDescent="0.15">
      <c r="A376" t="str">
        <f t="shared" si="12"/>
        <v>-</v>
      </c>
      <c r="B376" t="s">
        <v>2893</v>
      </c>
      <c r="C376" t="s">
        <v>7151</v>
      </c>
      <c r="D376" t="s">
        <v>7153</v>
      </c>
      <c r="E376" t="s">
        <v>7159</v>
      </c>
      <c r="F376">
        <v>7</v>
      </c>
      <c r="G376">
        <v>3</v>
      </c>
      <c r="H376">
        <v>3</v>
      </c>
      <c r="I376" t="s">
        <v>7127</v>
      </c>
      <c r="L376" t="s">
        <v>7157</v>
      </c>
      <c r="N376" t="s">
        <v>7160</v>
      </c>
      <c r="P376" s="20">
        <v>1</v>
      </c>
      <c r="W376">
        <v>1</v>
      </c>
      <c r="Z376" s="33">
        <v>14</v>
      </c>
      <c r="AA376" s="21">
        <v>40</v>
      </c>
      <c r="AE376" s="21" t="s">
        <v>7132</v>
      </c>
      <c r="AJ376" s="26" t="str">
        <f t="shared" si="11"/>
        <v xml:space="preserve">|BGCOLOR(#F5F5F5):Atavi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v>
      </c>
    </row>
    <row r="377" spans="1:36" x14ac:dyDescent="0.15">
      <c r="A377" t="str">
        <f t="shared" si="12"/>
        <v>-</v>
      </c>
      <c r="B377" t="s">
        <v>2893</v>
      </c>
      <c r="C377" t="s">
        <v>7151</v>
      </c>
      <c r="D377" t="s">
        <v>7153</v>
      </c>
      <c r="E377" t="s">
        <v>7161</v>
      </c>
      <c r="F377">
        <v>7</v>
      </c>
      <c r="G377">
        <v>3</v>
      </c>
      <c r="H377">
        <v>3</v>
      </c>
      <c r="I377" t="s">
        <v>7127</v>
      </c>
      <c r="L377" t="s">
        <v>7154</v>
      </c>
      <c r="N377" t="s">
        <v>7162</v>
      </c>
      <c r="P377" s="20">
        <v>1</v>
      </c>
      <c r="W377">
        <v>1</v>
      </c>
      <c r="Z377" s="33">
        <v>14</v>
      </c>
      <c r="AA377" s="21">
        <v>40</v>
      </c>
      <c r="AE377" s="20" t="s">
        <v>7132</v>
      </c>
      <c r="AJ377" s="26" t="str">
        <f t="shared" si="11"/>
        <v xml:space="preserve">|BGCOLOR(#F5F5F5):Atavi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v>
      </c>
    </row>
    <row r="378" spans="1:36" x14ac:dyDescent="0.15">
      <c r="A378" t="str">
        <f t="shared" si="12"/>
        <v>-</v>
      </c>
      <c r="B378" t="s">
        <v>2893</v>
      </c>
      <c r="C378" t="s">
        <v>7151</v>
      </c>
      <c r="D378" t="s">
        <v>7153</v>
      </c>
      <c r="E378" t="s">
        <v>7163</v>
      </c>
      <c r="F378">
        <v>16</v>
      </c>
      <c r="G378">
        <v>7</v>
      </c>
      <c r="H378">
        <v>9</v>
      </c>
      <c r="I378" t="s">
        <v>7122</v>
      </c>
      <c r="L378" t="s">
        <v>7157</v>
      </c>
      <c r="N378" t="s">
        <v>7164</v>
      </c>
      <c r="P378" s="20">
        <v>1</v>
      </c>
      <c r="W378">
        <v>1</v>
      </c>
      <c r="Z378" s="33">
        <v>12</v>
      </c>
      <c r="AE378" s="20" t="s">
        <v>7132</v>
      </c>
      <c r="AJ378" s="26" t="str">
        <f t="shared" si="11"/>
        <v xml:space="preserve">|BGCOLOR(#F5F5F5):Light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v>
      </c>
    </row>
    <row r="379" spans="1:36" x14ac:dyDescent="0.15">
      <c r="A379" t="str">
        <f t="shared" si="12"/>
        <v>-</v>
      </c>
      <c r="B379" t="s">
        <v>2893</v>
      </c>
      <c r="C379" t="s">
        <v>7151</v>
      </c>
      <c r="D379" t="s">
        <v>7153</v>
      </c>
      <c r="E379" t="s">
        <v>7165</v>
      </c>
      <c r="F379">
        <v>16</v>
      </c>
      <c r="G379">
        <v>4</v>
      </c>
      <c r="H379">
        <v>9</v>
      </c>
      <c r="I379" t="s">
        <v>7122</v>
      </c>
      <c r="L379" t="s">
        <v>7154</v>
      </c>
      <c r="N379" t="s">
        <v>7166</v>
      </c>
      <c r="P379" s="20">
        <v>1</v>
      </c>
      <c r="W379">
        <v>1</v>
      </c>
      <c r="Z379" s="33">
        <v>12</v>
      </c>
      <c r="AE379" s="20" t="s">
        <v>7132</v>
      </c>
      <c r="AJ379" s="26" t="str">
        <f t="shared" si="11"/>
        <v xml:space="preserve">|BGCOLOR(#F5F5F5):Bandar Warrior|歩兵|&amp;ref(Nation/C_Gold.jpg,nolink,25x25,Gold);16&amp;ref(Nation/C_Resource.jpg,nolink,25x25,Resource);4&amp;ref(Nation/C_Recruitment.jpg,nolink,25x25,Recruitment Point);9|&amp;ref(Nation/R_Fort.jpg,nolink,25x25,Land Fortress);||&amp;ref(Nation/LivingLead.jpg,nolink,25x25,Living);&amp;ref(Nation/Animal.jpg,nolink,25x25,Animal);|12&amp;ref(Nation/Forest-Survival.jpg,nolink,25x25,Forest Survival);|
|~|&gt;|&gt;|&gt;|&gt;|&gt;|BGCOLOR(#F5F5F5):棍棒、小石、小盾を持つ軽歩兵。大猿は強靭だが数で押されがち|
</v>
      </c>
    </row>
    <row r="380" spans="1:36" x14ac:dyDescent="0.15">
      <c r="A380" t="str">
        <f t="shared" si="12"/>
        <v>-</v>
      </c>
      <c r="B380" t="s">
        <v>2893</v>
      </c>
      <c r="C380" t="s">
        <v>7151</v>
      </c>
      <c r="D380" t="s">
        <v>7153</v>
      </c>
      <c r="E380" t="s">
        <v>7167</v>
      </c>
      <c r="F380">
        <v>19</v>
      </c>
      <c r="G380">
        <v>17</v>
      </c>
      <c r="H380">
        <v>12</v>
      </c>
      <c r="I380" t="s">
        <v>7122</v>
      </c>
      <c r="L380" t="s">
        <v>7154</v>
      </c>
      <c r="N380" t="s">
        <v>7168</v>
      </c>
      <c r="P380" s="20">
        <v>1</v>
      </c>
      <c r="W380">
        <v>1</v>
      </c>
      <c r="Z380" s="33">
        <v>10</v>
      </c>
      <c r="AE380" s="20" t="s">
        <v>7132</v>
      </c>
      <c r="AJ380" s="26" t="str">
        <f t="shared" si="11"/>
        <v xml:space="preserve">|BGCOLOR(#F5F5F5):Bandar Swordsman|歩兵|&amp;ref(Nation/C_Gold.jpg,nolink,25x25,Gold);19&amp;ref(Nation/C_Resource.jpg,nolink,25x25,Resource);17&amp;ref(Nation/C_Recruitment.jpg,nolink,25x25,Recruitment Point);12|&amp;ref(Nation/R_Fort.jpg,nolink,25x25,Land Fortress);||&amp;ref(Nation/LivingLead.jpg,nolink,25x25,Living);&amp;ref(Nation/Animal.jpg,nolink,25x25,Animal);|10&amp;ref(Nation/Forest-Survival.jpg,nolink,25x25,Forest Survival);|
|~|&gt;|&gt;|&gt;|&gt;|&gt;|BGCOLOR(#F5F5F5):曲刀と小盾を持つ歩兵。高い筋力と良質な武器による一撃は強力|
</v>
      </c>
    </row>
    <row r="381" spans="1:36" x14ac:dyDescent="0.15">
      <c r="A381" t="str">
        <f t="shared" si="12"/>
        <v>-</v>
      </c>
      <c r="B381" t="s">
        <v>2893</v>
      </c>
      <c r="C381" t="s">
        <v>7151</v>
      </c>
      <c r="D381" t="s">
        <v>7153</v>
      </c>
      <c r="E381" t="s">
        <v>7169</v>
      </c>
      <c r="F381">
        <v>27</v>
      </c>
      <c r="G381">
        <v>2</v>
      </c>
      <c r="H381">
        <v>18</v>
      </c>
      <c r="I381" t="s">
        <v>7122</v>
      </c>
      <c r="K381" t="s">
        <v>7135</v>
      </c>
      <c r="L381" t="s">
        <v>7154</v>
      </c>
      <c r="M381" t="s">
        <v>7136</v>
      </c>
      <c r="N381" t="s">
        <v>7170</v>
      </c>
      <c r="Q381" s="21">
        <v>1</v>
      </c>
      <c r="Z381" s="33">
        <v>14</v>
      </c>
      <c r="AJ381" s="26" t="str">
        <f t="shared" si="11"/>
        <v xml:space="preserve">|BGCOLOR(#F5F5F5):Guhyaka|歩兵&amp;ref(Nation/Sacred.jpg,nolink,25x25,Sacred);|&amp;ref(Nation/C_Gold.jpg,nolink,25x25,Gold);27&amp;ref(Nation/C_Resource.jpg,nolink,25x25,Resource);2&amp;ref(Nation/C_Recruitment.jpg,nolink,25x25,Recruitment Point);18|&amp;ref(Nation/R_Fort.jpg,nolink,25x25,Land Fortress);|&amp;ref(Spell/P_Holy.jpg,nolink,25x25,Temple Needed);|&amp;ref(Nation/MagicLead.jpg,nolink,25x25,Magic Being);|14|
|~|&gt;|&gt;|&gt;|&gt;|&gt;|BGCOLOR(#F5F5F5):槍を持つ軽歩兵。接近戦には強いが射撃を浴びると脆い|
</v>
      </c>
    </row>
    <row r="382" spans="1:36" x14ac:dyDescent="0.15">
      <c r="A382" t="str">
        <f t="shared" si="12"/>
        <v>-</v>
      </c>
      <c r="B382" t="s">
        <v>2893</v>
      </c>
      <c r="C382" t="s">
        <v>7151</v>
      </c>
      <c r="D382" t="s">
        <v>7153</v>
      </c>
      <c r="E382" t="s">
        <v>7171</v>
      </c>
      <c r="F382">
        <v>35</v>
      </c>
      <c r="G382">
        <v>8</v>
      </c>
      <c r="H382">
        <v>24</v>
      </c>
      <c r="I382" t="s">
        <v>7146</v>
      </c>
      <c r="K382" t="s">
        <v>7135</v>
      </c>
      <c r="L382" t="s">
        <v>7154</v>
      </c>
      <c r="M382" t="s">
        <v>7136</v>
      </c>
      <c r="N382" t="s">
        <v>7172</v>
      </c>
      <c r="Q382" s="21">
        <v>1</v>
      </c>
      <c r="Z382" s="33">
        <v>14</v>
      </c>
      <c r="AJ382" s="26" t="str">
        <f t="shared" si="11"/>
        <v xml:space="preserve">|BGCOLOR(#F5F5F5):Yavana|歩兵&amp;ref(Nation/Sacred.jpg,nolink,25x25,Sacred);|&amp;ref(Nation/C_Gold.jpg,nolink,25x25,Gold);35&amp;ref(Nation/C_Resource.jpg,nolink,25x25,Resource);8&amp;ref(Nation/C_Recruitment.jpg,nolink,25x25,Recruitment Point);24|&amp;ref(Nation/R_Capital.jpg,nolink,25x25,National Capital);|&amp;ref(Spell/P_Holy.jpg,nolink,25x25,Temple Needed);|&amp;ref(Nation/MagicLead.jpg,nolink,25x25,Magic Being);|14|
|~|&gt;|&gt;|&gt;|&gt;|&gt;|BGCOLOR(#F5F5F5):曲刀と小盾を持つ軽歩兵。攻撃力に優れるがやはり射撃には弱い|
</v>
      </c>
    </row>
    <row r="383" spans="1:36" x14ac:dyDescent="0.15">
      <c r="A383" t="str">
        <f t="shared" si="12"/>
        <v>EA Kailasa 兵士 E</v>
      </c>
      <c r="B383" t="s">
        <v>2893</v>
      </c>
      <c r="C383" t="s">
        <v>7151</v>
      </c>
      <c r="D383" t="s">
        <v>7153</v>
      </c>
      <c r="E383" t="s">
        <v>7173</v>
      </c>
      <c r="F383">
        <v>30</v>
      </c>
      <c r="G383">
        <v>5</v>
      </c>
      <c r="H383">
        <v>21</v>
      </c>
      <c r="I383" t="s">
        <v>7146</v>
      </c>
      <c r="K383" t="s">
        <v>7135</v>
      </c>
      <c r="L383" t="s">
        <v>7157</v>
      </c>
      <c r="M383" t="s">
        <v>7136</v>
      </c>
      <c r="N383" t="s">
        <v>7174</v>
      </c>
      <c r="Q383" s="21">
        <v>1</v>
      </c>
      <c r="Z383" s="33">
        <v>14</v>
      </c>
      <c r="AJ383" s="26" t="str">
        <f t="shared" si="11"/>
        <v xml:space="preserve">|BGCOLOR(#F5F5F5):Yavana Archer|射手&amp;ref(Nation/Sacred.jpg,nolink,25x25,Sacred);|&amp;ref(Nation/C_Gold.jpg,nolink,25x25,Gold);30&amp;ref(Nation/C_Resource.jpg,nolink,25x25,Resource);5&amp;ref(Nation/C_Recruitment.jpg,nolink,25x25,Recruitment Point);21|&amp;ref(Nation/R_Capital.jpg,nolink,25x25,National Capital);|&amp;ref(Spell/P_Holy.jpg,nolink,25x25,Temple Needed);|&amp;ref(Nation/MagicLead.jpg,nolink,25x25,Magic Being);|14|
|~|&gt;|&gt;|&gt;|&gt;|&gt;|BGCOLOR(#F5F5F5):長弓を使う夜叉。祝福を載せた矢を活用すれば強力|
</v>
      </c>
    </row>
    <row r="384" spans="1:36" x14ac:dyDescent="0.15">
      <c r="A384" t="str">
        <f t="shared" si="12"/>
        <v>EA Lanka 指揮官 S</v>
      </c>
      <c r="B384" t="s">
        <v>2893</v>
      </c>
      <c r="C384" t="s">
        <v>7288</v>
      </c>
      <c r="D384" t="s">
        <v>7287</v>
      </c>
      <c r="E384" t="s">
        <v>7284</v>
      </c>
      <c r="F384">
        <v>20</v>
      </c>
      <c r="G384">
        <v>1</v>
      </c>
      <c r="H384">
        <v>1</v>
      </c>
      <c r="I384" t="s">
        <v>4325</v>
      </c>
      <c r="L384" t="s">
        <v>3122</v>
      </c>
      <c r="N384" t="s">
        <v>7124</v>
      </c>
      <c r="O384" s="24">
        <v>0</v>
      </c>
      <c r="P384" s="21">
        <v>0</v>
      </c>
      <c r="Q384" s="21">
        <v>0</v>
      </c>
      <c r="R384" s="29">
        <v>0</v>
      </c>
      <c r="Z384" s="33">
        <v>16</v>
      </c>
      <c r="AA384" s="21">
        <v>60</v>
      </c>
      <c r="AE384" s="21" t="s">
        <v>7285</v>
      </c>
      <c r="AJ384" s="26" t="str">
        <f t="shared" si="11"/>
        <v xml:space="preserve">|BGCOLOR(#F5F5F5):Markata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v>
      </c>
    </row>
    <row r="385" spans="1:36" x14ac:dyDescent="0.15">
      <c r="A385" t="str">
        <f t="shared" si="12"/>
        <v>-</v>
      </c>
      <c r="B385" t="s">
        <v>2893</v>
      </c>
      <c r="C385" t="s">
        <v>7288</v>
      </c>
      <c r="D385" t="s">
        <v>7287</v>
      </c>
      <c r="E385" t="s">
        <v>7269</v>
      </c>
      <c r="F385">
        <v>40</v>
      </c>
      <c r="G385">
        <v>8</v>
      </c>
      <c r="H385">
        <v>1</v>
      </c>
      <c r="I385" t="s">
        <v>4940</v>
      </c>
      <c r="L385" t="s">
        <v>3119</v>
      </c>
      <c r="N385" t="s">
        <v>7128</v>
      </c>
      <c r="O385" s="24">
        <v>2</v>
      </c>
      <c r="P385" s="21">
        <v>40</v>
      </c>
      <c r="Q385" s="21">
        <v>0</v>
      </c>
      <c r="R385" s="29">
        <v>0</v>
      </c>
      <c r="Z385" s="33">
        <v>16</v>
      </c>
      <c r="AA385" s="21">
        <v>40</v>
      </c>
      <c r="AE385" s="21" t="s">
        <v>7286</v>
      </c>
      <c r="AJ385" s="26" t="str">
        <f t="shared" si="11"/>
        <v xml:space="preserve">|BGCOLOR(#F5F5F5):Atavi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v>
      </c>
    </row>
    <row r="386" spans="1:36" x14ac:dyDescent="0.15">
      <c r="A386" t="str">
        <f t="shared" si="12"/>
        <v>-</v>
      </c>
      <c r="B386" t="s">
        <v>2893</v>
      </c>
      <c r="C386" t="s">
        <v>7288</v>
      </c>
      <c r="D386" t="s">
        <v>7287</v>
      </c>
      <c r="E386" t="s">
        <v>7272</v>
      </c>
      <c r="F386">
        <v>75</v>
      </c>
      <c r="G386">
        <v>20</v>
      </c>
      <c r="H386">
        <v>1</v>
      </c>
      <c r="I386" t="s">
        <v>4325</v>
      </c>
      <c r="L386" t="s">
        <v>3119</v>
      </c>
      <c r="N386" t="s">
        <v>7131</v>
      </c>
      <c r="O386" s="24">
        <v>3</v>
      </c>
      <c r="P386" s="21">
        <v>80</v>
      </c>
      <c r="Q386" s="21">
        <v>0</v>
      </c>
      <c r="R386" s="29">
        <v>0</v>
      </c>
      <c r="Z386" s="33">
        <v>12</v>
      </c>
      <c r="AE386" s="21" t="s">
        <v>7286</v>
      </c>
      <c r="AJ386" s="26" t="str">
        <f t="shared" si="11"/>
        <v xml:space="preserve">|BGCOLOR(#F5F5F5):Bandar Commander|指揮官|&amp;ref(Nation/C_Gold.jpg,nolink,25x25,Gold);75&amp;ref(Nation/C_Resource.jpg,nolink,25x25,Resource);20&amp;ref(Nation/C_Command.jpg,nolink,25x25,Commander Point);1|&amp;ref(Nation/R_Fort.jpg,nolink,25x25,Land Fortress);||&amp;ref(Nation/Squad.jpg,nolink,25x25,Squad);3&amp;ref(Nation/LivingLead.jpg,nolink,25x25,Leadership);80|12&amp;ref(Nation/Forest-Survival.jpg,nolink,25x25,Forest Survival);|
|~|&gt;|&gt;|&gt;|&gt;|&gt;|BGCOLOR(#F5F5F5):標準的な指揮官。体格も大きく丈夫|
</v>
      </c>
    </row>
    <row r="387" spans="1:36" x14ac:dyDescent="0.15">
      <c r="A387" t="str">
        <f t="shared" si="12"/>
        <v>-</v>
      </c>
      <c r="B387" t="s">
        <v>2893</v>
      </c>
      <c r="C387" t="s">
        <v>7288</v>
      </c>
      <c r="D387" t="s">
        <v>7287</v>
      </c>
      <c r="E387" t="s">
        <v>7289</v>
      </c>
      <c r="F387">
        <v>115</v>
      </c>
      <c r="G387">
        <v>22</v>
      </c>
      <c r="H387">
        <v>2</v>
      </c>
      <c r="I387" t="s">
        <v>7176</v>
      </c>
      <c r="L387" t="s">
        <v>7287</v>
      </c>
      <c r="N387" t="s">
        <v>7290</v>
      </c>
      <c r="O387" s="24">
        <v>4</v>
      </c>
      <c r="P387" s="20">
        <v>120</v>
      </c>
      <c r="Q387" s="20">
        <v>0</v>
      </c>
      <c r="R387" s="29">
        <v>0</v>
      </c>
      <c r="Z387" s="33">
        <v>10</v>
      </c>
      <c r="AE387" s="20" t="s">
        <v>7291</v>
      </c>
      <c r="AJ387" s="26" t="str">
        <f t="shared" ref="AJ387:AJ450" si="13">CONCATENATE("|BGCOLOR(#F5F5F5):",E387,"|",L387,IF(M387&lt;&gt;"","&amp;ref(Nation/Sacred.jpg,nolink,25x25,Sacred);",""),"|&amp;ref(Nation/C_Gold.jpg,nolink,25x25,Gold);",F387,"&amp;ref(Nation/C_Resource.jpg,nolink,25x25,Resource);",G387,IF(D387="兵士","&amp;ref(Nation/C_Recruitment.jpg,nolink,25x25,Recruitment Point);","&amp;ref(Nation/C_Command.jpg,nolink,25x25,Commander Point);"),H387,"|",SUBSTITUTE(SUBSTITUTE(SUBSTITUTE(SUBSTITUTE(SUBSTITUTE(SUBSTITUTE(SUBSTITUTE(SUBSTITUTE(SUBSTITUTE(SUBSTITUTE(SUBSTITUTE(SUBSTITUTE(SUBSTITUTE(SUBSTITUTE(SUBSTITUTE(SUBSTITUTE(SUBSTITUTE(SUBSTITUTE(SUBSTITUTE(SUBSTITUTE(SUBSTITUTE(SUBSTITUTE(SUBSTITUTE(SUBSTITUTE(SUBSTITUTE(I387,"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(Free));"),"格","&amp;ref(Nation/Promotion.jpg,nolink,25x25,Promotion);"),"|",IF(J387&lt;&gt;"","&amp;ref(Spell/P_Research.jpg,nolink,25x25,Lab Needed);",""),IF(K387&lt;&gt;"","&amp;ref(Spell/P_Holy.jpg,nolink,25x25,Temple Needed);",""),IF(D387="指揮官",CONCATENATE("|",IF(O387&lt;&gt;0,"&amp;ref(Nation/Squad.jpg,nolink,25x25,Squad);"&amp;O387,""),IF(P387&lt;&gt;0,"&amp;ref(Nation/LivingLead.jpg,nolink,25x25,Leadership);"&amp;P387,""),IF(Q387&lt;&gt;0,"&amp;ref(Nation/MagicLead.jpg,nolink,25x25,Magic Leadership);"&amp;Q387,""),IF(R387&lt;&gt;0,"&amp;ref(Nation/UndeadLead.jpg,nolink,25x25,Undead Leadership);"&amp;R387,""),IF(S387&lt;&gt;"",IF(S387&gt;0,"&amp;ref(Item/Inspirational.jpg,nolink,25x25,Inspirational (+"&amp;S387&amp;"));","&amp;ref(Item/Uninspirational.jpg,nolink,25x25,Inspirational ("&amp;S387&amp;"));"),""),IF(T387&lt;&gt;"","&amp;ref(Item/Taskmaster.jpg,nolink,25x25,Taskmaster (+"&amp;T387&amp;"));",""),IF(U387&lt;&gt;"","&amp;ref(Item/Beastmaster.jpg,nolink,25x25,Beastmaster (+"&amp;U387&amp;"));","")),CONCATENATE("|",IF(P387&lt;&gt;0,"&amp;ref(Nation/LivingLead.jpg,nolink,25x25,Living);",""),IF(Q387&lt;&gt;0,"&amp;ref(Nation/MagicLead.jpg,nolink,25x25,Magic Being);",""),IF(R387&lt;&gt;0,"&amp;ref(Nation/UndeadLead.jpg,nolink,25x25,Undead/Demon);",""),IF(V387&lt;&gt;"","&amp;ref(Nation/Slave.jpg,nolink,25x25,Slave);",""),IF(W387&lt;&gt;"","&amp;ref(Nation/Animal.jpg,nolink,25x25,Animal);",""),IF(X387&lt;&gt;"","&amp;ref(Nation/Undisciplined.jpg,nolink,25x25,Undisciplined);",""),IF(Y387&lt;&gt;"","&amp;ref(Nation/Enlarged.jpg,nolink,25x25,Size "&amp;Y387&amp;" or larger commander are needed);",""))),"|",Z387,IF(AA387&lt;&gt;"","&amp;ref(Nation/Stealthy.jpg,nolink,25x25,Stealthy ("&amp;AA387&amp;"));",""),IF(COUNTIF(AB387,"*f*"),"&amp;ref(Nation/Flying.jpg,nolink,25x25,Flying);",""),IF(COUNTIF(AB387,"*l*"),"&amp;ref(Nation/Floating.jpg,nolink,25x25,Floating);",""),IF(AC387="s","&amp;ref(Nation/Storm-Immunity.jpg,nolink,25x25,Storm Immunity);",""),IF(AD387="p","&amp;ref(Nation/Poor-Amphibian.jpg,nolink,25x25,Poor Amphibian);",""),IF(AD387="f","&amp;ref(Nation/Amphibian.jpg,nolink,25x25,Amphibian);",""),IF(AD387="a","&amp;ref(Nation/Aquatic.jpg,nolink,25x25,Aquatic);",""),IF(COUNTIF(AE387,"*f*"),"&amp;ref(Nation/Forest-Survival.jpg,nolink,25x25,Forest Survival);",""),IF(COUNTIF(AE387,"*m*"),"&amp;ref(Nation/Mountain-Survival.jpg,nolink,25x25,Mountain Survival);",""),IF(COUNTIF(AE387,"*s*"),"&amp;ref(Nation/Swamp-Survival.jpg,nolink,25x25,Swamp Survival);",""),IF(COUNTIF(AE387,"*w*"),"&amp;ref(Nation/Wasteland-Survival.jpg,nolink,25x25,Wasteland Survival);",""),IF(AF387="s","&amp;ref(Nation/Snow-Move.jpg,nolink,25x25,Snow Move);",""),IF(AG387="s","&amp;ref(Nation/Swimming.jpg,nolink,25x25,Swimming);",""),IF(AH387&lt;&gt;"","&amp;ref(Nation/Sailing.jpg,nolink,25x25,Sailing (size points "&amp;VALUE(MID(AH387,2,3))&amp;", max size "&amp;LEFT(AH387,1)&amp;"));",""),IF(AI387&lt;&gt;"","&amp;ref(Nation/Gift-of-Water-Breathing.jpg,nolink,25x25,Gift of Water Breathing ("&amp;AI387&amp;" size points));",""),"|",CHAR(10),IF(D387="指揮官","|~|&gt;|&gt;|&gt;|&gt;|&gt;|BGCOLOR(#F5F5F5):","|~|&gt;|&gt;|&gt;|&gt;|&gt;|BGCOLOR(#F5F5F5):"),N387,"|",CHAR(10))</f>
        <v xml:space="preserve">|BGCOLOR(#F5F5F5):Bandaraja|指揮官|&amp;ref(Nation/C_Gold.jpg,nolink,25x25,Gold);115&amp;ref(Nation/C_Resource.jpg,nolink,25x25,Resource);22&amp;ref(Nation/C_Command.jpg,nolink,25x25,Commander Point);2|&amp;ref(Nation/R_Fort.jpg,nolink,25x25,Land Fortress);||&amp;ref(Nation/Squad.jpg,nolink,25x25,Squad);4&amp;ref(Nation/LivingLead.jpg,nolink,25x25,Leadership);120|10&amp;ref(Nation/Forest-Survival.jpg,nolink,25x25,Forest Survival);|
|~|&gt;|&gt;|&gt;|&gt;|&gt;|BGCOLOR(#F5F5F5):上位指揮官。防具は良質だが盾は持たない|
</v>
      </c>
    </row>
    <row r="388" spans="1:36" x14ac:dyDescent="0.15">
      <c r="A388" t="str">
        <f t="shared" ref="A388:A451" si="14">IF(D388&lt;&gt;D387,B388&amp;" "&amp;C388&amp;" "&amp;D388&amp;" S",IF(D388&lt;&gt;D389,B388&amp;" "&amp;C388&amp;" "&amp;D388&amp;" E","-"))</f>
        <v>-</v>
      </c>
      <c r="B388" t="s">
        <v>2893</v>
      </c>
      <c r="C388" t="s">
        <v>7288</v>
      </c>
      <c r="D388" t="s">
        <v>7287</v>
      </c>
      <c r="E388" t="s">
        <v>7292</v>
      </c>
      <c r="F388">
        <v>80</v>
      </c>
      <c r="G388">
        <v>4</v>
      </c>
      <c r="H388">
        <v>2</v>
      </c>
      <c r="I388" t="s">
        <v>7176</v>
      </c>
      <c r="J388" t="s">
        <v>7295</v>
      </c>
      <c r="K388" t="s">
        <v>7295</v>
      </c>
      <c r="L388" t="s">
        <v>7293</v>
      </c>
      <c r="M388" t="s">
        <v>7296</v>
      </c>
      <c r="N388" t="s">
        <v>7294</v>
      </c>
      <c r="O388" s="24">
        <v>1</v>
      </c>
      <c r="P388" s="20">
        <v>10</v>
      </c>
      <c r="Q388" s="20">
        <v>5</v>
      </c>
      <c r="R388" s="29">
        <v>20</v>
      </c>
      <c r="Z388" s="33">
        <v>14</v>
      </c>
      <c r="AE388" s="20" t="s">
        <v>7291</v>
      </c>
      <c r="AJ388" s="26" t="str">
        <f t="shared" si="13"/>
        <v xml:space="preserve">|BGCOLOR(#F5F5F5):Raktapata|聖職者&amp;ref(Nation/Sacred.jpg,nolink,25x25,Sacred);|&amp;ref(Nation/C_Gold.jpg,nolink,25x25,Gold);80&amp;ref(Nation/C_Resource.jpg,nolink,25x25,Resource);4&amp;ref(Nation/C_Command.jpg,nolink,25x25,Commander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Leadership);20|14&amp;ref(Nation/Forest-Survival.jpg,nolink,25x25,Forest Survival);|
|~|&gt;|&gt;|&gt;|&gt;|&gt;|BGCOLOR(#F5F5F5):レベル1の聖職者。血魔法を持つ|
</v>
      </c>
    </row>
    <row r="389" spans="1:36" x14ac:dyDescent="0.15">
      <c r="A389" t="str">
        <f t="shared" si="14"/>
        <v>-</v>
      </c>
      <c r="B389" t="s">
        <v>2893</v>
      </c>
      <c r="C389" t="s">
        <v>7288</v>
      </c>
      <c r="D389" t="s">
        <v>7287</v>
      </c>
      <c r="E389" t="s">
        <v>7297</v>
      </c>
      <c r="F389">
        <v>150</v>
      </c>
      <c r="G389">
        <v>5</v>
      </c>
      <c r="H389">
        <v>2</v>
      </c>
      <c r="I389" t="s">
        <v>7176</v>
      </c>
      <c r="J389" t="s">
        <v>7295</v>
      </c>
      <c r="L389" t="s">
        <v>7298</v>
      </c>
      <c r="N389" t="s">
        <v>7299</v>
      </c>
      <c r="O389" s="24">
        <v>1</v>
      </c>
      <c r="P389" s="20">
        <v>10</v>
      </c>
      <c r="Q389" s="20">
        <v>15</v>
      </c>
      <c r="R389" s="29">
        <v>35</v>
      </c>
      <c r="Z389" s="33">
        <v>14</v>
      </c>
      <c r="AE389" s="20" t="s">
        <v>7291</v>
      </c>
      <c r="AJ389" s="26" t="str">
        <f t="shared" si="13"/>
        <v xml:space="preserve">|BGCOLOR(#F5F5F5):Yogini|魔術師|&amp;ref(Nation/C_Gold.jpg,nolink,25x25,Gold);150&amp;ref(Nation/C_Resource.jpg,nolink,25x25,Resource);5&amp;ref(Nation/C_Command.jpg,nolink,25x25,Commander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Leadership);35|14&amp;ref(Nation/Forest-Survival.jpg,nolink,25x25,Forest Survival);|
|~|&gt;|&gt;|&gt;|&gt;|&gt;|BGCOLOR(#F5F5F5):緑、死、血の魔法技能を持つ。魔術師としてはやや丈夫|
</v>
      </c>
    </row>
    <row r="390" spans="1:36" x14ac:dyDescent="0.15">
      <c r="A390" t="str">
        <f t="shared" si="14"/>
        <v>-</v>
      </c>
      <c r="B390" t="s">
        <v>2893</v>
      </c>
      <c r="C390" t="s">
        <v>7288</v>
      </c>
      <c r="D390" t="s">
        <v>7287</v>
      </c>
      <c r="E390" t="s">
        <v>7300</v>
      </c>
      <c r="F390">
        <v>170</v>
      </c>
      <c r="G390">
        <v>5</v>
      </c>
      <c r="H390">
        <v>2</v>
      </c>
      <c r="I390" t="s">
        <v>7176</v>
      </c>
      <c r="J390" t="s">
        <v>7295</v>
      </c>
      <c r="K390" t="s">
        <v>7301</v>
      </c>
      <c r="L390" t="s">
        <v>7293</v>
      </c>
      <c r="M390" t="s">
        <v>7296</v>
      </c>
      <c r="N390" t="s">
        <v>7302</v>
      </c>
      <c r="O390" s="24">
        <v>1</v>
      </c>
      <c r="P390" s="20">
        <v>10</v>
      </c>
      <c r="Q390" s="20" t="s">
        <v>7303</v>
      </c>
      <c r="R390" s="29" t="s">
        <v>7304</v>
      </c>
      <c r="Z390" s="33">
        <v>14</v>
      </c>
      <c r="AE390" s="20" t="s">
        <v>7291</v>
      </c>
      <c r="AJ390" s="26" t="str">
        <f t="shared" si="13"/>
        <v xml:space="preserve">|BGCOLOR(#F5F5F5):Kala-Mukha|聖職者&amp;ref(Nation/Sacred.jpg,nolink,25x25,Sacred);|&amp;ref(Nation/C_Gold.jpg,nolink,25x25,Gold);170&amp;ref(Nation/C_Resource.jpg,nolink,25x25,Resource);5&amp;ref(Nation/C_Command.jpg,nolink,25x25,Commander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Leadership);35+|14&amp;ref(Nation/Forest-Survival.jpg,nolink,25x25,Forest Survival);|
|~|&gt;|&gt;|&gt;|&gt;|&gt;|BGCOLOR(#F5F5F5):レベル2の聖職者。血などの魔法技能も持つ|
</v>
      </c>
    </row>
    <row r="391" spans="1:36" x14ac:dyDescent="0.15">
      <c r="A391" t="str">
        <f t="shared" si="14"/>
        <v>-</v>
      </c>
      <c r="B391" t="s">
        <v>2893</v>
      </c>
      <c r="C391" t="s">
        <v>7288</v>
      </c>
      <c r="D391" t="s">
        <v>7287</v>
      </c>
      <c r="E391" t="s">
        <v>7305</v>
      </c>
      <c r="F391">
        <v>305</v>
      </c>
      <c r="G391">
        <v>2</v>
      </c>
      <c r="H391">
        <v>4</v>
      </c>
      <c r="I391" t="s">
        <v>7306</v>
      </c>
      <c r="J391" t="s">
        <v>7295</v>
      </c>
      <c r="K391" t="s">
        <v>7301</v>
      </c>
      <c r="L391" t="s">
        <v>7293</v>
      </c>
      <c r="M391" t="s">
        <v>7296</v>
      </c>
      <c r="N391" t="s">
        <v>7309</v>
      </c>
      <c r="O391" s="24">
        <v>2</v>
      </c>
      <c r="P391" s="20">
        <v>40</v>
      </c>
      <c r="Q391" s="20" t="s">
        <v>7307</v>
      </c>
      <c r="R391" s="29" t="s">
        <v>7308</v>
      </c>
      <c r="Z391" s="33">
        <v>16</v>
      </c>
      <c r="AE391" s="20" t="s">
        <v>7291</v>
      </c>
      <c r="AJ391" s="26" t="str">
        <f t="shared" si="13"/>
        <v xml:space="preserve">|BGCOLOR(#F5F5F5):Rakshasi|聖職者&amp;ref(Nation/Sacred.jpg,nolink,25x25,Sacred);|&amp;ref(Nation/C_Gold.jpg,nolink,25x25,Gold);305&amp;ref(Nation/C_Resource.jpg,nolink,25x25,Resource);2&amp;ref(Nation/C_Command.jpg,nolink,25x25,Commander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Leadership);60+|16&amp;ref(Nation/Forest-Survival.jpg,nolink,25x25,Forest Survival);|
|~|&gt;|&gt;|&gt;|&gt;|&gt;|BGCOLOR(#F5F5F5):レベル1の聖職者。幅広い魔力と変身能力を持つ|
</v>
      </c>
    </row>
    <row r="392" spans="1:36" x14ac:dyDescent="0.15">
      <c r="A392" t="str">
        <f t="shared" si="14"/>
        <v>EA Lanka 指揮官 E</v>
      </c>
      <c r="B392" t="s">
        <v>2893</v>
      </c>
      <c r="C392" t="s">
        <v>7288</v>
      </c>
      <c r="D392" t="s">
        <v>7287</v>
      </c>
      <c r="E392" t="s">
        <v>7310</v>
      </c>
      <c r="F392">
        <v>390</v>
      </c>
      <c r="G392">
        <v>22</v>
      </c>
      <c r="H392">
        <v>2</v>
      </c>
      <c r="I392" t="s">
        <v>7306</v>
      </c>
      <c r="J392" t="s">
        <v>7295</v>
      </c>
      <c r="K392" t="s">
        <v>7301</v>
      </c>
      <c r="L392" t="s">
        <v>7293</v>
      </c>
      <c r="M392" t="s">
        <v>7296</v>
      </c>
      <c r="N392" t="s">
        <v>7311</v>
      </c>
      <c r="O392" s="24">
        <v>3</v>
      </c>
      <c r="P392" s="20">
        <v>80</v>
      </c>
      <c r="Q392" s="20" t="s">
        <v>7312</v>
      </c>
      <c r="R392" s="29" t="s">
        <v>7313</v>
      </c>
      <c r="Z392" s="33">
        <v>18</v>
      </c>
      <c r="AE392" s="20" t="s">
        <v>7291</v>
      </c>
      <c r="AJ392" s="26" t="str">
        <f t="shared" si="13"/>
        <v xml:space="preserve">|BGCOLOR(#F5F5F5):Raksharaja|聖職者&amp;ref(Nation/Sacred.jpg,nolink,25x25,Sacred);|&amp;ref(Nation/C_Gold.jpg,nolink,25x25,Gold);390&amp;ref(Nation/C_Resource.jpg,nolink,25x25,Resource);22&amp;ref(Nation/C_Command.jpg,nolink,25x25,Commander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Leadership);20+&amp;ref(Nation/UndeadLead.jpg,nolink,25x25,Undead Leadership);80+|18&amp;ref(Nation/Forest-Survival.jpg,nolink,25x25,Forest Survival);|
|~|&gt;|&gt;|&gt;|&gt;|&gt;|BGCOLOR(#F5F5F5):レベル2の聖職者。優れた魔力と指揮能力も備える|
</v>
      </c>
    </row>
    <row r="393" spans="1:36" x14ac:dyDescent="0.15">
      <c r="A393" t="str">
        <f t="shared" si="14"/>
        <v>EA Lanka 兵士 S</v>
      </c>
      <c r="B393" t="s">
        <v>2893</v>
      </c>
      <c r="C393" t="s">
        <v>7288</v>
      </c>
      <c r="D393" t="s">
        <v>3153</v>
      </c>
      <c r="E393" t="s">
        <v>7314</v>
      </c>
      <c r="F393">
        <v>5</v>
      </c>
      <c r="G393">
        <v>1</v>
      </c>
      <c r="H393">
        <v>3</v>
      </c>
      <c r="I393" t="s">
        <v>4940</v>
      </c>
      <c r="L393" t="s">
        <v>3158</v>
      </c>
      <c r="N393" t="s">
        <v>7156</v>
      </c>
      <c r="P393" s="21">
        <v>1</v>
      </c>
      <c r="W393">
        <v>1</v>
      </c>
      <c r="X393">
        <v>1</v>
      </c>
      <c r="Z393" s="33">
        <v>14</v>
      </c>
      <c r="AE393" s="21" t="s">
        <v>7286</v>
      </c>
      <c r="AJ393" s="26" t="str">
        <f t="shared" si="13"/>
        <v xml:space="preserve">|BGCOLOR(#F5F5F5):Markata|歩兵|&amp;ref(Nation/C_Gold.jpg,nolink,25x25,Gold);5&amp;ref(Nation/C_Resource.jpg,nolink,25x25,Resource);1&amp;ref(Nation/C_Recruitment.jpg,nolink,25x25,Recruitment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v>
      </c>
    </row>
    <row r="394" spans="1:36" x14ac:dyDescent="0.15">
      <c r="A394" t="str">
        <f t="shared" si="14"/>
        <v>-</v>
      </c>
      <c r="B394" t="s">
        <v>2893</v>
      </c>
      <c r="C394" t="s">
        <v>7288</v>
      </c>
      <c r="D394" t="s">
        <v>3153</v>
      </c>
      <c r="E394" t="s">
        <v>7315</v>
      </c>
      <c r="F394">
        <v>5</v>
      </c>
      <c r="G394">
        <v>2</v>
      </c>
      <c r="H394">
        <v>3</v>
      </c>
      <c r="I394" t="s">
        <v>4940</v>
      </c>
      <c r="L394" t="s">
        <v>3155</v>
      </c>
      <c r="N394" t="s">
        <v>7158</v>
      </c>
      <c r="P394" s="21">
        <v>1</v>
      </c>
      <c r="W394">
        <v>1</v>
      </c>
      <c r="X394">
        <v>1</v>
      </c>
      <c r="Z394" s="33">
        <v>14</v>
      </c>
      <c r="AE394" s="21" t="s">
        <v>7286</v>
      </c>
      <c r="AJ394" s="26" t="str">
        <f t="shared" si="13"/>
        <v xml:space="preserve">|BGCOLOR(#F5F5F5):Markata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v>
      </c>
    </row>
    <row r="395" spans="1:36" x14ac:dyDescent="0.15">
      <c r="A395" t="str">
        <f t="shared" si="14"/>
        <v>-</v>
      </c>
      <c r="B395" t="s">
        <v>2893</v>
      </c>
      <c r="C395" t="s">
        <v>7288</v>
      </c>
      <c r="D395" t="s">
        <v>3153</v>
      </c>
      <c r="E395" t="s">
        <v>7316</v>
      </c>
      <c r="F395">
        <v>7</v>
      </c>
      <c r="G395">
        <v>3</v>
      </c>
      <c r="H395">
        <v>3</v>
      </c>
      <c r="I395" t="s">
        <v>4940</v>
      </c>
      <c r="L395" t="s">
        <v>3155</v>
      </c>
      <c r="N395" t="s">
        <v>7160</v>
      </c>
      <c r="P395" s="21">
        <v>1</v>
      </c>
      <c r="W395">
        <v>1</v>
      </c>
      <c r="Z395" s="33">
        <v>14</v>
      </c>
      <c r="AA395" s="21">
        <v>40</v>
      </c>
      <c r="AE395" s="21" t="s">
        <v>7286</v>
      </c>
      <c r="AJ395" s="26" t="str">
        <f t="shared" si="13"/>
        <v xml:space="preserve">|BGCOLOR(#F5F5F5):Atavi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v>
      </c>
    </row>
    <row r="396" spans="1:36" x14ac:dyDescent="0.15">
      <c r="A396" t="str">
        <f t="shared" si="14"/>
        <v>-</v>
      </c>
      <c r="B396" t="s">
        <v>2893</v>
      </c>
      <c r="C396" t="s">
        <v>7288</v>
      </c>
      <c r="D396" t="s">
        <v>3153</v>
      </c>
      <c r="E396" t="s">
        <v>7317</v>
      </c>
      <c r="F396">
        <v>7</v>
      </c>
      <c r="G396">
        <v>3</v>
      </c>
      <c r="H396">
        <v>3</v>
      </c>
      <c r="I396" t="s">
        <v>4940</v>
      </c>
      <c r="L396" t="s">
        <v>3158</v>
      </c>
      <c r="N396" t="s">
        <v>7162</v>
      </c>
      <c r="P396" s="21">
        <v>1</v>
      </c>
      <c r="W396">
        <v>1</v>
      </c>
      <c r="Z396" s="33">
        <v>14</v>
      </c>
      <c r="AA396" s="21">
        <v>40</v>
      </c>
      <c r="AE396" s="21" t="s">
        <v>7286</v>
      </c>
      <c r="AJ396" s="26" t="str">
        <f t="shared" si="13"/>
        <v xml:space="preserve">|BGCOLOR(#F5F5F5):Atavi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v>
      </c>
    </row>
    <row r="397" spans="1:36" x14ac:dyDescent="0.15">
      <c r="A397" t="str">
        <f t="shared" si="14"/>
        <v>-</v>
      </c>
      <c r="B397" t="s">
        <v>2893</v>
      </c>
      <c r="C397" t="s">
        <v>7288</v>
      </c>
      <c r="D397" t="s">
        <v>3153</v>
      </c>
      <c r="E397" t="s">
        <v>7318</v>
      </c>
      <c r="F397">
        <v>16</v>
      </c>
      <c r="G397">
        <v>7</v>
      </c>
      <c r="H397">
        <v>9</v>
      </c>
      <c r="I397" t="s">
        <v>4325</v>
      </c>
      <c r="L397" t="s">
        <v>3155</v>
      </c>
      <c r="N397" t="s">
        <v>7164</v>
      </c>
      <c r="P397" s="21">
        <v>1</v>
      </c>
      <c r="W397">
        <v>1</v>
      </c>
      <c r="Z397" s="33">
        <v>12</v>
      </c>
      <c r="AE397" s="21" t="s">
        <v>7286</v>
      </c>
      <c r="AJ397" s="26" t="str">
        <f t="shared" si="13"/>
        <v xml:space="preserve">|BGCOLOR(#F5F5F5):Light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v>
      </c>
    </row>
    <row r="398" spans="1:36" x14ac:dyDescent="0.15">
      <c r="A398" t="str">
        <f t="shared" si="14"/>
        <v>-</v>
      </c>
      <c r="B398" t="s">
        <v>2893</v>
      </c>
      <c r="C398" t="s">
        <v>7288</v>
      </c>
      <c r="D398" t="s">
        <v>3153</v>
      </c>
      <c r="E398" t="s">
        <v>7319</v>
      </c>
      <c r="F398">
        <v>16</v>
      </c>
      <c r="G398">
        <v>13</v>
      </c>
      <c r="H398">
        <v>9</v>
      </c>
      <c r="I398" t="s">
        <v>4325</v>
      </c>
      <c r="L398" t="s">
        <v>3158</v>
      </c>
      <c r="N398" t="s">
        <v>7320</v>
      </c>
      <c r="P398" s="21">
        <v>1</v>
      </c>
      <c r="W398">
        <v>1</v>
      </c>
      <c r="Z398" s="33">
        <v>10</v>
      </c>
      <c r="AE398" s="21" t="s">
        <v>7286</v>
      </c>
      <c r="AJ398" s="26" t="str">
        <f t="shared" si="13"/>
        <v xml:space="preserve">|BGCOLOR(#F5F5F5):Bandar Warrior|歩兵|&amp;ref(Nation/C_Gold.jpg,nolink,25x25,Gold);16&amp;ref(Nation/C_Resource.jpg,nolink,25x25,Resource);13&amp;ref(Nation/C_Recruitment.jpg,nolink,25x25,Recruitment Point);9|&amp;ref(Nation/R_Fort.jpg,nolink,25x25,Land Fortress);||&amp;ref(Nation/LivingLead.jpg,nolink,25x25,Living);&amp;ref(Nation/Animal.jpg,nolink,25x25,Animal);|10&amp;ref(Nation/Forest-Survival.jpg,nolink,25x25,Forest Survival);|
|~|&gt;|&gt;|&gt;|&gt;|&gt;|BGCOLOR(#F5F5F5):棍棒、小石、小盾を持つ歩兵。大猿は強靭だが数で押されがち|
</v>
      </c>
    </row>
    <row r="399" spans="1:36" x14ac:dyDescent="0.15">
      <c r="A399" t="str">
        <f t="shared" si="14"/>
        <v>-</v>
      </c>
      <c r="B399" t="s">
        <v>2893</v>
      </c>
      <c r="C399" t="s">
        <v>7288</v>
      </c>
      <c r="D399" t="s">
        <v>3153</v>
      </c>
      <c r="E399" t="s">
        <v>7321</v>
      </c>
      <c r="F399">
        <v>50</v>
      </c>
      <c r="G399">
        <v>20</v>
      </c>
      <c r="H399">
        <v>32</v>
      </c>
      <c r="I399" t="s">
        <v>7176</v>
      </c>
      <c r="K399" t="s">
        <v>7295</v>
      </c>
      <c r="L399" t="s">
        <v>7322</v>
      </c>
      <c r="M399" t="s">
        <v>7296</v>
      </c>
      <c r="N399" t="s">
        <v>7323</v>
      </c>
      <c r="P399" s="20">
        <v>1</v>
      </c>
      <c r="W399">
        <v>1</v>
      </c>
      <c r="Z399" s="33">
        <v>10</v>
      </c>
      <c r="AE399" s="20" t="s">
        <v>7291</v>
      </c>
      <c r="AJ399" s="26" t="str">
        <f t="shared" si="13"/>
        <v xml:space="preserve">|BGCOLOR(#F5F5F5):Kala-Mukha Warrior|歩兵&amp;ref(Nation/Sacred.jpg,nolink,25x25,Sacred);|&amp;ref(Nation/C_Gold.jpg,nolink,25x25,Gold);50&amp;ref(Nation/C_Resource.jpg,nolink,25x25,Resource);20&amp;ref(Nation/C_Recruitment.jpg,nolink,25x25,Recruitment Point);32|&amp;ref(Nation/R_Fort.jpg,nolink,25x25,Land Fortress);|&amp;ref(Spell/P_Holy.jpg,nolink,25x25,Temple Needed);|&amp;ref(Nation/LivingLead.jpg,nolink,25x25,Living);&amp;ref(Nation/Animal.jpg,nolink,25x25,Animal);|10&amp;ref(Nation/Forest-Survival.jpg,nolink,25x25,Forest Survival);|
|~|&gt;|&gt;|&gt;|&gt;|&gt;|BGCOLOR(#F5F5F5):曲刀と小盾を持つ歩兵。強靭で暗視も持つがやや大食い|
</v>
      </c>
    </row>
    <row r="400" spans="1:36" x14ac:dyDescent="0.15">
      <c r="A400" t="str">
        <f t="shared" si="14"/>
        <v>-</v>
      </c>
      <c r="B400" t="s">
        <v>2893</v>
      </c>
      <c r="C400" t="s">
        <v>7288</v>
      </c>
      <c r="D400" t="s">
        <v>3153</v>
      </c>
      <c r="E400" t="s">
        <v>7324</v>
      </c>
      <c r="F400">
        <v>35</v>
      </c>
      <c r="G400">
        <v>4</v>
      </c>
      <c r="H400">
        <v>21</v>
      </c>
      <c r="I400" t="s">
        <v>7306</v>
      </c>
      <c r="K400" t="s">
        <v>7295</v>
      </c>
      <c r="L400" t="s">
        <v>7322</v>
      </c>
      <c r="M400" t="s">
        <v>7296</v>
      </c>
      <c r="N400" t="s">
        <v>7325</v>
      </c>
      <c r="R400" s="29">
        <v>1</v>
      </c>
      <c r="Z400" s="33">
        <v>14</v>
      </c>
      <c r="AE400" s="20" t="s">
        <v>7326</v>
      </c>
      <c r="AJ400" s="26" t="str">
        <f t="shared" si="13"/>
        <v xml:space="preserve">|BGCOLOR(#F5F5F5):Asara|歩兵&amp;ref(Nation/Sacred.jpg,nolink,25x25,Sacred);|&amp;ref(Nation/C_Gold.jpg,nolink,25x25,Gold);35&amp;ref(Nation/C_Resource.jpg,nolink,25x25,Resource);4&amp;ref(Nation/C_Recruitment.jpg,nolink,25x25,Recruitment Point);21|&amp;ref(Nation/R_Capital.jpg,nolink,25x25,National Capital);|&amp;ref(Spell/P_Holy.jpg,nolink,25x25,Temple Needed);|&amp;ref(Nation/UndeadLead.jpg,nolink,25x25,Undead/Demon);|14&amp;ref(Nation/Forest-Survival.jpg,nolink,25x25,Forest Survival);|
|~|&gt;|&gt;|&gt;|&gt;|&gt;|BGCOLOR(#F5F5F5):槍と投槍を持つ軽歩兵。巨人並みの筋力を持つが防具がない|
</v>
      </c>
    </row>
    <row r="401" spans="1:36" x14ac:dyDescent="0.15">
      <c r="A401" t="str">
        <f t="shared" si="14"/>
        <v>-</v>
      </c>
      <c r="B401" t="s">
        <v>2893</v>
      </c>
      <c r="C401" t="s">
        <v>7288</v>
      </c>
      <c r="D401" t="s">
        <v>3153</v>
      </c>
      <c r="E401" t="s">
        <v>7327</v>
      </c>
      <c r="F401">
        <v>35</v>
      </c>
      <c r="G401">
        <v>4</v>
      </c>
      <c r="H401">
        <v>21</v>
      </c>
      <c r="I401" t="s">
        <v>7306</v>
      </c>
      <c r="K401" t="s">
        <v>7295</v>
      </c>
      <c r="L401" t="s">
        <v>7322</v>
      </c>
      <c r="M401" t="s">
        <v>7296</v>
      </c>
      <c r="N401" t="s">
        <v>7328</v>
      </c>
      <c r="R401" s="29">
        <v>1</v>
      </c>
      <c r="Z401" s="33">
        <v>20</v>
      </c>
      <c r="AE401" s="20" t="s">
        <v>7291</v>
      </c>
      <c r="AJ401" s="26" t="str">
        <f t="shared" si="13"/>
        <v xml:space="preserve">|BGCOLOR(#F5F5F5):Anusara|歩兵&amp;ref(Nation/Sacred.jpg,nolink,25x25,Sacred);|&amp;ref(Nation/C_Gold.jpg,nolink,25x25,Gold);35&amp;ref(Nation/C_Resource.jpg,nolink,25x25,Resource);4&amp;ref(Nation/C_Recruitment.jpg,nolink,25x25,Recruitment Point);21|&amp;ref(Nation/R_Capital.jpg,nolink,25x25,National Capital);|&amp;ref(Spell/P_Holy.jpg,nolink,25x25,Temple Needed);|&amp;ref(Nation/UndeadLead.jpg,nolink,25x25,Undead/Demon);|20&amp;ref(Nation/Forest-Survival.jpg,nolink,25x25,Forest Survival);|
|~|&gt;|&gt;|&gt;|&gt;|&gt;|BGCOLOR(#F5F5F5):棍棒と小盾を持つ軽歩兵。足が速く食事を必要としない|
</v>
      </c>
    </row>
    <row r="402" spans="1:36" x14ac:dyDescent="0.15">
      <c r="A402" t="str">
        <f t="shared" si="14"/>
        <v>EA Lanka 兵士 E</v>
      </c>
      <c r="B402" t="s">
        <v>2893</v>
      </c>
      <c r="C402" t="s">
        <v>7288</v>
      </c>
      <c r="D402" t="s">
        <v>3153</v>
      </c>
      <c r="E402" t="s">
        <v>7329</v>
      </c>
      <c r="F402">
        <v>55</v>
      </c>
      <c r="G402">
        <v>17</v>
      </c>
      <c r="H402">
        <v>31</v>
      </c>
      <c r="I402" t="s">
        <v>7306</v>
      </c>
      <c r="K402" t="s">
        <v>7295</v>
      </c>
      <c r="L402" t="s">
        <v>7322</v>
      </c>
      <c r="M402" t="s">
        <v>7296</v>
      </c>
      <c r="N402" t="s">
        <v>7330</v>
      </c>
      <c r="R402" s="29">
        <v>1</v>
      </c>
      <c r="Z402" s="33">
        <v>14</v>
      </c>
      <c r="AE402" s="20" t="s">
        <v>7331</v>
      </c>
      <c r="AJ402" s="26" t="str">
        <f t="shared" si="13"/>
        <v xml:space="preserve">|BGCOLOR(#F5F5F5):Palankasha|歩兵&amp;ref(Nation/Sacred.jpg,nolink,25x25,Sacred);|&amp;ref(Nation/C_Gold.jpg,nolink,25x25,Gold);55&amp;ref(Nation/C_Resource.jpg,nolink,25x25,Resource);17&amp;ref(Nation/C_Recruitment.jpg,nolink,25x25,Recruitment Point);31|&amp;ref(Nation/R_Capital.jpg,nolink,25x25,National Capital);|&amp;ref(Spell/P_Holy.jpg,nolink,25x25,Temple Needed);|&amp;ref(Nation/UndeadLead.jpg,nolink,25x25,Undead/Demon);|14&amp;ref(Nation/Forest-Survival.jpg,nolink,25x25,Forest Survival);|
|~|&gt;|&gt;|&gt;|&gt;|&gt;|BGCOLOR(#F5F5F5):曲刀と小盾を持つ軽歩兵。比較的真っ当な装備で安定した実力|
</v>
      </c>
    </row>
    <row r="403" spans="1:36" x14ac:dyDescent="0.15">
      <c r="A403" t="str">
        <f t="shared" si="14"/>
        <v>EA Yomi 指揮官 S</v>
      </c>
      <c r="B403" t="s">
        <v>2893</v>
      </c>
      <c r="C403" t="s">
        <v>7468</v>
      </c>
      <c r="D403" t="s">
        <v>7435</v>
      </c>
      <c r="E403" t="s">
        <v>7433</v>
      </c>
      <c r="F403">
        <v>40</v>
      </c>
      <c r="G403">
        <v>12</v>
      </c>
      <c r="H403">
        <v>1</v>
      </c>
      <c r="I403" t="s">
        <v>7434</v>
      </c>
      <c r="L403" t="s">
        <v>7435</v>
      </c>
      <c r="N403" t="s">
        <v>7437</v>
      </c>
      <c r="O403" s="24">
        <v>2</v>
      </c>
      <c r="P403" s="21">
        <v>40</v>
      </c>
      <c r="Q403" s="21">
        <v>0</v>
      </c>
      <c r="R403" s="29">
        <v>0</v>
      </c>
      <c r="Z403" s="33">
        <v>12</v>
      </c>
      <c r="AA403" s="21">
        <v>40</v>
      </c>
      <c r="AE403" s="20" t="s">
        <v>7438</v>
      </c>
      <c r="AJ403" s="26" t="str">
        <f t="shared" si="13"/>
        <v xml:space="preserve">|BGCOLOR(#F5F5F5):Bakemono Chief|指揮官|&amp;ref(Nation/C_Gold.jpg,nolink,25x25,Gold);40&amp;ref(Nation/C_Resource.jpg,nolink,25x25,Resource);12&amp;ref(Nation/C_Command.jpg,nolink,25x25,Commander Point);1|&amp;ref(Nation/R_Fort.jpg,nolink,25x25,Land Fortress);&amp;ref(Nation/R_Mountain.jpg,nolink,25x25,Any Highland/Mountains);||&amp;ref(Nation/Squad.jpg,nolink,25x25,Squad);2&amp;ref(Nation/LivingLead.jpg,nolink,25x25,Leadership);40|12&amp;ref(Nation/Stealthy.jpg,nolink,25x25,Stealthy (40));&amp;ref(Nation/Forest-Survival.jpg,nolink,25x25,Forest Survival);&amp;ref(Nation/Mountain-Survival.jpg,nolink,25x25,Mountain Survival);|
|~|&gt;|&gt;|&gt;|&gt;|&gt;|BGCOLOR(#F5F5F5):斥候兼指揮官。隠れるのは上手くない|
</v>
      </c>
    </row>
    <row r="404" spans="1:36" x14ac:dyDescent="0.15">
      <c r="A404" t="str">
        <f t="shared" si="14"/>
        <v>-</v>
      </c>
      <c r="B404" t="s">
        <v>2893</v>
      </c>
      <c r="C404" t="s">
        <v>7468</v>
      </c>
      <c r="D404" t="s">
        <v>7435</v>
      </c>
      <c r="E404" t="s">
        <v>7439</v>
      </c>
      <c r="F404">
        <v>45</v>
      </c>
      <c r="G404">
        <v>16</v>
      </c>
      <c r="H404">
        <v>1</v>
      </c>
      <c r="I404" t="s">
        <v>7440</v>
      </c>
      <c r="L404" t="s">
        <v>7435</v>
      </c>
      <c r="N404" t="s">
        <v>7441</v>
      </c>
      <c r="O404" s="24">
        <v>2</v>
      </c>
      <c r="P404" s="21">
        <v>40</v>
      </c>
      <c r="Q404" s="21">
        <v>0</v>
      </c>
      <c r="R404" s="29">
        <v>0</v>
      </c>
      <c r="Z404" s="33">
        <v>12</v>
      </c>
      <c r="AA404" s="21">
        <v>40</v>
      </c>
      <c r="AJ404" s="26" t="str">
        <f t="shared" si="13"/>
        <v xml:space="preserve">|BGCOLOR(#F5F5F5):Bandit Leader|指揮官|&amp;ref(Nation/C_Gold.jpg,nolink,25x25,Gold);45&amp;ref(Nation/C_Resource.jpg,nolink,25x25,Resource);16&amp;ref(Nation/C_Command.jpg,nolink,25x25,Commander Point);1|&amp;ref(Nation/R_Fort.jpg,nolink,25x25,Land Fortress);||&amp;ref(Nation/Squad.jpg,nolink,25x25,Squad);2&amp;ref(Nation/LivingLead.jpg,nolink,25x25,Leadership);40|12&amp;ref(Nation/Stealthy.jpg,nolink,25x25,Stealthy (40));|
|~|&gt;|&gt;|&gt;|&gt;|&gt;|BGCOLOR(#F5F5F5):隠密行動可能な指揮官。略奪を得意とする|
</v>
      </c>
    </row>
    <row r="405" spans="1:36" x14ac:dyDescent="0.15">
      <c r="A405" t="str">
        <f t="shared" si="14"/>
        <v>-</v>
      </c>
      <c r="B405" t="s">
        <v>2893</v>
      </c>
      <c r="C405" t="s">
        <v>7468</v>
      </c>
      <c r="D405" t="s">
        <v>7435</v>
      </c>
      <c r="E405" t="s">
        <v>7442</v>
      </c>
      <c r="F405">
        <v>125</v>
      </c>
      <c r="G405">
        <v>22</v>
      </c>
      <c r="H405">
        <v>2</v>
      </c>
      <c r="I405" t="s">
        <v>7440</v>
      </c>
      <c r="J405" t="s">
        <v>7449</v>
      </c>
      <c r="L405" t="s">
        <v>7435</v>
      </c>
      <c r="N405" t="s">
        <v>7443</v>
      </c>
      <c r="O405" s="24">
        <v>4</v>
      </c>
      <c r="P405" s="21">
        <v>120</v>
      </c>
      <c r="Q405" s="21">
        <v>0</v>
      </c>
      <c r="R405" s="29">
        <v>70</v>
      </c>
      <c r="Z405" s="33">
        <v>10</v>
      </c>
      <c r="AJ405" s="26" t="str">
        <f t="shared" si="13"/>
        <v xml:space="preserve">|BGCOLOR(#F5F5F5):Demon General|指揮官|&amp;ref(Nation/C_Gold.jpg,nolink,25x25,Gold);125&amp;ref(Nation/C_Resource.jpg,nolink,25x25,Resource);22&amp;ref(Nation/C_Command.jpg,nolink,25x25,Commander Point);2|&amp;ref(Nation/R_Fort.jpg,nolink,25x25,Land Fortress);|&amp;ref(Spell/P_Research.jpg,nolink,25x25,Lab Needed);|&amp;ref(Nation/Squad.jpg,nolink,25x25,Squad);4&amp;ref(Nation/LivingLead.jpg,nolink,25x25,Leadership);120&amp;ref(Nation/UndeadLead.jpg,nolink,25x25,Undead Leadership);70|10|
|~|&gt;|&gt;|&gt;|&gt;|&gt;|BGCOLOR(#F5F5F5):最上位指揮官。鬼の指揮も高度にこなせる|
</v>
      </c>
    </row>
    <row r="406" spans="1:36" x14ac:dyDescent="0.15">
      <c r="A406" t="str">
        <f t="shared" si="14"/>
        <v>-</v>
      </c>
      <c r="B406" t="s">
        <v>2893</v>
      </c>
      <c r="C406" t="s">
        <v>7468</v>
      </c>
      <c r="D406" t="s">
        <v>7435</v>
      </c>
      <c r="E406" t="s">
        <v>7444</v>
      </c>
      <c r="F406">
        <v>65</v>
      </c>
      <c r="G406">
        <v>1</v>
      </c>
      <c r="H406">
        <v>2</v>
      </c>
      <c r="I406" t="s">
        <v>7434</v>
      </c>
      <c r="J406" t="s">
        <v>7449</v>
      </c>
      <c r="L406" t="s">
        <v>7445</v>
      </c>
      <c r="N406" t="s">
        <v>7446</v>
      </c>
      <c r="O406" s="24">
        <v>1</v>
      </c>
      <c r="P406" s="20">
        <v>10</v>
      </c>
      <c r="Q406" s="20">
        <v>5</v>
      </c>
      <c r="R406" s="29">
        <v>30</v>
      </c>
      <c r="Z406" s="33">
        <v>16</v>
      </c>
      <c r="AE406" s="20" t="s">
        <v>7447</v>
      </c>
      <c r="AJ406" s="26" t="str">
        <f t="shared" si="13"/>
        <v xml:space="preserve">|BGCOLOR(#F5F5F5):Namanari|魔術師|&amp;ref(Nation/C_Gold.jpg,nolink,25x25,Gold);65&amp;ref(Nation/C_Resource.jpg,nolink,25x25,Resource);1&amp;ref(Nation/C_Command.jpg,nolink,25x25,Commander Point);2|&amp;ref(Nation/R_Fort.jpg,nolink,25x25,Land Fortress);&amp;ref(Nation/R_Mountain.jpg,nolink,25x25,Any Highland/Mountains);|&amp;ref(Spell/P_Research.jpg,nolink,25x25,Lab Needed);|&amp;ref(Nation/Squad.jpg,nolink,25x25,Squad);1&amp;ref(Nation/LivingLead.jpg,nolink,25x25,Leadership);10&amp;ref(Nation/MagicLead.jpg,nolink,25x25,Magic Leadership);5&amp;ref(Nation/UndeadLead.jpg,nolink,25x25,Undead Leadership);30|16&amp;ref(Nation/Mountain-Survival.jpg,nolink,25x25,Mountain Survival);&amp;ref(Nation/Swamp-Survival.jpg,nolink,25x25,Swamp Survival);|
|~|&gt;|&gt;|&gt;|&gt;|&gt;|BGCOLOR(#F5F5F5):死と緑の魔法を持つ。特殊な儀式により更なる力を得る|
</v>
      </c>
    </row>
    <row r="407" spans="1:36" x14ac:dyDescent="0.15">
      <c r="A407" t="str">
        <f t="shared" si="14"/>
        <v>-</v>
      </c>
      <c r="B407" t="s">
        <v>2893</v>
      </c>
      <c r="C407" t="s">
        <v>7468</v>
      </c>
      <c r="D407" t="s">
        <v>7435</v>
      </c>
      <c r="E407" t="s">
        <v>7448</v>
      </c>
      <c r="F407">
        <v>115</v>
      </c>
      <c r="G407">
        <v>1</v>
      </c>
      <c r="H407">
        <v>2</v>
      </c>
      <c r="I407" t="s">
        <v>7440</v>
      </c>
      <c r="J407" t="s">
        <v>7450</v>
      </c>
      <c r="L407" t="s">
        <v>7445</v>
      </c>
      <c r="N407" t="s">
        <v>7536</v>
      </c>
      <c r="O407" s="24">
        <v>1</v>
      </c>
      <c r="P407" s="20" t="s">
        <v>7453</v>
      </c>
      <c r="Q407" s="21" t="s">
        <v>7451</v>
      </c>
      <c r="R407" s="29" t="s">
        <v>7452</v>
      </c>
      <c r="Z407" s="33">
        <v>12</v>
      </c>
      <c r="AE407" s="20" t="s">
        <v>7454</v>
      </c>
      <c r="AJ407" s="26" t="str">
        <f t="shared" si="13"/>
        <v xml:space="preserve">|BGCOLOR(#F5F5F5):Sorcerer|魔術師|&amp;ref(Nation/C_Gold.jpg,nolink,25x25,Gold);115&amp;ref(Nation/C_Resource.jpg,nolink,25x25,Resource);1&amp;ref(Nation/C_Command.jpg,nolink,25x25,Commander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Leadership);30+|12&amp;ref(Nation/Mountain-Survival.jpg,nolink,25x25,Mountain Survival);|
|~|&gt;|&gt;|&gt;|&gt;|&gt;|BGCOLOR(#F5F5F5):地、死などの魔法技能を持つ。魔力のわりに高齢|
</v>
      </c>
    </row>
    <row r="408" spans="1:36" x14ac:dyDescent="0.15">
      <c r="A408" t="str">
        <f t="shared" si="14"/>
        <v>-</v>
      </c>
      <c r="B408" t="s">
        <v>2893</v>
      </c>
      <c r="C408" t="s">
        <v>7468</v>
      </c>
      <c r="D408" t="s">
        <v>7435</v>
      </c>
      <c r="E408" t="s">
        <v>7455</v>
      </c>
      <c r="F408">
        <v>50</v>
      </c>
      <c r="G408">
        <v>1</v>
      </c>
      <c r="H408">
        <v>1</v>
      </c>
      <c r="I408" t="s">
        <v>7440</v>
      </c>
      <c r="K408" t="s">
        <v>7449</v>
      </c>
      <c r="L408" t="s">
        <v>7456</v>
      </c>
      <c r="M408" t="s">
        <v>7436</v>
      </c>
      <c r="N408" t="s">
        <v>7457</v>
      </c>
      <c r="O408" s="24">
        <v>1</v>
      </c>
      <c r="P408" s="20">
        <v>10</v>
      </c>
      <c r="Q408" s="21" t="s">
        <v>7458</v>
      </c>
      <c r="R408" s="29" t="s">
        <v>7453</v>
      </c>
      <c r="Z408" s="33">
        <v>16</v>
      </c>
      <c r="AJ408" s="26" t="str">
        <f t="shared" si="13"/>
        <v xml:space="preserve">|BGCOLOR(#F5F5F5):Demon Priest|聖職者&amp;ref(Nation/Sacred.jpg,nolink,25x25,Sacred);|&amp;ref(Nation/C_Gold.jpg,nolink,25x25,Gold);50&amp;ref(Nation/C_Resource.jpg,nolink,25x25,Resource);1&amp;ref(Nation/C_Command.jpg,nolink,25x25,Commander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Needed);|&amp;ref(Nation/Squad.jpg,nolink,25x25,Squad);1&amp;ref(Nation/LivingLead.jpg,nolink,25x25,Leadership);10&amp;ref(Nation/MagicLead.jpg,nolink,25x25,Magic Leadership);0+&amp;ref(Nation/UndeadLead.jpg,nolink,25x25,Undead Leadership);10+|16|
|~|&gt;|&gt;|&gt;|&gt;|&gt;|BGCOLOR(#F5F5F5):レベル1の聖職者。ごく低確率だが魔力も持ち得る|
</v>
      </c>
    </row>
    <row r="409" spans="1:36" x14ac:dyDescent="0.15">
      <c r="A409" t="str">
        <f t="shared" si="14"/>
        <v>-</v>
      </c>
      <c r="B409" t="s">
        <v>2893</v>
      </c>
      <c r="C409" t="s">
        <v>7468</v>
      </c>
      <c r="D409" t="s">
        <v>7435</v>
      </c>
      <c r="E409" t="s">
        <v>7459</v>
      </c>
      <c r="F409">
        <v>195</v>
      </c>
      <c r="G409">
        <v>38</v>
      </c>
      <c r="H409">
        <v>2</v>
      </c>
      <c r="I409" t="s">
        <v>7440</v>
      </c>
      <c r="J409" t="s">
        <v>7449</v>
      </c>
      <c r="K409" t="s">
        <v>7449</v>
      </c>
      <c r="L409" t="s">
        <v>7445</v>
      </c>
      <c r="M409" t="s">
        <v>7436</v>
      </c>
      <c r="N409" t="s">
        <v>7460</v>
      </c>
      <c r="O409" s="24">
        <v>1</v>
      </c>
      <c r="P409" s="20" t="s">
        <v>20201</v>
      </c>
      <c r="Q409" s="20" t="s">
        <v>7458</v>
      </c>
      <c r="R409" s="29" t="s">
        <v>7461</v>
      </c>
      <c r="Z409" s="33">
        <v>10</v>
      </c>
      <c r="AE409" s="21" t="s">
        <v>7462</v>
      </c>
      <c r="AF409" s="21" t="s">
        <v>7493</v>
      </c>
      <c r="AJ409" s="26" t="str">
        <f t="shared" si="13"/>
        <v xml:space="preserve">|BGCOLOR(#F5F5F5):Oni Shugo|魔術師&amp;ref(Nation/Sacred.jpg,nolink,25x25,Sacred);|&amp;ref(Nation/C_Gold.jpg,nolink,25x25,Gold);195&amp;ref(Nation/C_Resource.jpg,nolink,25x25,Resource);38&amp;ref(Nation/C_Command.jpg,nolink,25x25,Commander Point);2|&amp;ref(Nation/R_Fort.jpg,nolink,25x25,Land Fortress);|&amp;ref(Spell/P_Research.jpg,nolink,25x25,Lab Needed);&amp;ref(Spell/P_Holy.jpg,nolink,25x25,Temple Needed);|&amp;ref(Nation/Squad.jpg,nolink,25x25,Squad);1&amp;ref(Nation/LivingLead.jpg,nolink,25x25,Leadership);35+&amp;ref(Nation/MagicLead.jpg,nolink,25x25,Magic Leadership);0+&amp;ref(Nation/UndeadLead.jpg,nolink,25x25,Undead Leadership);100+|10&amp;ref(Nation/Mountain-Survival.jpg,nolink,25x25,Mountain Survival);&amp;ref(Nation/Snow-Move.jpg,nolink,25x25,Snow Move);|
|~|&gt;|&gt;|&gt;|&gt;|&gt;|BGCOLOR(#F5F5F5):死などの魔法を持つ。鬼を多数率いるが指揮自体は下手|
</v>
      </c>
    </row>
    <row r="410" spans="1:36" x14ac:dyDescent="0.15">
      <c r="A410" t="str">
        <f t="shared" si="14"/>
        <v>EA Yomi 指揮官 E</v>
      </c>
      <c r="B410" t="s">
        <v>2893</v>
      </c>
      <c r="C410" t="s">
        <v>7468</v>
      </c>
      <c r="D410" t="s">
        <v>7435</v>
      </c>
      <c r="E410" t="s">
        <v>7463</v>
      </c>
      <c r="F410">
        <v>490</v>
      </c>
      <c r="G410">
        <v>45</v>
      </c>
      <c r="H410">
        <v>4</v>
      </c>
      <c r="I410" t="s">
        <v>7464</v>
      </c>
      <c r="J410" t="s">
        <v>7449</v>
      </c>
      <c r="K410" t="s">
        <v>7450</v>
      </c>
      <c r="L410" t="s">
        <v>7456</v>
      </c>
      <c r="M410" t="s">
        <v>7436</v>
      </c>
      <c r="N410" t="s">
        <v>7465</v>
      </c>
      <c r="O410" s="24">
        <v>1</v>
      </c>
      <c r="P410" s="20" t="s">
        <v>7466</v>
      </c>
      <c r="Q410" s="20" t="s">
        <v>7466</v>
      </c>
      <c r="R410" s="29" t="s">
        <v>7467</v>
      </c>
      <c r="Z410" s="33">
        <v>16</v>
      </c>
      <c r="AE410" s="20" t="s">
        <v>7462</v>
      </c>
      <c r="AF410" s="21" t="s">
        <v>7492</v>
      </c>
      <c r="AJ410" s="26" t="str">
        <f t="shared" si="13"/>
        <v xml:space="preserve">|BGCOLOR(#F5F5F5):Dai Oni|聖職者&amp;ref(Nation/Sacred.jpg,nolink,25x25,Sacred);|&amp;ref(Nation/C_Gold.jpg,nolink,25x25,Gold);490&amp;ref(Nation/C_Resource.jpg,nolink,25x25,Resource);45&amp;ref(Nation/C_Command.jpg,nolink,25x25,Commander Point);4|&amp;ref(Nation/R_Capital.jpg,nolink,25x25,National Capital);|&amp;ref(Spell/P_Research.jpg,nolink,25x25,Lab Needed);&amp;ref(Spell/P_Holy.jpg,nolink,25x25,Temple Needed);|&amp;ref(Nation/Squad.jpg,nolink,25x25,Squad);1&amp;ref(Nation/LivingLead.jpg,nolink,25x25,Leadership);20+&amp;ref(Nation/MagicLead.jpg,nolink,25x25,Magic Leadership);20+&amp;ref(Nation/UndeadLead.jpg,nolink,25x25,Undead Leadership);210+|16&amp;ref(Nation/Mountain-Survival.jpg,nolink,25x25,Mountain Survival);&amp;ref(Nation/Snow-Move.jpg,nolink,25x25,Snow Move);|
|~|&gt;|&gt;|&gt;|&gt;|&gt;|BGCOLOR(#F5F5F5):レベル1の聖職者。高い魔力と戦闘力を併せ持つ|
</v>
      </c>
    </row>
    <row r="411" spans="1:36" x14ac:dyDescent="0.15">
      <c r="A411" t="str">
        <f t="shared" si="14"/>
        <v>EA Yomi 兵士 S</v>
      </c>
      <c r="B411" t="s">
        <v>2893</v>
      </c>
      <c r="C411" t="s">
        <v>7468</v>
      </c>
      <c r="D411" t="s">
        <v>7469</v>
      </c>
      <c r="E411" t="s">
        <v>7470</v>
      </c>
      <c r="F411">
        <v>7</v>
      </c>
      <c r="G411">
        <v>1</v>
      </c>
      <c r="H411">
        <v>3</v>
      </c>
      <c r="I411" t="s">
        <v>7434</v>
      </c>
      <c r="L411" t="s">
        <v>7471</v>
      </c>
      <c r="N411" t="s">
        <v>7472</v>
      </c>
      <c r="P411" s="20">
        <v>1</v>
      </c>
      <c r="X411">
        <v>1</v>
      </c>
      <c r="Z411" s="33">
        <v>14</v>
      </c>
      <c r="AA411" s="21">
        <v>40</v>
      </c>
      <c r="AE411" s="20" t="s">
        <v>7438</v>
      </c>
      <c r="AJ411" s="26" t="str">
        <f t="shared" si="13"/>
        <v xml:space="preserve">|BGCOLOR(#F5F5F5):Bakemono-Sho|歩兵|&amp;ref(Nation/C_Gold.jpg,nolink,25x25,Gold);7&amp;ref(Nation/C_Resource.jpg,nolink,25x25,Resource);1&amp;ref(Nation/C_Recruitment.jpg,nolink,25x25,Recruitment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|~|&gt;|&gt;|&gt;|&gt;|&gt;|BGCOLOR(#F5F5F5):棍棒を持つ軽歩兵。数は出るが能力も値段相応|
</v>
      </c>
    </row>
    <row r="412" spans="1:36" x14ac:dyDescent="0.15">
      <c r="A412" t="str">
        <f t="shared" si="14"/>
        <v>-</v>
      </c>
      <c r="B412" t="s">
        <v>2893</v>
      </c>
      <c r="C412" t="s">
        <v>7468</v>
      </c>
      <c r="D412" t="s">
        <v>7469</v>
      </c>
      <c r="E412" t="s">
        <v>7470</v>
      </c>
      <c r="F412">
        <v>7</v>
      </c>
      <c r="G412">
        <v>2</v>
      </c>
      <c r="H412">
        <v>3</v>
      </c>
      <c r="I412" t="s">
        <v>7434</v>
      </c>
      <c r="L412" t="s">
        <v>7471</v>
      </c>
      <c r="N412" t="s">
        <v>7473</v>
      </c>
      <c r="P412" s="20">
        <v>1</v>
      </c>
      <c r="X412">
        <v>1</v>
      </c>
      <c r="Z412" s="33">
        <v>14</v>
      </c>
      <c r="AA412" s="21">
        <v>40</v>
      </c>
      <c r="AE412" s="20" t="s">
        <v>7438</v>
      </c>
      <c r="AJ412" s="26" t="str">
        <f t="shared" si="13"/>
        <v xml:space="preserve">|BGCOLOR(#F5F5F5):Bakemono-Sho|歩兵|&amp;ref(Nation/C_Gold.jpg,nolink,25x25,Gold);7&amp;ref(Nation/C_Resource.jpg,nolink,25x25,Resource);2&amp;ref(Nation/C_Recruitment.jpg,nolink,25x25,Recruitment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|~|&gt;|&gt;|&gt;|&gt;|&gt;|BGCOLOR(#F5F5F5):槍を持つ軽歩兵。迎撃周りの優位で多少は強くなっている|
</v>
      </c>
    </row>
    <row r="413" spans="1:36" x14ac:dyDescent="0.15">
      <c r="A413" t="str">
        <f t="shared" si="14"/>
        <v>-</v>
      </c>
      <c r="B413" t="s">
        <v>2893</v>
      </c>
      <c r="C413" t="s">
        <v>7468</v>
      </c>
      <c r="D413" t="s">
        <v>7469</v>
      </c>
      <c r="E413" t="s">
        <v>7470</v>
      </c>
      <c r="F413">
        <v>7</v>
      </c>
      <c r="G413">
        <v>2</v>
      </c>
      <c r="H413">
        <v>3</v>
      </c>
      <c r="I413" t="s">
        <v>7434</v>
      </c>
      <c r="L413" t="s">
        <v>7474</v>
      </c>
      <c r="N413" t="s">
        <v>7475</v>
      </c>
      <c r="P413" s="20">
        <v>1</v>
      </c>
      <c r="X413">
        <v>1</v>
      </c>
      <c r="Z413" s="33">
        <v>14</v>
      </c>
      <c r="AA413" s="21">
        <v>40</v>
      </c>
      <c r="AE413" s="20" t="s">
        <v>7476</v>
      </c>
      <c r="AJ413" s="26" t="str">
        <f t="shared" si="13"/>
        <v xml:space="preserve">|BGCOLOR(#F5F5F5):Bakemono-Sho|射手|&amp;ref(Nation/C_Gold.jpg,nolink,25x25,Gold);7&amp;ref(Nation/C_Resource.jpg,nolink,25x25,Resource);2&amp;ref(Nation/C_Recruitment.jpg,nolink,25x25,Recruitment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|~|&gt;|&gt;|&gt;|&gt;|&gt;|BGCOLOR(#F5F5F5):弓を持つ化物。統制不能だが数を溜めれば侮れない|
</v>
      </c>
    </row>
    <row r="414" spans="1:36" x14ac:dyDescent="0.15">
      <c r="A414" t="str">
        <f t="shared" si="14"/>
        <v>-</v>
      </c>
      <c r="B414" t="s">
        <v>2893</v>
      </c>
      <c r="C414" t="s">
        <v>7468</v>
      </c>
      <c r="D414" t="s">
        <v>7469</v>
      </c>
      <c r="E414" t="s">
        <v>7497</v>
      </c>
      <c r="F414">
        <v>9</v>
      </c>
      <c r="G414">
        <v>11</v>
      </c>
      <c r="H414">
        <v>5</v>
      </c>
      <c r="I414" t="s">
        <v>7440</v>
      </c>
      <c r="L414" t="s">
        <v>7471</v>
      </c>
      <c r="N414" t="s">
        <v>7499</v>
      </c>
      <c r="P414" s="20">
        <v>1</v>
      </c>
      <c r="Z414" s="33">
        <v>10</v>
      </c>
      <c r="AA414" s="20">
        <v>40</v>
      </c>
      <c r="AE414" s="20"/>
      <c r="AJ414" s="26" t="str">
        <f t="shared" si="13"/>
        <v xml:space="preserve">|BGCOLOR(#F5F5F5):Bandit|歩兵|&amp;ref(Nation/C_Gold.jpg,nolink,25x25,Gold);9&amp;ref(Nation/C_Resource.jpg,nolink,25x25,Resource);11&amp;ref(Nation/C_Recruitment.jpg,nolink,25x25,Recruitment Point);5|&amp;ref(Nation/R_Fort.jpg,nolink,25x25,Land Fortress);||&amp;ref(Nation/LivingLead.jpg,nolink,25x25,Living);|10&amp;ref(Nation/Stealthy.jpg,nolink,25x25,Stealthy (40));|
|~|&gt;|&gt;|&gt;|&gt;|&gt;|BGCOLOR(#F5F5F5):槍を持つ歩兵。化物よりは頼りになる|
</v>
      </c>
    </row>
    <row r="415" spans="1:36" x14ac:dyDescent="0.15">
      <c r="A415" t="str">
        <f t="shared" si="14"/>
        <v>-</v>
      </c>
      <c r="B415" t="s">
        <v>2893</v>
      </c>
      <c r="C415" t="s">
        <v>7468</v>
      </c>
      <c r="D415" t="s">
        <v>7469</v>
      </c>
      <c r="E415" t="s">
        <v>7498</v>
      </c>
      <c r="F415">
        <v>9</v>
      </c>
      <c r="G415">
        <v>16</v>
      </c>
      <c r="H415">
        <v>5</v>
      </c>
      <c r="I415" t="s">
        <v>7440</v>
      </c>
      <c r="L415" t="s">
        <v>7474</v>
      </c>
      <c r="N415" t="s">
        <v>7500</v>
      </c>
      <c r="P415" s="20">
        <v>1</v>
      </c>
      <c r="Z415" s="33">
        <v>10</v>
      </c>
      <c r="AA415" s="20">
        <v>40</v>
      </c>
      <c r="AE415" s="20"/>
      <c r="AJ415" s="26" t="str">
        <f t="shared" si="13"/>
        <v xml:space="preserve">|BGCOLOR(#F5F5F5):Bandit|射手|&amp;ref(Nation/C_Gold.jpg,nolink,25x25,Gold);9&amp;ref(Nation/C_Resource.jpg,nolink,25x25,Resource);16&amp;ref(Nation/C_Recruitment.jpg,nolink,25x25,Recruitment Point);5|&amp;ref(Nation/R_Fort.jpg,nolink,25x25,Land Fortress);||&amp;ref(Nation/LivingLead.jpg,nolink,25x25,Living);|10&amp;ref(Nation/Stealthy.jpg,nolink,25x25,Stealthy (40));|
|~|&gt;|&gt;|&gt;|&gt;|&gt;|BGCOLOR(#F5F5F5):弓を持つ人間。腕前は並だが白兵戦も不可能ではない|
</v>
      </c>
    </row>
    <row r="416" spans="1:36" x14ac:dyDescent="0.15">
      <c r="A416" t="str">
        <f t="shared" si="14"/>
        <v>-</v>
      </c>
      <c r="B416" t="s">
        <v>2893</v>
      </c>
      <c r="C416" t="s">
        <v>7468</v>
      </c>
      <c r="D416" t="s">
        <v>7469</v>
      </c>
      <c r="E416" t="s">
        <v>7477</v>
      </c>
      <c r="F416">
        <v>0</v>
      </c>
      <c r="G416">
        <v>1</v>
      </c>
      <c r="H416">
        <v>3</v>
      </c>
      <c r="I416" t="s">
        <v>7478</v>
      </c>
      <c r="K416" t="s">
        <v>7449</v>
      </c>
      <c r="L416" t="s">
        <v>7471</v>
      </c>
      <c r="N416" t="s">
        <v>7479</v>
      </c>
      <c r="R416" s="29">
        <v>1</v>
      </c>
      <c r="X416">
        <v>1</v>
      </c>
      <c r="Z416" s="33">
        <v>14</v>
      </c>
      <c r="AE416" s="20" t="s">
        <v>7462</v>
      </c>
      <c r="AF416" s="21" t="s">
        <v>7492</v>
      </c>
      <c r="AJ416" s="26" t="str">
        <f t="shared" si="13"/>
        <v xml:space="preserve">|BGCOLOR(#F5F5F5):Ko-Oni|歩兵|&amp;ref(Nation/C_Gold.jpg,nolink,25x25,Gold);0&amp;ref(Nation/C_Resource.jpg,nolink,25x25,Resource);1&amp;ref(Nation/C_Recruitment.jpg,nolink,25x25,Recruitment Point);3|&amp;ref(Nation/Dominion-Free-Spawn.jpg,nolink,25x25,Dominion Automatic Generation (Free));(&amp;ref(Nation/R_Fort.jpg,nolink,25x25,Land Fortress);&amp;ref(Nation/R_Foreign.jpg,nolink,25x25,Non-Fort Land);)|&amp;ref(Spell/P_Holy.jpg,nolink,25x25,Temple Needed);|&amp;ref(Nation/UndeadLead.jpg,nolink,25x25,Undead/Demon);&amp;ref(Nation/Undisciplined.jpg,nolink,25x25,Undisciplined);|14&amp;ref(Nation/Mountain-Survival.jpg,nolink,25x25,Mountain Survival);&amp;ref(Nation/Snow-Move.jpg,nolink,25x25,Snow Move);|
|~|&gt;|&gt;|&gt;|&gt;|&gt;|BGCOLOR(#F5F5F5):棍棒を持つ軽歩兵。小柄さを活かし数で攻めると強い|
</v>
      </c>
    </row>
    <row r="417" spans="1:36" x14ac:dyDescent="0.15">
      <c r="A417" t="str">
        <f t="shared" si="14"/>
        <v>-</v>
      </c>
      <c r="B417" t="s">
        <v>2893</v>
      </c>
      <c r="C417" t="s">
        <v>7468</v>
      </c>
      <c r="D417" t="s">
        <v>7469</v>
      </c>
      <c r="E417" t="s">
        <v>7480</v>
      </c>
      <c r="F417">
        <v>0</v>
      </c>
      <c r="G417">
        <v>1</v>
      </c>
      <c r="H417">
        <v>5</v>
      </c>
      <c r="I417" t="s">
        <v>7481</v>
      </c>
      <c r="K417" t="s">
        <v>7450</v>
      </c>
      <c r="L417" t="s">
        <v>7471</v>
      </c>
      <c r="N417" t="s">
        <v>7482</v>
      </c>
      <c r="R417" s="29">
        <v>1</v>
      </c>
      <c r="X417">
        <v>1</v>
      </c>
      <c r="Z417" s="33">
        <v>14</v>
      </c>
      <c r="AE417" s="20" t="s">
        <v>7462</v>
      </c>
      <c r="AF417" s="21" t="s">
        <v>7492</v>
      </c>
      <c r="AJ417" s="26" t="str">
        <f t="shared" si="13"/>
        <v xml:space="preserve">|BGCOLOR(#F5F5F5):Aka-Oni|歩兵|&amp;ref(Nation/C_Gold.jpg,nolink,25x25,Gold);0&amp;ref(Nation/C_Resource.jpg,nolink,25x25,Resource);1&amp;ref(Nation/C_Recruitment.jpg,nolink,25x25,Recruitment Point);5|&amp;ref(Nation/Dominion-Free-Spawn.jpg,nolink,25x25,Dominion Automatic Generation (Free));(&amp;ref(Nation/R_Fort.jpg,nolink,25x25,Land Fortress);&amp;ref(Nation/R_Foreign.jpg,nolink,25x25,Non-Fort Land);+&amp;ref(Spell/S_Heat.jpg,nolink,25x25,Heat Temperature);)|&amp;ref(Spell/P_Holy.jpg,nolink,25x25,Temple Needed);|&amp;ref(Nation/UndeadLead.jpg,nolink,25x25,Undead/Demon);&amp;ref(Nation/Undisciplined.jpg,nolink,25x25,Undisciplined);|14&amp;ref(Nation/Mountain-Survival.jpg,nolink,25x25,Mountain Survival);&amp;ref(Nation/Snow-Move.jpg,nolink,25x25,Snow Move);|
|~|&gt;|&gt;|&gt;|&gt;|&gt;|BGCOLOR(#F5F5F5):大棍棒を持つ軽歩兵。炎投げでの遠隔攻撃も行う|
</v>
      </c>
    </row>
    <row r="418" spans="1:36" x14ac:dyDescent="0.15">
      <c r="A418" t="str">
        <f t="shared" si="14"/>
        <v>-</v>
      </c>
      <c r="B418" t="s">
        <v>2893</v>
      </c>
      <c r="C418" t="s">
        <v>7468</v>
      </c>
      <c r="D418" t="s">
        <v>7469</v>
      </c>
      <c r="E418" t="s">
        <v>7483</v>
      </c>
      <c r="F418">
        <v>0</v>
      </c>
      <c r="G418">
        <v>1</v>
      </c>
      <c r="H418">
        <v>5</v>
      </c>
      <c r="I418" t="s">
        <v>7484</v>
      </c>
      <c r="K418" t="s">
        <v>7449</v>
      </c>
      <c r="L418" t="s">
        <v>7471</v>
      </c>
      <c r="N418" t="s">
        <v>7485</v>
      </c>
      <c r="R418" s="29">
        <v>1</v>
      </c>
      <c r="X418">
        <v>1</v>
      </c>
      <c r="Z418" s="33">
        <v>14</v>
      </c>
      <c r="AE418" s="20" t="s">
        <v>7462</v>
      </c>
      <c r="AF418" s="21" t="s">
        <v>7493</v>
      </c>
      <c r="AJ418" s="26" t="str">
        <f t="shared" si="13"/>
        <v xml:space="preserve">|BGCOLOR(#F5F5F5):Ao-Oni|歩兵|&amp;ref(Nation/C_Gold.jpg,nolink,25x25,Gold);0&amp;ref(Nation/C_Resource.jpg,nolink,25x25,Resource);1&amp;ref(Nation/C_Recruitment.jpg,nolink,25x25,Recruitment Point);5|&amp;ref(Nation/Dominion-Free-Spawn.jpg,nolink,25x25,Dominion Automatic Generation (Free));(&amp;ref(Nation/R_Fort.jpg,nolink,25x25,Land Fortress);&amp;ref(Nation/R_Foreign.jpg,nolink,25x25,Non-Fort Land);+&amp;ref(Spell/S_Cold.jpg,nolink,25x25,Cold Temperature);)|&amp;ref(Spell/P_Holy.jpg,nolink,25x25,Temple Needed);|&amp;ref(Nation/UndeadLead.jpg,nolink,25x25,Undead/Demon);&amp;ref(Nation/Undisciplined.jpg,nolink,25x25,Undisciplined);|14&amp;ref(Nation/Mountain-Survival.jpg,nolink,25x25,Mountain Survival);&amp;ref(Nation/Snow-Move.jpg,nolink,25x25,Snow Move);|
|~|&gt;|&gt;|&gt;|&gt;|&gt;|BGCOLOR(#F5F5F5):大棍棒を持つ軽歩兵。冷気による疲労攻撃も行う|
</v>
      </c>
    </row>
    <row r="419" spans="1:36" x14ac:dyDescent="0.15">
      <c r="A419" t="str">
        <f t="shared" si="14"/>
        <v>-</v>
      </c>
      <c r="B419" t="s">
        <v>2893</v>
      </c>
      <c r="C419" t="s">
        <v>7468</v>
      </c>
      <c r="D419" t="s">
        <v>7469</v>
      </c>
      <c r="E419" t="s">
        <v>7486</v>
      </c>
      <c r="F419">
        <v>0</v>
      </c>
      <c r="G419">
        <v>11</v>
      </c>
      <c r="H419">
        <v>10</v>
      </c>
      <c r="I419" t="s">
        <v>7487</v>
      </c>
      <c r="K419" t="s">
        <v>7450</v>
      </c>
      <c r="L419" t="s">
        <v>7471</v>
      </c>
      <c r="N419" t="s">
        <v>7488</v>
      </c>
      <c r="R419" s="29">
        <v>1</v>
      </c>
      <c r="X419">
        <v>1</v>
      </c>
      <c r="Z419" s="33">
        <v>14</v>
      </c>
      <c r="AE419" s="20" t="s">
        <v>7462</v>
      </c>
      <c r="AF419" s="20" t="s">
        <v>7493</v>
      </c>
      <c r="AJ419" s="26" t="str">
        <f t="shared" si="13"/>
        <v xml:space="preserve">|BGCOLOR(#F5F5F5):Oni|歩兵|&amp;ref(Nation/C_Gold.jpg,nolink,25x25,Gold);0&amp;ref(Nation/C_Resource.jpg,nolink,25x25,Resource);11&amp;ref(Nation/C_Recruitment.jpg,nolink,25x25,Recruitment Point);10|&amp;ref(Nation/Dominion-Free-Spawn.jpg,nolink,25x25,Dominion Automatic Generation (Free));(&amp;ref(Nation/R_Mountain.jpg,nolink,25x25,Any Highland/Mountains);)|&amp;ref(Spell/P_Holy.jpg,nolink,25x25,Temple Needed);|&amp;ref(Nation/UndeadLead.jpg,nolink,25x25,Undead/Demon);&amp;ref(Nation/Undisciplined.jpg,nolink,25x25,Undisciplined);|14&amp;ref(Nation/Mountain-Survival.jpg,nolink,25x25,Mountain Survival);&amp;ref(Nation/Snow-Move.jpg,nolink,25x25,Snow Move);|
|~|&gt;|&gt;|&gt;|&gt;|&gt;|BGCOLOR(#F5F5F5):野太刀を持つ軽歩兵。大型なだけに一撃は非常に重い|
</v>
      </c>
    </row>
    <row r="420" spans="1:36" x14ac:dyDescent="0.15">
      <c r="A420" t="str">
        <f t="shared" si="14"/>
        <v>-</v>
      </c>
      <c r="B420" t="s">
        <v>2893</v>
      </c>
      <c r="C420" t="s">
        <v>7468</v>
      </c>
      <c r="D420" t="s">
        <v>7469</v>
      </c>
      <c r="E420" t="s">
        <v>7489</v>
      </c>
      <c r="F420">
        <v>0</v>
      </c>
      <c r="G420">
        <v>10</v>
      </c>
      <c r="H420">
        <v>10</v>
      </c>
      <c r="I420" t="s">
        <v>7487</v>
      </c>
      <c r="K420" t="s">
        <v>7450</v>
      </c>
      <c r="L420" t="s">
        <v>7471</v>
      </c>
      <c r="N420" t="s">
        <v>7490</v>
      </c>
      <c r="R420" s="29">
        <v>1</v>
      </c>
      <c r="X420">
        <v>1</v>
      </c>
      <c r="Z420" s="33">
        <v>14</v>
      </c>
      <c r="AE420" s="20" t="s">
        <v>7462</v>
      </c>
      <c r="AF420" s="20" t="s">
        <v>7493</v>
      </c>
      <c r="AJ420" s="26" t="str">
        <f t="shared" si="13"/>
        <v xml:space="preserve">|BGCOLOR(#F5F5F5):Kuro-Oni|歩兵|&amp;ref(Nation/C_Gold.jpg,nolink,25x25,Gold);0&amp;ref(Nation/C_Resource.jpg,nolink,25x25,Resource);10&amp;ref(Nation/C_Recruitment.jpg,nolink,25x25,Recruitment Point);10|&amp;ref(Nation/Dominion-Free-Spawn.jpg,nolink,25x25,Dominion Automatic Generation (Free));(&amp;ref(Nation/R_Mountain.jpg,nolink,25x25,Any Highland/Mountains);)|&amp;ref(Spell/P_Holy.jpg,nolink,25x25,Temple Needed);|&amp;ref(Nation/UndeadLead.jpg,nolink,25x25,Undead/Demon);&amp;ref(Nation/Undisciplined.jpg,nolink,25x25,Undisciplined);|14&amp;ref(Nation/Mountain-Survival.jpg,nolink,25x25,Mountain Survival);&amp;ref(Nation/Snow-Move.jpg,nolink,25x25,Snow Move);|
|~|&gt;|&gt;|&gt;|&gt;|&gt;|BGCOLOR(#F5F5F5):野太刀を持つ軽歩兵。炎投げと毒吐きでの遠隔攻撃も行う|
</v>
      </c>
    </row>
    <row r="421" spans="1:36" x14ac:dyDescent="0.15">
      <c r="A421" t="str">
        <f t="shared" si="14"/>
        <v>EA Yomi 兵士 E</v>
      </c>
      <c r="B421" t="s">
        <v>2893</v>
      </c>
      <c r="C421" t="s">
        <v>7468</v>
      </c>
      <c r="D421" t="s">
        <v>7469</v>
      </c>
      <c r="E421" t="s">
        <v>7491</v>
      </c>
      <c r="F421">
        <v>0</v>
      </c>
      <c r="G421">
        <v>32</v>
      </c>
      <c r="H421">
        <v>10</v>
      </c>
      <c r="I421" t="s">
        <v>7487</v>
      </c>
      <c r="K421" t="s">
        <v>7449</v>
      </c>
      <c r="L421" t="s">
        <v>7471</v>
      </c>
      <c r="M421" t="s">
        <v>7436</v>
      </c>
      <c r="N421" t="s">
        <v>7494</v>
      </c>
      <c r="R421" s="29">
        <v>1</v>
      </c>
      <c r="Z421" s="33">
        <v>8</v>
      </c>
      <c r="AE421" s="20" t="s">
        <v>7462</v>
      </c>
      <c r="AF421" s="20" t="s">
        <v>7492</v>
      </c>
      <c r="AJ421" s="26" t="str">
        <f t="shared" si="13"/>
        <v xml:space="preserve">|BGCOLOR(#F5F5F5):Amanojaku|歩兵&amp;ref(Nation/Sacred.jpg,nolink,25x25,Sacred);|&amp;ref(Nation/C_Gold.jpg,nolink,25x25,Gold);0&amp;ref(Nation/C_Resource.jpg,nolink,25x25,Resource);32&amp;ref(Nation/C_Recruitment.jpg,nolink,25x25,Recruitment Point);10|&amp;ref(Nation/Dominion-Free-Spawn.jpg,nolink,25x25,Dominion Automatic Generation (Free));(&amp;ref(Nation/R_Mountain.jpg,nolink,25x25,Any Highland/Mountains);)|&amp;ref(Spell/P_Holy.jpg,nolink,25x25,Temple Needed);|&amp;ref(Nation/UndeadLead.jpg,nolink,25x25,Undead/Demon);|8&amp;ref(Nation/Mountain-Survival.jpg,nolink,25x25,Mountain Survival);&amp;ref(Nation/Snow-Move.jpg,nolink,25x25,Snow Move);|
|~|&gt;|&gt;|&gt;|&gt;|&gt;|BGCOLOR(#F5F5F5):野太刀を持つ重歩兵。統制不能ではなく戦闘力も高い|
</v>
      </c>
    </row>
    <row r="422" spans="1:36" x14ac:dyDescent="0.15">
      <c r="A422" t="str">
        <f t="shared" si="14"/>
        <v>EA Hinnom 指揮官 S</v>
      </c>
      <c r="B422" t="s">
        <v>2893</v>
      </c>
      <c r="C422" t="s">
        <v>7682</v>
      </c>
      <c r="D422" t="s">
        <v>7643</v>
      </c>
      <c r="E422" t="s">
        <v>7642</v>
      </c>
      <c r="F422">
        <v>90</v>
      </c>
      <c r="G422">
        <v>2</v>
      </c>
      <c r="H422">
        <v>2</v>
      </c>
      <c r="I422" t="s">
        <v>7644</v>
      </c>
      <c r="J422" t="s">
        <v>7645</v>
      </c>
      <c r="L422" t="s">
        <v>7646</v>
      </c>
      <c r="N422" t="s">
        <v>7647</v>
      </c>
      <c r="O422" s="24">
        <v>1</v>
      </c>
      <c r="P422" s="21">
        <v>10</v>
      </c>
      <c r="Q422" s="21">
        <v>10</v>
      </c>
      <c r="R422" s="29">
        <v>30</v>
      </c>
      <c r="Z422" s="33">
        <v>18</v>
      </c>
      <c r="AE422" s="20" t="s">
        <v>7648</v>
      </c>
      <c r="AJ422" s="26" t="str">
        <f t="shared" si="13"/>
        <v xml:space="preserve">|BGCOLOR(#F5F5F5):Horite Shaman|魔術師|&amp;ref(Nation/C_Gold.jpg,nolink,25x25,Gold);90&amp;ref(Nation/C_Resource.jpg,nolink,25x25,Resource);2&amp;ref(Nation/C_Command.jpg,nolink,25x25,Commander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Leadership);30|18&amp;ref(Nation/Mountain-Survival.jpg,nolink,25x25,Mountain Survival);&amp;ref(Nation/Wasteland-Survival.jpg,nolink,25x25,Wasteland Survival);|
|~|&gt;|&gt;|&gt;|&gt;|&gt;|BGCOLOR(#F5F5F5):地、死、緑の魔法技能を持つ。研究向けではない|
</v>
      </c>
    </row>
    <row r="423" spans="1:36" x14ac:dyDescent="0.15">
      <c r="A423" t="str">
        <f t="shared" si="14"/>
        <v>-</v>
      </c>
      <c r="B423" t="s">
        <v>2893</v>
      </c>
      <c r="C423" t="s">
        <v>7682</v>
      </c>
      <c r="D423" t="s">
        <v>7643</v>
      </c>
      <c r="E423" t="s">
        <v>7649</v>
      </c>
      <c r="F423">
        <v>40</v>
      </c>
      <c r="G423">
        <v>16</v>
      </c>
      <c r="H423">
        <v>1</v>
      </c>
      <c r="I423" t="s">
        <v>7644</v>
      </c>
      <c r="L423" t="s">
        <v>7650</v>
      </c>
      <c r="N423" t="s">
        <v>7651</v>
      </c>
      <c r="O423" s="24">
        <v>0</v>
      </c>
      <c r="P423" s="21">
        <v>0</v>
      </c>
      <c r="Q423" s="21">
        <v>0</v>
      </c>
      <c r="R423" s="29">
        <v>0</v>
      </c>
      <c r="Z423" s="33">
        <v>18</v>
      </c>
      <c r="AA423" s="21">
        <v>50</v>
      </c>
      <c r="AE423" s="20" t="s">
        <v>7652</v>
      </c>
      <c r="AJ423" s="26" t="str">
        <f t="shared" si="13"/>
        <v xml:space="preserve">|BGCOLOR(#F5F5F5):Avvite Scout|斥候|&amp;ref(Nation/C_Gold.jpg,nolink,25x25,Gold);40&amp;ref(Nation/C_Resource.jpg,nolink,25x25,Resource);16&amp;ref(Nation/C_Command.jpg,nolink,25x25,Commander Point);1|&amp;ref(Nation/R_Fort.jpg,nolink,25x25,Land Fortress);|||18&amp;ref(Nation/Stealthy.jpg,nolink,25x25,Stealthy (50));&amp;ref(Nation/Forest-Survival.jpg,nolink,25x25,Forest Survival);&amp;ref(Nation/Mountain-Survival.jpg,nolink,25x25,Mountain Survival);&amp;ref(Nation/Wasteland-Survival.jpg,nolink,25x25,Wasteland Survival);|
|~|&gt;|&gt;|&gt;|&gt;|&gt;|BGCOLOR(#F5F5F5):高価な斥候。足は速く巨体を思えば隠れるのは上手いほう|
</v>
      </c>
    </row>
    <row r="424" spans="1:36" x14ac:dyDescent="0.15">
      <c r="A424" t="str">
        <f t="shared" si="14"/>
        <v>-</v>
      </c>
      <c r="B424" t="s">
        <v>2893</v>
      </c>
      <c r="C424" t="s">
        <v>7682</v>
      </c>
      <c r="D424" t="s">
        <v>7643</v>
      </c>
      <c r="E424" t="s">
        <v>7653</v>
      </c>
      <c r="F424">
        <v>85</v>
      </c>
      <c r="G424">
        <v>26</v>
      </c>
      <c r="H424">
        <v>1</v>
      </c>
      <c r="I424" t="s">
        <v>7644</v>
      </c>
      <c r="L424" t="s">
        <v>7643</v>
      </c>
      <c r="N424" t="s">
        <v>7654</v>
      </c>
      <c r="O424" s="24">
        <v>3</v>
      </c>
      <c r="P424" s="21">
        <v>80</v>
      </c>
      <c r="Q424" s="21">
        <v>0</v>
      </c>
      <c r="R424" s="29">
        <v>0</v>
      </c>
      <c r="Z424" s="33">
        <v>14</v>
      </c>
      <c r="AE424" s="20" t="s">
        <v>7655</v>
      </c>
      <c r="AJ424" s="26" t="str">
        <f t="shared" si="13"/>
        <v xml:space="preserve">|BGCOLOR(#F5F5F5):Avvite Commander|指揮官|&amp;ref(Nation/C_Gold.jpg,nolink,25x25,Gold);85&amp;ref(Nation/C_Resource.jpg,nolink,25x25,Resource);26&amp;ref(Nation/C_Command.jpg,nolink,25x25,Commander Point);1|&amp;ref(Nation/R_Fort.jpg,nolink,25x25,Land Fortress);||&amp;ref(Nation/Squad.jpg,nolink,25x25,Squad);3&amp;ref(Nation/LivingLead.jpg,nolink,25x25,Leadership);80|14&amp;ref(Nation/Wasteland-Survival.jpg,nolink,25x25,Wasteland Survival);|
|~|&gt;|&gt;|&gt;|&gt;|&gt;|BGCOLOR(#F5F5F5):標準的な指揮官。指揮能力は高め|
</v>
      </c>
    </row>
    <row r="425" spans="1:36" x14ac:dyDescent="0.15">
      <c r="A425" t="str">
        <f t="shared" si="14"/>
        <v>-</v>
      </c>
      <c r="B425" t="s">
        <v>2893</v>
      </c>
      <c r="C425" t="s">
        <v>7682</v>
      </c>
      <c r="D425" t="s">
        <v>7643</v>
      </c>
      <c r="E425" t="s">
        <v>7656</v>
      </c>
      <c r="F425">
        <v>65</v>
      </c>
      <c r="G425">
        <v>2</v>
      </c>
      <c r="H425">
        <v>1</v>
      </c>
      <c r="I425" t="s">
        <v>7644</v>
      </c>
      <c r="K425" t="s">
        <v>7645</v>
      </c>
      <c r="L425" t="s">
        <v>7657</v>
      </c>
      <c r="M425" t="s">
        <v>7664</v>
      </c>
      <c r="N425" t="s">
        <v>7658</v>
      </c>
      <c r="O425" s="24">
        <v>0</v>
      </c>
      <c r="P425" s="20">
        <v>0</v>
      </c>
      <c r="Q425" s="20">
        <v>0</v>
      </c>
      <c r="R425" s="29">
        <v>0</v>
      </c>
      <c r="Z425" s="33">
        <v>18</v>
      </c>
      <c r="AE425" s="20" t="s">
        <v>7659</v>
      </c>
      <c r="AJ425" s="26" t="str">
        <f t="shared" si="13"/>
        <v xml:space="preserve">|BGCOLOR(#F5F5F5):Qedesim|聖職者&amp;ref(Nation/Sacred.jpg,nolink,25x25,Sacred);|&amp;ref(Nation/C_Gold.jpg,nolink,25x25,Gold);65&amp;ref(Nation/C_Resource.jpg,nolink,25x25,Resource);2&amp;ref(Nation/C_Command.jpg,nolink,25x25,Commander Point);1|&amp;ref(Nation/R_Fort.jpg,nolink,25x25,Land Fortress);|&amp;ref(Spell/P_Holy.jpg,nolink,25x25,Temple Needed);||18&amp;ref(Nation/Wasteland-Survival.jpg,nolink,25x25,Wasteland Survival);|
|~|&gt;|&gt;|&gt;|&gt;|&gt;|BGCOLOR(#F5F5F5):レベル1の聖職者。巨人なので丈夫ではある|
</v>
      </c>
    </row>
    <row r="426" spans="1:36" x14ac:dyDescent="0.15">
      <c r="A426" t="str">
        <f t="shared" si="14"/>
        <v>-</v>
      </c>
      <c r="B426" t="s">
        <v>2893</v>
      </c>
      <c r="C426" t="s">
        <v>7682</v>
      </c>
      <c r="D426" t="s">
        <v>7643</v>
      </c>
      <c r="E426" t="s">
        <v>7660</v>
      </c>
      <c r="F426">
        <v>70</v>
      </c>
      <c r="G426">
        <v>2</v>
      </c>
      <c r="H426">
        <v>1</v>
      </c>
      <c r="I426" t="s">
        <v>7644</v>
      </c>
      <c r="K426" t="s">
        <v>7663</v>
      </c>
      <c r="L426" t="s">
        <v>7657</v>
      </c>
      <c r="M426" t="s">
        <v>7664</v>
      </c>
      <c r="N426" t="s">
        <v>7661</v>
      </c>
      <c r="O426" s="24">
        <v>1</v>
      </c>
      <c r="P426" s="20">
        <v>10</v>
      </c>
      <c r="Q426" s="20">
        <v>0</v>
      </c>
      <c r="R426" s="29">
        <v>0</v>
      </c>
      <c r="Z426" s="33">
        <v>18</v>
      </c>
      <c r="AE426" s="20" t="s">
        <v>7659</v>
      </c>
      <c r="AJ426" s="26" t="str">
        <f t="shared" si="13"/>
        <v xml:space="preserve">|BGCOLOR(#F5F5F5):Qedesot|聖職者&amp;ref(Nation/Sacred.jpg,nolink,25x25,Sacred);|&amp;ref(Nation/C_Gold.jpg,nolink,25x25,Gold);70&amp;ref(Nation/C_Resource.jpg,nolink,25x25,Resource);2&amp;ref(Nation/C_Command.jpg,nolink,25x25,Commander Point);1|&amp;ref(Nation/R_Fort.jpg,nolink,25x25,Land Fortress);|&amp;ref(Spell/P_Holy.jpg,nolink,25x25,Temple Needed);|&amp;ref(Nation/Squad.jpg,nolink,25x25,Squad);1&amp;ref(Nation/LivingLead.jpg,nolink,25x25,Leadership);10|18&amp;ref(Nation/Wasteland-Survival.jpg,nolink,25x25,Wasteland Survival);|
|~|&gt;|&gt;|&gt;|&gt;|&gt;|BGCOLOR(#F5F5F5):レベル1の聖職者。こちらは少数の兵は連れられる|
</v>
      </c>
    </row>
    <row r="427" spans="1:36" x14ac:dyDescent="0.15">
      <c r="A427" t="str">
        <f t="shared" si="14"/>
        <v>-</v>
      </c>
      <c r="B427" t="s">
        <v>2893</v>
      </c>
      <c r="C427" t="s">
        <v>7682</v>
      </c>
      <c r="D427" t="s">
        <v>7643</v>
      </c>
      <c r="E427" t="s">
        <v>7662</v>
      </c>
      <c r="F427">
        <v>160</v>
      </c>
      <c r="G427">
        <v>2</v>
      </c>
      <c r="H427">
        <v>2</v>
      </c>
      <c r="I427" t="s">
        <v>7644</v>
      </c>
      <c r="J427" t="s">
        <v>7645</v>
      </c>
      <c r="L427" t="s">
        <v>7646</v>
      </c>
      <c r="N427" t="s">
        <v>7665</v>
      </c>
      <c r="O427" s="24">
        <v>1</v>
      </c>
      <c r="P427" s="20">
        <v>10</v>
      </c>
      <c r="Q427" s="20">
        <v>10</v>
      </c>
      <c r="R427" s="29">
        <v>0</v>
      </c>
      <c r="Z427" s="33">
        <v>18</v>
      </c>
      <c r="AE427" s="20" t="s">
        <v>7659</v>
      </c>
      <c r="AJ427" s="26" t="str">
        <f t="shared" si="13"/>
        <v xml:space="preserve">|BGCOLOR(#F5F5F5):Acha|魔術師|&amp;ref(Nation/C_Gold.jpg,nolink,25x25,Gold);160&amp;ref(Nation/C_Resource.jpg,nolink,25x25,Resource);2&amp;ref(Nation/C_Command.jpg,nolink,25x25,Commander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Leadership);10|18&amp;ref(Nation/Wasteland-Survival.jpg,nolink,25x25,Wasteland Survival);|
|~|&gt;|&gt;|&gt;|&gt;|&gt;|BGCOLOR(#F5F5F5):緑の魔法技能を持つ。優れた治療技術も保有|
</v>
      </c>
    </row>
    <row r="428" spans="1:36" x14ac:dyDescent="0.15">
      <c r="A428" t="str">
        <f t="shared" si="14"/>
        <v>-</v>
      </c>
      <c r="B428" t="s">
        <v>2893</v>
      </c>
      <c r="C428" t="s">
        <v>7682</v>
      </c>
      <c r="D428" t="s">
        <v>7643</v>
      </c>
      <c r="E428" t="s">
        <v>7666</v>
      </c>
      <c r="F428">
        <v>120</v>
      </c>
      <c r="G428">
        <v>2</v>
      </c>
      <c r="H428">
        <v>2</v>
      </c>
      <c r="I428" t="s">
        <v>7644</v>
      </c>
      <c r="J428" t="s">
        <v>7645</v>
      </c>
      <c r="L428" t="s">
        <v>7646</v>
      </c>
      <c r="N428" t="s">
        <v>7667</v>
      </c>
      <c r="O428" s="24">
        <v>1</v>
      </c>
      <c r="P428" s="20" t="s">
        <v>7668</v>
      </c>
      <c r="Q428" s="21" t="s">
        <v>7668</v>
      </c>
      <c r="R428" s="29">
        <v>0</v>
      </c>
      <c r="Z428" s="33">
        <v>18</v>
      </c>
      <c r="AE428" s="20" t="s">
        <v>7659</v>
      </c>
      <c r="AJ428" s="26" t="str">
        <f t="shared" si="13"/>
        <v xml:space="preserve">|BGCOLOR(#F5F5F5):Ammi|魔術師|&amp;ref(Nation/C_Gold.jpg,nolink,25x25,Gold);120&amp;ref(Nation/C_Resource.jpg,nolink,25x25,Resource);2&amp;ref(Nation/C_Command.jpg,nolink,25x25,Commander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Leadership);10+|18&amp;ref(Nation/Wasteland-Survival.jpg,nolink,25x25,Wasteland Survival);|
|~|&gt;|&gt;|&gt;|&gt;|&gt;|BGCOLOR(#F5F5F5):火風地星から一系統を持つ。優れた占師でもある|
</v>
      </c>
    </row>
    <row r="429" spans="1:36" x14ac:dyDescent="0.15">
      <c r="A429" t="str">
        <f t="shared" si="14"/>
        <v>-</v>
      </c>
      <c r="B429" t="s">
        <v>2893</v>
      </c>
      <c r="C429" t="s">
        <v>7682</v>
      </c>
      <c r="D429" t="s">
        <v>7643</v>
      </c>
      <c r="E429" t="s">
        <v>7669</v>
      </c>
      <c r="F429">
        <v>250</v>
      </c>
      <c r="G429">
        <v>8</v>
      </c>
      <c r="H429">
        <v>2</v>
      </c>
      <c r="I429" t="s">
        <v>7644</v>
      </c>
      <c r="J429" t="s">
        <v>7663</v>
      </c>
      <c r="K429" t="s">
        <v>7663</v>
      </c>
      <c r="L429" t="s">
        <v>7657</v>
      </c>
      <c r="M429" t="s">
        <v>7664</v>
      </c>
      <c r="N429" t="s">
        <v>7680</v>
      </c>
      <c r="O429" s="24">
        <v>3</v>
      </c>
      <c r="P429" s="20" t="s">
        <v>7670</v>
      </c>
      <c r="Q429" s="20" t="s">
        <v>7671</v>
      </c>
      <c r="R429" s="29">
        <v>5</v>
      </c>
      <c r="Z429" s="33">
        <v>22</v>
      </c>
      <c r="AE429" s="20" t="s">
        <v>7655</v>
      </c>
      <c r="AJ429" s="26" t="str">
        <f t="shared" si="13"/>
        <v xml:space="preserve">|BGCOLOR(#F5F5F5):Kohen|聖職者&amp;ref(Nation/Sacred.jpg,nolink,25x25,Sacred);|&amp;ref(Nation/C_Gold.jpg,nolink,25x25,Gold);250&amp;ref(Nation/C_Resource.jpg,nolink,25x25,Resource);8&amp;ref(Nation/C_Command.jpg,nolink,25x25,Commander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Leadership);5+&amp;ref(Nation/UndeadLead.jpg,nolink,25x25,Undead Leadership);5|22&amp;ref(Nation/Wasteland-Survival.jpg,nolink,25x25,Wasteland Survival);|
|~|&gt;|&gt;|&gt;|&gt;|&gt;|BGCOLOR(#F5F5F5):レベル1の聖職者。血などの魔法技能を持つ。Rephaimは州に騒乱を招く|
</v>
      </c>
    </row>
    <row r="430" spans="1:36" x14ac:dyDescent="0.15">
      <c r="A430" t="str">
        <f t="shared" si="14"/>
        <v>-</v>
      </c>
      <c r="B430" t="s">
        <v>2893</v>
      </c>
      <c r="C430" t="s">
        <v>7682</v>
      </c>
      <c r="D430" t="s">
        <v>7643</v>
      </c>
      <c r="E430" t="s">
        <v>7672</v>
      </c>
      <c r="F430">
        <v>485</v>
      </c>
      <c r="G430">
        <v>101</v>
      </c>
      <c r="H430">
        <v>4</v>
      </c>
      <c r="I430" t="s">
        <v>7673</v>
      </c>
      <c r="J430" t="s">
        <v>7645</v>
      </c>
      <c r="K430" t="s">
        <v>7674</v>
      </c>
      <c r="L430" t="s">
        <v>7657</v>
      </c>
      <c r="M430" t="s">
        <v>7664</v>
      </c>
      <c r="N430" t="s">
        <v>7678</v>
      </c>
      <c r="O430" s="24">
        <v>5</v>
      </c>
      <c r="P430" s="20" t="s">
        <v>7675</v>
      </c>
      <c r="Q430" s="20" t="s">
        <v>7676</v>
      </c>
      <c r="R430" s="29">
        <v>15</v>
      </c>
      <c r="Z430" s="33">
        <v>20</v>
      </c>
      <c r="AE430" s="20" t="s">
        <v>7659</v>
      </c>
      <c r="AJ430" s="26" t="str">
        <f t="shared" si="13"/>
        <v xml:space="preserve">|BGCOLOR(#F5F5F5):Melqart|聖職者&amp;ref(Nation/Sacred.jpg,nolink,25x25,Sacred);|&amp;ref(Nation/C_Gold.jpg,nolink,25x25,Gold);485&amp;ref(Nation/C_Resource.jpg,nolink,25x25,Resource);101&amp;ref(Nation/C_Command.jpg,nolink,25x25,Commander Point);4|&amp;ref(Nation/R_Capital.jpg,nolink,25x25,National Capital);|&amp;ref(Spell/P_Research.jpg,nolink,25x25,Lab Needed);&amp;ref(Spell/P_Holy.jpg,nolink,25x25,Temple Needed);|&amp;ref(Nation/Squad.jpg,nolink,25x25,Squad);5&amp;ref(Nation/LivingLead.jpg,nolink,25x25,Leadership);160+&amp;ref(Nation/MagicLead.jpg,nolink,25x25,Magic Leadership);25+&amp;ref(Nation/UndeadLead.jpg,nolink,25x25,Undead Leadership);15|20&amp;ref(Nation/Wasteland-Survival.jpg,nolink,25x25,Wasteland Survival);|
|~|&gt;|&gt;|&gt;|&gt;|&gt;|BGCOLOR(#F5F5F5):レベル1の聖職者。血などの魔法、極めて高い指揮能力と戦闘力を持つ|
</v>
      </c>
    </row>
    <row r="431" spans="1:36" x14ac:dyDescent="0.15">
      <c r="A431" t="str">
        <f t="shared" si="14"/>
        <v>EA Hinnom 指揮官 E</v>
      </c>
      <c r="B431" t="s">
        <v>2893</v>
      </c>
      <c r="C431" t="s">
        <v>7682</v>
      </c>
      <c r="D431" t="s">
        <v>7643</v>
      </c>
      <c r="E431" t="s">
        <v>7677</v>
      </c>
      <c r="F431">
        <v>455</v>
      </c>
      <c r="G431">
        <v>3</v>
      </c>
      <c r="H431">
        <v>4</v>
      </c>
      <c r="I431" t="s">
        <v>7673</v>
      </c>
      <c r="J431" t="s">
        <v>7645</v>
      </c>
      <c r="K431" t="s">
        <v>7663</v>
      </c>
      <c r="L431" t="s">
        <v>7657</v>
      </c>
      <c r="M431" t="s">
        <v>7664</v>
      </c>
      <c r="N431" t="s">
        <v>7679</v>
      </c>
      <c r="O431" s="24">
        <v>4</v>
      </c>
      <c r="P431" s="20" t="s">
        <v>7681</v>
      </c>
      <c r="Q431" s="20" t="s">
        <v>7676</v>
      </c>
      <c r="R431" s="29" t="s">
        <v>7668</v>
      </c>
      <c r="Z431" s="33">
        <v>22</v>
      </c>
      <c r="AE431" s="20" t="s">
        <v>7659</v>
      </c>
      <c r="AJ431" s="26" t="str">
        <f t="shared" si="13"/>
        <v xml:space="preserve">|BGCOLOR(#F5F5F5):Ba'al|聖職者&amp;ref(Nation/Sacred.jpg,nolink,25x25,Sacred);|&amp;ref(Nation/C_Gold.jpg,nolink,25x25,Gold);455&amp;ref(Nation/C_Resource.jpg,nolink,25x25,Resource);3&amp;ref(Nation/C_Command.jpg,nolink,25x25,Commander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Leadership);25+&amp;ref(Nation/UndeadLead.jpg,nolink,25x25,Undead Leadership);10+|22&amp;ref(Nation/Wasteland-Survival.jpg,nolink,25x25,Wasteland Survival);|
|~|&gt;|&gt;|&gt;|&gt;|&gt;|BGCOLOR(#F5F5F5):レベル1の聖職者。血などの魔法と高い指揮能力を持つ|
</v>
      </c>
    </row>
    <row r="432" spans="1:36" x14ac:dyDescent="0.15">
      <c r="A432" t="str">
        <f t="shared" si="14"/>
        <v>EA Hinnom 兵士 S</v>
      </c>
      <c r="B432" t="s">
        <v>2893</v>
      </c>
      <c r="C432" t="s">
        <v>7682</v>
      </c>
      <c r="D432" t="s">
        <v>7684</v>
      </c>
      <c r="E432" t="s">
        <v>7683</v>
      </c>
      <c r="F432">
        <v>11</v>
      </c>
      <c r="G432">
        <v>2</v>
      </c>
      <c r="H432">
        <v>3</v>
      </c>
      <c r="I432" t="s">
        <v>7644</v>
      </c>
      <c r="L432" t="s">
        <v>7685</v>
      </c>
      <c r="N432" t="s">
        <v>7686</v>
      </c>
      <c r="P432" s="21">
        <v>1</v>
      </c>
      <c r="V432">
        <v>1</v>
      </c>
      <c r="Z432" s="33">
        <v>12</v>
      </c>
      <c r="AJ432" s="26" t="str">
        <f t="shared" si="13"/>
        <v xml:space="preserve">|BGCOLOR(#F5F5F5):Enkidu Slave|歩兵|&amp;ref(Nation/C_Gold.jpg,nolink,25x25,Gold);11&amp;ref(Nation/C_Resource.jpg,nolink,25x25,Resource);2&amp;ref(Nation/C_Recruitment.jpg,nolink,25x25,Recruitment Point);3|&amp;ref(Nation/R_Fort.jpg,nolink,25x25,Land Fortress);||&amp;ref(Nation/LivingLead.jpg,nolink,25x25,Living);&amp;ref(Nation/Slave.jpg,nolink,25x25,Slave);|12|
|~|&gt;|&gt;|&gt;|&gt;|&gt;|BGCOLOR(#F5F5F5):毛皮だけ纏った奴隷。少々丈夫な肉壁以外にはなり得ない|
</v>
      </c>
    </row>
    <row r="433" spans="1:36" x14ac:dyDescent="0.15">
      <c r="A433" t="str">
        <f t="shared" si="14"/>
        <v>-</v>
      </c>
      <c r="B433" t="s">
        <v>2893</v>
      </c>
      <c r="C433" t="s">
        <v>7682</v>
      </c>
      <c r="D433" t="s">
        <v>7684</v>
      </c>
      <c r="E433" t="s">
        <v>7687</v>
      </c>
      <c r="F433">
        <v>20</v>
      </c>
      <c r="G433">
        <v>1</v>
      </c>
      <c r="H433">
        <v>4</v>
      </c>
      <c r="I433" t="s">
        <v>7644</v>
      </c>
      <c r="L433" t="s">
        <v>7685</v>
      </c>
      <c r="N433" t="s">
        <v>7690</v>
      </c>
      <c r="P433" s="21">
        <v>1</v>
      </c>
      <c r="Z433" s="33">
        <v>16</v>
      </c>
      <c r="AE433" s="20" t="s">
        <v>7688</v>
      </c>
      <c r="AJ433" s="26" t="str">
        <f t="shared" si="13"/>
        <v xml:space="preserve">|BGCOLOR(#F5F5F5):Horite|歩兵|&amp;ref(Nation/C_Gold.jpg,nolink,25x25,Gold);20&amp;ref(Nation/C_Resource.jpg,nolink,25x25,Resource);1&amp;ref(Nation/C_Recruitment.jpg,nolink,25x25,Recruitment Point);4|&amp;ref(Nation/R_Fort.jpg,nolink,25x25,Land Fortress);||&amp;ref(Nation/LivingLead.jpg,nolink,25x25,Living);|16&amp;ref(Nation/Mountain-Survival.jpg,nolink,25x25,Mountain Survival);&amp;ref(Nation/Wasteland-Survival.jpg,nolink,25x25,Wasteland Survival);|
|~|&gt;|&gt;|&gt;|&gt;|&gt;|BGCOLOR(#F5F5F5):大棍棒を持つ軽歩兵。熱や冷気、暗闇に多少の耐性を持つ|
</v>
      </c>
    </row>
    <row r="434" spans="1:36" x14ac:dyDescent="0.15">
      <c r="A434" t="str">
        <f t="shared" si="14"/>
        <v>-</v>
      </c>
      <c r="B434" t="s">
        <v>2893</v>
      </c>
      <c r="C434" t="s">
        <v>7682</v>
      </c>
      <c r="D434" t="s">
        <v>7684</v>
      </c>
      <c r="E434" t="s">
        <v>7689</v>
      </c>
      <c r="F434">
        <v>23</v>
      </c>
      <c r="G434">
        <v>4</v>
      </c>
      <c r="H434">
        <v>13</v>
      </c>
      <c r="I434" t="s">
        <v>7644</v>
      </c>
      <c r="L434" t="s">
        <v>7685</v>
      </c>
      <c r="N434" t="s">
        <v>7691</v>
      </c>
      <c r="P434" s="21">
        <v>1</v>
      </c>
      <c r="Z434" s="33">
        <v>16</v>
      </c>
      <c r="AE434" s="20" t="s">
        <v>7648</v>
      </c>
      <c r="AJ434" s="26" t="str">
        <f t="shared" si="13"/>
        <v xml:space="preserve">|BGCOLOR(#F5F5F5):Horite Hunter|歩兵|&amp;ref(Nation/C_Gold.jpg,nolink,25x25,Gold);23&amp;ref(Nation/C_Resource.jpg,nolink,25x25,Resource);4&amp;ref(Nation/C_Recruitment.jpg,nolink,25x25,Recruitment Point);13|&amp;ref(Nation/R_Fort.jpg,nolink,25x25,Land Fortress);||&amp;ref(Nation/LivingLead.jpg,nolink,25x25,Living);|16&amp;ref(Nation/Mountain-Survival.jpg,nolink,25x25,Mountain Survival);&amp;ref(Nation/Wasteland-Survival.jpg,nolink,25x25,Wasteland Survival);|
|~|&gt;|&gt;|&gt;|&gt;|&gt;|BGCOLOR(#F5F5F5):槍と網を持つ軽歩兵。中型までの敵を捕縛してくれる|
</v>
      </c>
    </row>
    <row r="435" spans="1:36" x14ac:dyDescent="0.15">
      <c r="A435" t="str">
        <f t="shared" si="14"/>
        <v>-</v>
      </c>
      <c r="B435" t="s">
        <v>2893</v>
      </c>
      <c r="C435" t="s">
        <v>7682</v>
      </c>
      <c r="D435" t="s">
        <v>7684</v>
      </c>
      <c r="E435" t="s">
        <v>7692</v>
      </c>
      <c r="F435">
        <v>25</v>
      </c>
      <c r="G435">
        <v>2</v>
      </c>
      <c r="H435">
        <v>10</v>
      </c>
      <c r="I435" t="s">
        <v>7644</v>
      </c>
      <c r="L435" t="s">
        <v>7685</v>
      </c>
      <c r="N435" t="s">
        <v>7693</v>
      </c>
      <c r="P435" s="20">
        <v>1</v>
      </c>
      <c r="Z435" s="33">
        <v>16</v>
      </c>
      <c r="AE435" s="20" t="s">
        <v>7648</v>
      </c>
      <c r="AJ435" s="26" t="str">
        <f t="shared" si="13"/>
        <v xml:space="preserve">|BGCOLOR(#F5F5F5):Horite Champion|歩兵|&amp;ref(Nation/C_Gold.jpg,nolink,25x25,Gold);25&amp;ref(Nation/C_Resource.jpg,nolink,25x25,Resource);2&amp;ref(Nation/C_Recruitment.jpg,nolink,25x25,Recruitment Point);10|&amp;ref(Nation/R_Fort.jpg,nolink,25x25,Land Fortress);||&amp;ref(Nation/LivingLead.jpg,nolink,25x25,Living);|16&amp;ref(Nation/Mountain-Survival.jpg,nolink,25x25,Mountain Survival);&amp;ref(Nation/Wasteland-Survival.jpg,nolink,25x25,Wasteland Survival);|
|~|&gt;|&gt;|&gt;|&gt;|&gt;|BGCOLOR(#F5F5F5):大棍棒を持つ軽歩兵。攻撃力は侮り難い|
</v>
      </c>
    </row>
    <row r="436" spans="1:36" x14ac:dyDescent="0.15">
      <c r="A436" t="str">
        <f t="shared" si="14"/>
        <v>-</v>
      </c>
      <c r="B436" t="s">
        <v>2893</v>
      </c>
      <c r="C436" t="s">
        <v>7682</v>
      </c>
      <c r="D436" t="s">
        <v>7684</v>
      </c>
      <c r="E436" t="s">
        <v>7694</v>
      </c>
      <c r="F436">
        <v>25</v>
      </c>
      <c r="G436">
        <v>14</v>
      </c>
      <c r="H436">
        <v>15</v>
      </c>
      <c r="I436" t="s">
        <v>7644</v>
      </c>
      <c r="L436" t="s">
        <v>7685</v>
      </c>
      <c r="N436" t="s">
        <v>7695</v>
      </c>
      <c r="P436" s="20">
        <v>1</v>
      </c>
      <c r="Z436" s="33">
        <v>16</v>
      </c>
      <c r="AE436" s="20" t="s">
        <v>7696</v>
      </c>
      <c r="AJ436" s="26" t="str">
        <f t="shared" si="13"/>
        <v xml:space="preserve">|BGCOLOR(#F5F5F5):Avvite Light Infantry|歩兵|&amp;ref(Nation/C_Gold.jpg,nolink,25x25,Gold);25&amp;ref(Nation/C_Resource.jpg,nolink,25x25,Resource);14&amp;ref(Nation/C_Recruitment.jpg,nolink,25x25,Recruitment Point);15|&amp;ref(Nation/R_Fort.jpg,nolink,25x25,Land Fortress);||&amp;ref(Nation/LivingLead.jpg,nolink,25x25,Living);|16&amp;ref(Nation/Wasteland-Survival.jpg,nolink,25x25,Wasteland Survival);|
|~|&gt;|&gt;|&gt;|&gt;|&gt;|BGCOLOR(#F5F5F5):槍、投槍、盾を持つ歩兵。大きさに見合う能力は備えている|
</v>
      </c>
    </row>
    <row r="437" spans="1:36" x14ac:dyDescent="0.15">
      <c r="A437" t="str">
        <f t="shared" si="14"/>
        <v>-</v>
      </c>
      <c r="B437" t="s">
        <v>2893</v>
      </c>
      <c r="C437" t="s">
        <v>7682</v>
      </c>
      <c r="D437" t="s">
        <v>7684</v>
      </c>
      <c r="E437" t="s">
        <v>7697</v>
      </c>
      <c r="F437">
        <v>25</v>
      </c>
      <c r="G437">
        <v>23</v>
      </c>
      <c r="H437">
        <v>15</v>
      </c>
      <c r="I437" t="s">
        <v>7644</v>
      </c>
      <c r="L437" t="s">
        <v>7685</v>
      </c>
      <c r="N437" t="s">
        <v>7698</v>
      </c>
      <c r="P437" s="20">
        <v>1</v>
      </c>
      <c r="Z437" s="33">
        <v>12</v>
      </c>
      <c r="AE437" s="20" t="s">
        <v>7655</v>
      </c>
      <c r="AJ437" s="26" t="str">
        <f t="shared" si="13"/>
        <v xml:space="preserve">|BGCOLOR(#F5F5F5):Avvite Spearman|歩兵|&amp;ref(Nation/C_Gold.jpg,nolink,25x25,Gold);25&amp;ref(Nation/C_Resource.jpg,nolink,25x25,Resource);23&amp;ref(Nation/C_Recruitment.jpg,nolink,25x25,Recruitment Point);15|&amp;ref(Nation/R_Fort.jpg,nolink,25x25,Land Fortress);||&amp;ref(Nation/LivingLead.jpg,nolink,25x25,Living);|12&amp;ref(Nation/Wasteland-Survival.jpg,nolink,25x25,Wasteland Survival);|
|~|&gt;|&gt;|&gt;|&gt;|&gt;|BGCOLOR(#F5F5F5):槍、投槍、盾を持つ歩兵。防具が強化されている|
</v>
      </c>
    </row>
    <row r="438" spans="1:36" x14ac:dyDescent="0.15">
      <c r="A438" t="str">
        <f t="shared" si="14"/>
        <v>-</v>
      </c>
      <c r="B438" t="s">
        <v>2893</v>
      </c>
      <c r="C438" t="s">
        <v>7682</v>
      </c>
      <c r="D438" t="s">
        <v>7684</v>
      </c>
      <c r="E438" t="s">
        <v>7699</v>
      </c>
      <c r="F438">
        <v>25</v>
      </c>
      <c r="G438">
        <v>25</v>
      </c>
      <c r="H438">
        <v>15</v>
      </c>
      <c r="I438" t="s">
        <v>7644</v>
      </c>
      <c r="L438" t="s">
        <v>7685</v>
      </c>
      <c r="N438" t="s">
        <v>7700</v>
      </c>
      <c r="P438" s="20">
        <v>1</v>
      </c>
      <c r="Z438" s="33">
        <v>12</v>
      </c>
      <c r="AE438" s="20" t="s">
        <v>7655</v>
      </c>
      <c r="AJ438" s="26" t="str">
        <f t="shared" si="13"/>
        <v xml:space="preserve">|BGCOLOR(#F5F5F5):Avvite Swordsman|歩兵|&amp;ref(Nation/C_Gold.jpg,nolink,25x25,Gold);25&amp;ref(Nation/C_Resource.jpg,nolink,25x25,Resource);25&amp;ref(Nation/C_Recruitment.jpg,nolink,25x25,Recruitment Point);15|&amp;ref(Nation/R_Fort.jpg,nolink,25x25,Land Fortress);||&amp;ref(Nation/LivingLead.jpg,nolink,25x25,Living);|12&amp;ref(Nation/Wasteland-Survival.jpg,nolink,25x25,Wasteland Survival);|
|~|&gt;|&gt;|&gt;|&gt;|&gt;|BGCOLOR(#F5F5F5):長剣と盾を持つ歩兵。巨人の力もあって一撃は重い|
</v>
      </c>
    </row>
    <row r="439" spans="1:36" x14ac:dyDescent="0.15">
      <c r="A439" t="str">
        <f t="shared" si="14"/>
        <v>-</v>
      </c>
      <c r="B439" t="s">
        <v>2893</v>
      </c>
      <c r="C439" t="s">
        <v>7682</v>
      </c>
      <c r="D439" t="s">
        <v>7684</v>
      </c>
      <c r="E439" t="s">
        <v>7701</v>
      </c>
      <c r="F439">
        <v>25</v>
      </c>
      <c r="G439">
        <v>35</v>
      </c>
      <c r="H439">
        <v>15</v>
      </c>
      <c r="I439" t="s">
        <v>7644</v>
      </c>
      <c r="L439" t="s">
        <v>7702</v>
      </c>
      <c r="N439" t="s">
        <v>7703</v>
      </c>
      <c r="P439" s="20">
        <v>1</v>
      </c>
      <c r="Z439" s="33">
        <v>10</v>
      </c>
      <c r="AE439" s="20" t="s">
        <v>7655</v>
      </c>
      <c r="AJ439" s="26" t="str">
        <f t="shared" si="13"/>
        <v xml:space="preserve">|BGCOLOR(#F5F5F5):Avvite Heavy Archer|射手|&amp;ref(Nation/C_Gold.jpg,nolink,25x25,Gold);25&amp;ref(Nation/C_Resource.jpg,nolink,25x25,Resource);35&amp;ref(Nation/C_Recruitment.jpg,nolink,25x25,Recruitment Point);15|&amp;ref(Nation/R_Fort.jpg,nolink,25x25,Land Fortress);||&amp;ref(Nation/LivingLead.jpg,nolink,25x25,Living);|10&amp;ref(Nation/Wasteland-Survival.jpg,nolink,25x25,Wasteland Survival);|
|~|&gt;|&gt;|&gt;|&gt;|&gt;|BGCOLOR(#F5F5F5):大弓を使う巨人。精度は並だが威力は大したもの|
</v>
      </c>
    </row>
    <row r="440" spans="1:36" x14ac:dyDescent="0.15">
      <c r="A440" t="str">
        <f t="shared" si="14"/>
        <v>-</v>
      </c>
      <c r="B440" t="s">
        <v>2893</v>
      </c>
      <c r="C440" t="s">
        <v>7682</v>
      </c>
      <c r="D440" t="s">
        <v>7684</v>
      </c>
      <c r="E440" t="s">
        <v>7704</v>
      </c>
      <c r="F440">
        <v>35</v>
      </c>
      <c r="G440">
        <v>25</v>
      </c>
      <c r="H440">
        <v>24</v>
      </c>
      <c r="I440" t="s">
        <v>7644</v>
      </c>
      <c r="L440" t="s">
        <v>7705</v>
      </c>
      <c r="N440" t="s">
        <v>7706</v>
      </c>
      <c r="P440" s="20">
        <v>1</v>
      </c>
      <c r="Z440" s="33">
        <v>16</v>
      </c>
      <c r="AE440" s="20" t="s">
        <v>7659</v>
      </c>
      <c r="AJ440" s="26" t="str">
        <f t="shared" si="13"/>
        <v xml:space="preserve">|BGCOLOR(#F5F5F5):Avvite Horn Blower|旗手|&amp;ref(Nation/C_Gold.jpg,nolink,25x25,Gold);35&amp;ref(Nation/C_Resource.jpg,nolink,25x25,Resource);25&amp;ref(Nation/C_Recruitment.jpg,nolink,25x25,Recruitment Point);24|&amp;ref(Nation/R_Fort.jpg,nolink,25x25,Land Fortress);||&amp;ref(Nation/LivingLead.jpg,nolink,25x25,Living);|16&amp;ref(Nation/Wasteland-Survival.jpg,nolink,25x25,Wasteland Survival);|
|~|&gt;|&gt;|&gt;|&gt;|&gt;|BGCOLOR(#F5F5F5):所属部隊の士気を高める軍楽隊。要塞包囲にも利用できる|
</v>
      </c>
    </row>
    <row r="441" spans="1:36" x14ac:dyDescent="0.15">
      <c r="A441" t="str">
        <f t="shared" si="14"/>
        <v>-</v>
      </c>
      <c r="B441" t="s">
        <v>2893</v>
      </c>
      <c r="C441" t="s">
        <v>7682</v>
      </c>
      <c r="D441" t="s">
        <v>7684</v>
      </c>
      <c r="E441" t="s">
        <v>7707</v>
      </c>
      <c r="F441">
        <v>75</v>
      </c>
      <c r="G441">
        <v>31</v>
      </c>
      <c r="H441">
        <v>51</v>
      </c>
      <c r="I441" t="s">
        <v>7644</v>
      </c>
      <c r="L441" t="s">
        <v>7708</v>
      </c>
      <c r="N441" t="s">
        <v>7709</v>
      </c>
      <c r="P441" s="20">
        <v>1</v>
      </c>
      <c r="Z441" s="33">
        <v>18</v>
      </c>
      <c r="AE441" s="20" t="s">
        <v>7659</v>
      </c>
      <c r="AJ441" s="26" t="str">
        <f t="shared" si="13"/>
        <v xml:space="preserve">|BGCOLOR(#F5F5F5):Avvite Charioteer|戦車|&amp;ref(Nation/C_Gold.jpg,nolink,25x25,Gold);75&amp;ref(Nation/C_Resource.jpg,nolink,25x25,Resource);31&amp;ref(Nation/C_Recruitment.jpg,nolink,25x25,Recruitment Point);51|&amp;ref(Nation/R_Fort.jpg,nolink,25x25,Land Fortress);||&amp;ref(Nation/LivingLead.jpg,nolink,25x25,Living);|18&amp;ref(Nation/Wasteland-Survival.jpg,nolink,25x25,Wasteland Survival);|
|~|&gt;|&gt;|&gt;|&gt;|&gt;|BGCOLOR(#F5F5F5):敵を蹂躙する巨大戦車。少々鈍いが大きさは利点になる|
</v>
      </c>
    </row>
    <row r="442" spans="1:36" x14ac:dyDescent="0.15">
      <c r="A442" t="str">
        <f t="shared" si="14"/>
        <v>-</v>
      </c>
      <c r="B442" t="s">
        <v>2893</v>
      </c>
      <c r="C442" t="s">
        <v>7682</v>
      </c>
      <c r="D442" t="s">
        <v>7684</v>
      </c>
      <c r="E442" t="s">
        <v>7710</v>
      </c>
      <c r="F442">
        <v>40</v>
      </c>
      <c r="G442">
        <v>32</v>
      </c>
      <c r="H442">
        <v>28</v>
      </c>
      <c r="I442" t="s">
        <v>7644</v>
      </c>
      <c r="L442" t="s">
        <v>7685</v>
      </c>
      <c r="N442" t="s">
        <v>7711</v>
      </c>
      <c r="P442" s="20">
        <v>1</v>
      </c>
      <c r="Z442" s="33">
        <v>12</v>
      </c>
      <c r="AE442" s="20" t="s">
        <v>7655</v>
      </c>
      <c r="AJ442" s="26" t="str">
        <f t="shared" si="13"/>
        <v xml:space="preserve">|BGCOLOR(#F5F5F5):Dawn Guard|歩兵|&amp;ref(Nation/C_Gold.jpg,nolink,25x25,Gold);40&amp;ref(Nation/C_Resource.jpg,nolink,25x25,Resource);32&amp;ref(Nation/C_Recruitment.jpg,nolink,25x25,Recruitment Point);28|&amp;ref(Nation/R_Fort.jpg,nolink,25x25,Land Fortress);||&amp;ref(Nation/LivingLead.jpg,nolink,25x25,Living);|12&amp;ref(Nation/Wasteland-Survival.jpg,nolink,25x25,Wasteland Survival);|
|~|&gt;|&gt;|&gt;|&gt;|&gt;|BGCOLOR(#F5F5F5):魔法の長剣と盾を持つ歩兵。高い技量を持ち護衛も得意|
</v>
      </c>
    </row>
    <row r="443" spans="1:36" x14ac:dyDescent="0.15">
      <c r="A443" t="str">
        <f t="shared" si="14"/>
        <v>EA Hinnom 兵士 E</v>
      </c>
      <c r="B443" t="s">
        <v>2893</v>
      </c>
      <c r="C443" t="s">
        <v>7682</v>
      </c>
      <c r="D443" t="s">
        <v>7684</v>
      </c>
      <c r="E443" t="s">
        <v>7712</v>
      </c>
      <c r="F443">
        <v>130</v>
      </c>
      <c r="G443">
        <v>53</v>
      </c>
      <c r="H443">
        <v>29</v>
      </c>
      <c r="I443" t="s">
        <v>7673</v>
      </c>
      <c r="K443" t="s">
        <v>7645</v>
      </c>
      <c r="L443" t="s">
        <v>7685</v>
      </c>
      <c r="M443" t="s">
        <v>7664</v>
      </c>
      <c r="N443" t="s">
        <v>7713</v>
      </c>
      <c r="P443" s="20">
        <v>1</v>
      </c>
      <c r="Z443" s="33">
        <v>16</v>
      </c>
      <c r="AE443" s="20" t="s">
        <v>7659</v>
      </c>
      <c r="AJ443" s="26" t="str">
        <f t="shared" si="13"/>
        <v xml:space="preserve">|BGCOLOR(#F5F5F5):Rephaite Warrior|歩兵&amp;ref(Nation/Sacred.jpg,nolink,25x25,Sacred);|&amp;ref(Nation/C_Gold.jpg,nolink,25x25,Gold);130&amp;ref(Nation/C_Resource.jpg,nolink,25x25,Resource);53&amp;ref(Nation/C_Recruitment.jpg,nolink,25x25,Recruitment Point);29|&amp;ref(Nation/R_Capital.jpg,nolink,25x25,National Capital);|&amp;ref(Spell/P_Holy.jpg,nolink,25x25,Temple Needed);|&amp;ref(Nation/LivingLead.jpg,nolink,25x25,Living);|16&amp;ref(Nation/Wasteland-Survival.jpg,nolink,25x25,Wasteland Survival);|
|~|&gt;|&gt;|&gt;|&gt;|&gt;|BGCOLOR(#F5F5F5):魔法の長剣と盾を持つ重歩兵。巨大で相応に強いが州を荒らす|
</v>
      </c>
    </row>
    <row r="444" spans="1:36" x14ac:dyDescent="0.15">
      <c r="A444" t="str">
        <f t="shared" si="14"/>
        <v>EA Ur 指揮官 S</v>
      </c>
      <c r="B444" t="s">
        <v>2893</v>
      </c>
      <c r="C444" t="s">
        <v>7836</v>
      </c>
      <c r="D444" t="s">
        <v>7796</v>
      </c>
      <c r="E444" t="s">
        <v>7789</v>
      </c>
      <c r="F444">
        <v>30</v>
      </c>
      <c r="G444">
        <v>2</v>
      </c>
      <c r="H444">
        <v>1</v>
      </c>
      <c r="I444" t="s">
        <v>7790</v>
      </c>
      <c r="L444" t="s">
        <v>7791</v>
      </c>
      <c r="N444" t="s">
        <v>7792</v>
      </c>
      <c r="O444" s="24">
        <v>0</v>
      </c>
      <c r="P444" s="20">
        <v>0</v>
      </c>
      <c r="Q444" s="21">
        <v>0</v>
      </c>
      <c r="R444" s="29">
        <v>0</v>
      </c>
      <c r="Z444" s="33">
        <v>18</v>
      </c>
      <c r="AA444" s="21">
        <v>40</v>
      </c>
      <c r="AE444" s="20" t="s">
        <v>7793</v>
      </c>
      <c r="AJ444" s="26" t="str">
        <f t="shared" si="13"/>
        <v xml:space="preserve">|BGCOLOR(#F5F5F5):Enkidu Scout|斥候|&amp;ref(Nation/C_Gold.jpg,nolink,25x25,Gold);30&amp;ref(Nation/C_Resource.jpg,nolink,25x25,Resource);2&amp;ref(Nation/C_Command.jpg,nolink,25x25,Commander Point);1|&amp;ref(Nation/R_Fort.jpg,nolink,25x25,Land Fortress);&amp;ref(Nation/R_Foreign.jpg,nolink,25x25,Non-Fort Land);|||18&amp;ref(Nation/Stealthy.jpg,nolink,25x25,Stealthy (40));&amp;ref(Nation/Forest-Survival.jpg,nolink,25x25,Forest Survival);&amp;ref(Nation/Mountain-Survival.jpg,nolink,25x25,Mountain Survival);|
|~|&gt;|&gt;|&gt;|&gt;|&gt;|BGCOLOR(#F5F5F5):やや高価で隠れるのが下手な斥候。雇用はしやすい|
</v>
      </c>
    </row>
    <row r="445" spans="1:36" x14ac:dyDescent="0.15">
      <c r="A445" t="str">
        <f t="shared" si="14"/>
        <v>-</v>
      </c>
      <c r="B445" t="s">
        <v>2893</v>
      </c>
      <c r="C445" t="s">
        <v>7836</v>
      </c>
      <c r="D445" t="s">
        <v>7796</v>
      </c>
      <c r="E445" t="s">
        <v>7794</v>
      </c>
      <c r="F445">
        <v>45</v>
      </c>
      <c r="G445">
        <v>13</v>
      </c>
      <c r="H445">
        <v>1</v>
      </c>
      <c r="I445" t="s">
        <v>7795</v>
      </c>
      <c r="L445" t="s">
        <v>7796</v>
      </c>
      <c r="N445" t="s">
        <v>7797</v>
      </c>
      <c r="O445" s="24">
        <v>2</v>
      </c>
      <c r="P445" s="20">
        <v>60</v>
      </c>
      <c r="Q445" s="21">
        <v>0</v>
      </c>
      <c r="R445" s="29">
        <v>0</v>
      </c>
      <c r="Z445" s="33">
        <v>16</v>
      </c>
      <c r="AJ445" s="26" t="str">
        <f t="shared" si="13"/>
        <v xml:space="preserve">|BGCOLOR(#F5F5F5):Enkidu Commander|指揮官|&amp;ref(Nation/C_Gold.jpg,nolink,25x25,Gold);45&amp;ref(Nation/C_Resource.jpg,nolink,25x25,Resource);13&amp;ref(Nation/C_Command.jpg,nolink,25x25,Commander Point);1|&amp;ref(Nation/R_Fort.jpg,nolink,25x25,Land Fortress);||&amp;ref(Nation/Squad.jpg,nolink,25x25,Squad);2&amp;ref(Nation/LivingLead.jpg,nolink,25x25,Leadership);60|16|
|~|&gt;|&gt;|&gt;|&gt;|&gt;|BGCOLOR(#F5F5F5):標準的な指揮官。要塞外のものより装備が良質|
</v>
      </c>
    </row>
    <row r="446" spans="1:36" x14ac:dyDescent="0.15">
      <c r="A446" t="str">
        <f t="shared" si="14"/>
        <v>-</v>
      </c>
      <c r="B446" t="s">
        <v>2893</v>
      </c>
      <c r="C446" t="s">
        <v>7836</v>
      </c>
      <c r="D446" t="s">
        <v>7796</v>
      </c>
      <c r="E446" t="s">
        <v>7798</v>
      </c>
      <c r="F446">
        <v>15</v>
      </c>
      <c r="G446">
        <v>2</v>
      </c>
      <c r="H446">
        <v>1</v>
      </c>
      <c r="I446" t="s">
        <v>7795</v>
      </c>
      <c r="L446" t="s">
        <v>7796</v>
      </c>
      <c r="N446" t="s">
        <v>7799</v>
      </c>
      <c r="O446" s="24">
        <v>2</v>
      </c>
      <c r="P446" s="20">
        <v>80</v>
      </c>
      <c r="Q446" s="21">
        <v>0</v>
      </c>
      <c r="R446" s="29">
        <v>0</v>
      </c>
      <c r="S446" s="24">
        <v>-1</v>
      </c>
      <c r="Z446" s="33">
        <v>12</v>
      </c>
      <c r="AJ446" s="26" t="str">
        <f t="shared" si="13"/>
        <v xml:space="preserve">|BGCOLOR(#F5F5F5):Enkidu Elder|指揮官|&amp;ref(Nation/C_Gold.jpg,nolink,25x25,Gold);15&amp;ref(Nation/C_Resource.jpg,nolink,25x25,Resource);2&amp;ref(Nation/C_Command.jpg,nolink,25x25,Commander Point);1|&amp;ref(Nation/R_Fort.jpg,nolink,25x25,Land Fortress);||&amp;ref(Nation/Squad.jpg,nolink,25x25,Squad);2&amp;ref(Nation/LivingLead.jpg,nolink,25x25,Leadership);80&amp;ref(Item/Uninspirational.jpg,nolink,25x25,Inspirational (-1));|12|
|~|&gt;|&gt;|&gt;|&gt;|&gt;|BGCOLOR(#F5F5F5):数だけ連れられる指揮官。士気はむしろ下げてしまう|
</v>
      </c>
    </row>
    <row r="447" spans="1:36" x14ac:dyDescent="0.15">
      <c r="A447" t="str">
        <f t="shared" si="14"/>
        <v>-</v>
      </c>
      <c r="B447" t="s">
        <v>2893</v>
      </c>
      <c r="C447" t="s">
        <v>7836</v>
      </c>
      <c r="D447" t="s">
        <v>7796</v>
      </c>
      <c r="E447" t="s">
        <v>7800</v>
      </c>
      <c r="F447">
        <v>75</v>
      </c>
      <c r="G447">
        <v>1</v>
      </c>
      <c r="H447">
        <v>2</v>
      </c>
      <c r="I447" t="s">
        <v>7795</v>
      </c>
      <c r="J447" t="s">
        <v>7802</v>
      </c>
      <c r="K447" t="s">
        <v>7803</v>
      </c>
      <c r="L447" t="s">
        <v>7801</v>
      </c>
      <c r="M447" t="s">
        <v>7804</v>
      </c>
      <c r="N447" t="s">
        <v>7805</v>
      </c>
      <c r="O447" s="24">
        <v>1</v>
      </c>
      <c r="P447" s="20">
        <v>10</v>
      </c>
      <c r="Q447" s="20">
        <v>5</v>
      </c>
      <c r="R447" s="29">
        <v>0</v>
      </c>
      <c r="Z447" s="33">
        <v>18</v>
      </c>
      <c r="AJ447" s="26" t="str">
        <f t="shared" si="13"/>
        <v xml:space="preserve">|BGCOLOR(#F5F5F5):Gala|聖職者&amp;ref(Nation/Sacred.jpg,nolink,25x25,Sacred);|&amp;ref(Nation/C_Gold.jpg,nolink,25x25,Gold);75&amp;ref(Nation/C_Resource.jpg,nolink,25x25,Resource);1&amp;ref(Nation/C_Command.jpg,nolink,25x25,Commander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|~|&gt;|&gt;|&gt;|&gt;|&gt;|BGCOLOR(#F5F5F5):レベル1の聖職者。斃れた神の復活作業を得意とする|
</v>
      </c>
    </row>
    <row r="448" spans="1:36" x14ac:dyDescent="0.15">
      <c r="A448" t="str">
        <f t="shared" si="14"/>
        <v>-</v>
      </c>
      <c r="B448" t="s">
        <v>2893</v>
      </c>
      <c r="C448" t="s">
        <v>7836</v>
      </c>
      <c r="D448" t="s">
        <v>7796</v>
      </c>
      <c r="E448" t="s">
        <v>7806</v>
      </c>
      <c r="F448">
        <v>100</v>
      </c>
      <c r="G448">
        <v>1</v>
      </c>
      <c r="H448">
        <v>2</v>
      </c>
      <c r="I448" t="s">
        <v>7795</v>
      </c>
      <c r="J448" t="s">
        <v>7802</v>
      </c>
      <c r="K448" t="s">
        <v>7803</v>
      </c>
      <c r="L448" t="s">
        <v>7801</v>
      </c>
      <c r="M448" t="s">
        <v>7804</v>
      </c>
      <c r="N448" t="s">
        <v>7807</v>
      </c>
      <c r="O448" s="24">
        <v>1</v>
      </c>
      <c r="P448" s="20">
        <v>10</v>
      </c>
      <c r="Q448" s="20">
        <v>10</v>
      </c>
      <c r="R448" s="29">
        <v>0</v>
      </c>
      <c r="Z448" s="33">
        <v>18</v>
      </c>
      <c r="AJ448" s="26" t="str">
        <f t="shared" si="13"/>
        <v xml:space="preserve">|BGCOLOR(#F5F5F5):Sal-Me|聖職者&amp;ref(Nation/Sacred.jpg,nolink,25x25,Sacred);|&amp;ref(Nation/C_Gold.jpg,nolink,25x25,Gold);100&amp;ref(Nation/C_Resource.jpg,nolink,25x25,Resource);1&amp;ref(Nation/C_Command.jpg,nolink,25x25,Commander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|~|&gt;|&gt;|&gt;|&gt;|&gt;|BGCOLOR(#F5F5F5):レベル1の聖職者。水と緑の魔法技能も持つ|
</v>
      </c>
    </row>
    <row r="449" spans="1:36" x14ac:dyDescent="0.15">
      <c r="A449" t="str">
        <f t="shared" si="14"/>
        <v>-</v>
      </c>
      <c r="B449" t="s">
        <v>2893</v>
      </c>
      <c r="C449" t="s">
        <v>7836</v>
      </c>
      <c r="D449" t="s">
        <v>7796</v>
      </c>
      <c r="E449" t="s">
        <v>7808</v>
      </c>
      <c r="F449">
        <v>155</v>
      </c>
      <c r="G449">
        <v>2</v>
      </c>
      <c r="H449">
        <v>2</v>
      </c>
      <c r="I449" t="s">
        <v>7795</v>
      </c>
      <c r="J449" t="s">
        <v>7802</v>
      </c>
      <c r="K449" t="s">
        <v>7803</v>
      </c>
      <c r="L449" t="s">
        <v>7801</v>
      </c>
      <c r="M449" t="s">
        <v>7804</v>
      </c>
      <c r="N449" t="s">
        <v>7809</v>
      </c>
      <c r="O449" s="24">
        <v>1</v>
      </c>
      <c r="P449" s="20">
        <v>10</v>
      </c>
      <c r="Q449" s="20">
        <v>10</v>
      </c>
      <c r="R449" s="29">
        <v>0</v>
      </c>
      <c r="Z449" s="33">
        <v>18</v>
      </c>
      <c r="AJ449" s="26" t="str">
        <f t="shared" si="13"/>
        <v xml:space="preserve">|BGCOLOR(#F5F5F5):Gudu|聖職者&amp;ref(Nation/Sacred.jpg,nolink,25x25,Sacred);|&amp;ref(Nation/C_Gold.jpg,nolink,25x25,Gold);155&amp;ref(Nation/C_Resource.jpg,nolink,25x25,Resource);2&amp;ref(Nation/C_Command.jpg,nolink,25x25,Commander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|~|&gt;|&gt;|&gt;|&gt;|&gt;|BGCOLOR(#F5F5F5):レベル1の聖職者。風か地の魔法技能も持つ|
</v>
      </c>
    </row>
    <row r="450" spans="1:36" x14ac:dyDescent="0.15">
      <c r="A450" t="str">
        <f t="shared" si="14"/>
        <v>-</v>
      </c>
      <c r="B450" t="s">
        <v>2893</v>
      </c>
      <c r="C450" t="s">
        <v>7836</v>
      </c>
      <c r="D450" t="s">
        <v>7796</v>
      </c>
      <c r="E450" t="s">
        <v>7810</v>
      </c>
      <c r="F450">
        <v>195</v>
      </c>
      <c r="G450">
        <v>2</v>
      </c>
      <c r="H450">
        <v>2</v>
      </c>
      <c r="I450" t="s">
        <v>7795</v>
      </c>
      <c r="J450" t="s">
        <v>7802</v>
      </c>
      <c r="K450" t="s">
        <v>7811</v>
      </c>
      <c r="L450" t="s">
        <v>7801</v>
      </c>
      <c r="M450" t="s">
        <v>7804</v>
      </c>
      <c r="N450" t="s">
        <v>7812</v>
      </c>
      <c r="O450" s="24">
        <v>1</v>
      </c>
      <c r="P450" s="20">
        <v>10</v>
      </c>
      <c r="Q450" s="20">
        <v>10</v>
      </c>
      <c r="R450" s="29">
        <v>0</v>
      </c>
      <c r="Z450" s="33">
        <v>18</v>
      </c>
      <c r="AJ450" s="26" t="str">
        <f t="shared" si="13"/>
        <v xml:space="preserve">|BGCOLOR(#F5F5F5):Ishib|聖職者&amp;ref(Nation/Sacred.jpg,nolink,25x25,Sacred);|&amp;ref(Nation/C_Gold.jpg,nolink,25x25,Gold);195&amp;ref(Nation/C_Resource.jpg,nolink,25x25,Resource);2&amp;ref(Nation/C_Command.jpg,nolink,25x25,Commander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|~|&gt;|&gt;|&gt;|&gt;|&gt;|BGCOLOR(#F5F5F5):レベル2の聖職者。水などの魔法技能も持つ|
</v>
      </c>
    </row>
    <row r="451" spans="1:36" x14ac:dyDescent="0.15">
      <c r="A451" t="str">
        <f t="shared" si="14"/>
        <v>-</v>
      </c>
      <c r="B451" t="s">
        <v>2893</v>
      </c>
      <c r="C451" t="s">
        <v>7836</v>
      </c>
      <c r="D451" t="s">
        <v>7796</v>
      </c>
      <c r="E451" t="s">
        <v>7813</v>
      </c>
      <c r="F451">
        <v>265</v>
      </c>
      <c r="G451">
        <v>1</v>
      </c>
      <c r="H451">
        <v>4</v>
      </c>
      <c r="I451" t="s">
        <v>7814</v>
      </c>
      <c r="J451" t="s">
        <v>7815</v>
      </c>
      <c r="K451" t="s">
        <v>7803</v>
      </c>
      <c r="L451" t="s">
        <v>7801</v>
      </c>
      <c r="M451" t="s">
        <v>7804</v>
      </c>
      <c r="N451" t="s">
        <v>7816</v>
      </c>
      <c r="O451" s="24">
        <v>1</v>
      </c>
      <c r="P451" s="20">
        <v>10</v>
      </c>
      <c r="Q451" s="20">
        <v>20</v>
      </c>
      <c r="R451" s="29">
        <v>0</v>
      </c>
      <c r="S451" s="24">
        <v>2</v>
      </c>
      <c r="Z451" s="33">
        <v>18</v>
      </c>
      <c r="AJ451" s="26" t="str">
        <f t="shared" ref="AJ451:AJ514" si="15">CONCATENATE("|BGCOLOR(#F5F5F5):",E451,"|",L451,IF(M451&lt;&gt;"","&amp;ref(Nation/Sacred.jpg,nolink,25x25,Sacred);",""),"|&amp;ref(Nation/C_Gold.jpg,nolink,25x25,Gold);",F451,"&amp;ref(Nation/C_Resource.jpg,nolink,25x25,Resource);",G451,IF(D451="兵士","&amp;ref(Nation/C_Recruitment.jpg,nolink,25x25,Recruitment Point);","&amp;ref(Nation/C_Command.jpg,nolink,25x25,Commander Point);"),H451,"|",SUBSTITUTE(SUBSTITUTE(SUBSTITUTE(SUBSTITUTE(SUBSTITUTE(SUBSTITUTE(SUBSTITUTE(SUBSTITUTE(SUBSTITUTE(SUBSTITUTE(SUBSTITUTE(SUBSTITUTE(SUBSTITUTE(SUBSTITUTE(SUBSTITUTE(SUBSTITUTE(SUBSTITUTE(SUBSTITUTE(SUBSTITUTE(SUBSTITUTE(SUBSTITUTE(SUBSTITUTE(SUBSTITUTE(SUBSTITUTE(SUBSTITUTE(I451,"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(Free));"),"格","&amp;ref(Nation/Promotion.jpg,nolink,25x25,Promotion);"),"|",IF(J451&lt;&gt;"","&amp;ref(Spell/P_Research.jpg,nolink,25x25,Lab Needed);",""),IF(K451&lt;&gt;"","&amp;ref(Spell/P_Holy.jpg,nolink,25x25,Temple Needed);",""),IF(D451="指揮官",CONCATENATE("|",IF(O451&lt;&gt;0,"&amp;ref(Nation/Squad.jpg,nolink,25x25,Squad);"&amp;O451,""),IF(P451&lt;&gt;0,"&amp;ref(Nation/LivingLead.jpg,nolink,25x25,Leadership);"&amp;P451,""),IF(Q451&lt;&gt;0,"&amp;ref(Nation/MagicLead.jpg,nolink,25x25,Magic Leadership);"&amp;Q451,""),IF(R451&lt;&gt;0,"&amp;ref(Nation/UndeadLead.jpg,nolink,25x25,Undead Leadership);"&amp;R451,""),IF(S451&lt;&gt;"",IF(S451&gt;0,"&amp;ref(Item/Inspirational.jpg,nolink,25x25,Inspirational (+"&amp;S451&amp;"));","&amp;ref(Item/Uninspirational.jpg,nolink,25x25,Inspirational ("&amp;S451&amp;"));"),""),IF(T451&lt;&gt;"","&amp;ref(Item/Taskmaster.jpg,nolink,25x25,Taskmaster (+"&amp;T451&amp;"));",""),IF(U451&lt;&gt;"","&amp;ref(Item/Beastmaster.jpg,nolink,25x25,Beastmaster (+"&amp;U451&amp;"));","")),CONCATENATE("|",IF(P451&lt;&gt;0,"&amp;ref(Nation/LivingLead.jpg,nolink,25x25,Living);",""),IF(Q451&lt;&gt;0,"&amp;ref(Nation/MagicLead.jpg,nolink,25x25,Magic Being);",""),IF(R451&lt;&gt;0,"&amp;ref(Nation/UndeadLead.jpg,nolink,25x25,Undead/Demon);",""),IF(V451&lt;&gt;"","&amp;ref(Nation/Slave.jpg,nolink,25x25,Slave);",""),IF(W451&lt;&gt;"","&amp;ref(Nation/Animal.jpg,nolink,25x25,Animal);",""),IF(X451&lt;&gt;"","&amp;ref(Nation/Undisciplined.jpg,nolink,25x25,Undisciplined);",""),IF(Y451&lt;&gt;"","&amp;ref(Nation/Enlarged.jpg,nolink,25x25,Size "&amp;Y451&amp;" or larger commander are needed);",""))),"|",Z451,IF(AA451&lt;&gt;"","&amp;ref(Nation/Stealthy.jpg,nolink,25x25,Stealthy ("&amp;AA451&amp;"));",""),IF(COUNTIF(AB451,"*f*"),"&amp;ref(Nation/Flying.jpg,nolink,25x25,Flying);",""),IF(COUNTIF(AB451,"*l*"),"&amp;ref(Nation/Floating.jpg,nolink,25x25,Floating);",""),IF(AC451="s","&amp;ref(Nation/Storm-Immunity.jpg,nolink,25x25,Storm Immunity);",""),IF(AD451="p","&amp;ref(Nation/Poor-Amphibian.jpg,nolink,25x25,Poor Amphibian);",""),IF(AD451="f","&amp;ref(Nation/Amphibian.jpg,nolink,25x25,Amphibian);",""),IF(AD451="a","&amp;ref(Nation/Aquatic.jpg,nolink,25x25,Aquatic);",""),IF(COUNTIF(AE451,"*f*"),"&amp;ref(Nation/Forest-Survival.jpg,nolink,25x25,Forest Survival);",""),IF(COUNTIF(AE451,"*m*"),"&amp;ref(Nation/Mountain-Survival.jpg,nolink,25x25,Mountain Survival);",""),IF(COUNTIF(AE451,"*s*"),"&amp;ref(Nation/Swamp-Survival.jpg,nolink,25x25,Swamp Survival);",""),IF(COUNTIF(AE451,"*w*"),"&amp;ref(Nation/Wasteland-Survival.jpg,nolink,25x25,Wasteland Survival);",""),IF(AF451="s","&amp;ref(Nation/Snow-Move.jpg,nolink,25x25,Snow Move);",""),IF(AG451="s","&amp;ref(Nation/Swimming.jpg,nolink,25x25,Swimming);",""),IF(AH451&lt;&gt;"","&amp;ref(Nation/Sailing.jpg,nolink,25x25,Sailing (size points "&amp;VALUE(MID(AH451,2,3))&amp;", max size "&amp;LEFT(AH451,1)&amp;"));",""),IF(AI451&lt;&gt;"","&amp;ref(Nation/Gift-of-Water-Breathing.jpg,nolink,25x25,Gift of Water Breathing ("&amp;AI451&amp;" size points));",""),"|",CHAR(10),IF(D451="指揮官","|~|&gt;|&gt;|&gt;|&gt;|&gt;|BGCOLOR(#F5F5F5):","|~|&gt;|&gt;|&gt;|&gt;|&gt;|BGCOLOR(#F5F5F5):"),N451,"|",CHAR(10))</f>
        <v xml:space="preserve">|BGCOLOR(#F5F5F5):Entu|聖職者&amp;ref(Nation/Sacred.jpg,nolink,25x25,Sacred);|&amp;ref(Nation/C_Gold.jpg,nolink,25x25,Gold);265&amp;ref(Nation/C_Resource.jpg,nolink,25x25,Resource);1&amp;ref(Nation/C_Command.jpg,nolink,25x25,Commander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Leadership);20&amp;ref(Item/Inspirational.jpg,nolink,25x25,Inspirational (+2));|18|
|~|&gt;|&gt;|&gt;|&gt;|&gt;|BGCOLOR(#F5F5F5):レベル3の聖職者。地、緑などの魔法技能も持つ|
</v>
      </c>
    </row>
    <row r="452" spans="1:36" x14ac:dyDescent="0.15">
      <c r="A452" t="str">
        <f t="shared" ref="A452:A515" si="16">IF(D452&lt;&gt;D451,B452&amp;" "&amp;C452&amp;" "&amp;D452&amp;" S",IF(D452&lt;&gt;D453,B452&amp;" "&amp;C452&amp;" "&amp;D452&amp;" E","-"))</f>
        <v>-</v>
      </c>
      <c r="B452" t="s">
        <v>2893</v>
      </c>
      <c r="C452" t="s">
        <v>7836</v>
      </c>
      <c r="D452" t="s">
        <v>7796</v>
      </c>
      <c r="E452" t="s">
        <v>7817</v>
      </c>
      <c r="F452">
        <v>290</v>
      </c>
      <c r="G452">
        <v>8</v>
      </c>
      <c r="H452">
        <v>4</v>
      </c>
      <c r="I452" t="s">
        <v>7814</v>
      </c>
      <c r="J452" t="s">
        <v>7811</v>
      </c>
      <c r="K452" t="s">
        <v>7811</v>
      </c>
      <c r="L452" t="s">
        <v>7801</v>
      </c>
      <c r="M452" t="s">
        <v>7804</v>
      </c>
      <c r="N452" t="s">
        <v>7818</v>
      </c>
      <c r="O452" s="24">
        <v>3</v>
      </c>
      <c r="P452" s="20">
        <v>80</v>
      </c>
      <c r="Q452" s="20">
        <v>20</v>
      </c>
      <c r="R452" s="29">
        <v>0</v>
      </c>
      <c r="S452" s="24">
        <v>1</v>
      </c>
      <c r="Z452" s="33">
        <v>16</v>
      </c>
      <c r="AJ452" s="26" t="str">
        <f t="shared" si="15"/>
        <v xml:space="preserve">|BGCOLOR(#F5F5F5):Ensi|聖職者&amp;ref(Nation/Sacred.jpg,nolink,25x25,Sacred);|&amp;ref(Nation/C_Gold.jpg,nolink,25x25,Gold);290&amp;ref(Nation/C_Resource.jpg,nolink,25x25,Resource);8&amp;ref(Nation/C_Command.jpg,nolink,25x25,Commander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Leadership);20&amp;ref(Item/Inspirational.jpg,nolink,25x25,Inspirational (+1));|16|
|~|&gt;|&gt;|&gt;|&gt;|&gt;|BGCOLOR(#F5F5F5):レベル3の聖職者。水、緑などの魔法を持ち上位指揮官も兼ねる|
</v>
      </c>
    </row>
    <row r="453" spans="1:36" x14ac:dyDescent="0.15">
      <c r="A453" t="str">
        <f t="shared" si="16"/>
        <v>-</v>
      </c>
      <c r="B453" t="s">
        <v>2893</v>
      </c>
      <c r="C453" t="s">
        <v>7836</v>
      </c>
      <c r="D453" t="s">
        <v>7796</v>
      </c>
      <c r="E453" t="s">
        <v>7819</v>
      </c>
      <c r="F453">
        <v>45</v>
      </c>
      <c r="G453">
        <v>4</v>
      </c>
      <c r="H453">
        <v>1</v>
      </c>
      <c r="I453" t="s">
        <v>7820</v>
      </c>
      <c r="L453" t="s">
        <v>7796</v>
      </c>
      <c r="N453" t="s">
        <v>7821</v>
      </c>
      <c r="O453" s="24">
        <v>2</v>
      </c>
      <c r="P453" s="20">
        <v>40</v>
      </c>
      <c r="Q453" s="20">
        <v>0</v>
      </c>
      <c r="R453" s="29">
        <v>0</v>
      </c>
      <c r="U453" s="29">
        <v>1</v>
      </c>
      <c r="Z453" s="33">
        <v>18</v>
      </c>
      <c r="AJ453" s="26" t="str">
        <f t="shared" si="15"/>
        <v xml:space="preserve">|BGCOLOR(#F5F5F5):Enkidu Chief|指揮官|&amp;ref(Nation/C_Gold.jpg,nolink,25x25,Gold);45&amp;ref(Nation/C_Resource.jpg,nolink,25x25,Resource);4&amp;ref(Nation/C_Command.jpg,nolink,25x25,Commander Point);1|&amp;ref(Nation/R_Foreign.jpg,nolink,25x25,Non-Fort Land);||&amp;ref(Nation/Squad.jpg,nolink,25x25,Squad);2&amp;ref(Nation/LivingLead.jpg,nolink,25x25,Leadership);40&amp;ref(Item/Beastmaster.jpg,nolink,25x25,Beastmaster (+1));|18|
|~|&gt;|&gt;|&gt;|&gt;|&gt;|BGCOLOR(#F5F5F5):動物の指揮が得意な指揮官。装備は貧相|
</v>
      </c>
    </row>
    <row r="454" spans="1:36" x14ac:dyDescent="0.15">
      <c r="A454" t="str">
        <f t="shared" si="16"/>
        <v>-</v>
      </c>
      <c r="B454" t="s">
        <v>2893</v>
      </c>
      <c r="C454" t="s">
        <v>7836</v>
      </c>
      <c r="D454" t="s">
        <v>7796</v>
      </c>
      <c r="E454" t="s">
        <v>7822</v>
      </c>
      <c r="F454">
        <v>275</v>
      </c>
      <c r="G454">
        <v>2</v>
      </c>
      <c r="H454">
        <v>2</v>
      </c>
      <c r="I454" t="s">
        <v>7820</v>
      </c>
      <c r="J454" t="s">
        <v>7802</v>
      </c>
      <c r="L454" t="s">
        <v>7823</v>
      </c>
      <c r="N454" t="s">
        <v>7824</v>
      </c>
      <c r="O454" s="24">
        <v>1</v>
      </c>
      <c r="P454" s="20">
        <v>10</v>
      </c>
      <c r="Q454" s="21" t="s">
        <v>7825</v>
      </c>
      <c r="R454" s="29" t="s">
        <v>7826</v>
      </c>
      <c r="U454" s="29">
        <v>2</v>
      </c>
      <c r="Z454" s="33">
        <v>18</v>
      </c>
      <c r="AJ454" s="26" t="str">
        <f t="shared" si="15"/>
        <v xml:space="preserve">|BGCOLOR(#F5F5F5):Enkidu Shaman|魔術師|&amp;ref(Nation/C_Gold.jpg,nolink,25x25,Gold);275&amp;ref(Nation/C_Resource.jpg,nolink,25x25,Resource);2&amp;ref(Nation/C_Command.jpg,nolink,25x25,Commander Point);2|&amp;ref(Nation/R_Foreign.jpg,nolink,25x25,Non-Fort Land);|&amp;ref(Spell/P_Research.jpg,nolink,25x25,Lab Needed);|&amp;ref(Nation/Squad.jpg,nolink,25x25,Squad);1&amp;ref(Nation/LivingLead.jpg,nolink,25x25,Leadership);10&amp;ref(Nation/MagicLead.jpg,nolink,25x25,Magic Leadership);30+&amp;ref(Nation/UndeadLead.jpg,nolink,25x25,Undead Leadership);0+&amp;ref(Item/Beastmaster.jpg,nolink,25x25,Beastmaster (+2));|18|
|~|&gt;|&gt;|&gt;|&gt;|&gt;|BGCOLOR(#F5F5F5):緑、地などの魔法技能を持つ。要塞外の雇用としては驚異の魔力|
</v>
      </c>
    </row>
    <row r="455" spans="1:36" x14ac:dyDescent="0.15">
      <c r="A455" t="str">
        <f t="shared" si="16"/>
        <v>-</v>
      </c>
      <c r="B455" t="s">
        <v>2893</v>
      </c>
      <c r="C455" t="s">
        <v>7836</v>
      </c>
      <c r="D455" t="s">
        <v>7796</v>
      </c>
      <c r="E455" t="s">
        <v>7827</v>
      </c>
      <c r="F455">
        <v>50</v>
      </c>
      <c r="G455">
        <v>4</v>
      </c>
      <c r="H455">
        <v>1</v>
      </c>
      <c r="I455" t="s">
        <v>7828</v>
      </c>
      <c r="L455" t="s">
        <v>7796</v>
      </c>
      <c r="N455" t="s">
        <v>7829</v>
      </c>
      <c r="O455" s="24">
        <v>2</v>
      </c>
      <c r="P455" s="20">
        <v>40</v>
      </c>
      <c r="Q455" s="20">
        <v>0</v>
      </c>
      <c r="R455" s="29">
        <v>0</v>
      </c>
      <c r="Z455" s="33">
        <v>18</v>
      </c>
      <c r="AA455" s="21">
        <v>40</v>
      </c>
      <c r="AE455" s="21" t="s">
        <v>7830</v>
      </c>
      <c r="AJ455" s="26" t="str">
        <f t="shared" si="15"/>
        <v xml:space="preserve">|BGCOLOR(#F5F5F5):Enkidu Hunter Chief|指揮官|&amp;ref(Nation/C_Gold.jpg,nolink,25x25,Gold);50&amp;ref(Nation/C_Resource.jpg,nolink,25x25,Resource);4&amp;ref(Nation/C_Command.jpg,nolink,25x25,Commander Point);1|&amp;ref(Nation/R_Swamp.jpg,nolink,25x25,Any Swamp);||&amp;ref(Nation/Squad.jpg,nolink,25x25,Squad);2&amp;ref(Nation/LivingLead.jpg,nolink,25x25,Leadership);40|18&amp;ref(Nation/Stealthy.jpg,nolink,25x25,Stealthy (40));&amp;ref(Nation/Swamp-Survival.jpg,nolink,25x25,Swamp Survival);|
|~|&gt;|&gt;|&gt;|&gt;|&gt;|BGCOLOR(#F5F5F5):隠密行動可能な指揮官。狂戦士のため負傷すると突撃する|
</v>
      </c>
    </row>
    <row r="456" spans="1:36" x14ac:dyDescent="0.15">
      <c r="A456" t="str">
        <f t="shared" si="16"/>
        <v>-</v>
      </c>
      <c r="B456" t="s">
        <v>2893</v>
      </c>
      <c r="C456" t="s">
        <v>7836</v>
      </c>
      <c r="D456" t="s">
        <v>7796</v>
      </c>
      <c r="E456" t="s">
        <v>7831</v>
      </c>
      <c r="F456">
        <v>60</v>
      </c>
      <c r="G456">
        <v>2</v>
      </c>
      <c r="H456">
        <v>1</v>
      </c>
      <c r="I456" t="s">
        <v>7828</v>
      </c>
      <c r="L456" t="s">
        <v>7796</v>
      </c>
      <c r="N456" t="s">
        <v>7832</v>
      </c>
      <c r="O456" s="24">
        <v>2</v>
      </c>
      <c r="P456" s="20">
        <v>40</v>
      </c>
      <c r="Q456" s="20">
        <v>0</v>
      </c>
      <c r="R456" s="29">
        <v>0</v>
      </c>
      <c r="Z456" s="33">
        <v>18</v>
      </c>
      <c r="AA456" s="21">
        <v>40</v>
      </c>
      <c r="AE456" s="21" t="s">
        <v>7830</v>
      </c>
      <c r="AJ456" s="26" t="str">
        <f t="shared" si="15"/>
        <v xml:space="preserve">|BGCOLOR(#F5F5F5):Enkidu Head Hunter|指揮官|&amp;ref(Nation/C_Gold.jpg,nolink,25x25,Gold);60&amp;ref(Nation/C_Resource.jpg,nolink,25x25,Resource);2&amp;ref(Nation/C_Command.jpg,nolink,25x25,Commander Point);1|&amp;ref(Nation/R_Swamp.jpg,nolink,25x25,Any Swamp);||&amp;ref(Nation/Squad.jpg,nolink,25x25,Squad);2&amp;ref(Nation/LivingLead.jpg,nolink,25x25,Leadership);40|18&amp;ref(Nation/Stealthy.jpg,nolink,25x25,Stealthy (40));&amp;ref(Nation/Swamp-Survival.jpg,nolink,25x25,Swamp Survival);|
|~|&gt;|&gt;|&gt;|&gt;|&gt;|BGCOLOR(#F5F5F5):略奪を得意とする指揮官。こちらも気が短い|
</v>
      </c>
    </row>
    <row r="457" spans="1:36" x14ac:dyDescent="0.15">
      <c r="A457" t="str">
        <f t="shared" si="16"/>
        <v>-</v>
      </c>
      <c r="B457" t="s">
        <v>2893</v>
      </c>
      <c r="C457" t="s">
        <v>7836</v>
      </c>
      <c r="D457" t="s">
        <v>7796</v>
      </c>
      <c r="E457" t="s">
        <v>7833</v>
      </c>
      <c r="F457">
        <v>120</v>
      </c>
      <c r="G457">
        <v>2</v>
      </c>
      <c r="H457">
        <v>2</v>
      </c>
      <c r="I457" t="s">
        <v>7828</v>
      </c>
      <c r="J457" t="s">
        <v>7802</v>
      </c>
      <c r="L457" t="s">
        <v>7823</v>
      </c>
      <c r="N457" t="s">
        <v>7834</v>
      </c>
      <c r="O457" s="24">
        <v>1</v>
      </c>
      <c r="P457" s="20">
        <v>10</v>
      </c>
      <c r="Q457" s="21" t="s">
        <v>7835</v>
      </c>
      <c r="R457" s="29" t="s">
        <v>7825</v>
      </c>
      <c r="Z457" s="33">
        <v>18</v>
      </c>
      <c r="AE457" s="21" t="s">
        <v>7830</v>
      </c>
      <c r="AJ457" s="26" t="str">
        <f t="shared" si="15"/>
        <v xml:space="preserve">|BGCOLOR(#F5F5F5):Enkidu Bone Reader|魔術師|&amp;ref(Nation/C_Gold.jpg,nolink,25x25,Gold);120&amp;ref(Nation/C_Resource.jpg,nolink,25x25,Resource);2&amp;ref(Nation/C_Command.jpg,nolink,25x25,Commander Point);2|&amp;ref(Nation/R_Swamp.jpg,nolink,25x25,Any Swamp);|&amp;ref(Spell/P_Research.jpg,nolink,25x25,Lab Needed);|&amp;ref(Nation/Squad.jpg,nolink,25x25,Squad);1&amp;ref(Nation/LivingLead.jpg,nolink,25x25,Leadership);10&amp;ref(Nation/MagicLead.jpg,nolink,25x25,Magic Leadership);5+&amp;ref(Nation/UndeadLead.jpg,nolink,25x25,Undead Leadership);30+|18&amp;ref(Nation/Swamp-Survival.jpg,nolink,25x25,Swamp Survival);|
|~|&gt;|&gt;|&gt;|&gt;|&gt;|BGCOLOR(#F5F5F5):地、死などの魔法技能を持つ。占師でもある|
</v>
      </c>
    </row>
    <row r="458" spans="1:36" x14ac:dyDescent="0.15">
      <c r="A458" t="str">
        <f t="shared" si="16"/>
        <v>-</v>
      </c>
      <c r="B458" t="s">
        <v>2893</v>
      </c>
      <c r="C458" t="s">
        <v>7836</v>
      </c>
      <c r="D458" t="s">
        <v>7796</v>
      </c>
      <c r="E458" t="s">
        <v>7867</v>
      </c>
      <c r="F458">
        <v>45</v>
      </c>
      <c r="G458">
        <v>10</v>
      </c>
      <c r="H458">
        <v>1</v>
      </c>
      <c r="I458" t="s">
        <v>7868</v>
      </c>
      <c r="L458" t="s">
        <v>7796</v>
      </c>
      <c r="N458" t="s">
        <v>7872</v>
      </c>
      <c r="O458" s="24">
        <v>2</v>
      </c>
      <c r="P458" s="20">
        <v>40</v>
      </c>
      <c r="Q458" s="20">
        <v>0</v>
      </c>
      <c r="R458" s="29">
        <v>0</v>
      </c>
      <c r="Z458" s="33">
        <v>20</v>
      </c>
      <c r="AD458" s="21" t="s">
        <v>7869</v>
      </c>
      <c r="AJ458" s="26" t="str">
        <f t="shared" si="15"/>
        <v xml:space="preserve">|BGCOLOR(#F5F5F5):Kulullu Commander|指揮官|&amp;ref(Nation/C_Gold.jpg,nolink,25x25,Gold);45&amp;ref(Nation/C_Resource.jpg,nolink,25x25,Resource);10&amp;ref(Nation/C_Command.jpg,nolink,25x25,Commander Point);1|&amp;ref(Nation/R_UW-Fort.jpg,nolink,25x25,Underwater Fortress);||&amp;ref(Nation/Squad.jpg,nolink,25x25,Squad);2&amp;ref(Nation/LivingLead.jpg,nolink,25x25,Leadership);40|20&amp;ref(Nation/Aquatic.jpg,nolink,25x25,Aquatic);|
|~|&gt;|&gt;|&gt;|&gt;|&gt;|BGCOLOR(#F5F5F5):水棲指揮官。自力では海から出られないが行軍は早い|
</v>
      </c>
    </row>
    <row r="459" spans="1:36" x14ac:dyDescent="0.15">
      <c r="A459" t="str">
        <f t="shared" si="16"/>
        <v>-</v>
      </c>
      <c r="B459" t="s">
        <v>2893</v>
      </c>
      <c r="C459" t="s">
        <v>7836</v>
      </c>
      <c r="D459" t="s">
        <v>7796</v>
      </c>
      <c r="E459" t="s">
        <v>7870</v>
      </c>
      <c r="F459">
        <v>145</v>
      </c>
      <c r="G459">
        <v>10</v>
      </c>
      <c r="H459">
        <v>2</v>
      </c>
      <c r="I459" t="s">
        <v>7868</v>
      </c>
      <c r="J459" t="s">
        <v>7802</v>
      </c>
      <c r="K459" t="s">
        <v>7802</v>
      </c>
      <c r="L459" t="s">
        <v>7801</v>
      </c>
      <c r="M459" t="s">
        <v>7804</v>
      </c>
      <c r="N459" t="s">
        <v>7871</v>
      </c>
      <c r="O459" s="24">
        <v>3</v>
      </c>
      <c r="P459" s="20">
        <v>80</v>
      </c>
      <c r="Q459" s="20">
        <v>5</v>
      </c>
      <c r="R459" s="29">
        <v>0</v>
      </c>
      <c r="Z459" s="33">
        <v>20</v>
      </c>
      <c r="AD459" s="21" t="s">
        <v>7869</v>
      </c>
      <c r="AJ459" s="26" t="str">
        <f t="shared" si="15"/>
        <v xml:space="preserve">|BGCOLOR(#F5F5F5):Kulullu King|聖職者&amp;ref(Nation/Sacred.jpg,nolink,25x25,Sacred);|&amp;ref(Nation/C_Gold.jpg,nolink,25x25,Gold);145&amp;ref(Nation/C_Resource.jpg,nolink,25x25,Resource);10&amp;ref(Nation/C_Command.jpg,nolink,25x25,Commander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Leadership);5|20&amp;ref(Nation/Aquatic.jpg,nolink,25x25,Aquatic);|
|~|&gt;|&gt;|&gt;|&gt;|&gt;|BGCOLOR(#F5F5F5):レベル2の聖職者。水の魔法を持ち水棲上位指揮官も兼任|
</v>
      </c>
    </row>
    <row r="460" spans="1:36" x14ac:dyDescent="0.15">
      <c r="A460" t="str">
        <f t="shared" si="16"/>
        <v>-</v>
      </c>
      <c r="B460" t="s">
        <v>2893</v>
      </c>
      <c r="C460" t="s">
        <v>7836</v>
      </c>
      <c r="D460" t="s">
        <v>7796</v>
      </c>
      <c r="E460" t="s">
        <v>11821</v>
      </c>
      <c r="F460">
        <v>195</v>
      </c>
      <c r="G460">
        <v>1</v>
      </c>
      <c r="H460">
        <v>2</v>
      </c>
      <c r="I460" t="s">
        <v>7868</v>
      </c>
      <c r="J460" t="s">
        <v>7802</v>
      </c>
      <c r="K460" t="s">
        <v>7811</v>
      </c>
      <c r="L460" t="s">
        <v>7801</v>
      </c>
      <c r="M460" t="s">
        <v>7804</v>
      </c>
      <c r="N460" t="s">
        <v>7873</v>
      </c>
      <c r="O460" s="24">
        <v>2</v>
      </c>
      <c r="P460" s="20">
        <v>40</v>
      </c>
      <c r="Q460" s="20" t="s">
        <v>7874</v>
      </c>
      <c r="R460" s="29">
        <v>0</v>
      </c>
      <c r="Z460" s="33">
        <v>22</v>
      </c>
      <c r="AD460" s="21" t="s">
        <v>7869</v>
      </c>
      <c r="AJ460" s="26" t="str">
        <f t="shared" si="15"/>
        <v xml:space="preserve">|BGCOLOR(#F5F5F5):Kuliltu Queen|聖職者&amp;ref(Nation/Sacred.jpg,nolink,25x25,Sacred);|&amp;ref(Nation/C_Gold.jpg,nolink,25x25,Gold);195&amp;ref(Nation/C_Resource.jpg,nolink,25x25,Resource);1&amp;ref(Nation/C_Command.jpg,nolink,25x25,Commander Point);2|&amp;ref(Nation/R_UW-Fort.jpg,nolink,25x25,Underwater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Leadership);15+|22&amp;ref(Nation/Aquatic.jpg,nolink,25x25,Aquatic);|
|~|&gt;|&gt;|&gt;|&gt;|&gt;|BGCOLOR(#F5F5F5):レベル2の聖職者。水、緑などの魔法技能を持つ|
</v>
      </c>
    </row>
    <row r="461" spans="1:36" x14ac:dyDescent="0.15">
      <c r="A461" t="str">
        <f t="shared" si="16"/>
        <v>EA Ur 指揮官 E</v>
      </c>
      <c r="B461" t="s">
        <v>2893</v>
      </c>
      <c r="C461" t="s">
        <v>7836</v>
      </c>
      <c r="D461" t="s">
        <v>7796</v>
      </c>
      <c r="E461" t="s">
        <v>7875</v>
      </c>
      <c r="F461">
        <v>190</v>
      </c>
      <c r="G461">
        <v>1</v>
      </c>
      <c r="H461">
        <v>2</v>
      </c>
      <c r="I461" t="s">
        <v>7868</v>
      </c>
      <c r="J461" t="s">
        <v>7802</v>
      </c>
      <c r="L461" t="s">
        <v>7823</v>
      </c>
      <c r="N461" t="s">
        <v>7876</v>
      </c>
      <c r="O461" s="24">
        <v>2</v>
      </c>
      <c r="P461" s="20">
        <v>40</v>
      </c>
      <c r="Q461" s="20" t="s">
        <v>7874</v>
      </c>
      <c r="R461" s="29">
        <v>0</v>
      </c>
      <c r="Z461" s="33">
        <v>22</v>
      </c>
      <c r="AD461" s="20" t="s">
        <v>7877</v>
      </c>
      <c r="AJ461" s="26" t="str">
        <f t="shared" si="15"/>
        <v xml:space="preserve">|BGCOLOR(#F5F5F5):Kulullu Sage|魔術師|&amp;ref(Nation/C_Gold.jpg,nolink,25x25,Gold);190&amp;ref(Nation/C_Resource.jpg,nolink,25x25,Resource);1&amp;ref(Nation/C_Command.jpg,nolink,25x25,Commander Point);2|&amp;ref(Nation/R_UW-Fort.jpg,nolink,25x25,Underwater Fortress);|&amp;ref(Spell/P_Research.jpg,nolink,25x25,Lab Needed);|&amp;ref(Nation/Squad.jpg,nolink,25x25,Squad);2&amp;ref(Nation/LivingLead.jpg,nolink,25x25,Leadership);40&amp;ref(Nation/MagicLead.jpg,nolink,25x25,Magic Leadership);15+|22&amp;ref(Nation/Aquatic.jpg,nolink,25x25,Aquatic);|
|~|&gt;|&gt;|&gt;|&gt;|&gt;|BGCOLOR(#F5F5F5):水などの魔法技能を持つ。研究が得意|
</v>
      </c>
    </row>
    <row r="462" spans="1:36" x14ac:dyDescent="0.15">
      <c r="A462" t="str">
        <f>IF(D462&lt;&gt;D457,B462&amp;" "&amp;C462&amp;" "&amp;D462&amp;" S",IF(D462&lt;&gt;D463,B462&amp;" "&amp;C462&amp;" "&amp;D462&amp;" E","-"))</f>
        <v>EA Ur 兵士 S</v>
      </c>
      <c r="B462" t="s">
        <v>2893</v>
      </c>
      <c r="C462" t="s">
        <v>7836</v>
      </c>
      <c r="D462" t="s">
        <v>7837</v>
      </c>
      <c r="E462" t="s">
        <v>7838</v>
      </c>
      <c r="F462">
        <v>16</v>
      </c>
      <c r="G462">
        <v>7</v>
      </c>
      <c r="H462">
        <v>9</v>
      </c>
      <c r="I462" t="s">
        <v>7795</v>
      </c>
      <c r="L462" t="s">
        <v>7839</v>
      </c>
      <c r="N462" t="s">
        <v>7840</v>
      </c>
      <c r="P462" s="20">
        <v>1</v>
      </c>
      <c r="Z462" s="33">
        <v>16</v>
      </c>
      <c r="AJ462" s="26" t="str">
        <f t="shared" si="15"/>
        <v xml:space="preserve">|BGCOLOR(#F5F5F5):Enkidu Soldier|歩兵|&amp;ref(Nation/C_Gold.jpg,nolink,25x25,Gold);16&amp;ref(Nation/C_Resource.jpg,nolink,25x25,Resource);7&amp;ref(Nation/C_Recruitment.jpg,nolink,25x25,Recruitment Point);9|&amp;ref(Nation/R_Fort.jpg,nolink,25x25,Land Fortress);||&amp;ref(Nation/LivingLead.jpg,nolink,25x25,Living);|16|
|~|&gt;|&gt;|&gt;|&gt;|&gt;|BGCOLOR(#F5F5F5):斧と盾を持つ軽歩兵。大型なだけに攻撃力は高い|
</v>
      </c>
    </row>
    <row r="463" spans="1:36" x14ac:dyDescent="0.15">
      <c r="A463" t="str">
        <f t="shared" si="16"/>
        <v>-</v>
      </c>
      <c r="B463" t="s">
        <v>2893</v>
      </c>
      <c r="C463" t="s">
        <v>7836</v>
      </c>
      <c r="D463" t="s">
        <v>7837</v>
      </c>
      <c r="E463" t="s">
        <v>7841</v>
      </c>
      <c r="F463">
        <v>35</v>
      </c>
      <c r="G463">
        <v>2</v>
      </c>
      <c r="H463">
        <v>21</v>
      </c>
      <c r="I463" t="s">
        <v>7795</v>
      </c>
      <c r="L463" t="s">
        <v>7842</v>
      </c>
      <c r="N463" t="s">
        <v>7843</v>
      </c>
      <c r="P463" s="20">
        <v>1</v>
      </c>
      <c r="Z463" s="33">
        <v>16</v>
      </c>
      <c r="AJ463" s="26" t="str">
        <f t="shared" si="15"/>
        <v xml:space="preserve">|BGCOLOR(#F5F5F5):Enkidu Horn Blower|旗手|&amp;ref(Nation/C_Gold.jpg,nolink,25x25,Gold);35&amp;ref(Nation/C_Resource.jpg,nolink,25x25,Resource);2&amp;ref(Nation/C_Recruitment.jpg,nolink,25x25,Recruitment Point);21|&amp;ref(Nation/R_Fort.jpg,nolink,25x25,Land Fortress);||&amp;ref(Nation/LivingLead.jpg,nolink,25x25,Living);|16|
|~|&gt;|&gt;|&gt;|&gt;|&gt;|BGCOLOR(#F5F5F5):所属部隊の士気を高める軍楽隊。戦闘力は低い|
</v>
      </c>
    </row>
    <row r="464" spans="1:36" x14ac:dyDescent="0.15">
      <c r="A464" t="str">
        <f t="shared" si="16"/>
        <v>-</v>
      </c>
      <c r="B464" t="s">
        <v>2893</v>
      </c>
      <c r="C464" t="s">
        <v>7836</v>
      </c>
      <c r="D464" t="s">
        <v>7837</v>
      </c>
      <c r="E464" t="s">
        <v>7844</v>
      </c>
      <c r="F464">
        <v>16</v>
      </c>
      <c r="G464">
        <v>13</v>
      </c>
      <c r="H464">
        <v>9</v>
      </c>
      <c r="I464" t="s">
        <v>7795</v>
      </c>
      <c r="L464" t="s">
        <v>7839</v>
      </c>
      <c r="N464" t="s">
        <v>7845</v>
      </c>
      <c r="P464" s="20">
        <v>1</v>
      </c>
      <c r="Z464" s="33">
        <v>14</v>
      </c>
      <c r="AJ464" s="26" t="str">
        <f t="shared" si="15"/>
        <v xml:space="preserve">|BGCOLOR(#F5F5F5):Enkidu Spear Guard|歩兵|&amp;ref(Nation/C_Gold.jpg,nolink,25x25,Gold);16&amp;ref(Nation/C_Resource.jpg,nolink,25x25,Resource);13&amp;ref(Nation/C_Recruitment.jpg,nolink,25x25,Recruitment Point);9|&amp;ref(Nation/R_Fort.jpg,nolink,25x25,Land Fortress);||&amp;ref(Nation/LivingLead.jpg,nolink,25x25,Living);|14|
|~|&gt;|&gt;|&gt;|&gt;|&gt;|BGCOLOR(#F5F5F5):槍と盾を持つ軽歩兵。鎧はあつが兜は着けていない|
</v>
      </c>
    </row>
    <row r="465" spans="1:36" x14ac:dyDescent="0.15">
      <c r="A465" t="str">
        <f t="shared" si="16"/>
        <v>-</v>
      </c>
      <c r="B465" t="s">
        <v>2893</v>
      </c>
      <c r="C465" t="s">
        <v>7836</v>
      </c>
      <c r="D465" t="s">
        <v>7837</v>
      </c>
      <c r="E465" t="s">
        <v>7846</v>
      </c>
      <c r="F465">
        <v>19</v>
      </c>
      <c r="G465">
        <v>13</v>
      </c>
      <c r="H465">
        <v>13</v>
      </c>
      <c r="I465" t="s">
        <v>7795</v>
      </c>
      <c r="L465" t="s">
        <v>7839</v>
      </c>
      <c r="N465" t="s">
        <v>7847</v>
      </c>
      <c r="P465" s="20">
        <v>1</v>
      </c>
      <c r="Z465" s="33">
        <v>14</v>
      </c>
      <c r="AJ465" s="26" t="str">
        <f t="shared" si="15"/>
        <v xml:space="preserve">|BGCOLOR(#F5F5F5):Ur-Guard|歩兵|&amp;ref(Nation/C_Gold.jpg,nolink,25x25,Gold);19&amp;ref(Nation/C_Resource.jpg,nolink,25x25,Resource);13&amp;ref(Nation/C_Recruitment.jpg,nolink,25x25,Recruitment Point);13|&amp;ref(Nation/R_Fort.jpg,nolink,25x25,Land Fortress);||&amp;ref(Nation/LivingLead.jpg,nolink,25x25,Living);|14|
|~|&gt;|&gt;|&gt;|&gt;|&gt;|BGCOLOR(#F5F5F5):斧と盾を持つ軽歩兵。要塞の防衛を得意とする|
</v>
      </c>
    </row>
    <row r="466" spans="1:36" x14ac:dyDescent="0.15">
      <c r="A466" t="str">
        <f t="shared" si="16"/>
        <v>-</v>
      </c>
      <c r="B466" t="s">
        <v>2893</v>
      </c>
      <c r="C466" t="s">
        <v>7836</v>
      </c>
      <c r="D466" t="s">
        <v>7837</v>
      </c>
      <c r="E466" t="s">
        <v>7848</v>
      </c>
      <c r="F466">
        <v>29</v>
      </c>
      <c r="G466">
        <v>17</v>
      </c>
      <c r="H466">
        <v>18</v>
      </c>
      <c r="I466" t="s">
        <v>7814</v>
      </c>
      <c r="K466" t="s">
        <v>7802</v>
      </c>
      <c r="L466" t="s">
        <v>7839</v>
      </c>
      <c r="M466" t="s">
        <v>7804</v>
      </c>
      <c r="N466" t="s">
        <v>7849</v>
      </c>
      <c r="P466" s="20">
        <v>1</v>
      </c>
      <c r="Z466" s="33">
        <v>12</v>
      </c>
      <c r="AJ466" s="26" t="str">
        <f t="shared" si="15"/>
        <v xml:space="preserve">|BGCOLOR(#F5F5F5):Enki's Chosen|歩兵&amp;ref(Nation/Sacred.jpg,nolink,25x25,Sacred);|&amp;ref(Nation/C_Gold.jpg,nolink,25x25,Gold);29&amp;ref(Nation/C_Resource.jpg,nolink,25x25,Resource);17&amp;ref(Nation/C_Recruitment.jpg,nolink,25x25,Recruitment Point);18|&amp;ref(Nation/R_Capital.jpg,nolink,25x25,National Capital);|&amp;ref(Spell/P_Holy.jpg,nolink,25x25,Temple Needed);|&amp;ref(Nation/LivingLead.jpg,nolink,25x25,Living);|12|
|~|&gt;|&gt;|&gt;|&gt;|&gt;|BGCOLOR(#F5F5F5):斧と盾を持つ歩兵。護衛も得意だが頭はお留守なまま|
</v>
      </c>
    </row>
    <row r="467" spans="1:36" x14ac:dyDescent="0.15">
      <c r="A467" t="str">
        <f t="shared" si="16"/>
        <v>-</v>
      </c>
      <c r="B467" t="s">
        <v>2893</v>
      </c>
      <c r="C467" t="s">
        <v>7836</v>
      </c>
      <c r="D467" t="s">
        <v>7837</v>
      </c>
      <c r="E467" t="s">
        <v>7850</v>
      </c>
      <c r="F467">
        <v>150</v>
      </c>
      <c r="G467">
        <v>1</v>
      </c>
      <c r="H467">
        <v>50</v>
      </c>
      <c r="I467" t="s">
        <v>7851</v>
      </c>
      <c r="K467" t="s">
        <v>7802</v>
      </c>
      <c r="L467" t="s">
        <v>7852</v>
      </c>
      <c r="M467" t="s">
        <v>7804</v>
      </c>
      <c r="N467" t="s">
        <v>7853</v>
      </c>
      <c r="P467" s="20">
        <v>1</v>
      </c>
      <c r="Z467" s="33">
        <v>20</v>
      </c>
      <c r="AE467" s="21" t="s">
        <v>7830</v>
      </c>
      <c r="AJ467" s="26" t="str">
        <f t="shared" si="15"/>
        <v xml:space="preserve">|BGCOLOR(#F5F5F5):Mushussu|魔獣&amp;ref(Nation/Sacred.jpg,nolink,25x25,Sacred);|&amp;ref(Nation/C_Gold.jpg,nolink,25x25,Gold);150&amp;ref(Nation/C_Resource.jpg,nolink,25x25,Resource);1&amp;ref(Nation/C_Recruitment.jpg,nolink,25x25,Recruitment Point);50|1/&amp;ref(Nation/R_Capital.jpg,nolink,25x25,National Capital);|&amp;ref(Spell/P_Holy.jpg,nolink,25x25,Temple Needed);|&amp;ref(Nation/LivingLead.jpg,nolink,25x25,Living);|20&amp;ref(Nation/Swamp-Survival.jpg,nolink,25x25,Swamp Survival);|
|~|&gt;|&gt;|&gt;|&gt;|&gt;|BGCOLOR(#F5F5F5):高い戦闘力を持つ聖獣。数は出ないが扱いは容易|
</v>
      </c>
    </row>
    <row r="468" spans="1:36" x14ac:dyDescent="0.15">
      <c r="A468" t="str">
        <f t="shared" si="16"/>
        <v>-</v>
      </c>
      <c r="B468" t="s">
        <v>2893</v>
      </c>
      <c r="C468" t="s">
        <v>7836</v>
      </c>
      <c r="D468" t="s">
        <v>7837</v>
      </c>
      <c r="E468" t="s">
        <v>7854</v>
      </c>
      <c r="F468">
        <v>16</v>
      </c>
      <c r="G468">
        <v>2</v>
      </c>
      <c r="H468">
        <v>9</v>
      </c>
      <c r="I468" t="s">
        <v>7820</v>
      </c>
      <c r="L468" t="s">
        <v>7839</v>
      </c>
      <c r="N468" t="s">
        <v>7855</v>
      </c>
      <c r="P468" s="20">
        <v>1</v>
      </c>
      <c r="Z468" s="33">
        <v>16</v>
      </c>
      <c r="AJ468" s="26" t="str">
        <f t="shared" si="15"/>
        <v xml:space="preserve">|BGCOLOR(#F5F5F5):Enkidu|歩兵|&amp;ref(Nation/C_Gold.jpg,nolink,25x25,Gold);16&amp;ref(Nation/C_Resource.jpg,nolink,25x25,Resource);2&amp;ref(Nation/C_Recruitment.jpg,nolink,25x25,Recruitment Point);9|&amp;ref(Nation/R_Foreign.jpg,nolink,25x25,Non-Fort Land);||&amp;ref(Nation/LivingLead.jpg,nolink,25x25,Living);|16|
|~|&gt;|&gt;|&gt;|&gt;|&gt;|BGCOLOR(#F5F5F5):棍棒を持つ軽歩兵。手軽に出せるが装備も貧弱|
</v>
      </c>
    </row>
    <row r="469" spans="1:36" x14ac:dyDescent="0.15">
      <c r="A469" t="str">
        <f t="shared" si="16"/>
        <v>-</v>
      </c>
      <c r="B469" t="s">
        <v>2893</v>
      </c>
      <c r="C469" t="s">
        <v>7836</v>
      </c>
      <c r="D469" t="s">
        <v>7837</v>
      </c>
      <c r="E469" t="s">
        <v>7856</v>
      </c>
      <c r="F469">
        <v>16</v>
      </c>
      <c r="G469">
        <v>7</v>
      </c>
      <c r="H469">
        <v>9</v>
      </c>
      <c r="I469" t="s">
        <v>7820</v>
      </c>
      <c r="L469" t="s">
        <v>7857</v>
      </c>
      <c r="N469" t="s">
        <v>7858</v>
      </c>
      <c r="P469" s="20">
        <v>1</v>
      </c>
      <c r="Z469" s="33">
        <v>16</v>
      </c>
      <c r="AJ469" s="26" t="str">
        <f t="shared" si="15"/>
        <v xml:space="preserve">|BGCOLOR(#F5F5F5):Enkidu Archer|射手|&amp;ref(Nation/C_Gold.jpg,nolink,25x25,Gold);16&amp;ref(Nation/C_Resource.jpg,nolink,25x25,Resource);7&amp;ref(Nation/C_Recruitment.jpg,nolink,25x25,Recruitment Point);9|&amp;ref(Nation/R_Foreign.jpg,nolink,25x25,Non-Fort Land);||&amp;ref(Nation/LivingLead.jpg,nolink,25x25,Living);|16|
|~|&gt;|&gt;|&gt;|&gt;|&gt;|BGCOLOR(#F5F5F5):要塞側には居ない弓兵。長弓を使い威力も高い|
</v>
      </c>
    </row>
    <row r="470" spans="1:36" x14ac:dyDescent="0.15">
      <c r="A470" t="str">
        <f t="shared" si="16"/>
        <v>-</v>
      </c>
      <c r="B470" t="s">
        <v>2893</v>
      </c>
      <c r="C470" t="s">
        <v>7836</v>
      </c>
      <c r="D470" t="s">
        <v>7837</v>
      </c>
      <c r="E470" t="s">
        <v>7859</v>
      </c>
      <c r="F470">
        <v>16</v>
      </c>
      <c r="G470">
        <v>5</v>
      </c>
      <c r="H470">
        <v>9</v>
      </c>
      <c r="I470" t="s">
        <v>7820</v>
      </c>
      <c r="L470" t="s">
        <v>7839</v>
      </c>
      <c r="N470" t="s">
        <v>7860</v>
      </c>
      <c r="P470" s="20">
        <v>1</v>
      </c>
      <c r="Z470" s="33">
        <v>16</v>
      </c>
      <c r="AJ470" s="26" t="str">
        <f t="shared" si="15"/>
        <v xml:space="preserve">|BGCOLOR(#F5F5F5):Enkidu Warrior|歩兵|&amp;ref(Nation/C_Gold.jpg,nolink,25x25,Gold);16&amp;ref(Nation/C_Resource.jpg,nolink,25x25,Resource);5&amp;ref(Nation/C_Recruitment.jpg,nolink,25x25,Recruitment Point);9|&amp;ref(Nation/R_Foreign.jpg,nolink,25x25,Non-Fort Land);||&amp;ref(Nation/LivingLead.jpg,nolink,25x25,Living);|16|
|~|&gt;|&gt;|&gt;|&gt;|&gt;|BGCOLOR(#F5F5F5):槍と盾を持つ軽歩兵。盾がある分は安定している|
</v>
      </c>
    </row>
    <row r="471" spans="1:36" x14ac:dyDescent="0.15">
      <c r="A471" t="str">
        <f t="shared" si="16"/>
        <v>-</v>
      </c>
      <c r="B471" t="s">
        <v>2893</v>
      </c>
      <c r="C471" t="s">
        <v>7836</v>
      </c>
      <c r="D471" t="s">
        <v>7837</v>
      </c>
      <c r="E471" t="s">
        <v>7861</v>
      </c>
      <c r="F471">
        <v>16</v>
      </c>
      <c r="G471">
        <v>5</v>
      </c>
      <c r="H471">
        <v>9</v>
      </c>
      <c r="I471" t="s">
        <v>7820</v>
      </c>
      <c r="L471" t="s">
        <v>7839</v>
      </c>
      <c r="N471" t="s">
        <v>7862</v>
      </c>
      <c r="P471" s="20">
        <v>1</v>
      </c>
      <c r="Z471" s="33">
        <v>16</v>
      </c>
      <c r="AJ471" s="26" t="str">
        <f t="shared" si="15"/>
        <v xml:space="preserve">|BGCOLOR(#F5F5F5):Enkidu Warrior|歩兵|&amp;ref(Nation/C_Gold.jpg,nolink,25x25,Gold);16&amp;ref(Nation/C_Resource.jpg,nolink,25x25,Resource);5&amp;ref(Nation/C_Recruitment.jpg,nolink,25x25,Recruitment Point);9|&amp;ref(Nation/R_Foreign.jpg,nolink,25x25,Non-Fort Land);||&amp;ref(Nation/LivingLead.jpg,nolink,25x25,Living);|16|
|~|&gt;|&gt;|&gt;|&gt;|&gt;|BGCOLOR(#F5F5F5):棍棒と盾を持つ軽歩兵。攻撃力は僅かに勝る|
</v>
      </c>
    </row>
    <row r="472" spans="1:36" x14ac:dyDescent="0.15">
      <c r="A472" t="str">
        <f t="shared" si="16"/>
        <v>-</v>
      </c>
      <c r="B472" t="s">
        <v>2893</v>
      </c>
      <c r="C472" t="s">
        <v>7836</v>
      </c>
      <c r="D472" t="s">
        <v>7837</v>
      </c>
      <c r="E472" t="s">
        <v>7863</v>
      </c>
      <c r="F472">
        <v>16</v>
      </c>
      <c r="G472">
        <v>4</v>
      </c>
      <c r="H472">
        <v>9</v>
      </c>
      <c r="I472" t="s">
        <v>7828</v>
      </c>
      <c r="L472" t="s">
        <v>7839</v>
      </c>
      <c r="N472" t="s">
        <v>7864</v>
      </c>
      <c r="P472" s="20">
        <v>1</v>
      </c>
      <c r="Z472" s="33">
        <v>16</v>
      </c>
      <c r="AA472" s="21">
        <v>40</v>
      </c>
      <c r="AE472" s="21" t="s">
        <v>7830</v>
      </c>
      <c r="AJ472" s="26" t="str">
        <f t="shared" si="15"/>
        <v xml:space="preserve">|BGCOLOR(#F5F5F5):Enkidu Hunter|歩兵|&amp;ref(Nation/C_Gold.jpg,nolink,25x25,Gold);16&amp;ref(Nation/C_Resource.jpg,nolink,25x25,Resource);4&amp;ref(Nation/C_Recruitment.jpg,nolink,25x25,Recruitment Point);9|&amp;ref(Nation/R_Swamp.jpg,nolink,25x25,Any Swamp);||&amp;ref(Nation/LivingLead.jpg,nolink,25x25,Living);|16&amp;ref(Nation/Stealthy.jpg,nolink,25x25,Stealthy (40));&amp;ref(Nation/Swamp-Survival.jpg,nolink,25x25,Swamp Survival);|
|~|&gt;|&gt;|&gt;|&gt;|&gt;|BGCOLOR(#F5F5F5):槍と投槍を持つ軽装狂戦士。脆いが容易には退かない|
</v>
      </c>
    </row>
    <row r="473" spans="1:36" x14ac:dyDescent="0.15">
      <c r="A473" t="str">
        <f t="shared" si="16"/>
        <v>-</v>
      </c>
      <c r="B473" t="s">
        <v>2893</v>
      </c>
      <c r="C473" t="s">
        <v>7836</v>
      </c>
      <c r="D473" t="s">
        <v>7837</v>
      </c>
      <c r="E473" t="s">
        <v>7865</v>
      </c>
      <c r="F473">
        <v>26</v>
      </c>
      <c r="G473">
        <v>4</v>
      </c>
      <c r="H473">
        <v>23</v>
      </c>
      <c r="I473" t="s">
        <v>7828</v>
      </c>
      <c r="L473" t="s">
        <v>7839</v>
      </c>
      <c r="N473" t="s">
        <v>7866</v>
      </c>
      <c r="P473" s="20">
        <v>1</v>
      </c>
      <c r="Z473" s="33">
        <v>16</v>
      </c>
      <c r="AA473" s="21">
        <v>40</v>
      </c>
      <c r="AE473" s="21" t="s">
        <v>7830</v>
      </c>
      <c r="AJ473" s="26" t="str">
        <f t="shared" si="15"/>
        <v xml:space="preserve">|BGCOLOR(#F5F5F5):Enkidu Reaver|歩兵|&amp;ref(Nation/C_Gold.jpg,nolink,25x25,Gold);26&amp;ref(Nation/C_Resource.jpg,nolink,25x25,Resource);4&amp;ref(Nation/C_Recruitment.jpg,nolink,25x25,Recruitment Point);23|&amp;ref(Nation/R_Swamp.jpg,nolink,25x25,Any Swamp);||&amp;ref(Nation/LivingLead.jpg,nolink,25x25,Living);|16&amp;ref(Nation/Stealthy.jpg,nolink,25x25,Stealthy (40));&amp;ref(Nation/Swamp-Survival.jpg,nolink,25x25,Swamp Survival);|
|~|&gt;|&gt;|&gt;|&gt;|&gt;|BGCOLOR(#F5F5F5):斧を持つ軽装狂戦士。戦闘力は高く略奪も得意としている|
</v>
      </c>
    </row>
    <row r="474" spans="1:36" x14ac:dyDescent="0.15">
      <c r="A474" t="str">
        <f t="shared" si="16"/>
        <v>-</v>
      </c>
      <c r="B474" t="s">
        <v>2893</v>
      </c>
      <c r="C474" t="s">
        <v>7836</v>
      </c>
      <c r="D474" t="s">
        <v>7837</v>
      </c>
      <c r="E474" t="s">
        <v>7878</v>
      </c>
      <c r="F474">
        <v>18</v>
      </c>
      <c r="G474">
        <v>2</v>
      </c>
      <c r="H474">
        <v>9</v>
      </c>
      <c r="I474" t="s">
        <v>7868</v>
      </c>
      <c r="L474" t="s">
        <v>7839</v>
      </c>
      <c r="N474" t="s">
        <v>7879</v>
      </c>
      <c r="P474" s="20">
        <v>1</v>
      </c>
      <c r="Z474" s="33">
        <v>20</v>
      </c>
      <c r="AD474" s="21" t="s">
        <v>7869</v>
      </c>
      <c r="AJ474" s="26" t="str">
        <f t="shared" si="15"/>
        <v xml:space="preserve">|BGCOLOR(#F5F5F5):Kulullu|歩兵|&amp;ref(Nation/C_Gold.jpg,nolink,25x25,Gold);18&amp;ref(Nation/C_Resource.jpg,nolink,25x25,Resource);2&amp;ref(Nation/C_Recruitment.jpg,nolink,25x25,Recruitment Point);9|&amp;ref(Nation/R_UW-Fort.jpg,nolink,25x25,Underwater Fortress);||&amp;ref(Nation/LivingLead.jpg,nolink,25x25,Living);|20&amp;ref(Nation/Aquatic.jpg,nolink,25x25,Aquatic);|
|~|&gt;|&gt;|&gt;|&gt;|&gt;|BGCOLOR(#F5F5F5):槍を持つ軽歩兵。水棲のため陸には上がれない|
</v>
      </c>
    </row>
    <row r="475" spans="1:36" x14ac:dyDescent="0.15">
      <c r="A475" t="str">
        <f t="shared" si="16"/>
        <v>EA Ur 兵士 E</v>
      </c>
      <c r="B475" t="s">
        <v>2893</v>
      </c>
      <c r="C475" t="s">
        <v>7836</v>
      </c>
      <c r="D475" t="s">
        <v>7837</v>
      </c>
      <c r="E475" t="s">
        <v>7880</v>
      </c>
      <c r="F475">
        <v>18</v>
      </c>
      <c r="G475">
        <v>10</v>
      </c>
      <c r="H475">
        <v>9</v>
      </c>
      <c r="I475" t="s">
        <v>7868</v>
      </c>
      <c r="L475" t="s">
        <v>7839</v>
      </c>
      <c r="N475" t="s">
        <v>7881</v>
      </c>
      <c r="P475" s="20">
        <v>1</v>
      </c>
      <c r="Z475" s="33">
        <v>18</v>
      </c>
      <c r="AD475" s="21" t="s">
        <v>7869</v>
      </c>
      <c r="AJ475" s="26" t="str">
        <f t="shared" si="15"/>
        <v xml:space="preserve">|BGCOLOR(#F5F5F5):Kulullu Soldier|歩兵|&amp;ref(Nation/C_Gold.jpg,nolink,25x25,Gold);18&amp;ref(Nation/C_Resource.jpg,nolink,25x25,Resource);10&amp;ref(Nation/C_Recruitment.jpg,nolink,25x25,Recruitment Point);9|&amp;ref(Nation/R_UW-Fort.jpg,nolink,25x25,Underwater Fortress);||&amp;ref(Nation/LivingLead.jpg,nolink,25x25,Living);|18&amp;ref(Nation/Aquatic.jpg,nolink,25x25,Aquatic);|
|~|&gt;|&gt;|&gt;|&gt;|&gt;|BGCOLOR(#F5F5F5):槍を持つ歩兵。海中の制圧や維持の助けにはなる|
</v>
      </c>
    </row>
    <row r="476" spans="1:36" x14ac:dyDescent="0.15">
      <c r="A476" t="str">
        <f t="shared" si="16"/>
        <v>EA Berytos 指揮官 S</v>
      </c>
      <c r="B476" t="s">
        <v>2893</v>
      </c>
      <c r="C476" t="s">
        <v>7986</v>
      </c>
      <c r="D476" t="s">
        <v>7796</v>
      </c>
      <c r="E476" t="s">
        <v>7966</v>
      </c>
      <c r="F476">
        <v>25</v>
      </c>
      <c r="G476">
        <v>3</v>
      </c>
      <c r="H476">
        <v>1</v>
      </c>
      <c r="I476" t="s">
        <v>7795</v>
      </c>
      <c r="L476" t="s">
        <v>7791</v>
      </c>
      <c r="N476" t="s">
        <v>7967</v>
      </c>
      <c r="O476" s="24">
        <v>0</v>
      </c>
      <c r="P476" s="20">
        <v>0</v>
      </c>
      <c r="Q476" s="21">
        <v>0</v>
      </c>
      <c r="R476" s="29">
        <v>0</v>
      </c>
      <c r="Z476" s="33">
        <v>16</v>
      </c>
      <c r="AD476" s="21" t="s">
        <v>7968</v>
      </c>
      <c r="AJ476" s="26" t="str">
        <f t="shared" si="15"/>
        <v xml:space="preserve">|BGCOLOR(#F5F5F5):Berytian Scout|斥候|&amp;ref(Nation/C_Gold.jpg,nolink,25x25,Gold);25&amp;ref(Nation/C_Resource.jpg,nolink,25x25,Resource);3&amp;ref(Nation/C_Command.jpg,nolink,25x25,Commander Point);1|&amp;ref(Nation/R_Fort.jpg,nolink,25x25,Land Fortress);|||16|
|~|&gt;|&gt;|&gt;|&gt;|&gt;|BGCOLOR(#F5F5F5):若干資源消費が小さい斥候。大きな差はない|
</v>
      </c>
    </row>
    <row r="477" spans="1:36" x14ac:dyDescent="0.15">
      <c r="A477" t="str">
        <f t="shared" si="16"/>
        <v>-</v>
      </c>
      <c r="B477" t="s">
        <v>2893</v>
      </c>
      <c r="C477" t="s">
        <v>7986</v>
      </c>
      <c r="D477" t="s">
        <v>7796</v>
      </c>
      <c r="E477" t="s">
        <v>7969</v>
      </c>
      <c r="F477">
        <v>100</v>
      </c>
      <c r="G477">
        <v>17</v>
      </c>
      <c r="H477">
        <v>1</v>
      </c>
      <c r="I477" t="s">
        <v>7795</v>
      </c>
      <c r="L477" t="s">
        <v>7796</v>
      </c>
      <c r="N477" t="s">
        <v>7970</v>
      </c>
      <c r="O477" s="24">
        <v>3</v>
      </c>
      <c r="P477" s="20">
        <v>80</v>
      </c>
      <c r="Q477" s="21">
        <v>0</v>
      </c>
      <c r="R477" s="29">
        <v>0</v>
      </c>
      <c r="Z477" s="33">
        <v>12</v>
      </c>
      <c r="AH477" s="21">
        <v>2999</v>
      </c>
      <c r="AJ477" s="26" t="str">
        <f t="shared" si="15"/>
        <v xml:space="preserve">|BGCOLOR(#F5F5F5):Berytian Captain|指揮官|&amp;ref(Nation/C_Gold.jpg,nolink,25x25,Gold);100&amp;ref(Nation/C_Resource.jpg,nolink,25x25,Resource);17&amp;ref(Nation/C_Command.jpg,nolink,25x25,Commander Point);1|&amp;ref(Nation/R_Fort.jpg,nolink,25x25,Land Fortress);||&amp;ref(Nation/Squad.jpg,nolink,25x25,Squad);3&amp;ref(Nation/LivingLead.jpg,nolink,25x25,Leadership);80|12&amp;ref(Nation/Sailing.jpg,nolink,25x25,Sailing (size points 999, max size 2));|
|~|&gt;|&gt;|&gt;|&gt;|&gt;|BGCOLOR(#F5F5F5):標準的な指揮官。航海技能も保有する|
</v>
      </c>
    </row>
    <row r="478" spans="1:36" x14ac:dyDescent="0.15">
      <c r="A478" t="str">
        <f t="shared" si="16"/>
        <v>-</v>
      </c>
      <c r="B478" t="s">
        <v>2893</v>
      </c>
      <c r="C478" t="s">
        <v>7986</v>
      </c>
      <c r="D478" t="s">
        <v>7796</v>
      </c>
      <c r="E478" t="s">
        <v>7971</v>
      </c>
      <c r="F478">
        <v>140</v>
      </c>
      <c r="G478">
        <v>2</v>
      </c>
      <c r="H478">
        <v>2</v>
      </c>
      <c r="I478" t="s">
        <v>7795</v>
      </c>
      <c r="J478" t="s">
        <v>7802</v>
      </c>
      <c r="K478" t="s">
        <v>7973</v>
      </c>
      <c r="L478" t="s">
        <v>7801</v>
      </c>
      <c r="M478" t="s">
        <v>7804</v>
      </c>
      <c r="N478" t="s">
        <v>7972</v>
      </c>
      <c r="O478" s="24">
        <v>1</v>
      </c>
      <c r="P478" s="20" t="s">
        <v>7974</v>
      </c>
      <c r="Q478" s="21">
        <v>10</v>
      </c>
      <c r="R478" s="29" t="s">
        <v>7835</v>
      </c>
      <c r="Z478" s="33">
        <v>16</v>
      </c>
      <c r="AH478" s="21">
        <v>2999</v>
      </c>
      <c r="AJ478" s="26" t="str">
        <f t="shared" si="15"/>
        <v xml:space="preserve">|BGCOLOR(#F5F5F5):Berytian Priest|聖職者&amp;ref(Nation/Sacred.jpg,nolink,25x25,Sacred);|&amp;ref(Nation/C_Gold.jpg,nolink,25x25,Gold);140&amp;ref(Nation/C_Resource.jpg,nolink,25x25,Resource);2&amp;ref(Nation/C_Command.jpg,nolink,25x25,Commander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Leadership);5+|16&amp;ref(Nation/Sailing.jpg,nolink,25x25,Sailing (size points 999, max size 2));|
|~|&gt;|&gt;|&gt;|&gt;|&gt;|BGCOLOR(#F5F5F5):レベル1の聖職者。血などの魔法技能も持つ|
</v>
      </c>
    </row>
    <row r="479" spans="1:36" x14ac:dyDescent="0.15">
      <c r="A479" t="str">
        <f t="shared" si="16"/>
        <v>-</v>
      </c>
      <c r="B479" t="s">
        <v>2893</v>
      </c>
      <c r="C479" t="s">
        <v>7986</v>
      </c>
      <c r="D479" t="s">
        <v>7796</v>
      </c>
      <c r="E479" t="s">
        <v>7975</v>
      </c>
      <c r="F479">
        <v>80</v>
      </c>
      <c r="G479">
        <v>4</v>
      </c>
      <c r="H479">
        <v>2</v>
      </c>
      <c r="I479" t="s">
        <v>7795</v>
      </c>
      <c r="J479" t="s">
        <v>7802</v>
      </c>
      <c r="L479" t="s">
        <v>7823</v>
      </c>
      <c r="N479" t="s">
        <v>7976</v>
      </c>
      <c r="O479" s="24">
        <v>1</v>
      </c>
      <c r="P479" s="20">
        <v>10</v>
      </c>
      <c r="Q479" s="20">
        <v>10</v>
      </c>
      <c r="R479" s="29">
        <v>0</v>
      </c>
      <c r="Z479" s="33">
        <v>16</v>
      </c>
      <c r="AH479" s="21">
        <v>2999</v>
      </c>
      <c r="AJ479" s="26" t="str">
        <f t="shared" si="15"/>
        <v xml:space="preserve">|BGCOLOR(#F5F5F5):Berytian Sage|魔術師|&amp;ref(Nation/C_Gold.jpg,nolink,25x25,Gold);80&amp;ref(Nation/C_Resource.jpg,nolink,25x25,Resource);4&amp;ref(Nation/C_Command.jpg,nolink,25x25,Commander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Leadership);10|16&amp;ref(Nation/Sailing.jpg,nolink,25x25,Sailing (size points 999, max size 2));|
|~|&gt;|&gt;|&gt;|&gt;|&gt;|BGCOLOR(#F5F5F5):地などの魔法技能を持つ。研究に長ける|
</v>
      </c>
    </row>
    <row r="480" spans="1:36" x14ac:dyDescent="0.15">
      <c r="A480" t="str">
        <f t="shared" si="16"/>
        <v>-</v>
      </c>
      <c r="B480" t="s">
        <v>2893</v>
      </c>
      <c r="C480" t="s">
        <v>7986</v>
      </c>
      <c r="D480" t="s">
        <v>7796</v>
      </c>
      <c r="E480" t="s">
        <v>7977</v>
      </c>
      <c r="F480">
        <v>80</v>
      </c>
      <c r="G480">
        <v>2</v>
      </c>
      <c r="H480">
        <v>2</v>
      </c>
      <c r="I480" t="s">
        <v>7978</v>
      </c>
      <c r="J480" t="s">
        <v>7802</v>
      </c>
      <c r="L480" t="s">
        <v>7823</v>
      </c>
      <c r="N480" t="s">
        <v>7979</v>
      </c>
      <c r="O480" s="24">
        <v>2</v>
      </c>
      <c r="P480" s="20">
        <v>40</v>
      </c>
      <c r="Q480" s="20">
        <v>10</v>
      </c>
      <c r="R480" s="29">
        <v>0</v>
      </c>
      <c r="Z480" s="33">
        <v>16</v>
      </c>
      <c r="AH480" s="20">
        <v>2999</v>
      </c>
      <c r="AJ480" s="26" t="str">
        <f t="shared" si="15"/>
        <v xml:space="preserve">|BGCOLOR(#F5F5F5):Mage Pilot|魔術師|&amp;ref(Nation/C_Gold.jpg,nolink,25x25,Gold);80&amp;ref(Nation/C_Resource.jpg,nolink,25x25,Resource);2&amp;ref(Nation/C_Command.jpg,nolink,25x25,Commander Point);2|&amp;ref(Nation/R_Coast-Fort.jpg,nolink,25x25,Coastal Fortress);|&amp;ref(Spell/P_Research.jpg,nolink,25x25,Lab Needed);|&amp;ref(Nation/Squad.jpg,nolink,25x25,Squad);2&amp;ref(Nation/LivingLead.jpg,nolink,25x25,Leadership);40&amp;ref(Nation/MagicLead.jpg,nolink,25x25,Magic Leadership);10|16&amp;ref(Nation/Sailing.jpg,nolink,25x25,Sailing (size points 999, max size 2));|
|~|&gt;|&gt;|&gt;|&gt;|&gt;|BGCOLOR(#F5F5F5):風と水の魔法技能を持つ。他の多くと同様に航海も可能|
</v>
      </c>
    </row>
    <row r="481" spans="1:36" x14ac:dyDescent="0.15">
      <c r="A481" t="str">
        <f t="shared" si="16"/>
        <v>-</v>
      </c>
      <c r="B481" t="s">
        <v>2893</v>
      </c>
      <c r="C481" t="s">
        <v>7986</v>
      </c>
      <c r="D481" t="s">
        <v>7796</v>
      </c>
      <c r="E481" t="s">
        <v>7980</v>
      </c>
      <c r="F481">
        <v>205</v>
      </c>
      <c r="G481">
        <v>2</v>
      </c>
      <c r="H481">
        <v>4</v>
      </c>
      <c r="I481" t="s">
        <v>7978</v>
      </c>
      <c r="J481" t="s">
        <v>7802</v>
      </c>
      <c r="L481" t="s">
        <v>7823</v>
      </c>
      <c r="N481" t="s">
        <v>7981</v>
      </c>
      <c r="O481" s="24">
        <v>2</v>
      </c>
      <c r="P481" s="20" t="s">
        <v>7983</v>
      </c>
      <c r="Q481" s="21" t="s">
        <v>7982</v>
      </c>
      <c r="R481" s="29">
        <v>0</v>
      </c>
      <c r="Z481" s="33">
        <v>12</v>
      </c>
      <c r="AH481" s="20">
        <v>2999</v>
      </c>
      <c r="AJ481" s="26" t="str">
        <f t="shared" si="15"/>
        <v xml:space="preserve">|BGCOLOR(#F5F5F5):Storm Caller|魔術師|&amp;ref(Nation/C_Gold.jpg,nolink,25x25,Gold);205&amp;ref(Nation/C_Resource.jpg,nolink,25x25,Resource);2&amp;ref(Nation/C_Command.jpg,nolink,25x25,Commander Point);4|&amp;ref(Nation/R_Coast-Fort.jpg,nolink,25x25,Coastal Fortress);|&amp;ref(Spell/P_Research.jpg,nolink,25x25,Lab Needed);|&amp;ref(Nation/Squad.jpg,nolink,25x25,Squad);2&amp;ref(Nation/LivingLead.jpg,nolink,25x25,Leadership);40+&amp;ref(Nation/MagicLead.jpg,nolink,25x25,Magic Leadership);25+|12&amp;ref(Nation/Sailing.jpg,nolink,25x25,Sailing (size points 999, max size 2));|
|~|&gt;|&gt;|&gt;|&gt;|&gt;|BGCOLOR(#F5F5F5):風、水などの魔法技能を持つ。雇用条件からすると強い魔力|
</v>
      </c>
    </row>
    <row r="482" spans="1:36" x14ac:dyDescent="0.15">
      <c r="A482" t="str">
        <f t="shared" si="16"/>
        <v>EA Berytos 指揮官 E</v>
      </c>
      <c r="B482" t="s">
        <v>2893</v>
      </c>
      <c r="C482" t="s">
        <v>7986</v>
      </c>
      <c r="D482" t="s">
        <v>7796</v>
      </c>
      <c r="E482" t="s">
        <v>7984</v>
      </c>
      <c r="F482">
        <v>415</v>
      </c>
      <c r="G482">
        <v>8</v>
      </c>
      <c r="H482">
        <v>4</v>
      </c>
      <c r="I482" t="s">
        <v>7814</v>
      </c>
      <c r="J482" t="s">
        <v>7802</v>
      </c>
      <c r="K482" t="s">
        <v>7811</v>
      </c>
      <c r="L482" t="s">
        <v>7801</v>
      </c>
      <c r="M482" t="s">
        <v>7804</v>
      </c>
      <c r="N482" t="s">
        <v>8067</v>
      </c>
      <c r="O482" s="24">
        <v>3</v>
      </c>
      <c r="P482" s="20" t="s">
        <v>7985</v>
      </c>
      <c r="Q482" s="20" t="s">
        <v>7983</v>
      </c>
      <c r="R482" s="29" t="s">
        <v>7974</v>
      </c>
      <c r="Z482" s="33">
        <v>20</v>
      </c>
      <c r="AJ482" s="26" t="str">
        <f t="shared" si="15"/>
        <v xml:space="preserve">|BGCOLOR(#F5F5F5):Bride-in-Waiting|聖職者&amp;ref(Nation/Sacred.jpg,nolink,25x25,Sacred);|&amp;ref(Nation/C_Gold.jpg,nolink,25x25,Gold);415&amp;ref(Nation/C_Resource.jpg,nolink,25x25,Resource);8&amp;ref(Nation/C_Command.jpg,nolink,25x25,Commander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Leadership);40+&amp;ref(Nation/UndeadLead.jpg,nolink,25x25,Undead Leadership);10+|20|
|~|&gt;|&gt;|&gt;|&gt;|&gt;|BGCOLOR(#F5F5F5):レベル2の聖職者。火風地血の魔法技能を持つ。指揮は可能だが航海は不可|
</v>
      </c>
    </row>
    <row r="483" spans="1:36" x14ac:dyDescent="0.15">
      <c r="A483" t="str">
        <f t="shared" si="16"/>
        <v>EA Berytos 兵士 S</v>
      </c>
      <c r="B483" t="s">
        <v>2893</v>
      </c>
      <c r="C483" t="s">
        <v>7986</v>
      </c>
      <c r="D483" t="s">
        <v>7837</v>
      </c>
      <c r="E483" t="s">
        <v>7987</v>
      </c>
      <c r="F483">
        <v>7</v>
      </c>
      <c r="G483">
        <v>5</v>
      </c>
      <c r="H483">
        <v>3</v>
      </c>
      <c r="I483" t="s">
        <v>7795</v>
      </c>
      <c r="L483" t="s">
        <v>7988</v>
      </c>
      <c r="N483" t="s">
        <v>7989</v>
      </c>
      <c r="P483" s="21">
        <v>1</v>
      </c>
      <c r="Z483" s="33">
        <v>10</v>
      </c>
      <c r="AJ483" s="26" t="str">
        <f t="shared" si="15"/>
        <v xml:space="preserve">|BGCOLOR(#F5F5F5):Berytian Militia|民兵|&amp;ref(Nation/C_Gold.jpg,nolink,25x25,Gold);7&amp;ref(Nation/C_Resource.jpg,nolink,25x25,Resource);5&amp;ref(Nation/C_Recruitment.jpg,nolink,25x25,Recruitment Point);3|&amp;ref(Nation/R_Fort.jpg,nolink,25x25,Land Fortress);||&amp;ref(Nation/LivingLead.jpg,nolink,25x25,Living);|10|
|~|&gt;|&gt;|&gt;|&gt;|&gt;|BGCOLOR(#F5F5F5):槍と盾を持つ民兵。当然ながら弱いが装備は良いほう|
</v>
      </c>
    </row>
    <row r="484" spans="1:36" x14ac:dyDescent="0.15">
      <c r="A484" t="str">
        <f t="shared" si="16"/>
        <v>-</v>
      </c>
      <c r="B484" t="s">
        <v>2893</v>
      </c>
      <c r="C484" t="s">
        <v>7986</v>
      </c>
      <c r="D484" t="s">
        <v>7837</v>
      </c>
      <c r="E484" t="s">
        <v>7990</v>
      </c>
      <c r="F484">
        <v>10</v>
      </c>
      <c r="G484">
        <v>7</v>
      </c>
      <c r="H484">
        <v>9</v>
      </c>
      <c r="I484" t="s">
        <v>7795</v>
      </c>
      <c r="L484" t="s">
        <v>7857</v>
      </c>
      <c r="N484" t="s">
        <v>7991</v>
      </c>
      <c r="P484" s="20">
        <v>1</v>
      </c>
      <c r="Z484" s="33">
        <v>14</v>
      </c>
      <c r="AJ484" s="26" t="str">
        <f t="shared" si="15"/>
        <v xml:space="preserve">|BGCOLOR(#F5F5F5):Berytian Archer|射手|&amp;ref(Nation/C_Gold.jpg,nolink,25x25,Gold);10&amp;ref(Nation/C_Resource.jpg,nolink,25x25,Resource);7&amp;ref(Nation/C_Recruitment.jpg,nolink,25x25,Recruitment Point);9|&amp;ref(Nation/R_Fort.jpg,nolink,25x25,Land Fortress);||&amp;ref(Nation/LivingLead.jpg,nolink,25x25,Living);|14|
|~|&gt;|&gt;|&gt;|&gt;|&gt;|BGCOLOR(#F5F5F5):短弓を持つ弓兵。平凡な性能|
</v>
      </c>
    </row>
    <row r="485" spans="1:36" x14ac:dyDescent="0.15">
      <c r="A485" t="str">
        <f t="shared" si="16"/>
        <v>-</v>
      </c>
      <c r="B485" t="s">
        <v>2893</v>
      </c>
      <c r="C485" t="s">
        <v>7986</v>
      </c>
      <c r="D485" t="s">
        <v>7837</v>
      </c>
      <c r="E485" t="s">
        <v>7992</v>
      </c>
      <c r="F485">
        <v>10</v>
      </c>
      <c r="G485">
        <v>9</v>
      </c>
      <c r="H485">
        <v>9</v>
      </c>
      <c r="I485" t="s">
        <v>7795</v>
      </c>
      <c r="L485" t="s">
        <v>7839</v>
      </c>
      <c r="N485" t="s">
        <v>7993</v>
      </c>
      <c r="P485" s="20">
        <v>1</v>
      </c>
      <c r="Z485" s="33">
        <v>14</v>
      </c>
      <c r="AJ485" s="26" t="str">
        <f t="shared" si="15"/>
        <v xml:space="preserve">|BGCOLOR(#F5F5F5):Berytian Spearman|歩兵|&amp;ref(Nation/C_Gold.jpg,nolink,25x25,Gold);10&amp;ref(Nation/C_Resource.jpg,nolink,25x25,Resource);9&amp;ref(Nation/C_Recruitment.jpg,nolink,25x25,Recruitment Point);9|&amp;ref(Nation/R_Fort.jpg,nolink,25x25,Land Fortress);||&amp;ref(Nation/LivingLead.jpg,nolink,25x25,Living);|14|
|~|&gt;|&gt;|&gt;|&gt;|&gt;|BGCOLOR(#F5F5F5):槍、投槍、盾を持つ軽歩兵。迎撃も含めばそこそこ粘る|
</v>
      </c>
    </row>
    <row r="486" spans="1:36" x14ac:dyDescent="0.15">
      <c r="A486" t="str">
        <f t="shared" si="16"/>
        <v>-</v>
      </c>
      <c r="B486" t="s">
        <v>2893</v>
      </c>
      <c r="C486" t="s">
        <v>7986</v>
      </c>
      <c r="D486" t="s">
        <v>7837</v>
      </c>
      <c r="E486" t="s">
        <v>7994</v>
      </c>
      <c r="F486">
        <v>10</v>
      </c>
      <c r="G486">
        <v>14</v>
      </c>
      <c r="H486">
        <v>9</v>
      </c>
      <c r="I486" t="s">
        <v>7795</v>
      </c>
      <c r="L486" t="s">
        <v>7839</v>
      </c>
      <c r="N486" t="s">
        <v>7995</v>
      </c>
      <c r="P486" s="20">
        <v>1</v>
      </c>
      <c r="Z486" s="33">
        <v>12</v>
      </c>
      <c r="AJ486" s="26" t="str">
        <f t="shared" si="15"/>
        <v xml:space="preserve">|BGCOLOR(#F5F5F5):Berytian Soldier|歩兵|&amp;ref(Nation/C_Gold.jpg,nolink,25x25,Gold);10&amp;ref(Nation/C_Resource.jpg,nolink,25x25,Resource);14&amp;ref(Nation/C_Recruitment.jpg,nolink,25x25,Recruitment Point);9|&amp;ref(Nation/R_Fort.jpg,nolink,25x25,Land Fortress);||&amp;ref(Nation/LivingLead.jpg,nolink,25x25,Living);|12|
|~|&gt;|&gt;|&gt;|&gt;|&gt;|BGCOLOR(#F5F5F5):小剣と盾を持つ歩兵。槍よりは攻撃力が高い|
</v>
      </c>
    </row>
    <row r="487" spans="1:36" x14ac:dyDescent="0.15">
      <c r="A487" t="str">
        <f t="shared" si="16"/>
        <v>-</v>
      </c>
      <c r="B487" t="s">
        <v>2893</v>
      </c>
      <c r="C487" t="s">
        <v>7986</v>
      </c>
      <c r="D487" t="s">
        <v>7837</v>
      </c>
      <c r="E487" t="s">
        <v>7996</v>
      </c>
      <c r="F487">
        <v>12</v>
      </c>
      <c r="G487">
        <v>19</v>
      </c>
      <c r="H487">
        <v>14</v>
      </c>
      <c r="I487" t="s">
        <v>7795</v>
      </c>
      <c r="L487" t="s">
        <v>7839</v>
      </c>
      <c r="N487" t="s">
        <v>7997</v>
      </c>
      <c r="P487" s="20">
        <v>1</v>
      </c>
      <c r="Z487" s="33">
        <v>10</v>
      </c>
      <c r="AJ487" s="26" t="str">
        <f t="shared" si="15"/>
        <v xml:space="preserve">|BGCOLOR(#F5F5F5):Berytian Heavy Spearman|歩兵|&amp;ref(Nation/C_Gold.jpg,nolink,25x25,Gold);12&amp;ref(Nation/C_Resource.jpg,nolink,25x25,Resource);19&amp;ref(Nation/C_Recruitment.jpg,nolink,25x25,Recruitment Point);14|&amp;ref(Nation/R_Fort.jpg,nolink,25x25,Land Fortress);||&amp;ref(Nation/LivingLead.jpg,nolink,25x25,Living);|10|
|~|&gt;|&gt;|&gt;|&gt;|&gt;|BGCOLOR(#F5F5F5):長槍と盾を持つ歩兵。密な隊列を組める|
</v>
      </c>
    </row>
    <row r="488" spans="1:36" x14ac:dyDescent="0.15">
      <c r="A488" t="str">
        <f t="shared" si="16"/>
        <v>-</v>
      </c>
      <c r="B488" t="s">
        <v>2893</v>
      </c>
      <c r="C488" t="s">
        <v>7986</v>
      </c>
      <c r="D488" t="s">
        <v>7837</v>
      </c>
      <c r="E488" t="s">
        <v>7998</v>
      </c>
      <c r="F488">
        <v>14</v>
      </c>
      <c r="G488">
        <v>19</v>
      </c>
      <c r="H488">
        <v>18</v>
      </c>
      <c r="I488" t="s">
        <v>7795</v>
      </c>
      <c r="L488" t="s">
        <v>7839</v>
      </c>
      <c r="N488" t="s">
        <v>7999</v>
      </c>
      <c r="P488" s="20">
        <v>1</v>
      </c>
      <c r="Z488" s="33">
        <v>10</v>
      </c>
      <c r="AJ488" s="26" t="str">
        <f t="shared" si="15"/>
        <v xml:space="preserve">|BGCOLOR(#F5F5F5):Berytian Elite Soldier|歩兵|&amp;ref(Nation/C_Gold.jpg,nolink,25x25,Gold);14&amp;ref(Nation/C_Resource.jpg,nolink,25x25,Resource);19&amp;ref(Nation/C_Recruitment.jpg,nolink,25x25,Recruitment Point);18|&amp;ref(Nation/R_Fort.jpg,nolink,25x25,Land Fortress);||&amp;ref(Nation/LivingLead.jpg,nolink,25x25,Living);|10|
|~|&gt;|&gt;|&gt;|&gt;|&gt;|BGCOLOR(#F5F5F5):小剣と盾を持つ歩兵。高い士気を持ち戦闘技能も向上|
</v>
      </c>
    </row>
    <row r="489" spans="1:36" x14ac:dyDescent="0.15">
      <c r="A489" t="str">
        <f t="shared" si="16"/>
        <v>-</v>
      </c>
      <c r="B489" t="s">
        <v>2893</v>
      </c>
      <c r="C489" t="s">
        <v>7986</v>
      </c>
      <c r="D489" t="s">
        <v>7837</v>
      </c>
      <c r="E489" t="s">
        <v>8000</v>
      </c>
      <c r="F489">
        <v>20</v>
      </c>
      <c r="G489">
        <v>13</v>
      </c>
      <c r="H489">
        <v>24</v>
      </c>
      <c r="I489" t="s">
        <v>7795</v>
      </c>
      <c r="L489" t="s">
        <v>8001</v>
      </c>
      <c r="N489" t="s">
        <v>8002</v>
      </c>
      <c r="P489" s="20">
        <v>1</v>
      </c>
      <c r="Z489" s="33">
        <v>20</v>
      </c>
      <c r="AJ489" s="26" t="str">
        <f t="shared" si="15"/>
        <v xml:space="preserve">|BGCOLOR(#F5F5F5):Berytian Lancer|騎兵|&amp;ref(Nation/C_Gold.jpg,nolink,25x25,Gold);20&amp;ref(Nation/C_Resource.jpg,nolink,25x25,Resource);13&amp;ref(Nation/C_Recruitment.jpg,nolink,25x25,Recruitment Point);24|&amp;ref(Nation/R_Fort.jpg,nolink,25x25,Land Fortress);||&amp;ref(Nation/LivingLead.jpg,nolink,25x25,Living);|20|
|~|&gt;|&gt;|&gt;|&gt;|&gt;|BGCOLOR(#F5F5F5):軽突撃槍と盾を持つ軽騎兵。船に乗れない点に注意|
</v>
      </c>
    </row>
    <row r="490" spans="1:36" x14ac:dyDescent="0.15">
      <c r="A490" t="str">
        <f t="shared" si="16"/>
        <v>-</v>
      </c>
      <c r="B490" t="s">
        <v>2893</v>
      </c>
      <c r="C490" t="s">
        <v>7986</v>
      </c>
      <c r="D490" t="s">
        <v>7837</v>
      </c>
      <c r="E490" t="s">
        <v>8003</v>
      </c>
      <c r="F490">
        <v>100</v>
      </c>
      <c r="G490">
        <v>20</v>
      </c>
      <c r="H490">
        <v>33</v>
      </c>
      <c r="I490" t="s">
        <v>7795</v>
      </c>
      <c r="L490" t="s">
        <v>8004</v>
      </c>
      <c r="N490" t="s">
        <v>8007</v>
      </c>
      <c r="P490" s="20">
        <v>1</v>
      </c>
      <c r="W490">
        <v>1</v>
      </c>
      <c r="Z490" s="33">
        <v>20</v>
      </c>
      <c r="AJ490" s="26" t="str">
        <f t="shared" si="15"/>
        <v xml:space="preserve">|BGCOLOR(#F5F5F5):War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
|~|&gt;|&gt;|&gt;|&gt;|&gt;|BGCOLOR(#F5F5F5):敵を蹂躙する巨大生物。当然だが船には載らない|
</v>
      </c>
    </row>
    <row r="491" spans="1:36" x14ac:dyDescent="0.15">
      <c r="A491" t="str">
        <f t="shared" si="16"/>
        <v>EA Berytos 兵士 E</v>
      </c>
      <c r="B491" t="s">
        <v>2893</v>
      </c>
      <c r="C491" t="s">
        <v>7986</v>
      </c>
      <c r="D491" t="s">
        <v>7837</v>
      </c>
      <c r="E491" t="s">
        <v>8005</v>
      </c>
      <c r="F491">
        <v>35</v>
      </c>
      <c r="G491">
        <v>25</v>
      </c>
      <c r="H491">
        <v>21</v>
      </c>
      <c r="I491" t="s">
        <v>4326</v>
      </c>
      <c r="K491" t="s">
        <v>7802</v>
      </c>
      <c r="L491" t="s">
        <v>7839</v>
      </c>
      <c r="M491" t="s">
        <v>7804</v>
      </c>
      <c r="N491" t="s">
        <v>8006</v>
      </c>
      <c r="P491" s="20">
        <v>1</v>
      </c>
      <c r="Z491" s="33">
        <v>14</v>
      </c>
      <c r="AJ491" s="26" t="str">
        <f t="shared" si="15"/>
        <v xml:space="preserve">|BGCOLOR(#F5F5F5):Colossi Warrior|歩兵&amp;ref(Nation/Sacred.jpg,nolink,25x25,Sacred);|&amp;ref(Nation/C_Gold.jpg,nolink,25x25,Gold);35&amp;ref(Nation/C_Resource.jpg,nolink,25x25,Resource);25&amp;ref(Nation/C_Recruitment.jpg,nolink,25x25,Recruitment Point);21|&amp;ref(Nation/R_Capital.jpg,nolink,25x25,National Capital);|&amp;ref(Spell/P_Holy.jpg,nolink,25x25,Temple Needed);|&amp;ref(Nation/LivingLead.jpg,nolink,25x25,Living);|14|
|~|&gt;|&gt;|&gt;|&gt;|&gt;|BGCOLOR(#F5F5F5):小剣と盾を持つ歩兵。強靭だが大柄で船にも載らない|
</v>
      </c>
    </row>
    <row r="492" spans="1:36" x14ac:dyDescent="0.15">
      <c r="A492" t="str">
        <f t="shared" si="16"/>
        <v>EA Xibalba 指揮官 S</v>
      </c>
      <c r="B492" t="s">
        <v>2893</v>
      </c>
      <c r="C492" t="s">
        <v>8116</v>
      </c>
      <c r="D492" t="s">
        <v>8073</v>
      </c>
      <c r="E492" t="s">
        <v>8072</v>
      </c>
      <c r="F492">
        <v>40</v>
      </c>
      <c r="G492">
        <v>3</v>
      </c>
      <c r="H492">
        <v>1</v>
      </c>
      <c r="I492" t="s">
        <v>8096</v>
      </c>
      <c r="L492" t="s">
        <v>8073</v>
      </c>
      <c r="N492" t="s">
        <v>8074</v>
      </c>
      <c r="O492" s="24">
        <v>2</v>
      </c>
      <c r="P492" s="20">
        <v>40</v>
      </c>
      <c r="Q492" s="21">
        <v>10</v>
      </c>
      <c r="R492" s="29">
        <v>0</v>
      </c>
      <c r="Z492" s="33">
        <v>18</v>
      </c>
      <c r="AA492" s="21">
        <v>40</v>
      </c>
      <c r="AB492" s="21" t="s">
        <v>8075</v>
      </c>
      <c r="AE492" s="21" t="s">
        <v>8076</v>
      </c>
      <c r="AJ492" s="26" t="str">
        <f t="shared" si="15"/>
        <v xml:space="preserve">|BGCOLOR(#F5F5F5):Batab|指揮官|&amp;ref(Nation/C_Gold.jpg,nolink,25x25,Gold);40&amp;ref(Nation/C_Resource.jpg,nolink,25x25,Resource);3&amp;ref(Nation/C_Command.jpg,nolink,25x25,Commander Point);1|&amp;ref(Nation/R_Fort.jpg,nolink,25x25,Land Fortress);&amp;ref(Nation/R_Forest.jpg,nolink,25x25,Any Forest);&amp;ref(Nation/R_Cave.jpg,nolink,25x25,Any Cave);||&amp;ref(Nation/Squad.jpg,nolink,25x25,Squad);2&amp;ref(Nation/LivingLead.jpg,nolink,25x25,Leadership);40&amp;ref(Nation/MagicLead.jpg,nolink,25x25,Magic Leadership);10|18&amp;ref(Nation/Stealthy.jpg,nolink,25x25,Stealthy (40));&amp;ref(Nation/Flying.jpg,nolink,25x25,Flying);&amp;ref(Nation/Forest-Survival.jpg,nolink,25x25,Forest Survival);|
|~|&gt;|&gt;|&gt;|&gt;|&gt;|BGCOLOR(#F5F5F5):標準的な指揮官。安いので斥候も兼ねる|
</v>
      </c>
    </row>
    <row r="493" spans="1:36" x14ac:dyDescent="0.15">
      <c r="A493" t="str">
        <f t="shared" si="16"/>
        <v>-</v>
      </c>
      <c r="B493" t="s">
        <v>2893</v>
      </c>
      <c r="C493" t="s">
        <v>8116</v>
      </c>
      <c r="D493" t="s">
        <v>8073</v>
      </c>
      <c r="E493" t="s">
        <v>8077</v>
      </c>
      <c r="F493">
        <v>105</v>
      </c>
      <c r="G493">
        <v>2</v>
      </c>
      <c r="H493">
        <v>1</v>
      </c>
      <c r="I493" t="s">
        <v>8078</v>
      </c>
      <c r="K493" t="s">
        <v>8079</v>
      </c>
      <c r="L493" t="s">
        <v>8080</v>
      </c>
      <c r="M493" t="s">
        <v>8081</v>
      </c>
      <c r="N493" t="s">
        <v>8082</v>
      </c>
      <c r="O493" s="24">
        <v>3</v>
      </c>
      <c r="P493" s="20">
        <v>80</v>
      </c>
      <c r="Q493" s="21">
        <v>10</v>
      </c>
      <c r="R493" s="29">
        <v>0</v>
      </c>
      <c r="Z493" s="33">
        <v>22</v>
      </c>
      <c r="AA493" s="21">
        <v>40</v>
      </c>
      <c r="AB493" s="21" t="s">
        <v>8075</v>
      </c>
      <c r="AE493" s="21" t="s">
        <v>8076</v>
      </c>
      <c r="AJ493" s="26" t="str">
        <f t="shared" si="15"/>
        <v xml:space="preserve">|BGCOLOR(#F5F5F5):Ajaw|聖職者&amp;ref(Nation/Sacred.jpg,nolink,25x25,Sacred);|&amp;ref(Nation/C_Gold.jpg,nolink,25x25,Gold);105&amp;ref(Nation/C_Resource.jpg,nolink,25x25,Resource);2&amp;ref(Nation/C_Command.jpg,nolink,25x25,Commander Point);1|&amp;ref(Nation/R_Fort.jpg,nolink,25x25,Land Fortress);|&amp;ref(Spell/P_Holy.jpg,nolink,25x25,Temple Needed);|&amp;ref(Nation/Squad.jpg,nolink,25x25,Squad);3&amp;ref(Nation/LivingLead.jpg,nolink,25x25,Leadership);80&amp;ref(Nation/MagicLead.jpg,nolink,25x25,Magic Leadership);10|22&amp;ref(Nation/Stealthy.jpg,nolink,25x25,Stealthy (40));&amp;ref(Nation/Flying.jpg,nolink,25x25,Flying);&amp;ref(Nation/Forest-Survival.jpg,nolink,25x25,Forest Survival);|
|~|&gt;|&gt;|&gt;|&gt;|&gt;|BGCOLOR(#F5F5F5):レベル1の聖職者。上位指揮官も兼任する|
</v>
      </c>
    </row>
    <row r="494" spans="1:36" x14ac:dyDescent="0.15">
      <c r="A494" t="str">
        <f t="shared" si="16"/>
        <v>-</v>
      </c>
      <c r="B494" t="s">
        <v>2893</v>
      </c>
      <c r="C494" t="s">
        <v>8116</v>
      </c>
      <c r="D494" t="s">
        <v>8073</v>
      </c>
      <c r="E494" t="s">
        <v>8083</v>
      </c>
      <c r="F494">
        <v>170</v>
      </c>
      <c r="G494">
        <v>1</v>
      </c>
      <c r="H494">
        <v>2</v>
      </c>
      <c r="I494" t="s">
        <v>8078</v>
      </c>
      <c r="K494" t="s">
        <v>8079</v>
      </c>
      <c r="L494" t="s">
        <v>8080</v>
      </c>
      <c r="M494" t="s">
        <v>8081</v>
      </c>
      <c r="N494" t="s">
        <v>8084</v>
      </c>
      <c r="O494" s="24">
        <v>4</v>
      </c>
      <c r="P494" s="20">
        <v>120</v>
      </c>
      <c r="Q494" s="21">
        <v>10</v>
      </c>
      <c r="R494" s="29">
        <v>0</v>
      </c>
      <c r="Z494" s="33">
        <v>20</v>
      </c>
      <c r="AA494" s="21">
        <v>40</v>
      </c>
      <c r="AB494" s="21" t="s">
        <v>8075</v>
      </c>
      <c r="AE494" s="21" t="s">
        <v>8085</v>
      </c>
      <c r="AJ494" s="26" t="str">
        <f t="shared" si="15"/>
        <v xml:space="preserve">|BGCOLOR(#F5F5F5):Ajaw Kan Ek'|聖職者&amp;ref(Nation/Sacred.jpg,nolink,25x25,Sacred);|&amp;ref(Nation/C_Gold.jpg,nolink,25x25,Gold);170&amp;ref(Nation/C_Resource.jpg,nolink,25x25,Resource);1&amp;ref(Nation/C_Command.jpg,nolink,25x25,Commander Point);2|&amp;ref(Nation/R_Fort.jpg,nolink,25x25,Land Fortress);|&amp;ref(Spell/P_Holy.jpg,nolink,25x25,Temple Needed);|&amp;ref(Nation/Squad.jpg,nolink,25x25,Squad);4&amp;ref(Nation/LivingLead.jpg,nolink,25x25,Leadership);120&amp;ref(Nation/MagicLead.jpg,nolink,25x25,Magic Leadership);10|20&amp;ref(Nation/Stealthy.jpg,nolink,25x25,Stealthy (40));&amp;ref(Nation/Flying.jpg,nolink,25x25,Flying);&amp;ref(Nation/Forest-Survival.jpg,nolink,25x25,Forest Survival);|
|~|&gt;|&gt;|&gt;|&gt;|&gt;|BGCOLOR(#F5F5F5):レベル2の聖職者。最上位指揮官も兼任する|
</v>
      </c>
    </row>
    <row r="495" spans="1:36" x14ac:dyDescent="0.15">
      <c r="A495" t="str">
        <f t="shared" si="16"/>
        <v>-</v>
      </c>
      <c r="B495" t="s">
        <v>2893</v>
      </c>
      <c r="C495" t="s">
        <v>8116</v>
      </c>
      <c r="D495" t="s">
        <v>8073</v>
      </c>
      <c r="E495" t="s">
        <v>8086</v>
      </c>
      <c r="F495">
        <v>60</v>
      </c>
      <c r="G495">
        <v>1</v>
      </c>
      <c r="H495">
        <v>1</v>
      </c>
      <c r="I495" t="s">
        <v>8078</v>
      </c>
      <c r="K495" t="s">
        <v>8079</v>
      </c>
      <c r="L495" t="s">
        <v>8073</v>
      </c>
      <c r="M495" t="s">
        <v>8081</v>
      </c>
      <c r="N495" t="s">
        <v>8087</v>
      </c>
      <c r="O495" s="24">
        <v>2</v>
      </c>
      <c r="P495" s="20">
        <v>40</v>
      </c>
      <c r="Q495" s="20">
        <v>80</v>
      </c>
      <c r="R495" s="29">
        <v>0</v>
      </c>
      <c r="U495" s="29">
        <v>3</v>
      </c>
      <c r="Z495" s="33">
        <v>22</v>
      </c>
      <c r="AA495" s="20">
        <v>40</v>
      </c>
      <c r="AB495" s="20" t="s">
        <v>8075</v>
      </c>
      <c r="AE495" s="20" t="s">
        <v>8076</v>
      </c>
      <c r="AJ495" s="26" t="str">
        <f t="shared" si="15"/>
        <v xml:space="preserve">|BGCOLOR(#F5F5F5):Xibalban Scorpion Trainer|指揮官&amp;ref(Nation/Sacred.jpg,nolink,25x25,Sacred);|&amp;ref(Nation/C_Gold.jpg,nolink,25x25,Gold);60&amp;ref(Nation/C_Resource.jpg,nolink,25x25,Resource);1&amp;ref(Nation/C_Command.jpg,nolink,25x25,Commander Point);1|&amp;ref(Nation/R_Fort.jpg,nolink,25x25,Land Fortress);|&amp;ref(Spell/P_Holy.jpg,nolink,25x25,Temple Needed);|&amp;ref(Nation/Squad.jpg,nolink,25x25,Squad);2&amp;ref(Nation/LivingLead.jpg,nolink,25x25,Leadership);40&amp;ref(Nation/MagicLead.jpg,nolink,25x25,Magic Leadership);80&amp;ref(Item/Beastmaster.jpg,nolink,25x25,Beastmaster (+3));|22&amp;ref(Nation/Stealthy.jpg,nolink,25x25,Stealthy (40));&amp;ref(Nation/Flying.jpg,nolink,25x25,Flying);&amp;ref(Nation/Forest-Survival.jpg,nolink,25x25,Forest Survival);|
|~|&gt;|&gt;|&gt;|&gt;|&gt;|BGCOLOR(#F5F5F5):魔法生物担当の指揮官。蠍や各種の召喚生物の指揮に|
</v>
      </c>
    </row>
    <row r="496" spans="1:36" x14ac:dyDescent="0.15">
      <c r="A496" t="str">
        <f t="shared" si="16"/>
        <v>-</v>
      </c>
      <c r="B496" t="s">
        <v>2893</v>
      </c>
      <c r="C496" t="s">
        <v>8116</v>
      </c>
      <c r="D496" t="s">
        <v>8073</v>
      </c>
      <c r="E496" t="s">
        <v>8088</v>
      </c>
      <c r="F496">
        <v>100</v>
      </c>
      <c r="G496">
        <v>1</v>
      </c>
      <c r="H496">
        <v>2</v>
      </c>
      <c r="I496" t="s">
        <v>8095</v>
      </c>
      <c r="J496" t="s">
        <v>8079</v>
      </c>
      <c r="K496" t="s">
        <v>8079</v>
      </c>
      <c r="L496" t="s">
        <v>8080</v>
      </c>
      <c r="M496" t="s">
        <v>8081</v>
      </c>
      <c r="N496" t="s">
        <v>8089</v>
      </c>
      <c r="O496" s="24">
        <v>1</v>
      </c>
      <c r="P496" s="20">
        <v>10</v>
      </c>
      <c r="Q496" s="20">
        <v>15</v>
      </c>
      <c r="R496" s="29">
        <v>30</v>
      </c>
      <c r="Z496" s="33">
        <v>22</v>
      </c>
      <c r="AA496" s="20">
        <v>40</v>
      </c>
      <c r="AB496" s="20" t="s">
        <v>8075</v>
      </c>
      <c r="AE496" s="20" t="s">
        <v>8085</v>
      </c>
      <c r="AJ496" s="26" t="str">
        <f t="shared" si="15"/>
        <v xml:space="preserve">|BGCOLOR(#F5F5F5):Chilan|聖職者&amp;ref(Nation/Sacred.jpg,nolink,25x25,Sacred);|&amp;ref(Nation/C_Gold.jpg,nolink,25x25,Gold);100&amp;ref(Nation/C_Resource.jpg,nolink,25x25,Resource);1&amp;ref(Nation/C_Command.jpg,nolink,25x25,Commander Point);2|&amp;ref(Nation/R_Fort.jpg,nolink,25x25,Land Fortress);&amp;ref(Nation/R_Cave.jpg,nolink,25x25,Any Cave);|&amp;ref(Spell/P_Research.jpg,nolink,25x25,Lab Needed);&amp;ref(Spell/P_Holy.jpg,nolink,25x25,Temple Needed);|&amp;ref(Nation/Squad.jpg,nolink,25x25,Squad);1&amp;ref(Nation/LivingLead.jpg,nolink,25x25,Leadership);10&amp;ref(Nation/MagicLead.jpg,nolink,25x25,Magic Leadership);15&amp;ref(Nation/UndeadLead.jpg,nolink,25x25,Undead Leadership);30|22&amp;ref(Nation/Stealthy.jpg,nolink,25x25,Stealthy (40));&amp;ref(Nation/Flying.jpg,nolink,25x25,Flying);&amp;ref(Nation/Forest-Survival.jpg,nolink,25x25,Forest Survival);|
|~|&gt;|&gt;|&gt;|&gt;|&gt;|BGCOLOR(#F5F5F5):レベル1の聖職者。地と死の魔法技能も持つ|
</v>
      </c>
    </row>
    <row r="497" spans="1:36" x14ac:dyDescent="0.15">
      <c r="A497" t="str">
        <f t="shared" si="16"/>
        <v>-</v>
      </c>
      <c r="B497" t="s">
        <v>2893</v>
      </c>
      <c r="C497" t="s">
        <v>8116</v>
      </c>
      <c r="D497" t="s">
        <v>8073</v>
      </c>
      <c r="E497" t="s">
        <v>8090</v>
      </c>
      <c r="F497">
        <v>70</v>
      </c>
      <c r="G497">
        <v>1</v>
      </c>
      <c r="H497">
        <v>2</v>
      </c>
      <c r="I497" t="s">
        <v>8078</v>
      </c>
      <c r="J497" t="s">
        <v>8079</v>
      </c>
      <c r="K497" t="s">
        <v>8091</v>
      </c>
      <c r="L497" t="s">
        <v>8080</v>
      </c>
      <c r="M497" t="s">
        <v>8081</v>
      </c>
      <c r="N497" t="s">
        <v>8092</v>
      </c>
      <c r="O497" s="24">
        <v>1</v>
      </c>
      <c r="P497" s="20">
        <v>10</v>
      </c>
      <c r="Q497" s="20">
        <v>15</v>
      </c>
      <c r="R497" s="29">
        <v>5</v>
      </c>
      <c r="S497" s="24">
        <v>-1</v>
      </c>
      <c r="Z497" s="33">
        <v>22</v>
      </c>
      <c r="AA497" s="20">
        <v>40</v>
      </c>
      <c r="AB497" s="20" t="s">
        <v>8075</v>
      </c>
      <c r="AE497" s="20" t="s">
        <v>8076</v>
      </c>
      <c r="AJ497" s="26" t="str">
        <f t="shared" si="15"/>
        <v xml:space="preserve">|BGCOLOR(#F5F5F5):Ah Nakom|聖職者&amp;ref(Nation/Sacred.jpg,nolink,25x25,Sacred);|&amp;ref(Nation/C_Gold.jpg,nolink,25x25,Gold);70&amp;ref(Nation/C_Resource.jpg,nolink,25x25,Resource);1&amp;ref(Nation/C_Command.jpg,nolink,25x25,Commander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Leadership);15&amp;ref(Nation/UndeadLead.jpg,nolink,25x25,Undead Leadership);5&amp;ref(Item/Uninspirational.jpg,nolink,25x25,Inspirational (-1));|22&amp;ref(Nation/Stealthy.jpg,nolink,25x25,Stealthy (40));&amp;ref(Nation/Flying.jpg,nolink,25x25,Flying);&amp;ref(Nation/Forest-Survival.jpg,nolink,25x25,Forest Survival);|
|~|&gt;|&gt;|&gt;|&gt;|&gt;|BGCOLOR(#F5F5F5):レベル1の聖職者。血の魔法技能も持つ。Zotzは皆奴隷集めが得意|
</v>
      </c>
    </row>
    <row r="498" spans="1:36" x14ac:dyDescent="0.15">
      <c r="A498" t="str">
        <f t="shared" si="16"/>
        <v>-</v>
      </c>
      <c r="B498" t="s">
        <v>2893</v>
      </c>
      <c r="C498" t="s">
        <v>8116</v>
      </c>
      <c r="D498" t="s">
        <v>8073</v>
      </c>
      <c r="E498" t="s">
        <v>8093</v>
      </c>
      <c r="F498">
        <v>110</v>
      </c>
      <c r="G498">
        <v>1</v>
      </c>
      <c r="H498">
        <v>2</v>
      </c>
      <c r="I498" t="s">
        <v>8078</v>
      </c>
      <c r="J498" t="s">
        <v>8079</v>
      </c>
      <c r="K498" t="s">
        <v>8091</v>
      </c>
      <c r="L498" t="s">
        <v>8080</v>
      </c>
      <c r="M498" t="s">
        <v>8081</v>
      </c>
      <c r="N498" t="s">
        <v>8094</v>
      </c>
      <c r="O498" s="24">
        <v>2</v>
      </c>
      <c r="P498" s="20">
        <v>45</v>
      </c>
      <c r="Q498" s="20" t="s">
        <v>8099</v>
      </c>
      <c r="R498" s="29" t="s">
        <v>8100</v>
      </c>
      <c r="Z498" s="33">
        <v>22</v>
      </c>
      <c r="AA498" s="20">
        <v>40</v>
      </c>
      <c r="AB498" s="20" t="s">
        <v>8075</v>
      </c>
      <c r="AE498" s="20" t="s">
        <v>8085</v>
      </c>
      <c r="AJ498" s="26" t="str">
        <f t="shared" si="15"/>
        <v xml:space="preserve">|BGCOLOR(#F5F5F5):Ah K'in|聖職者&amp;ref(Nation/Sacred.jpg,nolink,25x25,Sacred);|&amp;ref(Nation/C_Gold.jpg,nolink,25x25,Gold);110&amp;ref(Nation/C_Resource.jpg,nolink,25x25,Resource);1&amp;ref(Nation/C_Command.jpg,nolink,25x25,Commander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Leadership);15+&amp;ref(Nation/UndeadLead.jpg,nolink,25x25,Undead Leadership);0+|22&amp;ref(Nation/Stealthy.jpg,nolink,25x25,Stealthy (40));&amp;ref(Nation/Flying.jpg,nolink,25x25,Flying);&amp;ref(Nation/Forest-Survival.jpg,nolink,25x25,Forest Survival);|
|~|&gt;|&gt;|&gt;|&gt;|&gt;|BGCOLOR(#F5F5F5):レベル1の聖職者。火などの魔法技能も持つ|
</v>
      </c>
    </row>
    <row r="499" spans="1:36" x14ac:dyDescent="0.15">
      <c r="A499" t="str">
        <f t="shared" si="16"/>
        <v>-</v>
      </c>
      <c r="B499" t="s">
        <v>2893</v>
      </c>
      <c r="C499" t="s">
        <v>8116</v>
      </c>
      <c r="D499" t="s">
        <v>8073</v>
      </c>
      <c r="E499" t="s">
        <v>8097</v>
      </c>
      <c r="F499">
        <v>120</v>
      </c>
      <c r="G499">
        <v>1</v>
      </c>
      <c r="H499">
        <v>2</v>
      </c>
      <c r="I499" t="s">
        <v>8078</v>
      </c>
      <c r="J499" t="s">
        <v>8079</v>
      </c>
      <c r="L499" t="s">
        <v>8098</v>
      </c>
      <c r="N499" t="s">
        <v>8103</v>
      </c>
      <c r="O499" s="24">
        <v>1</v>
      </c>
      <c r="P499" s="20">
        <v>10</v>
      </c>
      <c r="Q499" s="21" t="s">
        <v>8099</v>
      </c>
      <c r="R499" s="29" t="s">
        <v>8101</v>
      </c>
      <c r="Z499" s="33">
        <v>22</v>
      </c>
      <c r="AA499" s="20">
        <v>40</v>
      </c>
      <c r="AB499" s="20" t="s">
        <v>8075</v>
      </c>
      <c r="AE499" s="20" t="s">
        <v>8076</v>
      </c>
      <c r="AJ499" s="26" t="str">
        <f t="shared" si="15"/>
        <v xml:space="preserve">|BGCOLOR(#F5F5F5):Ah Itz|魔術師|&amp;ref(Nation/C_Gold.jpg,nolink,25x25,Gold);120&amp;ref(Nation/C_Resource.jpg,nolink,25x25,Resource);1&amp;ref(Nation/C_Command.jpg,nolink,25x25,Commander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Leadership);35+|22&amp;ref(Nation/Stealthy.jpg,nolink,25x25,Stealthy (40));&amp;ref(Nation/Flying.jpg,nolink,25x25,Flying);&amp;ref(Nation/Forest-Survival.jpg,nolink,25x25,Forest Survival);|
|~|&gt;|&gt;|&gt;|&gt;|&gt;|BGCOLOR(#F5F5F5):死、血などの魔法技能を持つ。上位より雇用が早い点が売り|
</v>
      </c>
    </row>
    <row r="500" spans="1:36" x14ac:dyDescent="0.15">
      <c r="A500" t="str">
        <f t="shared" si="16"/>
        <v>-</v>
      </c>
      <c r="B500" t="s">
        <v>2893</v>
      </c>
      <c r="C500" t="s">
        <v>8116</v>
      </c>
      <c r="D500" t="s">
        <v>8073</v>
      </c>
      <c r="E500" t="s">
        <v>8102</v>
      </c>
      <c r="F500">
        <v>160</v>
      </c>
      <c r="G500">
        <v>1</v>
      </c>
      <c r="H500">
        <v>4</v>
      </c>
      <c r="I500" t="s">
        <v>8078</v>
      </c>
      <c r="J500" t="s">
        <v>8079</v>
      </c>
      <c r="L500" t="s">
        <v>8098</v>
      </c>
      <c r="N500" t="s">
        <v>8104</v>
      </c>
      <c r="O500" s="24">
        <v>1</v>
      </c>
      <c r="P500" s="20">
        <v>10</v>
      </c>
      <c r="Q500" s="21" t="s">
        <v>8099</v>
      </c>
      <c r="R500" s="29" t="s">
        <v>8105</v>
      </c>
      <c r="Z500" s="33">
        <v>20</v>
      </c>
      <c r="AA500" s="20">
        <v>40</v>
      </c>
      <c r="AB500" s="20" t="s">
        <v>8075</v>
      </c>
      <c r="AE500" s="20" t="s">
        <v>8076</v>
      </c>
      <c r="AJ500" s="26" t="str">
        <f t="shared" si="15"/>
        <v xml:space="preserve">|BGCOLOR(#F5F5F5):Camazots|魔術師|&amp;ref(Nation/C_Gold.jpg,nolink,25x25,Gold);160&amp;ref(Nation/C_Resource.jpg,nolink,25x25,Resource);1&amp;ref(Nation/C_Command.jpg,nolink,25x25,Commander Point);4|&amp;ref(Nation/R_Fort.jpg,nolink,25x25,Land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Leadership);65+|20&amp;ref(Nation/Stealthy.jpg,nolink,25x25,Stealthy (40));&amp;ref(Nation/Flying.jpg,nolink,25x25,Flying);&amp;ref(Nation/Forest-Survival.jpg,nolink,25x25,Forest Survival);|
|~|&gt;|&gt;|&gt;|&gt;|&gt;|BGCOLOR(#F5F5F5):死、血などの魔法技能を持つ。雇用時間は長いが条件は緩い|
</v>
      </c>
    </row>
    <row r="501" spans="1:36" x14ac:dyDescent="0.15">
      <c r="A501" t="str">
        <f t="shared" si="16"/>
        <v>-</v>
      </c>
      <c r="B501" t="s">
        <v>2893</v>
      </c>
      <c r="C501" t="s">
        <v>8116</v>
      </c>
      <c r="D501" t="s">
        <v>8073</v>
      </c>
      <c r="E501" t="s">
        <v>8106</v>
      </c>
      <c r="F501">
        <v>275</v>
      </c>
      <c r="G501">
        <v>8</v>
      </c>
      <c r="H501">
        <v>2</v>
      </c>
      <c r="I501" t="s">
        <v>8107</v>
      </c>
      <c r="J501" t="s">
        <v>8108</v>
      </c>
      <c r="K501" t="s">
        <v>8079</v>
      </c>
      <c r="L501" t="s">
        <v>8080</v>
      </c>
      <c r="M501" t="s">
        <v>8081</v>
      </c>
      <c r="N501" t="s">
        <v>8109</v>
      </c>
      <c r="O501" s="24">
        <v>2</v>
      </c>
      <c r="P501" s="20">
        <v>50</v>
      </c>
      <c r="Q501" s="20" t="s">
        <v>8110</v>
      </c>
      <c r="R501" s="29" t="s">
        <v>8111</v>
      </c>
      <c r="Z501" s="33">
        <v>16</v>
      </c>
      <c r="AA501" s="20">
        <v>40</v>
      </c>
      <c r="AB501" s="20" t="s">
        <v>8075</v>
      </c>
      <c r="AE501" s="20" t="s">
        <v>8076</v>
      </c>
      <c r="AJ501" s="26" t="str">
        <f t="shared" si="15"/>
        <v xml:space="preserve">|BGCOLOR(#F5F5F5):Ah K'in Kan Ek'|聖職者&amp;ref(Nation/Sacred.jpg,nolink,25x25,Sacred);|&amp;ref(Nation/C_Gold.jpg,nolink,25x25,Gold);275&amp;ref(Nation/C_Resource.jpg,nolink,25x25,Resource);8&amp;ref(Nation/C_Command.jpg,nolink,25x25,Commander Point);2|&amp;ref(Nation/R_Capital.jpg,nolink,25x25,National Capital);|&amp;ref(Spell/P_Research.jpg,nolink,25x25,Lab Needed);&amp;ref(Spell/P_Holy.jpg,nolink,25x25,Temple Needed);|&amp;ref(Nation/Squad.jpg,nolink,25x25,Squad);2&amp;ref(Nation/LivingLead.jpg,nolink,25x25,Leadership);50&amp;ref(Nation/MagicLead.jpg,nolink,25x25,Magic Leadership);25+&amp;ref(Nation/UndeadLead.jpg,nolink,25x25,Undead Leadership);30+|16&amp;ref(Nation/Stealthy.jpg,nolink,25x25,Stealthy (40));&amp;ref(Nation/Flying.jpg,nolink,25x25,Flying);&amp;ref(Nation/Forest-Survival.jpg,nolink,25x25,Forest Survival);|
|~|&gt;|&gt;|&gt;|&gt;|&gt;|BGCOLOR(#F5F5F5):レベル2の聖職者。火、地、死などの魔法技能も持つ|
</v>
      </c>
    </row>
    <row r="502" spans="1:36" x14ac:dyDescent="0.15">
      <c r="A502" t="str">
        <f t="shared" si="16"/>
        <v>EA Xibalba 指揮官 E</v>
      </c>
      <c r="B502" t="s">
        <v>2893</v>
      </c>
      <c r="C502" t="s">
        <v>8116</v>
      </c>
      <c r="D502" t="s">
        <v>8073</v>
      </c>
      <c r="E502" t="s">
        <v>8112</v>
      </c>
      <c r="F502">
        <v>565</v>
      </c>
      <c r="G502">
        <v>1</v>
      </c>
      <c r="H502">
        <v>4</v>
      </c>
      <c r="I502" t="s">
        <v>8107</v>
      </c>
      <c r="J502" t="s">
        <v>8079</v>
      </c>
      <c r="K502" t="s">
        <v>8079</v>
      </c>
      <c r="L502" t="s">
        <v>8080</v>
      </c>
      <c r="M502" t="s">
        <v>8081</v>
      </c>
      <c r="N502" t="s">
        <v>8113</v>
      </c>
      <c r="O502" s="24">
        <v>3</v>
      </c>
      <c r="P502" s="20" t="s">
        <v>8114</v>
      </c>
      <c r="Q502" s="20" t="s">
        <v>8111</v>
      </c>
      <c r="R502" s="29" t="s">
        <v>8115</v>
      </c>
      <c r="Z502" s="33">
        <v>22</v>
      </c>
      <c r="AA502" s="20">
        <v>40</v>
      </c>
      <c r="AB502" s="20" t="s">
        <v>8075</v>
      </c>
      <c r="AE502" s="20" t="s">
        <v>8076</v>
      </c>
      <c r="AJ502" s="26" t="str">
        <f t="shared" si="15"/>
        <v xml:space="preserve">|BGCOLOR(#F5F5F5):Onaqui|聖職者&amp;ref(Nation/Sacred.jpg,nolink,25x25,Sacred);|&amp;ref(Nation/C_Gold.jpg,nolink,25x25,Gold);565&amp;ref(Nation/C_Resource.jpg,nolink,25x25,Resource);1&amp;ref(Nation/C_Command.jpg,nolink,25x25,Commander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Leadership);30+&amp;ref(Nation/UndeadLead.jpg,nolink,25x25,Undead Leadership);145+|22&amp;ref(Nation/Stealthy.jpg,nolink,25x25,Stealthy (40));&amp;ref(Nation/Flying.jpg,nolink,25x25,Flying);&amp;ref(Nation/Forest-Survival.jpg,nolink,25x25,Forest Survival);|
|~|&gt;|&gt;|&gt;|&gt;|&gt;|BGCOLOR(#F5F5F5):レベル2の聖職者。州に不安を撒くが魔力は強大|
</v>
      </c>
    </row>
    <row r="503" spans="1:36" x14ac:dyDescent="0.15">
      <c r="A503" t="str">
        <f t="shared" si="16"/>
        <v>EA Xibalba 兵士 S</v>
      </c>
      <c r="B503" t="s">
        <v>2893</v>
      </c>
      <c r="C503" t="s">
        <v>2943</v>
      </c>
      <c r="D503" t="s">
        <v>8117</v>
      </c>
      <c r="E503" t="s">
        <v>8118</v>
      </c>
      <c r="F503">
        <v>8</v>
      </c>
      <c r="G503">
        <v>1</v>
      </c>
      <c r="H503">
        <v>6</v>
      </c>
      <c r="I503" t="s">
        <v>8119</v>
      </c>
      <c r="L503" t="s">
        <v>8120</v>
      </c>
      <c r="N503" t="s">
        <v>8121</v>
      </c>
      <c r="P503" s="20">
        <v>1</v>
      </c>
      <c r="Z503" s="33">
        <v>20</v>
      </c>
      <c r="AA503" s="20">
        <v>40</v>
      </c>
      <c r="AB503" s="20" t="s">
        <v>8122</v>
      </c>
      <c r="AE503" s="20" t="s">
        <v>8123</v>
      </c>
      <c r="AJ503" s="26" t="str">
        <f t="shared" si="15"/>
        <v xml:space="preserve">|BGCOLOR(#F5F5F5):Xibalban Warrior|飛行兵|&amp;ref(Nation/C_Gold.jpg,nolink,25x25,Gold);8&amp;ref(Nation/C_Resource.jpg,nolink,25x25,Resource);1&amp;ref(Nation/C_Recruitment.jpg,nolink,25x25,Recruitment Point);6|&amp;ref(Nation/R_Fort.jpg,nolink,25x25,Land Fortress);&amp;ref(Nation/R_Forest.jpg,nolink,25x25,Any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|~|&gt;|&gt;|&gt;|&gt;|&gt;|BGCOLOR(#F5F5F5):突撃槍を持つ軽戦士。最初の一撃だけはそれなり|
</v>
      </c>
    </row>
    <row r="504" spans="1:36" x14ac:dyDescent="0.15">
      <c r="A504" t="str">
        <f t="shared" si="16"/>
        <v>-</v>
      </c>
      <c r="B504" t="s">
        <v>2893</v>
      </c>
      <c r="C504" t="s">
        <v>2943</v>
      </c>
      <c r="D504" t="s">
        <v>8117</v>
      </c>
      <c r="E504" t="s">
        <v>8118</v>
      </c>
      <c r="F504">
        <v>8</v>
      </c>
      <c r="G504">
        <v>2</v>
      </c>
      <c r="H504">
        <v>6</v>
      </c>
      <c r="I504" t="s">
        <v>8119</v>
      </c>
      <c r="L504" t="s">
        <v>8120</v>
      </c>
      <c r="N504" t="s">
        <v>8124</v>
      </c>
      <c r="P504" s="20">
        <v>1</v>
      </c>
      <c r="Z504" s="33">
        <v>20</v>
      </c>
      <c r="AA504" s="20">
        <v>40</v>
      </c>
      <c r="AB504" s="20" t="s">
        <v>8122</v>
      </c>
      <c r="AE504" s="20" t="s">
        <v>8125</v>
      </c>
      <c r="AJ504" s="26" t="str">
        <f t="shared" si="15"/>
        <v xml:space="preserve">|BGCOLOR(#F5F5F5):Xibalban Warrior|飛行兵|&amp;ref(Nation/C_Gold.jpg,nolink,25x25,Gold);8&amp;ref(Nation/C_Resource.jpg,nolink,25x25,Resource);2&amp;ref(Nation/C_Recruitment.jpg,nolink,25x25,Recruitment Point);6|&amp;ref(Nation/R_Fort.jpg,nolink,25x25,Land Fortress);&amp;ref(Nation/R_Forest.jpg,nolink,25x25,Any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|~|&gt;|&gt;|&gt;|&gt;|&gt;|BGCOLOR(#F5F5F5):刃付き鈍器を持つ軽戦士。両手武器で非力さを補っている|
</v>
      </c>
    </row>
    <row r="505" spans="1:36" x14ac:dyDescent="0.15">
      <c r="A505" t="str">
        <f t="shared" si="16"/>
        <v>-</v>
      </c>
      <c r="B505" t="s">
        <v>2893</v>
      </c>
      <c r="C505" t="s">
        <v>2943</v>
      </c>
      <c r="D505" t="s">
        <v>8117</v>
      </c>
      <c r="E505" t="s">
        <v>8126</v>
      </c>
      <c r="F505">
        <v>8</v>
      </c>
      <c r="G505">
        <v>2</v>
      </c>
      <c r="H505">
        <v>6</v>
      </c>
      <c r="I505" t="s">
        <v>8127</v>
      </c>
      <c r="L505" t="s">
        <v>8120</v>
      </c>
      <c r="N505" t="s">
        <v>8128</v>
      </c>
      <c r="P505" s="20">
        <v>1</v>
      </c>
      <c r="Z505" s="33">
        <v>20</v>
      </c>
      <c r="AA505" s="20">
        <v>40</v>
      </c>
      <c r="AB505" s="20" t="s">
        <v>8122</v>
      </c>
      <c r="AE505" s="20" t="s">
        <v>8123</v>
      </c>
      <c r="AJ505" s="26" t="str">
        <f t="shared" si="15"/>
        <v xml:space="preserve">|BGCOLOR(#F5F5F5):Xibalban Dart Thrower|飛行兵|&amp;ref(Nation/C_Gold.jpg,nolink,25x25,Gold);8&amp;ref(Nation/C_Resource.jpg,nolink,25x25,Resource);2&amp;ref(Nation/C_Recruitment.jpg,nolink,25x25,Recruitment Point);6|&amp;ref(Nation/R_Fort.jpg,nolink,25x25,Land Fortress);||&amp;ref(Nation/LivingLead.jpg,nolink,25x25,Living);|20&amp;ref(Nation/Stealthy.jpg,nolink,25x25,Stealthy (40));&amp;ref(Nation/Flying.jpg,nolink,25x25,Flying);&amp;ref(Nation/Forest-Survival.jpg,nolink,25x25,Forest Survival);|
|~|&gt;|&gt;|&gt;|&gt;|&gt;|BGCOLOR(#F5F5F5):鈍器と吹矢を持つ軽戦士。射撃部隊と考えるには色々と足りない|
</v>
      </c>
    </row>
    <row r="506" spans="1:36" x14ac:dyDescent="0.15">
      <c r="A506" t="str">
        <f t="shared" si="16"/>
        <v>-</v>
      </c>
      <c r="B506" t="s">
        <v>2893</v>
      </c>
      <c r="C506" t="s">
        <v>2943</v>
      </c>
      <c r="D506" t="s">
        <v>8117</v>
      </c>
      <c r="E506" t="s">
        <v>8129</v>
      </c>
      <c r="F506">
        <v>10</v>
      </c>
      <c r="G506">
        <v>4</v>
      </c>
      <c r="H506">
        <v>12</v>
      </c>
      <c r="I506" t="s">
        <v>8127</v>
      </c>
      <c r="L506" t="s">
        <v>8120</v>
      </c>
      <c r="N506" t="s">
        <v>8130</v>
      </c>
      <c r="P506" s="20">
        <v>1</v>
      </c>
      <c r="Z506" s="33">
        <v>16</v>
      </c>
      <c r="AA506" s="20">
        <v>40</v>
      </c>
      <c r="AB506" s="20" t="s">
        <v>8122</v>
      </c>
      <c r="AE506" s="20" t="s">
        <v>8123</v>
      </c>
      <c r="AJ506" s="26" t="str">
        <f t="shared" si="15"/>
        <v xml:space="preserve">|BGCOLOR(#F5F5F5):Xibalban Guard|飛行兵|&amp;ref(Nation/C_Gold.jpg,nolink,25x25,Gold);10&amp;ref(Nation/C_Resource.jpg,nolink,25x25,Resource);4&amp;ref(Nation/C_Recruitment.jpg,nolink,25x25,Recruitment Point);12|&amp;ref(Nation/R_Fort.jpg,nolink,25x25,Land Fortress);||&amp;ref(Nation/LivingLead.jpg,nolink,25x25,Living);|16&amp;ref(Nation/Stealthy.jpg,nolink,25x25,Stealthy (40));&amp;ref(Nation/Flying.jpg,nolink,25x25,Flying);&amp;ref(Nation/Forest-Survival.jpg,nolink,25x25,Forest Survival);|
|~|&gt;|&gt;|&gt;|&gt;|&gt;|BGCOLOR(#F5F5F5):刃付き鈍器を持つ軽戦士。戦闘技能が高めで護衛も得意|
</v>
      </c>
    </row>
    <row r="507" spans="1:36" x14ac:dyDescent="0.15">
      <c r="A507" t="str">
        <f t="shared" si="16"/>
        <v>-</v>
      </c>
      <c r="B507" t="s">
        <v>2893</v>
      </c>
      <c r="C507" t="s">
        <v>2943</v>
      </c>
      <c r="D507" t="s">
        <v>8117</v>
      </c>
      <c r="E507" t="s">
        <v>8131</v>
      </c>
      <c r="F507">
        <v>1</v>
      </c>
      <c r="G507">
        <v>1</v>
      </c>
      <c r="H507">
        <v>2</v>
      </c>
      <c r="I507" t="s">
        <v>8127</v>
      </c>
      <c r="L507" t="s">
        <v>8136</v>
      </c>
      <c r="N507" t="s">
        <v>8133</v>
      </c>
      <c r="Q507" s="21">
        <v>1</v>
      </c>
      <c r="W507">
        <v>1</v>
      </c>
      <c r="X507">
        <v>1</v>
      </c>
      <c r="Z507" s="33">
        <v>8</v>
      </c>
      <c r="AA507" s="20">
        <v>40</v>
      </c>
      <c r="AE507" s="20" t="s">
        <v>8134</v>
      </c>
      <c r="AJ507" s="26" t="str">
        <f t="shared" si="15"/>
        <v xml:space="preserve">|BGCOLOR(#F5F5F5):Large Scorpion|魔獣|&amp;ref(Nation/C_Gold.jpg,nolink,25x25,Gold);1&amp;ref(Nation/C_Resource.jpg,nolink,25x25,Resource);1&amp;ref(Nation/C_Recruitment.jpg,nolink,25x25,Recruitment Point);2|&amp;ref(Nation/R_Fort.jpg,nolink,25x25,Land Fortress);||&amp;ref(Nation/MagicLead.jpg,nolink,25x25,Magic Being);&amp;ref(Nation/Animal.jpg,nolink,25x25,Animal);&amp;ref(Nation/Undisciplined.jpg,nolink,25x25,Undisciplined);|8&amp;ref(Nation/Stealthy.jpg,nolink,25x25,Stealthy (40));&amp;ref(Nation/Wasteland-Survival.jpg,nolink,25x25,Wasteland Survival);|
|~|&gt;|&gt;|&gt;|&gt;|&gt;|BGCOLOR(#F5F5F5):やや大きい蠍。大群で敵を煩わせるのが主な役割|
</v>
      </c>
    </row>
    <row r="508" spans="1:36" x14ac:dyDescent="0.15">
      <c r="A508" t="str">
        <f t="shared" si="16"/>
        <v>-</v>
      </c>
      <c r="B508" t="s">
        <v>2893</v>
      </c>
      <c r="C508" t="s">
        <v>2943</v>
      </c>
      <c r="D508" t="s">
        <v>8117</v>
      </c>
      <c r="E508" t="s">
        <v>8135</v>
      </c>
      <c r="F508">
        <v>5</v>
      </c>
      <c r="G508">
        <v>1</v>
      </c>
      <c r="H508">
        <v>2</v>
      </c>
      <c r="I508" t="s">
        <v>8127</v>
      </c>
      <c r="L508" t="s">
        <v>8132</v>
      </c>
      <c r="N508" t="s">
        <v>8137</v>
      </c>
      <c r="Q508" s="21">
        <v>1</v>
      </c>
      <c r="W508">
        <v>1</v>
      </c>
      <c r="X508">
        <v>1</v>
      </c>
      <c r="Z508" s="33">
        <v>8</v>
      </c>
      <c r="AA508" s="20">
        <v>40</v>
      </c>
      <c r="AE508" s="20" t="s">
        <v>8138</v>
      </c>
      <c r="AJ508" s="26" t="str">
        <f t="shared" si="15"/>
        <v xml:space="preserve">|BGCOLOR(#F5F5F5):Giant Scorpion|魔獣|&amp;ref(Nation/C_Gold.jpg,nolink,25x25,Gold);5&amp;ref(Nation/C_Resource.jpg,nolink,25x25,Resource);1&amp;ref(Nation/C_Recruitment.jpg,nolink,25x25,Recruitment Point);2|&amp;ref(Nation/R_Fort.jpg,nolink,25x25,Land Fortress);||&amp;ref(Nation/MagicLead.jpg,nolink,25x25,Magic Being);&amp;ref(Nation/Animal.jpg,nolink,25x25,Animal);&amp;ref(Nation/Undisciplined.jpg,nolink,25x25,Undisciplined);|8&amp;ref(Nation/Stealthy.jpg,nolink,25x25,Stealthy (40));&amp;ref(Nation/Wasteland-Survival.jpg,nolink,25x25,Wasteland Survival);|
|~|&gt;|&gt;|&gt;|&gt;|&gt;|BGCOLOR(#F5F5F5):かなり大きい蠍。毒針も鋭くなり軽装相手なら十分な脅威|
</v>
      </c>
    </row>
    <row r="509" spans="1:36" x14ac:dyDescent="0.15">
      <c r="A509" t="str">
        <f t="shared" si="16"/>
        <v>-</v>
      </c>
      <c r="B509" t="s">
        <v>2893</v>
      </c>
      <c r="C509" t="s">
        <v>2943</v>
      </c>
      <c r="D509" t="s">
        <v>8117</v>
      </c>
      <c r="E509" t="s">
        <v>8139</v>
      </c>
      <c r="F509">
        <v>15</v>
      </c>
      <c r="G509">
        <v>1</v>
      </c>
      <c r="H509">
        <v>15</v>
      </c>
      <c r="I509" t="s">
        <v>8140</v>
      </c>
      <c r="L509" t="s">
        <v>8132</v>
      </c>
      <c r="N509" t="s">
        <v>8141</v>
      </c>
      <c r="P509" s="20">
        <v>1</v>
      </c>
      <c r="W509">
        <v>1</v>
      </c>
      <c r="X509">
        <v>1</v>
      </c>
      <c r="Z509" s="33">
        <v>8</v>
      </c>
      <c r="AE509" s="20" t="s">
        <v>8138</v>
      </c>
      <c r="AJ509" s="26" t="str">
        <f t="shared" si="15"/>
        <v xml:space="preserve">|BGCOLOR(#F5F5F5):Xibalban Scorpion|魔獣|&amp;ref(Nation/C_Gold.jpg,nolink,25x25,Gold);15&amp;ref(Nation/C_Resource.jpg,nolink,25x25,Resource);1&amp;ref(Nation/C_Recruitment.jpg,nolink,25x25,Recruitment Point);15|10/&amp;ref(Nation/R_Fort.jpg,nolink,25x25,Land Fortress);||&amp;ref(Nation/LivingLead.jpg,nolink,25x25,Living);&amp;ref(Nation/Animal.jpg,nolink,25x25,Animal);&amp;ref(Nation/Undisciplined.jpg,nolink,25x25,Undisciplined);|8&amp;ref(Nation/Wasteland-Survival.jpg,nolink,25x25,Wasteland Survival);|
|~|&gt;|&gt;|&gt;|&gt;|&gt;|BGCOLOR(#F5F5F5):異常に大きい蠍。致命的な毒を持ち攻撃面も期待できる|
</v>
      </c>
    </row>
    <row r="510" spans="1:36" x14ac:dyDescent="0.15">
      <c r="A510" t="str">
        <f t="shared" si="16"/>
        <v>-</v>
      </c>
      <c r="B510" t="s">
        <v>2893</v>
      </c>
      <c r="C510" t="s">
        <v>2943</v>
      </c>
      <c r="D510" t="s">
        <v>8117</v>
      </c>
      <c r="E510" t="s">
        <v>8142</v>
      </c>
      <c r="F510">
        <v>18</v>
      </c>
      <c r="G510">
        <v>15</v>
      </c>
      <c r="H510">
        <v>24</v>
      </c>
      <c r="I510" t="s">
        <v>8143</v>
      </c>
      <c r="K510" t="s">
        <v>8144</v>
      </c>
      <c r="L510" t="s">
        <v>8120</v>
      </c>
      <c r="M510" t="s">
        <v>8145</v>
      </c>
      <c r="N510" t="s">
        <v>8146</v>
      </c>
      <c r="P510" s="20">
        <v>1</v>
      </c>
      <c r="Z510" s="33">
        <v>16</v>
      </c>
      <c r="AB510" s="21" t="s">
        <v>8122</v>
      </c>
      <c r="AE510" s="20" t="s">
        <v>8123</v>
      </c>
      <c r="AJ510" s="26" t="str">
        <f t="shared" si="15"/>
        <v xml:space="preserve">|BGCOLOR(#F5F5F5):Sun Guide|飛行兵&amp;ref(Nation/Sacred.jpg,nolink,25x25,Sacred);|&amp;ref(Nation/C_Gold.jpg,nolink,25x25,Gold);18&amp;ref(Nation/C_Resource.jpg,nolink,25x25,Resource);15&amp;ref(Nation/C_Recruitment.jpg,nolink,25x25,Recruitment Point);24|&amp;ref(Nation/R_Capital.jpg,nolink,25x25,National Capital);|&amp;ref(Spell/P_Holy.jpg,nolink,25x25,Temple Needed);|&amp;ref(Nation/LivingLead.jpg,nolink,25x25,Living);|16&amp;ref(Nation/Flying.jpg,nolink,25x25,Flying);&amp;ref(Nation/Forest-Survival.jpg,nolink,25x25,Forest Survival);|
|~|&gt;|&gt;|&gt;|&gt;|&gt;|BGCOLOR(#F5F5F5):魔法の刃を持つ戦士。高い攻撃技能を持ち攻撃力も十分|
</v>
      </c>
    </row>
    <row r="511" spans="1:36" x14ac:dyDescent="0.15">
      <c r="A511" t="str">
        <f t="shared" si="16"/>
        <v>EA Xibalba 兵士 E</v>
      </c>
      <c r="B511" t="s">
        <v>2893</v>
      </c>
      <c r="C511" t="s">
        <v>2943</v>
      </c>
      <c r="D511" t="s">
        <v>8274</v>
      </c>
      <c r="E511" t="s">
        <v>8269</v>
      </c>
      <c r="F511">
        <v>0</v>
      </c>
      <c r="G511">
        <v>1</v>
      </c>
      <c r="H511">
        <v>17</v>
      </c>
      <c r="I511" t="s">
        <v>8270</v>
      </c>
      <c r="L511" t="s">
        <v>8272</v>
      </c>
      <c r="M511" t="s">
        <v>8271</v>
      </c>
      <c r="N511" t="s">
        <v>8273</v>
      </c>
      <c r="R511" s="29">
        <v>1</v>
      </c>
      <c r="Z511" s="33">
        <v>26</v>
      </c>
      <c r="AA511" s="20">
        <v>40</v>
      </c>
      <c r="AB511" s="21" t="s">
        <v>8275</v>
      </c>
      <c r="AE511" s="20" t="s">
        <v>8276</v>
      </c>
      <c r="AJ511" s="26" t="str">
        <f t="shared" si="15"/>
        <v xml:space="preserve">|BGCOLOR(#F5F5F5):Beast Bat|魔獣&amp;ref(Nation/Sacred.jpg,nolink,25x25,Sacred);|&amp;ref(Nation/C_Gold.jpg,nolink,25x25,Gold);0&amp;ref(Nation/C_Resource.jpg,nolink,25x25,Resource);1&amp;ref(Nation/C_Recruitment.jpg,nolink,25x25,Recruitment Point);17|&amp;ref(Nation/Dominion-Monster-Summoner.jpg,nolink,25x25,Dominion Monster Summoner (Free));||&amp;ref(Nation/UndeadLead.jpg,nolink,25x25,Undead/Demon);|26&amp;ref(Nation/Stealthy.jpg,nolink,25x25,Stealthy (40));&amp;ref(Nation/Flying.jpg,nolink,25x25,Flying);&amp;ref(Nation/Forest-Survival.jpg,nolink,25x25,Forest Survival);|
|~|&gt;|&gt;|&gt;|&gt;|&gt;|BGCOLOR(#F5F5F5):疲労毒を持つ大蝙蝠。Onaquiが自動生産する|
</v>
      </c>
    </row>
    <row r="512" spans="1:36" x14ac:dyDescent="0.15">
      <c r="A512" t="str">
        <f t="shared" si="16"/>
        <v>EA Mekone 指揮官 S</v>
      </c>
      <c r="B512" t="s">
        <v>2893</v>
      </c>
      <c r="C512" t="s">
        <v>8333</v>
      </c>
      <c r="D512" t="s">
        <v>8310</v>
      </c>
      <c r="E512" t="s">
        <v>8304</v>
      </c>
      <c r="F512">
        <v>25</v>
      </c>
      <c r="G512">
        <v>5</v>
      </c>
      <c r="H512">
        <v>1</v>
      </c>
      <c r="I512" t="s">
        <v>8305</v>
      </c>
      <c r="L512" t="s">
        <v>8306</v>
      </c>
      <c r="N512" t="s">
        <v>8307</v>
      </c>
      <c r="O512" s="24">
        <v>0</v>
      </c>
      <c r="P512" s="21">
        <v>0</v>
      </c>
      <c r="Q512" s="21">
        <v>0</v>
      </c>
      <c r="R512" s="29">
        <v>0</v>
      </c>
      <c r="Z512" s="33">
        <v>16</v>
      </c>
      <c r="AA512" s="20">
        <v>50</v>
      </c>
      <c r="AE512" s="20" t="s">
        <v>8308</v>
      </c>
      <c r="AJ512" s="26" t="str">
        <f t="shared" si="15"/>
        <v xml:space="preserve">|BGCOLOR(#F5F5F5):Perioeci Scout|斥候|&amp;ref(Nation/C_Gold.jpg,nolink,25x25,Gold);25&amp;ref(Nation/C_Resource.jpg,nolink,25x25,Resource);5&amp;ref(Nation/C_Command.jpg,nolink,25x25,Commander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|~|&gt;|&gt;|&gt;|&gt;|&gt;|BGCOLOR(#F5F5F5):ほぼ標準と変わらない斥候。敵地の偵察を担う|
</v>
      </c>
    </row>
    <row r="513" spans="1:36" x14ac:dyDescent="0.15">
      <c r="A513" t="str">
        <f t="shared" si="16"/>
        <v>-</v>
      </c>
      <c r="B513" t="s">
        <v>2893</v>
      </c>
      <c r="C513" t="s">
        <v>8333</v>
      </c>
      <c r="D513" t="s">
        <v>8310</v>
      </c>
      <c r="E513" t="s">
        <v>8309</v>
      </c>
      <c r="F513">
        <v>45</v>
      </c>
      <c r="G513">
        <v>30</v>
      </c>
      <c r="H513">
        <v>1</v>
      </c>
      <c r="I513" t="s">
        <v>8305</v>
      </c>
      <c r="L513" t="s">
        <v>8310</v>
      </c>
      <c r="N513" t="s">
        <v>8311</v>
      </c>
      <c r="O513" s="24">
        <v>2</v>
      </c>
      <c r="P513" s="20">
        <v>60</v>
      </c>
      <c r="Q513" s="21">
        <v>0</v>
      </c>
      <c r="R513" s="29">
        <v>0</v>
      </c>
      <c r="Z513" s="33">
        <v>14</v>
      </c>
      <c r="AJ513" s="26" t="str">
        <f t="shared" si="15"/>
        <v xml:space="preserve">|BGCOLOR(#F5F5F5):Neodamode Commander|指揮官|&amp;ref(Nation/C_Gold.jpg,nolink,25x25,Gold);45&amp;ref(Nation/C_Resource.jpg,nolink,25x25,Resource);30&amp;ref(Nation/C_Command.jpg,nolink,25x25,Commander Point);1|&amp;ref(Nation/R_Fort.jpg,nolink,25x25,Land Fortress);||&amp;ref(Nation/Squad.jpg,nolink,25x25,Squad);2&amp;ref(Nation/LivingLead.jpg,nolink,25x25,Leadership);60|14|
|~|&gt;|&gt;|&gt;|&gt;|&gt;|BGCOLOR(#F5F5F5):標準的な指揮官。Giganteは指揮できない|
</v>
      </c>
    </row>
    <row r="514" spans="1:36" x14ac:dyDescent="0.15">
      <c r="A514" t="str">
        <f t="shared" si="16"/>
        <v>-</v>
      </c>
      <c r="B514" t="s">
        <v>2893</v>
      </c>
      <c r="C514" t="s">
        <v>8333</v>
      </c>
      <c r="D514" t="s">
        <v>8310</v>
      </c>
      <c r="E514" t="s">
        <v>8312</v>
      </c>
      <c r="F514">
        <v>90</v>
      </c>
      <c r="G514">
        <v>75</v>
      </c>
      <c r="H514">
        <v>1</v>
      </c>
      <c r="I514" t="s">
        <v>8305</v>
      </c>
      <c r="L514" t="s">
        <v>8310</v>
      </c>
      <c r="N514" t="s">
        <v>8313</v>
      </c>
      <c r="O514" s="24">
        <v>3</v>
      </c>
      <c r="P514" s="20">
        <v>80</v>
      </c>
      <c r="Q514" s="21">
        <v>0</v>
      </c>
      <c r="R514" s="29">
        <v>0</v>
      </c>
      <c r="T514" s="20">
        <v>2</v>
      </c>
      <c r="Z514" s="33">
        <v>14</v>
      </c>
      <c r="AJ514" s="26" t="str">
        <f t="shared" si="15"/>
        <v xml:space="preserve">|BGCOLOR(#F5F5F5):Lochos|指揮官|&amp;ref(Nation/C_Gold.jpg,nolink,25x25,Gold);90&amp;ref(Nation/C_Resource.jpg,nolink,25x25,Resource);75&amp;ref(Nation/C_Command.jpg,nolink,25x25,Commander Point);1|&amp;ref(Nation/R_Fort.jpg,nolink,25x25,Land Fortress);||&amp;ref(Nation/Squad.jpg,nolink,25x25,Squad);3&amp;ref(Nation/LivingLead.jpg,nolink,25x25,Leadership);80&amp;ref(Item/Taskmaster.jpg,nolink,25x25,Taskmaster (+2));|14|
|~|&gt;|&gt;|&gt;|&gt;|&gt;|BGCOLOR(#F5F5F5):上位指揮官。Giganteと奴隷の指揮に適する|
</v>
      </c>
    </row>
    <row r="515" spans="1:36" x14ac:dyDescent="0.15">
      <c r="A515" t="str">
        <f t="shared" si="16"/>
        <v>-</v>
      </c>
      <c r="B515" t="s">
        <v>2893</v>
      </c>
      <c r="C515" t="s">
        <v>8333</v>
      </c>
      <c r="D515" t="s">
        <v>8310</v>
      </c>
      <c r="E515" t="s">
        <v>8314</v>
      </c>
      <c r="F515">
        <v>110</v>
      </c>
      <c r="G515">
        <v>1</v>
      </c>
      <c r="H515">
        <v>2</v>
      </c>
      <c r="I515" t="s">
        <v>8305</v>
      </c>
      <c r="J515" t="s">
        <v>8315</v>
      </c>
      <c r="K515" t="s">
        <v>8315</v>
      </c>
      <c r="L515" t="s">
        <v>8316</v>
      </c>
      <c r="M515" t="s">
        <v>8271</v>
      </c>
      <c r="N515" t="s">
        <v>8317</v>
      </c>
      <c r="O515" s="24">
        <v>3</v>
      </c>
      <c r="P515" s="20" t="s">
        <v>8320</v>
      </c>
      <c r="Q515" s="20">
        <v>5</v>
      </c>
      <c r="R515" s="29">
        <v>0</v>
      </c>
      <c r="T515" s="20">
        <v>1</v>
      </c>
      <c r="Z515" s="33">
        <v>18</v>
      </c>
      <c r="AJ515" s="26" t="str">
        <f t="shared" ref="AJ515:AJ578" si="17">CONCATENATE("|BGCOLOR(#F5F5F5):",E515,"|",L515,IF(M515&lt;&gt;"","&amp;ref(Nation/Sacred.jpg,nolink,25x25,Sacred);",""),"|&amp;ref(Nation/C_Gold.jpg,nolink,25x25,Gold);",F515,"&amp;ref(Nation/C_Resource.jpg,nolink,25x25,Resource);",G515,IF(D515="兵士","&amp;ref(Nation/C_Recruitment.jpg,nolink,25x25,Recruitment Point);","&amp;ref(Nation/C_Command.jpg,nolink,25x25,Commander Point);"),H515,"|",SUBSTITUTE(SUBSTITUTE(SUBSTITUTE(SUBSTITUTE(SUBSTITUTE(SUBSTITUTE(SUBSTITUTE(SUBSTITUTE(SUBSTITUTE(SUBSTITUTE(SUBSTITUTE(SUBSTITUTE(SUBSTITUTE(SUBSTITUTE(SUBSTITUTE(SUBSTITUTE(SUBSTITUTE(SUBSTITUTE(SUBSTITUTE(SUBSTITUTE(SUBSTITUTE(SUBSTITUTE(SUBSTITUTE(SUBSTITUTE(SUBSTITUTE(I515,"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(Free));"),"格","&amp;ref(Nation/Promotion.jpg,nolink,25x25,Promotion);"),"|",IF(J515&lt;&gt;"","&amp;ref(Spell/P_Research.jpg,nolink,25x25,Lab Needed);",""),IF(K515&lt;&gt;"","&amp;ref(Spell/P_Holy.jpg,nolink,25x25,Temple Needed);",""),IF(D515="指揮官",CONCATENATE("|",IF(O515&lt;&gt;0,"&amp;ref(Nation/Squad.jpg,nolink,25x25,Squad);"&amp;O515,""),IF(P515&lt;&gt;0,"&amp;ref(Nation/LivingLead.jpg,nolink,25x25,Leadership);"&amp;P515,""),IF(Q515&lt;&gt;0,"&amp;ref(Nation/MagicLead.jpg,nolink,25x25,Magic Leadership);"&amp;Q515,""),IF(R515&lt;&gt;0,"&amp;ref(Nation/UndeadLead.jpg,nolink,25x25,Undead Leadership);"&amp;R515,""),IF(S515&lt;&gt;"",IF(S515&gt;0,"&amp;ref(Item/Inspirational.jpg,nolink,25x25,Inspirational (+"&amp;S515&amp;"));","&amp;ref(Item/Uninspirational.jpg,nolink,25x25,Inspirational ("&amp;S515&amp;"));"),""),IF(T515&lt;&gt;"","&amp;ref(Item/Taskmaster.jpg,nolink,25x25,Taskmaster (+"&amp;T515&amp;"));",""),IF(U515&lt;&gt;"","&amp;ref(Item/Beastmaster.jpg,nolink,25x25,Beastmaster (+"&amp;U515&amp;"));","")),CONCATENATE("|",IF(P515&lt;&gt;0,"&amp;ref(Nation/LivingLead.jpg,nolink,25x25,Living);",""),IF(Q515&lt;&gt;0,"&amp;ref(Nation/MagicLead.jpg,nolink,25x25,Magic Being);",""),IF(R515&lt;&gt;0,"&amp;ref(Nation/UndeadLead.jpg,nolink,25x25,Undead/Demon);",""),IF(V515&lt;&gt;"","&amp;ref(Nation/Slave.jpg,nolink,25x25,Slave);",""),IF(W515&lt;&gt;"","&amp;ref(Nation/Animal.jpg,nolink,25x25,Animal);",""),IF(X515&lt;&gt;"","&amp;ref(Nation/Undisciplined.jpg,nolink,25x25,Undisciplined);",""),IF(Y515&lt;&gt;"","&amp;ref(Nation/Enlarged.jpg,nolink,25x25,Size "&amp;Y515&amp;" or larger commander are needed);",""))),"|",Z515,IF(AA515&lt;&gt;"","&amp;ref(Nation/Stealthy.jpg,nolink,25x25,Stealthy ("&amp;AA515&amp;"));",""),IF(COUNTIF(AB515,"*f*"),"&amp;ref(Nation/Flying.jpg,nolink,25x25,Flying);",""),IF(COUNTIF(AB515,"*l*"),"&amp;ref(Nation/Floating.jpg,nolink,25x25,Floating);",""),IF(AC515="s","&amp;ref(Nation/Storm-Immunity.jpg,nolink,25x25,Storm Immunity);",""),IF(AD515="p","&amp;ref(Nation/Poor-Amphibian.jpg,nolink,25x25,Poor Amphibian);",""),IF(AD515="f","&amp;ref(Nation/Amphibian.jpg,nolink,25x25,Amphibian);",""),IF(AD515="a","&amp;ref(Nation/Aquatic.jpg,nolink,25x25,Aquatic);",""),IF(COUNTIF(AE515,"*f*"),"&amp;ref(Nation/Forest-Survival.jpg,nolink,25x25,Forest Survival);",""),IF(COUNTIF(AE515,"*m*"),"&amp;ref(Nation/Mountain-Survival.jpg,nolink,25x25,Mountain Survival);",""),IF(COUNTIF(AE515,"*s*"),"&amp;ref(Nation/Swamp-Survival.jpg,nolink,25x25,Swamp Survival);",""),IF(COUNTIF(AE515,"*w*"),"&amp;ref(Nation/Wasteland-Survival.jpg,nolink,25x25,Wasteland Survival);",""),IF(AF515="s","&amp;ref(Nation/Snow-Move.jpg,nolink,25x25,Snow Move);",""),IF(AG515="s","&amp;ref(Nation/Swimming.jpg,nolink,25x25,Swimming);",""),IF(AH515&lt;&gt;"","&amp;ref(Nation/Sailing.jpg,nolink,25x25,Sailing (size points "&amp;VALUE(MID(AH515,2,3))&amp;", max size "&amp;LEFT(AH515,1)&amp;"));",""),IF(AI515&lt;&gt;"","&amp;ref(Nation/Gift-of-Water-Breathing.jpg,nolink,25x25,Gift of Water Breathing ("&amp;AI515&amp;" size points));",""),"|",CHAR(10),IF(D515="指揮官","|~|&gt;|&gt;|&gt;|&gt;|&gt;|BGCOLOR(#F5F5F5):","|~|&gt;|&gt;|&gt;|&gt;|&gt;|BGCOLOR(#F5F5F5):"),N515,"|",CHAR(10))</f>
        <v xml:space="preserve">|BGCOLOR(#F5F5F5):Geronte|聖職者&amp;ref(Nation/Sacred.jpg,nolink,25x25,Sacred);|&amp;ref(Nation/C_Gold.jpg,nolink,25x25,Gold);110&amp;ref(Nation/C_Resource.jpg,nolink,25x25,Resource);1&amp;ref(Nation/C_Command.jpg,nolink,25x25,Commander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Needed);|&amp;ref(Nation/Squad.jpg,nolink,25x25,Squad);3&amp;ref(Nation/LivingLead.jpg,nolink,25x25,Leadership);30+&amp;ref(Nation/MagicLead.jpg,nolink,25x25,Magic Leadership);5&amp;ref(Item/Taskmaster.jpg,nolink,25x25,Taskmaster (+1));|18|
|~|&gt;|&gt;|&gt;|&gt;|&gt;|BGCOLOR(#F5F5F5):レベル1の聖職者。火か地の魔法技能も持つ|
</v>
      </c>
    </row>
    <row r="516" spans="1:36" x14ac:dyDescent="0.15">
      <c r="A516" t="str">
        <f t="shared" ref="A516:A570" si="18">IF(D516&lt;&gt;D515,B516&amp;" "&amp;C516&amp;" "&amp;D516&amp;" S",IF(D516&lt;&gt;D517,B516&amp;" "&amp;C516&amp;" "&amp;D516&amp;" E","-"))</f>
        <v>-</v>
      </c>
      <c r="B516" t="s">
        <v>2893</v>
      </c>
      <c r="C516" t="s">
        <v>8333</v>
      </c>
      <c r="D516" t="s">
        <v>8310</v>
      </c>
      <c r="E516" t="s">
        <v>8318</v>
      </c>
      <c r="F516">
        <v>180</v>
      </c>
      <c r="G516">
        <v>1</v>
      </c>
      <c r="H516">
        <v>2</v>
      </c>
      <c r="I516" t="s">
        <v>8305</v>
      </c>
      <c r="J516" t="s">
        <v>8315</v>
      </c>
      <c r="K516" t="s">
        <v>8315</v>
      </c>
      <c r="L516" t="s">
        <v>8316</v>
      </c>
      <c r="M516" t="s">
        <v>8271</v>
      </c>
      <c r="N516" t="s">
        <v>8319</v>
      </c>
      <c r="O516" s="24">
        <v>3</v>
      </c>
      <c r="P516" s="20" t="s">
        <v>8321</v>
      </c>
      <c r="Q516" s="20">
        <v>15</v>
      </c>
      <c r="R516" s="29">
        <v>0</v>
      </c>
      <c r="T516" s="20">
        <v>1</v>
      </c>
      <c r="Z516" s="33">
        <v>16</v>
      </c>
      <c r="AJ516" s="26" t="str">
        <f t="shared" si="17"/>
        <v xml:space="preserve">|BGCOLOR(#F5F5F5):Ephor|聖職者&amp;ref(Nation/Sacred.jpg,nolink,25x25,Sacred);|&amp;ref(Nation/C_Gold.jpg,nolink,25x25,Gold);180&amp;ref(Nation/C_Resource.jpg,nolink,25x25,Resource);1&amp;ref(Nation/C_Command.jpg,nolink,25x25,Commander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Needed);|&amp;ref(Nation/Squad.jpg,nolink,25x25,Squad);3&amp;ref(Nation/LivingLead.jpg,nolink,25x25,Leadership);35+&amp;ref(Nation/MagicLead.jpg,nolink,25x25,Magic Leadership);15&amp;ref(Item/Taskmaster.jpg,nolink,25x25,Taskmaster (+1));|16|
|~|&gt;|&gt;|&gt;|&gt;|&gt;|BGCOLOR(#F5F5F5):レベル1の聖職者。秋毎の要塞における反乱粛清の要|
</v>
      </c>
    </row>
    <row r="517" spans="1:36" x14ac:dyDescent="0.15">
      <c r="A517" t="str">
        <f t="shared" si="18"/>
        <v>-</v>
      </c>
      <c r="B517" t="s">
        <v>2893</v>
      </c>
      <c r="C517" t="s">
        <v>8333</v>
      </c>
      <c r="D517" t="s">
        <v>8310</v>
      </c>
      <c r="E517" t="s">
        <v>8322</v>
      </c>
      <c r="F517">
        <v>295</v>
      </c>
      <c r="G517">
        <v>79</v>
      </c>
      <c r="H517">
        <v>2</v>
      </c>
      <c r="I517" t="s">
        <v>8323</v>
      </c>
      <c r="J517" t="s">
        <v>8315</v>
      </c>
      <c r="K517" t="s">
        <v>8324</v>
      </c>
      <c r="L517" t="s">
        <v>8325</v>
      </c>
      <c r="M517" t="s">
        <v>8271</v>
      </c>
      <c r="N517" t="s">
        <v>8326</v>
      </c>
      <c r="O517" s="24">
        <v>4</v>
      </c>
      <c r="P517" s="20">
        <v>130</v>
      </c>
      <c r="Q517" s="20">
        <v>20</v>
      </c>
      <c r="R517" s="29">
        <v>0</v>
      </c>
      <c r="T517" s="20">
        <v>2</v>
      </c>
      <c r="Z517" s="33">
        <v>14</v>
      </c>
      <c r="AJ517" s="26" t="str">
        <f t="shared" si="17"/>
        <v xml:space="preserve">|BGCOLOR(#F5F5F5):Polemarch|魔術師&amp;ref(Nation/Sacred.jpg,nolink,25x25,Sacred);|&amp;ref(Nation/C_Gold.jpg,nolink,25x25,Gold);295&amp;ref(Nation/C_Resource.jpg,nolink,25x25,Resource);79&amp;ref(Nation/C_Command.jpg,nolink,25x25,Commander Point);2|&amp;ref(Nation/R_Capital.jpg,nolink,25x25,National Capital);|&amp;ref(Spell/P_Research.jpg,nolink,25x25,Lab Needed);&amp;ref(Spell/P_Holy.jpg,nolink,25x25,Temple Needed);|&amp;ref(Nation/Squad.jpg,nolink,25x25,Squad);4&amp;ref(Nation/LivingLead.jpg,nolink,25x25,Leadership);130&amp;ref(Nation/MagicLead.jpg,nolink,25x25,Magic Leadership);20&amp;ref(Item/Taskmaster.jpg,nolink,25x25,Taskmaster (+2));|14|
|~|&gt;|&gt;|&gt;|&gt;|&gt;|BGCOLOR(#F5F5F5):火と地の魔法技能を持つ。最上位指揮官も兼ねる|
</v>
      </c>
    </row>
    <row r="518" spans="1:36" x14ac:dyDescent="0.15">
      <c r="A518" t="str">
        <f t="shared" si="18"/>
        <v>-</v>
      </c>
      <c r="B518" t="s">
        <v>2893</v>
      </c>
      <c r="C518" t="s">
        <v>8333</v>
      </c>
      <c r="D518" t="s">
        <v>8310</v>
      </c>
      <c r="E518" t="s">
        <v>8327</v>
      </c>
      <c r="F518">
        <v>295</v>
      </c>
      <c r="G518">
        <v>1</v>
      </c>
      <c r="H518">
        <v>2</v>
      </c>
      <c r="I518" t="s">
        <v>8323</v>
      </c>
      <c r="J518" t="s">
        <v>8315</v>
      </c>
      <c r="K518" t="s">
        <v>8328</v>
      </c>
      <c r="L518" t="s">
        <v>8316</v>
      </c>
      <c r="M518" t="s">
        <v>8271</v>
      </c>
      <c r="N518" t="s">
        <v>8330</v>
      </c>
      <c r="O518" s="24">
        <v>3</v>
      </c>
      <c r="P518" s="20" t="s">
        <v>8321</v>
      </c>
      <c r="Q518" s="20">
        <v>20</v>
      </c>
      <c r="R518" s="29">
        <v>0</v>
      </c>
      <c r="T518" s="20">
        <v>1</v>
      </c>
      <c r="Z518" s="33">
        <v>20</v>
      </c>
      <c r="AJ518" s="26" t="str">
        <f t="shared" si="17"/>
        <v xml:space="preserve">|BGCOLOR(#F5F5F5):Archon|聖職者&amp;ref(Nation/Sacred.jpg,nolink,25x25,Sacred);|&amp;ref(Nation/C_Gold.jpg,nolink,25x25,Gold);295&amp;ref(Nation/C_Resource.jpg,nolink,25x25,Resource);1&amp;ref(Nation/C_Command.jpg,nolink,25x25,Commander Point);2|&amp;ref(Nation/R_Capital.jpg,nolink,25x25,National Capital);|&amp;ref(Spell/P_Research.jpg,nolink,25x25,Lab Needed);&amp;ref(Spell/P_Holy.jpg,nolink,25x25,Temple Needed);|&amp;ref(Nation/Squad.jpg,nolink,25x25,Squad);3&amp;ref(Nation/LivingLead.jpg,nolink,25x25,Leadership);35+&amp;ref(Nation/MagicLead.jpg,nolink,25x25,Magic Leadership);20&amp;ref(Item/Taskmaster.jpg,nolink,25x25,Taskmaster (+1));|20|
|~|&gt;|&gt;|&gt;|&gt;|&gt;|BGCOLOR(#F5F5F5):レベル1の聖職者。火、地などの魔法技能を持つ|
</v>
      </c>
    </row>
    <row r="519" spans="1:36" x14ac:dyDescent="0.15">
      <c r="A519" t="str">
        <f t="shared" si="18"/>
        <v>-</v>
      </c>
      <c r="B519" t="s">
        <v>2893</v>
      </c>
      <c r="C519" t="s">
        <v>8333</v>
      </c>
      <c r="D519" t="s">
        <v>8310</v>
      </c>
      <c r="E519" t="s">
        <v>8329</v>
      </c>
      <c r="F519">
        <v>350</v>
      </c>
      <c r="G519">
        <v>1</v>
      </c>
      <c r="H519">
        <v>4</v>
      </c>
      <c r="I519" t="s">
        <v>8323</v>
      </c>
      <c r="J519" t="s">
        <v>8315</v>
      </c>
      <c r="K519" t="s">
        <v>8328</v>
      </c>
      <c r="L519" t="s">
        <v>8316</v>
      </c>
      <c r="M519" t="s">
        <v>8271</v>
      </c>
      <c r="N519" t="s">
        <v>8331</v>
      </c>
      <c r="O519" s="24">
        <v>3</v>
      </c>
      <c r="P519" s="20" t="s">
        <v>8332</v>
      </c>
      <c r="Q519" s="20" t="s">
        <v>8320</v>
      </c>
      <c r="R519" s="29">
        <v>0</v>
      </c>
      <c r="T519" s="20">
        <v>2</v>
      </c>
      <c r="Z519" s="33">
        <v>16</v>
      </c>
      <c r="AJ519" s="26" t="str">
        <f t="shared" si="17"/>
        <v xml:space="preserve">|BGCOLOR(#F5F5F5):Basileus|聖職者&amp;ref(Nation/Sacred.jpg,nolink,25x25,Sacred);|&amp;ref(Nation/C_Gold.jpg,nolink,25x25,Gold);350&amp;ref(Nation/C_Resource.jpg,nolink,25x25,Resource);1&amp;ref(Nation/C_Command.jpg,nolink,25x25,Commander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Leadership);30+&amp;ref(Item/Taskmaster.jpg,nolink,25x25,Taskmaster (+2));|16|
|~|&gt;|&gt;|&gt;|&gt;|&gt;|BGCOLOR(#F5F5F5):レベル2の聖職者。火、地、水などの魔法技能を持つ|
</v>
      </c>
    </row>
    <row r="520" spans="1:36" x14ac:dyDescent="0.15">
      <c r="A520" t="str">
        <f t="shared" si="18"/>
        <v>EA Mekone 指揮官 E</v>
      </c>
      <c r="B520" t="s">
        <v>2893</v>
      </c>
      <c r="C520" t="s">
        <v>8333</v>
      </c>
      <c r="D520" t="s">
        <v>8310</v>
      </c>
      <c r="E520" t="s">
        <v>8334</v>
      </c>
      <c r="F520">
        <v>330</v>
      </c>
      <c r="G520">
        <v>3</v>
      </c>
      <c r="H520">
        <v>4</v>
      </c>
      <c r="I520" t="s">
        <v>8323</v>
      </c>
      <c r="J520" t="s">
        <v>8315</v>
      </c>
      <c r="L520" t="s">
        <v>8325</v>
      </c>
      <c r="N520" t="s">
        <v>8335</v>
      </c>
      <c r="O520" s="24">
        <v>2</v>
      </c>
      <c r="P520" s="20" t="s">
        <v>8336</v>
      </c>
      <c r="Q520" s="20">
        <v>30</v>
      </c>
      <c r="R520" s="29">
        <v>0</v>
      </c>
      <c r="Z520" s="33">
        <v>22</v>
      </c>
      <c r="AJ520" s="26" t="str">
        <f t="shared" si="17"/>
        <v xml:space="preserve">|BGCOLOR(#F5F5F5):Elder Cyclops|魔術師|&amp;ref(Nation/C_Gold.jpg,nolink,25x25,Gold);330&amp;ref(Nation/C_Resource.jpg,nolink,25x25,Resource);3&amp;ref(Nation/C_Command.jpg,nolink,25x25,Commander Point);4|&amp;ref(Nation/R_Capital.jpg,nolink,25x25,National Capital);|&amp;ref(Spell/P_Research.jpg,nolink,25x25,Lab Needed);|&amp;ref(Nation/Squad.jpg,nolink,25x25,Squad);2&amp;ref(Nation/LivingLead.jpg,nolink,25x25,Leadership);50+&amp;ref(Nation/MagicLead.jpg,nolink,25x25,Magic Leadership);30|22|
|~|&gt;|&gt;|&gt;|&gt;|&gt;|BGCOLOR(#F5F5F5):火、地、風などの魔法技能を持つ鍛冶師。資源も大量に生産|
</v>
      </c>
    </row>
    <row r="521" spans="1:36" x14ac:dyDescent="0.15">
      <c r="A521" t="str">
        <f t="shared" si="18"/>
        <v>EA Mekone 兵士 S</v>
      </c>
      <c r="B521" t="s">
        <v>2893</v>
      </c>
      <c r="C521" t="s">
        <v>8333</v>
      </c>
      <c r="D521" t="s">
        <v>8274</v>
      </c>
      <c r="E521" t="s">
        <v>8337</v>
      </c>
      <c r="F521">
        <v>10</v>
      </c>
      <c r="G521">
        <v>5</v>
      </c>
      <c r="H521">
        <v>9</v>
      </c>
      <c r="I521" t="s">
        <v>8305</v>
      </c>
      <c r="L521" t="s">
        <v>8338</v>
      </c>
      <c r="N521" t="s">
        <v>8339</v>
      </c>
      <c r="P521" s="21">
        <v>1</v>
      </c>
      <c r="Z521" s="33">
        <v>14</v>
      </c>
      <c r="AJ521" s="26" t="str">
        <f t="shared" si="17"/>
        <v xml:space="preserve">|BGCOLOR(#F5F5F5):Perioeci 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|~|&gt;|&gt;|&gt;|&gt;|&gt;|BGCOLOR(#F5F5F5):槍、投槍、盾を持つ軽歩兵。奴隷ではなく士気は標準的|
</v>
      </c>
    </row>
    <row r="522" spans="1:36" x14ac:dyDescent="0.15">
      <c r="A522" t="str">
        <f t="shared" si="18"/>
        <v>-</v>
      </c>
      <c r="B522" t="s">
        <v>2893</v>
      </c>
      <c r="C522" t="s">
        <v>8333</v>
      </c>
      <c r="D522" t="s">
        <v>8274</v>
      </c>
      <c r="E522" t="s">
        <v>8340</v>
      </c>
      <c r="F522">
        <v>8</v>
      </c>
      <c r="G522">
        <v>5</v>
      </c>
      <c r="H522">
        <v>4</v>
      </c>
      <c r="I522" t="s">
        <v>8305</v>
      </c>
      <c r="L522" t="s">
        <v>8338</v>
      </c>
      <c r="N522" t="s">
        <v>8341</v>
      </c>
      <c r="P522" s="21">
        <v>1</v>
      </c>
      <c r="V522">
        <v>1</v>
      </c>
      <c r="Z522" s="33">
        <v>14</v>
      </c>
      <c r="AJ522" s="26" t="str">
        <f t="shared" si="17"/>
        <v xml:space="preserve">|BGCOLOR(#F5F5F5):Helote Peltast|歩兵|&amp;ref(Nation/C_Gold.jpg,nolink,25x25,Gold);8&amp;ref(Nation/C_Resource.jpg,nolink,25x25,Resource);5&amp;ref(Nation/C_Recruitment.jpg,nolink,25x25,Recruitment Point);4|&amp;ref(Nation/R_Fort.jpg,nolink,25x25,Land Fortress);||&amp;ref(Nation/LivingLead.jpg,nolink,25x25,Living);&amp;ref(Nation/Slave.jpg,nolink,25x25,Slave);|14|
|~|&gt;|&gt;|&gt;|&gt;|&gt;|BGCOLOR(#F5F5F5):槍、投槍、盾を持つ軽歩兵。適切な指揮がないとすぐ逃げる|
</v>
      </c>
    </row>
    <row r="523" spans="1:36" x14ac:dyDescent="0.15">
      <c r="A523" t="str">
        <f t="shared" si="18"/>
        <v>-</v>
      </c>
      <c r="B523" t="s">
        <v>2893</v>
      </c>
      <c r="C523" t="s">
        <v>8333</v>
      </c>
      <c r="D523" t="s">
        <v>8274</v>
      </c>
      <c r="E523" t="s">
        <v>8342</v>
      </c>
      <c r="F523">
        <v>8</v>
      </c>
      <c r="G523">
        <v>15</v>
      </c>
      <c r="H523">
        <v>4</v>
      </c>
      <c r="I523" t="s">
        <v>8305</v>
      </c>
      <c r="L523" t="s">
        <v>8338</v>
      </c>
      <c r="N523" t="s">
        <v>8343</v>
      </c>
      <c r="P523" s="21">
        <v>1</v>
      </c>
      <c r="V523">
        <v>1</v>
      </c>
      <c r="Z523" s="33">
        <v>12</v>
      </c>
      <c r="AJ523" s="26" t="str">
        <f t="shared" si="17"/>
        <v xml:space="preserve">|BGCOLOR(#F5F5F5):Helote Ekdromos|歩兵|&amp;ref(Nation/C_Gold.jpg,nolink,25x25,Gold);8&amp;ref(Nation/C_Resource.jpg,nolink,25x25,Resource);15&amp;ref(Nation/C_Recruitment.jpg,nolink,25x25,Recruitment Point);4|&amp;ref(Nation/R_Fort.jpg,nolink,25x25,Land Fortress);||&amp;ref(Nation/LivingLead.jpg,nolink,25x25,Living);&amp;ref(Nation/Slave.jpg,nolink,25x25,Slave);|12|
|~|&gt;|&gt;|&gt;|&gt;|&gt;|BGCOLOR(#F5F5F5):槍と盾を持つ歩兵。経験を積んだHeloteは解放奴隷になれる|
</v>
      </c>
    </row>
    <row r="524" spans="1:36" x14ac:dyDescent="0.15">
      <c r="A524" t="str">
        <f t="shared" si="18"/>
        <v>-</v>
      </c>
      <c r="B524" t="s">
        <v>2893</v>
      </c>
      <c r="C524" t="s">
        <v>8333</v>
      </c>
      <c r="D524" t="s">
        <v>8274</v>
      </c>
      <c r="E524" t="s">
        <v>8344</v>
      </c>
      <c r="F524">
        <v>8</v>
      </c>
      <c r="G524">
        <v>29</v>
      </c>
      <c r="H524">
        <v>4</v>
      </c>
      <c r="I524" t="s">
        <v>8305</v>
      </c>
      <c r="L524" t="s">
        <v>8338</v>
      </c>
      <c r="N524" t="s">
        <v>8345</v>
      </c>
      <c r="P524" s="20">
        <v>1</v>
      </c>
      <c r="V524">
        <v>1</v>
      </c>
      <c r="Z524" s="33">
        <v>10</v>
      </c>
      <c r="AJ524" s="26" t="str">
        <f t="shared" si="17"/>
        <v xml:space="preserve">|BGCOLOR(#F5F5F5):Helote Hoplite|歩兵|&amp;ref(Nation/C_Gold.jpg,nolink,25x25,Gold);8&amp;ref(Nation/C_Resource.jpg,nolink,25x25,Resource);29&amp;ref(Nation/C_Recruitment.jpg,nolink,25x25,Recruitment Point);4|&amp;ref(Nation/R_Fort.jpg,nolink,25x25,Land Fortress);||&amp;ref(Nation/LivingLead.jpg,nolink,25x25,Living);&amp;ref(Nation/Slave.jpg,nolink,25x25,Slave);|10|
|~|&gt;|&gt;|&gt;|&gt;|&gt;|BGCOLOR(#F5F5F5):長槍と盾を持つ重歩兵。高密度の硬い槍の壁は侮れない|
</v>
      </c>
    </row>
    <row r="525" spans="1:36" x14ac:dyDescent="0.15">
      <c r="A525" t="str">
        <f t="shared" si="18"/>
        <v>-</v>
      </c>
      <c r="B525" t="s">
        <v>2893</v>
      </c>
      <c r="C525" t="s">
        <v>8333</v>
      </c>
      <c r="D525" t="s">
        <v>8274</v>
      </c>
      <c r="E525" t="s">
        <v>8346</v>
      </c>
      <c r="F525">
        <v>40</v>
      </c>
      <c r="G525">
        <v>51</v>
      </c>
      <c r="H525">
        <v>25</v>
      </c>
      <c r="I525" t="s">
        <v>8347</v>
      </c>
      <c r="L525" t="s">
        <v>8338</v>
      </c>
      <c r="N525" t="s">
        <v>8348</v>
      </c>
      <c r="P525" s="20">
        <v>1</v>
      </c>
      <c r="Y525">
        <v>4</v>
      </c>
      <c r="Z525" s="33">
        <v>18</v>
      </c>
      <c r="AJ525" s="26" t="str">
        <f t="shared" si="17"/>
        <v xml:space="preserve">|BGCOLOR(#F5F5F5):Gigante Ekdromos|歩兵|&amp;ref(Nation/C_Gold.jpg,nolink,25x25,Gold);40&amp;ref(Nation/C_Resource.jpg,nolink,25x25,Resource);51&amp;ref(Nation/C_Recruitment.jpg,nolink,25x25,Recruitment Point);25|1/&amp;ref(Nation/R_Fort.jpg,nolink,25x25,Land Fortress);（4/&amp;ref(Nation/R_Capital.jpg,nolink,25x25,National Capital);）||&amp;ref(Nation/LivingLead.jpg,nolink,25x25,Living);&amp;ref(Nation/Enlarged.jpg,nolink,25x25,Size 4 or larger commander are needed);|18|
|~|&gt;|&gt;|&gt;|&gt;|&gt;|BGCOLOR(#F5F5F5):魔法の槍と盾を持つ重歩兵。巨人ながらそれなりの密度の隊列を組む|
</v>
      </c>
    </row>
    <row r="526" spans="1:36" x14ac:dyDescent="0.15">
      <c r="A526" t="str">
        <f t="shared" si="18"/>
        <v>-</v>
      </c>
      <c r="B526" t="s">
        <v>2893</v>
      </c>
      <c r="C526" t="s">
        <v>8333</v>
      </c>
      <c r="D526" t="s">
        <v>8274</v>
      </c>
      <c r="E526" t="s">
        <v>8349</v>
      </c>
      <c r="F526">
        <v>40</v>
      </c>
      <c r="G526">
        <v>75</v>
      </c>
      <c r="H526">
        <v>25</v>
      </c>
      <c r="I526" t="s">
        <v>8347</v>
      </c>
      <c r="L526" t="s">
        <v>8338</v>
      </c>
      <c r="N526" t="s">
        <v>8350</v>
      </c>
      <c r="P526" s="20">
        <v>1</v>
      </c>
      <c r="Y526">
        <v>4</v>
      </c>
      <c r="Z526" s="33">
        <v>12</v>
      </c>
      <c r="AJ526" s="26" t="str">
        <f t="shared" si="17"/>
        <v xml:space="preserve">|BGCOLOR(#F5F5F5):Gigante Hoplite|歩兵|&amp;ref(Nation/C_Gold.jpg,nolink,25x25,Gold);40&amp;ref(Nation/C_Resource.jpg,nolink,25x25,Resource);75&amp;ref(Nation/C_Recruitment.jpg,nolink,25x25,Recruitment Point);25|1/&amp;ref(Nation/R_Fort.jpg,nolink,25x25,Land Fortress);（4/&amp;ref(Nation/R_Capital.jpg,nolink,25x25,National Capital);）||&amp;ref(Nation/LivingLead.jpg,nolink,25x25,Living);&amp;ref(Nation/Enlarged.jpg,nolink,25x25,Size 4 or larger commander are needed);|12|
|~|&gt;|&gt;|&gt;|&gt;|&gt;|BGCOLOR(#F5F5F5):魔法の槍と盾を持つ重歩兵。非常に硬く体力もある恐るべき壁|
</v>
      </c>
    </row>
    <row r="527" spans="1:36" x14ac:dyDescent="0.15">
      <c r="A527" t="str">
        <f t="shared" si="18"/>
        <v>-</v>
      </c>
      <c r="B527" t="s">
        <v>2893</v>
      </c>
      <c r="C527" t="s">
        <v>8333</v>
      </c>
      <c r="D527" t="s">
        <v>8274</v>
      </c>
      <c r="E527" t="s">
        <v>8351</v>
      </c>
      <c r="F527">
        <v>30</v>
      </c>
      <c r="G527">
        <v>7</v>
      </c>
      <c r="H527">
        <v>19</v>
      </c>
      <c r="I527" t="s">
        <v>8347</v>
      </c>
      <c r="L527" t="s">
        <v>8338</v>
      </c>
      <c r="N527" t="s">
        <v>8352</v>
      </c>
      <c r="P527" s="20">
        <v>1</v>
      </c>
      <c r="Y527">
        <v>4</v>
      </c>
      <c r="Z527" s="33">
        <v>18</v>
      </c>
      <c r="AJ527" s="26" t="str">
        <f t="shared" si="17"/>
        <v xml:space="preserve">|BGCOLOR(#F5F5F5):Discobolus|歩兵|&amp;ref(Nation/C_Gold.jpg,nolink,25x25,Gold);30&amp;ref(Nation/C_Resource.jpg,nolink,25x25,Resource);7&amp;ref(Nation/C_Recruitment.jpg,nolink,25x25,Recruitment Point);19|1/&amp;ref(Nation/R_Fort.jpg,nolink,25x25,Land Fortress);（4/&amp;ref(Nation/R_Capital.jpg,nolink,25x25,National Capital);）||&amp;ref(Nation/LivingLead.jpg,nolink,25x25,Living);&amp;ref(Nation/Enlarged.jpg,nolink,25x25,Size 4 or larger commander are needed);|18|
|~|&gt;|&gt;|&gt;|&gt;|&gt;|BGCOLOR(#F5F5F5):円盤投げで支援する兵。まともな武具を持たず脆いが技術はある|
</v>
      </c>
    </row>
    <row r="528" spans="1:36" x14ac:dyDescent="0.15">
      <c r="A528" t="str">
        <f t="shared" si="18"/>
        <v>-</v>
      </c>
      <c r="B528" t="s">
        <v>2893</v>
      </c>
      <c r="C528" t="s">
        <v>4768</v>
      </c>
      <c r="D528" t="s">
        <v>3153</v>
      </c>
      <c r="E528" t="s">
        <v>8353</v>
      </c>
      <c r="F528">
        <v>8</v>
      </c>
      <c r="G528">
        <v>7</v>
      </c>
      <c r="H528">
        <v>5</v>
      </c>
      <c r="I528" t="s">
        <v>8354</v>
      </c>
      <c r="L528" t="s">
        <v>8338</v>
      </c>
      <c r="N528" t="s">
        <v>8355</v>
      </c>
      <c r="P528" s="20">
        <v>1</v>
      </c>
      <c r="Z528" s="33">
        <v>14</v>
      </c>
      <c r="AJ528" s="26" t="str">
        <f t="shared" si="17"/>
        <v xml:space="preserve">|BGCOLOR(#F5F5F5):Neodamode Peltast|歩兵|&amp;ref(Nation/C_Gold.jpg,nolink,25x25,Gold);8&amp;ref(Nation/C_Resource.jpg,nolink,25x25,Resource);7&amp;ref(Nation/C_Recruitment.jpg,nolink,25x25,Recruitment Point);5|&amp;ref(Nation/Promotion.jpg,nolink,25x25,Promotion);||&amp;ref(Nation/LivingLead.jpg,nolink,25x25,Living);|14|
|~|&gt;|&gt;|&gt;|&gt;|&gt;|BGCOLOR(#F5F5F5):解放奴隷のPeltast。装備は変わらないが経験豊富な分は強い|
</v>
      </c>
    </row>
    <row r="529" spans="1:36" x14ac:dyDescent="0.15">
      <c r="A529" t="str">
        <f t="shared" si="18"/>
        <v>-</v>
      </c>
      <c r="B529" t="s">
        <v>2893</v>
      </c>
      <c r="C529" t="s">
        <v>4768</v>
      </c>
      <c r="D529" t="s">
        <v>3153</v>
      </c>
      <c r="E529" t="s">
        <v>8356</v>
      </c>
      <c r="F529">
        <v>8</v>
      </c>
      <c r="G529">
        <v>15</v>
      </c>
      <c r="H529">
        <v>5</v>
      </c>
      <c r="I529" t="s">
        <v>8354</v>
      </c>
      <c r="L529" t="s">
        <v>8338</v>
      </c>
      <c r="N529" t="s">
        <v>8357</v>
      </c>
      <c r="P529" s="20">
        <v>1</v>
      </c>
      <c r="Z529" s="33">
        <v>14</v>
      </c>
      <c r="AJ529" s="26" t="str">
        <f t="shared" si="17"/>
        <v xml:space="preserve">|BGCOLOR(#F5F5F5):Neodamode Ekdromos|歩兵|&amp;ref(Nation/C_Gold.jpg,nolink,25x25,Gold);8&amp;ref(Nation/C_Resource.jpg,nolink,25x25,Resource);15&amp;ref(Nation/C_Recruitment.jpg,nolink,25x25,Recruitment Point);5|&amp;ref(Nation/Promotion.jpg,nolink,25x25,Promotion);||&amp;ref(Nation/LivingLead.jpg,nolink,25x25,Living);|14|
|~|&gt;|&gt;|&gt;|&gt;|&gt;|BGCOLOR(#F5F5F5):解放奴隷のEkdromos。他と違い散兵能力が追加されている|
</v>
      </c>
    </row>
    <row r="530" spans="1:36" x14ac:dyDescent="0.15">
      <c r="A530" t="str">
        <f t="shared" si="18"/>
        <v>EA Mekone 兵士 E</v>
      </c>
      <c r="B530" t="s">
        <v>2893</v>
      </c>
      <c r="C530" t="s">
        <v>4768</v>
      </c>
      <c r="D530" t="s">
        <v>3153</v>
      </c>
      <c r="E530" t="s">
        <v>8358</v>
      </c>
      <c r="F530">
        <v>8</v>
      </c>
      <c r="G530">
        <v>29</v>
      </c>
      <c r="H530">
        <v>5</v>
      </c>
      <c r="I530" t="s">
        <v>8354</v>
      </c>
      <c r="L530" t="s">
        <v>8338</v>
      </c>
      <c r="N530" t="s">
        <v>8359</v>
      </c>
      <c r="P530" s="20">
        <v>1</v>
      </c>
      <c r="Z530" s="33">
        <v>12</v>
      </c>
      <c r="AJ530" s="26" t="str">
        <f t="shared" si="17"/>
        <v xml:space="preserve">|BGCOLOR(#F5F5F5):Neodamode Hoplite|歩兵|&amp;ref(Nation/C_Gold.jpg,nolink,25x25,Gold);8&amp;ref(Nation/C_Resource.jpg,nolink,25x25,Resource);29&amp;ref(Nation/C_Recruitment.jpg,nolink,25x25,Recruitment Point);5|&amp;ref(Nation/Promotion.jpg,nolink,25x25,Promotion);||&amp;ref(Nation/LivingLead.jpg,nolink,25x25,Living);|12|
|~|&gt;|&gt;|&gt;|&gt;|&gt;|BGCOLOR(#F5F5F5):解放奴隷のHoplite。奴隷でなくなるため維持費も上がってしまう|
</v>
      </c>
    </row>
    <row r="531" spans="1:36" x14ac:dyDescent="0.15">
      <c r="A531" t="str">
        <f t="shared" si="18"/>
        <v>EA Atlantis 指揮官 S</v>
      </c>
      <c r="B531" t="s">
        <v>2893</v>
      </c>
      <c r="C531" t="s">
        <v>8454</v>
      </c>
      <c r="D531" t="s">
        <v>8435</v>
      </c>
      <c r="E531" t="s">
        <v>8422</v>
      </c>
      <c r="F531">
        <v>25</v>
      </c>
      <c r="G531">
        <v>1</v>
      </c>
      <c r="H531">
        <v>1</v>
      </c>
      <c r="I531" t="s">
        <v>8427</v>
      </c>
      <c r="L531" t="s">
        <v>8423</v>
      </c>
      <c r="N531" t="s">
        <v>8424</v>
      </c>
      <c r="O531" s="24">
        <v>0</v>
      </c>
      <c r="P531" s="20">
        <v>0</v>
      </c>
      <c r="Q531" s="21">
        <v>0</v>
      </c>
      <c r="R531" s="29">
        <v>0</v>
      </c>
      <c r="Z531" s="33">
        <v>14</v>
      </c>
      <c r="AA531" s="21">
        <v>50</v>
      </c>
      <c r="AD531" s="21" t="s">
        <v>8425</v>
      </c>
      <c r="AJ531" s="26" t="str">
        <f t="shared" si="17"/>
        <v xml:space="preserve">|BGCOLOR(#F5F5F5):Scout|斥候|&amp;ref(Nation/C_Gold.jpg,nolink,25x25,Gold);25&amp;ref(Nation/C_Resource.jpg,nolink,25x25,Resource);1&amp;ref(Nation/C_Command.jpg,nolink,25x25,Commander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v>
      </c>
    </row>
    <row r="532" spans="1:36" x14ac:dyDescent="0.15">
      <c r="A532" t="str">
        <f t="shared" si="18"/>
        <v>-</v>
      </c>
      <c r="B532" t="s">
        <v>2893</v>
      </c>
      <c r="C532" t="s">
        <v>8454</v>
      </c>
      <c r="D532" t="s">
        <v>8435</v>
      </c>
      <c r="E532" t="s">
        <v>8426</v>
      </c>
      <c r="F532">
        <v>45</v>
      </c>
      <c r="G532">
        <v>3</v>
      </c>
      <c r="H532">
        <v>1</v>
      </c>
      <c r="I532" t="s">
        <v>8428</v>
      </c>
      <c r="K532" t="s">
        <v>8430</v>
      </c>
      <c r="L532" t="s">
        <v>8429</v>
      </c>
      <c r="M532" t="s">
        <v>8431</v>
      </c>
      <c r="N532" t="s">
        <v>8432</v>
      </c>
      <c r="O532" s="24">
        <v>1</v>
      </c>
      <c r="P532" s="20">
        <v>10</v>
      </c>
      <c r="Q532" s="21">
        <v>0</v>
      </c>
      <c r="R532" s="29">
        <v>0</v>
      </c>
      <c r="Z532" s="33">
        <v>14</v>
      </c>
      <c r="AD532" s="21" t="s">
        <v>8433</v>
      </c>
      <c r="AJ532" s="26" t="str">
        <f t="shared" si="17"/>
        <v xml:space="preserve">|BGCOLOR(#F5F5F5):Coral Priest|聖職者&amp;ref(Nation/Sacred.jpg,nolink,25x25,Sacred);|&amp;ref(Nation/C_Gold.jpg,nolink,25x25,Gold);45&amp;ref(Nation/C_Resource.jpg,nolink,25x25,Resource);3&amp;ref(Nation/C_Command.jpg,nolink,25x25,Commander Point);1|&amp;ref(Nation/R_UW-Fort.jpg,nolink,25x25,Underwater Fortress);&amp;ref(Nation/R_Coast-Fort.jpg,nolink,25x25,Coastal Fortress);|&amp;ref(Spell/P_Holy.jpg,nolink,25x25,Temple Needed);|&amp;ref(Nation/Squad.jpg,nolink,25x25,Squad);1&amp;ref(Nation/LivingLead.jpg,nolink,25x25,Leadership);10|14&amp;ref(Nation/Amphibian.jpg,nolink,25x25,Amphibian);|
|~|&gt;|&gt;|&gt;|&gt;|&gt;|BGCOLOR(#F5F5F5):レベル1の聖職者。水陸両棲以外の特徴は乏しい|
</v>
      </c>
    </row>
    <row r="533" spans="1:36" x14ac:dyDescent="0.15">
      <c r="A533" t="str">
        <f t="shared" si="18"/>
        <v>-</v>
      </c>
      <c r="B533" t="s">
        <v>2893</v>
      </c>
      <c r="C533" t="s">
        <v>8454</v>
      </c>
      <c r="D533" t="s">
        <v>8435</v>
      </c>
      <c r="E533" t="s">
        <v>8434</v>
      </c>
      <c r="F533">
        <v>50</v>
      </c>
      <c r="G533">
        <v>2</v>
      </c>
      <c r="H533">
        <v>1</v>
      </c>
      <c r="I533" t="s">
        <v>8427</v>
      </c>
      <c r="L533" t="s">
        <v>8435</v>
      </c>
      <c r="N533" t="s">
        <v>8436</v>
      </c>
      <c r="O533" s="24">
        <v>2</v>
      </c>
      <c r="P533" s="20">
        <v>60</v>
      </c>
      <c r="Q533" s="21">
        <v>0</v>
      </c>
      <c r="R533" s="29">
        <v>0</v>
      </c>
      <c r="Z533" s="33">
        <v>16</v>
      </c>
      <c r="AD533" s="21" t="s">
        <v>8433</v>
      </c>
      <c r="AJ533" s="26" t="str">
        <f t="shared" si="17"/>
        <v xml:space="preserve">|BGCOLOR(#F5F5F5):Shambler Chief|指揮官|&amp;ref(Nation/C_Gold.jpg,nolink,25x25,Gold);50&amp;ref(Nation/C_Resource.jpg,nolink,25x25,Resource);2&amp;ref(Nation/C_Command.jpg,nolink,25x25,Commander Point);1|&amp;ref(Nation/R_UW-Fort.jpg,nolink,25x25,Underwater Fortress);||&amp;ref(Nation/Squad.jpg,nolink,25x25,Squad);2&amp;ref(Nation/LivingLead.jpg,nolink,25x25,Leadership);60|16&amp;ref(Nation/Amphibian.jpg,nolink,25x25,Amphibian);|
|~|&gt;|&gt;|&gt;|&gt;|&gt;|BGCOLOR(#F5F5F5):標準的な指揮官。大柄で丈夫だが装備は貧弱|
</v>
      </c>
    </row>
    <row r="534" spans="1:36" x14ac:dyDescent="0.15">
      <c r="A534" t="str">
        <f t="shared" si="18"/>
        <v>-</v>
      </c>
      <c r="B534" t="s">
        <v>2893</v>
      </c>
      <c r="C534" t="s">
        <v>8454</v>
      </c>
      <c r="D534" t="s">
        <v>8435</v>
      </c>
      <c r="E534" t="s">
        <v>8437</v>
      </c>
      <c r="F534">
        <v>80</v>
      </c>
      <c r="G534">
        <v>26</v>
      </c>
      <c r="H534">
        <v>1</v>
      </c>
      <c r="I534" t="s">
        <v>8427</v>
      </c>
      <c r="L534" t="s">
        <v>8435</v>
      </c>
      <c r="N534" t="s">
        <v>8438</v>
      </c>
      <c r="O534" s="24">
        <v>3</v>
      </c>
      <c r="P534" s="20">
        <v>80</v>
      </c>
      <c r="Q534" s="20">
        <v>0</v>
      </c>
      <c r="R534" s="29">
        <v>0</v>
      </c>
      <c r="Z534" s="33">
        <v>12</v>
      </c>
      <c r="AD534" s="20" t="s">
        <v>8433</v>
      </c>
      <c r="AJ534" s="26" t="str">
        <f t="shared" si="17"/>
        <v xml:space="preserve">|BGCOLOR(#F5F5F5):Coral Commander|指揮官|&amp;ref(Nation/C_Gold.jpg,nolink,25x25,Gold);80&amp;ref(Nation/C_Resource.jpg,nolink,25x25,Resource);26&amp;ref(Nation/C_Command.jpg,nolink,25x25,Commander Point);1|&amp;ref(Nation/R_UW-Fort.jpg,nolink,25x25,Underwater Fortress);||&amp;ref(Nation/Squad.jpg,nolink,25x25,Squad);3&amp;ref(Nation/LivingLead.jpg,nolink,25x25,Leadership);80|12&amp;ref(Nation/Amphibian.jpg,nolink,25x25,Amphibian);|
|~|&gt;|&gt;|&gt;|&gt;|&gt;|BGCOLOR(#F5F5F5):上位指揮官。真っ当な防具を持ち頑丈|
</v>
      </c>
    </row>
    <row r="535" spans="1:36" x14ac:dyDescent="0.15">
      <c r="A535" t="str">
        <f t="shared" si="18"/>
        <v>-</v>
      </c>
      <c r="B535" t="s">
        <v>2893</v>
      </c>
      <c r="C535" t="s">
        <v>8454</v>
      </c>
      <c r="D535" t="s">
        <v>8435</v>
      </c>
      <c r="E535" t="s">
        <v>8439</v>
      </c>
      <c r="F535">
        <v>95</v>
      </c>
      <c r="G535">
        <v>5</v>
      </c>
      <c r="H535">
        <v>2</v>
      </c>
      <c r="I535" t="s">
        <v>8427</v>
      </c>
      <c r="K535" t="s">
        <v>8430</v>
      </c>
      <c r="L535" t="s">
        <v>8429</v>
      </c>
      <c r="M535" t="s">
        <v>8431</v>
      </c>
      <c r="N535" t="s">
        <v>8440</v>
      </c>
      <c r="O535" s="24">
        <v>2</v>
      </c>
      <c r="P535" s="20">
        <v>40</v>
      </c>
      <c r="Q535" s="20">
        <v>0</v>
      </c>
      <c r="R535" s="29">
        <v>0</v>
      </c>
      <c r="Z535" s="33">
        <v>16</v>
      </c>
      <c r="AD535" s="20" t="s">
        <v>8441</v>
      </c>
      <c r="AJ535" s="26" t="str">
        <f t="shared" si="17"/>
        <v xml:space="preserve">|BGCOLOR(#F5F5F5):Mother of the Deep|聖職者&amp;ref(Nation/Sacred.jpg,nolink,25x25,Sacred);|&amp;ref(Nation/C_Gold.jpg,nolink,25x25,Gold);95&amp;ref(Nation/C_Resource.jpg,nolink,25x25,Resource);5&amp;ref(Nation/C_Command.jpg,nolink,25x25,Commander Point);2|&amp;ref(Nation/R_UW-Fort.jpg,nolink,25x25,Underwater Fortress);|&amp;ref(Spell/P_Holy.jpg,nolink,25x25,Temple Needed);|&amp;ref(Nation/Squad.jpg,nolink,25x25,Squad);2&amp;ref(Nation/LivingLead.jpg,nolink,25x25,Leadership);40|16&amp;ref(Nation/Amphibian.jpg,nolink,25x25,Amphibian);|
|~|&gt;|&gt;|&gt;|&gt;|&gt;|BGCOLOR(#F5F5F5):レベル2の聖職者。大柄な分は丈夫|
</v>
      </c>
    </row>
    <row r="536" spans="1:36" x14ac:dyDescent="0.15">
      <c r="A536" t="str">
        <f t="shared" si="18"/>
        <v>-</v>
      </c>
      <c r="B536" t="s">
        <v>2893</v>
      </c>
      <c r="C536" t="s">
        <v>8454</v>
      </c>
      <c r="D536" t="s">
        <v>8435</v>
      </c>
      <c r="E536" t="s">
        <v>8442</v>
      </c>
      <c r="F536">
        <v>215</v>
      </c>
      <c r="G536">
        <v>4</v>
      </c>
      <c r="H536">
        <v>2</v>
      </c>
      <c r="I536" t="s">
        <v>8427</v>
      </c>
      <c r="J536" t="s">
        <v>8430</v>
      </c>
      <c r="L536" t="s">
        <v>8443</v>
      </c>
      <c r="N536" t="s">
        <v>8444</v>
      </c>
      <c r="O536" s="24">
        <v>1</v>
      </c>
      <c r="P536" s="20" t="s">
        <v>8453</v>
      </c>
      <c r="Q536" s="21" t="s">
        <v>8445</v>
      </c>
      <c r="R536" s="29">
        <v>0</v>
      </c>
      <c r="Z536" s="33">
        <v>16</v>
      </c>
      <c r="AD536" s="20" t="s">
        <v>8433</v>
      </c>
      <c r="AI536" s="29">
        <v>10</v>
      </c>
      <c r="AJ536" s="26" t="str">
        <f t="shared" si="17"/>
        <v xml:space="preserve">|BGCOLOR(#F5F5F5):Mage of the Deep|魔術師|&amp;ref(Nation/C_Gold.jpg,nolink,25x25,Gold);215&amp;ref(Nation/C_Resource.jpg,nolink,25x25,Resource);4&amp;ref(Nation/C_Command.jpg,nolink,25x25,Commander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Leadership);20+|16&amp;ref(Nation/Amphibian.jpg,nolink,25x25,Amphibian);&amp;ref(Nation/Gift-of-Water-Breathing.jpg,nolink,25x25,Gift of Water Breathing (10 size points));|
|~|&gt;|&gt;|&gt;|&gt;|&gt;|BGCOLOR(#F5F5F5):水などの魔法技能を持つ。雇用条件のわりに最大魔力は高い|
</v>
      </c>
    </row>
    <row r="537" spans="1:36" x14ac:dyDescent="0.15">
      <c r="A537" t="str">
        <f t="shared" si="18"/>
        <v>-</v>
      </c>
      <c r="B537" t="s">
        <v>2893</v>
      </c>
      <c r="C537" t="s">
        <v>8454</v>
      </c>
      <c r="D537" t="s">
        <v>8435</v>
      </c>
      <c r="E537" t="s">
        <v>8446</v>
      </c>
      <c r="F537">
        <v>325</v>
      </c>
      <c r="G537">
        <v>1</v>
      </c>
      <c r="H537">
        <v>4</v>
      </c>
      <c r="I537" t="s">
        <v>8375</v>
      </c>
      <c r="K537" t="s">
        <v>8430</v>
      </c>
      <c r="L537" t="s">
        <v>8429</v>
      </c>
      <c r="M537" t="s">
        <v>8431</v>
      </c>
      <c r="N537" t="s">
        <v>8447</v>
      </c>
      <c r="O537" s="24">
        <v>5</v>
      </c>
      <c r="P537" s="20">
        <v>160</v>
      </c>
      <c r="Q537" s="20">
        <v>0</v>
      </c>
      <c r="R537" s="29">
        <v>0</v>
      </c>
      <c r="Z537" s="33">
        <v>20</v>
      </c>
      <c r="AD537" s="20" t="s">
        <v>8441</v>
      </c>
      <c r="AJ537" s="26" t="str">
        <f t="shared" si="17"/>
        <v xml:space="preserve">|BGCOLOR(#F5F5F5):Basalt Queen|聖職者&amp;ref(Nation/Sacred.jpg,nolink,25x25,Sacred);|&amp;ref(Nation/C_Gold.jpg,nolink,25x25,Gold);325&amp;ref(Nation/C_Resource.jpg,nolink,25x25,Resource);1&amp;ref(Nation/C_Command.jpg,nolink,25x25,Commander Point);4|&amp;ref(Nation/R_Capital.jpg,nolink,25x25,National Capital);|&amp;ref(Spell/P_Holy.jpg,nolink,25x25,Temple Needed);|&amp;ref(Nation/Squad.jpg,nolink,25x25,Squad);5&amp;ref(Nation/LivingLead.jpg,nolink,25x25,Leadership);160|20&amp;ref(Nation/Amphibian.jpg,nolink,25x25,Amphibian);|
|~|&gt;|&gt;|&gt;|&gt;|&gt;|BGCOLOR(#F5F5F5):レベル3の聖職者。最上位指揮官も兼任する|
</v>
      </c>
    </row>
    <row r="538" spans="1:36" x14ac:dyDescent="0.15">
      <c r="A538" t="str">
        <f t="shared" si="18"/>
        <v>EA Atlantis 指揮官 E</v>
      </c>
      <c r="B538" t="s">
        <v>2893</v>
      </c>
      <c r="C538" t="s">
        <v>8454</v>
      </c>
      <c r="D538" t="s">
        <v>8435</v>
      </c>
      <c r="E538" t="s">
        <v>8448</v>
      </c>
      <c r="F538">
        <v>445</v>
      </c>
      <c r="G538">
        <v>1</v>
      </c>
      <c r="H538">
        <v>4</v>
      </c>
      <c r="I538" t="s">
        <v>8375</v>
      </c>
      <c r="J538" t="s">
        <v>8430</v>
      </c>
      <c r="K538" t="s">
        <v>8449</v>
      </c>
      <c r="L538" t="s">
        <v>8443</v>
      </c>
      <c r="M538" t="s">
        <v>8431</v>
      </c>
      <c r="N538" t="s">
        <v>8450</v>
      </c>
      <c r="O538" s="24">
        <v>1</v>
      </c>
      <c r="P538" s="20" t="s">
        <v>8451</v>
      </c>
      <c r="Q538" s="20" t="s">
        <v>8452</v>
      </c>
      <c r="R538" s="29">
        <v>0</v>
      </c>
      <c r="Z538" s="33">
        <v>20</v>
      </c>
      <c r="AD538" s="20" t="s">
        <v>8433</v>
      </c>
      <c r="AJ538" s="26" t="str">
        <f t="shared" si="17"/>
        <v xml:space="preserve">|BGCOLOR(#F5F5F5):Basalt King|魔術師&amp;ref(Nation/Sacred.jpg,nolink,25x25,Sacred);|&amp;ref(Nation/C_Gold.jpg,nolink,25x25,Gold);445&amp;ref(Nation/C_Resource.jpg,nolink,25x25,Resource);1&amp;ref(Nation/C_Command.jpg,nolink,25x25,Commander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Needed);|&amp;ref(Nation/Squad.jpg,nolink,25x25,Squad);1&amp;ref(Nation/LivingLead.jpg,nolink,25x25,Leadership);15+&amp;ref(Nation/MagicLead.jpg,nolink,25x25,Magic Leadership);35+|20&amp;ref(Nation/Amphibian.jpg,nolink,25x25,Amphibian);|
|~|&gt;|&gt;|&gt;|&gt;|&gt;|BGCOLOR(#F5F5F5):地、水、火の魔法技能を持つ。資源も少量生産|
</v>
      </c>
    </row>
    <row r="539" spans="1:36" x14ac:dyDescent="0.15">
      <c r="A539" t="str">
        <f t="shared" si="18"/>
        <v>EA Atlantis 兵士 S</v>
      </c>
      <c r="B539" t="s">
        <v>2893</v>
      </c>
      <c r="C539" t="s">
        <v>8454</v>
      </c>
      <c r="D539" t="s">
        <v>8476</v>
      </c>
      <c r="E539" t="s">
        <v>8455</v>
      </c>
      <c r="F539">
        <v>10</v>
      </c>
      <c r="G539">
        <v>10</v>
      </c>
      <c r="H539">
        <v>9</v>
      </c>
      <c r="I539" t="s">
        <v>8428</v>
      </c>
      <c r="L539" t="s">
        <v>8456</v>
      </c>
      <c r="N539" t="s">
        <v>8457</v>
      </c>
      <c r="P539" s="20">
        <v>1</v>
      </c>
      <c r="Z539" s="33">
        <v>10</v>
      </c>
      <c r="AD539" s="20" t="s">
        <v>8425</v>
      </c>
      <c r="AJ539" s="26" t="str">
        <f t="shared" si="17"/>
        <v xml:space="preserve">|BGCOLOR(#F5F5F5):Reef Dweller|歩兵|&amp;ref(Nation/C_Gold.jpg,nolink,25x25,Gold);10&amp;ref(Nation/C_Resource.jpg,nolink,25x25,Resource);10&amp;ref(Nation/C_Recruitment.jpg,nolink,25x25,Recruitment Point);9|&amp;ref(Nation/R_UW-Fort.jpg,nolink,25x25,Underwater Fortress);&amp;ref(Nation/R_Coast-Fort.jpg,nolink,25x25,Coastal Fortress);||&amp;ref(Nation/LivingLead.jpg,nolink,25x25,Living);|10&amp;ref(Nation/Amphibian.jpg,nolink,25x25,Amphibian);|
|~|&gt;|&gt;|&gt;|&gt;|&gt;|BGCOLOR(#F5F5F5):珊瑚の槍と盾を持つ歩兵。珊瑚の武具は毒を持つ|
</v>
      </c>
    </row>
    <row r="540" spans="1:36" x14ac:dyDescent="0.15">
      <c r="A540" t="str">
        <f t="shared" si="18"/>
        <v>-</v>
      </c>
      <c r="B540" t="s">
        <v>2893</v>
      </c>
      <c r="C540" t="s">
        <v>8454</v>
      </c>
      <c r="D540" t="s">
        <v>8476</v>
      </c>
      <c r="E540" t="s">
        <v>8458</v>
      </c>
      <c r="F540">
        <v>10</v>
      </c>
      <c r="G540">
        <v>4</v>
      </c>
      <c r="H540">
        <v>9</v>
      </c>
      <c r="I540" t="s">
        <v>8427</v>
      </c>
      <c r="L540" t="s">
        <v>8456</v>
      </c>
      <c r="N540" t="s">
        <v>8459</v>
      </c>
      <c r="P540" s="20">
        <v>1</v>
      </c>
      <c r="Z540" s="33">
        <v>10</v>
      </c>
      <c r="AD540" s="20" t="s">
        <v>8433</v>
      </c>
      <c r="AJ540" s="26" t="str">
        <f t="shared" si="17"/>
        <v xml:space="preserve">|BGCOLOR(#F5F5F5):Atlantian Spearman|歩兵|&amp;ref(Nation/C_Gold.jpg,nolink,25x25,Gold);10&amp;ref(Nation/C_Resource.jpg,nolink,25x25,Resource);4&amp;ref(Nation/C_Recruitment.jpg,nolink,25x25,Recruitment Point);9|&amp;ref(Nation/R_UW-Fort.jpg,nolink,25x25,Underwater Fortress);||&amp;ref(Nation/LivingLead.jpg,nolink,25x25,Living);|10&amp;ref(Nation/Amphibian.jpg,nolink,25x25,Amphibian);|
|~|&gt;|&gt;|&gt;|&gt;|&gt;|BGCOLOR(#F5F5F5):槍を持つ軽歩兵。Atlantianは丈夫だがやや鈍重|
</v>
      </c>
    </row>
    <row r="541" spans="1:36" x14ac:dyDescent="0.15">
      <c r="A541" t="str">
        <f t="shared" si="18"/>
        <v>-</v>
      </c>
      <c r="B541" t="s">
        <v>2893</v>
      </c>
      <c r="C541" t="s">
        <v>8454</v>
      </c>
      <c r="D541" t="s">
        <v>8476</v>
      </c>
      <c r="E541" t="s">
        <v>8460</v>
      </c>
      <c r="F541">
        <v>20</v>
      </c>
      <c r="G541">
        <v>1</v>
      </c>
      <c r="H541">
        <v>25</v>
      </c>
      <c r="I541" t="s">
        <v>8427</v>
      </c>
      <c r="L541" t="s">
        <v>8456</v>
      </c>
      <c r="N541" t="s">
        <v>8461</v>
      </c>
      <c r="P541" s="20">
        <v>1</v>
      </c>
      <c r="Z541" s="33">
        <v>14</v>
      </c>
      <c r="AD541" s="20" t="s">
        <v>8441</v>
      </c>
      <c r="AJ541" s="26" t="str">
        <f t="shared" si="17"/>
        <v xml:space="preserve">|BGCOLOR(#F5F5F5):Shambler|歩兵|&amp;ref(Nation/C_Gold.jpg,nolink,25x25,Gold);20&amp;ref(Nation/C_Resource.jpg,nolink,25x25,Resource);1&amp;ref(Nation/C_Recruitment.jpg,nolink,25x25,Recruitment Point);25|&amp;ref(Nation/R_UW-Fort.jpg,nolink,25x25,Underwater Fortress);||&amp;ref(Nation/LivingLead.jpg,nolink,25x25,Living);|14&amp;ref(Nation/Amphibian.jpg,nolink,25x25,Amphibian);|
|~|&gt;|&gt;|&gt;|&gt;|&gt;|BGCOLOR(#F5F5F5):爪の二連撃で戦う軽歩兵。Shamblerは大型で力も強い|
</v>
      </c>
    </row>
    <row r="542" spans="1:36" x14ac:dyDescent="0.15">
      <c r="A542" t="str">
        <f t="shared" si="18"/>
        <v>-</v>
      </c>
      <c r="B542" t="s">
        <v>2893</v>
      </c>
      <c r="C542" t="s">
        <v>8454</v>
      </c>
      <c r="D542" t="s">
        <v>8476</v>
      </c>
      <c r="E542" t="s">
        <v>8462</v>
      </c>
      <c r="F542">
        <v>25</v>
      </c>
      <c r="G542">
        <v>7</v>
      </c>
      <c r="H542">
        <v>30</v>
      </c>
      <c r="I542" t="s">
        <v>8427</v>
      </c>
      <c r="L542" t="s">
        <v>8456</v>
      </c>
      <c r="N542" t="s">
        <v>8463</v>
      </c>
      <c r="P542" s="20">
        <v>1</v>
      </c>
      <c r="Z542" s="33">
        <v>12</v>
      </c>
      <c r="AD542" s="20" t="s">
        <v>8441</v>
      </c>
      <c r="AJ542" s="26" t="str">
        <f t="shared" si="17"/>
        <v xml:space="preserve">|BGCOLOR(#F5F5F5):War Shambler|歩兵|&amp;ref(Nation/C_Gold.jpg,nolink,25x25,Gold);25&amp;ref(Nation/C_Resource.jpg,nolink,25x25,Resource);7&amp;ref(Nation/C_Recruitment.jpg,nolink,25x25,Recruitment Point);30|&amp;ref(Nation/R_UW-Fort.jpg,nolink,25x25,Underwater Fortress);||&amp;ref(Nation/LivingLead.jpg,nolink,25x25,Living);|12&amp;ref(Nation/Amphibian.jpg,nolink,25x25,Amphibian);|
|~|&gt;|&gt;|&gt;|&gt;|&gt;|BGCOLOR(#F5F5F5):槍と盾を持つ歩兵。力が強いため武器が弱くとも強烈|
</v>
      </c>
    </row>
    <row r="543" spans="1:36" x14ac:dyDescent="0.15">
      <c r="A543" t="str">
        <f t="shared" si="18"/>
        <v>-</v>
      </c>
      <c r="B543" t="s">
        <v>2893</v>
      </c>
      <c r="C543" t="s">
        <v>8454</v>
      </c>
      <c r="D543" t="s">
        <v>8476</v>
      </c>
      <c r="E543" t="s">
        <v>8464</v>
      </c>
      <c r="F543">
        <v>30</v>
      </c>
      <c r="G543">
        <v>26</v>
      </c>
      <c r="H543">
        <v>39</v>
      </c>
      <c r="I543" t="s">
        <v>8427</v>
      </c>
      <c r="L543" t="s">
        <v>8456</v>
      </c>
      <c r="N543" t="s">
        <v>8465</v>
      </c>
      <c r="P543" s="20">
        <v>1</v>
      </c>
      <c r="Z543" s="33">
        <v>10</v>
      </c>
      <c r="AD543" s="20" t="s">
        <v>8433</v>
      </c>
      <c r="AJ543" s="26" t="str">
        <f t="shared" si="17"/>
        <v xml:space="preserve">|BGCOLOR(#F5F5F5):Coral Guard|歩兵|&amp;ref(Nation/C_Gold.jpg,nolink,25x25,Gold);30&amp;ref(Nation/C_Resource.jpg,nolink,25x25,Resource);26&amp;ref(Nation/C_Recruitment.jpg,nolink,25x25,Recruitment Point);39|&amp;ref(Nation/R_UW-Fort.jpg,nolink,25x25,Underwater Fortress);||&amp;ref(Nation/LivingLead.jpg,nolink,25x25,Living);|10&amp;ref(Nation/Amphibian.jpg,nolink,25x25,Amphibian);|
|~|&gt;|&gt;|&gt;|&gt;|&gt;|BGCOLOR(#F5F5F5):珊瑚の薙刀と盾を持つ重歩兵。両手武器を片手で振るう|
</v>
      </c>
    </row>
    <row r="544" spans="1:36" x14ac:dyDescent="0.15">
      <c r="A544" t="str">
        <f t="shared" si="18"/>
        <v>-</v>
      </c>
      <c r="B544" t="s">
        <v>2893</v>
      </c>
      <c r="C544" t="s">
        <v>8454</v>
      </c>
      <c r="D544" t="s">
        <v>8476</v>
      </c>
      <c r="E544" t="s">
        <v>8466</v>
      </c>
      <c r="F544">
        <v>10</v>
      </c>
      <c r="G544">
        <v>1</v>
      </c>
      <c r="H544">
        <v>9</v>
      </c>
      <c r="I544" t="s">
        <v>8427</v>
      </c>
      <c r="L544" t="s">
        <v>8456</v>
      </c>
      <c r="N544" t="s">
        <v>8467</v>
      </c>
      <c r="P544" s="20">
        <v>1</v>
      </c>
      <c r="Z544" s="33">
        <v>12</v>
      </c>
      <c r="AD544" s="20" t="s">
        <v>8433</v>
      </c>
      <c r="AJ544" s="26" t="str">
        <f t="shared" si="17"/>
        <v xml:space="preserve">|BGCOLOR(#F5F5F5):Deep One|歩兵|&amp;ref(Nation/C_Gold.jpg,nolink,25x25,Gold);10&amp;ref(Nation/C_Resource.jpg,nolink,25x25,Resource);1&amp;ref(Nation/C_Recruitment.jpg,nolink,25x25,Recruitment Point);9|&amp;ref(Nation/R_UW-Fort.jpg,nolink,25x25,Underwater Fortress);||&amp;ref(Nation/LivingLead.jpg,nolink,25x25,Living);|12&amp;ref(Nation/Amphibian.jpg,nolink,25x25,Amphibian);|
|~|&gt;|&gt;|&gt;|&gt;|&gt;|BGCOLOR(#F5F5F5):爪と顎で戦う軽歩兵。Deep Oneは完全な暗視能力を備える|
</v>
      </c>
    </row>
    <row r="545" spans="1:36" x14ac:dyDescent="0.15">
      <c r="A545" t="str">
        <f t="shared" si="18"/>
        <v>-</v>
      </c>
      <c r="B545" t="s">
        <v>2893</v>
      </c>
      <c r="C545" t="s">
        <v>8454</v>
      </c>
      <c r="D545" t="s">
        <v>8476</v>
      </c>
      <c r="E545" t="s">
        <v>8468</v>
      </c>
      <c r="F545">
        <v>10</v>
      </c>
      <c r="G545">
        <v>7</v>
      </c>
      <c r="H545">
        <v>9</v>
      </c>
      <c r="I545" t="s">
        <v>8427</v>
      </c>
      <c r="L545" t="s">
        <v>8456</v>
      </c>
      <c r="N545" t="s">
        <v>8469</v>
      </c>
      <c r="P545" s="20">
        <v>1</v>
      </c>
      <c r="Z545" s="33">
        <v>12</v>
      </c>
      <c r="AD545" s="20" t="s">
        <v>8441</v>
      </c>
      <c r="AJ545" s="26" t="str">
        <f t="shared" si="17"/>
        <v xml:space="preserve">|BGCOLOR(#F5F5F5):Deep One Spearman|歩兵|&amp;ref(Nation/C_Gold.jpg,nolink,25x25,Gold);10&amp;ref(Nation/C_Resource.jpg,nolink,25x25,Resource);7&amp;ref(Nation/C_Recruitment.jpg,nolink,25x25,Recruitment Point);9|&amp;ref(Nation/R_UW-Fort.jpg,nolink,25x25,Underwater Fortress);||&amp;ref(Nation/LivingLead.jpg,nolink,25x25,Living);|12&amp;ref(Nation/Amphibian.jpg,nolink,25x25,Amphibian);|
|~|&gt;|&gt;|&gt;|&gt;|&gt;|BGCOLOR(#F5F5F5):魔法の槍を持つ軽歩兵。霊体に強いが魔法抵抗は乏しい|
</v>
      </c>
    </row>
    <row r="546" spans="1:36" x14ac:dyDescent="0.15">
      <c r="A546" t="str">
        <f t="shared" si="18"/>
        <v>-</v>
      </c>
      <c r="B546" t="s">
        <v>2893</v>
      </c>
      <c r="C546" t="s">
        <v>8454</v>
      </c>
      <c r="D546" t="s">
        <v>8476</v>
      </c>
      <c r="E546" t="s">
        <v>8470</v>
      </c>
      <c r="F546">
        <v>20</v>
      </c>
      <c r="G546">
        <v>1</v>
      </c>
      <c r="H546">
        <v>25</v>
      </c>
      <c r="I546" t="s">
        <v>8427</v>
      </c>
      <c r="L546" t="s">
        <v>8456</v>
      </c>
      <c r="N546" t="s">
        <v>8471</v>
      </c>
      <c r="P546" s="20">
        <v>1</v>
      </c>
      <c r="Z546" s="33">
        <v>14</v>
      </c>
      <c r="AD546" s="20" t="s">
        <v>8441</v>
      </c>
      <c r="AJ546" s="26" t="str">
        <f t="shared" si="17"/>
        <v xml:space="preserve">|BGCOLOR(#F5F5F5):Shambler of the Deep|歩兵|&amp;ref(Nation/C_Gold.jpg,nolink,25x25,Gold);20&amp;ref(Nation/C_Resource.jpg,nolink,25x25,Resource);1&amp;ref(Nation/C_Recruitment.jpg,nolink,25x25,Recruitment Point);25|&amp;ref(Nation/R_UW-Fort.jpg,nolink,25x25,Underwater Fortress);||&amp;ref(Nation/LivingLead.jpg,nolink,25x25,Living);|14&amp;ref(Nation/Amphibian.jpg,nolink,25x25,Amphibian);|
|~|&gt;|&gt;|&gt;|&gt;|&gt;|BGCOLOR(#F5F5F5):爪の二連撃と顎で戦う軽歩兵。大柄ながら手数で補っている|
</v>
      </c>
    </row>
    <row r="547" spans="1:36" x14ac:dyDescent="0.15">
      <c r="A547" t="str">
        <f t="shared" si="18"/>
        <v>-</v>
      </c>
      <c r="B547" t="s">
        <v>2893</v>
      </c>
      <c r="C547" t="s">
        <v>8454</v>
      </c>
      <c r="D547" t="s">
        <v>8476</v>
      </c>
      <c r="E547" t="s">
        <v>8472</v>
      </c>
      <c r="F547">
        <v>25</v>
      </c>
      <c r="G547">
        <v>11</v>
      </c>
      <c r="H547">
        <v>30</v>
      </c>
      <c r="I547" t="s">
        <v>8427</v>
      </c>
      <c r="L547" t="s">
        <v>8456</v>
      </c>
      <c r="N547" t="s">
        <v>8473</v>
      </c>
      <c r="P547" s="20">
        <v>1</v>
      </c>
      <c r="Z547" s="33">
        <v>14</v>
      </c>
      <c r="AD547" s="20" t="s">
        <v>8433</v>
      </c>
      <c r="AJ547" s="26" t="str">
        <f t="shared" si="17"/>
        <v xml:space="preserve">|BGCOLOR(#F5F5F5):Warrior of the Deep|歩兵|&amp;ref(Nation/C_Gold.jpg,nolink,25x25,Gold);25&amp;ref(Nation/C_Resource.jpg,nolink,25x25,Resource);11&amp;ref(Nation/C_Recruitment.jpg,nolink,25x25,Recruitment Point);30|&amp;ref(Nation/R_UW-Fort.jpg,nolink,25x25,Underwater Fortress);||&amp;ref(Nation/LivingLead.jpg,nolink,25x25,Living);|14&amp;ref(Nation/Amphibian.jpg,nolink,25x25,Amphibian);|
|~|&gt;|&gt;|&gt;|&gt;|&gt;|BGCOLOR(#F5F5F5):魔法の槍と盾を持つ軽歩兵。手数は減るが一撃の重さは光る|
</v>
      </c>
    </row>
    <row r="548" spans="1:36" x14ac:dyDescent="0.15">
      <c r="A548" t="str">
        <f t="shared" si="18"/>
        <v>EA Atlantis 兵士 E</v>
      </c>
      <c r="B548" t="s">
        <v>2893</v>
      </c>
      <c r="C548" t="s">
        <v>8454</v>
      </c>
      <c r="D548" t="s">
        <v>8476</v>
      </c>
      <c r="E548" t="s">
        <v>8474</v>
      </c>
      <c r="F548">
        <v>35</v>
      </c>
      <c r="G548">
        <v>56</v>
      </c>
      <c r="H548">
        <v>35</v>
      </c>
      <c r="I548" t="s">
        <v>8375</v>
      </c>
      <c r="K548" t="s">
        <v>8449</v>
      </c>
      <c r="L548" t="s">
        <v>8456</v>
      </c>
      <c r="M548" t="s">
        <v>8431</v>
      </c>
      <c r="N548" t="s">
        <v>8475</v>
      </c>
      <c r="P548" s="20">
        <v>1</v>
      </c>
      <c r="Z548" s="33">
        <v>8</v>
      </c>
      <c r="AD548" s="20" t="s">
        <v>8433</v>
      </c>
      <c r="AJ548" s="26" t="str">
        <f t="shared" si="17"/>
        <v xml:space="preserve">|BGCOLOR(#F5F5F5):Living Pillar|歩兵&amp;ref(Nation/Sacred.jpg,nolink,25x25,Sacred);|&amp;ref(Nation/C_Gold.jpg,nolink,25x25,Gold);35&amp;ref(Nation/C_Resource.jpg,nolink,25x25,Resource);56&amp;ref(Nation/C_Recruitment.jpg,nolink,25x25,Recruitment Point);35|&amp;ref(Nation/R_Capital.jpg,nolink,25x25,National Capital);|&amp;ref(Spell/P_Holy.jpg,nolink,25x25,Temple Needed);|&amp;ref(Nation/LivingLead.jpg,nolink,25x25,Living);|8&amp;ref(Nation/Amphibian.jpg,nolink,25x25,Amphibian);|
|~|&gt;|&gt;|&gt;|&gt;|&gt;|BGCOLOR(#F5F5F5):魔法の槍と盾を持つ重歩兵。極めて硬い鎧だが恐ろしく鈍重|
</v>
      </c>
    </row>
    <row r="549" spans="1:36" x14ac:dyDescent="0.15">
      <c r="A549" t="str">
        <f t="shared" si="18"/>
        <v>EA R'lyeh 指揮官 S</v>
      </c>
      <c r="B549" t="s">
        <v>2893</v>
      </c>
      <c r="C549" t="s">
        <v>8531</v>
      </c>
      <c r="D549" t="s">
        <v>8435</v>
      </c>
      <c r="E549" t="s">
        <v>8507</v>
      </c>
      <c r="F549">
        <v>25</v>
      </c>
      <c r="G549">
        <v>1</v>
      </c>
      <c r="H549">
        <v>1</v>
      </c>
      <c r="I549" t="s">
        <v>8427</v>
      </c>
      <c r="L549" t="s">
        <v>8423</v>
      </c>
      <c r="N549" t="s">
        <v>8508</v>
      </c>
      <c r="O549" s="24">
        <v>0</v>
      </c>
      <c r="P549" s="20">
        <v>0</v>
      </c>
      <c r="Q549" s="21">
        <v>0</v>
      </c>
      <c r="R549" s="29">
        <v>0</v>
      </c>
      <c r="Z549" s="33">
        <v>14</v>
      </c>
      <c r="AA549" s="21">
        <v>50</v>
      </c>
      <c r="AD549" s="20" t="s">
        <v>8433</v>
      </c>
      <c r="AJ549" s="26" t="str">
        <f t="shared" si="17"/>
        <v xml:space="preserve">|BGCOLOR(#F5F5F5):Scout|斥候|&amp;ref(Nation/C_Gold.jpg,nolink,25x25,Gold);25&amp;ref(Nation/C_Resource.jpg,nolink,25x25,Resource);1&amp;ref(Nation/C_Command.jpg,nolink,25x25,Commander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v>
      </c>
    </row>
    <row r="550" spans="1:36" x14ac:dyDescent="0.15">
      <c r="A550" t="str">
        <f t="shared" si="18"/>
        <v>-</v>
      </c>
      <c r="B550" t="s">
        <v>2893</v>
      </c>
      <c r="C550" t="s">
        <v>8531</v>
      </c>
      <c r="D550" t="s">
        <v>8435</v>
      </c>
      <c r="E550" t="s">
        <v>8509</v>
      </c>
      <c r="F550">
        <v>80</v>
      </c>
      <c r="G550">
        <v>49</v>
      </c>
      <c r="H550">
        <v>1</v>
      </c>
      <c r="I550" t="s">
        <v>8427</v>
      </c>
      <c r="L550" t="s">
        <v>8435</v>
      </c>
      <c r="N550" t="s">
        <v>8510</v>
      </c>
      <c r="O550" s="24">
        <v>3</v>
      </c>
      <c r="P550" s="20">
        <v>80</v>
      </c>
      <c r="Q550" s="21">
        <v>0</v>
      </c>
      <c r="R550" s="29">
        <v>0</v>
      </c>
      <c r="T550" s="20">
        <v>1</v>
      </c>
      <c r="Z550" s="33">
        <v>10</v>
      </c>
      <c r="AD550" s="20" t="s">
        <v>8441</v>
      </c>
      <c r="AJ550" s="26" t="str">
        <f t="shared" si="17"/>
        <v xml:space="preserve">|BGCOLOR(#F5F5F5):Slave Prince|指揮官|&amp;ref(Nation/C_Gold.jpg,nolink,25x25,Gold);80&amp;ref(Nation/C_Resource.jpg,nolink,25x25,Resource);49&amp;ref(Nation/C_Command.jpg,nolink,25x25,Commander Point);1|&amp;ref(Nation/R_UW-Fort.jpg,nolink,25x25,Underwater Fortress);||&amp;ref(Nation/Squad.jpg,nolink,25x25,Squad);3&amp;ref(Nation/LivingLead.jpg,nolink,25x25,Leadership);80&amp;ref(Item/Taskmaster.jpg,nolink,25x25,Taskmaster (+1));|10&amp;ref(Nation/Amphibian.jpg,nolink,25x25,Amphibian);|
|~|&gt;|&gt;|&gt;|&gt;|&gt;|BGCOLOR(#F5F5F5):標準的な指揮官。奴隷兵士の管理が主な役目|
</v>
      </c>
    </row>
    <row r="551" spans="1:36" x14ac:dyDescent="0.15">
      <c r="A551" t="str">
        <f t="shared" si="18"/>
        <v>-</v>
      </c>
      <c r="B551" t="s">
        <v>2893</v>
      </c>
      <c r="C551" t="s">
        <v>8531</v>
      </c>
      <c r="D551" t="s">
        <v>8435</v>
      </c>
      <c r="E551" t="s">
        <v>8511</v>
      </c>
      <c r="F551">
        <v>45</v>
      </c>
      <c r="G551">
        <v>1</v>
      </c>
      <c r="H551">
        <v>1</v>
      </c>
      <c r="I551" t="s">
        <v>8427</v>
      </c>
      <c r="K551" t="s">
        <v>8430</v>
      </c>
      <c r="L551" t="s">
        <v>8429</v>
      </c>
      <c r="M551" t="s">
        <v>8431</v>
      </c>
      <c r="N551" t="s">
        <v>8512</v>
      </c>
      <c r="O551" s="24">
        <v>1</v>
      </c>
      <c r="P551" s="20">
        <v>10</v>
      </c>
      <c r="Q551" s="21">
        <v>0</v>
      </c>
      <c r="R551" s="29">
        <v>0</v>
      </c>
      <c r="Z551" s="33">
        <v>18</v>
      </c>
      <c r="AD551" s="20" t="s">
        <v>8441</v>
      </c>
      <c r="AJ551" s="26" t="str">
        <f t="shared" si="17"/>
        <v xml:space="preserve">|BGCOLOR(#F5F5F5):Slave Priest|聖職者&amp;ref(Nation/Sacred.jpg,nolink,25x25,Sacred);|&amp;ref(Nation/C_Gold.jpg,nolink,25x25,Gold);45&amp;ref(Nation/C_Resource.jpg,nolink,25x25,Resource);1&amp;ref(Nation/C_Command.jpg,nolink,25x25,Commander Point);1|&amp;ref(Nation/R_UW-Fort.jpg,nolink,25x25,Underwater Fortress);|&amp;ref(Spell/P_Holy.jpg,nolink,25x25,Temple Needed);|&amp;ref(Nation/Squad.jpg,nolink,25x25,Squad);1&amp;ref(Nation/LivingLead.jpg,nolink,25x25,Leadership);10|18&amp;ref(Nation/Amphibian.jpg,nolink,25x25,Amphibian);|
|~|&gt;|&gt;|&gt;|&gt;|&gt;|BGCOLOR(#F5F5F5):レベル1の聖職者。水陸両棲。奴隷扱いで維持費が安い|
</v>
      </c>
    </row>
    <row r="552" spans="1:36" x14ac:dyDescent="0.15">
      <c r="A552" t="str">
        <f t="shared" si="18"/>
        <v>-</v>
      </c>
      <c r="B552" t="s">
        <v>2893</v>
      </c>
      <c r="C552" t="s">
        <v>8531</v>
      </c>
      <c r="D552" t="s">
        <v>8435</v>
      </c>
      <c r="E552" t="s">
        <v>8513</v>
      </c>
      <c r="F552">
        <v>175</v>
      </c>
      <c r="G552">
        <v>1</v>
      </c>
      <c r="H552">
        <v>2</v>
      </c>
      <c r="I552" t="s">
        <v>8427</v>
      </c>
      <c r="J552" t="s">
        <v>8430</v>
      </c>
      <c r="L552" t="s">
        <v>8443</v>
      </c>
      <c r="N552" t="s">
        <v>8514</v>
      </c>
      <c r="O552" s="24">
        <v>1</v>
      </c>
      <c r="P552" s="20">
        <v>10</v>
      </c>
      <c r="Q552" s="21" t="s">
        <v>8521</v>
      </c>
      <c r="R552" s="29">
        <v>0</v>
      </c>
      <c r="Z552" s="33">
        <v>16</v>
      </c>
      <c r="AD552" s="20" t="s">
        <v>8433</v>
      </c>
      <c r="AJ552" s="26" t="str">
        <f t="shared" si="17"/>
        <v xml:space="preserve">|BGCOLOR(#F5F5F5):Slave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Leadership);25+|16&amp;ref(Nation/Amphibian.jpg,nolink,25x25,Amphibian);|
|~|&gt;|&gt;|&gt;|&gt;|&gt;|BGCOLOR(#F5F5F5):水、星などの魔法技能を持つ。陸にも自力で上がれる|
</v>
      </c>
    </row>
    <row r="553" spans="1:36" x14ac:dyDescent="0.15">
      <c r="A553" t="str">
        <f t="shared" si="18"/>
        <v>-</v>
      </c>
      <c r="B553" t="s">
        <v>2893</v>
      </c>
      <c r="C553" t="s">
        <v>8531</v>
      </c>
      <c r="D553" t="s">
        <v>8435</v>
      </c>
      <c r="E553" t="s">
        <v>8515</v>
      </c>
      <c r="F553">
        <v>300</v>
      </c>
      <c r="G553">
        <v>1</v>
      </c>
      <c r="H553">
        <v>2</v>
      </c>
      <c r="I553" t="s">
        <v>8427</v>
      </c>
      <c r="K553" t="s">
        <v>8430</v>
      </c>
      <c r="L553" t="s">
        <v>8429</v>
      </c>
      <c r="M553" t="s">
        <v>8431</v>
      </c>
      <c r="N553" t="s">
        <v>8516</v>
      </c>
      <c r="O553" s="24">
        <v>1</v>
      </c>
      <c r="P553" s="20">
        <v>10</v>
      </c>
      <c r="Q553" s="20">
        <v>90</v>
      </c>
      <c r="R553" s="29">
        <v>0</v>
      </c>
      <c r="Z553" s="33">
        <v>0</v>
      </c>
      <c r="AD553" s="20" t="s">
        <v>8517</v>
      </c>
      <c r="AJ553" s="26" t="str">
        <f t="shared" si="17"/>
        <v xml:space="preserve">|BGCOLOR(#F5F5F5):Grandmother|聖職者&amp;ref(Nation/Sacred.jpg,nolink,25x25,Sacred);|&amp;ref(Nation/C_Gold.jpg,nolink,25x25,Gold);300&amp;ref(Nation/C_Resource.jpg,nolink,25x25,Resource);1&amp;ref(Nation/C_Command.jpg,nolink,25x25,Commander Point);2|&amp;ref(Nation/R_UW-Fort.jpg,nolink,25x25,Underwater Fortress);|&amp;ref(Spell/P_Holy.jpg,nolink,25x25,Temple Needed);|&amp;ref(Nation/Squad.jpg,nolink,25x25,Squad);1&amp;ref(Nation/LivingLead.jpg,nolink,25x25,Leadership);10&amp;ref(Nation/MagicLead.jpg,nolink,25x25,Magic Leadership);90|0&amp;ref(Nation/Aquatic.jpg,nolink,25x25,Aquatic);|
|~|&gt;|&gt;|&gt;|&gt;|&gt;|BGCOLOR(#F5F5F5):レベル3の聖職者。星の魔法技能も持つが移動不能|
</v>
      </c>
    </row>
    <row r="554" spans="1:36" x14ac:dyDescent="0.15">
      <c r="A554" t="str">
        <f t="shared" si="18"/>
        <v>-</v>
      </c>
      <c r="B554" t="s">
        <v>2893</v>
      </c>
      <c r="C554" t="s">
        <v>8531</v>
      </c>
      <c r="D554" t="s">
        <v>8435</v>
      </c>
      <c r="E554" t="s">
        <v>8518</v>
      </c>
      <c r="F554">
        <v>215</v>
      </c>
      <c r="G554">
        <v>1</v>
      </c>
      <c r="H554">
        <v>2</v>
      </c>
      <c r="I554" t="s">
        <v>8427</v>
      </c>
      <c r="J554" t="s">
        <v>8430</v>
      </c>
      <c r="L554" t="s">
        <v>8443</v>
      </c>
      <c r="N554" t="s">
        <v>8519</v>
      </c>
      <c r="O554" s="24">
        <v>1</v>
      </c>
      <c r="P554" s="20">
        <v>10</v>
      </c>
      <c r="Q554" s="20" t="s">
        <v>8520</v>
      </c>
      <c r="R554" s="29" t="s">
        <v>8525</v>
      </c>
      <c r="T554" s="21">
        <v>2</v>
      </c>
      <c r="Z554" s="33">
        <v>14</v>
      </c>
      <c r="AD554" s="20" t="s">
        <v>8517</v>
      </c>
      <c r="AJ554" s="26" t="str">
        <f t="shared" si="17"/>
        <v xml:space="preserve">|BGCOLOR(#F5F5F5):Aboleth|魔術師|&amp;ref(Nation/C_Gold.jpg,nolink,25x25,Gold);215&amp;ref(Nation/C_Resource.jpg,nolink,25x25,Resource);1&amp;ref(Nation/C_Command.jpg,nolink,25x25,Commander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Leadership);150+&amp;ref(Nation/UndeadLead.jpg,nolink,25x25,Undead Leadership);0+&amp;ref(Item/Taskmaster.jpg,nolink,25x25,Taskmaster (+2));|14&amp;ref(Nation/Aquatic.jpg,nolink,25x25,Aquatic);|
|~|&gt;|&gt;|&gt;|&gt;|&gt;|BGCOLOR(#F5F5F5):水、星などの魔法技能を持つ。強大だが水棲|
</v>
      </c>
    </row>
    <row r="555" spans="1:36" x14ac:dyDescent="0.15">
      <c r="A555" t="str">
        <f t="shared" si="18"/>
        <v>-</v>
      </c>
      <c r="B555" t="s">
        <v>2893</v>
      </c>
      <c r="C555" t="s">
        <v>8531</v>
      </c>
      <c r="D555" t="s">
        <v>8435</v>
      </c>
      <c r="E555" t="s">
        <v>8522</v>
      </c>
      <c r="F555">
        <v>420</v>
      </c>
      <c r="G555">
        <v>1</v>
      </c>
      <c r="H555">
        <v>4</v>
      </c>
      <c r="I555" t="s">
        <v>8375</v>
      </c>
      <c r="J555" t="s">
        <v>8430</v>
      </c>
      <c r="L555" t="s">
        <v>8443</v>
      </c>
      <c r="N555" t="s">
        <v>8523</v>
      </c>
      <c r="O555" s="24">
        <v>2</v>
      </c>
      <c r="P555" s="20">
        <v>40</v>
      </c>
      <c r="Q555" s="20" t="s">
        <v>8524</v>
      </c>
      <c r="R555" s="29" t="s">
        <v>8525</v>
      </c>
      <c r="T555" s="21">
        <v>3</v>
      </c>
      <c r="Z555" s="33">
        <v>16</v>
      </c>
      <c r="AD555" s="20" t="s">
        <v>8526</v>
      </c>
      <c r="AJ555" s="26" t="str">
        <f t="shared" si="17"/>
        <v xml:space="preserve">|BGCOLOR(#F5F5F5):Mind Lord|魔術師|&amp;ref(Nation/C_Gold.jpg,nolink,25x25,Gold);420&amp;ref(Nation/C_Resource.jpg,nolink,25x25,Resource);1&amp;ref(Nation/C_Command.jpg,nolink,25x25,Commander Point);4|&amp;ref(Nation/R_Capital.jpg,nolink,25x25,National Capital);|&amp;ref(Spell/P_Research.jpg,nolink,25x25,Lab Needed);|&amp;ref(Nation/Squad.jpg,nolink,25x25,Squad);2&amp;ref(Nation/LivingLead.jpg,nolink,25x25,Leadership);40&amp;ref(Nation/MagicLead.jpg,nolink,25x25,Magic Leadership);165+&amp;ref(Nation/UndeadLead.jpg,nolink,25x25,Undead Leadership);0+&amp;ref(Item/Taskmaster.jpg,nolink,25x25,Taskmaster (+3));|16&amp;ref(Nation/Aquatic.jpg,nolink,25x25,Aquatic);|
|~|&gt;|&gt;|&gt;|&gt;|&gt;|BGCOLOR(#F5F5F5):水、星などの魔法技能を持つ。装備欄の少なさが欠点|
</v>
      </c>
    </row>
    <row r="556" spans="1:36" x14ac:dyDescent="0.15">
      <c r="A556" t="str">
        <f t="shared" si="18"/>
        <v>-</v>
      </c>
      <c r="B556" t="s">
        <v>2893</v>
      </c>
      <c r="C556" t="s">
        <v>8531</v>
      </c>
      <c r="D556" t="s">
        <v>8435</v>
      </c>
      <c r="E556" t="s">
        <v>8527</v>
      </c>
      <c r="F556">
        <v>265</v>
      </c>
      <c r="G556">
        <v>1</v>
      </c>
      <c r="H556">
        <v>2</v>
      </c>
      <c r="I556" t="s">
        <v>8375</v>
      </c>
      <c r="J556" t="s">
        <v>8430</v>
      </c>
      <c r="K556" t="s">
        <v>8449</v>
      </c>
      <c r="L556" t="s">
        <v>8429</v>
      </c>
      <c r="M556" t="s">
        <v>8431</v>
      </c>
      <c r="N556" t="s">
        <v>8528</v>
      </c>
      <c r="O556" s="24">
        <v>1</v>
      </c>
      <c r="P556" s="20">
        <v>10</v>
      </c>
      <c r="Q556" s="20" t="s">
        <v>8529</v>
      </c>
      <c r="R556" s="29" t="s">
        <v>8530</v>
      </c>
      <c r="T556" s="21">
        <v>2</v>
      </c>
      <c r="Z556" s="33">
        <v>14</v>
      </c>
      <c r="AD556" s="20" t="s">
        <v>8517</v>
      </c>
      <c r="AJ556" s="26" t="str">
        <f t="shared" si="17"/>
        <v xml:space="preserve">|BGCOLOR(#F5F5F5):Abodai|聖職者&amp;ref(Nation/Sacred.jpg,nolink,25x25,Sacred);|&amp;ref(Nation/C_Gold.jpg,nolink,25x25,Gold);265&amp;ref(Nation/C_Resource.jpg,nolink,25x25,Resource);1&amp;ref(Nation/C_Command.jpg,nolink,25x25,Commander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Leadership);145+&amp;ref(Nation/UndeadLead.jpg,nolink,25x25,Undead Leadership);30+&amp;ref(Item/Taskmaster.jpg,nolink,25x25,Taskmaster (+2));|14&amp;ref(Nation/Aquatic.jpg,nolink,25x25,Aquatic);|
|~|&gt;|&gt;|&gt;|&gt;|&gt;|BGCOLOR(#F5F5F5):レベル1の聖職者。星、水、死などの魔法も持つ|
</v>
      </c>
    </row>
    <row r="557" spans="1:36" x14ac:dyDescent="0.15">
      <c r="A557" t="str">
        <f t="shared" si="18"/>
        <v>-</v>
      </c>
      <c r="B557" t="s">
        <v>2893</v>
      </c>
      <c r="C557" t="s">
        <v>8531</v>
      </c>
      <c r="D557" t="s">
        <v>8435</v>
      </c>
      <c r="E557" t="s">
        <v>8550</v>
      </c>
      <c r="F557">
        <v>100</v>
      </c>
      <c r="G557">
        <v>1</v>
      </c>
      <c r="H557">
        <v>2</v>
      </c>
      <c r="I557" t="s">
        <v>8551</v>
      </c>
      <c r="K557" t="s">
        <v>8430</v>
      </c>
      <c r="L557" t="s">
        <v>8429</v>
      </c>
      <c r="M557" t="s">
        <v>8431</v>
      </c>
      <c r="N557" t="s">
        <v>8552</v>
      </c>
      <c r="O557" s="24">
        <v>1</v>
      </c>
      <c r="P557" s="20">
        <v>10</v>
      </c>
      <c r="Q557" s="20">
        <v>40</v>
      </c>
      <c r="R557" s="29">
        <v>0</v>
      </c>
      <c r="Z557" s="33">
        <v>0</v>
      </c>
      <c r="AD557" s="20" t="s">
        <v>8517</v>
      </c>
      <c r="AJ557" s="26" t="str">
        <f t="shared" si="17"/>
        <v xml:space="preserve">|BGCOLOR(#F5F5F5):Polypal Mother|聖職者&amp;ref(Nation/Sacred.jpg,nolink,25x25,Sacred);|&amp;ref(Nation/C_Gold.jpg,nolink,25x25,Gold);100&amp;ref(Nation/C_Resource.jpg,nolink,25x25,Resource);1&amp;ref(Nation/C_Command.jpg,nolink,25x25,Commander Point);2|&amp;ref(Nation/R_Foreign-Sea.jpg,nolink,25x25,Non-Fort Underwater);|&amp;ref(Spell/P_Holy.jpg,nolink,25x25,Temple Needed);|&amp;ref(Nation/Squad.jpg,nolink,25x25,Squad);1&amp;ref(Nation/LivingLead.jpg,nolink,25x25,Leadership);10&amp;ref(Nation/MagicLead.jpg,nolink,25x25,Magic Leadership);40|0&amp;ref(Nation/Aquatic.jpg,nolink,25x25,Aquatic);|
|~|&gt;|&gt;|&gt;|&gt;|&gt;|BGCOLOR(#F5F5F5):レベル2の聖職者。支配圏内だと多くの子を産むが移動不可|
</v>
      </c>
    </row>
    <row r="558" spans="1:36" x14ac:dyDescent="0.15">
      <c r="A558" t="str">
        <f t="shared" si="18"/>
        <v>EA R'lyeh 指揮官 E</v>
      </c>
      <c r="B558" t="s">
        <v>2893</v>
      </c>
      <c r="C558" t="s">
        <v>8531</v>
      </c>
      <c r="D558" t="s">
        <v>8435</v>
      </c>
      <c r="E558" t="s">
        <v>8553</v>
      </c>
      <c r="F558">
        <v>190</v>
      </c>
      <c r="G558">
        <v>1</v>
      </c>
      <c r="H558">
        <v>2</v>
      </c>
      <c r="I558" t="s">
        <v>8554</v>
      </c>
      <c r="J558" t="s">
        <v>8430</v>
      </c>
      <c r="K558" t="s">
        <v>8430</v>
      </c>
      <c r="L558" t="s">
        <v>8429</v>
      </c>
      <c r="M558" t="s">
        <v>8431</v>
      </c>
      <c r="N558" t="s">
        <v>8555</v>
      </c>
      <c r="O558" s="24">
        <v>1</v>
      </c>
      <c r="P558" s="20">
        <v>10</v>
      </c>
      <c r="Q558" s="20" t="s">
        <v>8445</v>
      </c>
      <c r="R558" s="29" t="s">
        <v>8525</v>
      </c>
      <c r="Z558" s="33">
        <v>16</v>
      </c>
      <c r="AD558" s="20" t="s">
        <v>8433</v>
      </c>
      <c r="AJ558" s="26" t="str">
        <f t="shared" si="17"/>
        <v xml:space="preserve">|BGCOLOR(#F5F5F5):Androdai|聖職者&amp;ref(Nation/Sacred.jpg,nolink,25x25,Sacred);|&amp;ref(Nation/C_Gold.jpg,nolink,25x25,Gold);190&amp;ref(Nation/C_Resource.jpg,nolink,25x25,Resource);1&amp;ref(Nation/C_Command.jpg,nolink,25x25,Commander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Leadership);20+&amp;ref(Nation/UndeadLead.jpg,nolink,25x25,Undead Leadership);0+|16&amp;ref(Nation/Amphibian.jpg,nolink,25x25,Amphibian);|
|~|&gt;|&gt;|&gt;|&gt;|&gt;|BGCOLOR(#F5F5F5):レベル1の聖職者。研究員やAbolethらの道具として活躍|
</v>
      </c>
    </row>
    <row r="559" spans="1:36" x14ac:dyDescent="0.15">
      <c r="A559" t="str">
        <f t="shared" si="18"/>
        <v>EA R'lyeh 兵士 S</v>
      </c>
      <c r="B559" t="s">
        <v>2893</v>
      </c>
      <c r="C559" t="s">
        <v>8531</v>
      </c>
      <c r="D559" t="s">
        <v>8476</v>
      </c>
      <c r="E559" t="s">
        <v>8532</v>
      </c>
      <c r="F559">
        <v>9</v>
      </c>
      <c r="G559">
        <v>1</v>
      </c>
      <c r="H559">
        <v>6</v>
      </c>
      <c r="I559" t="s">
        <v>8427</v>
      </c>
      <c r="L559" t="s">
        <v>8456</v>
      </c>
      <c r="N559" t="s">
        <v>8533</v>
      </c>
      <c r="P559" s="20">
        <v>1</v>
      </c>
      <c r="V559">
        <v>1</v>
      </c>
      <c r="Z559" s="33">
        <v>14</v>
      </c>
      <c r="AD559" s="20" t="s">
        <v>8526</v>
      </c>
      <c r="AJ559" s="26" t="str">
        <f t="shared" si="17"/>
        <v xml:space="preserve">|BGCOLOR(#F5F5F5):Slave Trooper|歩兵|&amp;ref(Nation/C_Gold.jpg,nolink,25x25,Gold);9&amp;ref(Nation/C_Resource.jpg,nolink,25x25,Resource);1&amp;ref(Nation/C_Recruitment.jpg,nolink,25x25,Recruitment Point);6|&amp;ref(Nation/R_UW-Fort.jpg,nolink,25x25,Underwater Fortress);||&amp;ref(Nation/LivingLead.jpg,nolink,25x25,Living);&amp;ref(Nation/Slave.jpg,nolink,25x25,Slave);|14&amp;ref(Nation/Aquatic.jpg,nolink,25x25,Aquatic);|
|~|&gt;|&gt;|&gt;|&gt;|&gt;|BGCOLOR(#F5F5F5):槍を持つ軽歩兵。戦闘技能は悪くないが士気は欠く|
</v>
      </c>
    </row>
    <row r="560" spans="1:36" x14ac:dyDescent="0.15">
      <c r="A560" t="str">
        <f t="shared" si="18"/>
        <v>-</v>
      </c>
      <c r="B560" t="s">
        <v>2893</v>
      </c>
      <c r="C560" t="s">
        <v>8531</v>
      </c>
      <c r="D560" t="s">
        <v>8476</v>
      </c>
      <c r="E560" t="s">
        <v>8534</v>
      </c>
      <c r="F560">
        <v>9</v>
      </c>
      <c r="G560">
        <v>11</v>
      </c>
      <c r="H560">
        <v>6</v>
      </c>
      <c r="I560" t="s">
        <v>8427</v>
      </c>
      <c r="L560" t="s">
        <v>8456</v>
      </c>
      <c r="N560" t="s">
        <v>8535</v>
      </c>
      <c r="P560" s="20">
        <v>1</v>
      </c>
      <c r="V560">
        <v>1</v>
      </c>
      <c r="Z560" s="33">
        <v>12</v>
      </c>
      <c r="AD560" s="20" t="s">
        <v>8517</v>
      </c>
      <c r="AJ560" s="26" t="str">
        <f t="shared" si="17"/>
        <v xml:space="preserve">|BGCOLOR(#F5F5F5):Slave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Fortress);||&amp;ref(Nation/LivingLead.jpg,nolink,25x25,Living);&amp;ref(Nation/Slave.jpg,nolink,25x25,Slave);|12&amp;ref(Nation/Aquatic.jpg,nolink,25x25,Aquatic);|
|~|&gt;|&gt;|&gt;|&gt;|&gt;|BGCOLOR(#F5F5F5):三叉矛を持つ歩兵。Tritonは水棲だが戦闘力は高め|
</v>
      </c>
    </row>
    <row r="561" spans="1:36" x14ac:dyDescent="0.15">
      <c r="A561" t="str">
        <f t="shared" si="18"/>
        <v>-</v>
      </c>
      <c r="B561" t="s">
        <v>2893</v>
      </c>
      <c r="C561" t="s">
        <v>8531</v>
      </c>
      <c r="D561" t="s">
        <v>8476</v>
      </c>
      <c r="E561" t="s">
        <v>8532</v>
      </c>
      <c r="F561">
        <v>9</v>
      </c>
      <c r="G561">
        <v>2</v>
      </c>
      <c r="H561">
        <v>6</v>
      </c>
      <c r="I561" t="s">
        <v>8427</v>
      </c>
      <c r="L561" t="s">
        <v>8456</v>
      </c>
      <c r="N561" t="s">
        <v>8536</v>
      </c>
      <c r="P561" s="20">
        <v>1</v>
      </c>
      <c r="V561">
        <v>1</v>
      </c>
      <c r="Z561" s="33">
        <v>16</v>
      </c>
      <c r="AD561" s="20" t="s">
        <v>8433</v>
      </c>
      <c r="AJ561" s="26" t="str">
        <f t="shared" si="17"/>
        <v xml:space="preserve">|BGCOLOR(#F5F5F5):Slave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Fortress);||&amp;ref(Nation/LivingLead.jpg,nolink,25x25,Living);&amp;ref(Nation/Slave.jpg,nolink,25x25,Slave);|16&amp;ref(Nation/Amphibian.jpg,nolink,25x25,Amphibian);|
|~|&gt;|&gt;|&gt;|&gt;|&gt;|BGCOLOR(#F5F5F5):網と槍を持つ軽歩兵。中型までの敵の足止めに使える|
</v>
      </c>
    </row>
    <row r="562" spans="1:36" x14ac:dyDescent="0.15">
      <c r="A562" t="str">
        <f t="shared" si="18"/>
        <v>-</v>
      </c>
      <c r="B562" t="s">
        <v>2893</v>
      </c>
      <c r="C562" t="s">
        <v>8531</v>
      </c>
      <c r="D562" t="s">
        <v>8476</v>
      </c>
      <c r="E562" t="s">
        <v>8534</v>
      </c>
      <c r="F562">
        <v>9</v>
      </c>
      <c r="G562">
        <v>10</v>
      </c>
      <c r="H562">
        <v>6</v>
      </c>
      <c r="I562" t="s">
        <v>8427</v>
      </c>
      <c r="L562" t="s">
        <v>8456</v>
      </c>
      <c r="N562" t="s">
        <v>8537</v>
      </c>
      <c r="P562" s="20">
        <v>1</v>
      </c>
      <c r="V562">
        <v>1</v>
      </c>
      <c r="Z562" s="33">
        <v>14</v>
      </c>
      <c r="AD562" s="20" t="s">
        <v>8433</v>
      </c>
      <c r="AJ562" s="26" t="str">
        <f t="shared" si="17"/>
        <v xml:space="preserve">|BGCOLOR(#F5F5F5):Slave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Fortress);||&amp;ref(Nation/LivingLead.jpg,nolink,25x25,Living);&amp;ref(Nation/Slave.jpg,nolink,25x25,Slave);|14&amp;ref(Nation/Amphibian.jpg,nolink,25x25,Amphibian);|
|~|&gt;|&gt;|&gt;|&gt;|&gt;|BGCOLOR(#F5F5F5):槍を持つ歩兵。Mermanは陸でも動けるが足は遅くなる|
</v>
      </c>
    </row>
    <row r="563" spans="1:36" x14ac:dyDescent="0.15">
      <c r="A563" t="str">
        <f t="shared" si="18"/>
        <v>-</v>
      </c>
      <c r="B563" t="s">
        <v>2893</v>
      </c>
      <c r="C563" t="s">
        <v>8531</v>
      </c>
      <c r="D563" t="s">
        <v>8476</v>
      </c>
      <c r="E563" t="s">
        <v>8532</v>
      </c>
      <c r="F563">
        <v>9</v>
      </c>
      <c r="G563">
        <v>2</v>
      </c>
      <c r="H563">
        <v>6</v>
      </c>
      <c r="I563" t="s">
        <v>8427</v>
      </c>
      <c r="L563" t="s">
        <v>8456</v>
      </c>
      <c r="N563" t="s">
        <v>8538</v>
      </c>
      <c r="P563" s="20">
        <v>1</v>
      </c>
      <c r="V563">
        <v>1</v>
      </c>
      <c r="Z563" s="33">
        <v>12</v>
      </c>
      <c r="AD563" s="20" t="s">
        <v>8433</v>
      </c>
      <c r="AJ563" s="26" t="str">
        <f t="shared" si="17"/>
        <v xml:space="preserve">|BGCOLOR(#F5F5F5):Slave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Fortress);||&amp;ref(Nation/LivingLead.jpg,nolink,25x25,Living);&amp;ref(Nation/Slave.jpg,nolink,25x25,Slave);|12&amp;ref(Nation/Amphibian.jpg,nolink,25x25,Amphibian);|
|~|&gt;|&gt;|&gt;|&gt;|&gt;|BGCOLOR(#F5F5F5):三叉矛を持つ軽歩兵。安物の中では最も一撃が重い|
</v>
      </c>
    </row>
    <row r="564" spans="1:36" x14ac:dyDescent="0.15">
      <c r="A564" t="str">
        <f t="shared" si="18"/>
        <v>-</v>
      </c>
      <c r="B564" t="s">
        <v>2893</v>
      </c>
      <c r="C564" t="s">
        <v>8531</v>
      </c>
      <c r="D564" t="s">
        <v>8476</v>
      </c>
      <c r="E564" t="s">
        <v>8534</v>
      </c>
      <c r="F564">
        <v>9</v>
      </c>
      <c r="G564">
        <v>10</v>
      </c>
      <c r="H564">
        <v>6</v>
      </c>
      <c r="I564" t="s">
        <v>8427</v>
      </c>
      <c r="L564" t="s">
        <v>8456</v>
      </c>
      <c r="N564" t="s">
        <v>8539</v>
      </c>
      <c r="P564" s="20">
        <v>1</v>
      </c>
      <c r="V564">
        <v>1</v>
      </c>
      <c r="Z564" s="33">
        <v>10</v>
      </c>
      <c r="AD564" s="20" t="s">
        <v>8433</v>
      </c>
      <c r="AJ564" s="26" t="str">
        <f t="shared" si="17"/>
        <v xml:space="preserve">|BGCOLOR(#F5F5F5):Slave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|~|&gt;|&gt;|&gt;|&gt;|&gt;|BGCOLOR(#F5F5F5):三叉矛を持つ歩兵。Atlantianは闇に強く陸も平気|
</v>
      </c>
    </row>
    <row r="565" spans="1:36" x14ac:dyDescent="0.15">
      <c r="A565" t="str">
        <f t="shared" si="18"/>
        <v>-</v>
      </c>
      <c r="B565" t="s">
        <v>2893</v>
      </c>
      <c r="C565" t="s">
        <v>8531</v>
      </c>
      <c r="D565" t="s">
        <v>8476</v>
      </c>
      <c r="E565" t="s">
        <v>8534</v>
      </c>
      <c r="F565">
        <v>9</v>
      </c>
      <c r="G565">
        <v>11</v>
      </c>
      <c r="H565">
        <v>6</v>
      </c>
      <c r="I565" t="s">
        <v>8427</v>
      </c>
      <c r="L565" t="s">
        <v>8456</v>
      </c>
      <c r="N565" t="s">
        <v>8540</v>
      </c>
      <c r="P565" s="20">
        <v>1</v>
      </c>
      <c r="V565">
        <v>1</v>
      </c>
      <c r="Z565" s="33">
        <v>10</v>
      </c>
      <c r="AD565" s="20" t="s">
        <v>8441</v>
      </c>
      <c r="AJ565" s="26" t="str">
        <f t="shared" si="17"/>
        <v xml:space="preserve">|BGCOLOR(#F5F5F5):Slave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|~|&gt;|&gt;|&gt;|&gt;|&gt;|BGCOLOR(#F5F5F5):三叉矛を持つ歩兵。兜が追加されている程度の違いしかない|
</v>
      </c>
    </row>
    <row r="566" spans="1:36" x14ac:dyDescent="0.15">
      <c r="A566" t="str">
        <f t="shared" si="18"/>
        <v>-</v>
      </c>
      <c r="B566" t="s">
        <v>2893</v>
      </c>
      <c r="C566" t="s">
        <v>8531</v>
      </c>
      <c r="D566" t="s">
        <v>8476</v>
      </c>
      <c r="E566" t="s">
        <v>8541</v>
      </c>
      <c r="F566">
        <v>5</v>
      </c>
      <c r="G566">
        <v>1</v>
      </c>
      <c r="H566">
        <v>2</v>
      </c>
      <c r="I566" t="s">
        <v>8427</v>
      </c>
      <c r="L566" t="s">
        <v>8456</v>
      </c>
      <c r="N566" t="s">
        <v>8542</v>
      </c>
      <c r="P566" s="20"/>
      <c r="Q566" s="21">
        <v>1</v>
      </c>
      <c r="V566">
        <v>1</v>
      </c>
      <c r="Z566" s="33">
        <v>12</v>
      </c>
      <c r="AD566" s="20" t="s">
        <v>8441</v>
      </c>
      <c r="AJ566" s="26" t="str">
        <f t="shared" si="17"/>
        <v xml:space="preserve">|BGCOLOR(#F5F5F5):Lobo Guard|歩兵|&amp;ref(Nation/C_Gold.jpg,nolink,25x25,Gold);5&amp;ref(Nation/C_Resource.jpg,nolink,25x25,Resource);1&amp;ref(Nation/C_Recruitment.jpg,nolink,25x25,Recruitment Point);2|&amp;ref(Nation/R_UW-Fort.jpg,nolink,25x25,Underwater Fortress);||&amp;ref(Nation/MagicLead.jpg,nolink,25x25,Magic Being);&amp;ref(Nation/Slave.jpg,nolink,25x25,Slave);|12&amp;ref(Nation/Amphibian.jpg,nolink,25x25,Amphibian);|
|~|&gt;|&gt;|&gt;|&gt;|&gt;|BGCOLOR(#F5F5F5):意思無き肉壁。勝手に逃げないため信頼性は高い|
</v>
      </c>
    </row>
    <row r="567" spans="1:36" x14ac:dyDescent="0.15">
      <c r="A567" t="str">
        <f t="shared" si="18"/>
        <v>-</v>
      </c>
      <c r="B567" t="s">
        <v>2893</v>
      </c>
      <c r="C567" t="s">
        <v>8531</v>
      </c>
      <c r="D567" t="s">
        <v>8476</v>
      </c>
      <c r="E567" t="s">
        <v>8543</v>
      </c>
      <c r="F567">
        <v>20</v>
      </c>
      <c r="G567">
        <v>1</v>
      </c>
      <c r="H567">
        <v>22</v>
      </c>
      <c r="I567" t="s">
        <v>8427</v>
      </c>
      <c r="L567" t="s">
        <v>8456</v>
      </c>
      <c r="N567" t="s">
        <v>8544</v>
      </c>
      <c r="Q567" s="21">
        <v>1</v>
      </c>
      <c r="V567">
        <v>1</v>
      </c>
      <c r="Z567" s="33">
        <v>14</v>
      </c>
      <c r="AD567" s="20" t="s">
        <v>8433</v>
      </c>
      <c r="AJ567" s="26" t="str">
        <f t="shared" si="17"/>
        <v xml:space="preserve">|BGCOLOR(#F5F5F5):Shambler Thrall|歩兵|&amp;ref(Nation/C_Gold.jpg,nolink,25x25,Gold);20&amp;ref(Nation/C_Resource.jpg,nolink,25x25,Resource);1&amp;ref(Nation/C_Recruitment.jpg,nolink,25x25,Recruitment Point);22|&amp;ref(Nation/R_UW-Fort.jpg,nolink,25x25,Underwater Fortress);||&amp;ref(Nation/MagicLead.jpg,nolink,25x25,Magic Being);&amp;ref(Nation/Slave.jpg,nolink,25x25,Slave);|14&amp;ref(Nation/Amphibian.jpg,nolink,25x25,Amphibian);|
|~|&gt;|&gt;|&gt;|&gt;|&gt;|BGCOLOR(#F5F5F5):意思無き小型生体戦車。人間大以下の敵なら蹂躙する|
</v>
      </c>
    </row>
    <row r="568" spans="1:36" x14ac:dyDescent="0.15">
      <c r="A568" t="str">
        <f t="shared" si="18"/>
        <v>-</v>
      </c>
      <c r="B568" t="s">
        <v>2893</v>
      </c>
      <c r="C568" t="s">
        <v>8531</v>
      </c>
      <c r="D568" t="s">
        <v>8476</v>
      </c>
      <c r="E568" t="s">
        <v>8545</v>
      </c>
      <c r="F568">
        <v>40</v>
      </c>
      <c r="G568">
        <v>1</v>
      </c>
      <c r="H568">
        <v>41</v>
      </c>
      <c r="I568" t="s">
        <v>8427</v>
      </c>
      <c r="L568" t="s">
        <v>8546</v>
      </c>
      <c r="N568" t="s">
        <v>8547</v>
      </c>
      <c r="Q568" s="21">
        <v>1</v>
      </c>
      <c r="Z568" s="33">
        <v>12</v>
      </c>
      <c r="AD568" s="20" t="s">
        <v>8517</v>
      </c>
      <c r="AJ568" s="26" t="str">
        <f t="shared" si="17"/>
        <v xml:space="preserve">|BGCOLOR(#F5F5F5):Giboleth|射手|&amp;ref(Nation/C_Gold.jpg,nolink,25x25,Gold);40&amp;ref(Nation/C_Resource.jpg,nolink,25x25,Resource);1&amp;ref(Nation/C_Recruitment.jpg,nolink,25x25,Recruitment Point);41|&amp;ref(Nation/R_UW-Fort.jpg,nolink,25x25,Underwater Fortress);||&amp;ref(Nation/MagicLead.jpg,nolink,25x25,Magic Being);|12&amp;ref(Nation/Aquatic.jpg,nolink,25x25,Aquatic);|
|~|&gt;|&gt;|&gt;|&gt;|&gt;|BGCOLOR(#F5F5F5):思念により敵を麻痺させる。水棲なのが惜しい|
</v>
      </c>
    </row>
    <row r="569" spans="1:36" x14ac:dyDescent="0.15">
      <c r="A569" t="str">
        <f t="shared" si="18"/>
        <v>-</v>
      </c>
      <c r="B569" t="s">
        <v>2893</v>
      </c>
      <c r="C569" t="s">
        <v>8531</v>
      </c>
      <c r="D569" t="s">
        <v>8476</v>
      </c>
      <c r="E569" t="s">
        <v>8548</v>
      </c>
      <c r="F569">
        <v>50</v>
      </c>
      <c r="G569">
        <v>1</v>
      </c>
      <c r="H569">
        <v>41</v>
      </c>
      <c r="I569" t="s">
        <v>8375</v>
      </c>
      <c r="K569" t="s">
        <v>8430</v>
      </c>
      <c r="L569" t="s">
        <v>8546</v>
      </c>
      <c r="M569" t="s">
        <v>8431</v>
      </c>
      <c r="N569" t="s">
        <v>8549</v>
      </c>
      <c r="Q569" s="20">
        <v>1</v>
      </c>
      <c r="Z569" s="33">
        <v>12</v>
      </c>
      <c r="AD569" s="20" t="s">
        <v>8517</v>
      </c>
      <c r="AJ569" s="26" t="str">
        <f t="shared" si="17"/>
        <v xml:space="preserve">|BGCOLOR(#F5F5F5):Gibodai|射手&amp;ref(Nation/Sacred.jpg,nolink,25x25,Sacred);|&amp;ref(Nation/C_Gold.jpg,nolink,25x25,Gold);50&amp;ref(Nation/C_Resource.jpg,nolink,25x25,Resource);1&amp;ref(Nation/C_Recruitment.jpg,nolink,25x25,Recruitment Point);41|&amp;ref(Nation/R_Capital.jpg,nolink,25x25,National Capital);|&amp;ref(Spell/P_Holy.jpg,nolink,25x25,Temple Needed);|&amp;ref(Nation/MagicLead.jpg,nolink,25x25,Magic Being);|12&amp;ref(Nation/Aquatic.jpg,nolink,25x25,Aquatic);|
|~|&gt;|&gt;|&gt;|&gt;|&gt;|BGCOLOR(#F5F5F5):白兵戦で生命力を啜る。遠距離からの麻痺攻撃も持つ|
</v>
      </c>
    </row>
    <row r="570" spans="1:36" x14ac:dyDescent="0.15">
      <c r="A570" t="str">
        <f t="shared" si="18"/>
        <v>-</v>
      </c>
      <c r="B570" t="s">
        <v>2893</v>
      </c>
      <c r="C570" t="s">
        <v>8531</v>
      </c>
      <c r="D570" t="s">
        <v>8476</v>
      </c>
      <c r="E570" t="s">
        <v>8556</v>
      </c>
      <c r="F570">
        <v>50</v>
      </c>
      <c r="G570">
        <v>16</v>
      </c>
      <c r="H570">
        <v>23</v>
      </c>
      <c r="I570" t="s">
        <v>8554</v>
      </c>
      <c r="L570" t="s">
        <v>8546</v>
      </c>
      <c r="N570" t="s">
        <v>8557</v>
      </c>
      <c r="Q570" s="20">
        <v>1</v>
      </c>
      <c r="Z570" s="33">
        <v>12</v>
      </c>
      <c r="AD570" s="20" t="s">
        <v>8433</v>
      </c>
      <c r="AJ570" s="26" t="str">
        <f t="shared" si="17"/>
        <v xml:space="preserve">|BGCOLOR(#F5F5F5):Androleth|射手|&amp;ref(Nation/C_Gold.jpg,nolink,25x25,Gold);50&amp;ref(Nation/C_Resource.jpg,nolink,25x25,Resource);16&amp;ref(Nation/C_Recruitment.jpg,nolink,25x25,Recruitment Point);23|&amp;ref(Nation/R_Coast-Fort.jpg,nolink,25x25,Coastal Fortress);||&amp;ref(Nation/MagicLead.jpg,nolink,25x25,Magic Being);|12&amp;ref(Nation/Amphibian.jpg,nolink,25x25,Amphibian);|
|~|&gt;|&gt;|&gt;|&gt;|&gt;|BGCOLOR(#F5F5F5):槍と触手、遠距離からの麻痺攻撃を持つ。陸海共通で役立つ|
</v>
      </c>
    </row>
    <row r="571" spans="1:36" x14ac:dyDescent="0.15">
      <c r="A571" t="str">
        <f t="shared" ref="A571:A634" si="19">IF(D571&lt;&gt;D570,B571&amp;" "&amp;C571&amp;" "&amp;D571&amp;" S",IF(D571&lt;&gt;D572,B571&amp;" "&amp;C571&amp;" "&amp;D571&amp;" E","-"))</f>
        <v>EA R'lyeh 兵士 E</v>
      </c>
      <c r="B571" t="s">
        <v>2893</v>
      </c>
      <c r="C571" t="s">
        <v>8531</v>
      </c>
      <c r="D571" t="s">
        <v>8476</v>
      </c>
      <c r="E571" t="s">
        <v>8559</v>
      </c>
      <c r="F571">
        <v>0</v>
      </c>
      <c r="G571">
        <v>1</v>
      </c>
      <c r="H571">
        <v>2</v>
      </c>
      <c r="I571" t="s">
        <v>8560</v>
      </c>
      <c r="L571" t="s">
        <v>8456</v>
      </c>
      <c r="N571" t="s">
        <v>8561</v>
      </c>
      <c r="Q571" s="20">
        <v>1</v>
      </c>
      <c r="Z571" s="33">
        <v>14</v>
      </c>
      <c r="AD571" s="20" t="s">
        <v>8526</v>
      </c>
      <c r="AJ571" s="26" t="str">
        <f t="shared" si="17"/>
        <v xml:space="preserve">|BGCOLOR(#F5F5F5):Polypal Spawn|歩兵|&amp;ref(Nation/C_Gold.jpg,nolink,25x25,Gold);0&amp;ref(Nation/C_Resource.jpg,nolink,25x25,Resource);1&amp;ref(Nation/C_Recruitment.jpg,nolink,25x25,Recruitment Point);2|&amp;ref(Nation/Dominion-Monster-Summoner.jpg,nolink,25x25,Dominion Monster Summoner (Free));||&amp;ref(Nation/MagicLead.jpg,nolink,25x25,Magic Being);|14&amp;ref(Nation/Aquatic.jpg,nolink,25x25,Aquatic);|
|~|&gt;|&gt;|&gt;|&gt;|&gt;|BGCOLOR(#F5F5F5):Motherが産む小さな虫けら。数で敵を煩わせる|
</v>
      </c>
    </row>
    <row r="572" spans="1:36" x14ac:dyDescent="0.15">
      <c r="A572" t="str">
        <f t="shared" si="19"/>
        <v>EA Pelagia 指揮官 S</v>
      </c>
      <c r="B572" t="s">
        <v>2893</v>
      </c>
      <c r="C572" t="s">
        <v>8630</v>
      </c>
      <c r="D572" t="s">
        <v>8435</v>
      </c>
      <c r="E572" t="s">
        <v>8608</v>
      </c>
      <c r="F572">
        <v>25</v>
      </c>
      <c r="G572">
        <v>4</v>
      </c>
      <c r="H572">
        <v>1</v>
      </c>
      <c r="I572" t="s">
        <v>8427</v>
      </c>
      <c r="L572" t="s">
        <v>8423</v>
      </c>
      <c r="N572" t="s">
        <v>8609</v>
      </c>
      <c r="O572" s="24">
        <v>0</v>
      </c>
      <c r="P572" s="21">
        <v>0</v>
      </c>
      <c r="Q572" s="20">
        <v>0</v>
      </c>
      <c r="R572" s="29">
        <v>0</v>
      </c>
      <c r="Z572" s="33" t="s">
        <v>8636</v>
      </c>
      <c r="AD572" s="20" t="s">
        <v>8610</v>
      </c>
      <c r="AJ572" s="26" t="str">
        <f t="shared" si="17"/>
        <v xml:space="preserve">|BGCOLOR(#F5F5F5):Merman Scout|斥候|&amp;ref(Nation/C_Gold.jpg,nolink,25x25,Gold);25&amp;ref(Nation/C_Resource.jpg,nolink,25x25,Resource);4&amp;ref(Nation/C_Command.jpg,nolink,25x25,Commander Point);1|&amp;ref(Nation/R_UW-Fort.jpg,nolink,25x25,Underwater Fortress);|||18&amp;ref(Nation/Amphibian.jpg,nolink,25x25,Amphibian);|
|~|&gt;|&gt;|&gt;|&gt;|&gt;|BGCOLOR(#F5F5F5):水陸両棲の斥候。海を通れるが森や山は苦手で陸では少し遅い|
</v>
      </c>
    </row>
    <row r="573" spans="1:36" x14ac:dyDescent="0.15">
      <c r="A573" t="str">
        <f t="shared" si="19"/>
        <v>-</v>
      </c>
      <c r="B573" t="s">
        <v>2893</v>
      </c>
      <c r="C573" t="s">
        <v>8630</v>
      </c>
      <c r="D573" t="s">
        <v>8435</v>
      </c>
      <c r="E573" t="s">
        <v>8611</v>
      </c>
      <c r="F573">
        <v>40</v>
      </c>
      <c r="G573">
        <v>10</v>
      </c>
      <c r="H573">
        <v>1</v>
      </c>
      <c r="I573" t="s">
        <v>8428</v>
      </c>
      <c r="L573" t="s">
        <v>8435</v>
      </c>
      <c r="N573" t="s">
        <v>8612</v>
      </c>
      <c r="O573" s="24">
        <v>2</v>
      </c>
      <c r="P573" s="21">
        <v>60</v>
      </c>
      <c r="Q573" s="20">
        <v>0</v>
      </c>
      <c r="R573" s="29">
        <v>0</v>
      </c>
      <c r="Z573" s="33" t="s">
        <v>8629</v>
      </c>
      <c r="AD573" s="20" t="s">
        <v>8433</v>
      </c>
      <c r="AJ573" s="26" t="str">
        <f t="shared" si="17"/>
        <v xml:space="preserve">|BGCOLOR(#F5F5F5):Turtle Chief|指揮官|&amp;ref(Nation/C_Gold.jpg,nolink,25x25,Gold);40&amp;ref(Nation/C_Resource.jpg,nolink,25x25,Resource);10&amp;ref(Nation/C_Command.jpg,nolink,25x25,Commander Point);1|&amp;ref(Nation/R_UW-Fort.jpg,nolink,25x25,Underwater Fortress);&amp;ref(Nation/R_Coast-Fort.jpg,nolink,25x25,Coastal Fortress);||&amp;ref(Nation/Squad.jpg,nolink,25x25,Squad);2&amp;ref(Nation/LivingLead.jpg,nolink,25x25,Leadership);60|16&amp;ref(Nation/Amphibian.jpg,nolink,25x25,Amphibian);|
|~|&gt;|&gt;|&gt;|&gt;|&gt;|BGCOLOR(#F5F5F5):水陸両棲の指揮官。魔法に頼らず陸に出られる|
</v>
      </c>
    </row>
    <row r="574" spans="1:36" x14ac:dyDescent="0.15">
      <c r="A574" t="str">
        <f t="shared" si="19"/>
        <v>-</v>
      </c>
      <c r="B574" t="s">
        <v>2893</v>
      </c>
      <c r="C574" t="s">
        <v>8630</v>
      </c>
      <c r="D574" t="s">
        <v>8435</v>
      </c>
      <c r="E574" t="s">
        <v>8613</v>
      </c>
      <c r="F574">
        <v>70</v>
      </c>
      <c r="G574">
        <v>16</v>
      </c>
      <c r="H574">
        <v>1</v>
      </c>
      <c r="I574" t="s">
        <v>8427</v>
      </c>
      <c r="L574" t="s">
        <v>8435</v>
      </c>
      <c r="N574" t="s">
        <v>8614</v>
      </c>
      <c r="O574" s="24">
        <v>3</v>
      </c>
      <c r="P574" s="21">
        <v>80</v>
      </c>
      <c r="Q574" s="20">
        <v>0</v>
      </c>
      <c r="R574" s="29">
        <v>0</v>
      </c>
      <c r="Z574" s="33">
        <v>14</v>
      </c>
      <c r="AD574" s="20" t="s">
        <v>8517</v>
      </c>
      <c r="AJ574" s="26" t="str">
        <f t="shared" si="17"/>
        <v xml:space="preserve">|BGCOLOR(#F5F5F5):Pelagian Captain|指揮官|&amp;ref(Nation/C_Gold.jpg,nolink,25x25,Gold);70&amp;ref(Nation/C_Resource.jpg,nolink,25x25,Resource);16&amp;ref(Nation/C_Command.jpg,nolink,25x25,Commander Point);1|&amp;ref(Nation/R_UW-Fort.jpg,nolink,25x25,Underwater Fortress);||&amp;ref(Nation/Squad.jpg,nolink,25x25,Squad);3&amp;ref(Nation/LivingLead.jpg,nolink,25x25,Leadership);80|14&amp;ref(Nation/Aquatic.jpg,nolink,25x25,Aquatic);|
|~|&gt;|&gt;|&gt;|&gt;|&gt;|BGCOLOR(#F5F5F5):水棲の指揮官。指揮能力は高めだが海を離れられない|
</v>
      </c>
    </row>
    <row r="575" spans="1:36" x14ac:dyDescent="0.15">
      <c r="A575" t="str">
        <f t="shared" si="19"/>
        <v>-</v>
      </c>
      <c r="B575" t="s">
        <v>2893</v>
      </c>
      <c r="C575" t="s">
        <v>8630</v>
      </c>
      <c r="D575" t="s">
        <v>8435</v>
      </c>
      <c r="E575" t="s">
        <v>8615</v>
      </c>
      <c r="F575">
        <v>45</v>
      </c>
      <c r="G575">
        <v>1</v>
      </c>
      <c r="H575">
        <v>1</v>
      </c>
      <c r="I575" t="s">
        <v>8428</v>
      </c>
      <c r="K575" t="s">
        <v>8430</v>
      </c>
      <c r="L575" t="s">
        <v>8429</v>
      </c>
      <c r="M575" t="s">
        <v>8431</v>
      </c>
      <c r="N575" t="s">
        <v>8616</v>
      </c>
      <c r="O575" s="24">
        <v>1</v>
      </c>
      <c r="P575" s="20">
        <v>10</v>
      </c>
      <c r="Q575" s="20">
        <v>0</v>
      </c>
      <c r="R575" s="29">
        <v>0</v>
      </c>
      <c r="Z575" s="33" t="s">
        <v>8621</v>
      </c>
      <c r="AD575" s="20" t="s">
        <v>8433</v>
      </c>
      <c r="AJ575" s="26" t="str">
        <f t="shared" si="17"/>
        <v xml:space="preserve">|BGCOLOR(#F5F5F5):Merman Priest|聖職者&amp;ref(Nation/Sacred.jpg,nolink,25x25,Sacred);|&amp;ref(Nation/C_Gold.jpg,nolink,25x25,Gold);45&amp;ref(Nation/C_Resource.jpg,nolink,25x25,Resource);1&amp;ref(Nation/C_Command.jpg,nolink,25x25,Commander Point);1|&amp;ref(Nation/R_UW-Fort.jpg,nolink,25x25,Underwater Fortress);&amp;ref(Nation/R_Coast-Fort.jpg,nolink,25x25,Coastal Fortress);|&amp;ref(Spell/P_Holy.jpg,nolink,25x25,Temple Needed);|&amp;ref(Nation/Squad.jpg,nolink,25x25,Squad);1&amp;ref(Nation/LivingLead.jpg,nolink,25x25,Leadership);10|18&amp;ref(Nation/Amphibian.jpg,nolink,25x25,Amphibian);|
|~|&gt;|&gt;|&gt;|&gt;|&gt;|BGCOLOR(#F5F5F5):レベル1の聖職者。陸での任務も無理なくこなす|
</v>
      </c>
    </row>
    <row r="576" spans="1:36" x14ac:dyDescent="0.15">
      <c r="A576" t="str">
        <f t="shared" si="19"/>
        <v>-</v>
      </c>
      <c r="B576" t="s">
        <v>2893</v>
      </c>
      <c r="C576" t="s">
        <v>8630</v>
      </c>
      <c r="D576" t="s">
        <v>8435</v>
      </c>
      <c r="E576" t="s">
        <v>8617</v>
      </c>
      <c r="F576">
        <v>95</v>
      </c>
      <c r="G576">
        <v>1</v>
      </c>
      <c r="H576">
        <v>2</v>
      </c>
      <c r="I576" t="s">
        <v>8427</v>
      </c>
      <c r="J576" t="s">
        <v>8430</v>
      </c>
      <c r="L576" t="s">
        <v>8443</v>
      </c>
      <c r="N576" t="s">
        <v>8618</v>
      </c>
      <c r="O576" s="24">
        <v>1</v>
      </c>
      <c r="P576" s="20">
        <v>10</v>
      </c>
      <c r="Q576" s="21">
        <v>10</v>
      </c>
      <c r="R576" s="29">
        <v>0</v>
      </c>
      <c r="Z576" s="33" t="s">
        <v>8637</v>
      </c>
      <c r="AD576" s="20" t="s">
        <v>8433</v>
      </c>
      <c r="AJ576" s="26" t="str">
        <f t="shared" si="17"/>
        <v xml:space="preserve">|BGCOLOR(#F5F5F5):Pelagian Mermage|魔術師|&amp;ref(Nation/C_Gold.jpg,nolink,25x25,Gold);95&amp;ref(Nation/C_Resource.jpg,nolink,25x25,Resource);1&amp;ref(Nation/C_Command.jpg,nolink,25x25,Commander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Leadership);10|10&amp;ref(Nation/Amphibian.jpg,nolink,25x25,Amphibian);|
|~|&gt;|&gt;|&gt;|&gt;|&gt;|BGCOLOR(#F5F5F5):水などの魔法技能を持つ。自力で海を離れられる|
</v>
      </c>
    </row>
    <row r="577" spans="1:36" x14ac:dyDescent="0.15">
      <c r="A577" t="str">
        <f t="shared" si="19"/>
        <v>-</v>
      </c>
      <c r="B577" t="s">
        <v>2893</v>
      </c>
      <c r="C577" t="s">
        <v>8630</v>
      </c>
      <c r="D577" t="s">
        <v>8435</v>
      </c>
      <c r="E577" t="s">
        <v>8619</v>
      </c>
      <c r="F577">
        <v>80</v>
      </c>
      <c r="G577">
        <v>2</v>
      </c>
      <c r="H577">
        <v>2</v>
      </c>
      <c r="I577" t="s">
        <v>8427</v>
      </c>
      <c r="K577" t="s">
        <v>8449</v>
      </c>
      <c r="L577" t="s">
        <v>8429</v>
      </c>
      <c r="M577" t="s">
        <v>8431</v>
      </c>
      <c r="N577" t="s">
        <v>8620</v>
      </c>
      <c r="O577" s="24">
        <v>2</v>
      </c>
      <c r="P577" s="20">
        <v>40</v>
      </c>
      <c r="Q577" s="20">
        <v>0</v>
      </c>
      <c r="R577" s="29">
        <v>0</v>
      </c>
      <c r="Z577" s="33" t="s">
        <v>8621</v>
      </c>
      <c r="AD577" s="20" t="s">
        <v>8526</v>
      </c>
      <c r="AJ577" s="26" t="str">
        <f t="shared" si="17"/>
        <v xml:space="preserve">|BGCOLOR(#F5F5F5):Pearl Clan Priest|聖職者&amp;ref(Nation/Sacred.jpg,nolink,25x25,Sacred);|&amp;ref(Nation/C_Gold.jpg,nolink,25x25,Gold);80&amp;ref(Nation/C_Resource.jpg,nolink,25x25,Resource);2&amp;ref(Nation/C_Command.jpg,nolink,25x25,Commander Point);2|&amp;ref(Nation/R_UW-Fort.jpg,nolink,25x25,Underwater Fortress);|&amp;ref(Spell/P_Holy.jpg,nolink,25x25,Temple Needed);|&amp;ref(Nation/Squad.jpg,nolink,25x25,Squad);2&amp;ref(Nation/LivingLead.jpg,nolink,25x25,Leadership);40|18&amp;ref(Nation/Aquatic.jpg,nolink,25x25,Aquatic);|
|~|&gt;|&gt;|&gt;|&gt;|&gt;|BGCOLOR(#F5F5F5):レベル2の聖職者。海からは出られない|
</v>
      </c>
    </row>
    <row r="578" spans="1:36" x14ac:dyDescent="0.15">
      <c r="A578" t="str">
        <f t="shared" si="19"/>
        <v>-</v>
      </c>
      <c r="B578" t="s">
        <v>2893</v>
      </c>
      <c r="C578" t="s">
        <v>8630</v>
      </c>
      <c r="D578" t="s">
        <v>8435</v>
      </c>
      <c r="E578" t="s">
        <v>8622</v>
      </c>
      <c r="F578">
        <v>195</v>
      </c>
      <c r="G578">
        <v>1</v>
      </c>
      <c r="H578">
        <v>2</v>
      </c>
      <c r="I578" t="s">
        <v>8427</v>
      </c>
      <c r="J578" t="s">
        <v>8430</v>
      </c>
      <c r="L578" t="s">
        <v>8443</v>
      </c>
      <c r="N578" t="s">
        <v>8623</v>
      </c>
      <c r="O578" s="24">
        <v>1</v>
      </c>
      <c r="P578" s="20">
        <v>10</v>
      </c>
      <c r="Q578" s="21" t="s">
        <v>8530</v>
      </c>
      <c r="R578" s="29">
        <v>0</v>
      </c>
      <c r="Z578" s="33" t="s">
        <v>8621</v>
      </c>
      <c r="AD578" s="20" t="s">
        <v>8517</v>
      </c>
      <c r="AJ578" s="26" t="str">
        <f t="shared" si="17"/>
        <v xml:space="preserve">|BGCOLOR(#F5F5F5):Pearl Mage|魔術師|&amp;ref(Nation/C_Gold.jpg,nolink,25x25,Gold);195&amp;ref(Nation/C_Resource.jpg,nolink,25x25,Resource);1&amp;ref(Nation/C_Command.jpg,nolink,25x25,Commander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Leadership);30+|18&amp;ref(Nation/Aquatic.jpg,nolink,25x25,Aquatic);|
|~|&gt;|&gt;|&gt;|&gt;|&gt;|BGCOLOR(#F5F5F5):水、星、緑などの魔法技能を持つ。真珠養殖が可能|
</v>
      </c>
    </row>
    <row r="579" spans="1:36" x14ac:dyDescent="0.15">
      <c r="A579" t="str">
        <f t="shared" si="19"/>
        <v>-</v>
      </c>
      <c r="B579" t="s">
        <v>2893</v>
      </c>
      <c r="C579" t="s">
        <v>8630</v>
      </c>
      <c r="D579" t="s">
        <v>8435</v>
      </c>
      <c r="E579" t="s">
        <v>8624</v>
      </c>
      <c r="F579">
        <v>485</v>
      </c>
      <c r="G579">
        <v>7</v>
      </c>
      <c r="H579">
        <v>4</v>
      </c>
      <c r="I579" t="s">
        <v>8375</v>
      </c>
      <c r="J579" t="s">
        <v>8430</v>
      </c>
      <c r="K579" t="s">
        <v>8449</v>
      </c>
      <c r="L579" t="s">
        <v>8429</v>
      </c>
      <c r="M579" t="s">
        <v>8431</v>
      </c>
      <c r="N579" t="s">
        <v>8625</v>
      </c>
      <c r="O579" s="24">
        <v>4</v>
      </c>
      <c r="P579" s="20">
        <v>120</v>
      </c>
      <c r="Q579" s="20" t="s">
        <v>8626</v>
      </c>
      <c r="R579" s="29">
        <v>0</v>
      </c>
      <c r="Z579" s="33" t="s">
        <v>8621</v>
      </c>
      <c r="AD579" s="20" t="s">
        <v>8517</v>
      </c>
      <c r="AJ579" s="26" t="str">
        <f t="shared" ref="AJ579:AJ642" si="20">CONCATENATE("|BGCOLOR(#F5F5F5):",E579,"|",L579,IF(M579&lt;&gt;"","&amp;ref(Nation/Sacred.jpg,nolink,25x25,Sacred);",""),"|&amp;ref(Nation/C_Gold.jpg,nolink,25x25,Gold);",F579,"&amp;ref(Nation/C_Resource.jpg,nolink,25x25,Resource);",G579,IF(D579="兵士","&amp;ref(Nation/C_Recruitment.jpg,nolink,25x25,Recruitment Point);","&amp;ref(Nation/C_Command.jpg,nolink,25x25,Commander Point);"),H579,"|",SUBSTITUTE(SUBSTITUTE(SUBSTITUTE(SUBSTITUTE(SUBSTITUTE(SUBSTITUTE(SUBSTITUTE(SUBSTITUTE(SUBSTITUTE(SUBSTITUTE(SUBSTITUTE(SUBSTITUTE(SUBSTITUTE(SUBSTITUTE(SUBSTITUTE(SUBSTITUTE(SUBSTITUTE(SUBSTITUTE(SUBSTITUTE(SUBSTITUTE(SUBSTITUTE(SUBSTITUTE(SUBSTITUTE(SUBSTITUTE(SUBSTITUTE(I579,"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(Free));"),"格","&amp;ref(Nation/Promotion.jpg,nolink,25x25,Promotion);"),"|",IF(J579&lt;&gt;"","&amp;ref(Spell/P_Research.jpg,nolink,25x25,Lab Needed);",""),IF(K579&lt;&gt;"","&amp;ref(Spell/P_Holy.jpg,nolink,25x25,Temple Needed);",""),IF(D579="指揮官",CONCATENATE("|",IF(O579&lt;&gt;0,"&amp;ref(Nation/Squad.jpg,nolink,25x25,Squad);"&amp;O579,""),IF(P579&lt;&gt;0,"&amp;ref(Nation/LivingLead.jpg,nolink,25x25,Leadership);"&amp;P579,""),IF(Q579&lt;&gt;0,"&amp;ref(Nation/MagicLead.jpg,nolink,25x25,Magic Leadership);"&amp;Q579,""),IF(R579&lt;&gt;0,"&amp;ref(Nation/UndeadLead.jpg,nolink,25x25,Undead Leadership);"&amp;R579,""),IF(S579&lt;&gt;"",IF(S579&gt;0,"&amp;ref(Item/Inspirational.jpg,nolink,25x25,Inspirational (+"&amp;S579&amp;"));","&amp;ref(Item/Uninspirational.jpg,nolink,25x25,Inspirational ("&amp;S579&amp;"));"),""),IF(T579&lt;&gt;"","&amp;ref(Item/Taskmaster.jpg,nolink,25x25,Taskmaster (+"&amp;T579&amp;"));",""),IF(U579&lt;&gt;"","&amp;ref(Item/Beastmaster.jpg,nolink,25x25,Beastmaster (+"&amp;U579&amp;"));","")),CONCATENATE("|",IF(P579&lt;&gt;0,"&amp;ref(Nation/LivingLead.jpg,nolink,25x25,Living);",""),IF(Q579&lt;&gt;0,"&amp;ref(Nation/MagicLead.jpg,nolink,25x25,Magic Being);",""),IF(R579&lt;&gt;0,"&amp;ref(Nation/UndeadLead.jpg,nolink,25x25,Undead/Demon);",""),IF(V579&lt;&gt;"","&amp;ref(Nation/Slave.jpg,nolink,25x25,Slave);",""),IF(W579&lt;&gt;"","&amp;ref(Nation/Animal.jpg,nolink,25x25,Animal);",""),IF(X579&lt;&gt;"","&amp;ref(Nation/Undisciplined.jpg,nolink,25x25,Undisciplined);",""),IF(Y579&lt;&gt;"","&amp;ref(Nation/Enlarged.jpg,nolink,25x25,Size "&amp;Y579&amp;" or larger commander are needed);",""))),"|",Z579,IF(AA579&lt;&gt;"","&amp;ref(Nation/Stealthy.jpg,nolink,25x25,Stealthy ("&amp;AA579&amp;"));",""),IF(COUNTIF(AB579,"*f*"),"&amp;ref(Nation/Flying.jpg,nolink,25x25,Flying);",""),IF(COUNTIF(AB579,"*l*"),"&amp;ref(Nation/Floating.jpg,nolink,25x25,Floating);",""),IF(AC579="s","&amp;ref(Nation/Storm-Immunity.jpg,nolink,25x25,Storm Immunity);",""),IF(AD579="p","&amp;ref(Nation/Poor-Amphibian.jpg,nolink,25x25,Poor Amphibian);",""),IF(AD579="f","&amp;ref(Nation/Amphibian.jpg,nolink,25x25,Amphibian);",""),IF(AD579="a","&amp;ref(Nation/Aquatic.jpg,nolink,25x25,Aquatic);",""),IF(COUNTIF(AE579,"*f*"),"&amp;ref(Nation/Forest-Survival.jpg,nolink,25x25,Forest Survival);",""),IF(COUNTIF(AE579,"*m*"),"&amp;ref(Nation/Mountain-Survival.jpg,nolink,25x25,Mountain Survival);",""),IF(COUNTIF(AE579,"*s*"),"&amp;ref(Nation/Swamp-Survival.jpg,nolink,25x25,Swamp Survival);",""),IF(COUNTIF(AE579,"*w*"),"&amp;ref(Nation/Wasteland-Survival.jpg,nolink,25x25,Wasteland Survival);",""),IF(AF579="s","&amp;ref(Nation/Snow-Move.jpg,nolink,25x25,Snow Move);",""),IF(AG579="s","&amp;ref(Nation/Swimming.jpg,nolink,25x25,Swimming);",""),IF(AH579&lt;&gt;"","&amp;ref(Nation/Sailing.jpg,nolink,25x25,Sailing (size points "&amp;VALUE(MID(AH579,2,3))&amp;", max size "&amp;LEFT(AH579,1)&amp;"));",""),IF(AI579&lt;&gt;"","&amp;ref(Nation/Gift-of-Water-Breathing.jpg,nolink,25x25,Gift of Water Breathing ("&amp;AI579&amp;" size points));",""),"|",CHAR(10),IF(D579="指揮官","|~|&gt;|&gt;|&gt;|&gt;|&gt;|BGCOLOR(#F5F5F5):","|~|&gt;|&gt;|&gt;|&gt;|&gt;|BGCOLOR(#F5F5F5):"),N579,"|",CHAR(10))</f>
        <v xml:space="preserve">|BGCOLOR(#F5F5F5):Pearl King|聖職者&amp;ref(Nation/Sacred.jpg,nolink,25x25,Sacred);|&amp;ref(Nation/C_Gold.jpg,nolink,25x25,Gold);485&amp;ref(Nation/C_Resource.jpg,nolink,25x25,Resource);7&amp;ref(Nation/C_Command.jpg,nolink,25x25,Commander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Leadership);40+|18&amp;ref(Nation/Aquatic.jpg,nolink,25x25,Aquatic);|
|~|&gt;|&gt;|&gt;|&gt;|&gt;|BGCOLOR(#F5F5F5):レベル3の聖職者。水、星、緑の魔法を持ち水棲の最上位指揮官も兼任|
</v>
      </c>
    </row>
    <row r="580" spans="1:36" x14ac:dyDescent="0.15">
      <c r="A580" t="str">
        <f t="shared" si="19"/>
        <v>-</v>
      </c>
      <c r="B580" t="s">
        <v>2893</v>
      </c>
      <c r="C580" t="s">
        <v>8630</v>
      </c>
      <c r="D580" t="s">
        <v>8435</v>
      </c>
      <c r="E580" t="s">
        <v>8627</v>
      </c>
      <c r="F580">
        <v>80</v>
      </c>
      <c r="G580">
        <v>4</v>
      </c>
      <c r="H580">
        <v>2</v>
      </c>
      <c r="I580" t="s">
        <v>8375</v>
      </c>
      <c r="J580" t="s">
        <v>8430</v>
      </c>
      <c r="L580" t="s">
        <v>8443</v>
      </c>
      <c r="N580" t="s">
        <v>8628</v>
      </c>
      <c r="O580" s="24">
        <v>1</v>
      </c>
      <c r="P580" s="20">
        <v>10</v>
      </c>
      <c r="Q580" s="20">
        <v>15</v>
      </c>
      <c r="R580" s="29">
        <v>0</v>
      </c>
      <c r="Z580" s="33" t="s">
        <v>8629</v>
      </c>
      <c r="AD580" s="20" t="s">
        <v>8441</v>
      </c>
      <c r="AJ580" s="26" t="str">
        <f t="shared" si="20"/>
        <v xml:space="preserve">|BGCOLOR(#F5F5F5):Ichtyid Pearl Mage|魔術師|&amp;ref(Nation/C_Gold.jpg,nolink,25x25,Gold);80&amp;ref(Nation/C_Resource.jpg,nolink,25x25,Resource);4&amp;ref(Nation/C_Command.jpg,nolink,25x25,Commander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Leadership);15|16&amp;ref(Nation/Amphibian.jpg,nolink,25x25,Amphibian);|
|~|&gt;|&gt;|&gt;|&gt;|&gt;|BGCOLOR(#F5F5F5):水と星の魔法技能を持つ。安価だが出せる数は限られる|
</v>
      </c>
    </row>
    <row r="581" spans="1:36" x14ac:dyDescent="0.15">
      <c r="A581" t="str">
        <f t="shared" si="19"/>
        <v>-</v>
      </c>
      <c r="B581" t="s">
        <v>2893</v>
      </c>
      <c r="C581" t="s">
        <v>8630</v>
      </c>
      <c r="D581" t="s">
        <v>8435</v>
      </c>
      <c r="E581" t="s">
        <v>8631</v>
      </c>
      <c r="F581">
        <v>40</v>
      </c>
      <c r="G581">
        <v>19</v>
      </c>
      <c r="H581">
        <v>1</v>
      </c>
      <c r="I581" t="s">
        <v>8554</v>
      </c>
      <c r="L581" t="s">
        <v>8435</v>
      </c>
      <c r="N581" t="s">
        <v>8632</v>
      </c>
      <c r="O581" s="24">
        <v>2</v>
      </c>
      <c r="P581" s="20">
        <v>60</v>
      </c>
      <c r="Q581" s="20">
        <v>0</v>
      </c>
      <c r="R581" s="29">
        <v>0</v>
      </c>
      <c r="Z581" s="33" t="s">
        <v>8633</v>
      </c>
      <c r="AD581" s="20" t="s">
        <v>8433</v>
      </c>
      <c r="AJ581" s="26" t="str">
        <f t="shared" si="20"/>
        <v xml:space="preserve">|BGCOLOR(#F5F5F5):Pelagian Shore Commander|指揮官|&amp;ref(Nation/C_Gold.jpg,nolink,25x25,Gold);40&amp;ref(Nation/C_Resource.jpg,nolink,25x25,Resource);19&amp;ref(Nation/C_Command.jpg,nolink,25x25,Commander Point);1|&amp;ref(Nation/R_Coast-Fort.jpg,nolink,25x25,Coastal Fortress);||&amp;ref(Nation/Squad.jpg,nolink,25x25,Squad);2&amp;ref(Nation/LivingLead.jpg,nolink,25x25,Leadership);60|12&amp;ref(Nation/Amphibian.jpg,nolink,25x25,Amphibian);|
|~|&gt;|&gt;|&gt;|&gt;|&gt;|BGCOLOR(#F5F5F5):沿岸で出せる指揮官。装備はより陸戦向け|
</v>
      </c>
    </row>
    <row r="582" spans="1:36" x14ac:dyDescent="0.15">
      <c r="A582" t="str">
        <f t="shared" si="19"/>
        <v>EA Pelagia 指揮官 E</v>
      </c>
      <c r="B582" t="s">
        <v>2893</v>
      </c>
      <c r="C582" t="s">
        <v>8630</v>
      </c>
      <c r="D582" t="s">
        <v>8435</v>
      </c>
      <c r="E582" t="s">
        <v>8634</v>
      </c>
      <c r="F582">
        <v>75</v>
      </c>
      <c r="G582">
        <v>3</v>
      </c>
      <c r="H582">
        <v>2</v>
      </c>
      <c r="I582" t="s">
        <v>8554</v>
      </c>
      <c r="J582" t="s">
        <v>8430</v>
      </c>
      <c r="L582" t="s">
        <v>8443</v>
      </c>
      <c r="N582" t="s">
        <v>8635</v>
      </c>
      <c r="O582" s="24">
        <v>1</v>
      </c>
      <c r="P582" s="20">
        <v>10</v>
      </c>
      <c r="Q582" s="21" t="s">
        <v>8453</v>
      </c>
      <c r="R582" s="29">
        <v>0</v>
      </c>
      <c r="Z582" s="33" t="s">
        <v>8629</v>
      </c>
      <c r="AD582" s="20" t="s">
        <v>8433</v>
      </c>
      <c r="AJ582" s="26" t="str">
        <f t="shared" si="20"/>
        <v xml:space="preserve">|BGCOLOR(#F5F5F5):Pelagian Explorer|魔術師|&amp;ref(Nation/C_Gold.jpg,nolink,25x25,Gold);75&amp;ref(Nation/C_Resource.jpg,nolink,25x25,Resource);3&amp;ref(Nation/C_Command.jpg,nolink,25x25,Commander Point);2|&amp;ref(Nation/R_Coast-Fort.jpg,nolink,25x25,Coastal Fortress);|&amp;ref(Spell/P_Research.jpg,nolink,25x25,Lab Needed);|&amp;ref(Nation/Squad.jpg,nolink,25x25,Squad);1&amp;ref(Nation/LivingLead.jpg,nolink,25x25,Leadership);10&amp;ref(Nation/MagicLead.jpg,nolink,25x25,Magic Leadership);10+|16&amp;ref(Nation/Amphibian.jpg,nolink,25x25,Amphibian);|
|~|&gt;|&gt;|&gt;|&gt;|&gt;|BGCOLOR(#F5F5F5):水などの魔法技能を持つ。研究が得意|
</v>
      </c>
    </row>
    <row r="583" spans="1:36" x14ac:dyDescent="0.15">
      <c r="A583" t="str">
        <f t="shared" si="19"/>
        <v>EA Pelagia 兵士 S</v>
      </c>
      <c r="B583" t="s">
        <v>2893</v>
      </c>
      <c r="C583" t="s">
        <v>8630</v>
      </c>
      <c r="D583" t="s">
        <v>8476</v>
      </c>
      <c r="E583" t="s">
        <v>8639</v>
      </c>
      <c r="F583">
        <v>10</v>
      </c>
      <c r="G583">
        <v>3</v>
      </c>
      <c r="H583">
        <v>9</v>
      </c>
      <c r="I583" t="s">
        <v>8427</v>
      </c>
      <c r="L583" t="s">
        <v>8456</v>
      </c>
      <c r="N583" t="s">
        <v>8638</v>
      </c>
      <c r="P583" s="20">
        <v>1</v>
      </c>
      <c r="Z583" s="33" t="s">
        <v>8629</v>
      </c>
      <c r="AD583" s="20" t="s">
        <v>8433</v>
      </c>
      <c r="AJ583" s="26" t="str">
        <f t="shared" si="20"/>
        <v xml:space="preserve">|BGCOLOR(#F5F5F5):Merman Net Thrower|歩兵|&amp;ref(Nation/C_Gold.jpg,nolink,25x25,Gold);10&amp;ref(Nation/C_Resource.jpg,nolink,25x25,Resource);3&amp;ref(Nation/C_Recruitment.jpg,nolink,25x25,Recruitment Point);9|&amp;ref(Nation/R_UW-Fort.jpg,nolink,25x25,Underwater Fortress);||&amp;ref(Nation/LivingLead.jpg,nolink,25x25,Living);|16&amp;ref(Nation/Amphibian.jpg,nolink,25x25,Amphibian);|
|~|&gt;|&gt;|&gt;|&gt;|&gt;|BGCOLOR(#F5F5F5):網と珊瑚の槍を持つ軽歩兵。網で敵を捕らえ毒で始末する|
</v>
      </c>
    </row>
    <row r="584" spans="1:36" x14ac:dyDescent="0.15">
      <c r="A584" t="str">
        <f t="shared" si="19"/>
        <v>-</v>
      </c>
      <c r="B584" t="s">
        <v>2893</v>
      </c>
      <c r="C584" t="s">
        <v>8630</v>
      </c>
      <c r="D584" t="s">
        <v>8476</v>
      </c>
      <c r="E584" t="s">
        <v>8640</v>
      </c>
      <c r="F584">
        <v>11</v>
      </c>
      <c r="G584">
        <v>9</v>
      </c>
      <c r="H584">
        <v>12</v>
      </c>
      <c r="I584" t="s">
        <v>8428</v>
      </c>
      <c r="L584" t="s">
        <v>8456</v>
      </c>
      <c r="N584" t="s">
        <v>8641</v>
      </c>
      <c r="P584" s="20">
        <v>1</v>
      </c>
      <c r="Z584" s="33" t="s">
        <v>8642</v>
      </c>
      <c r="AD584" s="20" t="s">
        <v>8441</v>
      </c>
      <c r="AJ584" s="26" t="str">
        <f t="shared" si="20"/>
        <v xml:space="preserve">|BGCOLOR(#F5F5F5):Turtle Warrior|歩兵|&amp;ref(Nation/C_Gold.jpg,nolink,25x25,Gold);11&amp;ref(Nation/C_Resource.jpg,nolink,25x25,Resource);9&amp;ref(Nation/C_Recruitment.jpg,nolink,25x25,Recruitment Point);12|&amp;ref(Nation/R_UW-Fort.jpg,nolink,25x25,Underwater Fortress);&amp;ref(Nation/R_Coast-Fort.jpg,nolink,25x25,Coastal Fortress);||&amp;ref(Nation/LivingLead.jpg,nolink,25x25,Living);|14&amp;ref(Nation/Amphibian.jpg,nolink,25x25,Amphibian);|
|~|&gt;|&gt;|&gt;|&gt;|&gt;|BGCOLOR(#F5F5F5):珊瑚の槍、珊瑚の投槍、盾を持つ歩兵。毒は地味に効いてくる|
</v>
      </c>
    </row>
    <row r="585" spans="1:36" x14ac:dyDescent="0.15">
      <c r="A585" t="str">
        <f t="shared" si="19"/>
        <v>-</v>
      </c>
      <c r="B585" t="s">
        <v>2893</v>
      </c>
      <c r="C585" t="s">
        <v>8630</v>
      </c>
      <c r="D585" t="s">
        <v>8476</v>
      </c>
      <c r="E585" t="s">
        <v>8643</v>
      </c>
      <c r="F585">
        <v>10</v>
      </c>
      <c r="G585">
        <v>7</v>
      </c>
      <c r="H585">
        <v>9</v>
      </c>
      <c r="I585" t="s">
        <v>8427</v>
      </c>
      <c r="L585" t="s">
        <v>8456</v>
      </c>
      <c r="N585" t="s">
        <v>8644</v>
      </c>
      <c r="P585" s="20">
        <v>1</v>
      </c>
      <c r="Z585" s="33" t="s">
        <v>8642</v>
      </c>
      <c r="AD585" s="20" t="s">
        <v>8526</v>
      </c>
      <c r="AJ585" s="26" t="str">
        <f t="shared" si="20"/>
        <v xml:space="preserve">|BGCOLOR(#F5F5F5):Turtle Tribe Triton|歩兵|&amp;ref(Nation/C_Gold.jpg,nolink,25x25,Gold);10&amp;ref(Nation/C_Resource.jpg,nolink,25x25,Resource);7&amp;ref(Nation/C_Recruitment.jpg,nolink,25x25,Recruitment Point);9|&amp;ref(Nation/R_UW-Fort.jpg,nolink,25x25,Underwater Fortress);||&amp;ref(Nation/LivingLead.jpg,nolink,25x25,Living);|14&amp;ref(Nation/Aquatic.jpg,nolink,25x25,Aquatic);|
|~|&gt;|&gt;|&gt;|&gt;|&gt;|BGCOLOR(#F5F5F5):珊瑚の槍と盾を持つ軽歩兵。部族Tritonはやや弱い|
</v>
      </c>
    </row>
    <row r="586" spans="1:36" x14ac:dyDescent="0.15">
      <c r="A586" t="str">
        <f t="shared" si="19"/>
        <v>-</v>
      </c>
      <c r="B586" t="s">
        <v>2893</v>
      </c>
      <c r="C586" t="s">
        <v>8630</v>
      </c>
      <c r="D586" t="s">
        <v>8476</v>
      </c>
      <c r="E586" t="s">
        <v>8645</v>
      </c>
      <c r="F586">
        <v>10</v>
      </c>
      <c r="G586">
        <v>3</v>
      </c>
      <c r="H586">
        <v>9</v>
      </c>
      <c r="I586" t="s">
        <v>8427</v>
      </c>
      <c r="L586" t="s">
        <v>8456</v>
      </c>
      <c r="N586" t="s">
        <v>8646</v>
      </c>
      <c r="P586" s="20">
        <v>1</v>
      </c>
      <c r="Z586" s="33" t="s">
        <v>8642</v>
      </c>
      <c r="AD586" s="20" t="s">
        <v>8517</v>
      </c>
      <c r="AJ586" s="26" t="str">
        <f t="shared" si="20"/>
        <v xml:space="preserve">|BGCOLOR(#F5F5F5):Shark Tribe Triton|歩兵|&amp;ref(Nation/C_Gold.jpg,nolink,25x25,Gold);10&amp;ref(Nation/C_Resource.jpg,nolink,25x25,Resource);3&amp;ref(Nation/C_Recruitment.jpg,nolink,25x25,Recruitment Point);9|&amp;ref(Nation/R_UW-Fort.jpg,nolink,25x25,Underwater Fortress);||&amp;ref(Nation/LivingLead.jpg,nolink,25x25,Living);|14&amp;ref(Nation/Aquatic.jpg,nolink,25x25,Aquatic);|
|~|&gt;|&gt;|&gt;|&gt;|&gt;|BGCOLOR(#F5F5F5):珊瑚の短剣二つを持つ軽装狂戦士。脆いが軽装相手には意外に強い|
</v>
      </c>
    </row>
    <row r="587" spans="1:36" x14ac:dyDescent="0.15">
      <c r="A587" t="str">
        <f t="shared" si="19"/>
        <v>-</v>
      </c>
      <c r="B587" t="s">
        <v>2893</v>
      </c>
      <c r="C587" t="s">
        <v>8630</v>
      </c>
      <c r="D587" t="s">
        <v>8476</v>
      </c>
      <c r="E587" t="s">
        <v>8647</v>
      </c>
      <c r="F587">
        <v>8</v>
      </c>
      <c r="G587">
        <v>1</v>
      </c>
      <c r="H587">
        <v>5</v>
      </c>
      <c r="I587" t="s">
        <v>8427</v>
      </c>
      <c r="L587" t="s">
        <v>8456</v>
      </c>
      <c r="N587" t="s">
        <v>8648</v>
      </c>
      <c r="P587" s="20">
        <v>1</v>
      </c>
      <c r="Z587" s="33" t="s">
        <v>8633</v>
      </c>
      <c r="AD587" s="20" t="s">
        <v>8517</v>
      </c>
      <c r="AJ587" s="26" t="str">
        <f t="shared" si="20"/>
        <v xml:space="preserve">|BGCOLOR(#F5F5F5):Pelagian Militia|歩兵|&amp;ref(Nation/C_Gold.jpg,nolink,25x25,Gold);8&amp;ref(Nation/C_Resource.jpg,nolink,25x25,Resource);1&amp;ref(Nation/C_Recruitment.jpg,nolink,25x25,Recruitment Point);5|&amp;ref(Nation/R_UW-Fort.jpg,nolink,25x25,Underwater Fortress);||&amp;ref(Nation/LivingLead.jpg,nolink,25x25,Living);|12&amp;ref(Nation/Aquatic.jpg,nolink,25x25,Aquatic);|
|~|&gt;|&gt;|&gt;|&gt;|&gt;|BGCOLOR(#F5F5F5):珊瑚の短剣を持つ民兵。他の民兵よりは能力が高いが装備は貧弱|
</v>
      </c>
    </row>
    <row r="588" spans="1:36" x14ac:dyDescent="0.15">
      <c r="A588" t="str">
        <f t="shared" si="19"/>
        <v>-</v>
      </c>
      <c r="B588" t="s">
        <v>2893</v>
      </c>
      <c r="C588" t="s">
        <v>8630</v>
      </c>
      <c r="D588" t="s">
        <v>8476</v>
      </c>
      <c r="E588" t="s">
        <v>8647</v>
      </c>
      <c r="F588">
        <v>8</v>
      </c>
      <c r="G588">
        <v>2</v>
      </c>
      <c r="H588">
        <v>5</v>
      </c>
      <c r="I588" t="s">
        <v>8427</v>
      </c>
      <c r="L588" t="s">
        <v>8456</v>
      </c>
      <c r="N588" t="s">
        <v>8649</v>
      </c>
      <c r="P588" s="20">
        <v>1</v>
      </c>
      <c r="Z588" s="33" t="s">
        <v>8633</v>
      </c>
      <c r="AD588" s="20" t="s">
        <v>8517</v>
      </c>
      <c r="AJ588" s="26" t="str">
        <f t="shared" si="20"/>
        <v xml:space="preserve">|BGCOLOR(#F5F5F5):Pelagian Militia|歩兵|&amp;ref(Nation/C_Gold.jpg,nolink,25x25,Gold);8&amp;ref(Nation/C_Resource.jpg,nolink,25x25,Resource);2&amp;ref(Nation/C_Recruitment.jpg,nolink,25x25,Recruitment Point);5|&amp;ref(Nation/R_UW-Fort.jpg,nolink,25x25,Underwater Fortress);||&amp;ref(Nation/LivingLead.jpg,nolink,25x25,Living);|12&amp;ref(Nation/Aquatic.jpg,nolink,25x25,Aquatic);|
|~|&gt;|&gt;|&gt;|&gt;|&gt;|BGCOLOR(#F5F5F5):珊瑚の槍を持つ民兵。長さがあるだけ短剣よりは良い|
</v>
      </c>
    </row>
    <row r="589" spans="1:36" x14ac:dyDescent="0.15">
      <c r="A589" t="str">
        <f t="shared" si="19"/>
        <v>-</v>
      </c>
      <c r="B589" t="s">
        <v>2893</v>
      </c>
      <c r="C589" t="s">
        <v>8630</v>
      </c>
      <c r="D589" t="s">
        <v>8476</v>
      </c>
      <c r="E589" t="s">
        <v>8650</v>
      </c>
      <c r="F589">
        <v>10</v>
      </c>
      <c r="G589">
        <v>3</v>
      </c>
      <c r="H589">
        <v>9</v>
      </c>
      <c r="I589" t="s">
        <v>8427</v>
      </c>
      <c r="L589" t="s">
        <v>8456</v>
      </c>
      <c r="N589" t="s">
        <v>8651</v>
      </c>
      <c r="P589" s="20">
        <v>1</v>
      </c>
      <c r="Z589" s="33" t="s">
        <v>8629</v>
      </c>
      <c r="AD589" s="20" t="s">
        <v>8526</v>
      </c>
      <c r="AJ589" s="26" t="str">
        <f t="shared" si="20"/>
        <v xml:space="preserve">|BGCOLOR(#F5F5F5):Pelagian Soldier|歩兵|&amp;ref(Nation/C_Gold.jpg,nolink,25x25,Gold);10&amp;ref(Nation/C_Resource.jpg,nolink,25x25,Resource);3&amp;ref(Nation/C_Recruitment.jpg,nolink,25x25,Recruitment Point);9|&amp;ref(Nation/R_UW-Fort.jpg,nolink,25x25,Underwater Fortress);||&amp;ref(Nation/LivingLead.jpg,nolink,25x25,Living);|16&amp;ref(Nation/Aquatic.jpg,nolink,25x25,Aquatic);|
|~|&gt;|&gt;|&gt;|&gt;|&gt;|BGCOLOR(#F5F5F5):珊瑚の槍と盾を持つ軽歩兵。技量は高いが防具がない|
</v>
      </c>
    </row>
    <row r="590" spans="1:36" x14ac:dyDescent="0.15">
      <c r="A590" t="str">
        <f t="shared" si="19"/>
        <v>-</v>
      </c>
      <c r="B590" t="s">
        <v>2893</v>
      </c>
      <c r="C590" t="s">
        <v>8630</v>
      </c>
      <c r="D590" t="s">
        <v>8476</v>
      </c>
      <c r="E590" t="s">
        <v>8652</v>
      </c>
      <c r="F590">
        <v>13</v>
      </c>
      <c r="G590">
        <v>15</v>
      </c>
      <c r="H590">
        <v>16</v>
      </c>
      <c r="I590" t="s">
        <v>8427</v>
      </c>
      <c r="L590" t="s">
        <v>8456</v>
      </c>
      <c r="N590" t="s">
        <v>8653</v>
      </c>
      <c r="P590" s="20">
        <v>1</v>
      </c>
      <c r="Z590" s="33" t="s">
        <v>8633</v>
      </c>
      <c r="AD590" s="20" t="s">
        <v>8526</v>
      </c>
      <c r="AJ590" s="26" t="str">
        <f t="shared" si="20"/>
        <v xml:space="preserve">|BGCOLOR(#F5F5F5):Coral Clan Soldier|歩兵|&amp;ref(Nation/C_Gold.jpg,nolink,25x25,Gold);13&amp;ref(Nation/C_Resource.jpg,nolink,25x25,Resource);15&amp;ref(Nation/C_Recruitment.jpg,nolink,25x25,Recruitment Point);16|&amp;ref(Nation/R_UW-Fort.jpg,nolink,25x25,Underwater Fortress);||&amp;ref(Nation/LivingLead.jpg,nolink,25x25,Living);|12&amp;ref(Nation/Aquatic.jpg,nolink,25x25,Aquatic);|
|~|&gt;|&gt;|&gt;|&gt;|&gt;|BGCOLOR(#F5F5F5):珊瑚の槍と盾を持つ歩兵。密集した隊列を組める|
</v>
      </c>
    </row>
    <row r="591" spans="1:36" x14ac:dyDescent="0.15">
      <c r="A591" t="str">
        <f t="shared" si="19"/>
        <v>-</v>
      </c>
      <c r="B591" t="s">
        <v>2893</v>
      </c>
      <c r="C591" t="s">
        <v>8630</v>
      </c>
      <c r="D591" t="s">
        <v>8476</v>
      </c>
      <c r="E591" t="s">
        <v>8654</v>
      </c>
      <c r="F591">
        <v>40</v>
      </c>
      <c r="G591">
        <v>7</v>
      </c>
      <c r="H591">
        <v>48</v>
      </c>
      <c r="I591" t="s">
        <v>8427</v>
      </c>
      <c r="L591" t="s">
        <v>8657</v>
      </c>
      <c r="N591" t="s">
        <v>8655</v>
      </c>
      <c r="P591" s="20">
        <v>1</v>
      </c>
      <c r="Z591" s="33" t="s">
        <v>8642</v>
      </c>
      <c r="AD591" s="20" t="s">
        <v>8517</v>
      </c>
      <c r="AJ591" s="26" t="str">
        <f t="shared" si="20"/>
        <v xml:space="preserve">|BGCOLOR(#F5F5F5):Triton Rider|騎兵|&amp;ref(Nation/C_Gold.jpg,nolink,25x25,Gold);40&amp;ref(Nation/C_Resource.jpg,nolink,25x25,Resource);7&amp;ref(Nation/C_Recruitment.jpg,nolink,25x25,Recruitment Point);48|&amp;ref(Nation/R_UW-Fort.jpg,nolink,25x25,Underwater Fortress);||&amp;ref(Nation/LivingLead.jpg,nolink,25x25,Living);|14&amp;ref(Nation/Aquatic.jpg,nolink,25x25,Aquatic);|
|~|&gt;|&gt;|&gt;|&gt;|&gt;|BGCOLOR(#F5F5F5):珊瑚の突撃槍と盾を持つ軽騎兵。乗物の角は魔法武器扱い|
</v>
      </c>
    </row>
    <row r="592" spans="1:36" x14ac:dyDescent="0.15">
      <c r="A592" t="str">
        <f t="shared" si="19"/>
        <v>-</v>
      </c>
      <c r="B592" t="s">
        <v>2893</v>
      </c>
      <c r="C592" t="s">
        <v>8630</v>
      </c>
      <c r="D592" t="s">
        <v>8476</v>
      </c>
      <c r="E592" t="s">
        <v>8656</v>
      </c>
      <c r="F592">
        <v>20</v>
      </c>
      <c r="G592">
        <v>23</v>
      </c>
      <c r="H592">
        <v>23</v>
      </c>
      <c r="I592" t="s">
        <v>8375</v>
      </c>
      <c r="K592" t="s">
        <v>8430</v>
      </c>
      <c r="L592" t="s">
        <v>8456</v>
      </c>
      <c r="M592" t="s">
        <v>8431</v>
      </c>
      <c r="N592" t="s">
        <v>8658</v>
      </c>
      <c r="P592" s="20">
        <v>1</v>
      </c>
      <c r="Z592" s="33" t="s">
        <v>8633</v>
      </c>
      <c r="AD592" s="20" t="s">
        <v>8517</v>
      </c>
      <c r="AJ592" s="26" t="str">
        <f t="shared" si="20"/>
        <v xml:space="preserve">|BGCOLOR(#F5F5F5):Pearl Guard|歩兵&amp;ref(Nation/Sacred.jpg,nolink,25x25,Sacred);|&amp;ref(Nation/C_Gold.jpg,nolink,25x25,Gold);20&amp;ref(Nation/C_Resource.jpg,nolink,25x25,Resource);23&amp;ref(Nation/C_Recruitment.jpg,nolink,25x25,Recruitment Point);23|&amp;ref(Nation/R_Capital.jpg,nolink,25x25,National Capital);|&amp;ref(Spell/P_Holy.jpg,nolink,25x25,Temple Needed);|&amp;ref(Nation/LivingLead.jpg,nolink,25x25,Living);|12&amp;ref(Nation/Aquatic.jpg,nolink,25x25,Aquatic);|
|~|&gt;|&gt;|&gt;|&gt;|&gt;|BGCOLOR(#F5F5F5):魔法の槍と盾を持つ歩兵。密集隊列を組み護衛も得意|
</v>
      </c>
    </row>
    <row r="593" spans="1:36" x14ac:dyDescent="0.15">
      <c r="A593" t="str">
        <f t="shared" si="19"/>
        <v>-</v>
      </c>
      <c r="B593" t="s">
        <v>2893</v>
      </c>
      <c r="C593" t="s">
        <v>8630</v>
      </c>
      <c r="D593" t="s">
        <v>8476</v>
      </c>
      <c r="E593" t="s">
        <v>8659</v>
      </c>
      <c r="F593">
        <v>11</v>
      </c>
      <c r="G593">
        <v>9</v>
      </c>
      <c r="H593">
        <v>12</v>
      </c>
      <c r="I593" t="s">
        <v>8554</v>
      </c>
      <c r="L593" t="s">
        <v>8456</v>
      </c>
      <c r="N593" t="s">
        <v>8660</v>
      </c>
      <c r="P593" s="20">
        <v>1</v>
      </c>
      <c r="Z593" s="33" t="s">
        <v>8642</v>
      </c>
      <c r="AD593" s="20" t="s">
        <v>8433</v>
      </c>
      <c r="AJ593" s="26" t="str">
        <f t="shared" si="20"/>
        <v xml:space="preserve">|BGCOLOR(#F5F5F5):Pelagian Shore Fighter|歩兵|&amp;ref(Nation/C_Gold.jpg,nolink,25x25,Gold);11&amp;ref(Nation/C_Resource.jpg,nolink,25x25,Resource);9&amp;ref(Nation/C_Recruitment.jpg,nolink,25x25,Recruitment Point);12|&amp;ref(Nation/R_Coast-Fort.jpg,nolink,25x25,Coastal Fortress);||&amp;ref(Nation/LivingLead.jpg,nolink,25x25,Living);|14&amp;ref(Nation/Amphibian.jpg,nolink,25x25,Amphibian);|
|~|&gt;|&gt;|&gt;|&gt;|&gt;|BGCOLOR(#F5F5F5):槍、投槍、盾を持つ歩兵。鉄製の陸戦向け装備を持つ|
</v>
      </c>
    </row>
    <row r="594" spans="1:36" x14ac:dyDescent="0.15">
      <c r="A594" t="str">
        <f t="shared" si="19"/>
        <v>-</v>
      </c>
      <c r="B594" t="s">
        <v>2893</v>
      </c>
      <c r="C594" t="s">
        <v>8630</v>
      </c>
      <c r="D594" t="s">
        <v>8476</v>
      </c>
      <c r="E594" t="s">
        <v>8661</v>
      </c>
      <c r="F594">
        <v>13</v>
      </c>
      <c r="G594">
        <v>19</v>
      </c>
      <c r="H594">
        <v>16</v>
      </c>
      <c r="I594" t="s">
        <v>8554</v>
      </c>
      <c r="L594" t="s">
        <v>8456</v>
      </c>
      <c r="N594" t="s">
        <v>8662</v>
      </c>
      <c r="P594" s="20">
        <v>1</v>
      </c>
      <c r="Z594" s="33" t="s">
        <v>8637</v>
      </c>
      <c r="AD594" s="20" t="s">
        <v>8433</v>
      </c>
      <c r="AJ594" s="26" t="str">
        <f t="shared" si="20"/>
        <v xml:space="preserve">|BGCOLOR(#F5F5F5):Sideraspist|歩兵|&amp;ref(Nation/C_Gold.jpg,nolink,25x25,Gold);13&amp;ref(Nation/C_Resource.jpg,nolink,25x25,Resource);19&amp;ref(Nation/C_Recruitment.jpg,nolink,25x25,Recruitment Point);16|&amp;ref(Nation/R_Coast-Fort.jpg,nolink,25x25,Coastal Fortress);||&amp;ref(Nation/LivingLead.jpg,nolink,25x25,Living);|10&amp;ref(Nation/Amphibian.jpg,nolink,25x25,Amphibian);|
|~|&gt;|&gt;|&gt;|&gt;|&gt;|BGCOLOR(#F5F5F5):長槍と盾を持つ重歩兵。海にも入れはするが向いてはいない|
</v>
      </c>
    </row>
    <row r="595" spans="1:36" x14ac:dyDescent="0.15">
      <c r="A595" t="str">
        <f t="shared" si="19"/>
        <v>EA Pelagia 兵士 E</v>
      </c>
      <c r="B595" t="s">
        <v>2893</v>
      </c>
      <c r="C595" t="s">
        <v>8630</v>
      </c>
      <c r="D595" t="s">
        <v>8476</v>
      </c>
      <c r="E595" t="s">
        <v>8695</v>
      </c>
      <c r="F595">
        <v>0</v>
      </c>
      <c r="G595">
        <v>1</v>
      </c>
      <c r="H595">
        <v>2</v>
      </c>
      <c r="I595" t="s">
        <v>8560</v>
      </c>
      <c r="L595" t="s">
        <v>8696</v>
      </c>
      <c r="N595" t="s">
        <v>8697</v>
      </c>
      <c r="P595" s="20">
        <v>1</v>
      </c>
      <c r="W595">
        <v>1</v>
      </c>
      <c r="X595">
        <v>1</v>
      </c>
      <c r="Z595" s="33" t="s">
        <v>8698</v>
      </c>
      <c r="AD595" s="20" t="s">
        <v>8517</v>
      </c>
      <c r="AJ595" s="26" t="str">
        <f t="shared" si="20"/>
        <v xml:space="preserve">|BGCOLOR(#F5F5F5):Hippocampus|魔獣|&amp;ref(Nation/C_Gold.jpg,nolink,25x25,Gold);0&amp;ref(Nation/C_Resource.jpg,nolink,25x25,Resource);1&amp;ref(Nation/C_Recruitment.jpg,nolink,25x25,Recruitment Point);2|&amp;ref(Nation/Dominion-Monster-Summoner.jpg,nolink,25x25,Dominion Monster Summoner (Free));||&amp;ref(Nation/LivingLead.jpg,nolink,25x25,Living);&amp;ref(Nation/Animal.jpg,nolink,25x25,Animal);&amp;ref(Nation/Undisciplined.jpg,nolink,25x25,Undisciplined);|20&amp;ref(Nation/Aquatic.jpg,nolink,25x25,Aquatic);|
|~|&gt;|&gt;|&gt;|&gt;|&gt;|BGCOLOR(#F5F5F5):水棲の一角獣。強くはないが角は魔法武器扱い|
</v>
      </c>
    </row>
    <row r="596" spans="1:36" x14ac:dyDescent="0.15">
      <c r="A596" t="str">
        <f t="shared" si="19"/>
        <v>EA Oceania 指揮官 S</v>
      </c>
      <c r="B596" t="s">
        <v>2893</v>
      </c>
      <c r="C596" t="s">
        <v>8720</v>
      </c>
      <c r="D596" t="s">
        <v>8435</v>
      </c>
      <c r="E596" t="s">
        <v>8703</v>
      </c>
      <c r="F596">
        <v>20</v>
      </c>
      <c r="G596">
        <v>5</v>
      </c>
      <c r="H596">
        <v>1</v>
      </c>
      <c r="I596" t="s">
        <v>8427</v>
      </c>
      <c r="L596" t="s">
        <v>8423</v>
      </c>
      <c r="N596" t="s">
        <v>8704</v>
      </c>
      <c r="O596" s="24">
        <v>0</v>
      </c>
      <c r="P596" s="20">
        <v>0</v>
      </c>
      <c r="Q596" s="21">
        <v>0</v>
      </c>
      <c r="R596" s="29">
        <v>0</v>
      </c>
      <c r="Z596" s="33" t="s">
        <v>8621</v>
      </c>
      <c r="AA596" s="21">
        <v>40</v>
      </c>
      <c r="AD596" s="20" t="s">
        <v>8433</v>
      </c>
      <c r="AJ596" s="26" t="str">
        <f t="shared" si="20"/>
        <v xml:space="preserve">|BGCOLOR(#F5F5F5):Ichtysatyr Scout|斥候|&amp;ref(Nation/C_Gold.jpg,nolink,25x25,Gold);20&amp;ref(Nation/C_Resource.jpg,nolink,25x25,Resource);5&amp;ref(Nation/C_Command.jpg,nolink,25x25,Commander Point);1|&amp;ref(Nation/R_UW-Fort.jpg,nolink,25x25,Underwater Fortress);|||18&amp;ref(Nation/Stealthy.jpg,nolink,25x25,Stealthy (40));&amp;ref(Nation/Amphibian.jpg,nolink,25x25,Amphibian);|
|~|&gt;|&gt;|&gt;|&gt;|&gt;|BGCOLOR(#F5F5F5):水陸両棲の斥候。海は通れるが隠れるのが下手で森や山にも引っかかる|
</v>
      </c>
    </row>
    <row r="597" spans="1:36" x14ac:dyDescent="0.15">
      <c r="A597" t="str">
        <f t="shared" si="19"/>
        <v>-</v>
      </c>
      <c r="B597" t="s">
        <v>2893</v>
      </c>
      <c r="C597" t="s">
        <v>8720</v>
      </c>
      <c r="D597" t="s">
        <v>8435</v>
      </c>
      <c r="E597" t="s">
        <v>8705</v>
      </c>
      <c r="F597">
        <v>40</v>
      </c>
      <c r="G597">
        <v>9</v>
      </c>
      <c r="H597">
        <v>1</v>
      </c>
      <c r="I597" t="s">
        <v>8428</v>
      </c>
      <c r="L597" t="s">
        <v>8435</v>
      </c>
      <c r="N597" t="s">
        <v>8706</v>
      </c>
      <c r="O597" s="24">
        <v>2</v>
      </c>
      <c r="P597" s="20">
        <v>40</v>
      </c>
      <c r="Q597" s="21">
        <v>0</v>
      </c>
      <c r="R597" s="29">
        <v>0</v>
      </c>
      <c r="Z597" s="33" t="s">
        <v>8629</v>
      </c>
      <c r="AD597" s="20" t="s">
        <v>8433</v>
      </c>
      <c r="AJ597" s="26" t="str">
        <f t="shared" si="20"/>
        <v xml:space="preserve">|BGCOLOR(#F5F5F5):Ichtysatyr Commander|指揮官|&amp;ref(Nation/C_Gold.jpg,nolink,25x25,Gold);40&amp;ref(Nation/C_Resource.jpg,nolink,25x25,Resource);9&amp;ref(Nation/C_Command.jpg,nolink,25x25,Commander Point);1|&amp;ref(Nation/R_UW-Fort.jpg,nolink,25x25,Underwater Fortress);&amp;ref(Nation/R_Coast-Fort.jpg,nolink,25x25,Coastal Fortress);||&amp;ref(Nation/Squad.jpg,nolink,25x25,Squad);2&amp;ref(Nation/LivingLead.jpg,nolink,25x25,Leadership);40|16&amp;ref(Nation/Amphibian.jpg,nolink,25x25,Amphibian);|
|~|&gt;|&gt;|&gt;|&gt;|&gt;|BGCOLOR(#F5F5F5):隠密行動可能な指揮官。指揮能力は控えめ|
</v>
      </c>
    </row>
    <row r="598" spans="1:36" x14ac:dyDescent="0.15">
      <c r="A598" t="str">
        <f t="shared" si="19"/>
        <v>-</v>
      </c>
      <c r="B598" t="s">
        <v>2893</v>
      </c>
      <c r="C598" t="s">
        <v>8720</v>
      </c>
      <c r="D598" t="s">
        <v>8435</v>
      </c>
      <c r="E598" t="s">
        <v>8707</v>
      </c>
      <c r="F598">
        <v>90</v>
      </c>
      <c r="G598">
        <v>9</v>
      </c>
      <c r="H598">
        <v>1</v>
      </c>
      <c r="I598" t="s">
        <v>8427</v>
      </c>
      <c r="L598" t="s">
        <v>8435</v>
      </c>
      <c r="N598" t="s">
        <v>8708</v>
      </c>
      <c r="O598" s="24">
        <v>3</v>
      </c>
      <c r="P598" s="20">
        <v>80</v>
      </c>
      <c r="Q598" s="21">
        <v>0</v>
      </c>
      <c r="R598" s="29">
        <v>0</v>
      </c>
      <c r="Z598" s="33" t="s">
        <v>8709</v>
      </c>
      <c r="AD598" s="20" t="s">
        <v>8441</v>
      </c>
      <c r="AJ598" s="26" t="str">
        <f t="shared" si="20"/>
        <v xml:space="preserve">|BGCOLOR(#F5F5F5):Ichtycentaur Commander|指揮官|&amp;ref(Nation/C_Gold.jpg,nolink,25x25,Gold);90&amp;ref(Nation/C_Resource.jpg,nolink,25x25,Resource);9&amp;ref(Nation/C_Command.jpg,nolink,25x25,Commander Point);1|&amp;ref(Nation/R_UW-Fort.jpg,nolink,25x25,Underwater Fortress);||&amp;ref(Nation/Squad.jpg,nolink,25x25,Squad);3&amp;ref(Nation/LivingLead.jpg,nolink,25x25,Leadership);80|22&amp;ref(Nation/Amphibian.jpg,nolink,25x25,Amphibian);|
|~|&gt;|&gt;|&gt;|&gt;|&gt;|BGCOLOR(#F5F5F5):上位指揮官。陸海共に素早く移動する|
</v>
      </c>
    </row>
    <row r="599" spans="1:36" x14ac:dyDescent="0.15">
      <c r="A599" t="str">
        <f t="shared" si="19"/>
        <v>-</v>
      </c>
      <c r="B599" t="s">
        <v>2893</v>
      </c>
      <c r="C599" t="s">
        <v>8720</v>
      </c>
      <c r="D599" t="s">
        <v>8435</v>
      </c>
      <c r="E599" t="s">
        <v>8710</v>
      </c>
      <c r="F599">
        <v>135</v>
      </c>
      <c r="G599">
        <v>1</v>
      </c>
      <c r="H599">
        <v>2</v>
      </c>
      <c r="I599" t="s">
        <v>8427</v>
      </c>
      <c r="K599" t="s">
        <v>8430</v>
      </c>
      <c r="L599" t="s">
        <v>8429</v>
      </c>
      <c r="M599" t="s">
        <v>8431</v>
      </c>
      <c r="N599" t="s">
        <v>8711</v>
      </c>
      <c r="O599" s="24">
        <v>2</v>
      </c>
      <c r="P599" s="20">
        <v>40</v>
      </c>
      <c r="Q599" s="20">
        <v>0</v>
      </c>
      <c r="R599" s="29">
        <v>0</v>
      </c>
      <c r="S599" s="24">
        <v>1</v>
      </c>
      <c r="Z599" s="33" t="s">
        <v>8709</v>
      </c>
      <c r="AA599" s="21">
        <v>40</v>
      </c>
      <c r="AD599" s="20" t="s">
        <v>8433</v>
      </c>
      <c r="AJ599" s="26" t="str">
        <f t="shared" si="20"/>
        <v xml:space="preserve">|BGCOLOR(#F5F5F5):Aphroi Hierophant|聖職者&amp;ref(Nation/Sacred.jpg,nolink,25x25,Sacred);|&amp;ref(Nation/C_Gold.jpg,nolink,25x25,Gold);135&amp;ref(Nation/C_Resource.jpg,nolink,25x25,Resource);1&amp;ref(Nation/C_Command.jpg,nolink,25x25,Commander Point);2|&amp;ref(Nation/R_UW-Fort.jpg,nolink,25x25,Underwater Fortress);|&amp;ref(Spell/P_Holy.jpg,nolink,25x25,Temple Needed);|&amp;ref(Nation/Squad.jpg,nolink,25x25,Squad);2&amp;ref(Nation/LivingLead.jpg,nolink,25x25,Leadership);40&amp;ref(Item/Inspirational.jpg,nolink,25x25,Inspirational (+1));|22&amp;ref(Nation/Stealthy.jpg,nolink,25x25,Stealthy (40));&amp;ref(Nation/Amphibian.jpg,nolink,25x25,Amphibian);|
|~|&gt;|&gt;|&gt;|&gt;|&gt;|BGCOLOR(#F5F5F5):レベル1の聖職者。水か緑の魔法技能も持つ|
</v>
      </c>
    </row>
    <row r="600" spans="1:36" x14ac:dyDescent="0.15">
      <c r="A600" t="str">
        <f t="shared" si="19"/>
        <v>-</v>
      </c>
      <c r="B600" t="s">
        <v>2893</v>
      </c>
      <c r="C600" t="s">
        <v>8720</v>
      </c>
      <c r="D600" t="s">
        <v>8435</v>
      </c>
      <c r="E600" t="s">
        <v>8712</v>
      </c>
      <c r="F600">
        <v>130</v>
      </c>
      <c r="G600">
        <v>1</v>
      </c>
      <c r="H600">
        <v>2</v>
      </c>
      <c r="I600" t="s">
        <v>8428</v>
      </c>
      <c r="J600" t="s">
        <v>8430</v>
      </c>
      <c r="L600" t="s">
        <v>8443</v>
      </c>
      <c r="N600" t="s">
        <v>8713</v>
      </c>
      <c r="O600" s="24">
        <v>1</v>
      </c>
      <c r="P600" s="20">
        <v>0</v>
      </c>
      <c r="Q600" s="20">
        <v>10</v>
      </c>
      <c r="R600" s="29">
        <v>0</v>
      </c>
      <c r="Z600" s="33" t="s">
        <v>8621</v>
      </c>
      <c r="AA600" s="21">
        <v>65</v>
      </c>
      <c r="AD600" s="20" t="s">
        <v>8441</v>
      </c>
      <c r="AJ600" s="26" t="str">
        <f t="shared" si="20"/>
        <v xml:space="preserve">|BGCOLOR(#F5F5F5):Siren|魔術師|&amp;ref(Nation/C_Gold.jpg,nolink,25x25,Gold);130&amp;ref(Nation/C_Resource.jpg,nolink,25x25,Resource);1&amp;ref(Nation/C_Command.jpg,nolink,25x25,Commander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Leadership);10|18&amp;ref(Nation/Stealthy.jpg,nolink,25x25,Stealthy (65));&amp;ref(Nation/Amphibian.jpg,nolink,25x25,Amphibian);|
|~|&gt;|&gt;|&gt;|&gt;|&gt;|BGCOLOR(#F5F5F5):水の魔法技能を持つ。陸では飛行し風魔法を得るが水が弱体化|
</v>
      </c>
    </row>
    <row r="601" spans="1:36" x14ac:dyDescent="0.15">
      <c r="A601" t="str">
        <f t="shared" si="19"/>
        <v>-</v>
      </c>
      <c r="B601" t="s">
        <v>2893</v>
      </c>
      <c r="C601" t="s">
        <v>8720</v>
      </c>
      <c r="D601" t="s">
        <v>8435</v>
      </c>
      <c r="E601" t="s">
        <v>8714</v>
      </c>
      <c r="F601">
        <v>325</v>
      </c>
      <c r="G601">
        <v>1</v>
      </c>
      <c r="H601">
        <v>2</v>
      </c>
      <c r="I601" t="s">
        <v>8427</v>
      </c>
      <c r="J601" t="s">
        <v>8430</v>
      </c>
      <c r="K601" t="s">
        <v>8449</v>
      </c>
      <c r="L601" t="s">
        <v>8429</v>
      </c>
      <c r="M601" t="s">
        <v>8431</v>
      </c>
      <c r="N601" t="s">
        <v>8715</v>
      </c>
      <c r="O601" s="24">
        <v>3</v>
      </c>
      <c r="P601" s="20">
        <v>80</v>
      </c>
      <c r="Q601" s="20" t="s">
        <v>8521</v>
      </c>
      <c r="R601" s="29">
        <v>0</v>
      </c>
      <c r="Z601" s="33" t="s">
        <v>8621</v>
      </c>
      <c r="AD601" s="20" t="s">
        <v>8517</v>
      </c>
      <c r="AJ601" s="26" t="str">
        <f t="shared" si="20"/>
        <v xml:space="preserve">|BGCOLOR(#F5F5F5):Haliade|聖職者&amp;ref(Nation/Sacred.jpg,nolink,25x25,Sacred);|&amp;ref(Nation/C_Gold.jpg,nolink,25x25,Gold);325&amp;ref(Nation/C_Resource.jpg,nolink,25x25,Resource);1&amp;ref(Nation/C_Command.jpg,nolink,25x25,Commander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Leadership);25+|18&amp;ref(Nation/Aquatic.jpg,nolink,25x25,Aquatic);|
|~|&gt;|&gt;|&gt;|&gt;|&gt;|BGCOLOR(#F5F5F5):レベル2の聖職者。魔法技能も持つがこの国には珍しく水棲|
</v>
      </c>
    </row>
    <row r="602" spans="1:36" x14ac:dyDescent="0.15">
      <c r="A602" t="str">
        <f t="shared" si="19"/>
        <v>-</v>
      </c>
      <c r="B602" t="s">
        <v>2893</v>
      </c>
      <c r="C602" t="s">
        <v>8720</v>
      </c>
      <c r="D602" t="s">
        <v>8435</v>
      </c>
      <c r="E602" t="s">
        <v>8716</v>
      </c>
      <c r="F602">
        <v>355</v>
      </c>
      <c r="G602">
        <v>7</v>
      </c>
      <c r="H602">
        <v>4</v>
      </c>
      <c r="I602" t="s">
        <v>8428</v>
      </c>
      <c r="J602" t="s">
        <v>8430</v>
      </c>
      <c r="L602" t="s">
        <v>8443</v>
      </c>
      <c r="N602" t="s">
        <v>8717</v>
      </c>
      <c r="O602" s="24">
        <v>3</v>
      </c>
      <c r="P602" s="20">
        <v>80</v>
      </c>
      <c r="Q602" s="21" t="s">
        <v>8452</v>
      </c>
      <c r="R602" s="29">
        <v>0</v>
      </c>
      <c r="U602" s="29">
        <v>2</v>
      </c>
      <c r="Z602" s="33" t="s">
        <v>8621</v>
      </c>
      <c r="AA602" s="21">
        <v>40</v>
      </c>
      <c r="AD602" s="20" t="s">
        <v>8610</v>
      </c>
      <c r="AI602" s="29">
        <v>50</v>
      </c>
      <c r="AJ602" s="26" t="str">
        <f t="shared" si="20"/>
        <v xml:space="preserve">|BGCOLOR(#F5F5F5):Capricorn|魔術師|&amp;ref(Nation/C_Gold.jpg,nolink,25x25,Gold);355&amp;ref(Nation/C_Resource.jpg,nolink,25x25,Resource);7&amp;ref(Nation/C_Command.jpg,nolink,25x25,Commander Point);4|&amp;ref(Nation/R_UW-Fort.jpg,nolink,25x25,Underwater Fortress);&amp;ref(Nation/R_Coast-Fort.jpg,nolink,25x25,Coastal Fortress);|&amp;ref(Spell/P_Research.jpg,nolink,25x25,Lab Needed);|&amp;ref(Nation/Squad.jpg,nolink,25x25,Squad);3&amp;ref(Nation/LivingLead.jpg,nolink,25x25,Leadership);80&amp;ref(Nation/MagicLead.jpg,nolink,25x25,Magic Leadership);35+&amp;ref(Item/Beastmaster.jpg,nolink,25x25,Beastmaster (+2));|18&amp;ref(Nation/Stealthy.jpg,nolink,25x25,Stealthy (40));&amp;ref(Nation/Amphibian.jpg,nolink,25x25,Amphibian);&amp;ref(Nation/Gift-of-Water-Breathing.jpg,nolink,25x25,Gift of Water Breathing (50 size points));|
|~|&gt;|&gt;|&gt;|&gt;|&gt;|BGCOLOR(#F5F5F5):緑、水などの魔法技能を持つ。陸では地を得て水が弱体化|
</v>
      </c>
    </row>
    <row r="603" spans="1:36" x14ac:dyDescent="0.15">
      <c r="A603" t="str">
        <f t="shared" si="19"/>
        <v>EA Oceania 指揮官 E</v>
      </c>
      <c r="B603" t="s">
        <v>2893</v>
      </c>
      <c r="C603" t="s">
        <v>8720</v>
      </c>
      <c r="D603" t="s">
        <v>8435</v>
      </c>
      <c r="E603" t="s">
        <v>8718</v>
      </c>
      <c r="F603">
        <v>145</v>
      </c>
      <c r="G603">
        <v>17</v>
      </c>
      <c r="H603">
        <v>1</v>
      </c>
      <c r="I603" t="s">
        <v>8375</v>
      </c>
      <c r="K603" t="s">
        <v>8430</v>
      </c>
      <c r="L603" t="s">
        <v>8435</v>
      </c>
      <c r="M603" t="s">
        <v>8431</v>
      </c>
      <c r="N603" t="s">
        <v>8719</v>
      </c>
      <c r="O603" s="24">
        <v>3</v>
      </c>
      <c r="P603" s="20">
        <v>80</v>
      </c>
      <c r="Q603" s="20">
        <v>0</v>
      </c>
      <c r="R603" s="29">
        <v>0</v>
      </c>
      <c r="S603" s="24">
        <v>1</v>
      </c>
      <c r="Z603" s="33" t="s">
        <v>8629</v>
      </c>
      <c r="AD603" s="20" t="s">
        <v>8433</v>
      </c>
      <c r="AJ603" s="26" t="str">
        <f t="shared" si="20"/>
        <v xml:space="preserve">|BGCOLOR(#F5F5F5):Aphroi Lord|指揮官&amp;ref(Nation/Sacred.jpg,nolink,25x25,Sacred);|&amp;ref(Nation/C_Gold.jpg,nolink,25x25,Gold);145&amp;ref(Nation/C_Resource.jpg,nolink,25x25,Resource);17&amp;ref(Nation/C_Command.jpg,nolink,25x25,Commander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(+1));|16&amp;ref(Nation/Amphibian.jpg,nolink,25x25,Amphibian);|
|~|&gt;|&gt;|&gt;|&gt;|&gt;|BGCOLOR(#F5F5F5):神聖な指揮官。配下の士気を高く維持できる|
</v>
      </c>
    </row>
    <row r="604" spans="1:36" x14ac:dyDescent="0.15">
      <c r="A604" t="str">
        <f t="shared" si="19"/>
        <v>EA Oceania 兵士 S</v>
      </c>
      <c r="B604" t="s">
        <v>2893</v>
      </c>
      <c r="C604" t="s">
        <v>8720</v>
      </c>
      <c r="D604" t="s">
        <v>8476</v>
      </c>
      <c r="E604" t="s">
        <v>8721</v>
      </c>
      <c r="F604">
        <v>9</v>
      </c>
      <c r="G604">
        <v>2</v>
      </c>
      <c r="H604">
        <v>6</v>
      </c>
      <c r="I604" t="s">
        <v>8427</v>
      </c>
      <c r="L604" t="s">
        <v>8456</v>
      </c>
      <c r="N604" t="s">
        <v>8722</v>
      </c>
      <c r="P604" s="20">
        <v>1</v>
      </c>
      <c r="X604">
        <v>1</v>
      </c>
      <c r="Z604" s="33" t="s">
        <v>8629</v>
      </c>
      <c r="AA604" s="20">
        <v>40</v>
      </c>
      <c r="AD604" s="20" t="s">
        <v>8433</v>
      </c>
      <c r="AJ604" s="26" t="str">
        <f t="shared" si="20"/>
        <v xml:space="preserve">|BGCOLOR(#F5F5F5):Ichtysatyr|歩兵|&amp;ref(Nation/C_Gold.jpg,nolink,25x25,Gold);9&amp;ref(Nation/C_Resource.jpg,nolink,25x25,Resource);2&amp;ref(Nation/C_Recruitment.jpg,nolink,25x25,Recruitment Point);6|&amp;ref(Nation/R_UW-Fort.jpg,nolink,25x25,Underwater Fortress);||&amp;ref(Nation/LivingLead.jpg,nolink,25x25,Living);&amp;ref(Nation/Undisciplined.jpg,nolink,25x25,Undisciplined);|16&amp;ref(Nation/Stealthy.jpg,nolink,25x25,Stealthy (40));&amp;ref(Nation/Amphibian.jpg,nolink,25x25,Amphibian);|
|~|&gt;|&gt;|&gt;|&gt;|&gt;|BGCOLOR(#F5F5F5):槍を持つ軽歩兵。安価だが統制不能で非常に脆い|
</v>
      </c>
    </row>
    <row r="605" spans="1:36" x14ac:dyDescent="0.15">
      <c r="A605" t="str">
        <f t="shared" si="19"/>
        <v>-</v>
      </c>
      <c r="B605" t="s">
        <v>2893</v>
      </c>
      <c r="C605" t="s">
        <v>8720</v>
      </c>
      <c r="D605" t="s">
        <v>8476</v>
      </c>
      <c r="E605" t="s">
        <v>8721</v>
      </c>
      <c r="F605">
        <v>9</v>
      </c>
      <c r="G605">
        <v>3</v>
      </c>
      <c r="H605">
        <v>6</v>
      </c>
      <c r="I605" t="s">
        <v>8428</v>
      </c>
      <c r="L605" t="s">
        <v>8456</v>
      </c>
      <c r="N605" t="s">
        <v>8723</v>
      </c>
      <c r="P605" s="20">
        <v>1</v>
      </c>
      <c r="X605">
        <v>1</v>
      </c>
      <c r="Z605" s="33" t="s">
        <v>8629</v>
      </c>
      <c r="AA605" s="20">
        <v>40</v>
      </c>
      <c r="AD605" s="20" t="s">
        <v>8433</v>
      </c>
      <c r="AJ605" s="26" t="str">
        <f t="shared" si="20"/>
        <v xml:space="preserve">|BGCOLOR(#F5F5F5):Ichtysatyr|歩兵|&amp;ref(Nation/C_Gold.jpg,nolink,25x25,Gold);9&amp;ref(Nation/C_Resource.jpg,nolink,25x25,Resource);3&amp;ref(Nation/C_Recruitment.jpg,nolink,25x25,Recruitment Point);6|&amp;ref(Nation/R_UW-Fort.jpg,nolink,25x25,Underwater Fortress);&amp;ref(Nation/R_Coast-Fort.jpg,nolink,25x25,Coastal Fortress);||&amp;ref(Nation/LivingLead.jpg,nolink,25x25,Living);&amp;ref(Nation/Undisciplined.jpg,nolink,25x25,Undisciplined);|16&amp;ref(Nation/Stealthy.jpg,nolink,25x25,Stealthy (40));&amp;ref(Nation/Amphibian.jpg,nolink,25x25,Amphibian);|
|~|&gt;|&gt;|&gt;|&gt;|&gt;|BGCOLOR(#F5F5F5):槍と盾を持つ軽歩兵。盾がある分は少しだけ強い|
</v>
      </c>
    </row>
    <row r="606" spans="1:36" x14ac:dyDescent="0.15">
      <c r="A606" t="str">
        <f t="shared" si="19"/>
        <v>-</v>
      </c>
      <c r="B606" t="s">
        <v>2893</v>
      </c>
      <c r="C606" t="s">
        <v>8720</v>
      </c>
      <c r="D606" t="s">
        <v>8476</v>
      </c>
      <c r="E606" t="s">
        <v>8724</v>
      </c>
      <c r="F606">
        <v>10</v>
      </c>
      <c r="G606">
        <v>7</v>
      </c>
      <c r="H606">
        <v>14</v>
      </c>
      <c r="I606" t="s">
        <v>8428</v>
      </c>
      <c r="L606" t="s">
        <v>8456</v>
      </c>
      <c r="N606" t="s">
        <v>8725</v>
      </c>
      <c r="P606" s="20">
        <v>1</v>
      </c>
      <c r="Z606" s="33" t="s">
        <v>8642</v>
      </c>
      <c r="AD606" s="20" t="s">
        <v>8441</v>
      </c>
      <c r="AJ606" s="26" t="str">
        <f t="shared" si="20"/>
        <v xml:space="preserve">|BGCOLOR(#F5F5F5):Ichtysatyr Warrior|歩兵|&amp;ref(Nation/C_Gold.jpg,nolink,25x25,Gold);10&amp;ref(Nation/C_Resource.jpg,nolink,25x25,Resource);7&amp;ref(Nation/C_Recruitment.jpg,nolink,25x25,Recruitment Point);14|&amp;ref(Nation/R_UW-Fort.jpg,nolink,25x25,Underwater Fortress);&amp;ref(Nation/R_Coast-Fort.jpg,nolink,25x25,Coastal Fortress);||&amp;ref(Nation/LivingLead.jpg,nolink,25x25,Living);|14&amp;ref(Nation/Amphibian.jpg,nolink,25x25,Amphibian);|
|~|&gt;|&gt;|&gt;|&gt;|&gt;|BGCOLOR(#F5F5F5):槍と盾を持つ軽歩兵。鎧ぐらいは着ており命令も聞く|
</v>
      </c>
    </row>
    <row r="607" spans="1:36" x14ac:dyDescent="0.15">
      <c r="A607" t="str">
        <f t="shared" si="19"/>
        <v>-</v>
      </c>
      <c r="B607" t="s">
        <v>2893</v>
      </c>
      <c r="C607" t="s">
        <v>8720</v>
      </c>
      <c r="D607" t="s">
        <v>8476</v>
      </c>
      <c r="E607" t="s">
        <v>8726</v>
      </c>
      <c r="F607">
        <v>40</v>
      </c>
      <c r="G607">
        <v>5</v>
      </c>
      <c r="H607">
        <v>12</v>
      </c>
      <c r="I607" t="s">
        <v>8427</v>
      </c>
      <c r="L607" t="s">
        <v>8456</v>
      </c>
      <c r="N607" t="s">
        <v>8727</v>
      </c>
      <c r="P607" s="20">
        <v>1</v>
      </c>
      <c r="Z607" s="33" t="s">
        <v>8642</v>
      </c>
      <c r="AD607" s="20" t="s">
        <v>8441</v>
      </c>
      <c r="AJ607" s="26" t="str">
        <f t="shared" si="20"/>
        <v xml:space="preserve">|BGCOLOR(#F5F5F5):Ichtytaur|歩兵|&amp;ref(Nation/C_Gold.jpg,nolink,25x25,Gold);40&amp;ref(Nation/C_Resource.jpg,nolink,25x25,Resource);5&amp;ref(Nation/C_Recruitment.jpg,nolink,25x25,Recruitment Point);12|&amp;ref(Nation/R_UW-Fort.jpg,nolink,25x25,Underwater Fortress);||&amp;ref(Nation/LivingLead.jpg,nolink,25x25,Living);|14&amp;ref(Nation/Amphibian.jpg,nolink,25x25,Amphibian);|
|~|&gt;|&gt;|&gt;|&gt;|&gt;|BGCOLOR(#F5F5F5):槍を持つ軽装狂戦士。陸上では人間大以下の敵を蹂躙する|
</v>
      </c>
    </row>
    <row r="608" spans="1:36" x14ac:dyDescent="0.15">
      <c r="A608" t="str">
        <f t="shared" si="19"/>
        <v>-</v>
      </c>
      <c r="B608" t="s">
        <v>2893</v>
      </c>
      <c r="C608" t="s">
        <v>8720</v>
      </c>
      <c r="D608" t="s">
        <v>8476</v>
      </c>
      <c r="E608" t="s">
        <v>8728</v>
      </c>
      <c r="F608">
        <v>30</v>
      </c>
      <c r="G608">
        <v>8</v>
      </c>
      <c r="H608">
        <v>17</v>
      </c>
      <c r="I608" t="s">
        <v>8427</v>
      </c>
      <c r="L608" t="s">
        <v>8456</v>
      </c>
      <c r="N608" t="s">
        <v>8729</v>
      </c>
      <c r="P608" s="20">
        <v>1</v>
      </c>
      <c r="Z608" s="33" t="s">
        <v>8698</v>
      </c>
      <c r="AD608" s="20" t="s">
        <v>8433</v>
      </c>
      <c r="AJ608" s="26" t="str">
        <f t="shared" si="20"/>
        <v xml:space="preserve">|BGCOLOR(#F5F5F5):Ichtycentaur|歩兵|&amp;ref(Nation/C_Gold.jpg,nolink,25x25,Gold);30&amp;ref(Nation/C_Resource.jpg,nolink,25x25,Resource);8&amp;ref(Nation/C_Recruitment.jpg,nolink,25x25,Recruitment Point);17|&amp;ref(Nation/R_UW-Fort.jpg,nolink,25x25,Underwater Fortress);||&amp;ref(Nation/LivingLead.jpg,nolink,25x25,Living);|20&amp;ref(Nation/Amphibian.jpg,nolink,25x25,Amphibian);|
|~|&gt;|&gt;|&gt;|&gt;|&gt;|BGCOLOR(#F5F5F5):軽突撃槍と盾を持つ歩兵。馬の如き素早さで騎兵の役割を担う|
</v>
      </c>
    </row>
    <row r="609" spans="1:36" x14ac:dyDescent="0.15">
      <c r="A609" t="str">
        <f t="shared" si="19"/>
        <v>EA Oceania 兵士 E</v>
      </c>
      <c r="B609" t="s">
        <v>2893</v>
      </c>
      <c r="C609" t="s">
        <v>8720</v>
      </c>
      <c r="D609" t="s">
        <v>8476</v>
      </c>
      <c r="E609" t="s">
        <v>8730</v>
      </c>
      <c r="F609">
        <v>55</v>
      </c>
      <c r="G609">
        <v>15</v>
      </c>
      <c r="H609">
        <v>30</v>
      </c>
      <c r="I609" t="s">
        <v>8375</v>
      </c>
      <c r="K609" t="s">
        <v>8430</v>
      </c>
      <c r="L609" t="s">
        <v>8456</v>
      </c>
      <c r="M609" t="s">
        <v>8431</v>
      </c>
      <c r="N609" t="s">
        <v>8731</v>
      </c>
      <c r="P609" s="20">
        <v>1</v>
      </c>
      <c r="Z609" s="33" t="s">
        <v>8642</v>
      </c>
      <c r="AD609" s="20" t="s">
        <v>8441</v>
      </c>
      <c r="AJ609" s="26" t="str">
        <f t="shared" si="20"/>
        <v xml:space="preserve">|BGCOLOR(#F5F5F5):Aphroi|歩兵&amp;ref(Nation/Sacred.jpg,nolink,25x25,Sacred);|&amp;ref(Nation/C_Gold.jpg,nolink,25x25,Gold);55&amp;ref(Nation/C_Resource.jpg,nolink,25x25,Resource);15&amp;ref(Nation/C_Recruitment.jpg,nolink,25x25,Recruitment Point);30|&amp;ref(Nation/R_Capital.jpg,nolink,25x25,National Capital);|&amp;ref(Spell/P_Holy.jpg,nolink,25x25,Temple Needed);|&amp;ref(Nation/LivingLead.jpg,nolink,25x25,Living);|14&amp;ref(Nation/Amphibian.jpg,nolink,25x25,Amphibian);|
|~|&gt;|&gt;|&gt;|&gt;|&gt;|BGCOLOR(#F5F5F5):軽突撃槍と盾を持つ歩兵。騎兵の真似ができるが装備はやや貧弱|
</v>
      </c>
    </row>
    <row r="610" spans="1:36" x14ac:dyDescent="0.15">
      <c r="A610" t="str">
        <f t="shared" si="19"/>
        <v>EA Therodos 指揮官 S</v>
      </c>
      <c r="B610" t="s">
        <v>2893</v>
      </c>
      <c r="C610" t="s">
        <v>8804</v>
      </c>
      <c r="D610" t="s">
        <v>8770</v>
      </c>
      <c r="E610" t="s">
        <v>8762</v>
      </c>
      <c r="F610">
        <v>160</v>
      </c>
      <c r="G610">
        <v>21</v>
      </c>
      <c r="H610">
        <v>2</v>
      </c>
      <c r="I610" t="s">
        <v>8763</v>
      </c>
      <c r="J610" t="s">
        <v>8765</v>
      </c>
      <c r="K610" t="s">
        <v>8765</v>
      </c>
      <c r="L610" t="s">
        <v>8764</v>
      </c>
      <c r="M610" t="s">
        <v>8766</v>
      </c>
      <c r="N610" t="s">
        <v>8767</v>
      </c>
      <c r="O610" s="24">
        <v>3</v>
      </c>
      <c r="P610" s="20">
        <v>80</v>
      </c>
      <c r="Q610" s="21">
        <v>50</v>
      </c>
      <c r="R610" s="29">
        <v>80</v>
      </c>
      <c r="S610" s="24">
        <v>1</v>
      </c>
      <c r="Z610" s="33" t="s">
        <v>8768</v>
      </c>
      <c r="AD610" s="20" t="s">
        <v>8769</v>
      </c>
      <c r="AJ610" s="26" t="str">
        <f t="shared" si="20"/>
        <v xml:space="preserve">|BGCOLOR(#F5F5F5):Melia|聖職者&amp;ref(Nation/Sacred.jpg,nolink,25x25,Sacred);|&amp;ref(Nation/C_Gold.jpg,nolink,25x25,Gold);160&amp;ref(Nation/C_Resource.jpg,nolink,25x25,Resource);21&amp;ref(Nation/C_Command.jpg,nolink,25x25,Commander Point);2|&amp;ref(Nation/R_UW-Fort.jpg,nolink,25x25,Underwater Fortress);&amp;ref(Nation/R_Coast-Fort.jpg,nolink,25x25,Coastal Fortress);|&amp;ref(Spell/P_Research.jpg,nolink,25x25,Lab Needed);&amp;ref(Spell/P_Holy.jpg,nolink,25x25,Temple Needed);|&amp;ref(Nation/Squad.jpg,nolink,25x25,Squad);3&amp;ref(Nation/LivingLead.jpg,nolink,25x25,Leadership);80&amp;ref(Nation/MagicLead.jpg,nolink,25x25,Magic Leadership);50&amp;ref(Nation/UndeadLead.jpg,nolink,25x25,Undead Leadership);80&amp;ref(Item/Inspirational.jpg,nolink,25x25,Inspirational (+1));|14&amp;ref(Nation/Poor-Amphibian.jpg,nolink,25x25,Poor Amphibian);|
|~|&gt;|&gt;|&gt;|&gt;|&gt;|BGCOLOR(#F5F5F5):レベル1の聖職者。魔法技能も持ち指揮も担う|
</v>
      </c>
    </row>
    <row r="611" spans="1:36" x14ac:dyDescent="0.15">
      <c r="A611" t="str">
        <f t="shared" si="19"/>
        <v>-</v>
      </c>
      <c r="B611" t="s">
        <v>2893</v>
      </c>
      <c r="C611" t="s">
        <v>8804</v>
      </c>
      <c r="D611" t="s">
        <v>8770</v>
      </c>
      <c r="E611" t="s">
        <v>8771</v>
      </c>
      <c r="F611">
        <v>375</v>
      </c>
      <c r="G611">
        <v>1</v>
      </c>
      <c r="H611">
        <v>4</v>
      </c>
      <c r="I611" t="s">
        <v>8772</v>
      </c>
      <c r="J611" t="s">
        <v>8765</v>
      </c>
      <c r="K611" t="s">
        <v>8773</v>
      </c>
      <c r="L611" t="s">
        <v>8764</v>
      </c>
      <c r="M611" t="s">
        <v>8766</v>
      </c>
      <c r="N611" t="s">
        <v>8774</v>
      </c>
      <c r="O611" s="24">
        <v>2</v>
      </c>
      <c r="P611" s="20">
        <v>40</v>
      </c>
      <c r="Q611" s="20" t="s">
        <v>8775</v>
      </c>
      <c r="R611" s="29">
        <v>80</v>
      </c>
      <c r="S611" s="24">
        <v>2</v>
      </c>
      <c r="Z611" s="33" t="s">
        <v>8776</v>
      </c>
      <c r="AD611" s="20" t="s">
        <v>8777</v>
      </c>
      <c r="AJ611" s="26" t="str">
        <f t="shared" si="20"/>
        <v xml:space="preserve">|BGCOLOR(#F5F5F5):Hekateride|聖職者&amp;ref(Nation/Sacred.jpg,nolink,25x25,Sacred);|&amp;ref(Nation/C_Gold.jpg,nolink,25x25,Gold);375&amp;ref(Nation/C_Resource.jpg,nolink,25x25,Resource);1&amp;ref(Nation/C_Command.jpg,nolink,25x25,Commander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Leadership);70+&amp;ref(Nation/UndeadLead.jpg,nolink,25x25,Undead Leadership);80&amp;ref(Item/Inspirational.jpg,nolink,25x25,Inspirational (+2));|16&amp;ref(Nation/Amphibian.jpg,nolink,25x25,Amphibian);|
|~|&gt;|&gt;|&gt;|&gt;|&gt;|BGCOLOR(#F5F5F5):レベル2の聖職者。緑、水などの魔法技能も持つ|
</v>
      </c>
    </row>
    <row r="612" spans="1:36" x14ac:dyDescent="0.15">
      <c r="A612" t="str">
        <f t="shared" si="19"/>
        <v>-</v>
      </c>
      <c r="B612" t="s">
        <v>2893</v>
      </c>
      <c r="C612" t="s">
        <v>8804</v>
      </c>
      <c r="D612" t="s">
        <v>8770</v>
      </c>
      <c r="E612" t="s">
        <v>8778</v>
      </c>
      <c r="F612">
        <v>240</v>
      </c>
      <c r="G612">
        <v>2</v>
      </c>
      <c r="H612">
        <v>4</v>
      </c>
      <c r="I612" t="s">
        <v>8772</v>
      </c>
      <c r="J612" t="s">
        <v>8765</v>
      </c>
      <c r="K612" t="s">
        <v>8773</v>
      </c>
      <c r="L612" t="s">
        <v>8779</v>
      </c>
      <c r="M612" t="s">
        <v>8766</v>
      </c>
      <c r="N612" t="s">
        <v>8780</v>
      </c>
      <c r="O612" s="24">
        <v>1</v>
      </c>
      <c r="P612" s="20" t="s">
        <v>8781</v>
      </c>
      <c r="Q612" s="20" t="s">
        <v>8782</v>
      </c>
      <c r="R612" s="29" t="s">
        <v>8781</v>
      </c>
      <c r="Z612" s="33" t="s">
        <v>8783</v>
      </c>
      <c r="AD612" s="20" t="s">
        <v>8777</v>
      </c>
      <c r="AJ612" s="26" t="str">
        <f t="shared" si="20"/>
        <v xml:space="preserve">|BGCOLOR(#F5F5F5):Daktyl|魔術師&amp;ref(Nation/Sacred.jpg,nolink,25x25,Sacred);|&amp;ref(Nation/C_Gold.jpg,nolink,25x25,Gold);240&amp;ref(Nation/C_Resource.jpg,nolink,25x25,Resource);2&amp;ref(Nation/C_Command.jpg,nolink,25x25,Commander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Leadership);30+&amp;ref(Nation/UndeadLead.jpg,nolink,25x25,Undead Leadership);10+|12&amp;ref(Nation/Amphibian.jpg,nolink,25x25,Amphibian);|
|~|&gt;|&gt;|&gt;|&gt;|&gt;|BGCOLOR(#F5F5F5):地、風、水などの魔法技能を持つ鍛冶師。高度な品の製造に長ける|
</v>
      </c>
    </row>
    <row r="613" spans="1:36" x14ac:dyDescent="0.15">
      <c r="A613" t="str">
        <f t="shared" si="19"/>
        <v>-</v>
      </c>
      <c r="B613" t="s">
        <v>2893</v>
      </c>
      <c r="C613" t="s">
        <v>8804</v>
      </c>
      <c r="D613" t="s">
        <v>8770</v>
      </c>
      <c r="E613" t="s">
        <v>8784</v>
      </c>
      <c r="F613">
        <v>25</v>
      </c>
      <c r="G613">
        <v>3</v>
      </c>
      <c r="H613">
        <v>1</v>
      </c>
      <c r="I613" t="s">
        <v>8785</v>
      </c>
      <c r="L613" t="s">
        <v>8786</v>
      </c>
      <c r="N613" t="s">
        <v>8787</v>
      </c>
      <c r="O613" s="24">
        <v>0</v>
      </c>
      <c r="P613" s="20">
        <v>0</v>
      </c>
      <c r="Q613" s="21">
        <v>0</v>
      </c>
      <c r="R613" s="29">
        <v>0</v>
      </c>
      <c r="Z613" s="33" t="s">
        <v>8776</v>
      </c>
      <c r="AA613" s="21">
        <v>55</v>
      </c>
      <c r="AD613" s="20" t="s">
        <v>8788</v>
      </c>
      <c r="AJ613" s="26" t="str">
        <f t="shared" si="20"/>
        <v xml:space="preserve">|BGCOLOR(#F5F5F5):Therodian Scout|斥候|&amp;ref(Nation/C_Gold.jpg,nolink,25x25,Gold);25&amp;ref(Nation/C_Resource.jpg,nolink,25x25,Resource);3&amp;ref(Nation/C_Command.jpg,nolink,25x25,Commander Point);1|&amp;ref(Nation/R_Coast-Fort.jpg,nolink,25x25,Coastal Fortress);|||16&amp;ref(Nation/Stealthy.jpg,nolink,25x25,Stealthy (55));|
|~|&gt;|&gt;|&gt;|&gt;|&gt;|BGCOLOR(#F5F5F5):隠れるのが少し上手い斥候。人間なので海は通れない|
</v>
      </c>
    </row>
    <row r="614" spans="1:36" x14ac:dyDescent="0.15">
      <c r="A614" t="str">
        <f t="shared" si="19"/>
        <v>-</v>
      </c>
      <c r="B614" t="s">
        <v>2893</v>
      </c>
      <c r="C614" t="s">
        <v>8804</v>
      </c>
      <c r="D614" t="s">
        <v>8770</v>
      </c>
      <c r="E614" t="s">
        <v>8789</v>
      </c>
      <c r="F614">
        <v>40</v>
      </c>
      <c r="G614">
        <v>31</v>
      </c>
      <c r="H614">
        <v>1</v>
      </c>
      <c r="I614" t="s">
        <v>8785</v>
      </c>
      <c r="L614" t="s">
        <v>8770</v>
      </c>
      <c r="N614" t="s">
        <v>8790</v>
      </c>
      <c r="O614" s="24">
        <v>2</v>
      </c>
      <c r="P614" s="20">
        <v>60</v>
      </c>
      <c r="Q614" s="21">
        <v>0</v>
      </c>
      <c r="R614" s="29">
        <v>0</v>
      </c>
      <c r="Z614" s="33" t="s">
        <v>8783</v>
      </c>
      <c r="AJ614" s="26" t="str">
        <f t="shared" si="20"/>
        <v xml:space="preserve">|BGCOLOR(#F5F5F5):Therodian Commander|指揮官|&amp;ref(Nation/C_Gold.jpg,nolink,25x25,Gold);40&amp;ref(Nation/C_Resource.jpg,nolink,25x25,Resource);31&amp;ref(Nation/C_Command.jpg,nolink,25x25,Commander Point);1|&amp;ref(Nation/R_Coast-Fort.jpg,nolink,25x25,Coastal Fortress);||&amp;ref(Nation/Squad.jpg,nolink,25x25,Squad);2&amp;ref(Nation/LivingLead.jpg,nolink,25x25,Leadership);60|12|
|~|&gt;|&gt;|&gt;|&gt;|&gt;|BGCOLOR(#F5F5F5):標準的な指揮官。少々資源消費が重いが丈夫|
</v>
      </c>
    </row>
    <row r="615" spans="1:36" x14ac:dyDescent="0.15">
      <c r="A615" t="str">
        <f t="shared" si="19"/>
        <v>-</v>
      </c>
      <c r="B615" t="s">
        <v>2893</v>
      </c>
      <c r="C615" t="s">
        <v>8804</v>
      </c>
      <c r="D615" t="s">
        <v>8770</v>
      </c>
      <c r="E615" t="s">
        <v>8791</v>
      </c>
      <c r="F615">
        <v>125</v>
      </c>
      <c r="G615">
        <v>7</v>
      </c>
      <c r="H615">
        <v>2</v>
      </c>
      <c r="I615" t="s">
        <v>8785</v>
      </c>
      <c r="J615" t="s">
        <v>8765</v>
      </c>
      <c r="K615" t="s">
        <v>8765</v>
      </c>
      <c r="L615" t="s">
        <v>8779</v>
      </c>
      <c r="M615" t="s">
        <v>8766</v>
      </c>
      <c r="N615" t="s">
        <v>8792</v>
      </c>
      <c r="O615" s="24">
        <v>1</v>
      </c>
      <c r="P615" s="20" t="s">
        <v>8781</v>
      </c>
      <c r="Q615" s="20">
        <v>10</v>
      </c>
      <c r="R615" s="29">
        <v>0</v>
      </c>
      <c r="Z615" s="33" t="s">
        <v>8768</v>
      </c>
      <c r="AJ615" s="26" t="str">
        <f t="shared" si="20"/>
        <v xml:space="preserve">|BGCOLOR(#F5F5F5):Kabeiros|魔術師&amp;ref(Nation/Sacred.jpg,nolink,25x25,Sacred);|&amp;ref(Nation/C_Gold.jpg,nolink,25x25,Gold);125&amp;ref(Nation/C_Resource.jpg,nolink,25x25,Resource);7&amp;ref(Nation/C_Command.jpg,nolink,25x25,Commander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Leadership);10|14|
|~|&gt;|&gt;|&gt;|&gt;|&gt;|BGCOLOR(#F5F5F5):地などの魔法技能を持つ鍛冶師。資源を少量生産する|
</v>
      </c>
    </row>
    <row r="616" spans="1:36" x14ac:dyDescent="0.15">
      <c r="A616" t="str">
        <f t="shared" si="19"/>
        <v>-</v>
      </c>
      <c r="B616" t="s">
        <v>2893</v>
      </c>
      <c r="C616" t="s">
        <v>8804</v>
      </c>
      <c r="D616" t="s">
        <v>8770</v>
      </c>
      <c r="E616" t="s">
        <v>8794</v>
      </c>
      <c r="F616">
        <v>0</v>
      </c>
      <c r="G616">
        <v>1</v>
      </c>
      <c r="H616">
        <v>1</v>
      </c>
      <c r="I616" t="s">
        <v>8793</v>
      </c>
      <c r="L616" t="s">
        <v>8770</v>
      </c>
      <c r="N616" t="s">
        <v>8796</v>
      </c>
      <c r="O616" s="24">
        <v>2</v>
      </c>
      <c r="P616" s="20">
        <v>40</v>
      </c>
      <c r="Q616" s="20">
        <v>0</v>
      </c>
      <c r="R616" s="29">
        <v>80</v>
      </c>
      <c r="Z616" s="33" t="s">
        <v>8795</v>
      </c>
      <c r="AB616" s="21" t="s">
        <v>8801</v>
      </c>
      <c r="AD616" s="20" t="s">
        <v>8800</v>
      </c>
      <c r="AJ616" s="26" t="str">
        <f t="shared" si="20"/>
        <v xml:space="preserve">|BGCOLOR(#F5F5F5):Spectral Comander|指揮官|&amp;ref(Nation/C_Gold.jpg,nolink,25x25,Gold);0&amp;ref(Nation/C_Resource.jpg,nolink,25x25,Resource);1&amp;ref(Nation/C_Command.jpg,nolink,25x25,Commander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Fortress);&amp;ref(Nation/R_Fort.jpg,nolink,25x25,Land Fortress);）||&amp;ref(Nation/Squad.jpg,nolink,25x25,Squad);2&amp;ref(Nation/LivingLead.jpg,nolink,25x25,Leadership);40&amp;ref(Nation/UndeadLead.jpg,nolink,25x25,Undead Leadership);80|22&amp;ref(Nation/Floating.jpg,nolink,25x25,Floating);&amp;ref(Nation/Amphibian.jpg,nolink,25x25,Amphibian);|
|~|&gt;|&gt;|&gt;|&gt;|&gt;|BGCOLOR(#F5F5F5):亡霊の指揮官。アンデッドの高速な行軍に向く|
</v>
      </c>
    </row>
    <row r="617" spans="1:36" x14ac:dyDescent="0.15">
      <c r="A617" t="str">
        <f t="shared" si="19"/>
        <v>-</v>
      </c>
      <c r="B617" t="s">
        <v>2893</v>
      </c>
      <c r="C617" t="s">
        <v>8804</v>
      </c>
      <c r="D617" t="s">
        <v>8770</v>
      </c>
      <c r="E617" t="s">
        <v>8797</v>
      </c>
      <c r="F617">
        <v>0</v>
      </c>
      <c r="G617">
        <v>1</v>
      </c>
      <c r="H617">
        <v>1</v>
      </c>
      <c r="I617" t="s">
        <v>8793</v>
      </c>
      <c r="L617" t="s">
        <v>8798</v>
      </c>
      <c r="N617" t="s">
        <v>8799</v>
      </c>
      <c r="O617" s="24">
        <v>1</v>
      </c>
      <c r="P617" s="20">
        <v>10</v>
      </c>
      <c r="Q617" s="20">
        <v>0</v>
      </c>
      <c r="R617" s="29">
        <v>10</v>
      </c>
      <c r="Z617" s="33" t="s">
        <v>8795</v>
      </c>
      <c r="AB617" s="21" t="s">
        <v>8801</v>
      </c>
      <c r="AD617" s="21" t="s">
        <v>8777</v>
      </c>
      <c r="AJ617" s="26" t="str">
        <f t="shared" si="20"/>
        <v xml:space="preserve">|BGCOLOR(#F5F5F5):Spectral Philosopher|研究員|&amp;ref(Nation/C_Gold.jpg,nolink,25x25,Gold);0&amp;ref(Nation/C_Resource.jpg,nolink,25x25,Resource);1&amp;ref(Nation/C_Command.jpg,nolink,25x25,Commander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Fortress);&amp;ref(Nation/R_Fort.jpg,nolink,25x25,Land Fortress);）||&amp;ref(Nation/Squad.jpg,nolink,25x25,Squad);1&amp;ref(Nation/LivingLead.jpg,nolink,25x25,Leadership);10&amp;ref(Nation/UndeadLead.jpg,nolink,25x25,Undead Leadership);10|22&amp;ref(Nation/Floating.jpg,nolink,25x25,Floating);&amp;ref(Nation/Amphibian.jpg,nolink,25x25,Amphibian);|
|~|&gt;|&gt;|&gt;|&gt;|&gt;|BGCOLOR(#F5F5F5):Sloth天秤に傾いた州を好む特殊な亡霊研究者。魔法は持たない|
</v>
      </c>
    </row>
    <row r="618" spans="1:36" x14ac:dyDescent="0.15">
      <c r="A618" t="str">
        <f t="shared" si="19"/>
        <v>EA Therodos 指揮官 E</v>
      </c>
      <c r="B618" t="s">
        <v>2893</v>
      </c>
      <c r="C618" t="s">
        <v>8804</v>
      </c>
      <c r="D618" t="s">
        <v>8770</v>
      </c>
      <c r="E618" t="s">
        <v>8802</v>
      </c>
      <c r="F618">
        <v>0</v>
      </c>
      <c r="G618">
        <v>1</v>
      </c>
      <c r="H618">
        <v>1</v>
      </c>
      <c r="I618" t="s">
        <v>8793</v>
      </c>
      <c r="L618" t="s">
        <v>8764</v>
      </c>
      <c r="M618" t="s">
        <v>8766</v>
      </c>
      <c r="N618" t="s">
        <v>8803</v>
      </c>
      <c r="O618" s="24">
        <v>2</v>
      </c>
      <c r="P618" s="20">
        <v>40</v>
      </c>
      <c r="Q618" s="20">
        <v>0</v>
      </c>
      <c r="R618" s="29">
        <v>40</v>
      </c>
      <c r="Z618" s="33" t="s">
        <v>8795</v>
      </c>
      <c r="AB618" s="21" t="s">
        <v>8801</v>
      </c>
      <c r="AD618" s="20" t="s">
        <v>8777</v>
      </c>
      <c r="AJ618" s="26" t="str">
        <f t="shared" si="20"/>
        <v xml:space="preserve">|BGCOLOR(#F5F5F5):Ephor|聖職者&amp;ref(Nation/Sacred.jpg,nolink,25x25,Sacred);|&amp;ref(Nation/C_Gold.jpg,nolink,25x25,Gold);0&amp;ref(Nation/C_Resource.jpg,nolink,25x25,Resource);1&amp;ref(Nation/C_Command.jpg,nolink,25x25,Commander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Fortress);&amp;ref(Nation/R_Fort.jpg,nolink,25x25,Land Fortress);）||&amp;ref(Nation/Squad.jpg,nolink,25x25,Squad);2&amp;ref(Nation/LivingLead.jpg,nolink,25x25,Leadership);40&amp;ref(Nation/UndeadLead.jpg,nolink,25x25,Undead Leadership);40|22&amp;ref(Nation/Floating.jpg,nolink,25x25,Floating);&amp;ref(Nation/Amphibian.jpg,nolink,25x25,Amphibian);|
|~|&gt;|&gt;|&gt;|&gt;|&gt;|BGCOLOR(#F5F5F5):レベル1の聖職者。国の特性により亡霊召喚を行える|
</v>
      </c>
    </row>
    <row r="619" spans="1:36" x14ac:dyDescent="0.15">
      <c r="A619" t="str">
        <f t="shared" si="19"/>
        <v>EA Therodos 兵士 S</v>
      </c>
      <c r="B619" t="s">
        <v>2893</v>
      </c>
      <c r="C619" t="s">
        <v>8804</v>
      </c>
      <c r="D619" t="s">
        <v>8806</v>
      </c>
      <c r="E619" t="s">
        <v>8805</v>
      </c>
      <c r="F619">
        <v>28</v>
      </c>
      <c r="G619">
        <v>23</v>
      </c>
      <c r="H619">
        <v>36</v>
      </c>
      <c r="I619" t="s">
        <v>8772</v>
      </c>
      <c r="K619" t="s">
        <v>8765</v>
      </c>
      <c r="L619" t="s">
        <v>8807</v>
      </c>
      <c r="M619" t="s">
        <v>8766</v>
      </c>
      <c r="N619" t="s">
        <v>8808</v>
      </c>
      <c r="P619" s="20"/>
      <c r="Q619" s="20">
        <v>1</v>
      </c>
      <c r="Z619" s="33" t="s">
        <v>8783</v>
      </c>
      <c r="AD619" s="20" t="s">
        <v>8809</v>
      </c>
      <c r="AJ619" s="26" t="str">
        <f t="shared" si="20"/>
        <v xml:space="preserve">|BGCOLOR(#F5F5F5):Kourete|歩兵&amp;ref(Nation/Sacred.jpg,nolink,25x25,Sacred);|&amp;ref(Nation/C_Gold.jpg,nolink,25x25,Gold);28&amp;ref(Nation/C_Resource.jpg,nolink,25x25,Resource);23&amp;ref(Nation/C_Recruitment.jpg,nolink,25x25,Recruitment Point);36|&amp;ref(Nation/R_Capital.jpg,nolink,25x25,National Capital);|&amp;ref(Spell/P_Holy.jpg,nolink,25x25,Temple Needed);|&amp;ref(Nation/MagicLead.jpg,nolink,25x25,Magic Being);|12&amp;ref(Nation/Poor-Amphibian.jpg,nolink,25x25,Poor Amphibian);|
|~|&gt;|&gt;|&gt;|&gt;|&gt;|BGCOLOR(#F5F5F5):長剣と盾を持つ歩兵。祝福を受けると即座に狂戦状態に|
</v>
      </c>
    </row>
    <row r="620" spans="1:36" x14ac:dyDescent="0.15">
      <c r="A620" t="str">
        <f t="shared" si="19"/>
        <v>-</v>
      </c>
      <c r="B620" t="s">
        <v>2893</v>
      </c>
      <c r="C620" t="s">
        <v>8804</v>
      </c>
      <c r="D620" t="s">
        <v>8806</v>
      </c>
      <c r="E620" t="s">
        <v>8810</v>
      </c>
      <c r="F620">
        <v>10</v>
      </c>
      <c r="G620">
        <v>7</v>
      </c>
      <c r="H620">
        <v>9</v>
      </c>
      <c r="I620" t="s">
        <v>8785</v>
      </c>
      <c r="L620" t="s">
        <v>8811</v>
      </c>
      <c r="N620" t="s">
        <v>8812</v>
      </c>
      <c r="P620" s="20">
        <v>1</v>
      </c>
      <c r="Z620" s="33" t="s">
        <v>8768</v>
      </c>
      <c r="AJ620" s="26" t="str">
        <f t="shared" si="20"/>
        <v xml:space="preserve">|BGCOLOR(#F5F5F5):Therodian Archer|射手|&amp;ref(Nation/C_Gold.jpg,nolink,25x25,Gold);10&amp;ref(Nation/C_Resource.jpg,nolink,25x25,Resource);7&amp;ref(Nation/C_Recruitment.jpg,nolink,25x25,Recruitment Point);9|&amp;ref(Nation/R_Coast-Fort.jpg,nolink,25x25,Coastal Fortress);||&amp;ref(Nation/LivingLead.jpg,nolink,25x25,Living);|14|
|~|&gt;|&gt;|&gt;|&gt;|&gt;|BGCOLOR(#F5F5F5):短弓を使う弓兵。平凡な性能|
</v>
      </c>
    </row>
    <row r="621" spans="1:36" x14ac:dyDescent="0.15">
      <c r="A621" t="str">
        <f t="shared" si="19"/>
        <v>-</v>
      </c>
      <c r="B621" t="s">
        <v>2893</v>
      </c>
      <c r="C621" t="s">
        <v>8804</v>
      </c>
      <c r="D621" t="s">
        <v>8806</v>
      </c>
      <c r="E621" t="s">
        <v>8813</v>
      </c>
      <c r="F621">
        <v>10</v>
      </c>
      <c r="G621">
        <v>5</v>
      </c>
      <c r="H621">
        <v>9</v>
      </c>
      <c r="I621" t="s">
        <v>8785</v>
      </c>
      <c r="L621" t="s">
        <v>8807</v>
      </c>
      <c r="N621" t="s">
        <v>8814</v>
      </c>
      <c r="P621" s="20">
        <v>1</v>
      </c>
      <c r="Z621" s="33" t="s">
        <v>8768</v>
      </c>
      <c r="AJ621" s="26" t="str">
        <f t="shared" si="20"/>
        <v xml:space="preserve">|BGCOLOR(#F5F5F5):Therodian Peltast|歩兵|&amp;ref(Nation/C_Gold.jpg,nolink,25x25,Gold);10&amp;ref(Nation/C_Resource.jpg,nolink,25x25,Resource);5&amp;ref(Nation/C_Recruitment.jpg,nolink,25x25,Recruitment Point);9|&amp;ref(Nation/R_Coast-Fort.jpg,nolink,25x25,Coastal Fortress);||&amp;ref(Nation/LivingLead.jpg,nolink,25x25,Living);|14|
|~|&gt;|&gt;|&gt;|&gt;|&gt;|BGCOLOR(#F5F5F5):槍、投槍、盾を持つ軽歩兵。資源不足でもある程度は出せる|
</v>
      </c>
    </row>
    <row r="622" spans="1:36" x14ac:dyDescent="0.15">
      <c r="A622" t="str">
        <f t="shared" si="19"/>
        <v>-</v>
      </c>
      <c r="B622" t="s">
        <v>2893</v>
      </c>
      <c r="C622" t="s">
        <v>8804</v>
      </c>
      <c r="D622" t="s">
        <v>8806</v>
      </c>
      <c r="E622" t="s">
        <v>8815</v>
      </c>
      <c r="F622">
        <v>10</v>
      </c>
      <c r="G622">
        <v>31</v>
      </c>
      <c r="H622">
        <v>9</v>
      </c>
      <c r="I622" t="s">
        <v>8785</v>
      </c>
      <c r="L622" t="s">
        <v>8807</v>
      </c>
      <c r="N622" t="s">
        <v>8816</v>
      </c>
      <c r="P622" s="20">
        <v>1</v>
      </c>
      <c r="Z622" s="33" t="s">
        <v>8817</v>
      </c>
      <c r="AJ622" s="26" t="str">
        <f t="shared" si="20"/>
        <v xml:space="preserve">|BGCOLOR(#F5F5F5):Therodian Hoplite|歩兵|&amp;ref(Nation/C_Gold.jpg,nolink,25x25,Gold);10&amp;ref(Nation/C_Resource.jpg,nolink,25x25,Resource);31&amp;ref(Nation/C_Recruitment.jpg,nolink,25x25,Recruitment Point);9|&amp;ref(Nation/R_Coast-Fort.jpg,nolink,25x25,Coastal Fortress);||&amp;ref(Nation/LivingLead.jpg,nolink,25x25,Living);|10|
|~|&gt;|&gt;|&gt;|&gt;|&gt;|BGCOLOR(#F5F5F5):長槍と盾を持つ重歩兵。丈夫だが量産は困難|
</v>
      </c>
    </row>
    <row r="623" spans="1:36" x14ac:dyDescent="0.15">
      <c r="A623" t="str">
        <f t="shared" si="19"/>
        <v>-</v>
      </c>
      <c r="B623" t="s">
        <v>2893</v>
      </c>
      <c r="C623" t="s">
        <v>8804</v>
      </c>
      <c r="D623" t="s">
        <v>8806</v>
      </c>
      <c r="E623" t="s">
        <v>8818</v>
      </c>
      <c r="F623">
        <v>20</v>
      </c>
      <c r="G623">
        <v>23</v>
      </c>
      <c r="H623">
        <v>23</v>
      </c>
      <c r="I623" t="s">
        <v>8785</v>
      </c>
      <c r="K623" t="s">
        <v>8765</v>
      </c>
      <c r="L623" t="s">
        <v>8807</v>
      </c>
      <c r="M623" t="s">
        <v>8766</v>
      </c>
      <c r="N623" t="s">
        <v>8828</v>
      </c>
      <c r="P623" s="20">
        <v>1</v>
      </c>
      <c r="Z623" s="33" t="s">
        <v>8783</v>
      </c>
      <c r="AJ623" s="26" t="str">
        <f t="shared" si="20"/>
        <v xml:space="preserve">|BGCOLOR(#F5F5F5):Korybant|歩兵&amp;ref(Nation/Sacred.jpg,nolink,25x25,Sacred);|&amp;ref(Nation/C_Gold.jpg,nolink,25x25,Gold);20&amp;ref(Nation/C_Resource.jpg,nolink,25x25,Resource);23&amp;ref(Nation/C_Recruitment.jpg,nolink,25x25,Recruitment Point);23|&amp;ref(Nation/R_Coast-Fort.jpg,nolink,25x25,Coastal Fortress);|&amp;ref(Spell/P_Holy.jpg,nolink,25x25,Temple Needed);|&amp;ref(Nation/LivingLead.jpg,nolink,25x25,Living);|12|
|~|&gt;|&gt;|&gt;|&gt;|&gt;|BGCOLOR(#F5F5F5):小剣と盾を持つ歩兵。効果は落ちるが祝福時の狂戦状態は共通|
</v>
      </c>
    </row>
    <row r="624" spans="1:36" x14ac:dyDescent="0.15">
      <c r="A624" t="str">
        <f t="shared" si="19"/>
        <v>-</v>
      </c>
      <c r="B624" t="s">
        <v>2893</v>
      </c>
      <c r="C624" t="s">
        <v>8804</v>
      </c>
      <c r="D624" t="s">
        <v>8806</v>
      </c>
      <c r="E624" t="s">
        <v>8819</v>
      </c>
      <c r="F624">
        <v>0</v>
      </c>
      <c r="G624">
        <v>1</v>
      </c>
      <c r="H624">
        <v>17</v>
      </c>
      <c r="I624" t="s">
        <v>8793</v>
      </c>
      <c r="L624" t="s">
        <v>8811</v>
      </c>
      <c r="N624" t="s">
        <v>8820</v>
      </c>
      <c r="P624" s="20"/>
      <c r="R624" s="29">
        <v>1</v>
      </c>
      <c r="Z624" s="33" t="s">
        <v>8821</v>
      </c>
      <c r="AB624" s="21" t="s">
        <v>8801</v>
      </c>
      <c r="AD624" s="21" t="s">
        <v>8777</v>
      </c>
      <c r="AJ624" s="26" t="str">
        <f t="shared" si="20"/>
        <v xml:space="preserve">|BGCOLOR(#F5F5F5):Spectral Archer|射手|&amp;ref(Nation/C_Gold.jpg,nolink,25x25,Gold);0&amp;ref(Nation/C_Resource.jpg,nolink,25x25,Resource);1&amp;ref(Nation/C_Recruitment.jpg,nolink,25x25,Recruitment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Fortress);）||&amp;ref(Nation/UndeadLead.jpg,nolink,25x25,Undead/Demon);|20&amp;ref(Nation/Floating.jpg,nolink,25x25,Floating);&amp;ref(Nation/Amphibian.jpg,nolink,25x25,Amphibian);|
|~|&gt;|&gt;|&gt;|&gt;|&gt;|BGCOLOR(#F5F5F5):亡霊の弓兵。海中でも嵐でも撃てるが抵抗される矢を放つ|
</v>
      </c>
    </row>
    <row r="625" spans="1:36" x14ac:dyDescent="0.15">
      <c r="A625" t="str">
        <f t="shared" si="19"/>
        <v>-</v>
      </c>
      <c r="B625" t="s">
        <v>2893</v>
      </c>
      <c r="C625" t="s">
        <v>8804</v>
      </c>
      <c r="D625" t="s">
        <v>8806</v>
      </c>
      <c r="E625" t="s">
        <v>8822</v>
      </c>
      <c r="F625">
        <v>0</v>
      </c>
      <c r="G625">
        <v>1</v>
      </c>
      <c r="H625">
        <v>17</v>
      </c>
      <c r="I625" t="s">
        <v>8793</v>
      </c>
      <c r="L625" t="s">
        <v>8807</v>
      </c>
      <c r="N625" t="s">
        <v>8823</v>
      </c>
      <c r="R625" s="29">
        <v>1</v>
      </c>
      <c r="Z625" s="33" t="s">
        <v>8821</v>
      </c>
      <c r="AB625" s="21" t="s">
        <v>8801</v>
      </c>
      <c r="AD625" s="21" t="s">
        <v>8800</v>
      </c>
      <c r="AJ625" s="26" t="str">
        <f t="shared" si="20"/>
        <v xml:space="preserve">|BGCOLOR(#F5F5F5):Spectral Peltast|歩兵|&amp;ref(Nation/C_Gold.jpg,nolink,25x25,Gold);0&amp;ref(Nation/C_Resource.jpg,nolink,25x25,Resource);1&amp;ref(Nation/C_Recruitment.jpg,nolink,25x25,Recruitment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Fortress);）||&amp;ref(Nation/UndeadLead.jpg,nolink,25x25,Undead/Demon);|20&amp;ref(Nation/Floating.jpg,nolink,25x25,Floating);&amp;ref(Nation/Amphibian.jpg,nolink,25x25,Amphibian);|
|~|&gt;|&gt;|&gt;|&gt;|&gt;|BGCOLOR(#F5F5F5):槍、投槍、盾を持つ亡霊。霊体のため魔法攻撃以外にはよく耐える|
</v>
      </c>
    </row>
    <row r="626" spans="1:36" x14ac:dyDescent="0.15">
      <c r="A626" t="str">
        <f t="shared" si="19"/>
        <v>-</v>
      </c>
      <c r="B626" t="s">
        <v>2893</v>
      </c>
      <c r="C626" t="s">
        <v>8804</v>
      </c>
      <c r="D626" t="s">
        <v>8806</v>
      </c>
      <c r="E626" t="s">
        <v>8824</v>
      </c>
      <c r="F626">
        <v>0</v>
      </c>
      <c r="G626">
        <v>1</v>
      </c>
      <c r="H626">
        <v>17</v>
      </c>
      <c r="I626" t="s">
        <v>8793</v>
      </c>
      <c r="L626" t="s">
        <v>8807</v>
      </c>
      <c r="N626" t="s">
        <v>8825</v>
      </c>
      <c r="R626" s="29">
        <v>1</v>
      </c>
      <c r="Z626" s="33" t="s">
        <v>8821</v>
      </c>
      <c r="AB626" s="21" t="s">
        <v>8801</v>
      </c>
      <c r="AD626" s="21" t="s">
        <v>8800</v>
      </c>
      <c r="AJ626" s="26" t="str">
        <f t="shared" si="20"/>
        <v xml:space="preserve">|BGCOLOR(#F5F5F5):Spectral Hoplite|歩兵|&amp;ref(Nation/C_Gold.jpg,nolink,25x25,Gold);0&amp;ref(Nation/C_Resource.jpg,nolink,25x25,Resource);1&amp;ref(Nation/C_Recruitment.jpg,nolink,25x25,Recruitment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Fortress);）||&amp;ref(Nation/UndeadLead.jpg,nolink,25x25,Undead/Demon);|20&amp;ref(Nation/Floating.jpg,nolink,25x25,Floating);&amp;ref(Nation/Amphibian.jpg,nolink,25x25,Amphibian);|
|~|&gt;|&gt;|&gt;|&gt;|&gt;|BGCOLOR(#F5F5F5):長槍と盾を持つ亡霊。防具はないがHP自体が高くなっている|
</v>
      </c>
    </row>
    <row r="627" spans="1:36" x14ac:dyDescent="0.15">
      <c r="A627" t="str">
        <f t="shared" si="19"/>
        <v>EA Therodos 兵士 E</v>
      </c>
      <c r="B627" t="s">
        <v>2893</v>
      </c>
      <c r="C627" t="s">
        <v>8804</v>
      </c>
      <c r="D627" t="s">
        <v>8806</v>
      </c>
      <c r="E627" t="s">
        <v>8826</v>
      </c>
      <c r="F627">
        <v>0</v>
      </c>
      <c r="G627">
        <v>1</v>
      </c>
      <c r="H627">
        <v>17</v>
      </c>
      <c r="I627" t="s">
        <v>8793</v>
      </c>
      <c r="K627" t="s">
        <v>8765</v>
      </c>
      <c r="L627" t="s">
        <v>8807</v>
      </c>
      <c r="M627" t="s">
        <v>8766</v>
      </c>
      <c r="N627" t="s">
        <v>8827</v>
      </c>
      <c r="R627" s="29">
        <v>1</v>
      </c>
      <c r="Z627" s="33" t="s">
        <v>8821</v>
      </c>
      <c r="AB627" s="20" t="s">
        <v>8801</v>
      </c>
      <c r="AD627" s="21" t="s">
        <v>8800</v>
      </c>
      <c r="AJ627" s="26" t="str">
        <f t="shared" si="20"/>
        <v xml:space="preserve">|BGCOLOR(#F5F5F5):Spectral Kourete|歩兵&amp;ref(Nation/Sacred.jpg,nolink,25x25,Sacred);|&amp;ref(Nation/C_Gold.jpg,nolink,25x25,Gold);0&amp;ref(Nation/C_Resource.jpg,nolink,25x25,Resource);1&amp;ref(Nation/C_Recruitment.jpg,nolink,25x25,Recruitment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Fortress);&amp;ref(Nation/R_Fort.jpg,nolink,25x25,Land Fortress);）|&amp;ref(Spell/P_Holy.jpg,nolink,25x25,Temple Needed);|&amp;ref(Nation/UndeadLead.jpg,nolink,25x25,Undead/Demon);|20&amp;ref(Nation/Floating.jpg,nolink,25x25,Floating);&amp;ref(Nation/Amphibian.jpg,nolink,25x25,Amphibian);|
|~|&gt;|&gt;|&gt;|&gt;|&gt;|BGCOLOR(#F5F5F5):長剣と盾を持つ亡霊。性質は生前同様だがこちらは海中も平気|
</v>
      </c>
    </row>
    <row r="628" spans="1:36" x14ac:dyDescent="0.15">
      <c r="A628" t="str">
        <f t="shared" si="19"/>
        <v>MA Arcoscephale 指揮官 S</v>
      </c>
      <c r="B628" t="s">
        <v>8904</v>
      </c>
      <c r="C628" t="s">
        <v>8903</v>
      </c>
      <c r="D628" t="s">
        <v>8906</v>
      </c>
      <c r="E628" t="s">
        <v>8897</v>
      </c>
      <c r="F628">
        <v>25</v>
      </c>
      <c r="G628">
        <v>5</v>
      </c>
      <c r="H628">
        <v>1</v>
      </c>
      <c r="I628" t="s">
        <v>8898</v>
      </c>
      <c r="L628" t="s">
        <v>8899</v>
      </c>
      <c r="N628" t="s">
        <v>8900</v>
      </c>
      <c r="O628" s="24">
        <v>0</v>
      </c>
      <c r="P628" s="21">
        <v>0</v>
      </c>
      <c r="Q628" s="21">
        <v>0</v>
      </c>
      <c r="R628" s="29">
        <v>0</v>
      </c>
      <c r="Z628" s="33" t="s">
        <v>8901</v>
      </c>
      <c r="AE628" s="21" t="s">
        <v>8902</v>
      </c>
      <c r="AJ628" s="26" t="str">
        <f t="shared" si="20"/>
        <v xml:space="preserve">|BGCOLOR(#F5F5F5):Scout|斥候|&amp;ref(Nation/C_Gold.jpg,nolink,25x25,Gold);25&amp;ref(Nation/C_Resource.jpg,nolink,25x25,Resource);5&amp;ref(Nation/C_Command.jpg,nolink,25x25,Commander Point);1|&amp;ref(Nation/R_Fort.jpg,nolink,25x25,Land Fortress);|||16&amp;ref(Nation/Forest-Survival.jpg,nolink,25x25,Forest Survival);&amp;ref(Nation/Mountain-Survival.jpg,nolink,25x25,Mountain Survival);|
|~|&gt;|&gt;|&gt;|&gt;|&gt;|BGCOLOR(#F5F5F5):ほぼ標準通りの斥候。敵地の偵察を担う|
</v>
      </c>
    </row>
    <row r="629" spans="1:36" x14ac:dyDescent="0.15">
      <c r="A629" t="str">
        <f t="shared" si="19"/>
        <v>-</v>
      </c>
      <c r="B629" t="s">
        <v>8904</v>
      </c>
      <c r="C629" t="s">
        <v>8903</v>
      </c>
      <c r="D629" t="s">
        <v>8906</v>
      </c>
      <c r="E629" t="s">
        <v>8905</v>
      </c>
      <c r="F629">
        <v>50</v>
      </c>
      <c r="G629">
        <v>8</v>
      </c>
      <c r="H629">
        <v>1</v>
      </c>
      <c r="I629" t="s">
        <v>8898</v>
      </c>
      <c r="L629" t="s">
        <v>8906</v>
      </c>
      <c r="N629" t="s">
        <v>8908</v>
      </c>
      <c r="O629" s="24">
        <v>2</v>
      </c>
      <c r="P629" s="21">
        <v>60</v>
      </c>
      <c r="Q629" s="21">
        <v>0</v>
      </c>
      <c r="R629" s="29">
        <v>0</v>
      </c>
      <c r="Z629" s="33" t="s">
        <v>8907</v>
      </c>
      <c r="AJ629" s="26" t="str">
        <f t="shared" si="20"/>
        <v xml:space="preserve">|BGCOLOR(#F5F5F5):Mounted Commander|指揮官|&amp;ref(Nation/C_Gold.jpg,nolink,25x25,Gold);50&amp;ref(Nation/C_Resource.jpg,nolink,25x25,Resource);8&amp;ref(Nation/C_Command.jpg,nolink,25x25,Commander Point);1|&amp;ref(Nation/R_Fort.jpg,nolink,25x25,Land Fortress);||&amp;ref(Nation/Squad.jpg,nolink,25x25,Squad);2&amp;ref(Nation/LivingLead.jpg,nolink,25x25,Leadership);60|22|
|~|&gt;|&gt;|&gt;|&gt;|&gt;|BGCOLOR(#F5F5F5):騎乗した指揮官。戦車隊や軍用象の高速な行軍に適する|
</v>
      </c>
    </row>
    <row r="630" spans="1:36" x14ac:dyDescent="0.15">
      <c r="A630" t="str">
        <f t="shared" si="19"/>
        <v>-</v>
      </c>
      <c r="B630" t="s">
        <v>8904</v>
      </c>
      <c r="C630" t="s">
        <v>8903</v>
      </c>
      <c r="D630" t="s">
        <v>8906</v>
      </c>
      <c r="E630" t="s">
        <v>8909</v>
      </c>
      <c r="F630">
        <v>75</v>
      </c>
      <c r="G630">
        <v>31</v>
      </c>
      <c r="H630">
        <v>1</v>
      </c>
      <c r="I630" t="s">
        <v>8898</v>
      </c>
      <c r="L630" t="s">
        <v>8906</v>
      </c>
      <c r="N630" t="s">
        <v>8910</v>
      </c>
      <c r="O630" s="24">
        <v>3</v>
      </c>
      <c r="P630" s="21">
        <v>80</v>
      </c>
      <c r="Q630" s="21">
        <v>0</v>
      </c>
      <c r="R630" s="29">
        <v>0</v>
      </c>
      <c r="Z630" s="33" t="s">
        <v>8911</v>
      </c>
      <c r="AJ630" s="26" t="str">
        <f t="shared" si="20"/>
        <v xml:space="preserve">|BGCOLOR(#F5F5F5):Hoplite Commander|指揮官|&amp;ref(Nation/C_Gold.jpg,nolink,25x25,Gold);75&amp;ref(Nation/C_Resource.jpg,nolink,25x25,Resource);31&amp;ref(Nation/C_Command.jpg,nolink,25x25,Commander Point);1|&amp;ref(Nation/R_Fort.jpg,nolink,25x25,Land Fortress);||&amp;ref(Nation/Squad.jpg,nolink,25x25,Squad);3&amp;ref(Nation/LivingLead.jpg,nolink,25x25,Leadership);80|14|
|~|&gt;|&gt;|&gt;|&gt;|&gt;|BGCOLOR(#F5F5F5):上位指揮官その一。こちらはやや重装備|
</v>
      </c>
    </row>
    <row r="631" spans="1:36" x14ac:dyDescent="0.15">
      <c r="A631" t="str">
        <f t="shared" si="19"/>
        <v>-</v>
      </c>
      <c r="B631" t="s">
        <v>8904</v>
      </c>
      <c r="C631" t="s">
        <v>8903</v>
      </c>
      <c r="D631" t="s">
        <v>8906</v>
      </c>
      <c r="E631" t="s">
        <v>8912</v>
      </c>
      <c r="F631">
        <v>70</v>
      </c>
      <c r="G631">
        <v>25</v>
      </c>
      <c r="H631">
        <v>1</v>
      </c>
      <c r="I631" t="s">
        <v>8898</v>
      </c>
      <c r="L631" t="s">
        <v>8906</v>
      </c>
      <c r="N631" t="s">
        <v>8913</v>
      </c>
      <c r="O631" s="24">
        <v>3</v>
      </c>
      <c r="P631" s="20">
        <v>80</v>
      </c>
      <c r="Q631" s="20">
        <v>0</v>
      </c>
      <c r="R631" s="29">
        <v>0</v>
      </c>
      <c r="Z631" s="33" t="s">
        <v>8901</v>
      </c>
      <c r="AJ631" s="26" t="str">
        <f t="shared" si="20"/>
        <v xml:space="preserve">|BGCOLOR(#F5F5F5):Hypaspist Commander|指揮官|&amp;ref(Nation/C_Gold.jpg,nolink,25x25,Gold);70&amp;ref(Nation/C_Resource.jpg,nolink,25x25,Resource);25&amp;ref(Nation/C_Command.jpg,nolink,25x25,Commander Point);1|&amp;ref(Nation/R_Fort.jpg,nolink,25x25,Land Fortress);||&amp;ref(Nation/Squad.jpg,nolink,25x25,Squad);3&amp;ref(Nation/LivingLead.jpg,nolink,25x25,Leadership);80|16|
|~|&gt;|&gt;|&gt;|&gt;|&gt;|BGCOLOR(#F5F5F5):上位指揮官その二。こちらは少しだけ行軍が早い|
</v>
      </c>
    </row>
    <row r="632" spans="1:36" x14ac:dyDescent="0.15">
      <c r="A632" t="str">
        <f t="shared" si="19"/>
        <v>-</v>
      </c>
      <c r="B632" t="s">
        <v>8904</v>
      </c>
      <c r="C632" t="s">
        <v>8903</v>
      </c>
      <c r="D632" t="s">
        <v>8906</v>
      </c>
      <c r="E632" t="s">
        <v>8914</v>
      </c>
      <c r="F632">
        <v>110</v>
      </c>
      <c r="G632">
        <v>30</v>
      </c>
      <c r="H632">
        <v>2</v>
      </c>
      <c r="I632" t="s">
        <v>8898</v>
      </c>
      <c r="L632" t="s">
        <v>8906</v>
      </c>
      <c r="N632" t="s">
        <v>8915</v>
      </c>
      <c r="O632" s="24">
        <v>4</v>
      </c>
      <c r="P632" s="20">
        <v>120</v>
      </c>
      <c r="Q632" s="20">
        <v>0</v>
      </c>
      <c r="R632" s="29">
        <v>0</v>
      </c>
      <c r="Z632" s="33" t="s">
        <v>8916</v>
      </c>
      <c r="AJ632" s="26" t="str">
        <f t="shared" si="20"/>
        <v xml:space="preserve">|BGCOLOR(#F5F5F5):Strategos|指揮官|&amp;ref(Nation/C_Gold.jpg,nolink,25x25,Gold);110&amp;ref(Nation/C_Resource.jpg,nolink,25x25,Resource);30&amp;ref(Nation/C_Command.jpg,nolink,25x25,Commander Point);2|&amp;ref(Nation/R_Fort.jpg,nolink,25x25,Land Fortress);||&amp;ref(Nation/Squad.jpg,nolink,25x25,Squad);4&amp;ref(Nation/LivingLead.jpg,nolink,25x25,Leadership);120|10|
|~|&gt;|&gt;|&gt;|&gt;|&gt;|BGCOLOR(#F5F5F5):最上位指揮官。高齢と装備重量でやや鈍足|
</v>
      </c>
    </row>
    <row r="633" spans="1:36" x14ac:dyDescent="0.15">
      <c r="A633" t="str">
        <f t="shared" si="19"/>
        <v>-</v>
      </c>
      <c r="B633" t="s">
        <v>8904</v>
      </c>
      <c r="C633" t="s">
        <v>8903</v>
      </c>
      <c r="D633" t="s">
        <v>8906</v>
      </c>
      <c r="E633" t="s">
        <v>10665</v>
      </c>
      <c r="F633">
        <v>110</v>
      </c>
      <c r="G633">
        <v>1</v>
      </c>
      <c r="H633">
        <v>2</v>
      </c>
      <c r="I633" t="s">
        <v>6955</v>
      </c>
      <c r="J633" t="s">
        <v>8917</v>
      </c>
      <c r="K633" t="s">
        <v>8918</v>
      </c>
      <c r="L633" t="s">
        <v>8920</v>
      </c>
      <c r="M633" t="s">
        <v>8919</v>
      </c>
      <c r="N633" t="s">
        <v>10666</v>
      </c>
      <c r="O633" s="24">
        <v>1</v>
      </c>
      <c r="P633" s="20">
        <v>10</v>
      </c>
      <c r="Q633" s="20">
        <v>5</v>
      </c>
      <c r="R633" s="29">
        <v>0</v>
      </c>
      <c r="Z633" s="33" t="s">
        <v>8901</v>
      </c>
      <c r="AJ633" s="26" t="str">
        <f t="shared" si="20"/>
        <v xml:space="preserve">|BGCOLOR(#F5F5F5):Hiereia|聖職者&amp;ref(Nation/Sacred.jpg,nolink,25x25,Sacred);|&amp;ref(Nation/C_Gold.jpg,nolink,25x25,Gold);110&amp;ref(Nation/C_Resource.jpg,nolink,25x25,Resource);1&amp;ref(Nation/C_Command.jpg,nolink,25x25,Commander Point);2|&amp;ref(Nation/R_Fort.jpg,nolink,25x25,Land Fortress);&amp;ref(Nation/R_Foreign.jpg,nolink,25x25,Non-Fort Land);|&amp;ref(Spell/P_Research.jpg,nolink,25x25,Lab Needed);&amp;ref(Spell/P_Holy.jpg,nolink,25x25,Temple Needed);|&amp;ref(Nation/Squad.jpg,nolink,25x25,Squad);1&amp;ref(Nation/LivingLead.jpg,nolink,25x25,Leadership);10&amp;ref(Nation/MagicLead.jpg,nolink,25x25,Magic Leadership);5|16|
|~|&gt;|&gt;|&gt;|&gt;|&gt;|BGCOLOR(#F5F5F5):レベル1の聖職者。緑魔法とHealer技能も持つ|
</v>
      </c>
    </row>
    <row r="634" spans="1:36" x14ac:dyDescent="0.15">
      <c r="A634" t="str">
        <f t="shared" si="19"/>
        <v>-</v>
      </c>
      <c r="B634" t="s">
        <v>2954</v>
      </c>
      <c r="C634" t="s">
        <v>2955</v>
      </c>
      <c r="D634" t="s">
        <v>3119</v>
      </c>
      <c r="E634" t="s">
        <v>10667</v>
      </c>
      <c r="F634">
        <v>165</v>
      </c>
      <c r="G634">
        <v>1</v>
      </c>
      <c r="H634">
        <v>2</v>
      </c>
      <c r="I634" t="s">
        <v>10668</v>
      </c>
      <c r="J634" t="s">
        <v>10669</v>
      </c>
      <c r="K634" t="s">
        <v>10669</v>
      </c>
      <c r="L634" t="s">
        <v>10670</v>
      </c>
      <c r="M634" t="s">
        <v>10671</v>
      </c>
      <c r="N634" t="s">
        <v>10672</v>
      </c>
      <c r="O634" s="24">
        <v>2</v>
      </c>
      <c r="P634" s="20">
        <v>40</v>
      </c>
      <c r="Q634" s="20">
        <v>5</v>
      </c>
      <c r="R634" s="29">
        <v>0</v>
      </c>
      <c r="Z634" s="33" t="s">
        <v>10673</v>
      </c>
      <c r="AJ634" s="26" t="str">
        <f t="shared" si="20"/>
        <v xml:space="preserve">|BGCOLOR(#F5F5F5):Archousa|聖職者&amp;ref(Nation/Sacred.jpg,nolink,25x25,Sacred);|&amp;ref(Nation/C_Gold.jpg,nolink,25x25,Gold);165&amp;ref(Nation/C_Resource.jpg,nolink,25x25,Resource);1&amp;ref(Nation/C_Command.jpg,nolink,25x25,Commander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Leadership);5|16|
|~|&gt;|&gt;|&gt;|&gt;|&gt;|BGCOLOR(#F5F5F5):レベル2の聖職者。緑魔法と非常に優秀なHealer技能も持つ|
</v>
      </c>
    </row>
    <row r="635" spans="1:36" x14ac:dyDescent="0.15">
      <c r="A635" t="str">
        <f t="shared" ref="A635:A638" si="21">IF(D635&lt;&gt;D634,B635&amp;" "&amp;C635&amp;" "&amp;D635&amp;" S",IF(D635&lt;&gt;D636,B635&amp;" "&amp;C635&amp;" "&amp;D635&amp;" E","-"))</f>
        <v>-</v>
      </c>
      <c r="B635" t="s">
        <v>8904</v>
      </c>
      <c r="C635" t="s">
        <v>8903</v>
      </c>
      <c r="D635" t="s">
        <v>8906</v>
      </c>
      <c r="E635" t="s">
        <v>8921</v>
      </c>
      <c r="F635">
        <v>135</v>
      </c>
      <c r="G635">
        <v>1</v>
      </c>
      <c r="H635">
        <v>2</v>
      </c>
      <c r="I635" t="s">
        <v>8898</v>
      </c>
      <c r="J635" t="s">
        <v>8917</v>
      </c>
      <c r="L635" t="s">
        <v>8922</v>
      </c>
      <c r="N635" t="s">
        <v>8923</v>
      </c>
      <c r="O635" s="24">
        <v>1</v>
      </c>
      <c r="P635" s="20" t="s">
        <v>8926</v>
      </c>
      <c r="Q635" s="21" t="s">
        <v>8924</v>
      </c>
      <c r="R635" s="29">
        <v>0</v>
      </c>
      <c r="Z635" s="33" t="s">
        <v>8901</v>
      </c>
      <c r="AJ635" s="26" t="str">
        <f t="shared" si="20"/>
        <v xml:space="preserve">|BGCOLOR(#F5F5F5):Mystic|魔術師|&amp;ref(Nation/C_Gold.jpg,nolink,25x25,Gold);135&amp;ref(Nation/C_Resource.jpg,nolink,25x25,Resource);1&amp;ref(Nation/C_Command.jpg,nolink,25x25,Commander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Leadership);15+|16|
|~|&gt;|&gt;|&gt;|&gt;|&gt;|BGCOLOR(#F5F5F5):星を中心に幅広い魔法技能を持つ。研究が得意|
</v>
      </c>
    </row>
    <row r="636" spans="1:36" x14ac:dyDescent="0.15">
      <c r="A636" t="str">
        <f t="shared" si="21"/>
        <v>MA Arcoscephale 指揮官 E</v>
      </c>
      <c r="B636" t="s">
        <v>8904</v>
      </c>
      <c r="C636" t="s">
        <v>8903</v>
      </c>
      <c r="D636" t="s">
        <v>8906</v>
      </c>
      <c r="E636" t="s">
        <v>8927</v>
      </c>
      <c r="F636">
        <v>195</v>
      </c>
      <c r="G636">
        <v>1</v>
      </c>
      <c r="H636">
        <v>4</v>
      </c>
      <c r="I636" t="s">
        <v>8928</v>
      </c>
      <c r="J636" t="s">
        <v>8917</v>
      </c>
      <c r="L636" t="s">
        <v>8922</v>
      </c>
      <c r="N636" t="s">
        <v>8929</v>
      </c>
      <c r="O636" s="24">
        <v>1</v>
      </c>
      <c r="P636" s="21" t="s">
        <v>8926</v>
      </c>
      <c r="Q636" s="20" t="s">
        <v>8930</v>
      </c>
      <c r="R636" s="29">
        <v>0</v>
      </c>
      <c r="Z636" s="33" t="s">
        <v>8911</v>
      </c>
      <c r="AJ636" s="26" t="str">
        <f t="shared" si="20"/>
        <v xml:space="preserve">|BGCOLOR(#F5F5F5):Astrologer|魔術師|&amp;ref(Nation/C_Gold.jpg,nolink,25x25,Gold);195&amp;ref(Nation/C_Resource.jpg,nolink,25x25,Resource);1&amp;ref(Nation/C_Command.jpg,nolink,25x25,Commander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Leadership);35+|14|
|~|&gt;|&gt;|&gt;|&gt;|&gt;|BGCOLOR(#F5F5F5):星などの魔法技能を持つ。優れた占師でもある|
</v>
      </c>
    </row>
    <row r="637" spans="1:36" x14ac:dyDescent="0.15">
      <c r="A637" t="str">
        <f t="shared" si="21"/>
        <v>MA Arcoscephale 兵士 S</v>
      </c>
      <c r="B637" t="s">
        <v>8904</v>
      </c>
      <c r="C637" t="s">
        <v>8903</v>
      </c>
      <c r="D637" t="s">
        <v>8954</v>
      </c>
      <c r="E637" t="s">
        <v>8931</v>
      </c>
      <c r="F637">
        <v>7</v>
      </c>
      <c r="G637">
        <v>2</v>
      </c>
      <c r="H637">
        <v>3</v>
      </c>
      <c r="I637" t="s">
        <v>8898</v>
      </c>
      <c r="L637" t="s">
        <v>8932</v>
      </c>
      <c r="N637" t="s">
        <v>8933</v>
      </c>
      <c r="P637" s="20">
        <v>1</v>
      </c>
      <c r="Z637" s="33" t="s">
        <v>8934</v>
      </c>
      <c r="AJ637" s="26" t="str">
        <f t="shared" si="20"/>
        <v xml:space="preserve">|BGCOLOR(#F5F5F5):Slinger|射手|&amp;ref(Nation/C_Gold.jpg,nolink,25x25,Gold);7&amp;ref(Nation/C_Resource.jpg,nolink,25x25,Resource);2&amp;ref(Nation/C_Recruitment.jpg,nolink,25x25,Recruitment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v>
      </c>
    </row>
    <row r="638" spans="1:36" x14ac:dyDescent="0.15">
      <c r="A638" t="str">
        <f t="shared" si="21"/>
        <v>-</v>
      </c>
      <c r="B638" t="s">
        <v>8904</v>
      </c>
      <c r="C638" t="s">
        <v>8903</v>
      </c>
      <c r="D638" t="s">
        <v>8954</v>
      </c>
      <c r="E638" t="s">
        <v>8935</v>
      </c>
      <c r="F638">
        <v>10</v>
      </c>
      <c r="G638">
        <v>5</v>
      </c>
      <c r="H638">
        <v>9</v>
      </c>
      <c r="I638" t="s">
        <v>8898</v>
      </c>
      <c r="L638" t="s">
        <v>8936</v>
      </c>
      <c r="N638" t="s">
        <v>8938</v>
      </c>
      <c r="P638" s="20">
        <v>1</v>
      </c>
      <c r="Z638" s="33" t="s">
        <v>8911</v>
      </c>
      <c r="AJ638" s="26" t="str">
        <f t="shared" si="20"/>
        <v xml:space="preserve">|BGCOLOR(#F5F5F5):Peltast|歩兵|&amp;ref(Nation/C_Gold.jpg,nolink,25x25,Gold);10&amp;ref(Nation/C_Resource.jpg,nolink,25x25,Resource);5&amp;ref(Nation/C_Recruitment.jpg,nolink,25x25,Recruitment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|~|&gt;|&gt;|&gt;|&gt;|&gt;|BGCOLOR(#F5F5F5):槍、投槍、盾を持つ軽歩兵。数を並べやすく牽制もできる|
</v>
      </c>
    </row>
    <row r="639" spans="1:36" x14ac:dyDescent="0.15">
      <c r="A639" t="str">
        <f t="shared" ref="A639:A699" si="22">IF(D639&lt;&gt;D638,B639&amp;" "&amp;C639&amp;" "&amp;D639&amp;" S",IF(D639&lt;&gt;D640,B639&amp;" "&amp;C639&amp;" "&amp;D639&amp;" E","-"))</f>
        <v>-</v>
      </c>
      <c r="B639" t="s">
        <v>8904</v>
      </c>
      <c r="C639" t="s">
        <v>8903</v>
      </c>
      <c r="D639" t="s">
        <v>8954</v>
      </c>
      <c r="E639" t="s">
        <v>8937</v>
      </c>
      <c r="F639">
        <v>10</v>
      </c>
      <c r="G639">
        <v>8</v>
      </c>
      <c r="H639">
        <v>9</v>
      </c>
      <c r="I639" t="s">
        <v>8898</v>
      </c>
      <c r="L639" t="s">
        <v>8936</v>
      </c>
      <c r="N639" t="s">
        <v>8940</v>
      </c>
      <c r="P639" s="21">
        <v>1</v>
      </c>
      <c r="Z639" s="33" t="s">
        <v>8911</v>
      </c>
      <c r="AJ639" s="26" t="str">
        <f t="shared" si="20"/>
        <v xml:space="preserve">|BGCOLOR(#F5F5F5):Cardaces|歩兵|&amp;ref(Nation/C_Gold.jpg,nolink,25x25,Gold);10&amp;ref(Nation/C_Resource.jpg,nolink,25x25,Resource);8&amp;ref(Nation/C_Recruitment.jpg,nolink,25x25,Recruitment Point);9|&amp;ref(Nation/R_Fort.jpg,nolink,25x25,Land Fortress);||&amp;ref(Nation/LivingLead.jpg,nolink,25x25,Living);|14|
|~|&gt;|&gt;|&gt;|&gt;|&gt;|BGCOLOR(#F5F5F5):槍、盾を持つ軽歩兵。より密度の高い隊列を組める|
</v>
      </c>
    </row>
    <row r="640" spans="1:36" x14ac:dyDescent="0.15">
      <c r="A640" t="str">
        <f t="shared" si="22"/>
        <v>-</v>
      </c>
      <c r="B640" t="s">
        <v>8904</v>
      </c>
      <c r="C640" t="s">
        <v>8903</v>
      </c>
      <c r="D640" t="s">
        <v>8954</v>
      </c>
      <c r="E640" t="s">
        <v>8941</v>
      </c>
      <c r="F640">
        <v>13</v>
      </c>
      <c r="G640">
        <v>31</v>
      </c>
      <c r="H640">
        <v>16</v>
      </c>
      <c r="I640" t="s">
        <v>8898</v>
      </c>
      <c r="L640" t="s">
        <v>8936</v>
      </c>
      <c r="N640" t="s">
        <v>8942</v>
      </c>
      <c r="P640" s="20">
        <v>1</v>
      </c>
      <c r="Z640" s="33" t="s">
        <v>8934</v>
      </c>
      <c r="AJ640" s="26" t="str">
        <f t="shared" si="20"/>
        <v xml:space="preserve">|BGCOLOR(#F5F5F5):Hoplite|歩兵|&amp;ref(Nation/C_Gold.jpg,nolink,25x25,Gold);13&amp;ref(Nation/C_Resource.jpg,nolink,25x25,Resource);31&amp;ref(Nation/C_Recruitment.jpg,nolink,25x25,Recruitment Point);16|&amp;ref(Nation/R_Fort.jpg,nolink,25x25,Land Fortress);||&amp;ref(Nation/LivingLead.jpg,nolink,25x25,Living);|12|
|~|&gt;|&gt;|&gt;|&gt;|&gt;|BGCOLOR(#F5F5F5):長槍と盾を持つ重歩兵。攻撃面は弱いが硬く高密度な槍の壁を形成|
</v>
      </c>
    </row>
    <row r="641" spans="1:36" x14ac:dyDescent="0.15">
      <c r="A641" t="str">
        <f t="shared" si="22"/>
        <v>-</v>
      </c>
      <c r="B641" t="s">
        <v>8904</v>
      </c>
      <c r="C641" t="s">
        <v>8903</v>
      </c>
      <c r="D641" t="s">
        <v>8954</v>
      </c>
      <c r="E641" t="s">
        <v>8943</v>
      </c>
      <c r="F641">
        <v>16</v>
      </c>
      <c r="G641">
        <v>25</v>
      </c>
      <c r="H641">
        <v>23</v>
      </c>
      <c r="I641" t="s">
        <v>8898</v>
      </c>
      <c r="L641" t="s">
        <v>8936</v>
      </c>
      <c r="N641" t="s">
        <v>8944</v>
      </c>
      <c r="P641" s="20">
        <v>1</v>
      </c>
      <c r="Z641" s="33" t="s">
        <v>8911</v>
      </c>
      <c r="AJ641" s="26" t="str">
        <f t="shared" si="20"/>
        <v xml:space="preserve">|BGCOLOR(#F5F5F5):Hypaspist|歩兵|&amp;ref(Nation/C_Gold.jpg,nolink,25x25,Gold);16&amp;ref(Nation/C_Resource.jpg,nolink,25x25,Resource);25&amp;ref(Nation/C_Recruitment.jpg,nolink,25x25,Recruitment Point);23|&amp;ref(Nation/R_Fort.jpg,nolink,25x25,Land Fortress);||&amp;ref(Nation/LivingLead.jpg,nolink,25x25,Living);|14|
|~|&gt;|&gt;|&gt;|&gt;|&gt;|BGCOLOR(#F5F5F5):槍と盾を持つ重歩兵。若干軽装だが格別に高い士気を持つ|
</v>
      </c>
    </row>
    <row r="642" spans="1:36" x14ac:dyDescent="0.15">
      <c r="A642" t="str">
        <f t="shared" si="22"/>
        <v>-</v>
      </c>
      <c r="B642" t="s">
        <v>8904</v>
      </c>
      <c r="C642" t="s">
        <v>8903</v>
      </c>
      <c r="D642" t="s">
        <v>8954</v>
      </c>
      <c r="E642" t="s">
        <v>8945</v>
      </c>
      <c r="F642">
        <v>40</v>
      </c>
      <c r="G642">
        <v>18</v>
      </c>
      <c r="H642">
        <v>46</v>
      </c>
      <c r="I642" t="s">
        <v>8898</v>
      </c>
      <c r="L642" t="s">
        <v>8946</v>
      </c>
      <c r="N642" t="s">
        <v>8947</v>
      </c>
      <c r="P642" s="20">
        <v>1</v>
      </c>
      <c r="Z642" s="33" t="s">
        <v>8948</v>
      </c>
      <c r="AJ642" s="26" t="str">
        <f t="shared" si="20"/>
        <v xml:space="preserve">|BGCOLOR(#F5F5F5):Chariot|戦車|&amp;ref(Nation/C_Gold.jpg,nolink,25x25,Gold);40&amp;ref(Nation/C_Resource.jpg,nolink,25x25,Resource);18&amp;ref(Nation/C_Recruitment.jpg,nolink,25x25,Recruitment Point);46|&amp;ref(Nation/R_Fort.jpg,nolink,25x25,Land Fortress);||&amp;ref(Nation/LivingLead.jpg,nolink,25x25,Living);|18|
|~|&gt;|&gt;|&gt;|&gt;|&gt;|BGCOLOR(#F5F5F5):敵中に突撃し蹂躙する戦車。あまりに大型の敵には弱い|
</v>
      </c>
    </row>
    <row r="643" spans="1:36" x14ac:dyDescent="0.15">
      <c r="A643" t="str">
        <f t="shared" si="22"/>
        <v>-</v>
      </c>
      <c r="B643" t="s">
        <v>8904</v>
      </c>
      <c r="C643" t="s">
        <v>8903</v>
      </c>
      <c r="D643" t="s">
        <v>8954</v>
      </c>
      <c r="E643" t="s">
        <v>8949</v>
      </c>
      <c r="F643">
        <v>100</v>
      </c>
      <c r="G643">
        <v>20</v>
      </c>
      <c r="H643">
        <v>33</v>
      </c>
      <c r="I643" t="s">
        <v>8898</v>
      </c>
      <c r="L643" t="s">
        <v>8950</v>
      </c>
      <c r="N643" t="s">
        <v>8951</v>
      </c>
      <c r="P643" s="20">
        <v>1</v>
      </c>
      <c r="W643">
        <v>1</v>
      </c>
      <c r="Z643" s="33" t="s">
        <v>8952</v>
      </c>
      <c r="AJ643" s="26" t="str">
        <f t="shared" ref="AJ643:AJ706" si="23">CONCATENATE("|BGCOLOR(#F5F5F5):",E643,"|",L643,IF(M643&lt;&gt;"","&amp;ref(Nation/Sacred.jpg,nolink,25x25,Sacred);",""),"|&amp;ref(Nation/C_Gold.jpg,nolink,25x25,Gold);",F643,"&amp;ref(Nation/C_Resource.jpg,nolink,25x25,Resource);",G643,IF(D643="兵士","&amp;ref(Nation/C_Recruitment.jpg,nolink,25x25,Recruitment Point);","&amp;ref(Nation/C_Command.jpg,nolink,25x25,Commander Point);"),H643,"|",SUBSTITUTE(SUBSTITUTE(SUBSTITUTE(SUBSTITUTE(SUBSTITUTE(SUBSTITUTE(SUBSTITUTE(SUBSTITUTE(SUBSTITUTE(SUBSTITUTE(SUBSTITUTE(SUBSTITUTE(SUBSTITUTE(SUBSTITUTE(SUBSTITUTE(SUBSTITUTE(SUBSTITUTE(SUBSTITUTE(SUBSTITUTE(SUBSTITUTE(SUBSTITUTE(SUBSTITUTE(SUBSTITUTE(SUBSTITUTE(SUBSTITUTE(I643,"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(Free));"),"格","&amp;ref(Nation/Promotion.jpg,nolink,25x25,Promotion);"),"|",IF(J643&lt;&gt;"","&amp;ref(Spell/P_Research.jpg,nolink,25x25,Lab Needed);",""),IF(K643&lt;&gt;"","&amp;ref(Spell/P_Holy.jpg,nolink,25x25,Temple Needed);",""),IF(D643="指揮官",CONCATENATE("|",IF(O643&lt;&gt;0,"&amp;ref(Nation/Squad.jpg,nolink,25x25,Squad);"&amp;O643,""),IF(P643&lt;&gt;0,"&amp;ref(Nation/LivingLead.jpg,nolink,25x25,Leadership);"&amp;P643,""),IF(Q643&lt;&gt;0,"&amp;ref(Nation/MagicLead.jpg,nolink,25x25,Magic Leadership);"&amp;Q643,""),IF(R643&lt;&gt;0,"&amp;ref(Nation/UndeadLead.jpg,nolink,25x25,Undead Leadership);"&amp;R643,""),IF(S643&lt;&gt;"",IF(S643&gt;0,"&amp;ref(Item/Inspirational.jpg,nolink,25x25,Inspirational (+"&amp;S643&amp;"));","&amp;ref(Item/Uninspirational.jpg,nolink,25x25,Inspirational ("&amp;S643&amp;"));"),""),IF(T643&lt;&gt;"","&amp;ref(Item/Taskmaster.jpg,nolink,25x25,Taskmaster (+"&amp;T643&amp;"));",""),IF(U643&lt;&gt;"","&amp;ref(Item/Beastmaster.jpg,nolink,25x25,Beastmaster (+"&amp;U643&amp;"));","")),CONCATENATE("|",IF(P643&lt;&gt;0,"&amp;ref(Nation/LivingLead.jpg,nolink,25x25,Living);",""),IF(Q643&lt;&gt;0,"&amp;ref(Nation/MagicLead.jpg,nolink,25x25,Magic Being);",""),IF(R643&lt;&gt;0,"&amp;ref(Nation/UndeadLead.jpg,nolink,25x25,Undead/Demon);",""),IF(V643&lt;&gt;"","&amp;ref(Nation/Slave.jpg,nolink,25x25,Slave);",""),IF(W643&lt;&gt;"","&amp;ref(Nation/Animal.jpg,nolink,25x25,Animal);",""),IF(X643&lt;&gt;"","&amp;ref(Nation/Undisciplined.jpg,nolink,25x25,Undisciplined);",""),IF(Y643&lt;&gt;"","&amp;ref(Nation/Enlarged.jpg,nolink,25x25,Size "&amp;Y643&amp;" or larger commander are needed);",""))),"|",Z643,IF(AA643&lt;&gt;"","&amp;ref(Nation/Stealthy.jpg,nolink,25x25,Stealthy ("&amp;AA643&amp;"));",""),IF(COUNTIF(AB643,"*f*"),"&amp;ref(Nation/Flying.jpg,nolink,25x25,Flying);",""),IF(COUNTIF(AB643,"*l*"),"&amp;ref(Nation/Floating.jpg,nolink,25x25,Floating);",""),IF(AC643="s","&amp;ref(Nation/Storm-Immunity.jpg,nolink,25x25,Storm Immunity);",""),IF(AD643="p","&amp;ref(Nation/Poor-Amphibian.jpg,nolink,25x25,Poor Amphibian);",""),IF(AD643="f","&amp;ref(Nation/Amphibian.jpg,nolink,25x25,Amphibian);",""),IF(AD643="a","&amp;ref(Nation/Aquatic.jpg,nolink,25x25,Aquatic);",""),IF(COUNTIF(AE643,"*f*"),"&amp;ref(Nation/Forest-Survival.jpg,nolink,25x25,Forest Survival);",""),IF(COUNTIF(AE643,"*m*"),"&amp;ref(Nation/Mountain-Survival.jpg,nolink,25x25,Mountain Survival);",""),IF(COUNTIF(AE643,"*s*"),"&amp;ref(Nation/Swamp-Survival.jpg,nolink,25x25,Swamp Survival);",""),IF(COUNTIF(AE643,"*w*"),"&amp;ref(Nation/Wasteland-Survival.jpg,nolink,25x25,Wasteland Survival);",""),IF(AF643="s","&amp;ref(Nation/Snow-Move.jpg,nolink,25x25,Snow Move);",""),IF(AG643="s","&amp;ref(Nation/Swimming.jpg,nolink,25x25,Swimming);",""),IF(AH643&lt;&gt;"","&amp;ref(Nation/Sailing.jpg,nolink,25x25,Sailing (size points "&amp;VALUE(MID(AH643,2,3))&amp;", max size "&amp;LEFT(AH643,1)&amp;"));",""),IF(AI643&lt;&gt;"","&amp;ref(Nation/Gift-of-Water-Breathing.jpg,nolink,25x25,Gift of Water Breathing ("&amp;AI643&amp;" size points));",""),"|",CHAR(10),IF(D643="指揮官","|~|&gt;|&gt;|&gt;|&gt;|&gt;|BGCOLOR(#F5F5F5):","|~|&gt;|&gt;|&gt;|&gt;|&gt;|BGCOLOR(#F5F5F5):"),N643,"|",CHAR(10))</f>
        <v xml:space="preserve">|BGCOLOR(#F5F5F5):War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
|~|&gt;|&gt;|&gt;|&gt;|&gt;|BGCOLOR(#F5F5F5):敵を蹂躙する巨大生物。士気に難があるが強力|
</v>
      </c>
    </row>
    <row r="644" spans="1:36" x14ac:dyDescent="0.15">
      <c r="A644" t="str">
        <f t="shared" si="22"/>
        <v>MA Arcoscephale 兵士 E</v>
      </c>
      <c r="B644" t="s">
        <v>8904</v>
      </c>
      <c r="C644" t="s">
        <v>8903</v>
      </c>
      <c r="D644" t="s">
        <v>8954</v>
      </c>
      <c r="E644" t="s">
        <v>8953</v>
      </c>
      <c r="F644">
        <v>20</v>
      </c>
      <c r="G644">
        <v>31</v>
      </c>
      <c r="H644">
        <v>23</v>
      </c>
      <c r="I644" t="s">
        <v>8928</v>
      </c>
      <c r="K644" t="s">
        <v>8985</v>
      </c>
      <c r="L644" t="s">
        <v>8936</v>
      </c>
      <c r="M644" t="s">
        <v>8986</v>
      </c>
      <c r="N644" t="s">
        <v>10700</v>
      </c>
      <c r="P644" s="20">
        <v>1</v>
      </c>
      <c r="Z644" s="33" t="s">
        <v>8934</v>
      </c>
      <c r="AJ644" s="26" t="str">
        <f t="shared" si="23"/>
        <v xml:space="preserve">|BGCOLOR(#F5F5F5):Heart Companion|歩兵&amp;ref(Nation/Sacred.jpg,nolink,25x25,Sacred);|&amp;ref(Nation/C_Gold.jpg,nolink,25x25,Gold);20&amp;ref(Nation/C_Resource.jpg,nolink,25x25,Resource);31&amp;ref(Nation/C_Recruitment.jpg,nolink,25x25,Recruitment Point);23|&amp;ref(Nation/R_Capital.jpg,nolink,25x25,National Capital);|&amp;ref(Spell/P_Holy.jpg,nolink,25x25,Temple Needed);|&amp;ref(Nation/LivingLead.jpg,nolink,25x25,Living);|12|
|~|&gt;|&gt;|&gt;|&gt;|&gt;|BGCOLOR(#F5F5F5):長槍と盾を持つ重歩兵。高い士気を持ち非常に高密度な隊列を組む|
</v>
      </c>
    </row>
    <row r="645" spans="1:36" x14ac:dyDescent="0.15">
      <c r="A645" t="str">
        <f t="shared" si="22"/>
        <v>MA Ermor 指揮官 S</v>
      </c>
      <c r="B645" t="s">
        <v>2954</v>
      </c>
      <c r="C645" t="s">
        <v>8994</v>
      </c>
      <c r="D645" t="s">
        <v>8993</v>
      </c>
      <c r="E645" t="s">
        <v>8995</v>
      </c>
      <c r="F645">
        <v>0</v>
      </c>
      <c r="G645">
        <v>15</v>
      </c>
      <c r="H645">
        <v>1</v>
      </c>
      <c r="I645" t="s">
        <v>8996</v>
      </c>
      <c r="L645" t="s">
        <v>8993</v>
      </c>
      <c r="N645" t="s">
        <v>8997</v>
      </c>
      <c r="O645" s="24">
        <v>2</v>
      </c>
      <c r="P645" s="20">
        <v>40</v>
      </c>
      <c r="Q645" s="21">
        <v>0</v>
      </c>
      <c r="R645" s="29">
        <v>80</v>
      </c>
      <c r="Z645" s="33" t="s">
        <v>8998</v>
      </c>
      <c r="AD645" s="21" t="s">
        <v>8999</v>
      </c>
      <c r="AJ645" s="26" t="str">
        <f t="shared" si="23"/>
        <v xml:space="preserve">|BGCOLOR(#F5F5F5):Mound King|指揮官|&amp;ref(Nation/C_Gold.jpg,nolink,25x25,Gold);0&amp;ref(Nation/C_Resource.jpg,nolink,25x25,Resource);15&amp;ref(Nation/C_Command.jpg,nolink,25x25,Commander Point);1|&amp;ref(Nation/Dominion-Free-Spawn.jpg,nolink,25x25,Dominion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Underwater);）||&amp;ref(Nation/Squad.jpg,nolink,25x25,Squad);2&amp;ref(Nation/LivingLead.jpg,nolink,25x25,Leadership);40&amp;ref(Nation/UndeadLead.jpg,nolink,25x25,Undead Leadership);80|20&amp;ref(Nation/Poor-Amphibian.jpg,nolink,25x25,Poor Amphibian);|
|~|&gt;|&gt;|&gt;|&gt;|&gt;|BGCOLOR(#F5F5F5):基本的な指揮官。召喚と違い馬に乗っていない|
</v>
      </c>
    </row>
    <row r="646" spans="1:36" x14ac:dyDescent="0.15">
      <c r="A646" t="str">
        <f t="shared" si="22"/>
        <v>-</v>
      </c>
      <c r="B646" t="s">
        <v>2954</v>
      </c>
      <c r="C646" t="s">
        <v>8994</v>
      </c>
      <c r="D646" t="s">
        <v>8993</v>
      </c>
      <c r="E646" t="s">
        <v>9039</v>
      </c>
      <c r="F646">
        <v>0</v>
      </c>
      <c r="G646">
        <v>19</v>
      </c>
      <c r="H646">
        <v>1</v>
      </c>
      <c r="I646" t="s">
        <v>8996</v>
      </c>
      <c r="L646" t="s">
        <v>8993</v>
      </c>
      <c r="N646" t="s">
        <v>9040</v>
      </c>
      <c r="O646" s="24">
        <v>2</v>
      </c>
      <c r="P646" s="20">
        <v>40</v>
      </c>
      <c r="Q646" s="21">
        <v>0</v>
      </c>
      <c r="R646" s="29">
        <v>80</v>
      </c>
      <c r="Z646" s="33" t="s">
        <v>10693</v>
      </c>
      <c r="AD646" s="21" t="s">
        <v>8999</v>
      </c>
      <c r="AJ646" s="26" t="str">
        <f t="shared" si="23"/>
        <v xml:space="preserve">|BGCOLOR(#F5F5F5):Mound King|指揮官|&amp;ref(Nation/C_Gold.jpg,nolink,25x25,Gold);0&amp;ref(Nation/C_Resource.jpg,nolink,25x25,Resource);19&amp;ref(Nation/C_Command.jpg,nolink,25x25,Commander Point);1|&amp;ref(Nation/Dominion-Free-Spawn.jpg,nolink,25x25,Dominion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Underwater);）||&amp;ref(Nation/Squad.jpg,nolink,25x25,Squad);2&amp;ref(Nation/LivingLead.jpg,nolink,25x25,Leadership);40&amp;ref(Nation/UndeadLead.jpg,nolink,25x25,Undead Leadership);80|24&amp;ref(Nation/Poor-Amphibian.jpg,nolink,25x25,Poor Amphibian);|
|~|&gt;|&gt;|&gt;|&gt;|&gt;|BGCOLOR(#F5F5F5):騎乗した指揮官。こちらは汎用の召喚と同等|
</v>
      </c>
    </row>
    <row r="647" spans="1:36" x14ac:dyDescent="0.15">
      <c r="A647" t="str">
        <f t="shared" si="22"/>
        <v>MA Ermor 指揮官 E</v>
      </c>
      <c r="B647" t="s">
        <v>2954</v>
      </c>
      <c r="C647" t="s">
        <v>8994</v>
      </c>
      <c r="D647" t="s">
        <v>8993</v>
      </c>
      <c r="E647" t="s">
        <v>9000</v>
      </c>
      <c r="F647">
        <v>0</v>
      </c>
      <c r="G647">
        <v>4</v>
      </c>
      <c r="H647">
        <v>1</v>
      </c>
      <c r="I647" t="s">
        <v>9001</v>
      </c>
      <c r="L647" t="s">
        <v>8993</v>
      </c>
      <c r="M647" t="s">
        <v>9004</v>
      </c>
      <c r="N647" t="s">
        <v>9002</v>
      </c>
      <c r="O647" s="24">
        <v>1</v>
      </c>
      <c r="P647" s="20">
        <v>10</v>
      </c>
      <c r="Q647" s="21">
        <v>0</v>
      </c>
      <c r="R647" s="29">
        <v>120</v>
      </c>
      <c r="Z647" s="33" t="s">
        <v>9003</v>
      </c>
      <c r="AJ647" s="26" t="str">
        <f t="shared" si="23"/>
        <v xml:space="preserve">|BGCOLOR(#F5F5F5):Censor|指揮官&amp;ref(Nation/Sacred.jpg,nolink,25x25,Sacred);|&amp;ref(Nation/C_Gold.jpg,nolink,25x25,Gold);0&amp;ref(Nation/C_Resource.jpg,nolink,25x25,Resource);4&amp;ref(Nation/C_Command.jpg,nolink,25x25,Commander Point);1|&amp;ref(Nation/Dominion-Free-Spawn.jpg,nolink,25x25,Dominion Automatic Generation (Free));（&amp;ref(Nation/R_Fort.jpg,nolink,25x25,Land Fortress);&amp;ref(Nation/R_Foreign.jpg,nolink,25x25,Non-Fort Land);）||&amp;ref(Nation/Squad.jpg,nolink,25x25,Squad);1&amp;ref(Nation/LivingLead.jpg,nolink,25x25,Leadership);10&amp;ref(Nation/UndeadLead.jpg,nolink,25x25,Undead Leadership);120|19|
|~|&gt;|&gt;|&gt;|&gt;|&gt;|BGCOLOR(#F5F5F5):上位指揮官。ただし生物の指揮は非常に下手|
</v>
      </c>
    </row>
    <row r="648" spans="1:36" x14ac:dyDescent="0.15">
      <c r="A648" t="str">
        <f t="shared" si="22"/>
        <v>MA Ermor 兵士 S</v>
      </c>
      <c r="B648" t="s">
        <v>2954</v>
      </c>
      <c r="C648" t="s">
        <v>8994</v>
      </c>
      <c r="D648" t="s">
        <v>9005</v>
      </c>
      <c r="E648" t="s">
        <v>9006</v>
      </c>
      <c r="F648">
        <v>0</v>
      </c>
      <c r="G648">
        <v>1</v>
      </c>
      <c r="H648">
        <v>3</v>
      </c>
      <c r="I648" t="s">
        <v>8996</v>
      </c>
      <c r="L648" t="s">
        <v>9007</v>
      </c>
      <c r="N648" t="s">
        <v>9008</v>
      </c>
      <c r="R648" s="29">
        <v>1</v>
      </c>
      <c r="X648">
        <v>1</v>
      </c>
      <c r="Z648" s="33" t="s">
        <v>9009</v>
      </c>
      <c r="AD648" s="21" t="s">
        <v>8999</v>
      </c>
      <c r="AJ648" s="26" t="str">
        <f t="shared" si="23"/>
        <v xml:space="preserve">|BGCOLOR(#F5F5F5):Soulless|歩兵|&amp;ref(Nation/C_Gold.jpg,nolink,25x25,Gold);0&amp;ref(Nation/C_Resource.jpg,nolink,25x25,Resource);1&amp;ref(Nation/C_Recruitment.jpg,nolink,25x25,Recruitment Point);3|&amp;ref(Nation/Dominion-Free-Spawn.jpg,nolink,25x25,Dominion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Underwater);）||&amp;ref(Nation/UndeadLead.jpg,nolink,25x25,Undead/Demon);&amp;ref(Nation/Undisciplined.jpg,nolink,25x25,Undisciplined);|16&amp;ref(Nation/Poor-Amphibian.jpg,nolink,25x25,Poor Amphibian);|
|~|&gt;|&gt;|&gt;|&gt;|&gt;|BGCOLOR(#F5F5F5):民間人の屍。驚異的に弱いが死体があると大量に出る|
</v>
      </c>
    </row>
    <row r="649" spans="1:36" x14ac:dyDescent="0.15">
      <c r="A649" t="str">
        <f t="shared" si="22"/>
        <v>-</v>
      </c>
      <c r="B649" t="s">
        <v>2954</v>
      </c>
      <c r="C649" t="s">
        <v>8994</v>
      </c>
      <c r="D649" t="s">
        <v>9005</v>
      </c>
      <c r="E649" t="s">
        <v>9010</v>
      </c>
      <c r="F649">
        <v>0</v>
      </c>
      <c r="G649">
        <v>1</v>
      </c>
      <c r="H649">
        <v>6</v>
      </c>
      <c r="I649" t="s">
        <v>9001</v>
      </c>
      <c r="L649" t="s">
        <v>9007</v>
      </c>
      <c r="N649" t="s">
        <v>9011</v>
      </c>
      <c r="R649" s="29">
        <v>1</v>
      </c>
      <c r="Z649" s="33" t="s">
        <v>8998</v>
      </c>
      <c r="AJ649" s="26" t="str">
        <f t="shared" si="23"/>
        <v xml:space="preserve">|BGCOLOR(#F5F5F5):Ghoul|歩兵|&amp;ref(Nation/C_Gold.jpg,nolink,25x25,Gold);0&amp;ref(Nation/C_Resource.jpg,nolink,25x25,Resource);1&amp;ref(Nation/C_Recruitment.jpg,nolink,25x25,Recruitment Point);6|&amp;ref(Nation/Dominion-Free-Spawn.jpg,nolink,25x25,Dominion Automatic Generation (Free));（&amp;ref(Nation/R_Fort.jpg,nolink,25x25,Land Fortress);&amp;ref(Nation/R_Foreign.jpg,nolink,25x25,Non-Fort Land);）||&amp;ref(Nation/UndeadLead.jpg,nolink,25x25,Undead/Demon);|20|
|~|&gt;|&gt;|&gt;|&gt;|&gt;|BGCOLOR(#F5F5F5):自我を保つ食人鬼。疲労毒を持つ爪で攻撃する|
</v>
      </c>
    </row>
    <row r="650" spans="1:36" x14ac:dyDescent="0.15">
      <c r="A650" t="str">
        <f t="shared" si="22"/>
        <v>-</v>
      </c>
      <c r="B650" t="s">
        <v>2954</v>
      </c>
      <c r="C650" t="s">
        <v>8994</v>
      </c>
      <c r="D650" t="s">
        <v>9005</v>
      </c>
      <c r="E650" t="s">
        <v>9012</v>
      </c>
      <c r="F650">
        <v>0</v>
      </c>
      <c r="G650">
        <v>2</v>
      </c>
      <c r="H650">
        <v>6</v>
      </c>
      <c r="I650" t="s">
        <v>8996</v>
      </c>
      <c r="L650" t="s">
        <v>9007</v>
      </c>
      <c r="N650" t="s">
        <v>9013</v>
      </c>
      <c r="R650" s="29">
        <v>1</v>
      </c>
      <c r="Z650" s="33" t="s">
        <v>8998</v>
      </c>
      <c r="AD650" s="21" t="s">
        <v>8999</v>
      </c>
      <c r="AJ650" s="26" t="str">
        <f t="shared" si="23"/>
        <v xml:space="preserve">|BGCOLOR(#F5F5F5):Longdead|歩兵|&amp;ref(Nation/C_Gold.jpg,nolink,25x25,Gold);0&amp;ref(Nation/C_Resource.jpg,nolink,25x25,Resource);2&amp;ref(Nation/C_Recruitment.jpg,nolink,25x25,Recruitment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Underwater);）||&amp;ref(Nation/UndeadLead.jpg,nolink,25x25,Undead/Demon);|20&amp;ref(Nation/Poor-Amphibian.jpg,nolink,25x25,Poor Amphibian);|
|~|&gt;|&gt;|&gt;|&gt;|&gt;|BGCOLOR(#F5F5F5):槍を持つ骨。攻撃技能は侮れないが脆い|
</v>
      </c>
    </row>
    <row r="651" spans="1:36" x14ac:dyDescent="0.15">
      <c r="A651" t="str">
        <f t="shared" si="22"/>
        <v>-</v>
      </c>
      <c r="B651" t="s">
        <v>2954</v>
      </c>
      <c r="C651" t="s">
        <v>8994</v>
      </c>
      <c r="D651" t="s">
        <v>9005</v>
      </c>
      <c r="E651" t="s">
        <v>9014</v>
      </c>
      <c r="F651">
        <v>0</v>
      </c>
      <c r="G651">
        <v>3</v>
      </c>
      <c r="H651">
        <v>6</v>
      </c>
      <c r="I651" t="s">
        <v>8996</v>
      </c>
      <c r="L651" t="s">
        <v>9007</v>
      </c>
      <c r="N651" t="s">
        <v>9015</v>
      </c>
      <c r="R651" s="29">
        <v>1</v>
      </c>
      <c r="Z651" s="33" t="s">
        <v>9016</v>
      </c>
      <c r="AD651" s="20" t="s">
        <v>8999</v>
      </c>
      <c r="AJ651" s="26" t="str">
        <f t="shared" si="23"/>
        <v xml:space="preserve">|BGCOLOR(#F5F5F5):Longdead|歩兵|&amp;ref(Nation/C_Gold.jpg,nolink,25x25,Gold);0&amp;ref(Nation/C_Resource.jpg,nolink,25x25,Resource);3&amp;ref(Nation/C_Recruitment.jpg,nolink,25x25,Recruitment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Underwater);）||&amp;ref(Nation/UndeadLead.jpg,nolink,25x25,Undead/Demon);|18&amp;ref(Nation/Poor-Amphibian.jpg,nolink,25x25,Poor Amphibian);|
|~|&gt;|&gt;|&gt;|&gt;|&gt;|BGCOLOR(#F5F5F5):槍と盾を持つ骨。元々刺突に強いので弓ではそうそう倒されない|
</v>
      </c>
    </row>
    <row r="652" spans="1:36" x14ac:dyDescent="0.15">
      <c r="A652" t="str">
        <f t="shared" si="22"/>
        <v>-</v>
      </c>
      <c r="B652" t="s">
        <v>2954</v>
      </c>
      <c r="C652" t="s">
        <v>8994</v>
      </c>
      <c r="D652" t="s">
        <v>9005</v>
      </c>
      <c r="E652" t="s">
        <v>9017</v>
      </c>
      <c r="F652">
        <v>0</v>
      </c>
      <c r="G652">
        <v>4</v>
      </c>
      <c r="H652">
        <v>6</v>
      </c>
      <c r="I652" t="s">
        <v>8996</v>
      </c>
      <c r="L652" t="s">
        <v>9007</v>
      </c>
      <c r="N652" t="s">
        <v>9018</v>
      </c>
      <c r="R652" s="29">
        <v>1</v>
      </c>
      <c r="Z652" s="33" t="s">
        <v>8998</v>
      </c>
      <c r="AD652" s="20" t="s">
        <v>8999</v>
      </c>
      <c r="AJ652" s="26" t="str">
        <f t="shared" si="23"/>
        <v xml:space="preserve">|BGCOLOR(#F5F5F5):Longdead|歩兵|&amp;ref(Nation/C_Gold.jpg,nolink,25x25,Gold);0&amp;ref(Nation/C_Resource.jpg,nolink,25x25,Resource);4&amp;ref(Nation/C_Recruitment.jpg,nolink,25x25,Recruitment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Underwater);）||&amp;ref(Nation/UndeadLead.jpg,nolink,25x25,Undead/Demon);|20&amp;ref(Nation/Poor-Amphibian.jpg,nolink,25x25,Poor Amphibian);|
|~|&gt;|&gt;|&gt;|&gt;|&gt;|BGCOLOR(#F5F5F5):長剣を持つ骨。十分な威力と命中率の攻撃|
</v>
      </c>
    </row>
    <row r="653" spans="1:36" x14ac:dyDescent="0.15">
      <c r="A653" t="str">
        <f t="shared" si="22"/>
        <v>-</v>
      </c>
      <c r="B653" t="s">
        <v>2954</v>
      </c>
      <c r="C653" t="s">
        <v>8994</v>
      </c>
      <c r="D653" t="s">
        <v>9005</v>
      </c>
      <c r="E653" t="s">
        <v>9019</v>
      </c>
      <c r="F653">
        <v>0</v>
      </c>
      <c r="G653">
        <v>5</v>
      </c>
      <c r="H653">
        <v>6</v>
      </c>
      <c r="I653" t="s">
        <v>8996</v>
      </c>
      <c r="L653" t="s">
        <v>9007</v>
      </c>
      <c r="N653" t="s">
        <v>9020</v>
      </c>
      <c r="R653" s="29">
        <v>1</v>
      </c>
      <c r="Z653" s="33" t="s">
        <v>9016</v>
      </c>
      <c r="AD653" s="20" t="s">
        <v>8999</v>
      </c>
      <c r="AJ653" s="26" t="str">
        <f t="shared" si="23"/>
        <v xml:space="preserve">|BGCOLOR(#F5F5F5):Longdead|歩兵|&amp;ref(Nation/C_Gold.jpg,nolink,25x25,Gold);0&amp;ref(Nation/C_Resource.jpg,nolink,25x25,Resource);5&amp;ref(Nation/C_Recruitment.jpg,nolink,25x25,Recruitment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Underwater);）||&amp;ref(Nation/UndeadLead.jpg,nolink,25x25,Undead/Demon);|18&amp;ref(Nation/Poor-Amphibian.jpg,nolink,25x25,Poor Amphibian);|
|~|&gt;|&gt;|&gt;|&gt;|&gt;|BGCOLOR(#F5F5F5):長剣と盾を持つ骨。叩き割られるまでは疲れも知らず戦う|
</v>
      </c>
    </row>
    <row r="654" spans="1:36" x14ac:dyDescent="0.15">
      <c r="A654" t="str">
        <f t="shared" si="22"/>
        <v>-</v>
      </c>
      <c r="B654" t="s">
        <v>2954</v>
      </c>
      <c r="C654" t="s">
        <v>8994</v>
      </c>
      <c r="D654" t="s">
        <v>9005</v>
      </c>
      <c r="E654" t="s">
        <v>9017</v>
      </c>
      <c r="F654">
        <v>0</v>
      </c>
      <c r="G654">
        <v>7</v>
      </c>
      <c r="H654">
        <v>6</v>
      </c>
      <c r="I654" t="s">
        <v>8996</v>
      </c>
      <c r="L654" t="s">
        <v>9007</v>
      </c>
      <c r="N654" t="s">
        <v>9021</v>
      </c>
      <c r="R654" s="29">
        <v>1</v>
      </c>
      <c r="Z654" s="33" t="s">
        <v>9016</v>
      </c>
      <c r="AD654" s="20" t="s">
        <v>8999</v>
      </c>
      <c r="AJ654" s="26" t="str">
        <f t="shared" si="23"/>
        <v xml:space="preserve">|BGCOLOR(#F5F5F5):Longdead|歩兵|&amp;ref(Nation/C_Gold.jpg,nolink,25x25,Gold);0&amp;ref(Nation/C_Resource.jpg,nolink,25x25,Resource);7&amp;ref(Nation/C_Recruitment.jpg,nolink,25x25,Recruitment Point);6|&amp;ref(Nation/Dominion-Free-Spawn.jpg,nolink,25x25,Dominion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Underwater);）||&amp;ref(Nation/UndeadLead.jpg,nolink,25x25,Undead/Demon);|18&amp;ref(Nation/Poor-Amphibian.jpg,nolink,25x25,Poor Amphibian);|
|~|&gt;|&gt;|&gt;|&gt;|&gt;|BGCOLOR(#F5F5F5):長剣と盾を持つ骨。最も重装備だが実戦で区別することはまず無い|
</v>
      </c>
    </row>
    <row r="655" spans="1:36" x14ac:dyDescent="0.15">
      <c r="A655" t="str">
        <f t="shared" si="22"/>
        <v>-</v>
      </c>
      <c r="B655" t="s">
        <v>2954</v>
      </c>
      <c r="C655" t="s">
        <v>8994</v>
      </c>
      <c r="D655" t="s">
        <v>9005</v>
      </c>
      <c r="E655" t="s">
        <v>9022</v>
      </c>
      <c r="F655">
        <v>0</v>
      </c>
      <c r="G655">
        <v>7</v>
      </c>
      <c r="H655">
        <v>21</v>
      </c>
      <c r="I655" t="s">
        <v>9001</v>
      </c>
      <c r="L655" t="s">
        <v>9023</v>
      </c>
      <c r="N655" t="s">
        <v>9024</v>
      </c>
      <c r="R655" s="29">
        <v>1</v>
      </c>
      <c r="Z655" s="33" t="s">
        <v>10692</v>
      </c>
      <c r="AD655" s="20" t="s">
        <v>8999</v>
      </c>
      <c r="AJ655" s="26" t="str">
        <f t="shared" si="23"/>
        <v xml:space="preserve">|BGCOLOR(#F5F5F5):Longdead Horseman|騎兵|&amp;ref(Nation/C_Gold.jpg,nolink,25x25,Gold);0&amp;ref(Nation/C_Resource.jpg,nolink,25x25,Resource);7&amp;ref(Nation/C_Recruitment.jpg,nolink,25x25,Recruitment Point);21|&amp;ref(Nation/Dominion-Free-Spawn.jpg,nolink,25x25,Dominion Automatic Generation (Free));（&amp;ref(Nation/R_Fort.jpg,nolink,25x25,Land Fortress);&amp;ref(Nation/R_Foreign.jpg,nolink,25x25,Non-Fort Land);）||&amp;ref(Nation/UndeadLead.jpg,nolink,25x25,Undead/Demon);|23&amp;ref(Nation/Poor-Amphibian.jpg,nolink,25x25,Poor Amphibian);|
|~|&gt;|&gt;|&gt;|&gt;|&gt;|BGCOLOR(#F5F5F5):軽突撃槍と盾を持つ骨騎兵。高速な突撃は侮り難い|
</v>
      </c>
    </row>
    <row r="656" spans="1:36" x14ac:dyDescent="0.15">
      <c r="A656" t="str">
        <f t="shared" si="22"/>
        <v>-</v>
      </c>
      <c r="B656" t="s">
        <v>2954</v>
      </c>
      <c r="C656" t="s">
        <v>8994</v>
      </c>
      <c r="D656" t="s">
        <v>9005</v>
      </c>
      <c r="E656" t="s">
        <v>9025</v>
      </c>
      <c r="F656">
        <v>0</v>
      </c>
      <c r="G656">
        <v>8</v>
      </c>
      <c r="H656">
        <v>6</v>
      </c>
      <c r="I656" t="s">
        <v>9026</v>
      </c>
      <c r="L656" t="s">
        <v>9007</v>
      </c>
      <c r="N656" t="s">
        <v>9027</v>
      </c>
      <c r="R656" s="29">
        <v>1</v>
      </c>
      <c r="Z656" s="33" t="s">
        <v>8998</v>
      </c>
      <c r="AD656" s="20" t="s">
        <v>8999</v>
      </c>
      <c r="AJ656" s="26" t="str">
        <f t="shared" si="23"/>
        <v xml:space="preserve">|BGCOLOR(#F5F5F5):Longdead Velite|歩兵|&amp;ref(Nation/C_Gold.jpg,nolink,25x25,Gold);0&amp;ref(Nation/C_Resource.jpg,nolink,25x25,Resource);8&amp;ref(Nation/C_Recruitment.jpg,nolink,25x25,Recruitment Point);6|&amp;ref(Nation/Dominion-Free-Spawn.jpg,nolink,25x25,Dominion Automatic Generation (Free));（&amp;ref(Nation/R_Fort.jpg,nolink,25x25,Land Fortress);&amp;ref(Nation/R_UW-Fort.jpg,nolink,25x25,Underwater Fortress);）||&amp;ref(Nation/UndeadLead.jpg,nolink,25x25,Undead/Demon);|20&amp;ref(Nation/Poor-Amphibian.jpg,nolink,25x25,Poor Amphibian);|
|~|&gt;|&gt;|&gt;|&gt;|&gt;|BGCOLOR(#F5F5F5):槍、投槍、大盾を持つ骨。一般の骨よりは多少強い|
</v>
      </c>
    </row>
    <row r="657" spans="1:36" x14ac:dyDescent="0.15">
      <c r="A657" t="str">
        <f t="shared" si="22"/>
        <v>-</v>
      </c>
      <c r="B657" t="s">
        <v>2954</v>
      </c>
      <c r="C657" t="s">
        <v>8994</v>
      </c>
      <c r="D657" t="s">
        <v>9005</v>
      </c>
      <c r="E657" t="s">
        <v>9028</v>
      </c>
      <c r="F657">
        <v>0</v>
      </c>
      <c r="G657">
        <v>8</v>
      </c>
      <c r="H657">
        <v>6</v>
      </c>
      <c r="I657" t="s">
        <v>9026</v>
      </c>
      <c r="L657" t="s">
        <v>9007</v>
      </c>
      <c r="N657" t="s">
        <v>9029</v>
      </c>
      <c r="R657" s="29">
        <v>1</v>
      </c>
      <c r="Z657" s="33" t="s">
        <v>9003</v>
      </c>
      <c r="AD657" s="20" t="s">
        <v>9030</v>
      </c>
      <c r="AJ657" s="26" t="str">
        <f t="shared" si="23"/>
        <v xml:space="preserve">|BGCOLOR(#F5F5F5):Longdead Legionnaire|歩兵|&amp;ref(Nation/C_Gold.jpg,nolink,25x25,Gold);0&amp;ref(Nation/C_Resource.jpg,nolink,25x25,Resource);8&amp;ref(Nation/C_Recruitment.jpg,nolink,25x25,Recruitment Point);6|&amp;ref(Nation/Dominion-Free-Spawn.jpg,nolink,25x25,Dominion Automatic Generation (Free));（&amp;ref(Nation/R_Fort.jpg,nolink,25x25,Land Fortress);&amp;ref(Nation/R_UW-Fort.jpg,nolink,25x25,Underwater Fortress);）||&amp;ref(Nation/UndeadLead.jpg,nolink,25x25,Undead/Demon);|19&amp;ref(Nation/Poor-Amphibian.jpg,nolink,25x25,Poor Amphibian);|
|~|&gt;|&gt;|&gt;|&gt;|&gt;|BGCOLOR(#F5F5F5):槍、投槍、大盾を持つ骨。多少硬いが聖職者には相変わらず弱い|
</v>
      </c>
    </row>
    <row r="658" spans="1:36" x14ac:dyDescent="0.15">
      <c r="A658" t="str">
        <f t="shared" si="22"/>
        <v>-</v>
      </c>
      <c r="B658" t="s">
        <v>2954</v>
      </c>
      <c r="C658" t="s">
        <v>8994</v>
      </c>
      <c r="D658" t="s">
        <v>9005</v>
      </c>
      <c r="E658" t="s">
        <v>9031</v>
      </c>
      <c r="F658">
        <v>0</v>
      </c>
      <c r="G658">
        <v>9</v>
      </c>
      <c r="H658">
        <v>6</v>
      </c>
      <c r="I658" t="s">
        <v>9026</v>
      </c>
      <c r="L658" t="s">
        <v>9007</v>
      </c>
      <c r="N658" t="s">
        <v>9032</v>
      </c>
      <c r="R658" s="29">
        <v>1</v>
      </c>
      <c r="Z658" s="33" t="s">
        <v>9016</v>
      </c>
      <c r="AD658" s="20" t="s">
        <v>8999</v>
      </c>
      <c r="AJ658" s="26" t="str">
        <f t="shared" si="23"/>
        <v xml:space="preserve">|BGCOLOR(#F5F5F5):Longdead Principe|歩兵|&amp;ref(Nation/C_Gold.jpg,nolink,25x25,Gold);0&amp;ref(Nation/C_Resource.jpg,nolink,25x25,Resource);9&amp;ref(Nation/C_Recruitment.jpg,nolink,25x25,Recruitment Point);6|&amp;ref(Nation/Dominion-Free-Spawn.jpg,nolink,25x25,Dominion Automatic Generation (Free));（&amp;ref(Nation/R_Fort.jpg,nolink,25x25,Land Fortress);&amp;ref(Nation/R_UW-Fort.jpg,nolink,25x25,Underwater Fortress);）||&amp;ref(Nation/UndeadLead.jpg,nolink,25x25,Undead/Demon);|18&amp;ref(Nation/Poor-Amphibian.jpg,nolink,25x25,Poor Amphibian);|
|~|&gt;|&gt;|&gt;|&gt;|&gt;|BGCOLOR(#F5F5F5):小剣、投槍、大盾を持つ骨。戦闘技能が高く殴り合いなら強い|
</v>
      </c>
    </row>
    <row r="659" spans="1:36" x14ac:dyDescent="0.15">
      <c r="A659" t="str">
        <f t="shared" si="22"/>
        <v>-</v>
      </c>
      <c r="B659" t="s">
        <v>2954</v>
      </c>
      <c r="C659" t="s">
        <v>8994</v>
      </c>
      <c r="D659" t="s">
        <v>9005</v>
      </c>
      <c r="E659" t="s">
        <v>9033</v>
      </c>
      <c r="F659">
        <v>0</v>
      </c>
      <c r="G659">
        <v>8</v>
      </c>
      <c r="H659">
        <v>6</v>
      </c>
      <c r="I659" t="s">
        <v>9026</v>
      </c>
      <c r="L659" t="s">
        <v>9007</v>
      </c>
      <c r="N659" t="s">
        <v>9034</v>
      </c>
      <c r="R659" s="29">
        <v>1</v>
      </c>
      <c r="Z659" s="33" t="s">
        <v>9035</v>
      </c>
      <c r="AD659" s="20" t="s">
        <v>8999</v>
      </c>
      <c r="AJ659" s="26" t="str">
        <f t="shared" si="23"/>
        <v xml:space="preserve">|BGCOLOR(#F5F5F5):Longdead Triarius|歩兵|&amp;ref(Nation/C_Gold.jpg,nolink,25x25,Gold);0&amp;ref(Nation/C_Resource.jpg,nolink,25x25,Resource);8&amp;ref(Nation/C_Recruitment.jpg,nolink,25x25,Recruitment Point);6|&amp;ref(Nation/Dominion-Free-Spawn.jpg,nolink,25x25,Dominion Automatic Generation (Free));（&amp;ref(Nation/R_Fort.jpg,nolink,25x25,Land Fortress);&amp;ref(Nation/R_UW-Fort.jpg,nolink,25x25,Underwater Fortress);）||&amp;ref(Nation/UndeadLead.jpg,nolink,25x25,Undead/Demon);|17&amp;ref(Nation/Poor-Amphibian.jpg,nolink,25x25,Poor Amphibian);|
|~|&gt;|&gt;|&gt;|&gt;|&gt;|BGCOLOR(#F5F5F5):長槍と大盾を持つ骨。防具が良質で槍では倒すのが難しい|
</v>
      </c>
    </row>
    <row r="660" spans="1:36" x14ac:dyDescent="0.15">
      <c r="A660" t="str">
        <f t="shared" si="22"/>
        <v>MA Ermor 兵士 E</v>
      </c>
      <c r="B660" t="s">
        <v>2954</v>
      </c>
      <c r="C660" t="s">
        <v>8994</v>
      </c>
      <c r="D660" t="s">
        <v>9005</v>
      </c>
      <c r="E660" t="s">
        <v>9036</v>
      </c>
      <c r="F660">
        <v>0</v>
      </c>
      <c r="G660">
        <v>22</v>
      </c>
      <c r="H660">
        <v>21</v>
      </c>
      <c r="I660" t="s">
        <v>9038</v>
      </c>
      <c r="L660" t="s">
        <v>9023</v>
      </c>
      <c r="M660" t="s">
        <v>9004</v>
      </c>
      <c r="N660" t="s">
        <v>9037</v>
      </c>
      <c r="R660" s="29">
        <v>1</v>
      </c>
      <c r="Z660" s="33" t="s">
        <v>10691</v>
      </c>
      <c r="AD660" s="20" t="s">
        <v>8999</v>
      </c>
      <c r="AJ660" s="26" t="str">
        <f t="shared" si="23"/>
        <v xml:space="preserve">|BGCOLOR(#F5F5F5):Knight of the Unholy Sepulchre|騎兵&amp;ref(Nation/Sacred.jpg,nolink,25x25,Sacred);|&amp;ref(Nation/C_Gold.jpg,nolink,25x25,Gold);0&amp;ref(Nation/C_Resource.jpg,nolink,25x25,Resource);22&amp;ref(Nation/C_Recruitment.jpg,nolink,25x25,Recruitment Point);21|&amp;ref(Nation/Dominion-Free-Spawn.jpg,nolink,25x25,Dominion Automatic Generation (Free));（&amp;ref(Nation/R_Fort.jpg,nolink,25x25,Land Fortress);）||&amp;ref(Nation/UndeadLead.jpg,nolink,25x25,Undead/Demon);|21&amp;ref(Nation/Poor-Amphibian.jpg,nolink,25x25,Poor Amphibian);|
|~|&gt;|&gt;|&gt;|&gt;|&gt;|BGCOLOR(#F5F5F5):長剣、突撃槍、騎盾を持つ骨騎兵。脆いが攻撃面は一流|
</v>
      </c>
    </row>
    <row r="661" spans="1:36" x14ac:dyDescent="0.15">
      <c r="A661" t="str">
        <f t="shared" si="22"/>
        <v>MA Sceleria 指揮官 S</v>
      </c>
      <c r="B661" t="s">
        <v>2954</v>
      </c>
      <c r="C661" t="s">
        <v>9234</v>
      </c>
      <c r="D661" t="s">
        <v>9206</v>
      </c>
      <c r="E661" t="s">
        <v>9191</v>
      </c>
      <c r="F661">
        <v>25</v>
      </c>
      <c r="G661">
        <v>4</v>
      </c>
      <c r="H661">
        <v>1</v>
      </c>
      <c r="I661" t="s">
        <v>9192</v>
      </c>
      <c r="L661" t="s">
        <v>9193</v>
      </c>
      <c r="N661" t="s">
        <v>9195</v>
      </c>
      <c r="O661" s="24">
        <v>0</v>
      </c>
      <c r="P661" s="21">
        <v>0</v>
      </c>
      <c r="Q661" s="21">
        <v>0</v>
      </c>
      <c r="R661" s="29">
        <v>0</v>
      </c>
      <c r="Z661" s="33" t="s">
        <v>9197</v>
      </c>
      <c r="AA661" s="21">
        <v>50</v>
      </c>
      <c r="AE661" s="21" t="s">
        <v>9198</v>
      </c>
      <c r="AJ661" s="26" t="str">
        <f t="shared" si="23"/>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662" spans="1:36" x14ac:dyDescent="0.15">
      <c r="A662" t="str">
        <f t="shared" si="22"/>
        <v>-</v>
      </c>
      <c r="B662" t="s">
        <v>2954</v>
      </c>
      <c r="C662" t="s">
        <v>9234</v>
      </c>
      <c r="D662" t="s">
        <v>9206</v>
      </c>
      <c r="E662" t="s">
        <v>9200</v>
      </c>
      <c r="F662">
        <v>60</v>
      </c>
      <c r="G662">
        <v>4</v>
      </c>
      <c r="H662">
        <v>1</v>
      </c>
      <c r="I662" t="s">
        <v>9192</v>
      </c>
      <c r="L662" t="s">
        <v>9201</v>
      </c>
      <c r="N662" t="s">
        <v>9203</v>
      </c>
      <c r="O662" s="24">
        <v>0</v>
      </c>
      <c r="P662" s="21">
        <v>0</v>
      </c>
      <c r="Q662" s="21">
        <v>0</v>
      </c>
      <c r="R662" s="29">
        <v>0</v>
      </c>
      <c r="Z662" s="33" t="s">
        <v>9197</v>
      </c>
      <c r="AA662" s="21">
        <v>65</v>
      </c>
      <c r="AJ662" s="26" t="str">
        <f t="shared" si="23"/>
        <v xml:space="preserve">|BGCOLOR(#F5F5F5):Assassin|暗殺者|&amp;ref(Nation/C_Gold.jpg,nolink,25x25,Gold);60&amp;ref(Nation/C_Resource.jpg,nolink,25x25,Resource);4&amp;ref(Nation/C_Command.jpg,nolink,25x25,Commander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v>
      </c>
    </row>
    <row r="663" spans="1:36" x14ac:dyDescent="0.15">
      <c r="A663" t="str">
        <f t="shared" si="22"/>
        <v>-</v>
      </c>
      <c r="B663" t="s">
        <v>2954</v>
      </c>
      <c r="C663" t="s">
        <v>9234</v>
      </c>
      <c r="D663" t="s">
        <v>9206</v>
      </c>
      <c r="E663" t="s">
        <v>9205</v>
      </c>
      <c r="F663">
        <v>70</v>
      </c>
      <c r="G663">
        <v>21</v>
      </c>
      <c r="H663">
        <v>1</v>
      </c>
      <c r="I663" t="s">
        <v>9192</v>
      </c>
      <c r="L663" t="s">
        <v>9206</v>
      </c>
      <c r="N663" t="s">
        <v>9208</v>
      </c>
      <c r="O663" s="24">
        <v>3</v>
      </c>
      <c r="P663" s="21">
        <v>80</v>
      </c>
      <c r="Q663" s="21">
        <v>0</v>
      </c>
      <c r="R663" s="29">
        <v>0</v>
      </c>
      <c r="Z663" s="33" t="s">
        <v>9210</v>
      </c>
      <c r="AJ663" s="26" t="str">
        <f t="shared" si="23"/>
        <v xml:space="preserve">|BGCOLOR(#F5F5F5):Centurion|指揮官|&amp;ref(Nation/C_Gold.jpg,nolink,25x25,Gold);70&amp;ref(Nation/C_Resource.jpg,nolink,25x25,Resource);21&amp;ref(Nation/C_Command.jpg,nolink,25x25,Commander Point);1|&amp;ref(Nation/R_Fort.jpg,nolink,25x25,Land Fortress);||&amp;ref(Nation/Squad.jpg,nolink,25x25,Squad);3&amp;ref(Nation/LivingLead.jpg,nolink,25x25,Leadership);80|18|
|~|&gt;|&gt;|&gt;|&gt;|&gt;|BGCOLOR(#F5F5F5):基本的な指揮官。装備は良質だが盾を持たない|
</v>
      </c>
    </row>
    <row r="664" spans="1:36" x14ac:dyDescent="0.15">
      <c r="A664" t="str">
        <f t="shared" si="22"/>
        <v>-</v>
      </c>
      <c r="B664" t="s">
        <v>2954</v>
      </c>
      <c r="C664" t="s">
        <v>9234</v>
      </c>
      <c r="D664" t="s">
        <v>9206</v>
      </c>
      <c r="E664" t="s">
        <v>9212</v>
      </c>
      <c r="F664">
        <v>110</v>
      </c>
      <c r="G664">
        <v>21</v>
      </c>
      <c r="H664">
        <v>2</v>
      </c>
      <c r="I664" t="s">
        <v>9192</v>
      </c>
      <c r="L664" t="s">
        <v>9206</v>
      </c>
      <c r="N664" t="s">
        <v>9214</v>
      </c>
      <c r="O664" s="24">
        <v>4</v>
      </c>
      <c r="P664" s="20">
        <v>120</v>
      </c>
      <c r="Q664" s="20">
        <v>0</v>
      </c>
      <c r="R664" s="29">
        <v>0</v>
      </c>
      <c r="Z664" s="33" t="s">
        <v>9215</v>
      </c>
      <c r="AJ664" s="26" t="str">
        <f t="shared" si="23"/>
        <v xml:space="preserve">|BGCOLOR(#F5F5F5):Legatus Legionis|指揮官|&amp;ref(Nation/C_Gold.jpg,nolink,25x25,Gold);110&amp;ref(Nation/C_Resource.jpg,nolink,25x25,Resource);21&amp;ref(Nation/C_Command.jpg,nolink,25x25,Commander Point);2|&amp;ref(Nation/R_Fort.jpg,nolink,25x25,Land Fortress);||&amp;ref(Nation/Squad.jpg,nolink,25x25,Squad);4&amp;ref(Nation/LivingLead.jpg,nolink,25x25,Leadership);120|18|
|~|&gt;|&gt;|&gt;|&gt;|&gt;|BGCOLOR(#F5F5F5):上位指揮官。やはり盾は持っていない|
</v>
      </c>
    </row>
    <row r="665" spans="1:36" x14ac:dyDescent="0.15">
      <c r="A665" t="str">
        <f t="shared" si="22"/>
        <v>-</v>
      </c>
      <c r="B665" t="s">
        <v>2954</v>
      </c>
      <c r="C665" t="s">
        <v>9234</v>
      </c>
      <c r="D665" t="s">
        <v>9206</v>
      </c>
      <c r="E665" t="s">
        <v>9216</v>
      </c>
      <c r="F665">
        <v>45</v>
      </c>
      <c r="G665">
        <v>1</v>
      </c>
      <c r="H665">
        <v>1</v>
      </c>
      <c r="I665" t="s">
        <v>9192</v>
      </c>
      <c r="K665" t="s">
        <v>9217</v>
      </c>
      <c r="L665" t="s">
        <v>9219</v>
      </c>
      <c r="M665" t="s">
        <v>9218</v>
      </c>
      <c r="N665" t="s">
        <v>9220</v>
      </c>
      <c r="O665" s="24">
        <v>1</v>
      </c>
      <c r="P665" s="20">
        <v>10</v>
      </c>
      <c r="Q665" s="20">
        <v>0</v>
      </c>
      <c r="R665" s="29">
        <v>25</v>
      </c>
      <c r="Z665" s="33" t="s">
        <v>9197</v>
      </c>
      <c r="AJ665" s="26" t="str">
        <f t="shared" si="23"/>
        <v xml:space="preserve">|BGCOLOR(#F5F5F5):Scelerian Cultist|聖職者&amp;ref(Nation/Sacred.jpg,nolink,25x25,Sacred);|&amp;ref(Nation/C_Gold.jpg,nolink,25x25,Gold);45&amp;ref(Nation/C_Resource.jpg,nolink,25x25,Resource);1&amp;ref(Nation/C_Command.jpg,nolink,25x25,Commander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Needed);|&amp;ref(Nation/Squad.jpg,nolink,25x25,Squad);1&amp;ref(Nation/LivingLead.jpg,nolink,25x25,Leadership);10&amp;ref(Nation/UndeadLead.jpg,nolink,25x25,Undead Leadership);25|16|
|~|&gt;|&gt;|&gt;|&gt;|&gt;|BGCOLOR(#F5F5F5):レベル1の聖職者。アンデッド兵の作成を行える|
</v>
      </c>
    </row>
    <row r="666" spans="1:36" x14ac:dyDescent="0.15">
      <c r="A666" t="str">
        <f t="shared" si="22"/>
        <v>-</v>
      </c>
      <c r="B666" t="s">
        <v>2954</v>
      </c>
      <c r="C666" t="s">
        <v>9234</v>
      </c>
      <c r="D666" t="s">
        <v>9206</v>
      </c>
      <c r="E666" t="s">
        <v>9221</v>
      </c>
      <c r="F666">
        <v>110</v>
      </c>
      <c r="G666">
        <v>1</v>
      </c>
      <c r="H666">
        <v>2</v>
      </c>
      <c r="I666" t="s">
        <v>9192</v>
      </c>
      <c r="J666" t="s">
        <v>9217</v>
      </c>
      <c r="K666" t="s">
        <v>9222</v>
      </c>
      <c r="L666" t="s">
        <v>9219</v>
      </c>
      <c r="M666" t="s">
        <v>9218</v>
      </c>
      <c r="N666" t="s">
        <v>9223</v>
      </c>
      <c r="O666" s="24">
        <v>1</v>
      </c>
      <c r="P666" s="20">
        <v>10</v>
      </c>
      <c r="Q666" s="20">
        <v>10</v>
      </c>
      <c r="R666" s="29">
        <v>60</v>
      </c>
      <c r="Z666" s="33" t="s">
        <v>9197</v>
      </c>
      <c r="AJ666" s="26" t="str">
        <f t="shared" si="23"/>
        <v xml:space="preserve">|BGCOLOR(#F5F5F5):Thaumaturg|聖職者&amp;ref(Nation/Sacred.jpg,nolink,25x25,Sacred);|&amp;ref(Nation/C_Gold.jpg,nolink,25x25,Gold);110&amp;ref(Nation/C_Resource.jpg,nolink,25x25,Resource);1&amp;ref(Nation/C_Command.jpg,nolink,25x25,Commander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Leadership);60|16|
|~|&gt;|&gt;|&gt;|&gt;|&gt;|BGCOLOR(#F5F5F5):レベル2の聖職者。星と死の魔法技能も持つ|
</v>
      </c>
    </row>
    <row r="667" spans="1:36" x14ac:dyDescent="0.15">
      <c r="A667" t="str">
        <f t="shared" si="22"/>
        <v>-</v>
      </c>
      <c r="B667" t="s">
        <v>2954</v>
      </c>
      <c r="C667" t="s">
        <v>9234</v>
      </c>
      <c r="D667" t="s">
        <v>9206</v>
      </c>
      <c r="E667" t="s">
        <v>9224</v>
      </c>
      <c r="F667">
        <v>90</v>
      </c>
      <c r="G667">
        <v>21</v>
      </c>
      <c r="H667">
        <v>1</v>
      </c>
      <c r="I667" t="s">
        <v>9225</v>
      </c>
      <c r="K667" t="s">
        <v>9217</v>
      </c>
      <c r="L667" t="s">
        <v>9206</v>
      </c>
      <c r="M667" t="s">
        <v>9218</v>
      </c>
      <c r="N667" t="s">
        <v>9226</v>
      </c>
      <c r="O667" s="24">
        <v>2</v>
      </c>
      <c r="P667" s="20">
        <v>40</v>
      </c>
      <c r="Q667" s="20">
        <v>0</v>
      </c>
      <c r="R667" s="29">
        <v>80</v>
      </c>
      <c r="Z667" s="33" t="s">
        <v>9228</v>
      </c>
      <c r="AJ667" s="26" t="str">
        <f t="shared" si="23"/>
        <v xml:space="preserve">|BGCOLOR(#F5F5F5):Censor|指揮官&amp;ref(Nation/Sacred.jpg,nolink,25x25,Sacred);|&amp;ref(Nation/C_Gold.jpg,nolink,25x25,Gold);90&amp;ref(Nation/C_Resource.jpg,nolink,25x25,Resource);21&amp;ref(Nation/C_Command.jpg,nolink,25x25,Commander Point);1|&amp;ref(Nation/R_Capital.jpg,nolink,25x25,National Capital);|&amp;ref(Spell/P_Holy.jpg,nolink,25x25,Temple Needed);|&amp;ref(Nation/Squad.jpg,nolink,25x25,Squad);2&amp;ref(Nation/LivingLead.jpg,nolink,25x25,Leadership);40&amp;ref(Nation/UndeadLead.jpg,nolink,25x25,Undead Leadership);80|12|
|~|&gt;|&gt;|&gt;|&gt;|&gt;|BGCOLOR(#F5F5F5):神聖な指揮官。生者よりアンデッドの指揮のほうが得意|
</v>
      </c>
    </row>
    <row r="668" spans="1:36" x14ac:dyDescent="0.15">
      <c r="A668" t="str">
        <f t="shared" si="22"/>
        <v>MA Sceleria 指揮官 E</v>
      </c>
      <c r="B668" t="s">
        <v>2954</v>
      </c>
      <c r="C668" t="s">
        <v>9234</v>
      </c>
      <c r="D668" t="s">
        <v>9206</v>
      </c>
      <c r="E668" t="s">
        <v>9229</v>
      </c>
      <c r="F668">
        <v>300</v>
      </c>
      <c r="G668">
        <v>1</v>
      </c>
      <c r="H668">
        <v>4</v>
      </c>
      <c r="I668" t="s">
        <v>9225</v>
      </c>
      <c r="J668" t="s">
        <v>9217</v>
      </c>
      <c r="K668" t="s">
        <v>9222</v>
      </c>
      <c r="L668" t="s">
        <v>9219</v>
      </c>
      <c r="M668" t="s">
        <v>9218</v>
      </c>
      <c r="N668" t="s">
        <v>9230</v>
      </c>
      <c r="O668" s="24">
        <v>1</v>
      </c>
      <c r="P668" s="20">
        <v>10</v>
      </c>
      <c r="Q668" s="20" t="s">
        <v>9231</v>
      </c>
      <c r="R668" s="29" t="s">
        <v>9232</v>
      </c>
      <c r="Z668" s="33" t="s">
        <v>9233</v>
      </c>
      <c r="AJ668" s="26" t="str">
        <f t="shared" si="23"/>
        <v xml:space="preserve">|BGCOLOR(#F5F5F5):Grand Thaumaturg|聖職者&amp;ref(Nation/Sacred.jpg,nolink,25x25,Sacred);|&amp;ref(Nation/C_Gold.jpg,nolink,25x25,Gold);300&amp;ref(Nation/C_Resource.jpg,nolink,25x25,Resource);1&amp;ref(Nation/C_Command.jpg,nolink,25x25,Commander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Leadership);20+&amp;ref(Nation/UndeadLead.jpg,nolink,25x25,Undead Leadership);105+|12|
|~|&gt;|&gt;|&gt;|&gt;|&gt;|BGCOLOR(#F5F5F5):レベル3の聖職者。星、死などの魔法技能も持つ|
</v>
      </c>
    </row>
    <row r="669" spans="1:36" x14ac:dyDescent="0.15">
      <c r="A669" t="str">
        <f t="shared" si="22"/>
        <v>MA Sceleria 兵士 S</v>
      </c>
      <c r="B669" t="s">
        <v>2954</v>
      </c>
      <c r="C669" t="s">
        <v>9234</v>
      </c>
      <c r="D669" t="s">
        <v>9286</v>
      </c>
      <c r="E669" t="s">
        <v>9236</v>
      </c>
      <c r="F669">
        <v>7</v>
      </c>
      <c r="G669">
        <v>2</v>
      </c>
      <c r="H669">
        <v>3</v>
      </c>
      <c r="I669" t="s">
        <v>9192</v>
      </c>
      <c r="L669" t="s">
        <v>9237</v>
      </c>
      <c r="N669" t="s">
        <v>9239</v>
      </c>
      <c r="P669" s="20">
        <v>1</v>
      </c>
      <c r="Z669" s="33" t="s">
        <v>9233</v>
      </c>
      <c r="AJ669" s="26" t="str">
        <f t="shared" si="23"/>
        <v xml:space="preserve">|BGCOLOR(#F5F5F5):Slinger|射手|&amp;ref(Nation/C_Gold.jpg,nolink,25x25,Gold);7&amp;ref(Nation/C_Resource.jpg,nolink,25x25,Resource);2&amp;ref(Nation/C_Recruitment.jpg,nolink,25x25,Recruitment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v>
      </c>
    </row>
    <row r="670" spans="1:36" x14ac:dyDescent="0.15">
      <c r="A670" t="str">
        <f t="shared" si="22"/>
        <v>-</v>
      </c>
      <c r="B670" t="s">
        <v>2954</v>
      </c>
      <c r="C670" t="s">
        <v>9234</v>
      </c>
      <c r="D670" t="s">
        <v>9286</v>
      </c>
      <c r="E670" t="s">
        <v>9241</v>
      </c>
      <c r="F670">
        <v>10</v>
      </c>
      <c r="G670">
        <v>10</v>
      </c>
      <c r="H670">
        <v>9</v>
      </c>
      <c r="I670" t="s">
        <v>9192</v>
      </c>
      <c r="L670" t="s">
        <v>9242</v>
      </c>
      <c r="N670" t="s">
        <v>9243</v>
      </c>
      <c r="P670" s="20">
        <v>1</v>
      </c>
      <c r="Z670" s="33" t="s">
        <v>9197</v>
      </c>
      <c r="AJ670" s="26" t="str">
        <f t="shared" si="23"/>
        <v xml:space="preserve">|BGCOLOR(#F5F5F5):Velite|歩兵|&amp;ref(Nation/C_Gold.jpg,nolink,25x25,Gold);10&amp;ref(Nation/C_Resource.jpg,nolink,25x25,Resource);10&amp;ref(Nation/C_Recruitment.jpg,nolink,25x25,Recruitment Point);9|&amp;ref(Nation/R_Fort.jpg,nolink,25x25,Land Fortress);||&amp;ref(Nation/LivingLead.jpg,nolink,25x25,Living);|16|
|~|&gt;|&gt;|&gt;|&gt;|&gt;|BGCOLOR(#F5F5F5):槍、投槍、大盾を持つ軽歩兵。散開陣形を得意とする|
</v>
      </c>
    </row>
    <row r="671" spans="1:36" x14ac:dyDescent="0.15">
      <c r="A671" t="str">
        <f t="shared" si="22"/>
        <v>-</v>
      </c>
      <c r="B671" t="s">
        <v>2954</v>
      </c>
      <c r="C671" t="s">
        <v>9234</v>
      </c>
      <c r="D671" t="s">
        <v>9286</v>
      </c>
      <c r="E671" t="s">
        <v>9245</v>
      </c>
      <c r="F671">
        <v>10</v>
      </c>
      <c r="G671">
        <v>20</v>
      </c>
      <c r="H671">
        <v>9</v>
      </c>
      <c r="I671" t="s">
        <v>9192</v>
      </c>
      <c r="L671" t="s">
        <v>9242</v>
      </c>
      <c r="N671" t="s">
        <v>9246</v>
      </c>
      <c r="P671" s="20">
        <v>1</v>
      </c>
      <c r="Z671" s="33" t="s">
        <v>9197</v>
      </c>
      <c r="AJ671" s="26" t="str">
        <f t="shared" si="23"/>
        <v xml:space="preserve">|BGCOLOR(#F5F5F5):Alae Legionnaire|歩兵|&amp;ref(Nation/C_Gold.jpg,nolink,25x25,Gold);10&amp;ref(Nation/C_Resource.jpg,nolink,25x25,Resource);20&amp;ref(Nation/C_Recruitment.jpg,nolink,25x25,Recruitment Point);9|&amp;ref(Nation/R_Fort.jpg,nolink,25x25,Land Fortress);||&amp;ref(Nation/LivingLead.jpg,nolink,25x25,Living);|16|
|~|&gt;|&gt;|&gt;|&gt;|&gt;|BGCOLOR(#F5F5F5):槍、投槍、大盾を持つ歩兵。攻撃力は欠くが丈夫|
</v>
      </c>
    </row>
    <row r="672" spans="1:36" x14ac:dyDescent="0.15">
      <c r="A672" t="str">
        <f t="shared" si="22"/>
        <v>-</v>
      </c>
      <c r="B672" t="s">
        <v>2954</v>
      </c>
      <c r="C672" t="s">
        <v>9234</v>
      </c>
      <c r="D672" t="s">
        <v>9286</v>
      </c>
      <c r="E672" t="s">
        <v>9248</v>
      </c>
      <c r="F672">
        <v>11</v>
      </c>
      <c r="G672">
        <v>21</v>
      </c>
      <c r="H672">
        <v>12</v>
      </c>
      <c r="I672" t="s">
        <v>9192</v>
      </c>
      <c r="L672" t="s">
        <v>9242</v>
      </c>
      <c r="N672" t="s">
        <v>9252</v>
      </c>
      <c r="P672" s="20">
        <v>1</v>
      </c>
      <c r="Z672" s="33" t="s">
        <v>9197</v>
      </c>
      <c r="AJ672" s="26" t="str">
        <f t="shared" si="23"/>
        <v xml:space="preserve">|BGCOLOR(#F5F5F5):Hastatus|歩兵|&amp;ref(Nation/C_Gold.jpg,nolink,25x25,Gold);11&amp;ref(Nation/C_Resource.jpg,nolink,25x25,Resource);21&amp;ref(Nation/C_Recruitment.jpg,nolink,25x25,Recruitment Point);12|&amp;ref(Nation/R_Fort.jpg,nolink,25x25,Land Fortress);||&amp;ref(Nation/LivingLead.jpg,nolink,25x25,Living);|16|
|~|&gt;|&gt;|&gt;|&gt;|&gt;|BGCOLOR(#F5F5F5):小剣、投槍、大盾を持つ歩兵。下位より士気が上がっている|
</v>
      </c>
    </row>
    <row r="673" spans="1:36" x14ac:dyDescent="0.15">
      <c r="A673" t="str">
        <f t="shared" si="22"/>
        <v>-</v>
      </c>
      <c r="B673" t="s">
        <v>2954</v>
      </c>
      <c r="C673" t="s">
        <v>9234</v>
      </c>
      <c r="D673" t="s">
        <v>9286</v>
      </c>
      <c r="E673" t="s">
        <v>9250</v>
      </c>
      <c r="F673">
        <v>14</v>
      </c>
      <c r="G673">
        <v>21</v>
      </c>
      <c r="H673">
        <v>20</v>
      </c>
      <c r="I673" t="s">
        <v>9192</v>
      </c>
      <c r="L673" t="s">
        <v>9242</v>
      </c>
      <c r="N673" t="s">
        <v>9251</v>
      </c>
      <c r="P673" s="20">
        <v>1</v>
      </c>
      <c r="Z673" s="33" t="s">
        <v>9197</v>
      </c>
      <c r="AJ673" s="26" t="str">
        <f t="shared" si="23"/>
        <v xml:space="preserve">|BGCOLOR(#F5F5F5):Principe|歩兵|&amp;ref(Nation/C_Gold.jpg,nolink,25x25,Gold);14&amp;ref(Nation/C_Resource.jpg,nolink,25x25,Resource);21&amp;ref(Nation/C_Recruitment.jpg,nolink,25x25,Recruitment Point);20|&amp;ref(Nation/R_Fort.jpg,nolink,25x25,Land Fortress);||&amp;ref(Nation/LivingLead.jpg,nolink,25x25,Living);|16|
|~|&gt;|&gt;|&gt;|&gt;|&gt;|BGCOLOR(#F5F5F5):小剣、投槍、大盾を持つ歩兵。戦闘技能が向上している|
</v>
      </c>
    </row>
    <row r="674" spans="1:36" x14ac:dyDescent="0.15">
      <c r="A674" t="str">
        <f t="shared" si="22"/>
        <v>-</v>
      </c>
      <c r="B674" t="s">
        <v>2954</v>
      </c>
      <c r="C674" t="s">
        <v>9234</v>
      </c>
      <c r="D674" t="s">
        <v>9286</v>
      </c>
      <c r="E674" t="s">
        <v>9264</v>
      </c>
      <c r="F674">
        <v>15</v>
      </c>
      <c r="G674">
        <v>29</v>
      </c>
      <c r="H674">
        <v>25</v>
      </c>
      <c r="I674" t="s">
        <v>9192</v>
      </c>
      <c r="L674" t="s">
        <v>9242</v>
      </c>
      <c r="N674" t="s">
        <v>9265</v>
      </c>
      <c r="P674" s="20">
        <v>1</v>
      </c>
      <c r="Z674" s="33" t="s">
        <v>9267</v>
      </c>
      <c r="AJ674" s="26" t="str">
        <f t="shared" si="23"/>
        <v xml:space="preserve">|BGCOLOR(#F5F5F5):Triarius|歩兵|&amp;ref(Nation/C_Gold.jpg,nolink,25x25,Gold);15&amp;ref(Nation/C_Resource.jpg,nolink,25x25,Resource);29&amp;ref(Nation/C_Recruitment.jpg,nolink,25x25,Recruitment Point);25|&amp;ref(Nation/R_Fort.jpg,nolink,25x25,Land Fortress);||&amp;ref(Nation/LivingLead.jpg,nolink,25x25,Living);|14|
|~|&gt;|&gt;|&gt;|&gt;|&gt;|BGCOLOR(#F5F5F5):長槍と大盾を持つ重歩兵。高齢で鈍重だが高密度の隊列を組む|
</v>
      </c>
    </row>
    <row r="675" spans="1:36" x14ac:dyDescent="0.15">
      <c r="A675" t="str">
        <f t="shared" si="22"/>
        <v>-</v>
      </c>
      <c r="B675" t="s">
        <v>2954</v>
      </c>
      <c r="C675" t="s">
        <v>9234</v>
      </c>
      <c r="D675" t="s">
        <v>9286</v>
      </c>
      <c r="E675" t="s">
        <v>9268</v>
      </c>
      <c r="F675">
        <v>20</v>
      </c>
      <c r="G675">
        <v>30</v>
      </c>
      <c r="H675">
        <v>35</v>
      </c>
      <c r="I675" t="s">
        <v>9192</v>
      </c>
      <c r="L675" t="s">
        <v>9242</v>
      </c>
      <c r="N675" t="s">
        <v>9269</v>
      </c>
      <c r="P675" s="20">
        <v>1</v>
      </c>
      <c r="Z675" s="33" t="s">
        <v>9267</v>
      </c>
      <c r="AJ675" s="26" t="str">
        <f t="shared" si="23"/>
        <v xml:space="preserve">|BGCOLOR(#F5F5F5):Praetorian Guard|歩兵|&amp;ref(Nation/C_Gold.jpg,nolink,25x25,Gold);20&amp;ref(Nation/C_Resource.jpg,nolink,25x25,Resource);30&amp;ref(Nation/C_Recruitment.jpg,nolink,25x25,Recruitment Point);35|&amp;ref(Nation/R_Fort.jpg,nolink,25x25,Land Fortress);||&amp;ref(Nation/LivingLead.jpg,nolink,25x25,Living);|14|
|~|&gt;|&gt;|&gt;|&gt;|&gt;|BGCOLOR(#F5F5F5):長剣と大盾を持つ重歩兵。腕は良いが高齢な上に古傷持ちが多い|
</v>
      </c>
    </row>
    <row r="676" spans="1:36" x14ac:dyDescent="0.15">
      <c r="A676" t="str">
        <f t="shared" si="22"/>
        <v>-</v>
      </c>
      <c r="B676" t="s">
        <v>2954</v>
      </c>
      <c r="C676" t="s">
        <v>9234</v>
      </c>
      <c r="D676" t="s">
        <v>9286</v>
      </c>
      <c r="E676" t="s">
        <v>9187</v>
      </c>
      <c r="F676">
        <v>20</v>
      </c>
      <c r="G676">
        <v>21</v>
      </c>
      <c r="H676">
        <v>21</v>
      </c>
      <c r="I676" t="s">
        <v>9192</v>
      </c>
      <c r="L676" t="s">
        <v>9242</v>
      </c>
      <c r="N676" t="s">
        <v>9271</v>
      </c>
      <c r="P676" s="20">
        <v>1</v>
      </c>
      <c r="Z676" s="33" t="s">
        <v>9197</v>
      </c>
      <c r="AJ676" s="26" t="str">
        <f t="shared" si="23"/>
        <v xml:space="preserve">|BGCOLOR(#F5F5F5):Standard|歩兵|&amp;ref(Nation/C_Gold.jpg,nolink,25x25,Gold);20&amp;ref(Nation/C_Resource.jpg,nolink,25x25,Resource);21&amp;ref(Nation/C_Recruitment.jpg,nolink,25x25,Recruitment Point);21|&amp;ref(Nation/R_Fort.jpg,nolink,25x25,Land Fortress);||&amp;ref(Nation/LivingLead.jpg,nolink,25x25,Living);|16|
|~|&gt;|&gt;|&gt;|&gt;|&gt;|BGCOLOR(#F5F5F5):所属部隊の士気を高める。自身も多少は戦える|
</v>
      </c>
    </row>
    <row r="677" spans="1:36" x14ac:dyDescent="0.15">
      <c r="A677" t="str">
        <f t="shared" si="22"/>
        <v>-</v>
      </c>
      <c r="B677" t="s">
        <v>2954</v>
      </c>
      <c r="C677" t="s">
        <v>9234</v>
      </c>
      <c r="D677" t="s">
        <v>9286</v>
      </c>
      <c r="E677" t="s">
        <v>9273</v>
      </c>
      <c r="F677">
        <v>10</v>
      </c>
      <c r="G677">
        <v>1</v>
      </c>
      <c r="H677">
        <v>9</v>
      </c>
      <c r="I677" t="s">
        <v>9192</v>
      </c>
      <c r="L677" t="s">
        <v>9242</v>
      </c>
      <c r="N677" t="s">
        <v>9275</v>
      </c>
      <c r="P677" s="20">
        <v>1</v>
      </c>
      <c r="Z677" s="33" t="s">
        <v>9233</v>
      </c>
      <c r="AJ677" s="26" t="str">
        <f t="shared" si="23"/>
        <v xml:space="preserve">|BGCOLOR(#F5F5F5):Retiarius|歩兵|&amp;ref(Nation/C_Gold.jpg,nolink,25x25,Gold);10&amp;ref(Nation/C_Resource.jpg,nolink,25x25,Resource);1&amp;ref(Nation/C_Recruitment.jpg,nolink,25x25,Recruitment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v>
      </c>
    </row>
    <row r="678" spans="1:36" x14ac:dyDescent="0.15">
      <c r="A678" t="str">
        <f t="shared" si="22"/>
        <v>-</v>
      </c>
      <c r="B678" t="s">
        <v>2954</v>
      </c>
      <c r="C678" t="s">
        <v>9234</v>
      </c>
      <c r="D678" t="s">
        <v>9286</v>
      </c>
      <c r="E678" t="s">
        <v>9277</v>
      </c>
      <c r="F678">
        <v>10</v>
      </c>
      <c r="G678">
        <v>1</v>
      </c>
      <c r="H678">
        <v>9</v>
      </c>
      <c r="I678" t="s">
        <v>9192</v>
      </c>
      <c r="L678" t="s">
        <v>9242</v>
      </c>
      <c r="N678" t="s">
        <v>9279</v>
      </c>
      <c r="P678" s="20">
        <v>1</v>
      </c>
      <c r="Z678" s="33" t="s">
        <v>9233</v>
      </c>
      <c r="AJ678" s="26" t="str">
        <f t="shared" si="23"/>
        <v xml:space="preserve">|BGCOLOR(#F5F5F5):Gladiator|歩兵|&amp;ref(Nation/C_Gold.jpg,nolink,25x25,Gold);10&amp;ref(Nation/C_Resource.jpg,nolink,25x25,Resource);1&amp;ref(Nation/C_Recruitment.jpg,nolink,25x25,Recruitment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v>
      </c>
    </row>
    <row r="679" spans="1:36" x14ac:dyDescent="0.15">
      <c r="A679" t="str">
        <f t="shared" si="22"/>
        <v>-</v>
      </c>
      <c r="B679" t="s">
        <v>2954</v>
      </c>
      <c r="C679" t="s">
        <v>9234</v>
      </c>
      <c r="D679" t="s">
        <v>9286</v>
      </c>
      <c r="E679" t="s">
        <v>9280</v>
      </c>
      <c r="F679">
        <v>26</v>
      </c>
      <c r="G679">
        <v>21</v>
      </c>
      <c r="H679">
        <v>31</v>
      </c>
      <c r="I679" t="s">
        <v>9225</v>
      </c>
      <c r="K679" t="s">
        <v>9222</v>
      </c>
      <c r="L679" t="s">
        <v>9242</v>
      </c>
      <c r="M679" t="s">
        <v>9218</v>
      </c>
      <c r="N679" t="s">
        <v>9281</v>
      </c>
      <c r="P679" s="20">
        <v>1</v>
      </c>
      <c r="Z679" s="33" t="s">
        <v>9282</v>
      </c>
      <c r="AJ679" s="26" t="str">
        <f t="shared" si="23"/>
        <v xml:space="preserve">|BGCOLOR(#F5F5F5):Lictor|歩兵&amp;ref(Nation/Sacred.jpg,nolink,25x25,Sacred);|&amp;ref(Nation/C_Gold.jpg,nolink,25x25,Gold);26&amp;ref(Nation/C_Resource.jpg,nolink,25x25,Resource);21&amp;ref(Nation/C_Recruitment.jpg,nolink,25x25,Recruitment Point);31|&amp;ref(Nation/R_Capital.jpg,nolink,25x25,National Capital);|&amp;ref(Spell/P_Holy.jpg,nolink,25x25,Temple Needed);|&amp;ref(Nation/LivingLead.jpg,nolink,25x25,Living);|10|
|~|&gt;|&gt;|&gt;|&gt;|&gt;|BGCOLOR(#F5F5F5):魔法の戦斧を持つ歩兵。アンデッドを麻痺させる|
</v>
      </c>
    </row>
    <row r="680" spans="1:36" x14ac:dyDescent="0.15">
      <c r="A680" t="str">
        <f t="shared" si="22"/>
        <v>MA Sceleria 兵士 E</v>
      </c>
      <c r="B680" t="s">
        <v>2954</v>
      </c>
      <c r="C680" t="s">
        <v>9234</v>
      </c>
      <c r="D680" t="s">
        <v>9286</v>
      </c>
      <c r="E680" t="s">
        <v>9283</v>
      </c>
      <c r="F680">
        <v>45</v>
      </c>
      <c r="G680">
        <v>6</v>
      </c>
      <c r="H680">
        <v>31</v>
      </c>
      <c r="I680" t="s">
        <v>9225</v>
      </c>
      <c r="K680" t="s">
        <v>9217</v>
      </c>
      <c r="L680" t="s">
        <v>9242</v>
      </c>
      <c r="M680" t="s">
        <v>9218</v>
      </c>
      <c r="N680" t="s">
        <v>9284</v>
      </c>
      <c r="P680" s="20"/>
      <c r="R680" s="29">
        <v>1</v>
      </c>
      <c r="Z680" s="33" t="s">
        <v>9285</v>
      </c>
      <c r="AJ680" s="26" t="str">
        <f t="shared" si="23"/>
        <v xml:space="preserve">|BGCOLOR(#F5F5F5):Shadow Vestal|歩兵&amp;ref(Nation/Sacred.jpg,nolink,25x25,Sacred);|&amp;ref(Nation/C_Gold.jpg,nolink,25x25,Gold);45&amp;ref(Nation/C_Resource.jpg,nolink,25x25,Resource);6&amp;ref(Nation/C_Recruitment.jpg,nolink,25x25,Recruitment Point);31|&amp;ref(Nation/R_Capital.jpg,nolink,25x25,National Capital);|&amp;ref(Spell/P_Holy.jpg,nolink,25x25,Temple Needed);|&amp;ref(Nation/UndeadLead.jpg,nolink,25x25,Undead/Demon);|20|
|~|&gt;|&gt;|&gt;|&gt;|&gt;|BGCOLOR(#F5F5F5):魔法の槍と盾を持つ軽歩兵。半死人で霊体であり一般的な敵には強い|
</v>
      </c>
    </row>
    <row r="681" spans="1:36" x14ac:dyDescent="0.15">
      <c r="A681" t="str">
        <f t="shared" si="22"/>
        <v>MA Pythium 指揮官 S</v>
      </c>
      <c r="B681" t="s">
        <v>2954</v>
      </c>
      <c r="C681" t="s">
        <v>9306</v>
      </c>
      <c r="D681" t="s">
        <v>9206</v>
      </c>
      <c r="E681" t="s">
        <v>9190</v>
      </c>
      <c r="F681">
        <v>25</v>
      </c>
      <c r="G681">
        <v>4</v>
      </c>
      <c r="H681">
        <v>1</v>
      </c>
      <c r="I681" t="s">
        <v>9192</v>
      </c>
      <c r="L681" t="s">
        <v>9193</v>
      </c>
      <c r="N681" t="s">
        <v>9194</v>
      </c>
      <c r="O681" s="24">
        <v>0</v>
      </c>
      <c r="P681" s="21">
        <v>0</v>
      </c>
      <c r="Q681" s="21">
        <v>0</v>
      </c>
      <c r="R681" s="29">
        <v>0</v>
      </c>
      <c r="Z681" s="33" t="s">
        <v>9196</v>
      </c>
      <c r="AA681" s="21">
        <v>50</v>
      </c>
      <c r="AE681" s="21" t="s">
        <v>7285</v>
      </c>
      <c r="AJ681" s="26" t="str">
        <f t="shared" si="23"/>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682" spans="1:36" x14ac:dyDescent="0.15">
      <c r="A682" t="str">
        <f t="shared" si="22"/>
        <v>-</v>
      </c>
      <c r="B682" t="s">
        <v>2954</v>
      </c>
      <c r="C682" t="s">
        <v>9306</v>
      </c>
      <c r="D682" t="s">
        <v>9206</v>
      </c>
      <c r="E682" t="s">
        <v>9199</v>
      </c>
      <c r="F682">
        <v>60</v>
      </c>
      <c r="G682">
        <v>4</v>
      </c>
      <c r="H682">
        <v>1</v>
      </c>
      <c r="I682" t="s">
        <v>9192</v>
      </c>
      <c r="L682" t="s">
        <v>9201</v>
      </c>
      <c r="N682" t="s">
        <v>9202</v>
      </c>
      <c r="O682" s="24">
        <v>0</v>
      </c>
      <c r="P682" s="21">
        <v>0</v>
      </c>
      <c r="Q682" s="21">
        <v>0</v>
      </c>
      <c r="R682" s="29">
        <v>0</v>
      </c>
      <c r="Z682" s="33" t="s">
        <v>9196</v>
      </c>
      <c r="AA682" s="21">
        <v>65</v>
      </c>
      <c r="AJ682" s="26" t="str">
        <f t="shared" si="23"/>
        <v xml:space="preserve">|BGCOLOR(#F5F5F5):Assassin|暗殺者|&amp;ref(Nation/C_Gold.jpg,nolink,25x25,Gold);60&amp;ref(Nation/C_Resource.jpg,nolink,25x25,Resource);4&amp;ref(Nation/C_Command.jpg,nolink,25x25,Commander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v>
      </c>
    </row>
    <row r="683" spans="1:36" x14ac:dyDescent="0.15">
      <c r="A683" t="str">
        <f t="shared" si="22"/>
        <v>-</v>
      </c>
      <c r="B683" t="s">
        <v>2954</v>
      </c>
      <c r="C683" t="s">
        <v>9306</v>
      </c>
      <c r="D683" t="s">
        <v>9206</v>
      </c>
      <c r="E683" t="s">
        <v>9204</v>
      </c>
      <c r="F683">
        <v>70</v>
      </c>
      <c r="G683">
        <v>21</v>
      </c>
      <c r="H683">
        <v>1</v>
      </c>
      <c r="I683" t="s">
        <v>9192</v>
      </c>
      <c r="L683" t="s">
        <v>9206</v>
      </c>
      <c r="N683" t="s">
        <v>9207</v>
      </c>
      <c r="O683" s="24">
        <v>3</v>
      </c>
      <c r="P683" s="21">
        <v>80</v>
      </c>
      <c r="Q683" s="21">
        <v>0</v>
      </c>
      <c r="R683" s="29">
        <v>0</v>
      </c>
      <c r="Z683" s="33" t="s">
        <v>9209</v>
      </c>
      <c r="AJ683" s="26" t="str">
        <f t="shared" si="23"/>
        <v xml:space="preserve">|BGCOLOR(#F5F5F5):Centurion|指揮官|&amp;ref(Nation/C_Gold.jpg,nolink,25x25,Gold);70&amp;ref(Nation/C_Resource.jpg,nolink,25x25,Resource);21&amp;ref(Nation/C_Command.jpg,nolink,25x25,Commander Point);1|&amp;ref(Nation/R_Fort.jpg,nolink,25x25,Land Fortress);||&amp;ref(Nation/Squad.jpg,nolink,25x25,Squad);3&amp;ref(Nation/LivingLead.jpg,nolink,25x25,Leadership);80|18|
|~|&gt;|&gt;|&gt;|&gt;|&gt;|BGCOLOR(#F5F5F5):基本的な指揮官。装備は良質だが盾を持たない|
</v>
      </c>
    </row>
    <row r="684" spans="1:36" x14ac:dyDescent="0.15">
      <c r="A684" t="str">
        <f t="shared" si="22"/>
        <v>-</v>
      </c>
      <c r="B684" t="s">
        <v>2954</v>
      </c>
      <c r="C684" t="s">
        <v>9306</v>
      </c>
      <c r="D684" t="s">
        <v>9206</v>
      </c>
      <c r="E684" t="s">
        <v>9211</v>
      </c>
      <c r="F684">
        <v>110</v>
      </c>
      <c r="G684">
        <v>21</v>
      </c>
      <c r="H684">
        <v>2</v>
      </c>
      <c r="I684" t="s">
        <v>9192</v>
      </c>
      <c r="L684" t="s">
        <v>9206</v>
      </c>
      <c r="N684" t="s">
        <v>9213</v>
      </c>
      <c r="O684" s="24">
        <v>4</v>
      </c>
      <c r="P684" s="21">
        <v>120</v>
      </c>
      <c r="Q684" s="21">
        <v>0</v>
      </c>
      <c r="R684" s="29">
        <v>0</v>
      </c>
      <c r="Z684" s="33" t="s">
        <v>9209</v>
      </c>
      <c r="AJ684" s="26" t="str">
        <f t="shared" si="23"/>
        <v xml:space="preserve">|BGCOLOR(#F5F5F5):Legatus Legionis|指揮官|&amp;ref(Nation/C_Gold.jpg,nolink,25x25,Gold);110&amp;ref(Nation/C_Resource.jpg,nolink,25x25,Resource);21&amp;ref(Nation/C_Command.jpg,nolink,25x25,Commander Point);2|&amp;ref(Nation/R_Fort.jpg,nolink,25x25,Land Fortress);||&amp;ref(Nation/Squad.jpg,nolink,25x25,Squad);4&amp;ref(Nation/LivingLead.jpg,nolink,25x25,Leadership);120|18|
|~|&gt;|&gt;|&gt;|&gt;|&gt;|BGCOLOR(#F5F5F5):上位指揮官。やはり盾は持っていない|
</v>
      </c>
    </row>
    <row r="685" spans="1:36" x14ac:dyDescent="0.15">
      <c r="A685" t="str">
        <f t="shared" si="22"/>
        <v>-</v>
      </c>
      <c r="B685" t="s">
        <v>2954</v>
      </c>
      <c r="C685" t="s">
        <v>9306</v>
      </c>
      <c r="D685" t="s">
        <v>9206</v>
      </c>
      <c r="E685" t="s">
        <v>9307</v>
      </c>
      <c r="F685">
        <v>90</v>
      </c>
      <c r="G685">
        <v>30</v>
      </c>
      <c r="H685">
        <v>1</v>
      </c>
      <c r="I685" t="s">
        <v>9192</v>
      </c>
      <c r="L685" t="s">
        <v>9206</v>
      </c>
      <c r="N685" t="s">
        <v>9308</v>
      </c>
      <c r="O685" s="24">
        <v>3</v>
      </c>
      <c r="P685" s="20">
        <v>80</v>
      </c>
      <c r="Q685" s="20">
        <v>0</v>
      </c>
      <c r="R685" s="29">
        <v>0</v>
      </c>
      <c r="Z685" s="33" t="s">
        <v>9197</v>
      </c>
      <c r="AJ685" s="26" t="str">
        <f t="shared" si="23"/>
        <v xml:space="preserve">|BGCOLOR(#F5F5F5):Emerald Lord|指揮官|&amp;ref(Nation/C_Gold.jpg,nolink,25x25,Gold);90&amp;ref(Nation/C_Resource.jpg,nolink,25x25,Resource);30&amp;ref(Nation/C_Command.jpg,nolink,25x25,Commander Point);1|&amp;ref(Nation/R_Fort.jpg,nolink,25x25,Land Fortress);||&amp;ref(Nation/Squad.jpg,nolink,25x25,Squad);3&amp;ref(Nation/LivingLead.jpg,nolink,25x25,Leadership);80|16|
|~|&gt;|&gt;|&gt;|&gt;|&gt;|BGCOLOR(#F5F5F5):基本指揮官その二。非常に高い戦闘技能と良質な装備を持つ|
</v>
      </c>
    </row>
    <row r="686" spans="1:36" x14ac:dyDescent="0.15">
      <c r="A686" t="str">
        <f t="shared" si="22"/>
        <v>-</v>
      </c>
      <c r="B686" t="s">
        <v>2954</v>
      </c>
      <c r="C686" t="s">
        <v>9306</v>
      </c>
      <c r="D686" t="s">
        <v>9206</v>
      </c>
      <c r="E686" t="s">
        <v>9309</v>
      </c>
      <c r="F686">
        <v>85</v>
      </c>
      <c r="G686">
        <v>56</v>
      </c>
      <c r="H686">
        <v>1</v>
      </c>
      <c r="I686" t="s">
        <v>9192</v>
      </c>
      <c r="L686" t="s">
        <v>9206</v>
      </c>
      <c r="N686" t="s">
        <v>9310</v>
      </c>
      <c r="O686" s="24">
        <v>2</v>
      </c>
      <c r="P686" s="20">
        <v>60</v>
      </c>
      <c r="Q686" s="20">
        <v>0</v>
      </c>
      <c r="R686" s="29">
        <v>0</v>
      </c>
      <c r="Z686" s="33" t="s">
        <v>9197</v>
      </c>
      <c r="AJ686" s="26" t="str">
        <f t="shared" si="23"/>
        <v xml:space="preserve">|BGCOLOR(#F5F5F5):Serpent Lord|指揮官|&amp;ref(Nation/C_Gold.jpg,nolink,25x25,Gold);85&amp;ref(Nation/C_Resource.jpg,nolink,25x25,Resource);56&amp;ref(Nation/C_Command.jpg,nolink,25x25,Commander Point);1|&amp;ref(Nation/R_Fort.jpg,nolink,25x25,Land Fortress);||&amp;ref(Nation/Squad.jpg,nolink,25x25,Squad);2&amp;ref(Nation/LivingLead.jpg,nolink,25x25,Leadership);60|16|
|~|&gt;|&gt;|&gt;|&gt;|&gt;|BGCOLOR(#F5F5F5):騎乗した指揮官。ただし行軍はむしろ遅く戦闘力のほうが優秀|
</v>
      </c>
    </row>
    <row r="687" spans="1:36" x14ac:dyDescent="0.15">
      <c r="A687" t="str">
        <f t="shared" si="22"/>
        <v>-</v>
      </c>
      <c r="B687" t="s">
        <v>2954</v>
      </c>
      <c r="C687" t="s">
        <v>9306</v>
      </c>
      <c r="D687" t="s">
        <v>9206</v>
      </c>
      <c r="E687" t="s">
        <v>9311</v>
      </c>
      <c r="F687">
        <v>65</v>
      </c>
      <c r="G687">
        <v>19</v>
      </c>
      <c r="H687">
        <v>1</v>
      </c>
      <c r="I687" t="s">
        <v>9192</v>
      </c>
      <c r="K687" t="s">
        <v>9222</v>
      </c>
      <c r="L687" t="s">
        <v>9219</v>
      </c>
      <c r="M687" t="s">
        <v>9218</v>
      </c>
      <c r="N687" t="s">
        <v>9312</v>
      </c>
      <c r="O687" s="24">
        <v>2</v>
      </c>
      <c r="P687" s="20">
        <v>40</v>
      </c>
      <c r="Q687" s="20">
        <v>0</v>
      </c>
      <c r="R687" s="29">
        <v>0</v>
      </c>
      <c r="Z687" s="33" t="s">
        <v>9215</v>
      </c>
      <c r="AJ687" s="26" t="str">
        <f t="shared" si="23"/>
        <v xml:space="preserve">|BGCOLOR(#F5F5F5):Battle Deacon|聖職者&amp;ref(Nation/Sacred.jpg,nolink,25x25,Sacred);|&amp;ref(Nation/C_Gold.jpg,nolink,25x25,Gold);65&amp;ref(Nation/C_Resource.jpg,nolink,25x25,Resource);19&amp;ref(Nation/C_Command.jpg,nolink,25x25,Commander Point);1|&amp;ref(Nation/R_Fort.jpg,nolink,25x25,Land Fortress);|&amp;ref(Spell/P_Holy.jpg,nolink,25x25,Temple Needed);|&amp;ref(Nation/Squad.jpg,nolink,25x25,Squad);2&amp;ref(Nation/LivingLead.jpg,nolink,25x25,Leadership);40|18|
|~|&gt;|&gt;|&gt;|&gt;|&gt;|BGCOLOR(#F5F5F5):レベル1の聖職者。防具を持つためやや丈夫|
</v>
      </c>
    </row>
    <row r="688" spans="1:36" x14ac:dyDescent="0.15">
      <c r="A688" t="str">
        <f t="shared" si="22"/>
        <v>-</v>
      </c>
      <c r="B688" t="s">
        <v>2954</v>
      </c>
      <c r="C688" t="s">
        <v>9306</v>
      </c>
      <c r="D688" t="s">
        <v>9206</v>
      </c>
      <c r="E688" t="s">
        <v>9313</v>
      </c>
      <c r="F688">
        <v>70</v>
      </c>
      <c r="G688">
        <v>1</v>
      </c>
      <c r="H688">
        <v>2</v>
      </c>
      <c r="I688" t="s">
        <v>9192</v>
      </c>
      <c r="J688" t="s">
        <v>9222</v>
      </c>
      <c r="K688" t="s">
        <v>9222</v>
      </c>
      <c r="L688" t="s">
        <v>9219</v>
      </c>
      <c r="M688" t="s">
        <v>9218</v>
      </c>
      <c r="N688" t="s">
        <v>9316</v>
      </c>
      <c r="O688" s="24">
        <v>1</v>
      </c>
      <c r="P688" s="20">
        <v>10</v>
      </c>
      <c r="Q688" s="20">
        <v>10</v>
      </c>
      <c r="R688" s="29">
        <v>0</v>
      </c>
      <c r="Z688" s="33" t="s">
        <v>9197</v>
      </c>
      <c r="AJ688" s="26" t="str">
        <f t="shared" si="23"/>
        <v xml:space="preserve">|BGCOLOR(#F5F5F5):Theurg Acolyte|聖職者&amp;ref(Nation/Sacred.jpg,nolink,25x25,Sacred);|&amp;ref(Nation/C_Gold.jpg,nolink,25x25,Gold);70&amp;ref(Nation/C_Resource.jpg,nolink,25x25,Resource);1&amp;ref(Nation/C_Command.jpg,nolink,25x25,Commander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
|~|&gt;|&gt;|&gt;|&gt;|&gt;|BGCOLOR(#F5F5F5):レベル1の聖職者。星魔法も持ち研究や集団詠唱の下支えに向く|
</v>
      </c>
    </row>
    <row r="689" spans="1:36" x14ac:dyDescent="0.15">
      <c r="A689" t="str">
        <f t="shared" si="22"/>
        <v>-</v>
      </c>
      <c r="B689" t="s">
        <v>2954</v>
      </c>
      <c r="C689" t="s">
        <v>9306</v>
      </c>
      <c r="D689" t="s">
        <v>9206</v>
      </c>
      <c r="E689" t="s">
        <v>9314</v>
      </c>
      <c r="F689">
        <v>215</v>
      </c>
      <c r="G689">
        <v>2</v>
      </c>
      <c r="H689">
        <v>2</v>
      </c>
      <c r="I689" t="s">
        <v>9192</v>
      </c>
      <c r="J689" t="s">
        <v>9222</v>
      </c>
      <c r="K689" t="s">
        <v>9222</v>
      </c>
      <c r="L689" t="s">
        <v>9219</v>
      </c>
      <c r="M689" t="s">
        <v>9218</v>
      </c>
      <c r="N689" t="s">
        <v>9315</v>
      </c>
      <c r="O689" s="24">
        <v>1</v>
      </c>
      <c r="P689" s="20">
        <v>10</v>
      </c>
      <c r="Q689" s="20">
        <v>30</v>
      </c>
      <c r="R689" s="29">
        <v>0</v>
      </c>
      <c r="Z689" s="33" t="s">
        <v>9267</v>
      </c>
      <c r="AJ689" s="26" t="str">
        <f t="shared" si="23"/>
        <v xml:space="preserve">|BGCOLOR(#F5F5F5):Theurg|聖職者&amp;ref(Nation/Sacred.jpg,nolink,25x25,Sacred);|&amp;ref(Nation/C_Gold.jpg,nolink,25x25,Gold);215&amp;ref(Nation/C_Resource.jpg,nolink,25x25,Resource);2&amp;ref(Nation/C_Command.jpg,nolink,25x25,Commander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Leadership);30|14|
|~|&gt;|&gt;|&gt;|&gt;|&gt;|BGCOLOR(#F5F5F5):レベル2の聖職者。星、風、水の魔法技能も持つ|
</v>
      </c>
    </row>
    <row r="690" spans="1:36" x14ac:dyDescent="0.15">
      <c r="A690" t="str">
        <f t="shared" si="22"/>
        <v>-</v>
      </c>
      <c r="B690" t="s">
        <v>2954</v>
      </c>
      <c r="C690" t="s">
        <v>9306</v>
      </c>
      <c r="D690" t="s">
        <v>9206</v>
      </c>
      <c r="E690" t="s">
        <v>9317</v>
      </c>
      <c r="F690">
        <v>390</v>
      </c>
      <c r="G690">
        <v>1</v>
      </c>
      <c r="H690">
        <v>4</v>
      </c>
      <c r="I690" t="s">
        <v>9225</v>
      </c>
      <c r="J690" t="s">
        <v>9222</v>
      </c>
      <c r="K690" t="s">
        <v>9222</v>
      </c>
      <c r="L690" t="s">
        <v>9219</v>
      </c>
      <c r="M690" t="s">
        <v>9218</v>
      </c>
      <c r="N690" t="s">
        <v>9318</v>
      </c>
      <c r="O690" s="24">
        <v>1</v>
      </c>
      <c r="P690" s="20" t="s">
        <v>9320</v>
      </c>
      <c r="Q690" s="20" t="s">
        <v>9319</v>
      </c>
      <c r="R690" s="29">
        <v>0</v>
      </c>
      <c r="Z690" s="33" t="s">
        <v>9321</v>
      </c>
      <c r="AJ690" s="26" t="str">
        <f t="shared" si="23"/>
        <v xml:space="preserve">|BGCOLOR(#F5F5F5):Arch Theurg|聖職者&amp;ref(Nation/Sacred.jpg,nolink,25x25,Sacred);|&amp;ref(Nation/C_Gold.jpg,nolink,25x25,Gold);390&amp;ref(Nation/C_Resource.jpg,nolink,25x25,Resource);1&amp;ref(Nation/C_Command.jpg,nolink,25x25,Commander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Leadership);50+|10|
|~|&gt;|&gt;|&gt;|&gt;|&gt;|BGCOLOR(#F5F5F5):レベル3の聖職者。星、風、水などの魔法技能も持つ|
</v>
      </c>
    </row>
    <row r="691" spans="1:36" x14ac:dyDescent="0.15">
      <c r="A691" t="str">
        <f t="shared" si="22"/>
        <v>MA Pythium 指揮官 E</v>
      </c>
      <c r="B691" t="s">
        <v>2954</v>
      </c>
      <c r="C691" t="s">
        <v>9306</v>
      </c>
      <c r="D691" t="s">
        <v>9206</v>
      </c>
      <c r="E691" t="s">
        <v>9322</v>
      </c>
      <c r="F691">
        <v>25</v>
      </c>
      <c r="G691">
        <v>10</v>
      </c>
      <c r="H691">
        <v>1</v>
      </c>
      <c r="I691" t="s">
        <v>9225</v>
      </c>
      <c r="L691" t="s">
        <v>9206</v>
      </c>
      <c r="N691" t="s">
        <v>9323</v>
      </c>
      <c r="O691" s="24">
        <v>1</v>
      </c>
      <c r="P691" s="20">
        <v>10</v>
      </c>
      <c r="Q691" s="20">
        <v>0</v>
      </c>
      <c r="R691" s="29">
        <v>0</v>
      </c>
      <c r="U691" s="29">
        <v>2</v>
      </c>
      <c r="Z691" s="33" t="s">
        <v>9197</v>
      </c>
      <c r="AE691" s="21" t="s">
        <v>9326</v>
      </c>
      <c r="AG691" s="21" t="s">
        <v>9325</v>
      </c>
      <c r="AJ691" s="26" t="str">
        <f t="shared" si="23"/>
        <v xml:space="preserve">|BGCOLOR(#F5F5F5):Hydra Tamer|指揮官|&amp;ref(Nation/C_Gold.jpg,nolink,25x25,Gold);25&amp;ref(Nation/C_Resource.jpg,nolink,25x25,Resource);10&amp;ref(Nation/C_Command.jpg,nolink,25x25,Commander Point);1|&amp;ref(Nation/R_Capital.jpg,nolink,25x25,National Capital);||&amp;ref(Nation/Squad.jpg,nolink,25x25,Squad);1&amp;ref(Nation/LivingLead.jpg,nolink,25x25,Leadership);10&amp;ref(Item/Beastmaster.jpg,nolink,25x25,Beastmaster (+2));|16&amp;ref(Nation/Swamp-Survival.jpg,nolink,25x25,Swamp Survival);&amp;ref(Nation/Swimming.jpg,nolink,25x25,Swimming);|
|~|&gt;|&gt;|&gt;|&gt;|&gt;|BGCOLOR(#F5F5F5):動物向けの指揮官。毒物に強くHydraの指揮に向く|
</v>
      </c>
    </row>
    <row r="692" spans="1:36" x14ac:dyDescent="0.15">
      <c r="A692" t="str">
        <f t="shared" si="22"/>
        <v>MA Pythium 兵士 S</v>
      </c>
      <c r="B692" t="s">
        <v>2954</v>
      </c>
      <c r="C692" t="s">
        <v>9306</v>
      </c>
      <c r="D692" t="s">
        <v>9286</v>
      </c>
      <c r="E692" t="s">
        <v>9235</v>
      </c>
      <c r="F692">
        <v>7</v>
      </c>
      <c r="G692">
        <v>2</v>
      </c>
      <c r="H692">
        <v>3</v>
      </c>
      <c r="I692" t="s">
        <v>9192</v>
      </c>
      <c r="L692" t="s">
        <v>9237</v>
      </c>
      <c r="N692" t="s">
        <v>9238</v>
      </c>
      <c r="P692" s="21">
        <v>1</v>
      </c>
      <c r="Z692" s="33" t="s">
        <v>9227</v>
      </c>
      <c r="AJ692" s="26" t="str">
        <f t="shared" si="23"/>
        <v xml:space="preserve">|BGCOLOR(#F5F5F5):Slinger|射手|&amp;ref(Nation/C_Gold.jpg,nolink,25x25,Gold);7&amp;ref(Nation/C_Resource.jpg,nolink,25x25,Resource);2&amp;ref(Nation/C_Recruitment.jpg,nolink,25x25,Recruitment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v>
      </c>
    </row>
    <row r="693" spans="1:36" x14ac:dyDescent="0.15">
      <c r="A693" t="str">
        <f t="shared" si="22"/>
        <v>-</v>
      </c>
      <c r="B693" t="s">
        <v>2954</v>
      </c>
      <c r="C693" t="s">
        <v>9306</v>
      </c>
      <c r="D693" t="s">
        <v>9286</v>
      </c>
      <c r="E693" t="s">
        <v>9240</v>
      </c>
      <c r="F693">
        <v>10</v>
      </c>
      <c r="G693">
        <v>10</v>
      </c>
      <c r="H693">
        <v>9</v>
      </c>
      <c r="I693" t="s">
        <v>9192</v>
      </c>
      <c r="L693" t="s">
        <v>9242</v>
      </c>
      <c r="N693" t="s">
        <v>9243</v>
      </c>
      <c r="P693" s="21">
        <v>1</v>
      </c>
      <c r="Z693" s="33" t="s">
        <v>9196</v>
      </c>
      <c r="AJ693" s="26" t="str">
        <f t="shared" si="23"/>
        <v xml:space="preserve">|BGCOLOR(#F5F5F5):Velite|歩兵|&amp;ref(Nation/C_Gold.jpg,nolink,25x25,Gold);10&amp;ref(Nation/C_Resource.jpg,nolink,25x25,Resource);10&amp;ref(Nation/C_Recruitment.jpg,nolink,25x25,Recruitment Point);9|&amp;ref(Nation/R_Fort.jpg,nolink,25x25,Land Fortress);||&amp;ref(Nation/LivingLead.jpg,nolink,25x25,Living);|16|
|~|&gt;|&gt;|&gt;|&gt;|&gt;|BGCOLOR(#F5F5F5):槍、投槍、大盾を持つ軽歩兵。散開陣形を得意とする|
</v>
      </c>
    </row>
    <row r="694" spans="1:36" x14ac:dyDescent="0.15">
      <c r="A694" t="str">
        <f t="shared" si="22"/>
        <v>-</v>
      </c>
      <c r="B694" t="s">
        <v>2954</v>
      </c>
      <c r="C694" t="s">
        <v>9306</v>
      </c>
      <c r="D694" t="s">
        <v>9286</v>
      </c>
      <c r="E694" t="s">
        <v>9244</v>
      </c>
      <c r="F694">
        <v>10</v>
      </c>
      <c r="G694">
        <v>20</v>
      </c>
      <c r="H694">
        <v>9</v>
      </c>
      <c r="I694" t="s">
        <v>9192</v>
      </c>
      <c r="L694" t="s">
        <v>9242</v>
      </c>
      <c r="N694" t="s">
        <v>9246</v>
      </c>
      <c r="P694" s="21">
        <v>1</v>
      </c>
      <c r="Z694" s="33" t="s">
        <v>9196</v>
      </c>
      <c r="AJ694" s="26" t="str">
        <f t="shared" si="23"/>
        <v xml:space="preserve">|BGCOLOR(#F5F5F5):Alae Legionnaire|歩兵|&amp;ref(Nation/C_Gold.jpg,nolink,25x25,Gold);10&amp;ref(Nation/C_Resource.jpg,nolink,25x25,Resource);20&amp;ref(Nation/C_Recruitment.jpg,nolink,25x25,Recruitment Point);9|&amp;ref(Nation/R_Fort.jpg,nolink,25x25,Land Fortress);||&amp;ref(Nation/LivingLead.jpg,nolink,25x25,Living);|16|
|~|&gt;|&gt;|&gt;|&gt;|&gt;|BGCOLOR(#F5F5F5):槍、投槍、大盾を持つ歩兵。攻撃力は欠くが丈夫|
</v>
      </c>
    </row>
    <row r="695" spans="1:36" x14ac:dyDescent="0.15">
      <c r="A695" t="str">
        <f t="shared" si="22"/>
        <v>-</v>
      </c>
      <c r="B695" t="s">
        <v>2954</v>
      </c>
      <c r="C695" t="s">
        <v>9306</v>
      </c>
      <c r="D695" t="s">
        <v>9286</v>
      </c>
      <c r="E695" t="s">
        <v>9247</v>
      </c>
      <c r="F695">
        <v>11</v>
      </c>
      <c r="G695">
        <v>21</v>
      </c>
      <c r="H695">
        <v>12</v>
      </c>
      <c r="I695" t="s">
        <v>9192</v>
      </c>
      <c r="L695" t="s">
        <v>9242</v>
      </c>
      <c r="N695" t="s">
        <v>9252</v>
      </c>
      <c r="P695" s="21">
        <v>1</v>
      </c>
      <c r="Z695" s="33" t="s">
        <v>9196</v>
      </c>
      <c r="AJ695" s="26" t="str">
        <f t="shared" si="23"/>
        <v xml:space="preserve">|BGCOLOR(#F5F5F5):Hastatus|歩兵|&amp;ref(Nation/C_Gold.jpg,nolink,25x25,Gold);11&amp;ref(Nation/C_Resource.jpg,nolink,25x25,Resource);21&amp;ref(Nation/C_Recruitment.jpg,nolink,25x25,Recruitment Point);12|&amp;ref(Nation/R_Fort.jpg,nolink,25x25,Land Fortress);||&amp;ref(Nation/LivingLead.jpg,nolink,25x25,Living);|16|
|~|&gt;|&gt;|&gt;|&gt;|&gt;|BGCOLOR(#F5F5F5):小剣、投槍、大盾を持つ歩兵。下位より士気が上がっている|
</v>
      </c>
    </row>
    <row r="696" spans="1:36" x14ac:dyDescent="0.15">
      <c r="A696" t="str">
        <f t="shared" si="22"/>
        <v>-</v>
      </c>
      <c r="B696" t="s">
        <v>2954</v>
      </c>
      <c r="C696" t="s">
        <v>9306</v>
      </c>
      <c r="D696" t="s">
        <v>9286</v>
      </c>
      <c r="E696" t="s">
        <v>9249</v>
      </c>
      <c r="F696">
        <v>14</v>
      </c>
      <c r="G696">
        <v>21</v>
      </c>
      <c r="H696">
        <v>20</v>
      </c>
      <c r="I696" t="s">
        <v>9192</v>
      </c>
      <c r="L696" t="s">
        <v>9242</v>
      </c>
      <c r="N696" t="s">
        <v>9251</v>
      </c>
      <c r="P696" s="21">
        <v>1</v>
      </c>
      <c r="Z696" s="33" t="s">
        <v>9196</v>
      </c>
      <c r="AJ696" s="26" t="str">
        <f t="shared" si="23"/>
        <v xml:space="preserve">|BGCOLOR(#F5F5F5):Principe|歩兵|&amp;ref(Nation/C_Gold.jpg,nolink,25x25,Gold);14&amp;ref(Nation/C_Resource.jpg,nolink,25x25,Resource);21&amp;ref(Nation/C_Recruitment.jpg,nolink,25x25,Recruitment Point);20|&amp;ref(Nation/R_Fort.jpg,nolink,25x25,Land Fortress);||&amp;ref(Nation/LivingLead.jpg,nolink,25x25,Living);|16|
|~|&gt;|&gt;|&gt;|&gt;|&gt;|BGCOLOR(#F5F5F5):小剣、投槍、大盾を持つ歩兵。戦闘技能が向上している|
</v>
      </c>
    </row>
    <row r="697" spans="1:36" x14ac:dyDescent="0.15">
      <c r="A697" t="str">
        <f t="shared" si="22"/>
        <v>-</v>
      </c>
      <c r="B697" t="s">
        <v>2954</v>
      </c>
      <c r="C697" t="s">
        <v>9306</v>
      </c>
      <c r="D697" t="s">
        <v>9286</v>
      </c>
      <c r="E697" t="s">
        <v>9263</v>
      </c>
      <c r="F697">
        <v>15</v>
      </c>
      <c r="G697">
        <v>29</v>
      </c>
      <c r="H697">
        <v>25</v>
      </c>
      <c r="I697" t="s">
        <v>9192</v>
      </c>
      <c r="L697" t="s">
        <v>9242</v>
      </c>
      <c r="N697" t="s">
        <v>9258</v>
      </c>
      <c r="P697" s="21">
        <v>1</v>
      </c>
      <c r="Z697" s="33" t="s">
        <v>9266</v>
      </c>
      <c r="AJ697" s="26" t="str">
        <f t="shared" si="23"/>
        <v xml:space="preserve">|BGCOLOR(#F5F5F5):Triarius|歩兵|&amp;ref(Nation/C_Gold.jpg,nolink,25x25,Gold);15&amp;ref(Nation/C_Resource.jpg,nolink,25x25,Resource);29&amp;ref(Nation/C_Recruitment.jpg,nolink,25x25,Recruitment Point);25|&amp;ref(Nation/R_Fort.jpg,nolink,25x25,Land Fortress);||&amp;ref(Nation/LivingLead.jpg,nolink,25x25,Living);|14|
|~|&gt;|&gt;|&gt;|&gt;|&gt;|BGCOLOR(#F5F5F5):長槍と大盾を持つ重歩兵。高齢で鈍重だが高密度の隊列を組む|
</v>
      </c>
    </row>
    <row r="698" spans="1:36" x14ac:dyDescent="0.15">
      <c r="A698" t="str">
        <f t="shared" si="22"/>
        <v>-</v>
      </c>
      <c r="B698" t="s">
        <v>2954</v>
      </c>
      <c r="C698" t="s">
        <v>9306</v>
      </c>
      <c r="D698" t="s">
        <v>9286</v>
      </c>
      <c r="E698" t="s">
        <v>9327</v>
      </c>
      <c r="F698">
        <v>20</v>
      </c>
      <c r="G698">
        <v>30</v>
      </c>
      <c r="H698">
        <v>31</v>
      </c>
      <c r="I698" t="s">
        <v>9192</v>
      </c>
      <c r="L698" t="s">
        <v>9242</v>
      </c>
      <c r="N698" t="s">
        <v>9328</v>
      </c>
      <c r="P698" s="21">
        <v>1</v>
      </c>
      <c r="Z698" s="33" t="s">
        <v>9266</v>
      </c>
      <c r="AJ698" s="26" t="str">
        <f t="shared" si="23"/>
        <v xml:space="preserve">|BGCOLOR(#F5F5F5):Emerald Guard|歩兵|&amp;ref(Nation/C_Gold.jpg,nolink,25x25,Gold);20&amp;ref(Nation/C_Resource.jpg,nolink,25x25,Resource);30&amp;ref(Nation/C_Recruitment.jpg,nolink,25x25,Recruitment Point);31|&amp;ref(Nation/R_Fort.jpg,nolink,25x25,Land Fortress);||&amp;ref(Nation/LivingLead.jpg,nolink,25x25,Living);|14|
|~|&gt;|&gt;|&gt;|&gt;|&gt;|BGCOLOR(#F5F5F5):長剣と大盾を持つ重歩兵。戦闘技能も士気も高く護衛が得意|
</v>
      </c>
    </row>
    <row r="699" spans="1:36" x14ac:dyDescent="0.15">
      <c r="A699" t="str">
        <f t="shared" si="22"/>
        <v>-</v>
      </c>
      <c r="B699" t="s">
        <v>2954</v>
      </c>
      <c r="C699" t="s">
        <v>9306</v>
      </c>
      <c r="D699" t="s">
        <v>9286</v>
      </c>
      <c r="E699" t="s">
        <v>9186</v>
      </c>
      <c r="F699">
        <v>20</v>
      </c>
      <c r="G699">
        <v>21</v>
      </c>
      <c r="H699">
        <v>21</v>
      </c>
      <c r="I699" t="s">
        <v>9192</v>
      </c>
      <c r="L699" t="s">
        <v>9242</v>
      </c>
      <c r="N699" t="s">
        <v>9270</v>
      </c>
      <c r="P699" s="21">
        <v>1</v>
      </c>
      <c r="Z699" s="33" t="s">
        <v>9196</v>
      </c>
      <c r="AJ699" s="26" t="str">
        <f t="shared" si="23"/>
        <v xml:space="preserve">|BGCOLOR(#F5F5F5):Standard|歩兵|&amp;ref(Nation/C_Gold.jpg,nolink,25x25,Gold);20&amp;ref(Nation/C_Resource.jpg,nolink,25x25,Resource);21&amp;ref(Nation/C_Recruitment.jpg,nolink,25x25,Recruitment Point);21|&amp;ref(Nation/R_Fort.jpg,nolink,25x25,Land Fortress);||&amp;ref(Nation/LivingLead.jpg,nolink,25x25,Living);|16|
|~|&gt;|&gt;|&gt;|&gt;|&gt;|BGCOLOR(#F5F5F5):所属部隊の士気を高める。自身も多少は戦える|
</v>
      </c>
    </row>
    <row r="700" spans="1:36" x14ac:dyDescent="0.15">
      <c r="A700" t="str">
        <f t="shared" ref="A700:A764" si="24">IF(D700&lt;&gt;D699,B700&amp;" "&amp;C700&amp;" "&amp;D700&amp;" S",IF(D700&lt;&gt;D701,B700&amp;" "&amp;C700&amp;" "&amp;D700&amp;" E","-"))</f>
        <v>-</v>
      </c>
      <c r="B700" t="s">
        <v>2954</v>
      </c>
      <c r="C700" t="s">
        <v>9306</v>
      </c>
      <c r="D700" t="s">
        <v>9286</v>
      </c>
      <c r="E700" t="s">
        <v>9329</v>
      </c>
      <c r="F700">
        <v>55</v>
      </c>
      <c r="G700">
        <v>56</v>
      </c>
      <c r="H700">
        <v>46</v>
      </c>
      <c r="I700" t="s">
        <v>9192</v>
      </c>
      <c r="L700" t="s">
        <v>9330</v>
      </c>
      <c r="N700" t="s">
        <v>9331</v>
      </c>
      <c r="P700" s="20">
        <v>1</v>
      </c>
      <c r="Z700" s="33" t="s">
        <v>9267</v>
      </c>
      <c r="AJ700" s="26" t="str">
        <f t="shared" si="23"/>
        <v xml:space="preserve">|BGCOLOR(#F5F5F5):Serpent Cataphract|騎兵|&amp;ref(Nation/C_Gold.jpg,nolink,25x25,Gold);55&amp;ref(Nation/C_Resource.jpg,nolink,25x25,Resource);56&amp;ref(Nation/C_Recruitment.jpg,nolink,25x25,Recruitment Point);46|&amp;ref(Nation/R_Fort.jpg,nolink,25x25,Land Fortress);||&amp;ref(Nation/LivingLead.jpg,nolink,25x25,Living);|14|
|~|&gt;|&gt;|&gt;|&gt;|&gt;|BGCOLOR(#F5F5F5):軽突撃槍と盾を持つ重騎兵。騎兵としては鈍重だが戦闘力は十分|
</v>
      </c>
    </row>
    <row r="701" spans="1:36" x14ac:dyDescent="0.15">
      <c r="A701" t="str">
        <f t="shared" si="24"/>
        <v>-</v>
      </c>
      <c r="B701" t="s">
        <v>2954</v>
      </c>
      <c r="C701" t="s">
        <v>9306</v>
      </c>
      <c r="D701" t="s">
        <v>9286</v>
      </c>
      <c r="E701" t="s">
        <v>9272</v>
      </c>
      <c r="F701">
        <v>10</v>
      </c>
      <c r="G701">
        <v>1</v>
      </c>
      <c r="H701">
        <v>9</v>
      </c>
      <c r="I701" t="s">
        <v>9192</v>
      </c>
      <c r="L701" t="s">
        <v>9242</v>
      </c>
      <c r="N701" t="s">
        <v>9274</v>
      </c>
      <c r="P701" s="21">
        <v>1</v>
      </c>
      <c r="Z701" s="33" t="s">
        <v>9227</v>
      </c>
      <c r="AJ701" s="26" t="str">
        <f t="shared" si="23"/>
        <v xml:space="preserve">|BGCOLOR(#F5F5F5):Retiarius|歩兵|&amp;ref(Nation/C_Gold.jpg,nolink,25x25,Gold);10&amp;ref(Nation/C_Resource.jpg,nolink,25x25,Resource);1&amp;ref(Nation/C_Recruitment.jpg,nolink,25x25,Recruitment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v>
      </c>
    </row>
    <row r="702" spans="1:36" x14ac:dyDescent="0.15">
      <c r="A702" t="str">
        <f t="shared" si="24"/>
        <v>-</v>
      </c>
      <c r="B702" t="s">
        <v>2954</v>
      </c>
      <c r="C702" t="s">
        <v>9306</v>
      </c>
      <c r="D702" t="s">
        <v>9286</v>
      </c>
      <c r="E702" t="s">
        <v>9276</v>
      </c>
      <c r="F702">
        <v>10</v>
      </c>
      <c r="G702">
        <v>1</v>
      </c>
      <c r="H702">
        <v>9</v>
      </c>
      <c r="I702" t="s">
        <v>9192</v>
      </c>
      <c r="L702" t="s">
        <v>9242</v>
      </c>
      <c r="N702" t="s">
        <v>9278</v>
      </c>
      <c r="P702" s="21">
        <v>1</v>
      </c>
      <c r="Z702" s="33" t="s">
        <v>9227</v>
      </c>
      <c r="AJ702" s="26" t="str">
        <f t="shared" si="23"/>
        <v xml:space="preserve">|BGCOLOR(#F5F5F5):Gladiator|歩兵|&amp;ref(Nation/C_Gold.jpg,nolink,25x25,Gold);10&amp;ref(Nation/C_Resource.jpg,nolink,25x25,Resource);1&amp;ref(Nation/C_Recruitment.jpg,nolink,25x25,Recruitment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v>
      </c>
    </row>
    <row r="703" spans="1:36" x14ac:dyDescent="0.15">
      <c r="A703" t="str">
        <f t="shared" si="24"/>
        <v>-</v>
      </c>
      <c r="B703" t="s">
        <v>2954</v>
      </c>
      <c r="C703" t="s">
        <v>9306</v>
      </c>
      <c r="D703" t="s">
        <v>9286</v>
      </c>
      <c r="E703" t="s">
        <v>9332</v>
      </c>
      <c r="F703">
        <v>50</v>
      </c>
      <c r="G703">
        <v>1</v>
      </c>
      <c r="H703">
        <v>31</v>
      </c>
      <c r="I703" t="s">
        <v>9333</v>
      </c>
      <c r="J703" t="s">
        <v>9217</v>
      </c>
      <c r="K703" t="s">
        <v>9222</v>
      </c>
      <c r="L703" t="s">
        <v>9334</v>
      </c>
      <c r="M703" t="s">
        <v>9218</v>
      </c>
      <c r="N703" t="s">
        <v>9335</v>
      </c>
      <c r="P703" s="20">
        <v>1</v>
      </c>
      <c r="Z703" s="33" t="s">
        <v>9233</v>
      </c>
      <c r="AJ703" s="26" t="str">
        <f t="shared" si="23"/>
        <v xml:space="preserve">|BGCOLOR(#F5F5F5):Theurg Communicant|支援者&amp;ref(Nation/Sacred.jpg,nolink,25x25,Sacred);|&amp;ref(Nation/C_Gold.jpg,nolink,25x25,Gold);50&amp;ref(Nation/C_Resource.jpg,nolink,25x25,Resource);1&amp;ref(Nation/C_Recruitment.jpg,nolink,25x25,Recruitment Point);31|1/&amp;ref(Nation/R_Fort.jpg,nolink,25x25,Land Fortress);|&amp;ref(Spell/P_Research.jpg,nolink,25x25,Lab Needed);&amp;ref(Spell/P_Holy.jpg,nolink,25x25,Temple Needed);|&amp;ref(Nation/LivingLead.jpg,nolink,25x25,Living);|12|
|~|&gt;|&gt;|&gt;|&gt;|&gt;|BGCOLOR(#F5F5F5):Communion支援を自動で行う特殊な兵。安全な位置に居れば良い|
</v>
      </c>
    </row>
    <row r="704" spans="1:36" x14ac:dyDescent="0.15">
      <c r="A704" t="str">
        <f t="shared" si="24"/>
        <v>-</v>
      </c>
      <c r="B704" t="s">
        <v>2954</v>
      </c>
      <c r="C704" t="s">
        <v>9306</v>
      </c>
      <c r="D704" t="s">
        <v>9286</v>
      </c>
      <c r="E704" t="s">
        <v>9336</v>
      </c>
      <c r="F704">
        <v>15</v>
      </c>
      <c r="G704">
        <v>4</v>
      </c>
      <c r="H704">
        <v>14</v>
      </c>
      <c r="I704" t="s">
        <v>9225</v>
      </c>
      <c r="K704" t="s">
        <v>9222</v>
      </c>
      <c r="L704" t="s">
        <v>9242</v>
      </c>
      <c r="M704" t="s">
        <v>9218</v>
      </c>
      <c r="N704" t="s">
        <v>9337</v>
      </c>
      <c r="P704" s="20">
        <v>1</v>
      </c>
      <c r="Z704" s="33" t="s">
        <v>9215</v>
      </c>
      <c r="AJ704" s="26" t="str">
        <f t="shared" si="23"/>
        <v xml:space="preserve">|BGCOLOR(#F5F5F5):Battle Vestal|歩兵&amp;ref(Nation/Sacred.jpg,nolink,25x25,Sacred);|&amp;ref(Nation/C_Gold.jpg,nolink,25x25,Gold);15&amp;ref(Nation/C_Resource.jpg,nolink,25x25,Resource);4&amp;ref(Nation/C_Recruitment.jpg,nolink,25x25,Recruitment Point);14|&amp;ref(Nation/R_Capital.jpg,nolink,25x25,National Capital);|&amp;ref(Spell/P_Holy.jpg,nolink,25x25,Temple Needed);|&amp;ref(Nation/LivingLead.jpg,nolink,25x25,Living);|18|
|~|&gt;|&gt;|&gt;|&gt;|&gt;|BGCOLOR(#F5F5F5):槍と盾を持つ軽歩兵。戦闘技能は悪くないが防具が皆無|
</v>
      </c>
    </row>
    <row r="705" spans="1:36" x14ac:dyDescent="0.15">
      <c r="A705" t="str">
        <f t="shared" si="24"/>
        <v>-</v>
      </c>
      <c r="B705" t="s">
        <v>2954</v>
      </c>
      <c r="C705" t="s">
        <v>9306</v>
      </c>
      <c r="D705" t="s">
        <v>9286</v>
      </c>
      <c r="E705" t="s">
        <v>9339</v>
      </c>
      <c r="F705">
        <v>35</v>
      </c>
      <c r="G705">
        <v>1</v>
      </c>
      <c r="H705">
        <v>15</v>
      </c>
      <c r="I705" t="s">
        <v>4326</v>
      </c>
      <c r="L705" t="s">
        <v>5162</v>
      </c>
      <c r="N705" t="s">
        <v>5163</v>
      </c>
      <c r="P705" s="21">
        <v>1</v>
      </c>
      <c r="W705">
        <v>1</v>
      </c>
      <c r="X705">
        <v>1</v>
      </c>
      <c r="Z705" s="33">
        <v>10</v>
      </c>
      <c r="AE705" s="21" t="s">
        <v>9324</v>
      </c>
      <c r="AG705" s="21" t="s">
        <v>9324</v>
      </c>
      <c r="AJ705" s="26" t="str">
        <f t="shared" si="23"/>
        <v xml:space="preserve">|BGCOLOR(#F5F5F5):Hydra Hatchling|魔獣|&amp;ref(Nation/C_Gold.jpg,nolink,25x25,Gold);35&amp;ref(Nation/C_Resource.jpg,nolink,25x25,Resource);1&amp;ref(Nation/C_Recruitment.jpg,nolink,25x25,Recruitment Point);15|&amp;ref(Nation/R_Capital.jpg,nolink,25x25,National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|~|&gt;|&gt;|&gt;|&gt;|&gt;|BGCOLOR(#F5F5F5):三つ首のHydraの幼生。毒霧を撒くため扱いに注意|
</v>
      </c>
    </row>
    <row r="706" spans="1:36" x14ac:dyDescent="0.15">
      <c r="A706" t="str">
        <f t="shared" si="24"/>
        <v>MA Pythium 兵士 E</v>
      </c>
      <c r="B706" t="s">
        <v>2954</v>
      </c>
      <c r="C706" t="s">
        <v>9306</v>
      </c>
      <c r="D706" t="s">
        <v>9286</v>
      </c>
      <c r="E706" t="s">
        <v>9340</v>
      </c>
      <c r="F706">
        <v>200</v>
      </c>
      <c r="G706">
        <v>1</v>
      </c>
      <c r="H706">
        <v>50</v>
      </c>
      <c r="I706" t="s">
        <v>5166</v>
      </c>
      <c r="L706" t="s">
        <v>5162</v>
      </c>
      <c r="N706" t="s">
        <v>5167</v>
      </c>
      <c r="P706" s="21">
        <v>1</v>
      </c>
      <c r="W706">
        <v>1</v>
      </c>
      <c r="X706">
        <v>1</v>
      </c>
      <c r="Z706" s="33">
        <v>10</v>
      </c>
      <c r="AE706" s="21" t="s">
        <v>9324</v>
      </c>
      <c r="AG706" s="21" t="s">
        <v>9324</v>
      </c>
      <c r="AJ706" s="26" t="str">
        <f t="shared" si="23"/>
        <v xml:space="preserve">|BGCOLOR(#F5F5F5):Hydra|魔獣|&amp;ref(Nation/C_Gold.jpg,nolink,25x25,Gold);200&amp;ref(Nation/C_Resource.jpg,nolink,25x25,Resource);1&amp;ref(Nation/C_Recruitment.jpg,nolink,25x25,Recruitment Point);50|1/&amp;ref(Nation/R_Capital.jpg,nolink,25x25,National Capital);||&amp;ref(Nation/LivingLead.jpg,nolink,25x25,Living);&amp;ref(Nation/Animal.jpg,nolink,25x25,Animal);&amp;ref(Nation/Undisciplined.jpg,nolink,25x25,Undisciplined);|10&amp;ref(Nation/Swamp-Survival.jpg,nolink,25x25,Swamp Survival);&amp;ref(Nation/Swimming.jpg,nolink,25x25,Swimming);|
|~|&gt;|&gt;|&gt;|&gt;|&gt;|BGCOLOR(#F5F5F5):五つ首の大蛇。猛烈な連打を放つが扱いが難しい|
</v>
      </c>
    </row>
    <row r="707" spans="1:36" x14ac:dyDescent="0.15">
      <c r="A707" t="str">
        <f t="shared" si="24"/>
        <v>MA Man 指揮官 S</v>
      </c>
      <c r="B707" t="s">
        <v>2954</v>
      </c>
      <c r="C707" t="s">
        <v>9467</v>
      </c>
      <c r="D707" t="s">
        <v>9397</v>
      </c>
      <c r="E707" t="s">
        <v>9396</v>
      </c>
      <c r="F707">
        <v>40</v>
      </c>
      <c r="G707">
        <v>8</v>
      </c>
      <c r="H707">
        <v>1</v>
      </c>
      <c r="I707" t="s">
        <v>9398</v>
      </c>
      <c r="L707" t="s">
        <v>9399</v>
      </c>
      <c r="N707" t="s">
        <v>9400</v>
      </c>
      <c r="O707" s="24">
        <v>1</v>
      </c>
      <c r="P707" s="20">
        <v>10</v>
      </c>
      <c r="Q707" s="21">
        <v>0</v>
      </c>
      <c r="R707" s="29">
        <v>0</v>
      </c>
      <c r="Z707" s="33" t="s">
        <v>9401</v>
      </c>
      <c r="AA707" s="21">
        <v>55</v>
      </c>
      <c r="AE707" s="21" t="s">
        <v>9402</v>
      </c>
      <c r="AJ707" s="26" t="str">
        <f t="shared" ref="AJ707:AJ771" si="25">CONCATENATE("|BGCOLOR(#F5F5F5):",E707,"|",L707,IF(M707&lt;&gt;"","&amp;ref(Nation/Sacred.jpg,nolink,25x25,Sacred);",""),"|&amp;ref(Nation/C_Gold.jpg,nolink,25x25,Gold);",F707,"&amp;ref(Nation/C_Resource.jpg,nolink,25x25,Resource);",G707,IF(D707="兵士","&amp;ref(Nation/C_Recruitment.jpg,nolink,25x25,Recruitment Point);","&amp;ref(Nation/C_Command.jpg,nolink,25x25,Commander Point);"),H707,"|",SUBSTITUTE(SUBSTITUTE(SUBSTITUTE(SUBSTITUTE(SUBSTITUTE(SUBSTITUTE(SUBSTITUTE(SUBSTITUTE(SUBSTITUTE(SUBSTITUTE(SUBSTITUTE(SUBSTITUTE(SUBSTITUTE(SUBSTITUTE(SUBSTITUTE(SUBSTITUTE(SUBSTITUTE(SUBSTITUTE(SUBSTITUTE(SUBSTITUTE(SUBSTITUTE(SUBSTITUTE(SUBSTITUTE(SUBSTITUTE(SUBSTITUTE(I707,"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(Free));"),"格","&amp;ref(Nation/Promotion.jpg,nolink,25x25,Promotion);"),"|",IF(J707&lt;&gt;"","&amp;ref(Spell/P_Research.jpg,nolink,25x25,Lab Needed);",""),IF(K707&lt;&gt;"","&amp;ref(Spell/P_Holy.jpg,nolink,25x25,Temple Needed);",""),IF(D707="指揮官",CONCATENATE("|",IF(O707&lt;&gt;0,"&amp;ref(Nation/Squad.jpg,nolink,25x25,Squad);"&amp;O707,""),IF(P707&lt;&gt;0,"&amp;ref(Nation/LivingLead.jpg,nolink,25x25,Leadership);"&amp;P707,""),IF(Q707&lt;&gt;0,"&amp;ref(Nation/MagicLead.jpg,nolink,25x25,Magic Leadership);"&amp;Q707,""),IF(R707&lt;&gt;0,"&amp;ref(Nation/UndeadLead.jpg,nolink,25x25,Undead Leadership);"&amp;R707,""),IF(S707&lt;&gt;"",IF(S707&gt;0,"&amp;ref(Item/Inspirational.jpg,nolink,25x25,Inspirational (+"&amp;S707&amp;"));","&amp;ref(Item/Uninspirational.jpg,nolink,25x25,Inspirational ("&amp;S707&amp;"));"),""),IF(T707&lt;&gt;"","&amp;ref(Item/Taskmaster.jpg,nolink,25x25,Taskmaster (+"&amp;T707&amp;"));",""),IF(U707&lt;&gt;"","&amp;ref(Item/Beastmaster.jpg,nolink,25x25,Beastmaster (+"&amp;U707&amp;"));","")),CONCATENATE("|",IF(P707&lt;&gt;0,"&amp;ref(Nation/LivingLead.jpg,nolink,25x25,Living);",""),IF(Q707&lt;&gt;0,"&amp;ref(Nation/MagicLead.jpg,nolink,25x25,Magic Being);",""),IF(R707&lt;&gt;0,"&amp;ref(Nation/UndeadLead.jpg,nolink,25x25,Undead/Demon);",""),IF(V707&lt;&gt;"","&amp;ref(Nation/Slave.jpg,nolink,25x25,Slave);",""),IF(W707&lt;&gt;"","&amp;ref(Nation/Animal.jpg,nolink,25x25,Animal);",""),IF(X707&lt;&gt;"","&amp;ref(Nation/Undisciplined.jpg,nolink,25x25,Undisciplined);",""),IF(Y707&lt;&gt;"","&amp;ref(Nation/Enlarged.jpg,nolink,25x25,Size "&amp;Y707&amp;" or larger commander are needed);",""))),"|",Z707,IF(AA707&lt;&gt;"","&amp;ref(Nation/Stealthy.jpg,nolink,25x25,Stealthy ("&amp;AA707&amp;"));",""),IF(COUNTIF(AB707,"*f*"),"&amp;ref(Nation/Flying.jpg,nolink,25x25,Flying);",""),IF(COUNTIF(AB707,"*l*"),"&amp;ref(Nation/Floating.jpg,nolink,25x25,Floating);",""),IF(AC707="s","&amp;ref(Nation/Storm-Immunity.jpg,nolink,25x25,Storm Immunity);",""),IF(AD707="p","&amp;ref(Nation/Poor-Amphibian.jpg,nolink,25x25,Poor Amphibian);",""),IF(AD707="f","&amp;ref(Nation/Amphibian.jpg,nolink,25x25,Amphibian);",""),IF(AD707="a","&amp;ref(Nation/Aquatic.jpg,nolink,25x25,Aquatic);",""),IF(COUNTIF(AE707,"*f*"),"&amp;ref(Nation/Forest-Survival.jpg,nolink,25x25,Forest Survival);",""),IF(COUNTIF(AE707,"*m*"),"&amp;ref(Nation/Mountain-Survival.jpg,nolink,25x25,Mountain Survival);",""),IF(COUNTIF(AE707,"*s*"),"&amp;ref(Nation/Swamp-Survival.jpg,nolink,25x25,Swamp Survival);",""),IF(COUNTIF(AE707,"*w*"),"&amp;ref(Nation/Wasteland-Survival.jpg,nolink,25x25,Wasteland Survival);",""),IF(AF707="s","&amp;ref(Nation/Snow-Move.jpg,nolink,25x25,Snow Move);",""),IF(AG707="s","&amp;ref(Nation/Swimming.jpg,nolink,25x25,Swimming);",""),IF(AH707&lt;&gt;"","&amp;ref(Nation/Sailing.jpg,nolink,25x25,Sailing (size points "&amp;VALUE(MID(AH707,2,3))&amp;", max size "&amp;LEFT(AH707,1)&amp;"));",""),IF(AI707&lt;&gt;"","&amp;ref(Nation/Gift-of-Water-Breathing.jpg,nolink,25x25,Gift of Water Breathing ("&amp;AI707&amp;" size points));",""),"|",CHAR(10),IF(D707="指揮官","|~|&gt;|&gt;|&gt;|&gt;|&gt;|BGCOLOR(#F5F5F5):","|~|&gt;|&gt;|&gt;|&gt;|&gt;|BGCOLOR(#F5F5F5):"),N707,"|",CHAR(10))</f>
        <v xml:space="preserve">|BGCOLOR(#F5F5F5):Royal Forester|斥候|&amp;ref(Nation/C_Gold.jpg,nolink,25x25,Gold);40&amp;ref(Nation/C_Resource.jpg,nolink,25x25,Resource);8&amp;ref(Nation/C_Command.jpg,nolink,25x25,Commander Point);1|&amp;ref(Nation/R_Fort.jpg,nolink,25x25,Land Fortress);&amp;ref(Nation/R_Forest.jpg,nolink,25x25,Any Forest);||&amp;ref(Nation/Squad.jpg,nolink,25x25,Squad);1&amp;ref(Nation/LivingLead.jpg,nolink,25x25,Leadership);10|14&amp;ref(Nation/Stealthy.jpg,nolink,25x25,Stealthy (55));&amp;ref(Nation/Forest-Survival.jpg,nolink,25x25,Forest Survival);|
|~|&gt;|&gt;|&gt;|&gt;|&gt;|BGCOLOR(#F5F5F5):多少の指揮能力も持つ斥候。巡回も得意だが山越えが苦手|
</v>
      </c>
    </row>
    <row r="708" spans="1:36" x14ac:dyDescent="0.15">
      <c r="A708" t="str">
        <f t="shared" si="24"/>
        <v>-</v>
      </c>
      <c r="B708" t="s">
        <v>2954</v>
      </c>
      <c r="C708" t="s">
        <v>9467</v>
      </c>
      <c r="D708" t="s">
        <v>9397</v>
      </c>
      <c r="E708" t="s">
        <v>9403</v>
      </c>
      <c r="F708">
        <v>70</v>
      </c>
      <c r="G708">
        <v>22</v>
      </c>
      <c r="H708">
        <v>1</v>
      </c>
      <c r="I708" t="s">
        <v>9404</v>
      </c>
      <c r="L708" t="s">
        <v>9397</v>
      </c>
      <c r="N708" t="s">
        <v>9405</v>
      </c>
      <c r="O708" s="24">
        <v>3</v>
      </c>
      <c r="P708" s="20">
        <v>80</v>
      </c>
      <c r="Q708" s="21">
        <v>0</v>
      </c>
      <c r="R708" s="29">
        <v>0</v>
      </c>
      <c r="Z708" s="33" t="s">
        <v>9406</v>
      </c>
      <c r="AJ708" s="26" t="str">
        <f t="shared" si="25"/>
        <v xml:space="preserve">|BGCOLOR(#F5F5F5):Castellan|指揮官|&amp;ref(Nation/C_Gold.jpg,nolink,25x25,Gold);70&amp;ref(Nation/C_Resource.jpg,nolink,25x25,Resource);22&amp;ref(Nation/C_Command.jpg,nolink,25x25,Commander Point);1|&amp;ref(Nation/R_Fort.jpg,nolink,25x25,Land Fortress);||&amp;ref(Nation/Squad.jpg,nolink,25x25,Squad);3&amp;ref(Nation/LivingLead.jpg,nolink,25x25,Leadership);80|12|
|~|&gt;|&gt;|&gt;|&gt;|&gt;|BGCOLOR(#F5F5F5):標準的な指揮官。優秀な指揮能力と装備を持つ|
</v>
      </c>
    </row>
    <row r="709" spans="1:36" x14ac:dyDescent="0.15">
      <c r="A709" t="str">
        <f t="shared" si="24"/>
        <v>-</v>
      </c>
      <c r="B709" t="s">
        <v>2954</v>
      </c>
      <c r="C709" t="s">
        <v>9467</v>
      </c>
      <c r="D709" t="s">
        <v>9397</v>
      </c>
      <c r="E709" t="s">
        <v>9407</v>
      </c>
      <c r="F709">
        <v>25</v>
      </c>
      <c r="G709">
        <v>1</v>
      </c>
      <c r="H709">
        <v>1</v>
      </c>
      <c r="I709" t="s">
        <v>9408</v>
      </c>
      <c r="K709" t="s">
        <v>9411</v>
      </c>
      <c r="L709" t="s">
        <v>9409</v>
      </c>
      <c r="M709" t="s">
        <v>9410</v>
      </c>
      <c r="N709" t="s">
        <v>9412</v>
      </c>
      <c r="O709" s="24">
        <v>1</v>
      </c>
      <c r="P709" s="20">
        <v>10</v>
      </c>
      <c r="Q709" s="21">
        <v>0</v>
      </c>
      <c r="R709" s="29">
        <v>0</v>
      </c>
      <c r="Z709" s="33" t="s">
        <v>9413</v>
      </c>
      <c r="AA709" s="21">
        <v>40</v>
      </c>
      <c r="AJ709" s="26" t="str">
        <f t="shared" si="25"/>
        <v xml:space="preserve">|BGCOLOR(#F5F5F5):Monk|聖職者&amp;ref(Nation/Sacred.jpg,nolink,25x25,Sacred);|&amp;ref(Nation/C_Gold.jpg,nolink,25x25,Gold);25&amp;ref(Nation/C_Resource.jpg,nolink,25x25,Resource);1&amp;ref(Nation/C_Command.jpg,nolink,25x25,Commander Point);1|&amp;ref(Nation/R_Fort.jpg,nolink,25x25,Land Fortress);&amp;ref(Nation/R_Foreign.jpg,nolink,25x25,Non-Fort Land);|&amp;ref(Spell/P_Holy.jpg,nolink,25x25,Temple Needed);|&amp;ref(Nation/Squad.jpg,nolink,25x25,Squad);1&amp;ref(Nation/LivingLead.jpg,nolink,25x25,Leadership);10|16&amp;ref(Nation/Stealthy.jpg,nolink,25x25,Stealthy (40));|
|~|&gt;|&gt;|&gt;|&gt;|&gt;|BGCOLOR(#F5F5F5):レベル1の聖職者。各州で一定数まで研究に従事できる|
</v>
      </c>
    </row>
    <row r="710" spans="1:36" x14ac:dyDescent="0.15">
      <c r="A710" t="str">
        <f t="shared" si="24"/>
        <v>-</v>
      </c>
      <c r="B710" t="s">
        <v>2954</v>
      </c>
      <c r="C710" t="s">
        <v>9467</v>
      </c>
      <c r="D710" t="s">
        <v>9397</v>
      </c>
      <c r="E710" t="s">
        <v>9414</v>
      </c>
      <c r="F710">
        <v>75</v>
      </c>
      <c r="G710">
        <v>5</v>
      </c>
      <c r="H710">
        <v>2</v>
      </c>
      <c r="I710" t="s">
        <v>9404</v>
      </c>
      <c r="J710" t="s">
        <v>9411</v>
      </c>
      <c r="L710" t="s">
        <v>9416</v>
      </c>
      <c r="N710" t="s">
        <v>9417</v>
      </c>
      <c r="O710" s="24">
        <v>1</v>
      </c>
      <c r="P710" s="20">
        <v>10</v>
      </c>
      <c r="Q710" s="20">
        <v>5</v>
      </c>
      <c r="R710" s="29">
        <v>0</v>
      </c>
      <c r="Z710" s="33" t="s">
        <v>9413</v>
      </c>
      <c r="AA710" s="21">
        <v>50</v>
      </c>
      <c r="AE710" s="20" t="s">
        <v>9402</v>
      </c>
      <c r="AJ710" s="26" t="str">
        <f t="shared" si="25"/>
        <v xml:space="preserve">|BGCOLOR(#F5F5F5):Bard|密偵|&amp;ref(Nation/C_Gold.jpg,nolink,25x25,Gold);75&amp;ref(Nation/C_Resource.jpg,nolink,25x25,Resource);5&amp;ref(Nation/C_Command.jpg,nolink,25x25,Commander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Leadership);5|16&amp;ref(Nation/Stealthy.jpg,nolink,25x25,Stealthy (50));&amp;ref(Nation/Forest-Survival.jpg,nolink,25x25,Forest Survival);|
|~|&gt;|&gt;|&gt;|&gt;|&gt;|BGCOLOR(#F5F5F5):緑魔法を持つ密偵。首都潜入時は魔法関連情報も明かせる|
</v>
      </c>
    </row>
    <row r="711" spans="1:36" x14ac:dyDescent="0.15">
      <c r="A711" t="str">
        <f t="shared" si="24"/>
        <v>-</v>
      </c>
      <c r="B711" t="s">
        <v>2954</v>
      </c>
      <c r="C711" t="s">
        <v>9467</v>
      </c>
      <c r="D711" t="s">
        <v>9397</v>
      </c>
      <c r="E711" t="s">
        <v>9418</v>
      </c>
      <c r="F711">
        <v>85</v>
      </c>
      <c r="G711">
        <v>1</v>
      </c>
      <c r="H711">
        <v>2</v>
      </c>
      <c r="I711" t="s">
        <v>9404</v>
      </c>
      <c r="J711" t="s">
        <v>9411</v>
      </c>
      <c r="K711" t="s">
        <v>9411</v>
      </c>
      <c r="L711" t="s">
        <v>9415</v>
      </c>
      <c r="M711" t="s">
        <v>9410</v>
      </c>
      <c r="N711" t="s">
        <v>9419</v>
      </c>
      <c r="O711" s="24">
        <v>1</v>
      </c>
      <c r="P711" s="20">
        <v>10</v>
      </c>
      <c r="Q711" s="20">
        <v>10</v>
      </c>
      <c r="R711" s="29">
        <v>0</v>
      </c>
      <c r="Z711" s="33" t="s">
        <v>9413</v>
      </c>
      <c r="AE711" s="20" t="s">
        <v>9402</v>
      </c>
      <c r="AJ711" s="26" t="str">
        <f t="shared" si="25"/>
        <v xml:space="preserve">|BGCOLOR(#F5F5F5):Daughter of Avalon|魔術師&amp;ref(Nation/Sacred.jpg,nolink,25x25,Sacred);|&amp;ref(Nation/C_Gold.jpg,nolink,25x25,Gold);85&amp;ref(Nation/C_Resource.jpg,nolink,25x25,Resource);1&amp;ref(Nation/C_Command.jpg,nolink,25x25,Commander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|~|&gt;|&gt;|&gt;|&gt;|&gt;|BGCOLOR(#F5F5F5):緑の魔法技能を持つ。呪歌を用いるため詠唱が長いが疲労が小さい|
</v>
      </c>
    </row>
    <row r="712" spans="1:36" x14ac:dyDescent="0.15">
      <c r="A712" t="str">
        <f t="shared" si="24"/>
        <v>-</v>
      </c>
      <c r="B712" t="s">
        <v>2954</v>
      </c>
      <c r="C712" t="s">
        <v>9467</v>
      </c>
      <c r="D712" t="s">
        <v>9397</v>
      </c>
      <c r="E712" t="s">
        <v>9420</v>
      </c>
      <c r="F712">
        <v>195</v>
      </c>
      <c r="G712">
        <v>1</v>
      </c>
      <c r="H712">
        <v>2</v>
      </c>
      <c r="I712" t="s">
        <v>9404</v>
      </c>
      <c r="J712" t="s">
        <v>9411</v>
      </c>
      <c r="K712" t="s">
        <v>9421</v>
      </c>
      <c r="L712" t="s">
        <v>9409</v>
      </c>
      <c r="M712" t="s">
        <v>9410</v>
      </c>
      <c r="N712" t="s">
        <v>9422</v>
      </c>
      <c r="O712" s="24">
        <v>2</v>
      </c>
      <c r="P712" s="20">
        <v>40</v>
      </c>
      <c r="Q712" s="20" t="s">
        <v>9423</v>
      </c>
      <c r="R712" s="29">
        <v>0</v>
      </c>
      <c r="Z712" s="33" t="s">
        <v>9413</v>
      </c>
      <c r="AA712" s="20">
        <v>40</v>
      </c>
      <c r="AE712" s="20" t="s">
        <v>9402</v>
      </c>
      <c r="AJ712" s="26" t="str">
        <f t="shared" si="25"/>
        <v xml:space="preserve">|BGCOLOR(#F5F5F5):Mother of Avalon|聖職者&amp;ref(Nation/Sacred.jpg,nolink,25x25,Sacred);|&amp;ref(Nation/C_Gold.jpg,nolink,25x25,Gold);195&amp;ref(Nation/C_Resource.jpg,nolink,25x25,Resource);1&amp;ref(Nation/C_Command.jpg,nolink,25x25,Commander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Leadership);15+|16&amp;ref(Nation/Stealthy.jpg,nolink,25x25,Stealthy (40));&amp;ref(Nation/Forest-Survival.jpg,nolink,25x25,Forest Survival);|
|~|&gt;|&gt;|&gt;|&gt;|&gt;|BGCOLOR(#F5F5F5):レベル1の聖職者。緑などの魔法技能も持つ|
</v>
      </c>
    </row>
    <row r="713" spans="1:36" x14ac:dyDescent="0.15">
      <c r="A713" t="str">
        <f t="shared" si="24"/>
        <v>-</v>
      </c>
      <c r="B713" t="s">
        <v>2954</v>
      </c>
      <c r="C713" t="s">
        <v>9467</v>
      </c>
      <c r="D713" t="s">
        <v>9397</v>
      </c>
      <c r="E713" t="s">
        <v>9424</v>
      </c>
      <c r="F713">
        <v>160</v>
      </c>
      <c r="G713">
        <v>29</v>
      </c>
      <c r="H713">
        <v>1</v>
      </c>
      <c r="I713" t="s">
        <v>9425</v>
      </c>
      <c r="K713" t="s">
        <v>9421</v>
      </c>
      <c r="L713" t="s">
        <v>9397</v>
      </c>
      <c r="M713" t="s">
        <v>9410</v>
      </c>
      <c r="N713" t="s">
        <v>9426</v>
      </c>
      <c r="O713" s="24">
        <v>3</v>
      </c>
      <c r="P713" s="20">
        <v>80</v>
      </c>
      <c r="Q713" s="20">
        <v>0</v>
      </c>
      <c r="R713" s="29">
        <v>0</v>
      </c>
      <c r="Z713" s="33" t="s">
        <v>9401</v>
      </c>
      <c r="AA713" s="20">
        <v>40</v>
      </c>
      <c r="AE713" s="20" t="s">
        <v>9402</v>
      </c>
      <c r="AJ713" s="26" t="str">
        <f t="shared" si="25"/>
        <v xml:space="preserve">|BGCOLOR(#F5F5F5):Lord Warden|指揮官&amp;ref(Nation/Sacred.jpg,nolink,25x25,Sacred);|&amp;ref(Nation/C_Gold.jpg,nolink,25x25,Gold);160&amp;ref(Nation/C_Resource.jpg,nolink,25x25,Resource);29&amp;ref(Nation/C_Command.jpg,nolink,25x25,Commander Point);1|&amp;ref(Nation/R_Capital.jpg,nolink,25x25,National Capital);|&amp;ref(Spell/P_Holy.jpg,nolink,25x25,Temple Needed);|&amp;ref(Nation/Squad.jpg,nolink,25x25,Squad);3&amp;ref(Nation/LivingLead.jpg,nolink,25x25,Leadership);80|14&amp;ref(Nation/Stealthy.jpg,nolink,25x25,Stealthy (40));&amp;ref(Nation/Forest-Survival.jpg,nolink,25x25,Forest Survival);|
|~|&gt;|&gt;|&gt;|&gt;|&gt;|BGCOLOR(#F5F5F5):神聖な指揮官。隠密部隊の指揮に向き戦闘力も高め|
</v>
      </c>
    </row>
    <row r="714" spans="1:36" x14ac:dyDescent="0.15">
      <c r="A714" t="str">
        <f t="shared" si="24"/>
        <v>-</v>
      </c>
      <c r="B714" t="s">
        <v>2954</v>
      </c>
      <c r="C714" t="s">
        <v>9467</v>
      </c>
      <c r="D714" t="s">
        <v>9397</v>
      </c>
      <c r="E714" t="s">
        <v>9427</v>
      </c>
      <c r="F714">
        <v>120</v>
      </c>
      <c r="G714">
        <v>56</v>
      </c>
      <c r="H714">
        <v>1</v>
      </c>
      <c r="I714" t="s">
        <v>9425</v>
      </c>
      <c r="L714" t="s">
        <v>9397</v>
      </c>
      <c r="N714" t="s">
        <v>9428</v>
      </c>
      <c r="O714" s="24">
        <v>3</v>
      </c>
      <c r="P714" s="20">
        <v>80</v>
      </c>
      <c r="Q714" s="20">
        <v>0</v>
      </c>
      <c r="R714" s="29">
        <v>0</v>
      </c>
      <c r="Z714" s="33" t="s">
        <v>9429</v>
      </c>
      <c r="AE714" s="20" t="s">
        <v>9402</v>
      </c>
      <c r="AJ714" s="26" t="str">
        <f t="shared" si="25"/>
        <v xml:space="preserve">|BGCOLOR(#F5F5F5):Knight Commander of Avalon|指揮官|&amp;ref(Nation/C_Gold.jpg,nolink,25x25,Gold);120&amp;ref(Nation/C_Resource.jpg,nolink,25x25,Resource);56&amp;ref(Nation/C_Command.jpg,nolink,25x25,Commander Point);1|&amp;ref(Nation/R_Capital.jpg,nolink,25x25,National Capital);||&amp;ref(Nation/Squad.jpg,nolink,25x25,Squad);3&amp;ref(Nation/LivingLead.jpg,nolink,25x25,Leadership);80|22&amp;ref(Nation/Forest-Survival.jpg,nolink,25x25,Forest Survival);|
|~|&gt;|&gt;|&gt;|&gt;|&gt;|BGCOLOR(#F5F5F5):騎乗指揮官。一角獣騎士団の速度を最大限に活かせる|
</v>
      </c>
    </row>
    <row r="715" spans="1:36" x14ac:dyDescent="0.15">
      <c r="A715" t="str">
        <f t="shared" si="24"/>
        <v>-</v>
      </c>
      <c r="B715" t="s">
        <v>2954</v>
      </c>
      <c r="C715" t="s">
        <v>9467</v>
      </c>
      <c r="D715" t="s">
        <v>9397</v>
      </c>
      <c r="E715" t="s">
        <v>9430</v>
      </c>
      <c r="F715">
        <v>335</v>
      </c>
      <c r="G715">
        <v>1</v>
      </c>
      <c r="H715">
        <v>4</v>
      </c>
      <c r="I715" t="s">
        <v>9425</v>
      </c>
      <c r="J715" t="s">
        <v>9411</v>
      </c>
      <c r="K715" t="s">
        <v>9431</v>
      </c>
      <c r="L715" t="s">
        <v>9409</v>
      </c>
      <c r="M715" t="s">
        <v>9410</v>
      </c>
      <c r="N715" t="s">
        <v>9432</v>
      </c>
      <c r="O715" s="24">
        <v>1</v>
      </c>
      <c r="P715" s="20">
        <v>10</v>
      </c>
      <c r="Q715" s="20" t="s">
        <v>9433</v>
      </c>
      <c r="R715" s="29">
        <v>0</v>
      </c>
      <c r="Z715" s="33" t="s">
        <v>9401</v>
      </c>
      <c r="AE715" s="20" t="s">
        <v>9402</v>
      </c>
      <c r="AJ715" s="26" t="str">
        <f t="shared" si="25"/>
        <v xml:space="preserve">|BGCOLOR(#F5F5F5):Crone of Avalon|聖職者&amp;ref(Nation/Sacred.jpg,nolink,25x25,Sacred);|&amp;ref(Nation/C_Gold.jpg,nolink,25x25,Gold);335&amp;ref(Nation/C_Resource.jpg,nolink,25x25,Resource);1&amp;ref(Nation/C_Command.jpg,nolink,25x25,Commander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Leadership);30+|14&amp;ref(Nation/Forest-Survival.jpg,nolink,25x25,Forest Survival);|
|~|&gt;|&gt;|&gt;|&gt;|&gt;|BGCOLOR(#F5F5F5):レベル1の聖職者。緑や風などの魔法技能も持つ|
</v>
      </c>
    </row>
    <row r="716" spans="1:36" x14ac:dyDescent="0.15">
      <c r="A716" t="str">
        <f t="shared" si="24"/>
        <v>MA Man 指揮官 E</v>
      </c>
      <c r="B716" t="s">
        <v>2954</v>
      </c>
      <c r="C716" t="s">
        <v>9467</v>
      </c>
      <c r="D716" t="s">
        <v>9397</v>
      </c>
      <c r="E716" t="s">
        <v>9434</v>
      </c>
      <c r="F716">
        <v>90</v>
      </c>
      <c r="G716">
        <v>7</v>
      </c>
      <c r="H716">
        <v>2</v>
      </c>
      <c r="I716" t="s">
        <v>9435</v>
      </c>
      <c r="J716" t="s">
        <v>9411</v>
      </c>
      <c r="L716" t="s">
        <v>9415</v>
      </c>
      <c r="N716" t="s">
        <v>9436</v>
      </c>
      <c r="O716" s="24">
        <v>1</v>
      </c>
      <c r="P716" s="20" t="s">
        <v>9437</v>
      </c>
      <c r="Q716" s="20">
        <v>10</v>
      </c>
      <c r="R716" s="29">
        <v>0</v>
      </c>
      <c r="Z716" s="33" t="s">
        <v>9401</v>
      </c>
      <c r="AJ716" s="26" t="str">
        <f t="shared" si="25"/>
        <v xml:space="preserve">|BGCOLOR(#F5F5F5):Logrian Wise Man|魔術師|&amp;ref(Nation/C_Gold.jpg,nolink,25x25,Gold);90&amp;ref(Nation/C_Resource.jpg,nolink,25x25,Resource);7&amp;ref(Nation/C_Command.jpg,nolink,25x25,Commander Point);2|&amp;ref(Nation/R_Foreign.jpg,nolink,25x25,Non-Fort Land);|&amp;ref(Spell/P_Research.jpg,nolink,25x25,Lab Needed);|&amp;ref(Nation/Squad.jpg,nolink,25x25,Squad);1&amp;ref(Nation/LivingLead.jpg,nolink,25x25,Leadership);10+&amp;ref(Nation/MagicLead.jpg,nolink,25x25,Magic Leadership);10|14|
|~|&gt;|&gt;|&gt;|&gt;|&gt;|BGCOLOR(#F5F5F5):地の魔法技能を持つ。得意分野が他とはやや異なる|
</v>
      </c>
    </row>
    <row r="717" spans="1:36" x14ac:dyDescent="0.15">
      <c r="A717" t="str">
        <f t="shared" si="24"/>
        <v>MA Man 兵士 S</v>
      </c>
      <c r="B717" t="s">
        <v>2954</v>
      </c>
      <c r="C717" t="s">
        <v>9467</v>
      </c>
      <c r="D717" t="s">
        <v>9438</v>
      </c>
      <c r="E717" t="s">
        <v>9439</v>
      </c>
      <c r="F717">
        <v>9</v>
      </c>
      <c r="G717">
        <v>8</v>
      </c>
      <c r="H717">
        <v>6</v>
      </c>
      <c r="I717" t="s">
        <v>9408</v>
      </c>
      <c r="L717" t="s">
        <v>9440</v>
      </c>
      <c r="N717" t="s">
        <v>9441</v>
      </c>
      <c r="P717" s="20">
        <v>1</v>
      </c>
      <c r="Z717" s="33" t="s">
        <v>9401</v>
      </c>
      <c r="AJ717" s="26" t="str">
        <f t="shared" si="25"/>
        <v xml:space="preserve">|BGCOLOR(#F5F5F5):Logrian Slinger|射手|&amp;ref(Nation/C_Gold.jpg,nolink,25x25,Gold);9&amp;ref(Nation/C_Resource.jpg,nolink,25x25,Resource);8&amp;ref(Nation/C_Recruitment.jpg,nolink,25x25,Recruitment Point);6|&amp;ref(Nation/R_Fort.jpg,nolink,25x25,Land Fortress);&amp;ref(Nation/R_Foreign.jpg,nolink,25x25,Non-Fort Land);||&amp;ref(Nation/LivingLead.jpg,nolink,25x25,Living);|14|
|~|&gt;|&gt;|&gt;|&gt;|&gt;|BGCOLOR(#F5F5F5):投石器を使う射撃部隊。やや丈夫で白兵戦も対応できなくはない|
</v>
      </c>
    </row>
    <row r="718" spans="1:36" x14ac:dyDescent="0.15">
      <c r="A718" t="str">
        <f t="shared" si="24"/>
        <v>-</v>
      </c>
      <c r="B718" t="s">
        <v>2954</v>
      </c>
      <c r="C718" t="s">
        <v>9467</v>
      </c>
      <c r="D718" t="s">
        <v>9438</v>
      </c>
      <c r="E718" t="s">
        <v>9442</v>
      </c>
      <c r="F718">
        <v>12</v>
      </c>
      <c r="G718">
        <v>7</v>
      </c>
      <c r="H718">
        <v>14</v>
      </c>
      <c r="I718" t="s">
        <v>9398</v>
      </c>
      <c r="L718" t="s">
        <v>9440</v>
      </c>
      <c r="N718" t="s">
        <v>9443</v>
      </c>
      <c r="P718" s="20">
        <v>1</v>
      </c>
      <c r="Z718" s="33" t="s">
        <v>9406</v>
      </c>
      <c r="AA718" s="21">
        <v>55</v>
      </c>
      <c r="AE718" s="20" t="s">
        <v>9402</v>
      </c>
      <c r="AJ718" s="26" t="str">
        <f t="shared" si="25"/>
        <v xml:space="preserve">|BGCOLOR(#F5F5F5):Forester|射手|&amp;ref(Nation/C_Gold.jpg,nolink,25x25,Gold);12&amp;ref(Nation/C_Resource.jpg,nolink,25x25,Resource);7&amp;ref(Nation/C_Recruitment.jpg,nolink,25x25,Recruitment Point);14|&amp;ref(Nation/R_Fort.jpg,nolink,25x25,Land Fortress);&amp;ref(Nation/R_Forest.jpg,nolink,25x25,Any Forest);||&amp;ref(Nation/LivingLead.jpg,nolink,25x25,Living);|12&amp;ref(Nation/Stealthy.jpg,nolink,25x25,Stealthy (55));&amp;ref(Nation/Forest-Survival.jpg,nolink,25x25,Forest Survival);|
|~|&gt;|&gt;|&gt;|&gt;|&gt;|BGCOLOR(#F5F5F5):斧と短剣を持ち短弓も使う多芸な軽装兵。巡回も得意とする|
</v>
      </c>
    </row>
    <row r="719" spans="1:36" x14ac:dyDescent="0.15">
      <c r="A719" t="str">
        <f t="shared" si="24"/>
        <v>-</v>
      </c>
      <c r="B719" t="s">
        <v>2954</v>
      </c>
      <c r="C719" t="s">
        <v>9467</v>
      </c>
      <c r="D719" t="s">
        <v>9438</v>
      </c>
      <c r="E719" t="s">
        <v>9444</v>
      </c>
      <c r="F719">
        <v>10</v>
      </c>
      <c r="G719">
        <v>9</v>
      </c>
      <c r="H719">
        <v>9</v>
      </c>
      <c r="I719" t="s">
        <v>9404</v>
      </c>
      <c r="L719" t="s">
        <v>9445</v>
      </c>
      <c r="N719" t="s">
        <v>9446</v>
      </c>
      <c r="P719" s="20">
        <v>1</v>
      </c>
      <c r="Z719" s="33" t="s">
        <v>9401</v>
      </c>
      <c r="AJ719" s="26" t="str">
        <f t="shared" si="25"/>
        <v xml:space="preserve">|BGCOLOR(#F5F5F5):Spearman|歩兵|&amp;ref(Nation/C_Gold.jpg,nolink,25x25,Gold);10&amp;ref(Nation/C_Resource.jpg,nolink,25x25,Resource);9&amp;ref(Nation/C_Recruitment.jpg,nolink,25x25,Recruitment Point);9|&amp;ref(Nation/R_Fort.jpg,nolink,25x25,Land Fortress);||&amp;ref(Nation/LivingLead.jpg,nolink,25x25,Living);|14|
|~|&gt;|&gt;|&gt;|&gt;|&gt;|BGCOLOR(#F5F5F5):槍と盾を持つ軽歩兵。とりあえず数を並べるのに向く|
</v>
      </c>
    </row>
    <row r="720" spans="1:36" x14ac:dyDescent="0.15">
      <c r="A720" t="str">
        <f t="shared" si="24"/>
        <v>-</v>
      </c>
      <c r="B720" t="s">
        <v>2954</v>
      </c>
      <c r="C720" t="s">
        <v>9467</v>
      </c>
      <c r="D720" t="s">
        <v>9438</v>
      </c>
      <c r="E720" t="s">
        <v>9447</v>
      </c>
      <c r="F720">
        <v>10</v>
      </c>
      <c r="G720">
        <v>13</v>
      </c>
      <c r="H720">
        <v>9</v>
      </c>
      <c r="I720" t="s">
        <v>9404</v>
      </c>
      <c r="L720" t="s">
        <v>9445</v>
      </c>
      <c r="N720" t="s">
        <v>9448</v>
      </c>
      <c r="P720" s="20">
        <v>1</v>
      </c>
      <c r="Z720" s="33" t="s">
        <v>9406</v>
      </c>
      <c r="AJ720" s="26" t="str">
        <f t="shared" si="25"/>
        <v xml:space="preserve">|BGCOLOR(#F5F5F5):Longspear|歩兵|&amp;ref(Nation/C_Gold.jpg,nolink,25x25,Gold);10&amp;ref(Nation/C_Resource.jpg,nolink,25x25,Resource);13&amp;ref(Nation/C_Recruitment.jpg,nolink,25x25,Recruitment Point);9|&amp;ref(Nation/R_Fort.jpg,nolink,25x25,Land Fortress);||&amp;ref(Nation/LivingLead.jpg,nolink,25x25,Living);|12|
|~|&gt;|&gt;|&gt;|&gt;|&gt;|BGCOLOR(#F5F5F5):長槍と盾を持つ歩兵。槍兵相手でも迎撃できる|
</v>
      </c>
    </row>
    <row r="721" spans="1:36" x14ac:dyDescent="0.15">
      <c r="A721" t="str">
        <f t="shared" si="24"/>
        <v>-</v>
      </c>
      <c r="B721" t="s">
        <v>2954</v>
      </c>
      <c r="C721" t="s">
        <v>9467</v>
      </c>
      <c r="D721" t="s">
        <v>9438</v>
      </c>
      <c r="E721" t="s">
        <v>9449</v>
      </c>
      <c r="F721">
        <v>12</v>
      </c>
      <c r="G721">
        <v>15</v>
      </c>
      <c r="H721">
        <v>9</v>
      </c>
      <c r="I721" t="s">
        <v>9408</v>
      </c>
      <c r="L721" t="s">
        <v>9445</v>
      </c>
      <c r="N721" t="s">
        <v>9450</v>
      </c>
      <c r="P721" s="20">
        <v>1</v>
      </c>
      <c r="Z721" s="33" t="s">
        <v>9451</v>
      </c>
      <c r="AJ721" s="26" t="str">
        <f t="shared" si="25"/>
        <v xml:space="preserve">|BGCOLOR(#F5F5F5):Logrian Warrior|歩兵|&amp;ref(Nation/C_Gold.jpg,nolink,25x25,Gold);12&amp;ref(Nation/C_Resource.jpg,nolink,25x25,Resource);15&amp;ref(Nation/C_Recruitment.jpg,nolink,25x25,Recruitment Point);9|&amp;ref(Nation/R_Fort.jpg,nolink,25x25,Land Fortress);&amp;ref(Nation/R_Foreign.jpg,nolink,25x25,Non-Fort Land);||&amp;ref(Nation/LivingLead.jpg,nolink,25x25,Living);|10|
|~|&gt;|&gt;|&gt;|&gt;|&gt;|BGCOLOR(#F5F5F5):斧、投槍、盾を持つ歩兵。力が強く攻撃力は侮れない|
</v>
      </c>
    </row>
    <row r="722" spans="1:36" x14ac:dyDescent="0.15">
      <c r="A722" t="str">
        <f t="shared" si="24"/>
        <v>-</v>
      </c>
      <c r="B722" t="s">
        <v>2954</v>
      </c>
      <c r="C722" t="s">
        <v>9467</v>
      </c>
      <c r="D722" t="s">
        <v>9438</v>
      </c>
      <c r="E722" t="s">
        <v>9452</v>
      </c>
      <c r="F722">
        <v>10</v>
      </c>
      <c r="G722">
        <v>7</v>
      </c>
      <c r="H722">
        <v>13</v>
      </c>
      <c r="I722" t="s">
        <v>9404</v>
      </c>
      <c r="L722" t="s">
        <v>9440</v>
      </c>
      <c r="N722" t="s">
        <v>9453</v>
      </c>
      <c r="P722" s="20">
        <v>1</v>
      </c>
      <c r="Z722" s="33" t="s">
        <v>9401</v>
      </c>
      <c r="AJ722" s="26" t="str">
        <f t="shared" si="25"/>
        <v xml:space="preserve">|BGCOLOR(#F5F5F5):Longbowman|射手|&amp;ref(Nation/C_Gold.jpg,nolink,25x25,Gold);10&amp;ref(Nation/C_Resource.jpg,nolink,25x25,Resource);7&amp;ref(Nation/C_Recruitment.jpg,nolink,25x25,Recruitment Point);13|&amp;ref(Nation/R_Fort.jpg,nolink,25x25,Land Fortress);||&amp;ref(Nation/LivingLead.jpg,nolink,25x25,Living);|14|
|~|&gt;|&gt;|&gt;|&gt;|&gt;|BGCOLOR(#F5F5F5):長弓を使う腕の良い弓兵。高威力、長射程、高精度|
</v>
      </c>
    </row>
    <row r="723" spans="1:36" x14ac:dyDescent="0.15">
      <c r="A723" t="str">
        <f t="shared" si="24"/>
        <v>-</v>
      </c>
      <c r="B723" t="s">
        <v>2954</v>
      </c>
      <c r="C723" t="s">
        <v>9467</v>
      </c>
      <c r="D723" t="s">
        <v>9438</v>
      </c>
      <c r="E723" t="s">
        <v>9454</v>
      </c>
      <c r="F723">
        <v>12</v>
      </c>
      <c r="G723">
        <v>18</v>
      </c>
      <c r="H723">
        <v>14</v>
      </c>
      <c r="I723" t="s">
        <v>9404</v>
      </c>
      <c r="L723" t="s">
        <v>9445</v>
      </c>
      <c r="N723" t="s">
        <v>9455</v>
      </c>
      <c r="P723" s="20">
        <v>1</v>
      </c>
      <c r="Z723" s="33" t="s">
        <v>9406</v>
      </c>
      <c r="AJ723" s="26" t="str">
        <f t="shared" si="25"/>
        <v xml:space="preserve">|BGCOLOR(#F5F5F5):Tower Guard|歩兵|&amp;ref(Nation/C_Gold.jpg,nolink,25x25,Gold);12&amp;ref(Nation/C_Resource.jpg,nolink,25x25,Resource);18&amp;ref(Nation/C_Recruitment.jpg,nolink,25x25,Recruitment Point);14|&amp;ref(Nation/R_Fort.jpg,nolink,25x25,Land Fortress);||&amp;ref(Nation/LivingLead.jpg,nolink,25x25,Living);|12|
|~|&gt;|&gt;|&gt;|&gt;|&gt;|BGCOLOR(#F5F5F5):長剣と盾を持つ歩兵。要塞の防衛を得意とする|
</v>
      </c>
    </row>
    <row r="724" spans="1:36" x14ac:dyDescent="0.15">
      <c r="A724" t="str">
        <f t="shared" ref="A724:A726" si="26">IF(D724&lt;&gt;D723,B724&amp;" "&amp;C724&amp;" "&amp;D724&amp;" S",IF(D724&lt;&gt;D725,B724&amp;" "&amp;C724&amp;" "&amp;D724&amp;" E","-"))</f>
        <v>-</v>
      </c>
      <c r="B724" t="s">
        <v>2954</v>
      </c>
      <c r="C724" t="s">
        <v>2962</v>
      </c>
      <c r="D724" t="s">
        <v>3153</v>
      </c>
      <c r="E724" t="s">
        <v>9456</v>
      </c>
      <c r="F724">
        <v>25</v>
      </c>
      <c r="G724">
        <v>19</v>
      </c>
      <c r="H724">
        <v>26</v>
      </c>
      <c r="I724" t="s">
        <v>9408</v>
      </c>
      <c r="L724" t="s">
        <v>9457</v>
      </c>
      <c r="N724" t="s">
        <v>9458</v>
      </c>
      <c r="P724" s="20">
        <v>1</v>
      </c>
      <c r="Z724" s="33" t="s">
        <v>9413</v>
      </c>
      <c r="AJ724" s="26" t="str">
        <f t="shared" si="25"/>
        <v xml:space="preserve">|BGCOLOR(#F5F5F5):Logrian Cavalry|騎兵|&amp;ref(Nation/C_Gold.jpg,nolink,25x25,Gold);25&amp;ref(Nation/C_Resource.jpg,nolink,25x25,Resource);19&amp;ref(Nation/C_Recruitment.jpg,nolink,25x25,Recruitment Point);26|&amp;ref(Nation/R_Fort.jpg,nolink,25x25,Land Fortress);&amp;ref(Nation/R_Foreign.jpg,nolink,25x25,Non-Fort Land);||&amp;ref(Nation/LivingLead.jpg,nolink,25x25,Living);|16|
|~|&gt;|&gt;|&gt;|&gt;|&gt;|BGCOLOR(#F5F5F5):軽突撃槍、投槍、盾を持つ騎兵。軽騎兵寄りだが戦闘力は十分|
</v>
      </c>
    </row>
    <row r="725" spans="1:36" x14ac:dyDescent="0.15">
      <c r="A725" t="str">
        <f t="shared" si="26"/>
        <v>-</v>
      </c>
      <c r="B725" t="s">
        <v>2954</v>
      </c>
      <c r="C725" t="s">
        <v>2962</v>
      </c>
      <c r="D725" t="s">
        <v>3153</v>
      </c>
      <c r="E725" t="s">
        <v>20142</v>
      </c>
      <c r="F725">
        <v>13</v>
      </c>
      <c r="G725">
        <v>24</v>
      </c>
      <c r="H725">
        <v>16</v>
      </c>
      <c r="I725" t="s">
        <v>20143</v>
      </c>
      <c r="L725" t="s">
        <v>20144</v>
      </c>
      <c r="N725" t="s">
        <v>20145</v>
      </c>
      <c r="P725" s="20">
        <v>1</v>
      </c>
      <c r="Z725" s="33" t="s">
        <v>20146</v>
      </c>
      <c r="AJ725" s="26" t="str">
        <f t="shared" si="25"/>
        <v xml:space="preserve">|BGCOLOR(#F5F5F5):Landless Knight|歩兵|&amp;ref(Nation/C_Gold.jpg,nolink,25x25,Gold);13&amp;ref(Nation/C_Resource.jpg,nolink,25x25,Resource);24&amp;ref(Nation/C_Recruitment.jpg,nolink,25x25,Recruitment Point);16|&amp;ref(Nation/R_Fort.jpg,nolink,25x25,Land Fortress);||&amp;ref(Nation/LivingLead.jpg,nolink,25x25,Living);|10|
|~|&gt;|&gt;|&gt;|&gt;|&gt;|BGCOLOR(#F5F5F5):長剣と騎盾を持つ重歩兵。良質な装備で能力も高め|
</v>
      </c>
    </row>
    <row r="726" spans="1:36" x14ac:dyDescent="0.15">
      <c r="A726" t="str">
        <f t="shared" si="26"/>
        <v>-</v>
      </c>
      <c r="B726" t="s">
        <v>2954</v>
      </c>
      <c r="C726" t="s">
        <v>2962</v>
      </c>
      <c r="D726" t="s">
        <v>3153</v>
      </c>
      <c r="E726" t="s">
        <v>9459</v>
      </c>
      <c r="F726">
        <v>40</v>
      </c>
      <c r="G726">
        <v>51</v>
      </c>
      <c r="H726">
        <v>46</v>
      </c>
      <c r="I726" t="s">
        <v>9404</v>
      </c>
      <c r="L726" t="s">
        <v>9457</v>
      </c>
      <c r="N726" t="s">
        <v>9460</v>
      </c>
      <c r="P726" s="20">
        <v>1</v>
      </c>
      <c r="Z726" s="33" t="s">
        <v>9401</v>
      </c>
      <c r="AJ726" s="26" t="str">
        <f t="shared" si="25"/>
        <v xml:space="preserve">|BGCOLOR(#F5F5F5):Knight of Man|騎兵|&amp;ref(Nation/C_Gold.jpg,nolink,25x25,Gold);40&amp;ref(Nation/C_Resource.jpg,nolink,25x25,Resource);51&amp;ref(Nation/C_Recruitment.jpg,nolink,25x25,Recruitment Point);46|&amp;ref(Nation/R_Fort.jpg,nolink,25x25,Land Fortress);||&amp;ref(Nation/LivingLead.jpg,nolink,25x25,Living);|14|
|~|&gt;|&gt;|&gt;|&gt;|&gt;|BGCOLOR(#F5F5F5):突撃槍、長剣、騎盾を持つ重騎兵。単なる殴り合いでは非常に強力|
</v>
      </c>
    </row>
    <row r="727" spans="1:36" x14ac:dyDescent="0.15">
      <c r="A727" t="str">
        <f t="shared" si="24"/>
        <v>-</v>
      </c>
      <c r="B727" t="s">
        <v>2954</v>
      </c>
      <c r="C727" t="s">
        <v>9467</v>
      </c>
      <c r="D727" t="s">
        <v>9438</v>
      </c>
      <c r="E727" t="s">
        <v>9461</v>
      </c>
      <c r="F727">
        <v>26</v>
      </c>
      <c r="G727">
        <v>28</v>
      </c>
      <c r="H727">
        <v>31</v>
      </c>
      <c r="I727" t="s">
        <v>9425</v>
      </c>
      <c r="K727" t="s">
        <v>9411</v>
      </c>
      <c r="L727" t="s">
        <v>9445</v>
      </c>
      <c r="M727" t="s">
        <v>9410</v>
      </c>
      <c r="N727" t="s">
        <v>9462</v>
      </c>
      <c r="P727" s="20">
        <v>1</v>
      </c>
      <c r="Z727" s="33" t="s">
        <v>9406</v>
      </c>
      <c r="AA727" s="21">
        <v>40</v>
      </c>
      <c r="AE727" s="21" t="s">
        <v>9466</v>
      </c>
      <c r="AJ727" s="26" t="str">
        <f t="shared" si="25"/>
        <v xml:space="preserve">|BGCOLOR(#F5F5F5):Warden of Avalon|歩兵&amp;ref(Nation/Sacred.jpg,nolink,25x25,Sacred);|&amp;ref(Nation/C_Gold.jpg,nolink,25x25,Gold);26&amp;ref(Nation/C_Resource.jpg,nolink,25x25,Resource);28&amp;ref(Nation/C_Recruitment.jpg,nolink,25x25,Recruitment Point);31|&amp;ref(Nation/R_Capital.jpg,nolink,25x25,National Capital);|&amp;ref(Spell/P_Holy.jpg,nolink,25x25,Temple Needed);|&amp;ref(Nation/LivingLead.jpg,nolink,25x25,Living);|12&amp;ref(Nation/Stealthy.jpg,nolink,25x25,Stealthy (40));&amp;ref(Nation/Forest-Survival.jpg,nolink,25x25,Forest Survival);|
|~|&gt;|&gt;|&gt;|&gt;|&gt;|BGCOLOR(#F5F5F5):大剣を持つ重歩兵。隠密行動ができ護衛も得意|
</v>
      </c>
    </row>
    <row r="728" spans="1:36" x14ac:dyDescent="0.15">
      <c r="A728" t="str">
        <f t="shared" si="24"/>
        <v>MA Man 兵士 E</v>
      </c>
      <c r="B728" t="s">
        <v>2954</v>
      </c>
      <c r="C728" t="s">
        <v>9467</v>
      </c>
      <c r="D728" t="s">
        <v>9438</v>
      </c>
      <c r="E728" t="s">
        <v>9463</v>
      </c>
      <c r="F728">
        <v>60</v>
      </c>
      <c r="G728">
        <v>56</v>
      </c>
      <c r="H728">
        <v>48</v>
      </c>
      <c r="I728" t="s">
        <v>9425</v>
      </c>
      <c r="L728" t="s">
        <v>9457</v>
      </c>
      <c r="N728" t="s">
        <v>9464</v>
      </c>
      <c r="P728" s="20">
        <v>1</v>
      </c>
      <c r="Z728" s="33" t="s">
        <v>9465</v>
      </c>
      <c r="AE728" s="21" t="s">
        <v>9402</v>
      </c>
      <c r="AJ728" s="26" t="str">
        <f t="shared" si="25"/>
        <v xml:space="preserve">|BGCOLOR(#F5F5F5):Knight of Avalon|騎兵|&amp;ref(Nation/C_Gold.jpg,nolink,25x25,Gold);60&amp;ref(Nation/C_Resource.jpg,nolink,25x25,Resource);56&amp;ref(Nation/C_Recruitment.jpg,nolink,25x25,Recruitment Point);48|&amp;ref(Nation/R_Capital.jpg,nolink,25x25,National Capital);||&amp;ref(Nation/LivingLead.jpg,nolink,25x25,Living);|20&amp;ref(Nation/Forest-Survival.jpg,nolink,25x25,Forest Survival);|
|~|&gt;|&gt;|&gt;|&gt;|&gt;|BGCOLOR(#F5F5F5):突撃槍、長剣、騎盾を持つ重騎兵。軽騎兵すら凌ぐ驚異的な速度を持つ|
</v>
      </c>
    </row>
    <row r="729" spans="1:36" x14ac:dyDescent="0.15">
      <c r="A729" t="str">
        <f t="shared" si="24"/>
        <v>MA Eriu 指揮官 S</v>
      </c>
      <c r="B729" t="s">
        <v>2954</v>
      </c>
      <c r="C729" t="s">
        <v>9568</v>
      </c>
      <c r="D729" t="s">
        <v>9531</v>
      </c>
      <c r="E729" t="s">
        <v>9524</v>
      </c>
      <c r="F729">
        <v>25</v>
      </c>
      <c r="G729">
        <v>4</v>
      </c>
      <c r="H729">
        <v>1</v>
      </c>
      <c r="I729" t="s">
        <v>9525</v>
      </c>
      <c r="L729" t="s">
        <v>9526</v>
      </c>
      <c r="N729" t="s">
        <v>9527</v>
      </c>
      <c r="O729" s="24">
        <v>0</v>
      </c>
      <c r="P729" s="20">
        <v>0</v>
      </c>
      <c r="Q729" s="21">
        <v>0</v>
      </c>
      <c r="R729" s="29">
        <v>0</v>
      </c>
      <c r="Z729" s="33" t="s">
        <v>9528</v>
      </c>
      <c r="AA729" s="21">
        <v>50</v>
      </c>
      <c r="AE729" s="21" t="s">
        <v>9529</v>
      </c>
      <c r="AJ729" s="26" t="str">
        <f t="shared" si="25"/>
        <v xml:space="preserve">|BGCOLOR(#F5F5F5):Milesian 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|~|&gt;|&gt;|&gt;|&gt;|&gt;|BGCOLOR(#F5F5F5):ほぼ標準通りの斥候。寿命や魔法抵抗に大した意味はない|
</v>
      </c>
    </row>
    <row r="730" spans="1:36" x14ac:dyDescent="0.15">
      <c r="A730" t="str">
        <f t="shared" si="24"/>
        <v>-</v>
      </c>
      <c r="B730" t="s">
        <v>2954</v>
      </c>
      <c r="C730" t="s">
        <v>9568</v>
      </c>
      <c r="D730" t="s">
        <v>9531</v>
      </c>
      <c r="E730" t="s">
        <v>9530</v>
      </c>
      <c r="F730">
        <v>40</v>
      </c>
      <c r="G730">
        <v>22</v>
      </c>
      <c r="H730">
        <v>1</v>
      </c>
      <c r="I730" t="s">
        <v>9525</v>
      </c>
      <c r="L730" t="s">
        <v>9531</v>
      </c>
      <c r="N730" t="s">
        <v>9532</v>
      </c>
      <c r="O730" s="24">
        <v>2</v>
      </c>
      <c r="P730" s="20">
        <v>60</v>
      </c>
      <c r="Q730" s="21">
        <v>0</v>
      </c>
      <c r="R730" s="29">
        <v>0</v>
      </c>
      <c r="Z730" s="33" t="s">
        <v>9533</v>
      </c>
      <c r="AJ730" s="26" t="str">
        <f t="shared" si="25"/>
        <v xml:space="preserve">|BGCOLOR(#F5F5F5):Milesian Champion|指揮官|&amp;ref(Nation/C_Gold.jpg,nolink,25x25,Gold);40&amp;ref(Nation/C_Resource.jpg,nolink,25x25,Resource);22&amp;ref(Nation/C_Command.jpg,nolink,25x25,Commander Point);1|&amp;ref(Nation/R_Fort.jpg,nolink,25x25,Land Fortress);||&amp;ref(Nation/Squad.jpg,nolink,25x25,Squad);2&amp;ref(Nation/LivingLead.jpg,nolink,25x25,Leadership);60|12|
|~|&gt;|&gt;|&gt;|&gt;|&gt;|BGCOLOR(#F5F5F5):標準的な指揮官。防具の質が良い|
</v>
      </c>
    </row>
    <row r="731" spans="1:36" x14ac:dyDescent="0.15">
      <c r="A731" t="str">
        <f t="shared" si="24"/>
        <v>-</v>
      </c>
      <c r="B731" t="s">
        <v>2954</v>
      </c>
      <c r="C731" t="s">
        <v>9568</v>
      </c>
      <c r="D731" t="s">
        <v>9531</v>
      </c>
      <c r="E731" t="s">
        <v>9534</v>
      </c>
      <c r="F731">
        <v>40</v>
      </c>
      <c r="G731">
        <v>12</v>
      </c>
      <c r="H731">
        <v>1</v>
      </c>
      <c r="I731" t="s">
        <v>9525</v>
      </c>
      <c r="L731" t="s">
        <v>9531</v>
      </c>
      <c r="N731" t="s">
        <v>9535</v>
      </c>
      <c r="O731" s="24">
        <v>2</v>
      </c>
      <c r="P731" s="20">
        <v>60</v>
      </c>
      <c r="Q731" s="21">
        <v>0</v>
      </c>
      <c r="R731" s="29">
        <v>0</v>
      </c>
      <c r="Z731" s="33" t="s">
        <v>9540</v>
      </c>
      <c r="AJ731" s="26" t="str">
        <f t="shared" si="25"/>
        <v xml:space="preserve">|BGCOLOR(#F5F5F5):Fir Bolg Champion|指揮官|&amp;ref(Nation/C_Gold.jpg,nolink,25x25,Gold);40&amp;ref(Nation/C_Resource.jpg,nolink,25x25,Resource);12&amp;ref(Nation/C_Command.jpg,nolink,25x25,Commander Point);1|&amp;ref(Nation/R_Fort.jpg,nolink,25x25,Land Fortress);||&amp;ref(Nation/Squad.jpg,nolink,25x25,Squad);2&amp;ref(Nation/LivingLead.jpg,nolink,25x25,Leadership);60|14|
|~|&gt;|&gt;|&gt;|&gt;|&gt;|BGCOLOR(#F5F5F5):標準的な指揮官その二。防具は劣るが戦闘技能が高い|
</v>
      </c>
    </row>
    <row r="732" spans="1:36" x14ac:dyDescent="0.15">
      <c r="A732" t="str">
        <f t="shared" si="24"/>
        <v>-</v>
      </c>
      <c r="B732" t="s">
        <v>2954</v>
      </c>
      <c r="C732" t="s">
        <v>9568</v>
      </c>
      <c r="D732" t="s">
        <v>9531</v>
      </c>
      <c r="E732" t="s">
        <v>9536</v>
      </c>
      <c r="F732">
        <v>35</v>
      </c>
      <c r="G732">
        <v>1</v>
      </c>
      <c r="H732">
        <v>1</v>
      </c>
      <c r="I732" t="s">
        <v>9525</v>
      </c>
      <c r="K732" t="s">
        <v>9538</v>
      </c>
      <c r="L732" t="s">
        <v>9537</v>
      </c>
      <c r="M732" t="s">
        <v>9539</v>
      </c>
      <c r="N732" t="s">
        <v>9541</v>
      </c>
      <c r="O732" s="24">
        <v>1</v>
      </c>
      <c r="P732" s="20">
        <v>10</v>
      </c>
      <c r="Q732" s="20">
        <v>0</v>
      </c>
      <c r="R732" s="29">
        <v>0</v>
      </c>
      <c r="Z732" s="33" t="s">
        <v>9528</v>
      </c>
      <c r="AJ732" s="26" t="str">
        <f t="shared" si="25"/>
        <v xml:space="preserve">|BGCOLOR(#F5F5F5):Milesian Monk|聖職者&amp;ref(Nation/Sacred.jpg,nolink,25x25,Sacred);|&amp;ref(Nation/C_Gold.jpg,nolink,25x25,Gold);35&amp;ref(Nation/C_Resource.jpg,nolink,25x25,Resource);1&amp;ref(Nation/C_Command.jpg,nolink,25x25,Commander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|~|&gt;|&gt;|&gt;|&gt;|&gt;|BGCOLOR(#F5F5F5):レベル1の聖職者。実に平凡な性能|
</v>
      </c>
    </row>
    <row r="733" spans="1:36" x14ac:dyDescent="0.15">
      <c r="A733" t="str">
        <f t="shared" si="24"/>
        <v>-</v>
      </c>
      <c r="B733" t="s">
        <v>2954</v>
      </c>
      <c r="C733" t="s">
        <v>9568</v>
      </c>
      <c r="D733" t="s">
        <v>9531</v>
      </c>
      <c r="E733" t="s">
        <v>9542</v>
      </c>
      <c r="F733">
        <v>75</v>
      </c>
      <c r="G733">
        <v>5</v>
      </c>
      <c r="H733">
        <v>2</v>
      </c>
      <c r="I733" t="s">
        <v>9525</v>
      </c>
      <c r="J733" t="s">
        <v>9538</v>
      </c>
      <c r="L733" t="s">
        <v>9543</v>
      </c>
      <c r="N733" t="s">
        <v>9544</v>
      </c>
      <c r="O733" s="24">
        <v>1</v>
      </c>
      <c r="P733" s="20">
        <v>10</v>
      </c>
      <c r="Q733" s="20">
        <v>5</v>
      </c>
      <c r="R733" s="29">
        <v>0</v>
      </c>
      <c r="Z733" s="33" t="s">
        <v>9528</v>
      </c>
      <c r="AA733" s="21">
        <v>50</v>
      </c>
      <c r="AE733" s="21" t="s">
        <v>9545</v>
      </c>
      <c r="AJ733" s="26" t="str">
        <f t="shared" si="25"/>
        <v xml:space="preserve">|BGCOLOR(#F5F5F5):Bard|密偵|&amp;ref(Nation/C_Gold.jpg,nolink,25x25,Gold);75&amp;ref(Nation/C_Resource.jpg,nolink,25x25,Resource);5&amp;ref(Nation/C_Command.jpg,nolink,25x25,Commander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Leadership);5|16&amp;ref(Nation/Stealthy.jpg,nolink,25x25,Stealthy (50));&amp;ref(Nation/Forest-Survival.jpg,nolink,25x25,Forest Survival);|
|~|&gt;|&gt;|&gt;|&gt;|&gt;|BGCOLOR(#F5F5F5):緑魔法を持つ密偵。首都潜入時は魔法関連情報も明かせる|
</v>
      </c>
    </row>
    <row r="734" spans="1:36" x14ac:dyDescent="0.15">
      <c r="A734" t="str">
        <f t="shared" si="24"/>
        <v>-</v>
      </c>
      <c r="B734" t="s">
        <v>2954</v>
      </c>
      <c r="C734" t="s">
        <v>9568</v>
      </c>
      <c r="D734" t="s">
        <v>9531</v>
      </c>
      <c r="E734" t="s">
        <v>9546</v>
      </c>
      <c r="F734">
        <v>135</v>
      </c>
      <c r="G734">
        <v>19</v>
      </c>
      <c r="H734">
        <v>2</v>
      </c>
      <c r="I734" t="s">
        <v>9525</v>
      </c>
      <c r="J734" t="s">
        <v>9538</v>
      </c>
      <c r="K734" t="s">
        <v>9547</v>
      </c>
      <c r="L734" t="s">
        <v>9537</v>
      </c>
      <c r="M734" t="s">
        <v>9539</v>
      </c>
      <c r="N734" t="s">
        <v>9555</v>
      </c>
      <c r="O734" s="24">
        <v>2</v>
      </c>
      <c r="P734" s="20">
        <v>60</v>
      </c>
      <c r="Q734" s="20">
        <v>10</v>
      </c>
      <c r="R734" s="29">
        <v>0</v>
      </c>
      <c r="Z734" s="33" t="s">
        <v>9540</v>
      </c>
      <c r="AA734" s="21">
        <v>65</v>
      </c>
      <c r="AE734" s="21" t="s">
        <v>9548</v>
      </c>
      <c r="AJ734" s="26" t="str">
        <f t="shared" si="25"/>
        <v xml:space="preserve">|BGCOLOR(#F5F5F5):Sidhe Champion|聖職者&amp;ref(Nation/Sacred.jpg,nolink,25x25,Sacred);|&amp;ref(Nation/C_Gold.jpg,nolink,25x25,Gold);135&amp;ref(Nation/C_Resource.jpg,nolink,25x25,Resource);19&amp;ref(Nation/C_Command.jpg,nolink,25x25,Commander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Leadership);10|14&amp;ref(Nation/Stealthy.jpg,nolink,25x25,Stealthy (65));&amp;ref(Nation/Forest-Survival.jpg,nolink,25x25,Forest Survival);|
|~|&gt;|&gt;|&gt;|&gt;|&gt;|BGCOLOR(#F5F5F5):レベル1の聖職者。風と緑の魔法も持ち指揮官も兼任|
</v>
      </c>
    </row>
    <row r="735" spans="1:36" x14ac:dyDescent="0.15">
      <c r="A735" t="str">
        <f t="shared" si="24"/>
        <v>-</v>
      </c>
      <c r="B735" t="s">
        <v>2954</v>
      </c>
      <c r="C735" t="s">
        <v>9568</v>
      </c>
      <c r="D735" t="s">
        <v>9531</v>
      </c>
      <c r="E735" t="s">
        <v>9549</v>
      </c>
      <c r="F735">
        <v>260</v>
      </c>
      <c r="G735">
        <v>16</v>
      </c>
      <c r="H735">
        <v>2</v>
      </c>
      <c r="I735" t="s">
        <v>9525</v>
      </c>
      <c r="J735" t="s">
        <v>9538</v>
      </c>
      <c r="K735" t="s">
        <v>9547</v>
      </c>
      <c r="L735" t="s">
        <v>9537</v>
      </c>
      <c r="M735" t="s">
        <v>9539</v>
      </c>
      <c r="N735" t="s">
        <v>9554</v>
      </c>
      <c r="O735" s="24">
        <v>3</v>
      </c>
      <c r="P735" s="20">
        <v>80</v>
      </c>
      <c r="Q735" s="20">
        <v>15</v>
      </c>
      <c r="R735" s="29">
        <v>0</v>
      </c>
      <c r="Z735" s="33" t="s">
        <v>9550</v>
      </c>
      <c r="AA735" s="21">
        <v>65</v>
      </c>
      <c r="AE735" s="21" t="s">
        <v>9548</v>
      </c>
      <c r="AJ735" s="26" t="str">
        <f t="shared" si="25"/>
        <v xml:space="preserve">|BGCOLOR(#F5F5F5):Sidhe Lord|聖職者&amp;ref(Nation/Sacred.jpg,nolink,25x25,Sacred);|&amp;ref(Nation/C_Gold.jpg,nolink,25x25,Gold);260&amp;ref(Nation/C_Resource.jpg,nolink,25x25,Resource);16&amp;ref(Nation/C_Command.jpg,nolink,25x25,Commander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Leadership);15|26&amp;ref(Nation/Stealthy.jpg,nolink,25x25,Stealthy (65));&amp;ref(Nation/Forest-Survival.jpg,nolink,25x25,Forest Survival);|
|~|&gt;|&gt;|&gt;|&gt;|&gt;|BGCOLOR(#F5F5F5):レベル2の聖職者。風と緑の魔法も持ち上位指揮官も兼任|
</v>
      </c>
    </row>
    <row r="736" spans="1:36" x14ac:dyDescent="0.15">
      <c r="A736" t="str">
        <f t="shared" si="24"/>
        <v>-</v>
      </c>
      <c r="B736" t="s">
        <v>2954</v>
      </c>
      <c r="C736" t="s">
        <v>9568</v>
      </c>
      <c r="D736" t="s">
        <v>9531</v>
      </c>
      <c r="E736" t="s">
        <v>9551</v>
      </c>
      <c r="F736">
        <v>440</v>
      </c>
      <c r="G736">
        <v>22</v>
      </c>
      <c r="H736">
        <v>4</v>
      </c>
      <c r="I736" t="s">
        <v>9552</v>
      </c>
      <c r="J736" t="s">
        <v>9538</v>
      </c>
      <c r="K736" t="s">
        <v>9547</v>
      </c>
      <c r="L736" t="s">
        <v>9537</v>
      </c>
      <c r="M736" t="s">
        <v>9539</v>
      </c>
      <c r="N736" t="s">
        <v>9553</v>
      </c>
      <c r="O736" s="24">
        <v>4</v>
      </c>
      <c r="P736" s="20">
        <v>120</v>
      </c>
      <c r="Q736" s="20" t="s">
        <v>9556</v>
      </c>
      <c r="R736" s="29">
        <v>0</v>
      </c>
      <c r="Z736" s="33" t="s">
        <v>9550</v>
      </c>
      <c r="AA736" s="20">
        <v>65</v>
      </c>
      <c r="AE736" s="20" t="s">
        <v>9557</v>
      </c>
      <c r="AJ736" s="26" t="str">
        <f t="shared" si="25"/>
        <v xml:space="preserve">|BGCOLOR(#F5F5F5):Tuatha|聖職者&amp;ref(Nation/Sacred.jpg,nolink,25x25,Sacred);|&amp;ref(Nation/C_Gold.jpg,nolink,25x25,Gold);440&amp;ref(Nation/C_Resource.jpg,nolink,25x25,Resource);22&amp;ref(Nation/C_Command.jpg,nolink,25x25,Commander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Leadership);30+|26&amp;ref(Nation/Stealthy.jpg,nolink,25x25,Stealthy (65));&amp;ref(Nation/Forest-Survival.jpg,nolink,25x25,Forest Survival);|
|~|&gt;|&gt;|&gt;|&gt;|&gt;|BGCOLOR(#F5F5F5):レベル2の聖職者。風と緑の魔法も持ち最上位指揮官も兼任|
</v>
      </c>
    </row>
    <row r="737" spans="1:36" x14ac:dyDescent="0.15">
      <c r="A737" t="str">
        <f t="shared" si="24"/>
        <v>MA Eriu 指揮官 E</v>
      </c>
      <c r="B737" t="s">
        <v>2954</v>
      </c>
      <c r="C737" t="s">
        <v>9568</v>
      </c>
      <c r="D737" t="s">
        <v>9531</v>
      </c>
      <c r="E737" t="s">
        <v>9565</v>
      </c>
      <c r="F737">
        <v>200</v>
      </c>
      <c r="G737">
        <v>1</v>
      </c>
      <c r="H737">
        <v>2</v>
      </c>
      <c r="I737" t="s">
        <v>9552</v>
      </c>
      <c r="J737" t="s">
        <v>9538</v>
      </c>
      <c r="K737" t="s">
        <v>9538</v>
      </c>
      <c r="L737" t="s">
        <v>9566</v>
      </c>
      <c r="M737" t="s">
        <v>9539</v>
      </c>
      <c r="N737" t="s">
        <v>9567</v>
      </c>
      <c r="O737" s="24">
        <v>1</v>
      </c>
      <c r="P737" s="20">
        <v>10</v>
      </c>
      <c r="Q737" s="20">
        <v>20</v>
      </c>
      <c r="R737" s="29">
        <v>0</v>
      </c>
      <c r="Z737" s="33" t="s">
        <v>9528</v>
      </c>
      <c r="AA737" s="20">
        <v>65</v>
      </c>
      <c r="AE737" s="20" t="s">
        <v>9557</v>
      </c>
      <c r="AJ737" s="26" t="str">
        <f t="shared" si="25"/>
        <v xml:space="preserve">|BGCOLOR(#F5F5F5):Bean Sidhe|魔術師&amp;ref(Nation/Sacred.jpg,nolink,25x25,Sacred);|&amp;ref(Nation/C_Gold.jpg,nolink,25x25,Gold);200&amp;ref(Nation/C_Resource.jpg,nolink,25x25,Resource);1&amp;ref(Nation/C_Command.jpg,nolink,25x25,Commander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Leadership);20|16&amp;ref(Nation/Stealthy.jpg,nolink,25x25,Stealthy (65));&amp;ref(Nation/Forest-Survival.jpg,nolink,25x25,Forest Survival);|
|~|&gt;|&gt;|&gt;|&gt;|&gt;|BGCOLOR(#F5F5F5):風、水、緑などの魔法技能を持つ。聖職者ではないが神聖|
</v>
      </c>
    </row>
    <row r="738" spans="1:36" x14ac:dyDescent="0.15">
      <c r="A738" t="str">
        <f t="shared" si="24"/>
        <v>MA Eriu 兵士 S</v>
      </c>
      <c r="B738" t="s">
        <v>2954</v>
      </c>
      <c r="C738" t="s">
        <v>9568</v>
      </c>
      <c r="D738" t="s">
        <v>9586</v>
      </c>
      <c r="E738" t="s">
        <v>9569</v>
      </c>
      <c r="F738">
        <v>7</v>
      </c>
      <c r="G738">
        <v>2</v>
      </c>
      <c r="H738">
        <v>4</v>
      </c>
      <c r="I738" t="s">
        <v>9525</v>
      </c>
      <c r="L738" t="s">
        <v>9570</v>
      </c>
      <c r="N738" t="s">
        <v>9571</v>
      </c>
      <c r="P738" s="20">
        <v>1</v>
      </c>
      <c r="Z738" s="33" t="s">
        <v>9540</v>
      </c>
      <c r="AJ738" s="26" t="str">
        <f t="shared" si="25"/>
        <v xml:space="preserve">|BGCOLOR(#F5F5F5):Milesian Slinger|射手|&amp;ref(Nation/C_Gold.jpg,nolink,25x25,Gold);7&amp;ref(Nation/C_Resource.jpg,nolink,25x25,Resource);2&amp;ref(Nation/C_Recruitment.jpg,nolink,25x25,Recruitment Point);4|&amp;ref(Nation/R_Fort.jpg,nolink,25x25,Land Fortress);||&amp;ref(Nation/LivingLead.jpg,nolink,25x25,Living);|14|
|~|&gt;|&gt;|&gt;|&gt;|&gt;|BGCOLOR(#F5F5F5):投石器を使う安価な射撃部隊。Milesianは魔法抵抗と寿命に優れる|
</v>
      </c>
    </row>
    <row r="739" spans="1:36" x14ac:dyDescent="0.15">
      <c r="A739" t="str">
        <f t="shared" si="24"/>
        <v>-</v>
      </c>
      <c r="B739" t="s">
        <v>2954</v>
      </c>
      <c r="C739" t="s">
        <v>9568</v>
      </c>
      <c r="D739" t="s">
        <v>9586</v>
      </c>
      <c r="E739" t="s">
        <v>9572</v>
      </c>
      <c r="F739">
        <v>10</v>
      </c>
      <c r="G739">
        <v>9</v>
      </c>
      <c r="H739">
        <v>11</v>
      </c>
      <c r="I739" t="s">
        <v>9525</v>
      </c>
      <c r="L739" t="s">
        <v>9573</v>
      </c>
      <c r="N739" t="s">
        <v>9574</v>
      </c>
      <c r="P739" s="20">
        <v>1</v>
      </c>
      <c r="Z739" s="33" t="s">
        <v>9540</v>
      </c>
      <c r="AJ739" s="26" t="str">
        <f t="shared" si="25"/>
        <v xml:space="preserve">|BGCOLOR(#F5F5F5):Milesian Spearman|歩兵|&amp;ref(Nation/C_Gold.jpg,nolink,25x25,Gold);10&amp;ref(Nation/C_Resource.jpg,nolink,25x25,Resource);9&amp;ref(Nation/C_Recruitment.jpg,nolink,25x25,Recruitment Point);11|&amp;ref(Nation/R_Fort.jpg,nolink,25x25,Land Fortress);||&amp;ref(Nation/LivingLead.jpg,nolink,25x25,Living);|14|
|~|&gt;|&gt;|&gt;|&gt;|&gt;|BGCOLOR(#F5F5F5):槍と盾を持つ軽歩兵。とりあえず数を並べるのに向く|
</v>
      </c>
    </row>
    <row r="740" spans="1:36" x14ac:dyDescent="0.15">
      <c r="A740" t="str">
        <f t="shared" si="24"/>
        <v>-</v>
      </c>
      <c r="B740" t="s">
        <v>2954</v>
      </c>
      <c r="C740" t="s">
        <v>9568</v>
      </c>
      <c r="D740" t="s">
        <v>9586</v>
      </c>
      <c r="E740" t="s">
        <v>9575</v>
      </c>
      <c r="F740">
        <v>10</v>
      </c>
      <c r="G740">
        <v>13</v>
      </c>
      <c r="H740">
        <v>11</v>
      </c>
      <c r="I740" t="s">
        <v>9525</v>
      </c>
      <c r="L740" t="s">
        <v>9573</v>
      </c>
      <c r="N740" t="s">
        <v>9576</v>
      </c>
      <c r="P740" s="20">
        <v>1</v>
      </c>
      <c r="Z740" s="33" t="s">
        <v>9533</v>
      </c>
      <c r="AJ740" s="26" t="str">
        <f t="shared" si="25"/>
        <v xml:space="preserve">|BGCOLOR(#F5F5F5):Milesian Longspear|歩兵|&amp;ref(Nation/C_Gold.jpg,nolink,25x25,Gold);10&amp;ref(Nation/C_Resource.jpg,nolink,25x25,Resource);13&amp;ref(Nation/C_Recruitment.jpg,nolink,25x25,Recruitment Point);11|&amp;ref(Nation/R_Fort.jpg,nolink,25x25,Land Fortress);||&amp;ref(Nation/LivingLead.jpg,nolink,25x25,Living);|12|
|~|&gt;|&gt;|&gt;|&gt;|&gt;|BGCOLOR(#F5F5F5):長槍と盾を持つ歩兵。槍兵相手でも迎撃できる|
</v>
      </c>
    </row>
    <row r="741" spans="1:36" x14ac:dyDescent="0.15">
      <c r="A741" t="str">
        <f t="shared" si="24"/>
        <v>-</v>
      </c>
      <c r="B741" t="s">
        <v>2954</v>
      </c>
      <c r="C741" t="s">
        <v>9568</v>
      </c>
      <c r="D741" t="s">
        <v>9586</v>
      </c>
      <c r="E741" t="s">
        <v>9577</v>
      </c>
      <c r="F741">
        <v>10</v>
      </c>
      <c r="G741">
        <v>18</v>
      </c>
      <c r="H741">
        <v>11</v>
      </c>
      <c r="I741" t="s">
        <v>9525</v>
      </c>
      <c r="L741" t="s">
        <v>9573</v>
      </c>
      <c r="N741" t="s">
        <v>9578</v>
      </c>
      <c r="P741" s="20">
        <v>1</v>
      </c>
      <c r="Z741" s="33" t="s">
        <v>9533</v>
      </c>
      <c r="AJ741" s="26" t="str">
        <f t="shared" si="25"/>
        <v xml:space="preserve">|BGCOLOR(#F5F5F5):Milesian Swordman|歩兵|&amp;ref(Nation/C_Gold.jpg,nolink,25x25,Gold);10&amp;ref(Nation/C_Resource.jpg,nolink,25x25,Resource);18&amp;ref(Nation/C_Recruitment.jpg,nolink,25x25,Recruitment Point);11|&amp;ref(Nation/R_Fort.jpg,nolink,25x25,Land Fortress);||&amp;ref(Nation/LivingLead.jpg,nolink,25x25,Living);|12|
|~|&gt;|&gt;|&gt;|&gt;|&gt;|BGCOLOR(#F5F5F5):長剣と盾を持つ歩兵。槍よりも一撃が重い|
</v>
      </c>
    </row>
    <row r="742" spans="1:36" x14ac:dyDescent="0.15">
      <c r="A742" t="str">
        <f t="shared" si="24"/>
        <v>-</v>
      </c>
      <c r="B742" t="s">
        <v>2954</v>
      </c>
      <c r="C742" t="s">
        <v>9568</v>
      </c>
      <c r="D742" t="s">
        <v>9586</v>
      </c>
      <c r="E742" t="s">
        <v>9579</v>
      </c>
      <c r="F742">
        <v>11</v>
      </c>
      <c r="G742">
        <v>2</v>
      </c>
      <c r="H742">
        <v>12</v>
      </c>
      <c r="I742" t="s">
        <v>9525</v>
      </c>
      <c r="L742" t="s">
        <v>9570</v>
      </c>
      <c r="N742" t="s">
        <v>9580</v>
      </c>
      <c r="P742" s="20">
        <v>1</v>
      </c>
      <c r="Z742" s="33" t="s">
        <v>9540</v>
      </c>
      <c r="AJ742" s="26" t="str">
        <f t="shared" si="25"/>
        <v xml:space="preserve">|BGCOLOR(#F5F5F5):Fir Bolg Slinger|射手|&amp;ref(Nation/C_Gold.jpg,nolink,25x25,Gold);11&amp;ref(Nation/C_Resource.jpg,nolink,25x25,Resource);2&amp;ref(Nation/C_Recruitment.jpg,nolink,25x25,Recruitment Point);12|&amp;ref(Nation/R_Fort.jpg,nolink,25x25,Land Fortress);||&amp;ref(Nation/LivingLead.jpg,nolink,25x25,Living);|14|
|~|&gt;|&gt;|&gt;|&gt;|&gt;|BGCOLOR(#F5F5F5):高精度の投石部隊。軽装の敵が相手なら使える|
</v>
      </c>
    </row>
    <row r="743" spans="1:36" x14ac:dyDescent="0.15">
      <c r="A743" t="str">
        <f t="shared" si="24"/>
        <v>-</v>
      </c>
      <c r="B743" t="s">
        <v>2954</v>
      </c>
      <c r="C743" t="s">
        <v>9568</v>
      </c>
      <c r="D743" t="s">
        <v>9586</v>
      </c>
      <c r="E743" t="s">
        <v>9581</v>
      </c>
      <c r="F743">
        <v>13</v>
      </c>
      <c r="G743">
        <v>10</v>
      </c>
      <c r="H743">
        <v>15</v>
      </c>
      <c r="I743" t="s">
        <v>9525</v>
      </c>
      <c r="L743" t="s">
        <v>9573</v>
      </c>
      <c r="N743" t="s">
        <v>9582</v>
      </c>
      <c r="P743" s="20">
        <v>1</v>
      </c>
      <c r="Z743" s="33" t="s">
        <v>9533</v>
      </c>
      <c r="AJ743" s="26" t="str">
        <f t="shared" si="25"/>
        <v xml:space="preserve">|BGCOLOR(#F5F5F5):Fir Bolg|歩兵|&amp;ref(Nation/C_Gold.jpg,nolink,25x25,Gold);13&amp;ref(Nation/C_Resource.jpg,nolink,25x25,Resource);10&amp;ref(Nation/C_Recruitment.jpg,nolink,25x25,Recruitment Point);15|&amp;ref(Nation/R_Fort.jpg,nolink,25x25,Land Fortress);||&amp;ref(Nation/LivingLead.jpg,nolink,25x25,Living);|12|
|~|&gt;|&gt;|&gt;|&gt;|&gt;|BGCOLOR(#F5F5F5):斧と盾を持つ軽歩兵。装備は人間に劣るが戦闘技能は一流|
</v>
      </c>
    </row>
    <row r="744" spans="1:36" x14ac:dyDescent="0.15">
      <c r="A744" t="str">
        <f t="shared" si="24"/>
        <v>-</v>
      </c>
      <c r="B744" t="s">
        <v>2954</v>
      </c>
      <c r="C744" t="s">
        <v>9568</v>
      </c>
      <c r="D744" t="s">
        <v>9586</v>
      </c>
      <c r="E744" t="s">
        <v>9581</v>
      </c>
      <c r="F744">
        <v>13</v>
      </c>
      <c r="G744">
        <v>10</v>
      </c>
      <c r="H744">
        <v>15</v>
      </c>
      <c r="I744" t="s">
        <v>9525</v>
      </c>
      <c r="L744" t="s">
        <v>9573</v>
      </c>
      <c r="N744" t="s">
        <v>9583</v>
      </c>
      <c r="P744" s="20">
        <v>1</v>
      </c>
      <c r="Z744" s="33" t="s">
        <v>9533</v>
      </c>
      <c r="AJ744" s="26" t="str">
        <f t="shared" si="25"/>
        <v xml:space="preserve">|BGCOLOR(#F5F5F5):Fir Bolg|歩兵|&amp;ref(Nation/C_Gold.jpg,nolink,25x25,Gold);13&amp;ref(Nation/C_Resource.jpg,nolink,25x25,Resource);10&amp;ref(Nation/C_Recruitment.jpg,nolink,25x25,Recruitment Point);15|&amp;ref(Nation/R_Fort.jpg,nolink,25x25,Land Fortress);||&amp;ref(Nation/LivingLead.jpg,nolink,25x25,Living);|12|
|~|&gt;|&gt;|&gt;|&gt;|&gt;|BGCOLOR(#F5F5F5):槍、投槍、盾を持つ軽歩兵。脆さはあるが使い勝手は良い|
</v>
      </c>
    </row>
    <row r="745" spans="1:36" x14ac:dyDescent="0.15">
      <c r="A745" t="str">
        <f t="shared" si="24"/>
        <v>MA Eriu 兵士 E</v>
      </c>
      <c r="B745" t="s">
        <v>2954</v>
      </c>
      <c r="C745" t="s">
        <v>9568</v>
      </c>
      <c r="D745" t="s">
        <v>9586</v>
      </c>
      <c r="E745" t="s">
        <v>9584</v>
      </c>
      <c r="F745">
        <v>35</v>
      </c>
      <c r="G745">
        <v>12</v>
      </c>
      <c r="H745">
        <v>23</v>
      </c>
      <c r="I745" t="s">
        <v>9552</v>
      </c>
      <c r="K745" t="s">
        <v>9538</v>
      </c>
      <c r="L745" t="s">
        <v>9573</v>
      </c>
      <c r="M745" t="s">
        <v>9539</v>
      </c>
      <c r="N745" t="s">
        <v>9585</v>
      </c>
      <c r="P745" s="20">
        <v>1</v>
      </c>
      <c r="Z745" s="33" t="s">
        <v>9533</v>
      </c>
      <c r="AA745" s="21">
        <v>65</v>
      </c>
      <c r="AE745" s="21" t="s">
        <v>9545</v>
      </c>
      <c r="AJ745" s="26" t="str">
        <f t="shared" si="25"/>
        <v xml:space="preserve">|BGCOLOR(#F5F5F5):Daoine Sidhe|歩兵&amp;ref(Nation/Sacred.jpg,nolink,25x25,Sacred);|&amp;ref(Nation/C_Gold.jpg,nolink,25x25,Gold);35&amp;ref(Nation/C_Resource.jpg,nolink,25x25,Resource);12&amp;ref(Nation/C_Recruitment.jpg,nolink,25x25,Recruitment Point);23|&amp;ref(Nation/R_Capital.jpg,nolink,25x25,National Capital);|&amp;ref(Spell/P_Holy.jpg,nolink,25x25,Temple Needed);|&amp;ref(Nation/LivingLead.jpg,nolink,25x25,Living);|12&amp;ref(Nation/Stealthy.jpg,nolink,25x25,Stealthy (65));&amp;ref(Nation/Forest-Survival.jpg,nolink,25x25,Forest Survival);|
|~|&gt;|&gt;|&gt;|&gt;|&gt;|BGCOLOR(#F5F5F5):槍、投槍、盾を持つ歩兵。鏡像を纏っており白兵戦に強い|
</v>
      </c>
    </row>
    <row r="746" spans="1:36" x14ac:dyDescent="0.15">
      <c r="A746" t="str">
        <f t="shared" si="24"/>
        <v>MA Ulm 指揮官 S</v>
      </c>
      <c r="B746" t="s">
        <v>2954</v>
      </c>
      <c r="C746" t="s">
        <v>9658</v>
      </c>
      <c r="D746" t="s">
        <v>9621</v>
      </c>
      <c r="E746" t="s">
        <v>9620</v>
      </c>
      <c r="F746">
        <v>60</v>
      </c>
      <c r="G746">
        <v>5</v>
      </c>
      <c r="H746">
        <v>2</v>
      </c>
      <c r="I746" t="s">
        <v>9622</v>
      </c>
      <c r="L746" t="s">
        <v>9623</v>
      </c>
      <c r="N746" t="s">
        <v>9625</v>
      </c>
      <c r="O746" s="24">
        <v>0</v>
      </c>
      <c r="P746" s="20">
        <v>0</v>
      </c>
      <c r="Q746" s="21">
        <v>0</v>
      </c>
      <c r="R746" s="29">
        <v>0</v>
      </c>
      <c r="Z746" s="33" t="s">
        <v>9624</v>
      </c>
      <c r="AA746" s="21">
        <v>60</v>
      </c>
      <c r="AJ746" s="26" t="str">
        <f t="shared" si="25"/>
        <v xml:space="preserve">|BGCOLOR(#F5F5F5):Spy|密偵|&amp;ref(Nation/C_Gold.jpg,nolink,25x25,Gold);60&amp;ref(Nation/C_Resource.jpg,nolink,25x25,Resource);5&amp;ref(Nation/C_Command.jpg,nolink,25x25,Commander Point);2|&amp;ref(Nation/R_Fort.jpg,nolink,25x25,Land Fortress);|||16&amp;ref(Nation/Stealthy.jpg,nolink,25x25,Stealthy (60));|
|~|&gt;|&gt;|&gt;|&gt;|&gt;|BGCOLOR(#F5F5F5):基本的な密偵。高度な情報収集から反乱工作までこなす|
</v>
      </c>
    </row>
    <row r="747" spans="1:36" x14ac:dyDescent="0.15">
      <c r="A747" t="str">
        <f t="shared" si="24"/>
        <v>-</v>
      </c>
      <c r="B747" t="s">
        <v>2954</v>
      </c>
      <c r="C747" t="s">
        <v>9658</v>
      </c>
      <c r="D747" t="s">
        <v>9621</v>
      </c>
      <c r="E747" t="s">
        <v>9626</v>
      </c>
      <c r="F747">
        <v>70</v>
      </c>
      <c r="G747">
        <v>30</v>
      </c>
      <c r="H747">
        <v>1</v>
      </c>
      <c r="I747" t="s">
        <v>9622</v>
      </c>
      <c r="L747" t="s">
        <v>9621</v>
      </c>
      <c r="N747" t="s">
        <v>9627</v>
      </c>
      <c r="O747" s="24">
        <v>3</v>
      </c>
      <c r="P747" s="20">
        <v>80</v>
      </c>
      <c r="Q747" s="21">
        <v>0</v>
      </c>
      <c r="R747" s="29">
        <v>0</v>
      </c>
      <c r="Z747" s="33" t="s">
        <v>9628</v>
      </c>
      <c r="AJ747" s="26" t="str">
        <f t="shared" si="25"/>
        <v xml:space="preserve">|BGCOLOR(#F5F5F5):Commander of Ulm|指揮官|&amp;ref(Nation/C_Gold.jpg,nolink,25x25,Gold);70&amp;ref(Nation/C_Resource.jpg,nolink,25x25,Resource);30&amp;ref(Nation/C_Command.jpg,nolink,25x25,Commander Point);1|&amp;ref(Nation/R_Fort.jpg,nolink,25x25,Land Fortress);||&amp;ref(Nation/Squad.jpg,nolink,25x25,Squad);3&amp;ref(Nation/LivingLead.jpg,nolink,25x25,Leadership);80|10|
|~|&gt;|&gt;|&gt;|&gt;|&gt;|BGCOLOR(#F5F5F5):指揮官その一。軽装版ではあるが他国から見れば圧倒的な重装備|
</v>
      </c>
    </row>
    <row r="748" spans="1:36" x14ac:dyDescent="0.15">
      <c r="A748" t="str">
        <f t="shared" si="24"/>
        <v>-</v>
      </c>
      <c r="B748" t="s">
        <v>2954</v>
      </c>
      <c r="C748" t="s">
        <v>9658</v>
      </c>
      <c r="D748" t="s">
        <v>9621</v>
      </c>
      <c r="E748" t="s">
        <v>9626</v>
      </c>
      <c r="F748">
        <v>70</v>
      </c>
      <c r="G748">
        <v>41</v>
      </c>
      <c r="H748">
        <v>1</v>
      </c>
      <c r="I748" t="s">
        <v>9622</v>
      </c>
      <c r="L748" t="s">
        <v>9621</v>
      </c>
      <c r="N748" t="s">
        <v>9629</v>
      </c>
      <c r="O748" s="24">
        <v>3</v>
      </c>
      <c r="P748" s="20">
        <v>80</v>
      </c>
      <c r="Q748" s="21">
        <v>0</v>
      </c>
      <c r="R748" s="29">
        <v>0</v>
      </c>
      <c r="Z748" s="33" t="s">
        <v>9628</v>
      </c>
      <c r="AJ748" s="26" t="str">
        <f t="shared" si="25"/>
        <v xml:space="preserve">|BGCOLOR(#F5F5F5):Commander of Ulm|指揮官|&amp;ref(Nation/C_Gold.jpg,nolink,25x25,Gold);70&amp;ref(Nation/C_Resource.jpg,nolink,25x25,Resource);41&amp;ref(Nation/C_Command.jpg,nolink,25x25,Commander Point);1|&amp;ref(Nation/R_Fort.jpg,nolink,25x25,Land Fortress);||&amp;ref(Nation/Squad.jpg,nolink,25x25,Squad);3&amp;ref(Nation/LivingLead.jpg,nolink,25x25,Leadership);80|10|
|~|&gt;|&gt;|&gt;|&gt;|&gt;|BGCOLOR(#F5F5F5):重装指揮官その一。流れ弾ではまず倒されない硬さ|
</v>
      </c>
    </row>
    <row r="749" spans="1:36" x14ac:dyDescent="0.15">
      <c r="A749" t="str">
        <f t="shared" si="24"/>
        <v>-</v>
      </c>
      <c r="B749" t="s">
        <v>2954</v>
      </c>
      <c r="C749" t="s">
        <v>9658</v>
      </c>
      <c r="D749" t="s">
        <v>9621</v>
      </c>
      <c r="E749" t="s">
        <v>9626</v>
      </c>
      <c r="F749">
        <v>70</v>
      </c>
      <c r="G749">
        <v>30</v>
      </c>
      <c r="H749">
        <v>1</v>
      </c>
      <c r="I749" t="s">
        <v>9622</v>
      </c>
      <c r="L749" t="s">
        <v>9621</v>
      </c>
      <c r="N749" t="s">
        <v>9630</v>
      </c>
      <c r="O749" s="24">
        <v>3</v>
      </c>
      <c r="P749" s="20">
        <v>80</v>
      </c>
      <c r="Q749" s="20">
        <v>0</v>
      </c>
      <c r="R749" s="29">
        <v>0</v>
      </c>
      <c r="Z749" s="33" t="s">
        <v>9628</v>
      </c>
      <c r="AJ749" s="26" t="str">
        <f t="shared" si="25"/>
        <v xml:space="preserve">|BGCOLOR(#F5F5F5):Commander of Ulm|指揮官|&amp;ref(Nation/C_Gold.jpg,nolink,25x25,Gold);70&amp;ref(Nation/C_Resource.jpg,nolink,25x25,Resource);30&amp;ref(Nation/C_Command.jpg,nolink,25x25,Commander Point);1|&amp;ref(Nation/R_Fort.jpg,nolink,25x25,Land Fortress);||&amp;ref(Nation/Squad.jpg,nolink,25x25,Squad);3&amp;ref(Nation/LivingLead.jpg,nolink,25x25,Leadership);80|10|
|~|&gt;|&gt;|&gt;|&gt;|&gt;|BGCOLOR(#F5F5F5):指揮官その二。武器が違う程度なので普段は大差ない|
</v>
      </c>
    </row>
    <row r="750" spans="1:36" x14ac:dyDescent="0.15">
      <c r="A750" t="str">
        <f t="shared" si="24"/>
        <v>-</v>
      </c>
      <c r="B750" t="s">
        <v>2954</v>
      </c>
      <c r="C750" t="s">
        <v>9658</v>
      </c>
      <c r="D750" t="s">
        <v>9621</v>
      </c>
      <c r="E750" t="s">
        <v>9626</v>
      </c>
      <c r="F750">
        <v>70</v>
      </c>
      <c r="G750">
        <v>41</v>
      </c>
      <c r="H750">
        <v>1</v>
      </c>
      <c r="I750" t="s">
        <v>9622</v>
      </c>
      <c r="L750" t="s">
        <v>9621</v>
      </c>
      <c r="N750" t="s">
        <v>9631</v>
      </c>
      <c r="O750" s="24">
        <v>3</v>
      </c>
      <c r="P750" s="20">
        <v>80</v>
      </c>
      <c r="Q750" s="20">
        <v>0</v>
      </c>
      <c r="R750" s="29">
        <v>0</v>
      </c>
      <c r="Z750" s="33" t="s">
        <v>9628</v>
      </c>
      <c r="AJ750" s="26" t="str">
        <f t="shared" si="25"/>
        <v xml:space="preserve">|BGCOLOR(#F5F5F5):Commander of Ulm|指揮官|&amp;ref(Nation/C_Gold.jpg,nolink,25x25,Gold);70&amp;ref(Nation/C_Resource.jpg,nolink,25x25,Resource);41&amp;ref(Nation/C_Command.jpg,nolink,25x25,Commander Point);1|&amp;ref(Nation/R_Fort.jpg,nolink,25x25,Land Fortress);||&amp;ref(Nation/Squad.jpg,nolink,25x25,Squad);3&amp;ref(Nation/LivingLead.jpg,nolink,25x25,Leadership);80|10|
|~|&gt;|&gt;|&gt;|&gt;|&gt;|BGCOLOR(#F5F5F5):重装指揮官その二。兵と違い重装備でも士気は変わらない|
</v>
      </c>
    </row>
    <row r="751" spans="1:36" x14ac:dyDescent="0.15">
      <c r="A751" t="str">
        <f t="shared" si="24"/>
        <v>-</v>
      </c>
      <c r="B751" t="s">
        <v>2954</v>
      </c>
      <c r="C751" t="s">
        <v>9658</v>
      </c>
      <c r="D751" t="s">
        <v>9621</v>
      </c>
      <c r="E751" t="s">
        <v>9632</v>
      </c>
      <c r="F751">
        <v>105</v>
      </c>
      <c r="G751">
        <v>68</v>
      </c>
      <c r="H751">
        <v>1</v>
      </c>
      <c r="I751" t="s">
        <v>9622</v>
      </c>
      <c r="L751" t="s">
        <v>9621</v>
      </c>
      <c r="N751" t="s">
        <v>9633</v>
      </c>
      <c r="O751" s="24">
        <v>3</v>
      </c>
      <c r="P751" s="20">
        <v>80</v>
      </c>
      <c r="Q751" s="20">
        <v>0</v>
      </c>
      <c r="R751" s="29">
        <v>0</v>
      </c>
      <c r="Z751" s="33" t="s">
        <v>9624</v>
      </c>
      <c r="AJ751" s="26" t="str">
        <f t="shared" si="25"/>
        <v xml:space="preserve">|BGCOLOR(#F5F5F5):Black Lord|指揮官|&amp;ref(Nation/C_Gold.jpg,nolink,25x25,Gold);105&amp;ref(Nation/C_Resource.jpg,nolink,25x25,Resource);68&amp;ref(Nation/C_Command.jpg,nolink,25x25,Commander Point);1|&amp;ref(Nation/R_Fort.jpg,nolink,25x25,Land Fortress);||&amp;ref(Nation/Squad.jpg,nolink,25x25,Squad);3&amp;ref(Nation/LivingLead.jpg,nolink,25x25,Leadership);80|16|
|~|&gt;|&gt;|&gt;|&gt;|&gt;|BGCOLOR(#F5F5F5):騎乗指揮官。それでも鈍重だが徒歩よりは早い|
</v>
      </c>
    </row>
    <row r="752" spans="1:36" x14ac:dyDescent="0.15">
      <c r="A752" t="str">
        <f t="shared" si="24"/>
        <v>-</v>
      </c>
      <c r="B752" t="s">
        <v>2954</v>
      </c>
      <c r="C752" t="s">
        <v>9658</v>
      </c>
      <c r="D752" t="s">
        <v>9621</v>
      </c>
      <c r="E752" t="s">
        <v>9634</v>
      </c>
      <c r="F752">
        <v>135</v>
      </c>
      <c r="G752">
        <v>7</v>
      </c>
      <c r="H752">
        <v>2</v>
      </c>
      <c r="I752" t="s">
        <v>9622</v>
      </c>
      <c r="J752" t="s">
        <v>9635</v>
      </c>
      <c r="L752" t="s">
        <v>9636</v>
      </c>
      <c r="N752" t="s">
        <v>9637</v>
      </c>
      <c r="O752" s="24">
        <v>2</v>
      </c>
      <c r="P752" s="21" t="s">
        <v>9638</v>
      </c>
      <c r="Q752" s="20" t="s">
        <v>9639</v>
      </c>
      <c r="R752" s="29">
        <v>0</v>
      </c>
      <c r="Z752" s="33" t="s">
        <v>9640</v>
      </c>
      <c r="AJ752" s="26" t="str">
        <f t="shared" si="25"/>
        <v xml:space="preserve">|BGCOLOR(#F5F5F5):Master Smith|魔術師|&amp;ref(Nation/C_Gold.jpg,nolink,25x25,Gold);135&amp;ref(Nation/C_Resource.jpg,nolink,25x25,Resource);7&amp;ref(Nation/C_Command.jpg,nolink,25x25,Commander Point);2|&amp;ref(Nation/R_Fort.jpg,nolink,25x25,Land Fortress);|&amp;ref(Spell/P_Research.jpg,nolink,25x25,Lab Needed);|&amp;ref(Nation/Squad.jpg,nolink,25x25,Squad);2&amp;ref(Nation/LivingLead.jpg,nolink,25x25,Leadership);45+&amp;ref(Nation/MagicLead.jpg,nolink,25x25,Magic Leadership);15+|14|
|~|&gt;|&gt;|&gt;|&gt;|&gt;|BGCOLOR(#F5F5F5):地、火などの魔法を持つ鍛冶師。要塞に資源を追加する|
</v>
      </c>
    </row>
    <row r="753" spans="1:36" x14ac:dyDescent="0.15">
      <c r="A753" t="str">
        <f t="shared" si="24"/>
        <v>-</v>
      </c>
      <c r="B753" t="s">
        <v>2954</v>
      </c>
      <c r="C753" t="s">
        <v>9658</v>
      </c>
      <c r="D753" t="s">
        <v>9621</v>
      </c>
      <c r="E753" t="s">
        <v>9641</v>
      </c>
      <c r="F753">
        <v>45</v>
      </c>
      <c r="G753">
        <v>1</v>
      </c>
      <c r="H753">
        <v>1</v>
      </c>
      <c r="I753" t="s">
        <v>9622</v>
      </c>
      <c r="K753" t="s">
        <v>9635</v>
      </c>
      <c r="L753" t="s">
        <v>9643</v>
      </c>
      <c r="M753" t="s">
        <v>9642</v>
      </c>
      <c r="N753" t="s">
        <v>9644</v>
      </c>
      <c r="O753" s="24">
        <v>1</v>
      </c>
      <c r="P753" s="20">
        <v>10</v>
      </c>
      <c r="Q753" s="20">
        <v>0</v>
      </c>
      <c r="R753" s="29">
        <v>0</v>
      </c>
      <c r="Z753" s="33" t="s">
        <v>9624</v>
      </c>
      <c r="AJ753" s="26" t="str">
        <f t="shared" si="25"/>
        <v xml:space="preserve">|BGCOLOR(#F5F5F5):Black Acolyte|聖職者&amp;ref(Nation/Sacred.jpg,nolink,25x25,Sacred);|&amp;ref(Nation/C_Gold.jpg,nolink,25x25,Gold);45&amp;ref(Nation/C_Resource.jpg,nolink,25x25,Resource);1&amp;ref(Nation/C_Command.jpg,nolink,25x25,Commander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|~|&gt;|&gt;|&gt;|&gt;|&gt;|BGCOLOR(#F5F5F5):レベル1の聖職者。種族的に少々丈夫な程度|
</v>
      </c>
    </row>
    <row r="754" spans="1:36" x14ac:dyDescent="0.15">
      <c r="A754" t="str">
        <f t="shared" si="24"/>
        <v>-</v>
      </c>
      <c r="B754" t="s">
        <v>2954</v>
      </c>
      <c r="C754" t="s">
        <v>9658</v>
      </c>
      <c r="D754" t="s">
        <v>9621</v>
      </c>
      <c r="E754" t="s">
        <v>9645</v>
      </c>
      <c r="F754">
        <v>60</v>
      </c>
      <c r="G754">
        <v>52</v>
      </c>
      <c r="H754">
        <v>1</v>
      </c>
      <c r="I754" t="s">
        <v>9646</v>
      </c>
      <c r="L754" t="s">
        <v>9647</v>
      </c>
      <c r="N754" t="s">
        <v>9648</v>
      </c>
      <c r="O754" s="24">
        <v>1</v>
      </c>
      <c r="P754" s="20">
        <v>10</v>
      </c>
      <c r="Q754" s="20">
        <v>0</v>
      </c>
      <c r="R754" s="29">
        <v>0</v>
      </c>
      <c r="Z754" s="33" t="s">
        <v>9624</v>
      </c>
      <c r="AJ754" s="26" t="str">
        <f t="shared" si="25"/>
        <v xml:space="preserve">|BGCOLOR(#F5F5F5):Master Mason|工学者|&amp;ref(Nation/C_Gold.jpg,nolink,25x25,Gold);60&amp;ref(Nation/C_Resource.jpg,nolink,25x25,Resource);52&amp;ref(Nation/C_Command.jpg,nolink,25x25,Commander Point);1|&amp;ref(Nation/R_Capital.jpg,nolink,25x25,National Capital);||&amp;ref(Nation/Squad.jpg,nolink,25x25,Squad);1&amp;ref(Nation/LivingLead.jpg,nolink,25x25,Leadership);10|16|
|~|&gt;|&gt;|&gt;|&gt;|&gt;|BGCOLOR(#F5F5F5):包囲戦と建築に長ける石工。要塞の出力最大化には必須|
</v>
      </c>
    </row>
    <row r="755" spans="1:36" x14ac:dyDescent="0.15">
      <c r="A755" t="str">
        <f t="shared" si="24"/>
        <v>-</v>
      </c>
      <c r="B755" t="s">
        <v>2954</v>
      </c>
      <c r="C755" t="s">
        <v>9658</v>
      </c>
      <c r="D755" t="s">
        <v>9621</v>
      </c>
      <c r="E755" t="s">
        <v>9649</v>
      </c>
      <c r="F755">
        <v>100</v>
      </c>
      <c r="G755">
        <v>2</v>
      </c>
      <c r="H755">
        <v>2</v>
      </c>
      <c r="I755" t="s">
        <v>9646</v>
      </c>
      <c r="J755" t="s">
        <v>9635</v>
      </c>
      <c r="K755" t="s">
        <v>9650</v>
      </c>
      <c r="L755" t="s">
        <v>9643</v>
      </c>
      <c r="M755" t="s">
        <v>9642</v>
      </c>
      <c r="N755" t="s">
        <v>9651</v>
      </c>
      <c r="O755" s="24">
        <v>2</v>
      </c>
      <c r="P755" s="20" t="s">
        <v>9652</v>
      </c>
      <c r="Q755" s="20" t="s">
        <v>9653</v>
      </c>
      <c r="R755" s="29">
        <v>0</v>
      </c>
      <c r="Z755" s="33" t="s">
        <v>9624</v>
      </c>
      <c r="AJ755" s="26" t="str">
        <f t="shared" si="25"/>
        <v xml:space="preserve">|BGCOLOR(#F5F5F5):Black Priest|聖職者&amp;ref(Nation/Sacred.jpg,nolink,25x25,Sacred);|&amp;ref(Nation/C_Gold.jpg,nolink,25x25,Gold);100&amp;ref(Nation/C_Resource.jpg,nolink,25x25,Resource);2&amp;ref(Nation/C_Command.jpg,nolink,25x25,Commander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Leadership);5+|16|
|~|&gt;|&gt;|&gt;|&gt;|&gt;|BGCOLOR(#F5F5F5):レベル2の聖職者。地などの魔法を持ち異端審問も得意|
</v>
      </c>
    </row>
    <row r="756" spans="1:36" x14ac:dyDescent="0.15">
      <c r="A756" t="str">
        <f t="shared" si="24"/>
        <v>-</v>
      </c>
      <c r="B756" t="s">
        <v>2954</v>
      </c>
      <c r="C756" t="s">
        <v>9658</v>
      </c>
      <c r="D756" t="s">
        <v>9621</v>
      </c>
      <c r="E756" t="s">
        <v>9654</v>
      </c>
      <c r="F756">
        <v>175</v>
      </c>
      <c r="G756">
        <v>7</v>
      </c>
      <c r="H756">
        <v>2</v>
      </c>
      <c r="I756" t="s">
        <v>9646</v>
      </c>
      <c r="J756" t="s">
        <v>9635</v>
      </c>
      <c r="K756" t="s">
        <v>9635</v>
      </c>
      <c r="L756" t="s">
        <v>9643</v>
      </c>
      <c r="M756" t="s">
        <v>9642</v>
      </c>
      <c r="N756" t="s">
        <v>9655</v>
      </c>
      <c r="O756" s="24">
        <v>1</v>
      </c>
      <c r="P756" s="20">
        <v>15</v>
      </c>
      <c r="Q756" s="20">
        <v>15</v>
      </c>
      <c r="R756" s="29">
        <v>0</v>
      </c>
      <c r="Z756" s="33" t="s">
        <v>9640</v>
      </c>
      <c r="AJ756" s="26" t="str">
        <f t="shared" si="25"/>
        <v xml:space="preserve">|BGCOLOR(#F5F5F5):Priest Smith|聖職者&amp;ref(Nation/Sacred.jpg,nolink,25x25,Sacred);|&amp;ref(Nation/C_Gold.jpg,nolink,25x25,Gold);175&amp;ref(Nation/C_Resource.jpg,nolink,25x25,Resource);7&amp;ref(Nation/C_Command.jpg,nolink,25x25,Commander Point);2|&amp;ref(Nation/R_Capital.jpg,nolink,25x25,National Capital);|&amp;ref(Spell/P_Research.jpg,nolink,25x25,Lab Needed);&amp;ref(Spell/P_Holy.jpg,nolink,25x25,Temple Needed);|&amp;ref(Nation/Squad.jpg,nolink,25x25,Squad);1&amp;ref(Nation/LivingLead.jpg,nolink,25x25,Leadership);15&amp;ref(Nation/MagicLead.jpg,nolink,25x25,Magic Leadership);15|14|
|~|&gt;|&gt;|&gt;|&gt;|&gt;|BGCOLOR(#F5F5F5):レベル1の聖職者。地と火の魔法も持ち鍛冶師の技能も備える|
</v>
      </c>
    </row>
    <row r="757" spans="1:36" x14ac:dyDescent="0.15">
      <c r="A757" t="str">
        <f t="shared" si="24"/>
        <v>MA Ulm 指揮官 E</v>
      </c>
      <c r="B757" t="s">
        <v>2954</v>
      </c>
      <c r="C757" t="s">
        <v>9658</v>
      </c>
      <c r="D757" t="s">
        <v>9621</v>
      </c>
      <c r="E757" t="s">
        <v>9656</v>
      </c>
      <c r="F757">
        <v>80</v>
      </c>
      <c r="G757">
        <v>44</v>
      </c>
      <c r="H757">
        <v>1</v>
      </c>
      <c r="I757" t="s">
        <v>9646</v>
      </c>
      <c r="L757" t="s">
        <v>9621</v>
      </c>
      <c r="N757" t="s">
        <v>9657</v>
      </c>
      <c r="O757" s="24">
        <v>3</v>
      </c>
      <c r="P757" s="20">
        <v>80</v>
      </c>
      <c r="Q757" s="20">
        <v>0</v>
      </c>
      <c r="R757" s="29">
        <v>0</v>
      </c>
      <c r="Z757" s="33" t="s">
        <v>9628</v>
      </c>
      <c r="AJ757" s="26" t="str">
        <f t="shared" si="25"/>
        <v xml:space="preserve">|BGCOLOR(#F5F5F5):Lord Guardian|指揮官|&amp;ref(Nation/C_Gold.jpg,nolink,25x25,Gold);80&amp;ref(Nation/C_Resource.jpg,nolink,25x25,Resource);44&amp;ref(Nation/C_Command.jpg,nolink,25x25,Commander Point);1|&amp;ref(Nation/R_Capital.jpg,nolink,25x25,National Capital);||&amp;ref(Nation/Squad.jpg,nolink,25x25,Squad);3&amp;ref(Nation/LivingLead.jpg,nolink,25x25,Leadership);80|10|
|~|&gt;|&gt;|&gt;|&gt;|&gt;|BGCOLOR(#F5F5F5):高い戦闘力を持つ指揮官。要塞防衛を得意とする|
</v>
      </c>
    </row>
    <row r="758" spans="1:36" x14ac:dyDescent="0.15">
      <c r="A758" t="str">
        <f t="shared" si="24"/>
        <v>MA Ulm 兵士 S</v>
      </c>
      <c r="B758" t="s">
        <v>2954</v>
      </c>
      <c r="C758" t="s">
        <v>9658</v>
      </c>
      <c r="D758" t="s">
        <v>9692</v>
      </c>
      <c r="E758" t="s">
        <v>9659</v>
      </c>
      <c r="F758">
        <v>7</v>
      </c>
      <c r="G758">
        <v>7</v>
      </c>
      <c r="H758">
        <v>2</v>
      </c>
      <c r="I758" t="s">
        <v>9622</v>
      </c>
      <c r="L758" t="s">
        <v>5429</v>
      </c>
      <c r="N758" t="s">
        <v>9660</v>
      </c>
      <c r="P758" s="20">
        <v>1</v>
      </c>
      <c r="W758">
        <v>1</v>
      </c>
      <c r="X758">
        <v>1</v>
      </c>
      <c r="Z758" s="33" t="s">
        <v>9640</v>
      </c>
      <c r="AJ758" s="26" t="str">
        <f t="shared" si="25"/>
        <v xml:space="preserve">|BGCOLOR(#F5F5F5):War Dog|動物|&amp;ref(Nation/C_Gold.jpg,nolink,25x25,Gold);7&amp;ref(Nation/C_Resource.jpg,nolink,25x25,Resource);7&amp;ref(Nation/C_Recruitment.jpg,nolink,25x25,Recruitment Point);2|&amp;ref(Nation/R_Fort.jpg,nolink,25x25,Land Fortress);||&amp;ref(Nation/LivingLead.jpg,nolink,25x25,Living);&amp;ref(Nation/Animal.jpg,nolink,25x25,Animal);&amp;ref(Nation/Undisciplined.jpg,nolink,25x25,Undisciplined);|14|
|~|&gt;|&gt;|&gt;|&gt;|&gt;|BGCOLOR(#F5F5F5):鎧を着せられた犬。弱いが数と侮れない硬さで煩わせる|
</v>
      </c>
    </row>
    <row r="759" spans="1:36" x14ac:dyDescent="0.15">
      <c r="A759" t="str">
        <f t="shared" si="24"/>
        <v>-</v>
      </c>
      <c r="B759" t="s">
        <v>2954</v>
      </c>
      <c r="C759" t="s">
        <v>9658</v>
      </c>
      <c r="D759" t="s">
        <v>9692</v>
      </c>
      <c r="E759" t="s">
        <v>9661</v>
      </c>
      <c r="F759">
        <v>10</v>
      </c>
      <c r="G759">
        <v>28</v>
      </c>
      <c r="H759">
        <v>9</v>
      </c>
      <c r="I759" t="s">
        <v>9622</v>
      </c>
      <c r="L759" t="s">
        <v>9662</v>
      </c>
      <c r="N759" t="s">
        <v>9663</v>
      </c>
      <c r="P759" s="20">
        <v>1</v>
      </c>
      <c r="Z759" s="33" t="s">
        <v>9628</v>
      </c>
      <c r="AJ759" s="26" t="str">
        <f t="shared" si="25"/>
        <v xml:space="preserve">|BGCOLOR(#F5F5F5):Crossbowman|射手|&amp;ref(Nation/C_Gold.jpg,nolink,25x25,Gold);10&amp;ref(Nation/C_Resource.jpg,nolink,25x25,Resource);28&amp;ref(Nation/C_Recruitment.jpg,nolink,25x25,Recruitment Point);9|&amp;ref(Nation/R_Fort.jpg,nolink,25x25,Land Fortress);||&amp;ref(Nation/LivingLead.jpg,nolink,25x25,Living);|10|
|~|&gt;|&gt;|&gt;|&gt;|&gt;|BGCOLOR(#F5F5F5):装填に手間を喰う強力な弩を使う。重装相手でも十分|
</v>
      </c>
    </row>
    <row r="760" spans="1:36" x14ac:dyDescent="0.15">
      <c r="A760" t="str">
        <f t="shared" si="24"/>
        <v>-</v>
      </c>
      <c r="B760" t="s">
        <v>2954</v>
      </c>
      <c r="C760" t="s">
        <v>9658</v>
      </c>
      <c r="D760" t="s">
        <v>9692</v>
      </c>
      <c r="E760" t="s">
        <v>9664</v>
      </c>
      <c r="F760">
        <v>10</v>
      </c>
      <c r="G760">
        <v>27</v>
      </c>
      <c r="H760">
        <v>9</v>
      </c>
      <c r="I760" t="s">
        <v>9622</v>
      </c>
      <c r="L760" t="s">
        <v>9665</v>
      </c>
      <c r="N760" t="s">
        <v>9666</v>
      </c>
      <c r="P760" s="20">
        <v>1</v>
      </c>
      <c r="Z760" s="33" t="s">
        <v>9667</v>
      </c>
      <c r="AJ760" s="26" t="str">
        <f t="shared" si="25"/>
        <v xml:space="preserve">|BGCOLOR(#F5F5F5):Infantry of Ulm|歩兵|&amp;ref(Nation/C_Gold.jpg,nolink,25x25,Gold);10&amp;ref(Nation/C_Resource.jpg,nolink,25x25,Resource);27&amp;ref(Nation/C_Recruitment.jpg,nolink,25x25,Recruitment Point);9|&amp;ref(Nation/R_Fort.jpg,nolink,25x25,Land Fortress);||&amp;ref(Nation/LivingLead.jpg,nolink,25x25,Living);|8|
|~|&gt;|&gt;|&gt;|&gt;|&gt;|BGCOLOR(#F5F5F5):戦斧を持つ重歩兵。一撃が重く命中率も高い|
</v>
      </c>
    </row>
    <row r="761" spans="1:36" x14ac:dyDescent="0.15">
      <c r="A761" t="str">
        <f t="shared" si="24"/>
        <v>-</v>
      </c>
      <c r="B761" t="s">
        <v>2954</v>
      </c>
      <c r="C761" t="s">
        <v>9658</v>
      </c>
      <c r="D761" t="s">
        <v>9692</v>
      </c>
      <c r="E761" t="s">
        <v>9668</v>
      </c>
      <c r="F761">
        <v>10</v>
      </c>
      <c r="G761">
        <v>38</v>
      </c>
      <c r="H761">
        <v>9</v>
      </c>
      <c r="I761" t="s">
        <v>9622</v>
      </c>
      <c r="L761" t="s">
        <v>9665</v>
      </c>
      <c r="N761" t="s">
        <v>9669</v>
      </c>
      <c r="P761" s="20">
        <v>1</v>
      </c>
      <c r="Z761" s="33" t="s">
        <v>9667</v>
      </c>
      <c r="AJ761" s="26" t="str">
        <f t="shared" si="25"/>
        <v xml:space="preserve">|BGCOLOR(#F5F5F5):Black Plate Infantry|歩兵|&amp;ref(Nation/C_Gold.jpg,nolink,25x25,Gold);10&amp;ref(Nation/C_Resource.jpg,nolink,25x25,Resource);38&amp;ref(Nation/C_Recruitment.jpg,nolink,25x25,Recruitment Point);9|&amp;ref(Nation/R_Fort.jpg,nolink,25x25,Land Fortress);||&amp;ref(Nation/LivingLead.jpg,nolink,25x25,Living);|8|
|~|&gt;|&gt;|&gt;|&gt;|&gt;|BGCOLOR(#F5F5F5):戦斧を持つ超重歩兵。防具への信頼から士気が高い|
</v>
      </c>
    </row>
    <row r="762" spans="1:36" x14ac:dyDescent="0.15">
      <c r="A762" t="str">
        <f t="shared" si="24"/>
        <v>-</v>
      </c>
      <c r="B762" t="s">
        <v>2954</v>
      </c>
      <c r="C762" t="s">
        <v>9658</v>
      </c>
      <c r="D762" t="s">
        <v>9692</v>
      </c>
      <c r="E762" t="s">
        <v>9664</v>
      </c>
      <c r="F762">
        <v>10</v>
      </c>
      <c r="G762">
        <v>27</v>
      </c>
      <c r="H762">
        <v>9</v>
      </c>
      <c r="I762" t="s">
        <v>9622</v>
      </c>
      <c r="L762" t="s">
        <v>9665</v>
      </c>
      <c r="N762" t="s">
        <v>9670</v>
      </c>
      <c r="P762" s="20">
        <v>1</v>
      </c>
      <c r="Z762" s="33" t="s">
        <v>9667</v>
      </c>
      <c r="AJ762" s="26" t="str">
        <f t="shared" si="25"/>
        <v xml:space="preserve">|BGCOLOR(#F5F5F5):Infantry of Ulm|歩兵|&amp;ref(Nation/C_Gold.jpg,nolink,25x25,Gold);10&amp;ref(Nation/C_Resource.jpg,nolink,25x25,Resource);27&amp;ref(Nation/C_Recruitment.jpg,nolink,25x25,Recruitment Point);9|&amp;ref(Nation/R_Fort.jpg,nolink,25x25,Land Fortress);||&amp;ref(Nation/LivingLead.jpg,nolink,25x25,Living);|8|
|~|&gt;|&gt;|&gt;|&gt;|&gt;|BGCOLOR(#F5F5F5):連接棍を持つ重歩兵。低威力ながら二連攻撃で盾にも強い|
</v>
      </c>
    </row>
    <row r="763" spans="1:36" x14ac:dyDescent="0.15">
      <c r="A763" t="str">
        <f t="shared" si="24"/>
        <v>-</v>
      </c>
      <c r="B763" t="s">
        <v>2954</v>
      </c>
      <c r="C763" t="s">
        <v>9658</v>
      </c>
      <c r="D763" t="s">
        <v>9692</v>
      </c>
      <c r="E763" t="s">
        <v>9668</v>
      </c>
      <c r="F763">
        <v>10</v>
      </c>
      <c r="G763">
        <v>38</v>
      </c>
      <c r="H763">
        <v>9</v>
      </c>
      <c r="I763" t="s">
        <v>9622</v>
      </c>
      <c r="L763" t="s">
        <v>9665</v>
      </c>
      <c r="N763" t="s">
        <v>9671</v>
      </c>
      <c r="P763" s="20">
        <v>1</v>
      </c>
      <c r="Z763" s="33" t="s">
        <v>9667</v>
      </c>
      <c r="AJ763" s="26" t="str">
        <f t="shared" si="25"/>
        <v xml:space="preserve">|BGCOLOR(#F5F5F5):Black Plate Infantry|歩兵|&amp;ref(Nation/C_Gold.jpg,nolink,25x25,Gold);10&amp;ref(Nation/C_Resource.jpg,nolink,25x25,Resource);38&amp;ref(Nation/C_Recruitment.jpg,nolink,25x25,Recruitment Point);9|&amp;ref(Nation/R_Fort.jpg,nolink,25x25,Land Fortress);||&amp;ref(Nation/LivingLead.jpg,nolink,25x25,Living);|8|
|~|&gt;|&gt;|&gt;|&gt;|&gt;|BGCOLOR(#F5F5F5):連接棍を持つ超重歩兵。絶望的防御技能を防具で補う|
</v>
      </c>
    </row>
    <row r="764" spans="1:36" x14ac:dyDescent="0.15">
      <c r="A764" t="str">
        <f t="shared" si="24"/>
        <v>-</v>
      </c>
      <c r="B764" t="s">
        <v>2954</v>
      </c>
      <c r="C764" t="s">
        <v>9658</v>
      </c>
      <c r="D764" t="s">
        <v>9692</v>
      </c>
      <c r="E764" t="s">
        <v>9664</v>
      </c>
      <c r="F764">
        <v>10</v>
      </c>
      <c r="G764">
        <v>30</v>
      </c>
      <c r="H764">
        <v>9</v>
      </c>
      <c r="I764" t="s">
        <v>9622</v>
      </c>
      <c r="L764" t="s">
        <v>9665</v>
      </c>
      <c r="N764" t="s">
        <v>9672</v>
      </c>
      <c r="P764" s="20">
        <v>1</v>
      </c>
      <c r="Z764" s="33" t="s">
        <v>9667</v>
      </c>
      <c r="AJ764" s="26" t="str">
        <f t="shared" si="25"/>
        <v xml:space="preserve">|BGCOLOR(#F5F5F5):Infantry of Ulm|歩兵|&amp;ref(Nation/C_Gold.jpg,nolink,25x25,Gold);10&amp;ref(Nation/C_Resource.jpg,nolink,25x25,Resource);30&amp;ref(Nation/C_Recruitment.jpg,nolink,25x25,Recruitment Point);9|&amp;ref(Nation/R_Fort.jpg,nolink,25x25,Land Fortress);||&amp;ref(Nation/LivingLead.jpg,nolink,25x25,Living);|8|
|~|&gt;|&gt;|&gt;|&gt;|&gt;|BGCOLOR(#F5F5F5):大槌を持つ重歩兵。少し安価で頭部命中時が強力|
</v>
      </c>
    </row>
    <row r="765" spans="1:36" x14ac:dyDescent="0.15">
      <c r="A765" t="str">
        <f t="shared" ref="A765:A829" si="27">IF(D765&lt;&gt;D764,B765&amp;" "&amp;C765&amp;" "&amp;D765&amp;" S",IF(D765&lt;&gt;D766,B765&amp;" "&amp;C765&amp;" "&amp;D765&amp;" E","-"))</f>
        <v>-</v>
      </c>
      <c r="B765" t="s">
        <v>2954</v>
      </c>
      <c r="C765" t="s">
        <v>9658</v>
      </c>
      <c r="D765" t="s">
        <v>9692</v>
      </c>
      <c r="E765" t="s">
        <v>9668</v>
      </c>
      <c r="F765">
        <v>10</v>
      </c>
      <c r="G765">
        <v>41</v>
      </c>
      <c r="H765">
        <v>9</v>
      </c>
      <c r="I765" t="s">
        <v>9622</v>
      </c>
      <c r="L765" t="s">
        <v>9665</v>
      </c>
      <c r="N765" t="s">
        <v>9673</v>
      </c>
      <c r="P765" s="20">
        <v>1</v>
      </c>
      <c r="Z765" s="33" t="s">
        <v>9667</v>
      </c>
      <c r="AJ765" s="26" t="str">
        <f t="shared" si="25"/>
        <v xml:space="preserve">|BGCOLOR(#F5F5F5):Black Plate Infantry|歩兵|&amp;ref(Nation/C_Gold.jpg,nolink,25x25,Gold);10&amp;ref(Nation/C_Resource.jpg,nolink,25x25,Resource);41&amp;ref(Nation/C_Recruitment.jpg,nolink,25x25,Recruitment Point);9|&amp;ref(Nation/R_Fort.jpg,nolink,25x25,Land Fortress);||&amp;ref(Nation/LivingLead.jpg,nolink,25x25,Living);|8|
|~|&gt;|&gt;|&gt;|&gt;|&gt;|BGCOLOR(#F5F5F5):大槌を持つ超重歩兵。防具の質と訓練により持久力も高い|
</v>
      </c>
    </row>
    <row r="766" spans="1:36" x14ac:dyDescent="0.15">
      <c r="A766" t="str">
        <f t="shared" si="27"/>
        <v>-</v>
      </c>
      <c r="B766" t="s">
        <v>2954</v>
      </c>
      <c r="C766" t="s">
        <v>9658</v>
      </c>
      <c r="D766" t="s">
        <v>9692</v>
      </c>
      <c r="E766" t="s">
        <v>9664</v>
      </c>
      <c r="F766">
        <v>10</v>
      </c>
      <c r="G766">
        <v>30</v>
      </c>
      <c r="H766">
        <v>9</v>
      </c>
      <c r="I766" t="s">
        <v>9622</v>
      </c>
      <c r="L766" t="s">
        <v>9665</v>
      </c>
      <c r="N766" t="s">
        <v>9674</v>
      </c>
      <c r="P766" s="20">
        <v>1</v>
      </c>
      <c r="Z766" s="33" t="s">
        <v>9667</v>
      </c>
      <c r="AJ766" s="26" t="str">
        <f t="shared" si="25"/>
        <v xml:space="preserve">|BGCOLOR(#F5F5F5):Infantry of Ulm|歩兵|&amp;ref(Nation/C_Gold.jpg,nolink,25x25,Gold);10&amp;ref(Nation/C_Resource.jpg,nolink,25x25,Resource);30&amp;ref(Nation/C_Recruitment.jpg,nolink,25x25,Recruitment Point);9|&amp;ref(Nation/R_Fort.jpg,nolink,25x25,Land Fortress);||&amp;ref(Nation/LivingLead.jpg,nolink,25x25,Living);|8|
|~|&gt;|&gt;|&gt;|&gt;|&gt;|BGCOLOR(#F5F5F5):槌と大盾を持つ重歩兵。そこそこの攻撃力と射撃対策を両立|
</v>
      </c>
    </row>
    <row r="767" spans="1:36" x14ac:dyDescent="0.15">
      <c r="A767" t="str">
        <f t="shared" si="27"/>
        <v>-</v>
      </c>
      <c r="B767" t="s">
        <v>2954</v>
      </c>
      <c r="C767" t="s">
        <v>9658</v>
      </c>
      <c r="D767" t="s">
        <v>9692</v>
      </c>
      <c r="E767" t="s">
        <v>9668</v>
      </c>
      <c r="F767">
        <v>10</v>
      </c>
      <c r="G767">
        <v>41</v>
      </c>
      <c r="H767">
        <v>9</v>
      </c>
      <c r="I767" t="s">
        <v>9622</v>
      </c>
      <c r="L767" t="s">
        <v>9665</v>
      </c>
      <c r="N767" t="s">
        <v>9675</v>
      </c>
      <c r="P767" s="20">
        <v>1</v>
      </c>
      <c r="Z767" s="33" t="s">
        <v>9667</v>
      </c>
      <c r="AJ767" s="26" t="str">
        <f t="shared" si="25"/>
        <v xml:space="preserve">|BGCOLOR(#F5F5F5):Black Plate Infantry|歩兵|&amp;ref(Nation/C_Gold.jpg,nolink,25x25,Gold);10&amp;ref(Nation/C_Resource.jpg,nolink,25x25,Resource);41&amp;ref(Nation/C_Recruitment.jpg,nolink,25x25,Recruitment Point);9|&amp;ref(Nation/R_Fort.jpg,nolink,25x25,Land Fortress);||&amp;ref(Nation/LivingLead.jpg,nolink,25x25,Living);|8|
|~|&gt;|&gt;|&gt;|&gt;|&gt;|BGCOLOR(#F5F5F5):槌と大盾を持つ超重歩兵。弩でもこの硬さを貫くのは苦労する|
</v>
      </c>
    </row>
    <row r="768" spans="1:36" x14ac:dyDescent="0.15">
      <c r="A768" t="str">
        <f t="shared" si="27"/>
        <v>-</v>
      </c>
      <c r="B768" t="s">
        <v>2954</v>
      </c>
      <c r="C768" t="s">
        <v>9658</v>
      </c>
      <c r="D768" t="s">
        <v>9692</v>
      </c>
      <c r="E768" t="s">
        <v>9664</v>
      </c>
      <c r="F768">
        <v>10</v>
      </c>
      <c r="G768">
        <v>26</v>
      </c>
      <c r="H768">
        <v>9</v>
      </c>
      <c r="I768" t="s">
        <v>9622</v>
      </c>
      <c r="L768" t="s">
        <v>9665</v>
      </c>
      <c r="N768" t="s">
        <v>9676</v>
      </c>
      <c r="P768" s="20">
        <v>1</v>
      </c>
      <c r="Z768" s="33" t="s">
        <v>9667</v>
      </c>
      <c r="AJ768" s="26" t="str">
        <f t="shared" si="25"/>
        <v xml:space="preserve">|BGCOLOR(#F5F5F5):Infantry of Ulm|歩兵|&amp;ref(Nation/C_Gold.jpg,nolink,25x25,Gold);10&amp;ref(Nation/C_Resource.jpg,nolink,25x25,Resource);26&amp;ref(Nation/C_Recruitment.jpg,nolink,25x25,Recruitment Point);9|&amp;ref(Nation/R_Fort.jpg,nolink,25x25,Land Fortress);||&amp;ref(Nation/LivingLead.jpg,nolink,25x25,Living);|8|
|~|&gt;|&gt;|&gt;|&gt;|&gt;|BGCOLOR(#F5F5F5):朝星棒と大盾を持つ重歩兵。当てやすく盾にも強い|
</v>
      </c>
    </row>
    <row r="769" spans="1:36" x14ac:dyDescent="0.15">
      <c r="A769" t="str">
        <f t="shared" si="27"/>
        <v>-</v>
      </c>
      <c r="B769" t="s">
        <v>2954</v>
      </c>
      <c r="C769" t="s">
        <v>9658</v>
      </c>
      <c r="D769" t="s">
        <v>9692</v>
      </c>
      <c r="E769" t="s">
        <v>9677</v>
      </c>
      <c r="F769">
        <v>10</v>
      </c>
      <c r="G769">
        <v>37</v>
      </c>
      <c r="H769">
        <v>9</v>
      </c>
      <c r="I769" t="s">
        <v>9622</v>
      </c>
      <c r="L769" t="s">
        <v>9665</v>
      </c>
      <c r="N769" t="s">
        <v>9678</v>
      </c>
      <c r="P769" s="20">
        <v>1</v>
      </c>
      <c r="Z769" s="33" t="s">
        <v>9667</v>
      </c>
      <c r="AJ769" s="26" t="str">
        <f t="shared" si="25"/>
        <v xml:space="preserve">|BGCOLOR(#F5F5F5):Black Plate Infantry|歩兵|&amp;ref(Nation/C_Gold.jpg,nolink,25x25,Gold);10&amp;ref(Nation/C_Resource.jpg,nolink,25x25,Resource);37&amp;ref(Nation/C_Recruitment.jpg,nolink,25x25,Recruitment Point);9|&amp;ref(Nation/R_Fort.jpg,nolink,25x25,Land Fortress);||&amp;ref(Nation/LivingLead.jpg,nolink,25x25,Living);|8|
|~|&gt;|&gt;|&gt;|&gt;|&gt;|BGCOLOR(#F5F5F5):朝星棒と大盾を持つ超重歩兵。殴り合いではまず打ち負けない|
</v>
      </c>
    </row>
    <row r="770" spans="1:36" x14ac:dyDescent="0.15">
      <c r="A770" t="str">
        <f t="shared" si="27"/>
        <v>-</v>
      </c>
      <c r="B770" t="s">
        <v>2954</v>
      </c>
      <c r="C770" t="s">
        <v>9658</v>
      </c>
      <c r="D770" t="s">
        <v>9692</v>
      </c>
      <c r="E770" t="s">
        <v>9679</v>
      </c>
      <c r="F770">
        <v>10</v>
      </c>
      <c r="G770">
        <v>26</v>
      </c>
      <c r="H770">
        <v>9</v>
      </c>
      <c r="I770" t="s">
        <v>9622</v>
      </c>
      <c r="L770" t="s">
        <v>9665</v>
      </c>
      <c r="N770" t="s">
        <v>9680</v>
      </c>
      <c r="P770" s="20">
        <v>1</v>
      </c>
      <c r="Z770" s="33" t="s">
        <v>9667</v>
      </c>
      <c r="AJ770" s="26" t="str">
        <f t="shared" si="25"/>
        <v xml:space="preserve">|BGCOLOR(#F5F5F5):Pikenner|歩兵|&amp;ref(Nation/C_Gold.jpg,nolink,25x25,Gold);10&amp;ref(Nation/C_Resource.jpg,nolink,25x25,Resource);26&amp;ref(Nation/C_Recruitment.jpg,nolink,25x25,Recruitment Point);9|&amp;ref(Nation/R_Fort.jpg,nolink,25x25,Land Fortress);||&amp;ref(Nation/LivingLead.jpg,nolink,25x25,Living);|8|
|~|&gt;|&gt;|&gt;|&gt;|&gt;|BGCOLOR(#F5F5F5):鉾を持つ重歩兵。長槍でさえ迎撃でき威力も十分|
</v>
      </c>
    </row>
    <row r="771" spans="1:36" x14ac:dyDescent="0.15">
      <c r="A771" t="str">
        <f t="shared" si="27"/>
        <v>-</v>
      </c>
      <c r="B771" t="s">
        <v>2954</v>
      </c>
      <c r="C771" t="s">
        <v>9658</v>
      </c>
      <c r="D771" t="s">
        <v>9692</v>
      </c>
      <c r="E771" t="s">
        <v>9681</v>
      </c>
      <c r="F771">
        <v>10</v>
      </c>
      <c r="G771">
        <v>37</v>
      </c>
      <c r="H771">
        <v>9</v>
      </c>
      <c r="I771" t="s">
        <v>9622</v>
      </c>
      <c r="L771" t="s">
        <v>9665</v>
      </c>
      <c r="N771" t="s">
        <v>9682</v>
      </c>
      <c r="P771" s="20">
        <v>1</v>
      </c>
      <c r="Z771" s="33" t="s">
        <v>9667</v>
      </c>
      <c r="AJ771" s="26" t="str">
        <f t="shared" si="25"/>
        <v xml:space="preserve">|BGCOLOR(#F5F5F5):Black Plate Pikeneer|歩兵|&amp;ref(Nation/C_Gold.jpg,nolink,25x25,Gold);10&amp;ref(Nation/C_Resource.jpg,nolink,25x25,Resource);37&amp;ref(Nation/C_Recruitment.jpg,nolink,25x25,Recruitment Point);9|&amp;ref(Nation/R_Fort.jpg,nolink,25x25,Land Fortress);||&amp;ref(Nation/LivingLead.jpg,nolink,25x25,Living);|8|
|~|&gt;|&gt;|&gt;|&gt;|&gt;|BGCOLOR(#F5F5F5):鉾を持つ超重歩兵。迎撃も入れれば白兵戦では随一の硬さ|
</v>
      </c>
    </row>
    <row r="772" spans="1:36" x14ac:dyDescent="0.15">
      <c r="A772" t="str">
        <f t="shared" si="27"/>
        <v>-</v>
      </c>
      <c r="B772" t="s">
        <v>2954</v>
      </c>
      <c r="C772" t="s">
        <v>9658</v>
      </c>
      <c r="D772" t="s">
        <v>9692</v>
      </c>
      <c r="E772" t="s">
        <v>9683</v>
      </c>
      <c r="F772">
        <v>45</v>
      </c>
      <c r="G772">
        <v>68</v>
      </c>
      <c r="H772">
        <v>46</v>
      </c>
      <c r="I772" t="s">
        <v>9622</v>
      </c>
      <c r="L772" t="s">
        <v>9684</v>
      </c>
      <c r="N772" t="s">
        <v>9685</v>
      </c>
      <c r="P772" s="20">
        <v>1</v>
      </c>
      <c r="Z772" s="33" t="s">
        <v>9640</v>
      </c>
      <c r="AJ772" s="26" t="str">
        <f t="shared" ref="AJ772:AJ835" si="28">CONCATENATE("|BGCOLOR(#F5F5F5):",E772,"|",L772,IF(M772&lt;&gt;"","&amp;ref(Nation/Sacred.jpg,nolink,25x25,Sacred);",""),"|&amp;ref(Nation/C_Gold.jpg,nolink,25x25,Gold);",F772,"&amp;ref(Nation/C_Resource.jpg,nolink,25x25,Resource);",G772,IF(D772="兵士","&amp;ref(Nation/C_Recruitment.jpg,nolink,25x25,Recruitment Point);","&amp;ref(Nation/C_Command.jpg,nolink,25x25,Commander Point);"),H772,"|",SUBSTITUTE(SUBSTITUTE(SUBSTITUTE(SUBSTITUTE(SUBSTITUTE(SUBSTITUTE(SUBSTITUTE(SUBSTITUTE(SUBSTITUTE(SUBSTITUTE(SUBSTITUTE(SUBSTITUTE(SUBSTITUTE(SUBSTITUTE(SUBSTITUTE(SUBSTITUTE(SUBSTITUTE(SUBSTITUTE(SUBSTITUTE(SUBSTITUTE(SUBSTITUTE(SUBSTITUTE(SUBSTITUTE(SUBSTITUTE(SUBSTITUTE(I772,"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(Free));"),"格","&amp;ref(Nation/Promotion.jpg,nolink,25x25,Promotion);"),"|",IF(J772&lt;&gt;"","&amp;ref(Spell/P_Research.jpg,nolink,25x25,Lab Needed);",""),IF(K772&lt;&gt;"","&amp;ref(Spell/P_Holy.jpg,nolink,25x25,Temple Needed);",""),IF(D772="指揮官",CONCATENATE("|",IF(O772&lt;&gt;0,"&amp;ref(Nation/Squad.jpg,nolink,25x25,Squad);"&amp;O772,""),IF(P772&lt;&gt;0,"&amp;ref(Nation/LivingLead.jpg,nolink,25x25,Leadership);"&amp;P772,""),IF(Q772&lt;&gt;0,"&amp;ref(Nation/MagicLead.jpg,nolink,25x25,Magic Leadership);"&amp;Q772,""),IF(R772&lt;&gt;0,"&amp;ref(Nation/UndeadLead.jpg,nolink,25x25,Undead Leadership);"&amp;R772,""),IF(S772&lt;&gt;"",IF(S772&gt;0,"&amp;ref(Item/Inspirational.jpg,nolink,25x25,Inspirational (+"&amp;S772&amp;"));","&amp;ref(Item/Uninspirational.jpg,nolink,25x25,Inspirational ("&amp;S772&amp;"));"),""),IF(T772&lt;&gt;"","&amp;ref(Item/Taskmaster.jpg,nolink,25x25,Taskmaster (+"&amp;T772&amp;"));",""),IF(U772&lt;&gt;"","&amp;ref(Item/Beastmaster.jpg,nolink,25x25,Beastmaster (+"&amp;U772&amp;"));","")),CONCATENATE("|",IF(P772&lt;&gt;0,"&amp;ref(Nation/LivingLead.jpg,nolink,25x25,Living);",""),IF(Q772&lt;&gt;0,"&amp;ref(Nation/MagicLead.jpg,nolink,25x25,Magic Being);",""),IF(R772&lt;&gt;0,"&amp;ref(Nation/UndeadLead.jpg,nolink,25x25,Undead/Demon);",""),IF(V772&lt;&gt;"","&amp;ref(Nation/Slave.jpg,nolink,25x25,Slave);",""),IF(W772&lt;&gt;"","&amp;ref(Nation/Animal.jpg,nolink,25x25,Animal);",""),IF(X772&lt;&gt;"","&amp;ref(Nation/Undisciplined.jpg,nolink,25x25,Undisciplined);",""),IF(Y772&lt;&gt;"","&amp;ref(Nation/Enlarged.jpg,nolink,25x25,Size "&amp;Y772&amp;" or larger commander are needed);",""))),"|",Z772,IF(AA772&lt;&gt;"","&amp;ref(Nation/Stealthy.jpg,nolink,25x25,Stealthy ("&amp;AA772&amp;"));",""),IF(COUNTIF(AB772,"*f*"),"&amp;ref(Nation/Flying.jpg,nolink,25x25,Flying);",""),IF(COUNTIF(AB772,"*l*"),"&amp;ref(Nation/Floating.jpg,nolink,25x25,Floating);",""),IF(AC772="s","&amp;ref(Nation/Storm-Immunity.jpg,nolink,25x25,Storm Immunity);",""),IF(AD772="p","&amp;ref(Nation/Poor-Amphibian.jpg,nolink,25x25,Poor Amphibian);",""),IF(AD772="f","&amp;ref(Nation/Amphibian.jpg,nolink,25x25,Amphibian);",""),IF(AD772="a","&amp;ref(Nation/Aquatic.jpg,nolink,25x25,Aquatic);",""),IF(COUNTIF(AE772,"*f*"),"&amp;ref(Nation/Forest-Survival.jpg,nolink,25x25,Forest Survival);",""),IF(COUNTIF(AE772,"*m*"),"&amp;ref(Nation/Mountain-Survival.jpg,nolink,25x25,Mountain Survival);",""),IF(COUNTIF(AE772,"*s*"),"&amp;ref(Nation/Swamp-Survival.jpg,nolink,25x25,Swamp Survival);",""),IF(COUNTIF(AE772,"*w*"),"&amp;ref(Nation/Wasteland-Survival.jpg,nolink,25x25,Wasteland Survival);",""),IF(AF772="s","&amp;ref(Nation/Snow-Move.jpg,nolink,25x25,Snow Move);",""),IF(AG772="s","&amp;ref(Nation/Swimming.jpg,nolink,25x25,Swimming);",""),IF(AH772&lt;&gt;"","&amp;ref(Nation/Sailing.jpg,nolink,25x25,Sailing (size points "&amp;VALUE(MID(AH772,2,3))&amp;", max size "&amp;LEFT(AH772,1)&amp;"));",""),IF(AI772&lt;&gt;"","&amp;ref(Nation/Gift-of-Water-Breathing.jpg,nolink,25x25,Gift of Water Breathing ("&amp;AI772&amp;" size points));",""),"|",CHAR(10),IF(D772="指揮官","|~|&gt;|&gt;|&gt;|&gt;|&gt;|BGCOLOR(#F5F5F5):","|~|&gt;|&gt;|&gt;|&gt;|&gt;|BGCOLOR(#F5F5F5):"),N772,"|",CHAR(10))</f>
        <v xml:space="preserve">|BGCOLOR(#F5F5F5):Black Knight|騎兵|&amp;ref(Nation/C_Gold.jpg,nolink,25x25,Gold);45&amp;ref(Nation/C_Resource.jpg,nolink,25x25,Resource);68&amp;ref(Nation/C_Recruitment.jpg,nolink,25x25,Recruitment Point);46|&amp;ref(Nation/R_Fort.jpg,nolink,25x25,Land Fortress);||&amp;ref(Nation/LivingLead.jpg,nolink,25x25,Living);|14|
|~|&gt;|&gt;|&gt;|&gt;|&gt;|BGCOLOR(#F5F5F5):突撃槍、朝星棒、騎盾を持つ超重騎兵。単純な白兵戦なら驚異的な強さ|
</v>
      </c>
    </row>
    <row r="773" spans="1:36" x14ac:dyDescent="0.15">
      <c r="A773" t="str">
        <f t="shared" si="27"/>
        <v>-</v>
      </c>
      <c r="B773" t="s">
        <v>2954</v>
      </c>
      <c r="C773" t="s">
        <v>9658</v>
      </c>
      <c r="D773" t="s">
        <v>9692</v>
      </c>
      <c r="E773" t="s">
        <v>9686</v>
      </c>
      <c r="F773">
        <v>20</v>
      </c>
      <c r="G773">
        <v>37</v>
      </c>
      <c r="H773">
        <v>31</v>
      </c>
      <c r="I773" t="s">
        <v>9622</v>
      </c>
      <c r="L773" t="s">
        <v>9687</v>
      </c>
      <c r="N773" t="s">
        <v>9688</v>
      </c>
      <c r="P773" s="20">
        <v>1</v>
      </c>
      <c r="Z773" s="33" t="s">
        <v>9689</v>
      </c>
      <c r="AJ773" s="26" t="str">
        <f t="shared" si="28"/>
        <v xml:space="preserve">|BGCOLOR(#F5F5F5):Sapper|工兵|&amp;ref(Nation/C_Gold.jpg,nolink,25x25,Gold);20&amp;ref(Nation/C_Resource.jpg,nolink,25x25,Resource);37&amp;ref(Nation/C_Recruitment.jpg,nolink,25x25,Recruitment Point);31|&amp;ref(Nation/R_Fort.jpg,nolink,25x25,Land Fortress);||&amp;ref(Nation/LivingLead.jpg,nolink,25x25,Living);|12|
|~|&gt;|&gt;|&gt;|&gt;|&gt;|BGCOLOR(#F5F5F5):鶴橋と弩を持つ工兵。援護射撃もできるが本業は包囲戦|
</v>
      </c>
    </row>
    <row r="774" spans="1:36" x14ac:dyDescent="0.15">
      <c r="A774" t="str">
        <f t="shared" si="27"/>
        <v>MA Ulm 兵士 E</v>
      </c>
      <c r="B774" t="s">
        <v>2954</v>
      </c>
      <c r="C774" t="s">
        <v>9658</v>
      </c>
      <c r="D774" t="s">
        <v>9692</v>
      </c>
      <c r="E774" t="s">
        <v>9690</v>
      </c>
      <c r="F774">
        <v>20</v>
      </c>
      <c r="G774">
        <v>44</v>
      </c>
      <c r="H774">
        <v>31</v>
      </c>
      <c r="I774" t="s">
        <v>9646</v>
      </c>
      <c r="L774" t="s">
        <v>9665</v>
      </c>
      <c r="N774" t="s">
        <v>9691</v>
      </c>
      <c r="P774" s="20">
        <v>1</v>
      </c>
      <c r="Z774" s="33" t="s">
        <v>9667</v>
      </c>
      <c r="AJ774" s="26" t="str">
        <f t="shared" si="28"/>
        <v xml:space="preserve">|BGCOLOR(#F5F5F5):Guardian|歩兵|&amp;ref(Nation/C_Gold.jpg,nolink,25x25,Gold);20&amp;ref(Nation/C_Resource.jpg,nolink,25x25,Resource);44&amp;ref(Nation/C_Recruitment.jpg,nolink,25x25,Recruitment Point);31|&amp;ref(Nation/R_Capital.jpg,nolink,25x25,National Capital);||&amp;ref(Nation/LivingLead.jpg,nolink,25x25,Living);|8|
|~|&gt;|&gt;|&gt;|&gt;|&gt;|BGCOLOR(#F5F5F5):神聖殺しの矛槍を持つ超重歩兵。要塞の防衛も得意とする|
</v>
      </c>
    </row>
    <row r="775" spans="1:36" x14ac:dyDescent="0.15">
      <c r="A775" t="str">
        <f t="shared" si="27"/>
        <v>MA Marignon 指揮官 S</v>
      </c>
      <c r="B775" t="s">
        <v>2954</v>
      </c>
      <c r="C775" t="s">
        <v>9803</v>
      </c>
      <c r="D775" t="s">
        <v>9802</v>
      </c>
      <c r="E775" t="s">
        <v>9762</v>
      </c>
      <c r="F775">
        <v>25</v>
      </c>
      <c r="G775">
        <v>4</v>
      </c>
      <c r="H775">
        <v>1</v>
      </c>
      <c r="I775" t="s">
        <v>9763</v>
      </c>
      <c r="L775" t="s">
        <v>9764</v>
      </c>
      <c r="N775" t="s">
        <v>9765</v>
      </c>
      <c r="O775" s="24">
        <v>0</v>
      </c>
      <c r="P775" s="20">
        <v>0</v>
      </c>
      <c r="Q775" s="21">
        <v>0</v>
      </c>
      <c r="R775" s="29">
        <v>0</v>
      </c>
      <c r="Z775" s="33" t="s">
        <v>9766</v>
      </c>
      <c r="AA775" s="21">
        <v>50</v>
      </c>
      <c r="AE775" s="21" t="s">
        <v>9770</v>
      </c>
      <c r="AJ775" s="26" t="str">
        <f t="shared" si="28"/>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776" spans="1:36" x14ac:dyDescent="0.15">
      <c r="A776" t="str">
        <f t="shared" si="27"/>
        <v>-</v>
      </c>
      <c r="B776" t="s">
        <v>2954</v>
      </c>
      <c r="C776" t="s">
        <v>9803</v>
      </c>
      <c r="D776" t="s">
        <v>9802</v>
      </c>
      <c r="E776" t="s">
        <v>9767</v>
      </c>
      <c r="F776">
        <v>60</v>
      </c>
      <c r="G776">
        <v>4</v>
      </c>
      <c r="H776">
        <v>1</v>
      </c>
      <c r="I776" t="s">
        <v>9763</v>
      </c>
      <c r="L776" t="s">
        <v>9768</v>
      </c>
      <c r="N776" t="s">
        <v>9769</v>
      </c>
      <c r="O776" s="24">
        <v>0</v>
      </c>
      <c r="P776" s="20">
        <v>0</v>
      </c>
      <c r="Q776" s="21">
        <v>0</v>
      </c>
      <c r="R776" s="29">
        <v>0</v>
      </c>
      <c r="Z776" s="33" t="s">
        <v>9766</v>
      </c>
      <c r="AA776" s="21">
        <v>65</v>
      </c>
      <c r="AJ776" s="26" t="str">
        <f t="shared" si="28"/>
        <v xml:space="preserve">|BGCOLOR(#F5F5F5):Assassin|暗殺者|&amp;ref(Nation/C_Gold.jpg,nolink,25x25,Gold);60&amp;ref(Nation/C_Resource.jpg,nolink,25x25,Resource);4&amp;ref(Nation/C_Command.jpg,nolink,25x25,Commander Point);1|&amp;ref(Nation/R_Fort.jpg,nolink,25x25,Land Fortress);|||16&amp;ref(Nation/Stealthy.jpg,nolink,25x25,Stealthy (65));|
|~|&gt;|&gt;|&gt;|&gt;|&gt;|BGCOLOR(#F5F5F5):敵指揮官を直接始末する。潜伏も上手い|
</v>
      </c>
    </row>
    <row r="777" spans="1:36" x14ac:dyDescent="0.15">
      <c r="A777" t="str">
        <f t="shared" si="27"/>
        <v>-</v>
      </c>
      <c r="B777" t="s">
        <v>2954</v>
      </c>
      <c r="C777" t="s">
        <v>9803</v>
      </c>
      <c r="D777" t="s">
        <v>9802</v>
      </c>
      <c r="E777" t="s">
        <v>9771</v>
      </c>
      <c r="F777">
        <v>80</v>
      </c>
      <c r="G777">
        <v>5</v>
      </c>
      <c r="H777">
        <v>2</v>
      </c>
      <c r="I777" t="s">
        <v>9763</v>
      </c>
      <c r="L777" t="s">
        <v>9772</v>
      </c>
      <c r="N777" t="s">
        <v>9773</v>
      </c>
      <c r="O777" s="24">
        <v>0</v>
      </c>
      <c r="P777" s="20">
        <v>0</v>
      </c>
      <c r="Q777" s="21">
        <v>0</v>
      </c>
      <c r="R777" s="29">
        <v>0</v>
      </c>
      <c r="Z777" s="33" t="s">
        <v>9766</v>
      </c>
      <c r="AA777" s="21">
        <v>70</v>
      </c>
      <c r="AJ777" s="26" t="str">
        <f t="shared" si="28"/>
        <v xml:space="preserve">|BGCOLOR(#F5F5F5):Troubadour|密偵|&amp;ref(Nation/C_Gold.jpg,nolink,25x25,Gold);80&amp;ref(Nation/C_Resource.jpg,nolink,25x25,Resource);5&amp;ref(Nation/C_Command.jpg,nolink,25x25,Commander Point);2|&amp;ref(Nation/R_Fort.jpg,nolink,25x25,Land Fortress);|||16&amp;ref(Nation/Stealthy.jpg,nolink,25x25,Stealthy (70));|
|~|&gt;|&gt;|&gt;|&gt;|&gt;|BGCOLOR(#F5F5F5):潜伏が上手い密偵。女性指揮官の誘惑もできる|
</v>
      </c>
    </row>
    <row r="778" spans="1:36" x14ac:dyDescent="0.15">
      <c r="A778" t="str">
        <f t="shared" si="27"/>
        <v>-</v>
      </c>
      <c r="B778" t="s">
        <v>2954</v>
      </c>
      <c r="C778" t="s">
        <v>9803</v>
      </c>
      <c r="D778" t="s">
        <v>9802</v>
      </c>
      <c r="E778" t="s">
        <v>9774</v>
      </c>
      <c r="F778">
        <v>145</v>
      </c>
      <c r="G778">
        <v>61</v>
      </c>
      <c r="H778">
        <v>1</v>
      </c>
      <c r="I778" t="s">
        <v>9763</v>
      </c>
      <c r="K778" t="s">
        <v>9776</v>
      </c>
      <c r="L778" t="s">
        <v>9775</v>
      </c>
      <c r="M778" t="s">
        <v>9777</v>
      </c>
      <c r="N778" t="s">
        <v>9778</v>
      </c>
      <c r="O778" s="24">
        <v>3</v>
      </c>
      <c r="P778" s="20">
        <v>80</v>
      </c>
      <c r="Q778" s="20">
        <v>0</v>
      </c>
      <c r="R778" s="29">
        <v>0</v>
      </c>
      <c r="Z778" s="33" t="s">
        <v>9766</v>
      </c>
      <c r="AJ778" s="26" t="str">
        <f t="shared" si="28"/>
        <v xml:space="preserve">|BGCOLOR(#F5F5F5):Paladin|聖職者&amp;ref(Nation/Sacred.jpg,nolink,25x25,Sacred);|&amp;ref(Nation/C_Gold.jpg,nolink,25x25,Gold);145&amp;ref(Nation/C_Resource.jpg,nolink,25x25,Resource);61&amp;ref(Nation/C_Command.jpg,nolink,25x25,Commander Point);1|&amp;ref(Nation/R_Fort.jpg,nolink,25x25,Land Fortress);|&amp;ref(Spell/P_Holy.jpg,nolink,25x25,Temple Needed);|&amp;ref(Nation/Squad.jpg,nolink,25x25,Squad);3&amp;ref(Nation/LivingLead.jpg,nolink,25x25,Leadership);80|16|
|~|&gt;|&gt;|&gt;|&gt;|&gt;|BGCOLOR(#F5F5F5):レベル1の聖職者。指揮官も兼任し戦闘力も優れる|
</v>
      </c>
    </row>
    <row r="779" spans="1:36" x14ac:dyDescent="0.15">
      <c r="A779" t="str">
        <f t="shared" si="27"/>
        <v>-</v>
      </c>
      <c r="B779" t="s">
        <v>2954</v>
      </c>
      <c r="C779" t="s">
        <v>9803</v>
      </c>
      <c r="D779" t="s">
        <v>9802</v>
      </c>
      <c r="E779" t="s">
        <v>9779</v>
      </c>
      <c r="F779">
        <v>45</v>
      </c>
      <c r="G779">
        <v>1</v>
      </c>
      <c r="H779">
        <v>1</v>
      </c>
      <c r="I779" t="s">
        <v>9781</v>
      </c>
      <c r="K779" t="s">
        <v>9776</v>
      </c>
      <c r="L779" t="s">
        <v>9775</v>
      </c>
      <c r="M779" t="s">
        <v>9777</v>
      </c>
      <c r="N779" t="s">
        <v>9780</v>
      </c>
      <c r="O779" s="24">
        <v>2</v>
      </c>
      <c r="P779" s="20">
        <v>40</v>
      </c>
      <c r="Q779" s="20">
        <v>0</v>
      </c>
      <c r="R779" s="29">
        <v>0</v>
      </c>
      <c r="Z779" s="33" t="s">
        <v>9766</v>
      </c>
      <c r="AA779" s="20">
        <v>40</v>
      </c>
      <c r="AJ779" s="26" t="str">
        <f t="shared" si="28"/>
        <v xml:space="preserve">|BGCOLOR(#F5F5F5):Friar|聖職者&amp;ref(Nation/Sacred.jpg,nolink,25x25,Sacred);|&amp;ref(Nation/C_Gold.jpg,nolink,25x25,Gold);45&amp;ref(Nation/C_Resource.jpg,nolink,25x25,Resource);1&amp;ref(Nation/C_Command.jpg,nolink,25x25,Commander Point);1|&amp;ref(Nation/R_Fort.jpg,nolink,25x25,Land Fortress);&amp;ref(Nation/R_Foreign.jpg,nolink,25x25,Non-Fort Land);|&amp;ref(Spell/P_Holy.jpg,nolink,25x25,Temple Needed);|&amp;ref(Nation/Squad.jpg,nolink,25x25,Squad);2&amp;ref(Nation/LivingLead.jpg,nolink,25x25,Leadership);40|16&amp;ref(Nation/Stealthy.jpg,nolink,25x25,Stealthy (40));|
|~|&gt;|&gt;|&gt;|&gt;|&gt;|BGCOLOR(#F5F5F5):レベル1の聖職者。敵地に潜伏しての布教も行える|
</v>
      </c>
    </row>
    <row r="780" spans="1:36" x14ac:dyDescent="0.15">
      <c r="A780" t="str">
        <f t="shared" si="27"/>
        <v>-</v>
      </c>
      <c r="B780" t="s">
        <v>2954</v>
      </c>
      <c r="C780" t="s">
        <v>9803</v>
      </c>
      <c r="D780" t="s">
        <v>9802</v>
      </c>
      <c r="E780" t="s">
        <v>9782</v>
      </c>
      <c r="F780">
        <v>135</v>
      </c>
      <c r="G780">
        <v>1</v>
      </c>
      <c r="H780">
        <v>2</v>
      </c>
      <c r="I780" t="s">
        <v>9763</v>
      </c>
      <c r="J780" t="s">
        <v>9776</v>
      </c>
      <c r="K780" t="s">
        <v>9776</v>
      </c>
      <c r="L780" t="s">
        <v>9775</v>
      </c>
      <c r="M780" t="s">
        <v>9777</v>
      </c>
      <c r="N780" t="s">
        <v>9783</v>
      </c>
      <c r="O780" s="24">
        <v>3</v>
      </c>
      <c r="P780" s="20">
        <v>85</v>
      </c>
      <c r="Q780" s="20">
        <v>5</v>
      </c>
      <c r="R780" s="29">
        <v>0</v>
      </c>
      <c r="Z780" s="33" t="s">
        <v>9784</v>
      </c>
      <c r="AJ780" s="26" t="str">
        <f t="shared" si="28"/>
        <v xml:space="preserve">|BGCOLOR(#F5F5F5):Inquisitor|聖職者&amp;ref(Nation/Sacred.jpg,nolink,25x25,Sacred);|&amp;ref(Nation/C_Gold.jpg,nolink,25x25,Gold);135&amp;ref(Nation/C_Resource.jpg,nolink,25x25,Resource);1&amp;ref(Nation/C_Command.jpg,nolink,25x25,Commander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Needed);|&amp;ref(Nation/Squad.jpg,nolink,25x25,Squad);3&amp;ref(Nation/LivingLead.jpg,nolink,25x25,Leadership);85&amp;ref(Nation/MagicLead.jpg,nolink,25x25,Magic Leadership);5|14|
|~|&gt;|&gt;|&gt;|&gt;|&gt;|BGCOLOR(#F5F5F5):レベル2の聖職者。火の魔法と異端審問の技能を持つ|
</v>
      </c>
    </row>
    <row r="781" spans="1:36" x14ac:dyDescent="0.15">
      <c r="A781" t="str">
        <f t="shared" si="27"/>
        <v>-</v>
      </c>
      <c r="B781" t="s">
        <v>2954</v>
      </c>
      <c r="C781" t="s">
        <v>9803</v>
      </c>
      <c r="D781" t="s">
        <v>9802</v>
      </c>
      <c r="E781" t="s">
        <v>9785</v>
      </c>
      <c r="F781">
        <v>45</v>
      </c>
      <c r="G781">
        <v>1</v>
      </c>
      <c r="H781">
        <v>2</v>
      </c>
      <c r="I781" t="s">
        <v>9763</v>
      </c>
      <c r="J781" t="s">
        <v>9776</v>
      </c>
      <c r="L781" t="s">
        <v>9786</v>
      </c>
      <c r="N781" t="s">
        <v>9787</v>
      </c>
      <c r="O781" s="24">
        <v>1</v>
      </c>
      <c r="P781" s="20">
        <v>15</v>
      </c>
      <c r="Q781" s="20">
        <v>5</v>
      </c>
      <c r="R781" s="29">
        <v>0</v>
      </c>
      <c r="Z781" s="33" t="s">
        <v>9766</v>
      </c>
      <c r="AJ781" s="26" t="str">
        <f t="shared" si="28"/>
        <v xml:space="preserve">|BGCOLOR(#F5F5F5):Initiate|魔術師|&amp;ref(Nation/C_Gold.jpg,nolink,25x25,Gold);45&amp;ref(Nation/C_Resource.jpg,nolink,25x25,Resource);1&amp;ref(Nation/C_Command.jpg,nolink,25x25,Commander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Leadership);5|16|
|~|&gt;|&gt;|&gt;|&gt;|&gt;|BGCOLOR(#F5F5F5):火の魔法技能を持つ。研究が主な役目|
</v>
      </c>
    </row>
    <row r="782" spans="1:36" x14ac:dyDescent="0.15">
      <c r="A782" t="str">
        <f t="shared" si="27"/>
        <v>-</v>
      </c>
      <c r="B782" t="s">
        <v>2954</v>
      </c>
      <c r="C782" t="s">
        <v>9803</v>
      </c>
      <c r="D782" t="s">
        <v>9802</v>
      </c>
      <c r="E782" t="s">
        <v>9788</v>
      </c>
      <c r="F782">
        <v>185</v>
      </c>
      <c r="G782">
        <v>2</v>
      </c>
      <c r="H782">
        <v>2</v>
      </c>
      <c r="I782" t="s">
        <v>9763</v>
      </c>
      <c r="J782" t="s">
        <v>9776</v>
      </c>
      <c r="K782" t="s">
        <v>9776</v>
      </c>
      <c r="L782" t="s">
        <v>9775</v>
      </c>
      <c r="M782" t="s">
        <v>9777</v>
      </c>
      <c r="N782" t="s">
        <v>9789</v>
      </c>
      <c r="O782" s="24">
        <v>2</v>
      </c>
      <c r="P782" s="20">
        <v>50</v>
      </c>
      <c r="Q782" s="20">
        <v>20</v>
      </c>
      <c r="R782" s="29">
        <v>0</v>
      </c>
      <c r="Z782" s="33" t="s">
        <v>9766</v>
      </c>
      <c r="AJ782" s="26" t="str">
        <f t="shared" si="28"/>
        <v xml:space="preserve">|BGCOLOR(#F5F5F5):Witch Hunter|聖職者&amp;ref(Nation/Sacred.jpg,nolink,25x25,Sacred);|&amp;ref(Nation/C_Gold.jpg,nolink,25x25,Gold);185&amp;ref(Nation/C_Resource.jpg,nolink,25x25,Resource);2&amp;ref(Nation/C_Command.jpg,nolink,25x25,Commander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Leadership);20|16|
|~|&gt;|&gt;|&gt;|&gt;|&gt;|BGCOLOR(#F5F5F5):レベル1の聖職者。火と星の魔法技能も持つ|
</v>
      </c>
    </row>
    <row r="783" spans="1:36" x14ac:dyDescent="0.15">
      <c r="A783" t="str">
        <f t="shared" si="27"/>
        <v>-</v>
      </c>
      <c r="B783" t="s">
        <v>2954</v>
      </c>
      <c r="C783" t="s">
        <v>9803</v>
      </c>
      <c r="D783" t="s">
        <v>9802</v>
      </c>
      <c r="E783" t="s">
        <v>9790</v>
      </c>
      <c r="F783">
        <v>190</v>
      </c>
      <c r="G783">
        <v>1</v>
      </c>
      <c r="H783">
        <v>4</v>
      </c>
      <c r="I783" t="s">
        <v>9791</v>
      </c>
      <c r="J783" t="s">
        <v>9776</v>
      </c>
      <c r="K783" t="s">
        <v>9776</v>
      </c>
      <c r="L783" t="s">
        <v>9775</v>
      </c>
      <c r="M783" t="s">
        <v>9777</v>
      </c>
      <c r="N783" t="s">
        <v>9792</v>
      </c>
      <c r="O783" s="24">
        <v>4</v>
      </c>
      <c r="P783" s="20">
        <v>125</v>
      </c>
      <c r="Q783" s="20">
        <v>5</v>
      </c>
      <c r="R783" s="29">
        <v>0</v>
      </c>
      <c r="Z783" s="33" t="s">
        <v>9793</v>
      </c>
      <c r="AJ783" s="26" t="str">
        <f t="shared" si="28"/>
        <v xml:space="preserve">|BGCOLOR(#F5F5F5):High Inquisitor|聖職者&amp;ref(Nation/Sacred.jpg,nolink,25x25,Sacred);|&amp;ref(Nation/C_Gold.jpg,nolink,25x25,Gold);190&amp;ref(Nation/C_Resource.jpg,nolink,25x25,Resource);1&amp;ref(Nation/C_Command.jpg,nolink,25x25,Commander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Needed);|&amp;ref(Nation/Squad.jpg,nolink,25x25,Squad);4&amp;ref(Nation/LivingLead.jpg,nolink,25x25,Leadership);125&amp;ref(Nation/MagicLead.jpg,nolink,25x25,Magic Leadership);5|12|
|~|&gt;|&gt;|&gt;|&gt;|&gt;|BGCOLOR(#F5F5F5):レベル3の聖職者。火の魔法と異端審問を持ち指揮も行う|
</v>
      </c>
    </row>
    <row r="784" spans="1:36" x14ac:dyDescent="0.15">
      <c r="A784" t="str">
        <f t="shared" si="27"/>
        <v>-</v>
      </c>
      <c r="B784" t="s">
        <v>2954</v>
      </c>
      <c r="C784" t="s">
        <v>9803</v>
      </c>
      <c r="D784" t="s">
        <v>9802</v>
      </c>
      <c r="E784" t="s">
        <v>9794</v>
      </c>
      <c r="F784">
        <v>370</v>
      </c>
      <c r="G784">
        <v>2</v>
      </c>
      <c r="H784">
        <v>4</v>
      </c>
      <c r="I784" t="s">
        <v>9791</v>
      </c>
      <c r="J784" t="s">
        <v>9776</v>
      </c>
      <c r="K784" t="s">
        <v>9776</v>
      </c>
      <c r="L784" t="s">
        <v>9775</v>
      </c>
      <c r="M784" t="s">
        <v>9777</v>
      </c>
      <c r="N784" t="s">
        <v>9795</v>
      </c>
      <c r="O784" s="24">
        <v>3</v>
      </c>
      <c r="P784" s="20" t="s">
        <v>9796</v>
      </c>
      <c r="Q784" s="20" t="s">
        <v>9797</v>
      </c>
      <c r="R784" s="29">
        <v>0</v>
      </c>
      <c r="Z784" s="33" t="s">
        <v>9798</v>
      </c>
      <c r="AJ784" s="26" t="str">
        <f t="shared" si="28"/>
        <v xml:space="preserve">|BGCOLOR(#F5F5F5):Grand Master|聖職者&amp;ref(Nation/Sacred.jpg,nolink,25x25,Sacred);|&amp;ref(Nation/C_Gold.jpg,nolink,25x25,Gold);370&amp;ref(Nation/C_Resource.jpg,nolink,25x25,Resource);2&amp;ref(Nation/C_Command.jpg,nolink,25x25,Commander Point);4|&amp;ref(Nation/R_Capital.jpg,nolink,25x25,National Capital);|&amp;ref(Spell/P_Research.jpg,nolink,25x25,Lab Needed);&amp;ref(Spell/P_Holy.jpg,nolink,25x25,Temple Needed);|&amp;ref(Nation/Squad.jpg,nolink,25x25,Squad);3&amp;ref(Nation/LivingLead.jpg,nolink,25x25,Leadership);95+&amp;ref(Nation/MagicLead.jpg,nolink,25x25,Magic Leadership);40+|10|
|~|&gt;|&gt;|&gt;|&gt;|&gt;|BGCOLOR(#F5F5F5):レベル2の聖職者。火、星などの魔法技能も持つ|
</v>
      </c>
    </row>
    <row r="785" spans="1:36" x14ac:dyDescent="0.15">
      <c r="A785" t="str">
        <f t="shared" si="27"/>
        <v>MA Marignon 指揮官 E</v>
      </c>
      <c r="B785" t="s">
        <v>2954</v>
      </c>
      <c r="C785" t="s">
        <v>9803</v>
      </c>
      <c r="D785" t="s">
        <v>9802</v>
      </c>
      <c r="E785" t="s">
        <v>9799</v>
      </c>
      <c r="F785">
        <v>45</v>
      </c>
      <c r="G785">
        <v>52</v>
      </c>
      <c r="H785">
        <v>1</v>
      </c>
      <c r="I785" t="s">
        <v>9791</v>
      </c>
      <c r="L785" t="s">
        <v>9800</v>
      </c>
      <c r="N785" t="s">
        <v>9801</v>
      </c>
      <c r="O785" s="24">
        <v>1</v>
      </c>
      <c r="P785" s="20">
        <v>10</v>
      </c>
      <c r="Q785" s="20">
        <v>0</v>
      </c>
      <c r="R785" s="29">
        <v>0</v>
      </c>
      <c r="Z785" s="33" t="s">
        <v>9766</v>
      </c>
      <c r="AJ785" s="26" t="str">
        <f t="shared" si="28"/>
        <v xml:space="preserve">|BGCOLOR(#F5F5F5):Architect|工学者|&amp;ref(Nation/C_Gold.jpg,nolink,25x25,Gold);45&amp;ref(Nation/C_Resource.jpg,nolink,25x25,Resource);52&amp;ref(Nation/C_Command.jpg,nolink,25x25,Commander Point);1|&amp;ref(Nation/R_Capital.jpg,nolink,25x25,National Capital);||&amp;ref(Nation/Squad.jpg,nolink,25x25,Squad);1&amp;ref(Nation/LivingLead.jpg,nolink,25x25,Leadership);10|16|
|~|&gt;|&gt;|&gt;|&gt;|&gt;|BGCOLOR(#F5F5F5):包囲戦と建築に長ける技師。高度な要塞の建造には欠かせない|
</v>
      </c>
    </row>
    <row r="786" spans="1:36" x14ac:dyDescent="0.15">
      <c r="A786" t="str">
        <f t="shared" si="27"/>
        <v>MA Marignon 兵士 S</v>
      </c>
      <c r="B786" t="s">
        <v>2954</v>
      </c>
      <c r="C786" t="s">
        <v>2967</v>
      </c>
      <c r="D786" t="s">
        <v>9829</v>
      </c>
      <c r="E786" t="s">
        <v>9804</v>
      </c>
      <c r="F786">
        <v>10</v>
      </c>
      <c r="G786">
        <v>8</v>
      </c>
      <c r="H786">
        <v>9</v>
      </c>
      <c r="I786" t="s">
        <v>9805</v>
      </c>
      <c r="L786" t="s">
        <v>9806</v>
      </c>
      <c r="N786" t="s">
        <v>9807</v>
      </c>
      <c r="P786" s="20">
        <v>1</v>
      </c>
      <c r="Z786" s="33" t="s">
        <v>9808</v>
      </c>
      <c r="AJ786" s="26" t="str">
        <f t="shared" si="28"/>
        <v xml:space="preserve">|BGCOLOR(#F5F5F5):Crossbowman|射手|&amp;ref(Nation/C_Gold.jpg,nolink,25x25,Gold);10&amp;ref(Nation/C_Resource.jpg,nolink,25x25,Resource);8&amp;ref(Nation/C_Recruitment.jpg,nolink,25x25,Recruitment Point);9|&amp;ref(Nation/R_Fort.jpg,nolink,25x25,Land Fortress);||&amp;ref(Nation/LivingLead.jpg,nolink,25x25,Living);|14|
|~|&gt;|&gt;|&gt;|&gt;|&gt;|BGCOLOR(#F5F5F5):防御貫通の弩を使う弓兵。一般的なものより士気が高い|
</v>
      </c>
    </row>
    <row r="787" spans="1:36" x14ac:dyDescent="0.15">
      <c r="A787" t="str">
        <f t="shared" si="27"/>
        <v>-</v>
      </c>
      <c r="B787" t="s">
        <v>2954</v>
      </c>
      <c r="C787" t="s">
        <v>2967</v>
      </c>
      <c r="D787" t="s">
        <v>9829</v>
      </c>
      <c r="E787" t="s">
        <v>9809</v>
      </c>
      <c r="F787">
        <v>10</v>
      </c>
      <c r="G787">
        <v>23</v>
      </c>
      <c r="H787">
        <v>9</v>
      </c>
      <c r="I787" t="s">
        <v>9805</v>
      </c>
      <c r="L787" t="s">
        <v>9810</v>
      </c>
      <c r="N787" t="s">
        <v>9811</v>
      </c>
      <c r="P787" s="20">
        <v>1</v>
      </c>
      <c r="Z787" s="33" t="s">
        <v>9812</v>
      </c>
      <c r="AJ787" s="26" t="str">
        <f t="shared" si="28"/>
        <v xml:space="preserve">|BGCOLOR(#F5F5F5):Swordsman|歩兵|&amp;ref(Nation/C_Gold.jpg,nolink,25x25,Gold);10&amp;ref(Nation/C_Resource.jpg,nolink,25x25,Resource);23&amp;ref(Nation/C_Recruitment.jpg,nolink,25x25,Recruitment Point);9|&amp;ref(Nation/R_Fort.jpg,nolink,25x25,Land Fortress);||&amp;ref(Nation/LivingLead.jpg,nolink,25x25,Living);|12|
|~|&gt;|&gt;|&gt;|&gt;|&gt;|BGCOLOR(#F5F5F5):大剣を持つ歩兵。優秀な技量修正と威力を併せ持つ|
</v>
      </c>
    </row>
    <row r="788" spans="1:36" x14ac:dyDescent="0.15">
      <c r="A788" t="str">
        <f t="shared" si="27"/>
        <v>-</v>
      </c>
      <c r="B788" t="s">
        <v>2954</v>
      </c>
      <c r="C788" t="s">
        <v>2967</v>
      </c>
      <c r="D788" t="s">
        <v>9829</v>
      </c>
      <c r="E788" t="s">
        <v>9813</v>
      </c>
      <c r="F788">
        <v>10</v>
      </c>
      <c r="G788">
        <v>22</v>
      </c>
      <c r="H788">
        <v>9</v>
      </c>
      <c r="I788" t="s">
        <v>9805</v>
      </c>
      <c r="L788" t="s">
        <v>9810</v>
      </c>
      <c r="N788" t="s">
        <v>9814</v>
      </c>
      <c r="P788" s="20">
        <v>1</v>
      </c>
      <c r="Z788" s="33" t="s">
        <v>9812</v>
      </c>
      <c r="AJ788" s="26" t="str">
        <f t="shared" si="28"/>
        <v xml:space="preserve">|BGCOLOR(#F5F5F5):Halberdier|歩兵|&amp;ref(Nation/C_Gold.jpg,nolink,25x25,Gold);10&amp;ref(Nation/C_Resource.jpg,nolink,25x25,Resource);22&amp;ref(Nation/C_Recruitment.jpg,nolink,25x25,Recruitment Point);9|&amp;ref(Nation/R_Fort.jpg,nolink,25x25,Land Fortress);||&amp;ref(Nation/LivingLead.jpg,nolink,25x25,Living);|12|
|~|&gt;|&gt;|&gt;|&gt;|&gt;|BGCOLOR(#F5F5F5):矛槍を持つ歩兵。要塞の防衛を得意とする|
</v>
      </c>
    </row>
    <row r="789" spans="1:36" x14ac:dyDescent="0.15">
      <c r="A789" t="str">
        <f t="shared" si="27"/>
        <v>-</v>
      </c>
      <c r="B789" t="s">
        <v>2954</v>
      </c>
      <c r="C789" t="s">
        <v>2967</v>
      </c>
      <c r="D789" t="s">
        <v>9829</v>
      </c>
      <c r="E789" t="s">
        <v>9815</v>
      </c>
      <c r="F789">
        <v>10</v>
      </c>
      <c r="G789">
        <v>20</v>
      </c>
      <c r="H789">
        <v>9</v>
      </c>
      <c r="I789" t="s">
        <v>9805</v>
      </c>
      <c r="L789" t="s">
        <v>9810</v>
      </c>
      <c r="N789" t="s">
        <v>9816</v>
      </c>
      <c r="P789" s="20">
        <v>1</v>
      </c>
      <c r="Z789" s="33" t="s">
        <v>9812</v>
      </c>
      <c r="AJ789" s="26" t="str">
        <f t="shared" si="28"/>
        <v xml:space="preserve">|BGCOLOR(#F5F5F5):Pikeneer|歩兵|&amp;ref(Nation/C_Gold.jpg,nolink,25x25,Gold);10&amp;ref(Nation/C_Resource.jpg,nolink,25x25,Resource);20&amp;ref(Nation/C_Recruitment.jpg,nolink,25x25,Recruitment Point);9|&amp;ref(Nation/R_Fort.jpg,nolink,25x25,Land Fortress);||&amp;ref(Nation/LivingLead.jpg,nolink,25x25,Living);|12|
|~|&gt;|&gt;|&gt;|&gt;|&gt;|BGCOLOR(#F5F5F5):鉾を持つ歩兵。長槍相手でさえ迎撃できる|
</v>
      </c>
    </row>
    <row r="790" spans="1:36" x14ac:dyDescent="0.15">
      <c r="A790" t="str">
        <f t="shared" si="27"/>
        <v>-</v>
      </c>
      <c r="B790" t="s">
        <v>2954</v>
      </c>
      <c r="C790" t="s">
        <v>2967</v>
      </c>
      <c r="D790" t="s">
        <v>9829</v>
      </c>
      <c r="E790" t="s">
        <v>9817</v>
      </c>
      <c r="F790">
        <v>14</v>
      </c>
      <c r="G790">
        <v>22</v>
      </c>
      <c r="H790">
        <v>18</v>
      </c>
      <c r="I790" t="s">
        <v>9805</v>
      </c>
      <c r="L790" t="s">
        <v>9810</v>
      </c>
      <c r="N790" t="s">
        <v>9819</v>
      </c>
      <c r="P790" s="20">
        <v>1</v>
      </c>
      <c r="Z790" s="33" t="s">
        <v>9818</v>
      </c>
      <c r="AJ790" s="26" t="str">
        <f t="shared" si="28"/>
        <v xml:space="preserve">|BGCOLOR(#F5F5F5):Man at Arms|歩兵|&amp;ref(Nation/C_Gold.jpg,nolink,25x25,Gold);14&amp;ref(Nation/C_Resource.jpg,nolink,25x25,Resource);22&amp;ref(Nation/C_Recruitment.jpg,nolink,25x25,Recruitment Point);18|&amp;ref(Nation/R_Fort.jpg,nolink,25x25,Land Fortress);||&amp;ref(Nation/LivingLead.jpg,nolink,25x25,Living);|10|
|~|&gt;|&gt;|&gt;|&gt;|&gt;|BGCOLOR(#F5F5F5):長剣と盾を持つ重歩兵。戦闘技能に優れ護衛も得意|
</v>
      </c>
    </row>
    <row r="791" spans="1:36" x14ac:dyDescent="0.15">
      <c r="A791" t="str">
        <f t="shared" si="27"/>
        <v>-</v>
      </c>
      <c r="B791" t="s">
        <v>2954</v>
      </c>
      <c r="C791" t="s">
        <v>2967</v>
      </c>
      <c r="D791" t="s">
        <v>9829</v>
      </c>
      <c r="E791" t="s">
        <v>9820</v>
      </c>
      <c r="F791">
        <v>10</v>
      </c>
      <c r="G791">
        <v>4</v>
      </c>
      <c r="H791">
        <v>5</v>
      </c>
      <c r="I791" t="s">
        <v>9821</v>
      </c>
      <c r="K791" t="s">
        <v>9822</v>
      </c>
      <c r="L791" t="s">
        <v>9810</v>
      </c>
      <c r="M791" t="s">
        <v>9823</v>
      </c>
      <c r="N791" t="s">
        <v>9824</v>
      </c>
      <c r="P791" s="20">
        <v>1</v>
      </c>
      <c r="Z791" s="33" t="s">
        <v>9808</v>
      </c>
      <c r="AJ791" s="26" t="str">
        <f t="shared" si="28"/>
        <v xml:space="preserve">|BGCOLOR(#F5F5F5):Flagellant|歩兵&amp;ref(Nation/Sacred.jpg,nolink,25x25,Sacred);|&amp;ref(Nation/C_Gold.jpg,nolink,25x25,Gold);10&amp;ref(Nation/C_Resource.jpg,nolink,25x25,Resource);4&amp;ref(Nation/C_Recruitment.jpg,nolink,25x25,Recruitment Point);5|&amp;ref(Nation/R_Fort.jpg,nolink,25x25,Land Fortress);&amp;ref(Nation/R_Foreign.jpg,nolink,25x25,Non-Fort Land);|&amp;ref(Spell/P_Holy.jpg,nolink,25x25,Temple Needed);|&amp;ref(Nation/LivingLead.jpg,nolink,25x25,Living);|14|
|~|&gt;|&gt;|&gt;|&gt;|&gt;|BGCOLOR(#F5F5F5):連接棍を持つ軽歩兵。脆いが安く祝福次第では大化けする|
</v>
      </c>
    </row>
    <row r="792" spans="1:36" x14ac:dyDescent="0.15">
      <c r="A792" t="str">
        <f t="shared" si="27"/>
        <v>-</v>
      </c>
      <c r="B792" t="s">
        <v>2954</v>
      </c>
      <c r="C792" t="s">
        <v>2967</v>
      </c>
      <c r="D792" t="s">
        <v>9829</v>
      </c>
      <c r="E792" t="s">
        <v>9825</v>
      </c>
      <c r="F792">
        <v>40</v>
      </c>
      <c r="G792">
        <v>59</v>
      </c>
      <c r="H792">
        <v>46</v>
      </c>
      <c r="I792" t="s">
        <v>9805</v>
      </c>
      <c r="L792" t="s">
        <v>9826</v>
      </c>
      <c r="N792" t="s">
        <v>9827</v>
      </c>
      <c r="P792" s="20">
        <v>1</v>
      </c>
      <c r="Z792" s="33" t="s">
        <v>9808</v>
      </c>
      <c r="AJ792" s="26" t="str">
        <f t="shared" si="28"/>
        <v xml:space="preserve">|BGCOLOR(#F5F5F5):Royal Guard|騎兵|&amp;ref(Nation/C_Gold.jpg,nolink,25x25,Gold);40&amp;ref(Nation/C_Resource.jpg,nolink,25x25,Resource);59&amp;ref(Nation/C_Recruitment.jpg,nolink,25x25,Recruitment Point);46|&amp;ref(Nation/R_Fort.jpg,nolink,25x25,Land Fortress);||&amp;ref(Nation/LivingLead.jpg,nolink,25x25,Living);|14|
|~|&gt;|&gt;|&gt;|&gt;|&gt;|BGCOLOR(#F5F5F5):突撃槍、長剣、騎盾を持つ重騎兵。殴り合いでは強力で護衛もできる|
</v>
      </c>
    </row>
    <row r="793" spans="1:36" x14ac:dyDescent="0.15">
      <c r="A793" t="str">
        <f t="shared" si="27"/>
        <v>MA Marignon 兵士 E</v>
      </c>
      <c r="B793" t="s">
        <v>2954</v>
      </c>
      <c r="C793" t="s">
        <v>2967</v>
      </c>
      <c r="D793" t="s">
        <v>9829</v>
      </c>
      <c r="E793" t="s">
        <v>9828</v>
      </c>
      <c r="F793">
        <v>50</v>
      </c>
      <c r="G793">
        <v>56</v>
      </c>
      <c r="H793">
        <v>46</v>
      </c>
      <c r="I793" t="s">
        <v>9805</v>
      </c>
      <c r="K793" t="s">
        <v>9822</v>
      </c>
      <c r="L793" t="s">
        <v>9826</v>
      </c>
      <c r="M793" t="s">
        <v>9823</v>
      </c>
      <c r="N793" t="s">
        <v>9830</v>
      </c>
      <c r="P793" s="20">
        <v>1</v>
      </c>
      <c r="Z793" s="33" t="s">
        <v>9808</v>
      </c>
      <c r="AJ793" s="26" t="str">
        <f t="shared" si="28"/>
        <v xml:space="preserve">|BGCOLOR(#F5F5F5):Knight of the Chalice|騎兵&amp;ref(Nation/Sacred.jpg,nolink,25x25,Sacred);|&amp;ref(Nation/C_Gold.jpg,nolink,25x25,Gold);50&amp;ref(Nation/C_Resource.jpg,nolink,25x25,Resource);56&amp;ref(Nation/C_Recruitment.jpg,nolink,25x25,Recruitment Point);46|&amp;ref(Nation/R_Fort.jpg,nolink,25x25,Land Fortress);|&amp;ref(Spell/P_Holy.jpg,nolink,25x25,Temple Needed);|&amp;ref(Nation/LivingLead.jpg,nolink,25x25,Living);|14|
|~|&gt;|&gt;|&gt;|&gt;|&gt;|BGCOLOR(#F5F5F5):突撃槍、長剣、騎盾を持つ重騎兵。この性能には珍しいほどに雇用条件が甘い|
</v>
      </c>
    </row>
    <row r="794" spans="1:36" x14ac:dyDescent="0.15">
      <c r="A794" t="str">
        <f t="shared" si="27"/>
        <v>MA Mictlan 指揮官 S</v>
      </c>
      <c r="B794" t="s">
        <v>2954</v>
      </c>
      <c r="C794" t="s">
        <v>9891</v>
      </c>
      <c r="D794" t="s">
        <v>9890</v>
      </c>
      <c r="E794" t="s">
        <v>9888</v>
      </c>
      <c r="F794">
        <v>25</v>
      </c>
      <c r="G794">
        <v>1</v>
      </c>
      <c r="H794">
        <v>1</v>
      </c>
      <c r="I794" t="s">
        <v>9832</v>
      </c>
      <c r="L794" t="s">
        <v>9889</v>
      </c>
      <c r="N794" t="s">
        <v>9892</v>
      </c>
      <c r="O794" s="24">
        <v>0</v>
      </c>
      <c r="P794" s="20">
        <v>0</v>
      </c>
      <c r="Q794" s="21">
        <v>0</v>
      </c>
      <c r="R794" s="29">
        <v>0</v>
      </c>
      <c r="Z794" s="33" t="s">
        <v>9893</v>
      </c>
      <c r="AA794" s="21">
        <v>50</v>
      </c>
      <c r="AE794" s="21" t="s">
        <v>9894</v>
      </c>
      <c r="AJ794" s="26" t="str">
        <f t="shared" si="28"/>
        <v xml:space="preserve">|BGCOLOR(#F5F5F5):Scout|斥候|&amp;ref(Nation/C_Gold.jpg,nolink,25x25,Gold);25&amp;ref(Nation/C_Resource.jpg,nolink,25x25,Resource);1&amp;ref(Nation/C_Command.jpg,nolink,25x25,Commander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|~|&gt;|&gt;|&gt;|&gt;|&gt;|BGCOLOR(#F5F5F5):原始的装備の斥候。最小限の資源で雇用可能|
</v>
      </c>
    </row>
    <row r="795" spans="1:36" x14ac:dyDescent="0.15">
      <c r="A795" t="str">
        <f t="shared" si="27"/>
        <v>-</v>
      </c>
      <c r="B795" t="s">
        <v>2954</v>
      </c>
      <c r="C795" t="s">
        <v>9891</v>
      </c>
      <c r="D795" t="s">
        <v>9890</v>
      </c>
      <c r="E795" t="s">
        <v>9895</v>
      </c>
      <c r="F795">
        <v>90</v>
      </c>
      <c r="G795">
        <v>15</v>
      </c>
      <c r="H795">
        <v>1</v>
      </c>
      <c r="I795" t="s">
        <v>9832</v>
      </c>
      <c r="K795" t="s">
        <v>9901</v>
      </c>
      <c r="L795" t="s">
        <v>9890</v>
      </c>
      <c r="M795" t="s">
        <v>9900</v>
      </c>
      <c r="N795" t="s">
        <v>9896</v>
      </c>
      <c r="O795" s="24">
        <v>3</v>
      </c>
      <c r="P795" s="20">
        <v>80</v>
      </c>
      <c r="Q795" s="21">
        <v>0</v>
      </c>
      <c r="R795" s="29">
        <v>0</v>
      </c>
      <c r="T795" s="20">
        <v>1</v>
      </c>
      <c r="Z795" s="33" t="s">
        <v>9897</v>
      </c>
      <c r="AE795" s="21" t="s">
        <v>9898</v>
      </c>
      <c r="AJ795" s="26" t="str">
        <f t="shared" si="28"/>
        <v xml:space="preserve">|BGCOLOR(#F5F5F5):Tribal King|指揮官&amp;ref(Nation/Sacred.jpg,nolink,25x25,Sacred);|&amp;ref(Nation/C_Gold.jpg,nolink,25x25,Gold);90&amp;ref(Nation/C_Resource.jpg,nolink,25x25,Resource);15&amp;ref(Nation/C_Command.jpg,nolink,25x25,Commander Point);1|&amp;ref(Nation/R_Fort.jpg,nolink,25x25,Land Fortress);|&amp;ref(Spell/P_Holy.jpg,nolink,25x25,Temple Needed);|&amp;ref(Nation/Squad.jpg,nolink,25x25,Squad);3&amp;ref(Nation/LivingLead.jpg,nolink,25x25,Leadership);80&amp;ref(Item/Taskmaster.jpg,nolink,25x25,Taskmaster (+1));|10&amp;ref(Nation/Forest-Survival.jpg,nolink,25x25,Forest Survival);|
|~|&gt;|&gt;|&gt;|&gt;|&gt;|BGCOLOR(#F5F5F5):標準的な指揮官。奴隷兵士の確保が可能。投槍を持つため暴走に注意|
</v>
      </c>
    </row>
    <row r="796" spans="1:36" x14ac:dyDescent="0.15">
      <c r="A796" t="str">
        <f t="shared" si="27"/>
        <v>-</v>
      </c>
      <c r="B796" t="s">
        <v>2954</v>
      </c>
      <c r="C796" t="s">
        <v>9891</v>
      </c>
      <c r="D796" t="s">
        <v>9890</v>
      </c>
      <c r="E796" t="s">
        <v>9902</v>
      </c>
      <c r="F796">
        <v>65</v>
      </c>
      <c r="G796">
        <v>1</v>
      </c>
      <c r="H796">
        <v>2</v>
      </c>
      <c r="I796" t="s">
        <v>9832</v>
      </c>
      <c r="J796" t="s">
        <v>9901</v>
      </c>
      <c r="K796" t="s">
        <v>9901</v>
      </c>
      <c r="L796" t="s">
        <v>9903</v>
      </c>
      <c r="M796" t="s">
        <v>9900</v>
      </c>
      <c r="N796" t="s">
        <v>9904</v>
      </c>
      <c r="O796" s="24">
        <v>1</v>
      </c>
      <c r="P796" s="20" t="s">
        <v>9906</v>
      </c>
      <c r="Q796" s="21" t="s">
        <v>9905</v>
      </c>
      <c r="R796" s="29">
        <v>0</v>
      </c>
      <c r="Z796" s="33" t="s">
        <v>9893</v>
      </c>
      <c r="AE796" s="21" t="s">
        <v>9898</v>
      </c>
      <c r="AJ796" s="26" t="str">
        <f t="shared" si="28"/>
        <v xml:space="preserve">|BGCOLOR(#F5F5F5):Mictlan Priest|聖職者&amp;ref(Nation/Sacred.jpg,nolink,25x25,Sacred);|&amp;ref(Nation/C_Gold.jpg,nolink,25x25,Gold);65&amp;ref(Nation/C_Resource.jpg,nolink,25x25,Resource);1&amp;ref(Nation/C_Command.jpg,nolink,25x25,Commander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Leadership);5+|16&amp;ref(Nation/Forest-Survival.jpg,nolink,25x25,Forest Survival);|
|~|&gt;|&gt;|&gt;|&gt;|&gt;|BGCOLOR(#F5F5F5):レベル1の聖職者。火水星緑から一つ持つ|
</v>
      </c>
    </row>
    <row r="797" spans="1:36" x14ac:dyDescent="0.15">
      <c r="A797" t="str">
        <f t="shared" si="27"/>
        <v>-</v>
      </c>
      <c r="B797" t="s">
        <v>2954</v>
      </c>
      <c r="C797" t="s">
        <v>9891</v>
      </c>
      <c r="D797" t="s">
        <v>9890</v>
      </c>
      <c r="E797" t="s">
        <v>9907</v>
      </c>
      <c r="F797">
        <v>125</v>
      </c>
      <c r="G797">
        <v>1</v>
      </c>
      <c r="H797">
        <v>2</v>
      </c>
      <c r="I797" t="s">
        <v>9832</v>
      </c>
      <c r="J797" t="s">
        <v>9901</v>
      </c>
      <c r="L797" t="s">
        <v>9908</v>
      </c>
      <c r="N797" t="s">
        <v>9909</v>
      </c>
      <c r="O797" s="24">
        <v>1</v>
      </c>
      <c r="P797" s="20">
        <v>10</v>
      </c>
      <c r="Q797" s="21" t="s">
        <v>9910</v>
      </c>
      <c r="R797" s="29" t="s">
        <v>9911</v>
      </c>
      <c r="Z797" s="33" t="s">
        <v>9893</v>
      </c>
      <c r="AE797" s="20" t="s">
        <v>9898</v>
      </c>
      <c r="AJ797" s="26" t="str">
        <f t="shared" si="28"/>
        <v xml:space="preserve">|BGCOLOR(#F5F5F5):Nahualli|魔術師|&amp;ref(Nation/C_Gold.jpg,nolink,25x25,Gold);125&amp;ref(Nation/C_Resource.jpg,nolink,25x25,Resource);1&amp;ref(Nation/C_Command.jpg,nolink,25x25,Commander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Leadership);0+|16&amp;ref(Nation/Forest-Survival.jpg,nolink,25x25,Forest Survival);|
|~|&gt;|&gt;|&gt;|&gt;|&gt;|BGCOLOR(#F5F5F5):緑、星などの魔法技能を持つ。七面鳥の姿で飛ぶこともできる|
</v>
      </c>
    </row>
    <row r="798" spans="1:36" x14ac:dyDescent="0.15">
      <c r="A798" t="str">
        <f t="shared" si="27"/>
        <v>-</v>
      </c>
      <c r="B798" t="s">
        <v>2954</v>
      </c>
      <c r="C798" t="s">
        <v>9891</v>
      </c>
      <c r="D798" t="s">
        <v>9890</v>
      </c>
      <c r="E798" t="s">
        <v>9912</v>
      </c>
      <c r="F798">
        <v>70</v>
      </c>
      <c r="G798">
        <v>1</v>
      </c>
      <c r="H798">
        <v>2</v>
      </c>
      <c r="I798" t="s">
        <v>9832</v>
      </c>
      <c r="J798" t="s">
        <v>9901</v>
      </c>
      <c r="K798" t="s">
        <v>9901</v>
      </c>
      <c r="L798" t="s">
        <v>9903</v>
      </c>
      <c r="M798" t="s">
        <v>9900</v>
      </c>
      <c r="N798" t="s">
        <v>9913</v>
      </c>
      <c r="O798" s="24">
        <v>1</v>
      </c>
      <c r="P798" s="20" t="s">
        <v>9906</v>
      </c>
      <c r="Q798" s="20" t="s">
        <v>9905</v>
      </c>
      <c r="R798" s="29">
        <v>0</v>
      </c>
      <c r="Z798" s="33" t="s">
        <v>9893</v>
      </c>
      <c r="AE798" s="20" t="s">
        <v>9898</v>
      </c>
      <c r="AJ798" s="26" t="str">
        <f t="shared" si="28"/>
        <v xml:space="preserve">|BGCOLOR(#F5F5F5):Sky Priest|聖職者&amp;ref(Nation/Sacred.jpg,nolink,25x25,Sacred);|&amp;ref(Nation/C_Gold.jpg,nolink,25x25,Gold);70&amp;ref(Nation/C_Resource.jpg,nolink,25x25,Resource);1&amp;ref(Nation/C_Command.jpg,nolink,25x25,Commander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Leadership);5+|16&amp;ref(Nation/Forest-Survival.jpg,nolink,25x25,Forest Survival);|
|~|&gt;|&gt;|&gt;|&gt;|&gt;|BGCOLOR(#F5F5F5):レベル1の聖職者。風などの魔法を持ち占いや巡回も得意|
</v>
      </c>
    </row>
    <row r="799" spans="1:36" x14ac:dyDescent="0.15">
      <c r="A799" t="str">
        <f t="shared" si="27"/>
        <v>-</v>
      </c>
      <c r="B799" t="s">
        <v>2954</v>
      </c>
      <c r="C799" t="s">
        <v>9891</v>
      </c>
      <c r="D799" t="s">
        <v>9890</v>
      </c>
      <c r="E799" t="s">
        <v>9914</v>
      </c>
      <c r="F799">
        <v>125</v>
      </c>
      <c r="G799">
        <v>1</v>
      </c>
      <c r="H799">
        <v>2</v>
      </c>
      <c r="I799" t="s">
        <v>9843</v>
      </c>
      <c r="J799" t="s">
        <v>9901</v>
      </c>
      <c r="K799" t="s">
        <v>9901</v>
      </c>
      <c r="L799" t="s">
        <v>9903</v>
      </c>
      <c r="M799" t="s">
        <v>9900</v>
      </c>
      <c r="N799" t="s">
        <v>9915</v>
      </c>
      <c r="O799" s="24">
        <v>1</v>
      </c>
      <c r="P799" s="20">
        <v>10</v>
      </c>
      <c r="Q799" s="21">
        <v>20</v>
      </c>
      <c r="R799" s="29">
        <v>0</v>
      </c>
      <c r="Z799" s="33" t="s">
        <v>9893</v>
      </c>
      <c r="AE799" s="20" t="s">
        <v>9898</v>
      </c>
      <c r="AJ799" s="26" t="str">
        <f t="shared" si="28"/>
        <v xml:space="preserve">|BGCOLOR(#F5F5F5):Moon Priest|聖職者&amp;ref(Nation/Sacred.jpg,nolink,25x25,Sacred);|&amp;ref(Nation/C_Gold.jpg,nolink,25x25,Gold);125&amp;ref(Nation/C_Resource.jpg,nolink,25x25,Resource);1&amp;ref(Nation/C_Command.jpg,nolink,25x25,Commander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Leadership);20|16&amp;ref(Nation/Forest-Survival.jpg,nolink,25x25,Forest Survival);|
|~|&gt;|&gt;|&gt;|&gt;|&gt;|BGCOLOR(#F5F5F5):レベル2の聖職者。星の魔法技能も持つ|
</v>
      </c>
    </row>
    <row r="800" spans="1:36" x14ac:dyDescent="0.15">
      <c r="A800" t="str">
        <f t="shared" si="27"/>
        <v>-</v>
      </c>
      <c r="B800" t="s">
        <v>2954</v>
      </c>
      <c r="C800" t="s">
        <v>9891</v>
      </c>
      <c r="D800" t="s">
        <v>9890</v>
      </c>
      <c r="E800" t="s">
        <v>9916</v>
      </c>
      <c r="F800">
        <v>135</v>
      </c>
      <c r="G800">
        <v>1</v>
      </c>
      <c r="H800">
        <v>2</v>
      </c>
      <c r="I800" t="s">
        <v>9843</v>
      </c>
      <c r="J800" t="s">
        <v>9901</v>
      </c>
      <c r="K800" t="s">
        <v>9901</v>
      </c>
      <c r="L800" t="s">
        <v>9903</v>
      </c>
      <c r="M800" t="s">
        <v>9900</v>
      </c>
      <c r="N800" t="s">
        <v>9917</v>
      </c>
      <c r="O800" s="24">
        <v>2</v>
      </c>
      <c r="P800" s="20">
        <v>40</v>
      </c>
      <c r="Q800" s="21">
        <v>10</v>
      </c>
      <c r="R800" s="29">
        <v>0</v>
      </c>
      <c r="Z800" s="33" t="s">
        <v>9893</v>
      </c>
      <c r="AE800" s="20" t="s">
        <v>9898</v>
      </c>
      <c r="AJ800" s="26" t="str">
        <f t="shared" si="28"/>
        <v xml:space="preserve">|BGCOLOR(#F5F5F5):Sun Priest|聖職者&amp;ref(Nation/Sacred.jpg,nolink,25x25,Sacred);|&amp;ref(Nation/C_Gold.jpg,nolink,25x25,Gold);135&amp;ref(Nation/C_Resource.jpg,nolink,25x25,Resource);1&amp;ref(Nation/C_Command.jpg,nolink,25x25,Commander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Leadership);10|16&amp;ref(Nation/Forest-Survival.jpg,nolink,25x25,Forest Survival);|
|~|&gt;|&gt;|&gt;|&gt;|&gt;|BGCOLOR(#F5F5F5):レベル2の聖職者。火の魔法技能も持つ|
</v>
      </c>
    </row>
    <row r="801" spans="1:36" x14ac:dyDescent="0.15">
      <c r="A801" t="str">
        <f t="shared" si="27"/>
        <v>-</v>
      </c>
      <c r="B801" t="s">
        <v>2954</v>
      </c>
      <c r="C801" t="s">
        <v>9891</v>
      </c>
      <c r="D801" t="s">
        <v>9890</v>
      </c>
      <c r="E801" t="s">
        <v>9918</v>
      </c>
      <c r="F801">
        <v>125</v>
      </c>
      <c r="G801">
        <v>1</v>
      </c>
      <c r="H801">
        <v>2</v>
      </c>
      <c r="I801" t="s">
        <v>9843</v>
      </c>
      <c r="J801" t="s">
        <v>9901</v>
      </c>
      <c r="K801" t="s">
        <v>9901</v>
      </c>
      <c r="L801" t="s">
        <v>9903</v>
      </c>
      <c r="M801" t="s">
        <v>9900</v>
      </c>
      <c r="N801" t="s">
        <v>9919</v>
      </c>
      <c r="O801" s="24">
        <v>1</v>
      </c>
      <c r="P801" s="20">
        <v>10</v>
      </c>
      <c r="Q801" s="21">
        <v>10</v>
      </c>
      <c r="R801" s="29">
        <v>0</v>
      </c>
      <c r="Z801" s="33" t="s">
        <v>9893</v>
      </c>
      <c r="AE801" s="20" t="s">
        <v>9898</v>
      </c>
      <c r="AJ801" s="26" t="str">
        <f t="shared" si="28"/>
        <v xml:space="preserve">|BGCOLOR(#F5F5F5):Rain Priest|聖職者&amp;ref(Nation/Sacred.jpg,nolink,25x25,Sacred);|&amp;ref(Nation/C_Gold.jpg,nolink,25x25,Gold);125&amp;ref(Nation/C_Resource.jpg,nolink,25x25,Resource);1&amp;ref(Nation/C_Command.jpg,nolink,25x25,Commander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|~|&gt;|&gt;|&gt;|&gt;|&gt;|BGCOLOR(#F5F5F5):レベル2の聖職者。水の魔法技能も持つ|
</v>
      </c>
    </row>
    <row r="802" spans="1:36" x14ac:dyDescent="0.15">
      <c r="A802" t="str">
        <f t="shared" si="27"/>
        <v>-</v>
      </c>
      <c r="B802" t="s">
        <v>2954</v>
      </c>
      <c r="C802" t="s">
        <v>9891</v>
      </c>
      <c r="D802" t="s">
        <v>9890</v>
      </c>
      <c r="E802" t="s">
        <v>9920</v>
      </c>
      <c r="F802">
        <v>225</v>
      </c>
      <c r="G802">
        <v>1</v>
      </c>
      <c r="H802">
        <v>2</v>
      </c>
      <c r="I802" t="s">
        <v>9843</v>
      </c>
      <c r="J802" t="s">
        <v>9901</v>
      </c>
      <c r="K802" t="s">
        <v>9901</v>
      </c>
      <c r="L802" t="s">
        <v>9903</v>
      </c>
      <c r="M802" t="s">
        <v>9900</v>
      </c>
      <c r="N802" t="s">
        <v>9921</v>
      </c>
      <c r="O802" s="24">
        <v>2</v>
      </c>
      <c r="P802" s="20" t="s">
        <v>9922</v>
      </c>
      <c r="Q802" s="20" t="s">
        <v>9923</v>
      </c>
      <c r="R802" s="29">
        <v>0</v>
      </c>
      <c r="Z802" s="33" t="s">
        <v>9924</v>
      </c>
      <c r="AB802" s="21" t="s">
        <v>9925</v>
      </c>
      <c r="AE802" s="20" t="s">
        <v>9898</v>
      </c>
      <c r="AJ802" s="26" t="str">
        <f t="shared" si="28"/>
        <v xml:space="preserve">|BGCOLOR(#F5F5F5):High Priest of the Sky|聖職者&amp;ref(Nation/Sacred.jpg,nolink,25x25,Sacred);|&amp;ref(Nation/C_Gold.jpg,nolink,25x25,Gold);225&amp;ref(Nation/C_Resource.jpg,nolink,25x25,Resource);1&amp;ref(Nation/C_Command.jpg,nolink,25x25,Commander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Leadership);15+|14&amp;ref(Nation/Flying.jpg,nolink,25x25,Flying);&amp;ref(Nation/Forest-Survival.jpg,nolink,25x25,Forest Survival);|
|~|&gt;|&gt;|&gt;|&gt;|&gt;|BGCOLOR(#F5F5F5):レベル3の聖職者。風などの魔法を持ち飛行もできる|
</v>
      </c>
    </row>
    <row r="803" spans="1:36" x14ac:dyDescent="0.15">
      <c r="A803" t="str">
        <f t="shared" si="27"/>
        <v>-</v>
      </c>
      <c r="B803" t="s">
        <v>2954</v>
      </c>
      <c r="C803" t="s">
        <v>9891</v>
      </c>
      <c r="D803" t="s">
        <v>9890</v>
      </c>
      <c r="E803" t="s">
        <v>9926</v>
      </c>
      <c r="F803">
        <v>210</v>
      </c>
      <c r="G803">
        <v>5</v>
      </c>
      <c r="H803">
        <v>2</v>
      </c>
      <c r="I803" t="s">
        <v>9843</v>
      </c>
      <c r="J803" t="s">
        <v>9901</v>
      </c>
      <c r="K803" t="s">
        <v>9901</v>
      </c>
      <c r="L803" t="s">
        <v>9903</v>
      </c>
      <c r="M803" t="s">
        <v>9900</v>
      </c>
      <c r="N803" t="s">
        <v>9927</v>
      </c>
      <c r="O803" s="24">
        <v>4</v>
      </c>
      <c r="P803" s="20" t="s">
        <v>9928</v>
      </c>
      <c r="Q803" s="20" t="s">
        <v>9906</v>
      </c>
      <c r="R803" s="29">
        <v>0</v>
      </c>
      <c r="T803" s="21">
        <v>1</v>
      </c>
      <c r="Z803" s="33" t="s">
        <v>9893</v>
      </c>
      <c r="AE803" s="20" t="s">
        <v>9898</v>
      </c>
      <c r="AJ803" s="26" t="str">
        <f t="shared" si="28"/>
        <v xml:space="preserve">|BGCOLOR(#F5F5F5):Priest King|聖職者&amp;ref(Nation/Sacred.jpg,nolink,25x25,Sacred);|&amp;ref(Nation/C_Gold.jpg,nolink,25x25,Gold);210&amp;ref(Nation/C_Resource.jpg,nolink,25x25,Resource);5&amp;ref(Nation/C_Command.jpg,nolink,25x25,Commander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Needed);|&amp;ref(Nation/Squad.jpg,nolink,25x25,Squad);4&amp;ref(Nation/LivingLead.jpg,nolink,25x25,Leadership);120+&amp;ref(Nation/MagicLead.jpg,nolink,25x25,Magic Leadership);10+&amp;ref(Item/Taskmaster.jpg,nolink,25x25,Taskmaster (+1));|16&amp;ref(Nation/Forest-Survival.jpg,nolink,25x25,Forest Survival);|
|~|&gt;|&gt;|&gt;|&gt;|&gt;|BGCOLOR(#F5F5F5):レベル3の聖職者。緑などの魔法を持ち上位指揮官も兼任|
</v>
      </c>
    </row>
    <row r="804" spans="1:36" x14ac:dyDescent="0.15">
      <c r="A804" t="str">
        <f t="shared" si="27"/>
        <v>MA Mictlan 指揮官 E</v>
      </c>
      <c r="B804" t="s">
        <v>2954</v>
      </c>
      <c r="C804" t="s">
        <v>9891</v>
      </c>
      <c r="D804" t="s">
        <v>9890</v>
      </c>
      <c r="E804" t="s">
        <v>9929</v>
      </c>
      <c r="F804">
        <v>300</v>
      </c>
      <c r="G804">
        <v>1</v>
      </c>
      <c r="H804">
        <v>4</v>
      </c>
      <c r="I804" t="s">
        <v>9843</v>
      </c>
      <c r="J804" t="s">
        <v>9901</v>
      </c>
      <c r="K804" t="s">
        <v>9901</v>
      </c>
      <c r="L804" t="s">
        <v>9903</v>
      </c>
      <c r="M804" t="s">
        <v>9900</v>
      </c>
      <c r="N804" t="s">
        <v>9934</v>
      </c>
      <c r="O804" s="24">
        <v>3</v>
      </c>
      <c r="P804" s="20">
        <v>80</v>
      </c>
      <c r="Q804" s="20" t="s">
        <v>9930</v>
      </c>
      <c r="R804" s="29">
        <v>0</v>
      </c>
      <c r="S804" s="24">
        <v>1</v>
      </c>
      <c r="Z804" s="33" t="s">
        <v>9931</v>
      </c>
      <c r="AB804" s="21" t="s">
        <v>9925</v>
      </c>
      <c r="AE804" s="20" t="s">
        <v>9932</v>
      </c>
      <c r="AG804" s="21" t="s">
        <v>9933</v>
      </c>
      <c r="AJ804" s="26" t="str">
        <f t="shared" si="28"/>
        <v xml:space="preserve">|BGCOLOR(#F5F5F5):Couatl|聖職者&amp;ref(Nation/Sacred.jpg,nolink,25x25,Sacred);|&amp;ref(Nation/C_Gold.jpg,nolink,25x25,Gold);300&amp;ref(Nation/C_Resource.jpg,nolink,25x25,Resource);1&amp;ref(Nation/C_Command.jpg,nolink,25x25,Commander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Leadership);85+&amp;ref(Item/Inspirational.jpg,nolink,25x25,Inspirational (+1));|28&amp;ref(Nation/Flying.jpg,nolink,25x25,Flying);&amp;ref(Nation/Forest-Survival.jpg,nolink,25x25,Forest Survival);&amp;ref(Nation/Swamp-Survival.jpg,nolink,25x25,Swamp Survival);&amp;ref(Nation/Swimming.jpg,nolink,25x25,Swimming);|
|~|&gt;|&gt;|&gt;|&gt;|&gt;|BGCOLOR(#F5F5F5):レベル2の聖職者。召喚できるものとは少し魔力が異なる|
</v>
      </c>
    </row>
    <row r="805" spans="1:36" x14ac:dyDescent="0.15">
      <c r="A805" t="str">
        <f t="shared" si="27"/>
        <v>MA Mictlan 兵士 S</v>
      </c>
      <c r="B805" t="s">
        <v>2954</v>
      </c>
      <c r="C805" t="s">
        <v>9891</v>
      </c>
      <c r="D805" t="s">
        <v>9944</v>
      </c>
      <c r="E805" t="s">
        <v>9935</v>
      </c>
      <c r="F805">
        <v>9</v>
      </c>
      <c r="G805">
        <v>2</v>
      </c>
      <c r="H805">
        <v>7</v>
      </c>
      <c r="I805" t="s">
        <v>4325</v>
      </c>
      <c r="L805" t="s">
        <v>3155</v>
      </c>
      <c r="N805" t="s">
        <v>5539</v>
      </c>
      <c r="P805" s="20">
        <v>1</v>
      </c>
      <c r="Z805" s="33" t="s">
        <v>9924</v>
      </c>
      <c r="AE805" s="20" t="s">
        <v>9898</v>
      </c>
      <c r="AJ805" s="26" t="str">
        <f t="shared" si="28"/>
        <v xml:space="preserve">|BGCOLOR(#F5F5F5):Warrior|射手|&amp;ref(Nation/C_Gold.jpg,nolink,25x25,Gold);9&amp;ref(Nation/C_Resource.jpg,nolink,25x25,Resource);2&amp;ref(Nation/C_Recruitment.jpg,nolink,25x25,Recruitment Point);7|&amp;ref(Nation/R_Fort.jpg,nolink,25x25,Land Fortress);||&amp;ref(Nation/LivingLead.jpg,nolink,25x25,Living);|14&amp;ref(Nation/Forest-Survival.jpg,nolink,25x25,Forest Survival);|
|~|&gt;|&gt;|&gt;|&gt;|&gt;|BGCOLOR(#F5F5F5):槍、投石器、皮盾を持つ射撃部隊。盾を持つ点は優秀|
</v>
      </c>
    </row>
    <row r="806" spans="1:36" x14ac:dyDescent="0.15">
      <c r="A806" t="str">
        <f t="shared" si="27"/>
        <v>-</v>
      </c>
      <c r="B806" t="s">
        <v>2954</v>
      </c>
      <c r="C806" t="s">
        <v>9891</v>
      </c>
      <c r="D806" t="s">
        <v>9944</v>
      </c>
      <c r="E806" t="s">
        <v>9935</v>
      </c>
      <c r="F806">
        <v>9</v>
      </c>
      <c r="G806">
        <v>8</v>
      </c>
      <c r="H806">
        <v>7</v>
      </c>
      <c r="I806" t="s">
        <v>4325</v>
      </c>
      <c r="L806" t="s">
        <v>3155</v>
      </c>
      <c r="N806" t="s">
        <v>5540</v>
      </c>
      <c r="P806" s="20">
        <v>1</v>
      </c>
      <c r="Z806" s="33" t="s">
        <v>9938</v>
      </c>
      <c r="AE806" s="20" t="s">
        <v>9939</v>
      </c>
      <c r="AJ806" s="26" t="str">
        <f t="shared" si="28"/>
        <v xml:space="preserve">|BGCOLOR(#F5F5F5):Warrior|射手|&amp;ref(Nation/C_Gold.jpg,nolink,25x25,Gold);9&amp;ref(Nation/C_Resource.jpg,nolink,25x25,Resource);8&amp;ref(Nation/C_Recruitment.jpg,nolink,25x25,Recruitment Point);7|&amp;ref(Nation/R_Fort.jpg,nolink,25x25,Land Fortress);||&amp;ref(Nation/LivingLead.jpg,nolink,25x25,Living);|12&amp;ref(Nation/Forest-Survival.jpg,nolink,25x25,Forest Survival);|
|~|&gt;|&gt;|&gt;|&gt;|&gt;|BGCOLOR(#F5F5F5):槍、投石器、皮盾を持つ射撃部隊。こちらは最低限の防具を着用|
</v>
      </c>
    </row>
    <row r="807" spans="1:36" x14ac:dyDescent="0.15">
      <c r="A807" t="str">
        <f t="shared" si="27"/>
        <v>-</v>
      </c>
      <c r="B807" t="s">
        <v>2954</v>
      </c>
      <c r="C807" t="s">
        <v>9891</v>
      </c>
      <c r="D807" t="s">
        <v>9944</v>
      </c>
      <c r="E807" t="s">
        <v>9935</v>
      </c>
      <c r="F807">
        <v>9</v>
      </c>
      <c r="G807">
        <v>10</v>
      </c>
      <c r="H807">
        <v>7</v>
      </c>
      <c r="I807" t="s">
        <v>4325</v>
      </c>
      <c r="L807" t="s">
        <v>3158</v>
      </c>
      <c r="N807" t="s">
        <v>5542</v>
      </c>
      <c r="P807" s="20">
        <v>1</v>
      </c>
      <c r="Z807" s="33" t="s">
        <v>9938</v>
      </c>
      <c r="AE807" s="20" t="s">
        <v>9898</v>
      </c>
      <c r="AJ807" s="26" t="str">
        <f t="shared" si="28"/>
        <v xml:space="preserve">|BGCOLOR(#F5F5F5):Warrior|歩兵|&amp;ref(Nation/C_Gold.jpg,nolink,25x25,Gold);9&amp;ref(Nation/C_Resource.jpg,nolink,25x25,Resource);10&amp;ref(Nation/C_Recruitment.jpg,nolink,25x25,Recruitment Point);7|&amp;ref(Nation/R_Fort.jpg,nolink,25x25,Land Fortress);||&amp;ref(Nation/LivingLead.jpg,nolink,25x25,Living);|12&amp;ref(Nation/Forest-Survival.jpg,nolink,25x25,Forest Survival);|
|~|&gt;|&gt;|&gt;|&gt;|&gt;|BGCOLOR(#F5F5F5):槍、投槍、皮盾を持つ歩兵。安価なわりに士気や技能は標準的|
</v>
      </c>
    </row>
    <row r="808" spans="1:36" x14ac:dyDescent="0.15">
      <c r="A808" t="str">
        <f t="shared" si="27"/>
        <v>-</v>
      </c>
      <c r="B808" t="s">
        <v>2954</v>
      </c>
      <c r="C808" t="s">
        <v>9891</v>
      </c>
      <c r="D808" t="s">
        <v>9944</v>
      </c>
      <c r="E808" t="s">
        <v>9935</v>
      </c>
      <c r="F808">
        <v>9</v>
      </c>
      <c r="G808">
        <v>13</v>
      </c>
      <c r="H808">
        <v>7</v>
      </c>
      <c r="I808" t="s">
        <v>4325</v>
      </c>
      <c r="L808" t="s">
        <v>3158</v>
      </c>
      <c r="N808" t="s">
        <v>5543</v>
      </c>
      <c r="P808" s="20">
        <v>1</v>
      </c>
      <c r="Z808" s="33" t="s">
        <v>9897</v>
      </c>
      <c r="AE808" s="20" t="s">
        <v>9898</v>
      </c>
      <c r="AJ808" s="26" t="str">
        <f t="shared" si="28"/>
        <v xml:space="preserve">|BGCOLOR(#F5F5F5):Warrior|歩兵|&amp;ref(Nation/C_Gold.jpg,nolink,25x25,Gold);9&amp;ref(Nation/C_Resource.jpg,nolink,25x25,Resource);13&amp;ref(Nation/C_Recruitment.jpg,nolink,25x25,Recruitment Point);7|&amp;ref(Nation/R_Fort.jpg,nolink,25x25,Land Fortress);||&amp;ref(Nation/LivingLead.jpg,nolink,25x25,Living);|10&amp;ref(Nation/Forest-Survival.jpg,nolink,25x25,Forest Survival);|
|~|&gt;|&gt;|&gt;|&gt;|&gt;|BGCOLOR(#F5F5F5):鈍器、投槍、皮盾を持つ歩兵。下位に比べ防具も強化|
</v>
      </c>
    </row>
    <row r="809" spans="1:36" x14ac:dyDescent="0.15">
      <c r="A809" t="str">
        <f t="shared" si="27"/>
        <v>-</v>
      </c>
      <c r="B809" t="s">
        <v>2954</v>
      </c>
      <c r="C809" t="s">
        <v>9891</v>
      </c>
      <c r="D809" t="s">
        <v>9944</v>
      </c>
      <c r="E809" t="s">
        <v>9936</v>
      </c>
      <c r="F809">
        <v>18</v>
      </c>
      <c r="G809">
        <v>13</v>
      </c>
      <c r="H809">
        <v>21</v>
      </c>
      <c r="I809" t="s">
        <v>4325</v>
      </c>
      <c r="L809" t="s">
        <v>4839</v>
      </c>
      <c r="N809" t="s">
        <v>5546</v>
      </c>
      <c r="P809" s="20">
        <v>1</v>
      </c>
      <c r="Z809" s="33" t="s">
        <v>9897</v>
      </c>
      <c r="AE809" s="20" t="s">
        <v>9898</v>
      </c>
      <c r="AJ809" s="26" t="str">
        <f t="shared" si="28"/>
        <v xml:space="preserve">|BGCOLOR(#F5F5F5):Feathered Warrior|旗手|&amp;ref(Nation/C_Gold.jpg,nolink,25x25,Gold);18&amp;ref(Nation/C_Resource.jpg,nolink,25x25,Resource);13&amp;ref(Nation/C_Recruitment.jpg,nolink,25x25,Recruitment Point);21|&amp;ref(Nation/R_Fort.jpg,nolink,25x25,Land Fortress);||&amp;ref(Nation/LivingLead.jpg,nolink,25x25,Living);|10&amp;ref(Nation/Forest-Survival.jpg,nolink,25x25,Forest Survival);|
|~|&gt;|&gt;|&gt;|&gt;|&gt;|BGCOLOR(#F5F5F5):所属部隊の士気を高める。割高だが戦力にもなる|
</v>
      </c>
    </row>
    <row r="810" spans="1:36" x14ac:dyDescent="0.15">
      <c r="A810" t="str">
        <f t="shared" si="27"/>
        <v>-</v>
      </c>
      <c r="B810" t="s">
        <v>2954</v>
      </c>
      <c r="C810" t="s">
        <v>9891</v>
      </c>
      <c r="D810" t="s">
        <v>9944</v>
      </c>
      <c r="E810" t="s">
        <v>9937</v>
      </c>
      <c r="F810">
        <v>12</v>
      </c>
      <c r="G810">
        <v>14</v>
      </c>
      <c r="H810">
        <v>14</v>
      </c>
      <c r="I810" t="s">
        <v>4325</v>
      </c>
      <c r="L810" t="s">
        <v>3158</v>
      </c>
      <c r="N810" t="s">
        <v>5550</v>
      </c>
      <c r="P810" s="20">
        <v>1</v>
      </c>
      <c r="Z810" s="33" t="s">
        <v>9897</v>
      </c>
      <c r="AE810" s="20" t="s">
        <v>9898</v>
      </c>
      <c r="AJ810" s="26" t="str">
        <f t="shared" si="28"/>
        <v xml:space="preserve">|BGCOLOR(#F5F5F5):Moon Warrior|歩兵|&amp;ref(Nation/C_Gold.jpg,nolink,25x25,Gold);12&amp;ref(Nation/C_Resource.jpg,nolink,25x25,Resource);14&amp;ref(Nation/C_Recruitment.jpg,nolink,25x25,Recruitment Point);14|&amp;ref(Nation/R_Fort.jpg,nolink,25x25,Land Fortress);||&amp;ref(Nation/LivingLead.jpg,nolink,25x25,Living);|10&amp;ref(Nation/Forest-Survival.jpg,nolink,25x25,Forest Survival);|
|~|&gt;|&gt;|&gt;|&gt;|&gt;|BGCOLOR(#F5F5F5):刃付き鈍器を持つ歩兵。両手武器のため一撃が重い。暗視持ち|
</v>
      </c>
    </row>
    <row r="811" spans="1:36" x14ac:dyDescent="0.15">
      <c r="A811" t="str">
        <f t="shared" si="27"/>
        <v>-</v>
      </c>
      <c r="B811" t="s">
        <v>2954</v>
      </c>
      <c r="C811" t="s">
        <v>9891</v>
      </c>
      <c r="D811" t="s">
        <v>9944</v>
      </c>
      <c r="E811" t="s">
        <v>9940</v>
      </c>
      <c r="F811">
        <v>15</v>
      </c>
      <c r="G811">
        <v>3</v>
      </c>
      <c r="H811">
        <v>14</v>
      </c>
      <c r="I811" t="s">
        <v>4325</v>
      </c>
      <c r="K811" t="s">
        <v>9899</v>
      </c>
      <c r="L811" t="s">
        <v>3158</v>
      </c>
      <c r="M811" t="s">
        <v>9899</v>
      </c>
      <c r="N811" t="s">
        <v>5552</v>
      </c>
      <c r="P811" s="20">
        <v>1</v>
      </c>
      <c r="Z811" s="33" t="s">
        <v>9924</v>
      </c>
      <c r="AE811" s="20" t="s">
        <v>9898</v>
      </c>
      <c r="AJ811" s="26" t="str">
        <f t="shared" si="28"/>
        <v xml:space="preserve">|BGCOLOR(#F5F5F5):Eagle Warrior|歩兵&amp;ref(Nation/Sacred.jpg,nolink,25x25,Sacred);|&amp;ref(Nation/C_Gold.jpg,nolink,25x25,Gold);15&amp;ref(Nation/C_Resource.jpg,nolink,25x25,Resource);3&amp;ref(Nation/C_Recruitment.jpg,nolink,25x25,Recruitment Point);14|&amp;ref(Nation/R_Fort.jpg,nolink,25x25,Land Fortress);|&amp;ref(Spell/P_Holy.jpg,nolink,25x25,Temple Needed);|&amp;ref(Nation/LivingLead.jpg,nolink,25x25,Living);|14&amp;ref(Nation/Forest-Survival.jpg,nolink,25x25,Forest Survival);|
|~|&gt;|&gt;|&gt;|&gt;|&gt;|BGCOLOR(#F5F5F5):軽突撃槍と短剣を持つ軽歩兵。祝福を受けると飛行能力を得る|
</v>
      </c>
    </row>
    <row r="812" spans="1:36" x14ac:dyDescent="0.15">
      <c r="A812" t="str">
        <f t="shared" si="27"/>
        <v>-</v>
      </c>
      <c r="B812" t="s">
        <v>2954</v>
      </c>
      <c r="C812" t="s">
        <v>9891</v>
      </c>
      <c r="D812" t="s">
        <v>9944</v>
      </c>
      <c r="E812" t="s">
        <v>9941</v>
      </c>
      <c r="F812">
        <v>18</v>
      </c>
      <c r="G812">
        <v>15</v>
      </c>
      <c r="H812">
        <v>18</v>
      </c>
      <c r="I812" t="s">
        <v>4326</v>
      </c>
      <c r="K812" t="s">
        <v>9899</v>
      </c>
      <c r="L812" t="s">
        <v>3158</v>
      </c>
      <c r="M812" t="s">
        <v>9899</v>
      </c>
      <c r="N812" t="s">
        <v>5554</v>
      </c>
      <c r="P812" s="20">
        <v>1</v>
      </c>
      <c r="Z812" s="33" t="s">
        <v>9942</v>
      </c>
      <c r="AE812" s="20" t="s">
        <v>9898</v>
      </c>
      <c r="AJ812" s="26" t="str">
        <f t="shared" si="28"/>
        <v xml:space="preserve">|BGCOLOR(#F5F5F5):Sun Warrior|歩兵&amp;ref(Nation/Sacred.jpg,nolink,25x25,Sacred);|&amp;ref(Nation/C_Gold.jpg,nolink,25x25,Gold);18&amp;ref(Nation/C_Resource.jpg,nolink,25x25,Resource);15&amp;ref(Nation/C_Recruitment.jpg,nolink,25x25,Recruitment Point);18|&amp;ref(Nation/R_Capital.jpg,nolink,25x25,National Capital);|&amp;ref(Spell/P_Holy.jpg,nolink,25x25,Temple Needed);|&amp;ref(Nation/LivingLead.jpg,nolink,25x25,Living);|8&amp;ref(Nation/Forest-Survival.jpg,nolink,25x25,Forest Survival);|
|~|&gt;|&gt;|&gt;|&gt;|&gt;|BGCOLOR(#F5F5F5):斧、投槍、皮盾を持つ歩兵。若干の火炎耐性を備える|
</v>
      </c>
    </row>
    <row r="813" spans="1:36" x14ac:dyDescent="0.15">
      <c r="A813" t="str">
        <f t="shared" si="27"/>
        <v>-</v>
      </c>
      <c r="B813" t="s">
        <v>2954</v>
      </c>
      <c r="C813" t="s">
        <v>9891</v>
      </c>
      <c r="D813" t="s">
        <v>9944</v>
      </c>
      <c r="E813" t="s">
        <v>9943</v>
      </c>
      <c r="F813">
        <v>26</v>
      </c>
      <c r="G813">
        <v>4</v>
      </c>
      <c r="H813">
        <v>31</v>
      </c>
      <c r="I813" t="s">
        <v>4326</v>
      </c>
      <c r="K813" t="s">
        <v>9899</v>
      </c>
      <c r="L813" t="s">
        <v>3158</v>
      </c>
      <c r="M813" t="s">
        <v>9899</v>
      </c>
      <c r="N813" t="s">
        <v>5549</v>
      </c>
      <c r="P813" s="20">
        <v>1</v>
      </c>
      <c r="Z813" s="33" t="s">
        <v>9924</v>
      </c>
      <c r="AE813" s="20" t="s">
        <v>9898</v>
      </c>
      <c r="AJ813" s="26" t="str">
        <f t="shared" si="28"/>
        <v xml:space="preserve">|BGCOLOR(#F5F5F5):Jaguar Warrior|歩兵&amp;ref(Nation/Sacred.jpg,nolink,25x25,Sacred);|&amp;ref(Nation/C_Gold.jpg,nolink,25x25,Gold);26&amp;ref(Nation/C_Resource.jpg,nolink,25x25,Resource);4&amp;ref(Nation/C_Recruitment.jpg,nolink,25x25,Recruitment Point);31|&amp;ref(Nation/R_Capital.jpg,nolink,25x25,National Capital);|&amp;ref(Spell/P_Holy.jpg,nolink,25x25,Temple Needed);|&amp;ref(Nation/LivingLead.jpg,nolink,25x25,Living);|14&amp;ref(Nation/Forest-Survival.jpg,nolink,25x25,Forest Survival);|
|~|&gt;|&gt;|&gt;|&gt;|&gt;|BGCOLOR(#F5F5F5):刃付き鈍器を持つ軽歩兵。倒されると半獣と化し戦い続ける|
</v>
      </c>
    </row>
    <row r="814" spans="1:36" x14ac:dyDescent="0.15">
      <c r="A814" t="str">
        <f t="shared" si="27"/>
        <v>MA Mictlan 兵士 E</v>
      </c>
      <c r="B814" t="s">
        <v>2954</v>
      </c>
      <c r="C814" t="s">
        <v>2907</v>
      </c>
      <c r="D814" t="s">
        <v>3153</v>
      </c>
      <c r="E814" t="s">
        <v>6276</v>
      </c>
      <c r="F814">
        <v>2</v>
      </c>
      <c r="G814">
        <v>2</v>
      </c>
      <c r="H814">
        <v>2</v>
      </c>
      <c r="I814" t="s">
        <v>6277</v>
      </c>
      <c r="L814" t="s">
        <v>3158</v>
      </c>
      <c r="N814" t="s">
        <v>6285</v>
      </c>
      <c r="P814" s="20">
        <v>1</v>
      </c>
      <c r="Z814" s="33">
        <v>10</v>
      </c>
      <c r="AJ814" s="26" t="str">
        <f t="shared" si="28"/>
        <v xml:space="preserve">|BGCOLOR(#F5F5F5):Slave|歩兵|&amp;ref(Nation/C_Gold.jpg,nolink,25x25,Gold);2&amp;ref(Nation/C_Resource.jpg,nolink,25x25,Resource);2&amp;ref(Nation/C_Recruitment.jpg,nolink,25x25,Recruitment Point);2|&amp;ref(Nation/Taskmaster.jpg,nolink,25x25,Capture Slaves (Free));||&amp;ref(Nation/LivingLead.jpg,nolink,25x25,Living);|10|
|~|&gt;|&gt;|&gt;|&gt;|&gt;|BGCOLOR(#F5F5F5):槍だけ持った奴隷。非常に弱いが遠慮なく使い捨てられる|
</v>
      </c>
    </row>
    <row r="815" spans="1:36" x14ac:dyDescent="0.15">
      <c r="A815" t="str">
        <f t="shared" si="27"/>
        <v>MA T'ien Ch'i 指揮官 S</v>
      </c>
      <c r="B815" t="s">
        <v>2954</v>
      </c>
      <c r="C815" t="s">
        <v>10085</v>
      </c>
      <c r="D815" t="s">
        <v>10016</v>
      </c>
      <c r="E815" t="s">
        <v>10010</v>
      </c>
      <c r="F815">
        <v>25</v>
      </c>
      <c r="G815">
        <v>4</v>
      </c>
      <c r="H815">
        <v>1</v>
      </c>
      <c r="I815" t="s">
        <v>10011</v>
      </c>
      <c r="L815" t="s">
        <v>10012</v>
      </c>
      <c r="N815" t="s">
        <v>10018</v>
      </c>
      <c r="O815" s="24">
        <v>0</v>
      </c>
      <c r="P815" s="20">
        <v>0</v>
      </c>
      <c r="Q815" s="21">
        <v>0</v>
      </c>
      <c r="R815" s="29">
        <v>0</v>
      </c>
      <c r="Z815" s="33" t="s">
        <v>10013</v>
      </c>
      <c r="AA815" s="21">
        <v>50</v>
      </c>
      <c r="AE815" s="20" t="s">
        <v>10014</v>
      </c>
      <c r="AJ815" s="26" t="str">
        <f t="shared" si="28"/>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816" spans="1:36" x14ac:dyDescent="0.15">
      <c r="A816" t="str">
        <f t="shared" si="27"/>
        <v>-</v>
      </c>
      <c r="B816" t="s">
        <v>2954</v>
      </c>
      <c r="C816" t="s">
        <v>10085</v>
      </c>
      <c r="D816" t="s">
        <v>10016</v>
      </c>
      <c r="E816" t="s">
        <v>10015</v>
      </c>
      <c r="F816">
        <v>80</v>
      </c>
      <c r="G816">
        <v>41</v>
      </c>
      <c r="H816">
        <v>1</v>
      </c>
      <c r="I816" t="s">
        <v>10011</v>
      </c>
      <c r="L816" t="s">
        <v>10016</v>
      </c>
      <c r="N816" t="s">
        <v>10019</v>
      </c>
      <c r="O816" s="24">
        <v>3</v>
      </c>
      <c r="P816" s="20">
        <v>80</v>
      </c>
      <c r="Q816" s="21">
        <v>0</v>
      </c>
      <c r="R816" s="29">
        <v>0</v>
      </c>
      <c r="Z816" s="33" t="s">
        <v>10013</v>
      </c>
      <c r="AJ816" s="26" t="str">
        <f t="shared" si="28"/>
        <v xml:space="preserve">|BGCOLOR(#F5F5F5):General|指揮官|&amp;ref(Nation/C_Gold.jpg,nolink,25x25,Gold);80&amp;ref(Nation/C_Resource.jpg,nolink,25x25,Resource);41&amp;ref(Nation/C_Command.jpg,nolink,25x25,Commander Point);1|&amp;ref(Nation/R_Fort.jpg,nolink,25x25,Land Fortress);||&amp;ref(Nation/Squad.jpg,nolink,25x25,Squad);3&amp;ref(Nation/LivingLead.jpg,nolink,25x25,Leadership);80|16|
|~|&gt;|&gt;|&gt;|&gt;|&gt;|BGCOLOR(#F5F5F5):標準的な指揮官。騎乗しているが行軍はあまり早くない|
</v>
      </c>
    </row>
    <row r="817" spans="1:36" x14ac:dyDescent="0.15">
      <c r="A817" t="str">
        <f t="shared" si="27"/>
        <v>-</v>
      </c>
      <c r="B817" t="s">
        <v>2954</v>
      </c>
      <c r="C817" t="s">
        <v>10085</v>
      </c>
      <c r="D817" t="s">
        <v>10016</v>
      </c>
      <c r="E817" t="s">
        <v>10017</v>
      </c>
      <c r="F817">
        <v>35</v>
      </c>
      <c r="G817">
        <v>5</v>
      </c>
      <c r="H817">
        <v>1</v>
      </c>
      <c r="I817" t="s">
        <v>10011</v>
      </c>
      <c r="L817" t="s">
        <v>10016</v>
      </c>
      <c r="N817" t="s">
        <v>10020</v>
      </c>
      <c r="O817" s="24">
        <v>2</v>
      </c>
      <c r="P817" s="20">
        <v>40</v>
      </c>
      <c r="Q817" s="21">
        <v>0</v>
      </c>
      <c r="R817" s="29">
        <v>0</v>
      </c>
      <c r="Z817" s="33" t="s">
        <v>10013</v>
      </c>
      <c r="AJ817" s="26" t="str">
        <f t="shared" si="28"/>
        <v xml:space="preserve">|BGCOLOR(#F5F5F5):Eunuch|指揮官|&amp;ref(Nation/C_Gold.jpg,nolink,25x25,Gold);35&amp;ref(Nation/C_Resource.jpg,nolink,25x25,Resource);5&amp;ref(Nation/C_Command.jpg,nolink,25x25,Commander Point);1|&amp;ref(Nation/R_Fort.jpg,nolink,25x25,Land Fortress);||&amp;ref(Nation/Squad.jpg,nolink,25x25,Squad);2&amp;ref(Nation/LivingLead.jpg,nolink,25x25,Leadership);40|16|
|~|&gt;|&gt;|&gt;|&gt;|&gt;|BGCOLOR(#F5F5F5):補助的な指揮官。徴税や守備隊自動編成などの雑務が得意|
</v>
      </c>
    </row>
    <row r="818" spans="1:36" x14ac:dyDescent="0.15">
      <c r="A818" t="str">
        <f t="shared" si="27"/>
        <v>-</v>
      </c>
      <c r="B818" t="s">
        <v>2954</v>
      </c>
      <c r="C818" t="s">
        <v>10085</v>
      </c>
      <c r="D818" t="s">
        <v>10016</v>
      </c>
      <c r="E818" t="s">
        <v>10021</v>
      </c>
      <c r="F818">
        <v>70</v>
      </c>
      <c r="G818">
        <v>1</v>
      </c>
      <c r="H818">
        <v>2</v>
      </c>
      <c r="I818" t="s">
        <v>10011</v>
      </c>
      <c r="L818" t="s">
        <v>10022</v>
      </c>
      <c r="N818" t="s">
        <v>10023</v>
      </c>
      <c r="O818" s="24">
        <v>0</v>
      </c>
      <c r="P818" s="20">
        <v>0</v>
      </c>
      <c r="Q818" s="20">
        <v>0</v>
      </c>
      <c r="R818" s="29">
        <v>0</v>
      </c>
      <c r="Z818" s="33" t="s">
        <v>10013</v>
      </c>
      <c r="AA818" s="21">
        <v>70</v>
      </c>
      <c r="AJ818" s="26" t="str">
        <f t="shared" si="28"/>
        <v xml:space="preserve">|BGCOLOR(#F5F5F5):Imperial Consort|密偵|&amp;ref(Nation/C_Gold.jpg,nolink,25x25,Gold);70&amp;ref(Nation/C_Resource.jpg,nolink,25x25,Resource);1&amp;ref(Nation/C_Command.jpg,nolink,25x25,Commander Point);2|&amp;ref(Nation/R_Fort.jpg,nolink,25x25,Land Fortress);|||16&amp;ref(Nation/Stealthy.jpg,nolink,25x25,Stealthy (70));|
|~|&gt;|&gt;|&gt;|&gt;|&gt;|BGCOLOR(#F5F5F5):隠れるのが上手い密偵。斥候より多くの情報を得る|
</v>
      </c>
    </row>
    <row r="819" spans="1:36" x14ac:dyDescent="0.15">
      <c r="A819" t="str">
        <f t="shared" si="27"/>
        <v>-</v>
      </c>
      <c r="B819" t="s">
        <v>2954</v>
      </c>
      <c r="C819" t="s">
        <v>10085</v>
      </c>
      <c r="D819" t="s">
        <v>10016</v>
      </c>
      <c r="E819" t="s">
        <v>10024</v>
      </c>
      <c r="F819">
        <v>45</v>
      </c>
      <c r="G819">
        <v>3</v>
      </c>
      <c r="H819">
        <v>1</v>
      </c>
      <c r="I819" t="s">
        <v>10011</v>
      </c>
      <c r="K819" t="s">
        <v>10025</v>
      </c>
      <c r="L819" t="s">
        <v>10027</v>
      </c>
      <c r="M819" t="s">
        <v>10026</v>
      </c>
      <c r="N819" t="s">
        <v>10028</v>
      </c>
      <c r="O819" s="24">
        <v>1</v>
      </c>
      <c r="P819" s="20">
        <v>10</v>
      </c>
      <c r="Q819" s="20">
        <v>0</v>
      </c>
      <c r="R819" s="29">
        <v>0</v>
      </c>
      <c r="Z819" s="33" t="s">
        <v>10013</v>
      </c>
      <c r="AJ819" s="26" t="str">
        <f t="shared" si="28"/>
        <v xml:space="preserve">|BGCOLOR(#F5F5F5):Ceremonial Master|聖職者&amp;ref(Nation/Sacred.jpg,nolink,25x25,Sacred);|&amp;ref(Nation/C_Gold.jpg,nolink,25x25,Gold);45&amp;ref(Nation/C_Resource.jpg,nolink,25x25,Resource);3&amp;ref(Nation/C_Command.jpg,nolink,25x25,Commander Point);1|&amp;ref(Nation/R_Fort.jpg,nolink,25x25,Land Fortress);|&amp;ref(Spell/P_Holy.jpg,nolink,25x25,Temple Needed);|&amp;ref(Nation/Squad.jpg,nolink,25x25,Squad);1&amp;ref(Nation/LivingLead.jpg,nolink,25x25,Leadership);10|16|
|~|&gt;|&gt;|&gt;|&gt;|&gt;|BGCOLOR(#F5F5F5):レベル1の聖職者。占いの技能も持つ|
</v>
      </c>
    </row>
    <row r="820" spans="1:36" x14ac:dyDescent="0.15">
      <c r="A820" t="str">
        <f t="shared" si="27"/>
        <v>-</v>
      </c>
      <c r="B820" t="s">
        <v>2954</v>
      </c>
      <c r="C820" t="s">
        <v>10085</v>
      </c>
      <c r="D820" t="s">
        <v>10016</v>
      </c>
      <c r="E820" t="s">
        <v>10029</v>
      </c>
      <c r="F820">
        <v>70</v>
      </c>
      <c r="G820">
        <v>5</v>
      </c>
      <c r="H820">
        <v>2</v>
      </c>
      <c r="I820" t="s">
        <v>10011</v>
      </c>
      <c r="K820" t="s">
        <v>10025</v>
      </c>
      <c r="L820" t="s">
        <v>10027</v>
      </c>
      <c r="M820" t="s">
        <v>10026</v>
      </c>
      <c r="N820" t="s">
        <v>10030</v>
      </c>
      <c r="O820" s="24">
        <v>1</v>
      </c>
      <c r="P820" s="20">
        <v>10</v>
      </c>
      <c r="Q820" s="20">
        <v>0</v>
      </c>
      <c r="R820" s="29">
        <v>0</v>
      </c>
      <c r="Z820" s="33" t="s">
        <v>10013</v>
      </c>
      <c r="AJ820" s="26" t="str">
        <f t="shared" si="28"/>
        <v xml:space="preserve">|BGCOLOR(#F5F5F5):Minister of Rituals|聖職者&amp;ref(Nation/Sacred.jpg,nolink,25x25,Sacred);|&amp;ref(Nation/C_Gold.jpg,nolink,25x25,Gold);70&amp;ref(Nation/C_Resource.jpg,nolink,25x25,Resource);5&amp;ref(Nation/C_Command.jpg,nolink,25x25,Commander Point);2|&amp;ref(Nation/R_Fort.jpg,nolink,25x25,Land Fortress);|&amp;ref(Spell/P_Holy.jpg,nolink,25x25,Temple Needed);|&amp;ref(Nation/Squad.jpg,nolink,25x25,Squad);1&amp;ref(Nation/LivingLead.jpg,nolink,25x25,Leadership);10|16|
|~|&gt;|&gt;|&gt;|&gt;|&gt;|BGCOLOR(#F5F5F5):レベル2の聖職者。不幸の抑止に加え幸運の引き寄せも行う|
</v>
      </c>
    </row>
    <row r="821" spans="1:36" x14ac:dyDescent="0.15">
      <c r="A821" t="str">
        <f t="shared" si="27"/>
        <v>-</v>
      </c>
      <c r="B821" t="s">
        <v>2954</v>
      </c>
      <c r="C821" t="s">
        <v>10085</v>
      </c>
      <c r="D821" t="s">
        <v>10016</v>
      </c>
      <c r="E821" t="s">
        <v>10031</v>
      </c>
      <c r="F821">
        <v>135</v>
      </c>
      <c r="G821">
        <v>1</v>
      </c>
      <c r="H821">
        <v>2</v>
      </c>
      <c r="I821" t="s">
        <v>4325</v>
      </c>
      <c r="J821" t="s">
        <v>9899</v>
      </c>
      <c r="K821" t="s">
        <v>9899</v>
      </c>
      <c r="L821" t="s">
        <v>3135</v>
      </c>
      <c r="M821" t="s">
        <v>9899</v>
      </c>
      <c r="N821" t="s">
        <v>5252</v>
      </c>
      <c r="O821" s="24">
        <v>1</v>
      </c>
      <c r="P821" s="21">
        <v>10</v>
      </c>
      <c r="Q821" s="21" t="s">
        <v>10032</v>
      </c>
      <c r="R821" s="29">
        <v>0</v>
      </c>
      <c r="Z821" s="33">
        <v>16</v>
      </c>
      <c r="AJ821" s="26" t="str">
        <f t="shared" si="28"/>
        <v xml:space="preserve">|BGCOLOR(#F5F5F5):Master of the Way|聖職者&amp;ref(Nation/Sacred.jpg,nolink,25x25,Sacred);|&amp;ref(Nation/C_Gold.jpg,nolink,25x25,Gold);135&amp;ref(Nation/C_Resource.jpg,nolink,25x25,Resource);1&amp;ref(Nation/C_Command.jpg,nolink,25x25,Commander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|~|&gt;|&gt;|&gt;|&gt;|&gt;|BGCOLOR(#F5F5F5):レベル1の聖職者。水などの魔法技能も持つ|
</v>
      </c>
    </row>
    <row r="822" spans="1:36" x14ac:dyDescent="0.15">
      <c r="A822" t="str">
        <f t="shared" si="27"/>
        <v>-</v>
      </c>
      <c r="B822" t="s">
        <v>2954</v>
      </c>
      <c r="C822" t="s">
        <v>10085</v>
      </c>
      <c r="D822" t="s">
        <v>10016</v>
      </c>
      <c r="E822" t="s">
        <v>10033</v>
      </c>
      <c r="F822">
        <v>65</v>
      </c>
      <c r="G822">
        <v>2</v>
      </c>
      <c r="H822">
        <v>2</v>
      </c>
      <c r="I822" t="s">
        <v>10011</v>
      </c>
      <c r="J822" t="s">
        <v>10025</v>
      </c>
      <c r="L822" t="s">
        <v>10034</v>
      </c>
      <c r="N822" t="s">
        <v>10035</v>
      </c>
      <c r="O822" s="24">
        <v>1</v>
      </c>
      <c r="P822" s="20">
        <v>10</v>
      </c>
      <c r="Q822" s="20">
        <v>5</v>
      </c>
      <c r="R822" s="29">
        <v>0</v>
      </c>
      <c r="Z822" s="33" t="s">
        <v>10013</v>
      </c>
      <c r="AJ822" s="26" t="str">
        <f t="shared" si="28"/>
        <v xml:space="preserve">|BGCOLOR(#F5F5F5):Apothecary|魔術師|&amp;ref(Nation/C_Gold.jpg,nolink,25x25,Gold);65&amp;ref(Nation/C_Resource.jpg,nolink,25x25,Resource);2&amp;ref(Nation/C_Command.jpg,nolink,25x25,Commander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
|~|&gt;|&gt;|&gt;|&gt;|&gt;|BGCOLOR(#F5F5F5):緑の魔法技能を持つ。病気の治療も可能|
</v>
      </c>
    </row>
    <row r="823" spans="1:36" x14ac:dyDescent="0.15">
      <c r="A823" t="str">
        <f t="shared" si="27"/>
        <v>-</v>
      </c>
      <c r="B823" t="s">
        <v>2954</v>
      </c>
      <c r="C823" t="s">
        <v>10085</v>
      </c>
      <c r="D823" t="s">
        <v>10016</v>
      </c>
      <c r="E823" t="s">
        <v>10036</v>
      </c>
      <c r="F823">
        <v>85</v>
      </c>
      <c r="G823">
        <v>2</v>
      </c>
      <c r="H823">
        <v>2</v>
      </c>
      <c r="I823" t="s">
        <v>10011</v>
      </c>
      <c r="J823" t="s">
        <v>10025</v>
      </c>
      <c r="L823" t="s">
        <v>10034</v>
      </c>
      <c r="N823" t="s">
        <v>10037</v>
      </c>
      <c r="O823" s="24">
        <v>1</v>
      </c>
      <c r="P823" s="21" t="s">
        <v>10038</v>
      </c>
      <c r="Q823" s="20" t="s">
        <v>10038</v>
      </c>
      <c r="R823" s="29">
        <v>0</v>
      </c>
      <c r="Z823" s="33" t="s">
        <v>10013</v>
      </c>
      <c r="AJ823" s="26" t="str">
        <f t="shared" si="28"/>
        <v xml:space="preserve">|BGCOLOR(#F5F5F5):Alchemist of the Five Elements|魔術師|&amp;ref(Nation/C_Gold.jpg,nolink,25x25,Gold);85&amp;ref(Nation/C_Resource.jpg,nolink,25x25,Resource);2&amp;ref(Nation/C_Command.jpg,nolink,25x25,Commander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
|~|&gt;|&gt;|&gt;|&gt;|&gt;|BGCOLOR(#F5F5F5):緑などの魔法技能を持つ。病気治療に加え錬金術も得意|
</v>
      </c>
    </row>
    <row r="824" spans="1:36" x14ac:dyDescent="0.15">
      <c r="A824" t="str">
        <f t="shared" si="27"/>
        <v>-</v>
      </c>
      <c r="B824" t="s">
        <v>2954</v>
      </c>
      <c r="C824" t="s">
        <v>10085</v>
      </c>
      <c r="D824" t="s">
        <v>10016</v>
      </c>
      <c r="E824" t="s">
        <v>10039</v>
      </c>
      <c r="F824">
        <v>65</v>
      </c>
      <c r="G824">
        <v>4</v>
      </c>
      <c r="H824">
        <v>2</v>
      </c>
      <c r="I824" t="s">
        <v>10011</v>
      </c>
      <c r="J824" t="s">
        <v>10025</v>
      </c>
      <c r="L824" t="s">
        <v>10034</v>
      </c>
      <c r="N824" t="s">
        <v>10040</v>
      </c>
      <c r="O824" s="24">
        <v>1</v>
      </c>
      <c r="P824" s="20">
        <v>10</v>
      </c>
      <c r="Q824" s="21" t="s">
        <v>10041</v>
      </c>
      <c r="R824" s="29">
        <v>0</v>
      </c>
      <c r="Z824" s="33" t="s">
        <v>10013</v>
      </c>
      <c r="AJ824" s="26" t="str">
        <f t="shared" si="28"/>
        <v xml:space="preserve">|BGCOLOR(#F5F5F5):Minister of Magic|魔術師|&amp;ref(Nation/C_Gold.jpg,nolink,25x25,Gold);65&amp;ref(Nation/C_Resource.jpg,nolink,25x25,Resource);4&amp;ref(Nation/C_Command.jpg,nolink,25x25,Commander Point);2|&amp;ref(Nation/R_Fort.jpg,nolink,25x25,Land Fortress);|&amp;ref(Spell/P_Research.jpg,nolink,25x25,Lab Needed);|&amp;ref(Nation/Squad.jpg,nolink,25x25,Squad);1&amp;ref(Nation/LivingLead.jpg,nolink,25x25,Leadership);10&amp;ref(Nation/MagicLead.jpg,nolink,25x25,Magic Leadership);5+|16|
|~|&gt;|&gt;|&gt;|&gt;|&gt;|BGCOLOR(#F5F5F5):風水地星から一つか二つを持つ。研究が得意|
</v>
      </c>
    </row>
    <row r="825" spans="1:36" x14ac:dyDescent="0.15">
      <c r="A825" t="str">
        <f t="shared" si="27"/>
        <v>-</v>
      </c>
      <c r="B825" t="s">
        <v>2954</v>
      </c>
      <c r="C825" t="s">
        <v>10085</v>
      </c>
      <c r="D825" t="s">
        <v>10016</v>
      </c>
      <c r="E825" t="s">
        <v>10042</v>
      </c>
      <c r="F825">
        <v>65</v>
      </c>
      <c r="G825">
        <v>4</v>
      </c>
      <c r="H825">
        <v>2</v>
      </c>
      <c r="I825" t="s">
        <v>10011</v>
      </c>
      <c r="J825" t="s">
        <v>10025</v>
      </c>
      <c r="L825" t="s">
        <v>10034</v>
      </c>
      <c r="N825" t="s">
        <v>10043</v>
      </c>
      <c r="O825" s="24">
        <v>1</v>
      </c>
      <c r="P825" s="20">
        <v>10</v>
      </c>
      <c r="Q825" s="21">
        <v>15</v>
      </c>
      <c r="R825" s="29">
        <v>0</v>
      </c>
      <c r="Z825" s="33" t="s">
        <v>10044</v>
      </c>
      <c r="AJ825" s="26" t="str">
        <f t="shared" si="28"/>
        <v xml:space="preserve">|BGCOLOR(#F5F5F5):Imperial Geomancer|魔術師|&amp;ref(Nation/C_Gold.jpg,nolink,25x25,Gold);65&amp;ref(Nation/C_Resource.jpg,nolink,25x25,Resource);4&amp;ref(Nation/C_Command.jpg,nolink,25x25,Commander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Leadership);15|14|
|~|&gt;|&gt;|&gt;|&gt;|&gt;|BGCOLOR(#F5F5F5):地と星の魔法技能を持つ。占師でもある|
</v>
      </c>
    </row>
    <row r="826" spans="1:36" x14ac:dyDescent="0.15">
      <c r="A826" t="str">
        <f t="shared" si="27"/>
        <v>-</v>
      </c>
      <c r="B826" t="s">
        <v>2954</v>
      </c>
      <c r="C826" t="s">
        <v>10085</v>
      </c>
      <c r="D826" t="s">
        <v>10016</v>
      </c>
      <c r="E826" t="s">
        <v>10045</v>
      </c>
      <c r="F826">
        <v>230</v>
      </c>
      <c r="G826">
        <v>38</v>
      </c>
      <c r="H826">
        <v>2</v>
      </c>
      <c r="I826" t="s">
        <v>10046</v>
      </c>
      <c r="K826" t="s">
        <v>10025</v>
      </c>
      <c r="L826" t="s">
        <v>10016</v>
      </c>
      <c r="M826" t="s">
        <v>10026</v>
      </c>
      <c r="N826" t="s">
        <v>10047</v>
      </c>
      <c r="O826" s="24">
        <v>4</v>
      </c>
      <c r="P826" s="20">
        <v>120</v>
      </c>
      <c r="Q826" s="21">
        <v>0</v>
      </c>
      <c r="R826" s="29">
        <v>0</v>
      </c>
      <c r="Z826" s="33" t="s">
        <v>10013</v>
      </c>
      <c r="AJ826" s="26" t="str">
        <f t="shared" si="28"/>
        <v xml:space="preserve">|BGCOLOR(#F5F5F5):Prince General|指揮官&amp;ref(Nation/Sacred.jpg,nolink,25x25,Sacred);|&amp;ref(Nation/C_Gold.jpg,nolink,25x25,Gold);230&amp;ref(Nation/C_Resource.jpg,nolink,25x25,Resource);38&amp;ref(Nation/C_Command.jpg,nolink,25x25,Commander Point);2|&amp;ref(Nation/R_Capital.jpg,nolink,25x25,National Capital);|&amp;ref(Spell/P_Holy.jpg,nolink,25x25,Temple Needed);|&amp;ref(Nation/Squad.jpg,nolink,25x25,Squad);4&amp;ref(Nation/LivingLead.jpg,nolink,25x25,Leadership);120|16|
|~|&gt;|&gt;|&gt;|&gt;|&gt;|BGCOLOR(#F5F5F5):神聖な指揮官。指揮能力も高いがHPが季節に依存する|
</v>
      </c>
    </row>
    <row r="827" spans="1:36" x14ac:dyDescent="0.15">
      <c r="A827" t="str">
        <f t="shared" si="27"/>
        <v>-</v>
      </c>
      <c r="B827" t="s">
        <v>2954</v>
      </c>
      <c r="C827" t="s">
        <v>10085</v>
      </c>
      <c r="D827" t="s">
        <v>10016</v>
      </c>
      <c r="E827" t="s">
        <v>10048</v>
      </c>
      <c r="F827">
        <v>225</v>
      </c>
      <c r="G827">
        <v>4</v>
      </c>
      <c r="H827">
        <v>4</v>
      </c>
      <c r="I827" t="s">
        <v>10046</v>
      </c>
      <c r="J827" t="s">
        <v>10025</v>
      </c>
      <c r="L827" t="s">
        <v>10034</v>
      </c>
      <c r="N827" t="s">
        <v>10049</v>
      </c>
      <c r="O827" s="24">
        <v>1</v>
      </c>
      <c r="P827" s="21" t="s">
        <v>10050</v>
      </c>
      <c r="Q827" s="20" t="s">
        <v>10051</v>
      </c>
      <c r="R827" s="29">
        <v>0</v>
      </c>
      <c r="Z827" s="33" t="s">
        <v>10013</v>
      </c>
      <c r="AJ827" s="26" t="str">
        <f t="shared" si="28"/>
        <v xml:space="preserve">|BGCOLOR(#F5F5F5):Imperial Alchemist|魔術師|&amp;ref(Nation/C_Gold.jpg,nolink,25x25,Gold);225&amp;ref(Nation/C_Resource.jpg,nolink,25x25,Resource);4&amp;ref(Nation/C_Command.jpg,nolink,25x25,Commander Point);4|&amp;ref(Nation/R_Capital.jpg,nolink,25x25,National Capital);|&amp;ref(Spell/P_Research.jpg,nolink,25x25,Lab Needed);|&amp;ref(Nation/Squad.jpg,nolink,25x25,Squad);1&amp;ref(Nation/LivingLead.jpg,nolink,25x25,Leadership);15+&amp;ref(Nation/MagicLead.jpg,nolink,25x25,Magic Leadership);35+|16|
|~|&gt;|&gt;|&gt;|&gt;|&gt;|BGCOLOR(#F5F5F5):緑火風水地の魔法を持つ。病気治療や錬金術の腕も良い|
</v>
      </c>
    </row>
    <row r="828" spans="1:36" x14ac:dyDescent="0.15">
      <c r="A828" t="str">
        <f t="shared" si="27"/>
        <v>MA T'ien Ch'i 指揮官 E</v>
      </c>
      <c r="B828" t="s">
        <v>2954</v>
      </c>
      <c r="C828" t="s">
        <v>10085</v>
      </c>
      <c r="D828" t="s">
        <v>10016</v>
      </c>
      <c r="E828" t="s">
        <v>10052</v>
      </c>
      <c r="F828">
        <v>275</v>
      </c>
      <c r="G828">
        <v>5</v>
      </c>
      <c r="H828">
        <v>4</v>
      </c>
      <c r="I828" t="s">
        <v>10046</v>
      </c>
      <c r="J828" t="s">
        <v>10025</v>
      </c>
      <c r="K828" t="s">
        <v>10025</v>
      </c>
      <c r="L828" t="s">
        <v>10027</v>
      </c>
      <c r="M828" t="s">
        <v>10026</v>
      </c>
      <c r="N828" t="s">
        <v>10053</v>
      </c>
      <c r="O828" s="24">
        <v>1</v>
      </c>
      <c r="P828" s="20">
        <v>10</v>
      </c>
      <c r="Q828" s="20" t="s">
        <v>10051</v>
      </c>
      <c r="R828" s="29">
        <v>0</v>
      </c>
      <c r="Z828" s="33" t="s">
        <v>10013</v>
      </c>
      <c r="AJ828" s="26" t="str">
        <f t="shared" si="28"/>
        <v xml:space="preserve">|BGCOLOR(#F5F5F5):Celestial Master|聖職者&amp;ref(Nation/Sacred.jpg,nolink,25x25,Sacred);|&amp;ref(Nation/C_Gold.jpg,nolink,25x25,Gold);275&amp;ref(Nation/C_Resource.jpg,nolink,25x25,Resource);5&amp;ref(Nation/C_Command.jpg,nolink,25x25,Commander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Leadership);35+|16|
|~|&gt;|&gt;|&gt;|&gt;|&gt;|BGCOLOR(#F5F5F5):レベル2の聖職者。水風地星などの魔法技能を持つ|
</v>
      </c>
    </row>
    <row r="829" spans="1:36" x14ac:dyDescent="0.15">
      <c r="A829" t="str">
        <f t="shared" si="27"/>
        <v>MA T'ien Ch'i 兵士 S</v>
      </c>
      <c r="B829" t="s">
        <v>2954</v>
      </c>
      <c r="C829" t="s">
        <v>10085</v>
      </c>
      <c r="D829" t="s">
        <v>10084</v>
      </c>
      <c r="E829" t="s">
        <v>10054</v>
      </c>
      <c r="F829">
        <v>10</v>
      </c>
      <c r="G829">
        <v>12</v>
      </c>
      <c r="H829">
        <v>9</v>
      </c>
      <c r="I829" t="s">
        <v>4325</v>
      </c>
      <c r="L829" t="s">
        <v>3155</v>
      </c>
      <c r="N829" t="s">
        <v>5272</v>
      </c>
      <c r="P829" s="21">
        <v>1</v>
      </c>
      <c r="Z829" s="33">
        <v>12</v>
      </c>
      <c r="AJ829" s="26" t="str">
        <f t="shared" si="28"/>
        <v xml:space="preserve">|BGCOLOR(#F5F5F5):Archer|射手|&amp;ref(Nation/C_Gold.jpg,nolink,25x25,Gold);10&amp;ref(Nation/C_Resource.jpg,nolink,25x25,Resource);12&amp;ref(Nation/C_Recruitment.jpg,nolink,25x25,Recruitment Point);9|&amp;ref(Nation/R_Fort.jpg,nolink,25x25,Land Fortress);||&amp;ref(Nation/LivingLead.jpg,nolink,25x25,Living);|12|
|~|&gt;|&gt;|&gt;|&gt;|&gt;|BGCOLOR(#F5F5F5):複合弓を用いる弓兵。技量は平凡でも高精度|
</v>
      </c>
    </row>
    <row r="830" spans="1:36" x14ac:dyDescent="0.15">
      <c r="A830" t="str">
        <f t="shared" ref="A830:A893" si="29">IF(D830&lt;&gt;D829,B830&amp;" "&amp;C830&amp;" "&amp;D830&amp;" S",IF(D830&lt;&gt;D831,B830&amp;" "&amp;C830&amp;" "&amp;D830&amp;" E","-"))</f>
        <v>-</v>
      </c>
      <c r="B830" t="s">
        <v>2954</v>
      </c>
      <c r="C830" t="s">
        <v>10085</v>
      </c>
      <c r="D830" t="s">
        <v>10084</v>
      </c>
      <c r="E830" t="s">
        <v>10055</v>
      </c>
      <c r="F830">
        <v>10</v>
      </c>
      <c r="G830">
        <v>9</v>
      </c>
      <c r="H830">
        <v>9</v>
      </c>
      <c r="I830" t="s">
        <v>4325</v>
      </c>
      <c r="L830" t="s">
        <v>3158</v>
      </c>
      <c r="N830" t="s">
        <v>5267</v>
      </c>
      <c r="P830" s="21">
        <v>1</v>
      </c>
      <c r="Z830" s="33">
        <v>12</v>
      </c>
      <c r="AJ830" s="26" t="str">
        <f t="shared" si="28"/>
        <v xml:space="preserve">|BGCOLOR(#F5F5F5):Footman|歩兵|&amp;ref(Nation/C_Gold.jpg,nolink,25x25,Gold);10&amp;ref(Nation/C_Resource.jpg,nolink,25x25,Resource);9&amp;ref(Nation/C_Recruitment.jpg,nolink,25x25,Recruitment Point);9|&amp;ref(Nation/R_Fort.jpg,nolink,25x25,Land Fortress);||&amp;ref(Nation/LivingLead.jpg,nolink,25x25,Living);|12|
|~|&gt;|&gt;|&gt;|&gt;|&gt;|BGCOLOR(#F5F5F5):長槍を持つ歩兵。迎撃による攻撃の妨害を得意とする|
</v>
      </c>
    </row>
    <row r="831" spans="1:36" x14ac:dyDescent="0.15">
      <c r="A831" t="str">
        <f t="shared" si="29"/>
        <v>-</v>
      </c>
      <c r="B831" t="s">
        <v>2954</v>
      </c>
      <c r="C831" t="s">
        <v>10085</v>
      </c>
      <c r="D831" t="s">
        <v>10084</v>
      </c>
      <c r="E831" t="s">
        <v>10055</v>
      </c>
      <c r="F831">
        <v>10</v>
      </c>
      <c r="G831">
        <v>11</v>
      </c>
      <c r="H831">
        <v>9</v>
      </c>
      <c r="I831" t="s">
        <v>4325</v>
      </c>
      <c r="L831" t="s">
        <v>3158</v>
      </c>
      <c r="N831" t="s">
        <v>5268</v>
      </c>
      <c r="P831" s="21">
        <v>1</v>
      </c>
      <c r="Z831" s="33">
        <v>12</v>
      </c>
      <c r="AJ831" s="26" t="str">
        <f t="shared" si="28"/>
        <v xml:space="preserve">|BGCOLOR(#F5F5F5):Footman|歩兵|&amp;ref(Nation/C_Gold.jpg,nolink,25x25,Gold);10&amp;ref(Nation/C_Resource.jpg,nolink,25x25,Resource);11&amp;ref(Nation/C_Recruitment.jpg,nolink,25x25,Recruitment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|~|&gt;|&gt;|&gt;|&gt;|&gt;|BGCOLOR(#F5F5F5):薙刀を持つ歩兵。攻撃力が高いが命中率は低め|
</v>
      </c>
    </row>
    <row r="832" spans="1:36" x14ac:dyDescent="0.15">
      <c r="A832" t="str">
        <f t="shared" si="29"/>
        <v>-</v>
      </c>
      <c r="B832" t="s">
        <v>2954</v>
      </c>
      <c r="C832" t="s">
        <v>10085</v>
      </c>
      <c r="D832" t="s">
        <v>10084</v>
      </c>
      <c r="E832" t="s">
        <v>10055</v>
      </c>
      <c r="F832">
        <v>10</v>
      </c>
      <c r="G832">
        <v>11</v>
      </c>
      <c r="H832">
        <v>9</v>
      </c>
      <c r="I832" t="s">
        <v>4325</v>
      </c>
      <c r="L832" t="s">
        <v>3158</v>
      </c>
      <c r="N832" t="s">
        <v>5269</v>
      </c>
      <c r="P832" s="21">
        <v>1</v>
      </c>
      <c r="Z832" s="33">
        <v>12</v>
      </c>
      <c r="AJ832" s="26" t="str">
        <f t="shared" si="28"/>
        <v xml:space="preserve">|BGCOLOR(#F5F5F5):Footman|歩兵|&amp;ref(Nation/C_Gold.jpg,nolink,25x25,Gold);10&amp;ref(Nation/C_Resource.jpg,nolink,25x25,Resource);11&amp;ref(Nation/C_Recruitment.jpg,nolink,25x25,Recruitment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|~|&gt;|&gt;|&gt;|&gt;|&gt;|BGCOLOR(#F5F5F5):槍と大盾を持つ歩兵。盾のおかげで射撃に強い|
</v>
      </c>
    </row>
    <row r="833" spans="1:36" x14ac:dyDescent="0.15">
      <c r="A833" t="str">
        <f t="shared" si="29"/>
        <v>-</v>
      </c>
      <c r="B833" t="s">
        <v>2954</v>
      </c>
      <c r="C833" t="s">
        <v>10085</v>
      </c>
      <c r="D833" t="s">
        <v>10084</v>
      </c>
      <c r="E833" t="s">
        <v>10056</v>
      </c>
      <c r="F833">
        <v>12</v>
      </c>
      <c r="G833">
        <v>14</v>
      </c>
      <c r="H833">
        <v>14</v>
      </c>
      <c r="I833" t="s">
        <v>10011</v>
      </c>
      <c r="L833" t="s">
        <v>10057</v>
      </c>
      <c r="N833" t="s">
        <v>10058</v>
      </c>
      <c r="P833" s="20">
        <v>1</v>
      </c>
      <c r="Z833" s="33" t="s">
        <v>10059</v>
      </c>
      <c r="AJ833" s="26" t="str">
        <f t="shared" si="28"/>
        <v xml:space="preserve">|BGCOLOR(#F5F5F5):Ministry Footman|歩兵|&amp;ref(Nation/C_Gold.jpg,nolink,25x25,Gold);12&amp;ref(Nation/C_Resource.jpg,nolink,25x25,Resource);14&amp;ref(Nation/C_Recruitment.jpg,nolink,25x25,Recruitment Point);14|&amp;ref(Nation/R_Fort.jpg,nolink,25x25,Land Fortress);||&amp;ref(Nation/LivingLead.jpg,nolink,25x25,Living);|12|
|~|&gt;|&gt;|&gt;|&gt;|&gt;|BGCOLOR(#F5F5F5):槍と大盾を持つ歩兵。士気が高めになっている|
</v>
      </c>
    </row>
    <row r="834" spans="1:36" x14ac:dyDescent="0.15">
      <c r="A834" t="str">
        <f t="shared" si="29"/>
        <v>-</v>
      </c>
      <c r="B834" t="s">
        <v>2954</v>
      </c>
      <c r="C834" t="s">
        <v>10085</v>
      </c>
      <c r="D834" t="s">
        <v>10084</v>
      </c>
      <c r="E834" t="s">
        <v>10060</v>
      </c>
      <c r="F834">
        <v>12</v>
      </c>
      <c r="G834">
        <v>14</v>
      </c>
      <c r="H834">
        <v>14</v>
      </c>
      <c r="I834" t="s">
        <v>10011</v>
      </c>
      <c r="L834" t="s">
        <v>10057</v>
      </c>
      <c r="N834" t="s">
        <v>10061</v>
      </c>
      <c r="P834" s="20">
        <v>1</v>
      </c>
      <c r="Z834" s="33" t="s">
        <v>10059</v>
      </c>
      <c r="AJ834" s="26" t="str">
        <f t="shared" si="28"/>
        <v xml:space="preserve">|BGCOLOR(#F5F5F5):Ministry Guardsman|歩兵|&amp;ref(Nation/C_Gold.jpg,nolink,25x25,Gold);12&amp;ref(Nation/C_Resource.jpg,nolink,25x25,Resource);14&amp;ref(Nation/C_Recruitment.jpg,nolink,25x25,Recruitment Point);14|&amp;ref(Nation/R_Fort.jpg,nolink,25x25,Land Fortress);||&amp;ref(Nation/LivingLead.jpg,nolink,25x25,Living);|12|
|~|&gt;|&gt;|&gt;|&gt;|&gt;|BGCOLOR(#F5F5F5):薙刀を持つ歩兵。巡回を得意としている|
</v>
      </c>
    </row>
    <row r="835" spans="1:36" x14ac:dyDescent="0.15">
      <c r="A835" t="str">
        <f t="shared" si="29"/>
        <v>-</v>
      </c>
      <c r="B835" t="s">
        <v>2954</v>
      </c>
      <c r="C835" t="s">
        <v>10085</v>
      </c>
      <c r="D835" t="s">
        <v>10084</v>
      </c>
      <c r="E835" t="s">
        <v>10062</v>
      </c>
      <c r="F835">
        <v>13</v>
      </c>
      <c r="G835">
        <v>21</v>
      </c>
      <c r="H835">
        <v>16</v>
      </c>
      <c r="I835" t="s">
        <v>10011</v>
      </c>
      <c r="L835" t="s">
        <v>10063</v>
      </c>
      <c r="N835" t="s">
        <v>10064</v>
      </c>
      <c r="P835" s="20">
        <v>1</v>
      </c>
      <c r="Z835" s="33" t="s">
        <v>10065</v>
      </c>
      <c r="AJ835" s="26" t="str">
        <f t="shared" si="28"/>
        <v xml:space="preserve">|BGCOLOR(#F5F5F5):Imperial Archer|射手|&amp;ref(Nation/C_Gold.jpg,nolink,25x25,Gold);13&amp;ref(Nation/C_Resource.jpg,nolink,25x25,Resource);21&amp;ref(Nation/C_Recruitment.jpg,nolink,25x25,Recruitment Point);16|&amp;ref(Nation/R_Fort.jpg,nolink,25x25,Land Fortress);||&amp;ref(Nation/LivingLead.jpg,nolink,25x25,Living);|8|
|~|&gt;|&gt;|&gt;|&gt;|&gt;|BGCOLOR(#F5F5F5):複合弓を使う重装弓兵。腕も良く士気が高い|
</v>
      </c>
    </row>
    <row r="836" spans="1:36" x14ac:dyDescent="0.15">
      <c r="A836" t="str">
        <f t="shared" si="29"/>
        <v>-</v>
      </c>
      <c r="B836" t="s">
        <v>2954</v>
      </c>
      <c r="C836" t="s">
        <v>10085</v>
      </c>
      <c r="D836" t="s">
        <v>10084</v>
      </c>
      <c r="E836" t="s">
        <v>10066</v>
      </c>
      <c r="F836">
        <v>13</v>
      </c>
      <c r="G836">
        <v>21</v>
      </c>
      <c r="H836">
        <v>16</v>
      </c>
      <c r="I836" t="s">
        <v>10011</v>
      </c>
      <c r="L836" t="s">
        <v>10063</v>
      </c>
      <c r="N836" t="s">
        <v>10067</v>
      </c>
      <c r="P836" s="20">
        <v>1</v>
      </c>
      <c r="Z836" s="33" t="s">
        <v>10065</v>
      </c>
      <c r="AJ836" s="26" t="str">
        <f t="shared" ref="AJ836:AJ899" si="30">CONCATENATE("|BGCOLOR(#F5F5F5):",E836,"|",L836,IF(M836&lt;&gt;"","&amp;ref(Nation/Sacred.jpg,nolink,25x25,Sacred);",""),"|&amp;ref(Nation/C_Gold.jpg,nolink,25x25,Gold);",F836,"&amp;ref(Nation/C_Resource.jpg,nolink,25x25,Resource);",G836,IF(D836="兵士","&amp;ref(Nation/C_Recruitment.jpg,nolink,25x25,Recruitment Point);","&amp;ref(Nation/C_Command.jpg,nolink,25x25,Commander Point);"),H836,"|",SUBSTITUTE(SUBSTITUTE(SUBSTITUTE(SUBSTITUTE(SUBSTITUTE(SUBSTITUTE(SUBSTITUTE(SUBSTITUTE(SUBSTITUTE(SUBSTITUTE(SUBSTITUTE(SUBSTITUTE(SUBSTITUTE(SUBSTITUTE(SUBSTITUTE(SUBSTITUTE(SUBSTITUTE(SUBSTITUTE(SUBSTITUTE(SUBSTITUTE(SUBSTITUTE(SUBSTITUTE(SUBSTITUTE(SUBSTITUTE(SUBSTITUTE(I836,"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(Free));"),"格","&amp;ref(Nation/Promotion.jpg,nolink,25x25,Promotion);"),"|",IF(J836&lt;&gt;"","&amp;ref(Spell/P_Research.jpg,nolink,25x25,Lab Needed);",""),IF(K836&lt;&gt;"","&amp;ref(Spell/P_Holy.jpg,nolink,25x25,Temple Needed);",""),IF(D836="指揮官",CONCATENATE("|",IF(O836&lt;&gt;0,"&amp;ref(Nation/Squad.jpg,nolink,25x25,Squad);"&amp;O836,""),IF(P836&lt;&gt;0,"&amp;ref(Nation/LivingLead.jpg,nolink,25x25,Leadership);"&amp;P836,""),IF(Q836&lt;&gt;0,"&amp;ref(Nation/MagicLead.jpg,nolink,25x25,Magic Leadership);"&amp;Q836,""),IF(R836&lt;&gt;0,"&amp;ref(Nation/UndeadLead.jpg,nolink,25x25,Undead Leadership);"&amp;R836,""),IF(S836&lt;&gt;"",IF(S836&gt;0,"&amp;ref(Item/Inspirational.jpg,nolink,25x25,Inspirational (+"&amp;S836&amp;"));","&amp;ref(Item/Uninspirational.jpg,nolink,25x25,Inspirational ("&amp;S836&amp;"));"),""),IF(T836&lt;&gt;"","&amp;ref(Item/Taskmaster.jpg,nolink,25x25,Taskmaster (+"&amp;T836&amp;"));",""),IF(U836&lt;&gt;"","&amp;ref(Item/Beastmaster.jpg,nolink,25x25,Beastmaster (+"&amp;U836&amp;"));","")),CONCATENATE("|",IF(P836&lt;&gt;0,"&amp;ref(Nation/LivingLead.jpg,nolink,25x25,Living);",""),IF(Q836&lt;&gt;0,"&amp;ref(Nation/MagicLead.jpg,nolink,25x25,Magic Being);",""),IF(R836&lt;&gt;0,"&amp;ref(Nation/UndeadLead.jpg,nolink,25x25,Undead/Demon);",""),IF(V836&lt;&gt;"","&amp;ref(Nation/Slave.jpg,nolink,25x25,Slave);",""),IF(W836&lt;&gt;"","&amp;ref(Nation/Animal.jpg,nolink,25x25,Animal);",""),IF(X836&lt;&gt;"","&amp;ref(Nation/Undisciplined.jpg,nolink,25x25,Undisciplined);",""),IF(Y836&lt;&gt;"","&amp;ref(Nation/Enlarged.jpg,nolink,25x25,Size "&amp;Y836&amp;" or larger commander are needed);",""))),"|",Z836,IF(AA836&lt;&gt;"","&amp;ref(Nation/Stealthy.jpg,nolink,25x25,Stealthy ("&amp;AA836&amp;"));",""),IF(COUNTIF(AB836,"*f*"),"&amp;ref(Nation/Flying.jpg,nolink,25x25,Flying);",""),IF(COUNTIF(AB836,"*l*"),"&amp;ref(Nation/Floating.jpg,nolink,25x25,Floating);",""),IF(AC836="s","&amp;ref(Nation/Storm-Immunity.jpg,nolink,25x25,Storm Immunity);",""),IF(AD836="p","&amp;ref(Nation/Poor-Amphibian.jpg,nolink,25x25,Poor Amphibian);",""),IF(AD836="f","&amp;ref(Nation/Amphibian.jpg,nolink,25x25,Amphibian);",""),IF(AD836="a","&amp;ref(Nation/Aquatic.jpg,nolink,25x25,Aquatic);",""),IF(COUNTIF(AE836,"*f*"),"&amp;ref(Nation/Forest-Survival.jpg,nolink,25x25,Forest Survival);",""),IF(COUNTIF(AE836,"*m*"),"&amp;ref(Nation/Mountain-Survival.jpg,nolink,25x25,Mountain Survival);",""),IF(COUNTIF(AE836,"*s*"),"&amp;ref(Nation/Swamp-Survival.jpg,nolink,25x25,Swamp Survival);",""),IF(COUNTIF(AE836,"*w*"),"&amp;ref(Nation/Wasteland-Survival.jpg,nolink,25x25,Wasteland Survival);",""),IF(AF836="s","&amp;ref(Nation/Snow-Move.jpg,nolink,25x25,Snow Move);",""),IF(AG836="s","&amp;ref(Nation/Swimming.jpg,nolink,25x25,Swimming);",""),IF(AH836&lt;&gt;"","&amp;ref(Nation/Sailing.jpg,nolink,25x25,Sailing (size points "&amp;VALUE(MID(AH836,2,3))&amp;", max size "&amp;LEFT(AH836,1)&amp;"));",""),IF(AI836&lt;&gt;"","&amp;ref(Nation/Gift-of-Water-Breathing.jpg,nolink,25x25,Gift of Water Breathing ("&amp;AI836&amp;" size points));",""),"|",CHAR(10),IF(D836="指揮官","|~|&gt;|&gt;|&gt;|&gt;|&gt;|BGCOLOR(#F5F5F5):","|~|&gt;|&gt;|&gt;|&gt;|&gt;|BGCOLOR(#F5F5F5):"),N836,"|",CHAR(10))</f>
        <v xml:space="preserve">|BGCOLOR(#F5F5F5):Imperial Crossbowman|射手|&amp;ref(Nation/C_Gold.jpg,nolink,25x25,Gold);13&amp;ref(Nation/C_Resource.jpg,nolink,25x25,Resource);21&amp;ref(Nation/C_Recruitment.jpg,nolink,25x25,Recruitment Point);16|&amp;ref(Nation/R_Fort.jpg,nolink,25x25,Land Fortress);||&amp;ref(Nation/LivingLead.jpg,nolink,25x25,Living);|8|
|~|&gt;|&gt;|&gt;|&gt;|&gt;|BGCOLOR(#F5F5F5):弩を使う重装弓兵。重装相手ではこちらが優秀|
</v>
      </c>
    </row>
    <row r="837" spans="1:36" x14ac:dyDescent="0.15">
      <c r="A837" t="str">
        <f t="shared" si="29"/>
        <v>-</v>
      </c>
      <c r="B837" t="s">
        <v>2954</v>
      </c>
      <c r="C837" t="s">
        <v>10085</v>
      </c>
      <c r="D837" t="s">
        <v>10084</v>
      </c>
      <c r="E837" t="s">
        <v>10068</v>
      </c>
      <c r="F837">
        <v>13</v>
      </c>
      <c r="G837">
        <v>20</v>
      </c>
      <c r="H837">
        <v>16</v>
      </c>
      <c r="I837" t="s">
        <v>10011</v>
      </c>
      <c r="L837" t="s">
        <v>10057</v>
      </c>
      <c r="N837" t="s">
        <v>10069</v>
      </c>
      <c r="P837" s="20">
        <v>1</v>
      </c>
      <c r="Z837" s="33" t="s">
        <v>10065</v>
      </c>
      <c r="AJ837" s="26" t="str">
        <f t="shared" si="30"/>
        <v xml:space="preserve">|BGCOLOR(#F5F5F5):Imperial Footman|歩兵|&amp;ref(Nation/C_Gold.jpg,nolink,25x25,Gold);13&amp;ref(Nation/C_Resource.jpg,nolink,25x25,Resource);20&amp;ref(Nation/C_Recruitment.jpg,nolink,25x25,Recruitment Point);16|&amp;ref(Nation/R_Fort.jpg,nolink,25x25,Land Fortress);||&amp;ref(Nation/LivingLead.jpg,nolink,25x25,Living);|8|
|~|&gt;|&gt;|&gt;|&gt;|&gt;|BGCOLOR(#F5F5F5):槍と大盾を持つ重歩兵。士気に優れ戦闘技能も高め|
</v>
      </c>
    </row>
    <row r="838" spans="1:36" x14ac:dyDescent="0.15">
      <c r="A838" t="str">
        <f t="shared" si="29"/>
        <v>-</v>
      </c>
      <c r="B838" t="s">
        <v>2954</v>
      </c>
      <c r="C838" t="s">
        <v>10085</v>
      </c>
      <c r="D838" t="s">
        <v>10084</v>
      </c>
      <c r="E838" t="s">
        <v>10070</v>
      </c>
      <c r="F838">
        <v>14</v>
      </c>
      <c r="G838">
        <v>20</v>
      </c>
      <c r="H838">
        <v>18</v>
      </c>
      <c r="I838" t="s">
        <v>10011</v>
      </c>
      <c r="L838" t="s">
        <v>10057</v>
      </c>
      <c r="N838" t="s">
        <v>10071</v>
      </c>
      <c r="P838" s="20">
        <v>1</v>
      </c>
      <c r="Z838" s="33" t="s">
        <v>10065</v>
      </c>
      <c r="AJ838" s="26" t="str">
        <f t="shared" si="30"/>
        <v xml:space="preserve">|BGCOLOR(#F5F5F5):Imperial City Guard|歩兵|&amp;ref(Nation/C_Gold.jpg,nolink,25x25,Gold);14&amp;ref(Nation/C_Resource.jpg,nolink,25x25,Resource);20&amp;ref(Nation/C_Recruitment.jpg,nolink,25x25,Recruitment Point);18|&amp;ref(Nation/R_Fort.jpg,nolink,25x25,Land Fortress);||&amp;ref(Nation/LivingLead.jpg,nolink,25x25,Living);|8|
|~|&gt;|&gt;|&gt;|&gt;|&gt;|BGCOLOR(#F5F5F5):薙刀を持つ重歩兵。士気がさらに高く巡回任務も得意|
</v>
      </c>
    </row>
    <row r="839" spans="1:36" x14ac:dyDescent="0.15">
      <c r="A839" t="str">
        <f t="shared" si="29"/>
        <v>-</v>
      </c>
      <c r="B839" t="s">
        <v>2954</v>
      </c>
      <c r="C839" t="s">
        <v>10085</v>
      </c>
      <c r="D839" t="s">
        <v>10084</v>
      </c>
      <c r="E839" t="s">
        <v>10072</v>
      </c>
      <c r="F839">
        <v>15</v>
      </c>
      <c r="G839">
        <v>23</v>
      </c>
      <c r="H839">
        <v>21</v>
      </c>
      <c r="I839" t="s">
        <v>10011</v>
      </c>
      <c r="L839" t="s">
        <v>10057</v>
      </c>
      <c r="N839" t="s">
        <v>10073</v>
      </c>
      <c r="P839" s="20">
        <v>1</v>
      </c>
      <c r="Z839" s="33" t="s">
        <v>10065</v>
      </c>
      <c r="AJ839" s="26" t="str">
        <f t="shared" si="30"/>
        <v xml:space="preserve">|BGCOLOR(#F5F5F5):Imperial Guard|歩兵|&amp;ref(Nation/C_Gold.jpg,nolink,25x25,Gold);15&amp;ref(Nation/C_Resource.jpg,nolink,25x25,Resource);23&amp;ref(Nation/C_Recruitment.jpg,nolink,25x25,Recruitment Point);21|&amp;ref(Nation/R_Fort.jpg,nolink,25x25,Land Fortress);||&amp;ref(Nation/LivingLead.jpg,nolink,25x25,Living);|8|
|~|&gt;|&gt;|&gt;|&gt;|&gt;|BGCOLOR(#F5F5F5):曲刀と大盾を持つ重歩兵。高い戦闘技能を備え護衛もこなす|
</v>
      </c>
    </row>
    <row r="840" spans="1:36" x14ac:dyDescent="0.15">
      <c r="A840" t="str">
        <f t="shared" si="29"/>
        <v>-</v>
      </c>
      <c r="B840" t="s">
        <v>2954</v>
      </c>
      <c r="C840" t="s">
        <v>10085</v>
      </c>
      <c r="D840" t="s">
        <v>10084</v>
      </c>
      <c r="E840" t="s">
        <v>10074</v>
      </c>
      <c r="F840">
        <v>20</v>
      </c>
      <c r="G840">
        <v>11</v>
      </c>
      <c r="H840">
        <v>24</v>
      </c>
      <c r="I840" t="s">
        <v>10011</v>
      </c>
      <c r="L840" t="s">
        <v>10075</v>
      </c>
      <c r="N840" t="s">
        <v>10076</v>
      </c>
      <c r="P840" s="20">
        <v>1</v>
      </c>
      <c r="Z840" s="33" t="s">
        <v>10077</v>
      </c>
      <c r="AJ840" s="26" t="str">
        <f t="shared" si="30"/>
        <v xml:space="preserve">|BGCOLOR(#F5F5F5):Horseman|騎兵|&amp;ref(Nation/C_Gold.jpg,nolink,25x25,Gold);20&amp;ref(Nation/C_Resource.jpg,nolink,25x25,Resource);11&amp;ref(Nation/C_Recruitment.jpg,nolink,25x25,Recruitment Point);24|&amp;ref(Nation/R_Fort.jpg,nolink,25x25,Land Fortress);||&amp;ref(Nation/LivingLead.jpg,nolink,25x25,Living);|18|
|~|&gt;|&gt;|&gt;|&gt;|&gt;|BGCOLOR(#F5F5F5):軽突撃槍と複合弓を持つ騎兵。弓での牽制後に突撃できる|
</v>
      </c>
    </row>
    <row r="841" spans="1:36" x14ac:dyDescent="0.15">
      <c r="A841" t="str">
        <f t="shared" si="29"/>
        <v>-</v>
      </c>
      <c r="B841" t="s">
        <v>2954</v>
      </c>
      <c r="C841" t="s">
        <v>10085</v>
      </c>
      <c r="D841" t="s">
        <v>10084</v>
      </c>
      <c r="E841" t="s">
        <v>10078</v>
      </c>
      <c r="F841">
        <v>25</v>
      </c>
      <c r="G841">
        <v>21</v>
      </c>
      <c r="H841">
        <v>36</v>
      </c>
      <c r="I841" t="s">
        <v>10011</v>
      </c>
      <c r="L841" t="s">
        <v>10075</v>
      </c>
      <c r="N841" t="s">
        <v>10079</v>
      </c>
      <c r="P841" s="20">
        <v>1</v>
      </c>
      <c r="Z841" s="33" t="s">
        <v>10044</v>
      </c>
      <c r="AJ841" s="26" t="str">
        <f t="shared" si="30"/>
        <v xml:space="preserve">|BGCOLOR(#F5F5F5):Heavy Horseman|騎兵|&amp;ref(Nation/C_Gold.jpg,nolink,25x25,Gold);25&amp;ref(Nation/C_Resource.jpg,nolink,25x25,Resource);21&amp;ref(Nation/C_Recruitment.jpg,nolink,25x25,Recruitment Point);36|&amp;ref(Nation/R_Fort.jpg,nolink,25x25,Land Fortress);||&amp;ref(Nation/LivingLead.jpg,nolink,25x25,Living);|14|
|~|&gt;|&gt;|&gt;|&gt;|&gt;|BGCOLOR(#F5F5F5):軽突撃槍、複合弓、小盾を持つ重騎兵。士気も向上している|
</v>
      </c>
    </row>
    <row r="842" spans="1:36" x14ac:dyDescent="0.15">
      <c r="A842" t="str">
        <f t="shared" si="29"/>
        <v>-</v>
      </c>
      <c r="B842" t="s">
        <v>2954</v>
      </c>
      <c r="C842" t="s">
        <v>10085</v>
      </c>
      <c r="D842" t="s">
        <v>10084</v>
      </c>
      <c r="E842" t="s">
        <v>10080</v>
      </c>
      <c r="F842">
        <v>35</v>
      </c>
      <c r="G842">
        <v>29</v>
      </c>
      <c r="H842">
        <v>46</v>
      </c>
      <c r="I842" t="s">
        <v>10011</v>
      </c>
      <c r="L842" t="s">
        <v>10075</v>
      </c>
      <c r="N842" t="s">
        <v>10081</v>
      </c>
      <c r="P842" s="20">
        <v>1</v>
      </c>
      <c r="Z842" s="33" t="s">
        <v>10044</v>
      </c>
      <c r="AJ842" s="26" t="str">
        <f t="shared" si="30"/>
        <v xml:space="preserve">|BGCOLOR(#F5F5F5):Imperial Horseman|騎兵|&amp;ref(Nation/C_Gold.jpg,nolink,25x25,Gold);35&amp;ref(Nation/C_Resource.jpg,nolink,25x25,Resource);29&amp;ref(Nation/C_Recruitment.jpg,nolink,25x25,Recruitment Point);46|&amp;ref(Nation/R_Fort.jpg,nolink,25x25,Land Fortress);||&amp;ref(Nation/LivingLead.jpg,nolink,25x25,Living);|14|
|~|&gt;|&gt;|&gt;|&gt;|&gt;|BGCOLOR(#F5F5F5):突撃槍、曲刀、盾を持つ重騎兵。優れた戦闘技能と士気を持つ|
</v>
      </c>
    </row>
    <row r="843" spans="1:36" x14ac:dyDescent="0.15">
      <c r="A843" t="str">
        <f t="shared" si="29"/>
        <v>MA T'ien Ch'i 兵士 E</v>
      </c>
      <c r="B843" t="s">
        <v>2954</v>
      </c>
      <c r="C843" t="s">
        <v>10085</v>
      </c>
      <c r="D843" t="s">
        <v>10084</v>
      </c>
      <c r="E843" t="s">
        <v>10082</v>
      </c>
      <c r="F843">
        <v>50</v>
      </c>
      <c r="G843">
        <v>38</v>
      </c>
      <c r="H843">
        <v>46</v>
      </c>
      <c r="I843" t="s">
        <v>10046</v>
      </c>
      <c r="K843" t="s">
        <v>10125</v>
      </c>
      <c r="L843" t="s">
        <v>10075</v>
      </c>
      <c r="M843" t="s">
        <v>10126</v>
      </c>
      <c r="N843" t="s">
        <v>10083</v>
      </c>
      <c r="P843" s="20">
        <v>1</v>
      </c>
      <c r="Z843" s="33" t="s">
        <v>10044</v>
      </c>
      <c r="AJ843" s="26" t="str">
        <f t="shared" si="30"/>
        <v xml:space="preserve">|BGCOLOR(#F5F5F5):Red Guard|騎兵&amp;ref(Nation/Sacred.jpg,nolink,25x25,Sacred);|&amp;ref(Nation/C_Gold.jpg,nolink,25x25,Gold);50&amp;ref(Nation/C_Resource.jpg,nolink,25x25,Resource);38&amp;ref(Nation/C_Recruitment.jpg,nolink,25x25,Recruitment Point);46|&amp;ref(Nation/R_Capital.jpg,nolink,25x25,National Capital);|&amp;ref(Spell/P_Holy.jpg,nolink,25x25,Temple Needed);|&amp;ref(Nation/LivingLead.jpg,nolink,25x25,Living);|14|
|~|&gt;|&gt;|&gt;|&gt;|&gt;|BGCOLOR(#F5F5F5):突撃槍、曲刀、盾を持つ重騎兵。春に強く秋に弱くなる性質を持つ|
</v>
      </c>
    </row>
    <row r="844" spans="1:36" x14ac:dyDescent="0.15">
      <c r="A844" t="str">
        <f t="shared" si="29"/>
        <v>MA Machaka 指揮官 S</v>
      </c>
      <c r="B844" t="s">
        <v>2954</v>
      </c>
      <c r="C844" t="s">
        <v>10180</v>
      </c>
      <c r="D844" t="s">
        <v>10143</v>
      </c>
      <c r="E844" t="s">
        <v>10136</v>
      </c>
      <c r="F844">
        <v>25</v>
      </c>
      <c r="G844">
        <v>3</v>
      </c>
      <c r="H844">
        <v>1</v>
      </c>
      <c r="I844" t="s">
        <v>10137</v>
      </c>
      <c r="L844" t="s">
        <v>10138</v>
      </c>
      <c r="N844" t="s">
        <v>10139</v>
      </c>
      <c r="O844" s="24">
        <v>0</v>
      </c>
      <c r="P844" s="20">
        <v>0</v>
      </c>
      <c r="Q844" s="21">
        <v>0</v>
      </c>
      <c r="R844" s="29">
        <v>0</v>
      </c>
      <c r="Z844" s="33" t="s">
        <v>10140</v>
      </c>
      <c r="AA844" s="21">
        <v>40</v>
      </c>
      <c r="AE844" s="21" t="s">
        <v>10141</v>
      </c>
      <c r="AJ844" s="26" t="str">
        <f t="shared" si="30"/>
        <v xml:space="preserve">|BGCOLOR(#F5F5F5):Machaka Scout|斥候|&amp;ref(Nation/C_Gold.jpg,nolink,25x25,Gold);25&amp;ref(Nation/C_Resource.jpg,nolink,25x25,Resource);3&amp;ref(Nation/C_Command.jpg,nolink,25x25,Commander Point);1|&amp;ref(Nation/R_Fort.jpg,nolink,25x25,Land Fortress);|||18&amp;ref(Nation/Stealthy.jpg,nolink,25x25,Stealthy (40));&amp;ref(Nation/Forest-Survival.jpg,nolink,25x25,Forest Survival);&amp;ref(Nation/Mountain-Survival.jpg,nolink,25x25,Mountain Survival);|
|~|&gt;|&gt;|&gt;|&gt;|&gt;|BGCOLOR(#F5F5F5):やや軽装な斥候。足が速い一方で隠れるのが下手|
</v>
      </c>
    </row>
    <row r="845" spans="1:36" x14ac:dyDescent="0.15">
      <c r="A845" t="str">
        <f t="shared" si="29"/>
        <v>-</v>
      </c>
      <c r="B845" t="s">
        <v>2954</v>
      </c>
      <c r="C845" t="s">
        <v>10180</v>
      </c>
      <c r="D845" t="s">
        <v>10143</v>
      </c>
      <c r="E845" t="s">
        <v>10142</v>
      </c>
      <c r="F845">
        <v>40</v>
      </c>
      <c r="G845">
        <v>2</v>
      </c>
      <c r="H845">
        <v>1</v>
      </c>
      <c r="I845" t="s">
        <v>10137</v>
      </c>
      <c r="L845" t="s">
        <v>10143</v>
      </c>
      <c r="N845" t="s">
        <v>10144</v>
      </c>
      <c r="O845" s="24">
        <v>2</v>
      </c>
      <c r="P845" s="20">
        <v>60</v>
      </c>
      <c r="Q845" s="21">
        <v>0</v>
      </c>
      <c r="R845" s="29">
        <v>0</v>
      </c>
      <c r="Z845" s="33" t="s">
        <v>10140</v>
      </c>
      <c r="AE845" s="21" t="s">
        <v>10145</v>
      </c>
      <c r="AJ845" s="26" t="str">
        <f t="shared" si="30"/>
        <v xml:space="preserve">|BGCOLOR(#F5F5F5):Machaka Chief|指揮官|&amp;ref(Nation/C_Gold.jpg,nolink,25x25,Gold);40&amp;ref(Nation/C_Resource.jpg,nolink,25x25,Resource);2&amp;ref(Nation/C_Command.jpg,nolink,25x25,Commander Point);1|&amp;ref(Nation/R_Fort.jpg,nolink,25x25,Land Fortress);||&amp;ref(Nation/Squad.jpg,nolink,25x25,Squad);2&amp;ref(Nation/LivingLead.jpg,nolink,25x25,Leadership);60|18&amp;ref(Nation/Forest-Survival.jpg,nolink,25x25,Forest Survival);|
|~|&gt;|&gt;|&gt;|&gt;|&gt;|BGCOLOR(#F5F5F5):標準的な指揮官。徒歩ながら足が速い|
</v>
      </c>
    </row>
    <row r="846" spans="1:36" x14ac:dyDescent="0.15">
      <c r="A846" t="str">
        <f t="shared" si="29"/>
        <v>-</v>
      </c>
      <c r="B846" t="s">
        <v>2954</v>
      </c>
      <c r="C846" t="s">
        <v>10180</v>
      </c>
      <c r="D846" t="s">
        <v>10143</v>
      </c>
      <c r="E846" t="s">
        <v>10146</v>
      </c>
      <c r="F846">
        <v>70</v>
      </c>
      <c r="G846">
        <v>27</v>
      </c>
      <c r="H846">
        <v>1</v>
      </c>
      <c r="I846" t="s">
        <v>10137</v>
      </c>
      <c r="L846" t="s">
        <v>10143</v>
      </c>
      <c r="N846" t="s">
        <v>10147</v>
      </c>
      <c r="O846" s="24">
        <v>3</v>
      </c>
      <c r="P846" s="20">
        <v>80</v>
      </c>
      <c r="Q846" s="21">
        <v>0</v>
      </c>
      <c r="R846" s="29">
        <v>0</v>
      </c>
      <c r="Z846" s="33" t="s">
        <v>10148</v>
      </c>
      <c r="AE846" s="21" t="s">
        <v>10145</v>
      </c>
      <c r="AJ846" s="26" t="str">
        <f t="shared" si="30"/>
        <v xml:space="preserve">|BGCOLOR(#F5F5F5):Machaka Commander|指揮官|&amp;ref(Nation/C_Gold.jpg,nolink,25x25,Gold);70&amp;ref(Nation/C_Resource.jpg,nolink,25x25,Resource);27&amp;ref(Nation/C_Command.jpg,nolink,25x25,Commander Point);1|&amp;ref(Nation/R_Fort.jpg,nolink,25x25,Land Fortress);||&amp;ref(Nation/Squad.jpg,nolink,25x25,Squad);3&amp;ref(Nation/LivingLead.jpg,nolink,25x25,Leadership);80|14&amp;ref(Nation/Forest-Survival.jpg,nolink,25x25,Forest Survival);|
|~|&gt;|&gt;|&gt;|&gt;|&gt;|BGCOLOR(#F5F5F5):上位指揮官。この装備としては行軍が早い|
</v>
      </c>
    </row>
    <row r="847" spans="1:36" x14ac:dyDescent="0.15">
      <c r="A847" t="str">
        <f t="shared" si="29"/>
        <v>-</v>
      </c>
      <c r="B847" t="s">
        <v>2954</v>
      </c>
      <c r="C847" t="s">
        <v>10180</v>
      </c>
      <c r="D847" t="s">
        <v>10143</v>
      </c>
      <c r="E847" t="s">
        <v>10149</v>
      </c>
      <c r="F847">
        <v>110</v>
      </c>
      <c r="G847">
        <v>26</v>
      </c>
      <c r="H847">
        <v>1</v>
      </c>
      <c r="I847" t="s">
        <v>10137</v>
      </c>
      <c r="L847" t="s">
        <v>10143</v>
      </c>
      <c r="N847" t="s">
        <v>10150</v>
      </c>
      <c r="O847" s="24">
        <v>3</v>
      </c>
      <c r="P847" s="20">
        <v>80</v>
      </c>
      <c r="Q847" s="20">
        <v>0</v>
      </c>
      <c r="R847" s="29">
        <v>0</v>
      </c>
      <c r="Z847" s="33" t="s">
        <v>10148</v>
      </c>
      <c r="AE847" s="20" t="s">
        <v>10145</v>
      </c>
      <c r="AJ847" s="26" t="str">
        <f t="shared" si="30"/>
        <v xml:space="preserve">|BGCOLOR(#F5F5F5):Spider Lord|指揮官|&amp;ref(Nation/C_Gold.jpg,nolink,25x25,Gold);110&amp;ref(Nation/C_Resource.jpg,nolink,25x25,Resource);26&amp;ref(Nation/C_Command.jpg,nolink,25x25,Commander Point);1|&amp;ref(Nation/R_Fort.jpg,nolink,25x25,Land Fortress);||&amp;ref(Nation/Squad.jpg,nolink,25x25,Squad);3&amp;ref(Nation/LivingLead.jpg,nolink,25x25,Leadership);80|14&amp;ref(Nation/Forest-Survival.jpg,nolink,25x25,Forest Survival);|
|~|&gt;|&gt;|&gt;|&gt;|&gt;|BGCOLOR(#F5F5F5):騎乗した指揮官。とくに行軍が早いわけではない|
</v>
      </c>
    </row>
    <row r="848" spans="1:36" x14ac:dyDescent="0.15">
      <c r="A848" t="str">
        <f t="shared" si="29"/>
        <v>-</v>
      </c>
      <c r="B848" t="s">
        <v>2954</v>
      </c>
      <c r="C848" t="s">
        <v>10180</v>
      </c>
      <c r="D848" t="s">
        <v>10143</v>
      </c>
      <c r="E848" t="s">
        <v>10151</v>
      </c>
      <c r="F848">
        <v>90</v>
      </c>
      <c r="G848">
        <v>3</v>
      </c>
      <c r="H848">
        <v>2</v>
      </c>
      <c r="I848" t="s">
        <v>10137</v>
      </c>
      <c r="K848" t="s">
        <v>10152</v>
      </c>
      <c r="L848" t="s">
        <v>10153</v>
      </c>
      <c r="M848" t="s">
        <v>10126</v>
      </c>
      <c r="N848" t="s">
        <v>10154</v>
      </c>
      <c r="O848" s="24">
        <v>0</v>
      </c>
      <c r="P848" s="20">
        <v>0</v>
      </c>
      <c r="Q848" s="20">
        <v>0</v>
      </c>
      <c r="R848" s="29">
        <v>0</v>
      </c>
      <c r="Z848" s="33" t="s">
        <v>10140</v>
      </c>
      <c r="AA848" s="21">
        <v>60</v>
      </c>
      <c r="AE848" s="20" t="s">
        <v>10145</v>
      </c>
      <c r="AJ848" s="26" t="str">
        <f t="shared" si="30"/>
        <v xml:space="preserve">|BGCOLOR(#F5F5F5):Ear of the Lord|聖職者&amp;ref(Nation/Sacred.jpg,nolink,25x25,Sacred);|&amp;ref(Nation/C_Gold.jpg,nolink,25x25,Gold);90&amp;ref(Nation/C_Resource.jpg,nolink,25x25,Resource);3&amp;ref(Nation/C_Command.jpg,nolink,25x25,Commander Point);2|&amp;ref(Nation/R_Fort.jpg,nolink,25x25,Land Fortress);|&amp;ref(Spell/P_Holy.jpg,nolink,25x25,Temple Needed);||18&amp;ref(Nation/Stealthy.jpg,nolink,25x25,Stealthy (60));&amp;ref(Nation/Forest-Survival.jpg,nolink,25x25,Forest Survival);|
|~|&gt;|&gt;|&gt;|&gt;|&gt;|BGCOLOR(#F5F5F5):レベル1の聖職者。密偵も兼任している|
</v>
      </c>
    </row>
    <row r="849" spans="1:36" x14ac:dyDescent="0.15">
      <c r="A849" t="str">
        <f t="shared" si="29"/>
        <v>-</v>
      </c>
      <c r="B849" t="s">
        <v>2954</v>
      </c>
      <c r="C849" t="s">
        <v>10180</v>
      </c>
      <c r="D849" t="s">
        <v>10143</v>
      </c>
      <c r="E849" t="s">
        <v>10155</v>
      </c>
      <c r="F849">
        <v>65</v>
      </c>
      <c r="G849">
        <v>4</v>
      </c>
      <c r="H849">
        <v>1</v>
      </c>
      <c r="I849" t="s">
        <v>10137</v>
      </c>
      <c r="K849" t="s">
        <v>10152</v>
      </c>
      <c r="L849" t="s">
        <v>10153</v>
      </c>
      <c r="M849" t="s">
        <v>10126</v>
      </c>
      <c r="N849" t="s">
        <v>10156</v>
      </c>
      <c r="O849" s="24">
        <v>2</v>
      </c>
      <c r="P849" s="20">
        <v>40</v>
      </c>
      <c r="Q849" s="20">
        <v>0</v>
      </c>
      <c r="R849" s="29">
        <v>0</v>
      </c>
      <c r="Z849" s="33" t="s">
        <v>10140</v>
      </c>
      <c r="AE849" s="20" t="s">
        <v>10145</v>
      </c>
      <c r="AJ849" s="26" t="str">
        <f t="shared" si="30"/>
        <v xml:space="preserve">|BGCOLOR(#F5F5F5):Eye of the Lord|聖職者&amp;ref(Nation/Sacred.jpg,nolink,25x25,Sacred);|&amp;ref(Nation/C_Gold.jpg,nolink,25x25,Gold);65&amp;ref(Nation/C_Resource.jpg,nolink,25x25,Resource);4&amp;ref(Nation/C_Command.jpg,nolink,25x25,Commander Point);1|&amp;ref(Nation/R_Fort.jpg,nolink,25x25,Land Fortress);|&amp;ref(Spell/P_Holy.jpg,nolink,25x25,Temple Needed);|&amp;ref(Nation/Squad.jpg,nolink,25x25,Squad);2&amp;ref(Nation/LivingLead.jpg,nolink,25x25,Leadership);40|18&amp;ref(Nation/Forest-Survival.jpg,nolink,25x25,Forest Survival);|
|~|&gt;|&gt;|&gt;|&gt;|&gt;|BGCOLOR(#F5F5F5):レベル1の聖職者。巡回や徴税などの雑務を担う|
</v>
      </c>
    </row>
    <row r="850" spans="1:36" x14ac:dyDescent="0.15">
      <c r="A850" t="str">
        <f t="shared" si="29"/>
        <v>-</v>
      </c>
      <c r="B850" t="s">
        <v>2954</v>
      </c>
      <c r="C850" t="s">
        <v>10180</v>
      </c>
      <c r="D850" t="s">
        <v>10143</v>
      </c>
      <c r="E850" t="s">
        <v>10157</v>
      </c>
      <c r="F850">
        <v>115</v>
      </c>
      <c r="G850">
        <v>2</v>
      </c>
      <c r="H850">
        <v>2</v>
      </c>
      <c r="I850" t="s">
        <v>10137</v>
      </c>
      <c r="K850" t="s">
        <v>10152</v>
      </c>
      <c r="L850" t="s">
        <v>10153</v>
      </c>
      <c r="M850" t="s">
        <v>10126</v>
      </c>
      <c r="N850" t="s">
        <v>10158</v>
      </c>
      <c r="O850" s="24">
        <v>3</v>
      </c>
      <c r="P850" s="20">
        <v>80</v>
      </c>
      <c r="Q850" s="20">
        <v>0</v>
      </c>
      <c r="R850" s="29">
        <v>0</v>
      </c>
      <c r="Z850" s="33" t="s">
        <v>10140</v>
      </c>
      <c r="AE850" s="20" t="s">
        <v>10145</v>
      </c>
      <c r="AJ850" s="26" t="str">
        <f t="shared" si="30"/>
        <v xml:space="preserve">|BGCOLOR(#F5F5F5):Voice of the Lord|聖職者&amp;ref(Nation/Sacred.jpg,nolink,25x25,Sacred);|&amp;ref(Nation/C_Gold.jpg,nolink,25x25,Gold);115&amp;ref(Nation/C_Resource.jpg,nolink,25x25,Resource);2&amp;ref(Nation/C_Command.jpg,nolink,25x25,Commander Point);2|&amp;ref(Nation/R_Fort.jpg,nolink,25x25,Land Fortress);|&amp;ref(Spell/P_Holy.jpg,nolink,25x25,Temple Needed);|&amp;ref(Nation/Squad.jpg,nolink,25x25,Squad);3&amp;ref(Nation/LivingLead.jpg,nolink,25x25,Leadership);80|18&amp;ref(Nation/Forest-Survival.jpg,nolink,25x25,Forest Survival);|
|~|&gt;|&gt;|&gt;|&gt;|&gt;|BGCOLOR(#F5F5F5):レベル2の聖職者。指揮官としても優秀|
</v>
      </c>
    </row>
    <row r="851" spans="1:36" x14ac:dyDescent="0.15">
      <c r="A851" t="str">
        <f t="shared" si="29"/>
        <v>-</v>
      </c>
      <c r="B851" t="s">
        <v>2954</v>
      </c>
      <c r="C851" t="s">
        <v>10180</v>
      </c>
      <c r="D851" t="s">
        <v>10143</v>
      </c>
      <c r="E851" t="s">
        <v>10159</v>
      </c>
      <c r="F851">
        <v>80</v>
      </c>
      <c r="G851">
        <v>1</v>
      </c>
      <c r="H851">
        <v>2</v>
      </c>
      <c r="I851" t="s">
        <v>10203</v>
      </c>
      <c r="J851" t="s">
        <v>10152</v>
      </c>
      <c r="L851" t="s">
        <v>10160</v>
      </c>
      <c r="N851" t="s">
        <v>10161</v>
      </c>
      <c r="O851" s="24">
        <v>1</v>
      </c>
      <c r="P851" s="20">
        <v>15</v>
      </c>
      <c r="Q851" s="20">
        <v>10</v>
      </c>
      <c r="R851" s="29">
        <v>30</v>
      </c>
      <c r="Z851" s="33" t="s">
        <v>10140</v>
      </c>
      <c r="AE851" s="20" t="s">
        <v>10145</v>
      </c>
      <c r="AJ851" s="26" t="str">
        <f t="shared" si="30"/>
        <v xml:space="preserve">|BGCOLOR(#F5F5F5):Witch Doctor|魔術師|&amp;ref(Nation/C_Gold.jpg,nolink,25x25,Gold);80&amp;ref(Nation/C_Resource.jpg,nolink,25x25,Resource);1&amp;ref(Nation/C_Command.jpg,nolink,25x25,Commander Point);2|&amp;ref(Nation/R_Fort.jpg,nolink,25x25,Land Fortress);&amp;ref(Nation/R_Forest.jpg,nolink,25x25,Any Forest);|&amp;ref(Spell/P_Research.jpg,nolink,25x25,Lab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|~|&gt;|&gt;|&gt;|&gt;|&gt;|BGCOLOR(#F5F5F5):火死緑の魔法技能を持つ。研究下手|
</v>
      </c>
    </row>
    <row r="852" spans="1:36" x14ac:dyDescent="0.15">
      <c r="A852" t="str">
        <f t="shared" si="29"/>
        <v>-</v>
      </c>
      <c r="B852" t="s">
        <v>2954</v>
      </c>
      <c r="C852" t="s">
        <v>10180</v>
      </c>
      <c r="D852" t="s">
        <v>10143</v>
      </c>
      <c r="E852" t="s">
        <v>10162</v>
      </c>
      <c r="F852">
        <v>195</v>
      </c>
      <c r="G852">
        <v>1</v>
      </c>
      <c r="H852">
        <v>2</v>
      </c>
      <c r="I852" t="s">
        <v>10137</v>
      </c>
      <c r="J852" t="s">
        <v>10152</v>
      </c>
      <c r="L852" t="s">
        <v>10160</v>
      </c>
      <c r="N852" t="s">
        <v>10163</v>
      </c>
      <c r="O852" s="24">
        <v>1</v>
      </c>
      <c r="P852" s="21" t="s">
        <v>10164</v>
      </c>
      <c r="Q852" s="20" t="s">
        <v>10164</v>
      </c>
      <c r="R852" s="29" t="s">
        <v>10165</v>
      </c>
      <c r="Z852" s="33" t="s">
        <v>10140</v>
      </c>
      <c r="AE852" s="20" t="s">
        <v>10145</v>
      </c>
      <c r="AJ852" s="26" t="str">
        <f t="shared" si="30"/>
        <v xml:space="preserve">|BGCOLOR(#F5F5F5):Sorcerer|魔術師|&amp;ref(Nation/C_Gold.jpg,nolink,25x25,Gold);195&amp;ref(Nation/C_Resource.jpg,nolink,25x25,Resource);1&amp;ref(Nation/C_Command.jpg,nolink,25x25,Commander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Leadership);15+&amp;ref(Nation/UndeadLead.jpg,nolink,25x25,Undead Leadership);30+|18&amp;ref(Nation/Forest-Survival.jpg,nolink,25x25,Forest Survival);|
|~|&gt;|&gt;|&gt;|&gt;|&gt;|BGCOLOR(#F5F5F5):緑火死などの魔法技能を持つ。緑魔法については最優秀|
</v>
      </c>
    </row>
    <row r="853" spans="1:36" x14ac:dyDescent="0.15">
      <c r="A853" t="str">
        <f t="shared" si="29"/>
        <v>-</v>
      </c>
      <c r="B853" t="s">
        <v>2954</v>
      </c>
      <c r="C853" t="s">
        <v>10180</v>
      </c>
      <c r="D853" t="s">
        <v>10143</v>
      </c>
      <c r="E853" t="s">
        <v>10166</v>
      </c>
      <c r="F853">
        <v>140</v>
      </c>
      <c r="G853">
        <v>36</v>
      </c>
      <c r="H853">
        <v>1</v>
      </c>
      <c r="I853" t="s">
        <v>10167</v>
      </c>
      <c r="K853" t="s">
        <v>10152</v>
      </c>
      <c r="L853" t="s">
        <v>10143</v>
      </c>
      <c r="M853" t="s">
        <v>10126</v>
      </c>
      <c r="N853" t="s">
        <v>10168</v>
      </c>
      <c r="O853" s="24">
        <v>2</v>
      </c>
      <c r="P853" s="20">
        <v>40</v>
      </c>
      <c r="Q853" s="20">
        <v>0</v>
      </c>
      <c r="R853" s="29">
        <v>0</v>
      </c>
      <c r="Z853" s="33" t="s">
        <v>10169</v>
      </c>
      <c r="AE853" s="20" t="s">
        <v>10145</v>
      </c>
      <c r="AJ853" s="26" t="str">
        <f t="shared" si="30"/>
        <v xml:space="preserve">|BGCOLOR(#F5F5F5):Hunter Lord|指揮官&amp;ref(Nation/Sacred.jpg,nolink,25x25,Sacred);|&amp;ref(Nation/C_Gold.jpg,nolink,25x25,Gold);140&amp;ref(Nation/C_Resource.jpg,nolink,25x25,Resource);36&amp;ref(Nation/C_Command.jpg,nolink,25x25,Commander Point);1|&amp;ref(Nation/R_Capital.jpg,nolink,25x25,National Capital);|&amp;ref(Spell/P_Holy.jpg,nolink,25x25,Temple Needed);|&amp;ref(Nation/Squad.jpg,nolink,25x25,Squad);2&amp;ref(Nation/LivingLead.jpg,nolink,25x25,Leadership);40|16&amp;ref(Nation/Forest-Survival.jpg,nolink,25x25,Forest Survival);|
|~|&gt;|&gt;|&gt;|&gt;|&gt;|BGCOLOR(#F5F5F5):神聖な指揮官。戦闘力は高いが指揮はむしろ下手|
</v>
      </c>
    </row>
    <row r="854" spans="1:36" x14ac:dyDescent="0.15">
      <c r="A854" t="str">
        <f t="shared" si="29"/>
        <v>-</v>
      </c>
      <c r="B854" t="s">
        <v>2954</v>
      </c>
      <c r="C854" t="s">
        <v>10180</v>
      </c>
      <c r="D854" t="s">
        <v>10143</v>
      </c>
      <c r="E854" t="s">
        <v>10170</v>
      </c>
      <c r="F854">
        <v>210</v>
      </c>
      <c r="G854">
        <v>6</v>
      </c>
      <c r="H854">
        <v>4</v>
      </c>
      <c r="I854" t="s">
        <v>10167</v>
      </c>
      <c r="J854" t="s">
        <v>10152</v>
      </c>
      <c r="L854" t="s">
        <v>10160</v>
      </c>
      <c r="N854" t="s">
        <v>10171</v>
      </c>
      <c r="O854" s="24">
        <v>1</v>
      </c>
      <c r="P854" s="21" t="s">
        <v>10172</v>
      </c>
      <c r="Q854" s="20" t="s">
        <v>10172</v>
      </c>
      <c r="R854" s="29" t="s">
        <v>10165</v>
      </c>
      <c r="Z854" s="33" t="s">
        <v>10173</v>
      </c>
      <c r="AE854" s="20" t="s">
        <v>10145</v>
      </c>
      <c r="AJ854" s="26" t="str">
        <f t="shared" si="30"/>
        <v xml:space="preserve">|BGCOLOR(#F5F5F5):Black Sorcerer|魔術師|&amp;ref(Nation/C_Gold.jpg,nolink,25x25,Gold);210&amp;ref(Nation/C_Resource.jpg,nolink,25x25,Resource);6&amp;ref(Nation/C_Command.jpg,nolink,25x25,Commander Point);4|&amp;ref(Nation/R_Capital.jpg,nolink,25x25,National Capital);|&amp;ref(Spell/P_Research.jpg,nolink,25x25,Lab Needed);|&amp;ref(Nation/Squad.jpg,nolink,25x25,Squad);1&amp;ref(Nation/LivingLead.jpg,nolink,25x25,Leadership);20+&amp;ref(Nation/MagicLead.jpg,nolink,25x25,Magic Leadership);20+&amp;ref(Nation/UndeadLead.jpg,nolink,25x25,Undead Leadership);30+|12&amp;ref(Nation/Forest-Survival.jpg,nolink,25x25,Forest Survival);|
|~|&gt;|&gt;|&gt;|&gt;|&gt;|BGCOLOR(#F5F5F5):火、地、死などの魔法技能を持つ。倒されても蜘蛛となり生存を図る|
</v>
      </c>
    </row>
    <row r="855" spans="1:36" x14ac:dyDescent="0.15">
      <c r="A855" t="str">
        <f t="shared" si="29"/>
        <v>-</v>
      </c>
      <c r="B855" t="s">
        <v>2954</v>
      </c>
      <c r="C855" t="s">
        <v>10180</v>
      </c>
      <c r="D855" t="s">
        <v>10143</v>
      </c>
      <c r="E855" t="s">
        <v>10174</v>
      </c>
      <c r="F855">
        <v>85</v>
      </c>
      <c r="G855">
        <v>1</v>
      </c>
      <c r="H855">
        <v>2</v>
      </c>
      <c r="I855" t="s">
        <v>10167</v>
      </c>
      <c r="J855" t="s">
        <v>10152</v>
      </c>
      <c r="L855" t="s">
        <v>10160</v>
      </c>
      <c r="N855" t="s">
        <v>10175</v>
      </c>
      <c r="O855" s="24">
        <v>1</v>
      </c>
      <c r="P855" s="21" t="s">
        <v>10164</v>
      </c>
      <c r="Q855" s="20" t="s">
        <v>10176</v>
      </c>
      <c r="R855" s="29" t="s">
        <v>10165</v>
      </c>
      <c r="Z855" s="33" t="s">
        <v>10140</v>
      </c>
      <c r="AE855" s="20" t="s">
        <v>10145</v>
      </c>
      <c r="AJ855" s="26" t="str">
        <f t="shared" si="30"/>
        <v xml:space="preserve">|BGCOLOR(#F5F5F5):Sorceress|魔術師|&amp;ref(Nation/C_Gold.jpg,nolink,25x25,Gold);85&amp;ref(Nation/C_Resource.jpg,nolink,25x25,Resource);1&amp;ref(Nation/C_Command.jpg,nolink,25x25,Commander Point);2|&amp;ref(Nation/R_Capital.jpg,nolink,25x25,National Capital);|&amp;ref(Spell/P_Research.jpg,nolink,25x25,Lab Needed);|&amp;ref(Nation/Squad.jpg,nolink,25x25,Squad);1&amp;ref(Nation/LivingLead.jpg,nolink,25x25,Leadership);15+&amp;ref(Nation/MagicLead.jpg,nolink,25x25,Magic Leadership);10+&amp;ref(Nation/UndeadLead.jpg,nolink,25x25,Undead Leadership);30+|18&amp;ref(Nation/Forest-Survival.jpg,nolink,25x25,Forest Survival);|
|~|&gt;|&gt;|&gt;|&gt;|&gt;|BGCOLOR(#F5F5F5):火、地、死などの魔法技能を持つ。支配圏内では蜘蛛を集める|
</v>
      </c>
    </row>
    <row r="856" spans="1:36" x14ac:dyDescent="0.15">
      <c r="A856" t="str">
        <f t="shared" si="29"/>
        <v>MA Machaka 指揮官 E</v>
      </c>
      <c r="B856" t="s">
        <v>2954</v>
      </c>
      <c r="C856" t="s">
        <v>10180</v>
      </c>
      <c r="D856" t="s">
        <v>10143</v>
      </c>
      <c r="E856" t="s">
        <v>10177</v>
      </c>
      <c r="F856">
        <v>110</v>
      </c>
      <c r="G856">
        <v>38</v>
      </c>
      <c r="H856">
        <v>1</v>
      </c>
      <c r="I856" t="s">
        <v>10167</v>
      </c>
      <c r="L856" t="s">
        <v>10178</v>
      </c>
      <c r="N856" t="s">
        <v>10179</v>
      </c>
      <c r="O856" s="24">
        <v>1</v>
      </c>
      <c r="P856" s="21">
        <v>10</v>
      </c>
      <c r="Q856" s="21">
        <v>0</v>
      </c>
      <c r="R856" s="29">
        <v>0</v>
      </c>
      <c r="Z856" s="33" t="s">
        <v>10173</v>
      </c>
      <c r="AA856" s="21">
        <v>50</v>
      </c>
      <c r="AE856" s="20" t="s">
        <v>10145</v>
      </c>
      <c r="AJ856" s="26" t="str">
        <f t="shared" si="30"/>
        <v xml:space="preserve">|BGCOLOR(#F5F5F5):Bane Spider|暗殺者|&amp;ref(Nation/C_Gold.jpg,nolink,25x25,Gold);110&amp;ref(Nation/C_Resource.jpg,nolink,25x25,Resource);38&amp;ref(Nation/C_Command.jpg,nolink,25x25,Commander Point);1|&amp;ref(Nation/R_Capital.jpg,nolink,25x25,National Capital);||&amp;ref(Nation/Squad.jpg,nolink,25x25,Squad);1&amp;ref(Nation/LivingLead.jpg,nolink,25x25,Leadership);10|12&amp;ref(Nation/Stealthy.jpg,nolink,25x25,Stealthy (50));&amp;ref(Nation/Forest-Survival.jpg,nolink,25x25,Forest Survival);|
|~|&gt;|&gt;|&gt;|&gt;|&gt;|BGCOLOR(#F5F5F5):重装備で魔法武器を備える暗殺者。包囲中の要塞にも入り込む|
</v>
      </c>
    </row>
    <row r="857" spans="1:36" x14ac:dyDescent="0.15">
      <c r="A857" t="str">
        <f t="shared" si="29"/>
        <v>MA Machaka 兵士 S</v>
      </c>
      <c r="B857" t="s">
        <v>2954</v>
      </c>
      <c r="C857" t="s">
        <v>10180</v>
      </c>
      <c r="D857" t="s">
        <v>10212</v>
      </c>
      <c r="E857" t="s">
        <v>10181</v>
      </c>
      <c r="F857">
        <v>5</v>
      </c>
      <c r="G857">
        <v>2</v>
      </c>
      <c r="H857">
        <v>2</v>
      </c>
      <c r="I857" t="s">
        <v>10137</v>
      </c>
      <c r="L857" t="s">
        <v>10182</v>
      </c>
      <c r="N857" t="s">
        <v>10183</v>
      </c>
      <c r="P857" s="21">
        <v>1</v>
      </c>
      <c r="Z857" s="33" t="s">
        <v>10148</v>
      </c>
      <c r="AE857" s="20" t="s">
        <v>10145</v>
      </c>
      <c r="AJ857" s="26" t="str">
        <f t="shared" si="30"/>
        <v xml:space="preserve">|BGCOLOR(#F5F5F5):Pygmy|射手|&amp;ref(Nation/C_Gold.jpg,nolink,25x25,Gold);5&amp;ref(Nation/C_Resource.jpg,nolink,25x25,Resource);2&amp;ref(Nation/C_Recruitment.jpg,nolink,25x25,Recruitment Point);2|&amp;ref(Nation/R_Fort.jpg,nolink,25x25,Land Fortress);||&amp;ref(Nation/LivingLead.jpg,nolink,25x25,Living);|14&amp;ref(Nation/Forest-Survival.jpg,nolink,25x25,Forest Survival);|
|~|&gt;|&gt;|&gt;|&gt;|&gt;|BGCOLOR(#F5F5F5):小人の射手。小さいだけに弱いが数は出せる|
</v>
      </c>
    </row>
    <row r="858" spans="1:36" x14ac:dyDescent="0.15">
      <c r="A858" t="str">
        <f t="shared" si="29"/>
        <v>-</v>
      </c>
      <c r="B858" t="s">
        <v>2954</v>
      </c>
      <c r="C858" t="s">
        <v>10180</v>
      </c>
      <c r="D858" t="s">
        <v>10212</v>
      </c>
      <c r="E858" t="s">
        <v>10184</v>
      </c>
      <c r="F858">
        <v>7</v>
      </c>
      <c r="G858">
        <v>2</v>
      </c>
      <c r="H858">
        <v>3</v>
      </c>
      <c r="I858" t="s">
        <v>10137</v>
      </c>
      <c r="L858" t="s">
        <v>10185</v>
      </c>
      <c r="N858" t="s">
        <v>10186</v>
      </c>
      <c r="P858" s="20">
        <v>1</v>
      </c>
      <c r="Z858" s="33" t="s">
        <v>10173</v>
      </c>
      <c r="AE858" s="20" t="s">
        <v>10145</v>
      </c>
      <c r="AJ858" s="26" t="str">
        <f t="shared" si="30"/>
        <v xml:space="preserve">|BGCOLOR(#F5F5F5):Machaka Militia|歩兵|&amp;ref(Nation/C_Gold.jpg,nolink,25x25,Gold);7&amp;ref(Nation/C_Resource.jpg,nolink,25x25,Resource);2&amp;ref(Nation/C_Recruitment.jpg,nolink,25x25,Recruitment Point);3|&amp;ref(Nation/R_Fort.jpg,nolink,25x25,Land Fortress);||&amp;ref(Nation/LivingLead.jpg,nolink,25x25,Living);|12&amp;ref(Nation/Forest-Survival.jpg,nolink,25x25,Forest Survival);|
|~|&gt;|&gt;|&gt;|&gt;|&gt;|BGCOLOR(#F5F5F5):槍を持つ民兵。丸裸のため民兵としても格別の安さと弱さ|
</v>
      </c>
    </row>
    <row r="859" spans="1:36" x14ac:dyDescent="0.15">
      <c r="A859" t="str">
        <f t="shared" si="29"/>
        <v>-</v>
      </c>
      <c r="B859" t="s">
        <v>2954</v>
      </c>
      <c r="C859" t="s">
        <v>10180</v>
      </c>
      <c r="D859" t="s">
        <v>10212</v>
      </c>
      <c r="E859" t="s">
        <v>10187</v>
      </c>
      <c r="F859">
        <v>10</v>
      </c>
      <c r="G859">
        <v>3</v>
      </c>
      <c r="H859">
        <v>9</v>
      </c>
      <c r="I859" t="s">
        <v>10137</v>
      </c>
      <c r="L859" t="s">
        <v>10182</v>
      </c>
      <c r="N859" t="s">
        <v>10188</v>
      </c>
      <c r="P859" s="20">
        <v>1</v>
      </c>
      <c r="Z859" s="33" t="s">
        <v>10169</v>
      </c>
      <c r="AE859" s="20" t="s">
        <v>10145</v>
      </c>
      <c r="AJ859" s="26" t="str">
        <f t="shared" si="30"/>
        <v xml:space="preserve">|BGCOLOR(#F5F5F5):Machaka Archer|射手|&amp;ref(Nation/C_Gold.jpg,nolink,25x25,Gold);10&amp;ref(Nation/C_Resource.jpg,nolink,25x25,Resource);3&amp;ref(Nation/C_Recruitment.jpg,nolink,25x25,Recruitment Point);9|&amp;ref(Nation/R_Fort.jpg,nolink,25x25,Land Fortress);||&amp;ref(Nation/LivingLead.jpg,nolink,25x25,Living);|16&amp;ref(Nation/Forest-Survival.jpg,nolink,25x25,Forest Survival);|
|~|&gt;|&gt;|&gt;|&gt;|&gt;|BGCOLOR(#F5F5F5):短弓を使う弓兵。性能は平凡だが安価で数を溜めやすい|
</v>
      </c>
    </row>
    <row r="860" spans="1:36" x14ac:dyDescent="0.15">
      <c r="A860" t="str">
        <f t="shared" si="29"/>
        <v>-</v>
      </c>
      <c r="B860" t="s">
        <v>2954</v>
      </c>
      <c r="C860" t="s">
        <v>10180</v>
      </c>
      <c r="D860" t="s">
        <v>10212</v>
      </c>
      <c r="E860" t="s">
        <v>10189</v>
      </c>
      <c r="F860">
        <v>10</v>
      </c>
      <c r="G860">
        <v>3</v>
      </c>
      <c r="H860">
        <v>9</v>
      </c>
      <c r="I860" t="s">
        <v>10137</v>
      </c>
      <c r="L860" t="s">
        <v>10185</v>
      </c>
      <c r="N860" t="s">
        <v>10190</v>
      </c>
      <c r="P860" s="20">
        <v>1</v>
      </c>
      <c r="Z860" s="33" t="s">
        <v>10169</v>
      </c>
      <c r="AE860" s="20" t="s">
        <v>10145</v>
      </c>
      <c r="AJ860" s="26" t="str">
        <f t="shared" si="30"/>
        <v xml:space="preserve">|BGCOLOR(#F5F5F5):Machaka Warrior|歩兵|&amp;ref(Nation/C_Gold.jpg,nolink,25x25,Gold);10&amp;ref(Nation/C_Resource.jpg,nolink,25x25,Resource);3&amp;ref(Nation/C_Recruitment.jpg,nolink,25x25,Recruitment Point);9|&amp;ref(Nation/R_Fort.jpg,nolink,25x25,Land Fortress);||&amp;ref(Nation/LivingLead.jpg,nolink,25x25,Living);|16&amp;ref(Nation/Forest-Survival.jpg,nolink,25x25,Forest Survival);|
|~|&gt;|&gt;|&gt;|&gt;|&gt;|BGCOLOR(#F5F5F5):槍、投槍、皮盾を持つ軽歩兵。防具が盾のみのため非常に脆い|
</v>
      </c>
    </row>
    <row r="861" spans="1:36" x14ac:dyDescent="0.15">
      <c r="A861" t="str">
        <f t="shared" si="29"/>
        <v>-</v>
      </c>
      <c r="B861" t="s">
        <v>2954</v>
      </c>
      <c r="C861" t="s">
        <v>10180</v>
      </c>
      <c r="D861" t="s">
        <v>10212</v>
      </c>
      <c r="E861" t="s">
        <v>10189</v>
      </c>
      <c r="F861">
        <v>10</v>
      </c>
      <c r="G861">
        <v>4</v>
      </c>
      <c r="H861">
        <v>9</v>
      </c>
      <c r="I861" t="s">
        <v>10137</v>
      </c>
      <c r="L861" t="s">
        <v>10185</v>
      </c>
      <c r="N861" t="s">
        <v>10191</v>
      </c>
      <c r="P861" s="20">
        <v>1</v>
      </c>
      <c r="Z861" s="33" t="s">
        <v>10169</v>
      </c>
      <c r="AE861" s="20" t="s">
        <v>10145</v>
      </c>
      <c r="AJ861" s="26" t="str">
        <f t="shared" si="30"/>
        <v xml:space="preserve">|BGCOLOR(#F5F5F5):Machaka Warrior|歩兵|&amp;ref(Nation/C_Gold.jpg,nolink,25x25,Gold);10&amp;ref(Nation/C_Resource.jpg,nolink,25x25,Resource);4&amp;ref(Nation/C_Recruitment.jpg,nolink,25x25,Recruitment Point);9|&amp;ref(Nation/R_Fort.jpg,nolink,25x25,Land Fortress);||&amp;ref(Nation/LivingLead.jpg,nolink,25x25,Living);|16&amp;ref(Nation/Forest-Survival.jpg,nolink,25x25,Forest Survival);|
|~|&gt;|&gt;|&gt;|&gt;|&gt;|BGCOLOR(#F5F5F5):長槍と皮盾を持つ軽歩兵。やはり脆いが攻撃力は槍にしては高い|
</v>
      </c>
    </row>
    <row r="862" spans="1:36" x14ac:dyDescent="0.15">
      <c r="A862" t="str">
        <f t="shared" si="29"/>
        <v>-</v>
      </c>
      <c r="B862" t="s">
        <v>2954</v>
      </c>
      <c r="C862" t="s">
        <v>10180</v>
      </c>
      <c r="D862" t="s">
        <v>10212</v>
      </c>
      <c r="E862" t="s">
        <v>10192</v>
      </c>
      <c r="F862">
        <v>14</v>
      </c>
      <c r="G862">
        <v>27</v>
      </c>
      <c r="H862">
        <v>18</v>
      </c>
      <c r="I862" t="s">
        <v>10137</v>
      </c>
      <c r="L862" t="s">
        <v>10185</v>
      </c>
      <c r="N862" t="s">
        <v>10193</v>
      </c>
      <c r="P862" s="20">
        <v>1</v>
      </c>
      <c r="Z862" s="33" t="s">
        <v>10173</v>
      </c>
      <c r="AE862" s="20" t="s">
        <v>10145</v>
      </c>
      <c r="AJ862" s="26" t="str">
        <f t="shared" si="30"/>
        <v xml:space="preserve">|BGCOLOR(#F5F5F5):Machaka Hoplite|歩兵|&amp;ref(Nation/C_Gold.jpg,nolink,25x25,Gold);14&amp;ref(Nation/C_Resource.jpg,nolink,25x25,Resource);27&amp;ref(Nation/C_Recruitment.jpg,nolink,25x25,Recruitment Point);18|&amp;ref(Nation/R_Fort.jpg,nolink,25x25,Land Fortress);||&amp;ref(Nation/LivingLead.jpg,nolink,25x25,Living);|12&amp;ref(Nation/Forest-Survival.jpg,nolink,25x25,Forest Survival);|
|~|&gt;|&gt;|&gt;|&gt;|&gt;|BGCOLOR(#F5F5F5):長槍と大皮盾を持つ重歩兵。下位より格段に丈夫で隊列の密度も高い|
</v>
      </c>
    </row>
    <row r="863" spans="1:36" x14ac:dyDescent="0.15">
      <c r="A863" t="str">
        <f t="shared" si="29"/>
        <v>-</v>
      </c>
      <c r="B863" t="s">
        <v>2954</v>
      </c>
      <c r="C863" t="s">
        <v>10180</v>
      </c>
      <c r="D863" t="s">
        <v>10212</v>
      </c>
      <c r="E863" t="s">
        <v>10194</v>
      </c>
      <c r="F863">
        <v>25</v>
      </c>
      <c r="G863">
        <v>4</v>
      </c>
      <c r="H863">
        <v>36</v>
      </c>
      <c r="I863" t="s">
        <v>10137</v>
      </c>
      <c r="L863" t="s">
        <v>10195</v>
      </c>
      <c r="N863" t="s">
        <v>10196</v>
      </c>
      <c r="P863" s="20">
        <v>1</v>
      </c>
      <c r="Z863" s="33" t="s">
        <v>10169</v>
      </c>
      <c r="AE863" s="20" t="s">
        <v>10145</v>
      </c>
      <c r="AJ863" s="26" t="str">
        <f t="shared" si="30"/>
        <v xml:space="preserve">|BGCOLOR(#F5F5F5):Spider Rider|騎兵|&amp;ref(Nation/C_Gold.jpg,nolink,25x25,Gold);25&amp;ref(Nation/C_Resource.jpg,nolink,25x25,Resource);4&amp;ref(Nation/C_Recruitment.jpg,nolink,25x25,Recruitment Point);36|&amp;ref(Nation/R_Fort.jpg,nolink,25x25,Land Fortress);||&amp;ref(Nation/LivingLead.jpg,nolink,25x25,Living);|16&amp;ref(Nation/Forest-Survival.jpg,nolink,25x25,Forest Survival);|
|~|&gt;|&gt;|&gt;|&gt;|&gt;|BGCOLOR(#F5F5F5):槍と短弓を持つ軽騎兵。遠近共に手数が多いが脆く大きすぎる|
</v>
      </c>
    </row>
    <row r="864" spans="1:36" x14ac:dyDescent="0.15">
      <c r="A864" t="str">
        <f t="shared" si="29"/>
        <v>-</v>
      </c>
      <c r="B864" t="s">
        <v>2954</v>
      </c>
      <c r="C864" t="s">
        <v>10180</v>
      </c>
      <c r="D864" t="s">
        <v>10212</v>
      </c>
      <c r="E864" t="s">
        <v>10197</v>
      </c>
      <c r="F864">
        <v>35</v>
      </c>
      <c r="G864">
        <v>26</v>
      </c>
      <c r="H864">
        <v>46</v>
      </c>
      <c r="I864" t="s">
        <v>10137</v>
      </c>
      <c r="L864" t="s">
        <v>10195</v>
      </c>
      <c r="N864" t="s">
        <v>10198</v>
      </c>
      <c r="P864" s="20">
        <v>1</v>
      </c>
      <c r="Z864" s="33" t="s">
        <v>10173</v>
      </c>
      <c r="AE864" s="20" t="s">
        <v>10145</v>
      </c>
      <c r="AJ864" s="26" t="str">
        <f t="shared" si="30"/>
        <v xml:space="preserve">|BGCOLOR(#F5F5F5):Spider Knight|騎兵|&amp;ref(Nation/C_Gold.jpg,nolink,25x25,Gold);35&amp;ref(Nation/C_Resource.jpg,nolink,25x25,Resource);26&amp;ref(Nation/C_Recruitment.jpg,nolink,25x25,Recruitment Point);46|&amp;ref(Nation/R_Fort.jpg,nolink,25x25,Land Fortress);||&amp;ref(Nation/LivingLead.jpg,nolink,25x25,Living);|12&amp;ref(Nation/Forest-Survival.jpg,nolink,25x25,Forest Survival);|
|~|&gt;|&gt;|&gt;|&gt;|&gt;|BGCOLOR(#F5F5F5):槍と盾を持つ重騎兵。性能は悪くないがやはり大きすぎる|
</v>
      </c>
    </row>
    <row r="865" spans="1:36" x14ac:dyDescent="0.15">
      <c r="A865" t="str">
        <f t="shared" si="29"/>
        <v>-</v>
      </c>
      <c r="B865" t="s">
        <v>2954</v>
      </c>
      <c r="C865" t="s">
        <v>10180</v>
      </c>
      <c r="D865" t="s">
        <v>10212</v>
      </c>
      <c r="E865" t="s">
        <v>10199</v>
      </c>
      <c r="F865">
        <v>115</v>
      </c>
      <c r="G865">
        <v>36</v>
      </c>
      <c r="H865">
        <v>46</v>
      </c>
      <c r="I865" t="s">
        <v>10167</v>
      </c>
      <c r="K865" t="s">
        <v>10152</v>
      </c>
      <c r="L865" t="s">
        <v>10195</v>
      </c>
      <c r="M865" t="s">
        <v>10126</v>
      </c>
      <c r="N865" t="s">
        <v>10200</v>
      </c>
      <c r="P865" s="20">
        <v>1</v>
      </c>
      <c r="Z865" s="33" t="s">
        <v>10148</v>
      </c>
      <c r="AE865" s="20" t="s">
        <v>10145</v>
      </c>
      <c r="AJ865" s="26" t="str">
        <f t="shared" si="30"/>
        <v xml:space="preserve">|BGCOLOR(#F5F5F5):Black Hunter|騎兵&amp;ref(Nation/Sacred.jpg,nolink,25x25,Sacred);|&amp;ref(Nation/C_Gold.jpg,nolink,25x25,Gold);115&amp;ref(Nation/C_Resource.jpg,nolink,25x25,Resource);36&amp;ref(Nation/C_Recruitment.jpg,nolink,25x25,Recruitment Point);46|&amp;ref(Nation/R_Capital.jpg,nolink,25x25,National Capital);|&amp;ref(Spell/P_Holy.jpg,nolink,25x25,Temple Needed);|&amp;ref(Nation/LivingLead.jpg,nolink,25x25,Living);|14&amp;ref(Nation/Forest-Survival.jpg,nolink,25x25,Forest Survival);|
|~|&gt;|&gt;|&gt;|&gt;|&gt;|BGCOLOR(#F5F5F5):槍、突撃槍、盾を持つ重騎兵。倒されると残る蜘蛛を首都に戻すと乗り手が補充される|
</v>
      </c>
    </row>
    <row r="866" spans="1:36" x14ac:dyDescent="0.15">
      <c r="A866" t="str">
        <f t="shared" si="29"/>
        <v>-</v>
      </c>
      <c r="B866" t="s">
        <v>2954</v>
      </c>
      <c r="C866" t="s">
        <v>10180</v>
      </c>
      <c r="D866" t="s">
        <v>10212</v>
      </c>
      <c r="E866" t="s">
        <v>10201</v>
      </c>
      <c r="F866">
        <v>12</v>
      </c>
      <c r="G866">
        <v>4</v>
      </c>
      <c r="H866">
        <v>20</v>
      </c>
      <c r="I866" t="s">
        <v>10202</v>
      </c>
      <c r="L866" t="s">
        <v>10182</v>
      </c>
      <c r="N866" t="s">
        <v>10204</v>
      </c>
      <c r="P866" s="20">
        <v>1</v>
      </c>
      <c r="Z866" s="33" t="s">
        <v>10169</v>
      </c>
      <c r="AE866" s="20" t="s">
        <v>10145</v>
      </c>
      <c r="AJ866" s="26" t="str">
        <f t="shared" si="30"/>
        <v xml:space="preserve">|BGCOLOR(#F5F5F5):Spider Archer|射手|&amp;ref(Nation/C_Gold.jpg,nolink,25x25,Gold);12&amp;ref(Nation/C_Resource.jpg,nolink,25x25,Resource);4&amp;ref(Nation/C_Recruitment.jpg,nolink,25x25,Recruitment Point);20|&amp;ref(Nation/R_Capital.jpg,nolink,25x25,National Capital);&amp;ref(Nation/R_Forest.jpg,nolink,25x25,Any Forest);||&amp;ref(Nation/LivingLead.jpg,nolink,25x25,Living);|16&amp;ref(Nation/Forest-Survival.jpg,nolink,25x25,Forest Survival);|
|~|&gt;|&gt;|&gt;|&gt;|&gt;|BGCOLOR(#F5F5F5):毒矢を使う弓兵。傷さえ付けられる相手に対してなら侮れない|
</v>
      </c>
    </row>
    <row r="867" spans="1:36" x14ac:dyDescent="0.15">
      <c r="A867" t="str">
        <f t="shared" si="29"/>
        <v>-</v>
      </c>
      <c r="B867" t="s">
        <v>2954</v>
      </c>
      <c r="C867" t="s">
        <v>10180</v>
      </c>
      <c r="D867" t="s">
        <v>10212</v>
      </c>
      <c r="E867" t="s">
        <v>10205</v>
      </c>
      <c r="F867">
        <v>25</v>
      </c>
      <c r="G867">
        <v>36</v>
      </c>
      <c r="H867">
        <v>31</v>
      </c>
      <c r="I867" t="s">
        <v>10167</v>
      </c>
      <c r="L867" t="s">
        <v>10185</v>
      </c>
      <c r="N867" t="s">
        <v>10206</v>
      </c>
      <c r="P867" s="20">
        <v>1</v>
      </c>
      <c r="Z867" s="33" t="s">
        <v>10207</v>
      </c>
      <c r="AA867" s="21">
        <v>40</v>
      </c>
      <c r="AE867" s="20" t="s">
        <v>10145</v>
      </c>
      <c r="AJ867" s="26" t="str">
        <f t="shared" si="30"/>
        <v xml:space="preserve">|BGCOLOR(#F5F5F5):Spider Warrior|歩兵|&amp;ref(Nation/C_Gold.jpg,nolink,25x25,Gold);25&amp;ref(Nation/C_Resource.jpg,nolink,25x25,Resource);36&amp;ref(Nation/C_Recruitment.jpg,nolink,25x25,Recruitment Point);31|&amp;ref(Nation/R_Capital.jpg,nolink,25x25,National Capital);||&amp;ref(Nation/LivingLead.jpg,nolink,25x25,Living);|10&amp;ref(Nation/Stealthy.jpg,nolink,25x25,Stealthy (40));&amp;ref(Nation/Forest-Survival.jpg,nolink,25x25,Forest Survival);|
|~|&gt;|&gt;|&gt;|&gt;|&gt;|BGCOLOR(#F5F5F5):曲刀と短剣を持つ重歩兵。丈夫で手数が多く潜伏もできる|
</v>
      </c>
    </row>
    <row r="868" spans="1:36" x14ac:dyDescent="0.15">
      <c r="A868" t="str">
        <f t="shared" si="29"/>
        <v>MA Machaka 兵士 E</v>
      </c>
      <c r="B868" t="s">
        <v>2954</v>
      </c>
      <c r="C868" t="s">
        <v>10180</v>
      </c>
      <c r="D868" t="s">
        <v>10212</v>
      </c>
      <c r="E868" t="s">
        <v>10208</v>
      </c>
      <c r="F868">
        <v>0</v>
      </c>
      <c r="G868">
        <v>1</v>
      </c>
      <c r="H868">
        <v>2</v>
      </c>
      <c r="I868" t="s">
        <v>10209</v>
      </c>
      <c r="L868" t="s">
        <v>10210</v>
      </c>
      <c r="N868" t="s">
        <v>10211</v>
      </c>
      <c r="P868" s="20">
        <v>1</v>
      </c>
      <c r="W868">
        <v>1</v>
      </c>
      <c r="X868">
        <v>1</v>
      </c>
      <c r="Z868" s="33" t="s">
        <v>10169</v>
      </c>
      <c r="AE868" s="20" t="s">
        <v>10145</v>
      </c>
      <c r="AJ868" s="26" t="str">
        <f t="shared" si="30"/>
        <v xml:space="preserve">|BGCOLOR(#F5F5F5):Great Spider|魔獣|&amp;ref(Nation/C_Gold.jpg,nolink,25x25,Gold);0&amp;ref(Nation/C_Resource.jpg,nolink,25x25,Resource);1&amp;ref(Nation/C_Recruitment.jpg,nolink,25x25,Recruitment Point);2|&amp;ref(Nation/Dominion-Monster-Summoner.jpg,nolink,25x25,Dominion Monster Summoner (Free));||&amp;ref(Nation/LivingLead.jpg,nolink,25x25,Living);&amp;ref(Nation/Animal.jpg,nolink,25x25,Animal);&amp;ref(Nation/Undisciplined.jpg,nolink,25x25,Undisciplined);|16&amp;ref(Nation/Forest-Survival.jpg,nolink,25x25,Forest Survival);|
|~|&gt;|&gt;|&gt;|&gt;|&gt;|BGCOLOR(#F5F5F5):致命的な毒と捕縛用の糸を持つ大蜘蛛。蜘蛛騎兵が倒された後にも残る|
</v>
      </c>
    </row>
    <row r="869" spans="1:36" x14ac:dyDescent="0.15">
      <c r="A869" t="str">
        <f t="shared" si="29"/>
        <v>MA Agartha 指揮官 S</v>
      </c>
      <c r="B869" t="s">
        <v>2954</v>
      </c>
      <c r="C869" t="s">
        <v>10269</v>
      </c>
      <c r="D869" t="s">
        <v>10268</v>
      </c>
      <c r="E869" t="s">
        <v>10262</v>
      </c>
      <c r="F869">
        <v>25</v>
      </c>
      <c r="G869">
        <v>4</v>
      </c>
      <c r="H869">
        <v>1</v>
      </c>
      <c r="I869" t="s">
        <v>10263</v>
      </c>
      <c r="L869" t="s">
        <v>10264</v>
      </c>
      <c r="N869" t="s">
        <v>10265</v>
      </c>
      <c r="O869" s="24">
        <v>0</v>
      </c>
      <c r="P869" s="20">
        <v>0</v>
      </c>
      <c r="Q869" s="21">
        <v>0</v>
      </c>
      <c r="R869" s="29">
        <v>0</v>
      </c>
      <c r="Z869" s="33" t="s">
        <v>10266</v>
      </c>
      <c r="AA869" s="21">
        <v>50</v>
      </c>
      <c r="AE869" s="20" t="s">
        <v>10267</v>
      </c>
      <c r="AJ869" s="26" t="str">
        <f t="shared" si="30"/>
        <v xml:space="preserve">|BGCOLOR(#F5F5F5):Agarthan 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|~|&gt;|&gt;|&gt;|&gt;|&gt;|BGCOLOR(#F5F5F5):ほぼ標準通りの斥候。暗視能力を活かす機会には恵まれない|
</v>
      </c>
    </row>
    <row r="870" spans="1:36" x14ac:dyDescent="0.15">
      <c r="A870" t="str">
        <f t="shared" si="29"/>
        <v>-</v>
      </c>
      <c r="B870" t="s">
        <v>2954</v>
      </c>
      <c r="C870" t="s">
        <v>10269</v>
      </c>
      <c r="D870" t="s">
        <v>10268</v>
      </c>
      <c r="E870" t="s">
        <v>10270</v>
      </c>
      <c r="F870">
        <v>70</v>
      </c>
      <c r="G870">
        <v>22</v>
      </c>
      <c r="H870">
        <v>1</v>
      </c>
      <c r="I870" t="s">
        <v>10263</v>
      </c>
      <c r="L870" t="s">
        <v>10268</v>
      </c>
      <c r="N870" t="s">
        <v>10271</v>
      </c>
      <c r="O870" s="24">
        <v>3</v>
      </c>
      <c r="P870" s="20">
        <v>80</v>
      </c>
      <c r="Q870" s="21">
        <v>0</v>
      </c>
      <c r="R870" s="29">
        <v>0</v>
      </c>
      <c r="Z870" s="33" t="s">
        <v>10272</v>
      </c>
      <c r="AJ870" s="26" t="str">
        <f t="shared" si="30"/>
        <v xml:space="preserve">|BGCOLOR(#F5F5F5):Cave Captain|指揮官|&amp;ref(Nation/C_Gold.jpg,nolink,25x25,Gold);70&amp;ref(Nation/C_Resource.jpg,nolink,25x25,Resource);22&amp;ref(Nation/C_Command.jpg,nolink,25x25,Commander Point);1|&amp;ref(Nation/R_Fort.jpg,nolink,25x25,Land Fortress);||&amp;ref(Nation/Squad.jpg,nolink,25x25,Squad);3&amp;ref(Nation/LivingLead.jpg,nolink,25x25,Leadership);80|12|
|~|&gt;|&gt;|&gt;|&gt;|&gt;|BGCOLOR(#F5F5F5):標準的な指揮官。守りが硬く流れ弾に強い|
</v>
      </c>
    </row>
    <row r="871" spans="1:36" x14ac:dyDescent="0.15">
      <c r="A871" t="str">
        <f t="shared" si="29"/>
        <v>-</v>
      </c>
      <c r="B871" t="s">
        <v>2954</v>
      </c>
      <c r="C871" t="s">
        <v>10269</v>
      </c>
      <c r="D871" t="s">
        <v>10268</v>
      </c>
      <c r="E871" t="s">
        <v>10273</v>
      </c>
      <c r="F871">
        <v>45</v>
      </c>
      <c r="G871">
        <v>15</v>
      </c>
      <c r="H871">
        <v>1</v>
      </c>
      <c r="I871" t="s">
        <v>10263</v>
      </c>
      <c r="L871" t="s">
        <v>10268</v>
      </c>
      <c r="N871" t="s">
        <v>10274</v>
      </c>
      <c r="O871" s="24">
        <v>1</v>
      </c>
      <c r="P871" s="20">
        <v>20</v>
      </c>
      <c r="Q871" s="21">
        <v>0</v>
      </c>
      <c r="R871" s="29">
        <v>0</v>
      </c>
      <c r="T871" s="20">
        <v>2</v>
      </c>
      <c r="U871" s="29">
        <v>2</v>
      </c>
      <c r="Z871" s="33" t="s">
        <v>10275</v>
      </c>
      <c r="AJ871" s="26" t="str">
        <f t="shared" si="30"/>
        <v xml:space="preserve">|BGCOLOR(#F5F5F5):Troglodyte Trainer|指揮官|&amp;ref(Nation/C_Gold.jpg,nolink,25x25,Gold);45&amp;ref(Nation/C_Resource.jpg,nolink,25x25,Resource);15&amp;ref(Nation/C_Command.jpg,nolink,25x25,Commander Point);1|&amp;ref(Nation/R_Fort.jpg,nolink,25x25,Land Fortress);||&amp;ref(Nation/Squad.jpg,nolink,25x25,Squad);1&amp;ref(Nation/LivingLead.jpg,nolink,25x25,Leadership);20&amp;ref(Item/Taskmaster.jpg,nolink,25x25,Taskmaster (+2));&amp;ref(Item/Beastmaster.jpg,nolink,25x25,Beastmaster (+2));|14|
|~|&gt;|&gt;|&gt;|&gt;|&gt;|BGCOLOR(#F5F5F5):動物や奴隷を担当する指揮官。指揮上限は低い|
</v>
      </c>
    </row>
    <row r="872" spans="1:36" x14ac:dyDescent="0.15">
      <c r="A872" t="str">
        <f t="shared" si="29"/>
        <v>-</v>
      </c>
      <c r="B872" t="s">
        <v>2954</v>
      </c>
      <c r="C872" t="s">
        <v>10269</v>
      </c>
      <c r="D872" t="s">
        <v>10268</v>
      </c>
      <c r="E872" t="s">
        <v>10276</v>
      </c>
      <c r="F872">
        <v>45</v>
      </c>
      <c r="G872">
        <v>20</v>
      </c>
      <c r="H872">
        <v>1</v>
      </c>
      <c r="I872" t="s">
        <v>10297</v>
      </c>
      <c r="L872" t="s">
        <v>10268</v>
      </c>
      <c r="N872" t="s">
        <v>10277</v>
      </c>
      <c r="O872" s="24">
        <v>2</v>
      </c>
      <c r="P872" s="20">
        <v>60</v>
      </c>
      <c r="Q872" s="20">
        <v>0</v>
      </c>
      <c r="R872" s="29">
        <v>0</v>
      </c>
      <c r="S872" s="24">
        <v>1</v>
      </c>
      <c r="Z872" s="33" t="s">
        <v>10278</v>
      </c>
      <c r="AD872" s="21" t="s">
        <v>10279</v>
      </c>
      <c r="AJ872" s="26" t="str">
        <f t="shared" si="30"/>
        <v xml:space="preserve">|BGCOLOR(#F5F5F5):Pale One Captain|指揮官|&amp;ref(Nation/C_Gold.jpg,nolink,25x25,Gold);45&amp;ref(Nation/C_Resource.jpg,nolink,25x25,Resource);20&amp;ref(Nation/C_Command.jpg,nolink,25x25,Commander Point);1|&amp;ref(Nation/R_Fort.jpg,nolink,25x25,Land Fortress);&amp;ref(Nation/R_Cave.jpg,nolink,25x25,Any Cave);||&amp;ref(Nation/Squad.jpg,nolink,25x25,Squad);2&amp;ref(Nation/LivingLead.jpg,nolink,25x25,Leadership);60&amp;ref(Item/Inspirational.jpg,nolink,25x25,Inspirational (+1));|10&amp;ref(Nation/Amphibian.jpg,nolink,25x25,Amphibian);|
|~|&gt;|&gt;|&gt;|&gt;|&gt;|BGCOLOR(#F5F5F5):水陸両棲の指揮官。指揮上限はやや劣る|
</v>
      </c>
    </row>
    <row r="873" spans="1:36" x14ac:dyDescent="0.15">
      <c r="A873" t="str">
        <f t="shared" si="29"/>
        <v>-</v>
      </c>
      <c r="B873" t="s">
        <v>2954</v>
      </c>
      <c r="C873" t="s">
        <v>10269</v>
      </c>
      <c r="D873" t="s">
        <v>10268</v>
      </c>
      <c r="E873" t="s">
        <v>10280</v>
      </c>
      <c r="F873">
        <v>45</v>
      </c>
      <c r="G873">
        <v>1</v>
      </c>
      <c r="H873">
        <v>1</v>
      </c>
      <c r="I873" t="s">
        <v>10263</v>
      </c>
      <c r="K873" t="s">
        <v>10283</v>
      </c>
      <c r="L873" t="s">
        <v>10281</v>
      </c>
      <c r="M873" t="s">
        <v>10284</v>
      </c>
      <c r="N873" t="s">
        <v>10282</v>
      </c>
      <c r="O873" s="24">
        <v>1</v>
      </c>
      <c r="P873" s="20">
        <v>10</v>
      </c>
      <c r="Q873" s="20">
        <v>10</v>
      </c>
      <c r="R873" s="29">
        <v>0</v>
      </c>
      <c r="Z873" s="33" t="s">
        <v>10266</v>
      </c>
      <c r="AJ873" s="26" t="str">
        <f t="shared" si="30"/>
        <v xml:space="preserve">|BGCOLOR(#F5F5F5):Attendant of the Oracles|聖職者&amp;ref(Nation/Sacred.jpg,nolink,25x25,Sacred);|&amp;ref(Nation/C_Gold.jpg,nolink,25x25,Gold);45&amp;ref(Nation/C_Resource.jpg,nolink,25x25,Resource);1&amp;ref(Nation/C_Command.jpg,nolink,25x25,Commander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Needed);|&amp;ref(Nation/Squad.jpg,nolink,25x25,Squad);1&amp;ref(Nation/LivingLead.jpg,nolink,25x25,Leadership);10&amp;ref(Nation/MagicLead.jpg,nolink,25x25,Magic Leadership);10|16|
|~|&gt;|&gt;|&gt;|&gt;|&gt;|BGCOLOR(#F5F5F5):レベル1の聖職者。魔力はないが少数の魔法生物を率いる|
</v>
      </c>
    </row>
    <row r="874" spans="1:36" x14ac:dyDescent="0.15">
      <c r="A874" t="str">
        <f t="shared" si="29"/>
        <v>-</v>
      </c>
      <c r="B874" t="s">
        <v>2954</v>
      </c>
      <c r="C874" t="s">
        <v>10269</v>
      </c>
      <c r="D874" t="s">
        <v>10268</v>
      </c>
      <c r="E874" t="s">
        <v>10285</v>
      </c>
      <c r="F874">
        <v>80</v>
      </c>
      <c r="G874">
        <v>1</v>
      </c>
      <c r="H874">
        <v>2</v>
      </c>
      <c r="I874" t="s">
        <v>10263</v>
      </c>
      <c r="J874" t="s">
        <v>10283</v>
      </c>
      <c r="K874" t="s">
        <v>10283</v>
      </c>
      <c r="L874" t="s">
        <v>10281</v>
      </c>
      <c r="M874" t="s">
        <v>10284</v>
      </c>
      <c r="N874" t="s">
        <v>10286</v>
      </c>
      <c r="O874" s="24">
        <v>2</v>
      </c>
      <c r="P874" s="20">
        <v>40</v>
      </c>
      <c r="Q874" s="20">
        <v>15</v>
      </c>
      <c r="R874" s="29">
        <v>0</v>
      </c>
      <c r="Z874" s="33" t="s">
        <v>10266</v>
      </c>
      <c r="AJ874" s="26" t="str">
        <f t="shared" si="30"/>
        <v xml:space="preserve">|BGCOLOR(#F5F5F5):Earth Reader|聖職者&amp;ref(Nation/Sacred.jpg,nolink,25x25,Sacred);|&amp;ref(Nation/C_Gold.jpg,nolink,25x25,Gold);80&amp;ref(Nation/C_Resource.jpg,nolink,25x25,Resource);1&amp;ref(Nation/C_Command.jpg,nolink,25x25,Commander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Leadership);15|16|
|~|&gt;|&gt;|&gt;|&gt;|&gt;|BGCOLOR(#F5F5F5):レベル2の聖職者。地の魔法技能を持つ占師でもある|
</v>
      </c>
    </row>
    <row r="875" spans="1:36" x14ac:dyDescent="0.15">
      <c r="A875" t="str">
        <f t="shared" si="29"/>
        <v>-</v>
      </c>
      <c r="B875" t="s">
        <v>2954</v>
      </c>
      <c r="C875" t="s">
        <v>10269</v>
      </c>
      <c r="D875" t="s">
        <v>10268</v>
      </c>
      <c r="E875" t="s">
        <v>10287</v>
      </c>
      <c r="F875">
        <v>210</v>
      </c>
      <c r="G875">
        <v>2</v>
      </c>
      <c r="H875">
        <v>2</v>
      </c>
      <c r="I875" t="s">
        <v>10263</v>
      </c>
      <c r="J875" t="s">
        <v>10283</v>
      </c>
      <c r="K875" t="s">
        <v>10283</v>
      </c>
      <c r="L875" t="s">
        <v>10281</v>
      </c>
      <c r="M875" t="s">
        <v>10284</v>
      </c>
      <c r="N875" t="s">
        <v>10288</v>
      </c>
      <c r="O875" s="24">
        <v>2</v>
      </c>
      <c r="P875" s="20">
        <v>45</v>
      </c>
      <c r="Q875" s="20">
        <v>30</v>
      </c>
      <c r="R875" s="29">
        <v>0</v>
      </c>
      <c r="Z875" s="33" t="s">
        <v>10275</v>
      </c>
      <c r="AJ875" s="26" t="str">
        <f t="shared" si="30"/>
        <v xml:space="preserve">|BGCOLOR(#F5F5F5):Golem Crafter|聖職者&amp;ref(Nation/Sacred.jpg,nolink,25x25,Sacred);|&amp;ref(Nation/C_Gold.jpg,nolink,25x25,Gold);210&amp;ref(Nation/C_Resource.jpg,nolink,25x25,Resource);2&amp;ref(Nation/C_Command.jpg,nolink,25x25,Commander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Leadership);30|14|
|~|&gt;|&gt;|&gt;|&gt;|&gt;|BGCOLOR(#F5F5F5):レベル1の聖職者。地、火、水の魔法技能を持つ|
</v>
      </c>
    </row>
    <row r="876" spans="1:36" x14ac:dyDescent="0.15">
      <c r="A876" t="str">
        <f t="shared" si="29"/>
        <v>-</v>
      </c>
      <c r="B876" t="s">
        <v>2954</v>
      </c>
      <c r="C876" t="s">
        <v>10269</v>
      </c>
      <c r="D876" t="s">
        <v>10268</v>
      </c>
      <c r="E876" t="s">
        <v>10289</v>
      </c>
      <c r="F876">
        <v>125</v>
      </c>
      <c r="G876">
        <v>23</v>
      </c>
      <c r="H876">
        <v>1</v>
      </c>
      <c r="I876" t="s">
        <v>10290</v>
      </c>
      <c r="K876" t="s">
        <v>10283</v>
      </c>
      <c r="L876" t="s">
        <v>10268</v>
      </c>
      <c r="M876" t="s">
        <v>10284</v>
      </c>
      <c r="N876" t="s">
        <v>10291</v>
      </c>
      <c r="O876" s="24">
        <v>3</v>
      </c>
      <c r="P876" s="20">
        <v>80</v>
      </c>
      <c r="Q876" s="20">
        <v>0</v>
      </c>
      <c r="R876" s="29">
        <v>0</v>
      </c>
      <c r="S876" s="24">
        <v>1</v>
      </c>
      <c r="Z876" s="33" t="s">
        <v>10275</v>
      </c>
      <c r="AD876" s="21" t="s">
        <v>10279</v>
      </c>
      <c r="AJ876" s="26" t="str">
        <f t="shared" si="30"/>
        <v xml:space="preserve">|BGCOLOR(#F5F5F5):Ancient Lord|指揮官&amp;ref(Nation/Sacred.jpg,nolink,25x25,Sacred);|&amp;ref(Nation/C_Gold.jpg,nolink,25x25,Gold);125&amp;ref(Nation/C_Resource.jpg,nolink,25x25,Resource);23&amp;ref(Nation/C_Command.jpg,nolink,25x25,Commander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(+1));|14&amp;ref(Nation/Amphibian.jpg,nolink,25x25,Amphibian);|
|~|&gt;|&gt;|&gt;|&gt;|&gt;|BGCOLOR(#F5F5F5):神聖な指揮官。装備は劣るが士気を高く維持できる|
</v>
      </c>
    </row>
    <row r="877" spans="1:36" x14ac:dyDescent="0.15">
      <c r="A877" t="str">
        <f t="shared" si="29"/>
        <v>-</v>
      </c>
      <c r="B877" t="s">
        <v>2954</v>
      </c>
      <c r="C877" t="s">
        <v>10269</v>
      </c>
      <c r="D877" t="s">
        <v>10268</v>
      </c>
      <c r="E877" t="s">
        <v>10292</v>
      </c>
      <c r="F877">
        <v>375</v>
      </c>
      <c r="G877">
        <v>1</v>
      </c>
      <c r="H877">
        <v>4</v>
      </c>
      <c r="I877" t="s">
        <v>10290</v>
      </c>
      <c r="J877" t="s">
        <v>10283</v>
      </c>
      <c r="K877" t="s">
        <v>10283</v>
      </c>
      <c r="L877" t="s">
        <v>10281</v>
      </c>
      <c r="M877" t="s">
        <v>10284</v>
      </c>
      <c r="N877" t="s">
        <v>10293</v>
      </c>
      <c r="O877" s="24">
        <v>3</v>
      </c>
      <c r="P877" s="20" t="s">
        <v>10294</v>
      </c>
      <c r="Q877" s="20" t="s">
        <v>10295</v>
      </c>
      <c r="R877" s="29" t="s">
        <v>10296</v>
      </c>
      <c r="S877" s="24">
        <v>1</v>
      </c>
      <c r="Z877" s="33" t="s">
        <v>10266</v>
      </c>
      <c r="AD877" s="21" t="s">
        <v>10279</v>
      </c>
      <c r="AJ877" s="26" t="str">
        <f t="shared" si="30"/>
        <v xml:space="preserve">|BGCOLOR(#F5F5F5):Oracle of the Ancients|聖職者&amp;ref(Nation/Sacred.jpg,nolink,25x25,Sacred);|&amp;ref(Nation/C_Gold.jpg,nolink,25x25,Gold);375&amp;ref(Nation/C_Resource.jpg,nolink,25x25,Resource);1&amp;ref(Nation/C_Command.jpg,nolink,25x25,Commander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Leadership);25+&amp;ref(Nation/UndeadLead.jpg,nolink,25x25,Undead Leadership);30+&amp;ref(Item/Inspirational.jpg,nolink,25x25,Inspirational (+1));|16&amp;ref(Nation/Amphibian.jpg,nolink,25x25,Amphibian);|
|~|&gt;|&gt;|&gt;|&gt;|&gt;|BGCOLOR(#F5F5F5):レベル3の聖職者。地、死などの魔法を持ち指揮も可能|
</v>
      </c>
    </row>
    <row r="878" spans="1:36" x14ac:dyDescent="0.15">
      <c r="A878" t="str">
        <f t="shared" si="29"/>
        <v>MA Agartha 指揮官 E</v>
      </c>
      <c r="B878" t="s">
        <v>2954</v>
      </c>
      <c r="C878" t="s">
        <v>10269</v>
      </c>
      <c r="D878" t="s">
        <v>10268</v>
      </c>
      <c r="E878" t="s">
        <v>10298</v>
      </c>
      <c r="F878">
        <v>35</v>
      </c>
      <c r="G878">
        <v>7</v>
      </c>
      <c r="H878">
        <v>1</v>
      </c>
      <c r="I878" t="s">
        <v>10299</v>
      </c>
      <c r="L878" t="s">
        <v>10268</v>
      </c>
      <c r="N878" t="s">
        <v>10300</v>
      </c>
      <c r="O878" s="24">
        <v>2</v>
      </c>
      <c r="P878" s="20">
        <v>60</v>
      </c>
      <c r="Q878" s="20">
        <v>0</v>
      </c>
      <c r="R878" s="29">
        <v>0</v>
      </c>
      <c r="Z878" s="33" t="s">
        <v>10272</v>
      </c>
      <c r="AD878" s="21" t="s">
        <v>10279</v>
      </c>
      <c r="AJ878" s="26" t="str">
        <f t="shared" si="30"/>
        <v xml:space="preserve">|BGCOLOR(#F5F5F5):Wet One Captain|指揮官|&amp;ref(Nation/C_Gold.jpg,nolink,25x25,Gold);35&amp;ref(Nation/C_Resource.jpg,nolink,25x25,Resource);7&amp;ref(Nation/C_Command.jpg,nolink,25x25,Commander Point);1|&amp;ref(Nation/R_UW-Fort.jpg,nolink,25x25,Underwater Fortress);||&amp;ref(Nation/Squad.jpg,nolink,25x25,Squad);2&amp;ref(Nation/LivingLead.jpg,nolink,25x25,Leadership);60|12&amp;ref(Nation/Amphibian.jpg,nolink,25x25,Amphibian);|
|~|&gt;|&gt;|&gt;|&gt;|&gt;|BGCOLOR(#F5F5F5):海で雇える指揮官。指揮は上手くないが錆びない装備|
</v>
      </c>
    </row>
    <row r="879" spans="1:36" x14ac:dyDescent="0.15">
      <c r="A879" t="str">
        <f t="shared" si="29"/>
        <v>MA Agartha 兵士 S</v>
      </c>
      <c r="B879" t="s">
        <v>2954</v>
      </c>
      <c r="C879" t="s">
        <v>10269</v>
      </c>
      <c r="D879" t="s">
        <v>10339</v>
      </c>
      <c r="E879" t="s">
        <v>10301</v>
      </c>
      <c r="F879">
        <v>10</v>
      </c>
      <c r="G879">
        <v>10</v>
      </c>
      <c r="H879">
        <v>9</v>
      </c>
      <c r="I879" t="s">
        <v>10302</v>
      </c>
      <c r="L879" t="s">
        <v>10303</v>
      </c>
      <c r="N879" t="s">
        <v>10304</v>
      </c>
      <c r="P879" s="20">
        <v>1</v>
      </c>
      <c r="Z879" s="33" t="s">
        <v>10305</v>
      </c>
      <c r="AJ879" s="26" t="str">
        <f t="shared" si="30"/>
        <v xml:space="preserve">|BGCOLOR(#F5F5F5):Agarthan Light Infantry|歩兵|&amp;ref(Nation/C_Gold.jpg,nolink,25x25,Gold);10&amp;ref(Nation/C_Resource.jpg,nolink,25x25,Resource);10&amp;ref(Nation/C_Recruitment.jpg,nolink,25x25,Recruitment Point);9|&amp;ref(Nation/R_Fort.jpg,nolink,25x25,Land Fortress);||&amp;ref(Nation/LivingLead.jpg,nolink,25x25,Living);|12|
|~|&gt;|&gt;|&gt;|&gt;|&gt;|BGCOLOR(#F5F5F5):小剣と盾を持つ歩兵。装備が軽めで持久力がある|
</v>
      </c>
    </row>
    <row r="880" spans="1:36" x14ac:dyDescent="0.15">
      <c r="A880" t="str">
        <f t="shared" si="29"/>
        <v>-</v>
      </c>
      <c r="B880" t="s">
        <v>2954</v>
      </c>
      <c r="C880" t="s">
        <v>10269</v>
      </c>
      <c r="D880" t="s">
        <v>10339</v>
      </c>
      <c r="E880" t="s">
        <v>10306</v>
      </c>
      <c r="F880">
        <v>10</v>
      </c>
      <c r="G880">
        <v>22</v>
      </c>
      <c r="H880">
        <v>9</v>
      </c>
      <c r="I880" t="s">
        <v>10302</v>
      </c>
      <c r="L880" t="s">
        <v>10303</v>
      </c>
      <c r="N880" t="s">
        <v>10307</v>
      </c>
      <c r="P880" s="20">
        <v>1</v>
      </c>
      <c r="Z880" s="33" t="s">
        <v>10308</v>
      </c>
      <c r="AJ880" s="26" t="str">
        <f t="shared" si="30"/>
        <v xml:space="preserve">|BGCOLOR(#F5F5F5):Agarthan Infantry|歩兵|&amp;ref(Nation/C_Gold.jpg,nolink,25x25,Gold);10&amp;ref(Nation/C_Resource.jpg,nolink,25x25,Resource);22&amp;ref(Nation/C_Recruitment.jpg,nolink,25x25,Recruitment Point);9|&amp;ref(Nation/R_Fort.jpg,nolink,25x25,Land Fortress);||&amp;ref(Nation/LivingLead.jpg,nolink,25x25,Living);|10|
|~|&gt;|&gt;|&gt;|&gt;|&gt;|BGCOLOR(#F5F5F5):小剣と騎盾を持つ重歩兵。この国の人間は全て暗視50%|
</v>
      </c>
    </row>
    <row r="881" spans="1:36" x14ac:dyDescent="0.15">
      <c r="A881" t="str">
        <f t="shared" si="29"/>
        <v>-</v>
      </c>
      <c r="B881" t="s">
        <v>2954</v>
      </c>
      <c r="C881" t="s">
        <v>10269</v>
      </c>
      <c r="D881" t="s">
        <v>10339</v>
      </c>
      <c r="E881" t="s">
        <v>10309</v>
      </c>
      <c r="F881">
        <v>10</v>
      </c>
      <c r="G881">
        <v>27</v>
      </c>
      <c r="H881">
        <v>9</v>
      </c>
      <c r="I881" t="s">
        <v>10302</v>
      </c>
      <c r="L881" t="s">
        <v>10303</v>
      </c>
      <c r="N881" t="s">
        <v>10311</v>
      </c>
      <c r="P881" s="20">
        <v>1</v>
      </c>
      <c r="Z881" s="33" t="s">
        <v>10310</v>
      </c>
      <c r="AJ881" s="26" t="str">
        <f t="shared" si="30"/>
        <v xml:space="preserve">|BGCOLOR(#F5F5F5):Agarthan Heavy Infantry|歩兵|&amp;ref(Nation/C_Gold.jpg,nolink,25x25,Gold);10&amp;ref(Nation/C_Resource.jpg,nolink,25x25,Resource);27&amp;ref(Nation/C_Recruitment.jpg,nolink,25x25,Recruitment Point);9|&amp;ref(Nation/R_Fort.jpg,nolink,25x25,Land Fortress);||&amp;ref(Nation/LivingLead.jpg,nolink,25x25,Living);|8|
|~|&gt;|&gt;|&gt;|&gt;|&gt;|BGCOLOR(#F5F5F5):小剣と騎盾を持つ重歩兵。丈夫ながら装備重量も強烈|
</v>
      </c>
    </row>
    <row r="882" spans="1:36" x14ac:dyDescent="0.15">
      <c r="A882" t="str">
        <f t="shared" si="29"/>
        <v>-</v>
      </c>
      <c r="B882" t="s">
        <v>2954</v>
      </c>
      <c r="C882" t="s">
        <v>10269</v>
      </c>
      <c r="D882" t="s">
        <v>10339</v>
      </c>
      <c r="E882" t="s">
        <v>10312</v>
      </c>
      <c r="F882">
        <v>9</v>
      </c>
      <c r="G882">
        <v>1</v>
      </c>
      <c r="H882">
        <v>18</v>
      </c>
      <c r="I882" t="s">
        <v>10313</v>
      </c>
      <c r="L882" t="s">
        <v>10303</v>
      </c>
      <c r="N882" t="s">
        <v>10314</v>
      </c>
      <c r="P882" s="20">
        <v>1</v>
      </c>
      <c r="Z882" s="33" t="s">
        <v>10305</v>
      </c>
      <c r="AD882" s="21" t="s">
        <v>10315</v>
      </c>
      <c r="AJ882" s="26" t="str">
        <f t="shared" si="30"/>
        <v xml:space="preserve">|BGCOLOR(#F5F5F5):Wet One|歩兵|&amp;ref(Nation/C_Gold.jpg,nolink,25x25,Gold);9&amp;ref(Nation/C_Resource.jpg,nolink,25x25,Resource);1&amp;ref(Nation/C_Recruitment.jpg,nolink,25x25,Recruitment Point);18|&amp;ref(Nation/R_Fort.jpg,nolink,25x25,Land Fortress);&amp;ref(Nation/R_UW-Fort.jpg,nolink,25x25,Underwater Fortress);&amp;ref(Nation/R_Cave.jpg,nolink,25x25,Any Cave);||&amp;ref(Nation/LivingLead.jpg,nolink,25x25,Living);|12&amp;ref(Nation/Amphibian.jpg,nolink,25x25,Amphibian);|
|~|&gt;|&gt;|&gt;|&gt;|&gt;|BGCOLOR(#F5F5F5):槍を持つ軽歩兵。海中では戦闘技能と速度が向上する|
</v>
      </c>
    </row>
    <row r="883" spans="1:36" x14ac:dyDescent="0.15">
      <c r="A883" t="str">
        <f t="shared" si="29"/>
        <v>-</v>
      </c>
      <c r="B883" t="s">
        <v>2954</v>
      </c>
      <c r="C883" t="s">
        <v>10269</v>
      </c>
      <c r="D883" t="s">
        <v>10339</v>
      </c>
      <c r="E883" t="s">
        <v>10316</v>
      </c>
      <c r="F883">
        <v>9</v>
      </c>
      <c r="G883">
        <v>16</v>
      </c>
      <c r="H883">
        <v>18</v>
      </c>
      <c r="I883" t="s">
        <v>10317</v>
      </c>
      <c r="L883" t="s">
        <v>10303</v>
      </c>
      <c r="N883" t="s">
        <v>10318</v>
      </c>
      <c r="P883" s="20">
        <v>1</v>
      </c>
      <c r="Z883" s="33" t="s">
        <v>10308</v>
      </c>
      <c r="AD883" s="21" t="s">
        <v>10315</v>
      </c>
      <c r="AJ883" s="26" t="str">
        <f t="shared" si="30"/>
        <v xml:space="preserve">|BGCOLOR(#F5F5F5):Pale One Soldier|歩兵|&amp;ref(Nation/C_Gold.jpg,nolink,25x25,Gold);9&amp;ref(Nation/C_Resource.jpg,nolink,25x25,Resource);16&amp;ref(Nation/C_Recruitment.jpg,nolink,25x25,Recruitment Point);18|&amp;ref(Nation/R_Fort.jpg,nolink,25x25,Land Fortress);&amp;ref(Nation/R_Cave.jpg,nolink,25x25,Any Cave);||&amp;ref(Nation/LivingLead.jpg,nolink,25x25,Living);|10&amp;ref(Nation/Amphibian.jpg,nolink,25x25,Amphibian);|
|~|&gt;|&gt;|&gt;|&gt;|&gt;|BGCOLOR(#F5F5F5):槍と小盾を持つ歩兵。Pale Oneは完全な暗視を持ち水陸両用|
</v>
      </c>
    </row>
    <row r="884" spans="1:36" x14ac:dyDescent="0.15">
      <c r="A884" t="str">
        <f t="shared" si="29"/>
        <v>-</v>
      </c>
      <c r="B884" t="s">
        <v>2954</v>
      </c>
      <c r="C884" t="s">
        <v>10269</v>
      </c>
      <c r="D884" t="s">
        <v>10339</v>
      </c>
      <c r="E884" t="s">
        <v>10319</v>
      </c>
      <c r="F884">
        <v>13</v>
      </c>
      <c r="G884">
        <v>26</v>
      </c>
      <c r="H884">
        <v>26</v>
      </c>
      <c r="I884" t="s">
        <v>10302</v>
      </c>
      <c r="L884" t="s">
        <v>10303</v>
      </c>
      <c r="N884" t="s">
        <v>10320</v>
      </c>
      <c r="P884" s="20">
        <v>1</v>
      </c>
      <c r="Z884" s="33" t="s">
        <v>10310</v>
      </c>
      <c r="AD884" s="21" t="s">
        <v>10321</v>
      </c>
      <c r="AJ884" s="26" t="str">
        <f t="shared" si="30"/>
        <v xml:space="preserve">|BGCOLOR(#F5F5F5):Defender of the Halls|歩兵|&amp;ref(Nation/C_Gold.jpg,nolink,25x25,Gold);13&amp;ref(Nation/C_Resource.jpg,nolink,25x25,Resource);26&amp;ref(Nation/C_Recruitment.jpg,nolink,25x25,Recruitment Point);26|&amp;ref(Nation/R_Fort.jpg,nolink,25x25,Land Fortress);||&amp;ref(Nation/LivingLead.jpg,nolink,25x25,Living);|8&amp;ref(Nation/Poor-Amphibian.jpg,nolink,25x25,Poor Amphibian);|
|~|&gt;|&gt;|&gt;|&gt;|&gt;|BGCOLOR(#F5F5F5):小剣と騎盾を持つ歩兵。要塞防衛が得意だが水中は苦手|
</v>
      </c>
    </row>
    <row r="885" spans="1:36" x14ac:dyDescent="0.15">
      <c r="A885" t="str">
        <f t="shared" si="29"/>
        <v>-</v>
      </c>
      <c r="B885" t="s">
        <v>2954</v>
      </c>
      <c r="C885" t="s">
        <v>10269</v>
      </c>
      <c r="D885" t="s">
        <v>10339</v>
      </c>
      <c r="E885" t="s">
        <v>10322</v>
      </c>
      <c r="F885">
        <v>50</v>
      </c>
      <c r="G885">
        <v>1</v>
      </c>
      <c r="H885">
        <v>40</v>
      </c>
      <c r="I885" t="s">
        <v>10302</v>
      </c>
      <c r="L885" t="s">
        <v>10323</v>
      </c>
      <c r="N885" t="s">
        <v>10324</v>
      </c>
      <c r="P885" s="20">
        <v>1</v>
      </c>
      <c r="V885">
        <v>1</v>
      </c>
      <c r="W885">
        <v>1</v>
      </c>
      <c r="Z885" s="33" t="s">
        <v>10325</v>
      </c>
      <c r="AJ885" s="26" t="str">
        <f t="shared" si="30"/>
        <v xml:space="preserve">|BGCOLOR(#F5F5F5):Troglodyte Slave|魔獣|&amp;ref(Nation/C_Gold.jpg,nolink,25x25,Gold);50&amp;ref(Nation/C_Resource.jpg,nolink,25x25,Resource);1&amp;ref(Nation/C_Recruitment.jpg,nolink,25x25,Recruitment Point);40|&amp;ref(Nation/R_Fort.jpg,nolink,25x25,Land Fortress);||&amp;ref(Nation/LivingLead.jpg,nolink,25x25,Living);&amp;ref(Nation/Slave.jpg,nolink,25x25,Slave);&amp;ref(Nation/Animal.jpg,nolink,25x25,Animal);|16|
|~|&gt;|&gt;|&gt;|&gt;|&gt;|BGCOLOR(#F5F5F5):敵を蹂躙する怪物。踏めない相手への二連攻撃も侮れない|
</v>
      </c>
    </row>
    <row r="886" spans="1:36" x14ac:dyDescent="0.15">
      <c r="A886" t="str">
        <f t="shared" si="29"/>
        <v>-</v>
      </c>
      <c r="B886" t="s">
        <v>2954</v>
      </c>
      <c r="C886" t="s">
        <v>10269</v>
      </c>
      <c r="D886" t="s">
        <v>10339</v>
      </c>
      <c r="E886" t="s">
        <v>10326</v>
      </c>
      <c r="F886">
        <v>40</v>
      </c>
      <c r="G886">
        <v>13</v>
      </c>
      <c r="H886">
        <v>32</v>
      </c>
      <c r="I886" t="s">
        <v>10330</v>
      </c>
      <c r="K886" t="s">
        <v>10333</v>
      </c>
      <c r="L886" t="s">
        <v>10327</v>
      </c>
      <c r="M886" t="s">
        <v>10334</v>
      </c>
      <c r="N886" t="s">
        <v>10328</v>
      </c>
      <c r="P886" s="20">
        <v>1</v>
      </c>
      <c r="Z886" s="33" t="s">
        <v>10305</v>
      </c>
      <c r="AD886" s="20" t="s">
        <v>10315</v>
      </c>
      <c r="AJ886" s="26" t="str">
        <f t="shared" si="30"/>
        <v xml:space="preserve">|BGCOLOR(#F5F5F5):Ancient Stone Hurler|射手&amp;ref(Nation/Sacred.jpg,nolink,25x25,Sacred);|&amp;ref(Nation/C_Gold.jpg,nolink,25x25,Gold);40&amp;ref(Nation/C_Resource.jpg,nolink,25x25,Resource);13&amp;ref(Nation/C_Recruitment.jpg,nolink,25x25,Recruitment Point);32|&amp;ref(Nation/R_Capital.jpg,nolink,25x25,National Capital);|&amp;ref(Spell/P_Holy.jpg,nolink,25x25,Temple Needed);|&amp;ref(Nation/LivingLead.jpg,nolink,25x25,Living);|12&amp;ref(Nation/Amphibian.jpg,nolink,25x25,Amphibian);|
|~|&gt;|&gt;|&gt;|&gt;|&gt;|BGCOLOR(#F5F5F5):岩を投げる兵。射程が短すぎるが威力は強烈|
</v>
      </c>
    </row>
    <row r="887" spans="1:36" x14ac:dyDescent="0.15">
      <c r="A887" t="str">
        <f t="shared" si="29"/>
        <v>-</v>
      </c>
      <c r="B887" t="s">
        <v>2954</v>
      </c>
      <c r="C887" t="s">
        <v>10269</v>
      </c>
      <c r="D887" t="s">
        <v>10339</v>
      </c>
      <c r="E887" t="s">
        <v>10329</v>
      </c>
      <c r="F887">
        <v>40</v>
      </c>
      <c r="G887">
        <v>27</v>
      </c>
      <c r="H887">
        <v>32</v>
      </c>
      <c r="I887" t="s">
        <v>10330</v>
      </c>
      <c r="K887" t="s">
        <v>10333</v>
      </c>
      <c r="L887" t="s">
        <v>10303</v>
      </c>
      <c r="M887" t="s">
        <v>10334</v>
      </c>
      <c r="N887" t="s">
        <v>10331</v>
      </c>
      <c r="P887" s="20">
        <v>1</v>
      </c>
      <c r="Z887" s="33" t="s">
        <v>10308</v>
      </c>
      <c r="AD887" s="20" t="s">
        <v>10315</v>
      </c>
      <c r="AJ887" s="26" t="str">
        <f t="shared" si="30"/>
        <v xml:space="preserve">|BGCOLOR(#F5F5F5):Ancient One|歩兵&amp;ref(Nation/Sacred.jpg,nolink,25x25,Sacred);|&amp;ref(Nation/C_Gold.jpg,nolink,25x25,Gold);40&amp;ref(Nation/C_Resource.jpg,nolink,25x25,Resource);27&amp;ref(Nation/C_Recruitment.jpg,nolink,25x25,Recruitment Point);32|&amp;ref(Nation/R_Capital.jpg,nolink,25x25,National Capital);|&amp;ref(Spell/P_Holy.jpg,nolink,25x25,Temple Needed);|&amp;ref(Nation/LivingLead.jpg,nolink,25x25,Living);|10&amp;ref(Nation/Amphibian.jpg,nolink,25x25,Amphibian);|
|~|&gt;|&gt;|&gt;|&gt;|&gt;|BGCOLOR(#F5F5F5):槍、石、小盾を持つ重歩兵。大型過ぎるが力は強い|
</v>
      </c>
    </row>
    <row r="888" spans="1:36" x14ac:dyDescent="0.15">
      <c r="A888" t="str">
        <f t="shared" si="29"/>
        <v>-</v>
      </c>
      <c r="B888" t="s">
        <v>2954</v>
      </c>
      <c r="C888" t="s">
        <v>10269</v>
      </c>
      <c r="D888" t="s">
        <v>10339</v>
      </c>
      <c r="E888" t="s">
        <v>10332</v>
      </c>
      <c r="F888">
        <v>45</v>
      </c>
      <c r="G888">
        <v>31</v>
      </c>
      <c r="H888">
        <v>30</v>
      </c>
      <c r="I888" t="s">
        <v>10330</v>
      </c>
      <c r="K888" t="s">
        <v>10333</v>
      </c>
      <c r="L888" t="s">
        <v>10303</v>
      </c>
      <c r="M888" t="s">
        <v>10334</v>
      </c>
      <c r="N888" t="s">
        <v>10335</v>
      </c>
      <c r="P888" s="20">
        <v>1</v>
      </c>
      <c r="Z888" s="33" t="s">
        <v>10336</v>
      </c>
      <c r="AD888" s="20" t="s">
        <v>10315</v>
      </c>
      <c r="AJ888" s="26" t="str">
        <f t="shared" si="30"/>
        <v xml:space="preserve">|BGCOLOR(#F5F5F5):Shard Guard|歩兵&amp;ref(Nation/Sacred.jpg,nolink,25x25,Sacred);|&amp;ref(Nation/C_Gold.jpg,nolink,25x25,Gold);45&amp;ref(Nation/C_Resource.jpg,nolink,25x25,Resource);31&amp;ref(Nation/C_Recruitment.jpg,nolink,25x25,Recruitment Point);30|&amp;ref(Nation/R_Capital.jpg,nolink,25x25,National Capital);|&amp;ref(Spell/P_Holy.jpg,nolink,25x25,Temple Needed);|&amp;ref(Nation/LivingLead.jpg,nolink,25x25,Living);|6&amp;ref(Nation/Amphibian.jpg,nolink,25x25,Amphibian);|
|~|&gt;|&gt;|&gt;|&gt;|&gt;|BGCOLOR(#F5F5F5):魔法の薙刀と小盾を持つ重歩兵。傷付けた敵を呪う|
</v>
      </c>
    </row>
    <row r="889" spans="1:36" x14ac:dyDescent="0.15">
      <c r="A889" t="str">
        <f t="shared" si="29"/>
        <v>MA Agartha 兵士 E</v>
      </c>
      <c r="B889" t="s">
        <v>2954</v>
      </c>
      <c r="C889" t="s">
        <v>10269</v>
      </c>
      <c r="D889" t="s">
        <v>10339</v>
      </c>
      <c r="E889" t="s">
        <v>10312</v>
      </c>
      <c r="F889">
        <v>9</v>
      </c>
      <c r="G889">
        <v>5</v>
      </c>
      <c r="H889">
        <v>18</v>
      </c>
      <c r="I889" t="s">
        <v>10337</v>
      </c>
      <c r="L889" t="s">
        <v>10303</v>
      </c>
      <c r="N889" t="s">
        <v>10338</v>
      </c>
      <c r="P889" s="20">
        <v>1</v>
      </c>
      <c r="Z889" s="33" t="s">
        <v>10308</v>
      </c>
      <c r="AD889" s="20" t="s">
        <v>10315</v>
      </c>
      <c r="AJ889" s="26" t="str">
        <f t="shared" si="30"/>
        <v xml:space="preserve">|BGCOLOR(#F5F5F5):Wet One|歩兵|&amp;ref(Nation/C_Gold.jpg,nolink,25x25,Gold);9&amp;ref(Nation/C_Resource.jpg,nolink,25x25,Resource);5&amp;ref(Nation/C_Recruitment.jpg,nolink,25x25,Recruitment Point);18|&amp;ref(Nation/R_UW-Fort.jpg,nolink,25x25,Underwater Fortress);||&amp;ref(Nation/LivingLead.jpg,nolink,25x25,Living);|10&amp;ref(Nation/Amphibian.jpg,nolink,25x25,Amphibian);|
|~|&gt;|&gt;|&gt;|&gt;|&gt;|BGCOLOR(#F5F5F5):槍を持つ歩兵。陸でも雇えるものと違い防具を身に着けている|
</v>
      </c>
    </row>
    <row r="890" spans="1:36" x14ac:dyDescent="0.15">
      <c r="A890" t="str">
        <f t="shared" si="29"/>
        <v>MA Abysia 指揮官 S</v>
      </c>
      <c r="B890" t="s">
        <v>2954</v>
      </c>
      <c r="C890" t="s">
        <v>10434</v>
      </c>
      <c r="D890" t="s">
        <v>3119</v>
      </c>
      <c r="E890" t="s">
        <v>10435</v>
      </c>
      <c r="F890">
        <v>70</v>
      </c>
      <c r="G890">
        <v>10</v>
      </c>
      <c r="H890">
        <v>1</v>
      </c>
      <c r="I890" t="s">
        <v>4325</v>
      </c>
      <c r="L890" t="s">
        <v>4805</v>
      </c>
      <c r="N890" t="s">
        <v>5675</v>
      </c>
      <c r="O890" s="24">
        <v>0</v>
      </c>
      <c r="P890" s="21">
        <v>0</v>
      </c>
      <c r="Q890" s="21">
        <v>0</v>
      </c>
      <c r="R890" s="29">
        <v>0</v>
      </c>
      <c r="Z890" s="33">
        <v>12</v>
      </c>
      <c r="AA890" s="21">
        <v>60</v>
      </c>
      <c r="AE890" s="21" t="s">
        <v>10436</v>
      </c>
      <c r="AJ890" s="26" t="str">
        <f t="shared" si="30"/>
        <v xml:space="preserve">|BGCOLOR(#F5F5F5):Slayer|暗殺者|&amp;ref(Nation/C_Gold.jpg,nolink,25x25,Gold);70&amp;ref(Nation/C_Resource.jpg,nolink,25x25,Resource);10&amp;ref(Nation/C_Command.jpg,nolink,25x25,Commander Point);1|&amp;ref(Nation/R_Fort.jpg,nolink,25x25,Land Fortress);|||12&amp;ref(Nation/Stealthy.jpg,nolink,25x25,Stealthy (60));&amp;ref(Nation/Wasteland-Survival.jpg,nolink,25x25,Wasteland Survival);|
|~|&gt;|&gt;|&gt;|&gt;|&gt;|BGCOLOR(#F5F5F5):毒の短剣を二本持つ暗殺者。斥候も兼ねるが少々割高|
</v>
      </c>
    </row>
    <row r="891" spans="1:36" x14ac:dyDescent="0.15">
      <c r="A891" t="str">
        <f t="shared" si="29"/>
        <v>-</v>
      </c>
      <c r="B891" t="s">
        <v>2954</v>
      </c>
      <c r="C891" t="s">
        <v>10434</v>
      </c>
      <c r="D891" t="s">
        <v>3119</v>
      </c>
      <c r="E891" t="s">
        <v>10437</v>
      </c>
      <c r="F891">
        <v>80</v>
      </c>
      <c r="G891">
        <v>38</v>
      </c>
      <c r="H891">
        <v>1</v>
      </c>
      <c r="I891" t="s">
        <v>4325</v>
      </c>
      <c r="L891" t="s">
        <v>3119</v>
      </c>
      <c r="N891" t="s">
        <v>5678</v>
      </c>
      <c r="O891" s="24">
        <v>3</v>
      </c>
      <c r="P891" s="21">
        <v>80</v>
      </c>
      <c r="Q891" s="21">
        <v>0</v>
      </c>
      <c r="R891" s="29">
        <v>0</v>
      </c>
      <c r="Z891" s="33">
        <v>10</v>
      </c>
      <c r="AE891" s="21" t="s">
        <v>10436</v>
      </c>
      <c r="AJ891" s="26" t="str">
        <f t="shared" si="30"/>
        <v xml:space="preserve">|BGCOLOR(#F5F5F5):Warlord|指揮官|&amp;ref(Nation/C_Gold.jpg,nolink,25x25,Gold);80&amp;ref(Nation/C_Resource.jpg,nolink,25x25,Resource);38&amp;ref(Nation/C_Command.jpg,nolink,25x25,Commander Point);1|&amp;ref(Nation/R_Fort.jpg,nolink,25x25,Land Fortress);||&amp;ref(Nation/Squad.jpg,nolink,25x25,Squad);3&amp;ref(Nation/LivingLead.jpg,nolink,25x25,Leadership);80|10&amp;ref(Nation/Wasteland-Survival.jpg,nolink,25x25,Wasteland Survival);|
|~|&gt;|&gt;|&gt;|&gt;|&gt;|BGCOLOR(#F5F5F5):標準的な指揮官。若干大型で身体能力も高め|
</v>
      </c>
    </row>
    <row r="892" spans="1:36" x14ac:dyDescent="0.15">
      <c r="A892" t="str">
        <f t="shared" si="29"/>
        <v>-</v>
      </c>
      <c r="B892" t="s">
        <v>2954</v>
      </c>
      <c r="C892" t="s">
        <v>10434</v>
      </c>
      <c r="D892" t="s">
        <v>3119</v>
      </c>
      <c r="E892" t="s">
        <v>10438</v>
      </c>
      <c r="F892">
        <v>45</v>
      </c>
      <c r="G892">
        <v>41</v>
      </c>
      <c r="H892">
        <v>1</v>
      </c>
      <c r="I892" t="s">
        <v>4325</v>
      </c>
      <c r="L892" t="s">
        <v>3119</v>
      </c>
      <c r="N892" t="s">
        <v>5680</v>
      </c>
      <c r="O892" s="24">
        <v>1</v>
      </c>
      <c r="P892" s="21">
        <v>10</v>
      </c>
      <c r="Q892" s="21">
        <v>10</v>
      </c>
      <c r="R892" s="29">
        <v>0</v>
      </c>
      <c r="U892" s="29">
        <v>3</v>
      </c>
      <c r="Z892" s="33">
        <v>10</v>
      </c>
      <c r="AE892" s="21" t="s">
        <v>10436</v>
      </c>
      <c r="AJ892" s="26" t="str">
        <f t="shared" si="30"/>
        <v xml:space="preserve">|BGCOLOR(#F5F5F5):Beast Trainer|指揮官|&amp;ref(Nation/C_Gold.jpg,nolink,25x25,Gold);45&amp;ref(Nation/C_Resource.jpg,nolink,25x25,Resource);41&amp;ref(Nation/C_Command.jpg,nolink,25x25,Commander Point);1|&amp;ref(Nation/R_Fort.jpg,nolink,25x25,Land Fortress);||&amp;ref(Nation/Squad.jpg,nolink,25x25,Squad);1&amp;ref(Nation/LivingLead.jpg,nolink,25x25,Leadership);10&amp;ref(Nation/MagicLead.jpg,nolink,25x25,Magic Leadership);10&amp;ref(Item/Beastmaster.jpg,nolink,25x25,Beastmaster (+3));|10&amp;ref(Nation/Wasteland-Survival.jpg,nolink,25x25,Wasteland Survival);|
|~|&gt;|&gt;|&gt;|&gt;|&gt;|BGCOLOR(#F5F5F5):動物担当の指揮官。魔法生物も少数連れられる|
</v>
      </c>
    </row>
    <row r="893" spans="1:36" x14ac:dyDescent="0.15">
      <c r="A893" t="str">
        <f t="shared" si="29"/>
        <v>-</v>
      </c>
      <c r="B893" t="s">
        <v>2954</v>
      </c>
      <c r="C893" t="s">
        <v>10434</v>
      </c>
      <c r="D893" t="s">
        <v>3119</v>
      </c>
      <c r="E893" t="s">
        <v>10439</v>
      </c>
      <c r="F893">
        <v>185</v>
      </c>
      <c r="G893">
        <v>1</v>
      </c>
      <c r="H893">
        <v>2</v>
      </c>
      <c r="I893" t="s">
        <v>4325</v>
      </c>
      <c r="J893" t="s">
        <v>9899</v>
      </c>
      <c r="K893" t="s">
        <v>9899</v>
      </c>
      <c r="L893" t="s">
        <v>3135</v>
      </c>
      <c r="M893" t="s">
        <v>9899</v>
      </c>
      <c r="N893" t="s">
        <v>4858</v>
      </c>
      <c r="O893" s="24">
        <v>2</v>
      </c>
      <c r="P893" s="21">
        <v>50</v>
      </c>
      <c r="Q893" s="21">
        <v>10</v>
      </c>
      <c r="R893" s="29">
        <v>10</v>
      </c>
      <c r="Z893" s="33" t="s">
        <v>10447</v>
      </c>
      <c r="AE893" s="21" t="s">
        <v>10436</v>
      </c>
      <c r="AJ893" s="26" t="str">
        <f t="shared" si="30"/>
        <v xml:space="preserve">|BGCOLOR(#F5F5F5):Anathemant Salamander|聖職者&amp;ref(Nation/Sacred.jpg,nolink,25x25,Sacred);|&amp;ref(Nation/C_Gold.jpg,nolink,25x25,Gold);185&amp;ref(Nation/C_Resource.jpg,nolink,25x25,Resource);1&amp;ref(Nation/C_Command.jpg,nolink,25x25,Commander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Leadership);10&amp;ref(Nation/UndeadLead.jpg,nolink,25x25,Undead Leadership);10|12&amp;ref(Nation/Wasteland-Survival.jpg,nolink,25x25,Wasteland Survival);|
|~|&gt;|&gt;|&gt;|&gt;|&gt;|BGCOLOR(#F5F5F5):レベル2の聖職者。火の魔法技能も持つ|
</v>
      </c>
    </row>
    <row r="894" spans="1:36" x14ac:dyDescent="0.15">
      <c r="A894" t="str">
        <f t="shared" ref="A894:A958" si="31">IF(D894&lt;&gt;D893,B894&amp;" "&amp;C894&amp;" "&amp;D894&amp;" S",IF(D894&lt;&gt;D895,B894&amp;" "&amp;C894&amp;" "&amp;D894&amp;" E","-"))</f>
        <v>-</v>
      </c>
      <c r="B894" t="s">
        <v>2954</v>
      </c>
      <c r="C894" t="s">
        <v>10434</v>
      </c>
      <c r="D894" t="s">
        <v>3119</v>
      </c>
      <c r="E894" t="s">
        <v>10440</v>
      </c>
      <c r="F894">
        <v>285</v>
      </c>
      <c r="G894">
        <v>2</v>
      </c>
      <c r="H894">
        <v>4</v>
      </c>
      <c r="I894" t="s">
        <v>4325</v>
      </c>
      <c r="J894" t="s">
        <v>9899</v>
      </c>
      <c r="K894" t="s">
        <v>9899</v>
      </c>
      <c r="L894" t="s">
        <v>3135</v>
      </c>
      <c r="M894" t="s">
        <v>9899</v>
      </c>
      <c r="N894" t="s">
        <v>10448</v>
      </c>
      <c r="O894" s="24">
        <v>2</v>
      </c>
      <c r="P894" s="21">
        <v>55</v>
      </c>
      <c r="Q894" s="21">
        <v>20</v>
      </c>
      <c r="R894" s="29">
        <v>10</v>
      </c>
      <c r="Z894" s="33">
        <v>10</v>
      </c>
      <c r="AE894" s="21" t="s">
        <v>10436</v>
      </c>
      <c r="AJ894" s="26" t="str">
        <f t="shared" si="30"/>
        <v xml:space="preserve">|BGCOLOR(#F5F5F5):Anathemant Dragon|聖職者&amp;ref(Nation/Sacred.jpg,nolink,25x25,Sacred);|&amp;ref(Nation/C_Gold.jpg,nolink,25x25,Gold);285&amp;ref(Nation/C_Resource.jpg,nolink,25x25,Resource);2&amp;ref(Nation/C_Command.jpg,nolink,25x25,Commander Point);4|&amp;ref(Nation/R_Fort.jpg,nolink,25x25,Land Fortress);|&amp;ref(Spell/P_Research.jpg,nolink,25x25,Lab Needed);&amp;ref(Spell/P_Holy.jpg,nolink,25x25,Temple Needed);|&amp;ref(Nation/Squad.jpg,nolink,25x25,Squad);2&amp;ref(Nation/LivingLead.jpg,nolink,25x25,Leadership);55&amp;ref(Nation/MagicLead.jpg,nolink,25x25,Magic Leadership);20&amp;ref(Nation/UndeadLead.jpg,nolink,25x25,Undead Leadership);10|10&amp;ref(Nation/Wasteland-Survival.jpg,nolink,25x25,Wasteland Survival);|
|~|&gt;|&gt;|&gt;|&gt;|&gt;|BGCOLOR(#F5F5F5):レベル3の聖職者。火、地の魔法技能も持つ|
</v>
      </c>
    </row>
    <row r="895" spans="1:36" x14ac:dyDescent="0.15">
      <c r="A895" t="str">
        <f t="shared" si="31"/>
        <v>-</v>
      </c>
      <c r="B895" t="s">
        <v>2954</v>
      </c>
      <c r="C895" t="s">
        <v>10434</v>
      </c>
      <c r="D895" t="s">
        <v>3119</v>
      </c>
      <c r="E895" t="s">
        <v>10441</v>
      </c>
      <c r="F895">
        <v>135</v>
      </c>
      <c r="G895">
        <v>1</v>
      </c>
      <c r="H895">
        <v>2</v>
      </c>
      <c r="I895" t="s">
        <v>4326</v>
      </c>
      <c r="J895" t="s">
        <v>9899</v>
      </c>
      <c r="L895" t="s">
        <v>3138</v>
      </c>
      <c r="N895" t="s">
        <v>10449</v>
      </c>
      <c r="O895" s="24">
        <v>1</v>
      </c>
      <c r="P895" s="21">
        <v>10</v>
      </c>
      <c r="Q895" s="21">
        <v>20</v>
      </c>
      <c r="R895" s="29">
        <v>10</v>
      </c>
      <c r="Z895" s="33" t="s">
        <v>10447</v>
      </c>
      <c r="AE895" s="21" t="s">
        <v>10436</v>
      </c>
      <c r="AJ895" s="26" t="str">
        <f t="shared" si="30"/>
        <v xml:space="preserve">|BGCOLOR(#F5F5F5):Warlock Apprentice|魔術師|&amp;ref(Nation/C_Gold.jpg,nolink,25x25,Gold);135&amp;ref(Nation/C_Resource.jpg,nolink,25x25,Resource);1&amp;ref(Nation/C_Command.jpg,nolink,25x25,Commander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Leadership);20&amp;ref(Nation/UndeadLead.jpg,nolink,25x25,Undead Leadership);10|12&amp;ref(Nation/Wasteland-Survival.jpg,nolink,25x25,Wasteland Survival);|
|~|&gt;|&gt;|&gt;|&gt;|&gt;|BGCOLOR(#F5F5F5):血と星の魔法技能を持つ。最安の魔術師ながら高齢|
</v>
      </c>
    </row>
    <row r="896" spans="1:36" x14ac:dyDescent="0.15">
      <c r="A896" t="str">
        <f t="shared" si="31"/>
        <v>-</v>
      </c>
      <c r="B896" t="s">
        <v>2954</v>
      </c>
      <c r="C896" t="s">
        <v>10434</v>
      </c>
      <c r="D896" t="s">
        <v>3119</v>
      </c>
      <c r="E896" t="s">
        <v>10442</v>
      </c>
      <c r="F896">
        <v>285</v>
      </c>
      <c r="G896">
        <v>1</v>
      </c>
      <c r="H896">
        <v>2</v>
      </c>
      <c r="I896" t="s">
        <v>4326</v>
      </c>
      <c r="J896" t="s">
        <v>9899</v>
      </c>
      <c r="L896" t="s">
        <v>3138</v>
      </c>
      <c r="N896" t="s">
        <v>5688</v>
      </c>
      <c r="O896" s="24">
        <v>1</v>
      </c>
      <c r="P896" s="21" t="s">
        <v>10443</v>
      </c>
      <c r="Q896" s="21" t="s">
        <v>10450</v>
      </c>
      <c r="R896" s="29" t="s">
        <v>10451</v>
      </c>
      <c r="Z896" s="33" t="s">
        <v>10452</v>
      </c>
      <c r="AE896" s="21" t="s">
        <v>10436</v>
      </c>
      <c r="AJ896" s="26" t="str">
        <f t="shared" si="30"/>
        <v xml:space="preserve">|BGCOLOR(#F5F5F5):Warlock|魔術師|&amp;ref(Nation/C_Gold.jpg,nolink,25x25,Gold);285&amp;ref(Nation/C_Resource.jpg,nolink,25x25,Resource);1&amp;ref(Nation/C_Command.jpg,nolink,25x25,Commander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Leadership);35+&amp;ref(Nation/UndeadLead.jpg,nolink,25x25,Undead Leadership);25+|8&amp;ref(Nation/Wasteland-Survival.jpg,nolink,25x25,Wasteland Survival);|
|~|&gt;|&gt;|&gt;|&gt;|&gt;|BGCOLOR(#F5F5F5):血、星などの魔法技能を持つ。異種交配に長ける|
</v>
      </c>
    </row>
    <row r="897" spans="1:36" x14ac:dyDescent="0.15">
      <c r="A897" t="str">
        <f t="shared" si="31"/>
        <v>MA Abysia 指揮官 E</v>
      </c>
      <c r="B897" t="s">
        <v>2954</v>
      </c>
      <c r="C897" t="s">
        <v>10434</v>
      </c>
      <c r="D897" t="s">
        <v>3119</v>
      </c>
      <c r="E897" t="s">
        <v>10444</v>
      </c>
      <c r="F897">
        <v>265</v>
      </c>
      <c r="G897">
        <v>1</v>
      </c>
      <c r="H897">
        <v>4</v>
      </c>
      <c r="I897" t="s">
        <v>4326</v>
      </c>
      <c r="J897" t="s">
        <v>10453</v>
      </c>
      <c r="K897" t="s">
        <v>10453</v>
      </c>
      <c r="L897" t="s">
        <v>3135</v>
      </c>
      <c r="N897" t="s">
        <v>10454</v>
      </c>
      <c r="O897" s="24">
        <v>3</v>
      </c>
      <c r="P897" s="21">
        <v>90</v>
      </c>
      <c r="Q897" s="21">
        <v>50</v>
      </c>
      <c r="R897" s="29">
        <v>20</v>
      </c>
      <c r="Z897" s="33" t="s">
        <v>10455</v>
      </c>
      <c r="AB897" s="21" t="s">
        <v>7286</v>
      </c>
      <c r="AE897" s="21" t="s">
        <v>10436</v>
      </c>
      <c r="AJ897" s="26" t="str">
        <f t="shared" si="30"/>
        <v xml:space="preserve">|BGCOLOR(#F5F5F5):Demonbred|聖職者|&amp;ref(Nation/C_Gold.jpg,nolink,25x25,Gold);265&amp;ref(Nation/C_Resource.jpg,nolink,25x25,Resource);1&amp;ref(Nation/C_Command.jpg,nolink,25x25,Commander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Leadership);50&amp;ref(Nation/UndeadLead.jpg,nolink,25x25,Undead Leadership);20|22&amp;ref(Nation/Flying.jpg,nolink,25x25,Flying);&amp;ref(Nation/Wasteland-Survival.jpg,nolink,25x25,Wasteland Survival);|
|~|&gt;|&gt;|&gt;|&gt;|&gt;|BGCOLOR(#F5F5F5):レベル2の聖職者。火と血の魔法も持ち奴隷集めが得意|
</v>
      </c>
    </row>
    <row r="898" spans="1:36" x14ac:dyDescent="0.15">
      <c r="A898" t="str">
        <f t="shared" si="31"/>
        <v>MA Abysia 兵士 S</v>
      </c>
      <c r="B898" t="s">
        <v>2954</v>
      </c>
      <c r="C898" t="s">
        <v>10434</v>
      </c>
      <c r="D898" t="s">
        <v>3153</v>
      </c>
      <c r="E898" t="s">
        <v>10456</v>
      </c>
      <c r="F898">
        <v>14</v>
      </c>
      <c r="G898">
        <v>10</v>
      </c>
      <c r="H898">
        <v>12</v>
      </c>
      <c r="I898" t="s">
        <v>10457</v>
      </c>
      <c r="L898" t="s">
        <v>10458</v>
      </c>
      <c r="N898" t="s">
        <v>10459</v>
      </c>
      <c r="P898" s="20">
        <v>1</v>
      </c>
      <c r="Z898" s="33" t="s">
        <v>10447</v>
      </c>
      <c r="AE898" s="20" t="s">
        <v>10460</v>
      </c>
      <c r="AJ898" s="26" t="str">
        <f t="shared" si="30"/>
        <v xml:space="preserve">|BGCOLOR(#F5F5F5):Humanbred|歩兵|&amp;ref(Nation/C_Gold.jpg,nolink,25x25,Gold);14&amp;ref(Nation/C_Resource.jpg,nolink,25x25,Resource);10&amp;ref(Nation/C_Recruitment.jpg,nolink,25x25,Recruitment Point);12|&amp;ref(Nation/R_Fort.jpg,nolink,25x25,Land Fortress);||&amp;ref(Nation/LivingLead.jpg,nolink,25x25,Living);|12&amp;ref(Nation/Wasteland-Survival.jpg,nolink,25x25,Wasteland Survival);|
|~|&gt;|&gt;|&gt;|&gt;|&gt;|BGCOLOR(#F5F5F5):槍と大盾を持つ軽歩兵。熱波を放たず耐性も控えめ|
</v>
      </c>
    </row>
    <row r="899" spans="1:36" x14ac:dyDescent="0.15">
      <c r="A899" t="str">
        <f t="shared" si="31"/>
        <v>-</v>
      </c>
      <c r="B899" t="s">
        <v>2954</v>
      </c>
      <c r="C899" t="s">
        <v>10434</v>
      </c>
      <c r="D899" t="s">
        <v>3153</v>
      </c>
      <c r="E899" t="s">
        <v>10456</v>
      </c>
      <c r="F899">
        <v>13</v>
      </c>
      <c r="G899">
        <v>10</v>
      </c>
      <c r="H899">
        <v>10</v>
      </c>
      <c r="I899" t="s">
        <v>10457</v>
      </c>
      <c r="L899" t="s">
        <v>10458</v>
      </c>
      <c r="N899" t="s">
        <v>10461</v>
      </c>
      <c r="P899" s="20">
        <v>1</v>
      </c>
      <c r="Z899" s="33" t="s">
        <v>10447</v>
      </c>
      <c r="AE899" s="20" t="s">
        <v>10460</v>
      </c>
      <c r="AJ899" s="26" t="str">
        <f t="shared" si="30"/>
        <v xml:space="preserve">|BGCOLOR(#F5F5F5):Humanbred|歩兵|&amp;ref(Nation/C_Gold.jpg,nolink,25x25,Gold);13&amp;ref(Nation/C_Resource.jpg,nolink,25x25,Resource);10&amp;ref(Nation/C_Recruitment.jpg,nolink,25x25,Recruitment Point);10|&amp;ref(Nation/R_Fort.jpg,nolink,25x25,Land Fortress);||&amp;ref(Nation/LivingLead.jpg,nolink,25x25,Living);|12&amp;ref(Nation/Wasteland-Survival.jpg,nolink,25x25,Wasteland Survival);|
|~|&gt;|&gt;|&gt;|&gt;|&gt;|BGCOLOR(#F5F5F5):斧と大盾を持つ軽歩兵。迎撃に弱いためか少し安価|
</v>
      </c>
    </row>
    <row r="900" spans="1:36" x14ac:dyDescent="0.15">
      <c r="A900" t="str">
        <f t="shared" si="31"/>
        <v>-</v>
      </c>
      <c r="B900" t="s">
        <v>2954</v>
      </c>
      <c r="C900" t="s">
        <v>10434</v>
      </c>
      <c r="D900" t="s">
        <v>3153</v>
      </c>
      <c r="E900" t="s">
        <v>10445</v>
      </c>
      <c r="F900">
        <v>20</v>
      </c>
      <c r="G900">
        <v>26</v>
      </c>
      <c r="H900">
        <v>8</v>
      </c>
      <c r="I900" t="s">
        <v>4325</v>
      </c>
      <c r="L900" t="s">
        <v>3158</v>
      </c>
      <c r="N900" t="s">
        <v>5698</v>
      </c>
      <c r="P900" s="21">
        <v>1</v>
      </c>
      <c r="Z900" s="33">
        <v>8</v>
      </c>
      <c r="AE900" s="21" t="s">
        <v>10436</v>
      </c>
      <c r="AJ900" s="26" t="str">
        <f t="shared" ref="AJ900:AJ963" si="32">CONCATENATE("|BGCOLOR(#F5F5F5):",E900,"|",L900,IF(M900&lt;&gt;"","&amp;ref(Nation/Sacred.jpg,nolink,25x25,Sacred);",""),"|&amp;ref(Nation/C_Gold.jpg,nolink,25x25,Gold);",F900,"&amp;ref(Nation/C_Resource.jpg,nolink,25x25,Resource);",G900,IF(D900="兵士","&amp;ref(Nation/C_Recruitment.jpg,nolink,25x25,Recruitment Point);","&amp;ref(Nation/C_Command.jpg,nolink,25x25,Commander Point);"),H900,"|",SUBSTITUTE(SUBSTITUTE(SUBSTITUTE(SUBSTITUTE(SUBSTITUTE(SUBSTITUTE(SUBSTITUTE(SUBSTITUTE(SUBSTITUTE(SUBSTITUTE(SUBSTITUTE(SUBSTITUTE(SUBSTITUTE(SUBSTITUTE(SUBSTITUTE(SUBSTITUTE(SUBSTITUTE(SUBSTITUTE(SUBSTITUTE(SUBSTITUTE(SUBSTITUTE(SUBSTITUTE(SUBSTITUTE(SUBSTITUTE(SUBSTITUTE(I900,"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(Free));"),"格","&amp;ref(Nation/Promotion.jpg,nolink,25x25,Promotion);"),"|",IF(J900&lt;&gt;"","&amp;ref(Spell/P_Research.jpg,nolink,25x25,Lab Needed);",""),IF(K900&lt;&gt;"","&amp;ref(Spell/P_Holy.jpg,nolink,25x25,Temple Needed);",""),IF(D900="指揮官",CONCATENATE("|",IF(O900&lt;&gt;0,"&amp;ref(Nation/Squad.jpg,nolink,25x25,Squad);"&amp;O900,""),IF(P900&lt;&gt;0,"&amp;ref(Nation/LivingLead.jpg,nolink,25x25,Leadership);"&amp;P900,""),IF(Q900&lt;&gt;0,"&amp;ref(Nation/MagicLead.jpg,nolink,25x25,Magic Leadership);"&amp;Q900,""),IF(R900&lt;&gt;0,"&amp;ref(Nation/UndeadLead.jpg,nolink,25x25,Undead Leadership);"&amp;R900,""),IF(S900&lt;&gt;"",IF(S900&gt;0,"&amp;ref(Item/Inspirational.jpg,nolink,25x25,Inspirational (+"&amp;S900&amp;"));","&amp;ref(Item/Uninspirational.jpg,nolink,25x25,Inspirational ("&amp;S900&amp;"));"),""),IF(T900&lt;&gt;"","&amp;ref(Item/Taskmaster.jpg,nolink,25x25,Taskmaster (+"&amp;T900&amp;"));",""),IF(U900&lt;&gt;"","&amp;ref(Item/Beastmaster.jpg,nolink,25x25,Beastmaster (+"&amp;U900&amp;"));","")),CONCATENATE("|",IF(P900&lt;&gt;0,"&amp;ref(Nation/LivingLead.jpg,nolink,25x25,Living);",""),IF(Q900&lt;&gt;0,"&amp;ref(Nation/MagicLead.jpg,nolink,25x25,Magic Being);",""),IF(R900&lt;&gt;0,"&amp;ref(Nation/UndeadLead.jpg,nolink,25x25,Undead/Demon);",""),IF(V900&lt;&gt;"","&amp;ref(Nation/Slave.jpg,nolink,25x25,Slave);",""),IF(W900&lt;&gt;"","&amp;ref(Nation/Animal.jpg,nolink,25x25,Animal);",""),IF(X900&lt;&gt;"","&amp;ref(Nation/Undisciplined.jpg,nolink,25x25,Undisciplined);",""),IF(Y900&lt;&gt;"","&amp;ref(Nation/Enlarged.jpg,nolink,25x25,Size "&amp;Y900&amp;" or larger commander are needed);",""))),"|",Z900,IF(AA900&lt;&gt;"","&amp;ref(Nation/Stealthy.jpg,nolink,25x25,Stealthy ("&amp;AA900&amp;"));",""),IF(COUNTIF(AB900,"*f*"),"&amp;ref(Nation/Flying.jpg,nolink,25x25,Flying);",""),IF(COUNTIF(AB900,"*l*"),"&amp;ref(Nation/Floating.jpg,nolink,25x25,Floating);",""),IF(AC900="s","&amp;ref(Nation/Storm-Immunity.jpg,nolink,25x25,Storm Immunity);",""),IF(AD900="p","&amp;ref(Nation/Poor-Amphibian.jpg,nolink,25x25,Poor Amphibian);",""),IF(AD900="f","&amp;ref(Nation/Amphibian.jpg,nolink,25x25,Amphibian);",""),IF(AD900="a","&amp;ref(Nation/Aquatic.jpg,nolink,25x25,Aquatic);",""),IF(COUNTIF(AE900,"*f*"),"&amp;ref(Nation/Forest-Survival.jpg,nolink,25x25,Forest Survival);",""),IF(COUNTIF(AE900,"*m*"),"&amp;ref(Nation/Mountain-Survival.jpg,nolink,25x25,Mountain Survival);",""),IF(COUNTIF(AE900,"*s*"),"&amp;ref(Nation/Swamp-Survival.jpg,nolink,25x25,Swamp Survival);",""),IF(COUNTIF(AE900,"*w*"),"&amp;ref(Nation/Wasteland-Survival.jpg,nolink,25x25,Wasteland Survival);",""),IF(AF900="s","&amp;ref(Nation/Snow-Move.jpg,nolink,25x25,Snow Move);",""),IF(AG900="s","&amp;ref(Nation/Swimming.jpg,nolink,25x25,Swimming);",""),IF(AH900&lt;&gt;"","&amp;ref(Nation/Sailing.jpg,nolink,25x25,Sailing (size points "&amp;VALUE(MID(AH900,2,3))&amp;", max size "&amp;LEFT(AH900,1)&amp;"));",""),IF(AI900&lt;&gt;"","&amp;ref(Nation/Gift-of-Water-Breathing.jpg,nolink,25x25,Gift of Water Breathing ("&amp;AI900&amp;" size points));",""),"|",CHAR(10),IF(D900="指揮官","|~|&gt;|&gt;|&gt;|&gt;|&gt;|BGCOLOR(#F5F5F5):","|~|&gt;|&gt;|&gt;|&gt;|&gt;|BGCOLOR(#F5F5F5):"),N900,"|",CHAR(10))</f>
        <v xml:space="preserve">|BGCOLOR(#F5F5F5):Abysian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|~|&gt;|&gt;|&gt;|&gt;|&gt;|BGCOLOR(#F5F5F5):戦斧を持つ重歩兵。一撃の威力に優れる|
</v>
      </c>
    </row>
    <row r="901" spans="1:36" x14ac:dyDescent="0.15">
      <c r="A901" t="str">
        <f t="shared" si="31"/>
        <v>-</v>
      </c>
      <c r="B901" t="s">
        <v>2954</v>
      </c>
      <c r="C901" t="s">
        <v>10434</v>
      </c>
      <c r="D901" t="s">
        <v>3153</v>
      </c>
      <c r="E901" t="s">
        <v>10445</v>
      </c>
      <c r="F901">
        <v>20</v>
      </c>
      <c r="G901">
        <v>26</v>
      </c>
      <c r="H901">
        <v>8</v>
      </c>
      <c r="I901" t="s">
        <v>4325</v>
      </c>
      <c r="L901" t="s">
        <v>3158</v>
      </c>
      <c r="N901" t="s">
        <v>5699</v>
      </c>
      <c r="P901" s="21">
        <v>1</v>
      </c>
      <c r="Z901" s="33">
        <v>8</v>
      </c>
      <c r="AE901" s="21" t="s">
        <v>10436</v>
      </c>
      <c r="AJ901" s="26" t="str">
        <f t="shared" si="32"/>
        <v xml:space="preserve">|BGCOLOR(#F5F5F5):Abysian Infantry|歩兵|&amp;ref(Nation/C_Gold.jpg,nolink,25x25,Gold);20&amp;ref(Nation/C_Resource.jpg,nolink,25x25,Resource);26&amp;ref(Nation/C_Recruitment.jpg,nolink,25x25,Recruitment Point);8|&amp;ref(Nation/R_Fort.jpg,nolink,25x25,Land Fortress);||&amp;ref(Nation/LivingLead.jpg,nolink,25x25,Living);|8&amp;ref(Nation/Wasteland-Survival.jpg,nolink,25x25,Wasteland Survival);|
|~|&gt;|&gt;|&gt;|&gt;|&gt;|BGCOLOR(#F5F5F5):連接棍を持つ重歩兵。盾を迂回しやすい二連撃|
</v>
      </c>
    </row>
    <row r="902" spans="1:36" x14ac:dyDescent="0.15">
      <c r="A902" t="str">
        <f t="shared" si="31"/>
        <v>-</v>
      </c>
      <c r="B902" t="s">
        <v>2954</v>
      </c>
      <c r="C902" t="s">
        <v>10434</v>
      </c>
      <c r="D902" t="s">
        <v>3153</v>
      </c>
      <c r="E902" t="s">
        <v>10445</v>
      </c>
      <c r="F902">
        <v>20</v>
      </c>
      <c r="G902">
        <v>27</v>
      </c>
      <c r="H902">
        <v>8</v>
      </c>
      <c r="I902" t="s">
        <v>4325</v>
      </c>
      <c r="L902" t="s">
        <v>3158</v>
      </c>
      <c r="N902" t="s">
        <v>5700</v>
      </c>
      <c r="P902" s="21">
        <v>1</v>
      </c>
      <c r="Z902" s="33">
        <v>8</v>
      </c>
      <c r="AE902" s="21" t="s">
        <v>10436</v>
      </c>
      <c r="AJ902" s="26" t="str">
        <f t="shared" si="32"/>
        <v xml:space="preserve">|BGCOLOR(#F5F5F5):Abysian Infantry|歩兵|&amp;ref(Nation/C_Gold.jpg,nolink,25x25,Gold);20&amp;ref(Nation/C_Resource.jpg,nolink,25x25,Resource);27&amp;ref(Nation/C_Recruitment.jpg,nolink,25x25,Recruitment Point);8|&amp;ref(Nation/R_Fort.jpg,nolink,25x25,Land Fortress);||&amp;ref(Nation/LivingLead.jpg,nolink,25x25,Living);|8&amp;ref(Nation/Wasteland-Survival.jpg,nolink,25x25,Wasteland Survival);|
|~|&gt;|&gt;|&gt;|&gt;|&gt;|BGCOLOR(#F5F5F5):斧と大盾を持つ重歩兵。攻撃力と防御力を両立する|
</v>
      </c>
    </row>
    <row r="903" spans="1:36" x14ac:dyDescent="0.15">
      <c r="A903" t="str">
        <f t="shared" si="31"/>
        <v>-</v>
      </c>
      <c r="B903" t="s">
        <v>2954</v>
      </c>
      <c r="C903" t="s">
        <v>10434</v>
      </c>
      <c r="D903" t="s">
        <v>3153</v>
      </c>
      <c r="E903" t="s">
        <v>10445</v>
      </c>
      <c r="F903">
        <v>20</v>
      </c>
      <c r="G903">
        <v>28</v>
      </c>
      <c r="H903">
        <v>8</v>
      </c>
      <c r="I903" t="s">
        <v>4325</v>
      </c>
      <c r="L903" t="s">
        <v>3158</v>
      </c>
      <c r="N903" t="s">
        <v>5701</v>
      </c>
      <c r="P903" s="21">
        <v>1</v>
      </c>
      <c r="Z903" s="33">
        <v>8</v>
      </c>
      <c r="AE903" s="21" t="s">
        <v>10436</v>
      </c>
      <c r="AJ903" s="26" t="str">
        <f t="shared" si="32"/>
        <v xml:space="preserve">|BGCOLOR(#F5F5F5):Abysian Infantry|歩兵|&amp;ref(Nation/C_Gold.jpg,nolink,25x25,Gold);20&amp;ref(Nation/C_Resource.jpg,nolink,25x25,Resource);28&amp;ref(Nation/C_Recruitment.jpg,nolink,25x25,Recruitment Point);8|&amp;ref(Nation/R_Fort.jpg,nolink,25x25,Land Fortress);||&amp;ref(Nation/LivingLead.jpg,nolink,25x25,Living);|8&amp;ref(Nation/Wasteland-Survival.jpg,nolink,25x25,Wasteland Survival);|
|~|&gt;|&gt;|&gt;|&gt;|&gt;|BGCOLOR(#F5F5F5):朝星棒と大盾を持つ重歩兵。盾持ちにも直撃を浴びせやすい|
</v>
      </c>
    </row>
    <row r="904" spans="1:36" x14ac:dyDescent="0.15">
      <c r="A904" t="str">
        <f t="shared" si="31"/>
        <v>-</v>
      </c>
      <c r="B904" t="s">
        <v>2954</v>
      </c>
      <c r="C904" t="s">
        <v>10434</v>
      </c>
      <c r="D904" t="s">
        <v>3153</v>
      </c>
      <c r="E904" t="s">
        <v>10446</v>
      </c>
      <c r="F904">
        <v>50</v>
      </c>
      <c r="G904">
        <v>1</v>
      </c>
      <c r="H904">
        <v>15</v>
      </c>
      <c r="I904" t="s">
        <v>4325</v>
      </c>
      <c r="L904" t="s">
        <v>5162</v>
      </c>
      <c r="N904" t="s">
        <v>5704</v>
      </c>
      <c r="P904" s="21">
        <v>1</v>
      </c>
      <c r="W904">
        <v>1</v>
      </c>
      <c r="Z904" s="33">
        <v>14</v>
      </c>
      <c r="AE904" s="21" t="s">
        <v>10436</v>
      </c>
      <c r="AJ904" s="26" t="str">
        <f t="shared" si="32"/>
        <v xml:space="preserve">|BGCOLOR(#F5F5F5):Salamander|魔獣|&amp;ref(Nation/C_Gold.jpg,nolink,25x25,Gold);50&amp;ref(Nation/C_Resource.jpg,nolink,25x25,Resource);1&amp;ref(Nation/C_Recruitment.jpg,nolink,25x25,Recruitment Point);15|&amp;ref(Nation/R_Fort.jpg,nolink,25x25,Land Fortress);||&amp;ref(Nation/LivingLead.jpg,nolink,25x25,Living);&amp;ref(Nation/Animal.jpg,nolink,25x25,Animal);|14&amp;ref(Nation/Wasteland-Survival.jpg,nolink,25x25,Wasteland Survival);|
|~|&gt;|&gt;|&gt;|&gt;|&gt;|BGCOLOR(#F5F5F5):炎で小範囲を焼き尽くす蜥蜴。息切れが早く脆さが目立つ|
</v>
      </c>
    </row>
    <row r="905" spans="1:36" x14ac:dyDescent="0.15">
      <c r="A905" t="str">
        <f t="shared" si="31"/>
        <v>MA Abysia 兵士 E</v>
      </c>
      <c r="B905" t="s">
        <v>2954</v>
      </c>
      <c r="C905" t="s">
        <v>10434</v>
      </c>
      <c r="D905" t="s">
        <v>3153</v>
      </c>
      <c r="E905" t="s">
        <v>10462</v>
      </c>
      <c r="F905">
        <v>30</v>
      </c>
      <c r="G905">
        <v>28</v>
      </c>
      <c r="H905">
        <v>14</v>
      </c>
      <c r="I905" t="s">
        <v>10463</v>
      </c>
      <c r="K905" t="s">
        <v>10453</v>
      </c>
      <c r="L905" t="s">
        <v>10458</v>
      </c>
      <c r="M905" t="s">
        <v>10465</v>
      </c>
      <c r="N905" t="s">
        <v>10464</v>
      </c>
      <c r="P905" s="20">
        <v>1</v>
      </c>
      <c r="Z905" s="33" t="s">
        <v>10452</v>
      </c>
      <c r="AE905" s="20" t="s">
        <v>10460</v>
      </c>
      <c r="AJ905" s="26" t="str">
        <f t="shared" si="32"/>
        <v xml:space="preserve">|BGCOLOR(#F5F5F5):Lava Warrior|歩兵&amp;ref(Nation/Sacred.jpg,nolink,25x25,Sacred);|&amp;ref(Nation/C_Gold.jpg,nolink,25x25,Gold);30&amp;ref(Nation/C_Resource.jpg,nolink,25x25,Resource);28&amp;ref(Nation/C_Recruitment.jpg,nolink,25x25,Recruitment Point);14|&amp;ref(Nation/R_Capital.jpg,nolink,25x25,National Capital);|&amp;ref(Spell/P_Holy.jpg,nolink,25x25,Temple Needed);|&amp;ref(Nation/LivingLead.jpg,nolink,25x25,Living);|8&amp;ref(Nation/Wasteland-Survival.jpg,nolink,25x25,Wasteland Survival);|
|~|&gt;|&gt;|&gt;|&gt;|&gt;|BGCOLOR(#F5F5F5):朝星棒二つを持つ重装狂戦士。密な隊列は組めないが高火力|
</v>
      </c>
    </row>
    <row r="906" spans="1:36" x14ac:dyDescent="0.15">
      <c r="A906" t="str">
        <f t="shared" si="31"/>
        <v>MA Caelum 指揮官 S</v>
      </c>
      <c r="B906" t="s">
        <v>2954</v>
      </c>
      <c r="C906" t="s">
        <v>10509</v>
      </c>
      <c r="D906" t="s">
        <v>3119</v>
      </c>
      <c r="E906" t="s">
        <v>10510</v>
      </c>
      <c r="F906">
        <v>25</v>
      </c>
      <c r="G906">
        <v>13</v>
      </c>
      <c r="H906">
        <v>1</v>
      </c>
      <c r="I906" t="s">
        <v>4325</v>
      </c>
      <c r="L906" t="s">
        <v>3122</v>
      </c>
      <c r="N906" t="s">
        <v>5794</v>
      </c>
      <c r="O906" s="24">
        <v>0</v>
      </c>
      <c r="P906" s="21">
        <v>0</v>
      </c>
      <c r="Q906" s="21">
        <v>0</v>
      </c>
      <c r="R906" s="29">
        <v>0</v>
      </c>
      <c r="Z906" s="33">
        <v>22</v>
      </c>
      <c r="AA906" s="21">
        <v>55</v>
      </c>
      <c r="AB906" s="21" t="s">
        <v>7286</v>
      </c>
      <c r="AC906" s="21" t="s">
        <v>9324</v>
      </c>
      <c r="AJ906" s="26" t="str">
        <f t="shared" si="32"/>
        <v xml:space="preserve">|BGCOLOR(#F5F5F5):Caelian Scout|斥候|&amp;ref(Nation/C_Gold.jpg,nolink,25x25,Gold);25&amp;ref(Nation/C_Resource.jpg,nolink,25x25,Resource);13&amp;ref(Nation/C_Command.jpg,nolink,25x25,Commander Point);1|&amp;ref(Nation/R_Fort.jpg,nolink,25x25,Land Fortress);|||22&amp;ref(Nation/Stealthy.jpg,nolink,25x25,Stealthy (55));&amp;ref(Nation/Flying.jpg,nolink,25x25,Flying);&amp;ref(Nation/Storm-Immunity.jpg,nolink,25x25,Storm Immunity);|
|~|&gt;|&gt;|&gt;|&gt;|&gt;|BGCOLOR(#F5F5F5):飛行する斥候。隠れるのも上手く非常に役立つ|
</v>
      </c>
    </row>
    <row r="907" spans="1:36" x14ac:dyDescent="0.15">
      <c r="A907" t="str">
        <f t="shared" si="31"/>
        <v>-</v>
      </c>
      <c r="B907" t="s">
        <v>2954</v>
      </c>
      <c r="C907" t="s">
        <v>10509</v>
      </c>
      <c r="D907" t="s">
        <v>3119</v>
      </c>
      <c r="E907" t="s">
        <v>10520</v>
      </c>
      <c r="F907">
        <v>70</v>
      </c>
      <c r="G907">
        <v>36</v>
      </c>
      <c r="H907">
        <v>1</v>
      </c>
      <c r="I907" t="s">
        <v>4325</v>
      </c>
      <c r="L907" t="s">
        <v>3119</v>
      </c>
      <c r="N907" t="s">
        <v>5797</v>
      </c>
      <c r="O907" s="24">
        <v>3</v>
      </c>
      <c r="P907" s="21">
        <v>80</v>
      </c>
      <c r="Q907" s="21">
        <v>0</v>
      </c>
      <c r="R907" s="29">
        <v>0</v>
      </c>
      <c r="Z907" s="33" t="s">
        <v>10521</v>
      </c>
      <c r="AB907" s="21" t="s">
        <v>7286</v>
      </c>
      <c r="AC907" s="21" t="s">
        <v>9324</v>
      </c>
      <c r="AJ907" s="26" t="str">
        <f t="shared" si="32"/>
        <v xml:space="preserve">|BGCOLOR(#F5F5F5):Storm General|指揮官|&amp;ref(Nation/C_Gold.jpg,nolink,25x25,Gold);70&amp;ref(Nation/C_Resource.jpg,nolink,25x25,Resource);36&amp;ref(Nation/C_Command.jpg,nolink,25x25,Commander Point);1|&amp;ref(Nation/R_Fort.jpg,nolink,25x25,Land Fortress);||&amp;ref(Nation/Squad.jpg,nolink,25x25,Squad);3&amp;ref(Nation/LivingLead.jpg,nolink,25x25,Leadership);80|22&amp;ref(Nation/Flying.jpg,nolink,25x25,Flying);&amp;ref(Nation/Storm-Immunity.jpg,nolink,25x25,Storm Immunity);|
|~|&gt;|&gt;|&gt;|&gt;|&gt;|BGCOLOR(#F5F5F5):標準的な指揮官。Spire Hornのため嵐に強い|
</v>
      </c>
    </row>
    <row r="908" spans="1:36" x14ac:dyDescent="0.15">
      <c r="A908" t="str">
        <f t="shared" si="31"/>
        <v>-</v>
      </c>
      <c r="B908" t="s">
        <v>2954</v>
      </c>
      <c r="C908" t="s">
        <v>10509</v>
      </c>
      <c r="D908" t="s">
        <v>3119</v>
      </c>
      <c r="E908" t="s">
        <v>10522</v>
      </c>
      <c r="F908">
        <v>50</v>
      </c>
      <c r="G908">
        <v>38</v>
      </c>
      <c r="H908">
        <v>1</v>
      </c>
      <c r="I908" t="s">
        <v>10523</v>
      </c>
      <c r="L908" t="s">
        <v>10524</v>
      </c>
      <c r="N908" t="s">
        <v>10525</v>
      </c>
      <c r="O908" s="24">
        <v>2</v>
      </c>
      <c r="P908" s="20">
        <v>60</v>
      </c>
      <c r="Q908" s="21">
        <v>0</v>
      </c>
      <c r="R908" s="29">
        <v>0</v>
      </c>
      <c r="Z908" s="33" t="s">
        <v>10526</v>
      </c>
      <c r="AB908" s="21" t="s">
        <v>10527</v>
      </c>
      <c r="AJ908" s="26" t="str">
        <f t="shared" si="32"/>
        <v xml:space="preserve">|BGCOLOR(#F5F5F5):Airya Noble|指揮官|&amp;ref(Nation/C_Gold.jpg,nolink,25x25,Gold);50&amp;ref(Nation/C_Resource.jpg,nolink,25x25,Resource);38&amp;ref(Nation/C_Command.jpg,nolink,25x25,Commander Point);1|&amp;ref(Nation/R_Fort.jpg,nolink,25x25,Land Fortress);||&amp;ref(Nation/Squad.jpg,nolink,25x25,Squad);2&amp;ref(Nation/LivingLead.jpg,nolink,25x25,Leadership);60|20&amp;ref(Nation/Flying.jpg,nolink,25x25,Flying);|
|~|&gt;|&gt;|&gt;|&gt;|&gt;|BGCOLOR(#F5F5F5):装備の質が良い指揮官。指揮能力は劣る|
</v>
      </c>
    </row>
    <row r="909" spans="1:36" x14ac:dyDescent="0.15">
      <c r="A909" t="str">
        <f t="shared" si="31"/>
        <v>-</v>
      </c>
      <c r="B909" t="s">
        <v>2954</v>
      </c>
      <c r="C909" t="s">
        <v>10509</v>
      </c>
      <c r="D909" t="s">
        <v>3119</v>
      </c>
      <c r="E909" t="s">
        <v>10511</v>
      </c>
      <c r="F909">
        <v>45</v>
      </c>
      <c r="G909">
        <v>1</v>
      </c>
      <c r="H909">
        <v>2</v>
      </c>
      <c r="I909" t="s">
        <v>4325</v>
      </c>
      <c r="J909" t="s">
        <v>9899</v>
      </c>
      <c r="L909" t="s">
        <v>3138</v>
      </c>
      <c r="N909" t="s">
        <v>5801</v>
      </c>
      <c r="O909" s="24">
        <v>1</v>
      </c>
      <c r="P909" s="21">
        <v>10</v>
      </c>
      <c r="Q909" s="21">
        <v>5</v>
      </c>
      <c r="R909" s="29">
        <v>0</v>
      </c>
      <c r="Z909" s="33">
        <v>22</v>
      </c>
      <c r="AB909" s="21" t="s">
        <v>7286</v>
      </c>
      <c r="AC909" s="21" t="s">
        <v>9324</v>
      </c>
      <c r="AJ909" s="26" t="str">
        <f t="shared" si="32"/>
        <v xml:space="preserve">|BGCOLOR(#F5F5F5):Spire Horn Seraph|魔術師|&amp;ref(Nation/C_Gold.jpg,nolink,25x25,Gold);45&amp;ref(Nation/C_Resource.jpg,nolink,25x25,Resource);1&amp;ref(Nation/C_Command.jpg,nolink,25x25,Commander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Leadership);5|22&amp;ref(Nation/Flying.jpg,nolink,25x25,Flying);&amp;ref(Nation/Storm-Immunity.jpg,nolink,25x25,Storm Immunity);|
|~|&gt;|&gt;|&gt;|&gt;|&gt;|BGCOLOR(#F5F5F5):風の魔法技能を持つ。嵐の力を借りれば侮り難い戦力にも|
</v>
      </c>
    </row>
    <row r="910" spans="1:36" x14ac:dyDescent="0.15">
      <c r="A910" t="str">
        <f t="shared" si="31"/>
        <v>-</v>
      </c>
      <c r="B910" t="s">
        <v>2954</v>
      </c>
      <c r="C910" t="s">
        <v>10509</v>
      </c>
      <c r="D910" t="s">
        <v>3119</v>
      </c>
      <c r="E910" t="s">
        <v>10528</v>
      </c>
      <c r="F910">
        <v>45</v>
      </c>
      <c r="G910">
        <v>3</v>
      </c>
      <c r="H910">
        <v>2</v>
      </c>
      <c r="I910" t="s">
        <v>4325</v>
      </c>
      <c r="J910" t="s">
        <v>9899</v>
      </c>
      <c r="L910" t="s">
        <v>3138</v>
      </c>
      <c r="N910" t="s">
        <v>10529</v>
      </c>
      <c r="O910" s="24">
        <v>1</v>
      </c>
      <c r="P910" s="21">
        <v>10</v>
      </c>
      <c r="Q910" s="21">
        <v>5</v>
      </c>
      <c r="R910" s="29">
        <v>0</v>
      </c>
      <c r="Z910" s="33">
        <v>22</v>
      </c>
      <c r="AB910" s="21" t="s">
        <v>7286</v>
      </c>
      <c r="AJ910" s="26" t="str">
        <f t="shared" si="32"/>
        <v xml:space="preserve">|BGCOLOR(#F5F5F5):Ice Crafter|魔術師|&amp;ref(Nation/C_Gold.jpg,nolink,25x25,Gold);45&amp;ref(Nation/C_Resource.jpg,nolink,25x25,Resource);3&amp;ref(Nation/C_Command.jpg,nolink,25x25,Commander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
|~|&gt;|&gt;|&gt;|&gt;|&gt;|BGCOLOR(#F5F5F5):水の魔法技能を持つ鍛冶師。寒い州の要塞に資源を追加|
</v>
      </c>
    </row>
    <row r="911" spans="1:36" x14ac:dyDescent="0.15">
      <c r="A911" t="str">
        <f t="shared" si="31"/>
        <v>-</v>
      </c>
      <c r="B911" t="s">
        <v>2954</v>
      </c>
      <c r="C911" t="s">
        <v>10509</v>
      </c>
      <c r="D911" t="s">
        <v>3119</v>
      </c>
      <c r="E911" t="s">
        <v>10530</v>
      </c>
      <c r="F911">
        <v>125</v>
      </c>
      <c r="G911">
        <v>2</v>
      </c>
      <c r="H911">
        <v>2</v>
      </c>
      <c r="I911" t="s">
        <v>4325</v>
      </c>
      <c r="J911" t="s">
        <v>9899</v>
      </c>
      <c r="L911" t="s">
        <v>3138</v>
      </c>
      <c r="N911" t="s">
        <v>5807</v>
      </c>
      <c r="O911" s="24">
        <v>1</v>
      </c>
      <c r="P911" s="21">
        <v>10</v>
      </c>
      <c r="Q911" s="21">
        <v>15</v>
      </c>
      <c r="R911" s="29">
        <v>0</v>
      </c>
      <c r="Z911" s="33">
        <v>22</v>
      </c>
      <c r="AB911" s="21" t="s">
        <v>7286</v>
      </c>
      <c r="AJ911" s="26" t="str">
        <f t="shared" si="32"/>
        <v xml:space="preserve">|BGCOLOR(#F5F5F5):Caelian Seraph|魔術師|&amp;ref(Nation/C_Gold.jpg,nolink,25x25,Gold);125&amp;ref(Nation/C_Resource.jpg,nolink,25x25,Resource);2&amp;ref(Nation/C_Command.jpg,nolink,25x25,Commander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Leadership);15|22&amp;ref(Nation/Flying.jpg,nolink,25x25,Flying);|
|~|&gt;|&gt;|&gt;|&gt;|&gt;|BGCOLOR(#F5F5F5):風と水の魔法技能を持つ。安定した実力|
</v>
      </c>
    </row>
    <row r="912" spans="1:36" x14ac:dyDescent="0.15">
      <c r="A912" t="str">
        <f t="shared" si="31"/>
        <v>-</v>
      </c>
      <c r="B912" t="s">
        <v>2954</v>
      </c>
      <c r="C912" t="s">
        <v>10509</v>
      </c>
      <c r="D912" t="s">
        <v>3119</v>
      </c>
      <c r="E912" t="s">
        <v>10531</v>
      </c>
      <c r="F912">
        <v>70</v>
      </c>
      <c r="G912">
        <v>2</v>
      </c>
      <c r="H912">
        <v>1</v>
      </c>
      <c r="I912" t="s">
        <v>4325</v>
      </c>
      <c r="J912" t="s">
        <v>9899</v>
      </c>
      <c r="K912" t="s">
        <v>10532</v>
      </c>
      <c r="L912" t="s">
        <v>3135</v>
      </c>
      <c r="M912" t="s">
        <v>10533</v>
      </c>
      <c r="N912" t="s">
        <v>10534</v>
      </c>
      <c r="O912" s="24">
        <v>1</v>
      </c>
      <c r="P912" s="21" t="s">
        <v>10535</v>
      </c>
      <c r="Q912" s="21" t="s">
        <v>10536</v>
      </c>
      <c r="R912" s="29">
        <v>0</v>
      </c>
      <c r="Z912" s="33">
        <v>22</v>
      </c>
      <c r="AA912" s="21">
        <v>65</v>
      </c>
      <c r="AB912" s="21" t="s">
        <v>7286</v>
      </c>
      <c r="AJ912" s="26" t="str">
        <f t="shared" si="32"/>
        <v xml:space="preserve">|BGCOLOR(#F5F5F5):Seraphine|聖職者&amp;ref(Nation/Sacred.jpg,nolink,25x25,Sacred);|&amp;ref(Nation/C_Gold.jpg,nolink,25x25,Gold);70&amp;ref(Nation/C_Resource.jpg,nolink,25x25,Resource);2&amp;ref(Nation/C_Command.jpg,nolink,25x25,Commander Point);1|&amp;ref(Nation/R_Fort.jpg,nolink,25x25,Land Fortress);|&amp;ref(Spell/P_Research.jpg,nolink,25x25,Lab Needed);&amp;ref(Spell/P_Holy.jpg,nolink,25x25,Temple Needed);|&amp;ref(Nation/Squad.jpg,nolink,25x25,Squad);1&amp;ref(Nation/LivingLead.jpg,nolink,25x25,Leadership);40+&amp;ref(Nation/MagicLead.jpg,nolink,25x25,Magic Leadership);0+|22&amp;ref(Nation/Stealthy.jpg,nolink,25x25,Stealthy (65));&amp;ref(Nation/Flying.jpg,nolink,25x25,Flying);|
|~|&gt;|&gt;|&gt;|&gt;|&gt;|BGCOLOR(#F5F5F5):レベル1の聖職者。たまに火魔法を持つ|
</v>
      </c>
    </row>
    <row r="913" spans="1:36" x14ac:dyDescent="0.15">
      <c r="A913" t="str">
        <f t="shared" si="31"/>
        <v>MA Caelum 指揮官 E</v>
      </c>
      <c r="B913" t="s">
        <v>2954</v>
      </c>
      <c r="C913" t="s">
        <v>10509</v>
      </c>
      <c r="D913" t="s">
        <v>3119</v>
      </c>
      <c r="E913" t="s">
        <v>10537</v>
      </c>
      <c r="F913">
        <v>255</v>
      </c>
      <c r="G913">
        <v>3</v>
      </c>
      <c r="H913">
        <v>4</v>
      </c>
      <c r="I913" t="s">
        <v>4325</v>
      </c>
      <c r="J913" t="s">
        <v>9899</v>
      </c>
      <c r="L913" t="s">
        <v>3138</v>
      </c>
      <c r="N913" t="s">
        <v>10538</v>
      </c>
      <c r="O913" s="24">
        <v>2</v>
      </c>
      <c r="P913" s="21">
        <v>40</v>
      </c>
      <c r="Q913" s="21" t="s">
        <v>10539</v>
      </c>
      <c r="R913" s="29" t="s">
        <v>10536</v>
      </c>
      <c r="Z913" s="33" t="s">
        <v>10540</v>
      </c>
      <c r="AB913" s="21" t="s">
        <v>7286</v>
      </c>
      <c r="AJ913" s="26" t="str">
        <f t="shared" si="32"/>
        <v xml:space="preserve">|BGCOLOR(#F5F5F5):High Seraph|魔術師|&amp;ref(Nation/C_Gold.jpg,nolink,25x25,Gold);255&amp;ref(Nation/C_Resource.jpg,nolink,25x25,Resource);3&amp;ref(Nation/C_Command.jpg,nolink,25x25,Commander Point);4|&amp;ref(Nation/R_Fort.jpg,nolink,25x25,Land Fortress);|&amp;ref(Spell/P_Research.jpg,nolink,25x25,Lab Needed);|&amp;ref(Nation/Squad.jpg,nolink,25x25,Squad);2&amp;ref(Nation/LivingLead.jpg,nolink,25x25,Leadership);40&amp;ref(Nation/MagicLead.jpg,nolink,25x25,Magic Leadership);25+&amp;ref(Nation/UndeadLead.jpg,nolink,25x25,Undead Leadership);0+|16&amp;ref(Nation/Flying.jpg,nolink,25x25,Flying);|
|~|&gt;|&gt;|&gt;|&gt;|&gt;|BGCOLOR(#F5F5F5):風や水などの魔法技能を持つ。指揮も一応は可能|
</v>
      </c>
    </row>
    <row r="914" spans="1:36" x14ac:dyDescent="0.15">
      <c r="A914" t="str">
        <f t="shared" si="31"/>
        <v>MA Caelum 兵士 S</v>
      </c>
      <c r="B914" t="s">
        <v>2954</v>
      </c>
      <c r="C914" t="s">
        <v>10509</v>
      </c>
      <c r="D914" t="s">
        <v>3153</v>
      </c>
      <c r="E914" t="s">
        <v>10512</v>
      </c>
      <c r="F914">
        <v>8</v>
      </c>
      <c r="G914">
        <v>5</v>
      </c>
      <c r="H914">
        <v>5</v>
      </c>
      <c r="I914" t="s">
        <v>4325</v>
      </c>
      <c r="L914" t="s">
        <v>3167</v>
      </c>
      <c r="N914" t="s">
        <v>5822</v>
      </c>
      <c r="P914" s="21">
        <v>1</v>
      </c>
      <c r="Z914" s="33">
        <v>16</v>
      </c>
      <c r="AB914" s="21" t="s">
        <v>7286</v>
      </c>
      <c r="AJ914" s="26" t="str">
        <f t="shared" si="32"/>
        <v xml:space="preserve">|BGCOLOR(#F5F5F5):Spire Horn Militia|飛行兵|&amp;ref(Nation/C_Gold.jpg,nolink,25x25,Gold);8&amp;ref(Nation/C_Resource.jpg,nolink,25x25,Resource);5&amp;ref(Nation/C_Recruitment.jpg,nolink,25x25,Recruitment Point);5|&amp;ref(Nation/R_Fort.jpg,nolink,25x25,Land Fortress);||&amp;ref(Nation/LivingLead.jpg,nolink,25x25,Living);|16&amp;ref(Nation/Flying.jpg,nolink,25x25,Flying);|
|~|&gt;|&gt;|&gt;|&gt;|&gt;|BGCOLOR(#F5F5F5):氷の槍を持つ民兵。Spire Horn特有の嵐耐性は持たない|
</v>
      </c>
    </row>
    <row r="915" spans="1:36" x14ac:dyDescent="0.15">
      <c r="A915" t="str">
        <f t="shared" si="31"/>
        <v>-</v>
      </c>
      <c r="B915" t="s">
        <v>2954</v>
      </c>
      <c r="C915" t="s">
        <v>10509</v>
      </c>
      <c r="D915" t="s">
        <v>3153</v>
      </c>
      <c r="E915" t="s">
        <v>10513</v>
      </c>
      <c r="F915">
        <v>10</v>
      </c>
      <c r="G915">
        <v>7</v>
      </c>
      <c r="H915">
        <v>9</v>
      </c>
      <c r="I915" t="s">
        <v>4325</v>
      </c>
      <c r="L915" t="s">
        <v>3167</v>
      </c>
      <c r="N915" t="s">
        <v>5839</v>
      </c>
      <c r="P915" s="21">
        <v>1</v>
      </c>
      <c r="Z915" s="33">
        <v>20</v>
      </c>
      <c r="AB915" s="21" t="s">
        <v>7286</v>
      </c>
      <c r="AC915" s="21" t="s">
        <v>9324</v>
      </c>
      <c r="AJ915" s="26" t="str">
        <f t="shared" si="32"/>
        <v xml:space="preserve">|BGCOLOR(#F5F5F5):Spire Horn Warrior|飛行兵|&amp;ref(Nation/C_Gold.jpg,nolink,25x25,Gold);10&amp;ref(Nation/C_Resource.jpg,nolink,25x25,Resource);7&amp;ref(Nation/C_Recruitment.jpg,nolink,25x25,Recruitment Point);9|&amp;ref(Nation/R_Fort.jpg,nolink,25x25,Land Fortress);||&amp;ref(Nation/LivingLead.jpg,nolink,25x25,Living);|20&amp;ref(Nation/Flying.jpg,nolink,25x25,Flying);&amp;ref(Nation/Storm-Immunity.jpg,nolink,25x25,Storm Immunity);|
|~|&gt;|&gt;|&gt;|&gt;|&gt;|BGCOLOR(#F5F5F5):氷の突撃槍と盾を持つ軽戦士。最初の一撃の重さは侮れない|
</v>
      </c>
    </row>
    <row r="916" spans="1:36" x14ac:dyDescent="0.15">
      <c r="A916" t="str">
        <f t="shared" si="31"/>
        <v>-</v>
      </c>
      <c r="B916" t="s">
        <v>2954</v>
      </c>
      <c r="C916" t="s">
        <v>10509</v>
      </c>
      <c r="D916" t="s">
        <v>3153</v>
      </c>
      <c r="E916" t="s">
        <v>10514</v>
      </c>
      <c r="F916">
        <v>10</v>
      </c>
      <c r="G916">
        <v>6</v>
      </c>
      <c r="H916">
        <v>9</v>
      </c>
      <c r="I916" t="s">
        <v>4325</v>
      </c>
      <c r="L916" t="s">
        <v>3155</v>
      </c>
      <c r="N916" t="s">
        <v>5828</v>
      </c>
      <c r="P916" s="21">
        <v>1</v>
      </c>
      <c r="Z916" s="33">
        <v>20</v>
      </c>
      <c r="AB916" s="21" t="s">
        <v>7286</v>
      </c>
      <c r="AC916" s="21" t="s">
        <v>9324</v>
      </c>
      <c r="AJ916" s="26" t="str">
        <f t="shared" si="32"/>
        <v xml:space="preserve">|BGCOLOR(#F5F5F5):Spire Horn Archer|射手|&amp;ref(Nation/C_Gold.jpg,nolink,25x25,Gold);10&amp;ref(Nation/C_Resource.jpg,nolink,25x25,Resource);6&amp;ref(Nation/C_Recruitment.jpg,nolink,25x25,Recruitment Point);9|&amp;ref(Nation/R_Fort.jpg,nolink,25x25,Land Fortress);||&amp;ref(Nation/LivingLead.jpg,nolink,25x25,Living);|20&amp;ref(Nation/Flying.jpg,nolink,25x25,Flying);&amp;ref(Nation/Storm-Immunity.jpg,nolink,25x25,Storm Immunity);|
|~|&gt;|&gt;|&gt;|&gt;|&gt;|BGCOLOR(#F5F5F5):非常に腕の良い弓兵。嵐でも精度は落ちないが矢は落とされる|
</v>
      </c>
    </row>
    <row r="917" spans="1:36" x14ac:dyDescent="0.15">
      <c r="A917" t="str">
        <f t="shared" si="31"/>
        <v>-</v>
      </c>
      <c r="B917" t="s">
        <v>2954</v>
      </c>
      <c r="C917" t="s">
        <v>10509</v>
      </c>
      <c r="D917" t="s">
        <v>3153</v>
      </c>
      <c r="E917" t="s">
        <v>10541</v>
      </c>
      <c r="F917">
        <v>15</v>
      </c>
      <c r="G917">
        <v>31</v>
      </c>
      <c r="H917">
        <v>21</v>
      </c>
      <c r="I917" t="s">
        <v>4325</v>
      </c>
      <c r="L917" t="s">
        <v>3167</v>
      </c>
      <c r="N917" t="s">
        <v>10542</v>
      </c>
      <c r="P917" s="21">
        <v>1</v>
      </c>
      <c r="Z917" s="33" t="s">
        <v>10526</v>
      </c>
      <c r="AB917" s="21" t="s">
        <v>7286</v>
      </c>
      <c r="AC917" s="21" t="s">
        <v>9324</v>
      </c>
      <c r="AJ917" s="26" t="str">
        <f t="shared" si="32"/>
        <v xml:space="preserve">|BGCOLOR(#F5F5F5):Storm Guard|飛行兵|&amp;ref(Nation/C_Gold.jpg,nolink,25x25,Gold);15&amp;ref(Nation/C_Resource.jpg,nolink,25x25,Resource);31&amp;ref(Nation/C_Recruitment.jpg,nolink,25x25,Recruitment Point);21|&amp;ref(Nation/R_Fort.jpg,nolink,25x25,Land Fortress);||&amp;ref(Nation/LivingLead.jpg,nolink,25x25,Living);|20&amp;ref(Nation/Flying.jpg,nolink,25x25,Flying);&amp;ref(Nation/Storm-Immunity.jpg,nolink,25x25,Storm Immunity);|
|~|&gt;|&gt;|&gt;|&gt;|&gt;|BGCOLOR(#F5F5F5):氷の突撃槍と盾を持つ戦士。耐性が高めで氷の防具を纏う|
</v>
      </c>
    </row>
    <row r="918" spans="1:36" x14ac:dyDescent="0.15">
      <c r="A918" t="str">
        <f t="shared" si="31"/>
        <v>-</v>
      </c>
      <c r="B918" t="s">
        <v>2954</v>
      </c>
      <c r="C918" t="s">
        <v>10509</v>
      </c>
      <c r="D918" t="s">
        <v>3153</v>
      </c>
      <c r="E918" t="s">
        <v>10515</v>
      </c>
      <c r="F918">
        <v>10</v>
      </c>
      <c r="G918">
        <v>11</v>
      </c>
      <c r="H918">
        <v>9</v>
      </c>
      <c r="I918" t="s">
        <v>4325</v>
      </c>
      <c r="L918" t="s">
        <v>3167</v>
      </c>
      <c r="N918" t="s">
        <v>5837</v>
      </c>
      <c r="P918" s="21">
        <v>1</v>
      </c>
      <c r="Z918" s="33">
        <v>20</v>
      </c>
      <c r="AB918" s="21" t="s">
        <v>7286</v>
      </c>
      <c r="AJ918" s="26" t="str">
        <f t="shared" si="32"/>
        <v xml:space="preserve">|BGCOLOR(#F5F5F5):Airya Light Infantry|飛行兵|&amp;ref(Nation/C_Gold.jpg,nolink,25x25,Gold);10&amp;ref(Nation/C_Resource.jpg,nolink,25x25,Resource);11&amp;ref(Nation/C_Recruitment.jpg,nolink,25x25,Recruitment Point);9|&amp;ref(Nation/R_Fort.jpg,nolink,25x25,Land Fortress);||&amp;ref(Nation/LivingLead.jpg,nolink,25x25,Living);|20&amp;ref(Nation/Flying.jpg,nolink,25x25,Flying);|
|~|&gt;|&gt;|&gt;|&gt;|&gt;|BGCOLOR(#F5F5F5):氷の突撃槍と盾を持つ軽戦士。氷の防具の強度は州の気候の影響を受ける|
</v>
      </c>
    </row>
    <row r="919" spans="1:36" x14ac:dyDescent="0.15">
      <c r="A919" t="str">
        <f t="shared" si="31"/>
        <v>-</v>
      </c>
      <c r="B919" t="s">
        <v>2954</v>
      </c>
      <c r="C919" t="s">
        <v>10509</v>
      </c>
      <c r="D919" t="s">
        <v>3153</v>
      </c>
      <c r="E919" t="s">
        <v>10516</v>
      </c>
      <c r="F919">
        <v>10</v>
      </c>
      <c r="G919">
        <v>16</v>
      </c>
      <c r="H919">
        <v>9</v>
      </c>
      <c r="I919" t="s">
        <v>4325</v>
      </c>
      <c r="L919" t="s">
        <v>3167</v>
      </c>
      <c r="N919" t="s">
        <v>5836</v>
      </c>
      <c r="P919" s="21">
        <v>1</v>
      </c>
      <c r="Z919" s="33">
        <v>20</v>
      </c>
      <c r="AB919" s="21" t="s">
        <v>7286</v>
      </c>
      <c r="AJ919" s="26" t="str">
        <f t="shared" si="32"/>
        <v xml:space="preserve">|BGCOLOR(#F5F5F5):Airya Infantry|飛行兵|&amp;ref(Nation/C_Gold.jpg,nolink,25x25,Gold);10&amp;ref(Nation/C_Resource.jpg,nolink,25x25,Resource);16&amp;ref(Nation/C_Recruitment.jpg,nolink,25x25,Recruitment Point);9|&amp;ref(Nation/R_Fort.jpg,nolink,25x25,Land Fortress);||&amp;ref(Nation/LivingLead.jpg,nolink,25x25,Living);|20&amp;ref(Nation/Flying.jpg,nolink,25x25,Flying);|
|~|&gt;|&gt;|&gt;|&gt;|&gt;|BGCOLOR(#F5F5F5):氷の剣と盾を持つ戦士。Airyaは筋力やHPに問題を抱える|
</v>
      </c>
    </row>
    <row r="920" spans="1:36" x14ac:dyDescent="0.15">
      <c r="A920" t="str">
        <f t="shared" si="31"/>
        <v>-</v>
      </c>
      <c r="B920" t="s">
        <v>2954</v>
      </c>
      <c r="C920" t="s">
        <v>10509</v>
      </c>
      <c r="D920" t="s">
        <v>3153</v>
      </c>
      <c r="E920" t="s">
        <v>10517</v>
      </c>
      <c r="F920">
        <v>15</v>
      </c>
      <c r="G920">
        <v>40</v>
      </c>
      <c r="H920">
        <v>21</v>
      </c>
      <c r="I920" t="s">
        <v>4325</v>
      </c>
      <c r="L920" t="s">
        <v>3167</v>
      </c>
      <c r="N920" t="s">
        <v>10543</v>
      </c>
      <c r="P920" s="21">
        <v>1</v>
      </c>
      <c r="Z920" s="33">
        <v>18</v>
      </c>
      <c r="AB920" s="21" t="s">
        <v>7286</v>
      </c>
      <c r="AJ920" s="26" t="str">
        <f t="shared" si="32"/>
        <v xml:space="preserve">|BGCOLOR(#F5F5F5):Iceclad|飛行兵|&amp;ref(Nation/C_Gold.jpg,nolink,25x25,Gold);15&amp;ref(Nation/C_Resource.jpg,nolink,25x25,Resource);40&amp;ref(Nation/C_Recruitment.jpg,nolink,25x25,Recruitment Point);21|&amp;ref(Nation/R_Fort.jpg,nolink,25x25,Land Fortress);||&amp;ref(Nation/LivingLead.jpg,nolink,25x25,Living);|18&amp;ref(Nation/Flying.jpg,nolink,25x25,Flying);|
|~|&gt;|&gt;|&gt;|&gt;|&gt;|BGCOLOR(#F5F5F5):氷の突撃槍と盾を持つ重戦士。他のAirya以上に気候の影響が大きい|
</v>
      </c>
    </row>
    <row r="921" spans="1:36" x14ac:dyDescent="0.15">
      <c r="A921" t="str">
        <f t="shared" si="31"/>
        <v>-</v>
      </c>
      <c r="B921" t="s">
        <v>2954</v>
      </c>
      <c r="C921" t="s">
        <v>10509</v>
      </c>
      <c r="D921" t="s">
        <v>3153</v>
      </c>
      <c r="E921" t="s">
        <v>10518</v>
      </c>
      <c r="F921">
        <v>120</v>
      </c>
      <c r="G921">
        <v>20</v>
      </c>
      <c r="H921">
        <v>30</v>
      </c>
      <c r="I921" t="s">
        <v>4325</v>
      </c>
      <c r="L921" t="s">
        <v>5432</v>
      </c>
      <c r="N921" t="s">
        <v>5845</v>
      </c>
      <c r="P921" s="21">
        <v>1</v>
      </c>
      <c r="W921">
        <v>1</v>
      </c>
      <c r="Z921" s="33">
        <v>20</v>
      </c>
      <c r="AF921" s="21" t="s">
        <v>9324</v>
      </c>
      <c r="AJ921" s="26" t="str">
        <f t="shared" si="32"/>
        <v xml:space="preserve">|BGCOLOR(#F5F5F5):Mammoth|軍用象|&amp;ref(Nation/C_Gold.jpg,nolink,25x25,Gold);120&amp;ref(Nation/C_Resource.jpg,nolink,25x25,Resource);20&amp;ref(Nation/C_Recruitment.jpg,nolink,25x25,Recruitment Point);30|&amp;ref(Nation/R_Fort.jpg,nolink,25x25,Land Fortress);||&amp;ref(Nation/LivingLead.jpg,nolink,25x25,Living);&amp;ref(Nation/Animal.jpg,nolink,25x25,Animal);|20&amp;ref(Nation/Snow-Move.jpg,nolink,25x25,Snow Move);|
|~|&gt;|&gt;|&gt;|&gt;|&gt;|BGCOLOR(#F5F5F5):敵を蹂躙する巨大生物。普通の象より勇敢で冷気にも強い|
</v>
      </c>
    </row>
    <row r="922" spans="1:36" x14ac:dyDescent="0.15">
      <c r="A922" t="str">
        <f t="shared" si="31"/>
        <v>-</v>
      </c>
      <c r="B922" t="s">
        <v>2954</v>
      </c>
      <c r="C922" t="s">
        <v>10509</v>
      </c>
      <c r="D922" t="s">
        <v>3153</v>
      </c>
      <c r="E922" t="s">
        <v>10519</v>
      </c>
      <c r="F922">
        <v>20</v>
      </c>
      <c r="G922">
        <v>13</v>
      </c>
      <c r="H922">
        <v>23</v>
      </c>
      <c r="I922" t="s">
        <v>4326</v>
      </c>
      <c r="K922" t="s">
        <v>10532</v>
      </c>
      <c r="L922" t="s">
        <v>3155</v>
      </c>
      <c r="M922" t="s">
        <v>10533</v>
      </c>
      <c r="N922" t="s">
        <v>10544</v>
      </c>
      <c r="P922" s="21">
        <v>1</v>
      </c>
      <c r="Z922" s="33" t="s">
        <v>10545</v>
      </c>
      <c r="AF922" s="21" t="s">
        <v>10546</v>
      </c>
      <c r="AJ922" s="26" t="str">
        <f t="shared" si="32"/>
        <v xml:space="preserve">|BGCOLOR(#F5F5F5):Blizzard Warrior|射手&amp;ref(Nation/Sacred.jpg,nolink,25x25,Sacred);|&amp;ref(Nation/C_Gold.jpg,nolink,25x25,Gold);20&amp;ref(Nation/C_Resource.jpg,nolink,25x25,Resource);13&amp;ref(Nation/C_Recruitment.jpg,nolink,25x25,Recruitment Point);23|&amp;ref(Nation/R_Capital.jpg,nolink,25x25,National Capital);|&amp;ref(Spell/P_Holy.jpg,nolink,25x25,Temple Needed);|&amp;ref(Nation/LivingLead.jpg,nolink,25x25,Living);|14&amp;ref(Nation/Snow-Move.jpg,nolink,25x25,Snow Move);|
|~|&gt;|&gt;|&gt;|&gt;|&gt;|BGCOLOR(#F5F5F5):氷の矢を用いる弓兵。飛行できないが遠くから敵を疲労させる|
</v>
      </c>
    </row>
    <row r="923" spans="1:36" x14ac:dyDescent="0.15">
      <c r="A923" t="str">
        <f t="shared" si="31"/>
        <v>-</v>
      </c>
      <c r="B923" t="s">
        <v>2954</v>
      </c>
      <c r="C923" t="s">
        <v>10509</v>
      </c>
      <c r="D923" t="s">
        <v>3153</v>
      </c>
      <c r="E923" t="s">
        <v>10547</v>
      </c>
      <c r="F923">
        <v>20</v>
      </c>
      <c r="G923">
        <v>42</v>
      </c>
      <c r="H923">
        <v>23</v>
      </c>
      <c r="I923" t="s">
        <v>4326</v>
      </c>
      <c r="K923" t="s">
        <v>9899</v>
      </c>
      <c r="L923" t="s">
        <v>3158</v>
      </c>
      <c r="M923" t="s">
        <v>9899</v>
      </c>
      <c r="N923" t="s">
        <v>10548</v>
      </c>
      <c r="P923" s="21">
        <v>1</v>
      </c>
      <c r="Z923" s="33" t="s">
        <v>10549</v>
      </c>
      <c r="AF923" s="21" t="s">
        <v>10546</v>
      </c>
      <c r="AJ923" s="26" t="str">
        <f t="shared" si="32"/>
        <v xml:space="preserve">|BGCOLOR(#F5F5F5):Temple Guard|歩兵&amp;ref(Nation/Sacred.jpg,nolink,25x25,Sacred);|&amp;ref(Nation/C_Gold.jpg,nolink,25x25,Gold);20&amp;ref(Nation/C_Resource.jpg,nolink,25x25,Resource);42&amp;ref(Nation/C_Recruitment.jpg,nolink,25x25,Recruitment Point);23|&amp;ref(Nation/R_Capital.jpg,nolink,25x25,National Capital);|&amp;ref(Spell/P_Holy.jpg,nolink,25x25,Temple Needed);|&amp;ref(Nation/LivingLead.jpg,nolink,25x25,Living);|12&amp;ref(Nation/Snow-Move.jpg,nolink,25x25,Snow Move);|
|~|&gt;|&gt;|&gt;|&gt;|&gt;|BGCOLOR(#F5F5F5):氷の剣と盾を持つ重歩兵。飛行できない代わりにより高密度の隊列を組める|
</v>
      </c>
    </row>
    <row r="924" spans="1:36" x14ac:dyDescent="0.15">
      <c r="A924" t="str">
        <f t="shared" si="31"/>
        <v>MA Caelum 兵士 E</v>
      </c>
      <c r="B924" t="s">
        <v>2954</v>
      </c>
      <c r="C924" t="s">
        <v>10509</v>
      </c>
      <c r="D924" t="s">
        <v>3153</v>
      </c>
      <c r="E924" t="s">
        <v>10550</v>
      </c>
      <c r="F924">
        <v>10</v>
      </c>
      <c r="G924">
        <v>11</v>
      </c>
      <c r="H924">
        <v>9</v>
      </c>
      <c r="I924" t="s">
        <v>10551</v>
      </c>
      <c r="L924" t="s">
        <v>10552</v>
      </c>
      <c r="N924" t="s">
        <v>10553</v>
      </c>
      <c r="P924" s="20">
        <v>1</v>
      </c>
      <c r="Z924" s="33" t="s">
        <v>10545</v>
      </c>
      <c r="AF924" s="20" t="s">
        <v>10546</v>
      </c>
      <c r="AJ924" s="26" t="str">
        <f t="shared" si="32"/>
        <v xml:space="preserve">|BGCOLOR(#F5F5F5):Wingless|歩兵|&amp;ref(Nation/C_Gold.jpg,nolink,25x25,Gold);10&amp;ref(Nation/C_Resource.jpg,nolink,25x25,Resource);11&amp;ref(Nation/C_Recruitment.jpg,nolink,25x25,Recruitment Point);9|&amp;ref(Nation/R_Capital.jpg,nolink,25x25,National Capital);||&amp;ref(Nation/LivingLead.jpg,nolink,25x25,Living);|14&amp;ref(Nation/Snow-Move.jpg,nolink,25x25,Snow Move);|
|~|&gt;|&gt;|&gt;|&gt;|&gt;|BGCOLOR(#F5F5F5):氷の槍と盾を持つ軽歩兵。翼無き奇形で密集できる|
</v>
      </c>
    </row>
    <row r="925" spans="1:36" x14ac:dyDescent="0.15">
      <c r="A925" t="str">
        <f t="shared" si="31"/>
        <v>MA C'tis 指揮官 S</v>
      </c>
      <c r="B925" t="s">
        <v>2954</v>
      </c>
      <c r="C925" t="s">
        <v>10592</v>
      </c>
      <c r="D925" t="s">
        <v>3119</v>
      </c>
      <c r="E925" t="s">
        <v>10593</v>
      </c>
      <c r="F925">
        <v>30</v>
      </c>
      <c r="G925">
        <v>2</v>
      </c>
      <c r="H925">
        <v>1</v>
      </c>
      <c r="I925" t="s">
        <v>4325</v>
      </c>
      <c r="L925" t="s">
        <v>3119</v>
      </c>
      <c r="N925" t="s">
        <v>6010</v>
      </c>
      <c r="O925" s="24">
        <v>2</v>
      </c>
      <c r="P925" s="21">
        <v>40</v>
      </c>
      <c r="Q925" s="21">
        <v>0</v>
      </c>
      <c r="R925" s="29">
        <v>0</v>
      </c>
      <c r="T925" s="21">
        <v>2</v>
      </c>
      <c r="Z925" s="33">
        <v>14</v>
      </c>
      <c r="AE925" s="21" t="s">
        <v>9324</v>
      </c>
      <c r="AG925" s="21" t="s">
        <v>9324</v>
      </c>
      <c r="AJ925" s="26" t="str">
        <f t="shared" si="32"/>
        <v xml:space="preserve">|BGCOLOR(#F5F5F5):Taskmaster|指揮官|&amp;ref(Nation/C_Gold.jpg,nolink,25x25,Gold);30&amp;ref(Nation/C_Resource.jpg,nolink,25x25,Resource);2&amp;ref(Nation/C_Command.jpg,nolink,25x25,Commander Point);1|&amp;ref(Nation/R_Fort.jpg,nolink,25x25,Land Fortress);||&amp;ref(Nation/Squad.jpg,nolink,25x25,Squad);2&amp;ref(Nation/LivingLead.jpg,nolink,25x25,Leadership);40&amp;ref(Item/Taskmaster.jpg,nolink,25x25,Taskmaster (+2));|14&amp;ref(Nation/Swamp-Survival.jpg,nolink,25x25,Swamp Survival);&amp;ref(Nation/Swimming.jpg,nolink,25x25,Swimming);|
|~|&gt;|&gt;|&gt;|&gt;|&gt;|BGCOLOR(#F5F5F5):奴隷担当の指揮官。上限は低めでも士気の維持に役立つ|
</v>
      </c>
    </row>
    <row r="926" spans="1:36" x14ac:dyDescent="0.15">
      <c r="A926" t="str">
        <f t="shared" si="31"/>
        <v>-</v>
      </c>
      <c r="B926" t="s">
        <v>2954</v>
      </c>
      <c r="C926" t="s">
        <v>10592</v>
      </c>
      <c r="D926" t="s">
        <v>3119</v>
      </c>
      <c r="E926" t="s">
        <v>10594</v>
      </c>
      <c r="F926">
        <v>40</v>
      </c>
      <c r="G926">
        <v>15</v>
      </c>
      <c r="H926">
        <v>1</v>
      </c>
      <c r="I926" t="s">
        <v>4325</v>
      </c>
      <c r="L926" t="s">
        <v>3119</v>
      </c>
      <c r="N926" t="s">
        <v>6015</v>
      </c>
      <c r="O926" s="24">
        <v>2</v>
      </c>
      <c r="P926" s="21">
        <v>60</v>
      </c>
      <c r="Q926" s="21">
        <v>0</v>
      </c>
      <c r="R926" s="29">
        <v>0</v>
      </c>
      <c r="Z926" s="33">
        <v>10</v>
      </c>
      <c r="AE926" s="21" t="s">
        <v>9324</v>
      </c>
      <c r="AG926" s="21" t="s">
        <v>9324</v>
      </c>
      <c r="AJ926" s="26" t="str">
        <f t="shared" si="32"/>
        <v xml:space="preserve">|BGCOLOR(#F5F5F5):Commander of C'tis|指揮官|&amp;ref(Nation/C_Gold.jpg,nolink,25x25,Gold);40&amp;ref(Nation/C_Resource.jpg,nolink,25x25,Resource);15&amp;ref(Nation/C_Command.jpg,nolink,25x25,Commander Point);1|&amp;ref(Nation/R_Fort.jpg,nolink,25x25,Land Fortress);||&amp;ref(Nation/Squad.jpg,nolink,25x25,Squad);2&amp;ref(Nation/LivingLead.jpg,nolink,25x25,Leadership);60|10&amp;ref(Nation/Swamp-Survival.jpg,nolink,25x25,Swamp Survival);&amp;ref(Nation/Swimming.jpg,nolink,25x25,Swimming);|
|~|&gt;|&gt;|&gt;|&gt;|&gt;|BGCOLOR(#F5F5F5):標準的な指揮官。良質な防具を持ち事故死しにくい|
</v>
      </c>
    </row>
    <row r="927" spans="1:36" x14ac:dyDescent="0.15">
      <c r="A927" t="str">
        <f t="shared" si="31"/>
        <v>-</v>
      </c>
      <c r="B927" t="s">
        <v>2954</v>
      </c>
      <c r="C927" t="s">
        <v>10592</v>
      </c>
      <c r="D927" t="s">
        <v>3119</v>
      </c>
      <c r="E927" t="s">
        <v>10595</v>
      </c>
      <c r="F927">
        <v>70</v>
      </c>
      <c r="G927">
        <v>21</v>
      </c>
      <c r="H927">
        <v>1</v>
      </c>
      <c r="I927" t="s">
        <v>4325</v>
      </c>
      <c r="L927" t="s">
        <v>3119</v>
      </c>
      <c r="N927" t="s">
        <v>6018</v>
      </c>
      <c r="O927" s="24">
        <v>3</v>
      </c>
      <c r="P927" s="21">
        <v>80</v>
      </c>
      <c r="Q927" s="21">
        <v>0</v>
      </c>
      <c r="R927" s="29">
        <v>0</v>
      </c>
      <c r="Z927" s="33">
        <v>8</v>
      </c>
      <c r="AE927" s="21" t="s">
        <v>9324</v>
      </c>
      <c r="AG927" s="21" t="s">
        <v>9324</v>
      </c>
      <c r="AJ927" s="26" t="str">
        <f t="shared" si="32"/>
        <v xml:space="preserve">|BGCOLOR(#F5F5F5):Lizard Lord|指揮官|&amp;ref(Nation/C_Gold.jpg,nolink,25x25,Gold);70&amp;ref(Nation/C_Resource.jpg,nolink,25x25,Resource);21&amp;ref(Nation/C_Command.jpg,nolink,25x25,Commander Point);1|&amp;ref(Nation/R_Fort.jpg,nolink,25x25,Land Fortress);||&amp;ref(Nation/Squad.jpg,nolink,25x25,Squad);3&amp;ref(Nation/LivingLead.jpg,nolink,25x25,Leadership);80|8&amp;ref(Nation/Swamp-Survival.jpg,nolink,25x25,Swamp Survival);&amp;ref(Nation/Swimming.jpg,nolink,25x25,Swimming);|
|~|&gt;|&gt;|&gt;|&gt;|&gt;|BGCOLOR(#F5F5F5):上位指揮官。さらに良い鎧を持つが鈍重さも上|
</v>
      </c>
    </row>
    <row r="928" spans="1:36" x14ac:dyDescent="0.15">
      <c r="A928" t="str">
        <f t="shared" si="31"/>
        <v>-</v>
      </c>
      <c r="B928" t="s">
        <v>2954</v>
      </c>
      <c r="C928" t="s">
        <v>10592</v>
      </c>
      <c r="D928" t="s">
        <v>3119</v>
      </c>
      <c r="E928" t="s">
        <v>10596</v>
      </c>
      <c r="F928">
        <v>80</v>
      </c>
      <c r="G928">
        <v>1</v>
      </c>
      <c r="H928">
        <v>2</v>
      </c>
      <c r="I928" t="s">
        <v>4325</v>
      </c>
      <c r="K928" t="s">
        <v>9899</v>
      </c>
      <c r="L928" t="s">
        <v>3135</v>
      </c>
      <c r="M928" t="s">
        <v>9899</v>
      </c>
      <c r="N928" t="s">
        <v>6022</v>
      </c>
      <c r="O928" s="24">
        <v>2</v>
      </c>
      <c r="P928" s="21">
        <v>40</v>
      </c>
      <c r="Q928" s="21">
        <v>0</v>
      </c>
      <c r="R928" s="29">
        <v>0</v>
      </c>
      <c r="Z928" s="33">
        <v>14</v>
      </c>
      <c r="AE928" s="21" t="s">
        <v>9324</v>
      </c>
      <c r="AG928" s="21" t="s">
        <v>9324</v>
      </c>
      <c r="AJ928" s="26" t="str">
        <f t="shared" si="32"/>
        <v xml:space="preserve">|BGCOLOR(#F5F5F5):High Priest of C'tis|聖職者&amp;ref(Nation/Sacred.jpg,nolink,25x25,Sacred);|&amp;ref(Nation/C_Gold.jpg,nolink,25x25,Gold);80&amp;ref(Nation/C_Resource.jpg,nolink,25x25,Resource);1&amp;ref(Nation/C_Command.jpg,nolink,25x25,Commander Point);2|&amp;ref(Nation/R_Fort.jpg,nolink,25x25,Land Fortress);|&amp;ref(Spell/P_Holy.jpg,nolink,25x25,Temple Needed);|&amp;ref(Nation/Squad.jpg,nolink,25x25,Squad);2&amp;ref(Nation/LivingLead.jpg,nolink,25x25,Leadership);40|14&amp;ref(Nation/Swamp-Survival.jpg,nolink,25x25,Swamp Survival);&amp;ref(Nation/Swimming.jpg,nolink,25x25,Swimming);|
|~|&gt;|&gt;|&gt;|&gt;|&gt;|BGCOLOR(#F5F5F5):レベル2の聖職者。各寺院で一名ずつSacred Serpentの養成を行える|
</v>
      </c>
    </row>
    <row r="929" spans="1:36" x14ac:dyDescent="0.15">
      <c r="A929" t="str">
        <f t="shared" si="31"/>
        <v>-</v>
      </c>
      <c r="B929" t="s">
        <v>2954</v>
      </c>
      <c r="C929" t="s">
        <v>10592</v>
      </c>
      <c r="D929" t="s">
        <v>3119</v>
      </c>
      <c r="E929" t="s">
        <v>10597</v>
      </c>
      <c r="F929">
        <v>30</v>
      </c>
      <c r="G929">
        <v>1</v>
      </c>
      <c r="H929">
        <v>1</v>
      </c>
      <c r="I929" t="s">
        <v>4325</v>
      </c>
      <c r="K929" t="s">
        <v>9899</v>
      </c>
      <c r="L929" t="s">
        <v>3135</v>
      </c>
      <c r="M929" t="s">
        <v>9899</v>
      </c>
      <c r="N929" t="s">
        <v>6026</v>
      </c>
      <c r="O929" s="24">
        <v>0</v>
      </c>
      <c r="P929" s="21">
        <v>0</v>
      </c>
      <c r="Q929" s="21">
        <v>0</v>
      </c>
      <c r="R929" s="29">
        <v>0</v>
      </c>
      <c r="Z929" s="33">
        <v>14</v>
      </c>
      <c r="AE929" s="21" t="s">
        <v>9324</v>
      </c>
      <c r="AG929" s="21" t="s">
        <v>9324</v>
      </c>
      <c r="AJ929" s="26" t="str">
        <f t="shared" si="32"/>
        <v xml:space="preserve">|BGCOLOR(#F5F5F5):Hierodule|聖職者&amp;ref(Nation/Sacred.jpg,nolink,25x25,Sacred);|&amp;ref(Nation/C_Gold.jpg,nolink,25x25,Gold);30&amp;ref(Nation/C_Resource.jpg,nolink,25x25,Resource);1&amp;ref(Nation/C_Command.jpg,nolink,25x25,Commander Point);1|&amp;ref(Nation/R_Fort.jpg,nolink,25x25,Land Fortress);|&amp;ref(Spell/P_Holy.jpg,nolink,25x25,Temple Needed);||14&amp;ref(Nation/Swamp-Survival.jpg,nolink,25x25,Swamp Survival);&amp;ref(Nation/Swimming.jpg,nolink,25x25,Swimming);|
|~|&gt;|&gt;|&gt;|&gt;|&gt;|BGCOLOR(#F5F5F5):レベル1の聖職者。安価で数も出しやすい|
</v>
      </c>
    </row>
    <row r="930" spans="1:36" x14ac:dyDescent="0.15">
      <c r="A930" t="str">
        <f t="shared" si="31"/>
        <v>-</v>
      </c>
      <c r="B930" t="s">
        <v>2954</v>
      </c>
      <c r="C930" t="s">
        <v>10592</v>
      </c>
      <c r="D930" t="s">
        <v>3119</v>
      </c>
      <c r="E930" t="s">
        <v>10598</v>
      </c>
      <c r="F930">
        <v>90</v>
      </c>
      <c r="G930">
        <v>2</v>
      </c>
      <c r="H930">
        <v>2</v>
      </c>
      <c r="I930" t="s">
        <v>4325</v>
      </c>
      <c r="J930" t="s">
        <v>9899</v>
      </c>
      <c r="K930" t="s">
        <v>9899</v>
      </c>
      <c r="L930" t="s">
        <v>3138</v>
      </c>
      <c r="M930" t="s">
        <v>9899</v>
      </c>
      <c r="N930" t="s">
        <v>6027</v>
      </c>
      <c r="O930" s="24">
        <v>1</v>
      </c>
      <c r="P930" s="21">
        <v>10</v>
      </c>
      <c r="Q930" s="21">
        <v>15</v>
      </c>
      <c r="R930" s="29">
        <v>0</v>
      </c>
      <c r="Z930" s="33">
        <v>14</v>
      </c>
      <c r="AE930" s="21" t="s">
        <v>9324</v>
      </c>
      <c r="AG930" s="21" t="s">
        <v>9324</v>
      </c>
      <c r="AJ930" s="26" t="str">
        <f t="shared" si="32"/>
        <v xml:space="preserve">|BGCOLOR(#F5F5F5):Shaman|魔術師&amp;ref(Nation/Sacred.jpg,nolink,25x25,Sacred);|&amp;ref(Nation/C_Gold.jpg,nolink,25x25,Gold);90&amp;ref(Nation/C_Resource.jpg,nolink,25x25,Resource);2&amp;ref(Nation/C_Command.jpg,nolink,25x25,Commander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Leadership);15|14&amp;ref(Nation/Swamp-Survival.jpg,nolink,25x25,Swamp Survival);&amp;ref(Nation/Swimming.jpg,nolink,25x25,Swimming);|
|~|&gt;|&gt;|&gt;|&gt;|&gt;|BGCOLOR(#F5F5F5):星と緑の魔法技能を持つ。星魔法のおかげで何かと役立つ|
</v>
      </c>
    </row>
    <row r="931" spans="1:36" x14ac:dyDescent="0.15">
      <c r="A931" t="str">
        <f t="shared" si="31"/>
        <v>-</v>
      </c>
      <c r="B931" t="s">
        <v>2954</v>
      </c>
      <c r="C931" t="s">
        <v>10592</v>
      </c>
      <c r="D931" t="s">
        <v>3119</v>
      </c>
      <c r="E931" t="s">
        <v>10599</v>
      </c>
      <c r="F931">
        <v>230</v>
      </c>
      <c r="G931">
        <v>5</v>
      </c>
      <c r="H931">
        <v>4</v>
      </c>
      <c r="I931" t="s">
        <v>4325</v>
      </c>
      <c r="K931" t="s">
        <v>9899</v>
      </c>
      <c r="L931" t="s">
        <v>3135</v>
      </c>
      <c r="M931" t="s">
        <v>9899</v>
      </c>
      <c r="N931" t="s">
        <v>6036</v>
      </c>
      <c r="O931" s="24">
        <v>4</v>
      </c>
      <c r="P931" s="21">
        <v>120</v>
      </c>
      <c r="Q931" s="21">
        <v>0</v>
      </c>
      <c r="R931" s="29">
        <v>0</v>
      </c>
      <c r="Z931" s="33">
        <v>14</v>
      </c>
      <c r="AE931" s="21" t="s">
        <v>9324</v>
      </c>
      <c r="AG931" s="21" t="s">
        <v>9324</v>
      </c>
      <c r="AJ931" s="26" t="str">
        <f t="shared" si="32"/>
        <v xml:space="preserve">|BGCOLOR(#F5F5F5):Lizard King|聖職者&amp;ref(Nation/Sacred.jpg,nolink,25x25,Sacred);|&amp;ref(Nation/C_Gold.jpg,nolink,25x25,Gold);230&amp;ref(Nation/C_Resource.jpg,nolink,25x25,Resource);5&amp;ref(Nation/C_Command.jpg,nolink,25x25,Commander Point);4|&amp;ref(Nation/R_Fort.jpg,nolink,25x25,Land Fortress);|&amp;ref(Spell/P_Holy.jpg,nolink,25x25,Temple Needed);|&amp;ref(Nation/Squad.jpg,nolink,25x25,Squad);4&amp;ref(Nation/LivingLead.jpg,nolink,25x25,Leadership);120|14&amp;ref(Nation/Swamp-Survival.jpg,nolink,25x25,Swamp Survival);&amp;ref(Nation/Swimming.jpg,nolink,25x25,Swimming);|
|~|&gt;|&gt;|&gt;|&gt;|&gt;|BGCOLOR(#F5F5F5):レベル3の聖職者。最上位指揮官も兼任する|
</v>
      </c>
    </row>
    <row r="932" spans="1:36" x14ac:dyDescent="0.15">
      <c r="A932" t="str">
        <f t="shared" si="31"/>
        <v>-</v>
      </c>
      <c r="B932" t="s">
        <v>2954</v>
      </c>
      <c r="C932" t="s">
        <v>10592</v>
      </c>
      <c r="D932" t="s">
        <v>3119</v>
      </c>
      <c r="E932" t="s">
        <v>10609</v>
      </c>
      <c r="F932">
        <v>235</v>
      </c>
      <c r="G932">
        <v>1</v>
      </c>
      <c r="H932">
        <v>2</v>
      </c>
      <c r="I932" t="s">
        <v>4325</v>
      </c>
      <c r="J932" t="s">
        <v>10610</v>
      </c>
      <c r="L932" t="s">
        <v>3138</v>
      </c>
      <c r="N932" t="s">
        <v>10611</v>
      </c>
      <c r="O932" s="24">
        <v>1</v>
      </c>
      <c r="P932" s="21">
        <v>10</v>
      </c>
      <c r="Q932" s="21" t="s">
        <v>10612</v>
      </c>
      <c r="R932" s="29" t="s">
        <v>10613</v>
      </c>
      <c r="Z932" s="33" t="s">
        <v>10614</v>
      </c>
      <c r="AE932" s="20" t="s">
        <v>10615</v>
      </c>
      <c r="AG932" s="20" t="s">
        <v>10615</v>
      </c>
      <c r="AJ932" s="26" t="str">
        <f t="shared" si="32"/>
        <v xml:space="preserve">|BGCOLOR(#F5F5F5):Marshmaster|魔術師|&amp;ref(Nation/C_Gold.jpg,nolink,25x25,Gold);235&amp;ref(Nation/C_Resource.jpg,nolink,25x25,Resource);1&amp;ref(Nation/C_Command.jpg,nolink,25x25,Commander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Leadership);60+|14&amp;ref(Nation/Swamp-Survival.jpg,nolink,25x25,Swamp Survival);&amp;ref(Nation/Swimming.jpg,nolink,25x25,Swimming);|
|~|&gt;|&gt;|&gt;|&gt;|&gt;|BGCOLOR(#F5F5F5):死、緑、水などの魔法技能を持つ。雇用条件が緩めで速度も速い|
</v>
      </c>
    </row>
    <row r="933" spans="1:36" x14ac:dyDescent="0.15">
      <c r="A933" t="str">
        <f t="shared" si="31"/>
        <v>-</v>
      </c>
      <c r="B933" t="s">
        <v>2954</v>
      </c>
      <c r="C933" t="s">
        <v>10592</v>
      </c>
      <c r="D933" t="s">
        <v>3119</v>
      </c>
      <c r="E933" t="s">
        <v>10616</v>
      </c>
      <c r="F933">
        <v>140</v>
      </c>
      <c r="G933">
        <v>28</v>
      </c>
      <c r="H933">
        <v>1</v>
      </c>
      <c r="I933" t="s">
        <v>10617</v>
      </c>
      <c r="K933" t="s">
        <v>10610</v>
      </c>
      <c r="L933" t="s">
        <v>10619</v>
      </c>
      <c r="M933" t="s">
        <v>10618</v>
      </c>
      <c r="N933" t="s">
        <v>10620</v>
      </c>
      <c r="O933" s="24">
        <v>3</v>
      </c>
      <c r="P933" s="20">
        <v>80</v>
      </c>
      <c r="Q933" s="20">
        <v>0</v>
      </c>
      <c r="R933" s="29">
        <v>0</v>
      </c>
      <c r="T933" s="20">
        <v>1</v>
      </c>
      <c r="Z933" s="33" t="s">
        <v>10621</v>
      </c>
      <c r="AE933" s="20" t="s">
        <v>10615</v>
      </c>
      <c r="AG933" s="20" t="s">
        <v>10615</v>
      </c>
      <c r="AJ933" s="26" t="str">
        <f t="shared" si="32"/>
        <v xml:space="preserve">|BGCOLOR(#F5F5F5):Sobek General|指揮官&amp;ref(Nation/Sacred.jpg,nolink,25x25,Sacred);|&amp;ref(Nation/C_Gold.jpg,nolink,25x25,Gold);140&amp;ref(Nation/C_Resource.jpg,nolink,25x25,Resource);28&amp;ref(Nation/C_Command.jpg,nolink,25x25,Commander Point);1|&amp;ref(Nation/R_Capital.jpg,nolink,25x25,National Capital);|&amp;ref(Spell/P_Holy.jpg,nolink,25x25,Temple Needed);|&amp;ref(Nation/Squad.jpg,nolink,25x25,Squad);3&amp;ref(Nation/LivingLead.jpg,nolink,25x25,Leadership);80&amp;ref(Item/Taskmaster.jpg,nolink,25x25,Taskmaster (+1));|10&amp;ref(Nation/Swamp-Survival.jpg,nolink,25x25,Swamp Survival);&amp;ref(Nation/Swimming.jpg,nolink,25x25,Swimming);|
|~|&gt;|&gt;|&gt;|&gt;|&gt;|BGCOLOR(#F5F5F5):神聖な指揮官。とくに奴隷の指揮が得意|
</v>
      </c>
    </row>
    <row r="934" spans="1:36" x14ac:dyDescent="0.15">
      <c r="A934" t="str">
        <f t="shared" si="31"/>
        <v>MA C'tis 指揮官 E</v>
      </c>
      <c r="B934" t="s">
        <v>2954</v>
      </c>
      <c r="C934" t="s">
        <v>10592</v>
      </c>
      <c r="D934" t="s">
        <v>3119</v>
      </c>
      <c r="E934" t="s">
        <v>10622</v>
      </c>
      <c r="F934">
        <v>90</v>
      </c>
      <c r="G934">
        <v>6</v>
      </c>
      <c r="H934">
        <v>2</v>
      </c>
      <c r="I934" t="s">
        <v>10617</v>
      </c>
      <c r="J934" t="s">
        <v>10610</v>
      </c>
      <c r="L934" t="s">
        <v>10623</v>
      </c>
      <c r="N934" t="s">
        <v>10624</v>
      </c>
      <c r="O934" s="24">
        <v>1</v>
      </c>
      <c r="P934" s="20">
        <v>10</v>
      </c>
      <c r="Q934" s="20">
        <v>5</v>
      </c>
      <c r="R934" s="29">
        <v>30</v>
      </c>
      <c r="Z934" s="33" t="s">
        <v>10614</v>
      </c>
      <c r="AA934" s="21">
        <v>55</v>
      </c>
      <c r="AE934" s="20" t="s">
        <v>10615</v>
      </c>
      <c r="AG934" s="20" t="s">
        <v>10615</v>
      </c>
      <c r="AJ934" s="26" t="str">
        <f t="shared" si="32"/>
        <v xml:space="preserve">|BGCOLOR(#F5F5F5):Empoisoner|暗殺者|&amp;ref(Nation/C_Gold.jpg,nolink,25x25,Gold);90&amp;ref(Nation/C_Resource.jpg,nolink,25x25,Resource);6&amp;ref(Nation/C_Command.jpg,nolink,25x25,Commander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Leadership);5&amp;ref(Nation/UndeadLead.jpg,nolink,25x25,Undead Leadership);30|14&amp;ref(Nation/Stealthy.jpg,nolink,25x25,Stealthy (55));&amp;ref(Nation/Swamp-Survival.jpg,nolink,25x25,Swamp Survival);&amp;ref(Nation/Swimming.jpg,nolink,25x25,Swimming);|
|~|&gt;|&gt;|&gt;|&gt;|&gt;|BGCOLOR(#F5F5F5):死と緑の魔法を持つ暗殺者。多くの敵に対し有利に立ち回れる|
</v>
      </c>
    </row>
    <row r="935" spans="1:36" x14ac:dyDescent="0.15">
      <c r="A935" t="str">
        <f t="shared" si="31"/>
        <v>MA C'tis 兵士 S</v>
      </c>
      <c r="B935" t="s">
        <v>2954</v>
      </c>
      <c r="C935" t="s">
        <v>10592</v>
      </c>
      <c r="D935" t="s">
        <v>3153</v>
      </c>
      <c r="E935" t="s">
        <v>10600</v>
      </c>
      <c r="F935">
        <v>7</v>
      </c>
      <c r="G935">
        <v>2</v>
      </c>
      <c r="H935">
        <v>5</v>
      </c>
      <c r="I935" t="s">
        <v>4325</v>
      </c>
      <c r="L935" t="s">
        <v>3158</v>
      </c>
      <c r="N935" t="s">
        <v>6041</v>
      </c>
      <c r="P935" s="21">
        <v>1</v>
      </c>
      <c r="Z935" s="33">
        <v>8</v>
      </c>
      <c r="AE935" s="21" t="s">
        <v>9324</v>
      </c>
      <c r="AG935" s="21" t="s">
        <v>9324</v>
      </c>
      <c r="AJ935" s="26" t="str">
        <f t="shared" si="32"/>
        <v xml:space="preserve">|BGCOLOR(#F5F5F5):Militia|歩兵|&amp;ref(Nation/C_Gold.jpg,nolink,25x25,Gold);7&amp;ref(Nation/C_Resource.jpg,nolink,25x25,Resource);2&amp;ref(Nation/C_Recruitment.jpg,nolink,25x25,Recruitment Point);5|&amp;ref(Nation/R_Fort.jpg,nolink,25x25,Land Fortress);||&amp;ref(Nation/LivingLead.jpg,nolink,25x25,Living);|8&amp;ref(Nation/Swamp-Survival.jpg,nolink,25x25,Swamp Survival);&amp;ref(Nation/Swimming.jpg,nolink,25x25,Swimming);|
|~|&gt;|&gt;|&gt;|&gt;|&gt;|BGCOLOR(#F5F5F5):槍を持つ民兵。種族的な臆病さに民兵の性質が加わり驚異的に弱い|
</v>
      </c>
    </row>
    <row r="936" spans="1:36" x14ac:dyDescent="0.15">
      <c r="A936" t="str">
        <f t="shared" si="31"/>
        <v>-</v>
      </c>
      <c r="B936" t="s">
        <v>2954</v>
      </c>
      <c r="C936" t="s">
        <v>10592</v>
      </c>
      <c r="D936" t="s">
        <v>3153</v>
      </c>
      <c r="E936" t="s">
        <v>10601</v>
      </c>
      <c r="F936">
        <v>10</v>
      </c>
      <c r="G936">
        <v>5</v>
      </c>
      <c r="H936">
        <v>11</v>
      </c>
      <c r="I936" t="s">
        <v>4325</v>
      </c>
      <c r="L936" t="s">
        <v>3158</v>
      </c>
      <c r="N936" t="s">
        <v>6044</v>
      </c>
      <c r="P936" s="21">
        <v>1</v>
      </c>
      <c r="Z936" s="33">
        <v>12</v>
      </c>
      <c r="AE936" s="21" t="s">
        <v>9324</v>
      </c>
      <c r="AG936" s="21" t="s">
        <v>9324</v>
      </c>
      <c r="AJ936" s="26" t="str">
        <f t="shared" si="32"/>
        <v xml:space="preserve">|BGCOLOR(#F5F5F5):Light Infantry|歩兵|&amp;ref(Nation/C_Gold.jpg,nolink,25x25,Gold);10&amp;ref(Nation/C_Resource.jpg,nolink,25x25,Resource);5&amp;ref(Nation/C_Recruitment.jpg,nolink,25x25,Recruitment Point);11|&amp;ref(Nation/R_Fort.jpg,nolink,25x25,Land Fortress);||&amp;ref(Nation/LivingLead.jpg,nolink,25x25,Living);|12&amp;ref(Nation/Swamp-Survival.jpg,nolink,25x25,Swamp Survival);&amp;ref(Nation/Swimming.jpg,nolink,25x25,Swimming);|
|~|&gt;|&gt;|&gt;|&gt;|&gt;|BGCOLOR(#F5F5F5):槍、投槍、盾を持つ軽歩兵。鎧はないが皮膚で補っている|
</v>
      </c>
    </row>
    <row r="937" spans="1:36" x14ac:dyDescent="0.15">
      <c r="A937" t="str">
        <f t="shared" si="31"/>
        <v>-</v>
      </c>
      <c r="B937" t="s">
        <v>2954</v>
      </c>
      <c r="C937" t="s">
        <v>10592</v>
      </c>
      <c r="D937" t="s">
        <v>3153</v>
      </c>
      <c r="E937" t="s">
        <v>10602</v>
      </c>
      <c r="F937">
        <v>10</v>
      </c>
      <c r="G937">
        <v>10</v>
      </c>
      <c r="H937">
        <v>11</v>
      </c>
      <c r="I937" t="s">
        <v>4325</v>
      </c>
      <c r="L937" t="s">
        <v>3158</v>
      </c>
      <c r="N937" t="s">
        <v>6046</v>
      </c>
      <c r="P937" s="21">
        <v>1</v>
      </c>
      <c r="Z937" s="33">
        <v>10</v>
      </c>
      <c r="AE937" s="21" t="s">
        <v>9324</v>
      </c>
      <c r="AG937" s="21" t="s">
        <v>9324</v>
      </c>
      <c r="AJ937" s="26" t="str">
        <f t="shared" si="32"/>
        <v xml:space="preserve">|BGCOLOR(#F5F5F5):City Guard|歩兵|&amp;ref(Nation/C_Gold.jpg,nolink,25x25,Gold);10&amp;ref(Nation/C_Resource.jpg,nolink,25x25,Resource);10&amp;ref(Nation/C_Recruitment.jpg,nolink,25x25,Recruitment Point);11|&amp;ref(Nation/R_Fort.jpg,nolink,25x25,Land Fortress);||&amp;ref(Nation/LivingLead.jpg,nolink,25x25,Living);|10&amp;ref(Nation/Swamp-Survival.jpg,nolink,25x25,Swamp Survival);&amp;ref(Nation/Swimming.jpg,nolink,25x25,Swimming);|
|~|&gt;|&gt;|&gt;|&gt;|&gt;|BGCOLOR(#F5F5F5):槍と盾を持つ歩兵。要塞の防衛を得意とする|
</v>
      </c>
    </row>
    <row r="938" spans="1:36" x14ac:dyDescent="0.15">
      <c r="A938" t="str">
        <f t="shared" si="31"/>
        <v>-</v>
      </c>
      <c r="B938" t="s">
        <v>2954</v>
      </c>
      <c r="C938" t="s">
        <v>10592</v>
      </c>
      <c r="D938" t="s">
        <v>3153</v>
      </c>
      <c r="E938" t="s">
        <v>10603</v>
      </c>
      <c r="F938">
        <v>10</v>
      </c>
      <c r="G938">
        <v>15</v>
      </c>
      <c r="H938">
        <v>11</v>
      </c>
      <c r="I938" t="s">
        <v>4325</v>
      </c>
      <c r="L938" t="s">
        <v>3158</v>
      </c>
      <c r="N938" t="s">
        <v>6048</v>
      </c>
      <c r="P938" s="21">
        <v>1</v>
      </c>
      <c r="Z938" s="33">
        <v>8</v>
      </c>
      <c r="AE938" s="21" t="s">
        <v>9324</v>
      </c>
      <c r="AG938" s="21" t="s">
        <v>9324</v>
      </c>
      <c r="AJ938" s="26" t="str">
        <f t="shared" si="32"/>
        <v xml:space="preserve">|BGCOLOR(#F5F5F5):Heavy Infantry|歩兵|&amp;ref(Nation/C_Gold.jpg,nolink,25x25,Gold);10&amp;ref(Nation/C_Resource.jpg,nolink,25x25,Resource);15&amp;ref(Nation/C_Recruitment.jpg,nolink,25x25,Recruitment Point);11|&amp;ref(Nation/R_Fort.jpg,nolink,25x25,Land Fortress);||&amp;ref(Nation/LivingLead.jpg,nolink,25x25,Living);|8&amp;ref(Nation/Swamp-Survival.jpg,nolink,25x25,Swamp Survival);&amp;ref(Nation/Swimming.jpg,nolink,25x25,Swimming);|
|~|&gt;|&gt;|&gt;|&gt;|&gt;|BGCOLOR(#F5F5F5):槍と盾を持つ重歩兵。臆病さは改善されていない|
</v>
      </c>
    </row>
    <row r="939" spans="1:36" x14ac:dyDescent="0.15">
      <c r="A939" t="str">
        <f t="shared" si="31"/>
        <v>-</v>
      </c>
      <c r="B939" t="s">
        <v>2954</v>
      </c>
      <c r="C939" t="s">
        <v>10592</v>
      </c>
      <c r="D939" t="s">
        <v>3153</v>
      </c>
      <c r="E939" t="s">
        <v>10604</v>
      </c>
      <c r="F939">
        <v>13</v>
      </c>
      <c r="G939">
        <v>17</v>
      </c>
      <c r="H939">
        <v>18</v>
      </c>
      <c r="I939" t="s">
        <v>4325</v>
      </c>
      <c r="L939" t="s">
        <v>3158</v>
      </c>
      <c r="N939" t="s">
        <v>6050</v>
      </c>
      <c r="P939" s="21">
        <v>1</v>
      </c>
      <c r="Z939" s="33">
        <v>10</v>
      </c>
      <c r="AE939" s="21" t="s">
        <v>9324</v>
      </c>
      <c r="AG939" s="21" t="s">
        <v>9324</v>
      </c>
      <c r="AJ939" s="26" t="str">
        <f t="shared" si="32"/>
        <v xml:space="preserve">|BGCOLOR(#F5F5F5):Falchioneer|歩兵|&amp;ref(Nation/C_Gold.jpg,nolink,25x25,Gold);13&amp;ref(Nation/C_Resource.jpg,nolink,25x25,Resource);17&amp;ref(Nation/C_Recruitment.jpg,nolink,25x25,Recruitment Point);18|&amp;ref(Nation/R_Fort.jpg,nolink,25x25,Land Fortress);||&amp;ref(Nation/LivingLead.jpg,nolink,25x25,Living);|10&amp;ref(Nation/Swamp-Survival.jpg,nolink,25x25,Swamp Survival);&amp;ref(Nation/Swimming.jpg,nolink,25x25,Swimming);|
|~|&gt;|&gt;|&gt;|&gt;|&gt;|BGCOLOR(#F5F5F5):曲刀二本を持つ重歩兵。一般的な兵としては驚異的な攻撃力|
</v>
      </c>
    </row>
    <row r="940" spans="1:36" x14ac:dyDescent="0.15">
      <c r="A940" t="str">
        <f t="shared" si="31"/>
        <v>-</v>
      </c>
      <c r="B940" t="s">
        <v>2954</v>
      </c>
      <c r="C940" t="s">
        <v>10592</v>
      </c>
      <c r="D940" t="s">
        <v>3153</v>
      </c>
      <c r="E940" t="s">
        <v>10605</v>
      </c>
      <c r="F940">
        <v>13</v>
      </c>
      <c r="G940">
        <v>3</v>
      </c>
      <c r="H940">
        <v>8</v>
      </c>
      <c r="I940" t="s">
        <v>4325</v>
      </c>
      <c r="L940" t="s">
        <v>3158</v>
      </c>
      <c r="N940" t="s">
        <v>6052</v>
      </c>
      <c r="P940" s="21">
        <v>1</v>
      </c>
      <c r="V940">
        <v>1</v>
      </c>
      <c r="Z940" s="33">
        <v>12</v>
      </c>
      <c r="AE940" s="21" t="s">
        <v>9324</v>
      </c>
      <c r="AG940" s="21" t="s">
        <v>9324</v>
      </c>
      <c r="AJ940" s="26" t="str">
        <f t="shared" si="32"/>
        <v xml:space="preserve">|BGCOLOR(#F5F5F5):Slave Warrior|歩兵|&amp;ref(Nation/C_Gold.jpg,nolink,25x25,Gold);13&amp;ref(Nation/C_Resource.jpg,nolink,25x25,Resource);3&amp;ref(Nation/C_Recruitment.jpg,nolink,25x25,Recruitment Point);8|&amp;ref(Nation/R_Fort.jpg,nolink,25x25,Land Fortress);||&amp;ref(Nation/LivingLead.jpg,nolink,25x25,Living);&amp;ref(Nation/Slave.jpg,nolink,25x25,Slave);|12&amp;ref(Nation/Swamp-Survival.jpg,nolink,25x25,Swamp Survival);&amp;ref(Nation/Swimming.jpg,nolink,25x25,Swimming);|
|~|&gt;|&gt;|&gt;|&gt;|&gt;|BGCOLOR(#F5F5F5):三叉矛を持つ軽歩兵。奴隷としては比較的勇敢で高火力|
</v>
      </c>
    </row>
    <row r="941" spans="1:36" x14ac:dyDescent="0.15">
      <c r="A941" t="str">
        <f t="shared" si="31"/>
        <v>-</v>
      </c>
      <c r="B941" t="s">
        <v>2954</v>
      </c>
      <c r="C941" t="s">
        <v>10592</v>
      </c>
      <c r="D941" t="s">
        <v>3153</v>
      </c>
      <c r="E941" t="s">
        <v>10606</v>
      </c>
      <c r="F941">
        <v>15</v>
      </c>
      <c r="G941">
        <v>9</v>
      </c>
      <c r="H941">
        <v>9</v>
      </c>
      <c r="I941" t="s">
        <v>4325</v>
      </c>
      <c r="L941" t="s">
        <v>3158</v>
      </c>
      <c r="N941" t="s">
        <v>6054</v>
      </c>
      <c r="P941" s="21">
        <v>1</v>
      </c>
      <c r="V941">
        <v>1</v>
      </c>
      <c r="Z941" s="33">
        <v>10</v>
      </c>
      <c r="AE941" s="21" t="s">
        <v>9324</v>
      </c>
      <c r="AG941" s="21" t="s">
        <v>9324</v>
      </c>
      <c r="AJ941" s="26" t="str">
        <f t="shared" si="32"/>
        <v xml:space="preserve">|BGCOLOR(#F5F5F5):Elite Warrior|歩兵|&amp;ref(Nation/C_Gold.jpg,nolink,25x25,Gold);15&amp;ref(Nation/C_Resource.jpg,nolink,25x25,Resource);9&amp;ref(Nation/C_Recruitment.jpg,nolink,25x25,Recruitment Point);9|&amp;ref(Nation/R_Fort.jpg,nolink,25x25,Land Fortress);||&amp;ref(Nation/LivingLead.jpg,nolink,25x25,Living);&amp;ref(Nation/Slave.jpg,nolink,25x25,Slave);|10&amp;ref(Nation/Swamp-Survival.jpg,nolink,25x25,Swamp Survival);&amp;ref(Nation/Swimming.jpg,nolink,25x25,Swimming);|
|~|&gt;|&gt;|&gt;|&gt;|&gt;|BGCOLOR(#F5F5F5):三叉矛を持つ歩兵。高い攻撃技能を持ち手数も多い|
</v>
      </c>
    </row>
    <row r="942" spans="1:36" x14ac:dyDescent="0.15">
      <c r="A942" t="str">
        <f t="shared" si="31"/>
        <v>-</v>
      </c>
      <c r="B942" t="s">
        <v>2954</v>
      </c>
      <c r="C942" t="s">
        <v>10592</v>
      </c>
      <c r="D942" t="s">
        <v>3153</v>
      </c>
      <c r="E942" t="s">
        <v>10607</v>
      </c>
      <c r="F942">
        <v>13</v>
      </c>
      <c r="G942">
        <v>2</v>
      </c>
      <c r="H942">
        <v>8</v>
      </c>
      <c r="I942" t="s">
        <v>4325</v>
      </c>
      <c r="L942" t="s">
        <v>3158</v>
      </c>
      <c r="N942" t="s">
        <v>6056</v>
      </c>
      <c r="P942" s="21">
        <v>1</v>
      </c>
      <c r="V942">
        <v>1</v>
      </c>
      <c r="Z942" s="33">
        <v>16</v>
      </c>
      <c r="AE942" s="21" t="s">
        <v>9324</v>
      </c>
      <c r="AG942" s="21" t="s">
        <v>9324</v>
      </c>
      <c r="AJ942" s="26" t="str">
        <f t="shared" si="32"/>
        <v xml:space="preserve">|BGCOLOR(#F5F5F5):Runner|歩兵|&amp;ref(Nation/C_Gold.jpg,nolink,25x25,Gold);13&amp;ref(Nation/C_Resource.jpg,nolink,25x25,Resource);2&amp;ref(Nation/C_Recruitment.jpg,nolink,25x25,Recruitment Point);8|&amp;ref(Nation/R_Fort.jpg,nolink,25x25,Land Fortress);||&amp;ref(Nation/LivingLead.jpg,nolink,25x25,Living);&amp;ref(Nation/Slave.jpg,nolink,25x25,Slave);|16&amp;ref(Nation/Swamp-Survival.jpg,nolink,25x25,Swamp Survival);&amp;ref(Nation/Swimming.jpg,nolink,25x25,Swimming);|
|~|&gt;|&gt;|&gt;|&gt;|&gt;|BGCOLOR(#F5F5F5):槍を持つ軽歩兵。移動が速く騎兵の真似事ができる|
</v>
      </c>
    </row>
    <row r="943" spans="1:36" x14ac:dyDescent="0.15">
      <c r="A943" t="str">
        <f t="shared" si="31"/>
        <v>-</v>
      </c>
      <c r="B943" t="s">
        <v>2954</v>
      </c>
      <c r="C943" t="s">
        <v>10592</v>
      </c>
      <c r="D943" t="s">
        <v>3153</v>
      </c>
      <c r="E943" t="s">
        <v>10625</v>
      </c>
      <c r="F943">
        <v>19</v>
      </c>
      <c r="G943">
        <v>21</v>
      </c>
      <c r="H943">
        <v>22</v>
      </c>
      <c r="I943" t="s">
        <v>4326</v>
      </c>
      <c r="K943" t="s">
        <v>9899</v>
      </c>
      <c r="L943" t="s">
        <v>3158</v>
      </c>
      <c r="M943" t="s">
        <v>9899</v>
      </c>
      <c r="N943" t="s">
        <v>10627</v>
      </c>
      <c r="P943" s="21">
        <v>1</v>
      </c>
      <c r="Z943" s="33" t="s">
        <v>10626</v>
      </c>
      <c r="AE943" s="21" t="s">
        <v>9324</v>
      </c>
      <c r="AG943" s="21" t="s">
        <v>9324</v>
      </c>
      <c r="AJ943" s="26" t="str">
        <f t="shared" si="32"/>
        <v xml:space="preserve">|BGCOLOR(#F5F5F5):Swamp Guard|歩兵&amp;ref(Nation/Sacred.jpg,nolink,25x25,Sacred);|&amp;ref(Nation/C_Gold.jpg,nolink,25x25,Gold);19&amp;ref(Nation/C_Resource.jpg,nolink,25x25,Resource);21&amp;ref(Nation/C_Recruitment.jpg,nolink,25x25,Recruitment Point);22|&amp;ref(Nation/R_Capital.jpg,nolink,25x25,National Capital);|&amp;ref(Spell/P_Holy.jpg,nolink,25x25,Temple Needed);|&amp;ref(Nation/LivingLead.jpg,nolink,25x25,Living);|6&amp;ref(Nation/Swamp-Survival.jpg,nolink,25x25,Swamp Survival);&amp;ref(Nation/Swimming.jpg,nolink,25x25,Swimming);|
|~|&gt;|&gt;|&gt;|&gt;|&gt;|BGCOLOR(#F5F5F5):曲刀と盾を持つ重歩兵。無難な性能を持つが鈍重|
</v>
      </c>
    </row>
    <row r="944" spans="1:36" x14ac:dyDescent="0.15">
      <c r="A944" t="str">
        <f t="shared" si="31"/>
        <v>-</v>
      </c>
      <c r="B944" t="s">
        <v>2954</v>
      </c>
      <c r="C944" t="s">
        <v>10592</v>
      </c>
      <c r="D944" t="s">
        <v>3153</v>
      </c>
      <c r="E944" t="s">
        <v>10628</v>
      </c>
      <c r="F944">
        <v>30</v>
      </c>
      <c r="G944">
        <v>31</v>
      </c>
      <c r="H944">
        <v>13</v>
      </c>
      <c r="I944" t="s">
        <v>10617</v>
      </c>
      <c r="L944" t="s">
        <v>10629</v>
      </c>
      <c r="N944" t="s">
        <v>10630</v>
      </c>
      <c r="P944" s="20">
        <v>1</v>
      </c>
      <c r="Z944" s="33" t="s">
        <v>10631</v>
      </c>
      <c r="AE944" s="20" t="s">
        <v>10615</v>
      </c>
      <c r="AG944" s="20" t="s">
        <v>10615</v>
      </c>
      <c r="AJ944" s="26" t="str">
        <f t="shared" si="32"/>
        <v xml:space="preserve">|BGCOLOR(#F5F5F5):Sobek Warrior|歩兵|&amp;ref(Nation/C_Gold.jpg,nolink,25x25,Gold);30&amp;ref(Nation/C_Resource.jpg,nolink,25x25,Resource);31&amp;ref(Nation/C_Recruitment.jpg,nolink,25x25,Recruitment Point);13|&amp;ref(Nation/R_Capital.jpg,nolink,25x25,National Capital);||&amp;ref(Nation/LivingLead.jpg,nolink,25x25,Living);|8&amp;ref(Nation/Swamp-Survival.jpg,nolink,25x25,Swamp Survival);&amp;ref(Nation/Swimming.jpg,nolink,25x25,Swimming);|
|~|&gt;|&gt;|&gt;|&gt;|&gt;|BGCOLOR(#F5F5F5):曲刀と盾を持つ重歩兵。大型だが手数も多い|
</v>
      </c>
    </row>
    <row r="945" spans="1:36" x14ac:dyDescent="0.15">
      <c r="A945" t="str">
        <f t="shared" si="31"/>
        <v>-</v>
      </c>
      <c r="B945" t="s">
        <v>2954</v>
      </c>
      <c r="C945" t="s">
        <v>10592</v>
      </c>
      <c r="D945" t="s">
        <v>3153</v>
      </c>
      <c r="E945" t="s">
        <v>10632</v>
      </c>
      <c r="F945">
        <v>55</v>
      </c>
      <c r="G945">
        <v>37</v>
      </c>
      <c r="H945">
        <v>33</v>
      </c>
      <c r="I945" t="s">
        <v>10633</v>
      </c>
      <c r="K945" t="s">
        <v>10610</v>
      </c>
      <c r="L945" t="s">
        <v>10629</v>
      </c>
      <c r="M945" t="s">
        <v>10618</v>
      </c>
      <c r="N945" t="s">
        <v>10635</v>
      </c>
      <c r="P945" s="20">
        <v>1</v>
      </c>
      <c r="Z945" s="33" t="s">
        <v>10634</v>
      </c>
      <c r="AE945" s="20" t="s">
        <v>10615</v>
      </c>
      <c r="AG945" s="20" t="s">
        <v>10615</v>
      </c>
      <c r="AJ945" s="26" t="str">
        <f t="shared" si="32"/>
        <v xml:space="preserve">|BGCOLOR(#F5F5F5):Sobek Sacred Guard|歩兵&amp;ref(Nation/Sacred.jpg,nolink,25x25,Sacred);|&amp;ref(Nation/C_Gold.jpg,nolink,25x25,Gold);55&amp;ref(Nation/C_Resource.jpg,nolink,25x25,Resource);37&amp;ref(Nation/C_Recruitment.jpg,nolink,25x25,Recruitment Point);33|1/&amp;ref(Nation/R_Capital.jpg,nolink,25x25,National Capital);|&amp;ref(Spell/P_Holy.jpg,nolink,25x25,Temple Needed);|&amp;ref(Nation/LivingLead.jpg,nolink,25x25,Living);|7&amp;ref(Nation/Swamp-Survival.jpg,nolink,25x25,Swamp Survival);&amp;ref(Nation/Swimming.jpg,nolink,25x25,Swimming);|
|~|&gt;|&gt;|&gt;|&gt;|&gt;|BGCOLOR(#F5F5F5):槌矛を持つ重歩兵。巨人並みの体躯からの一撃は強烈|
</v>
      </c>
    </row>
    <row r="946" spans="1:36" x14ac:dyDescent="0.15">
      <c r="A946" t="str">
        <f t="shared" si="31"/>
        <v>-</v>
      </c>
      <c r="B946" t="s">
        <v>2954</v>
      </c>
      <c r="C946" t="s">
        <v>10592</v>
      </c>
      <c r="D946" t="s">
        <v>3153</v>
      </c>
      <c r="E946" t="s">
        <v>14367</v>
      </c>
      <c r="F946">
        <v>25</v>
      </c>
      <c r="G946">
        <v>6</v>
      </c>
      <c r="H946">
        <v>32</v>
      </c>
      <c r="I946" t="s">
        <v>14255</v>
      </c>
      <c r="L946" t="s">
        <v>14278</v>
      </c>
      <c r="N946" t="s">
        <v>14368</v>
      </c>
      <c r="P946" s="20">
        <v>1</v>
      </c>
      <c r="Z946" s="33" t="s">
        <v>14275</v>
      </c>
      <c r="AE946" s="20" t="s">
        <v>14356</v>
      </c>
      <c r="AG946" s="20" t="s">
        <v>14356</v>
      </c>
      <c r="AJ946" s="26" t="str">
        <f t="shared" si="32"/>
        <v xml:space="preserve">|BGCOLOR(#F5F5F5):Poison Slinger|射手|&amp;ref(Nation/C_Gold.jpg,nolink,25x25,Gold);25&amp;ref(Nation/C_Resource.jpg,nolink,25x25,Resource);6&amp;ref(Nation/C_Recruitment.jpg,nolink,25x25,Recruitment Point);32|&amp;ref(Nation/R_Capital.jpg,nolink,25x25,National Capital);||&amp;ref(Nation/LivingLead.jpg,nolink,25x25,Living);|12&amp;ref(Nation/Swamp-Survival.jpg,nolink,25x25,Swamp Survival);&amp;ref(Nation/Swimming.jpg,nolink,25x25,Swimming);|
|~|&gt;|&gt;|&gt;|&gt;|&gt;|BGCOLOR(#F5F5F5):毒玉を放つ投石兵。射程は短いが毒は小範囲を短時間覆う|
</v>
      </c>
    </row>
    <row r="947" spans="1:36" x14ac:dyDescent="0.15">
      <c r="A947" t="str">
        <f t="shared" si="31"/>
        <v>MA C'tis 兵士 E</v>
      </c>
      <c r="B947" t="s">
        <v>2954</v>
      </c>
      <c r="C947" t="s">
        <v>10592</v>
      </c>
      <c r="D947" t="s">
        <v>3153</v>
      </c>
      <c r="E947" t="s">
        <v>10608</v>
      </c>
      <c r="F947">
        <v>10</v>
      </c>
      <c r="G947">
        <v>1</v>
      </c>
      <c r="H947">
        <v>11</v>
      </c>
      <c r="I947" t="s">
        <v>6280</v>
      </c>
      <c r="K947" t="s">
        <v>9899</v>
      </c>
      <c r="L947" t="s">
        <v>5162</v>
      </c>
      <c r="M947" t="s">
        <v>9899</v>
      </c>
      <c r="N947" t="s">
        <v>6286</v>
      </c>
      <c r="P947" s="21">
        <v>1</v>
      </c>
      <c r="W947">
        <v>1</v>
      </c>
      <c r="Z947" s="33">
        <v>10</v>
      </c>
      <c r="AE947" s="21" t="s">
        <v>9324</v>
      </c>
      <c r="AG947" s="21" t="s">
        <v>9324</v>
      </c>
      <c r="AJ947" s="26" t="str">
        <f t="shared" si="32"/>
        <v xml:space="preserve">|BGCOLOR(#F5F5F5):Sacred Serpent|魔獣&amp;ref(Nation/Sacred.jpg,nolink,25x25,Sacred);|&amp;ref(Nation/C_Gold.jpg,nolink,25x25,Gold);10&amp;ref(Nation/C_Resource.jpg,nolink,25x25,Resource);1&amp;ref(Nation/C_Recruitment.jpg,nolink,25x25,Recruitment Point);11|&amp;ref(Spell/P_Holy.jpg,nolink,25x25,Train Monster in Temple (Free));|&amp;ref(Spell/P_Holy.jpg,nolink,25x25,Temple Needed);|&amp;ref(Nation/LivingLead.jpg,nolink,25x25,Living);&amp;ref(Nation/Animal.jpg,nolink,25x25,Animal);|10&amp;ref(Nation/Swamp-Survival.jpg,nolink,25x25,Swamp Survival);&amp;ref(Nation/Swimming.jpg,nolink,25x25,Swimming);|
|~|&gt;|&gt;|&gt;|&gt;|&gt;|BGCOLOR(#F5F5F5):所属部隊の士気を高める毒蛇。士気を欠く下位の兵の維持に役立つ|
</v>
      </c>
    </row>
    <row r="948" spans="1:36" x14ac:dyDescent="0.15">
      <c r="A948" t="str">
        <f t="shared" si="31"/>
        <v>MA Pangaea 指揮官 S</v>
      </c>
      <c r="B948" t="s">
        <v>2954</v>
      </c>
      <c r="C948" t="s">
        <v>10708</v>
      </c>
      <c r="D948" t="s">
        <v>3119</v>
      </c>
      <c r="E948" t="s">
        <v>10709</v>
      </c>
      <c r="F948">
        <v>25</v>
      </c>
      <c r="G948">
        <v>1</v>
      </c>
      <c r="H948">
        <v>1</v>
      </c>
      <c r="I948" t="s">
        <v>4940</v>
      </c>
      <c r="L948" t="s">
        <v>3122</v>
      </c>
      <c r="N948" t="s">
        <v>6146</v>
      </c>
      <c r="O948" s="24">
        <v>1</v>
      </c>
      <c r="P948" s="21">
        <v>10</v>
      </c>
      <c r="Q948" s="21">
        <v>0</v>
      </c>
      <c r="R948" s="29">
        <v>0</v>
      </c>
      <c r="Z948" s="33">
        <v>34</v>
      </c>
      <c r="AA948" s="21">
        <v>60</v>
      </c>
      <c r="AB948" s="21" t="s">
        <v>7286</v>
      </c>
      <c r="AE948" s="21" t="s">
        <v>7286</v>
      </c>
      <c r="AJ948" s="26" t="str">
        <f t="shared" si="32"/>
        <v xml:space="preserve">|BGCOLOR(#F5F5F5):Black Harpy|斥候|&amp;ref(Nation/C_Gold.jpg,nolink,25x25,Gold);25&amp;ref(Nation/C_Resource.jpg,nolink,25x25,Resource);1&amp;ref(Nation/C_Command.jpg,nolink,25x25,Commander Point);1|&amp;ref(Nation/R_Fort.jpg,nolink,25x25,Land Fortress);&amp;ref(Nation/R_Forest.jpg,nolink,25x25,Any Forest);||&amp;ref(Nation/Squad.jpg,nolink,25x25,Squad);1&amp;ref(Nation/LivingLead.jpg,nolink,25x25,Leadership);10|34&amp;ref(Nation/Stealthy.jpg,nolink,25x25,Stealthy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v>
      </c>
    </row>
    <row r="949" spans="1:36" x14ac:dyDescent="0.15">
      <c r="A949" t="str">
        <f t="shared" si="31"/>
        <v>-</v>
      </c>
      <c r="B949" t="s">
        <v>2954</v>
      </c>
      <c r="C949" t="s">
        <v>10708</v>
      </c>
      <c r="D949" t="s">
        <v>3119</v>
      </c>
      <c r="E949" t="s">
        <v>10710</v>
      </c>
      <c r="F949">
        <v>40</v>
      </c>
      <c r="G949">
        <v>23</v>
      </c>
      <c r="H949">
        <v>1</v>
      </c>
      <c r="I949" t="s">
        <v>4940</v>
      </c>
      <c r="L949" t="s">
        <v>3119</v>
      </c>
      <c r="N949" t="s">
        <v>6150</v>
      </c>
      <c r="O949" s="24">
        <v>2</v>
      </c>
      <c r="P949" s="21">
        <v>40</v>
      </c>
      <c r="Q949" s="21">
        <v>0</v>
      </c>
      <c r="R949" s="29">
        <v>0</v>
      </c>
      <c r="Z949" s="33" t="s">
        <v>10727</v>
      </c>
      <c r="AA949" s="21">
        <v>40</v>
      </c>
      <c r="AE949" s="21" t="s">
        <v>7286</v>
      </c>
      <c r="AJ949" s="26" t="str">
        <f t="shared" si="32"/>
        <v xml:space="preserve">|BGCOLOR(#F5F5F5):Satyr Commander|指揮官|&amp;ref(Nation/C_Gold.jpg,nolink,25x25,Gold);40&amp;ref(Nation/C_Resource.jpg,nolink,25x25,Resource);23&amp;ref(Nation/C_Command.jpg,nolink,25x25,Commander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|~|&gt;|&gt;|&gt;|&gt;|&gt;|BGCOLOR(#F5F5F5):潜伏可能な指揮官。指揮上限は控えめ|
</v>
      </c>
    </row>
    <row r="950" spans="1:36" x14ac:dyDescent="0.15">
      <c r="A950" t="str">
        <f t="shared" si="31"/>
        <v>-</v>
      </c>
      <c r="B950" t="s">
        <v>2954</v>
      </c>
      <c r="C950" t="s">
        <v>10708</v>
      </c>
      <c r="D950" t="s">
        <v>3119</v>
      </c>
      <c r="E950" t="s">
        <v>10728</v>
      </c>
      <c r="F950">
        <v>75</v>
      </c>
      <c r="G950">
        <v>32</v>
      </c>
      <c r="H950">
        <v>1</v>
      </c>
      <c r="I950" t="s">
        <v>10729</v>
      </c>
      <c r="L950" t="s">
        <v>10730</v>
      </c>
      <c r="N950" t="s">
        <v>10731</v>
      </c>
      <c r="O950" s="24">
        <v>3</v>
      </c>
      <c r="P950" s="20">
        <v>80</v>
      </c>
      <c r="Q950" s="21">
        <v>0</v>
      </c>
      <c r="R950" s="29">
        <v>0</v>
      </c>
      <c r="S950" s="24">
        <v>-1</v>
      </c>
      <c r="Z950" s="33" t="s">
        <v>10727</v>
      </c>
      <c r="AE950" s="20" t="s">
        <v>10732</v>
      </c>
      <c r="AJ950" s="26" t="str">
        <f t="shared" si="32"/>
        <v xml:space="preserve">|BGCOLOR(#F5F5F5):Centaur Commander|指揮官|&amp;ref(Nation/C_Gold.jpg,nolink,25x25,Gold);75&amp;ref(Nation/C_Resource.jpg,nolink,25x25,Resource);32&amp;ref(Nation/C_Command.jpg,nolink,25x25,Commander Point);1|&amp;ref(Nation/R_Fort.jpg,nolink,25x25,Land Fortress);||&amp;ref(Nation/Squad.jpg,nolink,25x25,Squad);3&amp;ref(Nation/LivingLead.jpg,nolink,25x25,Leadership);80&amp;ref(Item/Uninspirational.jpg,nolink,25x25,Inspirational (-1));|16&amp;ref(Nation/Forest-Survival.jpg,nolink,25x25,Forest Survival);|
|~|&gt;|&gt;|&gt;|&gt;|&gt;|BGCOLOR(#F5F5F5):半上位指揮官。指揮能力は高いが慕われていない|
</v>
      </c>
    </row>
    <row r="951" spans="1:36" x14ac:dyDescent="0.15">
      <c r="A951" t="str">
        <f t="shared" si="31"/>
        <v>-</v>
      </c>
      <c r="B951" t="s">
        <v>2954</v>
      </c>
      <c r="C951" t="s">
        <v>10708</v>
      </c>
      <c r="D951" t="s">
        <v>3119</v>
      </c>
      <c r="E951" t="s">
        <v>10711</v>
      </c>
      <c r="F951">
        <v>70</v>
      </c>
      <c r="G951">
        <v>35</v>
      </c>
      <c r="H951">
        <v>1</v>
      </c>
      <c r="I951" t="s">
        <v>4325</v>
      </c>
      <c r="L951" t="s">
        <v>3119</v>
      </c>
      <c r="N951" t="s">
        <v>6153</v>
      </c>
      <c r="O951" s="24">
        <v>2</v>
      </c>
      <c r="P951" s="21">
        <v>60</v>
      </c>
      <c r="Q951" s="21">
        <v>0</v>
      </c>
      <c r="R951" s="29">
        <v>0</v>
      </c>
      <c r="Z951" s="33" t="s">
        <v>10733</v>
      </c>
      <c r="AE951" s="21" t="s">
        <v>7286</v>
      </c>
      <c r="AJ951" s="26" t="str">
        <f t="shared" si="32"/>
        <v xml:space="preserve">|BGCOLOR(#F5F5F5):Minotaur Lord|指揮官|&amp;ref(Nation/C_Gold.jpg,nolink,25x25,Gold);70&amp;ref(Nation/C_Resource.jpg,nolink,25x25,Resource);35&amp;ref(Nation/C_Command.jpg,nolink,25x25,Commander Point);1|&amp;ref(Nation/R_Fort.jpg,nolink,25x25,Land Fortress);||&amp;ref(Nation/Squad.jpg,nolink,25x25,Squad);2&amp;ref(Nation/LivingLead.jpg,nolink,25x25,Leadership);60|14&amp;ref(Nation/Forest-Survival.jpg,nolink,25x25,Forest Survival);|
|~|&gt;|&gt;|&gt;|&gt;|&gt;|BGCOLOR(#F5F5F5):標準的な指揮官。負傷すると特攻する点に注意が必要|
</v>
      </c>
    </row>
    <row r="952" spans="1:36" x14ac:dyDescent="0.15">
      <c r="A952" t="str">
        <f t="shared" si="31"/>
        <v>-</v>
      </c>
      <c r="B952" t="s">
        <v>2954</v>
      </c>
      <c r="C952" t="s">
        <v>10708</v>
      </c>
      <c r="D952" t="s">
        <v>3119</v>
      </c>
      <c r="E952" t="s">
        <v>10712</v>
      </c>
      <c r="F952">
        <v>120</v>
      </c>
      <c r="G952">
        <v>3</v>
      </c>
      <c r="H952">
        <v>2</v>
      </c>
      <c r="I952" t="s">
        <v>4940</v>
      </c>
      <c r="J952" t="s">
        <v>9899</v>
      </c>
      <c r="K952" t="s">
        <v>9899</v>
      </c>
      <c r="L952" t="s">
        <v>3135</v>
      </c>
      <c r="M952" t="s">
        <v>9899</v>
      </c>
      <c r="N952" t="s">
        <v>6156</v>
      </c>
      <c r="O952" s="24">
        <v>2</v>
      </c>
      <c r="P952" s="21">
        <v>40</v>
      </c>
      <c r="Q952" s="21">
        <v>5</v>
      </c>
      <c r="R952" s="29">
        <v>0</v>
      </c>
      <c r="S952" s="24">
        <v>1</v>
      </c>
      <c r="Z952" s="33">
        <v>22</v>
      </c>
      <c r="AA952" s="21">
        <v>40</v>
      </c>
      <c r="AE952" s="21" t="s">
        <v>7286</v>
      </c>
      <c r="AJ952" s="26" t="str">
        <f t="shared" si="32"/>
        <v xml:space="preserve">|BGCOLOR(#F5F5F5):Centauride Hierophantide|聖職者&amp;ref(Nation/Sacred.jpg,nolink,25x25,Sacred);|&amp;ref(Nation/C_Gold.jpg,nolink,25x25,Gold);120&amp;ref(Nation/C_Resource.jpg,nolink,25x25,Resource);3&amp;ref(Nation/C_Command.jpg,nolink,25x25,Commander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|~|&gt;|&gt;|&gt;|&gt;|&gt;|BGCOLOR(#F5F5F5):レベル1の聖職者。水か緑の魔法技能も持ち指揮も可能|
</v>
      </c>
    </row>
    <row r="953" spans="1:36" x14ac:dyDescent="0.15">
      <c r="A953" t="str">
        <f t="shared" si="31"/>
        <v>-</v>
      </c>
      <c r="B953" t="s">
        <v>2954</v>
      </c>
      <c r="C953" t="s">
        <v>10708</v>
      </c>
      <c r="D953" t="s">
        <v>3119</v>
      </c>
      <c r="E953" t="s">
        <v>10713</v>
      </c>
      <c r="F953">
        <v>120</v>
      </c>
      <c r="G953">
        <v>4</v>
      </c>
      <c r="H953">
        <v>2</v>
      </c>
      <c r="I953" t="s">
        <v>4940</v>
      </c>
      <c r="J953" t="s">
        <v>9899</v>
      </c>
      <c r="K953" t="s">
        <v>9899</v>
      </c>
      <c r="L953" t="s">
        <v>3135</v>
      </c>
      <c r="M953" t="s">
        <v>9899</v>
      </c>
      <c r="N953" t="s">
        <v>6159</v>
      </c>
      <c r="O953" s="24">
        <v>2</v>
      </c>
      <c r="P953" s="21">
        <v>40</v>
      </c>
      <c r="Q953" s="21">
        <v>5</v>
      </c>
      <c r="R953" s="29">
        <v>0</v>
      </c>
      <c r="S953" s="24">
        <v>1</v>
      </c>
      <c r="Z953" s="33">
        <v>22</v>
      </c>
      <c r="AA953" s="21">
        <v>40</v>
      </c>
      <c r="AE953" s="21" t="s">
        <v>7286</v>
      </c>
      <c r="AJ953" s="26" t="str">
        <f t="shared" si="32"/>
        <v xml:space="preserve">|BGCOLOR(#F5F5F5):Centaur Hierophant|聖職者&amp;ref(Nation/Sacred.jpg,nolink,25x25,Sacred);|&amp;ref(Nation/C_Gold.jpg,nolink,25x25,Gold);120&amp;ref(Nation/C_Resource.jpg,nolink,25x25,Resource);4&amp;ref(Nation/C_Command.jpg,nolink,25x25,Commander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Leadership);5&amp;ref(Item/Inspirational.jpg,nolink,25x25,Inspirational (+1));|22&amp;ref(Nation/Stealthy.jpg,nolink,25x25,Stealthy (40));&amp;ref(Nation/Forest-Survival.jpg,nolink,25x25,Forest Survival);|
|~|&gt;|&gt;|&gt;|&gt;|&gt;|BGCOLOR(#F5F5F5):レベル1の聖職者。地か緑の魔法技能も持ち指揮も可能|
</v>
      </c>
    </row>
    <row r="954" spans="1:36" x14ac:dyDescent="0.15">
      <c r="A954" t="str">
        <f t="shared" si="31"/>
        <v>-</v>
      </c>
      <c r="B954" t="s">
        <v>2954</v>
      </c>
      <c r="C954" t="s">
        <v>10708</v>
      </c>
      <c r="D954" t="s">
        <v>3119</v>
      </c>
      <c r="E954" t="s">
        <v>10714</v>
      </c>
      <c r="F954">
        <v>220</v>
      </c>
      <c r="G954">
        <v>1</v>
      </c>
      <c r="H954">
        <v>2</v>
      </c>
      <c r="I954" t="s">
        <v>4325</v>
      </c>
      <c r="J954" t="s">
        <v>9899</v>
      </c>
      <c r="K954" t="s">
        <v>9899</v>
      </c>
      <c r="L954" t="s">
        <v>3135</v>
      </c>
      <c r="M954" t="s">
        <v>9899</v>
      </c>
      <c r="N954" t="s">
        <v>10734</v>
      </c>
      <c r="O954" s="24">
        <v>2</v>
      </c>
      <c r="P954" s="21">
        <v>40</v>
      </c>
      <c r="Q954" s="21">
        <v>10</v>
      </c>
      <c r="R954" s="29">
        <v>0</v>
      </c>
      <c r="U954" s="29">
        <v>1</v>
      </c>
      <c r="Z954" s="33">
        <v>18</v>
      </c>
      <c r="AA954" s="21">
        <v>65</v>
      </c>
      <c r="AE954" s="21" t="s">
        <v>7286</v>
      </c>
      <c r="AJ954" s="26" t="str">
        <f t="shared" si="32"/>
        <v xml:space="preserve">|BGCOLOR(#F5F5F5):Dryad|聖職者&amp;ref(Nation/Sacred.jpg,nolink,25x25,Sacred);|&amp;ref(Nation/C_Gold.jpg,nolink,25x25,Gold);220&amp;ref(Nation/C_Resource.jpg,nolink,25x25,Resource);1&amp;ref(Nation/C_Command.jpg,nolink,25x25,Commander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Leadership);10&amp;ref(Item/Beastmaster.jpg,nolink,25x25,Beastmaster (+1));|18&amp;ref(Nation/Stealthy.jpg,nolink,25x25,Stealthy (65));&amp;ref(Nation/Forest-Survival.jpg,nolink,25x25,Forest Survival);|
|~|&gt;|&gt;|&gt;|&gt;|&gt;|BGCOLOR(#F5F5F5):レベル2の聖職者。緑などの魔法技能も持ち奇襲部隊の指揮も可能|
</v>
      </c>
    </row>
    <row r="955" spans="1:36" x14ac:dyDescent="0.15">
      <c r="A955" t="str">
        <f t="shared" si="31"/>
        <v>-</v>
      </c>
      <c r="B955" t="s">
        <v>2954</v>
      </c>
      <c r="C955" t="s">
        <v>10708</v>
      </c>
      <c r="D955" t="s">
        <v>3119</v>
      </c>
      <c r="E955" t="s">
        <v>10715</v>
      </c>
      <c r="F955">
        <v>305</v>
      </c>
      <c r="G955">
        <v>1</v>
      </c>
      <c r="H955">
        <v>4</v>
      </c>
      <c r="I955" t="s">
        <v>4325</v>
      </c>
      <c r="J955" t="s">
        <v>9899</v>
      </c>
      <c r="L955" t="s">
        <v>3138</v>
      </c>
      <c r="N955" t="s">
        <v>10741</v>
      </c>
      <c r="O955" s="24">
        <v>3</v>
      </c>
      <c r="P955" s="21">
        <v>80</v>
      </c>
      <c r="Q955" s="21" t="s">
        <v>10735</v>
      </c>
      <c r="R955" s="29" t="s">
        <v>10736</v>
      </c>
      <c r="U955" s="29">
        <v>2</v>
      </c>
      <c r="Z955" s="33">
        <v>18</v>
      </c>
      <c r="AA955" s="21">
        <v>40</v>
      </c>
      <c r="AE955" s="21" t="s">
        <v>7286</v>
      </c>
      <c r="AJ955" s="26" t="str">
        <f t="shared" si="32"/>
        <v xml:space="preserve">|BGCOLOR(#F5F5F5):Pan|魔術師|&amp;ref(Nation/C_Gold.jpg,nolink,25x25,Gold);305&amp;ref(Nation/C_Resource.jpg,nolink,25x25,Resource);1&amp;ref(Nation/C_Command.jpg,nolink,25x25,Commander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Leadership);30+&amp;ref(Nation/UndeadLead.jpg,nolink,25x25,Undead Leadership);0+&amp;ref(Item/Beastmaster.jpg,nolink,25x25,Beastmaster (+2));|18&amp;ref(Nation/Stealthy.jpg,nolink,25x25,Stealthy (40));&amp;ref(Nation/Forest-Survival.jpg,nolink,25x25,Forest Survival);|
|~|&gt;|&gt;|&gt;|&gt;|&gt;|BGCOLOR(#F5F5F5):緑、地などの魔法技能を持つ。高い魔力を備えるが雇用条件は緩い|
</v>
      </c>
    </row>
    <row r="956" spans="1:36" x14ac:dyDescent="0.15">
      <c r="A956" t="str">
        <f t="shared" si="31"/>
        <v>MA Pangaea 指揮官 E</v>
      </c>
      <c r="B956" t="s">
        <v>2954</v>
      </c>
      <c r="C956" t="s">
        <v>10708</v>
      </c>
      <c r="D956" t="s">
        <v>3119</v>
      </c>
      <c r="E956" t="s">
        <v>10737</v>
      </c>
      <c r="F956">
        <v>255</v>
      </c>
      <c r="G956">
        <v>1</v>
      </c>
      <c r="H956">
        <v>4</v>
      </c>
      <c r="I956" t="s">
        <v>10738</v>
      </c>
      <c r="J956" t="s">
        <v>10739</v>
      </c>
      <c r="L956" t="s">
        <v>10740</v>
      </c>
      <c r="N956" t="s">
        <v>10742</v>
      </c>
      <c r="O956" s="24">
        <v>3</v>
      </c>
      <c r="P956" s="20">
        <v>80</v>
      </c>
      <c r="Q956" s="21" t="s">
        <v>10743</v>
      </c>
      <c r="R956" s="29" t="s">
        <v>10744</v>
      </c>
      <c r="U956" s="29">
        <v>1</v>
      </c>
      <c r="Z956" s="33" t="s">
        <v>10745</v>
      </c>
      <c r="AA956" s="20">
        <v>40</v>
      </c>
      <c r="AE956" s="20" t="s">
        <v>10732</v>
      </c>
      <c r="AJ956" s="26" t="str">
        <f t="shared" si="32"/>
        <v xml:space="preserve">|BGCOLOR(#F5F5F5):Pandemoniac|魔術師|&amp;ref(Nation/C_Gold.jpg,nolink,25x25,Gold);255&amp;ref(Nation/C_Resource.jpg,nolink,25x25,Resource);1&amp;ref(Nation/C_Command.jpg,nolink,25x25,Commander Point);4|&amp;ref(Nation/R_Capital.jpg,nolink,25x25,National Capital);|&amp;ref(Spell/P_Research.jpg,nolink,25x25,Lab Needed);|&amp;ref(Nation/Squad.jpg,nolink,25x25,Squad);3&amp;ref(Nation/LivingLead.jpg,nolink,25x25,Leadership);80&amp;ref(Nation/MagicLead.jpg,nolink,25x25,Magic Leadership);25+&amp;ref(Nation/UndeadLead.jpg,nolink,25x25,Undead Leadership);10+&amp;ref(Item/Beastmaster.jpg,nolink,25x25,Beastmaster (+1));|18&amp;ref(Nation/Stealthy.jpg,nolink,25x25,Stealthy (40));&amp;ref(Nation/Forest-Survival.jpg,nolink,25x25,Forest Survival);|
|~|&gt;|&gt;|&gt;|&gt;|&gt;|BGCOLOR(#F5F5F5):緑、血などの魔法技能を持つ。数は出せないが有用|
</v>
      </c>
    </row>
    <row r="957" spans="1:36" x14ac:dyDescent="0.15">
      <c r="A957" t="str">
        <f t="shared" si="31"/>
        <v>MA Pangaea 兵士 S</v>
      </c>
      <c r="B957" t="s">
        <v>2954</v>
      </c>
      <c r="C957" t="s">
        <v>10708</v>
      </c>
      <c r="D957" t="s">
        <v>3153</v>
      </c>
      <c r="E957" t="s">
        <v>10716</v>
      </c>
      <c r="F957">
        <v>7</v>
      </c>
      <c r="G957">
        <v>1</v>
      </c>
      <c r="H957">
        <v>3</v>
      </c>
      <c r="I957" t="s">
        <v>4940</v>
      </c>
      <c r="L957" t="s">
        <v>3167</v>
      </c>
      <c r="N957" t="s">
        <v>6172</v>
      </c>
      <c r="P957" s="21">
        <v>1</v>
      </c>
      <c r="Z957" s="33">
        <v>32</v>
      </c>
      <c r="AA957" s="21">
        <v>40</v>
      </c>
      <c r="AB957" s="21" t="s">
        <v>7286</v>
      </c>
      <c r="AE957" s="21" t="s">
        <v>7286</v>
      </c>
      <c r="AJ957" s="26" t="str">
        <f t="shared" si="32"/>
        <v xml:space="preserve">|BGCOLOR(#F5F5F5):Harpy|飛行兵|&amp;ref(Nation/C_Gold.jpg,nolink,25x25,Gold);7&amp;ref(Nation/C_Resource.jpg,nolink,25x25,Resource);1&amp;ref(Nation/C_Recruitment.jpg,nolink,25x25,Recruitment Point);3|&amp;ref(Nation/R_Fort.jpg,nolink,25x25,Land Fortress);&amp;ref(Nation/R_Forest.jpg,nolink,25x25,Any Forest);||&amp;ref(Nation/LivingLead.jpg,nolink,25x25,Living);|32&amp;ref(Nation/Stealthy.jpg,nolink,25x25,Stealthy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v>
      </c>
    </row>
    <row r="958" spans="1:36" x14ac:dyDescent="0.15">
      <c r="A958" t="str">
        <f t="shared" si="31"/>
        <v>-</v>
      </c>
      <c r="B958" t="s">
        <v>2954</v>
      </c>
      <c r="C958" t="s">
        <v>10708</v>
      </c>
      <c r="D958" t="s">
        <v>3153</v>
      </c>
      <c r="E958" t="s">
        <v>10717</v>
      </c>
      <c r="F958">
        <v>9</v>
      </c>
      <c r="G958">
        <v>3</v>
      </c>
      <c r="H958">
        <v>6</v>
      </c>
      <c r="I958" t="s">
        <v>4940</v>
      </c>
      <c r="L958" t="s">
        <v>3158</v>
      </c>
      <c r="N958" t="s">
        <v>6174</v>
      </c>
      <c r="P958" s="21">
        <v>1</v>
      </c>
      <c r="X958">
        <v>1</v>
      </c>
      <c r="Z958" s="33">
        <v>16</v>
      </c>
      <c r="AA958" s="21">
        <v>60</v>
      </c>
      <c r="AE958" s="21" t="s">
        <v>7286</v>
      </c>
      <c r="AJ958" s="26" t="str">
        <f t="shared" si="32"/>
        <v xml:space="preserve">|BGCOLOR(#F5F5F5):Satyr Sneak|歩兵|&amp;ref(Nation/C_Gold.jpg,nolink,25x25,Gold);9&amp;ref(Nation/C_Resource.jpg,nolink,25x25,Resource);3&amp;ref(Nation/C_Recruitment.jpg,nolink,25x25,Recruitment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v>
      </c>
    </row>
    <row r="959" spans="1:36" x14ac:dyDescent="0.15">
      <c r="A959" t="str">
        <f t="shared" ref="A959:A1022" si="33">IF(D959&lt;&gt;D958,B959&amp;" "&amp;C959&amp;" "&amp;D959&amp;" S",IF(D959&lt;&gt;D960,B959&amp;" "&amp;C959&amp;" "&amp;D959&amp;" E","-"))</f>
        <v>-</v>
      </c>
      <c r="B959" t="s">
        <v>2954</v>
      </c>
      <c r="C959" t="s">
        <v>10708</v>
      </c>
      <c r="D959" t="s">
        <v>3153</v>
      </c>
      <c r="E959" t="s">
        <v>10718</v>
      </c>
      <c r="F959">
        <v>9</v>
      </c>
      <c r="G959">
        <v>4</v>
      </c>
      <c r="H959">
        <v>6</v>
      </c>
      <c r="I959" t="s">
        <v>4940</v>
      </c>
      <c r="L959" t="s">
        <v>3158</v>
      </c>
      <c r="N959" t="s">
        <v>6176</v>
      </c>
      <c r="P959" s="21">
        <v>1</v>
      </c>
      <c r="X959">
        <v>1</v>
      </c>
      <c r="Z959" s="33">
        <v>16</v>
      </c>
      <c r="AA959" s="21">
        <v>40</v>
      </c>
      <c r="AE959" s="21" t="s">
        <v>7286</v>
      </c>
      <c r="AJ959" s="26" t="str">
        <f t="shared" si="32"/>
        <v xml:space="preserve">|BGCOLOR(#F5F5F5):Satyr|歩兵|&amp;ref(Nation/C_Gold.jpg,nolink,25x25,Gold);9&amp;ref(Nation/C_Resource.jpg,nolink,25x25,Resource);4&amp;ref(Nation/C_Recruitment.jpg,nolink,25x25,Recruitment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v>
      </c>
    </row>
    <row r="960" spans="1:36" x14ac:dyDescent="0.15">
      <c r="A960" t="str">
        <f t="shared" si="33"/>
        <v>-</v>
      </c>
      <c r="B960" t="s">
        <v>2954</v>
      </c>
      <c r="C960" t="s">
        <v>10708</v>
      </c>
      <c r="D960" t="s">
        <v>3153</v>
      </c>
      <c r="E960" t="s">
        <v>10746</v>
      </c>
      <c r="F960">
        <v>9</v>
      </c>
      <c r="G960">
        <v>4</v>
      </c>
      <c r="H960">
        <v>6</v>
      </c>
      <c r="I960" t="s">
        <v>10747</v>
      </c>
      <c r="L960" t="s">
        <v>10748</v>
      </c>
      <c r="N960" t="s">
        <v>10749</v>
      </c>
      <c r="P960" s="20">
        <v>1</v>
      </c>
      <c r="X960">
        <v>1</v>
      </c>
      <c r="Z960" s="33" t="s">
        <v>10727</v>
      </c>
      <c r="AA960" s="20">
        <v>40</v>
      </c>
      <c r="AE960" s="20" t="s">
        <v>10732</v>
      </c>
      <c r="AJ960" s="26" t="str">
        <f t="shared" si="32"/>
        <v xml:space="preserve">|BGCOLOR(#F5F5F5):Satry|歩兵|&amp;ref(Nation/C_Gold.jpg,nolink,25x25,Gold);9&amp;ref(Nation/C_Resource.jpg,nolink,25x25,Resource);4&amp;ref(Nation/C_Recruitment.jpg,nolink,25x25,Recruitment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|~|&gt;|&gt;|&gt;|&gt;|&gt;|BGCOLOR(#F5F5F5):槍と小盾を持つ軽歩兵。射撃に少し強い|
</v>
      </c>
    </row>
    <row r="961" spans="1:36" x14ac:dyDescent="0.15">
      <c r="A961" t="str">
        <f t="shared" si="33"/>
        <v>-</v>
      </c>
      <c r="B961" t="s">
        <v>2954</v>
      </c>
      <c r="C961" t="s">
        <v>10708</v>
      </c>
      <c r="D961" t="s">
        <v>3153</v>
      </c>
      <c r="E961" t="s">
        <v>10750</v>
      </c>
      <c r="F961">
        <v>14</v>
      </c>
      <c r="G961">
        <v>24</v>
      </c>
      <c r="H961">
        <v>24</v>
      </c>
      <c r="I961" t="s">
        <v>4325</v>
      </c>
      <c r="L961" t="s">
        <v>3158</v>
      </c>
      <c r="N961" t="s">
        <v>10751</v>
      </c>
      <c r="P961" s="21">
        <v>1</v>
      </c>
      <c r="Z961" s="33" t="s">
        <v>10733</v>
      </c>
      <c r="AE961" s="21" t="s">
        <v>7286</v>
      </c>
      <c r="AJ961" s="26" t="str">
        <f t="shared" si="32"/>
        <v xml:space="preserve">|BGCOLOR(#F5F5F5):Satyr Hoplite|歩兵|&amp;ref(Nation/C_Gold.jpg,nolink,25x25,Gold);14&amp;ref(Nation/C_Resource.jpg,nolink,25x25,Resource);24&amp;ref(Nation/C_Recruitment.jpg,nolink,25x25,Recruitment Point);24|&amp;ref(Nation/R_Fort.jpg,nolink,25x25,Land Fortress);||&amp;ref(Nation/LivingLead.jpg,nolink,25x25,Living);|14&amp;ref(Nation/Forest-Survival.jpg,nolink,25x25,Forest Survival);|
|~|&gt;|&gt;|&gt;|&gt;|&gt;|BGCOLOR(#F5F5F5):槍と盾を持つ重歩兵。他のSatyrと違い統制され密な隊列まで組む|
</v>
      </c>
    </row>
    <row r="962" spans="1:36" x14ac:dyDescent="0.15">
      <c r="A962" t="str">
        <f t="shared" si="33"/>
        <v>-</v>
      </c>
      <c r="B962" t="s">
        <v>2954</v>
      </c>
      <c r="C962" t="s">
        <v>10708</v>
      </c>
      <c r="D962" t="s">
        <v>3153</v>
      </c>
      <c r="E962" t="s">
        <v>10719</v>
      </c>
      <c r="F962">
        <v>16</v>
      </c>
      <c r="G962">
        <v>3</v>
      </c>
      <c r="H962">
        <v>14</v>
      </c>
      <c r="I962" t="s">
        <v>4325</v>
      </c>
      <c r="L962" t="s">
        <v>3158</v>
      </c>
      <c r="N962" t="s">
        <v>6182</v>
      </c>
      <c r="P962" s="21">
        <v>1</v>
      </c>
      <c r="X962">
        <v>1</v>
      </c>
      <c r="Z962" s="33">
        <v>16</v>
      </c>
      <c r="AA962" s="21">
        <v>40</v>
      </c>
      <c r="AE962" s="21" t="s">
        <v>7286</v>
      </c>
      <c r="AJ962" s="26" t="str">
        <f t="shared" si="32"/>
        <v xml:space="preserve">|BGCOLOR(#F5F5F5):Reveler|歩兵|&amp;ref(Nation/C_Gold.jpg,nolink,25x25,Gold);16&amp;ref(Nation/C_Resource.jpg,nolink,25x25,Resource);3&amp;ref(Nation/C_Recruitment.jpg,nolink,25x25,Recruitment Point);14|&amp;ref(Nation/R_Fort.jpg,nolink,25x25,Land Fortress);||&amp;ref(Nation/LivingLead.jpg,nolink,25x25,Living);&amp;ref(Nation/Undisciplined.jpg,nolink,25x25,Undisciplined);|16&amp;ref(Nation/Stealthy.jpg,nolink,25x25,Stealthy (40));&amp;ref(Nation/Forest-Survival.jpg,nolink,25x25,Forest Survival);|
|~|&gt;|&gt;|&gt;|&gt;|&gt;|BGCOLOR(#F5F5F5):槍を持つ軽装狂戦士。統制不能だが戦闘力は侮り難い|
</v>
      </c>
    </row>
    <row r="963" spans="1:36" x14ac:dyDescent="0.15">
      <c r="A963" t="str">
        <f t="shared" si="33"/>
        <v>-</v>
      </c>
      <c r="B963" t="s">
        <v>2954</v>
      </c>
      <c r="C963" t="s">
        <v>10708</v>
      </c>
      <c r="D963" t="s">
        <v>3153</v>
      </c>
      <c r="E963" t="s">
        <v>10720</v>
      </c>
      <c r="F963">
        <v>40</v>
      </c>
      <c r="G963">
        <v>8</v>
      </c>
      <c r="H963">
        <v>6</v>
      </c>
      <c r="I963" t="s">
        <v>4940</v>
      </c>
      <c r="L963" t="s">
        <v>3158</v>
      </c>
      <c r="N963" t="s">
        <v>6184</v>
      </c>
      <c r="P963" s="21">
        <v>1</v>
      </c>
      <c r="X963">
        <v>1</v>
      </c>
      <c r="Z963" s="33">
        <v>16</v>
      </c>
      <c r="AE963" s="21" t="s">
        <v>7286</v>
      </c>
      <c r="AJ963" s="26" t="str">
        <f t="shared" si="32"/>
        <v xml:space="preserve">|BGCOLOR(#F5F5F5):Minotaur|歩兵|&amp;ref(Nation/C_Gold.jpg,nolink,25x25,Gold);40&amp;ref(Nation/C_Resource.jpg,nolink,25x25,Resource);8&amp;ref(Nation/C_Recruitment.jpg,nolink,25x25,Recruitment Point);6|&amp;ref(Nation/R_Fort.jpg,nolink,25x25,Land Fortress);&amp;ref(Nation/R_Forest.jpg,nolink,25x25,Any Forest);||&amp;ref(Nation/LivingLead.jpg,nolink,25x25,Living);&amp;ref(Nation/Undisciplined.jpg,nolink,25x25,Undisciplined);|16&amp;ref(Nation/Forest-Survival.jpg,nolink,25x25,Forest Survival);|
|~|&gt;|&gt;|&gt;|&gt;|&gt;|BGCOLOR(#F5F5F5):戦斧を持つ軽装狂戦士。人間大以下の敵には蹂躙を仕掛ける|
</v>
      </c>
    </row>
    <row r="964" spans="1:36" x14ac:dyDescent="0.15">
      <c r="A964" t="str">
        <f t="shared" si="33"/>
        <v>-</v>
      </c>
      <c r="B964" t="s">
        <v>2954</v>
      </c>
      <c r="C964" t="s">
        <v>10708</v>
      </c>
      <c r="D964" t="s">
        <v>3153</v>
      </c>
      <c r="E964" t="s">
        <v>10752</v>
      </c>
      <c r="F964">
        <v>50</v>
      </c>
      <c r="G964">
        <v>28</v>
      </c>
      <c r="H964">
        <v>18</v>
      </c>
      <c r="I964" t="s">
        <v>4325</v>
      </c>
      <c r="L964" t="s">
        <v>3158</v>
      </c>
      <c r="N964" t="s">
        <v>10753</v>
      </c>
      <c r="P964" s="21">
        <v>1</v>
      </c>
      <c r="Z964" s="33">
        <v>16</v>
      </c>
      <c r="AE964" s="21" t="s">
        <v>7286</v>
      </c>
      <c r="AJ964" s="26" t="str">
        <f t="shared" ref="AJ964:AJ1027" si="34">CONCATENATE("|BGCOLOR(#F5F5F5):",E964,"|",L964,IF(M964&lt;&gt;"","&amp;ref(Nation/Sacred.jpg,nolink,25x25,Sacred);",""),"|&amp;ref(Nation/C_Gold.jpg,nolink,25x25,Gold);",F964,"&amp;ref(Nation/C_Resource.jpg,nolink,25x25,Resource);",G964,IF(D964="兵士","&amp;ref(Nation/C_Recruitment.jpg,nolink,25x25,Recruitment Point);","&amp;ref(Nation/C_Command.jpg,nolink,25x25,Commander Point);"),H964,"|",SUBSTITUTE(SUBSTITUTE(SUBSTITUTE(SUBSTITUTE(SUBSTITUTE(SUBSTITUTE(SUBSTITUTE(SUBSTITUTE(SUBSTITUTE(SUBSTITUTE(SUBSTITUTE(SUBSTITUTE(SUBSTITUTE(SUBSTITUTE(SUBSTITUTE(SUBSTITUTE(SUBSTITUTE(SUBSTITUTE(SUBSTITUTE(SUBSTITUTE(SUBSTITUTE(SUBSTITUTE(SUBSTITUTE(SUBSTITUTE(SUBSTITUTE(I964,"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(Free));"),"格","&amp;ref(Nation/Promotion.jpg,nolink,25x25,Promotion);"),"|",IF(J964&lt;&gt;"","&amp;ref(Spell/P_Research.jpg,nolink,25x25,Lab Needed);",""),IF(K964&lt;&gt;"","&amp;ref(Spell/P_Holy.jpg,nolink,25x25,Temple Needed);",""),IF(D964="指揮官",CONCATENATE("|",IF(O964&lt;&gt;0,"&amp;ref(Nation/Squad.jpg,nolink,25x25,Squad);"&amp;O964,""),IF(P964&lt;&gt;0,"&amp;ref(Nation/LivingLead.jpg,nolink,25x25,Leadership);"&amp;P964,""),IF(Q964&lt;&gt;0,"&amp;ref(Nation/MagicLead.jpg,nolink,25x25,Magic Leadership);"&amp;Q964,""),IF(R964&lt;&gt;0,"&amp;ref(Nation/UndeadLead.jpg,nolink,25x25,Undead Leadership);"&amp;R964,""),IF(S964&lt;&gt;"",IF(S964&gt;0,"&amp;ref(Item/Inspirational.jpg,nolink,25x25,Inspirational (+"&amp;S964&amp;"));","&amp;ref(Item/Uninspirational.jpg,nolink,25x25,Inspirational ("&amp;S964&amp;"));"),""),IF(T964&lt;&gt;"","&amp;ref(Item/Taskmaster.jpg,nolink,25x25,Taskmaster (+"&amp;T964&amp;"));",""),IF(U964&lt;&gt;"","&amp;ref(Item/Beastmaster.jpg,nolink,25x25,Beastmaster (+"&amp;U964&amp;"));","")),CONCATENATE("|",IF(P964&lt;&gt;0,"&amp;ref(Nation/LivingLead.jpg,nolink,25x25,Living);",""),IF(Q964&lt;&gt;0,"&amp;ref(Nation/MagicLead.jpg,nolink,25x25,Magic Being);",""),IF(R964&lt;&gt;0,"&amp;ref(Nation/UndeadLead.jpg,nolink,25x25,Undead/Demon);",""),IF(V964&lt;&gt;"","&amp;ref(Nation/Slave.jpg,nolink,25x25,Slave);",""),IF(W964&lt;&gt;"","&amp;ref(Nation/Animal.jpg,nolink,25x25,Animal);",""),IF(X964&lt;&gt;"","&amp;ref(Nation/Undisciplined.jpg,nolink,25x25,Undisciplined);",""),IF(Y964&lt;&gt;"","&amp;ref(Nation/Enlarged.jpg,nolink,25x25,Size "&amp;Y964&amp;" or larger commander are needed);",""))),"|",Z964,IF(AA964&lt;&gt;"","&amp;ref(Nation/Stealthy.jpg,nolink,25x25,Stealthy ("&amp;AA964&amp;"));",""),IF(COUNTIF(AB964,"*f*"),"&amp;ref(Nation/Flying.jpg,nolink,25x25,Flying);",""),IF(COUNTIF(AB964,"*l*"),"&amp;ref(Nation/Floating.jpg,nolink,25x25,Floating);",""),IF(AC964="s","&amp;ref(Nation/Storm-Immunity.jpg,nolink,25x25,Storm Immunity);",""),IF(AD964="p","&amp;ref(Nation/Poor-Amphibian.jpg,nolink,25x25,Poor Amphibian);",""),IF(AD964="f","&amp;ref(Nation/Amphibian.jpg,nolink,25x25,Amphibian);",""),IF(AD964="a","&amp;ref(Nation/Aquatic.jpg,nolink,25x25,Aquatic);",""),IF(COUNTIF(AE964,"*f*"),"&amp;ref(Nation/Forest-Survival.jpg,nolink,25x25,Forest Survival);",""),IF(COUNTIF(AE964,"*m*"),"&amp;ref(Nation/Mountain-Survival.jpg,nolink,25x25,Mountain Survival);",""),IF(COUNTIF(AE964,"*s*"),"&amp;ref(Nation/Swamp-Survival.jpg,nolink,25x25,Swamp Survival);",""),IF(COUNTIF(AE964,"*w*"),"&amp;ref(Nation/Wasteland-Survival.jpg,nolink,25x25,Wasteland Survival);",""),IF(AF964="s","&amp;ref(Nation/Snow-Move.jpg,nolink,25x25,Snow Move);",""),IF(AG964="s","&amp;ref(Nation/Swimming.jpg,nolink,25x25,Swimming);",""),IF(AH964&lt;&gt;"","&amp;ref(Nation/Sailing.jpg,nolink,25x25,Sailing (size points "&amp;VALUE(MID(AH964,2,3))&amp;", max size "&amp;LEFT(AH964,1)&amp;"));",""),IF(AI964&lt;&gt;"","&amp;ref(Nation/Gift-of-Water-Breathing.jpg,nolink,25x25,Gift of Water Breathing ("&amp;AI964&amp;" size points));",""),"|",CHAR(10),IF(D964="指揮官","|~|&gt;|&gt;|&gt;|&gt;|&gt;|BGCOLOR(#F5F5F5):","|~|&gt;|&gt;|&gt;|&gt;|&gt;|BGCOLOR(#F5F5F5):"),N964,"|",CHAR(10))</f>
        <v xml:space="preserve">|BGCOLOR(#F5F5F5):War Minotaur|歩兵|&amp;ref(Nation/C_Gold.jpg,nolink,25x25,Gold);50&amp;ref(Nation/C_Resource.jpg,nolink,25x25,Resource);28&amp;ref(Nation/C_Recruitment.jpg,nolink,25x25,Recruitment Point);18|&amp;ref(Nation/R_Fort.jpg,nolink,25x25,Land Fortress);||&amp;ref(Nation/LivingLead.jpg,nolink,25x25,Living);|16&amp;ref(Nation/Forest-Survival.jpg,nolink,25x25,Forest Survival);|
|~|&gt;|&gt;|&gt;|&gt;|&gt;|BGCOLOR(#F5F5F5):戦斧を持つ狂戦士。こちらは命令を聞く|
</v>
      </c>
    </row>
    <row r="965" spans="1:36" x14ac:dyDescent="0.15">
      <c r="A965" t="str">
        <f t="shared" si="33"/>
        <v>-</v>
      </c>
      <c r="B965" t="s">
        <v>2954</v>
      </c>
      <c r="C965" t="s">
        <v>10708</v>
      </c>
      <c r="D965" t="s">
        <v>3153</v>
      </c>
      <c r="E965" t="s">
        <v>10721</v>
      </c>
      <c r="F965">
        <v>25</v>
      </c>
      <c r="G965">
        <v>3</v>
      </c>
      <c r="H965">
        <v>12</v>
      </c>
      <c r="I965" t="s">
        <v>4940</v>
      </c>
      <c r="L965" t="s">
        <v>3155</v>
      </c>
      <c r="N965" t="s">
        <v>6188</v>
      </c>
      <c r="P965" s="21">
        <v>1</v>
      </c>
      <c r="Z965" s="33">
        <v>20</v>
      </c>
      <c r="AA965" s="21">
        <v>40</v>
      </c>
      <c r="AE965" s="21" t="s">
        <v>7286</v>
      </c>
      <c r="AJ965" s="26" t="str">
        <f t="shared" si="34"/>
        <v xml:space="preserve">|BGCOLOR(#F5F5F5):Centauride|射手|&amp;ref(Nation/C_Gold.jpg,nolink,25x25,Gold);25&amp;ref(Nation/C_Resource.jpg,nolink,25x25,Resource);3&amp;ref(Nation/C_Recruitment.jpg,nolink,25x25,Recruitment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|~|&gt;|&gt;|&gt;|&gt;|&gt;|BGCOLOR(#F5F5F5):極めて高い精度を持つ弓兵。力も人間より強い|
</v>
      </c>
    </row>
    <row r="966" spans="1:36" x14ac:dyDescent="0.15">
      <c r="A966" t="str">
        <f t="shared" si="33"/>
        <v>-</v>
      </c>
      <c r="B966" t="s">
        <v>2954</v>
      </c>
      <c r="C966" t="s">
        <v>10708</v>
      </c>
      <c r="D966" t="s">
        <v>3153</v>
      </c>
      <c r="E966" t="s">
        <v>10722</v>
      </c>
      <c r="F966">
        <v>25</v>
      </c>
      <c r="G966">
        <v>4</v>
      </c>
      <c r="H966">
        <v>12</v>
      </c>
      <c r="I966" t="s">
        <v>4940</v>
      </c>
      <c r="L966" t="s">
        <v>3155</v>
      </c>
      <c r="N966" t="s">
        <v>6190</v>
      </c>
      <c r="P966" s="21">
        <v>1</v>
      </c>
      <c r="Z966" s="33">
        <v>20</v>
      </c>
      <c r="AA966" s="21">
        <v>40</v>
      </c>
      <c r="AE966" s="21" t="s">
        <v>7286</v>
      </c>
      <c r="AJ966" s="26" t="str">
        <f t="shared" si="34"/>
        <v xml:space="preserve">|BGCOLOR(#F5F5F5):Centaur|射手|&amp;ref(Nation/C_Gold.jpg,nolink,25x25,Gold);25&amp;ref(Nation/C_Resource.jpg,nolink,25x25,Resource);4&amp;ref(Nation/C_Recruitment.jpg,nolink,25x25,Recruitment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|~|&gt;|&gt;|&gt;|&gt;|&gt;|BGCOLOR(#F5F5F5):高い精度を持つ長弓兵。一発の威力や射程で勝る|
</v>
      </c>
    </row>
    <row r="967" spans="1:36" x14ac:dyDescent="0.15">
      <c r="A967" t="str">
        <f t="shared" si="33"/>
        <v>-</v>
      </c>
      <c r="B967" t="s">
        <v>2954</v>
      </c>
      <c r="C967" t="s">
        <v>10708</v>
      </c>
      <c r="D967" t="s">
        <v>3153</v>
      </c>
      <c r="E967" t="s">
        <v>10723</v>
      </c>
      <c r="F967">
        <v>30</v>
      </c>
      <c r="G967">
        <v>11</v>
      </c>
      <c r="H967">
        <v>17</v>
      </c>
      <c r="I967" t="s">
        <v>4325</v>
      </c>
      <c r="L967" t="s">
        <v>3158</v>
      </c>
      <c r="N967" t="s">
        <v>6192</v>
      </c>
      <c r="P967" s="21">
        <v>1</v>
      </c>
      <c r="Z967" s="33">
        <v>20</v>
      </c>
      <c r="AA967" s="21">
        <v>40</v>
      </c>
      <c r="AE967" s="21" t="s">
        <v>7286</v>
      </c>
      <c r="AJ967" s="26" t="str">
        <f t="shared" si="34"/>
        <v xml:space="preserve">|BGCOLOR(#F5F5F5):Centauride Warrior|歩兵|&amp;ref(Nation/C_Gold.jpg,nolink,25x25,Gold);30&amp;ref(Nation/C_Resource.jpg,nolink,25x25,Resource);11&amp;ref(Nation/C_Recruitment.jpg,nolink,25x25,Recruitment Point);17|&amp;ref(Nation/R_Fort.jpg,nolink,25x25,Land Fortress);||&amp;ref(Nation/LivingLead.jpg,nolink,25x25,Living);|20&amp;ref(Nation/Stealthy.jpg,nolink,25x25,Stealthy (40));&amp;ref(Nation/Forest-Survival.jpg,nolink,25x25,Forest Survival);|
|~|&gt;|&gt;|&gt;|&gt;|&gt;|BGCOLOR(#F5F5F5):槍、投槍、盾を持つ軽歩兵。馬の下半身を活かし騎兵の役目を果たす|
</v>
      </c>
    </row>
    <row r="968" spans="1:36" x14ac:dyDescent="0.15">
      <c r="A968" t="str">
        <f t="shared" si="33"/>
        <v>-</v>
      </c>
      <c r="B968" t="s">
        <v>2954</v>
      </c>
      <c r="C968" t="s">
        <v>10708</v>
      </c>
      <c r="D968" t="s">
        <v>3153</v>
      </c>
      <c r="E968" t="s">
        <v>10724</v>
      </c>
      <c r="F968">
        <v>35</v>
      </c>
      <c r="G968">
        <v>11</v>
      </c>
      <c r="H968">
        <v>21</v>
      </c>
      <c r="I968" t="s">
        <v>4325</v>
      </c>
      <c r="L968" t="s">
        <v>3158</v>
      </c>
      <c r="N968" t="s">
        <v>6194</v>
      </c>
      <c r="P968" s="21">
        <v>1</v>
      </c>
      <c r="Z968" s="33">
        <v>20</v>
      </c>
      <c r="AA968" s="21">
        <v>40</v>
      </c>
      <c r="AE968" s="21" t="s">
        <v>7286</v>
      </c>
      <c r="AJ968" s="26" t="str">
        <f t="shared" si="34"/>
        <v xml:space="preserve">|BGCOLOR(#F5F5F5):Centaur Warrior|歩兵|&amp;ref(Nation/C_Gold.jpg,nolink,25x25,Gold);35&amp;ref(Nation/C_Resource.jpg,nolink,25x25,Resource);11&amp;ref(Nation/C_Recruitment.jpg,nolink,25x25,Recruitment Point);21|&amp;ref(Nation/R_Fort.jpg,nolink,25x25,Land Fortress);||&amp;ref(Nation/LivingLead.jpg,nolink,25x25,Living);|20&amp;ref(Nation/Stealthy.jpg,nolink,25x25,Stealthy (40));&amp;ref(Nation/Forest-Survival.jpg,nolink,25x25,Forest Survival);|
|~|&gt;|&gt;|&gt;|&gt;|&gt;|BGCOLOR(#F5F5F5):軽突撃槍と盾を持つ軽装狂戦士。正面からの殴り合いでも強力|
</v>
      </c>
    </row>
    <row r="969" spans="1:36" x14ac:dyDescent="0.15">
      <c r="A969" t="str">
        <f t="shared" si="33"/>
        <v>-</v>
      </c>
      <c r="B969" t="s">
        <v>2954</v>
      </c>
      <c r="C969" t="s">
        <v>10708</v>
      </c>
      <c r="D969" t="s">
        <v>3153</v>
      </c>
      <c r="E969" t="s">
        <v>10754</v>
      </c>
      <c r="F969">
        <v>30</v>
      </c>
      <c r="G969">
        <v>28</v>
      </c>
      <c r="H969">
        <v>17</v>
      </c>
      <c r="I969" t="s">
        <v>10729</v>
      </c>
      <c r="L969" t="s">
        <v>10748</v>
      </c>
      <c r="N969" t="s">
        <v>10757</v>
      </c>
      <c r="P969" s="20">
        <v>1</v>
      </c>
      <c r="Z969" s="33" t="s">
        <v>10733</v>
      </c>
      <c r="AE969" s="20" t="s">
        <v>10732</v>
      </c>
      <c r="AJ969" s="26" t="str">
        <f t="shared" si="34"/>
        <v xml:space="preserve">|BGCOLOR(#F5F5F5):Centauride Cataphract|歩兵|&amp;ref(Nation/C_Gold.jpg,nolink,25x25,Gold);30&amp;ref(Nation/C_Resource.jpg,nolink,25x25,Resource);28&amp;ref(Nation/C_Recruitment.jpg,nolink,25x25,Recruitment Point);17|&amp;ref(Nation/R_Fort.jpg,nolink,25x25,Land Fortress);||&amp;ref(Nation/LivingLead.jpg,nolink,25x25,Living);|14&amp;ref(Nation/Forest-Survival.jpg,nolink,25x25,Forest Survival);|
|~|&gt;|&gt;|&gt;|&gt;|&gt;|BGCOLOR(#F5F5F5):軽突撃槍、投槍、盾を持つ重歩兵。戦闘技能に優れる|
</v>
      </c>
    </row>
    <row r="970" spans="1:36" x14ac:dyDescent="0.15">
      <c r="A970" t="str">
        <f t="shared" si="33"/>
        <v>-</v>
      </c>
      <c r="B970" t="s">
        <v>2954</v>
      </c>
      <c r="C970" t="s">
        <v>10708</v>
      </c>
      <c r="D970" t="s">
        <v>3153</v>
      </c>
      <c r="E970" t="s">
        <v>10755</v>
      </c>
      <c r="F970">
        <v>35</v>
      </c>
      <c r="G970">
        <v>32</v>
      </c>
      <c r="H970">
        <v>21</v>
      </c>
      <c r="I970" t="s">
        <v>10729</v>
      </c>
      <c r="L970" t="s">
        <v>10748</v>
      </c>
      <c r="N970" t="s">
        <v>10756</v>
      </c>
      <c r="P970" s="20">
        <v>1</v>
      </c>
      <c r="Z970" s="33" t="s">
        <v>10733</v>
      </c>
      <c r="AE970" s="20" t="s">
        <v>10732</v>
      </c>
      <c r="AJ970" s="26" t="str">
        <f t="shared" si="34"/>
        <v xml:space="preserve">|BGCOLOR(#F5F5F5):Centaur Cataphract|歩兵|&amp;ref(Nation/C_Gold.jpg,nolink,25x25,Gold);35&amp;ref(Nation/C_Resource.jpg,nolink,25x25,Resource);32&amp;ref(Nation/C_Recruitment.jpg,nolink,25x25,Recruitment Point);21|&amp;ref(Nation/R_Fort.jpg,nolink,25x25,Land Fortress);||&amp;ref(Nation/LivingLead.jpg,nolink,25x25,Living);|14&amp;ref(Nation/Forest-Survival.jpg,nolink,25x25,Forest Survival);|
|~|&gt;|&gt;|&gt;|&gt;|&gt;|BGCOLOR(#F5F5F5):軽突撃槍と盾を持つ重歩兵。強力かつ高速だが疲労が激しい|
</v>
      </c>
    </row>
    <row r="971" spans="1:36" x14ac:dyDescent="0.15">
      <c r="A971" t="str">
        <f t="shared" si="33"/>
        <v>-</v>
      </c>
      <c r="B971" t="s">
        <v>2954</v>
      </c>
      <c r="C971" t="s">
        <v>10708</v>
      </c>
      <c r="D971" t="s">
        <v>3153</v>
      </c>
      <c r="E971" t="s">
        <v>10725</v>
      </c>
      <c r="F971">
        <v>55</v>
      </c>
      <c r="G971">
        <v>12</v>
      </c>
      <c r="H971">
        <v>29</v>
      </c>
      <c r="I971" t="s">
        <v>4326</v>
      </c>
      <c r="K971" t="s">
        <v>9899</v>
      </c>
      <c r="L971" t="s">
        <v>3158</v>
      </c>
      <c r="M971" t="s">
        <v>9899</v>
      </c>
      <c r="N971" t="s">
        <v>6196</v>
      </c>
      <c r="P971" s="21">
        <v>1</v>
      </c>
      <c r="Z971" s="33">
        <v>20</v>
      </c>
      <c r="AA971" s="21">
        <v>40</v>
      </c>
      <c r="AE971" s="21" t="s">
        <v>7286</v>
      </c>
      <c r="AJ971" s="26" t="str">
        <f t="shared" si="34"/>
        <v xml:space="preserve">|BGCOLOR(#F5F5F5):White Centaur|歩兵&amp;ref(Nation/Sacred.jpg,nolink,25x25,Sacred);|&amp;ref(Nation/C_Gold.jpg,nolink,25x25,Gold);55&amp;ref(Nation/C_Resource.jpg,nolink,25x25,Resource);12&amp;ref(Nation/C_Recruitment.jpg,nolink,25x25,Recruitment Point);29|&amp;ref(Nation/R_Capital.jpg,nolink,25x25,National Capital);|&amp;ref(Spell/P_Holy.jpg,nolink,25x25,Temple Needed);|&amp;ref(Nation/LivingLead.jpg,nolink,25x25,Living);|20&amp;ref(Nation/Stealthy.jpg,nolink,25x25,Stealthy (40));&amp;ref(Nation/Forest-Survival.jpg,nolink,25x25,Forest Survival);|
|~|&gt;|&gt;|&gt;|&gt;|&gt;|BGCOLOR(#F5F5F5):軽突撃槍、投槍、盾を持つ軽装狂戦士。強力な上に奇襲攻撃にも使える|
</v>
      </c>
    </row>
    <row r="972" spans="1:36" x14ac:dyDescent="0.15">
      <c r="A972" t="str">
        <f t="shared" si="33"/>
        <v>MA Pangaea 兵士 E</v>
      </c>
      <c r="B972" t="s">
        <v>2954</v>
      </c>
      <c r="C972" t="s">
        <v>10708</v>
      </c>
      <c r="D972" t="s">
        <v>3153</v>
      </c>
      <c r="E972" t="s">
        <v>10726</v>
      </c>
      <c r="F972">
        <v>0</v>
      </c>
      <c r="G972">
        <v>1</v>
      </c>
      <c r="H972">
        <v>2</v>
      </c>
      <c r="I972" t="s">
        <v>6291</v>
      </c>
      <c r="L972" t="s">
        <v>3158</v>
      </c>
      <c r="N972" t="s">
        <v>6292</v>
      </c>
      <c r="P972" s="21">
        <v>1</v>
      </c>
      <c r="X972">
        <v>1</v>
      </c>
      <c r="Z972" s="33">
        <v>16</v>
      </c>
      <c r="AE972" s="21" t="s">
        <v>7286</v>
      </c>
      <c r="AJ972" s="26" t="str">
        <f t="shared" si="34"/>
        <v xml:space="preserve">|BGCOLOR(#F5F5F5):Maenad|歩兵|&amp;ref(Nation/C_Gold.jpg,nolink,25x25,Gold);0&amp;ref(Nation/C_Resource.jpg,nolink,25x25,Resource);1&amp;ref(Nation/C_Recruitment.jpg,nolink,25x25,Recruitment Point);2|&amp;ref(Nation/Monster-Summoner.jpg,nolink,25x25,Monster Summoner (Free));||&amp;ref(Nation/LivingLead.jpg,nolink,25x25,Living);&amp;ref(Nation/Undisciplined.jpg,nolink,25x25,Undisciplined);|16&amp;ref(Nation/Forest-Survival.jpg,nolink,25x25,Forest Survival);|
|~|&gt;|&gt;|&gt;|&gt;|&gt;|BGCOLOR(#F5F5F5):爪で戦う裸の人間。弱いが士気は高く弾避けに向く|
</v>
      </c>
    </row>
    <row r="973" spans="1:36" x14ac:dyDescent="0.15">
      <c r="A973" t="str">
        <f t="shared" si="33"/>
        <v>MA Asphodel 指揮官 S</v>
      </c>
      <c r="B973" t="s">
        <v>2954</v>
      </c>
      <c r="C973" t="s">
        <v>10808</v>
      </c>
      <c r="D973" t="s">
        <v>3119</v>
      </c>
      <c r="E973" t="s">
        <v>10709</v>
      </c>
      <c r="F973">
        <v>25</v>
      </c>
      <c r="G973">
        <v>1</v>
      </c>
      <c r="H973">
        <v>1</v>
      </c>
      <c r="I973" t="s">
        <v>4940</v>
      </c>
      <c r="L973" t="s">
        <v>3122</v>
      </c>
      <c r="N973" t="s">
        <v>6146</v>
      </c>
      <c r="O973" s="24">
        <v>1</v>
      </c>
      <c r="P973" s="21">
        <v>10</v>
      </c>
      <c r="Q973" s="21">
        <v>0</v>
      </c>
      <c r="R973" s="29">
        <v>0</v>
      </c>
      <c r="Z973" s="33">
        <v>34</v>
      </c>
      <c r="AA973" s="21">
        <v>60</v>
      </c>
      <c r="AB973" s="21" t="s">
        <v>7286</v>
      </c>
      <c r="AE973" s="21" t="s">
        <v>7286</v>
      </c>
      <c r="AJ973" s="26" t="str">
        <f t="shared" si="34"/>
        <v xml:space="preserve">|BGCOLOR(#F5F5F5):Black Harpy|斥候|&amp;ref(Nation/C_Gold.jpg,nolink,25x25,Gold);25&amp;ref(Nation/C_Resource.jpg,nolink,25x25,Resource);1&amp;ref(Nation/C_Command.jpg,nolink,25x25,Commander Point);1|&amp;ref(Nation/R_Fort.jpg,nolink,25x25,Land Fortress);&amp;ref(Nation/R_Forest.jpg,nolink,25x25,Any Forest);||&amp;ref(Nation/Squad.jpg,nolink,25x25,Squad);1&amp;ref(Nation/LivingLead.jpg,nolink,25x25,Leadership);10|34&amp;ref(Nation/Stealthy.jpg,nolink,25x25,Stealthy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v>
      </c>
    </row>
    <row r="974" spans="1:36" x14ac:dyDescent="0.15">
      <c r="A974" t="str">
        <f t="shared" si="33"/>
        <v>-</v>
      </c>
      <c r="B974" t="s">
        <v>2954</v>
      </c>
      <c r="C974" t="s">
        <v>10808</v>
      </c>
      <c r="D974" t="s">
        <v>3119</v>
      </c>
      <c r="E974" t="s">
        <v>10711</v>
      </c>
      <c r="F974">
        <v>70</v>
      </c>
      <c r="G974">
        <v>8</v>
      </c>
      <c r="H974">
        <v>1</v>
      </c>
      <c r="I974" t="s">
        <v>4940</v>
      </c>
      <c r="L974" t="s">
        <v>3119</v>
      </c>
      <c r="N974" t="s">
        <v>6153</v>
      </c>
      <c r="O974" s="24">
        <v>2</v>
      </c>
      <c r="P974" s="21">
        <v>60</v>
      </c>
      <c r="Q974" s="21">
        <v>0</v>
      </c>
      <c r="R974" s="29">
        <v>0</v>
      </c>
      <c r="Z974" s="33">
        <v>18</v>
      </c>
      <c r="AE974" s="21" t="s">
        <v>7286</v>
      </c>
      <c r="AJ974" s="26" t="str">
        <f t="shared" si="34"/>
        <v xml:space="preserve">|BGCOLOR(#F5F5F5):Minotaur Lord|指揮官|&amp;ref(Nation/C_Gold.jpg,nolink,25x25,Gold);70&amp;ref(Nation/C_Resource.jpg,nolink,25x25,Resource);8&amp;ref(Nation/C_Command.jpg,nolink,25x25,Commander Point);1|&amp;ref(Nation/R_Fort.jpg,nolink,25x25,Land Fortress);&amp;ref(Nation/R_Forest.jpg,nolink,25x25,Any Forest);||&amp;ref(Nation/Squad.jpg,nolink,25x25,Squad);2&amp;ref(Nation/LivingLead.jpg,nolink,25x25,Leadership);60|18&amp;ref(Nation/Forest-Survival.jpg,nolink,25x25,Forest Survival);|
|~|&gt;|&gt;|&gt;|&gt;|&gt;|BGCOLOR(#F5F5F5):標準的な指揮官。負傷すると特攻する点に注意が必要|
</v>
      </c>
    </row>
    <row r="975" spans="1:36" x14ac:dyDescent="0.15">
      <c r="A975" t="str">
        <f t="shared" si="33"/>
        <v>-</v>
      </c>
      <c r="B975" t="s">
        <v>2954</v>
      </c>
      <c r="C975" t="s">
        <v>10808</v>
      </c>
      <c r="D975" t="s">
        <v>3119</v>
      </c>
      <c r="E975" t="s">
        <v>10713</v>
      </c>
      <c r="F975">
        <v>120</v>
      </c>
      <c r="G975">
        <v>4</v>
      </c>
      <c r="H975">
        <v>2</v>
      </c>
      <c r="I975" t="s">
        <v>4940</v>
      </c>
      <c r="J975" t="s">
        <v>9899</v>
      </c>
      <c r="K975" t="s">
        <v>9899</v>
      </c>
      <c r="L975" t="s">
        <v>3135</v>
      </c>
      <c r="M975" t="s">
        <v>9899</v>
      </c>
      <c r="N975" t="s">
        <v>10795</v>
      </c>
      <c r="O975" s="24">
        <v>2</v>
      </c>
      <c r="P975" s="21">
        <v>40</v>
      </c>
      <c r="Q975" s="21" t="s">
        <v>10802</v>
      </c>
      <c r="R975" s="29" t="s">
        <v>10803</v>
      </c>
      <c r="S975" s="24">
        <v>1</v>
      </c>
      <c r="Z975" s="33">
        <v>22</v>
      </c>
      <c r="AA975" s="21">
        <v>40</v>
      </c>
      <c r="AE975" s="21" t="s">
        <v>7286</v>
      </c>
      <c r="AJ975" s="26" t="str">
        <f t="shared" si="34"/>
        <v xml:space="preserve">|BGCOLOR(#F5F5F5):Centaur Hierophant|聖職者&amp;ref(Nation/Sacred.jpg,nolink,25x25,Sacred);|&amp;ref(Nation/C_Gold.jpg,nolink,25x25,Gold);120&amp;ref(Nation/C_Resource.jpg,nolink,25x25,Resource);4&amp;ref(Nation/C_Command.jpg,nolink,25x25,Commander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Leadership);0+&amp;ref(Nation/UndeadLead.jpg,nolink,25x25,Undead Leadership);10+&amp;ref(Item/Inspirational.jpg,nolink,25x25,Inspirational (+1));|22&amp;ref(Nation/Stealthy.jpg,nolink,25x25,Stealthy (40));&amp;ref(Nation/Forest-Survival.jpg,nolink,25x25,Forest Survival);|
|~|&gt;|&gt;|&gt;|&gt;|&gt;|BGCOLOR(#F5F5F5):レベル1の聖職者。死か緑の魔法技能も持ち指揮も可能|
</v>
      </c>
    </row>
    <row r="976" spans="1:36" x14ac:dyDescent="0.15">
      <c r="A976" t="str">
        <f t="shared" si="33"/>
        <v>-</v>
      </c>
      <c r="B976" t="s">
        <v>2954</v>
      </c>
      <c r="C976" t="s">
        <v>10808</v>
      </c>
      <c r="D976" t="s">
        <v>3119</v>
      </c>
      <c r="E976" t="s">
        <v>10712</v>
      </c>
      <c r="F976">
        <v>120</v>
      </c>
      <c r="G976">
        <v>3</v>
      </c>
      <c r="H976">
        <v>2</v>
      </c>
      <c r="I976" t="s">
        <v>4940</v>
      </c>
      <c r="J976" t="s">
        <v>9899</v>
      </c>
      <c r="K976" t="s">
        <v>9899</v>
      </c>
      <c r="L976" t="s">
        <v>3135</v>
      </c>
      <c r="M976" t="s">
        <v>9899</v>
      </c>
      <c r="N976" t="s">
        <v>10795</v>
      </c>
      <c r="O976" s="24">
        <v>2</v>
      </c>
      <c r="P976" s="21">
        <v>40</v>
      </c>
      <c r="Q976" s="21" t="s">
        <v>10802</v>
      </c>
      <c r="R976" s="29" t="s">
        <v>10803</v>
      </c>
      <c r="S976" s="24">
        <v>1</v>
      </c>
      <c r="Z976" s="33">
        <v>22</v>
      </c>
      <c r="AA976" s="21">
        <v>40</v>
      </c>
      <c r="AE976" s="21" t="s">
        <v>7286</v>
      </c>
      <c r="AJ976" s="26" t="str">
        <f t="shared" si="34"/>
        <v xml:space="preserve">|BGCOLOR(#F5F5F5):Centauride Hierophantide|聖職者&amp;ref(Nation/Sacred.jpg,nolink,25x25,Sacred);|&amp;ref(Nation/C_Gold.jpg,nolink,25x25,Gold);120&amp;ref(Nation/C_Resource.jpg,nolink,25x25,Resource);3&amp;ref(Nation/C_Command.jpg,nolink,25x25,Commander Point);2|&amp;ref(Nation/R_Fort.jpg,nolink,25x25,Land Fortress);&amp;ref(Nation/R_Forest.jpg,nolink,25x25,Any Forest);|&amp;ref(Spell/P_Research.jpg,nolink,25x25,Lab Needed);&amp;ref(Spell/P_Holy.jpg,nolink,25x25,Temple Needed);|&amp;ref(Nation/Squad.jpg,nolink,25x25,Squad);2&amp;ref(Nation/LivingLead.jpg,nolink,25x25,Leadership);40&amp;ref(Nation/MagicLead.jpg,nolink,25x25,Magic Leadership);0+&amp;ref(Nation/UndeadLead.jpg,nolink,25x25,Undead Leadership);10+&amp;ref(Item/Inspirational.jpg,nolink,25x25,Inspirational (+1));|22&amp;ref(Nation/Stealthy.jpg,nolink,25x25,Stealthy (40));&amp;ref(Nation/Forest-Survival.jpg,nolink,25x25,Forest Survival);|
|~|&gt;|&gt;|&gt;|&gt;|&gt;|BGCOLOR(#F5F5F5):レベル1の聖職者。死か緑の魔法技能も持ち指揮も可能|
</v>
      </c>
    </row>
    <row r="977" spans="1:36" x14ac:dyDescent="0.15">
      <c r="A977" t="str">
        <f t="shared" si="33"/>
        <v>-</v>
      </c>
      <c r="B977" t="s">
        <v>2954</v>
      </c>
      <c r="C977" t="s">
        <v>10808</v>
      </c>
      <c r="D977" t="s">
        <v>3119</v>
      </c>
      <c r="E977" t="s">
        <v>10796</v>
      </c>
      <c r="F977">
        <v>140</v>
      </c>
      <c r="G977">
        <v>1</v>
      </c>
      <c r="H977">
        <v>2</v>
      </c>
      <c r="I977" t="s">
        <v>4325</v>
      </c>
      <c r="J977" t="s">
        <v>9899</v>
      </c>
      <c r="K977" t="s">
        <v>9899</v>
      </c>
      <c r="L977" t="s">
        <v>3135</v>
      </c>
      <c r="M977" t="s">
        <v>9899</v>
      </c>
      <c r="N977" t="s">
        <v>10797</v>
      </c>
      <c r="O977" s="24">
        <v>2</v>
      </c>
      <c r="P977" s="21">
        <v>40</v>
      </c>
      <c r="Q977" s="21">
        <v>5</v>
      </c>
      <c r="R977" s="29">
        <v>70</v>
      </c>
      <c r="Z977" s="33">
        <v>18</v>
      </c>
      <c r="AA977" s="21">
        <v>60</v>
      </c>
      <c r="AE977" s="21" t="s">
        <v>7286</v>
      </c>
      <c r="AJ977" s="26" t="str">
        <f t="shared" si="34"/>
        <v xml:space="preserve">|BGCOLOR(#F5F5F5):Black Dryad|聖職者&amp;ref(Nation/Sacred.jpg,nolink,25x25,Sacred);|&amp;ref(Nation/C_Gold.jpg,nolink,25x25,Gold);140&amp;ref(Nation/C_Resource.jpg,nolink,25x25,Resource);1&amp;ref(Nation/C_Command.jpg,nolink,25x25,Commander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Leadership);5&amp;ref(Nation/UndeadLead.jpg,nolink,25x25,Undead Leadership);70|18&amp;ref(Nation/Stealthy.jpg,nolink,25x25,Stealthy (60));&amp;ref(Nation/Forest-Survival.jpg,nolink,25x25,Forest Survival);|
|~|&gt;|&gt;|&gt;|&gt;|&gt;|BGCOLOR(#F5F5F5):レベル2の聖職者。死と緑の魔法技能も持ち奇襲部隊の指揮にも適する|
</v>
      </c>
    </row>
    <row r="978" spans="1:36" x14ac:dyDescent="0.15">
      <c r="A978" t="str">
        <f t="shared" si="33"/>
        <v>-</v>
      </c>
      <c r="B978" t="s">
        <v>2954</v>
      </c>
      <c r="C978" t="s">
        <v>10808</v>
      </c>
      <c r="D978" t="s">
        <v>3119</v>
      </c>
      <c r="E978" t="s">
        <v>10799</v>
      </c>
      <c r="F978">
        <v>255</v>
      </c>
      <c r="G978">
        <v>1</v>
      </c>
      <c r="H978">
        <v>2</v>
      </c>
      <c r="I978" t="s">
        <v>4325</v>
      </c>
      <c r="J978" t="s">
        <v>9899</v>
      </c>
      <c r="K978" t="s">
        <v>9899</v>
      </c>
      <c r="L978" t="s">
        <v>3135</v>
      </c>
      <c r="M978" t="s">
        <v>9899</v>
      </c>
      <c r="N978" t="s">
        <v>10798</v>
      </c>
      <c r="O978" s="24">
        <v>2</v>
      </c>
      <c r="P978" s="21">
        <v>10</v>
      </c>
      <c r="Q978" s="21" t="s">
        <v>10803</v>
      </c>
      <c r="R978" s="29" t="s">
        <v>10804</v>
      </c>
      <c r="Z978" s="33">
        <v>18</v>
      </c>
      <c r="AA978" s="21">
        <v>60</v>
      </c>
      <c r="AE978" s="21" t="s">
        <v>7286</v>
      </c>
      <c r="AJ978" s="26" t="str">
        <f t="shared" si="34"/>
        <v xml:space="preserve">|BGCOLOR(#F5F5F5):Dryad Hag|聖職者&amp;ref(Nation/Sacred.jpg,nolink,25x25,Sacred);|&amp;ref(Nation/C_Gold.jpg,nolink,25x25,Gold);255&amp;ref(Nation/C_Resource.jpg,nolink,25x25,Resource);1&amp;ref(Nation/C_Command.jpg,nolink,25x25,Commander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Needed);|&amp;ref(Nation/Squad.jpg,nolink,25x25,Squad);2&amp;ref(Nation/LivingLead.jpg,nolink,25x25,Leadership);10&amp;ref(Nation/MagicLead.jpg,nolink,25x25,Magic Leadership);10+&amp;ref(Nation/UndeadLead.jpg,nolink,25x25,Undead Leadership);70+|18&amp;ref(Nation/Stealthy.jpg,nolink,25x25,Stealthy (60));&amp;ref(Nation/Forest-Survival.jpg,nolink,25x25,Forest Survival);|
|~|&gt;|&gt;|&gt;|&gt;|&gt;|BGCOLOR(#F5F5F5):レベル2の聖職者。緑、死などの魔法技能も持つ|
</v>
      </c>
    </row>
    <row r="979" spans="1:36" x14ac:dyDescent="0.15">
      <c r="A979" t="str">
        <f t="shared" si="33"/>
        <v>MA Asphodel 指揮官 E</v>
      </c>
      <c r="B979" t="s">
        <v>2954</v>
      </c>
      <c r="C979" t="s">
        <v>10808</v>
      </c>
      <c r="D979" t="s">
        <v>3119</v>
      </c>
      <c r="E979" t="s">
        <v>10800</v>
      </c>
      <c r="F979">
        <v>300</v>
      </c>
      <c r="G979">
        <v>1</v>
      </c>
      <c r="H979">
        <v>4</v>
      </c>
      <c r="I979" t="s">
        <v>4325</v>
      </c>
      <c r="J979" t="s">
        <v>9899</v>
      </c>
      <c r="L979" t="s">
        <v>3138</v>
      </c>
      <c r="N979" t="s">
        <v>10801</v>
      </c>
      <c r="O979" s="24">
        <v>3</v>
      </c>
      <c r="P979" s="21">
        <v>80</v>
      </c>
      <c r="Q979" s="21" t="s">
        <v>10805</v>
      </c>
      <c r="R979" s="29" t="s">
        <v>10806</v>
      </c>
      <c r="U979" s="29">
        <v>1</v>
      </c>
      <c r="Z979" s="33">
        <v>18</v>
      </c>
      <c r="AA979" s="21">
        <v>40</v>
      </c>
      <c r="AE979" s="21" t="s">
        <v>7286</v>
      </c>
      <c r="AJ979" s="26" t="str">
        <f t="shared" si="34"/>
        <v xml:space="preserve">|BGCOLOR(#F5F5F5):Panic Apostate|魔術師|&amp;ref(Nation/C_Gold.jpg,nolink,25x25,Gold);300&amp;ref(Nation/C_Resource.jpg,nolink,25x25,Resource);1&amp;ref(Nation/C_Command.jpg,nolink,25x25,Commander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Leadership);15+&amp;ref(Nation/UndeadLead.jpg,nolink,25x25,Undead Leadership);100+&amp;ref(Item/Beastmaster.jpg,nolink,25x25,Beastmaster (+1));|18&amp;ref(Nation/Stealthy.jpg,nolink,25x25,Stealthy (40));&amp;ref(Nation/Forest-Survival.jpg,nolink,25x25,Forest Survival);|
|~|&gt;|&gt;|&gt;|&gt;|&gt;|BGCOLOR(#F5F5F5):緑、死などの魔法技能を持つ。高い魔力を備えるが雇用条件は緩い|
</v>
      </c>
    </row>
    <row r="980" spans="1:36" x14ac:dyDescent="0.15">
      <c r="A980" t="str">
        <f t="shared" si="33"/>
        <v>MA Asphodel 兵士 S</v>
      </c>
      <c r="B980" t="s">
        <v>2954</v>
      </c>
      <c r="C980" t="s">
        <v>10808</v>
      </c>
      <c r="D980" t="s">
        <v>3153</v>
      </c>
      <c r="E980" t="s">
        <v>10716</v>
      </c>
      <c r="F980">
        <v>7</v>
      </c>
      <c r="G980">
        <v>1</v>
      </c>
      <c r="H980">
        <v>3</v>
      </c>
      <c r="I980" t="s">
        <v>4940</v>
      </c>
      <c r="L980" t="s">
        <v>3167</v>
      </c>
      <c r="N980" t="s">
        <v>6172</v>
      </c>
      <c r="P980" s="21">
        <v>1</v>
      </c>
      <c r="Z980" s="33">
        <v>32</v>
      </c>
      <c r="AA980" s="21">
        <v>40</v>
      </c>
      <c r="AB980" s="21" t="s">
        <v>7286</v>
      </c>
      <c r="AE980" s="21" t="s">
        <v>7286</v>
      </c>
      <c r="AJ980" s="26" t="str">
        <f t="shared" si="34"/>
        <v xml:space="preserve">|BGCOLOR(#F5F5F5):Harpy|飛行兵|&amp;ref(Nation/C_Gold.jpg,nolink,25x25,Gold);7&amp;ref(Nation/C_Resource.jpg,nolink,25x25,Resource);1&amp;ref(Nation/C_Recruitment.jpg,nolink,25x25,Recruitment Point);3|&amp;ref(Nation/R_Fort.jpg,nolink,25x25,Land Fortress);&amp;ref(Nation/R_Forest.jpg,nolink,25x25,Any Forest);||&amp;ref(Nation/LivingLead.jpg,nolink,25x25,Living);|32&amp;ref(Nation/Stealthy.jpg,nolink,25x25,Stealthy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v>
      </c>
    </row>
    <row r="981" spans="1:36" x14ac:dyDescent="0.15">
      <c r="A981" t="str">
        <f t="shared" si="33"/>
        <v>-</v>
      </c>
      <c r="B981" t="s">
        <v>2954</v>
      </c>
      <c r="C981" t="s">
        <v>10808</v>
      </c>
      <c r="D981" t="s">
        <v>3153</v>
      </c>
      <c r="E981" t="s">
        <v>10717</v>
      </c>
      <c r="F981">
        <v>9</v>
      </c>
      <c r="G981">
        <v>3</v>
      </c>
      <c r="H981">
        <v>6</v>
      </c>
      <c r="I981" t="s">
        <v>4940</v>
      </c>
      <c r="L981" t="s">
        <v>3158</v>
      </c>
      <c r="N981" t="s">
        <v>6174</v>
      </c>
      <c r="P981" s="21">
        <v>1</v>
      </c>
      <c r="X981">
        <v>1</v>
      </c>
      <c r="Z981" s="33">
        <v>16</v>
      </c>
      <c r="AA981" s="21">
        <v>60</v>
      </c>
      <c r="AE981" s="21" t="s">
        <v>7286</v>
      </c>
      <c r="AJ981" s="26" t="str">
        <f t="shared" si="34"/>
        <v xml:space="preserve">|BGCOLOR(#F5F5F5):Satyr Sneak|歩兵|&amp;ref(Nation/C_Gold.jpg,nolink,25x25,Gold);9&amp;ref(Nation/C_Resource.jpg,nolink,25x25,Resource);3&amp;ref(Nation/C_Recruitment.jpg,nolink,25x25,Recruitment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v>
      </c>
    </row>
    <row r="982" spans="1:36" x14ac:dyDescent="0.15">
      <c r="A982" t="str">
        <f t="shared" si="33"/>
        <v>-</v>
      </c>
      <c r="B982" t="s">
        <v>2954</v>
      </c>
      <c r="C982" t="s">
        <v>10808</v>
      </c>
      <c r="D982" t="s">
        <v>3153</v>
      </c>
      <c r="E982" t="s">
        <v>10718</v>
      </c>
      <c r="F982">
        <v>9</v>
      </c>
      <c r="G982">
        <v>4</v>
      </c>
      <c r="H982">
        <v>6</v>
      </c>
      <c r="I982" t="s">
        <v>4940</v>
      </c>
      <c r="L982" t="s">
        <v>3158</v>
      </c>
      <c r="N982" t="s">
        <v>6176</v>
      </c>
      <c r="P982" s="21">
        <v>1</v>
      </c>
      <c r="X982">
        <v>1</v>
      </c>
      <c r="Z982" s="33">
        <v>16</v>
      </c>
      <c r="AA982" s="21">
        <v>40</v>
      </c>
      <c r="AE982" s="21" t="s">
        <v>7286</v>
      </c>
      <c r="AJ982" s="26" t="str">
        <f t="shared" si="34"/>
        <v xml:space="preserve">|BGCOLOR(#F5F5F5):Satyr|歩兵|&amp;ref(Nation/C_Gold.jpg,nolink,25x25,Gold);9&amp;ref(Nation/C_Resource.jpg,nolink,25x25,Resource);4&amp;ref(Nation/C_Recruitment.jpg,nolink,25x25,Recruitment Point);6|&amp;ref(Nation/R_Fort.jpg,nolink,25x25,Land Fortress);&amp;ref(Nation/R_Forest.jpg,nolink,25x25,Any Forest);||&amp;ref(Nation/LivingLead.jpg,nolink,25x25,Living);&amp;ref(Nation/Undisciplined.jpg,nolink,25x25,Undisciplined);|16&amp;ref(Nation/Stealthy.jpg,nolink,25x25,Stealthy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v>
      </c>
    </row>
    <row r="983" spans="1:36" x14ac:dyDescent="0.15">
      <c r="A983" t="str">
        <f t="shared" si="33"/>
        <v>-</v>
      </c>
      <c r="B983" t="s">
        <v>2954</v>
      </c>
      <c r="C983" t="s">
        <v>10808</v>
      </c>
      <c r="D983" t="s">
        <v>3153</v>
      </c>
      <c r="E983" t="s">
        <v>10793</v>
      </c>
      <c r="F983">
        <v>13</v>
      </c>
      <c r="G983">
        <v>5</v>
      </c>
      <c r="H983">
        <v>21</v>
      </c>
      <c r="I983" t="s">
        <v>4325</v>
      </c>
      <c r="L983" t="s">
        <v>3158</v>
      </c>
      <c r="N983" t="s">
        <v>6179</v>
      </c>
      <c r="P983" s="21">
        <v>1</v>
      </c>
      <c r="Z983" s="33">
        <v>16</v>
      </c>
      <c r="AE983" s="21" t="s">
        <v>7286</v>
      </c>
      <c r="AJ983" s="26" t="str">
        <f t="shared" si="34"/>
        <v xml:space="preserve">|BGCOLOR(#F5F5F5):Satyr Warrior|歩兵|&amp;ref(Nation/C_Gold.jpg,nolink,25x25,Gold);13&amp;ref(Nation/C_Resource.jpg,nolink,25x25,Resource);5&amp;ref(Nation/C_Recruitment.jpg,nolink,25x25,Recruitment Point);21|&amp;ref(Nation/R_Fort.jpg,nolink,25x25,Land Fortress);||&amp;ref(Nation/LivingLead.jpg,nolink,25x25,Living);|16&amp;ref(Nation/Forest-Survival.jpg,nolink,25x25,Forest Survival);|
|~|&gt;|&gt;|&gt;|&gt;|&gt;|BGCOLOR(#F5F5F5):槍と盾を持つ軽歩兵。他のSatyrと違い命令を聞いてくれる|
</v>
      </c>
    </row>
    <row r="984" spans="1:36" x14ac:dyDescent="0.15">
      <c r="A984" t="str">
        <f t="shared" si="33"/>
        <v>-</v>
      </c>
      <c r="B984" t="s">
        <v>2954</v>
      </c>
      <c r="C984" t="s">
        <v>10808</v>
      </c>
      <c r="D984" t="s">
        <v>3153</v>
      </c>
      <c r="E984" t="s">
        <v>10720</v>
      </c>
      <c r="F984">
        <v>40</v>
      </c>
      <c r="G984">
        <v>8</v>
      </c>
      <c r="H984">
        <v>6</v>
      </c>
      <c r="I984" t="s">
        <v>4940</v>
      </c>
      <c r="L984" t="s">
        <v>3158</v>
      </c>
      <c r="N984" t="s">
        <v>6184</v>
      </c>
      <c r="P984" s="21">
        <v>1</v>
      </c>
      <c r="X984">
        <v>1</v>
      </c>
      <c r="Z984" s="33">
        <v>16</v>
      </c>
      <c r="AE984" s="21" t="s">
        <v>7286</v>
      </c>
      <c r="AJ984" s="26" t="str">
        <f t="shared" si="34"/>
        <v xml:space="preserve">|BGCOLOR(#F5F5F5):Minotaur|歩兵|&amp;ref(Nation/C_Gold.jpg,nolink,25x25,Gold);40&amp;ref(Nation/C_Resource.jpg,nolink,25x25,Resource);8&amp;ref(Nation/C_Recruitment.jpg,nolink,25x25,Recruitment Point);6|&amp;ref(Nation/R_Fort.jpg,nolink,25x25,Land Fortress);&amp;ref(Nation/R_Forest.jpg,nolink,25x25,Any Forest);||&amp;ref(Nation/LivingLead.jpg,nolink,25x25,Living);&amp;ref(Nation/Undisciplined.jpg,nolink,25x25,Undisciplined);|16&amp;ref(Nation/Forest-Survival.jpg,nolink,25x25,Forest Survival);|
|~|&gt;|&gt;|&gt;|&gt;|&gt;|BGCOLOR(#F5F5F5):戦斧を持つ軽装狂戦士。人間大以下の敵には蹂躙を仕掛ける|
</v>
      </c>
    </row>
    <row r="985" spans="1:36" x14ac:dyDescent="0.15">
      <c r="A985" t="str">
        <f t="shared" si="33"/>
        <v>-</v>
      </c>
      <c r="B985" t="s">
        <v>2954</v>
      </c>
      <c r="C985" t="s">
        <v>10808</v>
      </c>
      <c r="D985" t="s">
        <v>3153</v>
      </c>
      <c r="E985" t="s">
        <v>10794</v>
      </c>
      <c r="F985">
        <v>50</v>
      </c>
      <c r="G985">
        <v>10</v>
      </c>
      <c r="H985">
        <v>18</v>
      </c>
      <c r="I985" t="s">
        <v>4325</v>
      </c>
      <c r="L985" t="s">
        <v>3158</v>
      </c>
      <c r="N985" t="s">
        <v>6185</v>
      </c>
      <c r="P985" s="21">
        <v>1</v>
      </c>
      <c r="Z985" s="33">
        <v>16</v>
      </c>
      <c r="AE985" s="21" t="s">
        <v>7286</v>
      </c>
      <c r="AJ985" s="26" t="str">
        <f t="shared" si="34"/>
        <v xml:space="preserve">|BGCOLOR(#F5F5F5):Minotaur Warrior|歩兵|&amp;ref(Nation/C_Gold.jpg,nolink,25x25,Gold);50&amp;ref(Nation/C_Resource.jpg,nolink,25x25,Resource);10&amp;ref(Nation/C_Recruitment.jpg,nolink,25x25,Recruitment Point);18|&amp;ref(Nation/R_Fort.jpg,nolink,25x25,Land Fortress);||&amp;ref(Nation/LivingLead.jpg,nolink,25x25,Living);|16&amp;ref(Nation/Forest-Survival.jpg,nolink,25x25,Forest Survival);|
|~|&gt;|&gt;|&gt;|&gt;|&gt;|BGCOLOR(#F5F5F5):戦斧を持つ軽装狂戦士。こちらは命令を聞く|
</v>
      </c>
    </row>
    <row r="986" spans="1:36" x14ac:dyDescent="0.15">
      <c r="A986" t="str">
        <f t="shared" si="33"/>
        <v>-</v>
      </c>
      <c r="B986" t="s">
        <v>2954</v>
      </c>
      <c r="C986" t="s">
        <v>10808</v>
      </c>
      <c r="D986" t="s">
        <v>3153</v>
      </c>
      <c r="E986" t="s">
        <v>10721</v>
      </c>
      <c r="F986">
        <v>25</v>
      </c>
      <c r="G986">
        <v>3</v>
      </c>
      <c r="H986">
        <v>12</v>
      </c>
      <c r="I986" t="s">
        <v>4940</v>
      </c>
      <c r="L986" t="s">
        <v>3155</v>
      </c>
      <c r="N986" t="s">
        <v>6188</v>
      </c>
      <c r="P986" s="21">
        <v>1</v>
      </c>
      <c r="Z986" s="33">
        <v>20</v>
      </c>
      <c r="AA986" s="21">
        <v>40</v>
      </c>
      <c r="AE986" s="21" t="s">
        <v>7286</v>
      </c>
      <c r="AJ986" s="26" t="str">
        <f t="shared" si="34"/>
        <v xml:space="preserve">|BGCOLOR(#F5F5F5):Centauride|射手|&amp;ref(Nation/C_Gold.jpg,nolink,25x25,Gold);25&amp;ref(Nation/C_Resource.jpg,nolink,25x25,Resource);3&amp;ref(Nation/C_Recruitment.jpg,nolink,25x25,Recruitment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|~|&gt;|&gt;|&gt;|&gt;|&gt;|BGCOLOR(#F5F5F5):極めて高い精度を持つ弓兵。力も人間より強い|
</v>
      </c>
    </row>
    <row r="987" spans="1:36" x14ac:dyDescent="0.15">
      <c r="A987" t="str">
        <f t="shared" si="33"/>
        <v>-</v>
      </c>
      <c r="B987" t="s">
        <v>2954</v>
      </c>
      <c r="C987" t="s">
        <v>10808</v>
      </c>
      <c r="D987" t="s">
        <v>3153</v>
      </c>
      <c r="E987" t="s">
        <v>10722</v>
      </c>
      <c r="F987">
        <v>25</v>
      </c>
      <c r="G987">
        <v>4</v>
      </c>
      <c r="H987">
        <v>12</v>
      </c>
      <c r="I987" t="s">
        <v>4940</v>
      </c>
      <c r="L987" t="s">
        <v>3155</v>
      </c>
      <c r="N987" t="s">
        <v>6190</v>
      </c>
      <c r="P987" s="21">
        <v>1</v>
      </c>
      <c r="Z987" s="33">
        <v>20</v>
      </c>
      <c r="AA987" s="21">
        <v>40</v>
      </c>
      <c r="AE987" s="21" t="s">
        <v>7286</v>
      </c>
      <c r="AJ987" s="26" t="str">
        <f t="shared" si="34"/>
        <v xml:space="preserve">|BGCOLOR(#F5F5F5):Centaur|射手|&amp;ref(Nation/C_Gold.jpg,nolink,25x25,Gold);25&amp;ref(Nation/C_Resource.jpg,nolink,25x25,Resource);4&amp;ref(Nation/C_Recruitment.jpg,nolink,25x25,Recruitment Point);12|&amp;ref(Nation/R_Fort.jpg,nolink,25x25,Land Fortress);&amp;ref(Nation/R_Forest.jpg,nolink,25x25,Any Forest);||&amp;ref(Nation/LivingLead.jpg,nolink,25x25,Living);|20&amp;ref(Nation/Stealthy.jpg,nolink,25x25,Stealthy (40));&amp;ref(Nation/Forest-Survival.jpg,nolink,25x25,Forest Survival);|
|~|&gt;|&gt;|&gt;|&gt;|&gt;|BGCOLOR(#F5F5F5):高い精度を持つ長弓兵。一発の威力や射程で勝る|
</v>
      </c>
    </row>
    <row r="988" spans="1:36" x14ac:dyDescent="0.15">
      <c r="A988" t="str">
        <f t="shared" si="33"/>
        <v>-</v>
      </c>
      <c r="B988" t="s">
        <v>2954</v>
      </c>
      <c r="C988" t="s">
        <v>10808</v>
      </c>
      <c r="D988" t="s">
        <v>3153</v>
      </c>
      <c r="E988" t="s">
        <v>10723</v>
      </c>
      <c r="F988">
        <v>30</v>
      </c>
      <c r="G988">
        <v>11</v>
      </c>
      <c r="H988">
        <v>17</v>
      </c>
      <c r="I988" t="s">
        <v>4325</v>
      </c>
      <c r="L988" t="s">
        <v>3158</v>
      </c>
      <c r="N988" t="s">
        <v>6192</v>
      </c>
      <c r="P988" s="21">
        <v>1</v>
      </c>
      <c r="Z988" s="33">
        <v>20</v>
      </c>
      <c r="AA988" s="21">
        <v>40</v>
      </c>
      <c r="AE988" s="21" t="s">
        <v>7286</v>
      </c>
      <c r="AJ988" s="26" t="str">
        <f t="shared" si="34"/>
        <v xml:space="preserve">|BGCOLOR(#F5F5F5):Centauride Warrior|歩兵|&amp;ref(Nation/C_Gold.jpg,nolink,25x25,Gold);30&amp;ref(Nation/C_Resource.jpg,nolink,25x25,Resource);11&amp;ref(Nation/C_Recruitment.jpg,nolink,25x25,Recruitment Point);17|&amp;ref(Nation/R_Fort.jpg,nolink,25x25,Land Fortress);||&amp;ref(Nation/LivingLead.jpg,nolink,25x25,Living);|20&amp;ref(Nation/Stealthy.jpg,nolink,25x25,Stealthy (40));&amp;ref(Nation/Forest-Survival.jpg,nolink,25x25,Forest Survival);|
|~|&gt;|&gt;|&gt;|&gt;|&gt;|BGCOLOR(#F5F5F5):槍、投槍、盾を持つ軽歩兵。馬の下半身を活かし騎兵の役目を果たす|
</v>
      </c>
    </row>
    <row r="989" spans="1:36" x14ac:dyDescent="0.15">
      <c r="A989" t="str">
        <f t="shared" si="33"/>
        <v>-</v>
      </c>
      <c r="B989" t="s">
        <v>2954</v>
      </c>
      <c r="C989" t="s">
        <v>10808</v>
      </c>
      <c r="D989" t="s">
        <v>3153</v>
      </c>
      <c r="E989" t="s">
        <v>10724</v>
      </c>
      <c r="F989">
        <v>35</v>
      </c>
      <c r="G989">
        <v>11</v>
      </c>
      <c r="H989">
        <v>21</v>
      </c>
      <c r="I989" t="s">
        <v>4325</v>
      </c>
      <c r="L989" t="s">
        <v>3158</v>
      </c>
      <c r="N989" t="s">
        <v>6194</v>
      </c>
      <c r="P989" s="21">
        <v>1</v>
      </c>
      <c r="Z989" s="33">
        <v>20</v>
      </c>
      <c r="AA989" s="21">
        <v>40</v>
      </c>
      <c r="AE989" s="21" t="s">
        <v>7286</v>
      </c>
      <c r="AJ989" s="26" t="str">
        <f t="shared" si="34"/>
        <v xml:space="preserve">|BGCOLOR(#F5F5F5):Centaur Warrior|歩兵|&amp;ref(Nation/C_Gold.jpg,nolink,25x25,Gold);35&amp;ref(Nation/C_Resource.jpg,nolink,25x25,Resource);11&amp;ref(Nation/C_Recruitment.jpg,nolink,25x25,Recruitment Point);21|&amp;ref(Nation/R_Fort.jpg,nolink,25x25,Land Fortress);||&amp;ref(Nation/LivingLead.jpg,nolink,25x25,Living);|20&amp;ref(Nation/Stealthy.jpg,nolink,25x25,Stealthy (40));&amp;ref(Nation/Forest-Survival.jpg,nolink,25x25,Forest Survival);|
|~|&gt;|&gt;|&gt;|&gt;|&gt;|BGCOLOR(#F5F5F5):軽突撃槍と盾を持つ軽装狂戦士。正面からの殴り合いでも強力|
</v>
      </c>
    </row>
    <row r="990" spans="1:36" x14ac:dyDescent="0.15">
      <c r="A990" t="str">
        <f t="shared" si="33"/>
        <v>-</v>
      </c>
      <c r="B990" t="s">
        <v>2954</v>
      </c>
      <c r="C990" t="s">
        <v>10808</v>
      </c>
      <c r="D990" t="s">
        <v>3153</v>
      </c>
      <c r="E990" t="s">
        <v>10807</v>
      </c>
      <c r="F990">
        <v>55</v>
      </c>
      <c r="G990">
        <v>12</v>
      </c>
      <c r="H990">
        <v>29</v>
      </c>
      <c r="I990" t="s">
        <v>4326</v>
      </c>
      <c r="K990" t="s">
        <v>9899</v>
      </c>
      <c r="L990" t="s">
        <v>3158</v>
      </c>
      <c r="M990" t="s">
        <v>9899</v>
      </c>
      <c r="N990" t="s">
        <v>6196</v>
      </c>
      <c r="P990" s="21">
        <v>1</v>
      </c>
      <c r="Z990" s="33">
        <v>20</v>
      </c>
      <c r="AA990" s="21">
        <v>40</v>
      </c>
      <c r="AE990" s="21" t="s">
        <v>7286</v>
      </c>
      <c r="AJ990" s="26" t="str">
        <f t="shared" si="34"/>
        <v xml:space="preserve">|BGCOLOR(#F5F5F5):Black Centaur|歩兵&amp;ref(Nation/Sacred.jpg,nolink,25x25,Sacred);|&amp;ref(Nation/C_Gold.jpg,nolink,25x25,Gold);55&amp;ref(Nation/C_Resource.jpg,nolink,25x25,Resource);12&amp;ref(Nation/C_Recruitment.jpg,nolink,25x25,Recruitment Point);29|&amp;ref(Nation/R_Capital.jpg,nolink,25x25,National Capital);|&amp;ref(Spell/P_Holy.jpg,nolink,25x25,Temple Needed);|&amp;ref(Nation/LivingLead.jpg,nolink,25x25,Living);|20&amp;ref(Nation/Stealthy.jpg,nolink,25x25,Stealthy (40));&amp;ref(Nation/Forest-Survival.jpg,nolink,25x25,Forest Survival);|
|~|&gt;|&gt;|&gt;|&gt;|&gt;|BGCOLOR(#F5F5F5):軽突撃槍、投槍、盾を持つ軽装狂戦士。強力な上に奇襲攻撃にも使える|
</v>
      </c>
    </row>
    <row r="991" spans="1:36" x14ac:dyDescent="0.15">
      <c r="A991" t="str">
        <f t="shared" si="33"/>
        <v>-</v>
      </c>
      <c r="B991" t="s">
        <v>2954</v>
      </c>
      <c r="C991" t="s">
        <v>10808</v>
      </c>
      <c r="D991" t="s">
        <v>3153</v>
      </c>
      <c r="E991" t="s">
        <v>10809</v>
      </c>
      <c r="F991">
        <v>0</v>
      </c>
      <c r="G991">
        <v>1</v>
      </c>
      <c r="H991">
        <v>2</v>
      </c>
      <c r="I991" t="s">
        <v>10810</v>
      </c>
      <c r="L991" t="s">
        <v>10811</v>
      </c>
      <c r="N991" t="s">
        <v>10812</v>
      </c>
      <c r="R991" s="29">
        <v>1</v>
      </c>
      <c r="Z991" s="33" t="s">
        <v>10813</v>
      </c>
      <c r="AD991" s="21" t="s">
        <v>10814</v>
      </c>
      <c r="AE991" s="20" t="s">
        <v>10815</v>
      </c>
      <c r="AJ991" s="26" t="str">
        <f t="shared" si="34"/>
        <v xml:space="preserve">|BGCOLOR(#F5F5F5):Manikin|歩兵|&amp;ref(Nation/C_Gold.jpg,nolink,25x25,Gold);0&amp;ref(Nation/C_Resource.jpg,nolink,25x25,Resource);1&amp;ref(Nation/C_Recruitment.jpg,nolink,25x25,Recruitment Point);2|&amp;ref(Nation/Dominion-Free-Spawn.jpg,nolink,25x25,Dominion Automatic Generation (Free));（&amp;ref(Nation/R_Fort.jpg,nolink,25x25,Land Fortress);&amp;ref(Nation/R_Foreign.jpg,nolink,25x25,Non-Fort Land);）||&amp;ref(Nation/UndeadLead.jpg,nolink,25x25,Undead/Demon);|20&amp;ref(Nation/Poor-Amphibian.jpg,nolink,25x25,Poor Amphibian);&amp;ref(Nation/Forest-Survival.jpg,nolink,25x25,Forest Survival);|
|~|&gt;|&gt;|&gt;|&gt;|&gt;|BGCOLOR(#F5F5F5):眠りの蔓と爪で戦う人間の残骸。死体を消費して作られる|
</v>
      </c>
    </row>
    <row r="992" spans="1:36" x14ac:dyDescent="0.15">
      <c r="A992" t="str">
        <f t="shared" si="33"/>
        <v>-</v>
      </c>
      <c r="B992" t="s">
        <v>2954</v>
      </c>
      <c r="C992" t="s">
        <v>10808</v>
      </c>
      <c r="D992" t="s">
        <v>3153</v>
      </c>
      <c r="E992" t="s">
        <v>10816</v>
      </c>
      <c r="F992">
        <v>0</v>
      </c>
      <c r="G992">
        <v>1</v>
      </c>
      <c r="H992">
        <v>2</v>
      </c>
      <c r="I992" t="s">
        <v>10810</v>
      </c>
      <c r="L992" t="s">
        <v>10811</v>
      </c>
      <c r="N992" t="s">
        <v>10817</v>
      </c>
      <c r="R992" s="29">
        <v>1</v>
      </c>
      <c r="Z992" s="33" t="s">
        <v>10813</v>
      </c>
      <c r="AD992" s="21" t="s">
        <v>10814</v>
      </c>
      <c r="AE992" s="20" t="s">
        <v>10815</v>
      </c>
      <c r="AJ992" s="26" t="str">
        <f t="shared" si="34"/>
        <v xml:space="preserve">|BGCOLOR(#F5F5F5):Mandragora|歩兵|&amp;ref(Nation/C_Gold.jpg,nolink,25x25,Gold);0&amp;ref(Nation/C_Resource.jpg,nolink,25x25,Resource);1&amp;ref(Nation/C_Recruitment.jpg,nolink,25x25,Recruitment Point);2|&amp;ref(Nation/Dominion-Free-Spawn.jpg,nolink,25x25,Dominion Automatic Generation (Free));（&amp;ref(Nation/R_Fort.jpg,nolink,25x25,Land Fortress);&amp;ref(Nation/R_Foreign.jpg,nolink,25x25,Non-Fort Land);）||&amp;ref(Nation/UndeadLead.jpg,nolink,25x25,Undead/Demon);|20&amp;ref(Nation/Poor-Amphibian.jpg,nolink,25x25,Poor Amphibian);&amp;ref(Nation/Forest-Survival.jpg,nolink,25x25,Forest Survival);|
|~|&gt;|&gt;|&gt;|&gt;|&gt;|BGCOLOR(#F5F5F5):二本の蔓を持つ人間の残骸の強化版。群れると神さえも倒し得る|
</v>
      </c>
    </row>
    <row r="993" spans="1:36" x14ac:dyDescent="0.15">
      <c r="A993" t="str">
        <f t="shared" si="33"/>
        <v>-</v>
      </c>
      <c r="B993" t="s">
        <v>2954</v>
      </c>
      <c r="C993" t="s">
        <v>10808</v>
      </c>
      <c r="D993" t="s">
        <v>3153</v>
      </c>
      <c r="E993" t="s">
        <v>10818</v>
      </c>
      <c r="F993">
        <v>0</v>
      </c>
      <c r="G993">
        <v>1</v>
      </c>
      <c r="H993">
        <v>6</v>
      </c>
      <c r="I993" t="s">
        <v>10819</v>
      </c>
      <c r="L993" t="s">
        <v>10811</v>
      </c>
      <c r="N993" t="s">
        <v>10820</v>
      </c>
      <c r="R993" s="29">
        <v>1</v>
      </c>
      <c r="Z993" s="33" t="s">
        <v>10813</v>
      </c>
      <c r="AD993" s="21" t="s">
        <v>10814</v>
      </c>
      <c r="AE993" s="20" t="s">
        <v>10815</v>
      </c>
      <c r="AJ993" s="26" t="str">
        <f t="shared" si="34"/>
        <v xml:space="preserve">|BGCOLOR(#F5F5F5):Carrion Beast|歩兵|&amp;ref(Nation/C_Gold.jpg,nolink,25x25,Gold);0&amp;ref(Nation/C_Resource.jpg,nolink,25x25,Resource);1&amp;ref(Nation/C_Recruitment.jpg,nolink,25x25,Recruitment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|~|&gt;|&gt;|&gt;|&gt;|&gt;|BGCOLOR(#F5F5F5):眠りの蔓と噛み付きで戦う狼の残骸。人間よりも足が速い|
</v>
      </c>
    </row>
    <row r="994" spans="1:36" x14ac:dyDescent="0.15">
      <c r="A994" t="str">
        <f t="shared" si="33"/>
        <v>-</v>
      </c>
      <c r="B994" t="s">
        <v>2954</v>
      </c>
      <c r="C994" t="s">
        <v>10808</v>
      </c>
      <c r="D994" t="s">
        <v>3153</v>
      </c>
      <c r="E994" t="s">
        <v>10818</v>
      </c>
      <c r="F994">
        <v>0</v>
      </c>
      <c r="G994">
        <v>1</v>
      </c>
      <c r="H994">
        <v>6</v>
      </c>
      <c r="I994" t="s">
        <v>10819</v>
      </c>
      <c r="L994" t="s">
        <v>10811</v>
      </c>
      <c r="N994" t="s">
        <v>10821</v>
      </c>
      <c r="R994" s="29">
        <v>1</v>
      </c>
      <c r="Z994" s="33" t="s">
        <v>10813</v>
      </c>
      <c r="AD994" s="20" t="s">
        <v>10814</v>
      </c>
      <c r="AE994" s="20" t="s">
        <v>10815</v>
      </c>
      <c r="AJ994" s="26" t="str">
        <f t="shared" si="34"/>
        <v xml:space="preserve">|BGCOLOR(#F5F5F5):Carrion Beast|歩兵|&amp;ref(Nation/C_Gold.jpg,nolink,25x25,Gold);0&amp;ref(Nation/C_Resource.jpg,nolink,25x25,Resource);1&amp;ref(Nation/C_Recruitment.jpg,nolink,25x25,Recruitment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|~|&gt;|&gt;|&gt;|&gt;|&gt;|BGCOLOR(#F5F5F5):眠りの蔓と噛み付きで戦う猪の残骸。少し鈍いがより強靭|
</v>
      </c>
    </row>
    <row r="995" spans="1:36" x14ac:dyDescent="0.15">
      <c r="A995" t="str">
        <f t="shared" si="33"/>
        <v>-</v>
      </c>
      <c r="B995" t="s">
        <v>2954</v>
      </c>
      <c r="C995" t="s">
        <v>10808</v>
      </c>
      <c r="D995" t="s">
        <v>3153</v>
      </c>
      <c r="E995" t="s">
        <v>10818</v>
      </c>
      <c r="F995">
        <v>0</v>
      </c>
      <c r="G995">
        <v>1</v>
      </c>
      <c r="H995">
        <v>6</v>
      </c>
      <c r="I995" t="s">
        <v>10819</v>
      </c>
      <c r="L995" t="s">
        <v>10811</v>
      </c>
      <c r="N995" t="s">
        <v>10822</v>
      </c>
      <c r="R995" s="29">
        <v>1</v>
      </c>
      <c r="Z995" s="33" t="s">
        <v>10813</v>
      </c>
      <c r="AD995" s="20" t="s">
        <v>10814</v>
      </c>
      <c r="AE995" s="20" t="s">
        <v>10815</v>
      </c>
      <c r="AJ995" s="26" t="str">
        <f t="shared" si="34"/>
        <v xml:space="preserve">|BGCOLOR(#F5F5F5):Carrion Beast|歩兵|&amp;ref(Nation/C_Gold.jpg,nolink,25x25,Gold);0&amp;ref(Nation/C_Resource.jpg,nolink,25x25,Resource);1&amp;ref(Nation/C_Recruitment.jpg,nolink,25x25,Recruitment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|~|&gt;|&gt;|&gt;|&gt;|&gt;|BGCOLOR(#F5F5F5):眠りの蔓と蹄で戦う馬の残骸。やや大きく高速かつ強靭|
</v>
      </c>
    </row>
    <row r="996" spans="1:36" x14ac:dyDescent="0.15">
      <c r="A996" t="str">
        <f t="shared" si="33"/>
        <v>-</v>
      </c>
      <c r="B996" t="s">
        <v>2954</v>
      </c>
      <c r="C996" t="s">
        <v>10808</v>
      </c>
      <c r="D996" t="s">
        <v>3153</v>
      </c>
      <c r="E996" t="s">
        <v>10818</v>
      </c>
      <c r="F996">
        <v>0</v>
      </c>
      <c r="G996">
        <v>1</v>
      </c>
      <c r="H996">
        <v>6</v>
      </c>
      <c r="I996" t="s">
        <v>10819</v>
      </c>
      <c r="L996" t="s">
        <v>10823</v>
      </c>
      <c r="N996" t="s">
        <v>10824</v>
      </c>
      <c r="R996" s="29">
        <v>1</v>
      </c>
      <c r="Z996" s="33" t="s">
        <v>10813</v>
      </c>
      <c r="AD996" s="20" t="s">
        <v>10814</v>
      </c>
      <c r="AE996" s="20" t="s">
        <v>10815</v>
      </c>
      <c r="AJ996" s="26" t="str">
        <f t="shared" si="34"/>
        <v xml:space="preserve">|BGCOLOR(#F5F5F5):Carrion Beast|軍用象|&amp;ref(Nation/C_Gold.jpg,nolink,25x25,Gold);0&amp;ref(Nation/C_Resource.jpg,nolink,25x25,Resource);1&amp;ref(Nation/C_Recruitment.jpg,nolink,25x25,Recruitment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|~|&gt;|&gt;|&gt;|&gt;|&gt;|BGCOLOR(#F5F5F5):眠りの蔓二本と牙で戦う象の残骸。小さな敵は生前同様に蹂躙する|
</v>
      </c>
    </row>
    <row r="997" spans="1:36" x14ac:dyDescent="0.15">
      <c r="A997" t="str">
        <f t="shared" si="33"/>
        <v>-</v>
      </c>
      <c r="B997" t="s">
        <v>2954</v>
      </c>
      <c r="C997" t="s">
        <v>10808</v>
      </c>
      <c r="D997" t="s">
        <v>3153</v>
      </c>
      <c r="E997" t="s">
        <v>10825</v>
      </c>
      <c r="F997">
        <v>0</v>
      </c>
      <c r="G997">
        <v>1</v>
      </c>
      <c r="H997">
        <v>6</v>
      </c>
      <c r="I997" t="s">
        <v>10819</v>
      </c>
      <c r="L997" t="s">
        <v>10811</v>
      </c>
      <c r="N997" t="s">
        <v>10826</v>
      </c>
      <c r="R997" s="29">
        <v>1</v>
      </c>
      <c r="Z997" s="33" t="s">
        <v>10827</v>
      </c>
      <c r="AD997" s="20" t="s">
        <v>10814</v>
      </c>
      <c r="AE997" s="20" t="s">
        <v>10815</v>
      </c>
      <c r="AJ997" s="26" t="str">
        <f t="shared" si="34"/>
        <v xml:space="preserve">|BGCOLOR(#F5F5F5):Harpy Manikin|歩兵|&amp;ref(Nation/C_Gold.jpg,nolink,25x25,Gold);0&amp;ref(Nation/C_Resource.jpg,nolink,25x25,Resource);1&amp;ref(Nation/C_Recruitment.jpg,nolink,25x25,Recruitment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Forest);）||&amp;ref(Nation/UndeadLead.jpg,nolink,25x25,Undead/Demon);|14&amp;ref(Nation/Poor-Amphibian.jpg,nolink,25x25,Poor Amphibian);&amp;ref(Nation/Forest-Survival.jpg,nolink,25x25,Forest Survival);|
|~|&gt;|&gt;|&gt;|&gt;|&gt;|BGCOLOR(#F5F5F5):眠りの蔓二本で戦う鳥人間の残骸。飛行できず非常に鈍い|
</v>
      </c>
    </row>
    <row r="998" spans="1:36" x14ac:dyDescent="0.15">
      <c r="A998" t="str">
        <f t="shared" si="33"/>
        <v>-</v>
      </c>
      <c r="B998" t="s">
        <v>2954</v>
      </c>
      <c r="C998" t="s">
        <v>10808</v>
      </c>
      <c r="D998" t="s">
        <v>3153</v>
      </c>
      <c r="E998" t="s">
        <v>10828</v>
      </c>
      <c r="F998">
        <v>0</v>
      </c>
      <c r="G998">
        <v>1</v>
      </c>
      <c r="H998">
        <v>6</v>
      </c>
      <c r="I998" t="s">
        <v>10819</v>
      </c>
      <c r="L998" t="s">
        <v>10811</v>
      </c>
      <c r="N998" t="s">
        <v>10829</v>
      </c>
      <c r="R998" s="29">
        <v>1</v>
      </c>
      <c r="Z998" s="33" t="s">
        <v>10813</v>
      </c>
      <c r="AD998" s="20" t="s">
        <v>10814</v>
      </c>
      <c r="AE998" s="20" t="s">
        <v>10815</v>
      </c>
      <c r="AJ998" s="26" t="str">
        <f t="shared" si="34"/>
        <v xml:space="preserve">|BGCOLOR(#F5F5F5):Satyr Manikin|歩兵|&amp;ref(Nation/C_Gold.jpg,nolink,25x25,Gold);0&amp;ref(Nation/C_Resource.jpg,nolink,25x25,Resource);1&amp;ref(Nation/C_Recruitment.jpg,nolink,25x25,Recruitment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|~|&gt;|&gt;|&gt;|&gt;|&gt;|BGCOLOR(#F5F5F5):眠りの蔓と爪で戦う山羊人間の残骸。人間に近いがより強靭|
</v>
      </c>
    </row>
    <row r="999" spans="1:36" x14ac:dyDescent="0.15">
      <c r="A999" t="str">
        <f t="shared" si="33"/>
        <v>-</v>
      </c>
      <c r="B999" t="s">
        <v>2954</v>
      </c>
      <c r="C999" t="s">
        <v>10808</v>
      </c>
      <c r="D999" t="s">
        <v>3153</v>
      </c>
      <c r="E999" t="s">
        <v>10830</v>
      </c>
      <c r="F999">
        <v>0</v>
      </c>
      <c r="G999">
        <v>1</v>
      </c>
      <c r="H999">
        <v>6</v>
      </c>
      <c r="I999" t="s">
        <v>10819</v>
      </c>
      <c r="L999" t="s">
        <v>10811</v>
      </c>
      <c r="N999" t="s">
        <v>10831</v>
      </c>
      <c r="R999" s="29">
        <v>1</v>
      </c>
      <c r="Z999" s="33" t="s">
        <v>10813</v>
      </c>
      <c r="AD999" s="20" t="s">
        <v>10814</v>
      </c>
      <c r="AE999" s="20" t="s">
        <v>10815</v>
      </c>
      <c r="AJ999" s="26" t="str">
        <f t="shared" si="34"/>
        <v xml:space="preserve">|BGCOLOR(#F5F5F5):Minotaur Manikin|歩兵|&amp;ref(Nation/C_Gold.jpg,nolink,25x25,Gold);0&amp;ref(Nation/C_Resource.jpg,nolink,25x25,Resource);1&amp;ref(Nation/C_Recruitment.jpg,nolink,25x25,Recruitment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|~|&gt;|&gt;|&gt;|&gt;|&gt;|BGCOLOR(#F5F5F5):眠りの蔓、爪、角で戦う牛人間の残骸。蹂躙は行わない|
</v>
      </c>
    </row>
    <row r="1000" spans="1:36" x14ac:dyDescent="0.15">
      <c r="A1000" t="str">
        <f t="shared" si="33"/>
        <v>MA Asphodel 兵士 E</v>
      </c>
      <c r="B1000" t="s">
        <v>2954</v>
      </c>
      <c r="C1000" t="s">
        <v>10808</v>
      </c>
      <c r="D1000" t="s">
        <v>3153</v>
      </c>
      <c r="E1000" t="s">
        <v>10832</v>
      </c>
      <c r="F1000">
        <v>0</v>
      </c>
      <c r="G1000">
        <v>1</v>
      </c>
      <c r="H1000">
        <v>6</v>
      </c>
      <c r="I1000" t="s">
        <v>10819</v>
      </c>
      <c r="L1000" t="s">
        <v>10811</v>
      </c>
      <c r="M1000" t="s">
        <v>10834</v>
      </c>
      <c r="N1000" t="s">
        <v>10833</v>
      </c>
      <c r="R1000" s="29">
        <v>1</v>
      </c>
      <c r="Z1000" s="33" t="s">
        <v>10813</v>
      </c>
      <c r="AD1000" s="20" t="s">
        <v>10814</v>
      </c>
      <c r="AE1000" s="20" t="s">
        <v>10815</v>
      </c>
      <c r="AJ1000" s="26" t="str">
        <f t="shared" si="34"/>
        <v xml:space="preserve">|BGCOLOR(#F5F5F5):Sagittarian Carcass|歩兵&amp;ref(Nation/Sacred.jpg,nolink,25x25,Sacred);|&amp;ref(Nation/C_Gold.jpg,nolink,25x25,Gold);0&amp;ref(Nation/C_Resource.jpg,nolink,25x25,Resource);1&amp;ref(Nation/C_Recruitment.jpg,nolink,25x25,Recruitment Point);6|&amp;ref(Nation/Dominion-Free-Spawn.jpg,nolink,25x25,Dominion Automatic Generation (Free));（&amp;ref(Nation/R_Forest.jpg,nolink,25x25,Any Forest);）||&amp;ref(Nation/UndeadLead.jpg,nolink,25x25,Undead/Demon);|20&amp;ref(Nation/Poor-Amphibian.jpg,nolink,25x25,Poor Amphibian);&amp;ref(Nation/Forest-Survival.jpg,nolink,25x25,Forest Survival);|
|~|&gt;|&gt;|&gt;|&gt;|&gt;|BGCOLOR(#F5F5F5):蔓の鞭や弓を備える馬人間の残骸。敵を捕縛しながら戦える|
</v>
      </c>
    </row>
    <row r="1001" spans="1:36" x14ac:dyDescent="0.15">
      <c r="A1001" t="str">
        <f t="shared" si="33"/>
        <v>MA Vanheim 指揮官 S</v>
      </c>
      <c r="B1001" t="s">
        <v>2954</v>
      </c>
      <c r="C1001" t="s">
        <v>10971</v>
      </c>
      <c r="D1001" t="s">
        <v>10936</v>
      </c>
      <c r="E1001" t="s">
        <v>10929</v>
      </c>
      <c r="F1001">
        <v>25</v>
      </c>
      <c r="G1001">
        <v>4</v>
      </c>
      <c r="H1001">
        <v>1</v>
      </c>
      <c r="I1001" t="s">
        <v>10930</v>
      </c>
      <c r="L1001" t="s">
        <v>10931</v>
      </c>
      <c r="N1001" t="s">
        <v>10932</v>
      </c>
      <c r="O1001" s="24">
        <v>0</v>
      </c>
      <c r="P1001" s="21">
        <v>0</v>
      </c>
      <c r="Q1001" s="21">
        <v>0</v>
      </c>
      <c r="R1001" s="29">
        <v>0</v>
      </c>
      <c r="Z1001" s="33" t="s">
        <v>10933</v>
      </c>
      <c r="AA1001" s="21">
        <v>50</v>
      </c>
      <c r="AE1001" s="20" t="s">
        <v>10934</v>
      </c>
      <c r="AJ1001" s="26" t="str">
        <f t="shared" si="34"/>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1002" spans="1:36" x14ac:dyDescent="0.15">
      <c r="A1002" t="str">
        <f t="shared" si="33"/>
        <v>-</v>
      </c>
      <c r="B1002" t="s">
        <v>2954</v>
      </c>
      <c r="C1002" t="s">
        <v>10971</v>
      </c>
      <c r="D1002" t="s">
        <v>10936</v>
      </c>
      <c r="E1002" t="s">
        <v>10935</v>
      </c>
      <c r="F1002">
        <v>40</v>
      </c>
      <c r="G1002">
        <v>22</v>
      </c>
      <c r="H1002">
        <v>1</v>
      </c>
      <c r="I1002" t="s">
        <v>10930</v>
      </c>
      <c r="L1002" t="s">
        <v>10936</v>
      </c>
      <c r="N1002" t="s">
        <v>10937</v>
      </c>
      <c r="O1002" s="24">
        <v>2</v>
      </c>
      <c r="P1002" s="21">
        <v>60</v>
      </c>
      <c r="Q1002" s="21">
        <v>0</v>
      </c>
      <c r="R1002" s="29">
        <v>0</v>
      </c>
      <c r="Z1002" s="33" t="s">
        <v>10938</v>
      </c>
      <c r="AJ1002" s="26" t="str">
        <f t="shared" si="34"/>
        <v xml:space="preserve">|BGCOLOR(#F5F5F5):Herse|指揮官|&amp;ref(Nation/C_Gold.jpg,nolink,25x25,Gold);40&amp;ref(Nation/C_Resource.jpg,nolink,25x25,Resource);22&amp;ref(Nation/C_Command.jpg,nolink,25x25,Commander Point);1|&amp;ref(Nation/R_Fort.jpg,nolink,25x25,Land Fortress);||&amp;ref(Nation/Squad.jpg,nolink,25x25,Squad);2&amp;ref(Nation/LivingLead.jpg,nolink,25x25,Leadership);60|12|
|~|&gt;|&gt;|&gt;|&gt;|&gt;|BGCOLOR(#F5F5F5):標準的な指揮官。芸はないが安価で雇いやすい|
</v>
      </c>
    </row>
    <row r="1003" spans="1:36" x14ac:dyDescent="0.15">
      <c r="A1003" t="str">
        <f t="shared" si="33"/>
        <v>-</v>
      </c>
      <c r="B1003" t="s">
        <v>2954</v>
      </c>
      <c r="C1003" t="s">
        <v>10971</v>
      </c>
      <c r="D1003" t="s">
        <v>10936</v>
      </c>
      <c r="E1003" t="s">
        <v>10939</v>
      </c>
      <c r="F1003">
        <v>140</v>
      </c>
      <c r="G1003">
        <v>16</v>
      </c>
      <c r="H1003">
        <v>2</v>
      </c>
      <c r="I1003" t="s">
        <v>4325</v>
      </c>
      <c r="J1003" t="s">
        <v>9899</v>
      </c>
      <c r="K1003" t="s">
        <v>9899</v>
      </c>
      <c r="L1003" t="s">
        <v>3135</v>
      </c>
      <c r="M1003" t="s">
        <v>9899</v>
      </c>
      <c r="N1003" t="s">
        <v>6700</v>
      </c>
      <c r="O1003" s="24">
        <v>2</v>
      </c>
      <c r="P1003" s="21">
        <v>60</v>
      </c>
      <c r="Q1003" s="21">
        <v>5</v>
      </c>
      <c r="R1003" s="29">
        <v>0</v>
      </c>
      <c r="Z1003" s="33">
        <v>26</v>
      </c>
      <c r="AA1003" s="21">
        <v>65</v>
      </c>
      <c r="AH1003" s="21">
        <v>3999</v>
      </c>
      <c r="AJ1003" s="26" t="str">
        <f t="shared" si="34"/>
        <v xml:space="preserve">|BGCOLOR(#F5F5F5):Vanherse|聖職者&amp;ref(Nation/Sacred.jpg,nolink,25x25,Sacred);|&amp;ref(Nation/C_Gold.jpg,nolink,25x25,Gold);140&amp;ref(Nation/C_Resource.jpg,nolink,25x25,Resource);16&amp;ref(Nation/C_Command.jpg,nolink,25x25,Commander Point);2|&amp;ref(Nation/R_Fort.jpg,nolink,25x25,Land Fortress);|&amp;ref(Spell/P_Research.jpg,nolink,25x25,Lab Needed);&amp;ref(Spell/P_Holy.jpg,nolink,25x25,Temple Needed);|&amp;ref(Nation/Squad.jpg,nolink,25x25,Squad);2&amp;ref(Nation/LivingLead.jpg,nolink,25x25,Leadership);60&amp;ref(Nation/MagicLead.jpg,nolink,25x25,Magic Leadership);5|26&amp;ref(Nation/Stealthy.jpg,nolink,25x25,Stealthy (65));&amp;ref(Nation/Sailing.jpg,nolink,25x25,Sailing (size points 999, max size 3));|
|~|&gt;|&gt;|&gt;|&gt;|&gt;|BGCOLOR(#F5F5F5):レベル1の聖職者。風魔法を持ち指揮官も兼任|
</v>
      </c>
    </row>
    <row r="1004" spans="1:36" x14ac:dyDescent="0.15">
      <c r="A1004" t="str">
        <f t="shared" si="33"/>
        <v>-</v>
      </c>
      <c r="B1004" t="s">
        <v>2954</v>
      </c>
      <c r="C1004" t="s">
        <v>10971</v>
      </c>
      <c r="D1004" t="s">
        <v>10936</v>
      </c>
      <c r="E1004" t="s">
        <v>10942</v>
      </c>
      <c r="F1004">
        <v>275</v>
      </c>
      <c r="G1004">
        <v>18</v>
      </c>
      <c r="H1004">
        <v>2</v>
      </c>
      <c r="I1004" t="s">
        <v>4325</v>
      </c>
      <c r="J1004" t="s">
        <v>9899</v>
      </c>
      <c r="K1004" t="s">
        <v>9899</v>
      </c>
      <c r="L1004" t="s">
        <v>3135</v>
      </c>
      <c r="M1004" t="s">
        <v>9899</v>
      </c>
      <c r="N1004" t="s">
        <v>6703</v>
      </c>
      <c r="O1004" s="24">
        <v>3</v>
      </c>
      <c r="P1004" s="21">
        <v>80</v>
      </c>
      <c r="Q1004" s="21">
        <v>15</v>
      </c>
      <c r="R1004" s="29">
        <v>5</v>
      </c>
      <c r="Z1004" s="33">
        <v>26</v>
      </c>
      <c r="AA1004" s="21">
        <v>65</v>
      </c>
      <c r="AH1004" s="21">
        <v>3999</v>
      </c>
      <c r="AJ1004" s="26" t="str">
        <f t="shared" si="34"/>
        <v xml:space="preserve">|BGCOLOR(#F5F5F5):Vanjarl|聖職者&amp;ref(Nation/Sacred.jpg,nolink,25x25,Sacred);|&amp;ref(Nation/C_Gold.jpg,nolink,25x25,Gold);275&amp;ref(Nation/C_Resource.jpg,nolink,25x25,Resource);18&amp;ref(Nation/C_Command.jpg,nolink,25x25,Commander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(65));&amp;ref(Nation/Sailing.jpg,nolink,25x25,Sailing (size points 999, max size 3));|
|~|&gt;|&gt;|&gt;|&gt;|&gt;|BGCOLOR(#F5F5F5):レベル2の聖職者。風、血魔法を持ち上位指揮官も兼任|
</v>
      </c>
    </row>
    <row r="1005" spans="1:36" x14ac:dyDescent="0.15">
      <c r="A1005" t="str">
        <f t="shared" si="33"/>
        <v>-</v>
      </c>
      <c r="B1005" t="s">
        <v>2954</v>
      </c>
      <c r="C1005" t="s">
        <v>10971</v>
      </c>
      <c r="D1005" t="s">
        <v>10936</v>
      </c>
      <c r="E1005" t="s">
        <v>10943</v>
      </c>
      <c r="F1005">
        <v>410</v>
      </c>
      <c r="G1005">
        <v>19</v>
      </c>
      <c r="H1005">
        <v>4</v>
      </c>
      <c r="I1005" t="s">
        <v>4326</v>
      </c>
      <c r="J1005" t="s">
        <v>9899</v>
      </c>
      <c r="K1005" t="s">
        <v>9899</v>
      </c>
      <c r="L1005" t="s">
        <v>3135</v>
      </c>
      <c r="M1005" t="s">
        <v>9899</v>
      </c>
      <c r="N1005" t="s">
        <v>6704</v>
      </c>
      <c r="O1005" s="24">
        <v>4</v>
      </c>
      <c r="P1005" s="21">
        <v>120</v>
      </c>
      <c r="Q1005" s="21" t="s">
        <v>10944</v>
      </c>
      <c r="R1005" s="29" t="s">
        <v>10032</v>
      </c>
      <c r="Z1005" s="33">
        <v>28</v>
      </c>
      <c r="AA1005" s="21">
        <v>65</v>
      </c>
      <c r="AH1005" s="21">
        <v>3999</v>
      </c>
      <c r="AJ1005" s="26" t="str">
        <f t="shared" si="34"/>
        <v xml:space="preserve">|BGCOLOR(#F5F5F5):Vanadrott|聖職者&amp;ref(Nation/Sacred.jpg,nolink,25x25,Sacred);|&amp;ref(Nation/C_Gold.jpg,nolink,25x25,Gold);410&amp;ref(Nation/C_Resource.jpg,nolink,25x25,Resource);19&amp;ref(Nation/C_Command.jpg,nolink,25x25,Commander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Leadership);5+|28&amp;ref(Nation/Stealthy.jpg,nolink,25x25,Stealthy (65));&amp;ref(Nation/Sailing.jpg,nolink,25x25,Sailing (size points 999, max size 3));|
|~|&gt;|&gt;|&gt;|&gt;|&gt;|BGCOLOR(#F5F5F5):レベル2の聖職者。風、血などの魔法を持ち最上位指揮官も兼任|
</v>
      </c>
    </row>
    <row r="1006" spans="1:36" x14ac:dyDescent="0.15">
      <c r="A1006" t="str">
        <f t="shared" si="33"/>
        <v>MA Vanheim 指揮官 E</v>
      </c>
      <c r="B1006" t="s">
        <v>2954</v>
      </c>
      <c r="C1006" t="s">
        <v>10971</v>
      </c>
      <c r="D1006" t="s">
        <v>10936</v>
      </c>
      <c r="E1006" t="s">
        <v>10945</v>
      </c>
      <c r="F1006">
        <v>140</v>
      </c>
      <c r="G1006">
        <v>2</v>
      </c>
      <c r="H1006">
        <v>4</v>
      </c>
      <c r="I1006" t="s">
        <v>4326</v>
      </c>
      <c r="J1006" t="s">
        <v>9899</v>
      </c>
      <c r="L1006" t="s">
        <v>3138</v>
      </c>
      <c r="M1006" t="s">
        <v>9899</v>
      </c>
      <c r="N1006" t="s">
        <v>6709</v>
      </c>
      <c r="O1006" s="24">
        <v>1</v>
      </c>
      <c r="P1006" s="21">
        <v>10</v>
      </c>
      <c r="Q1006" s="21" t="s">
        <v>10443</v>
      </c>
      <c r="R1006" s="29" t="s">
        <v>10946</v>
      </c>
      <c r="Z1006" s="33">
        <v>12</v>
      </c>
      <c r="AE1006" s="21" t="s">
        <v>10947</v>
      </c>
      <c r="AJ1006" s="26" t="str">
        <f t="shared" si="34"/>
        <v xml:space="preserve">|BGCOLOR(#F5F5F5):Dwarven Smith|魔術師&amp;ref(Nation/Sacred.jpg,nolink,25x25,Sacred);|&amp;ref(Nation/C_Gold.jpg,nolink,25x25,Gold);140&amp;ref(Nation/C_Resource.jpg,nolink,25x25,Resource);2&amp;ref(Nation/C_Command.jpg,nolink,25x25,Commander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Leadership);0+|12&amp;ref(Nation/Mountain-Survival.jpg,nolink,25x25,Mountain Survival);|
|~|&gt;|&gt;|&gt;|&gt;|&gt;|BGCOLOR(#F5F5F5):地などの魔法を持つ鍛冶屋。高度なアイテムの製造に長ける|
</v>
      </c>
    </row>
    <row r="1007" spans="1:36" x14ac:dyDescent="0.15">
      <c r="A1007" t="str">
        <f t="shared" si="33"/>
        <v>MA Vanheim 兵士 S</v>
      </c>
      <c r="B1007" t="s">
        <v>2954</v>
      </c>
      <c r="C1007" t="s">
        <v>10971</v>
      </c>
      <c r="D1007" t="s">
        <v>10970</v>
      </c>
      <c r="E1007" t="s">
        <v>10948</v>
      </c>
      <c r="F1007">
        <v>10</v>
      </c>
      <c r="G1007">
        <v>12</v>
      </c>
      <c r="H1007">
        <v>9</v>
      </c>
      <c r="I1007" t="s">
        <v>10930</v>
      </c>
      <c r="L1007" t="s">
        <v>10949</v>
      </c>
      <c r="N1007" t="s">
        <v>10950</v>
      </c>
      <c r="P1007" s="20">
        <v>1</v>
      </c>
      <c r="Z1007" s="33" t="s">
        <v>10938</v>
      </c>
      <c r="AJ1007" s="26" t="str">
        <f t="shared" si="34"/>
        <v xml:space="preserve">|BGCOLOR(#F5F5F5):Huskarl|歩兵|&amp;ref(Nation/C_Gold.jpg,nolink,25x25,Gold);10&amp;ref(Nation/C_Resource.jpg,nolink,25x25,Resource);12&amp;ref(Nation/C_Recruitment.jpg,nolink,25x25,Recruitment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|~|&gt;|&gt;|&gt;|&gt;|&gt;|BGCOLOR(#F5F5F5):斧、投槍、盾を持つ歩兵。一撃は重いが迎撃に弱い|
</v>
      </c>
    </row>
    <row r="1008" spans="1:36" x14ac:dyDescent="0.15">
      <c r="A1008" t="str">
        <f t="shared" si="33"/>
        <v>-</v>
      </c>
      <c r="B1008" t="s">
        <v>2954</v>
      </c>
      <c r="C1008" t="s">
        <v>10971</v>
      </c>
      <c r="D1008" t="s">
        <v>10970</v>
      </c>
      <c r="E1008" t="s">
        <v>10948</v>
      </c>
      <c r="F1008">
        <v>10</v>
      </c>
      <c r="G1008">
        <v>12</v>
      </c>
      <c r="H1008">
        <v>9</v>
      </c>
      <c r="I1008" t="s">
        <v>10930</v>
      </c>
      <c r="L1008" t="s">
        <v>10949</v>
      </c>
      <c r="N1008" t="s">
        <v>10951</v>
      </c>
      <c r="P1008" s="20">
        <v>1</v>
      </c>
      <c r="Z1008" s="33" t="s">
        <v>10938</v>
      </c>
      <c r="AJ1008" s="26" t="str">
        <f t="shared" si="34"/>
        <v xml:space="preserve">|BGCOLOR(#F5F5F5):Huskarl|歩兵|&amp;ref(Nation/C_Gold.jpg,nolink,25x25,Gold);10&amp;ref(Nation/C_Resource.jpg,nolink,25x25,Resource);12&amp;ref(Nation/C_Recruitment.jpg,nolink,25x25,Recruitment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|~|&gt;|&gt;|&gt;|&gt;|&gt;|BGCOLOR(#F5F5F5):槍、投槍、盾を持つ歩兵。攻撃力は欠くが守りに向く|
</v>
      </c>
    </row>
    <row r="1009" spans="1:36" x14ac:dyDescent="0.15">
      <c r="A1009" t="str">
        <f t="shared" si="33"/>
        <v>-</v>
      </c>
      <c r="B1009" t="s">
        <v>2954</v>
      </c>
      <c r="C1009" t="s">
        <v>10971</v>
      </c>
      <c r="D1009" t="s">
        <v>10970</v>
      </c>
      <c r="E1009" t="s">
        <v>10952</v>
      </c>
      <c r="F1009">
        <v>12</v>
      </c>
      <c r="G1009">
        <v>20</v>
      </c>
      <c r="H1009">
        <v>14</v>
      </c>
      <c r="I1009" t="s">
        <v>10930</v>
      </c>
      <c r="L1009" t="s">
        <v>10949</v>
      </c>
      <c r="N1009" t="s">
        <v>10953</v>
      </c>
      <c r="P1009" s="20">
        <v>1</v>
      </c>
      <c r="Z1009" s="33" t="s">
        <v>10954</v>
      </c>
      <c r="AJ1009" s="26" t="str">
        <f t="shared" si="34"/>
        <v xml:space="preserve">|BGCOLOR(#F5F5F5):Hirdman|歩兵|&amp;ref(Nation/C_Gold.jpg,nolink,25x25,Gold);12&amp;ref(Nation/C_Resource.jpg,nolink,25x25,Resource);20&amp;ref(Nation/C_Recruitment.jpg,nolink,25x25,Recruitment Point);14|&amp;ref(Nation/R_Fort.jpg,nolink,25x25,Land Fortress);||&amp;ref(Nation/LivingLead.jpg,nolink,25x25,Living);|10|
|~|&gt;|&gt;|&gt;|&gt;|&gt;|BGCOLOR(#F5F5F5):槍と盾を持つ重歩兵。装備と共に戦闘技能も強化されている|
</v>
      </c>
    </row>
    <row r="1010" spans="1:36" x14ac:dyDescent="0.15">
      <c r="A1010" t="str">
        <f t="shared" si="33"/>
        <v>-</v>
      </c>
      <c r="B1010" t="s">
        <v>2954</v>
      </c>
      <c r="C1010" t="s">
        <v>10971</v>
      </c>
      <c r="D1010" t="s">
        <v>10970</v>
      </c>
      <c r="E1010" t="s">
        <v>10952</v>
      </c>
      <c r="F1010">
        <v>12</v>
      </c>
      <c r="G1010">
        <v>22</v>
      </c>
      <c r="H1010">
        <v>14</v>
      </c>
      <c r="I1010" t="s">
        <v>10930</v>
      </c>
      <c r="L1010" t="s">
        <v>10949</v>
      </c>
      <c r="N1010" t="s">
        <v>10955</v>
      </c>
      <c r="P1010" s="20">
        <v>1</v>
      </c>
      <c r="Z1010" s="33" t="s">
        <v>10954</v>
      </c>
      <c r="AJ1010" s="26" t="str">
        <f t="shared" si="34"/>
        <v xml:space="preserve">|BGCOLOR(#F5F5F5):Hirdman|歩兵|&amp;ref(Nation/C_Gold.jpg,nolink,25x25,Gold);12&amp;ref(Nation/C_Resource.jpg,nolink,25x25,Resource);22&amp;ref(Nation/C_Recruitment.jpg,nolink,25x25,Recruitment Point);14|&amp;ref(Nation/R_Fort.jpg,nolink,25x25,Land Fortress);||&amp;ref(Nation/LivingLead.jpg,nolink,25x25,Living);|10|
|~|&gt;|&gt;|&gt;|&gt;|&gt;|BGCOLOR(#F5F5F5):長剣と盾を持つ重歩兵。攻撃力と防御力を両立|
</v>
      </c>
    </row>
    <row r="1011" spans="1:36" x14ac:dyDescent="0.15">
      <c r="A1011" t="str">
        <f t="shared" si="33"/>
        <v>-</v>
      </c>
      <c r="B1011" t="s">
        <v>2954</v>
      </c>
      <c r="C1011" t="s">
        <v>10971</v>
      </c>
      <c r="D1011" t="s">
        <v>10970</v>
      </c>
      <c r="E1011" t="s">
        <v>10956</v>
      </c>
      <c r="F1011">
        <v>25</v>
      </c>
      <c r="G1011">
        <v>7</v>
      </c>
      <c r="H1011">
        <v>31</v>
      </c>
      <c r="I1011" t="s">
        <v>10930</v>
      </c>
      <c r="L1011" t="s">
        <v>10949</v>
      </c>
      <c r="N1011" t="s">
        <v>10957</v>
      </c>
      <c r="P1011" s="20">
        <v>1</v>
      </c>
      <c r="Z1011" s="33" t="s">
        <v>10958</v>
      </c>
      <c r="AJ1011" s="26" t="str">
        <f t="shared" si="34"/>
        <v xml:space="preserve">|BGCOLOR(#F5F5F5):Skinshifter|歩兵|&amp;ref(Nation/C_Gold.jpg,nolink,25x25,Gold);25&amp;ref(Nation/C_Resource.jpg,nolink,25x25,Resource);7&amp;ref(Nation/C_Recruitment.jpg,nolink,25x25,Recruitment Point);31|&amp;ref(Nation/R_Fort.jpg,nolink,25x25,Land Fortress);||&amp;ref(Nation/LivingLead.jpg,nolink,25x25,Living);|14|
|~|&gt;|&gt;|&gt;|&gt;|&gt;|BGCOLOR(#F5F5F5):大剣を持つ軽歩兵。倒されると狼男となり戦い続ける|
</v>
      </c>
    </row>
    <row r="1012" spans="1:36" x14ac:dyDescent="0.15">
      <c r="A1012" t="str">
        <f t="shared" si="33"/>
        <v>-</v>
      </c>
      <c r="B1012" t="s">
        <v>2954</v>
      </c>
      <c r="C1012" t="s">
        <v>10971</v>
      </c>
      <c r="D1012" t="s">
        <v>10970</v>
      </c>
      <c r="E1012" t="s">
        <v>10959</v>
      </c>
      <c r="F1012">
        <v>25</v>
      </c>
      <c r="G1012">
        <v>21</v>
      </c>
      <c r="H1012">
        <v>31</v>
      </c>
      <c r="I1012" t="s">
        <v>10930</v>
      </c>
      <c r="L1012" t="s">
        <v>10949</v>
      </c>
      <c r="N1012" t="s">
        <v>10960</v>
      </c>
      <c r="P1012" s="20">
        <v>1</v>
      </c>
      <c r="Z1012" s="33" t="s">
        <v>10954</v>
      </c>
      <c r="AJ1012" s="26" t="str">
        <f t="shared" si="34"/>
        <v xml:space="preserve">|BGCOLOR(#F5F5F5):Einhere|歩兵|&amp;ref(Nation/C_Gold.jpg,nolink,25x25,Gold);25&amp;ref(Nation/C_Resource.jpg,nolink,25x25,Resource);21&amp;ref(Nation/C_Recruitment.jpg,nolink,25x25,Recruitment Point);31|&amp;ref(Nation/R_Fort.jpg,nolink,25x25,Land Fortress);||&amp;ref(Nation/LivingLead.jpg,nolink,25x25,Living);|10|
|~|&gt;|&gt;|&gt;|&gt;|&gt;|BGCOLOR(#F5F5F5):長剣と斧を持つ重装狂戦士。狂乱中の攻撃力は凄まじい|
</v>
      </c>
    </row>
    <row r="1013" spans="1:36" x14ac:dyDescent="0.15">
      <c r="A1013" t="str">
        <f t="shared" si="33"/>
        <v>-</v>
      </c>
      <c r="B1013" t="s">
        <v>2954</v>
      </c>
      <c r="C1013" t="s">
        <v>10971</v>
      </c>
      <c r="D1013" t="s">
        <v>10970</v>
      </c>
      <c r="E1013" t="s">
        <v>10961</v>
      </c>
      <c r="F1013">
        <v>65</v>
      </c>
      <c r="G1013">
        <v>16</v>
      </c>
      <c r="H1013">
        <v>48</v>
      </c>
      <c r="I1013" t="s">
        <v>10962</v>
      </c>
      <c r="K1013" t="s">
        <v>10940</v>
      </c>
      <c r="L1013" t="s">
        <v>10963</v>
      </c>
      <c r="M1013" t="s">
        <v>10941</v>
      </c>
      <c r="N1013" t="s">
        <v>10964</v>
      </c>
      <c r="P1013" s="20">
        <v>1</v>
      </c>
      <c r="Z1013" s="33" t="s">
        <v>10965</v>
      </c>
      <c r="AA1013" s="21">
        <v>65</v>
      </c>
      <c r="AJ1013" s="26" t="str">
        <f t="shared" si="34"/>
        <v xml:space="preserve">|BGCOLOR(#F5F5F5):Van|騎兵&amp;ref(Nation/Sacred.jpg,nolink,25x25,Sacred);|&amp;ref(Nation/C_Gold.jpg,nolink,25x25,Gold);65&amp;ref(Nation/C_Resource.jpg,nolink,25x25,Resource);16&amp;ref(Nation/C_Recruitment.jpg,nolink,25x25,Recruitment Point);48|&amp;ref(Nation/R_Capital.jpg,nolink,25x25,National Capital);|&amp;ref(Spell/P_Holy.jpg,nolink,25x25,Temple Needed);|&amp;ref(Nation/LivingLead.jpg,nolink,25x25,Living);|24&amp;ref(Nation/Stealthy.jpg,nolink,25x25,Stealthy (65));|
|~|&gt;|&gt;|&gt;|&gt;|&gt;|BGCOLOR(#F5F5F5):軽突撃槍、投槍、盾を持つ騎兵。鏡像を纏い白兵戦に非常に強い|
</v>
      </c>
    </row>
    <row r="1014" spans="1:36" x14ac:dyDescent="0.15">
      <c r="A1014" t="str">
        <f t="shared" si="33"/>
        <v>-</v>
      </c>
      <c r="B1014" t="s">
        <v>2954</v>
      </c>
      <c r="C1014" t="s">
        <v>10971</v>
      </c>
      <c r="D1014" t="s">
        <v>10970</v>
      </c>
      <c r="E1014" t="s">
        <v>10966</v>
      </c>
      <c r="F1014">
        <v>45</v>
      </c>
      <c r="G1014">
        <v>15</v>
      </c>
      <c r="H1014">
        <v>29</v>
      </c>
      <c r="I1014" t="s">
        <v>10962</v>
      </c>
      <c r="K1014" t="s">
        <v>10940</v>
      </c>
      <c r="L1014" t="s">
        <v>10967</v>
      </c>
      <c r="M1014" t="s">
        <v>10941</v>
      </c>
      <c r="N1014" t="s">
        <v>10968</v>
      </c>
      <c r="P1014" s="20">
        <v>1</v>
      </c>
      <c r="Z1014" s="33" t="s">
        <v>10965</v>
      </c>
      <c r="AA1014" s="21">
        <v>65</v>
      </c>
      <c r="AJ1014" s="26" t="str">
        <f t="shared" si="34"/>
        <v xml:space="preserve">|BGCOLOR(#F5F5F5):Valkyrie|飛行兵&amp;ref(Nation/Sacred.jpg,nolink,25x25,Sacred);|&amp;ref(Nation/C_Gold.jpg,nolink,25x25,Gold);45&amp;ref(Nation/C_Resource.jpg,nolink,25x25,Resource);15&amp;ref(Nation/C_Recruitment.jpg,nolink,25x25,Recruitment Point);29|&amp;ref(Nation/R_Capital.jpg,nolink,25x25,National Capital);|&amp;ref(Spell/P_Holy.jpg,nolink,25x25,Temple Needed);|&amp;ref(Nation/LivingLead.jpg,nolink,25x25,Living);|24&amp;ref(Nation/Stealthy.jpg,nolink,25x25,Stealthy (65));|
|~|&gt;|&gt;|&gt;|&gt;|&gt;|BGCOLOR(#F5F5F5):軽突撃槍と盾を持つ女戦士。飛行による柔軟な立ち回りが可能|
</v>
      </c>
    </row>
    <row r="1015" spans="1:36" x14ac:dyDescent="0.15">
      <c r="A1015" t="str">
        <f t="shared" si="33"/>
        <v>MA Vanheim 兵士 E</v>
      </c>
      <c r="B1015" t="s">
        <v>2954</v>
      </c>
      <c r="C1015" t="s">
        <v>10971</v>
      </c>
      <c r="D1015" t="s">
        <v>10970</v>
      </c>
      <c r="E1015" t="s">
        <v>10969</v>
      </c>
      <c r="F1015">
        <v>100</v>
      </c>
      <c r="G1015">
        <v>1</v>
      </c>
      <c r="H1015">
        <v>30</v>
      </c>
      <c r="I1015" t="s">
        <v>10962</v>
      </c>
      <c r="L1015" t="s">
        <v>5162</v>
      </c>
      <c r="N1015" t="s">
        <v>6736</v>
      </c>
      <c r="P1015" s="21">
        <v>1</v>
      </c>
      <c r="W1015">
        <v>1</v>
      </c>
      <c r="Z1015" s="33">
        <v>20</v>
      </c>
      <c r="AJ1015" s="26" t="str">
        <f t="shared" si="34"/>
        <v xml:space="preserve">|BGCOLOR(#F5F5F5):Fay Boar|魔獣|&amp;ref(Nation/C_Gold.jpg,nolink,25x25,Gold);100&amp;ref(Nation/C_Resource.jpg,nolink,25x25,Resource);1&amp;ref(Nation/C_Recruitment.jpg,nolink,25x25,Recruitment Point);30|&amp;ref(Nation/R_Capital.jpg,nolink,25x25,National Capital);||&amp;ref(Nation/LivingLead.jpg,nolink,25x25,Living);&amp;ref(Nation/Animal.jpg,nolink,25x25,Animal);|20|
|~|&gt;|&gt;|&gt;|&gt;|&gt;|BGCOLOR(#F5F5F5):自走する食糧供給源。不死性を持ち小さな敵の蹂躙も可能|
</v>
      </c>
    </row>
    <row r="1016" spans="1:36" x14ac:dyDescent="0.15">
      <c r="A1016" t="str">
        <f t="shared" si="33"/>
        <v>MA Jotunheim 指揮官 S</v>
      </c>
      <c r="B1016" t="s">
        <v>2954</v>
      </c>
      <c r="C1016" t="s">
        <v>11036</v>
      </c>
      <c r="D1016" t="s">
        <v>11003</v>
      </c>
      <c r="E1016" t="s">
        <v>11004</v>
      </c>
      <c r="F1016">
        <v>50</v>
      </c>
      <c r="G1016">
        <v>5</v>
      </c>
      <c r="H1016">
        <v>1</v>
      </c>
      <c r="I1016" t="s">
        <v>11006</v>
      </c>
      <c r="L1016" t="s">
        <v>11003</v>
      </c>
      <c r="N1016" t="s">
        <v>11008</v>
      </c>
      <c r="O1016" s="24">
        <v>2</v>
      </c>
      <c r="P1016" s="20">
        <v>40</v>
      </c>
      <c r="Q1016" s="21">
        <v>0</v>
      </c>
      <c r="R1016" s="29">
        <v>0</v>
      </c>
      <c r="Z1016" s="33" t="s">
        <v>11007</v>
      </c>
      <c r="AA1016" s="21">
        <v>40</v>
      </c>
      <c r="AJ1016" s="26" t="str">
        <f t="shared" si="34"/>
        <v xml:space="preserve">|BGCOLOR(#F5F5F5):Chief|指揮官|&amp;ref(Nation/C_Gold.jpg,nolink,25x25,Gold);50&amp;ref(Nation/C_Resource.jpg,nolink,25x25,Resource);5&amp;ref(Nation/C_Command.jpg,nolink,25x25,Commander Point);1|&amp;ref(Nation/R_Fort.jpg,nolink,25x25,Land Fortress);&amp;ref(Nation/R_Forest.jpg,nolink,25x25,Any Forest);||&amp;ref(Nation/Squad.jpg,nolink,25x25,Squad);2&amp;ref(Nation/LivingLead.jpg,nolink,25x25,Leadership);40|20&amp;ref(Nation/Stealthy.jpg,nolink,25x25,Stealthy (40));|
|~|&gt;|&gt;|&gt;|&gt;|&gt;|BGCOLOR(#F5F5F5):隠密行動可能な指揮官。行軍も早く略奪が得意|
</v>
      </c>
    </row>
    <row r="1017" spans="1:36" x14ac:dyDescent="0.15">
      <c r="A1017" t="str">
        <f t="shared" si="33"/>
        <v>-</v>
      </c>
      <c r="B1017" t="s">
        <v>2954</v>
      </c>
      <c r="C1017" t="s">
        <v>11036</v>
      </c>
      <c r="D1017" t="s">
        <v>3119</v>
      </c>
      <c r="E1017" t="s">
        <v>10990</v>
      </c>
      <c r="F1017">
        <v>55</v>
      </c>
      <c r="G1017">
        <v>7</v>
      </c>
      <c r="H1017">
        <v>1</v>
      </c>
      <c r="I1017" t="s">
        <v>4325</v>
      </c>
      <c r="K1017" t="s">
        <v>9899</v>
      </c>
      <c r="L1017" t="s">
        <v>3122</v>
      </c>
      <c r="M1017" t="s">
        <v>9899</v>
      </c>
      <c r="N1017" t="s">
        <v>6857</v>
      </c>
      <c r="O1017" s="24">
        <v>0</v>
      </c>
      <c r="P1017" s="21">
        <v>0</v>
      </c>
      <c r="Q1017" s="21">
        <v>0</v>
      </c>
      <c r="R1017" s="29">
        <v>0</v>
      </c>
      <c r="Z1017" s="33">
        <v>18</v>
      </c>
      <c r="AA1017" s="21">
        <v>40</v>
      </c>
      <c r="AE1017" s="21" t="s">
        <v>7285</v>
      </c>
      <c r="AF1017" s="21" t="s">
        <v>9324</v>
      </c>
      <c r="AJ1017" s="26" t="str">
        <f t="shared" si="34"/>
        <v xml:space="preserve">|BGCOLOR(#F5F5F5):Jotun Scout|斥候&amp;ref(Nation/Sacred.jpg,nolink,25x25,Sacred);|&amp;ref(Nation/C_Gold.jpg,nolink,25x25,Gold);55&amp;ref(Nation/C_Resource.jpg,nolink,25x25,Resource);7&amp;ref(Nation/C_Command.jpg,nolink,25x25,Commander Point);1|&amp;ref(Nation/R_Fort.jpg,nolink,25x25,Land Fortress);|&amp;ref(Spell/P_Holy.jpg,nolink,25x25,Temple Needed);||18&amp;ref(Nation/Stealthy.jpg,nolink,25x25,Stealthy (40));&amp;ref(Nation/Forest-Survival.jpg,nolink,25x25,Forest Survival);&amp;ref(Nation/Mountain-Survival.jpg,nolink,25x25,Mountain Survival);&amp;ref(Nation/Snow-Move.jpg,nolink,25x25,Snow Move);|
|~|&gt;|&gt;|&gt;|&gt;|&gt;|BGCOLOR(#F5F5F5):高価で隠れるのも下手。幸い移動は早め|
</v>
      </c>
    </row>
    <row r="1018" spans="1:36" x14ac:dyDescent="0.15">
      <c r="A1018" t="str">
        <f t="shared" si="33"/>
        <v>-</v>
      </c>
      <c r="B1018" t="s">
        <v>2954</v>
      </c>
      <c r="C1018" t="s">
        <v>11036</v>
      </c>
      <c r="D1018" t="s">
        <v>3119</v>
      </c>
      <c r="E1018" t="s">
        <v>10991</v>
      </c>
      <c r="F1018">
        <v>75</v>
      </c>
      <c r="G1018">
        <v>41</v>
      </c>
      <c r="H1018">
        <v>1</v>
      </c>
      <c r="I1018" t="s">
        <v>4325</v>
      </c>
      <c r="K1018" t="s">
        <v>9899</v>
      </c>
      <c r="L1018" t="s">
        <v>3119</v>
      </c>
      <c r="M1018" t="s">
        <v>9899</v>
      </c>
      <c r="N1018" t="s">
        <v>6861</v>
      </c>
      <c r="O1018" s="24">
        <v>2</v>
      </c>
      <c r="P1018" s="21">
        <v>60</v>
      </c>
      <c r="Q1018" s="21">
        <v>0</v>
      </c>
      <c r="R1018" s="29">
        <v>0</v>
      </c>
      <c r="Z1018" s="33">
        <v>14</v>
      </c>
      <c r="AF1018" s="21" t="s">
        <v>9324</v>
      </c>
      <c r="AJ1018" s="26" t="str">
        <f t="shared" si="34"/>
        <v xml:space="preserve">|BGCOLOR(#F5F5F5):Jotun Herse|指揮官&amp;ref(Nation/Sacred.jpg,nolink,25x25,Sacred);|&amp;ref(Nation/C_Gold.jpg,nolink,25x25,Gold);75&amp;ref(Nation/C_Resource.jpg,nolink,25x25,Resource);41&amp;ref(Nation/C_Command.jpg,nolink,25x25,Commander Point);1|&amp;ref(Nation/R_Fort.jpg,nolink,25x25,Land Fortress);|&amp;ref(Spell/P_Holy.jpg,nolink,25x25,Temple Needed);|&amp;ref(Nation/Squad.jpg,nolink,25x25,Squad);2&amp;ref(Nation/LivingLead.jpg,nolink,25x25,Leadership);60|14&amp;ref(Nation/Snow-Move.jpg,nolink,25x25,Snow Move);|
|~|&gt;|&gt;|&gt;|&gt;|&gt;|BGCOLOR(#F5F5F5):標準的な指揮官。維持費は安いが雇用に寺院が要る|
</v>
      </c>
    </row>
    <row r="1019" spans="1:36" x14ac:dyDescent="0.15">
      <c r="A1019" t="str">
        <f t="shared" si="33"/>
        <v>-</v>
      </c>
      <c r="B1019" t="s">
        <v>2954</v>
      </c>
      <c r="C1019" t="s">
        <v>11036</v>
      </c>
      <c r="D1019" t="s">
        <v>3119</v>
      </c>
      <c r="E1019" t="s">
        <v>10992</v>
      </c>
      <c r="F1019">
        <v>130</v>
      </c>
      <c r="G1019">
        <v>41</v>
      </c>
      <c r="H1019">
        <v>1</v>
      </c>
      <c r="I1019" t="s">
        <v>4325</v>
      </c>
      <c r="K1019" t="s">
        <v>9899</v>
      </c>
      <c r="L1019" t="s">
        <v>3135</v>
      </c>
      <c r="M1019" t="s">
        <v>9899</v>
      </c>
      <c r="N1019" t="s">
        <v>5110</v>
      </c>
      <c r="O1019" s="24">
        <v>3</v>
      </c>
      <c r="P1019" s="21">
        <v>80</v>
      </c>
      <c r="Q1019" s="21">
        <v>0</v>
      </c>
      <c r="R1019" s="29">
        <v>0</v>
      </c>
      <c r="Z1019" s="33">
        <v>14</v>
      </c>
      <c r="AF1019" s="21" t="s">
        <v>9324</v>
      </c>
      <c r="AJ1019" s="26" t="str">
        <f t="shared" si="34"/>
        <v xml:space="preserve">|BGCOLOR(#F5F5F5):Jotun Jarl|聖職者&amp;ref(Nation/Sacred.jpg,nolink,25x25,Sacred);|&amp;ref(Nation/C_Gold.jpg,nolink,25x25,Gold);130&amp;ref(Nation/C_Resource.jpg,nolink,25x25,Resource);41&amp;ref(Nation/C_Command.jpg,nolink,25x25,Commander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v>
      </c>
    </row>
    <row r="1020" spans="1:36" x14ac:dyDescent="0.15">
      <c r="A1020" t="str">
        <f t="shared" si="33"/>
        <v>-</v>
      </c>
      <c r="B1020" t="s">
        <v>2954</v>
      </c>
      <c r="C1020" t="s">
        <v>11036</v>
      </c>
      <c r="D1020" t="s">
        <v>3119</v>
      </c>
      <c r="E1020" t="s">
        <v>10993</v>
      </c>
      <c r="F1020">
        <v>110</v>
      </c>
      <c r="G1020">
        <v>19</v>
      </c>
      <c r="H1020">
        <v>2</v>
      </c>
      <c r="I1020" t="s">
        <v>4325</v>
      </c>
      <c r="K1020" t="s">
        <v>9899</v>
      </c>
      <c r="L1020" t="s">
        <v>3135</v>
      </c>
      <c r="M1020" t="s">
        <v>9899</v>
      </c>
      <c r="N1020" t="s">
        <v>6868</v>
      </c>
      <c r="O1020" s="24">
        <v>2</v>
      </c>
      <c r="P1020" s="21">
        <v>40</v>
      </c>
      <c r="Q1020" s="21">
        <v>0</v>
      </c>
      <c r="R1020" s="29">
        <v>0</v>
      </c>
      <c r="Z1020" s="33">
        <v>16</v>
      </c>
      <c r="AE1020" s="21" t="s">
        <v>7286</v>
      </c>
      <c r="AF1020" s="21" t="s">
        <v>9324</v>
      </c>
      <c r="AJ1020" s="26" t="str">
        <f t="shared" si="34"/>
        <v xml:space="preserve">|BGCOLOR(#F5F5F5):Jotun Gode|聖職者&amp;ref(Nation/Sacred.jpg,nolink,25x25,Sacred);|&amp;ref(Nation/C_Gold.jpg,nolink,25x25,Gold);110&amp;ref(Nation/C_Resource.jpg,nolink,25x25,Resource);19&amp;ref(Nation/C_Command.jpg,nolink,25x25,Commander Point);2|&amp;ref(Nation/R_Fort.jpg,nolink,25x25,Land Fortress);|&amp;ref(Spell/P_Holy.jpg,nolink,25x25,Temple Needed);|&amp;ref(Nation/Squad.jpg,nolink,25x25,Squad);2&amp;ref(Nation/LivingLead.jpg,nolink,25x25,Leadership);40|16&amp;ref(Nation/Forest-Survival.jpg,nolink,25x25,Forest Survival);&amp;ref(Nation/Snow-Move.jpg,nolink,25x25,Snow Move);|
|~|&gt;|&gt;|&gt;|&gt;|&gt;|BGCOLOR(#F5F5F5):レベル2の聖職者。一応は指揮もできる|
</v>
      </c>
    </row>
    <row r="1021" spans="1:36" x14ac:dyDescent="0.15">
      <c r="A1021" t="str">
        <f t="shared" si="33"/>
        <v>-</v>
      </c>
      <c r="B1021" t="s">
        <v>2954</v>
      </c>
      <c r="C1021" t="s">
        <v>11036</v>
      </c>
      <c r="D1021" t="s">
        <v>3119</v>
      </c>
      <c r="E1021" t="s">
        <v>11009</v>
      </c>
      <c r="F1021">
        <v>40</v>
      </c>
      <c r="G1021">
        <v>2</v>
      </c>
      <c r="H1021">
        <v>2</v>
      </c>
      <c r="I1021" t="s">
        <v>11006</v>
      </c>
      <c r="J1021" t="s">
        <v>11010</v>
      </c>
      <c r="L1021" t="s">
        <v>11011</v>
      </c>
      <c r="N1021" t="s">
        <v>11012</v>
      </c>
      <c r="O1021" s="24">
        <v>1</v>
      </c>
      <c r="P1021" s="20">
        <v>10</v>
      </c>
      <c r="Q1021" s="21" t="s">
        <v>11013</v>
      </c>
      <c r="R1021" s="29" t="s">
        <v>11013</v>
      </c>
      <c r="Z1021" s="33" t="s">
        <v>11014</v>
      </c>
      <c r="AE1021" s="21" t="s">
        <v>11015</v>
      </c>
      <c r="AJ1021" s="26" t="str">
        <f t="shared" si="34"/>
        <v xml:space="preserve">|BGCOLOR(#F5F5F5):Vaetti Hag|魔術師|&amp;ref(Nation/C_Gold.jpg,nolink,25x25,Gold);40&amp;ref(Nation/C_Resource.jpg,nolink,25x25,Resource);2&amp;ref(Nation/C_Command.jpg,nolink,25x25,Commander Point);2|&amp;ref(Nation/R_Fort.jpg,nolink,25x25,Land Fortress);&amp;ref(Nation/R_Forest.jpg,nolink,25x25,Any Forest);|&amp;ref(Spell/P_Research.jpg,nolink,25x25,Lab Needed);|&amp;ref(Nation/Squad.jpg,nolink,25x25,Squad);1&amp;ref(Nation/LivingLead.jpg,nolink,25x25,Leadership);10&amp;ref(Nation/MagicLead.jpg,nolink,25x25,Magic Leadership);0+&amp;ref(Nation/UndeadLead.jpg,nolink,25x25,Undead Leadership);0+|8&amp;ref(Nation/Forest-Survival.jpg,nolink,25x25,Forest Survival);|
|~|&gt;|&gt;|&gt;|&gt;|&gt;|BGCOLOR(#F5F5F5):火死緑血から1つの魔法技能を持つ。研究は下手|
</v>
      </c>
    </row>
    <row r="1022" spans="1:36" x14ac:dyDescent="0.15">
      <c r="A1022" t="str">
        <f t="shared" si="33"/>
        <v>-</v>
      </c>
      <c r="B1022" t="s">
        <v>2954</v>
      </c>
      <c r="C1022" t="s">
        <v>11036</v>
      </c>
      <c r="D1022" t="s">
        <v>3119</v>
      </c>
      <c r="E1022" t="s">
        <v>10994</v>
      </c>
      <c r="F1022">
        <v>255</v>
      </c>
      <c r="G1022">
        <v>3</v>
      </c>
      <c r="H1022">
        <v>4</v>
      </c>
      <c r="I1022" t="s">
        <v>4325</v>
      </c>
      <c r="J1022" t="s">
        <v>9899</v>
      </c>
      <c r="L1022" t="s">
        <v>3138</v>
      </c>
      <c r="N1022" t="s">
        <v>6877</v>
      </c>
      <c r="O1022" s="24">
        <v>1</v>
      </c>
      <c r="P1022" s="21">
        <v>10</v>
      </c>
      <c r="Q1022" s="21" t="s">
        <v>10944</v>
      </c>
      <c r="R1022" s="29" t="s">
        <v>10443</v>
      </c>
      <c r="Z1022" s="33">
        <v>16</v>
      </c>
      <c r="AE1022" s="21" t="s">
        <v>7286</v>
      </c>
      <c r="AF1022" s="21" t="s">
        <v>9324</v>
      </c>
      <c r="AJ1022" s="26" t="str">
        <f t="shared" si="34"/>
        <v xml:space="preserve">|BGCOLOR(#F5F5F5):Jotun Skratti|魔術師|&amp;ref(Nation/C_Gold.jpg,nolink,25x25,Gold);255&amp;ref(Nation/C_Resource.jpg,nolink,25x25,Resource);3&amp;ref(Nation/C_Command.jpg,nolink,25x25,Commander Point);4|&amp;ref(Nation/R_Fort.jpg,nolink,25x25,Land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Leadership);10+|16&amp;ref(Nation/Forest-Survival.jpg,nolink,25x25,Forest Survival);&amp;ref(Nation/Snow-Move.jpg,nolink,25x25,Snow Move);|
|~|&gt;|&gt;|&gt;|&gt;|&gt;|BGCOLOR(#F5F5F5):水や血などの魔法技能を持つ。狼男や狼に変身できる|
</v>
      </c>
    </row>
    <row r="1023" spans="1:36" x14ac:dyDescent="0.15">
      <c r="A1023" t="str">
        <f t="shared" ref="A1023:A1086" si="35">IF(D1023&lt;&gt;D1022,B1023&amp;" "&amp;C1023&amp;" "&amp;D1023&amp;" S",IF(D1023&lt;&gt;D1024,B1023&amp;" "&amp;C1023&amp;" "&amp;D1023&amp;" E","-"))</f>
        <v>MA Jotunheim 指揮官 E</v>
      </c>
      <c r="B1023" t="s">
        <v>2954</v>
      </c>
      <c r="C1023" t="s">
        <v>11036</v>
      </c>
      <c r="D1023" t="s">
        <v>3119</v>
      </c>
      <c r="E1023" t="s">
        <v>10995</v>
      </c>
      <c r="F1023">
        <v>225</v>
      </c>
      <c r="G1023">
        <v>3</v>
      </c>
      <c r="H1023">
        <v>2</v>
      </c>
      <c r="I1023" t="s">
        <v>4326</v>
      </c>
      <c r="J1023" t="s">
        <v>9899</v>
      </c>
      <c r="L1023" t="s">
        <v>3138</v>
      </c>
      <c r="N1023" t="s">
        <v>6878</v>
      </c>
      <c r="O1023" s="24">
        <v>2</v>
      </c>
      <c r="P1023" s="21">
        <v>40</v>
      </c>
      <c r="Q1023" s="21" t="s">
        <v>10443</v>
      </c>
      <c r="R1023" s="29" t="s">
        <v>10996</v>
      </c>
      <c r="Z1023" s="33">
        <v>16</v>
      </c>
      <c r="AE1023" s="21" t="s">
        <v>7286</v>
      </c>
      <c r="AF1023" s="21" t="s">
        <v>9324</v>
      </c>
      <c r="AJ1023" s="26" t="str">
        <f t="shared" si="34"/>
        <v xml:space="preserve">|BGCOLOR(#F5F5F5):Gygja|魔術師|&amp;ref(Nation/C_Gold.jpg,nolink,25x25,Gold);225&amp;ref(Nation/C_Resource.jpg,nolink,25x25,Resource);3&amp;ref(Nation/C_Command.jpg,nolink,25x25,Commander Point);2|&amp;ref(Nation/R_Capital.jpg,nolink,25x25,National Capital);|&amp;ref(Spell/P_Research.jpg,nolink,25x25,Lab Needed);|&amp;ref(Nation/Squad.jpg,nolink,25x25,Squad);2&amp;ref(Nation/LivingLead.jpg,nolink,25x25,Leadership);40&amp;ref(Nation/MagicLead.jpg,nolink,25x25,Magic Leadership);10+&amp;ref(Nation/UndeadLead.jpg,nolink,25x25,Undead Leadership);35+|16&amp;ref(Nation/Forest-Survival.jpg,nolink,25x25,Forest Survival);&amp;ref(Nation/Snow-Move.jpg,nolink,25x25,Snow Move);|
|~|&gt;|&gt;|&gt;|&gt;|&gt;|BGCOLOR(#F5F5F5):死、緑、血などの魔法技能を持つ。魔力が幅広いが安定しない|
</v>
      </c>
    </row>
    <row r="1024" spans="1:36" x14ac:dyDescent="0.15">
      <c r="A1024" t="str">
        <f t="shared" si="35"/>
        <v>MA Jotunheim 兵士 S</v>
      </c>
      <c r="B1024" t="s">
        <v>2954</v>
      </c>
      <c r="C1024" t="s">
        <v>11036</v>
      </c>
      <c r="D1024" t="s">
        <v>3153</v>
      </c>
      <c r="E1024" t="s">
        <v>11016</v>
      </c>
      <c r="F1024">
        <v>7</v>
      </c>
      <c r="G1024">
        <v>4</v>
      </c>
      <c r="H1024">
        <v>4</v>
      </c>
      <c r="I1024" t="s">
        <v>11006</v>
      </c>
      <c r="L1024" t="s">
        <v>11017</v>
      </c>
      <c r="N1024" t="s">
        <v>11018</v>
      </c>
      <c r="P1024" s="20">
        <v>1</v>
      </c>
      <c r="Z1024" s="33" t="s">
        <v>11019</v>
      </c>
      <c r="AA1024" s="21">
        <v>40</v>
      </c>
      <c r="AE1024" s="20" t="s">
        <v>11015</v>
      </c>
      <c r="AJ1024" s="26" t="str">
        <f t="shared" si="34"/>
        <v xml:space="preserve">|BGCOLOR(#F5F5F5):Vaetti|歩兵|&amp;ref(Nation/C_Gold.jpg,nolink,25x25,Gold);7&amp;ref(Nation/C_Resource.jpg,nolink,25x25,Resource);4&amp;ref(Nation/C_Recruitment.jpg,nolink,25x25,Recruitment Point);4|&amp;ref(Nation/R_Fort.jpg,nolink,25x25,Land Fortress);&amp;ref(Nation/R_Forest.jpg,nolink,25x25,Any Forest);||&amp;ref(Nation/LivingLead.jpg,nolink,25x25,Living);|10&amp;ref(Nation/Stealthy.jpg,nolink,25x25,Stealthy (40));&amp;ref(Nation/Forest-Survival.jpg,nolink,25x25,Forest Survival);|
|~|&gt;|&gt;|&gt;|&gt;|&gt;|BGCOLOR(#F5F5F5):槍と盾を持つ軽歩兵。弱いが小柄で巨人の隙間を埋められる|
</v>
      </c>
    </row>
    <row r="1025" spans="1:36" x14ac:dyDescent="0.15">
      <c r="A1025" t="str">
        <f t="shared" si="35"/>
        <v>-</v>
      </c>
      <c r="B1025" t="s">
        <v>2954</v>
      </c>
      <c r="C1025" t="s">
        <v>11036</v>
      </c>
      <c r="D1025" t="s">
        <v>3153</v>
      </c>
      <c r="E1025" t="s">
        <v>11020</v>
      </c>
      <c r="F1025">
        <v>15</v>
      </c>
      <c r="G1025">
        <v>4</v>
      </c>
      <c r="H1025">
        <v>17</v>
      </c>
      <c r="I1025" t="s">
        <v>11006</v>
      </c>
      <c r="L1025" t="s">
        <v>11021</v>
      </c>
      <c r="N1025" t="s">
        <v>11022</v>
      </c>
      <c r="P1025" s="20">
        <v>1</v>
      </c>
      <c r="Z1025" s="33" t="s">
        <v>11023</v>
      </c>
      <c r="AA1025" s="21">
        <v>40</v>
      </c>
      <c r="AE1025" s="20" t="s">
        <v>11015</v>
      </c>
      <c r="AF1025" s="20" t="s">
        <v>11024</v>
      </c>
      <c r="AJ1025" s="26" t="str">
        <f t="shared" si="34"/>
        <v xml:space="preserve">|BGCOLOR(#F5F5F5):Wolf Rider|騎兵|&amp;ref(Nation/C_Gold.jpg,nolink,25x25,Gold);15&amp;ref(Nation/C_Resource.jpg,nolink,25x25,Resource);4&amp;ref(Nation/C_Recruitment.jpg,nolink,25x25,Recruitment Point);17|&amp;ref(Nation/R_Fort.jpg,nolink,25x25,Land Fortress);&amp;ref(Nation/R_Forest.jpg,nolink,25x25,Any Forest);||&amp;ref(Nation/LivingLead.jpg,nolink,25x25,Living);|18&amp;ref(Nation/Stealthy.jpg,nolink,25x25,Stealthy (40));&amp;ref(Nation/Forest-Survival.jpg,nolink,25x25,Forest Survival);&amp;ref(Nation/Snow-Move.jpg,nolink,25x25,Snow Move);|
|~|&gt;|&gt;|&gt;|&gt;|&gt;|BGCOLOR(#F5F5F5):槍と盾を持つ軽騎兵。騎兵らしさは薄いが機敏で略奪が得意|
</v>
      </c>
    </row>
    <row r="1026" spans="1:36" x14ac:dyDescent="0.15">
      <c r="A1026" t="str">
        <f t="shared" si="35"/>
        <v>-</v>
      </c>
      <c r="B1026" t="s">
        <v>2954</v>
      </c>
      <c r="C1026" t="s">
        <v>11036</v>
      </c>
      <c r="D1026" t="s">
        <v>3153</v>
      </c>
      <c r="E1026" t="s">
        <v>11025</v>
      </c>
      <c r="F1026">
        <v>25</v>
      </c>
      <c r="G1026">
        <v>5</v>
      </c>
      <c r="H1026">
        <v>28</v>
      </c>
      <c r="I1026" t="s">
        <v>11006</v>
      </c>
      <c r="L1026" t="s">
        <v>11026</v>
      </c>
      <c r="N1026" t="s">
        <v>11027</v>
      </c>
      <c r="P1026" s="20">
        <v>1</v>
      </c>
      <c r="W1026">
        <v>1</v>
      </c>
      <c r="Z1026" s="33" t="s">
        <v>11007</v>
      </c>
      <c r="AA1026" s="21">
        <v>40</v>
      </c>
      <c r="AE1026" s="20" t="s">
        <v>11015</v>
      </c>
      <c r="AF1026" s="20" t="s">
        <v>11024</v>
      </c>
      <c r="AJ1026" s="26" t="str">
        <f t="shared" si="34"/>
        <v xml:space="preserve">|BGCOLOR(#F5F5F5):Moose Riders|射手|&amp;ref(Nation/C_Gold.jpg,nolink,25x25,Gold);25&amp;ref(Nation/C_Resource.jpg,nolink,25x25,Resource);5&amp;ref(Nation/C_Recruitment.jpg,nolink,25x25,Recruitment Point);28|&amp;ref(Nation/R_Fort.jpg,nolink,25x25,Land Fortress);&amp;ref(Nation/R_Forest.jpg,nolink,25x25,Any Forest);||&amp;ref(Nation/LivingLead.jpg,nolink,25x25,Living);&amp;ref(Nation/Animal.jpg,nolink,25x25,Animal);|20&amp;ref(Nation/Stealthy.jpg,nolink,25x25,Stealthy (40));&amp;ref(Nation/Forest-Survival.jpg,nolink,25x25,Forest Survival);&amp;ref(Nation/Snow-Move.jpg,nolink,25x25,Snow Move);|
|~|&gt;|&gt;|&gt;|&gt;|&gt;|BGCOLOR(#F5F5F5):ヘラジカに乗る弓兵二名。丈夫で機敏だが高価で射撃精度を欠く|
</v>
      </c>
    </row>
    <row r="1027" spans="1:36" x14ac:dyDescent="0.15">
      <c r="A1027" t="str">
        <f t="shared" si="35"/>
        <v>-</v>
      </c>
      <c r="B1027" t="s">
        <v>2954</v>
      </c>
      <c r="C1027" t="s">
        <v>11036</v>
      </c>
      <c r="D1027" t="s">
        <v>3153</v>
      </c>
      <c r="E1027" t="s">
        <v>10997</v>
      </c>
      <c r="F1027">
        <v>20</v>
      </c>
      <c r="G1027">
        <v>15</v>
      </c>
      <c r="H1027">
        <v>11</v>
      </c>
      <c r="I1027" t="s">
        <v>4325</v>
      </c>
      <c r="L1027" t="s">
        <v>3158</v>
      </c>
      <c r="N1027" t="s">
        <v>6890</v>
      </c>
      <c r="P1027" s="21">
        <v>1</v>
      </c>
      <c r="Z1027" s="33">
        <v>14</v>
      </c>
      <c r="AF1027" s="21" t="s">
        <v>9324</v>
      </c>
      <c r="AJ1027" s="26" t="str">
        <f t="shared" si="34"/>
        <v xml:space="preserve">|BGCOLOR(#F5F5F5):Jotun Militia|歩兵|&amp;ref(Nation/C_Gold.jpg,nolink,25x25,Gold);20&amp;ref(Nation/C_Resource.jpg,nolink,25x25,Resource);15&amp;ref(Nation/C_Recruitment.jpg,nolink,25x25,Recruitment Point);11|&amp;ref(Nation/R_Fort.jpg,nolink,25x25,Land Fortress);||&amp;ref(Nation/LivingLead.jpg,nolink,25x25,Living);|14&amp;ref(Nation/Snow-Move.jpg,nolink,25x25,Snow Move);|
|~|&gt;|&gt;|&gt;|&gt;|&gt;|BGCOLOR(#F5F5F5):斧と盾を持つ民兵。肉壁か包囲戦の人員としてなら使える|
</v>
      </c>
    </row>
    <row r="1028" spans="1:36" x14ac:dyDescent="0.15">
      <c r="A1028" t="str">
        <f t="shared" si="35"/>
        <v>-</v>
      </c>
      <c r="B1028" t="s">
        <v>2954</v>
      </c>
      <c r="C1028" t="s">
        <v>11036</v>
      </c>
      <c r="D1028" t="s">
        <v>3153</v>
      </c>
      <c r="E1028" t="s">
        <v>10999</v>
      </c>
      <c r="F1028">
        <v>30</v>
      </c>
      <c r="G1028">
        <v>17</v>
      </c>
      <c r="H1028">
        <v>17</v>
      </c>
      <c r="I1028" t="s">
        <v>4325</v>
      </c>
      <c r="L1028" t="s">
        <v>3158</v>
      </c>
      <c r="N1028" t="s">
        <v>6894</v>
      </c>
      <c r="P1028" s="21">
        <v>1</v>
      </c>
      <c r="Z1028" s="33">
        <v>14</v>
      </c>
      <c r="AF1028" s="21" t="s">
        <v>9324</v>
      </c>
      <c r="AJ1028" s="26" t="str">
        <f t="shared" ref="AJ1028:AJ1091" si="36">CONCATENATE("|BGCOLOR(#F5F5F5):",E1028,"|",L1028,IF(M1028&lt;&gt;"","&amp;ref(Nation/Sacred.jpg,nolink,25x25,Sacred);",""),"|&amp;ref(Nation/C_Gold.jpg,nolink,25x25,Gold);",F1028,"&amp;ref(Nation/C_Resource.jpg,nolink,25x25,Resource);",G1028,IF(D1028="兵士","&amp;ref(Nation/C_Recruitment.jpg,nolink,25x25,Recruitment Point);","&amp;ref(Nation/C_Command.jpg,nolink,25x25,Commander Point);"),H1028,"|",SUBSTITUTE(SUBSTITUTE(SUBSTITUTE(SUBSTITUTE(SUBSTITUTE(SUBSTITUTE(SUBSTITUTE(SUBSTITUTE(SUBSTITUTE(SUBSTITUTE(SUBSTITUTE(SUBSTITUTE(SUBSTITUTE(SUBSTITUTE(SUBSTITUTE(SUBSTITUTE(SUBSTITUTE(SUBSTITUTE(SUBSTITUTE(SUBSTITUTE(SUBSTITUTE(SUBSTITUTE(SUBSTITUTE(SUBSTITUTE(SUBSTITUTE(I1028,"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(Free));"),"格","&amp;ref(Nation/Promotion.jpg,nolink,25x25,Promotion);"),"|",IF(J1028&lt;&gt;"","&amp;ref(Spell/P_Research.jpg,nolink,25x25,Lab Needed);",""),IF(K1028&lt;&gt;"","&amp;ref(Spell/P_Holy.jpg,nolink,25x25,Temple Needed);",""),IF(D1028="指揮官",CONCATENATE("|",IF(O1028&lt;&gt;0,"&amp;ref(Nation/Squad.jpg,nolink,25x25,Squad);"&amp;O1028,""),IF(P1028&lt;&gt;0,"&amp;ref(Nation/LivingLead.jpg,nolink,25x25,Leadership);"&amp;P1028,""),IF(Q1028&lt;&gt;0,"&amp;ref(Nation/MagicLead.jpg,nolink,25x25,Magic Leadership);"&amp;Q1028,""),IF(R1028&lt;&gt;0,"&amp;ref(Nation/UndeadLead.jpg,nolink,25x25,Undead Leadership);"&amp;R1028,""),IF(S1028&lt;&gt;"",IF(S1028&gt;0,"&amp;ref(Item/Inspirational.jpg,nolink,25x25,Inspirational (+"&amp;S1028&amp;"));","&amp;ref(Item/Uninspirational.jpg,nolink,25x25,Inspirational ("&amp;S1028&amp;"));"),""),IF(T1028&lt;&gt;"","&amp;ref(Item/Taskmaster.jpg,nolink,25x25,Taskmaster (+"&amp;T1028&amp;"));",""),IF(U1028&lt;&gt;"","&amp;ref(Item/Beastmaster.jpg,nolink,25x25,Beastmaster (+"&amp;U1028&amp;"));","")),CONCATENATE("|",IF(P1028&lt;&gt;0,"&amp;ref(Nation/LivingLead.jpg,nolink,25x25,Living);",""),IF(Q1028&lt;&gt;0,"&amp;ref(Nation/MagicLead.jpg,nolink,25x25,Magic Being);",""),IF(R1028&lt;&gt;0,"&amp;ref(Nation/UndeadLead.jpg,nolink,25x25,Undead/Demon);",""),IF(V1028&lt;&gt;"","&amp;ref(Nation/Slave.jpg,nolink,25x25,Slave);",""),IF(W1028&lt;&gt;"","&amp;ref(Nation/Animal.jpg,nolink,25x25,Animal);",""),IF(X1028&lt;&gt;"","&amp;ref(Nation/Undisciplined.jpg,nolink,25x25,Undisciplined);",""),IF(Y1028&lt;&gt;"","&amp;ref(Nation/Enlarged.jpg,nolink,25x25,Size "&amp;Y1028&amp;" or larger commander are needed);",""))),"|",Z1028,IF(AA1028&lt;&gt;"","&amp;ref(Nation/Stealthy.jpg,nolink,25x25,Stealthy ("&amp;AA1028&amp;"));",""),IF(COUNTIF(AB1028,"*f*"),"&amp;ref(Nation/Flying.jpg,nolink,25x25,Flying);",""),IF(COUNTIF(AB1028,"*l*"),"&amp;ref(Nation/Floating.jpg,nolink,25x25,Floating);",""),IF(AC1028="s","&amp;ref(Nation/Storm-Immunity.jpg,nolink,25x25,Storm Immunity);",""),IF(AD1028="p","&amp;ref(Nation/Poor-Amphibian.jpg,nolink,25x25,Poor Amphibian);",""),IF(AD1028="f","&amp;ref(Nation/Amphibian.jpg,nolink,25x25,Amphibian);",""),IF(AD1028="a","&amp;ref(Nation/Aquatic.jpg,nolink,25x25,Aquatic);",""),IF(COUNTIF(AE1028,"*f*"),"&amp;ref(Nation/Forest-Survival.jpg,nolink,25x25,Forest Survival);",""),IF(COUNTIF(AE1028,"*m*"),"&amp;ref(Nation/Mountain-Survival.jpg,nolink,25x25,Mountain Survival);",""),IF(COUNTIF(AE1028,"*s*"),"&amp;ref(Nation/Swamp-Survival.jpg,nolink,25x25,Swamp Survival);",""),IF(COUNTIF(AE1028,"*w*"),"&amp;ref(Nation/Wasteland-Survival.jpg,nolink,25x25,Wasteland Survival);",""),IF(AF1028="s","&amp;ref(Nation/Snow-Move.jpg,nolink,25x25,Snow Move);",""),IF(AG1028="s","&amp;ref(Nation/Swimming.jpg,nolink,25x25,Swimming);",""),IF(AH1028&lt;&gt;"","&amp;ref(Nation/Sailing.jpg,nolink,25x25,Sailing (size points "&amp;VALUE(MID(AH1028,2,3))&amp;", max size "&amp;LEFT(AH1028,1)&amp;"));",""),IF(AI1028&lt;&gt;"","&amp;ref(Nation/Gift-of-Water-Breathing.jpg,nolink,25x25,Gift of Water Breathing ("&amp;AI1028&amp;" size points));",""),"|",CHAR(10),IF(D1028="指揮官","|~|&gt;|&gt;|&gt;|&gt;|&gt;|BGCOLOR(#F5F5F5):","|~|&gt;|&gt;|&gt;|&gt;|&gt;|BGCOLOR(#F5F5F5):"),N1028,"|",CHAR(10))</f>
        <v xml:space="preserve">|BGCOLOR(#F5F5F5):Jotun Javelinist|歩兵|&amp;ref(Nation/C_Gold.jpg,nolink,25x25,Gold);30&amp;ref(Nation/C_Resource.jpg,nolink,25x25,Resource);17&amp;ref(Nation/C_Recruitment.jpg,nolink,25x25,Recruitment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|~|&gt;|&gt;|&gt;|&gt;|&gt;|BGCOLOR(#F5F5F5):斧、投槍、盾を持つ歩兵。高い筋力からの投擲は強烈|
</v>
      </c>
    </row>
    <row r="1029" spans="1:36" x14ac:dyDescent="0.15">
      <c r="A1029" t="str">
        <f t="shared" si="35"/>
        <v>-</v>
      </c>
      <c r="B1029" t="s">
        <v>2954</v>
      </c>
      <c r="C1029" t="s">
        <v>11036</v>
      </c>
      <c r="D1029" t="s">
        <v>3153</v>
      </c>
      <c r="E1029" t="s">
        <v>11000</v>
      </c>
      <c r="F1029">
        <v>30</v>
      </c>
      <c r="G1029">
        <v>11</v>
      </c>
      <c r="H1029">
        <v>17</v>
      </c>
      <c r="I1029" t="s">
        <v>4325</v>
      </c>
      <c r="L1029" t="s">
        <v>3158</v>
      </c>
      <c r="N1029" t="s">
        <v>6896</v>
      </c>
      <c r="P1029" s="21">
        <v>1</v>
      </c>
      <c r="Z1029" s="33">
        <v>14</v>
      </c>
      <c r="AF1029" s="21" t="s">
        <v>9324</v>
      </c>
      <c r="AJ1029" s="26" t="str">
        <f t="shared" si="36"/>
        <v xml:space="preserve">|BGCOLOR(#F5F5F5):Jotun Hurler|歩兵|&amp;ref(Nation/C_Gold.jpg,nolink,25x25,Gold);30&amp;ref(Nation/C_Resource.jpg,nolink,25x25,Resource);11&amp;ref(Nation/C_Recruitment.jpg,nolink,25x25,Recruitment Point);17|&amp;ref(Nation/R_Fort.jpg,nolink,25x25,Land Fortress);||&amp;ref(Nation/LivingLead.jpg,nolink,25x25,Living);|14&amp;ref(Nation/Snow-Move.jpg,nolink,25x25,Snow Move);|
|~|&gt;|&gt;|&gt;|&gt;|&gt;|BGCOLOR(#F5F5F5):手斧と大岩を持つ歩兵。岩は短射程だが破壊的威力を持つ|
</v>
      </c>
    </row>
    <row r="1030" spans="1:36" x14ac:dyDescent="0.15">
      <c r="A1030" t="str">
        <f t="shared" si="35"/>
        <v>-</v>
      </c>
      <c r="B1030" t="s">
        <v>2954</v>
      </c>
      <c r="C1030" t="s">
        <v>11036</v>
      </c>
      <c r="D1030" t="s">
        <v>3153</v>
      </c>
      <c r="E1030" t="s">
        <v>10998</v>
      </c>
      <c r="F1030">
        <v>30</v>
      </c>
      <c r="G1030">
        <v>37</v>
      </c>
      <c r="H1030">
        <v>17</v>
      </c>
      <c r="I1030" t="s">
        <v>4325</v>
      </c>
      <c r="L1030" t="s">
        <v>3158</v>
      </c>
      <c r="N1030" t="s">
        <v>11028</v>
      </c>
      <c r="P1030" s="21">
        <v>1</v>
      </c>
      <c r="Z1030" s="33" t="s">
        <v>11030</v>
      </c>
      <c r="AF1030" s="21" t="s">
        <v>9324</v>
      </c>
      <c r="AJ1030" s="26" t="str">
        <f t="shared" si="36"/>
        <v xml:space="preserve">|BGCOLOR(#F5F5F5):Jotun Spearman|歩兵|&amp;ref(Nation/C_Gold.jpg,nolink,25x25,Gold);30&amp;ref(Nation/C_Resource.jpg,nolink,25x25,Resource);37&amp;ref(Nation/C_Recruitment.jpg,nolink,25x25,Recruitment Point);17|&amp;ref(Nation/R_Fort.jpg,nolink,25x25,Land Fortress);||&amp;ref(Nation/LivingLead.jpg,nolink,25x25,Living);|12&amp;ref(Nation/Snow-Move.jpg,nolink,25x25,Snow Move);|
|~|&gt;|&gt;|&gt;|&gt;|&gt;|BGCOLOR(#F5F5F5):槍と盾を持つ重歩兵。囲まれやすいが一撃は非常に重い|
</v>
      </c>
    </row>
    <row r="1031" spans="1:36" x14ac:dyDescent="0.15">
      <c r="A1031" t="str">
        <f t="shared" si="35"/>
        <v>-</v>
      </c>
      <c r="B1031" t="s">
        <v>2954</v>
      </c>
      <c r="C1031" t="s">
        <v>11036</v>
      </c>
      <c r="D1031" t="s">
        <v>3153</v>
      </c>
      <c r="E1031" t="s">
        <v>11029</v>
      </c>
      <c r="F1031">
        <v>30</v>
      </c>
      <c r="G1031">
        <v>37</v>
      </c>
      <c r="H1031">
        <v>17</v>
      </c>
      <c r="I1031" t="s">
        <v>11005</v>
      </c>
      <c r="L1031" t="s">
        <v>11017</v>
      </c>
      <c r="N1031" t="s">
        <v>11031</v>
      </c>
      <c r="P1031" s="20">
        <v>1</v>
      </c>
      <c r="Z1031" s="33" t="s">
        <v>11030</v>
      </c>
      <c r="AF1031" s="20" t="s">
        <v>11024</v>
      </c>
      <c r="AJ1031" s="26" t="str">
        <f t="shared" si="36"/>
        <v xml:space="preserve">|BGCOLOR(#F5F5F5):Jotun Axeman|歩兵|&amp;ref(Nation/C_Gold.jpg,nolink,25x25,Gold);30&amp;ref(Nation/C_Resource.jpg,nolink,25x25,Resource);37&amp;ref(Nation/C_Recruitment.jpg,nolink,25x25,Recruitment Point);17|&amp;ref(Nation/R_Fort.jpg,nolink,25x25,Land Fortress);||&amp;ref(Nation/LivingLead.jpg,nolink,25x25,Living);|12&amp;ref(Nation/Snow-Move.jpg,nolink,25x25,Snow Move);|
|~|&gt;|&gt;|&gt;|&gt;|&gt;|BGCOLOR(#F5F5F5):斧と盾を持つ重歩兵。重装の敵さえも叩き割れる|
</v>
      </c>
    </row>
    <row r="1032" spans="1:36" x14ac:dyDescent="0.15">
      <c r="A1032" t="str">
        <f t="shared" si="35"/>
        <v>-</v>
      </c>
      <c r="B1032" t="s">
        <v>2954</v>
      </c>
      <c r="C1032" t="s">
        <v>11036</v>
      </c>
      <c r="D1032" t="s">
        <v>3153</v>
      </c>
      <c r="E1032" t="s">
        <v>11001</v>
      </c>
      <c r="F1032">
        <v>35</v>
      </c>
      <c r="G1032">
        <v>21</v>
      </c>
      <c r="H1032">
        <v>20</v>
      </c>
      <c r="I1032" t="s">
        <v>4325</v>
      </c>
      <c r="L1032" t="s">
        <v>3158</v>
      </c>
      <c r="N1032" t="s">
        <v>6899</v>
      </c>
      <c r="P1032" s="21">
        <v>1</v>
      </c>
      <c r="Z1032" s="33">
        <v>14</v>
      </c>
      <c r="AF1032" s="21" t="s">
        <v>9324</v>
      </c>
      <c r="AJ1032" s="26" t="str">
        <f t="shared" si="36"/>
        <v xml:space="preserve">|BGCOLOR(#F5F5F5):Jotun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|~|&gt;|&gt;|&gt;|&gt;|&gt;|BGCOLOR(#F5F5F5):槍と盾を持つ重歩兵。巨人の槍は人間の槍兵さえ迎撃する|
</v>
      </c>
    </row>
    <row r="1033" spans="1:36" x14ac:dyDescent="0.15">
      <c r="A1033" t="str">
        <f t="shared" si="35"/>
        <v>-</v>
      </c>
      <c r="B1033" t="s">
        <v>2954</v>
      </c>
      <c r="C1033" t="s">
        <v>11036</v>
      </c>
      <c r="D1033" t="s">
        <v>3153</v>
      </c>
      <c r="E1033" t="s">
        <v>11001</v>
      </c>
      <c r="F1033">
        <v>35</v>
      </c>
      <c r="G1033">
        <v>21</v>
      </c>
      <c r="H1033">
        <v>20</v>
      </c>
      <c r="I1033" t="s">
        <v>4325</v>
      </c>
      <c r="L1033" t="s">
        <v>3158</v>
      </c>
      <c r="N1033" t="s">
        <v>11032</v>
      </c>
      <c r="P1033" s="21">
        <v>1</v>
      </c>
      <c r="Z1033" s="33">
        <v>14</v>
      </c>
      <c r="AF1033" s="21" t="s">
        <v>9324</v>
      </c>
      <c r="AJ1033" s="26" t="str">
        <f t="shared" si="36"/>
        <v xml:space="preserve">|BGCOLOR(#F5F5F5):Jotun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|~|&gt;|&gt;|&gt;|&gt;|&gt;|BGCOLOR(#F5F5F5):斧と盾を持つ重歩兵。下位よりやや軽装だが士気が高い|
</v>
      </c>
    </row>
    <row r="1034" spans="1:36" x14ac:dyDescent="0.15">
      <c r="A1034" t="str">
        <f t="shared" si="35"/>
        <v>-</v>
      </c>
      <c r="B1034" t="s">
        <v>2954</v>
      </c>
      <c r="C1034" t="s">
        <v>11036</v>
      </c>
      <c r="D1034" t="s">
        <v>3153</v>
      </c>
      <c r="E1034" t="s">
        <v>11002</v>
      </c>
      <c r="F1034">
        <v>40</v>
      </c>
      <c r="G1034">
        <v>41</v>
      </c>
      <c r="H1034">
        <v>24</v>
      </c>
      <c r="I1034" t="s">
        <v>4325</v>
      </c>
      <c r="L1034" t="s">
        <v>3158</v>
      </c>
      <c r="N1034" t="s">
        <v>6901</v>
      </c>
      <c r="P1034" s="21">
        <v>1</v>
      </c>
      <c r="Z1034" s="33">
        <v>12</v>
      </c>
      <c r="AF1034" s="21" t="s">
        <v>9324</v>
      </c>
      <c r="AJ1034" s="26" t="str">
        <f t="shared" si="36"/>
        <v xml:space="preserve">|BGCOLOR(#F5F5F5):Jotun Hirdman|歩兵|&amp;ref(Nation/C_Gold.jpg,nolink,25x25,Gold);40&amp;ref(Nation/C_Resource.jpg,nolink,25x25,Resource);41&amp;ref(Nation/C_Recruitment.jpg,nolink,25x25,Recruitment Point);24|&amp;ref(Nation/R_Fort.jpg,nolink,25x25,Land Fortress);||&amp;ref(Nation/LivingLead.jpg,nolink,25x25,Living);|12&amp;ref(Nation/Snow-Move.jpg,nolink,25x25,Snow Move);|
|~|&gt;|&gt;|&gt;|&gt;|&gt;|BGCOLOR(#F5F5F5):長剣と盾を持つ重歩兵。戦闘技能も向上している|
</v>
      </c>
    </row>
    <row r="1035" spans="1:36" x14ac:dyDescent="0.15">
      <c r="A1035" t="str">
        <f t="shared" si="35"/>
        <v>MA Jotunheim 兵士 E</v>
      </c>
      <c r="B1035" t="s">
        <v>2954</v>
      </c>
      <c r="C1035" t="s">
        <v>11036</v>
      </c>
      <c r="D1035" t="s">
        <v>3153</v>
      </c>
      <c r="E1035" t="s">
        <v>11033</v>
      </c>
      <c r="F1035">
        <v>55</v>
      </c>
      <c r="G1035">
        <v>9</v>
      </c>
      <c r="H1035">
        <v>28</v>
      </c>
      <c r="I1035" t="s">
        <v>4326</v>
      </c>
      <c r="K1035" t="s">
        <v>11010</v>
      </c>
      <c r="L1035" t="s">
        <v>3158</v>
      </c>
      <c r="M1035" t="s">
        <v>11034</v>
      </c>
      <c r="N1035" t="s">
        <v>11035</v>
      </c>
      <c r="P1035" s="21">
        <v>1</v>
      </c>
      <c r="Z1035" s="33">
        <v>16</v>
      </c>
      <c r="AE1035" s="21" t="s">
        <v>7286</v>
      </c>
      <c r="AF1035" s="21" t="s">
        <v>9324</v>
      </c>
      <c r="AJ1035" s="26" t="str">
        <f t="shared" si="36"/>
        <v xml:space="preserve">|BGCOLOR(#F5F5F5):Garmhirding|歩兵&amp;ref(Nation/Sacred.jpg,nolink,25x25,Sacred);|&amp;ref(Nation/C_Gold.jpg,nolink,25x25,Gold);55&amp;ref(Nation/C_Resource.jpg,nolink,25x25,Resource);9&amp;ref(Nation/C_Recruitment.jpg,nolink,25x25,Recruitment Point);28|&amp;ref(Nation/R_Capital.jpg,nolink,25x25,National Capital);|&amp;ref(Spell/P_Holy.jpg,nolink,25x25,Temple Needed);|&amp;ref(Nation/LivingLead.jpg,nolink,25x25,Living);|16&amp;ref(Nation/Forest-Survival.jpg,nolink,25x25,Forest Survival);&amp;ref(Nation/Snow-Move.jpg,nolink,25x25,Snow Move);|
|~|&gt;|&gt;|&gt;|&gt;|&gt;|BGCOLOR(#F5F5F5):戦斧を持つ狂戦士。その一撃は驚異的な威力を持つ|
</v>
      </c>
    </row>
    <row r="1036" spans="1:36" x14ac:dyDescent="0.15">
      <c r="A1036" t="str">
        <f t="shared" si="35"/>
        <v>MA Vanarus 指揮官 S</v>
      </c>
      <c r="B1036" t="s">
        <v>2954</v>
      </c>
      <c r="C1036" t="s">
        <v>11108</v>
      </c>
      <c r="D1036" t="s">
        <v>11078</v>
      </c>
      <c r="E1036" t="s">
        <v>11070</v>
      </c>
      <c r="F1036">
        <v>25</v>
      </c>
      <c r="G1036">
        <v>5</v>
      </c>
      <c r="H1036">
        <v>1</v>
      </c>
      <c r="I1036" t="s">
        <v>11071</v>
      </c>
      <c r="L1036" t="s">
        <v>11072</v>
      </c>
      <c r="N1036" t="s">
        <v>11073</v>
      </c>
      <c r="O1036" s="24">
        <v>0</v>
      </c>
      <c r="P1036" s="20">
        <v>0</v>
      </c>
      <c r="Q1036" s="21">
        <v>0</v>
      </c>
      <c r="R1036" s="29">
        <v>0</v>
      </c>
      <c r="Z1036" s="33" t="s">
        <v>11074</v>
      </c>
      <c r="AA1036" s="21">
        <v>60</v>
      </c>
      <c r="AE1036" s="21" t="s">
        <v>11075</v>
      </c>
      <c r="AF1036" s="20" t="s">
        <v>11076</v>
      </c>
      <c r="AJ1036" s="26" t="str">
        <f t="shared" si="36"/>
        <v xml:space="preserve">|BGCOLOR(#F5F5F5):Scout|斥候|&amp;ref(Nation/C_Gold.jpg,nolink,25x25,Gold);25&amp;ref(Nation/C_Resource.jpg,nolink,25x25,Resource);5&amp;ref(Nation/C_Command.jpg,nolink,25x25,Commander Point);1|&amp;ref(Nation/R_Fort.jpg,nolink,25x25,Land Fortress);|||16&amp;ref(Nation/Stealthy.jpg,nolink,25x25,Stealthy (60));&amp;ref(Nation/Forest-Survival.jpg,nolink,25x25,Forest Survival);&amp;ref(Nation/Mountain-Survival.jpg,nolink,25x25,Mountain Survival);&amp;ref(Nation/Snow-Move.jpg,nolink,25x25,Snow Move);|
|~|&gt;|&gt;|&gt;|&gt;|&gt;|BGCOLOR(#F5F5F5):雪道に慣れた斥候。隠れるのも上手く有能|
</v>
      </c>
    </row>
    <row r="1037" spans="1:36" x14ac:dyDescent="0.15">
      <c r="A1037" t="str">
        <f t="shared" si="35"/>
        <v>-</v>
      </c>
      <c r="B1037" t="s">
        <v>2954</v>
      </c>
      <c r="C1037" t="s">
        <v>11108</v>
      </c>
      <c r="D1037" t="s">
        <v>11078</v>
      </c>
      <c r="E1037" t="s">
        <v>11077</v>
      </c>
      <c r="F1037">
        <v>40</v>
      </c>
      <c r="G1037">
        <v>22</v>
      </c>
      <c r="H1037">
        <v>1</v>
      </c>
      <c r="I1037" t="s">
        <v>11071</v>
      </c>
      <c r="L1037" t="s">
        <v>11078</v>
      </c>
      <c r="N1037" t="s">
        <v>11079</v>
      </c>
      <c r="O1037" s="24">
        <v>2</v>
      </c>
      <c r="P1037" s="20">
        <v>60</v>
      </c>
      <c r="Q1037" s="21">
        <v>0</v>
      </c>
      <c r="R1037" s="29">
        <v>0</v>
      </c>
      <c r="Z1037" s="33" t="s">
        <v>11080</v>
      </c>
      <c r="AF1037" s="20" t="s">
        <v>11076</v>
      </c>
      <c r="AJ1037" s="26" t="str">
        <f t="shared" si="36"/>
        <v xml:space="preserve">|BGCOLOR(#F5F5F5):Vanarusian Herse|指揮官|&amp;ref(Nation/C_Gold.jpg,nolink,25x25,Gold);40&amp;ref(Nation/C_Resource.jpg,nolink,25x25,Resource);22&amp;ref(Nation/C_Command.jpg,nolink,25x25,Commander Point);1|&amp;ref(Nation/R_Fort.jpg,nolink,25x25,Land Fortress);||&amp;ref(Nation/Squad.jpg,nolink,25x25,Squad);2&amp;ref(Nation/LivingLead.jpg,nolink,25x25,Leadership);60|12&amp;ref(Nation/Snow-Move.jpg,nolink,25x25,Snow Move);|
|~|&gt;|&gt;|&gt;|&gt;|&gt;|BGCOLOR(#F5F5F5):標準的な指揮官。Rusの人間は寒さと雪道に慣れている|
</v>
      </c>
    </row>
    <row r="1038" spans="1:36" x14ac:dyDescent="0.15">
      <c r="A1038" t="str">
        <f t="shared" si="35"/>
        <v>-</v>
      </c>
      <c r="B1038" t="s">
        <v>2954</v>
      </c>
      <c r="C1038" t="s">
        <v>11108</v>
      </c>
      <c r="D1038" t="s">
        <v>11078</v>
      </c>
      <c r="E1038" t="s">
        <v>11081</v>
      </c>
      <c r="F1038">
        <v>90</v>
      </c>
      <c r="G1038">
        <v>13</v>
      </c>
      <c r="H1038">
        <v>1</v>
      </c>
      <c r="I1038" t="s">
        <v>11071</v>
      </c>
      <c r="K1038" t="s">
        <v>11082</v>
      </c>
      <c r="L1038" t="s">
        <v>11078</v>
      </c>
      <c r="M1038" t="s">
        <v>11083</v>
      </c>
      <c r="N1038" t="s">
        <v>11084</v>
      </c>
      <c r="O1038" s="24">
        <v>3</v>
      </c>
      <c r="P1038" s="20">
        <v>80</v>
      </c>
      <c r="Q1038" s="21">
        <v>0</v>
      </c>
      <c r="R1038" s="29">
        <v>0</v>
      </c>
      <c r="Z1038" s="33" t="s">
        <v>11085</v>
      </c>
      <c r="AF1038" s="20" t="s">
        <v>11076</v>
      </c>
      <c r="AJ1038" s="26" t="str">
        <f t="shared" si="36"/>
        <v xml:space="preserve">|BGCOLOR(#F5F5F5):Vanarusian Jarl|指揮官&amp;ref(Nation/Sacred.jpg,nolink,25x25,Sacred);|&amp;ref(Nation/C_Gold.jpg,nolink,25x25,Gold);90&amp;ref(Nation/C_Resource.jpg,nolink,25x25,Resource);13&amp;ref(Nation/C_Command.jpg,nolink,25x25,Commander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|~|&gt;|&gt;|&gt;|&gt;|&gt;|BGCOLOR(#F5F5F5):上位指揮官。盾を持参していない点に注意が必要|
</v>
      </c>
    </row>
    <row r="1039" spans="1:36" x14ac:dyDescent="0.15">
      <c r="A1039" t="str">
        <f t="shared" si="35"/>
        <v>-</v>
      </c>
      <c r="B1039" t="s">
        <v>2954</v>
      </c>
      <c r="C1039" t="s">
        <v>11108</v>
      </c>
      <c r="D1039" t="s">
        <v>11078</v>
      </c>
      <c r="E1039" t="s">
        <v>11086</v>
      </c>
      <c r="F1039">
        <v>45</v>
      </c>
      <c r="G1039">
        <v>3</v>
      </c>
      <c r="H1039">
        <v>1</v>
      </c>
      <c r="I1039" t="s">
        <v>11071</v>
      </c>
      <c r="K1039" t="s">
        <v>11082</v>
      </c>
      <c r="L1039" t="s">
        <v>11087</v>
      </c>
      <c r="M1039" t="s">
        <v>11083</v>
      </c>
      <c r="N1039" t="s">
        <v>11088</v>
      </c>
      <c r="O1039" s="24">
        <v>1</v>
      </c>
      <c r="P1039" s="20">
        <v>10</v>
      </c>
      <c r="Q1039" s="20">
        <v>0</v>
      </c>
      <c r="R1039" s="29">
        <v>0</v>
      </c>
      <c r="Z1039" s="33" t="s">
        <v>11074</v>
      </c>
      <c r="AF1039" s="20" t="s">
        <v>11076</v>
      </c>
      <c r="AJ1039" s="26" t="str">
        <f t="shared" si="36"/>
        <v xml:space="preserve">|BGCOLOR(#F5F5F5):Vanarusian Gode|聖職者&amp;ref(Nation/Sacred.jpg,nolink,25x25,Sacred);|&amp;ref(Nation/C_Gold.jpg,nolink,25x25,Gold);45&amp;ref(Nation/C_Resource.jpg,nolink,25x25,Resource);3&amp;ref(Nation/C_Command.jpg,nolink,25x25,Commander Point);1|&amp;ref(Nation/R_Fort.jpg,nolink,25x25,Land Fortress);|&amp;ref(Spell/P_Holy.jpg,nolink,25x25,Temple Needed);|&amp;ref(Nation/Squad.jpg,nolink,25x25,Squad);1&amp;ref(Nation/LivingLead.jpg,nolink,25x25,Leadership);10|16&amp;ref(Nation/Snow-Move.jpg,nolink,25x25,Snow Move);|
|~|&gt;|&gt;|&gt;|&gt;|&gt;|BGCOLOR(#F5F5F5):レベル1の聖職者。特徴は乏しいが雪道には慣れている|
</v>
      </c>
    </row>
    <row r="1040" spans="1:36" x14ac:dyDescent="0.15">
      <c r="A1040" t="str">
        <f t="shared" si="35"/>
        <v>-</v>
      </c>
      <c r="B1040" t="s">
        <v>2954</v>
      </c>
      <c r="C1040" t="s">
        <v>11108</v>
      </c>
      <c r="D1040" t="s">
        <v>11078</v>
      </c>
      <c r="E1040" t="s">
        <v>11089</v>
      </c>
      <c r="F1040">
        <v>165</v>
      </c>
      <c r="G1040">
        <v>2</v>
      </c>
      <c r="H1040">
        <v>2</v>
      </c>
      <c r="I1040" t="s">
        <v>11071</v>
      </c>
      <c r="J1040" t="s">
        <v>11082</v>
      </c>
      <c r="L1040" t="s">
        <v>11090</v>
      </c>
      <c r="N1040" t="s">
        <v>11091</v>
      </c>
      <c r="O1040" s="24">
        <v>1</v>
      </c>
      <c r="P1040" s="21" t="s">
        <v>11092</v>
      </c>
      <c r="Q1040" s="20" t="s">
        <v>11092</v>
      </c>
      <c r="R1040" s="29" t="s">
        <v>11093</v>
      </c>
      <c r="Z1040" s="33" t="s">
        <v>11074</v>
      </c>
      <c r="AF1040" s="20" t="s">
        <v>11076</v>
      </c>
      <c r="AJ1040" s="26" t="str">
        <f t="shared" si="36"/>
        <v xml:space="preserve">|BGCOLOR(#F5F5F5):Vanarusian Sage|魔術師|&amp;ref(Nation/C_Gold.jpg,nolink,25x25,Gold);165&amp;ref(Nation/C_Resource.jpg,nolink,25x25,Resource);2&amp;ref(Nation/C_Command.jpg,nolink,25x25,Commander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Leadership);0+|16&amp;ref(Nation/Snow-Move.jpg,nolink,25x25,Snow Move);|
|~|&gt;|&gt;|&gt;|&gt;|&gt;|BGCOLOR(#F5F5F5):風などの魔法技能を持つ。研究が得意|
</v>
      </c>
    </row>
    <row r="1041" spans="1:36" x14ac:dyDescent="0.15">
      <c r="A1041" t="str">
        <f t="shared" si="35"/>
        <v>-</v>
      </c>
      <c r="B1041" t="s">
        <v>2954</v>
      </c>
      <c r="C1041" t="s">
        <v>11108</v>
      </c>
      <c r="D1041" t="s">
        <v>11078</v>
      </c>
      <c r="E1041" t="s">
        <v>11094</v>
      </c>
      <c r="F1041">
        <v>120</v>
      </c>
      <c r="G1041">
        <v>13</v>
      </c>
      <c r="H1041">
        <v>1</v>
      </c>
      <c r="I1041" t="s">
        <v>11071</v>
      </c>
      <c r="K1041" t="s">
        <v>11082</v>
      </c>
      <c r="L1041" t="s">
        <v>11087</v>
      </c>
      <c r="M1041" t="s">
        <v>11083</v>
      </c>
      <c r="N1041" t="s">
        <v>11095</v>
      </c>
      <c r="O1041" s="24">
        <v>3</v>
      </c>
      <c r="P1041" s="20">
        <v>80</v>
      </c>
      <c r="Q1041" s="20">
        <v>0</v>
      </c>
      <c r="R1041" s="29">
        <v>0</v>
      </c>
      <c r="Z1041" s="33" t="s">
        <v>11085</v>
      </c>
      <c r="AF1041" s="20" t="s">
        <v>11076</v>
      </c>
      <c r="AJ1041" s="26" t="str">
        <f t="shared" si="36"/>
        <v xml:space="preserve">|BGCOLOR(#F5F5F5):Chud Jarl|聖職者&amp;ref(Nation/Sacred.jpg,nolink,25x25,Sacred);|&amp;ref(Nation/C_Gold.jpg,nolink,25x25,Gold);120&amp;ref(Nation/C_Resource.jpg,nolink,25x25,Resource);13&amp;ref(Nation/C_Command.jpg,nolink,25x25,Commander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v>
      </c>
    </row>
    <row r="1042" spans="1:36" x14ac:dyDescent="0.15">
      <c r="A1042" t="str">
        <f t="shared" si="35"/>
        <v>-</v>
      </c>
      <c r="B1042" t="s">
        <v>2954</v>
      </c>
      <c r="C1042" t="s">
        <v>11108</v>
      </c>
      <c r="D1042" t="s">
        <v>11078</v>
      </c>
      <c r="E1042" t="s">
        <v>11096</v>
      </c>
      <c r="F1042">
        <v>335</v>
      </c>
      <c r="G1042">
        <v>20</v>
      </c>
      <c r="H1042">
        <v>4</v>
      </c>
      <c r="I1042" t="s">
        <v>11097</v>
      </c>
      <c r="J1042" t="s">
        <v>11082</v>
      </c>
      <c r="K1042" t="s">
        <v>11082</v>
      </c>
      <c r="L1042" t="s">
        <v>11087</v>
      </c>
      <c r="M1042" t="s">
        <v>11083</v>
      </c>
      <c r="N1042" t="s">
        <v>11098</v>
      </c>
      <c r="O1042" s="24">
        <v>4</v>
      </c>
      <c r="P1042" s="20" t="s">
        <v>11099</v>
      </c>
      <c r="Q1042" s="20" t="s">
        <v>11100</v>
      </c>
      <c r="R1042" s="29" t="s">
        <v>11101</v>
      </c>
      <c r="Z1042" s="33" t="s">
        <v>11102</v>
      </c>
      <c r="AA1042" s="21">
        <v>65</v>
      </c>
      <c r="AF1042" s="20"/>
      <c r="AJ1042" s="26" t="str">
        <f t="shared" si="36"/>
        <v xml:space="preserve">|BGCOLOR(#F5F5F5):Vanabog|聖職者&amp;ref(Nation/Sacred.jpg,nolink,25x25,Sacred);|&amp;ref(Nation/C_Gold.jpg,nolink,25x25,Gold);335&amp;ref(Nation/C_Resource.jpg,nolink,25x25,Resource);20&amp;ref(Nation/C_Command.jpg,nolink,25x25,Commander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Leadership);15+&amp;ref(Nation/UndeadLead.jpg,nolink,25x25,Undead Leadership);35+|24&amp;ref(Nation/Stealthy.jpg,nolink,25x25,Stealthy (65));|
|~|&gt;|&gt;|&gt;|&gt;|&gt;|BGCOLOR(#F5F5F5):レベル2の聖職者。風死血などの魔法と高い指揮能力を持つ|
</v>
      </c>
    </row>
    <row r="1043" spans="1:36" x14ac:dyDescent="0.15">
      <c r="A1043" t="str">
        <f t="shared" si="35"/>
        <v>-</v>
      </c>
      <c r="B1043" t="s">
        <v>2954</v>
      </c>
      <c r="C1043" t="s">
        <v>11108</v>
      </c>
      <c r="D1043" t="s">
        <v>11078</v>
      </c>
      <c r="E1043" t="s">
        <v>11103</v>
      </c>
      <c r="F1043">
        <v>135</v>
      </c>
      <c r="G1043">
        <v>2</v>
      </c>
      <c r="H1043">
        <v>2</v>
      </c>
      <c r="I1043" t="s">
        <v>11104</v>
      </c>
      <c r="J1043" t="s">
        <v>11082</v>
      </c>
      <c r="L1043" t="s">
        <v>11090</v>
      </c>
      <c r="N1043" t="s">
        <v>11105</v>
      </c>
      <c r="O1043" s="24">
        <v>1</v>
      </c>
      <c r="P1043" s="21" t="s">
        <v>11092</v>
      </c>
      <c r="Q1043" s="20">
        <v>20</v>
      </c>
      <c r="R1043" s="29">
        <v>0</v>
      </c>
      <c r="Z1043" s="33" t="s">
        <v>11074</v>
      </c>
      <c r="AA1043" s="21">
        <v>40</v>
      </c>
      <c r="AJ1043" s="26" t="str">
        <f t="shared" si="36"/>
        <v xml:space="preserve">|BGCOLOR(#F5F5F5):Vyedma|魔術師|&amp;ref(Nation/C_Gold.jpg,nolink,25x25,Gold);135&amp;ref(Nation/C_Resource.jpg,nolink,25x25,Resource);2&amp;ref(Nation/C_Command.jpg,nolink,25x25,Commander Point);2|&amp;ref(Nation/R_Forest.jpg,nolink,25x25,Any Forest);|&amp;ref(Spell/P_Research.jpg,nolink,25x25,Lab Needed);|&amp;ref(Nation/Squad.jpg,nolink,25x25,Squad);1&amp;ref(Nation/LivingLead.jpg,nolink,25x25,Leadership);10+&amp;ref(Nation/MagicLead.jpg,nolink,25x25,Magic Leadership);20|16&amp;ref(Nation/Stealthy.jpg,nolink,25x25,Stealthy (40));|
|~|&gt;|&gt;|&gt;|&gt;|&gt;|BGCOLOR(#F5F5F5):水地緑などの魔法技能を持つ。研究は苦手|
</v>
      </c>
    </row>
    <row r="1044" spans="1:36" x14ac:dyDescent="0.15">
      <c r="A1044" t="str">
        <f t="shared" si="35"/>
        <v>MA Vanarus 指揮官 E</v>
      </c>
      <c r="B1044" t="s">
        <v>2954</v>
      </c>
      <c r="C1044" t="s">
        <v>11108</v>
      </c>
      <c r="D1044" t="s">
        <v>11078</v>
      </c>
      <c r="E1044" t="s">
        <v>11106</v>
      </c>
      <c r="F1044">
        <v>155</v>
      </c>
      <c r="G1044">
        <v>2</v>
      </c>
      <c r="H1044">
        <v>2</v>
      </c>
      <c r="I1044" t="s">
        <v>11104</v>
      </c>
      <c r="J1044" t="s">
        <v>11082</v>
      </c>
      <c r="L1044" t="s">
        <v>11090</v>
      </c>
      <c r="N1044" t="s">
        <v>11107</v>
      </c>
      <c r="O1044" s="24">
        <v>1</v>
      </c>
      <c r="P1044" s="20" t="s">
        <v>11100</v>
      </c>
      <c r="Q1044" s="20">
        <v>25</v>
      </c>
      <c r="R1044" s="29">
        <v>0</v>
      </c>
      <c r="Z1044" s="33" t="s">
        <v>11074</v>
      </c>
      <c r="AA1044" s="21">
        <v>40</v>
      </c>
      <c r="AJ1044" s="26" t="str">
        <f t="shared" si="36"/>
        <v xml:space="preserve">|BGCOLOR(#F5F5F5):Vyedun|魔術師|&amp;ref(Nation/C_Gold.jpg,nolink,25x25,Gold);155&amp;ref(Nation/C_Resource.jpg,nolink,25x25,Resource);2&amp;ref(Nation/C_Command.jpg,nolink,25x25,Commander Point);2|&amp;ref(Nation/R_Forest.jpg,nolink,25x25,Any Forest);|&amp;ref(Spell/P_Research.jpg,nolink,25x25,Lab Needed);|&amp;ref(Nation/Squad.jpg,nolink,25x25,Squad);1&amp;ref(Nation/LivingLead.jpg,nolink,25x25,Leadership);15+&amp;ref(Nation/MagicLead.jpg,nolink,25x25,Magic Leadership);25|16&amp;ref(Nation/Stealthy.jpg,nolink,25x25,Stealthy (40));|
|~|&gt;|&gt;|&gt;|&gt;|&gt;|BGCOLOR(#F5F5F5):火風地緑などの魔法技能を持つ。やはり研究は不得意|
</v>
      </c>
    </row>
    <row r="1045" spans="1:36" x14ac:dyDescent="0.15">
      <c r="A1045" t="str">
        <f t="shared" si="35"/>
        <v>MA Vanarus 兵士 S</v>
      </c>
      <c r="B1045" t="s">
        <v>2954</v>
      </c>
      <c r="C1045" t="s">
        <v>11108</v>
      </c>
      <c r="D1045" t="s">
        <v>11129</v>
      </c>
      <c r="E1045" t="s">
        <v>11109</v>
      </c>
      <c r="F1045">
        <v>10</v>
      </c>
      <c r="G1045">
        <v>5</v>
      </c>
      <c r="H1045">
        <v>9</v>
      </c>
      <c r="I1045" t="s">
        <v>11071</v>
      </c>
      <c r="L1045" t="s">
        <v>11110</v>
      </c>
      <c r="N1045" t="s">
        <v>11111</v>
      </c>
      <c r="P1045" s="21">
        <v>1</v>
      </c>
      <c r="Z1045" s="33" t="s">
        <v>11085</v>
      </c>
      <c r="AF1045" s="21" t="s">
        <v>11076</v>
      </c>
      <c r="AJ1045" s="26" t="str">
        <f t="shared" si="36"/>
        <v xml:space="preserve">|BGCOLOR(#F5F5F5):Vanarusian Archer|射手|&amp;ref(Nation/C_Gold.jpg,nolink,25x25,Gold);10&amp;ref(Nation/C_Resource.jpg,nolink,25x25,Resource);5&amp;ref(Nation/C_Recruitment.jpg,nolink,25x25,Recruitment Point);9|&amp;ref(Nation/R_Fort.jpg,nolink,25x25,Land Fortress);||&amp;ref(Nation/LivingLead.jpg,nolink,25x25,Living);|14&amp;ref(Nation/Snow-Move.jpg,nolink,25x25,Snow Move);|
|~|&gt;|&gt;|&gt;|&gt;|&gt;|BGCOLOR(#F5F5F5):平凡な弓兵。Rus人らしく弱い冷気耐性は備える|
</v>
      </c>
    </row>
    <row r="1046" spans="1:36" x14ac:dyDescent="0.15">
      <c r="A1046" t="str">
        <f t="shared" si="35"/>
        <v>-</v>
      </c>
      <c r="B1046" t="s">
        <v>2954</v>
      </c>
      <c r="C1046" t="s">
        <v>11108</v>
      </c>
      <c r="D1046" t="s">
        <v>11129</v>
      </c>
      <c r="E1046" t="s">
        <v>11112</v>
      </c>
      <c r="F1046">
        <v>10</v>
      </c>
      <c r="G1046">
        <v>12</v>
      </c>
      <c r="H1046">
        <v>9</v>
      </c>
      <c r="I1046" t="s">
        <v>11071</v>
      </c>
      <c r="L1046" t="s">
        <v>11113</v>
      </c>
      <c r="N1046" t="s">
        <v>11114</v>
      </c>
      <c r="P1046" s="21">
        <v>1</v>
      </c>
      <c r="Z1046" s="33" t="s">
        <v>11080</v>
      </c>
      <c r="AF1046" s="21" t="s">
        <v>11076</v>
      </c>
      <c r="AJ1046" s="26" t="str">
        <f t="shared" si="36"/>
        <v xml:space="preserve">|BGCOLOR(#F5F5F5):Vanarusian Huskarl|歩兵|&amp;ref(Nation/C_Gold.jpg,nolink,25x25,Gold);10&amp;ref(Nation/C_Resource.jpg,nolink,25x25,Resource);12&amp;ref(Nation/C_Recruitment.jpg,nolink,25x25,Recruitment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|~|&gt;|&gt;|&gt;|&gt;|&gt;|BGCOLOR(#F5F5F5):槍、投槍、盾を持つ歩兵。攻撃力は低いが迎撃で粘る|
</v>
      </c>
    </row>
    <row r="1047" spans="1:36" x14ac:dyDescent="0.15">
      <c r="A1047" t="str">
        <f t="shared" si="35"/>
        <v>-</v>
      </c>
      <c r="B1047" t="s">
        <v>2954</v>
      </c>
      <c r="C1047" t="s">
        <v>11108</v>
      </c>
      <c r="D1047" t="s">
        <v>11129</v>
      </c>
      <c r="E1047" t="s">
        <v>11112</v>
      </c>
      <c r="F1047">
        <v>10</v>
      </c>
      <c r="G1047">
        <v>12</v>
      </c>
      <c r="H1047">
        <v>9</v>
      </c>
      <c r="I1047" t="s">
        <v>11071</v>
      </c>
      <c r="L1047" t="s">
        <v>11113</v>
      </c>
      <c r="N1047" t="s">
        <v>11115</v>
      </c>
      <c r="P1047" s="21">
        <v>1</v>
      </c>
      <c r="Z1047" s="33" t="s">
        <v>11080</v>
      </c>
      <c r="AF1047" s="21" t="s">
        <v>11076</v>
      </c>
      <c r="AJ1047" s="26" t="str">
        <f t="shared" si="36"/>
        <v xml:space="preserve">|BGCOLOR(#F5F5F5):Vanarusian Huskarl|歩兵|&amp;ref(Nation/C_Gold.jpg,nolink,25x25,Gold);10&amp;ref(Nation/C_Resource.jpg,nolink,25x25,Resource);12&amp;ref(Nation/C_Recruitment.jpg,nolink,25x25,Recruitment Point);9|&amp;ref(Nation/R_Fort.jpg,nolink,25x25,Land Fortress);||&amp;ref(Nation/LivingLead.jpg,nolink,25x25,Living);|12&amp;ref(Nation/Snow-Move.jpg,nolink,25x25,Snow Move);|
|~|&gt;|&gt;|&gt;|&gt;|&gt;|BGCOLOR(#F5F5F5):斧、投槍、盾を持つ歩兵。迎撃されやすいが一撃が重い|
</v>
      </c>
    </row>
    <row r="1048" spans="1:36" x14ac:dyDescent="0.15">
      <c r="A1048" t="str">
        <f t="shared" si="35"/>
        <v>-</v>
      </c>
      <c r="B1048" t="s">
        <v>2954</v>
      </c>
      <c r="C1048" t="s">
        <v>11108</v>
      </c>
      <c r="D1048" t="s">
        <v>11129</v>
      </c>
      <c r="E1048" t="s">
        <v>11116</v>
      </c>
      <c r="F1048">
        <v>12</v>
      </c>
      <c r="G1048">
        <v>17</v>
      </c>
      <c r="H1048">
        <v>14</v>
      </c>
      <c r="I1048" t="s">
        <v>11071</v>
      </c>
      <c r="L1048" t="s">
        <v>11113</v>
      </c>
      <c r="N1048" t="s">
        <v>11117</v>
      </c>
      <c r="P1048" s="20">
        <v>1</v>
      </c>
      <c r="Z1048" s="33" t="s">
        <v>11080</v>
      </c>
      <c r="AF1048" s="20" t="s">
        <v>11076</v>
      </c>
      <c r="AJ1048" s="26" t="str">
        <f t="shared" si="36"/>
        <v xml:space="preserve">|BGCOLOR(#F5F5F5):Vanarusian Hirdman|歩兵|&amp;ref(Nation/C_Gold.jpg,nolink,25x25,Gold);12&amp;ref(Nation/C_Resource.jpg,nolink,25x25,Resource);17&amp;ref(Nation/C_Recruitment.jpg,nolink,25x25,Recruitment Point);14|&amp;ref(Nation/R_Fort.jpg,nolink,25x25,Land Fortress);||&amp;ref(Nation/LivingLead.jpg,nolink,25x25,Living);|12&amp;ref(Nation/Snow-Move.jpg,nolink,25x25,Snow Move);|
|~|&gt;|&gt;|&gt;|&gt;|&gt;|BGCOLOR(#F5F5F5):槍、投槍、盾を持つ歩兵。戦闘技能と防具がやや強化されている|
</v>
      </c>
    </row>
    <row r="1049" spans="1:36" x14ac:dyDescent="0.15">
      <c r="A1049" t="str">
        <f t="shared" si="35"/>
        <v>-</v>
      </c>
      <c r="B1049" t="s">
        <v>2954</v>
      </c>
      <c r="C1049" t="s">
        <v>11108</v>
      </c>
      <c r="D1049" t="s">
        <v>11129</v>
      </c>
      <c r="E1049" t="s">
        <v>11116</v>
      </c>
      <c r="F1049">
        <v>12</v>
      </c>
      <c r="G1049">
        <v>17</v>
      </c>
      <c r="H1049">
        <v>14</v>
      </c>
      <c r="I1049" t="s">
        <v>11071</v>
      </c>
      <c r="L1049" t="s">
        <v>11113</v>
      </c>
      <c r="N1049" t="s">
        <v>11118</v>
      </c>
      <c r="P1049" s="20">
        <v>1</v>
      </c>
      <c r="Z1049" s="33" t="s">
        <v>11080</v>
      </c>
      <c r="AF1049" s="20" t="s">
        <v>11076</v>
      </c>
      <c r="AJ1049" s="26" t="str">
        <f t="shared" si="36"/>
        <v xml:space="preserve">|BGCOLOR(#F5F5F5):Vanarusian Hirdman|歩兵|&amp;ref(Nation/C_Gold.jpg,nolink,25x25,Gold);12&amp;ref(Nation/C_Resource.jpg,nolink,25x25,Resource);17&amp;ref(Nation/C_Recruitment.jpg,nolink,25x25,Recruitment Point);14|&amp;ref(Nation/R_Fort.jpg,nolink,25x25,Land Fortress);||&amp;ref(Nation/LivingLead.jpg,nolink,25x25,Living);|12&amp;ref(Nation/Snow-Move.jpg,nolink,25x25,Snow Move);|
|~|&gt;|&gt;|&gt;|&gt;|&gt;|BGCOLOR(#F5F5F5):斧、投槍、盾を持つ歩兵。技量の向上で多少は信頼性が上がっている|
</v>
      </c>
    </row>
    <row r="1050" spans="1:36" x14ac:dyDescent="0.15">
      <c r="A1050" t="str">
        <f t="shared" si="35"/>
        <v>-</v>
      </c>
      <c r="B1050" t="s">
        <v>2954</v>
      </c>
      <c r="C1050" t="s">
        <v>11108</v>
      </c>
      <c r="D1050" t="s">
        <v>11129</v>
      </c>
      <c r="E1050" t="s">
        <v>11116</v>
      </c>
      <c r="F1050">
        <v>12</v>
      </c>
      <c r="G1050">
        <v>19</v>
      </c>
      <c r="H1050">
        <v>14</v>
      </c>
      <c r="I1050" t="s">
        <v>11071</v>
      </c>
      <c r="L1050" t="s">
        <v>11113</v>
      </c>
      <c r="N1050" t="s">
        <v>11119</v>
      </c>
      <c r="P1050" s="20">
        <v>1</v>
      </c>
      <c r="Z1050" s="33" t="s">
        <v>11080</v>
      </c>
      <c r="AF1050" s="20" t="s">
        <v>11076</v>
      </c>
      <c r="AJ1050" s="26" t="str">
        <f t="shared" si="36"/>
        <v xml:space="preserve">|BGCOLOR(#F5F5F5):Vanarusian Hirdman|歩兵|&amp;ref(Nation/C_Gold.jpg,nolink,25x25,Gold);12&amp;ref(Nation/C_Resource.jpg,nolink,25x25,Resource);19&amp;ref(Nation/C_Recruitment.jpg,nolink,25x25,Recruitment Point);14|&amp;ref(Nation/R_Fort.jpg,nolink,25x25,Land Fortress);||&amp;ref(Nation/LivingLead.jpg,nolink,25x25,Living);|12&amp;ref(Nation/Snow-Move.jpg,nolink,25x25,Snow Move);|
|~|&gt;|&gt;|&gt;|&gt;|&gt;|BGCOLOR(#F5F5F5):長剣、投槍、盾を持つ歩兵。最もバランスが良い性能|
</v>
      </c>
    </row>
    <row r="1051" spans="1:36" x14ac:dyDescent="0.15">
      <c r="A1051" t="str">
        <f t="shared" si="35"/>
        <v>-</v>
      </c>
      <c r="B1051" t="s">
        <v>2954</v>
      </c>
      <c r="C1051" t="s">
        <v>11108</v>
      </c>
      <c r="D1051" t="s">
        <v>11129</v>
      </c>
      <c r="E1051" t="s">
        <v>11120</v>
      </c>
      <c r="F1051">
        <v>15</v>
      </c>
      <c r="G1051">
        <v>17</v>
      </c>
      <c r="H1051">
        <v>21</v>
      </c>
      <c r="I1051" t="s">
        <v>11071</v>
      </c>
      <c r="L1051" t="s">
        <v>11113</v>
      </c>
      <c r="N1051" t="s">
        <v>11121</v>
      </c>
      <c r="P1051" s="20">
        <v>1</v>
      </c>
      <c r="Z1051" s="33" t="s">
        <v>11080</v>
      </c>
      <c r="AF1051" s="20" t="s">
        <v>11076</v>
      </c>
      <c r="AJ1051" s="26" t="str">
        <f t="shared" si="36"/>
        <v xml:space="preserve">|BGCOLOR(#F5F5F5):Vanarusian Berserker|歩兵|&amp;ref(Nation/C_Gold.jpg,nolink,25x25,Gold);15&amp;ref(Nation/C_Resource.jpg,nolink,25x25,Resource);17&amp;ref(Nation/C_Recruitment.jpg,nolink,25x25,Recruitment Point);21|&amp;ref(Nation/R_Fort.jpg,nolink,25x25,Land Fortress);||&amp;ref(Nation/LivingLead.jpg,nolink,25x25,Living);|12&amp;ref(Nation/Snow-Move.jpg,nolink,25x25,Snow Move);|
|~|&gt;|&gt;|&gt;|&gt;|&gt;|BGCOLOR(#F5F5F5):長剣と斧を持つ狂戦士。やや脆いが攻撃力は素晴らしい|
</v>
      </c>
    </row>
    <row r="1052" spans="1:36" x14ac:dyDescent="0.15">
      <c r="A1052" t="str">
        <f t="shared" si="35"/>
        <v>-</v>
      </c>
      <c r="B1052" t="s">
        <v>2954</v>
      </c>
      <c r="C1052" t="s">
        <v>11108</v>
      </c>
      <c r="D1052" t="s">
        <v>11129</v>
      </c>
      <c r="E1052" t="s">
        <v>11122</v>
      </c>
      <c r="F1052">
        <v>35</v>
      </c>
      <c r="G1052">
        <v>21</v>
      </c>
      <c r="H1052">
        <v>28</v>
      </c>
      <c r="I1052" t="s">
        <v>11071</v>
      </c>
      <c r="L1052" t="s">
        <v>11113</v>
      </c>
      <c r="N1052" t="s">
        <v>11123</v>
      </c>
      <c r="P1052" s="20">
        <v>1</v>
      </c>
      <c r="Z1052" s="33" t="s">
        <v>11124</v>
      </c>
      <c r="AF1052" s="20" t="s">
        <v>11076</v>
      </c>
      <c r="AJ1052" s="26" t="str">
        <f t="shared" si="36"/>
        <v xml:space="preserve">|BGCOLOR(#F5F5F5):Chud Hirdman|歩兵|&amp;ref(Nation/C_Gold.jpg,nolink,25x25,Gold);35&amp;ref(Nation/C_Resource.jpg,nolink,25x25,Resource);21&amp;ref(Nation/C_Recruitment.jpg,nolink,25x25,Recruitment Point);28|&amp;ref(Nation/R_Fort.jpg,nolink,25x25,Land Fortress);||&amp;ref(Nation/LivingLead.jpg,nolink,25x25,Living);|10&amp;ref(Nation/Snow-Move.jpg,nolink,25x25,Snow Move);|
|~|&gt;|&gt;|&gt;|&gt;|&gt;|BGCOLOR(#F5F5F5):長剣と斧を持つ重装狂戦士。優れた身体能力で暴れまわる|
</v>
      </c>
    </row>
    <row r="1053" spans="1:36" x14ac:dyDescent="0.15">
      <c r="A1053" t="str">
        <f t="shared" si="35"/>
        <v>-</v>
      </c>
      <c r="B1053" t="s">
        <v>2954</v>
      </c>
      <c r="C1053" t="s">
        <v>11108</v>
      </c>
      <c r="D1053" t="s">
        <v>11129</v>
      </c>
      <c r="E1053" t="s">
        <v>11125</v>
      </c>
      <c r="F1053">
        <v>35</v>
      </c>
      <c r="G1053">
        <v>22</v>
      </c>
      <c r="H1053">
        <v>25</v>
      </c>
      <c r="I1053" t="s">
        <v>11097</v>
      </c>
      <c r="K1053" t="s">
        <v>11082</v>
      </c>
      <c r="L1053" t="s">
        <v>11113</v>
      </c>
      <c r="M1053" t="s">
        <v>11083</v>
      </c>
      <c r="N1053" t="s">
        <v>11126</v>
      </c>
      <c r="P1053" s="20">
        <v>1</v>
      </c>
      <c r="Z1053" s="33" t="s">
        <v>11124</v>
      </c>
      <c r="AA1053" s="21">
        <v>65</v>
      </c>
      <c r="AF1053" s="20" t="s">
        <v>11076</v>
      </c>
      <c r="AJ1053" s="26" t="str">
        <f t="shared" si="36"/>
        <v xml:space="preserve">|BGCOLOR(#F5F5F5):Oath-Bound|歩兵&amp;ref(Nation/Sacred.jpg,nolink,25x25,Sacred);|&amp;ref(Nation/C_Gold.jpg,nolink,25x25,Gold);35&amp;ref(Nation/C_Resource.jpg,nolink,25x25,Resource);22&amp;ref(Nation/C_Recruitment.jpg,nolink,25x25,Recruitment Point);25|&amp;ref(Nation/R_Capital.jpg,nolink,25x25,National Capital);|&amp;ref(Spell/P_Holy.jpg,nolink,25x25,Temple Needed);|&amp;ref(Nation/LivingLead.jpg,nolink,25x25,Living);|10&amp;ref(Nation/Stealthy.jpg,nolink,25x25,Stealthy (65));&amp;ref(Nation/Snow-Move.jpg,nolink,25x25,Snow Move);|
|~|&gt;|&gt;|&gt;|&gt;|&gt;|BGCOLOR(#F5F5F5):長剣と盾を持つ重歩兵。鏡像を纏い奇襲や護衛も得意とする|
</v>
      </c>
    </row>
    <row r="1054" spans="1:36" x14ac:dyDescent="0.15">
      <c r="A1054" t="str">
        <f t="shared" si="35"/>
        <v>MA Vanarus 兵士 E</v>
      </c>
      <c r="B1054" t="s">
        <v>2954</v>
      </c>
      <c r="C1054" t="s">
        <v>11108</v>
      </c>
      <c r="D1054" t="s">
        <v>11129</v>
      </c>
      <c r="E1054" t="s">
        <v>11127</v>
      </c>
      <c r="F1054">
        <v>40</v>
      </c>
      <c r="G1054">
        <v>5</v>
      </c>
      <c r="H1054">
        <v>33</v>
      </c>
      <c r="I1054" t="s">
        <v>11097</v>
      </c>
      <c r="L1054" t="s">
        <v>11113</v>
      </c>
      <c r="N1054" t="s">
        <v>11128</v>
      </c>
      <c r="P1054" s="20">
        <v>1</v>
      </c>
      <c r="Z1054" s="33" t="s">
        <v>11085</v>
      </c>
      <c r="AF1054" s="20" t="s">
        <v>11076</v>
      </c>
      <c r="AJ1054" s="26" t="str">
        <f t="shared" si="36"/>
        <v xml:space="preserve">|BGCOLOR(#F5F5F5):Chud Skinshifter|歩兵|&amp;ref(Nation/C_Gold.jpg,nolink,25x25,Gold);40&amp;ref(Nation/C_Resource.jpg,nolink,25x25,Resource);5&amp;ref(Nation/C_Recruitment.jpg,nolink,25x25,Recruitment Point);33|&amp;ref(Nation/R_Capital.jpg,nolink,25x25,National Capital);||&amp;ref(Nation/LivingLead.jpg,nolink,25x25,Living);|14&amp;ref(Nation/Snow-Move.jpg,nolink,25x25,Snow Move);|
|~|&gt;|&gt;|&gt;|&gt;|&gt;|BGCOLOR(#F5F5F5):戦斧を持つ軽装狂戦士。一度倒されても熊に変身し戦い続ける|
</v>
      </c>
    </row>
    <row r="1055" spans="1:36" x14ac:dyDescent="0.15">
      <c r="A1055" t="str">
        <f t="shared" si="35"/>
        <v>MA Bandar Log 指揮官 S</v>
      </c>
      <c r="B1055" t="s">
        <v>2954</v>
      </c>
      <c r="C1055" t="s">
        <v>11235</v>
      </c>
      <c r="D1055" t="s">
        <v>3119</v>
      </c>
      <c r="E1055" t="s">
        <v>7284</v>
      </c>
      <c r="F1055">
        <v>20</v>
      </c>
      <c r="G1055">
        <v>1</v>
      </c>
      <c r="H1055">
        <v>1</v>
      </c>
      <c r="I1055" t="s">
        <v>4325</v>
      </c>
      <c r="L1055" t="s">
        <v>3122</v>
      </c>
      <c r="N1055" t="s">
        <v>7124</v>
      </c>
      <c r="O1055" s="24">
        <v>0</v>
      </c>
      <c r="P1055" s="21">
        <v>0</v>
      </c>
      <c r="Q1055" s="21">
        <v>0</v>
      </c>
      <c r="R1055" s="29">
        <v>0</v>
      </c>
      <c r="Z1055" s="33">
        <v>16</v>
      </c>
      <c r="AA1055" s="21">
        <v>60</v>
      </c>
      <c r="AE1055" s="21" t="s">
        <v>7285</v>
      </c>
      <c r="AJ1055" s="26" t="str">
        <f t="shared" si="36"/>
        <v xml:space="preserve">|BGCOLOR(#F5F5F5):Markata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v>
      </c>
    </row>
    <row r="1056" spans="1:36" x14ac:dyDescent="0.15">
      <c r="A1056" t="str">
        <f t="shared" si="35"/>
        <v>-</v>
      </c>
      <c r="B1056" t="s">
        <v>2954</v>
      </c>
      <c r="C1056" t="s">
        <v>11235</v>
      </c>
      <c r="D1056" t="s">
        <v>3119</v>
      </c>
      <c r="E1056" t="s">
        <v>7269</v>
      </c>
      <c r="F1056">
        <v>40</v>
      </c>
      <c r="G1056">
        <v>8</v>
      </c>
      <c r="H1056">
        <v>1</v>
      </c>
      <c r="I1056" t="s">
        <v>4940</v>
      </c>
      <c r="L1056" t="s">
        <v>3119</v>
      </c>
      <c r="N1056" t="s">
        <v>7128</v>
      </c>
      <c r="O1056" s="24">
        <v>2</v>
      </c>
      <c r="P1056" s="21">
        <v>40</v>
      </c>
      <c r="Q1056" s="21">
        <v>0</v>
      </c>
      <c r="R1056" s="29">
        <v>0</v>
      </c>
      <c r="Z1056" s="33">
        <v>16</v>
      </c>
      <c r="AA1056" s="21">
        <v>40</v>
      </c>
      <c r="AE1056" s="21" t="s">
        <v>7286</v>
      </c>
      <c r="AJ1056" s="26" t="str">
        <f t="shared" si="36"/>
        <v xml:space="preserve">|BGCOLOR(#F5F5F5):Atavi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v>
      </c>
    </row>
    <row r="1057" spans="1:36" x14ac:dyDescent="0.15">
      <c r="A1057" t="str">
        <f t="shared" si="35"/>
        <v>-</v>
      </c>
      <c r="B1057" t="s">
        <v>2954</v>
      </c>
      <c r="C1057" t="s">
        <v>11235</v>
      </c>
      <c r="D1057" t="s">
        <v>3119</v>
      </c>
      <c r="E1057" t="s">
        <v>11180</v>
      </c>
      <c r="F1057">
        <v>35</v>
      </c>
      <c r="G1057">
        <v>17</v>
      </c>
      <c r="H1057">
        <v>1</v>
      </c>
      <c r="I1057" t="s">
        <v>11181</v>
      </c>
      <c r="L1057" t="s">
        <v>11182</v>
      </c>
      <c r="N1057" t="s">
        <v>11183</v>
      </c>
      <c r="O1057" s="24">
        <v>2</v>
      </c>
      <c r="P1057" s="20">
        <v>60</v>
      </c>
      <c r="Q1057" s="21">
        <v>0</v>
      </c>
      <c r="R1057" s="29">
        <v>0</v>
      </c>
      <c r="Z1057" s="33" t="s">
        <v>11184</v>
      </c>
      <c r="AE1057" s="21" t="s">
        <v>11185</v>
      </c>
      <c r="AJ1057" s="26" t="str">
        <f t="shared" si="36"/>
        <v xml:space="preserve">|BGCOLOR(#F5F5F5):Vanara Captain|指揮官|&amp;ref(Nation/C_Gold.jpg,nolink,25x25,Gold);35&amp;ref(Nation/C_Resource.jpg,nolink,25x25,Resource);17&amp;ref(Nation/C_Command.jpg,nolink,25x25,Commander Point);1|&amp;ref(Nation/R_Fort.jpg,nolink,25x25,Land Fortress);||&amp;ref(Nation/Squad.jpg,nolink,25x25,Squad);2&amp;ref(Nation/LivingLead.jpg,nolink,25x25,Leadership);60|12&amp;ref(Nation/Forest-Survival.jpg,nolink,25x25,Forest Survival);|
|~|&gt;|&gt;|&gt;|&gt;|&gt;|BGCOLOR(#F5F5F5):標準的な指揮官。真っ当な装備だが隠れることはできない|
</v>
      </c>
    </row>
    <row r="1058" spans="1:36" x14ac:dyDescent="0.15">
      <c r="A1058" t="str">
        <f t="shared" si="35"/>
        <v>-</v>
      </c>
      <c r="B1058" t="s">
        <v>2954</v>
      </c>
      <c r="C1058" t="s">
        <v>11235</v>
      </c>
      <c r="D1058" t="s">
        <v>3119</v>
      </c>
      <c r="E1058" t="s">
        <v>7272</v>
      </c>
      <c r="F1058">
        <v>75</v>
      </c>
      <c r="G1058">
        <v>25</v>
      </c>
      <c r="H1058">
        <v>1</v>
      </c>
      <c r="I1058" t="s">
        <v>4325</v>
      </c>
      <c r="L1058" t="s">
        <v>3119</v>
      </c>
      <c r="N1058" t="s">
        <v>11186</v>
      </c>
      <c r="O1058" s="24">
        <v>3</v>
      </c>
      <c r="P1058" s="21">
        <v>80</v>
      </c>
      <c r="Q1058" s="21">
        <v>0</v>
      </c>
      <c r="R1058" s="29">
        <v>0</v>
      </c>
      <c r="Z1058" s="33" t="s">
        <v>11187</v>
      </c>
      <c r="AE1058" s="21" t="s">
        <v>7286</v>
      </c>
      <c r="AJ1058" s="26" t="str">
        <f t="shared" si="36"/>
        <v xml:space="preserve">|BGCOLOR(#F5F5F5):Bandar Commander|指揮官|&amp;ref(Nation/C_Gold.jpg,nolink,25x25,Gold);75&amp;ref(Nation/C_Resource.jpg,nolink,25x25,Resource);25&amp;ref(Nation/C_Command.jpg,nolink,25x25,Commander Point);1|&amp;ref(Nation/R_Fort.jpg,nolink,25x25,Land Fortress);||&amp;ref(Nation/Squad.jpg,nolink,25x25,Squad);3&amp;ref(Nation/LivingLead.jpg,nolink,25x25,Leadership);80|10&amp;ref(Nation/Forest-Survival.jpg,nolink,25x25,Forest Survival);|
|~|&gt;|&gt;|&gt;|&gt;|&gt;|BGCOLOR(#F5F5F5):上位指揮官。体格も大きく丈夫|
</v>
      </c>
    </row>
    <row r="1059" spans="1:36" x14ac:dyDescent="0.15">
      <c r="A1059" t="str">
        <f t="shared" si="35"/>
        <v>-</v>
      </c>
      <c r="B1059" t="s">
        <v>2954</v>
      </c>
      <c r="C1059" t="s">
        <v>11235</v>
      </c>
      <c r="D1059" t="s">
        <v>3119</v>
      </c>
      <c r="E1059" t="s">
        <v>11188</v>
      </c>
      <c r="F1059">
        <v>115</v>
      </c>
      <c r="G1059">
        <v>22</v>
      </c>
      <c r="H1059">
        <v>2</v>
      </c>
      <c r="I1059" t="s">
        <v>11181</v>
      </c>
      <c r="L1059" t="s">
        <v>11182</v>
      </c>
      <c r="N1059" t="s">
        <v>11189</v>
      </c>
      <c r="O1059" s="24">
        <v>4</v>
      </c>
      <c r="P1059" s="20">
        <v>120</v>
      </c>
      <c r="Q1059" s="20">
        <v>0</v>
      </c>
      <c r="R1059" s="29">
        <v>0</v>
      </c>
      <c r="Z1059" s="33" t="s">
        <v>11187</v>
      </c>
      <c r="AE1059" s="20" t="s">
        <v>11185</v>
      </c>
      <c r="AJ1059" s="26" t="str">
        <f t="shared" si="36"/>
        <v xml:space="preserve">|BGCOLOR(#F5F5F5):Bandar Noble|指揮官|&amp;ref(Nation/C_Gold.jpg,nolink,25x25,Gold);115&amp;ref(Nation/C_Resource.jpg,nolink,25x25,Resource);22&amp;ref(Nation/C_Command.jpg,nolink,25x25,Commander Point);2|&amp;ref(Nation/R_Fort.jpg,nolink,25x25,Land Fortress);||&amp;ref(Nation/Squad.jpg,nolink,25x25,Squad);4&amp;ref(Nation/LivingLead.jpg,nolink,25x25,Leadership);120|10&amp;ref(Nation/Forest-Survival.jpg,nolink,25x25,Forest Survival);|
|~|&gt;|&gt;|&gt;|&gt;|&gt;|BGCOLOR(#F5F5F5):最上位指揮官。小盾すら持っておらず流れ弾にやや弱い|
</v>
      </c>
    </row>
    <row r="1060" spans="1:36" x14ac:dyDescent="0.15">
      <c r="A1060" t="str">
        <f t="shared" si="35"/>
        <v>-</v>
      </c>
      <c r="B1060" t="s">
        <v>2954</v>
      </c>
      <c r="C1060" t="s">
        <v>11235</v>
      </c>
      <c r="D1060" t="s">
        <v>3119</v>
      </c>
      <c r="E1060" t="s">
        <v>11190</v>
      </c>
      <c r="F1060">
        <v>45</v>
      </c>
      <c r="G1060">
        <v>2</v>
      </c>
      <c r="H1060">
        <v>1</v>
      </c>
      <c r="I1060" t="s">
        <v>11181</v>
      </c>
      <c r="K1060" t="s">
        <v>11192</v>
      </c>
      <c r="L1060" t="s">
        <v>11191</v>
      </c>
      <c r="M1060" t="s">
        <v>11193</v>
      </c>
      <c r="N1060" t="s">
        <v>11194</v>
      </c>
      <c r="O1060" s="24">
        <v>1</v>
      </c>
      <c r="P1060" s="20">
        <v>10</v>
      </c>
      <c r="Q1060" s="20">
        <v>0</v>
      </c>
      <c r="R1060" s="29">
        <v>0</v>
      </c>
      <c r="Z1060" s="33" t="s">
        <v>11195</v>
      </c>
      <c r="AE1060" s="20" t="s">
        <v>11185</v>
      </c>
      <c r="AJ1060" s="26" t="str">
        <f t="shared" si="36"/>
        <v xml:space="preserve">|BGCOLOR(#F5F5F5):Brahmin|聖職者&amp;ref(Nation/Sacred.jpg,nolink,25x25,Sacred);|&amp;ref(Nation/C_Gold.jpg,nolink,25x25,Gold);45&amp;ref(Nation/C_Resource.jpg,nolink,25x25,Resource);2&amp;ref(Nation/C_Command.jpg,nolink,25x25,Commander Point);1|&amp;ref(Nation/R_Fort.jpg,nolink,25x25,Land Fortress);|&amp;ref(Spell/P_Holy.jpg,nolink,25x25,Temple Needed);|&amp;ref(Nation/Squad.jpg,nolink,25x25,Squad);1&amp;ref(Nation/LivingLead.jpg,nolink,25x25,Leadership);10|16&amp;ref(Nation/Forest-Survival.jpg,nolink,25x25,Forest Survival);|
|~|&gt;|&gt;|&gt;|&gt;|&gt;|BGCOLOR(#F5F5F5):レベル1の聖職者。猿の行軍速度と森林適応は便利|
</v>
      </c>
    </row>
    <row r="1061" spans="1:36" x14ac:dyDescent="0.15">
      <c r="A1061" t="str">
        <f t="shared" si="35"/>
        <v>-</v>
      </c>
      <c r="B1061" t="s">
        <v>2954</v>
      </c>
      <c r="C1061" t="s">
        <v>11235</v>
      </c>
      <c r="D1061" t="s">
        <v>3119</v>
      </c>
      <c r="E1061" t="s">
        <v>11178</v>
      </c>
      <c r="F1061">
        <v>55</v>
      </c>
      <c r="G1061">
        <v>1</v>
      </c>
      <c r="H1061">
        <v>2</v>
      </c>
      <c r="I1061" t="s">
        <v>4325</v>
      </c>
      <c r="J1061" t="s">
        <v>9899</v>
      </c>
      <c r="K1061" t="s">
        <v>9899</v>
      </c>
      <c r="L1061" t="s">
        <v>3138</v>
      </c>
      <c r="M1061" t="s">
        <v>9899</v>
      </c>
      <c r="N1061" t="s">
        <v>7138</v>
      </c>
      <c r="O1061" s="24">
        <v>1</v>
      </c>
      <c r="P1061" s="21">
        <v>10</v>
      </c>
      <c r="Q1061" s="21">
        <v>10</v>
      </c>
      <c r="R1061" s="29">
        <v>0</v>
      </c>
      <c r="Z1061" s="33">
        <v>16</v>
      </c>
      <c r="AE1061" s="21" t="s">
        <v>7286</v>
      </c>
      <c r="AJ1061" s="26" t="str">
        <f t="shared" si="36"/>
        <v xml:space="preserve">|BGCOLOR(#F5F5F5):Yogi|魔術師&amp;ref(Nation/Sacred.jpg,nolink,25x25,Sacred);|&amp;ref(Nation/C_Gold.jpg,nolink,25x25,Gold);55&amp;ref(Nation/C_Resource.jpg,nolink,25x25,Resource);1&amp;ref(Nation/C_Command.jpg,nolink,25x25,Commander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|~|&gt;|&gt;|&gt;|&gt;|&gt;|BGCOLOR(#F5F5F5):星魔法を持つ。白き猿は経験次第で死後に転生する|
</v>
      </c>
    </row>
    <row r="1062" spans="1:36" x14ac:dyDescent="0.15">
      <c r="A1062" t="str">
        <f t="shared" si="35"/>
        <v>-</v>
      </c>
      <c r="B1062" t="s">
        <v>2954</v>
      </c>
      <c r="C1062" t="s">
        <v>11235</v>
      </c>
      <c r="D1062" t="s">
        <v>3119</v>
      </c>
      <c r="E1062" t="s">
        <v>11179</v>
      </c>
      <c r="F1062">
        <v>160</v>
      </c>
      <c r="G1062">
        <v>1</v>
      </c>
      <c r="H1062">
        <v>2</v>
      </c>
      <c r="I1062" t="s">
        <v>4325</v>
      </c>
      <c r="J1062" t="s">
        <v>9899</v>
      </c>
      <c r="K1062" t="s">
        <v>9899</v>
      </c>
      <c r="L1062" t="s">
        <v>3138</v>
      </c>
      <c r="M1062" t="s">
        <v>9899</v>
      </c>
      <c r="N1062" t="s">
        <v>7141</v>
      </c>
      <c r="O1062" s="24">
        <v>1</v>
      </c>
      <c r="P1062" s="21">
        <v>10</v>
      </c>
      <c r="Q1062" s="21">
        <v>25</v>
      </c>
      <c r="R1062" s="29">
        <v>0</v>
      </c>
      <c r="Z1062" s="33">
        <v>10</v>
      </c>
      <c r="AE1062" s="21" t="s">
        <v>7286</v>
      </c>
      <c r="AJ1062" s="26" t="str">
        <f t="shared" si="36"/>
        <v xml:space="preserve">|BGCOLOR(#F5F5F5):Guru|魔術師&amp;ref(Nation/Sacred.jpg,nolink,25x25,Sacred);|&amp;ref(Nation/C_Gold.jpg,nolink,25x25,Gold);160&amp;ref(Nation/C_Resource.jpg,nolink,25x25,Resource);1&amp;ref(Nation/C_Command.jpg,nolink,25x25,Commander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Leadership);25|10&amp;ref(Nation/Forest-Survival.jpg,nolink,25x25,Forest Survival);|
|~|&gt;|&gt;|&gt;|&gt;|&gt;|BGCOLOR(#F5F5F5):星と緑魔法を持つ。戦闘時の移動が極端に遅い|
</v>
      </c>
    </row>
    <row r="1063" spans="1:36" x14ac:dyDescent="0.15">
      <c r="A1063" t="str">
        <f t="shared" si="35"/>
        <v>MA Bandar Log 指揮官 E</v>
      </c>
      <c r="B1063" t="s">
        <v>2954</v>
      </c>
      <c r="C1063" t="s">
        <v>11235</v>
      </c>
      <c r="D1063" t="s">
        <v>3119</v>
      </c>
      <c r="E1063" t="s">
        <v>11196</v>
      </c>
      <c r="F1063">
        <v>320</v>
      </c>
      <c r="G1063">
        <v>1</v>
      </c>
      <c r="H1063">
        <v>4</v>
      </c>
      <c r="I1063" t="s">
        <v>4326</v>
      </c>
      <c r="J1063" t="s">
        <v>11192</v>
      </c>
      <c r="K1063" t="s">
        <v>9899</v>
      </c>
      <c r="L1063" t="s">
        <v>3138</v>
      </c>
      <c r="M1063" t="s">
        <v>9899</v>
      </c>
      <c r="N1063" t="s">
        <v>11197</v>
      </c>
      <c r="O1063" s="24">
        <v>1</v>
      </c>
      <c r="P1063" s="21">
        <v>10</v>
      </c>
      <c r="Q1063" s="21" t="s">
        <v>11198</v>
      </c>
      <c r="R1063" s="29">
        <v>0</v>
      </c>
      <c r="Z1063" s="33" t="s">
        <v>11199</v>
      </c>
      <c r="AB1063" s="21" t="s">
        <v>11319</v>
      </c>
      <c r="AE1063" s="20" t="s">
        <v>11185</v>
      </c>
      <c r="AJ1063" s="26" t="str">
        <f t="shared" si="36"/>
        <v xml:space="preserve">|BGCOLOR(#F5F5F5):Rishi|魔術師&amp;ref(Nation/Sacred.jpg,nolink,25x25,Sacred);|&amp;ref(Nation/C_Gold.jpg,nolink,25x25,Gold);320&amp;ref(Nation/C_Resource.jpg,nolink,25x25,Resource);1&amp;ref(Nation/C_Command.jpg,nolink,25x25,Commander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Leadership);45+|14&amp;ref(Nation/Floating.jpg,nolink,25x25,Floating);&amp;ref(Nation/Forest-Survival.jpg,nolink,25x25,Forest Survival);|
|~|&gt;|&gt;|&gt;|&gt;|&gt;|BGCOLOR(#F5F5F5):星や緑などの魔法を持つ。浮遊しており地震などに強い|
</v>
      </c>
    </row>
    <row r="1064" spans="1:36" x14ac:dyDescent="0.15">
      <c r="A1064" t="str">
        <f t="shared" si="35"/>
        <v>MA Bandar Log 兵士 S</v>
      </c>
      <c r="B1064" t="s">
        <v>2954</v>
      </c>
      <c r="C1064" t="s">
        <v>11235</v>
      </c>
      <c r="D1064" t="s">
        <v>3153</v>
      </c>
      <c r="E1064" t="s">
        <v>7314</v>
      </c>
      <c r="F1064">
        <v>5</v>
      </c>
      <c r="G1064">
        <v>1</v>
      </c>
      <c r="H1064">
        <v>3</v>
      </c>
      <c r="I1064" t="s">
        <v>4940</v>
      </c>
      <c r="L1064" t="s">
        <v>3158</v>
      </c>
      <c r="N1064" t="s">
        <v>7156</v>
      </c>
      <c r="P1064" s="21">
        <v>1</v>
      </c>
      <c r="W1064">
        <v>1</v>
      </c>
      <c r="X1064">
        <v>1</v>
      </c>
      <c r="Z1064" s="33">
        <v>14</v>
      </c>
      <c r="AE1064" s="21" t="s">
        <v>7286</v>
      </c>
      <c r="AJ1064" s="26" t="str">
        <f t="shared" si="36"/>
        <v xml:space="preserve">|BGCOLOR(#F5F5F5):Markata|歩兵|&amp;ref(Nation/C_Gold.jpg,nolink,25x25,Gold);5&amp;ref(Nation/C_Resource.jpg,nolink,25x25,Resource);1&amp;ref(Nation/C_Recruitment.jpg,nolink,25x25,Recruitment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v>
      </c>
    </row>
    <row r="1065" spans="1:36" x14ac:dyDescent="0.15">
      <c r="A1065" t="str">
        <f t="shared" si="35"/>
        <v>-</v>
      </c>
      <c r="B1065" t="s">
        <v>2954</v>
      </c>
      <c r="C1065" t="s">
        <v>11235</v>
      </c>
      <c r="D1065" t="s">
        <v>3153</v>
      </c>
      <c r="E1065" t="s">
        <v>7315</v>
      </c>
      <c r="F1065">
        <v>5</v>
      </c>
      <c r="G1065">
        <v>2</v>
      </c>
      <c r="H1065">
        <v>3</v>
      </c>
      <c r="I1065" t="s">
        <v>4940</v>
      </c>
      <c r="L1065" t="s">
        <v>3155</v>
      </c>
      <c r="N1065" t="s">
        <v>7158</v>
      </c>
      <c r="P1065" s="21">
        <v>1</v>
      </c>
      <c r="W1065">
        <v>1</v>
      </c>
      <c r="X1065">
        <v>1</v>
      </c>
      <c r="Z1065" s="33">
        <v>14</v>
      </c>
      <c r="AE1065" s="21" t="s">
        <v>7286</v>
      </c>
      <c r="AJ1065" s="26" t="str">
        <f t="shared" si="36"/>
        <v xml:space="preserve">|BGCOLOR(#F5F5F5):Markata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v>
      </c>
    </row>
    <row r="1066" spans="1:36" x14ac:dyDescent="0.15">
      <c r="A1066" t="str">
        <f t="shared" si="35"/>
        <v>-</v>
      </c>
      <c r="B1066" t="s">
        <v>2954</v>
      </c>
      <c r="C1066" t="s">
        <v>11235</v>
      </c>
      <c r="D1066" t="s">
        <v>3153</v>
      </c>
      <c r="E1066" t="s">
        <v>7316</v>
      </c>
      <c r="F1066">
        <v>7</v>
      </c>
      <c r="G1066">
        <v>3</v>
      </c>
      <c r="H1066">
        <v>3</v>
      </c>
      <c r="I1066" t="s">
        <v>4940</v>
      </c>
      <c r="L1066" t="s">
        <v>3155</v>
      </c>
      <c r="N1066" t="s">
        <v>7160</v>
      </c>
      <c r="P1066" s="21">
        <v>1</v>
      </c>
      <c r="W1066">
        <v>1</v>
      </c>
      <c r="Z1066" s="33">
        <v>14</v>
      </c>
      <c r="AA1066" s="21">
        <v>40</v>
      </c>
      <c r="AE1066" s="21" t="s">
        <v>7286</v>
      </c>
      <c r="AJ1066" s="26" t="str">
        <f t="shared" si="36"/>
        <v xml:space="preserve">|BGCOLOR(#F5F5F5):Atavi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v>
      </c>
    </row>
    <row r="1067" spans="1:36" x14ac:dyDescent="0.15">
      <c r="A1067" t="str">
        <f t="shared" si="35"/>
        <v>-</v>
      </c>
      <c r="B1067" t="s">
        <v>2954</v>
      </c>
      <c r="C1067" t="s">
        <v>11235</v>
      </c>
      <c r="D1067" t="s">
        <v>3153</v>
      </c>
      <c r="E1067" t="s">
        <v>7317</v>
      </c>
      <c r="F1067">
        <v>7</v>
      </c>
      <c r="G1067">
        <v>3</v>
      </c>
      <c r="H1067">
        <v>3</v>
      </c>
      <c r="I1067" t="s">
        <v>4940</v>
      </c>
      <c r="L1067" t="s">
        <v>3158</v>
      </c>
      <c r="N1067" t="s">
        <v>7162</v>
      </c>
      <c r="P1067" s="21">
        <v>1</v>
      </c>
      <c r="W1067">
        <v>1</v>
      </c>
      <c r="Z1067" s="33">
        <v>14</v>
      </c>
      <c r="AA1067" s="21">
        <v>40</v>
      </c>
      <c r="AE1067" s="21" t="s">
        <v>7286</v>
      </c>
      <c r="AJ1067" s="26" t="str">
        <f t="shared" si="36"/>
        <v xml:space="preserve">|BGCOLOR(#F5F5F5):Atavi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v>
      </c>
    </row>
    <row r="1068" spans="1:36" x14ac:dyDescent="0.15">
      <c r="A1068" t="str">
        <f t="shared" si="35"/>
        <v>-</v>
      </c>
      <c r="B1068" t="s">
        <v>2954</v>
      </c>
      <c r="C1068" t="s">
        <v>11235</v>
      </c>
      <c r="D1068" t="s">
        <v>3153</v>
      </c>
      <c r="E1068" t="s">
        <v>11200</v>
      </c>
      <c r="F1068">
        <v>8</v>
      </c>
      <c r="G1068">
        <v>14</v>
      </c>
      <c r="H1068">
        <v>6</v>
      </c>
      <c r="I1068" t="s">
        <v>11201</v>
      </c>
      <c r="L1068" t="s">
        <v>11202</v>
      </c>
      <c r="N1068" t="s">
        <v>11203</v>
      </c>
      <c r="P1068" s="20">
        <v>1</v>
      </c>
      <c r="W1068">
        <v>1</v>
      </c>
      <c r="Z1068" s="33" t="s">
        <v>11204</v>
      </c>
      <c r="AE1068" s="20" t="s">
        <v>11205</v>
      </c>
      <c r="AJ1068" s="26" t="str">
        <f t="shared" si="36"/>
        <v xml:space="preserve">|BGCOLOR(#F5F5F5):Vanara Archer|射手|&amp;ref(Nation/C_Gold.jpg,nolink,25x25,Gold);8&amp;ref(Nation/C_Resource.jpg,nolink,25x25,Resource);14&amp;ref(Nation/C_Recruitment.jpg,nolink,25x25,Recruitment Point);6|&amp;ref(Nation/R_Fort.jpg,nolink,25x25,Land Fortress);||&amp;ref(Nation/LivingLead.jpg,nolink,25x25,Living);&amp;ref(Nation/Animal.jpg,nolink,25x25,Animal);|10&amp;ref(Nation/Forest-Survival.jpg,nolink,25x25,Forest Survival);|
|~|&gt;|&gt;|&gt;|&gt;|&gt;|BGCOLOR(#F5F5F5):猿の弓兵。防具を着ており反撃に耐えやすい|
</v>
      </c>
    </row>
    <row r="1069" spans="1:36" x14ac:dyDescent="0.15">
      <c r="A1069" t="str">
        <f t="shared" si="35"/>
        <v>-</v>
      </c>
      <c r="B1069" t="s">
        <v>2954</v>
      </c>
      <c r="C1069" t="s">
        <v>11235</v>
      </c>
      <c r="D1069" t="s">
        <v>3153</v>
      </c>
      <c r="E1069" t="s">
        <v>11206</v>
      </c>
      <c r="F1069">
        <v>8</v>
      </c>
      <c r="G1069">
        <v>15</v>
      </c>
      <c r="H1069">
        <v>6</v>
      </c>
      <c r="I1069" t="s">
        <v>11201</v>
      </c>
      <c r="L1069" t="s">
        <v>11207</v>
      </c>
      <c r="N1069" t="s">
        <v>11208</v>
      </c>
      <c r="P1069" s="20">
        <v>1</v>
      </c>
      <c r="W1069">
        <v>1</v>
      </c>
      <c r="Z1069" s="33" t="s">
        <v>11204</v>
      </c>
      <c r="AE1069" s="20" t="s">
        <v>11205</v>
      </c>
      <c r="AJ1069" s="26" t="str">
        <f t="shared" si="36"/>
        <v xml:space="preserve">|BGCOLOR(#F5F5F5):Vanara Chakram Thrower|歩兵|&amp;ref(Nation/C_Gold.jpg,nolink,25x25,Gold);8&amp;ref(Nation/C_Resource.jpg,nolink,25x25,Resource);15&amp;ref(Nation/C_Recruitment.jpg,nolink,25x25,Recruitment Point);6|&amp;ref(Nation/R_Fort.jpg,nolink,25x25,Land Fortress);||&amp;ref(Nation/LivingLead.jpg,nolink,25x25,Living);&amp;ref(Nation/Animal.jpg,nolink,25x25,Animal);|10&amp;ref(Nation/Forest-Survival.jpg,nolink,25x25,Forest Survival);|
|~|&gt;|&gt;|&gt;|&gt;|&gt;|BGCOLOR(#F5F5F5):棍棒と戦輪を持つ歩兵。戦輪は珍しい切断属性の飛び道具|
</v>
      </c>
    </row>
    <row r="1070" spans="1:36" x14ac:dyDescent="0.15">
      <c r="A1070" t="str">
        <f t="shared" si="35"/>
        <v>-</v>
      </c>
      <c r="B1070" t="s">
        <v>2954</v>
      </c>
      <c r="C1070" t="s">
        <v>11235</v>
      </c>
      <c r="D1070" t="s">
        <v>3153</v>
      </c>
      <c r="E1070" t="s">
        <v>11209</v>
      </c>
      <c r="F1070">
        <v>8</v>
      </c>
      <c r="G1070">
        <v>14</v>
      </c>
      <c r="H1070">
        <v>6</v>
      </c>
      <c r="I1070" t="s">
        <v>11201</v>
      </c>
      <c r="L1070" t="s">
        <v>11207</v>
      </c>
      <c r="N1070" t="s">
        <v>11210</v>
      </c>
      <c r="P1070" s="20">
        <v>1</v>
      </c>
      <c r="W1070">
        <v>1</v>
      </c>
      <c r="Z1070" s="33" t="s">
        <v>11204</v>
      </c>
      <c r="AE1070" s="20" t="s">
        <v>11205</v>
      </c>
      <c r="AJ1070" s="26" t="str">
        <f t="shared" si="36"/>
        <v xml:space="preserve">|BGCOLOR(#F5F5F5):Vanara Infantry|歩兵|&amp;ref(Nation/C_Gold.jpg,nolink,25x25,Gold);8&amp;ref(Nation/C_Resource.jpg,nolink,25x25,Resource);14&amp;ref(Nation/C_Recruitment.jpg,nolink,25x25,Recruitment Point);6|&amp;ref(Nation/R_Fort.jpg,nolink,25x25,Land Fortress);||&amp;ref(Nation/LivingLead.jpg,nolink,25x25,Living);&amp;ref(Nation/Animal.jpg,nolink,25x25,Animal);|10&amp;ref(Nation/Forest-Survival.jpg,nolink,25x25,Forest Survival);|
|~|&gt;|&gt;|&gt;|&gt;|&gt;|BGCOLOR(#F5F5F5):棍棒と小盾を持つ歩兵。やや臆病だが値段のわりには優秀|
</v>
      </c>
    </row>
    <row r="1071" spans="1:36" x14ac:dyDescent="0.15">
      <c r="A1071" t="str">
        <f t="shared" si="35"/>
        <v>-</v>
      </c>
      <c r="B1071" t="s">
        <v>2954</v>
      </c>
      <c r="C1071" t="s">
        <v>11235</v>
      </c>
      <c r="D1071" t="s">
        <v>3153</v>
      </c>
      <c r="E1071" t="s">
        <v>11211</v>
      </c>
      <c r="F1071">
        <v>11</v>
      </c>
      <c r="G1071">
        <v>17</v>
      </c>
      <c r="H1071">
        <v>13</v>
      </c>
      <c r="I1071" t="s">
        <v>11201</v>
      </c>
      <c r="L1071" t="s">
        <v>11207</v>
      </c>
      <c r="N1071" t="s">
        <v>11212</v>
      </c>
      <c r="P1071" s="20">
        <v>1</v>
      </c>
      <c r="W1071">
        <v>1</v>
      </c>
      <c r="Z1071" s="33" t="s">
        <v>11204</v>
      </c>
      <c r="AE1071" s="20" t="s">
        <v>11205</v>
      </c>
      <c r="AJ1071" s="26" t="str">
        <f t="shared" si="36"/>
        <v xml:space="preserve">|BGCOLOR(#F5F5F5):Vanara Swordsman|歩兵|&amp;ref(Nation/C_Gold.jpg,nolink,25x25,Gold);11&amp;ref(Nation/C_Resource.jpg,nolink,25x25,Resource);17&amp;ref(Nation/C_Recruitment.jpg,nolink,25x25,Recruitment Point);13|&amp;ref(Nation/R_Fort.jpg,nolink,25x25,Land Fortress);||&amp;ref(Nation/LivingLead.jpg,nolink,25x25,Living);&amp;ref(Nation/Animal.jpg,nolink,25x25,Animal);|10&amp;ref(Nation/Forest-Survival.jpg,nolink,25x25,Forest Survival);|
|~|&gt;|&gt;|&gt;|&gt;|&gt;|BGCOLOR(#F5F5F5):曲刀と小盾を持つ歩兵。戦闘技能と士気が向上している|
</v>
      </c>
    </row>
    <row r="1072" spans="1:36" x14ac:dyDescent="0.15">
      <c r="A1072" t="str">
        <f t="shared" si="35"/>
        <v>-</v>
      </c>
      <c r="B1072" t="s">
        <v>2954</v>
      </c>
      <c r="C1072" t="s">
        <v>11235</v>
      </c>
      <c r="D1072" t="s">
        <v>3153</v>
      </c>
      <c r="E1072" t="s">
        <v>7318</v>
      </c>
      <c r="F1072">
        <v>16</v>
      </c>
      <c r="G1072">
        <v>7</v>
      </c>
      <c r="H1072">
        <v>9</v>
      </c>
      <c r="I1072" t="s">
        <v>4325</v>
      </c>
      <c r="L1072" t="s">
        <v>3155</v>
      </c>
      <c r="N1072" t="s">
        <v>7164</v>
      </c>
      <c r="P1072" s="21">
        <v>1</v>
      </c>
      <c r="W1072">
        <v>1</v>
      </c>
      <c r="Z1072" s="33">
        <v>12</v>
      </c>
      <c r="AE1072" s="21" t="s">
        <v>7286</v>
      </c>
      <c r="AJ1072" s="26" t="str">
        <f t="shared" si="36"/>
        <v xml:space="preserve">|BGCOLOR(#F5F5F5):Light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v>
      </c>
    </row>
    <row r="1073" spans="1:36" x14ac:dyDescent="0.15">
      <c r="A1073" t="str">
        <f t="shared" si="35"/>
        <v>-</v>
      </c>
      <c r="B1073" t="s">
        <v>2954</v>
      </c>
      <c r="C1073" t="s">
        <v>11235</v>
      </c>
      <c r="D1073" t="s">
        <v>3153</v>
      </c>
      <c r="E1073" t="s">
        <v>11213</v>
      </c>
      <c r="F1073">
        <v>16</v>
      </c>
      <c r="G1073">
        <v>23</v>
      </c>
      <c r="H1073">
        <v>9</v>
      </c>
      <c r="I1073" t="s">
        <v>11201</v>
      </c>
      <c r="L1073" t="s">
        <v>11202</v>
      </c>
      <c r="N1073" t="s">
        <v>11214</v>
      </c>
      <c r="P1073" s="20">
        <v>1</v>
      </c>
      <c r="W1073">
        <v>1</v>
      </c>
      <c r="Z1073" s="33" t="s">
        <v>11215</v>
      </c>
      <c r="AE1073" s="20" t="s">
        <v>11205</v>
      </c>
      <c r="AJ1073" s="26" t="str">
        <f t="shared" si="36"/>
        <v xml:space="preserve">|BGCOLOR(#F5F5F5):Bandar Archer|射手|&amp;ref(Nation/C_Gold.jpg,nolink,25x25,Gold);16&amp;ref(Nation/C_Resource.jpg,nolink,25x25,Resource);23&amp;ref(Nation/C_Recruitment.jpg,nolink,25x25,Recruitment Point);9|&amp;ref(Nation/R_Fort.jpg,nolink,25x25,Land Fortress);||&amp;ref(Nation/LivingLead.jpg,nolink,25x25,Living);&amp;ref(Nation/Animal.jpg,nolink,25x25,Animal);|8&amp;ref(Nation/Forest-Survival.jpg,nolink,25x25,Forest Survival);|
|~|&gt;|&gt;|&gt;|&gt;|&gt;|BGCOLOR(#F5F5F5):防具を着た長弓兵。元の丈夫さもあって反撃によく耐える|
</v>
      </c>
    </row>
    <row r="1074" spans="1:36" x14ac:dyDescent="0.15">
      <c r="A1074" t="str">
        <f t="shared" si="35"/>
        <v>-</v>
      </c>
      <c r="B1074" t="s">
        <v>2954</v>
      </c>
      <c r="C1074" t="s">
        <v>11235</v>
      </c>
      <c r="D1074" t="s">
        <v>3153</v>
      </c>
      <c r="E1074" t="s">
        <v>11216</v>
      </c>
      <c r="F1074">
        <v>16</v>
      </c>
      <c r="G1074">
        <v>13</v>
      </c>
      <c r="H1074">
        <v>9</v>
      </c>
      <c r="I1074" t="s">
        <v>11201</v>
      </c>
      <c r="L1074" t="s">
        <v>11207</v>
      </c>
      <c r="N1074" t="s">
        <v>11217</v>
      </c>
      <c r="P1074" s="20">
        <v>1</v>
      </c>
      <c r="W1074">
        <v>1</v>
      </c>
      <c r="Z1074" s="33" t="s">
        <v>11204</v>
      </c>
      <c r="AE1074" s="20" t="s">
        <v>11205</v>
      </c>
      <c r="AJ1074" s="26" t="str">
        <f t="shared" si="36"/>
        <v xml:space="preserve">|BGCOLOR(#F5F5F5):Light Bandar Warrior|歩兵|&amp;ref(Nation/C_Gold.jpg,nolink,25x25,Gold);16&amp;ref(Nation/C_Resource.jpg,nolink,25x25,Resource);13&amp;ref(Nation/C_Recruitment.jpg,nolink,25x25,Recruitment Point);9|&amp;ref(Nation/R_Fort.jpg,nolink,25x25,Land Fortress);||&amp;ref(Nation/LivingLead.jpg,nolink,25x25,Living);&amp;ref(Nation/Animal.jpg,nolink,25x25,Animal);|10&amp;ref(Nation/Forest-Survival.jpg,nolink,25x25,Forest Survival);|
|~|&gt;|&gt;|&gt;|&gt;|&gt;|BGCOLOR(#F5F5F5):棍棒、小石、小盾を持つ歩兵。大猿は強靭だが数で押されがち|
</v>
      </c>
    </row>
    <row r="1075" spans="1:36" x14ac:dyDescent="0.15">
      <c r="A1075" t="str">
        <f t="shared" si="35"/>
        <v>-</v>
      </c>
      <c r="B1075" t="s">
        <v>2954</v>
      </c>
      <c r="C1075" t="s">
        <v>11235</v>
      </c>
      <c r="D1075" t="s">
        <v>3153</v>
      </c>
      <c r="E1075" t="s">
        <v>7319</v>
      </c>
      <c r="F1075">
        <v>16</v>
      </c>
      <c r="G1075">
        <v>20</v>
      </c>
      <c r="H1075">
        <v>9</v>
      </c>
      <c r="I1075" t="s">
        <v>4325</v>
      </c>
      <c r="L1075" t="s">
        <v>3158</v>
      </c>
      <c r="N1075" t="s">
        <v>11218</v>
      </c>
      <c r="P1075" s="21">
        <v>1</v>
      </c>
      <c r="W1075">
        <v>1</v>
      </c>
      <c r="Z1075" s="33" t="s">
        <v>11215</v>
      </c>
      <c r="AE1075" s="21" t="s">
        <v>7286</v>
      </c>
      <c r="AJ1075" s="26" t="str">
        <f t="shared" si="36"/>
        <v xml:space="preserve">|BGCOLOR(#F5F5F5):Bandar Warrior|歩兵|&amp;ref(Nation/C_Gold.jpg,nolink,25x25,Gold);16&amp;ref(Nation/C_Resource.jpg,nolink,25x25,Resource);20&amp;ref(Nation/C_Recruitment.jpg,nolink,25x25,Recruitment Point);9|&amp;ref(Nation/R_Fort.jpg,nolink,25x25,Land Fortress);||&amp;ref(Nation/LivingLead.jpg,nolink,25x25,Living);&amp;ref(Nation/Animal.jpg,nolink,25x25,Animal);|8&amp;ref(Nation/Forest-Survival.jpg,nolink,25x25,Forest Survival);|
|~|&gt;|&gt;|&gt;|&gt;|&gt;|BGCOLOR(#F5F5F5):鉄棒を持つ重歩兵。その豪腕から繰り出される一撃は強烈|
</v>
      </c>
    </row>
    <row r="1076" spans="1:36" x14ac:dyDescent="0.15">
      <c r="A1076" t="str">
        <f t="shared" si="35"/>
        <v>-</v>
      </c>
      <c r="B1076" t="s">
        <v>2954</v>
      </c>
      <c r="C1076" t="s">
        <v>11235</v>
      </c>
      <c r="D1076" t="s">
        <v>3153</v>
      </c>
      <c r="E1076" t="s">
        <v>11219</v>
      </c>
      <c r="F1076">
        <v>16</v>
      </c>
      <c r="G1076">
        <v>20</v>
      </c>
      <c r="H1076">
        <v>9</v>
      </c>
      <c r="I1076" t="s">
        <v>11201</v>
      </c>
      <c r="L1076" t="s">
        <v>11207</v>
      </c>
      <c r="N1076" t="s">
        <v>11220</v>
      </c>
      <c r="P1076" s="20">
        <v>1</v>
      </c>
      <c r="W1076">
        <v>1</v>
      </c>
      <c r="Z1076" s="33" t="s">
        <v>11215</v>
      </c>
      <c r="AE1076" s="20" t="s">
        <v>11205</v>
      </c>
      <c r="AJ1076" s="26" t="str">
        <f t="shared" si="36"/>
        <v xml:space="preserve">|BGCOLOR(#F5F5F5):Bandar Warrior|歩兵|&amp;ref(Nation/C_Gold.jpg,nolink,25x25,Gold);16&amp;ref(Nation/C_Resource.jpg,nolink,25x25,Resource);20&amp;ref(Nation/C_Recruitment.jpg,nolink,25x25,Recruitment Point);9|&amp;ref(Nation/R_Fort.jpg,nolink,25x25,Land Fortress);||&amp;ref(Nation/LivingLead.jpg,nolink,25x25,Living);&amp;ref(Nation/Animal.jpg,nolink,25x25,Animal);|8&amp;ref(Nation/Forest-Survival.jpg,nolink,25x25,Forest Survival);|
|~|&gt;|&gt;|&gt;|&gt;|&gt;|BGCOLOR(#F5F5F5):棍棒と小盾を持つ重歩兵。小盾のおかげで射撃に多少強い|
</v>
      </c>
    </row>
    <row r="1077" spans="1:36" x14ac:dyDescent="0.15">
      <c r="A1077" t="str">
        <f t="shared" si="35"/>
        <v>-</v>
      </c>
      <c r="B1077" t="s">
        <v>2954</v>
      </c>
      <c r="C1077" t="s">
        <v>11235</v>
      </c>
      <c r="D1077" t="s">
        <v>3153</v>
      </c>
      <c r="E1077" t="s">
        <v>11221</v>
      </c>
      <c r="F1077">
        <v>24</v>
      </c>
      <c r="G1077">
        <v>25</v>
      </c>
      <c r="H1077">
        <v>20</v>
      </c>
      <c r="I1077" t="s">
        <v>4325</v>
      </c>
      <c r="L1077" t="s">
        <v>3158</v>
      </c>
      <c r="N1077" t="s">
        <v>11222</v>
      </c>
      <c r="P1077" s="21">
        <v>1</v>
      </c>
      <c r="W1077">
        <v>1</v>
      </c>
      <c r="Z1077" s="33" t="s">
        <v>11215</v>
      </c>
      <c r="AE1077" s="21" t="s">
        <v>7286</v>
      </c>
      <c r="AJ1077" s="26" t="str">
        <f t="shared" si="36"/>
        <v xml:space="preserve">|BGCOLOR(#F5F5F5):Royal Swordsman|歩兵|&amp;ref(Nation/C_Gold.jpg,nolink,25x25,Gold);24&amp;ref(Nation/C_Resource.jpg,nolink,25x25,Resource);25&amp;ref(Nation/C_Recruitment.jpg,nolink,25x25,Recruitment Point);20|&amp;ref(Nation/R_Fort.jpg,nolink,25x25,Land Fortress);||&amp;ref(Nation/LivingLead.jpg,nolink,25x25,Living);&amp;ref(Nation/Animal.jpg,nolink,25x25,Animal);|8&amp;ref(Nation/Forest-Survival.jpg,nolink,25x25,Forest Survival);|
|~|&gt;|&gt;|&gt;|&gt;|&gt;|BGCOLOR(#F5F5F5):曲刀と小盾を持つ重歩兵。高い技量を備え護衛も得意とする|
</v>
      </c>
    </row>
    <row r="1078" spans="1:36" x14ac:dyDescent="0.15">
      <c r="A1078" t="str">
        <f t="shared" si="35"/>
        <v>-</v>
      </c>
      <c r="B1078" t="s">
        <v>2954</v>
      </c>
      <c r="C1078" t="s">
        <v>11235</v>
      </c>
      <c r="D1078" t="s">
        <v>3153</v>
      </c>
      <c r="E1078" t="s">
        <v>11223</v>
      </c>
      <c r="F1078">
        <v>23</v>
      </c>
      <c r="G1078">
        <v>17</v>
      </c>
      <c r="H1078">
        <v>31</v>
      </c>
      <c r="I1078" t="s">
        <v>11201</v>
      </c>
      <c r="K1078" t="s">
        <v>11224</v>
      </c>
      <c r="L1078" t="s">
        <v>11207</v>
      </c>
      <c r="M1078" t="s">
        <v>11225</v>
      </c>
      <c r="N1078" t="s">
        <v>11226</v>
      </c>
      <c r="P1078" s="20">
        <v>1</v>
      </c>
      <c r="W1078">
        <v>1</v>
      </c>
      <c r="Z1078" s="33" t="s">
        <v>11204</v>
      </c>
      <c r="AE1078" s="20" t="s">
        <v>11205</v>
      </c>
      <c r="AJ1078" s="26" t="str">
        <f t="shared" si="36"/>
        <v xml:space="preserve">|BGCOLOR(#F5F5F5):White One|歩兵&amp;ref(Nation/Sacred.jpg,nolink,25x25,Sacred);|&amp;ref(Nation/C_Gold.jpg,nolink,25x25,Gold);23&amp;ref(Nation/C_Resource.jpg,nolink,25x25,Resource);17&amp;ref(Nation/C_Recruitment.jpg,nolink,25x25,Recruitment Point);31|&amp;ref(Nation/R_Fort.jpg,nolink,25x25,Land Fortress);|&amp;ref(Spell/P_Holy.jpg,nolink,25x25,Temple Needed);|&amp;ref(Nation/LivingLead.jpg,nolink,25x25,Living);&amp;ref(Nation/Animal.jpg,nolink,25x25,Animal);|10&amp;ref(Nation/Forest-Survival.jpg,nolink,25x25,Forest Survival);|
|~|&gt;|&gt;|&gt;|&gt;|&gt;|BGCOLOR(#F5F5F5):曲刀と小盾を持つ歩兵。性能は平凡だが数を揃えやすい|
</v>
      </c>
    </row>
    <row r="1079" spans="1:36" x14ac:dyDescent="0.15">
      <c r="A1079" t="str">
        <f t="shared" si="35"/>
        <v>-</v>
      </c>
      <c r="B1079" t="s">
        <v>2954</v>
      </c>
      <c r="C1079" t="s">
        <v>11235</v>
      </c>
      <c r="D1079" t="s">
        <v>3153</v>
      </c>
      <c r="E1079" t="s">
        <v>11227</v>
      </c>
      <c r="F1079">
        <v>100</v>
      </c>
      <c r="G1079">
        <v>20</v>
      </c>
      <c r="H1079">
        <v>33</v>
      </c>
      <c r="I1079" t="s">
        <v>11201</v>
      </c>
      <c r="L1079" t="s">
        <v>11228</v>
      </c>
      <c r="N1079" t="s">
        <v>11229</v>
      </c>
      <c r="P1079" s="20">
        <v>1</v>
      </c>
      <c r="W1079">
        <v>1</v>
      </c>
      <c r="Z1079" s="33" t="s">
        <v>11230</v>
      </c>
      <c r="AE1079" s="20" t="s">
        <v>11205</v>
      </c>
      <c r="AJ1079" s="26" t="str">
        <f t="shared" si="36"/>
        <v xml:space="preserve">|BGCOLOR(#F5F5F5):War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Fortress);||&amp;ref(Nation/LivingLead.jpg,nolink,25x25,Living);&amp;ref(Nation/Animal.jpg,nolink,25x25,Animal);|20&amp;ref(Nation/Forest-Survival.jpg,nolink,25x25,Forest Survival);|
|~|&gt;|&gt;|&gt;|&gt;|&gt;|BGCOLOR(#F5F5F5):敵を蹂躙する巨大生物。森の象なので森林適応付き|
</v>
      </c>
    </row>
    <row r="1080" spans="1:36" x14ac:dyDescent="0.15">
      <c r="A1080" t="str">
        <f t="shared" si="35"/>
        <v>MA Bandar Log 兵士 E</v>
      </c>
      <c r="B1080" t="s">
        <v>2954</v>
      </c>
      <c r="C1080" t="s">
        <v>11235</v>
      </c>
      <c r="D1080" t="s">
        <v>3153</v>
      </c>
      <c r="E1080" t="s">
        <v>11231</v>
      </c>
      <c r="F1080">
        <v>60</v>
      </c>
      <c r="G1080">
        <v>17</v>
      </c>
      <c r="H1080">
        <v>46</v>
      </c>
      <c r="I1080" t="s">
        <v>11201</v>
      </c>
      <c r="K1080" t="s">
        <v>11224</v>
      </c>
      <c r="L1080" t="s">
        <v>11232</v>
      </c>
      <c r="M1080" t="s">
        <v>11225</v>
      </c>
      <c r="N1080" t="s">
        <v>11233</v>
      </c>
      <c r="P1080" s="20">
        <v>1</v>
      </c>
      <c r="W1080">
        <v>1</v>
      </c>
      <c r="Z1080" s="33" t="s">
        <v>11234</v>
      </c>
      <c r="AE1080" s="20" t="s">
        <v>11205</v>
      </c>
      <c r="AJ1080" s="26" t="str">
        <f t="shared" si="36"/>
        <v xml:space="preserve">|BGCOLOR(#F5F5F5):Tiger Rider|騎兵&amp;ref(Nation/Sacred.jpg,nolink,25x25,Sacred);|&amp;ref(Nation/C_Gold.jpg,nolink,25x25,Gold);60&amp;ref(Nation/C_Resource.jpg,nolink,25x25,Resource);17&amp;ref(Nation/C_Recruitment.jpg,nolink,25x25,Recruitment Point);46|&amp;ref(Nation/R_Fort.jpg,nolink,25x25,Land Fortress);|&amp;ref(Spell/P_Holy.jpg,nolink,25x25,Temple Needed);|&amp;ref(Nation/LivingLead.jpg,nolink,25x25,Living);&amp;ref(Nation/Animal.jpg,nolink,25x25,Animal);|16&amp;ref(Nation/Forest-Survival.jpg,nolink,25x25,Forest Survival);|
|~|&gt;|&gt;|&gt;|&gt;|&gt;|BGCOLOR(#F5F5F5):曲刀と小盾を持つ騎兵。乗物の追撃も強力で手数に優れる|
</v>
      </c>
    </row>
    <row r="1081" spans="1:36" x14ac:dyDescent="0.15">
      <c r="A1081" t="str">
        <f t="shared" si="35"/>
        <v>MA Shinuyama 指揮官 S</v>
      </c>
      <c r="B1081" t="s">
        <v>2954</v>
      </c>
      <c r="C1081" t="s">
        <v>11386</v>
      </c>
      <c r="D1081" t="s">
        <v>11329</v>
      </c>
      <c r="E1081" t="s">
        <v>11330</v>
      </c>
      <c r="F1081">
        <v>20</v>
      </c>
      <c r="G1081">
        <v>10</v>
      </c>
      <c r="H1081">
        <v>1</v>
      </c>
      <c r="I1081" t="s">
        <v>11358</v>
      </c>
      <c r="L1081" t="s">
        <v>11332</v>
      </c>
      <c r="N1081" t="s">
        <v>11333</v>
      </c>
      <c r="O1081" s="24">
        <v>0</v>
      </c>
      <c r="P1081" s="20">
        <v>0</v>
      </c>
      <c r="Q1081" s="21">
        <v>0</v>
      </c>
      <c r="R1081" s="29">
        <v>0</v>
      </c>
      <c r="Z1081" s="33" t="s">
        <v>11334</v>
      </c>
      <c r="AA1081" s="21">
        <v>55</v>
      </c>
      <c r="AE1081" s="20" t="s">
        <v>11335</v>
      </c>
      <c r="AJ1081" s="26" t="str">
        <f t="shared" si="36"/>
        <v xml:space="preserve">|BGCOLOR(#F5F5F5):Bakemono Scout|斥候|&amp;ref(Nation/C_Gold.jpg,nolink,25x25,Gold);20&amp;ref(Nation/C_Resource.jpg,nolink,25x25,Resource);10&amp;ref(Nation/C_Command.jpg,nolink,25x25,Commander Point);1|&amp;ref(Nation/R_Fort.jpg,nolink,25x25,Land Fortress);&amp;ref(Nation/R_Mountain.jpg,nolink,25x25,Any Highland/Mountains);|||12&amp;ref(Nation/Stealthy.jpg,nolink,25x25,Stealthy (55));&amp;ref(Nation/Forest-Survival.jpg,nolink,25x25,Forest Survival);&amp;ref(Nation/Mountain-Survival.jpg,nolink,25x25,Mountain Survival);|
|~|&gt;|&gt;|&gt;|&gt;|&gt;|BGCOLOR(#F5F5F5):やや安価な斥候。隠れるのも上手い|
</v>
      </c>
    </row>
    <row r="1082" spans="1:36" x14ac:dyDescent="0.15">
      <c r="A1082" t="str">
        <f t="shared" si="35"/>
        <v>-</v>
      </c>
      <c r="B1082" t="s">
        <v>2954</v>
      </c>
      <c r="C1082" t="s">
        <v>11386</v>
      </c>
      <c r="D1082" t="s">
        <v>3119</v>
      </c>
      <c r="E1082" t="s">
        <v>11325</v>
      </c>
      <c r="F1082">
        <v>40</v>
      </c>
      <c r="G1082">
        <v>12</v>
      </c>
      <c r="H1082">
        <v>1</v>
      </c>
      <c r="I1082" t="s">
        <v>7434</v>
      </c>
      <c r="L1082" t="s">
        <v>3119</v>
      </c>
      <c r="N1082" t="s">
        <v>11336</v>
      </c>
      <c r="O1082" s="24">
        <v>2</v>
      </c>
      <c r="P1082" s="21">
        <v>40</v>
      </c>
      <c r="Q1082" s="21">
        <v>0</v>
      </c>
      <c r="R1082" s="29">
        <v>0</v>
      </c>
      <c r="Z1082" s="33">
        <v>12</v>
      </c>
      <c r="AA1082" s="21">
        <v>40</v>
      </c>
      <c r="AE1082" s="21" t="s">
        <v>7285</v>
      </c>
      <c r="AJ1082" s="26" t="str">
        <f t="shared" si="36"/>
        <v xml:space="preserve">|BGCOLOR(#F5F5F5):Bakemono Chief|指揮官|&amp;ref(Nation/C_Gold.jpg,nolink,25x25,Gold);40&amp;ref(Nation/C_Resource.jpg,nolink,25x25,Resource);12&amp;ref(Nation/C_Command.jpg,nolink,25x25,Commander Point);1|&amp;ref(Nation/R_Fort.jpg,nolink,25x25,Land Fortress);&amp;ref(Nation/R_Mountain.jpg,nolink,25x25,Any Highland/Mountains);||&amp;ref(Nation/Squad.jpg,nolink,25x25,Squad);2&amp;ref(Nation/LivingLead.jpg,nolink,25x25,Leadership);40|12&amp;ref(Nation/Stealthy.jpg,nolink,25x25,Stealthy (40));&amp;ref(Nation/Forest-Survival.jpg,nolink,25x25,Forest Survival);&amp;ref(Nation/Mountain-Survival.jpg,nolink,25x25,Mountain Survival);|
|~|&gt;|&gt;|&gt;|&gt;|&gt;|BGCOLOR(#F5F5F5):隠密行動可能な指揮官その一。隠れるのは上手くない|
</v>
      </c>
    </row>
    <row r="1083" spans="1:36" x14ac:dyDescent="0.15">
      <c r="A1083" t="str">
        <f t="shared" si="35"/>
        <v>-</v>
      </c>
      <c r="B1083" t="s">
        <v>2954</v>
      </c>
      <c r="C1083" t="s">
        <v>11386</v>
      </c>
      <c r="D1083" t="s">
        <v>3119</v>
      </c>
      <c r="E1083" t="s">
        <v>11326</v>
      </c>
      <c r="F1083">
        <v>45</v>
      </c>
      <c r="G1083">
        <v>16</v>
      </c>
      <c r="H1083">
        <v>1</v>
      </c>
      <c r="I1083" t="s">
        <v>4325</v>
      </c>
      <c r="L1083" t="s">
        <v>3119</v>
      </c>
      <c r="N1083" t="s">
        <v>11337</v>
      </c>
      <c r="O1083" s="24">
        <v>2</v>
      </c>
      <c r="P1083" s="21">
        <v>40</v>
      </c>
      <c r="Q1083" s="21">
        <v>0</v>
      </c>
      <c r="R1083" s="29">
        <v>0</v>
      </c>
      <c r="Z1083" s="33">
        <v>12</v>
      </c>
      <c r="AA1083" s="21">
        <v>40</v>
      </c>
      <c r="AJ1083" s="26" t="str">
        <f t="shared" si="36"/>
        <v xml:space="preserve">|BGCOLOR(#F5F5F5):Bandit Leader|指揮官|&amp;ref(Nation/C_Gold.jpg,nolink,25x25,Gold);45&amp;ref(Nation/C_Resource.jpg,nolink,25x25,Resource);16&amp;ref(Nation/C_Command.jpg,nolink,25x25,Commander Point);1|&amp;ref(Nation/R_Fort.jpg,nolink,25x25,Land Fortress);||&amp;ref(Nation/Squad.jpg,nolink,25x25,Squad);2&amp;ref(Nation/LivingLead.jpg,nolink,25x25,Leadership);40|12&amp;ref(Nation/Stealthy.jpg,nolink,25x25,Stealthy (40));|
|~|&gt;|&gt;|&gt;|&gt;|&gt;|BGCOLOR(#F5F5F5):隠密行動可能な指揮官その二。略奪を得意とする|
</v>
      </c>
    </row>
    <row r="1084" spans="1:36" x14ac:dyDescent="0.15">
      <c r="A1084" t="str">
        <f t="shared" si="35"/>
        <v>-</v>
      </c>
      <c r="B1084" t="s">
        <v>2954</v>
      </c>
      <c r="C1084" t="s">
        <v>11386</v>
      </c>
      <c r="D1084" t="s">
        <v>3119</v>
      </c>
      <c r="E1084" t="s">
        <v>11338</v>
      </c>
      <c r="F1084">
        <v>85</v>
      </c>
      <c r="G1084">
        <v>31</v>
      </c>
      <c r="H1084">
        <v>1</v>
      </c>
      <c r="I1084" t="s">
        <v>4325</v>
      </c>
      <c r="L1084" t="s">
        <v>3119</v>
      </c>
      <c r="N1084" t="s">
        <v>11339</v>
      </c>
      <c r="O1084" s="24">
        <v>3</v>
      </c>
      <c r="P1084" s="21">
        <v>80</v>
      </c>
      <c r="Q1084" s="21">
        <v>0</v>
      </c>
      <c r="R1084" s="29">
        <v>0</v>
      </c>
      <c r="Z1084" s="33">
        <v>10</v>
      </c>
      <c r="AE1084" s="20" t="s">
        <v>11340</v>
      </c>
      <c r="AJ1084" s="26" t="str">
        <f t="shared" si="36"/>
        <v xml:space="preserve">|BGCOLOR(#F5F5F5):Bakemono General|指揮官|&amp;ref(Nation/C_Gold.jpg,nolink,25x25,Gold);85&amp;ref(Nation/C_Resource.jpg,nolink,25x25,Resource);31&amp;ref(Nation/C_Command.jpg,nolink,25x25,Commander Point);1|&amp;ref(Nation/R_Fort.jpg,nolink,25x25,Land Fortress);||&amp;ref(Nation/Squad.jpg,nolink,25x25,Squad);3&amp;ref(Nation/LivingLead.jpg,nolink,25x25,Leadership);80|10&amp;ref(Nation/Mountain-Survival.jpg,nolink,25x25,Mountain Survival);|
|~|&gt;|&gt;|&gt;|&gt;|&gt;|BGCOLOR(#F5F5F5):上位指揮官。大柄で重装備なため丈夫|
</v>
      </c>
    </row>
    <row r="1085" spans="1:36" x14ac:dyDescent="0.15">
      <c r="A1085" t="str">
        <f t="shared" si="35"/>
        <v>-</v>
      </c>
      <c r="B1085" t="s">
        <v>2954</v>
      </c>
      <c r="C1085" t="s">
        <v>11386</v>
      </c>
      <c r="D1085" t="s">
        <v>3119</v>
      </c>
      <c r="E1085" t="s">
        <v>11341</v>
      </c>
      <c r="F1085">
        <v>50</v>
      </c>
      <c r="G1085">
        <v>1</v>
      </c>
      <c r="H1085">
        <v>1</v>
      </c>
      <c r="I1085" t="s">
        <v>11342</v>
      </c>
      <c r="L1085" t="s">
        <v>3119</v>
      </c>
      <c r="N1085" t="s">
        <v>11343</v>
      </c>
      <c r="O1085" s="24">
        <v>2</v>
      </c>
      <c r="P1085" s="21">
        <v>40</v>
      </c>
      <c r="Q1085" s="21">
        <v>0</v>
      </c>
      <c r="R1085" s="29">
        <v>0</v>
      </c>
      <c r="Z1085" s="33">
        <v>16</v>
      </c>
      <c r="AD1085" s="21" t="s">
        <v>11344</v>
      </c>
      <c r="AJ1085" s="26" t="str">
        <f t="shared" si="36"/>
        <v xml:space="preserve">|BGCOLOR(#F5F5F5):Kappa Chief|指揮官|&amp;ref(Nation/C_Gold.jpg,nolink,25x25,Gold);50&amp;ref(Nation/C_Resource.jpg,nolink,25x25,Resource);1&amp;ref(Nation/C_Command.jpg,nolink,25x25,Commander Point);1|&amp;ref(Nation/R_Fort.jpg,nolink,25x25,Land Fortress);&amp;ref(Nation/R_UW-Fort.jpg,nolink,25x25,Underwater Fortress);||&amp;ref(Nation/Squad.jpg,nolink,25x25,Squad);2&amp;ref(Nation/LivingLead.jpg,nolink,25x25,Leadership);40|16&amp;ref(Nation/Aquatic.jpg,nolink,25x25,Aquatic);|
|~|&gt;|&gt;|&gt;|&gt;|&gt;|BGCOLOR(#F5F5F5):水陸両棲の指揮官。指揮は上手くないが丈夫|
</v>
      </c>
    </row>
    <row r="1086" spans="1:36" x14ac:dyDescent="0.15">
      <c r="A1086" t="str">
        <f t="shared" si="35"/>
        <v>-</v>
      </c>
      <c r="B1086" t="s">
        <v>2954</v>
      </c>
      <c r="C1086" t="s">
        <v>11386</v>
      </c>
      <c r="D1086" t="s">
        <v>3119</v>
      </c>
      <c r="E1086" t="s">
        <v>20139</v>
      </c>
      <c r="F1086">
        <v>100</v>
      </c>
      <c r="G1086">
        <v>5</v>
      </c>
      <c r="H1086">
        <v>1</v>
      </c>
      <c r="I1086" t="s">
        <v>4325</v>
      </c>
      <c r="L1086" t="s">
        <v>4805</v>
      </c>
      <c r="N1086" t="s">
        <v>11345</v>
      </c>
      <c r="O1086" s="24">
        <v>0</v>
      </c>
      <c r="P1086" s="21">
        <v>0</v>
      </c>
      <c r="Q1086" s="21">
        <v>0</v>
      </c>
      <c r="R1086" s="29">
        <v>0</v>
      </c>
      <c r="Z1086" s="33" t="s">
        <v>11346</v>
      </c>
      <c r="AA1086" s="20">
        <v>70</v>
      </c>
      <c r="AE1086" s="21" t="s">
        <v>11347</v>
      </c>
      <c r="AJ1086" s="26" t="str">
        <f t="shared" si="36"/>
        <v xml:space="preserve">|BGCOLOR(#F5F5F5):Noppera-bo|暗殺者|&amp;ref(Nation/C_Gold.jpg,nolink,25x25,Gold);100&amp;ref(Nation/C_Resource.jpg,nolink,25x25,Resource);5&amp;ref(Nation/C_Command.jpg,nolink,25x25,Commander Point);1|&amp;ref(Nation/R_Fort.jpg,nolink,25x25,Land Fortress);|||16&amp;ref(Nation/Stealthy.jpg,nolink,25x25,Stealthy (70));&amp;ref(Nation/Forest-Survival.jpg,nolink,25x25,Forest Survival);|
|~|&gt;|&gt;|&gt;|&gt;|&gt;|BGCOLOR(#F5F5F5):恐怖を纏う暗殺者。戦闘能力は微妙|
</v>
      </c>
    </row>
    <row r="1087" spans="1:36" x14ac:dyDescent="0.15">
      <c r="A1087" t="str">
        <f t="shared" ref="A1087:A1150" si="37">IF(D1087&lt;&gt;D1086,B1087&amp;" "&amp;C1087&amp;" "&amp;D1087&amp;" S",IF(D1087&lt;&gt;D1088,B1087&amp;" "&amp;C1087&amp;" "&amp;D1087&amp;" E","-"))</f>
        <v>-</v>
      </c>
      <c r="B1087" t="s">
        <v>2954</v>
      </c>
      <c r="C1087" t="s">
        <v>11386</v>
      </c>
      <c r="D1087" t="s">
        <v>3119</v>
      </c>
      <c r="E1087" t="s">
        <v>11348</v>
      </c>
      <c r="F1087">
        <v>100</v>
      </c>
      <c r="G1087">
        <v>1</v>
      </c>
      <c r="H1087">
        <v>1</v>
      </c>
      <c r="I1087" t="s">
        <v>4325</v>
      </c>
      <c r="L1087" t="s">
        <v>3119</v>
      </c>
      <c r="N1087" t="s">
        <v>11349</v>
      </c>
      <c r="O1087" s="24">
        <v>3</v>
      </c>
      <c r="P1087" s="21">
        <v>80</v>
      </c>
      <c r="Q1087" s="21">
        <v>40</v>
      </c>
      <c r="R1087" s="29">
        <v>40</v>
      </c>
      <c r="Z1087" s="33">
        <v>16</v>
      </c>
      <c r="AJ1087" s="26" t="str">
        <f t="shared" si="36"/>
        <v xml:space="preserve">|BGCOLOR(#F5F5F5):Shuten-doji|指揮官|&amp;ref(Nation/C_Gold.jpg,nolink,25x25,Gold);100&amp;ref(Nation/C_Resource.jpg,nolink,25x25,Resource);1&amp;ref(Nation/C_Command.jpg,nolink,25x25,Commander Point);1|&amp;ref(Nation/R_Fort.jpg,nolink,25x25,Land Fortress);||&amp;ref(Nation/Squad.jpg,nolink,25x25,Squad);3&amp;ref(Nation/LivingLead.jpg,nolink,25x25,Leadership);80&amp;ref(Nation/MagicLead.jpg,nolink,25x25,Magic Leadership);40&amp;ref(Nation/UndeadLead.jpg,nolink,25x25,Undead Leadership);40|16|
|~|&gt;|&gt;|&gt;|&gt;|&gt;|BGCOLOR(#F5F5F5):戦闘向けの指揮官。周囲の敵を自動的に眠らせる|
</v>
      </c>
    </row>
    <row r="1088" spans="1:36" x14ac:dyDescent="0.15">
      <c r="A1088" t="str">
        <f t="shared" si="37"/>
        <v>-</v>
      </c>
      <c r="B1088" t="s">
        <v>2954</v>
      </c>
      <c r="C1088" t="s">
        <v>11386</v>
      </c>
      <c r="D1088" t="s">
        <v>3119</v>
      </c>
      <c r="E1088" t="s">
        <v>11350</v>
      </c>
      <c r="F1088">
        <v>135</v>
      </c>
      <c r="G1088">
        <v>1</v>
      </c>
      <c r="H1088">
        <v>2</v>
      </c>
      <c r="I1088" t="s">
        <v>4325</v>
      </c>
      <c r="J1088" t="s">
        <v>9899</v>
      </c>
      <c r="L1088" t="s">
        <v>3138</v>
      </c>
      <c r="N1088" t="s">
        <v>11351</v>
      </c>
      <c r="O1088" s="24">
        <v>1</v>
      </c>
      <c r="P1088" s="21">
        <v>10</v>
      </c>
      <c r="Q1088" s="21" t="s">
        <v>11352</v>
      </c>
      <c r="R1088" s="29" t="s">
        <v>11353</v>
      </c>
      <c r="Z1088" s="33" t="s">
        <v>11346</v>
      </c>
      <c r="AE1088" s="21" t="s">
        <v>11347</v>
      </c>
      <c r="AJ1088" s="26" t="str">
        <f t="shared" si="36"/>
        <v xml:space="preserve">|BGCOLOR(#F5F5F5):Uba|魔術師|&amp;ref(Nation/C_Gold.jpg,nolink,25x25,Gold);135&amp;ref(Nation/C_Resource.jpg,nolink,25x25,Resource);1&amp;ref(Nation/C_Command.jpg,nolink,25x25,Commander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Leadership);30+|16&amp;ref(Nation/Forest-Survival.jpg,nolink,25x25,Forest Survival);|
|~|&gt;|&gt;|&gt;|&gt;|&gt;|BGCOLOR(#F5F5F5):水死緑などの魔法技能を持つ。変身すると隠密行動も可能|
</v>
      </c>
    </row>
    <row r="1089" spans="1:36" x14ac:dyDescent="0.15">
      <c r="A1089" t="str">
        <f t="shared" si="37"/>
        <v>-</v>
      </c>
      <c r="B1089" t="s">
        <v>2954</v>
      </c>
      <c r="C1089" t="s">
        <v>11386</v>
      </c>
      <c r="D1089" t="s">
        <v>3119</v>
      </c>
      <c r="E1089" t="s">
        <v>11354</v>
      </c>
      <c r="F1089">
        <v>80</v>
      </c>
      <c r="G1089">
        <v>2</v>
      </c>
      <c r="H1089">
        <v>2</v>
      </c>
      <c r="I1089" t="s">
        <v>7434</v>
      </c>
      <c r="J1089" t="s">
        <v>9899</v>
      </c>
      <c r="K1089" t="s">
        <v>9899</v>
      </c>
      <c r="L1089" t="s">
        <v>3135</v>
      </c>
      <c r="M1089" t="s">
        <v>9899</v>
      </c>
      <c r="N1089" t="s">
        <v>11355</v>
      </c>
      <c r="O1089" s="24">
        <v>2</v>
      </c>
      <c r="P1089" s="21" t="s">
        <v>11356</v>
      </c>
      <c r="Q1089" s="21" t="s">
        <v>11357</v>
      </c>
      <c r="R1089" s="29" t="s">
        <v>11357</v>
      </c>
      <c r="Z1089" s="33">
        <v>16</v>
      </c>
      <c r="AE1089" s="21" t="s">
        <v>11335</v>
      </c>
      <c r="AJ1089" s="26" t="str">
        <f t="shared" si="36"/>
        <v xml:space="preserve">|BGCOLOR(#F5F5F5):Bakemono Shaman|聖職者&amp;ref(Nation/Sacred.jpg,nolink,25x25,Sacred);|&amp;ref(Nation/C_Gold.jpg,nolink,25x25,Gold);80&amp;ref(Nation/C_Resource.jpg,nolink,25x25,Resource);2&amp;ref(Nation/C_Command.jpg,nolink,25x25,Commander Point);2|&amp;ref(Nation/R_Fort.jpg,nolink,25x25,Land Fortress);&amp;ref(Nation/R_Mountain.jpg,nolink,25x25,Any Highland/Mountains);|&amp;ref(Spell/P_Research.jpg,nolink,25x25,Lab Needed);&amp;ref(Spell/P_Holy.jpg,nolink,25x25,Temple Needed);|&amp;ref(Nation/Squad.jpg,nolink,25x25,Squad);2&amp;ref(Nation/LivingLead.jpg,nolink,25x25,Leadership);40+&amp;ref(Nation/MagicLead.jpg,nolink,25x25,Magic Leadership);0+&amp;ref(Nation/UndeadLead.jpg,nolink,25x25,Undead Leadership);0+|16&amp;ref(Nation/Forest-Survival.jpg,nolink,25x25,Forest Survival);&amp;ref(Nation/Mountain-Survival.jpg,nolink,25x25,Mountain Survival);|
|~|&gt;|&gt;|&gt;|&gt;|&gt;|BGCOLOR(#F5F5F5):レベル1の聖職者。火水地死から1系統の魔法も持つ|
</v>
      </c>
    </row>
    <row r="1090" spans="1:36" x14ac:dyDescent="0.15">
      <c r="A1090" t="str">
        <f t="shared" si="37"/>
        <v>MA Shinuyama 指揮官 E</v>
      </c>
      <c r="B1090" t="s">
        <v>2954</v>
      </c>
      <c r="C1090" t="s">
        <v>11386</v>
      </c>
      <c r="D1090" t="s">
        <v>3119</v>
      </c>
      <c r="E1090" t="s">
        <v>11359</v>
      </c>
      <c r="F1090">
        <v>390</v>
      </c>
      <c r="G1090">
        <v>2</v>
      </c>
      <c r="H1090">
        <v>4</v>
      </c>
      <c r="I1090" t="s">
        <v>11331</v>
      </c>
      <c r="J1090" t="s">
        <v>11360</v>
      </c>
      <c r="K1090" t="s">
        <v>11360</v>
      </c>
      <c r="L1090" t="s">
        <v>11362</v>
      </c>
      <c r="M1090" t="s">
        <v>11361</v>
      </c>
      <c r="N1090" t="s">
        <v>11367</v>
      </c>
      <c r="O1090" s="24">
        <v>2</v>
      </c>
      <c r="P1090" s="20" t="s">
        <v>11363</v>
      </c>
      <c r="Q1090" s="20" t="s">
        <v>11364</v>
      </c>
      <c r="R1090" s="29" t="s">
        <v>11365</v>
      </c>
      <c r="Z1090" s="33" t="s">
        <v>11366</v>
      </c>
      <c r="AE1090" s="20" t="s">
        <v>11340</v>
      </c>
      <c r="AJ1090" s="26" t="str">
        <f t="shared" si="36"/>
        <v xml:space="preserve">|BGCOLOR(#F5F5F5):Bakemono Sorcerer|聖職者&amp;ref(Nation/Sacred.jpg,nolink,25x25,Sacred);|&amp;ref(Nation/C_Gold.jpg,nolink,25x25,Gold);390&amp;ref(Nation/C_Resource.jpg,nolink,25x25,Resource);2&amp;ref(Nation/C_Command.jpg,nolink,25x25,Commander Point);4|&amp;ref(Nation/R_Fort.jpg,nolink,25x25,Land Fortress);|&amp;ref(Spell/P_Research.jpg,nolink,25x25,Lab Needed);&amp;ref(Spell/P_Holy.jpg,nolink,25x25,Temple Needed);|&amp;ref(Nation/Squad.jpg,nolink,25x25,Squad);2&amp;ref(Nation/LivingLead.jpg,nolink,25x25,Leadership);50+&amp;ref(Nation/MagicLead.jpg,nolink,25x25,Magic Leadership);25+&amp;ref(Nation/UndeadLead.jpg,nolink,25x25,Undead Leadership);60+|10&amp;ref(Nation/Mountain-Survival.jpg,nolink,25x25,Mountain Survival);|
|~|&gt;|&gt;|&gt;|&gt;|&gt;|BGCOLOR(#F5F5F5):レベル1の聖職者。火地死水の魔法技能も持つが高齢|
</v>
      </c>
    </row>
    <row r="1091" spans="1:36" x14ac:dyDescent="0.15">
      <c r="A1091" t="str">
        <f t="shared" si="37"/>
        <v>MA Shinuyama 兵士 S</v>
      </c>
      <c r="B1091" t="s">
        <v>2954</v>
      </c>
      <c r="C1091" t="s">
        <v>11386</v>
      </c>
      <c r="D1091" t="s">
        <v>3153</v>
      </c>
      <c r="E1091" t="s">
        <v>11328</v>
      </c>
      <c r="F1091">
        <v>9</v>
      </c>
      <c r="G1091">
        <v>11</v>
      </c>
      <c r="H1091">
        <v>5</v>
      </c>
      <c r="I1091" t="s">
        <v>4325</v>
      </c>
      <c r="L1091" t="s">
        <v>3158</v>
      </c>
      <c r="N1091" t="s">
        <v>7499</v>
      </c>
      <c r="P1091" s="21">
        <v>1</v>
      </c>
      <c r="Z1091" s="33">
        <v>10</v>
      </c>
      <c r="AA1091" s="21">
        <v>40</v>
      </c>
      <c r="AJ1091" s="26" t="str">
        <f t="shared" si="36"/>
        <v xml:space="preserve">|BGCOLOR(#F5F5F5):Bandit|歩兵|&amp;ref(Nation/C_Gold.jpg,nolink,25x25,Gold);9&amp;ref(Nation/C_Resource.jpg,nolink,25x25,Resource);11&amp;ref(Nation/C_Recruitment.jpg,nolink,25x25,Recruitment Point);5|&amp;ref(Nation/R_Fort.jpg,nolink,25x25,Land Fortress);||&amp;ref(Nation/LivingLead.jpg,nolink,25x25,Living);|10&amp;ref(Nation/Stealthy.jpg,nolink,25x25,Stealthy (40));|
|~|&gt;|&gt;|&gt;|&gt;|&gt;|BGCOLOR(#F5F5F5):槍を持つ歩兵。化物よりは頼りになる|
</v>
      </c>
    </row>
    <row r="1092" spans="1:36" x14ac:dyDescent="0.15">
      <c r="A1092" t="str">
        <f t="shared" si="37"/>
        <v>-</v>
      </c>
      <c r="B1092" t="s">
        <v>2954</v>
      </c>
      <c r="C1092" t="s">
        <v>11386</v>
      </c>
      <c r="D1092" t="s">
        <v>3153</v>
      </c>
      <c r="E1092" t="s">
        <v>11328</v>
      </c>
      <c r="F1092">
        <v>9</v>
      </c>
      <c r="G1092">
        <v>16</v>
      </c>
      <c r="H1092">
        <v>5</v>
      </c>
      <c r="I1092" t="s">
        <v>4325</v>
      </c>
      <c r="L1092" t="s">
        <v>3155</v>
      </c>
      <c r="N1092" t="s">
        <v>7500</v>
      </c>
      <c r="P1092" s="21">
        <v>1</v>
      </c>
      <c r="Z1092" s="33">
        <v>10</v>
      </c>
      <c r="AA1092" s="21">
        <v>40</v>
      </c>
      <c r="AJ1092" s="26" t="str">
        <f t="shared" ref="AJ1092:AJ1155" si="38">CONCATENATE("|BGCOLOR(#F5F5F5):",E1092,"|",L1092,IF(M1092&lt;&gt;"","&amp;ref(Nation/Sacred.jpg,nolink,25x25,Sacred);",""),"|&amp;ref(Nation/C_Gold.jpg,nolink,25x25,Gold);",F1092,"&amp;ref(Nation/C_Resource.jpg,nolink,25x25,Resource);",G1092,IF(D1092="兵士","&amp;ref(Nation/C_Recruitment.jpg,nolink,25x25,Recruitment Point);","&amp;ref(Nation/C_Command.jpg,nolink,25x25,Commander Point);"),H1092,"|",SUBSTITUTE(SUBSTITUTE(SUBSTITUTE(SUBSTITUTE(SUBSTITUTE(SUBSTITUTE(SUBSTITUTE(SUBSTITUTE(SUBSTITUTE(SUBSTITUTE(SUBSTITUTE(SUBSTITUTE(SUBSTITUTE(SUBSTITUTE(SUBSTITUTE(SUBSTITUTE(SUBSTITUTE(SUBSTITUTE(SUBSTITUTE(SUBSTITUTE(SUBSTITUTE(SUBSTITUTE(SUBSTITUTE(SUBSTITUTE(SUBSTITUTE(I1092,"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(Free));"),"格","&amp;ref(Nation/Promotion.jpg,nolink,25x25,Promotion);"),"|",IF(J1092&lt;&gt;"","&amp;ref(Spell/P_Research.jpg,nolink,25x25,Lab Needed);",""),IF(K1092&lt;&gt;"","&amp;ref(Spell/P_Holy.jpg,nolink,25x25,Temple Needed);",""),IF(D1092="指揮官",CONCATENATE("|",IF(O1092&lt;&gt;0,"&amp;ref(Nation/Squad.jpg,nolink,25x25,Squad);"&amp;O1092,""),IF(P1092&lt;&gt;0,"&amp;ref(Nation/LivingLead.jpg,nolink,25x25,Leadership);"&amp;P1092,""),IF(Q1092&lt;&gt;0,"&amp;ref(Nation/MagicLead.jpg,nolink,25x25,Magic Leadership);"&amp;Q1092,""),IF(R1092&lt;&gt;0,"&amp;ref(Nation/UndeadLead.jpg,nolink,25x25,Undead Leadership);"&amp;R1092,""),IF(S1092&lt;&gt;"",IF(S1092&gt;0,"&amp;ref(Item/Inspirational.jpg,nolink,25x25,Inspirational (+"&amp;S1092&amp;"));","&amp;ref(Item/Uninspirational.jpg,nolink,25x25,Inspirational ("&amp;S1092&amp;"));"),""),IF(T1092&lt;&gt;"","&amp;ref(Item/Taskmaster.jpg,nolink,25x25,Taskmaster (+"&amp;T1092&amp;"));",""),IF(U1092&lt;&gt;"","&amp;ref(Item/Beastmaster.jpg,nolink,25x25,Beastmaster (+"&amp;U1092&amp;"));","")),CONCATENATE("|",IF(P1092&lt;&gt;0,"&amp;ref(Nation/LivingLead.jpg,nolink,25x25,Living);",""),IF(Q1092&lt;&gt;0,"&amp;ref(Nation/MagicLead.jpg,nolink,25x25,Magic Being);",""),IF(R1092&lt;&gt;0,"&amp;ref(Nation/UndeadLead.jpg,nolink,25x25,Undead/Demon);",""),IF(V1092&lt;&gt;"","&amp;ref(Nation/Slave.jpg,nolink,25x25,Slave);",""),IF(W1092&lt;&gt;"","&amp;ref(Nation/Animal.jpg,nolink,25x25,Animal);",""),IF(X1092&lt;&gt;"","&amp;ref(Nation/Undisciplined.jpg,nolink,25x25,Undisciplined);",""),IF(Y1092&lt;&gt;"","&amp;ref(Nation/Enlarged.jpg,nolink,25x25,Size "&amp;Y1092&amp;" or larger commander are needed);",""))),"|",Z1092,IF(AA1092&lt;&gt;"","&amp;ref(Nation/Stealthy.jpg,nolink,25x25,Stealthy ("&amp;AA1092&amp;"));",""),IF(COUNTIF(AB1092,"*f*"),"&amp;ref(Nation/Flying.jpg,nolink,25x25,Flying);",""),IF(COUNTIF(AB1092,"*l*"),"&amp;ref(Nation/Floating.jpg,nolink,25x25,Floating);",""),IF(AC1092="s","&amp;ref(Nation/Storm-Immunity.jpg,nolink,25x25,Storm Immunity);",""),IF(AD1092="p","&amp;ref(Nation/Poor-Amphibian.jpg,nolink,25x25,Poor Amphibian);",""),IF(AD1092="f","&amp;ref(Nation/Amphibian.jpg,nolink,25x25,Amphibian);",""),IF(AD1092="a","&amp;ref(Nation/Aquatic.jpg,nolink,25x25,Aquatic);",""),IF(COUNTIF(AE1092,"*f*"),"&amp;ref(Nation/Forest-Survival.jpg,nolink,25x25,Forest Survival);",""),IF(COUNTIF(AE1092,"*m*"),"&amp;ref(Nation/Mountain-Survival.jpg,nolink,25x25,Mountain Survival);",""),IF(COUNTIF(AE1092,"*s*"),"&amp;ref(Nation/Swamp-Survival.jpg,nolink,25x25,Swamp Survival);",""),IF(COUNTIF(AE1092,"*w*"),"&amp;ref(Nation/Wasteland-Survival.jpg,nolink,25x25,Wasteland Survival);",""),IF(AF1092="s","&amp;ref(Nation/Snow-Move.jpg,nolink,25x25,Snow Move);",""),IF(AG1092="s","&amp;ref(Nation/Swimming.jpg,nolink,25x25,Swimming);",""),IF(AH1092&lt;&gt;"","&amp;ref(Nation/Sailing.jpg,nolink,25x25,Sailing (size points "&amp;VALUE(MID(AH1092,2,3))&amp;", max size "&amp;LEFT(AH1092,1)&amp;"));",""),IF(AI1092&lt;&gt;"","&amp;ref(Nation/Gift-of-Water-Breathing.jpg,nolink,25x25,Gift of Water Breathing ("&amp;AI1092&amp;" size points));",""),"|",CHAR(10),IF(D1092="指揮官","|~|&gt;|&gt;|&gt;|&gt;|&gt;|BGCOLOR(#F5F5F5):","|~|&gt;|&gt;|&gt;|&gt;|&gt;|BGCOLOR(#F5F5F5):"),N1092,"|",CHAR(10))</f>
        <v xml:space="preserve">|BGCOLOR(#F5F5F5):Bandit|射手|&amp;ref(Nation/C_Gold.jpg,nolink,25x25,Gold);9&amp;ref(Nation/C_Resource.jpg,nolink,25x25,Resource);16&amp;ref(Nation/C_Recruitment.jpg,nolink,25x25,Recruitment Point);5|&amp;ref(Nation/R_Fort.jpg,nolink,25x25,Land Fortress);||&amp;ref(Nation/LivingLead.jpg,nolink,25x25,Living);|10&amp;ref(Nation/Stealthy.jpg,nolink,25x25,Stealthy (40));|
|~|&gt;|&gt;|&gt;|&gt;|&gt;|BGCOLOR(#F5F5F5):弓を持つ人間。腕前は並だが白兵戦も不可能ではない|
</v>
      </c>
    </row>
    <row r="1093" spans="1:36" x14ac:dyDescent="0.15">
      <c r="A1093" t="str">
        <f t="shared" si="37"/>
        <v>-</v>
      </c>
      <c r="B1093" t="s">
        <v>2954</v>
      </c>
      <c r="C1093" t="s">
        <v>11386</v>
      </c>
      <c r="D1093" t="s">
        <v>3153</v>
      </c>
      <c r="E1093" t="s">
        <v>11327</v>
      </c>
      <c r="F1093">
        <v>7</v>
      </c>
      <c r="G1093">
        <v>1</v>
      </c>
      <c r="H1093">
        <v>3</v>
      </c>
      <c r="I1093" t="s">
        <v>7434</v>
      </c>
      <c r="L1093" t="s">
        <v>3158</v>
      </c>
      <c r="N1093" t="s">
        <v>7472</v>
      </c>
      <c r="P1093" s="21">
        <v>1</v>
      </c>
      <c r="X1093">
        <v>1</v>
      </c>
      <c r="Z1093" s="33">
        <v>14</v>
      </c>
      <c r="AA1093" s="21">
        <v>40</v>
      </c>
      <c r="AE1093" s="21" t="s">
        <v>7285</v>
      </c>
      <c r="AJ1093" s="26" t="str">
        <f t="shared" si="38"/>
        <v xml:space="preserve">|BGCOLOR(#F5F5F5):Bakemono-Sho|歩兵|&amp;ref(Nation/C_Gold.jpg,nolink,25x25,Gold);7&amp;ref(Nation/C_Resource.jpg,nolink,25x25,Resource);1&amp;ref(Nation/C_Recruitment.jpg,nolink,25x25,Recruitment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|~|&gt;|&gt;|&gt;|&gt;|&gt;|BGCOLOR(#F5F5F5):棍棒を持つ軽歩兵。数は出るが能力も値段相応|
</v>
      </c>
    </row>
    <row r="1094" spans="1:36" x14ac:dyDescent="0.15">
      <c r="A1094" t="str">
        <f t="shared" si="37"/>
        <v>-</v>
      </c>
      <c r="B1094" t="s">
        <v>2954</v>
      </c>
      <c r="C1094" t="s">
        <v>11386</v>
      </c>
      <c r="D1094" t="s">
        <v>3153</v>
      </c>
      <c r="E1094" t="s">
        <v>11327</v>
      </c>
      <c r="F1094">
        <v>7</v>
      </c>
      <c r="G1094">
        <v>2</v>
      </c>
      <c r="H1094">
        <v>3</v>
      </c>
      <c r="I1094" t="s">
        <v>7434</v>
      </c>
      <c r="L1094" t="s">
        <v>3158</v>
      </c>
      <c r="N1094" t="s">
        <v>7473</v>
      </c>
      <c r="P1094" s="21">
        <v>1</v>
      </c>
      <c r="X1094">
        <v>1</v>
      </c>
      <c r="Z1094" s="33">
        <v>14</v>
      </c>
      <c r="AA1094" s="21">
        <v>40</v>
      </c>
      <c r="AE1094" s="21" t="s">
        <v>7285</v>
      </c>
      <c r="AJ1094" s="26" t="str">
        <f t="shared" si="38"/>
        <v xml:space="preserve">|BGCOLOR(#F5F5F5):Bakemono-Sho|歩兵|&amp;ref(Nation/C_Gold.jpg,nolink,25x25,Gold);7&amp;ref(Nation/C_Resource.jpg,nolink,25x25,Resource);2&amp;ref(Nation/C_Recruitment.jpg,nolink,25x25,Recruitment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|~|&gt;|&gt;|&gt;|&gt;|&gt;|BGCOLOR(#F5F5F5):槍を持つ軽歩兵。迎撃周りの優位で多少は強くなっている|
</v>
      </c>
    </row>
    <row r="1095" spans="1:36" x14ac:dyDescent="0.15">
      <c r="A1095" t="str">
        <f t="shared" si="37"/>
        <v>-</v>
      </c>
      <c r="B1095" t="s">
        <v>2954</v>
      </c>
      <c r="C1095" t="s">
        <v>11386</v>
      </c>
      <c r="D1095" t="s">
        <v>3153</v>
      </c>
      <c r="E1095" t="s">
        <v>11373</v>
      </c>
      <c r="F1095">
        <v>7</v>
      </c>
      <c r="G1095">
        <v>2</v>
      </c>
      <c r="H1095">
        <v>3</v>
      </c>
      <c r="I1095" t="s">
        <v>7434</v>
      </c>
      <c r="L1095" t="s">
        <v>3155</v>
      </c>
      <c r="N1095" t="s">
        <v>7475</v>
      </c>
      <c r="P1095" s="21">
        <v>1</v>
      </c>
      <c r="X1095">
        <v>1</v>
      </c>
      <c r="Z1095" s="33">
        <v>14</v>
      </c>
      <c r="AA1095" s="21">
        <v>40</v>
      </c>
      <c r="AE1095" s="21" t="s">
        <v>7285</v>
      </c>
      <c r="AJ1095" s="26" t="str">
        <f t="shared" si="38"/>
        <v xml:space="preserve">|BGCOLOR(#F5F5F5):Bakemono Archer|射手|&amp;ref(Nation/C_Gold.jpg,nolink,25x25,Gold);7&amp;ref(Nation/C_Resource.jpg,nolink,25x25,Resource);2&amp;ref(Nation/C_Recruitment.jpg,nolink,25x25,Recruitment Point);3|&amp;ref(Nation/R_Fort.jpg,nolink,25x25,Land Fortress);&amp;ref(Nation/R_Mountain.jpg,nolink,25x25,Any Highland/Mountains);||&amp;ref(Nation/LivingLead.jpg,nolink,25x25,Living);&amp;ref(Nation/Undisciplined.jpg,nolink,25x25,Undisciplined);|14&amp;ref(Nation/Stealthy.jpg,nolink,25x25,Stealthy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|~|&gt;|&gt;|&gt;|&gt;|&gt;|BGCOLOR(#F5F5F5):弓を持つ化物。統制不能だが数を溜めれば侮れない|
</v>
      </c>
    </row>
    <row r="1096" spans="1:36" x14ac:dyDescent="0.15">
      <c r="A1096" t="str">
        <f t="shared" si="37"/>
        <v>-</v>
      </c>
      <c r="B1096" t="s">
        <v>2954</v>
      </c>
      <c r="C1096" t="s">
        <v>11386</v>
      </c>
      <c r="D1096" t="s">
        <v>3153</v>
      </c>
      <c r="E1096" t="s">
        <v>11368</v>
      </c>
      <c r="F1096">
        <v>8</v>
      </c>
      <c r="G1096">
        <v>5</v>
      </c>
      <c r="H1096">
        <v>9</v>
      </c>
      <c r="I1096" t="s">
        <v>11331</v>
      </c>
      <c r="L1096" t="s">
        <v>11369</v>
      </c>
      <c r="N1096" t="s">
        <v>11370</v>
      </c>
      <c r="P1096" s="20">
        <v>1</v>
      </c>
      <c r="Z1096" s="33" t="s">
        <v>11366</v>
      </c>
      <c r="AE1096" s="20" t="s">
        <v>11335</v>
      </c>
      <c r="AJ1096" s="26" t="str">
        <f t="shared" si="38"/>
        <v xml:space="preserve">|BGCOLOR(#F5F5F5):Bakemono-Sho|歩兵|&amp;ref(Nation/C_Gold.jpg,nolink,25x25,Gold);8&amp;ref(Nation/C_Resource.jpg,nolink,25x25,Resource);5&amp;ref(Nation/C_Recruitment.jpg,nolink,25x25,Recruitment Point);9|&amp;ref(Nation/R_Fort.jpg,nolink,25x25,Land Fortress);||&amp;ref(Nation/LivingLead.jpg,nolink,25x25,Living);|10&amp;ref(Nation/Forest-Survival.jpg,nolink,25x25,Forest Survival);&amp;ref(Nation/Mountain-Survival.jpg,nolink,25x25,Mountain Survival);|
|~|&gt;|&gt;|&gt;|&gt;|&gt;|BGCOLOR(#F5F5F5):槍を持つ歩兵。防具の分は丈夫で命令も聞く|
</v>
      </c>
    </row>
    <row r="1097" spans="1:36" x14ac:dyDescent="0.15">
      <c r="A1097" t="str">
        <f t="shared" si="37"/>
        <v>-</v>
      </c>
      <c r="B1097" t="s">
        <v>2954</v>
      </c>
      <c r="C1097" t="s">
        <v>11386</v>
      </c>
      <c r="D1097" t="s">
        <v>3153</v>
      </c>
      <c r="E1097" t="s">
        <v>11373</v>
      </c>
      <c r="F1097">
        <v>8</v>
      </c>
      <c r="G1097">
        <v>5</v>
      </c>
      <c r="H1097">
        <v>9</v>
      </c>
      <c r="I1097" t="s">
        <v>11331</v>
      </c>
      <c r="L1097" t="s">
        <v>11371</v>
      </c>
      <c r="N1097" t="s">
        <v>11372</v>
      </c>
      <c r="P1097" s="20">
        <v>1</v>
      </c>
      <c r="Z1097" s="33" t="s">
        <v>11366</v>
      </c>
      <c r="AE1097" s="20" t="s">
        <v>11335</v>
      </c>
      <c r="AJ1097" s="26" t="str">
        <f t="shared" si="38"/>
        <v xml:space="preserve">|BGCOLOR(#F5F5F5):Bakemono Archer|射手|&amp;ref(Nation/C_Gold.jpg,nolink,25x25,Gold);8&amp;ref(Nation/C_Resource.jpg,nolink,25x25,Resource);5&amp;ref(Nation/C_Recruitment.jpg,nolink,25x25,Recruitment Point);9|&amp;ref(Nation/R_Fort.jpg,nolink,25x25,Land Fortress);||&amp;ref(Nation/LivingLead.jpg,nolink,25x25,Living);|10&amp;ref(Nation/Forest-Survival.jpg,nolink,25x25,Forest Survival);&amp;ref(Nation/Mountain-Survival.jpg,nolink,25x25,Mountain Survival);|
|~|&gt;|&gt;|&gt;|&gt;|&gt;|BGCOLOR(#F5F5F5):弓を持つ武装化物。金銭的には安いが資源消費は多め|
</v>
      </c>
    </row>
    <row r="1098" spans="1:36" x14ac:dyDescent="0.15">
      <c r="A1098" t="str">
        <f t="shared" si="37"/>
        <v>-</v>
      </c>
      <c r="B1098" t="s">
        <v>2954</v>
      </c>
      <c r="C1098" t="s">
        <v>11386</v>
      </c>
      <c r="D1098" t="s">
        <v>3153</v>
      </c>
      <c r="E1098" t="s">
        <v>11374</v>
      </c>
      <c r="F1098">
        <v>9</v>
      </c>
      <c r="G1098">
        <v>6</v>
      </c>
      <c r="H1098">
        <v>12</v>
      </c>
      <c r="I1098" t="s">
        <v>11331</v>
      </c>
      <c r="L1098" t="s">
        <v>11369</v>
      </c>
      <c r="N1098" t="s">
        <v>11375</v>
      </c>
      <c r="P1098" s="20">
        <v>1</v>
      </c>
      <c r="Z1098" s="33" t="s">
        <v>11366</v>
      </c>
      <c r="AE1098" s="20" t="s">
        <v>11335</v>
      </c>
      <c r="AJ1098" s="26" t="str">
        <f t="shared" si="38"/>
        <v xml:space="preserve">|BGCOLOR(#F5F5F5):Bakemono Warrior|歩兵|&amp;ref(Nation/C_Gold.jpg,nolink,25x25,Gold);9&amp;ref(Nation/C_Resource.jpg,nolink,25x25,Resource);6&amp;ref(Nation/C_Recruitment.jpg,nolink,25x25,Recruitment Point);12|&amp;ref(Nation/R_Fort.jpg,nolink,25x25,Land Fortress);||&amp;ref(Nation/LivingLead.jpg,nolink,25x25,Living);|10&amp;ref(Nation/Forest-Survival.jpg,nolink,25x25,Forest Survival);&amp;ref(Nation/Mountain-Survival.jpg,nolink,25x25,Mountain Survival);|
|~|&gt;|&gt;|&gt;|&gt;|&gt;|BGCOLOR(#F5F5F5):脇差を持つ歩兵。武器性能の良さにより攻撃を当てやすい|
</v>
      </c>
    </row>
    <row r="1099" spans="1:36" x14ac:dyDescent="0.15">
      <c r="A1099" t="str">
        <f t="shared" si="37"/>
        <v>-</v>
      </c>
      <c r="B1099" t="s">
        <v>2954</v>
      </c>
      <c r="C1099" t="s">
        <v>11386</v>
      </c>
      <c r="D1099" t="s">
        <v>3153</v>
      </c>
      <c r="E1099" t="s">
        <v>11376</v>
      </c>
      <c r="F1099">
        <v>20</v>
      </c>
      <c r="G1099">
        <v>1</v>
      </c>
      <c r="H1099">
        <v>8</v>
      </c>
      <c r="I1099" t="s">
        <v>11377</v>
      </c>
      <c r="L1099" t="s">
        <v>11369</v>
      </c>
      <c r="N1099" t="s">
        <v>20140</v>
      </c>
      <c r="P1099" s="20">
        <v>1</v>
      </c>
      <c r="Z1099" s="33" t="s">
        <v>11378</v>
      </c>
      <c r="AD1099" s="21" t="s">
        <v>11344</v>
      </c>
      <c r="AJ1099" s="26" t="str">
        <f t="shared" si="38"/>
        <v xml:space="preserve">|BGCOLOR(#F5F5F5):Kappa|歩兵|&amp;ref(Nation/C_Gold.jpg,nolink,25x25,Gold);20&amp;ref(Nation/C_Resource.jpg,nolink,25x25,Resource);1&amp;ref(Nation/C_Recruitment.jpg,nolink,25x25,Recruitment Point);8|&amp;ref(Nation/R_Fort.jpg,nolink,25x25,Land Fortress);&amp;ref(Nation/R_UW-Fort.jpg,nolink,25x25,Underwater Fortress);||&amp;ref(Nation/LivingLead.jpg,nolink,25x25,Living);|14&amp;ref(Nation/Aquatic.jpg,nolink,25x25,Aquatic);|
|~|&gt;|&gt;|&gt;|&gt;|&gt;|BGCOLOR(#F5F5F5):爪と骨法で戦う水陸両棲の兵。陸上では疲労が早い|
</v>
      </c>
    </row>
    <row r="1100" spans="1:36" x14ac:dyDescent="0.15">
      <c r="A1100" t="str">
        <f t="shared" si="37"/>
        <v>-</v>
      </c>
      <c r="B1100" t="s">
        <v>2954</v>
      </c>
      <c r="C1100" t="s">
        <v>11386</v>
      </c>
      <c r="D1100" t="s">
        <v>3153</v>
      </c>
      <c r="E1100" t="s">
        <v>11379</v>
      </c>
      <c r="F1100">
        <v>25</v>
      </c>
      <c r="G1100">
        <v>2</v>
      </c>
      <c r="H1100">
        <v>4</v>
      </c>
      <c r="I1100" t="s">
        <v>11331</v>
      </c>
      <c r="L1100" t="s">
        <v>11369</v>
      </c>
      <c r="N1100" t="s">
        <v>11380</v>
      </c>
      <c r="P1100" s="20">
        <v>1</v>
      </c>
      <c r="X1100">
        <v>1</v>
      </c>
      <c r="Z1100" s="33" t="s">
        <v>11378</v>
      </c>
      <c r="AE1100" s="20" t="s">
        <v>11340</v>
      </c>
      <c r="AJ1100" s="26" t="str">
        <f t="shared" si="38"/>
        <v xml:space="preserve">|BGCOLOR(#F5F5F5):O-bakemono|歩兵|&amp;ref(Nation/C_Gold.jpg,nolink,25x25,Gold);25&amp;ref(Nation/C_Resource.jpg,nolink,25x25,Resource);2&amp;ref(Nation/C_Recruitment.jpg,nolink,25x25,Recruitment Point);4|&amp;ref(Nation/R_Fort.jpg,nolink,25x25,Land Fortress);||&amp;ref(Nation/LivingLead.jpg,nolink,25x25,Living);&amp;ref(Nation/Undisciplined.jpg,nolink,25x25,Undisciplined);|14&amp;ref(Nation/Mountain-Survival.jpg,nolink,25x25,Mountain Survival);|
|~|&gt;|&gt;|&gt;|&gt;|&gt;|BGCOLOR(#F5F5F5):大棍棒を持つ軽歩兵。攻撃力は凄まじいが防御は甘い|
</v>
      </c>
    </row>
    <row r="1101" spans="1:36" x14ac:dyDescent="0.15">
      <c r="A1101" t="str">
        <f t="shared" si="37"/>
        <v>-</v>
      </c>
      <c r="B1101" t="s">
        <v>2954</v>
      </c>
      <c r="C1101" t="s">
        <v>11386</v>
      </c>
      <c r="D1101" t="s">
        <v>3153</v>
      </c>
      <c r="E1101" t="s">
        <v>11381</v>
      </c>
      <c r="F1101">
        <v>25</v>
      </c>
      <c r="G1101">
        <v>31</v>
      </c>
      <c r="H1101">
        <v>19</v>
      </c>
      <c r="I1101" t="s">
        <v>11331</v>
      </c>
      <c r="L1101" t="s">
        <v>11369</v>
      </c>
      <c r="N1101" t="s">
        <v>11382</v>
      </c>
      <c r="P1101" s="20">
        <v>1</v>
      </c>
      <c r="Z1101" s="33" t="s">
        <v>11383</v>
      </c>
      <c r="AE1101" s="20" t="s">
        <v>11340</v>
      </c>
      <c r="AJ1101" s="26" t="str">
        <f t="shared" si="38"/>
        <v xml:space="preserve">|BGCOLOR(#F5F5F5):Dai Bakemono|歩兵|&amp;ref(Nation/C_Gold.jpg,nolink,25x25,Gold);25&amp;ref(Nation/C_Resource.jpg,nolink,25x25,Resource);31&amp;ref(Nation/C_Recruitment.jpg,nolink,25x25,Recruitment Point);19|&amp;ref(Nation/R_Fort.jpg,nolink,25x25,Land Fortress);||&amp;ref(Nation/LivingLead.jpg,nolink,25x25,Living);|8&amp;ref(Nation/Mountain-Survival.jpg,nolink,25x25,Mountain Survival);|
|~|&gt;|&gt;|&gt;|&gt;|&gt;|BGCOLOR(#F5F5F5):野太刀を持つ重歩兵。数で押されやすいが攻撃力は素晴らしい|
</v>
      </c>
    </row>
    <row r="1102" spans="1:36" x14ac:dyDescent="0.15">
      <c r="A1102" t="str">
        <f t="shared" si="37"/>
        <v>MA Shinuyama 兵士 E</v>
      </c>
      <c r="B1102" t="s">
        <v>2954</v>
      </c>
      <c r="C1102" t="s">
        <v>11386</v>
      </c>
      <c r="D1102" t="s">
        <v>3153</v>
      </c>
      <c r="E1102" t="s">
        <v>11381</v>
      </c>
      <c r="F1102">
        <v>25</v>
      </c>
      <c r="G1102">
        <v>35</v>
      </c>
      <c r="H1102">
        <v>19</v>
      </c>
      <c r="I1102" t="s">
        <v>11331</v>
      </c>
      <c r="L1102" t="s">
        <v>11371</v>
      </c>
      <c r="N1102" t="s">
        <v>11384</v>
      </c>
      <c r="P1102" s="20">
        <v>1</v>
      </c>
      <c r="Z1102" s="33" t="s">
        <v>11383</v>
      </c>
      <c r="AE1102" s="20" t="s">
        <v>11340</v>
      </c>
      <c r="AJ1102" s="26" t="str">
        <f t="shared" si="38"/>
        <v xml:space="preserve">|BGCOLOR(#F5F5F5):Dai Bakemono|射手|&amp;ref(Nation/C_Gold.jpg,nolink,25x25,Gold);25&amp;ref(Nation/C_Resource.jpg,nolink,25x25,Resource);35&amp;ref(Nation/C_Recruitment.jpg,nolink,25x25,Recruitment Point);19|&amp;ref(Nation/R_Fort.jpg,nolink,25x25,Land Fortress);||&amp;ref(Nation/LivingLead.jpg,nolink,25x25,Living);|8&amp;ref(Nation/Mountain-Survival.jpg,nolink,25x25,Mountain Survival);|
|~|&gt;|&gt;|&gt;|&gt;|&gt;|BGCOLOR(#F5F5F5):長弓を持つ大化物。重装備で白兵戦にも対応できる|
</v>
      </c>
    </row>
    <row r="1103" spans="1:36" x14ac:dyDescent="0.15">
      <c r="A1103" t="str">
        <f t="shared" si="37"/>
        <v>MA Ashdod 指揮官 S</v>
      </c>
      <c r="B1103" t="s">
        <v>2954</v>
      </c>
      <c r="C1103" t="s">
        <v>11507</v>
      </c>
      <c r="D1103" t="s">
        <v>11476</v>
      </c>
      <c r="E1103" t="s">
        <v>11469</v>
      </c>
      <c r="F1103">
        <v>35</v>
      </c>
      <c r="G1103">
        <v>19</v>
      </c>
      <c r="H1103">
        <v>1</v>
      </c>
      <c r="I1103" t="s">
        <v>11470</v>
      </c>
      <c r="L1103" t="s">
        <v>11471</v>
      </c>
      <c r="N1103" t="s">
        <v>11472</v>
      </c>
      <c r="O1103" s="24">
        <v>0</v>
      </c>
      <c r="P1103" s="20">
        <v>0</v>
      </c>
      <c r="Q1103" s="21">
        <v>0</v>
      </c>
      <c r="R1103" s="29">
        <v>0</v>
      </c>
      <c r="Z1103" s="33" t="s">
        <v>11473</v>
      </c>
      <c r="AE1103" s="20" t="s">
        <v>11474</v>
      </c>
      <c r="AJ1103" s="26" t="str">
        <f t="shared" si="38"/>
        <v xml:space="preserve">|BGCOLOR(#F5F5F5):Edomite Scout|斥候|&amp;ref(Nation/C_Gold.jpg,nolink,25x25,Gold);35&amp;ref(Nation/C_Resource.jpg,nolink,25x25,Resource);19&amp;ref(Nation/C_Command.jpg,nolink,25x25,Commander Point);1|&amp;ref(Nation/R_Fort.jpg,nolink,25x25,Land Fortress);|||16&amp;ref(Nation/Forest-Survival.jpg,nolink,25x25,Forest Survival);&amp;ref(Nation/Mountain-Survival.jpg,nolink,25x25,Mountain Survival);&amp;ref(Nation/Wasteland-Survival.jpg,nolink,25x25,Wasteland Survival);|
|~|&gt;|&gt;|&gt;|&gt;|&gt;|BGCOLOR(#F5F5F5):巨人の斥候。無駄に高価だが荒地を抜けるのも得意|
</v>
      </c>
    </row>
    <row r="1104" spans="1:36" x14ac:dyDescent="0.15">
      <c r="A1104" t="str">
        <f t="shared" si="37"/>
        <v>-</v>
      </c>
      <c r="B1104" t="s">
        <v>2954</v>
      </c>
      <c r="C1104" t="s">
        <v>11507</v>
      </c>
      <c r="D1104" t="s">
        <v>11476</v>
      </c>
      <c r="E1104" t="s">
        <v>11475</v>
      </c>
      <c r="F1104">
        <v>100</v>
      </c>
      <c r="G1104">
        <v>35</v>
      </c>
      <c r="H1104">
        <v>1</v>
      </c>
      <c r="I1104" t="s">
        <v>11470</v>
      </c>
      <c r="L1104" t="s">
        <v>11476</v>
      </c>
      <c r="N1104" t="s">
        <v>11477</v>
      </c>
      <c r="O1104" s="24">
        <v>3</v>
      </c>
      <c r="P1104" s="20">
        <v>80</v>
      </c>
      <c r="Q1104" s="21">
        <v>0</v>
      </c>
      <c r="R1104" s="29">
        <v>0</v>
      </c>
      <c r="Z1104" s="33" t="s">
        <v>11478</v>
      </c>
      <c r="AE1104" s="20" t="s">
        <v>11479</v>
      </c>
      <c r="AJ1104" s="26" t="str">
        <f t="shared" si="38"/>
        <v xml:space="preserve">|BGCOLOR(#F5F5F5):Rephaite Commander|指揮官|&amp;ref(Nation/C_Gold.jpg,nolink,25x25,Gold);100&amp;ref(Nation/C_Resource.jpg,nolink,25x25,Resource);35&amp;ref(Nation/C_Command.jpg,nolink,25x25,Commander Point);1|&amp;ref(Nation/R_Fort.jpg,nolink,25x25,Land Fortress);||&amp;ref(Nation/Squad.jpg,nolink,25x25,Squad);3&amp;ref(Nation/LivingLead.jpg,nolink,25x25,Leadership);80|14&amp;ref(Nation/Wasteland-Survival.jpg,nolink,25x25,Wasteland Survival);|
|~|&gt;|&gt;|&gt;|&gt;|&gt;|BGCOLOR(#F5F5F5):標準的な指揮官。少々なら白兵戦も可能な強靭さ|
</v>
      </c>
    </row>
    <row r="1105" spans="1:36" x14ac:dyDescent="0.15">
      <c r="A1105" t="str">
        <f t="shared" si="37"/>
        <v>-</v>
      </c>
      <c r="B1105" t="s">
        <v>2954</v>
      </c>
      <c r="C1105" t="s">
        <v>11507</v>
      </c>
      <c r="D1105" t="s">
        <v>11476</v>
      </c>
      <c r="E1105" t="s">
        <v>11480</v>
      </c>
      <c r="F1105">
        <v>85</v>
      </c>
      <c r="G1105">
        <v>3</v>
      </c>
      <c r="H1105">
        <v>1</v>
      </c>
      <c r="I1105" t="s">
        <v>11470</v>
      </c>
      <c r="K1105" t="s">
        <v>11481</v>
      </c>
      <c r="L1105" t="s">
        <v>11483</v>
      </c>
      <c r="M1105" t="s">
        <v>11482</v>
      </c>
      <c r="N1105" t="s">
        <v>11484</v>
      </c>
      <c r="O1105" s="24">
        <v>1</v>
      </c>
      <c r="P1105" s="20">
        <v>10</v>
      </c>
      <c r="Q1105" s="21">
        <v>0</v>
      </c>
      <c r="R1105" s="29" t="s">
        <v>11486</v>
      </c>
      <c r="Z1105" s="33" t="s">
        <v>11487</v>
      </c>
      <c r="AE1105" s="20" t="s">
        <v>11479</v>
      </c>
      <c r="AJ1105" s="26" t="str">
        <f t="shared" si="38"/>
        <v xml:space="preserve">|BGCOLOR(#F5F5F5):Kohen|聖職者&amp;ref(Nation/Sacred.jpg,nolink,25x25,Sacred);|&amp;ref(Nation/C_Gold.jpg,nolink,25x25,Gold);85&amp;ref(Nation/C_Resource.jpg,nolink,25x25,Resource);3&amp;ref(Nation/C_Command.jpg,nolink,25x25,Commander Point);1|&amp;ref(Nation/R_Fort.jpg,nolink,25x25,Land Fortress);|&amp;ref(Spell/P_Holy.jpg,nolink,25x25,Temple Needed);|&amp;ref(Nation/Squad.jpg,nolink,25x25,Squad);1&amp;ref(Nation/LivingLead.jpg,nolink,25x25,Leadership);10&amp;ref(Nation/UndeadLead.jpg,nolink,25x25,Undead Leadership);10+|18&amp;ref(Nation/Wasteland-Survival.jpg,nolink,25x25,Wasteland Survival);|
|~|&gt;|&gt;|&gt;|&gt;|&gt;|BGCOLOR(#F5F5F5):レベル1の聖職者。たまに死魔法を持つことがある|
</v>
      </c>
    </row>
    <row r="1106" spans="1:36" x14ac:dyDescent="0.15">
      <c r="A1106" t="str">
        <f t="shared" si="37"/>
        <v>-</v>
      </c>
      <c r="B1106" t="s">
        <v>2954</v>
      </c>
      <c r="C1106" t="s">
        <v>11507</v>
      </c>
      <c r="D1106" t="s">
        <v>11476</v>
      </c>
      <c r="E1106" t="s">
        <v>11488</v>
      </c>
      <c r="F1106">
        <v>155</v>
      </c>
      <c r="G1106">
        <v>3</v>
      </c>
      <c r="H1106">
        <v>2</v>
      </c>
      <c r="I1106" t="s">
        <v>11470</v>
      </c>
      <c r="J1106" t="s">
        <v>11481</v>
      </c>
      <c r="L1106" t="s">
        <v>11489</v>
      </c>
      <c r="N1106" t="s">
        <v>11491</v>
      </c>
      <c r="O1106" s="24">
        <v>1</v>
      </c>
      <c r="P1106" s="20" t="s">
        <v>11486</v>
      </c>
      <c r="Q1106" s="21" t="s">
        <v>11486</v>
      </c>
      <c r="R1106" s="29">
        <v>0</v>
      </c>
      <c r="Z1106" s="33" t="s">
        <v>11487</v>
      </c>
      <c r="AE1106" s="20" t="s">
        <v>11479</v>
      </c>
      <c r="AJ1106" s="26" t="str">
        <f t="shared" si="38"/>
        <v xml:space="preserve">|BGCOLOR(#F5F5F5):Rephaite Sage|魔術師|&amp;ref(Nation/C_Gold.jpg,nolink,25x25,Gold);155&amp;ref(Nation/C_Resource.jpg,nolink,25x25,Resource);3&amp;ref(Nation/C_Command.jpg,nolink,25x25,Commander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Leadership);10+|18&amp;ref(Nation/Wasteland-Survival.jpg,nolink,25x25,Wasteland Survival);|
|~|&gt;|&gt;|&gt;|&gt;|&gt;|BGCOLOR(#F5F5F5):火地星から1系統を持つ。研究が得意|
</v>
      </c>
    </row>
    <row r="1107" spans="1:36" x14ac:dyDescent="0.15">
      <c r="A1107" t="str">
        <f t="shared" si="37"/>
        <v>-</v>
      </c>
      <c r="B1107" t="s">
        <v>2954</v>
      </c>
      <c r="C1107" t="s">
        <v>11507</v>
      </c>
      <c r="D1107" t="s">
        <v>11476</v>
      </c>
      <c r="E1107" t="s">
        <v>11490</v>
      </c>
      <c r="F1107">
        <v>125</v>
      </c>
      <c r="G1107">
        <v>3</v>
      </c>
      <c r="H1107">
        <v>2</v>
      </c>
      <c r="I1107" t="s">
        <v>11470</v>
      </c>
      <c r="J1107" t="s">
        <v>11481</v>
      </c>
      <c r="L1107" t="s">
        <v>11489</v>
      </c>
      <c r="N1107" t="s">
        <v>11492</v>
      </c>
      <c r="O1107" s="24">
        <v>1</v>
      </c>
      <c r="P1107" s="21" t="s">
        <v>11486</v>
      </c>
      <c r="Q1107" s="20" t="s">
        <v>11485</v>
      </c>
      <c r="R1107" s="29" t="s">
        <v>11493</v>
      </c>
      <c r="Z1107" s="33" t="s">
        <v>11487</v>
      </c>
      <c r="AE1107" s="20" t="s">
        <v>11479</v>
      </c>
      <c r="AJ1107" s="26" t="str">
        <f t="shared" si="38"/>
        <v xml:space="preserve">|BGCOLOR(#F5F5F5):Emite|魔術師|&amp;ref(Nation/C_Gold.jpg,nolink,25x25,Gold);125&amp;ref(Nation/C_Resource.jpg,nolink,25x25,Resource);3&amp;ref(Nation/C_Command.jpg,nolink,25x25,Commander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Leadership);0+&amp;ref(Nation/UndeadLead.jpg,nolink,25x25,Undead Leadership);30+|18&amp;ref(Nation/Wasteland-Survival.jpg,nolink,25x25,Wasteland Survival);|
|~|&gt;|&gt;|&gt;|&gt;|&gt;|BGCOLOR(#F5F5F5):死などの魔法技能を持つ。占師でもある|
</v>
      </c>
    </row>
    <row r="1108" spans="1:36" x14ac:dyDescent="0.15">
      <c r="A1108" t="str">
        <f t="shared" si="37"/>
        <v>-</v>
      </c>
      <c r="B1108" t="s">
        <v>2954</v>
      </c>
      <c r="C1108" t="s">
        <v>11507</v>
      </c>
      <c r="D1108" t="s">
        <v>11476</v>
      </c>
      <c r="E1108" t="s">
        <v>11494</v>
      </c>
      <c r="F1108">
        <v>315</v>
      </c>
      <c r="G1108">
        <v>3</v>
      </c>
      <c r="H1108">
        <v>4</v>
      </c>
      <c r="I1108" t="s">
        <v>11495</v>
      </c>
      <c r="J1108" t="s">
        <v>11481</v>
      </c>
      <c r="K1108" t="s">
        <v>11481</v>
      </c>
      <c r="L1108" t="s">
        <v>11483</v>
      </c>
      <c r="M1108" t="s">
        <v>11482</v>
      </c>
      <c r="N1108" t="s">
        <v>11496</v>
      </c>
      <c r="O1108" s="24">
        <v>1</v>
      </c>
      <c r="P1108" s="20" t="s">
        <v>11486</v>
      </c>
      <c r="Q1108" s="20" t="s">
        <v>11497</v>
      </c>
      <c r="R1108" s="29" t="s">
        <v>11498</v>
      </c>
      <c r="Z1108" s="33" t="s">
        <v>11487</v>
      </c>
      <c r="AE1108" s="20" t="s">
        <v>11479</v>
      </c>
      <c r="AJ1108" s="26" t="str">
        <f t="shared" si="38"/>
        <v xml:space="preserve">|BGCOLOR(#F5F5F5):Zamzummite|聖職者&amp;ref(Nation/Sacred.jpg,nolink,25x25,Sacred);|&amp;ref(Nation/C_Gold.jpg,nolink,25x25,Gold);315&amp;ref(Nation/C_Resource.jpg,nolink,25x25,Resource);3&amp;ref(Nation/C_Command.jpg,nolink,25x25,Commander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Leadership);5+&amp;ref(Nation/UndeadLead.jpg,nolink,25x25,Undead Leadership);70+|18&amp;ref(Nation/Wasteland-Survival.jpg,nolink,25x25,Wasteland Survival);|
|~|&gt;|&gt;|&gt;|&gt;|&gt;|BGCOLOR(#F5F5F5):レベル1の聖職者。死地などの魔法技能も持つ|
</v>
      </c>
    </row>
    <row r="1109" spans="1:36" x14ac:dyDescent="0.15">
      <c r="A1109" t="str">
        <f t="shared" si="37"/>
        <v>-</v>
      </c>
      <c r="B1109" t="s">
        <v>2954</v>
      </c>
      <c r="C1109" t="s">
        <v>11507</v>
      </c>
      <c r="D1109" t="s">
        <v>11476</v>
      </c>
      <c r="E1109" t="s">
        <v>11499</v>
      </c>
      <c r="F1109">
        <v>305</v>
      </c>
      <c r="G1109">
        <v>91</v>
      </c>
      <c r="H1109">
        <v>4</v>
      </c>
      <c r="I1109" t="s">
        <v>11495</v>
      </c>
      <c r="J1109" t="s">
        <v>11481</v>
      </c>
      <c r="K1109" t="s">
        <v>11481</v>
      </c>
      <c r="L1109" t="s">
        <v>11483</v>
      </c>
      <c r="M1109" t="s">
        <v>11482</v>
      </c>
      <c r="N1109" t="s">
        <v>11500</v>
      </c>
      <c r="O1109" s="24">
        <v>4</v>
      </c>
      <c r="P1109" s="21" t="s">
        <v>11501</v>
      </c>
      <c r="Q1109" s="20" t="s">
        <v>11486</v>
      </c>
      <c r="R1109" s="29">
        <v>0</v>
      </c>
      <c r="Z1109" s="33" t="s">
        <v>11502</v>
      </c>
      <c r="AE1109" s="20" t="s">
        <v>11479</v>
      </c>
      <c r="AJ1109" s="26" t="str">
        <f t="shared" si="38"/>
        <v xml:space="preserve">|BGCOLOR(#F5F5F5):Adon|聖職者&amp;ref(Nation/Sacred.jpg,nolink,25x25,Sacred);|&amp;ref(Nation/C_Gold.jpg,nolink,25x25,Gold);305&amp;ref(Nation/C_Resource.jpg,nolink,25x25,Resource);91&amp;ref(Nation/C_Command.jpg,nolink,25x25,Commander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Leadership);10+|20&amp;ref(Nation/Wasteland-Survival.jpg,nolink,25x25,Wasteland Survival);|
|~|&gt;|&gt;|&gt;|&gt;|&gt;|BGCOLOR(#F5F5F5):レベル2の聖職者。指揮官と魔術師も兼ねるが驚異の資源消費|
</v>
      </c>
    </row>
    <row r="1110" spans="1:36" x14ac:dyDescent="0.15">
      <c r="A1110" t="str">
        <f t="shared" si="37"/>
        <v>MA Ashdod 指揮官 E</v>
      </c>
      <c r="B1110" t="s">
        <v>2954</v>
      </c>
      <c r="C1110" t="s">
        <v>11507</v>
      </c>
      <c r="D1110" t="s">
        <v>11476</v>
      </c>
      <c r="E1110" t="s">
        <v>11503</v>
      </c>
      <c r="F1110">
        <v>370</v>
      </c>
      <c r="G1110">
        <v>3</v>
      </c>
      <c r="H1110">
        <v>4</v>
      </c>
      <c r="I1110" t="s">
        <v>11495</v>
      </c>
      <c r="J1110" t="s">
        <v>11481</v>
      </c>
      <c r="K1110" t="s">
        <v>11481</v>
      </c>
      <c r="L1110" t="s">
        <v>11489</v>
      </c>
      <c r="M1110" t="s">
        <v>11482</v>
      </c>
      <c r="N1110" t="s">
        <v>11504</v>
      </c>
      <c r="O1110" s="24">
        <v>3</v>
      </c>
      <c r="P1110" s="21" t="s">
        <v>11506</v>
      </c>
      <c r="Q1110" s="20" t="s">
        <v>11505</v>
      </c>
      <c r="R1110" s="29" t="s">
        <v>11485</v>
      </c>
      <c r="Z1110" s="33" t="s">
        <v>11473</v>
      </c>
      <c r="AE1110" s="20" t="s">
        <v>11479</v>
      </c>
      <c r="AJ1110" s="26" t="str">
        <f t="shared" si="38"/>
        <v xml:space="preserve">|BGCOLOR(#F5F5F5):Talmai Elder|魔術師&amp;ref(Nation/Sacred.jpg,nolink,25x25,Sacred);|&amp;ref(Nation/C_Gold.jpg,nolink,25x25,Gold);370&amp;ref(Nation/C_Resource.jpg,nolink,25x25,Resource);3&amp;ref(Nation/C_Command.jpg,nolink,25x25,Commander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Leadership);0+|16&amp;ref(Nation/Wasteland-Survival.jpg,nolink,25x25,Wasteland Survival);|
|~|&gt;|&gt;|&gt;|&gt;|&gt;|BGCOLOR(#F5F5F5):火地星などの魔法を持つ。研究や鍛造も得意|
</v>
      </c>
    </row>
    <row r="1111" spans="1:36" x14ac:dyDescent="0.15">
      <c r="A1111" t="str">
        <f t="shared" si="37"/>
        <v>MA Ashdod 兵士 S</v>
      </c>
      <c r="B1111" t="s">
        <v>2954</v>
      </c>
      <c r="C1111" t="s">
        <v>2992</v>
      </c>
      <c r="D1111" t="s">
        <v>11540</v>
      </c>
      <c r="E1111" t="s">
        <v>11508</v>
      </c>
      <c r="F1111">
        <v>7</v>
      </c>
      <c r="G1111">
        <v>2</v>
      </c>
      <c r="H1111">
        <v>3</v>
      </c>
      <c r="I1111" t="s">
        <v>11470</v>
      </c>
      <c r="L1111" t="s">
        <v>11509</v>
      </c>
      <c r="N1111" t="s">
        <v>11510</v>
      </c>
      <c r="P1111" s="21">
        <v>1</v>
      </c>
      <c r="V1111">
        <v>1</v>
      </c>
      <c r="Z1111" s="33" t="s">
        <v>11511</v>
      </c>
      <c r="AJ1111" s="26" t="str">
        <f t="shared" si="38"/>
        <v xml:space="preserve">|BGCOLOR(#F5F5F5):Human Slinger|射手|&amp;ref(Nation/C_Gold.jpg,nolink,25x25,Gold);7&amp;ref(Nation/C_Resource.jpg,nolink,25x25,Resource);2&amp;ref(Nation/C_Recruitment.jpg,nolink,25x25,Recruitment Point);3|&amp;ref(Nation/R_Fort.jpg,nolink,25x25,Land Fortress);||&amp;ref(Nation/LivingLead.jpg,nolink,25x25,Living);&amp;ref(Nation/Slave.jpg,nolink,25x25,Slave);|10|
|~|&gt;|&gt;|&gt;|&gt;|&gt;|BGCOLOR(#F5F5F5):投石器を持つ奴隷。弱く信頼性もないが数は揃えやすい|
</v>
      </c>
    </row>
    <row r="1112" spans="1:36" x14ac:dyDescent="0.15">
      <c r="A1112" t="str">
        <f t="shared" si="37"/>
        <v>-</v>
      </c>
      <c r="B1112" t="s">
        <v>2954</v>
      </c>
      <c r="C1112" t="s">
        <v>2992</v>
      </c>
      <c r="D1112" t="s">
        <v>11540</v>
      </c>
      <c r="E1112" t="s">
        <v>11512</v>
      </c>
      <c r="F1112">
        <v>7</v>
      </c>
      <c r="G1112">
        <v>3</v>
      </c>
      <c r="H1112">
        <v>3</v>
      </c>
      <c r="I1112" t="s">
        <v>11470</v>
      </c>
      <c r="L1112" t="s">
        <v>11513</v>
      </c>
      <c r="N1112" t="s">
        <v>11514</v>
      </c>
      <c r="P1112" s="21">
        <v>1</v>
      </c>
      <c r="V1112">
        <v>1</v>
      </c>
      <c r="Z1112" s="33" t="s">
        <v>11511</v>
      </c>
      <c r="AJ1112" s="26" t="str">
        <f t="shared" si="38"/>
        <v xml:space="preserve">|BGCOLOR(#F5F5F5):Human Slave|歩兵|&amp;ref(Nation/C_Gold.jpg,nolink,25x25,Gold);7&amp;ref(Nation/C_Resource.jpg,nolink,25x25,Resource);3&amp;ref(Nation/C_Recruitment.jpg,nolink,25x25,Recruitment Point);3|&amp;ref(Nation/R_Fort.jpg,nolink,25x25,Land Fortress);||&amp;ref(Nation/LivingLead.jpg,nolink,25x25,Living);&amp;ref(Nation/Slave.jpg,nolink,25x25,Slave);|10|
|~|&gt;|&gt;|&gt;|&gt;|&gt;|BGCOLOR(#F5F5F5):槍を持つ軽歩兵。騎士の突撃などを受け止める消耗品|
</v>
      </c>
    </row>
    <row r="1113" spans="1:36" x14ac:dyDescent="0.15">
      <c r="A1113" t="str">
        <f t="shared" si="37"/>
        <v>-</v>
      </c>
      <c r="B1113" t="s">
        <v>2954</v>
      </c>
      <c r="C1113" t="s">
        <v>2992</v>
      </c>
      <c r="D1113" t="s">
        <v>11540</v>
      </c>
      <c r="E1113" t="s">
        <v>11515</v>
      </c>
      <c r="F1113">
        <v>20</v>
      </c>
      <c r="G1113">
        <v>17</v>
      </c>
      <c r="H1113">
        <v>15</v>
      </c>
      <c r="I1113" t="s">
        <v>11470</v>
      </c>
      <c r="L1113" t="s">
        <v>11513</v>
      </c>
      <c r="N1113" t="s">
        <v>11516</v>
      </c>
      <c r="P1113" s="21">
        <v>1</v>
      </c>
      <c r="Z1113" s="33" t="s">
        <v>11478</v>
      </c>
      <c r="AE1113" s="20" t="s">
        <v>11479</v>
      </c>
      <c r="AJ1113" s="26" t="str">
        <f t="shared" si="38"/>
        <v xml:space="preserve">|BGCOLOR(#F5F5F5):Edomite|歩兵|&amp;ref(Nation/C_Gold.jpg,nolink,25x25,Gold);20&amp;ref(Nation/C_Resource.jpg,nolink,25x25,Resource);17&amp;ref(Nation/C_Recruitment.jpg,nolink,25x25,Recruitment Point);15|&amp;ref(Nation/R_Fort.jpg,nolink,25x25,Land Fortress);||&amp;ref(Nation/LivingLead.jpg,nolink,25x25,Living);|14&amp;ref(Nation/Wasteland-Survival.jpg,nolink,25x25,Wasteland Survival);|
|~|&gt;|&gt;|&gt;|&gt;|&gt;|BGCOLOR(#F5F5F5):槍、投槍、盾を持つ歩兵。大きさのわりに戦闘技能などに難あり|
</v>
      </c>
    </row>
    <row r="1114" spans="1:36" x14ac:dyDescent="0.15">
      <c r="A1114" t="str">
        <f t="shared" si="37"/>
        <v>-</v>
      </c>
      <c r="B1114" t="s">
        <v>2954</v>
      </c>
      <c r="C1114" t="s">
        <v>2992</v>
      </c>
      <c r="D1114" t="s">
        <v>11540</v>
      </c>
      <c r="E1114" t="s">
        <v>11517</v>
      </c>
      <c r="F1114">
        <v>40</v>
      </c>
      <c r="G1114">
        <v>27</v>
      </c>
      <c r="H1114">
        <v>17</v>
      </c>
      <c r="I1114" t="s">
        <v>11470</v>
      </c>
      <c r="L1114" t="s">
        <v>11513</v>
      </c>
      <c r="N1114" t="s">
        <v>11518</v>
      </c>
      <c r="P1114" s="20">
        <v>1</v>
      </c>
      <c r="Z1114" s="33" t="s">
        <v>11478</v>
      </c>
      <c r="AE1114" s="20" t="s">
        <v>11479</v>
      </c>
      <c r="AJ1114" s="26" t="str">
        <f t="shared" si="38"/>
        <v xml:space="preserve">|BGCOLOR(#F5F5F5):Amorite|歩兵|&amp;ref(Nation/C_Gold.jpg,nolink,25x25,Gold);40&amp;ref(Nation/C_Resource.jpg,nolink,25x25,Resource);27&amp;ref(Nation/C_Recruitment.jpg,nolink,25x25,Recruitment Point);17|&amp;ref(Nation/R_Fort.jpg,nolink,25x25,Land Fortress);||&amp;ref(Nation/LivingLead.jpg,nolink,25x25,Living);|14&amp;ref(Nation/Wasteland-Survival.jpg,nolink,25x25,Wasteland Survival);|
|~|&gt;|&gt;|&gt;|&gt;|&gt;|BGCOLOR(#F5F5F5):毒槍と盾を持つ歩兵。しぶとい敵を効率的に削れる|
</v>
      </c>
    </row>
    <row r="1115" spans="1:36" x14ac:dyDescent="0.15">
      <c r="A1115" t="str">
        <f t="shared" si="37"/>
        <v>-</v>
      </c>
      <c r="B1115" t="s">
        <v>2954</v>
      </c>
      <c r="C1115" t="s">
        <v>2992</v>
      </c>
      <c r="D1115" t="s">
        <v>11540</v>
      </c>
      <c r="E1115" t="s">
        <v>11519</v>
      </c>
      <c r="F1115">
        <v>40</v>
      </c>
      <c r="G1115">
        <v>29</v>
      </c>
      <c r="H1115">
        <v>17</v>
      </c>
      <c r="I1115" t="s">
        <v>11520</v>
      </c>
      <c r="L1115" t="s">
        <v>11521</v>
      </c>
      <c r="N1115" t="s">
        <v>11522</v>
      </c>
      <c r="P1115" s="20">
        <v>1</v>
      </c>
      <c r="Z1115" s="33" t="s">
        <v>11523</v>
      </c>
      <c r="AE1115" s="20" t="s">
        <v>11524</v>
      </c>
      <c r="AJ1115" s="26" t="str">
        <f t="shared" si="38"/>
        <v xml:space="preserve">|BGCOLOR(#F5F5F5):Gileadite|歩兵|&amp;ref(Nation/C_Gold.jpg,nolink,25x25,Gold);40&amp;ref(Nation/C_Resource.jpg,nolink,25x25,Resource);29&amp;ref(Nation/C_Recruitment.jpg,nolink,25x25,Recruitment Point);17|&amp;ref(Nation/R_Fort.jpg,nolink,25x25,Land Fortress);||&amp;ref(Nation/LivingLead.jpg,nolink,25x25,Living);|12&amp;ref(Nation/Wasteland-Survival.jpg,nolink,25x25,Wasteland Survival);|
|~|&gt;|&gt;|&gt;|&gt;|&gt;|BGCOLOR(#F5F5F5):槍と盾を持つ歩兵。槍とはいえ高い筋力からの一撃は強力|
</v>
      </c>
    </row>
    <row r="1116" spans="1:36" x14ac:dyDescent="0.15">
      <c r="A1116" t="str">
        <f t="shared" si="37"/>
        <v>-</v>
      </c>
      <c r="B1116" t="s">
        <v>2954</v>
      </c>
      <c r="C1116" t="s">
        <v>2992</v>
      </c>
      <c r="D1116" t="s">
        <v>11540</v>
      </c>
      <c r="E1116" t="s">
        <v>11525</v>
      </c>
      <c r="F1116">
        <v>40</v>
      </c>
      <c r="G1116">
        <v>47</v>
      </c>
      <c r="H1116">
        <v>17</v>
      </c>
      <c r="I1116" t="s">
        <v>11520</v>
      </c>
      <c r="L1116" t="s">
        <v>11526</v>
      </c>
      <c r="N1116" t="s">
        <v>11527</v>
      </c>
      <c r="P1116" s="20">
        <v>1</v>
      </c>
      <c r="Z1116" s="33" t="s">
        <v>11528</v>
      </c>
      <c r="AE1116" s="20" t="s">
        <v>11524</v>
      </c>
      <c r="AJ1116" s="26" t="str">
        <f t="shared" si="38"/>
        <v xml:space="preserve">|BGCOLOR(#F5F5F5):Gileadite Archer|射手|&amp;ref(Nation/C_Gold.jpg,nolink,25x25,Gold);40&amp;ref(Nation/C_Resource.jpg,nolink,25x25,Resource);47&amp;ref(Nation/C_Recruitment.jpg,nolink,25x25,Recruitment Point);17|&amp;ref(Nation/R_Fort.jpg,nolink,25x25,Land Fortress);||&amp;ref(Nation/LivingLead.jpg,nolink,25x25,Living);|10&amp;ref(Nation/Wasteland-Survival.jpg,nolink,25x25,Wasteland Survival);|
|~|&gt;|&gt;|&gt;|&gt;|&gt;|BGCOLOR(#F5F5F5):異常に重装備な大弓兵。強力だが量産には苦労する|
</v>
      </c>
    </row>
    <row r="1117" spans="1:36" x14ac:dyDescent="0.15">
      <c r="A1117" t="str">
        <f t="shared" si="37"/>
        <v>-</v>
      </c>
      <c r="B1117" t="s">
        <v>2954</v>
      </c>
      <c r="C1117" t="s">
        <v>2992</v>
      </c>
      <c r="D1117" t="s">
        <v>11540</v>
      </c>
      <c r="E1117" t="s">
        <v>11529</v>
      </c>
      <c r="F1117">
        <v>50</v>
      </c>
      <c r="G1117">
        <v>33</v>
      </c>
      <c r="H1117">
        <v>21</v>
      </c>
      <c r="I1117" t="s">
        <v>11520</v>
      </c>
      <c r="L1117" t="s">
        <v>11521</v>
      </c>
      <c r="N1117" t="s">
        <v>11530</v>
      </c>
      <c r="P1117" s="20">
        <v>1</v>
      </c>
      <c r="Z1117" s="33" t="s">
        <v>11523</v>
      </c>
      <c r="AE1117" s="20" t="s">
        <v>11524</v>
      </c>
      <c r="AJ1117" s="26" t="str">
        <f t="shared" si="38"/>
        <v xml:space="preserve">|BGCOLOR(#F5F5F5):Bashanite|歩兵|&amp;ref(Nation/C_Gold.jpg,nolink,25x25,Gold);50&amp;ref(Nation/C_Resource.jpg,nolink,25x25,Resource);33&amp;ref(Nation/C_Recruitment.jpg,nolink,25x25,Recruitment Point);21|&amp;ref(Nation/R_Fort.jpg,nolink,25x25,Land Fortress);||&amp;ref(Nation/LivingLead.jpg,nolink,25x25,Living);|12&amp;ref(Nation/Wasteland-Survival.jpg,nolink,25x25,Wasteland Survival);|
|~|&gt;|&gt;|&gt;|&gt;|&gt;|BGCOLOR(#F5F5F5):長剣と盾を持つ歩兵。筋力がさらに高くなっている|
</v>
      </c>
    </row>
    <row r="1118" spans="1:36" x14ac:dyDescent="0.15">
      <c r="A1118" t="str">
        <f t="shared" si="37"/>
        <v>-</v>
      </c>
      <c r="B1118" t="s">
        <v>2954</v>
      </c>
      <c r="C1118" t="s">
        <v>2992</v>
      </c>
      <c r="D1118" t="s">
        <v>11540</v>
      </c>
      <c r="E1118" t="s">
        <v>11531</v>
      </c>
      <c r="F1118">
        <v>130</v>
      </c>
      <c r="G1118">
        <v>53</v>
      </c>
      <c r="H1118">
        <v>29</v>
      </c>
      <c r="I1118" t="s">
        <v>11532</v>
      </c>
      <c r="K1118" t="s">
        <v>11533</v>
      </c>
      <c r="L1118" t="s">
        <v>11521</v>
      </c>
      <c r="M1118" t="s">
        <v>11534</v>
      </c>
      <c r="N1118" t="s">
        <v>11535</v>
      </c>
      <c r="P1118" s="20">
        <v>1</v>
      </c>
      <c r="Z1118" s="33" t="s">
        <v>11536</v>
      </c>
      <c r="AE1118" s="20" t="s">
        <v>11524</v>
      </c>
      <c r="AJ1118" s="26" t="str">
        <f t="shared" si="38"/>
        <v xml:space="preserve">|BGCOLOR(#F5F5F5):Shehai Anakite|歩兵&amp;ref(Nation/Sacred.jpg,nolink,25x25,Sacred);|&amp;ref(Nation/C_Gold.jpg,nolink,25x25,Gold);130&amp;ref(Nation/C_Resource.jpg,nolink,25x25,Resource);53&amp;ref(Nation/C_Recruitment.jpg,nolink,25x25,Recruitment Point);29|&amp;ref(Nation/R_Capital.jpg,nolink,25x25,National Capital);|&amp;ref(Spell/P_Holy.jpg,nolink,25x25,Temple Needed);|&amp;ref(Nation/LivingLead.jpg,nolink,25x25,Living);|16&amp;ref(Nation/Wasteland-Survival.jpg,nolink,25x25,Wasteland Survival);|
|~|&gt;|&gt;|&gt;|&gt;|&gt;|BGCOLOR(#F5F5F5):魔法の剣と盾を持つ重装狂戦士。火炎耐性が高め|
</v>
      </c>
    </row>
    <row r="1119" spans="1:36" x14ac:dyDescent="0.15">
      <c r="A1119" t="str">
        <f t="shared" si="37"/>
        <v>MA Ashdod 兵士 E</v>
      </c>
      <c r="B1119" t="s">
        <v>2954</v>
      </c>
      <c r="C1119" t="s">
        <v>2992</v>
      </c>
      <c r="D1119" t="s">
        <v>11540</v>
      </c>
      <c r="E1119" t="s">
        <v>11537</v>
      </c>
      <c r="F1119">
        <v>130</v>
      </c>
      <c r="G1119">
        <v>96</v>
      </c>
      <c r="H1119">
        <v>29</v>
      </c>
      <c r="I1119" t="s">
        <v>11532</v>
      </c>
      <c r="K1119" t="s">
        <v>11533</v>
      </c>
      <c r="L1119" t="s">
        <v>11521</v>
      </c>
      <c r="M1119" t="s">
        <v>11534</v>
      </c>
      <c r="N1119" t="s">
        <v>11539</v>
      </c>
      <c r="P1119" s="20">
        <v>1</v>
      </c>
      <c r="Z1119" s="33" t="s">
        <v>11538</v>
      </c>
      <c r="AE1119" s="20" t="s">
        <v>11524</v>
      </c>
      <c r="AJ1119" s="26" t="str">
        <f t="shared" si="38"/>
        <v xml:space="preserve">|BGCOLOR(#F5F5F5):Ahiman Anakite|歩兵&amp;ref(Nation/Sacred.jpg,nolink,25x25,Sacred);|&amp;ref(Nation/C_Gold.jpg,nolink,25x25,Gold);130&amp;ref(Nation/C_Resource.jpg,nolink,25x25,Resource);96&amp;ref(Nation/C_Recruitment.jpg,nolink,25x25,Recruitment Point);29|&amp;ref(Nation/R_Capital.jpg,nolink,25x25,National Capital);|&amp;ref(Spell/P_Holy.jpg,nolink,25x25,Temple Needed);|&amp;ref(Nation/LivingLead.jpg,nolink,25x25,Living);|18&amp;ref(Nation/Wasteland-Survival.jpg,nolink,25x25,Wasteland Survival);|
|~|&gt;|&gt;|&gt;|&gt;|&gt;|BGCOLOR(#F5F5F5):魔法の剣と盾を持つ重歩兵。高性能な装備だが数は揃わない|
</v>
      </c>
    </row>
    <row r="1120" spans="1:36" x14ac:dyDescent="0.15">
      <c r="A1120" t="str">
        <f t="shared" si="37"/>
        <v>MA Uruk 指揮官 S</v>
      </c>
      <c r="B1120" t="s">
        <v>2954</v>
      </c>
      <c r="C1120" t="s">
        <v>11857</v>
      </c>
      <c r="D1120" t="s">
        <v>11825</v>
      </c>
      <c r="E1120" t="s">
        <v>11822</v>
      </c>
      <c r="F1120">
        <v>30</v>
      </c>
      <c r="G1120">
        <v>2</v>
      </c>
      <c r="H1120">
        <v>1</v>
      </c>
      <c r="I1120" t="s">
        <v>4325</v>
      </c>
      <c r="L1120" t="s">
        <v>3122</v>
      </c>
      <c r="N1120" t="s">
        <v>11823</v>
      </c>
      <c r="O1120" s="24">
        <v>0</v>
      </c>
      <c r="P1120" s="21">
        <v>0</v>
      </c>
      <c r="Q1120" s="21">
        <v>0</v>
      </c>
      <c r="R1120" s="29">
        <v>0</v>
      </c>
      <c r="Z1120" s="33">
        <v>18</v>
      </c>
      <c r="AA1120" s="21">
        <v>40</v>
      </c>
      <c r="AE1120" s="21" t="s">
        <v>7285</v>
      </c>
      <c r="AJ1120" s="26" t="str">
        <f t="shared" si="38"/>
        <v xml:space="preserve">|BGCOLOR(#F5F5F5):Enkidu Scout|斥候|&amp;ref(Nation/C_Gold.jpg,nolink,25x25,Gold);30&amp;ref(Nation/C_Resource.jpg,nolink,25x25,Resource);2&amp;ref(Nation/C_Command.jpg,nolink,25x25,Commander Point);1|&amp;ref(Nation/R_Fort.jpg,nolink,25x25,Land Fortress);|||18&amp;ref(Nation/Stealthy.jpg,nolink,25x25,Stealthy (40));&amp;ref(Nation/Forest-Survival.jpg,nolink,25x25,Forest Survival);&amp;ref(Nation/Mountain-Survival.jpg,nolink,25x25,Mountain Survival);|
|~|&gt;|&gt;|&gt;|&gt;|&gt;|BGCOLOR(#F5F5F5):やや高価で隠れるのが下手な斥候。その上高価|
</v>
      </c>
    </row>
    <row r="1121" spans="1:36" x14ac:dyDescent="0.15">
      <c r="A1121" t="str">
        <f t="shared" si="37"/>
        <v>-</v>
      </c>
      <c r="B1121" t="s">
        <v>2954</v>
      </c>
      <c r="C1121" t="s">
        <v>11857</v>
      </c>
      <c r="D1121" t="s">
        <v>11825</v>
      </c>
      <c r="E1121" t="s">
        <v>11824</v>
      </c>
      <c r="F1121">
        <v>45</v>
      </c>
      <c r="G1121">
        <v>23</v>
      </c>
      <c r="H1121">
        <v>1</v>
      </c>
      <c r="I1121" t="s">
        <v>11712</v>
      </c>
      <c r="L1121" t="s">
        <v>11825</v>
      </c>
      <c r="N1121" t="s">
        <v>11826</v>
      </c>
      <c r="O1121" s="24">
        <v>2</v>
      </c>
      <c r="P1121" s="20">
        <v>40</v>
      </c>
      <c r="Q1121" s="21">
        <v>0</v>
      </c>
      <c r="R1121" s="29">
        <v>0</v>
      </c>
      <c r="Z1121" s="33" t="s">
        <v>11704</v>
      </c>
      <c r="AJ1121" s="26" t="str">
        <f t="shared" si="38"/>
        <v xml:space="preserve">|BGCOLOR(#F5F5F5):Enkidu Commander|指揮官|&amp;ref(Nation/C_Gold.jpg,nolink,25x25,Gold);45&amp;ref(Nation/C_Resource.jpg,nolink,25x25,Resource);23&amp;ref(Nation/C_Command.jpg,nolink,25x25,Commander Point);1|&amp;ref(Nation/R_Fort.jpg,nolink,25x25,Land Fortress);||&amp;ref(Nation/Squad.jpg,nolink,25x25,Squad);2&amp;ref(Nation/LivingLead.jpg,nolink,25x25,Leadership);40|14|
|~|&gt;|&gt;|&gt;|&gt;|&gt;|BGCOLOR(#F5F5F5):標準的な指揮官。指揮上限が低め|
</v>
      </c>
    </row>
    <row r="1122" spans="1:36" x14ac:dyDescent="0.15">
      <c r="A1122" t="str">
        <f t="shared" si="37"/>
        <v>-</v>
      </c>
      <c r="B1122" t="s">
        <v>2954</v>
      </c>
      <c r="C1122" t="s">
        <v>11857</v>
      </c>
      <c r="D1122" t="s">
        <v>11825</v>
      </c>
      <c r="E1122" t="s">
        <v>11827</v>
      </c>
      <c r="F1122">
        <v>215</v>
      </c>
      <c r="G1122">
        <v>19</v>
      </c>
      <c r="H1122">
        <v>2</v>
      </c>
      <c r="I1122" t="s">
        <v>11712</v>
      </c>
      <c r="J1122" t="s">
        <v>11729</v>
      </c>
      <c r="K1122" t="s">
        <v>11729</v>
      </c>
      <c r="L1122" t="s">
        <v>11828</v>
      </c>
      <c r="M1122" t="s">
        <v>11730</v>
      </c>
      <c r="N1122" t="s">
        <v>11829</v>
      </c>
      <c r="O1122" s="24">
        <v>3</v>
      </c>
      <c r="P1122" s="20">
        <v>80</v>
      </c>
      <c r="Q1122" s="20" t="s">
        <v>11830</v>
      </c>
      <c r="R1122" s="29">
        <v>0</v>
      </c>
      <c r="Z1122" s="33" t="s">
        <v>11704</v>
      </c>
      <c r="AJ1122" s="26" t="str">
        <f t="shared" si="38"/>
        <v xml:space="preserve">|BGCOLOR(#F5F5F5):Ensi|聖職者&amp;ref(Nation/Sacred.jpg,nolink,25x25,Sacred);|&amp;ref(Nation/C_Gold.jpg,nolink,25x25,Gold);215&amp;ref(Nation/C_Resource.jpg,nolink,25x25,Resource);19&amp;ref(Nation/C_Command.jpg,nolink,25x25,Commander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Leadership);15+|14|
|~|&gt;|&gt;|&gt;|&gt;|&gt;|BGCOLOR(#F5F5F5):レベル2の聖職者。水や緑などの魔法と指揮能力も持つ|
</v>
      </c>
    </row>
    <row r="1123" spans="1:36" x14ac:dyDescent="0.15">
      <c r="A1123" t="str">
        <f t="shared" si="37"/>
        <v>-</v>
      </c>
      <c r="B1123" t="s">
        <v>2954</v>
      </c>
      <c r="C1123" t="s">
        <v>11857</v>
      </c>
      <c r="D1123" t="s">
        <v>11825</v>
      </c>
      <c r="E1123" t="s">
        <v>11831</v>
      </c>
      <c r="F1123">
        <v>80</v>
      </c>
      <c r="G1123">
        <v>2</v>
      </c>
      <c r="H1123">
        <v>2</v>
      </c>
      <c r="I1123" t="s">
        <v>11712</v>
      </c>
      <c r="J1123" t="s">
        <v>11729</v>
      </c>
      <c r="K1123" t="s">
        <v>11729</v>
      </c>
      <c r="L1123" t="s">
        <v>11828</v>
      </c>
      <c r="M1123" t="s">
        <v>11730</v>
      </c>
      <c r="N1123" t="s">
        <v>11832</v>
      </c>
      <c r="O1123" s="24">
        <v>1</v>
      </c>
      <c r="P1123" s="20">
        <v>10</v>
      </c>
      <c r="Q1123" s="21">
        <v>5</v>
      </c>
      <c r="R1123" s="29">
        <v>0</v>
      </c>
      <c r="Z1123" s="33" t="s">
        <v>11719</v>
      </c>
      <c r="AJ1123" s="26" t="str">
        <f t="shared" si="38"/>
        <v xml:space="preserve">|BGCOLOR(#F5F5F5):Gudu|聖職者&amp;ref(Nation/Sacred.jpg,nolink,25x25,Sacred);|&amp;ref(Nation/C_Gold.jpg,nolink,25x25,Gold);80&amp;ref(Nation/C_Resource.jpg,nolink,25x25,Resource);2&amp;ref(Nation/C_Command.jpg,nolink,25x25,Commander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|~|&gt;|&gt;|&gt;|&gt;|&gt;|BGCOLOR(#F5F5F5):レベル1の聖職者。風か地の魔法技能も持つ|
</v>
      </c>
    </row>
    <row r="1124" spans="1:36" x14ac:dyDescent="0.15">
      <c r="A1124" t="str">
        <f t="shared" si="37"/>
        <v>-</v>
      </c>
      <c r="B1124" t="s">
        <v>2954</v>
      </c>
      <c r="C1124" t="s">
        <v>11857</v>
      </c>
      <c r="D1124" t="s">
        <v>11825</v>
      </c>
      <c r="E1124" t="s">
        <v>11833</v>
      </c>
      <c r="F1124">
        <v>155</v>
      </c>
      <c r="G1124">
        <v>2</v>
      </c>
      <c r="H1124">
        <v>2</v>
      </c>
      <c r="I1124" t="s">
        <v>11712</v>
      </c>
      <c r="J1124" t="s">
        <v>11729</v>
      </c>
      <c r="K1124" t="s">
        <v>11729</v>
      </c>
      <c r="L1124" t="s">
        <v>11828</v>
      </c>
      <c r="M1124" t="s">
        <v>11730</v>
      </c>
      <c r="N1124" t="s">
        <v>11834</v>
      </c>
      <c r="O1124" s="24">
        <v>1</v>
      </c>
      <c r="P1124" s="20">
        <v>10</v>
      </c>
      <c r="Q1124" s="20">
        <v>10</v>
      </c>
      <c r="R1124" s="29">
        <v>0</v>
      </c>
      <c r="Z1124" s="33" t="s">
        <v>11719</v>
      </c>
      <c r="AJ1124" s="26" t="str">
        <f t="shared" si="38"/>
        <v xml:space="preserve">|BGCOLOR(#F5F5F5):Ishib|聖職者&amp;ref(Nation/Sacred.jpg,nolink,25x25,Sacred);|&amp;ref(Nation/C_Gold.jpg,nolink,25x25,Gold);155&amp;ref(Nation/C_Resource.jpg,nolink,25x25,Resource);2&amp;ref(Nation/C_Command.jpg,nolink,25x25,Commander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Leadership);10|18|
|~|&gt;|&gt;|&gt;|&gt;|&gt;|BGCOLOR(#F5F5F5):レベル2の聖職者。水などの魔法技能も持つ|
</v>
      </c>
    </row>
    <row r="1125" spans="1:36" x14ac:dyDescent="0.15">
      <c r="A1125" t="str">
        <f t="shared" si="37"/>
        <v>-</v>
      </c>
      <c r="B1125" t="s">
        <v>2954</v>
      </c>
      <c r="C1125" t="s">
        <v>11857</v>
      </c>
      <c r="D1125" t="s">
        <v>11825</v>
      </c>
      <c r="E1125" t="s">
        <v>11835</v>
      </c>
      <c r="F1125">
        <v>130</v>
      </c>
      <c r="G1125">
        <v>1</v>
      </c>
      <c r="H1125">
        <v>2</v>
      </c>
      <c r="I1125" t="s">
        <v>11712</v>
      </c>
      <c r="J1125" t="s">
        <v>11729</v>
      </c>
      <c r="K1125" t="s">
        <v>11729</v>
      </c>
      <c r="L1125" t="s">
        <v>11828</v>
      </c>
      <c r="M1125" t="s">
        <v>11730</v>
      </c>
      <c r="N1125" t="s">
        <v>11836</v>
      </c>
      <c r="O1125" s="24">
        <v>1</v>
      </c>
      <c r="P1125" s="20">
        <v>10</v>
      </c>
      <c r="Q1125" s="20">
        <v>15</v>
      </c>
      <c r="R1125" s="29">
        <v>0</v>
      </c>
      <c r="Z1125" s="33" t="s">
        <v>11719</v>
      </c>
      <c r="AJ1125" s="26" t="str">
        <f t="shared" si="38"/>
        <v xml:space="preserve">|BGCOLOR(#F5F5F5):Ashipu|聖職者&amp;ref(Nation/Sacred.jpg,nolink,25x25,Sacred);|&amp;ref(Nation/C_Gold.jpg,nolink,25x25,Gold);130&amp;ref(Nation/C_Resource.jpg,nolink,25x25,Resource);1&amp;ref(Nation/C_Command.jpg,nolink,25x25,Commander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Leadership);15|18|
|~|&gt;|&gt;|&gt;|&gt;|&gt;|BGCOLOR(#F5F5F5):レベル1の聖職者。星、緑の魔法と病気治療の技術を持つ|
</v>
      </c>
    </row>
    <row r="1126" spans="1:36" x14ac:dyDescent="0.15">
      <c r="A1126" t="str">
        <f t="shared" si="37"/>
        <v>-</v>
      </c>
      <c r="B1126" t="s">
        <v>2954</v>
      </c>
      <c r="C1126" t="s">
        <v>11857</v>
      </c>
      <c r="D1126" t="s">
        <v>11825</v>
      </c>
      <c r="E1126" t="s">
        <v>11837</v>
      </c>
      <c r="F1126">
        <v>75</v>
      </c>
      <c r="G1126">
        <v>1</v>
      </c>
      <c r="H1126">
        <v>2</v>
      </c>
      <c r="I1126" t="s">
        <v>11712</v>
      </c>
      <c r="J1126" t="s">
        <v>11729</v>
      </c>
      <c r="K1126" t="s">
        <v>11729</v>
      </c>
      <c r="L1126" t="s">
        <v>11828</v>
      </c>
      <c r="M1126" t="s">
        <v>11730</v>
      </c>
      <c r="N1126" t="s">
        <v>11838</v>
      </c>
      <c r="O1126" s="24">
        <v>1</v>
      </c>
      <c r="P1126" s="20">
        <v>10</v>
      </c>
      <c r="Q1126" s="20" t="s">
        <v>11839</v>
      </c>
      <c r="R1126" s="29">
        <v>0</v>
      </c>
      <c r="Z1126" s="33" t="s">
        <v>11719</v>
      </c>
      <c r="AJ1126" s="26" t="str">
        <f t="shared" si="38"/>
        <v xml:space="preserve">|BGCOLOR(#F5F5F5):Nin|聖職者&amp;ref(Nation/Sacred.jpg,nolink,25x25,Sacred);|&amp;ref(Nation/C_Gold.jpg,nolink,25x25,Gold);75&amp;ref(Nation/C_Resource.jpg,nolink,25x25,Resource);1&amp;ref(Nation/C_Command.jpg,nolink,25x25,Commander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|~|&gt;|&gt;|&gt;|&gt;|&gt;|BGCOLOR(#F5F5F5):レベル1の聖職者。水地星緑から1系統の魔法も持つ|
</v>
      </c>
    </row>
    <row r="1127" spans="1:36" x14ac:dyDescent="0.15">
      <c r="A1127" t="str">
        <f t="shared" si="37"/>
        <v>-</v>
      </c>
      <c r="B1127" t="s">
        <v>2954</v>
      </c>
      <c r="C1127" t="s">
        <v>11857</v>
      </c>
      <c r="D1127" t="s">
        <v>11825</v>
      </c>
      <c r="E1127" t="s">
        <v>11840</v>
      </c>
      <c r="F1127">
        <v>75</v>
      </c>
      <c r="G1127">
        <v>1</v>
      </c>
      <c r="H1127">
        <v>2</v>
      </c>
      <c r="I1127" t="s">
        <v>11712</v>
      </c>
      <c r="J1127" t="s">
        <v>11729</v>
      </c>
      <c r="K1127" t="s">
        <v>11729</v>
      </c>
      <c r="L1127" t="s">
        <v>11828</v>
      </c>
      <c r="M1127" t="s">
        <v>11730</v>
      </c>
      <c r="N1127" t="s">
        <v>11841</v>
      </c>
      <c r="O1127" s="24">
        <v>1</v>
      </c>
      <c r="P1127" s="20">
        <v>10</v>
      </c>
      <c r="Q1127" s="20">
        <v>5</v>
      </c>
      <c r="R1127" s="29">
        <v>0</v>
      </c>
      <c r="Z1127" s="33" t="s">
        <v>11719</v>
      </c>
      <c r="AJ1127" s="26" t="str">
        <f t="shared" si="38"/>
        <v xml:space="preserve">|BGCOLOR(#F5F5F5):Gala|聖職者&amp;ref(Nation/Sacred.jpg,nolink,25x25,Sacred);|&amp;ref(Nation/C_Gold.jpg,nolink,25x25,Gold);75&amp;ref(Nation/C_Resource.jpg,nolink,25x25,Resource);1&amp;ref(Nation/C_Command.jpg,nolink,25x25,Commander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Leadership);5|18|
|~|&gt;|&gt;|&gt;|&gt;|&gt;|BGCOLOR(#F5F5F5):レベル1の聖職者。斃れた神の復活作業を得意とする|
</v>
      </c>
    </row>
    <row r="1128" spans="1:36" x14ac:dyDescent="0.15">
      <c r="A1128" t="str">
        <f t="shared" si="37"/>
        <v>-</v>
      </c>
      <c r="B1128" t="s">
        <v>2954</v>
      </c>
      <c r="C1128" t="s">
        <v>11857</v>
      </c>
      <c r="D1128" t="s">
        <v>11825</v>
      </c>
      <c r="E1128" t="s">
        <v>11842</v>
      </c>
      <c r="F1128">
        <v>70</v>
      </c>
      <c r="G1128">
        <v>1</v>
      </c>
      <c r="H1128">
        <v>2</v>
      </c>
      <c r="I1128" t="s">
        <v>11712</v>
      </c>
      <c r="J1128" t="s">
        <v>11729</v>
      </c>
      <c r="K1128" t="s">
        <v>11729</v>
      </c>
      <c r="L1128" t="s">
        <v>11828</v>
      </c>
      <c r="M1128" t="s">
        <v>11730</v>
      </c>
      <c r="N1128" t="s">
        <v>11843</v>
      </c>
      <c r="O1128" s="24">
        <v>1</v>
      </c>
      <c r="P1128" s="20">
        <v>0</v>
      </c>
      <c r="Q1128" s="20">
        <v>10</v>
      </c>
      <c r="R1128" s="29">
        <v>0</v>
      </c>
      <c r="Z1128" s="33" t="s">
        <v>11719</v>
      </c>
      <c r="AJ1128" s="26" t="str">
        <f t="shared" si="38"/>
        <v xml:space="preserve">|BGCOLOR(#F5F5F5):Naditu|聖職者&amp;ref(Nation/Sacred.jpg,nolink,25x25,Sacred);|&amp;ref(Nation/C_Gold.jpg,nolink,25x25,Gold);70&amp;ref(Nation/C_Resource.jpg,nolink,25x25,Resource);1&amp;ref(Nation/C_Command.jpg,nolink,25x25,Commander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Needed);|&amp;ref(Nation/Squad.jpg,nolink,25x25,Squad);1&amp;ref(Nation/MagicLead.jpg,nolink,25x25,Magic Leadership);10|18|
|~|&gt;|&gt;|&gt;|&gt;|&gt;|BGCOLOR(#F5F5F5):レベル1の聖職者。星の魔法技能も持つ|
</v>
      </c>
    </row>
    <row r="1129" spans="1:36" x14ac:dyDescent="0.15">
      <c r="A1129" t="str">
        <f t="shared" si="37"/>
        <v>-</v>
      </c>
      <c r="B1129" t="s">
        <v>2954</v>
      </c>
      <c r="C1129" t="s">
        <v>11857</v>
      </c>
      <c r="D1129" t="s">
        <v>11825</v>
      </c>
      <c r="E1129" t="s">
        <v>11844</v>
      </c>
      <c r="F1129">
        <v>190</v>
      </c>
      <c r="G1129">
        <v>1</v>
      </c>
      <c r="H1129">
        <v>2</v>
      </c>
      <c r="I1129" t="s">
        <v>11712</v>
      </c>
      <c r="J1129" t="s">
        <v>11729</v>
      </c>
      <c r="K1129" t="s">
        <v>11729</v>
      </c>
      <c r="L1129" t="s">
        <v>11828</v>
      </c>
      <c r="M1129" t="s">
        <v>11730</v>
      </c>
      <c r="N1129" t="s">
        <v>11845</v>
      </c>
      <c r="O1129" s="24">
        <v>1</v>
      </c>
      <c r="P1129" s="20">
        <v>10</v>
      </c>
      <c r="Q1129" s="20">
        <v>25</v>
      </c>
      <c r="R1129" s="29">
        <v>0</v>
      </c>
      <c r="Z1129" s="33" t="s">
        <v>11719</v>
      </c>
      <c r="AJ1129" s="26" t="str">
        <f t="shared" si="38"/>
        <v xml:space="preserve">|BGCOLOR(#F5F5F5):Ereshdingir|聖職者&amp;ref(Nation/Sacred.jpg,nolink,25x25,Sacred);|&amp;ref(Nation/C_Gold.jpg,nolink,25x25,Gold);190&amp;ref(Nation/C_Resource.jpg,nolink,25x25,Resource);1&amp;ref(Nation/C_Command.jpg,nolink,25x25,Commander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Leadership);25|18|
|~|&gt;|&gt;|&gt;|&gt;|&gt;|BGCOLOR(#F5F5F5):レベル2の聖職者。星と水の魔法技能を持つ|
</v>
      </c>
    </row>
    <row r="1130" spans="1:36" x14ac:dyDescent="0.15">
      <c r="A1130" t="str">
        <f t="shared" si="37"/>
        <v>-</v>
      </c>
      <c r="B1130" t="s">
        <v>2954</v>
      </c>
      <c r="C1130" t="s">
        <v>11857</v>
      </c>
      <c r="D1130" t="s">
        <v>11825</v>
      </c>
      <c r="E1130" t="s">
        <v>11846</v>
      </c>
      <c r="F1130">
        <v>275</v>
      </c>
      <c r="G1130">
        <v>1</v>
      </c>
      <c r="H1130">
        <v>4</v>
      </c>
      <c r="I1130" t="s">
        <v>11728</v>
      </c>
      <c r="J1130" t="s">
        <v>11729</v>
      </c>
      <c r="K1130" t="s">
        <v>11729</v>
      </c>
      <c r="L1130" t="s">
        <v>11828</v>
      </c>
      <c r="M1130" t="s">
        <v>11730</v>
      </c>
      <c r="N1130" t="s">
        <v>11847</v>
      </c>
      <c r="O1130" s="24">
        <v>1</v>
      </c>
      <c r="P1130" s="20">
        <v>40</v>
      </c>
      <c r="Q1130" s="20" t="s">
        <v>11848</v>
      </c>
      <c r="R1130" s="29">
        <v>0</v>
      </c>
      <c r="S1130" s="24">
        <v>1</v>
      </c>
      <c r="Z1130" s="33" t="s">
        <v>11715</v>
      </c>
      <c r="AJ1130" s="26" t="str">
        <f t="shared" si="38"/>
        <v xml:space="preserve">|BGCOLOR(#F5F5F5):Entu|聖職者&amp;ref(Nation/Sacred.jpg,nolink,25x25,Sacred);|&amp;ref(Nation/C_Gold.jpg,nolink,25x25,Gold);275&amp;ref(Nation/C_Resource.jpg,nolink,25x25,Resource);1&amp;ref(Nation/C_Command.jpg,nolink,25x25,Commander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Needed);|&amp;ref(Nation/Squad.jpg,nolink,25x25,Squad);1&amp;ref(Nation/LivingLead.jpg,nolink,25x25,Leadership);40&amp;ref(Nation/MagicLead.jpg,nolink,25x25,Magic Leadership);30+&amp;ref(Item/Inspirational.jpg,nolink,25x25,Inspirational (+1));|16|
|~|&gt;|&gt;|&gt;|&gt;|&gt;|BGCOLOR(#F5F5F5):レベル3の聖職者。星や水などの魔法技能を持つ|
</v>
      </c>
    </row>
    <row r="1131" spans="1:36" x14ac:dyDescent="0.15">
      <c r="A1131" t="str">
        <f t="shared" si="37"/>
        <v>-</v>
      </c>
      <c r="B1131" t="s">
        <v>2954</v>
      </c>
      <c r="C1131" t="s">
        <v>11857</v>
      </c>
      <c r="D1131" t="s">
        <v>11825</v>
      </c>
      <c r="E1131" t="s">
        <v>11849</v>
      </c>
      <c r="F1131">
        <v>280</v>
      </c>
      <c r="G1131">
        <v>1</v>
      </c>
      <c r="H1131">
        <v>4</v>
      </c>
      <c r="I1131" t="s">
        <v>11728</v>
      </c>
      <c r="J1131" t="s">
        <v>11729</v>
      </c>
      <c r="K1131" t="s">
        <v>11729</v>
      </c>
      <c r="L1131" t="s">
        <v>11850</v>
      </c>
      <c r="M1131" t="s">
        <v>11730</v>
      </c>
      <c r="N1131" t="s">
        <v>11851</v>
      </c>
      <c r="O1131" s="24">
        <v>1</v>
      </c>
      <c r="P1131" s="20">
        <v>10</v>
      </c>
      <c r="Q1131" s="20" t="s">
        <v>11852</v>
      </c>
      <c r="R1131" s="29">
        <v>0</v>
      </c>
      <c r="Z1131" s="33" t="s">
        <v>11719</v>
      </c>
      <c r="AJ1131" s="26" t="str">
        <f t="shared" si="38"/>
        <v xml:space="preserve">|BGCOLOR(#F5F5F5):Mashmashu|魔術師&amp;ref(Nation/Sacred.jpg,nolink,25x25,Sacred);|&amp;ref(Nation/C_Gold.jpg,nolink,25x25,Gold);280&amp;ref(Nation/C_Resource.jpg,nolink,25x25,Resource);1&amp;ref(Nation/C_Command.jpg,nolink,25x25,Commander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Leadership);40+|18|
|~|&gt;|&gt;|&gt;|&gt;|&gt;|BGCOLOR(#F5F5F5):星や緑などの魔法技能を持つ。占師でもある|
</v>
      </c>
    </row>
    <row r="1132" spans="1:36" x14ac:dyDescent="0.15">
      <c r="A1132" t="str">
        <f t="shared" si="37"/>
        <v>-</v>
      </c>
      <c r="B1132" t="s">
        <v>2954</v>
      </c>
      <c r="C1132" t="s">
        <v>11857</v>
      </c>
      <c r="D1132" t="s">
        <v>11825</v>
      </c>
      <c r="E1132" t="s">
        <v>11880</v>
      </c>
      <c r="F1132">
        <v>125</v>
      </c>
      <c r="G1132">
        <v>2</v>
      </c>
      <c r="H1132">
        <v>2</v>
      </c>
      <c r="I1132" t="s">
        <v>11878</v>
      </c>
      <c r="J1132" t="s">
        <v>11729</v>
      </c>
      <c r="L1132" t="s">
        <v>11850</v>
      </c>
      <c r="N1132" t="s">
        <v>11881</v>
      </c>
      <c r="O1132" s="24">
        <v>1</v>
      </c>
      <c r="P1132" s="20">
        <v>10</v>
      </c>
      <c r="Q1132" s="20">
        <v>15</v>
      </c>
      <c r="R1132" s="29">
        <v>0</v>
      </c>
      <c r="Z1132" s="33" t="s">
        <v>11719</v>
      </c>
      <c r="AJ1132" s="26" t="str">
        <f t="shared" si="38"/>
        <v xml:space="preserve">|BGCOLOR(#F5F5F5):Enkidu Shaman|魔術師|&amp;ref(Nation/C_Gold.jpg,nolink,25x25,Gold);125&amp;ref(Nation/C_Resource.jpg,nolink,25x25,Resource);2&amp;ref(Nation/C_Command.jpg,nolink,25x25,Commander Point);2|&amp;ref(Nation/R_Foreign.jpg,nolink,25x25,Non-Fort Land);|&amp;ref(Spell/P_Research.jpg,nolink,25x25,Lab Needed);|&amp;ref(Nation/Squad.jpg,nolink,25x25,Squad);1&amp;ref(Nation/LivingLead.jpg,nolink,25x25,Leadership);10&amp;ref(Nation/MagicLead.jpg,nolink,25x25,Magic Leadership);15|18|
|~|&gt;|&gt;|&gt;|&gt;|&gt;|BGCOLOR(#F5F5F5):緑と地の魔法技能を持つ。研究は苦手|
</v>
      </c>
    </row>
    <row r="1133" spans="1:36" x14ac:dyDescent="0.15">
      <c r="A1133" t="str">
        <f t="shared" si="37"/>
        <v>-</v>
      </c>
      <c r="B1133" t="s">
        <v>2954</v>
      </c>
      <c r="C1133" t="s">
        <v>11857</v>
      </c>
      <c r="D1133" t="s">
        <v>11825</v>
      </c>
      <c r="E1133" t="s">
        <v>11853</v>
      </c>
      <c r="F1133">
        <v>45</v>
      </c>
      <c r="G1133">
        <v>10</v>
      </c>
      <c r="H1133">
        <v>1</v>
      </c>
      <c r="I1133" t="s">
        <v>6335</v>
      </c>
      <c r="L1133" t="s">
        <v>3119</v>
      </c>
      <c r="N1133" t="s">
        <v>7872</v>
      </c>
      <c r="O1133" s="24">
        <v>2</v>
      </c>
      <c r="P1133" s="21">
        <v>40</v>
      </c>
      <c r="Q1133" s="21">
        <v>0</v>
      </c>
      <c r="R1133" s="29">
        <v>0</v>
      </c>
      <c r="Z1133" s="33">
        <v>20</v>
      </c>
      <c r="AD1133" s="21" t="s">
        <v>11854</v>
      </c>
      <c r="AJ1133" s="26" t="str">
        <f t="shared" si="38"/>
        <v xml:space="preserve">|BGCOLOR(#F5F5F5):Kulullu Commander|指揮官|&amp;ref(Nation/C_Gold.jpg,nolink,25x25,Gold);45&amp;ref(Nation/C_Resource.jpg,nolink,25x25,Resource);10&amp;ref(Nation/C_Command.jpg,nolink,25x25,Commander Point);1|&amp;ref(Nation/R_UW-Fort.jpg,nolink,25x25,Underwater Fortress);||&amp;ref(Nation/Squad.jpg,nolink,25x25,Squad);2&amp;ref(Nation/LivingLead.jpg,nolink,25x25,Leadership);40|20&amp;ref(Nation/Aquatic.jpg,nolink,25x25,Aquatic);|
|~|&gt;|&gt;|&gt;|&gt;|&gt;|BGCOLOR(#F5F5F5):水棲指揮官。自力では海から出られないが行軍は早い|
</v>
      </c>
    </row>
    <row r="1134" spans="1:36" x14ac:dyDescent="0.15">
      <c r="A1134" t="str">
        <f t="shared" si="37"/>
        <v>-</v>
      </c>
      <c r="B1134" t="s">
        <v>2954</v>
      </c>
      <c r="C1134" t="s">
        <v>11857</v>
      </c>
      <c r="D1134" t="s">
        <v>11825</v>
      </c>
      <c r="E1134" t="s">
        <v>11855</v>
      </c>
      <c r="F1134">
        <v>145</v>
      </c>
      <c r="G1134">
        <v>10</v>
      </c>
      <c r="H1134">
        <v>2</v>
      </c>
      <c r="I1134" t="s">
        <v>6335</v>
      </c>
      <c r="J1134" t="s">
        <v>9899</v>
      </c>
      <c r="K1134" t="s">
        <v>9899</v>
      </c>
      <c r="L1134" t="s">
        <v>3135</v>
      </c>
      <c r="M1134" t="s">
        <v>9899</v>
      </c>
      <c r="N1134" t="s">
        <v>7871</v>
      </c>
      <c r="O1134" s="24">
        <v>3</v>
      </c>
      <c r="P1134" s="21">
        <v>80</v>
      </c>
      <c r="Q1134" s="21">
        <v>5</v>
      </c>
      <c r="R1134" s="29">
        <v>0</v>
      </c>
      <c r="Z1134" s="33">
        <v>20</v>
      </c>
      <c r="AD1134" s="21" t="s">
        <v>11854</v>
      </c>
      <c r="AJ1134" s="26" t="str">
        <f t="shared" si="38"/>
        <v xml:space="preserve">|BGCOLOR(#F5F5F5):Kulullu King|聖職者&amp;ref(Nation/Sacred.jpg,nolink,25x25,Sacred);|&amp;ref(Nation/C_Gold.jpg,nolink,25x25,Gold);145&amp;ref(Nation/C_Resource.jpg,nolink,25x25,Resource);10&amp;ref(Nation/C_Command.jpg,nolink,25x25,Commander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Leadership);5|20&amp;ref(Nation/Aquatic.jpg,nolink,25x25,Aquatic);|
|~|&gt;|&gt;|&gt;|&gt;|&gt;|BGCOLOR(#F5F5F5):レベル2の聖職者。水の魔法を持ち水棲上位指揮官も兼任|
</v>
      </c>
    </row>
    <row r="1135" spans="1:36" x14ac:dyDescent="0.15">
      <c r="A1135" t="str">
        <f t="shared" si="37"/>
        <v>-</v>
      </c>
      <c r="B1135" t="s">
        <v>2954</v>
      </c>
      <c r="C1135" t="s">
        <v>11857</v>
      </c>
      <c r="D1135" t="s">
        <v>11825</v>
      </c>
      <c r="E1135" t="s">
        <v>11820</v>
      </c>
      <c r="F1135">
        <v>195</v>
      </c>
      <c r="G1135">
        <v>1</v>
      </c>
      <c r="H1135">
        <v>2</v>
      </c>
      <c r="I1135" t="s">
        <v>6335</v>
      </c>
      <c r="J1135" t="s">
        <v>9899</v>
      </c>
      <c r="K1135" t="s">
        <v>9899</v>
      </c>
      <c r="L1135" t="s">
        <v>3135</v>
      </c>
      <c r="M1135" t="s">
        <v>9899</v>
      </c>
      <c r="N1135" t="s">
        <v>7873</v>
      </c>
      <c r="O1135" s="24">
        <v>2</v>
      </c>
      <c r="P1135" s="21">
        <v>40</v>
      </c>
      <c r="Q1135" s="21" t="s">
        <v>10972</v>
      </c>
      <c r="R1135" s="29">
        <v>0</v>
      </c>
      <c r="Z1135" s="33">
        <v>22</v>
      </c>
      <c r="AD1135" s="21" t="s">
        <v>11854</v>
      </c>
      <c r="AJ1135" s="26" t="str">
        <f t="shared" si="38"/>
        <v xml:space="preserve">|BGCOLOR(#F5F5F5):Kuliltu Queen|聖職者&amp;ref(Nation/Sacred.jpg,nolink,25x25,Sacred);|&amp;ref(Nation/C_Gold.jpg,nolink,25x25,Gold);195&amp;ref(Nation/C_Resource.jpg,nolink,25x25,Resource);1&amp;ref(Nation/C_Command.jpg,nolink,25x25,Commander Point);2|&amp;ref(Nation/R_UW-Fort.jpg,nolink,25x25,Underwater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Leadership);15+|22&amp;ref(Nation/Aquatic.jpg,nolink,25x25,Aquatic);|
|~|&gt;|&gt;|&gt;|&gt;|&gt;|BGCOLOR(#F5F5F5):レベル2の聖職者。水、緑などの魔法技能を持つ|
</v>
      </c>
    </row>
    <row r="1136" spans="1:36" x14ac:dyDescent="0.15">
      <c r="A1136" t="str">
        <f t="shared" si="37"/>
        <v>MA Uruk 指揮官 E</v>
      </c>
      <c r="B1136" t="s">
        <v>2954</v>
      </c>
      <c r="C1136" t="s">
        <v>11857</v>
      </c>
      <c r="D1136" t="s">
        <v>11825</v>
      </c>
      <c r="E1136" t="s">
        <v>11856</v>
      </c>
      <c r="F1136">
        <v>190</v>
      </c>
      <c r="G1136">
        <v>1</v>
      </c>
      <c r="H1136">
        <v>2</v>
      </c>
      <c r="I1136" t="s">
        <v>6335</v>
      </c>
      <c r="J1136" t="s">
        <v>9899</v>
      </c>
      <c r="L1136" t="s">
        <v>3138</v>
      </c>
      <c r="N1136" t="s">
        <v>7876</v>
      </c>
      <c r="O1136" s="24">
        <v>2</v>
      </c>
      <c r="P1136" s="21">
        <v>40</v>
      </c>
      <c r="Q1136" s="21" t="s">
        <v>10972</v>
      </c>
      <c r="R1136" s="29">
        <v>0</v>
      </c>
      <c r="Z1136" s="33">
        <v>22</v>
      </c>
      <c r="AD1136" s="21" t="s">
        <v>11854</v>
      </c>
      <c r="AJ1136" s="26" t="str">
        <f t="shared" si="38"/>
        <v xml:space="preserve">|BGCOLOR(#F5F5F5):Kulullu Sage|魔術師|&amp;ref(Nation/C_Gold.jpg,nolink,25x25,Gold);190&amp;ref(Nation/C_Resource.jpg,nolink,25x25,Resource);1&amp;ref(Nation/C_Command.jpg,nolink,25x25,Commander Point);2|&amp;ref(Nation/R_UW-Fort.jpg,nolink,25x25,Underwater Fortress);|&amp;ref(Spell/P_Research.jpg,nolink,25x25,Lab Needed);|&amp;ref(Nation/Squad.jpg,nolink,25x25,Squad);2&amp;ref(Nation/LivingLead.jpg,nolink,25x25,Leadership);40&amp;ref(Nation/MagicLead.jpg,nolink,25x25,Magic Leadership);15+|22&amp;ref(Nation/Aquatic.jpg,nolink,25x25,Aquatic);|
|~|&gt;|&gt;|&gt;|&gt;|&gt;|BGCOLOR(#F5F5F5):水などの魔法技能を持つ。研究が得意|
</v>
      </c>
    </row>
    <row r="1137" spans="1:36" x14ac:dyDescent="0.15">
      <c r="A1137" t="str">
        <f t="shared" si="37"/>
        <v>MA Uruk 兵士 S</v>
      </c>
      <c r="B1137" t="s">
        <v>2954</v>
      </c>
      <c r="C1137" t="s">
        <v>11857</v>
      </c>
      <c r="D1137" t="s">
        <v>11734</v>
      </c>
      <c r="E1137" t="s">
        <v>11858</v>
      </c>
      <c r="F1137">
        <v>16</v>
      </c>
      <c r="G1137">
        <v>14</v>
      </c>
      <c r="H1137">
        <v>9</v>
      </c>
      <c r="I1137" t="s">
        <v>11712</v>
      </c>
      <c r="L1137" t="s">
        <v>11707</v>
      </c>
      <c r="N1137" t="s">
        <v>11859</v>
      </c>
      <c r="P1137" s="20">
        <v>1</v>
      </c>
      <c r="Z1137" s="33" t="s">
        <v>11704</v>
      </c>
      <c r="AJ1137" s="26" t="str">
        <f t="shared" si="38"/>
        <v xml:space="preserve">|BGCOLOR(#F5F5F5):Enkidu Archer|射手|&amp;ref(Nation/C_Gold.jpg,nolink,25x25,Gold);16&amp;ref(Nation/C_Resource.jpg,nolink,25x25,Resource);14&amp;ref(Nation/C_Recruitment.jpg,nolink,25x25,Recruitment Point);9|&amp;ref(Nation/R_Fort.jpg,nolink,25x25,Land Fortress);||&amp;ref(Nation/LivingLead.jpg,nolink,25x25,Living);|14|
|~|&gt;|&gt;|&gt;|&gt;|&gt;|BGCOLOR(#F5F5F5):長弓を使う弓兵。やや高価だが射程と威力は十分|
</v>
      </c>
    </row>
    <row r="1138" spans="1:36" x14ac:dyDescent="0.15">
      <c r="A1138" t="str">
        <f t="shared" si="37"/>
        <v>-</v>
      </c>
      <c r="B1138" t="s">
        <v>2954</v>
      </c>
      <c r="C1138" t="s">
        <v>11857</v>
      </c>
      <c r="D1138" t="s">
        <v>11734</v>
      </c>
      <c r="E1138" t="s">
        <v>11860</v>
      </c>
      <c r="F1138">
        <v>16</v>
      </c>
      <c r="G1138">
        <v>14</v>
      </c>
      <c r="H1138">
        <v>9</v>
      </c>
      <c r="I1138" t="s">
        <v>11712</v>
      </c>
      <c r="L1138" t="s">
        <v>11702</v>
      </c>
      <c r="N1138" t="s">
        <v>11861</v>
      </c>
      <c r="P1138" s="20">
        <v>1</v>
      </c>
      <c r="Z1138" s="33" t="s">
        <v>11704</v>
      </c>
      <c r="AJ1138" s="26" t="str">
        <f t="shared" si="38"/>
        <v xml:space="preserve">|BGCOLOR(#F5F5F5):Enkidu Spearman|歩兵|&amp;ref(Nation/C_Gold.jpg,nolink,25x25,Gold);16&amp;ref(Nation/C_Resource.jpg,nolink,25x25,Resource);14&amp;ref(Nation/C_Recruitment.jpg,nolink,25x25,Recruitment Point);9|&amp;ref(Nation/R_Fort.jpg,nolink,25x25,Land Fortress);||&amp;ref(Nation/LivingLead.jpg,nolink,25x25,Living);|14|
|~|&gt;|&gt;|&gt;|&gt;|&gt;|BGCOLOR(#F5F5F5):槍と盾を持つ歩兵。兜を持たず事故が起きやすい|
</v>
      </c>
    </row>
    <row r="1139" spans="1:36" x14ac:dyDescent="0.15">
      <c r="A1139" t="str">
        <f t="shared" si="37"/>
        <v>-</v>
      </c>
      <c r="B1139" t="s">
        <v>2954</v>
      </c>
      <c r="C1139" t="s">
        <v>11857</v>
      </c>
      <c r="D1139" t="s">
        <v>11734</v>
      </c>
      <c r="E1139" t="s">
        <v>11862</v>
      </c>
      <c r="F1139">
        <v>16</v>
      </c>
      <c r="G1139">
        <v>22</v>
      </c>
      <c r="H1139">
        <v>9</v>
      </c>
      <c r="I1139" t="s">
        <v>11712</v>
      </c>
      <c r="L1139" t="s">
        <v>11707</v>
      </c>
      <c r="N1139" t="s">
        <v>11863</v>
      </c>
      <c r="P1139" s="20">
        <v>1</v>
      </c>
      <c r="Z1139" s="33" t="s">
        <v>11710</v>
      </c>
      <c r="AJ1139" s="26" t="str">
        <f t="shared" si="38"/>
        <v xml:space="preserve">|BGCOLOR(#F5F5F5):Enkidu Heavy Archer|射手|&amp;ref(Nation/C_Gold.jpg,nolink,25x25,Gold);16&amp;ref(Nation/C_Resource.jpg,nolink,25x25,Resource);22&amp;ref(Nation/C_Recruitment.jpg,nolink,25x25,Recruitment Point);9|&amp;ref(Nation/R_Fort.jpg,nolink,25x25,Land Fortress);||&amp;ref(Nation/LivingLead.jpg,nolink,25x25,Living);|12|
|~|&gt;|&gt;|&gt;|&gt;|&gt;|BGCOLOR(#F5F5F5):重装備の長弓兵。反撃に晒され得る場合にのみ有用|
</v>
      </c>
    </row>
    <row r="1140" spans="1:36" x14ac:dyDescent="0.15">
      <c r="A1140" t="str">
        <f t="shared" si="37"/>
        <v>-</v>
      </c>
      <c r="B1140" t="s">
        <v>2954</v>
      </c>
      <c r="C1140" t="s">
        <v>11857</v>
      </c>
      <c r="D1140" t="s">
        <v>11734</v>
      </c>
      <c r="E1140" t="s">
        <v>11864</v>
      </c>
      <c r="F1140">
        <v>16</v>
      </c>
      <c r="G1140">
        <v>22</v>
      </c>
      <c r="H1140">
        <v>9</v>
      </c>
      <c r="I1140" t="s">
        <v>11712</v>
      </c>
      <c r="L1140" t="s">
        <v>11702</v>
      </c>
      <c r="N1140" t="s">
        <v>11865</v>
      </c>
      <c r="P1140" s="20">
        <v>1</v>
      </c>
      <c r="Z1140" s="33" t="s">
        <v>11710</v>
      </c>
      <c r="AJ1140" s="26" t="str">
        <f t="shared" si="38"/>
        <v xml:space="preserve">|BGCOLOR(#F5F5F5):Enkidu Soldier|歩兵|&amp;ref(Nation/C_Gold.jpg,nolink,25x25,Gold);16&amp;ref(Nation/C_Resource.jpg,nolink,25x25,Resource);22&amp;ref(Nation/C_Recruitment.jpg,nolink,25x25,Recruitment Point);9|&amp;ref(Nation/R_Fort.jpg,nolink,25x25,Land Fortress);||&amp;ref(Nation/LivingLead.jpg,nolink,25x25,Living);|12|
|~|&gt;|&gt;|&gt;|&gt;|&gt;|BGCOLOR(#F5F5F5):槍と盾を持つ歩兵。より真っ当な装備で安定感がある|
</v>
      </c>
    </row>
    <row r="1141" spans="1:36" x14ac:dyDescent="0.15">
      <c r="A1141" t="str">
        <f t="shared" si="37"/>
        <v>-</v>
      </c>
      <c r="B1141" t="s">
        <v>2954</v>
      </c>
      <c r="C1141" t="s">
        <v>11857</v>
      </c>
      <c r="D1141" t="s">
        <v>11734</v>
      </c>
      <c r="E1141" t="s">
        <v>11866</v>
      </c>
      <c r="F1141">
        <v>22</v>
      </c>
      <c r="G1141">
        <v>22</v>
      </c>
      <c r="H1141">
        <v>17</v>
      </c>
      <c r="I1141" t="s">
        <v>11712</v>
      </c>
      <c r="L1141" t="s">
        <v>11702</v>
      </c>
      <c r="N1141" t="s">
        <v>11867</v>
      </c>
      <c r="P1141" s="20">
        <v>1</v>
      </c>
      <c r="Z1141" s="33" t="s">
        <v>11710</v>
      </c>
      <c r="AJ1141" s="26" t="str">
        <f t="shared" si="38"/>
        <v xml:space="preserve">|BGCOLOR(#F5F5F5):Enkidu Iron Warrior|歩兵|&amp;ref(Nation/C_Gold.jpg,nolink,25x25,Gold);22&amp;ref(Nation/C_Resource.jpg,nolink,25x25,Resource);22&amp;ref(Nation/C_Recruitment.jpg,nolink,25x25,Recruitment Point);17|&amp;ref(Nation/R_Fort.jpg,nolink,25x25,Land Fortress);||&amp;ref(Nation/LivingLead.jpg,nolink,25x25,Living);|12|
|~|&gt;|&gt;|&gt;|&gt;|&gt;|BGCOLOR(#F5F5F5):斧と盾を持つ狂戦士。武器の性質もあって攻撃的な性能|
</v>
      </c>
    </row>
    <row r="1142" spans="1:36" x14ac:dyDescent="0.15">
      <c r="A1142" t="str">
        <f t="shared" si="37"/>
        <v>-</v>
      </c>
      <c r="B1142" t="s">
        <v>2954</v>
      </c>
      <c r="C1142" t="s">
        <v>11857</v>
      </c>
      <c r="D1142" t="s">
        <v>11734</v>
      </c>
      <c r="E1142" t="s">
        <v>11868</v>
      </c>
      <c r="F1142">
        <v>20</v>
      </c>
      <c r="G1142">
        <v>23</v>
      </c>
      <c r="H1142">
        <v>15</v>
      </c>
      <c r="I1142" t="s">
        <v>11712</v>
      </c>
      <c r="L1142" t="s">
        <v>11702</v>
      </c>
      <c r="N1142" t="s">
        <v>11869</v>
      </c>
      <c r="P1142" s="20">
        <v>1</v>
      </c>
      <c r="Z1142" s="33" t="s">
        <v>11710</v>
      </c>
      <c r="AJ1142" s="26" t="str">
        <f t="shared" si="38"/>
        <v xml:space="preserve">|BGCOLOR(#F5F5F5):Enkidu Royal Guard|歩兵|&amp;ref(Nation/C_Gold.jpg,nolink,25x25,Gold);20&amp;ref(Nation/C_Resource.jpg,nolink,25x25,Resource);23&amp;ref(Nation/C_Recruitment.jpg,nolink,25x25,Recruitment Point);15|&amp;ref(Nation/R_Fort.jpg,nolink,25x25,Land Fortress);||&amp;ref(Nation/LivingLead.jpg,nolink,25x25,Living);|12|
|~|&gt;|&gt;|&gt;|&gt;|&gt;|BGCOLOR(#F5F5F5):小剣と盾を持つ歩兵。戦闘技能に優れ護衛も得意とする|
</v>
      </c>
    </row>
    <row r="1143" spans="1:36" x14ac:dyDescent="0.15">
      <c r="A1143" t="str">
        <f t="shared" si="37"/>
        <v>-</v>
      </c>
      <c r="B1143" t="s">
        <v>2954</v>
      </c>
      <c r="C1143" t="s">
        <v>11857</v>
      </c>
      <c r="D1143" t="s">
        <v>11734</v>
      </c>
      <c r="E1143" t="s">
        <v>11870</v>
      </c>
      <c r="F1143">
        <v>27</v>
      </c>
      <c r="G1143">
        <v>35</v>
      </c>
      <c r="H1143">
        <v>16</v>
      </c>
      <c r="I1143" t="s">
        <v>11728</v>
      </c>
      <c r="K1143" t="s">
        <v>11729</v>
      </c>
      <c r="L1143" t="s">
        <v>11702</v>
      </c>
      <c r="M1143" t="s">
        <v>11730</v>
      </c>
      <c r="N1143" t="s">
        <v>11871</v>
      </c>
      <c r="P1143" s="20">
        <v>1</v>
      </c>
      <c r="Z1143" s="33" t="s">
        <v>11710</v>
      </c>
      <c r="AJ1143" s="26" t="str">
        <f t="shared" si="38"/>
        <v xml:space="preserve">|BGCOLOR(#F5F5F5):Maiden of the Moon|歩兵&amp;ref(Nation/Sacred.jpg,nolink,25x25,Sacred);|&amp;ref(Nation/C_Gold.jpg,nolink,25x25,Gold);27&amp;ref(Nation/C_Resource.jpg,nolink,25x25,Resource);35&amp;ref(Nation/C_Recruitment.jpg,nolink,25x25,Recruitment Point);16|&amp;ref(Nation/R_Capital.jpg,nolink,25x25,National Capital);|&amp;ref(Spell/P_Holy.jpg,nolink,25x25,Temple Needed);|&amp;ref(Nation/LivingLead.jpg,nolink,25x25,Living);|12|
|~|&gt;|&gt;|&gt;|&gt;|&gt;|BGCOLOR(#F5F5F5):槍と盾を持つ重歩兵。密集した隊列を組める|
</v>
      </c>
    </row>
    <row r="1144" spans="1:36" x14ac:dyDescent="0.15">
      <c r="A1144" t="str">
        <f t="shared" si="37"/>
        <v>-</v>
      </c>
      <c r="B1144" t="s">
        <v>2954</v>
      </c>
      <c r="C1144" t="s">
        <v>11857</v>
      </c>
      <c r="D1144" t="s">
        <v>11734</v>
      </c>
      <c r="E1144" t="s">
        <v>11872</v>
      </c>
      <c r="F1144">
        <v>200</v>
      </c>
      <c r="G1144">
        <v>42</v>
      </c>
      <c r="H1144">
        <v>60</v>
      </c>
      <c r="I1144" t="s">
        <v>11873</v>
      </c>
      <c r="L1144" t="s">
        <v>11874</v>
      </c>
      <c r="N1144" t="s">
        <v>11875</v>
      </c>
      <c r="P1144" s="20">
        <v>1</v>
      </c>
      <c r="Z1144" s="33" t="s">
        <v>11876</v>
      </c>
      <c r="AJ1144" s="26" t="str">
        <f t="shared" si="38"/>
        <v xml:space="preserve">|BGCOLOR(#F5F5F5):Mushussu Chariot|戦車|&amp;ref(Nation/C_Gold.jpg,nolink,25x25,Gold);200&amp;ref(Nation/C_Resource.jpg,nolink,25x25,Resource);42&amp;ref(Nation/C_Recruitment.jpg,nolink,25x25,Recruitment Point);60|1/&amp;ref(Nation/R_Capital.jpg,nolink,25x25,National Capital);||&amp;ref(Nation/LivingLead.jpg,nolink,25x25,Living);|20|
|~|&gt;|&gt;|&gt;|&gt;|&gt;|BGCOLOR(#F5F5F5):象にも匹敵する巨大戦車。乗り手だけなら倒されても補充される|
</v>
      </c>
    </row>
    <row r="1145" spans="1:36" x14ac:dyDescent="0.15">
      <c r="A1145" t="str">
        <f t="shared" si="37"/>
        <v>-</v>
      </c>
      <c r="B1145" t="s">
        <v>2954</v>
      </c>
      <c r="C1145" t="s">
        <v>11857</v>
      </c>
      <c r="D1145" t="s">
        <v>11734</v>
      </c>
      <c r="E1145" t="s">
        <v>11877</v>
      </c>
      <c r="F1145">
        <v>16</v>
      </c>
      <c r="G1145">
        <v>14</v>
      </c>
      <c r="H1145">
        <v>9</v>
      </c>
      <c r="I1145" t="s">
        <v>11878</v>
      </c>
      <c r="L1145" t="s">
        <v>11702</v>
      </c>
      <c r="N1145" t="s">
        <v>11879</v>
      </c>
      <c r="P1145" s="20">
        <v>1</v>
      </c>
      <c r="Z1145" s="33" t="s">
        <v>11704</v>
      </c>
      <c r="AJ1145" s="26" t="str">
        <f t="shared" si="38"/>
        <v xml:space="preserve">|BGCOLOR(#F5F5F5):Enkidu Warrior|歩兵|&amp;ref(Nation/C_Gold.jpg,nolink,25x25,Gold);16&amp;ref(Nation/C_Resource.jpg,nolink,25x25,Resource);14&amp;ref(Nation/C_Recruitment.jpg,nolink,25x25,Recruitment Point);9|&amp;ref(Nation/R_Foreign.jpg,nolink,25x25,Non-Fort Land);||&amp;ref(Nation/LivingLead.jpg,nolink,25x25,Living);|14|
|~|&gt;|&gt;|&gt;|&gt;|&gt;|BGCOLOR(#F5F5F5):斧と盾を持つ歩兵。守りは甘いが攻撃の面では優秀|
</v>
      </c>
    </row>
    <row r="1146" spans="1:36" x14ac:dyDescent="0.15">
      <c r="A1146" t="str">
        <f t="shared" si="37"/>
        <v>-</v>
      </c>
      <c r="B1146" t="s">
        <v>2954</v>
      </c>
      <c r="C1146" t="s">
        <v>11857</v>
      </c>
      <c r="D1146" t="s">
        <v>11734</v>
      </c>
      <c r="E1146" t="s">
        <v>11882</v>
      </c>
      <c r="F1146">
        <v>18</v>
      </c>
      <c r="G1146">
        <v>2</v>
      </c>
      <c r="H1146">
        <v>9</v>
      </c>
      <c r="I1146" t="s">
        <v>6335</v>
      </c>
      <c r="L1146" t="s">
        <v>3158</v>
      </c>
      <c r="N1146" t="s">
        <v>7879</v>
      </c>
      <c r="P1146" s="21">
        <v>1</v>
      </c>
      <c r="Z1146" s="33">
        <v>20</v>
      </c>
      <c r="AD1146" s="21" t="s">
        <v>11854</v>
      </c>
      <c r="AJ1146" s="26" t="str">
        <f t="shared" si="38"/>
        <v xml:space="preserve">|BGCOLOR(#F5F5F5):Kulullu|歩兵|&amp;ref(Nation/C_Gold.jpg,nolink,25x25,Gold);18&amp;ref(Nation/C_Resource.jpg,nolink,25x25,Resource);2&amp;ref(Nation/C_Recruitment.jpg,nolink,25x25,Recruitment Point);9|&amp;ref(Nation/R_UW-Fort.jpg,nolink,25x25,Underwater Fortress);||&amp;ref(Nation/LivingLead.jpg,nolink,25x25,Living);|20&amp;ref(Nation/Aquatic.jpg,nolink,25x25,Aquatic);|
|~|&gt;|&gt;|&gt;|&gt;|&gt;|BGCOLOR(#F5F5F5):槍を持つ軽歩兵。水棲のため陸には上がれない|
</v>
      </c>
    </row>
    <row r="1147" spans="1:36" x14ac:dyDescent="0.15">
      <c r="A1147" t="str">
        <f t="shared" si="37"/>
        <v>MA Uruk 兵士 E</v>
      </c>
      <c r="B1147" t="s">
        <v>2954</v>
      </c>
      <c r="C1147" t="s">
        <v>11857</v>
      </c>
      <c r="D1147" t="s">
        <v>11734</v>
      </c>
      <c r="E1147" t="s">
        <v>11883</v>
      </c>
      <c r="F1147">
        <v>18</v>
      </c>
      <c r="G1147">
        <v>10</v>
      </c>
      <c r="H1147">
        <v>9</v>
      </c>
      <c r="I1147" t="s">
        <v>6335</v>
      </c>
      <c r="L1147" t="s">
        <v>3158</v>
      </c>
      <c r="N1147" t="s">
        <v>7881</v>
      </c>
      <c r="P1147" s="21">
        <v>1</v>
      </c>
      <c r="Z1147" s="33">
        <v>18</v>
      </c>
      <c r="AD1147" s="21" t="s">
        <v>11854</v>
      </c>
      <c r="AJ1147" s="26" t="str">
        <f t="shared" si="38"/>
        <v xml:space="preserve">|BGCOLOR(#F5F5F5):Kulullu Soldier|歩兵|&amp;ref(Nation/C_Gold.jpg,nolink,25x25,Gold);18&amp;ref(Nation/C_Resource.jpg,nolink,25x25,Resource);10&amp;ref(Nation/C_Recruitment.jpg,nolink,25x25,Recruitment Point);9|&amp;ref(Nation/R_UW-Fort.jpg,nolink,25x25,Underwater Fortress);||&amp;ref(Nation/LivingLead.jpg,nolink,25x25,Living);|18&amp;ref(Nation/Aquatic.jpg,nolink,25x25,Aquatic);|
|~|&gt;|&gt;|&gt;|&gt;|&gt;|BGCOLOR(#F5F5F5):槍を持つ歩兵。海中の制圧や維持の助けにはなる|
</v>
      </c>
    </row>
    <row r="1148" spans="1:36" x14ac:dyDescent="0.15">
      <c r="A1148" t="str">
        <f t="shared" si="37"/>
        <v>MA Nazca 指揮官 S</v>
      </c>
      <c r="B1148" t="s">
        <v>2954</v>
      </c>
      <c r="C1148" t="s">
        <v>11699</v>
      </c>
      <c r="D1148" t="s">
        <v>11654</v>
      </c>
      <c r="E1148" t="s">
        <v>11647</v>
      </c>
      <c r="F1148">
        <v>25</v>
      </c>
      <c r="G1148">
        <v>6</v>
      </c>
      <c r="H1148">
        <v>1</v>
      </c>
      <c r="I1148" t="s">
        <v>11648</v>
      </c>
      <c r="L1148" t="s">
        <v>11649</v>
      </c>
      <c r="N1148" t="s">
        <v>11650</v>
      </c>
      <c r="O1148" s="24">
        <v>0</v>
      </c>
      <c r="P1148" s="20">
        <v>0</v>
      </c>
      <c r="Q1148" s="21">
        <v>0</v>
      </c>
      <c r="R1148" s="29">
        <v>0</v>
      </c>
      <c r="Z1148" s="33" t="s">
        <v>11651</v>
      </c>
      <c r="AE1148" s="20" t="s">
        <v>11652</v>
      </c>
      <c r="AJ1148" s="26" t="str">
        <f t="shared" si="38"/>
        <v xml:space="preserve">|BGCOLOR(#F5F5F5):Runancha|斥候|&amp;ref(Nation/C_Gold.jpg,nolink,25x25,Gold);25&amp;ref(Nation/C_Resource.jpg,nolink,25x25,Resource);6&amp;ref(Nation/C_Command.jpg,nolink,25x25,Commander Point);1|&amp;ref(Nation/R_Fort.jpg,nolink,25x25,Land Fortress);|||20&amp;ref(Nation/Mountain-Survival.jpg,nolink,25x25,Mountain Survival);|
|~|&gt;|&gt;|&gt;|&gt;|&gt;|BGCOLOR(#F5F5F5):飛行する斥候。隠れるのも上手く非常に役立つ|
</v>
      </c>
    </row>
    <row r="1149" spans="1:36" x14ac:dyDescent="0.15">
      <c r="A1149" t="str">
        <f t="shared" si="37"/>
        <v>-</v>
      </c>
      <c r="B1149" t="s">
        <v>2954</v>
      </c>
      <c r="C1149" t="s">
        <v>11699</v>
      </c>
      <c r="D1149" t="s">
        <v>11654</v>
      </c>
      <c r="E1149" t="s">
        <v>11653</v>
      </c>
      <c r="F1149">
        <v>30</v>
      </c>
      <c r="G1149">
        <v>8</v>
      </c>
      <c r="H1149">
        <v>1</v>
      </c>
      <c r="I1149" t="s">
        <v>11694</v>
      </c>
      <c r="L1149" t="s">
        <v>11654</v>
      </c>
      <c r="N1149" t="s">
        <v>11655</v>
      </c>
      <c r="O1149" s="24">
        <v>2</v>
      </c>
      <c r="P1149" s="20">
        <v>60</v>
      </c>
      <c r="Q1149" s="21">
        <v>0</v>
      </c>
      <c r="R1149" s="29">
        <v>0</v>
      </c>
      <c r="Z1149" s="33" t="s">
        <v>11656</v>
      </c>
      <c r="AB1149" s="21" t="s">
        <v>11659</v>
      </c>
      <c r="AE1149" s="20" t="s">
        <v>11652</v>
      </c>
      <c r="AJ1149" s="26" t="str">
        <f t="shared" si="38"/>
        <v xml:space="preserve">|BGCOLOR(#F5F5F5):Kuraka|指揮官|&amp;ref(Nation/C_Gold.jpg,nolink,25x25,Gold);30&amp;ref(Nation/C_Resource.jpg,nolink,25x25,Resource);8&amp;ref(Nation/C_Command.jpg,nolink,25x25,Commander Point);1|&amp;ref(Nation/R_Fort.jpg,nolink,25x25,Land Fortress);&amp;ref(Nation/R_Mountain.jpg,nolink,25x25,Any Highland/Mountains);||&amp;ref(Nation/Squad.jpg,nolink,25x25,Squad);2&amp;ref(Nation/LivingLead.jpg,nolink,25x25,Leadership);60|14&amp;ref(Nation/Flying.jpg,nolink,25x25,Flying);&amp;ref(Nation/Mountain-Survival.jpg,nolink,25x25,Mountain Survival);|
|~|&gt;|&gt;|&gt;|&gt;|&gt;|BGCOLOR(#F5F5F5):人間の指揮官。当然飛べないが安価ではある|
</v>
      </c>
    </row>
    <row r="1150" spans="1:36" x14ac:dyDescent="0.15">
      <c r="A1150" t="str">
        <f t="shared" si="37"/>
        <v>-</v>
      </c>
      <c r="B1150" t="s">
        <v>2954</v>
      </c>
      <c r="C1150" t="s">
        <v>11699</v>
      </c>
      <c r="D1150" t="s">
        <v>11654</v>
      </c>
      <c r="E1150" t="s">
        <v>11657</v>
      </c>
      <c r="F1150">
        <v>40</v>
      </c>
      <c r="G1150">
        <v>7</v>
      </c>
      <c r="H1150">
        <v>1</v>
      </c>
      <c r="I1150" t="s">
        <v>11648</v>
      </c>
      <c r="L1150" t="s">
        <v>11654</v>
      </c>
      <c r="N1150" t="s">
        <v>11658</v>
      </c>
      <c r="O1150" s="24">
        <v>2</v>
      </c>
      <c r="P1150" s="20">
        <v>60</v>
      </c>
      <c r="Q1150" s="21">
        <v>0</v>
      </c>
      <c r="R1150" s="29">
        <v>0</v>
      </c>
      <c r="Z1150" s="33" t="s">
        <v>11651</v>
      </c>
      <c r="AB1150" s="21" t="s">
        <v>11659</v>
      </c>
      <c r="AE1150" s="20" t="s">
        <v>11652</v>
      </c>
      <c r="AJ1150" s="26" t="str">
        <f t="shared" si="38"/>
        <v xml:space="preserve">|BGCOLOR(#F5F5F5):Apu|指揮官|&amp;ref(Nation/C_Gold.jpg,nolink,25x25,Gold);40&amp;ref(Nation/C_Resource.jpg,nolink,25x25,Resource);7&amp;ref(Nation/C_Command.jpg,nolink,25x25,Commander Point);1|&amp;ref(Nation/R_Fort.jpg,nolink,25x25,Land Fortress);||&amp;ref(Nation/Squad.jpg,nolink,25x25,Squad);2&amp;ref(Nation/LivingLead.jpg,nolink,25x25,Leadership);60|20&amp;ref(Nation/Flying.jpg,nolink,25x25,Flying);&amp;ref(Nation/Mountain-Survival.jpg,nolink,25x25,Mountain Survival);|
|~|&gt;|&gt;|&gt;|&gt;|&gt;|BGCOLOR(#F5F5F5):標準的な指揮官。殺されるとMallquiに変換される|
</v>
      </c>
    </row>
    <row r="1151" spans="1:36" x14ac:dyDescent="0.15">
      <c r="A1151" t="str">
        <f t="shared" ref="A1151:A1214" si="39">IF(D1151&lt;&gt;D1150,B1151&amp;" "&amp;C1151&amp;" "&amp;D1151&amp;" S",IF(D1151&lt;&gt;D1152,B1151&amp;" "&amp;C1151&amp;" "&amp;D1151&amp;" E","-"))</f>
        <v>-</v>
      </c>
      <c r="B1151" t="s">
        <v>2954</v>
      </c>
      <c r="C1151" t="s">
        <v>11699</v>
      </c>
      <c r="D1151" t="s">
        <v>11654</v>
      </c>
      <c r="E1151" t="s">
        <v>11660</v>
      </c>
      <c r="F1151">
        <v>70</v>
      </c>
      <c r="G1151">
        <v>8</v>
      </c>
      <c r="H1151">
        <v>1</v>
      </c>
      <c r="I1151" t="s">
        <v>11648</v>
      </c>
      <c r="L1151" t="s">
        <v>11654</v>
      </c>
      <c r="N1151" t="s">
        <v>11661</v>
      </c>
      <c r="O1151" s="24">
        <v>3</v>
      </c>
      <c r="P1151" s="20">
        <v>80</v>
      </c>
      <c r="Q1151" s="20">
        <v>0</v>
      </c>
      <c r="R1151" s="29">
        <v>0</v>
      </c>
      <c r="Z1151" s="33" t="s">
        <v>11651</v>
      </c>
      <c r="AB1151" s="21" t="s">
        <v>11659</v>
      </c>
      <c r="AE1151" s="20" t="s">
        <v>11652</v>
      </c>
      <c r="AJ1151" s="26" t="str">
        <f t="shared" si="38"/>
        <v xml:space="preserve">|BGCOLOR(#F5F5F5):Apusqispay|指揮官|&amp;ref(Nation/C_Gold.jpg,nolink,25x25,Gold);70&amp;ref(Nation/C_Resource.jpg,nolink,25x25,Resource);8&amp;ref(Nation/C_Command.jpg,nolink,25x25,Commander Point);1|&amp;ref(Nation/R_Fort.jpg,nolink,25x25,Land Fortress);||&amp;ref(Nation/Squad.jpg,nolink,25x25,Squad);3&amp;ref(Nation/LivingLead.jpg,nolink,25x25,Leadership);80|20&amp;ref(Nation/Flying.jpg,nolink,25x25,Flying);&amp;ref(Nation/Mountain-Survival.jpg,nolink,25x25,Mountain Survival);|
|~|&gt;|&gt;|&gt;|&gt;|&gt;|BGCOLOR(#F5F5F5):上位指揮官。こちらも殺されるとMallquiに|
</v>
      </c>
    </row>
    <row r="1152" spans="1:36" x14ac:dyDescent="0.15">
      <c r="A1152" t="str">
        <f t="shared" si="39"/>
        <v>-</v>
      </c>
      <c r="B1152" t="s">
        <v>2954</v>
      </c>
      <c r="C1152" t="s">
        <v>11699</v>
      </c>
      <c r="D1152" t="s">
        <v>11654</v>
      </c>
      <c r="E1152" t="s">
        <v>11662</v>
      </c>
      <c r="F1152">
        <v>100</v>
      </c>
      <c r="G1152">
        <v>1</v>
      </c>
      <c r="H1152">
        <v>2</v>
      </c>
      <c r="I1152" t="s">
        <v>11648</v>
      </c>
      <c r="J1152" t="s">
        <v>11663</v>
      </c>
      <c r="K1152" t="s">
        <v>11663</v>
      </c>
      <c r="L1152" t="s">
        <v>11665</v>
      </c>
      <c r="M1152" t="s">
        <v>11664</v>
      </c>
      <c r="N1152" t="s">
        <v>11666</v>
      </c>
      <c r="O1152" s="24">
        <v>1</v>
      </c>
      <c r="P1152" s="20">
        <v>15</v>
      </c>
      <c r="Q1152" s="20">
        <v>10</v>
      </c>
      <c r="R1152" s="29">
        <v>0</v>
      </c>
      <c r="Z1152" s="33" t="s">
        <v>11667</v>
      </c>
      <c r="AB1152" s="20" t="s">
        <v>11659</v>
      </c>
      <c r="AE1152" s="20"/>
      <c r="AJ1152" s="26" t="str">
        <f t="shared" si="38"/>
        <v xml:space="preserve">|BGCOLOR(#F5F5F5):Aclla|聖職者&amp;ref(Nation/Sacred.jpg,nolink,25x25,Sacred);|&amp;ref(Nation/C_Gold.jpg,nolink,25x25,Gold);100&amp;ref(Nation/C_Resource.jpg,nolink,25x25,Resource);1&amp;ref(Nation/C_Command.jpg,nolink,25x25,Commander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Needed);|&amp;ref(Nation/Squad.jpg,nolink,25x25,Squad);1&amp;ref(Nation/LivingLead.jpg,nolink,25x25,Leadership);15&amp;ref(Nation/MagicLead.jpg,nolink,25x25,Magic Leadership);10|22&amp;ref(Nation/Flying.jpg,nolink,25x25,Flying);|
|~|&gt;|&gt;|&gt;|&gt;|&gt;|BGCOLOR(#F5F5F5):レベル1の聖職者。火と風の魔法も持つ|
</v>
      </c>
    </row>
    <row r="1153" spans="1:36" x14ac:dyDescent="0.15">
      <c r="A1153" t="str">
        <f t="shared" si="39"/>
        <v>-</v>
      </c>
      <c r="B1153" t="s">
        <v>2954</v>
      </c>
      <c r="C1153" t="s">
        <v>11699</v>
      </c>
      <c r="D1153" t="s">
        <v>11654</v>
      </c>
      <c r="E1153" t="s">
        <v>11668</v>
      </c>
      <c r="F1153">
        <v>235</v>
      </c>
      <c r="G1153">
        <v>1</v>
      </c>
      <c r="H1153">
        <v>2</v>
      </c>
      <c r="I1153" t="s">
        <v>11648</v>
      </c>
      <c r="J1153" t="s">
        <v>11663</v>
      </c>
      <c r="K1153" t="s">
        <v>11663</v>
      </c>
      <c r="L1153" t="s">
        <v>11665</v>
      </c>
      <c r="M1153" t="s">
        <v>11664</v>
      </c>
      <c r="N1153" t="s">
        <v>11669</v>
      </c>
      <c r="O1153" s="24">
        <v>1</v>
      </c>
      <c r="P1153" s="20">
        <v>10</v>
      </c>
      <c r="Q1153" s="20" t="s">
        <v>11670</v>
      </c>
      <c r="R1153" s="29">
        <v>60</v>
      </c>
      <c r="Z1153" s="33" t="s">
        <v>11651</v>
      </c>
      <c r="AB1153" s="20" t="s">
        <v>11659</v>
      </c>
      <c r="AE1153" s="20"/>
      <c r="AJ1153" s="26" t="str">
        <f t="shared" si="38"/>
        <v xml:space="preserve">|BGCOLOR(#F5F5F5):Hurin Priest|聖職者&amp;ref(Nation/Sacred.jpg,nolink,25x25,Sacred);|&amp;ref(Nation/C_Gold.jpg,nolink,25x25,Gold);235&amp;ref(Nation/C_Resource.jpg,nolink,25x25,Resource);1&amp;ref(Nation/C_Command.jpg,nolink,25x25,Commander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Leadership);60|20&amp;ref(Nation/Flying.jpg,nolink,25x25,Flying);|
|~|&gt;|&gt;|&gt;|&gt;|&gt;|BGCOLOR(#F5F5F5):レベル2の聖職者。死と地などの魔法も持つ|
</v>
      </c>
    </row>
    <row r="1154" spans="1:36" x14ac:dyDescent="0.15">
      <c r="A1154" t="str">
        <f t="shared" si="39"/>
        <v>-</v>
      </c>
      <c r="B1154" t="s">
        <v>2954</v>
      </c>
      <c r="C1154" t="s">
        <v>11699</v>
      </c>
      <c r="D1154" t="s">
        <v>11654</v>
      </c>
      <c r="E1154" t="s">
        <v>11671</v>
      </c>
      <c r="F1154">
        <v>140</v>
      </c>
      <c r="G1154">
        <v>1</v>
      </c>
      <c r="H1154">
        <v>1</v>
      </c>
      <c r="I1154" t="s">
        <v>11648</v>
      </c>
      <c r="K1154" t="s">
        <v>11663</v>
      </c>
      <c r="L1154" t="s">
        <v>11654</v>
      </c>
      <c r="M1154" t="s">
        <v>11664</v>
      </c>
      <c r="N1154" t="s">
        <v>11672</v>
      </c>
      <c r="O1154" s="24">
        <v>1</v>
      </c>
      <c r="P1154" s="20">
        <v>10</v>
      </c>
      <c r="Q1154" s="20">
        <v>0</v>
      </c>
      <c r="R1154" s="29">
        <v>80</v>
      </c>
      <c r="S1154" s="24">
        <v>1</v>
      </c>
      <c r="Z1154" s="33" t="s">
        <v>11673</v>
      </c>
      <c r="AJ1154" s="26" t="str">
        <f t="shared" si="38"/>
        <v xml:space="preserve">|BGCOLOR(#F5F5F5):Mallqui|指揮官&amp;ref(Nation/Sacred.jpg,nolink,25x25,Sacred);|&amp;ref(Nation/C_Gold.jpg,nolink,25x25,Gold);140&amp;ref(Nation/C_Resource.jpg,nolink,25x25,Resource);1&amp;ref(Nation/C_Command.jpg,nolink,25x25,Commander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Needed);|&amp;ref(Nation/Squad.jpg,nolink,25x25,Squad);1&amp;ref(Nation/LivingLead.jpg,nolink,25x25,Leadership);10&amp;ref(Nation/UndeadLead.jpg,nolink,25x25,Undead Leadership);80&amp;ref(Item/Inspirational.jpg,nolink,25x25,Inspirational (+1));|16|
|~|&gt;|&gt;|&gt;|&gt;|&gt;|BGCOLOR(#F5F5F5):アンデッド向け指揮官。奴隷兵士の確保も担う|
</v>
      </c>
    </row>
    <row r="1155" spans="1:36" x14ac:dyDescent="0.15">
      <c r="A1155" t="str">
        <f t="shared" si="39"/>
        <v>-</v>
      </c>
      <c r="B1155" t="s">
        <v>2954</v>
      </c>
      <c r="C1155" t="s">
        <v>11699</v>
      </c>
      <c r="D1155" t="s">
        <v>11654</v>
      </c>
      <c r="E1155" t="s">
        <v>11676</v>
      </c>
      <c r="F1155">
        <v>175</v>
      </c>
      <c r="G1155">
        <v>1</v>
      </c>
      <c r="H1155">
        <v>2</v>
      </c>
      <c r="I1155" t="s">
        <v>11648</v>
      </c>
      <c r="J1155" t="s">
        <v>11663</v>
      </c>
      <c r="K1155" t="s">
        <v>11663</v>
      </c>
      <c r="L1155" t="s">
        <v>11665</v>
      </c>
      <c r="M1155" t="s">
        <v>11664</v>
      </c>
      <c r="N1155" t="s">
        <v>11675</v>
      </c>
      <c r="O1155" s="24">
        <v>1</v>
      </c>
      <c r="P1155" s="20">
        <v>15</v>
      </c>
      <c r="Q1155" s="20">
        <v>10</v>
      </c>
      <c r="R1155" s="29">
        <v>120</v>
      </c>
      <c r="S1155" s="24">
        <v>1</v>
      </c>
      <c r="Z1155" s="33" t="s">
        <v>11673</v>
      </c>
      <c r="AJ1155" s="26" t="str">
        <f t="shared" si="38"/>
        <v xml:space="preserve">|BGCOLOR(#F5F5F5):Mallqui Priestess|聖職者&amp;ref(Nation/Sacred.jpg,nolink,25x25,Sacred);|&amp;ref(Nation/C_Gold.jpg,nolink,25x25,Gold);175&amp;ref(Nation/C_Resource.jpg,nolink,25x25,Resource);1&amp;ref(Nation/C_Command.jpg,nolink,25x25,Commander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Needed);|&amp;ref(Nation/Squad.jpg,nolink,25x25,Squad);1&amp;ref(Nation/LivingLead.jpg,nolink,25x25,Leadership);15&amp;ref(Nation/MagicLead.jpg,nolink,25x25,Magic Leadership);10&amp;ref(Nation/UndeadLead.jpg,nolink,25x25,Undead Leadership);120&amp;ref(Item/Inspirational.jpg,nolink,25x25,Inspirational (+1));|16|
|~|&gt;|&gt;|&gt;|&gt;|&gt;|BGCOLOR(#F5F5F5):レベル1の聖職者。生前のAcllaと共通の魔力も備える|
</v>
      </c>
    </row>
    <row r="1156" spans="1:36" x14ac:dyDescent="0.15">
      <c r="A1156" t="str">
        <f t="shared" si="39"/>
        <v>-</v>
      </c>
      <c r="B1156" t="s">
        <v>2954</v>
      </c>
      <c r="C1156" t="s">
        <v>11699</v>
      </c>
      <c r="D1156" t="s">
        <v>11654</v>
      </c>
      <c r="E1156" t="s">
        <v>11674</v>
      </c>
      <c r="F1156">
        <v>350</v>
      </c>
      <c r="G1156">
        <v>1</v>
      </c>
      <c r="H1156">
        <v>2</v>
      </c>
      <c r="I1156" t="s">
        <v>11648</v>
      </c>
      <c r="J1156" t="s">
        <v>11663</v>
      </c>
      <c r="K1156" t="s">
        <v>11663</v>
      </c>
      <c r="L1156" t="s">
        <v>11665</v>
      </c>
      <c r="M1156" t="s">
        <v>11664</v>
      </c>
      <c r="N1156" t="s">
        <v>11677</v>
      </c>
      <c r="O1156" s="24">
        <v>1</v>
      </c>
      <c r="P1156" s="20">
        <v>10</v>
      </c>
      <c r="Q1156" s="20" t="s">
        <v>11670</v>
      </c>
      <c r="R1156" s="29">
        <v>180</v>
      </c>
      <c r="S1156" s="24">
        <v>1</v>
      </c>
      <c r="Z1156" s="33" t="s">
        <v>11673</v>
      </c>
      <c r="AJ1156" s="26" t="str">
        <f t="shared" ref="AJ1156:AJ1219" si="40">CONCATENATE("|BGCOLOR(#F5F5F5):",E1156,"|",L1156,IF(M1156&lt;&gt;"","&amp;ref(Nation/Sacred.jpg,nolink,25x25,Sacred);",""),"|&amp;ref(Nation/C_Gold.jpg,nolink,25x25,Gold);",F1156,"&amp;ref(Nation/C_Resource.jpg,nolink,25x25,Resource);",G1156,IF(D1156="兵士","&amp;ref(Nation/C_Recruitment.jpg,nolink,25x25,Recruitment Point);","&amp;ref(Nation/C_Command.jpg,nolink,25x25,Commander Point);"),H1156,"|",SUBSTITUTE(SUBSTITUTE(SUBSTITUTE(SUBSTITUTE(SUBSTITUTE(SUBSTITUTE(SUBSTITUTE(SUBSTITUTE(SUBSTITUTE(SUBSTITUTE(SUBSTITUTE(SUBSTITUTE(SUBSTITUTE(SUBSTITUTE(SUBSTITUTE(SUBSTITUTE(SUBSTITUTE(SUBSTITUTE(SUBSTITUTE(SUBSTITUTE(SUBSTITUTE(SUBSTITUTE(SUBSTITUTE(SUBSTITUTE(SUBSTITUTE(I1156,"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(Free));"),"格","&amp;ref(Nation/Promotion.jpg,nolink,25x25,Promotion);"),"|",IF(J1156&lt;&gt;"","&amp;ref(Spell/P_Research.jpg,nolink,25x25,Lab Needed);",""),IF(K1156&lt;&gt;"","&amp;ref(Spell/P_Holy.jpg,nolink,25x25,Temple Needed);",""),IF(D1156="指揮官",CONCATENATE("|",IF(O1156&lt;&gt;0,"&amp;ref(Nation/Squad.jpg,nolink,25x25,Squad);"&amp;O1156,""),IF(P1156&lt;&gt;0,"&amp;ref(Nation/LivingLead.jpg,nolink,25x25,Leadership);"&amp;P1156,""),IF(Q1156&lt;&gt;0,"&amp;ref(Nation/MagicLead.jpg,nolink,25x25,Magic Leadership);"&amp;Q1156,""),IF(R1156&lt;&gt;0,"&amp;ref(Nation/UndeadLead.jpg,nolink,25x25,Undead Leadership);"&amp;R1156,""),IF(S1156&lt;&gt;"",IF(S1156&gt;0,"&amp;ref(Item/Inspirational.jpg,nolink,25x25,Inspirational (+"&amp;S1156&amp;"));","&amp;ref(Item/Uninspirational.jpg,nolink,25x25,Inspirational ("&amp;S1156&amp;"));"),""),IF(T1156&lt;&gt;"","&amp;ref(Item/Taskmaster.jpg,nolink,25x25,Taskmaster (+"&amp;T1156&amp;"));",""),IF(U1156&lt;&gt;"","&amp;ref(Item/Beastmaster.jpg,nolink,25x25,Beastmaster (+"&amp;U1156&amp;"));","")),CONCATENATE("|",IF(P1156&lt;&gt;0,"&amp;ref(Nation/LivingLead.jpg,nolink,25x25,Living);",""),IF(Q1156&lt;&gt;0,"&amp;ref(Nation/MagicLead.jpg,nolink,25x25,Magic Being);",""),IF(R1156&lt;&gt;0,"&amp;ref(Nation/UndeadLead.jpg,nolink,25x25,Undead/Demon);",""),IF(V1156&lt;&gt;"","&amp;ref(Nation/Slave.jpg,nolink,25x25,Slave);",""),IF(W1156&lt;&gt;"","&amp;ref(Nation/Animal.jpg,nolink,25x25,Animal);",""),IF(X1156&lt;&gt;"","&amp;ref(Nation/Undisciplined.jpg,nolink,25x25,Undisciplined);",""),IF(Y1156&lt;&gt;"","&amp;ref(Nation/Enlarged.jpg,nolink,25x25,Size "&amp;Y1156&amp;" or larger commander are needed);",""))),"|",Z1156,IF(AA1156&lt;&gt;"","&amp;ref(Nation/Stealthy.jpg,nolink,25x25,Stealthy ("&amp;AA1156&amp;"));",""),IF(COUNTIF(AB1156,"*f*"),"&amp;ref(Nation/Flying.jpg,nolink,25x25,Flying);",""),IF(COUNTIF(AB1156,"*l*"),"&amp;ref(Nation/Floating.jpg,nolink,25x25,Floating);",""),IF(AC1156="s","&amp;ref(Nation/Storm-Immunity.jpg,nolink,25x25,Storm Immunity);",""),IF(AD1156="p","&amp;ref(Nation/Poor-Amphibian.jpg,nolink,25x25,Poor Amphibian);",""),IF(AD1156="f","&amp;ref(Nation/Amphibian.jpg,nolink,25x25,Amphibian);",""),IF(AD1156="a","&amp;ref(Nation/Aquatic.jpg,nolink,25x25,Aquatic);",""),IF(COUNTIF(AE1156,"*f*"),"&amp;ref(Nation/Forest-Survival.jpg,nolink,25x25,Forest Survival);",""),IF(COUNTIF(AE1156,"*m*"),"&amp;ref(Nation/Mountain-Survival.jpg,nolink,25x25,Mountain Survival);",""),IF(COUNTIF(AE1156,"*s*"),"&amp;ref(Nation/Swamp-Survival.jpg,nolink,25x25,Swamp Survival);",""),IF(COUNTIF(AE1156,"*w*"),"&amp;ref(Nation/Wasteland-Survival.jpg,nolink,25x25,Wasteland Survival);",""),IF(AF1156="s","&amp;ref(Nation/Snow-Move.jpg,nolink,25x25,Snow Move);",""),IF(AG1156="s","&amp;ref(Nation/Swimming.jpg,nolink,25x25,Swimming);",""),IF(AH1156&lt;&gt;"","&amp;ref(Nation/Sailing.jpg,nolink,25x25,Sailing (size points "&amp;VALUE(MID(AH1156,2,3))&amp;", max size "&amp;LEFT(AH1156,1)&amp;"));",""),IF(AI1156&lt;&gt;"","&amp;ref(Nation/Gift-of-Water-Breathing.jpg,nolink,25x25,Gift of Water Breathing ("&amp;AI1156&amp;" size points));",""),"|",CHAR(10),IF(D1156="指揮官","|~|&gt;|&gt;|&gt;|&gt;|&gt;|BGCOLOR(#F5F5F5):","|~|&gt;|&gt;|&gt;|&gt;|&gt;|BGCOLOR(#F5F5F5):"),N1156,"|",CHAR(10))</f>
        <v xml:space="preserve">|BGCOLOR(#F5F5F5):Mallqui Priest|聖職者&amp;ref(Nation/Sacred.jpg,nolink,25x25,Sacred);|&amp;ref(Nation/C_Gold.jpg,nolink,25x25,Gold);350&amp;ref(Nation/C_Resource.jpg,nolink,25x25,Resource);1&amp;ref(Nation/C_Command.jpg,nolink,25x25,Commander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Leadership);180&amp;ref(Item/Inspirational.jpg,nolink,25x25,Inspirational (+1));|16|
|~|&gt;|&gt;|&gt;|&gt;|&gt;|BGCOLOR(#F5F5F5):レベル2の聖職者。Hurin Priestと共通の魔力を持つ|
</v>
      </c>
    </row>
    <row r="1157" spans="1:36" x14ac:dyDescent="0.15">
      <c r="A1157" t="str">
        <f t="shared" si="39"/>
        <v>-</v>
      </c>
      <c r="B1157" t="s">
        <v>2954</v>
      </c>
      <c r="C1157" t="s">
        <v>11699</v>
      </c>
      <c r="D1157" t="s">
        <v>11654</v>
      </c>
      <c r="E1157" t="s">
        <v>11678</v>
      </c>
      <c r="F1157">
        <v>290</v>
      </c>
      <c r="G1157">
        <v>6</v>
      </c>
      <c r="H1157">
        <v>4</v>
      </c>
      <c r="I1157" t="s">
        <v>11679</v>
      </c>
      <c r="J1157" t="s">
        <v>11663</v>
      </c>
      <c r="K1157" t="s">
        <v>11663</v>
      </c>
      <c r="L1157" t="s">
        <v>11665</v>
      </c>
      <c r="M1157" t="s">
        <v>11664</v>
      </c>
      <c r="N1157" t="s">
        <v>11680</v>
      </c>
      <c r="O1157" s="24">
        <v>3</v>
      </c>
      <c r="P1157" s="20" t="s">
        <v>11681</v>
      </c>
      <c r="Q1157" s="20" t="s">
        <v>11682</v>
      </c>
      <c r="R1157" s="29">
        <v>0</v>
      </c>
      <c r="Z1157" s="33" t="s">
        <v>11651</v>
      </c>
      <c r="AB1157" s="21" t="s">
        <v>11659</v>
      </c>
      <c r="AJ1157" s="26" t="str">
        <f t="shared" si="40"/>
        <v xml:space="preserve">|BGCOLOR(#F5F5F5):Inca|聖職者&amp;ref(Nation/Sacred.jpg,nolink,25x25,Sacred);|&amp;ref(Nation/C_Gold.jpg,nolink,25x25,Gold);290&amp;ref(Nation/C_Resource.jpg,nolink,25x25,Resource);6&amp;ref(Nation/C_Command.jpg,nolink,25x25,Commander Point);4|&amp;ref(Nation/R_Capital.jpg,nolink,25x25,National Capital);|&amp;ref(Spell/P_Research.jpg,nolink,25x25,Lab Needed);&amp;ref(Spell/P_Holy.jpg,nolink,25x25,Temple Needed);|&amp;ref(Nation/Squad.jpg,nolink,25x25,Squad);3&amp;ref(Nation/LivingLead.jpg,nolink,25x25,Leadership);90+&amp;ref(Nation/MagicLead.jpg,nolink,25x25,Magic Leadership);30+|20&amp;ref(Nation/Flying.jpg,nolink,25x25,Flying);|
|~|&gt;|&gt;|&gt;|&gt;|&gt;|BGCOLOR(#F5F5F5):レベル3の聖職者。火、風などの魔法を持つ|
</v>
      </c>
    </row>
    <row r="1158" spans="1:36" x14ac:dyDescent="0.15">
      <c r="A1158" t="str">
        <f t="shared" si="39"/>
        <v>-</v>
      </c>
      <c r="B1158" t="s">
        <v>2954</v>
      </c>
      <c r="C1158" t="s">
        <v>11699</v>
      </c>
      <c r="D1158" t="s">
        <v>11654</v>
      </c>
      <c r="E1158" t="s">
        <v>11683</v>
      </c>
      <c r="F1158">
        <v>325</v>
      </c>
      <c r="G1158">
        <v>1</v>
      </c>
      <c r="H1158">
        <v>4</v>
      </c>
      <c r="I1158" t="s">
        <v>11679</v>
      </c>
      <c r="J1158" t="s">
        <v>11663</v>
      </c>
      <c r="K1158" t="s">
        <v>11663</v>
      </c>
      <c r="L1158" t="s">
        <v>11665</v>
      </c>
      <c r="M1158" t="s">
        <v>11664</v>
      </c>
      <c r="N1158" t="s">
        <v>11684</v>
      </c>
      <c r="O1158" s="24">
        <v>2</v>
      </c>
      <c r="P1158" s="20" t="s">
        <v>11685</v>
      </c>
      <c r="Q1158" s="20" t="s">
        <v>11682</v>
      </c>
      <c r="R1158" s="29" t="s">
        <v>11686</v>
      </c>
      <c r="Z1158" s="33" t="s">
        <v>11667</v>
      </c>
      <c r="AB1158" s="21" t="s">
        <v>11659</v>
      </c>
      <c r="AJ1158" s="26" t="str">
        <f t="shared" si="40"/>
        <v xml:space="preserve">|BGCOLOR(#F5F5F5):Coya|聖職者&amp;ref(Nation/Sacred.jpg,nolink,25x25,Sacred);|&amp;ref(Nation/C_Gold.jpg,nolink,25x25,Gold);325&amp;ref(Nation/C_Resource.jpg,nolink,25x25,Resource);1&amp;ref(Nation/C_Command.jpg,nolink,25x25,Commander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Leadership);30+&amp;ref(Nation/UndeadLead.jpg,nolink,25x25,Undead Leadership);70+|22&amp;ref(Nation/Flying.jpg,nolink,25x25,Flying);|
|~|&gt;|&gt;|&gt;|&gt;|&gt;|BGCOLOR(#F5F5F5):レベル2の聖職者。地、星、死などの魔法を持つ|
</v>
      </c>
    </row>
    <row r="1159" spans="1:36" x14ac:dyDescent="0.15">
      <c r="A1159" t="str">
        <f t="shared" si="39"/>
        <v>-</v>
      </c>
      <c r="B1159" t="s">
        <v>2954</v>
      </c>
      <c r="C1159" t="s">
        <v>11699</v>
      </c>
      <c r="D1159" t="s">
        <v>11654</v>
      </c>
      <c r="E1159" t="s">
        <v>11687</v>
      </c>
      <c r="F1159">
        <v>850</v>
      </c>
      <c r="G1159">
        <v>1</v>
      </c>
      <c r="H1159">
        <v>2</v>
      </c>
      <c r="I1159" t="s">
        <v>11679</v>
      </c>
      <c r="J1159" t="s">
        <v>11663</v>
      </c>
      <c r="K1159" t="s">
        <v>11663</v>
      </c>
      <c r="L1159" t="s">
        <v>11665</v>
      </c>
      <c r="M1159" t="s">
        <v>11664</v>
      </c>
      <c r="N1159" t="s">
        <v>11688</v>
      </c>
      <c r="O1159" s="24">
        <v>1</v>
      </c>
      <c r="P1159" s="20" t="s">
        <v>11689</v>
      </c>
      <c r="Q1159" s="20" t="s">
        <v>11690</v>
      </c>
      <c r="R1159" s="29" t="s">
        <v>11691</v>
      </c>
      <c r="S1159" s="24">
        <v>2</v>
      </c>
      <c r="Z1159" s="33" t="s">
        <v>11673</v>
      </c>
      <c r="AJ1159" s="26" t="str">
        <f t="shared" si="40"/>
        <v xml:space="preserve">|BGCOLOR(#F5F5F5):Royal Mallqui|聖職者&amp;ref(Nation/Sacred.jpg,nolink,25x25,Sacred);|&amp;ref(Nation/C_Gold.jpg,nolink,25x25,Gold);850&amp;ref(Nation/C_Resource.jpg,nolink,25x25,Resource);1&amp;ref(Nation/C_Command.jpg,nolink,25x25,Commander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Needed);|&amp;ref(Nation/Squad.jpg,nolink,25x25,Squad);1&amp;ref(Nation/LivingLead.jpg,nolink,25x25,Leadership);20+&amp;ref(Nation/MagicLead.jpg,nolink,25x25,Magic Leadership);50+&amp;ref(Nation/UndeadLead.jpg,nolink,25x25,Undead Leadership);180+&amp;ref(Item/Inspirational.jpg,nolink,25x25,Inspirational (+2));|16|
|~|&gt;|&gt;|&gt;|&gt;|&gt;|BGCOLOR(#F5F5F5):レベル3の聖職者。IncaとCoyaを合わせた魔力を持ち高速で戦闘呪文を放つ|
</v>
      </c>
    </row>
    <row r="1160" spans="1:36" x14ac:dyDescent="0.15">
      <c r="A1160" t="str">
        <f t="shared" si="39"/>
        <v>-</v>
      </c>
      <c r="B1160" t="s">
        <v>2954</v>
      </c>
      <c r="C1160" t="s">
        <v>11699</v>
      </c>
      <c r="D1160" t="s">
        <v>11654</v>
      </c>
      <c r="E1160" t="s">
        <v>11692</v>
      </c>
      <c r="F1160">
        <v>105</v>
      </c>
      <c r="G1160">
        <v>2</v>
      </c>
      <c r="H1160">
        <v>2</v>
      </c>
      <c r="I1160" t="s">
        <v>11693</v>
      </c>
      <c r="J1160" t="s">
        <v>11663</v>
      </c>
      <c r="L1160" t="s">
        <v>11695</v>
      </c>
      <c r="N1160" t="s">
        <v>11696</v>
      </c>
      <c r="O1160" s="24">
        <v>1</v>
      </c>
      <c r="P1160" s="21">
        <v>10</v>
      </c>
      <c r="Q1160" s="21">
        <v>10</v>
      </c>
      <c r="R1160" s="29">
        <v>0</v>
      </c>
      <c r="Z1160" s="33" t="s">
        <v>11673</v>
      </c>
      <c r="AE1160" s="21" t="s">
        <v>11652</v>
      </c>
      <c r="AJ1160" s="26" t="str">
        <f t="shared" si="40"/>
        <v xml:space="preserve">|BGCOLOR(#F5F5F5):Paqo of the Mountain Spirits|魔術師|&amp;ref(Nation/C_Gold.jpg,nolink,25x25,Gold);105&amp;ref(Nation/C_Resource.jpg,nolink,25x25,Resource);2&amp;ref(Nation/C_Command.jpg,nolink,25x25,Commander Point);2|&amp;ref(Nation/R_Mountain.jpg,nolink,25x25,Any Highland/Mountains);|&amp;ref(Spell/P_Research.jpg,nolink,25x25,Lab Needed);|&amp;ref(Nation/Squad.jpg,nolink,25x25,Squad);1&amp;ref(Nation/LivingLead.jpg,nolink,25x25,Leadership);10&amp;ref(Nation/MagicLead.jpg,nolink,25x25,Magic Leadership);10|16&amp;ref(Nation/Mountain-Survival.jpg,nolink,25x25,Mountain Survival);|
|~|&gt;|&gt;|&gt;|&gt;|&gt;|BGCOLOR(#F5F5F5):風と緑の魔法技能を持つ。異端者だが病気治療も可能|
</v>
      </c>
    </row>
    <row r="1161" spans="1:36" x14ac:dyDescent="0.15">
      <c r="A1161" t="str">
        <f t="shared" si="39"/>
        <v>MA Nazca 指揮官 E</v>
      </c>
      <c r="B1161" t="s">
        <v>2954</v>
      </c>
      <c r="C1161" t="s">
        <v>11699</v>
      </c>
      <c r="D1161" t="s">
        <v>11654</v>
      </c>
      <c r="E1161" t="s">
        <v>11697</v>
      </c>
      <c r="F1161">
        <v>95</v>
      </c>
      <c r="G1161">
        <v>2</v>
      </c>
      <c r="H1161">
        <v>2</v>
      </c>
      <c r="I1161" t="s">
        <v>11693</v>
      </c>
      <c r="J1161" t="s">
        <v>11663</v>
      </c>
      <c r="L1161" t="s">
        <v>11695</v>
      </c>
      <c r="N1161" t="s">
        <v>11698</v>
      </c>
      <c r="O1161" s="24">
        <v>1</v>
      </c>
      <c r="P1161" s="21">
        <v>10</v>
      </c>
      <c r="Q1161" s="21">
        <v>10</v>
      </c>
      <c r="R1161" s="29">
        <v>0</v>
      </c>
      <c r="Z1161" s="33" t="s">
        <v>11673</v>
      </c>
      <c r="AE1161" s="21" t="s">
        <v>11652</v>
      </c>
      <c r="AJ1161" s="26" t="str">
        <f t="shared" si="40"/>
        <v xml:space="preserve">|BGCOLOR(#F5F5F5):Paqo of the Earth Mother|魔術師|&amp;ref(Nation/C_Gold.jpg,nolink,25x25,Gold);95&amp;ref(Nation/C_Resource.jpg,nolink,25x25,Resource);2&amp;ref(Nation/C_Command.jpg,nolink,25x25,Commander Point);2|&amp;ref(Nation/R_Mountain.jpg,nolink,25x25,Any Highland/Mountains);|&amp;ref(Spell/P_Research.jpg,nolink,25x25,Lab Needed);|&amp;ref(Nation/Squad.jpg,nolink,25x25,Squad);1&amp;ref(Nation/LivingLead.jpg,nolink,25x25,Leadership);10&amp;ref(Nation/MagicLead.jpg,nolink,25x25,Magic Leadership);10|16&amp;ref(Nation/Mountain-Survival.jpg,nolink,25x25,Mountain Survival);|
|~|&gt;|&gt;|&gt;|&gt;|&gt;|BGCOLOR(#F5F5F5):地と緑の魔法技能を持つ。こちらも異端者だが病気を治せる|
</v>
      </c>
    </row>
    <row r="1162" spans="1:36" x14ac:dyDescent="0.15">
      <c r="A1162" t="str">
        <f t="shared" si="39"/>
        <v>MA Nazca 兵士 S</v>
      </c>
      <c r="B1162" t="s">
        <v>2954</v>
      </c>
      <c r="C1162" t="s">
        <v>2996</v>
      </c>
      <c r="D1162" t="s">
        <v>11734</v>
      </c>
      <c r="E1162" t="s">
        <v>11700</v>
      </c>
      <c r="F1162">
        <v>7</v>
      </c>
      <c r="G1162">
        <v>3</v>
      </c>
      <c r="H1162">
        <v>2</v>
      </c>
      <c r="I1162" t="s">
        <v>11701</v>
      </c>
      <c r="L1162" t="s">
        <v>11702</v>
      </c>
      <c r="N1162" t="s">
        <v>11703</v>
      </c>
      <c r="P1162" s="21">
        <v>1</v>
      </c>
      <c r="X1162">
        <v>1</v>
      </c>
      <c r="Z1162" s="33" t="s">
        <v>11704</v>
      </c>
      <c r="AE1162" s="21" t="s">
        <v>11705</v>
      </c>
      <c r="AJ1162" s="26" t="str">
        <f t="shared" si="40"/>
        <v xml:space="preserve">|BGCOLOR(#F5F5F5):Human Warrior|歩兵|&amp;ref(Nation/C_Gold.jpg,nolink,25x25,Gold);7&amp;ref(Nation/C_Resource.jpg,nolink,25x25,Resource);3&amp;ref(Nation/C_Recruitment.jpg,nolink,25x25,Recruitment Point);2|&amp;ref(Nation/R_Fort.jpg,nolink,25x25,Land Fortress);&amp;ref(Nation/R_Mountain.jpg,nolink,25x25,Any Highland/Mountains);||&amp;ref(Nation/LivingLead.jpg,nolink,25x25,Living);&amp;ref(Nation/Undisciplined.jpg,nolink,25x25,Undisciplined);|14&amp;ref(Nation/Mountain-Survival.jpg,nolink,25x25,Mountain Survival);|
|~|&gt;|&gt;|&gt;|&gt;|&gt;|BGCOLOR(#F5F5F5):槍を持つ軽歩兵。統制不能だが値段のわりに戦闘力は標準的|
</v>
      </c>
    </row>
    <row r="1163" spans="1:36" x14ac:dyDescent="0.15">
      <c r="A1163" t="str">
        <f t="shared" si="39"/>
        <v>-</v>
      </c>
      <c r="B1163" t="s">
        <v>2954</v>
      </c>
      <c r="C1163" t="s">
        <v>2996</v>
      </c>
      <c r="D1163" t="s">
        <v>11734</v>
      </c>
      <c r="E1163" t="s">
        <v>11700</v>
      </c>
      <c r="F1163">
        <v>8</v>
      </c>
      <c r="G1163">
        <v>3</v>
      </c>
      <c r="H1163">
        <v>2</v>
      </c>
      <c r="I1163" t="s">
        <v>11701</v>
      </c>
      <c r="L1163" t="s">
        <v>11702</v>
      </c>
      <c r="N1163" t="s">
        <v>11706</v>
      </c>
      <c r="P1163" s="20">
        <v>1</v>
      </c>
      <c r="X1163">
        <v>1</v>
      </c>
      <c r="Z1163" s="33" t="s">
        <v>11704</v>
      </c>
      <c r="AE1163" s="20" t="s">
        <v>11705</v>
      </c>
      <c r="AJ1163" s="26" t="str">
        <f t="shared" si="40"/>
        <v xml:space="preserve">|BGCOLOR(#F5F5F5):Human Warrior|歩兵|&amp;ref(Nation/C_Gold.jpg,nolink,25x25,Gold);8&amp;ref(Nation/C_Resource.jpg,nolink,25x25,Resource);3&amp;ref(Nation/C_Recruitment.jpg,nolink,25x25,Recruitment Point);2|&amp;ref(Nation/R_Fort.jpg,nolink,25x25,Land Fortress);&amp;ref(Nation/R_Mountain.jpg,nolink,25x25,Any Highland/Mountains);||&amp;ref(Nation/LivingLead.jpg,nolink,25x25,Living);&amp;ref(Nation/Undisciplined.jpg,nolink,25x25,Undisciplined);|14&amp;ref(Nation/Mountain-Survival.jpg,nolink,25x25,Mountain Survival);|
|~|&gt;|&gt;|&gt;|&gt;|&gt;|BGCOLOR(#F5F5F5):槍と皮盾を持つ軽歩兵。盾持ちのため少しだけ丈夫|
</v>
      </c>
    </row>
    <row r="1164" spans="1:36" x14ac:dyDescent="0.15">
      <c r="A1164" t="str">
        <f t="shared" si="39"/>
        <v>-</v>
      </c>
      <c r="B1164" t="s">
        <v>2954</v>
      </c>
      <c r="C1164" t="s">
        <v>2996</v>
      </c>
      <c r="D1164" t="s">
        <v>11734</v>
      </c>
      <c r="E1164" t="s">
        <v>11700</v>
      </c>
      <c r="F1164">
        <v>8</v>
      </c>
      <c r="G1164">
        <v>3</v>
      </c>
      <c r="H1164">
        <v>2</v>
      </c>
      <c r="I1164" t="s">
        <v>11701</v>
      </c>
      <c r="L1164" t="s">
        <v>11707</v>
      </c>
      <c r="N1164" t="s">
        <v>11708</v>
      </c>
      <c r="P1164" s="20">
        <v>1</v>
      </c>
      <c r="X1164">
        <v>1</v>
      </c>
      <c r="Z1164" s="33" t="s">
        <v>11704</v>
      </c>
      <c r="AE1164" s="20" t="s">
        <v>11705</v>
      </c>
      <c r="AJ1164" s="26" t="str">
        <f t="shared" si="40"/>
        <v xml:space="preserve">|BGCOLOR(#F5F5F5):Human Warrior|射手|&amp;ref(Nation/C_Gold.jpg,nolink,25x25,Gold);8&amp;ref(Nation/C_Resource.jpg,nolink,25x25,Resource);3&amp;ref(Nation/C_Recruitment.jpg,nolink,25x25,Recruitment Point);2|&amp;ref(Nation/R_Fort.jpg,nolink,25x25,Land Fortress);&amp;ref(Nation/R_Mountain.jpg,nolink,25x25,Any Highland/Mountains);||&amp;ref(Nation/LivingLead.jpg,nolink,25x25,Living);&amp;ref(Nation/Undisciplined.jpg,nolink,25x25,Undisciplined);|14&amp;ref(Nation/Mountain-Survival.jpg,nolink,25x25,Mountain Survival);|
|~|&gt;|&gt;|&gt;|&gt;|&gt;|BGCOLOR(#F5F5F5):投石器を持つ軽歩兵。接近戦も可能な能力ではある|
</v>
      </c>
    </row>
    <row r="1165" spans="1:36" x14ac:dyDescent="0.15">
      <c r="A1165" t="str">
        <f t="shared" si="39"/>
        <v>-</v>
      </c>
      <c r="B1165" t="s">
        <v>2954</v>
      </c>
      <c r="C1165" t="s">
        <v>2996</v>
      </c>
      <c r="D1165" t="s">
        <v>11734</v>
      </c>
      <c r="E1165" t="s">
        <v>11700</v>
      </c>
      <c r="F1165">
        <v>8</v>
      </c>
      <c r="G1165">
        <v>7</v>
      </c>
      <c r="H1165">
        <v>2</v>
      </c>
      <c r="I1165" t="s">
        <v>11701</v>
      </c>
      <c r="L1165" t="s">
        <v>11702</v>
      </c>
      <c r="N1165" t="s">
        <v>11709</v>
      </c>
      <c r="P1165" s="20">
        <v>1</v>
      </c>
      <c r="X1165">
        <v>1</v>
      </c>
      <c r="Z1165" s="33" t="s">
        <v>11710</v>
      </c>
      <c r="AE1165" s="20" t="s">
        <v>11705</v>
      </c>
      <c r="AJ1165" s="26" t="str">
        <f t="shared" si="40"/>
        <v xml:space="preserve">|BGCOLOR(#F5F5F5):Human Warrior|歩兵|&amp;ref(Nation/C_Gold.jpg,nolink,25x25,Gold);8&amp;ref(Nation/C_Resource.jpg,nolink,25x25,Resource);7&amp;ref(Nation/C_Recruitment.jpg,nolink,25x25,Recruitment Point);2|&amp;ref(Nation/R_Fort.jpg,nolink,25x25,Land Fortress);&amp;ref(Nation/R_Mountain.jpg,nolink,25x25,Any Highland/Mountains);||&amp;ref(Nation/LivingLead.jpg,nolink,25x25,Living);&amp;ref(Nation/Undisciplined.jpg,nolink,25x25,Undisciplined);|12&amp;ref(Nation/Mountain-Survival.jpg,nolink,25x25,Mountain Survival);|
|~|&gt;|&gt;|&gt;|&gt;|&gt;|BGCOLOR(#F5F5F5):鈍器、投槍、皮盾を持つ軽歩兵。鎧が少し強化されている|
</v>
      </c>
    </row>
    <row r="1166" spans="1:36" x14ac:dyDescent="0.15">
      <c r="A1166" t="str">
        <f t="shared" si="39"/>
        <v>-</v>
      </c>
      <c r="B1166" t="s">
        <v>2954</v>
      </c>
      <c r="C1166" t="s">
        <v>2996</v>
      </c>
      <c r="D1166" t="s">
        <v>11734</v>
      </c>
      <c r="E1166" t="s">
        <v>11711</v>
      </c>
      <c r="F1166">
        <v>5</v>
      </c>
      <c r="G1166">
        <v>3</v>
      </c>
      <c r="H1166">
        <v>2</v>
      </c>
      <c r="I1166" t="s">
        <v>11716</v>
      </c>
      <c r="L1166" t="s">
        <v>11713</v>
      </c>
      <c r="N1166" t="s">
        <v>11714</v>
      </c>
      <c r="P1166" s="20">
        <v>1</v>
      </c>
      <c r="X1166">
        <v>1</v>
      </c>
      <c r="Z1166" s="33" t="s">
        <v>11715</v>
      </c>
      <c r="AB1166" s="21" t="s">
        <v>11720</v>
      </c>
      <c r="AE1166" s="20" t="s">
        <v>11705</v>
      </c>
      <c r="AJ1166" s="26" t="str">
        <f t="shared" si="40"/>
        <v xml:space="preserve">|BGCOLOR(#F5F5F5):Hatun Runa|飛行兵|&amp;ref(Nation/C_Gold.jpg,nolink,25x25,Gold);5&amp;ref(Nation/C_Resource.jpg,nolink,25x25,Resource);3&amp;ref(Nation/C_Recruitment.jpg,nolink,25x25,Recruitment Point);2|&amp;ref(Nation/R_Fort.jpg,nolink,25x25,Land Fortress);&amp;ref(Nation/Taskmaster.jpg,nolink,25x25,Capture Slaves (Free));||&amp;ref(Nation/LivingLead.jpg,nolink,25x25,Living);&amp;ref(Nation/Undisciplined.jpg,nolink,25x25,Undisciplined);|16&amp;ref(Nation/Flying.jpg,nolink,25x25,Flying);&amp;ref(Nation/Mountain-Survival.jpg,nolink,25x25,Mountain Survival);|
|~|&gt;|&gt;|&gt;|&gt;|&gt;|BGCOLOR(#F5F5F5):鈍器と皮盾を持つ軽戦士。奴隷のため士気は欠くが安価|
</v>
      </c>
    </row>
    <row r="1167" spans="1:36" x14ac:dyDescent="0.15">
      <c r="A1167" t="str">
        <f t="shared" si="39"/>
        <v>-</v>
      </c>
      <c r="B1167" t="s">
        <v>2954</v>
      </c>
      <c r="C1167" t="s">
        <v>2996</v>
      </c>
      <c r="D1167" t="s">
        <v>11734</v>
      </c>
      <c r="E1167" t="s">
        <v>11717</v>
      </c>
      <c r="F1167">
        <v>10</v>
      </c>
      <c r="G1167">
        <v>9</v>
      </c>
      <c r="H1167">
        <v>9</v>
      </c>
      <c r="I1167" t="s">
        <v>11712</v>
      </c>
      <c r="L1167" t="s">
        <v>11707</v>
      </c>
      <c r="N1167" t="s">
        <v>11718</v>
      </c>
      <c r="P1167" s="20">
        <v>1</v>
      </c>
      <c r="Z1167" s="33" t="s">
        <v>11719</v>
      </c>
      <c r="AB1167" s="21" t="s">
        <v>11720</v>
      </c>
      <c r="AE1167" s="20" t="s">
        <v>11705</v>
      </c>
      <c r="AJ1167" s="26" t="str">
        <f t="shared" si="40"/>
        <v xml:space="preserve">|BGCOLOR(#F5F5F5):Aucac Runa Archer|射手|&amp;ref(Nation/C_Gold.jpg,nolink,25x25,Gold);10&amp;ref(Nation/C_Resource.jpg,nolink,25x25,Resource);9&amp;ref(Nation/C_Recruitment.jpg,nolink,25x25,Recruitment Point);9|&amp;ref(Nation/R_Fort.jpg,nolink,25x25,Land Fortress);||&amp;ref(Nation/LivingLead.jpg,nolink,25x25,Living);|18&amp;ref(Nation/Flying.jpg,nolink,25x25,Flying);&amp;ref(Nation/Mountain-Survival.jpg,nolink,25x25,Mountain Survival);|
|~|&gt;|&gt;|&gt;|&gt;|&gt;|BGCOLOR(#F5F5F5):短弓を使う飛行弓兵。腕前もなかなかのもの|
</v>
      </c>
    </row>
    <row r="1168" spans="1:36" x14ac:dyDescent="0.15">
      <c r="A1168" t="str">
        <f t="shared" si="39"/>
        <v>-</v>
      </c>
      <c r="B1168" t="s">
        <v>2954</v>
      </c>
      <c r="C1168" t="s">
        <v>2996</v>
      </c>
      <c r="D1168" t="s">
        <v>11734</v>
      </c>
      <c r="E1168" t="s">
        <v>11721</v>
      </c>
      <c r="F1168">
        <v>10</v>
      </c>
      <c r="G1168">
        <v>7</v>
      </c>
      <c r="H1168">
        <v>9</v>
      </c>
      <c r="I1168" t="s">
        <v>11712</v>
      </c>
      <c r="L1168" t="s">
        <v>11713</v>
      </c>
      <c r="N1168" t="s">
        <v>11722</v>
      </c>
      <c r="P1168" s="20">
        <v>1</v>
      </c>
      <c r="Z1168" s="33" t="s">
        <v>11719</v>
      </c>
      <c r="AB1168" s="21" t="s">
        <v>11720</v>
      </c>
      <c r="AE1168" s="20" t="s">
        <v>11705</v>
      </c>
      <c r="AJ1168" s="26" t="str">
        <f t="shared" si="40"/>
        <v xml:space="preserve">|BGCOLOR(#F5F5F5):Aucac Runa Spearman|飛行兵|&amp;ref(Nation/C_Gold.jpg,nolink,25x25,Gold);10&amp;ref(Nation/C_Resource.jpg,nolink,25x25,Resource);7&amp;ref(Nation/C_Recruitment.jpg,nolink,25x25,Recruitment Point);9|&amp;ref(Nation/R_Fort.jpg,nolink,25x25,Land Fortress);||&amp;ref(Nation/LivingLead.jpg,nolink,25x25,Living);|18&amp;ref(Nation/Flying.jpg,nolink,25x25,Flying);&amp;ref(Nation/Mountain-Survival.jpg,nolink,25x25,Mountain Survival);|
|~|&gt;|&gt;|&gt;|&gt;|&gt;|BGCOLOR(#F5F5F5):軽突撃槍と皮盾を持つ軽戦士。最初の一撃は侮り難い|
</v>
      </c>
    </row>
    <row r="1169" spans="1:36" x14ac:dyDescent="0.15">
      <c r="A1169" t="str">
        <f t="shared" si="39"/>
        <v>-</v>
      </c>
      <c r="B1169" t="s">
        <v>2954</v>
      </c>
      <c r="C1169" t="s">
        <v>2996</v>
      </c>
      <c r="D1169" t="s">
        <v>11734</v>
      </c>
      <c r="E1169" t="s">
        <v>11723</v>
      </c>
      <c r="F1169">
        <v>10</v>
      </c>
      <c r="G1169">
        <v>7</v>
      </c>
      <c r="H1169">
        <v>9</v>
      </c>
      <c r="I1169" t="s">
        <v>11712</v>
      </c>
      <c r="L1169" t="s">
        <v>11713</v>
      </c>
      <c r="N1169" t="s">
        <v>11724</v>
      </c>
      <c r="P1169" s="20">
        <v>1</v>
      </c>
      <c r="Z1169" s="33" t="s">
        <v>11719</v>
      </c>
      <c r="AB1169" s="20" t="s">
        <v>11720</v>
      </c>
      <c r="AE1169" s="20" t="s">
        <v>11705</v>
      </c>
      <c r="AJ1169" s="26" t="str">
        <f t="shared" si="40"/>
        <v xml:space="preserve">|BGCOLOR(#F5F5F5):Aucac Runa Maceman|飛行兵|&amp;ref(Nation/C_Gold.jpg,nolink,25x25,Gold);10&amp;ref(Nation/C_Resource.jpg,nolink,25x25,Resource);7&amp;ref(Nation/C_Recruitment.jpg,nolink,25x25,Recruitment Point);9|&amp;ref(Nation/R_Fort.jpg,nolink,25x25,Land Fortress);||&amp;ref(Nation/LivingLead.jpg,nolink,25x25,Living);|18&amp;ref(Nation/Flying.jpg,nolink,25x25,Flying);&amp;ref(Nation/Mountain-Survival.jpg,nolink,25x25,Mountain Survival);|
|~|&gt;|&gt;|&gt;|&gt;|&gt;|BGCOLOR(#F5F5F5):鈍器と皮盾を持つ軽戦士。単純な攻撃力では他より少しだけ上|
</v>
      </c>
    </row>
    <row r="1170" spans="1:36" x14ac:dyDescent="0.15">
      <c r="A1170" t="str">
        <f t="shared" si="39"/>
        <v>-</v>
      </c>
      <c r="B1170" t="s">
        <v>2954</v>
      </c>
      <c r="C1170" t="s">
        <v>2996</v>
      </c>
      <c r="D1170" t="s">
        <v>11734</v>
      </c>
      <c r="E1170" t="s">
        <v>11725</v>
      </c>
      <c r="F1170">
        <v>10</v>
      </c>
      <c r="G1170">
        <v>7</v>
      </c>
      <c r="H1170">
        <v>9</v>
      </c>
      <c r="I1170" t="s">
        <v>11712</v>
      </c>
      <c r="L1170" t="s">
        <v>11713</v>
      </c>
      <c r="N1170" t="s">
        <v>11726</v>
      </c>
      <c r="P1170" s="20">
        <v>1</v>
      </c>
      <c r="Z1170" s="33" t="s">
        <v>11719</v>
      </c>
      <c r="AB1170" s="20" t="s">
        <v>11720</v>
      </c>
      <c r="AE1170" s="20" t="s">
        <v>11705</v>
      </c>
      <c r="AJ1170" s="26" t="str">
        <f t="shared" si="40"/>
        <v xml:space="preserve">|BGCOLOR(#F5F5F5):Aucac Runa Axeman|飛行兵|&amp;ref(Nation/C_Gold.jpg,nolink,25x25,Gold);10&amp;ref(Nation/C_Resource.jpg,nolink,25x25,Resource);7&amp;ref(Nation/C_Recruitment.jpg,nolink,25x25,Recruitment Point);9|&amp;ref(Nation/R_Fort.jpg,nolink,25x25,Land Fortress);||&amp;ref(Nation/LivingLead.jpg,nolink,25x25,Living);|18&amp;ref(Nation/Flying.jpg,nolink,25x25,Flying);&amp;ref(Nation/Mountain-Survival.jpg,nolink,25x25,Mountain Survival);|
|~|&gt;|&gt;|&gt;|&gt;|&gt;|BGCOLOR(#F5F5F5):斧と皮盾を持つ軽戦士。他より命中率に優れる|
</v>
      </c>
    </row>
    <row r="1171" spans="1:36" x14ac:dyDescent="0.15">
      <c r="A1171" t="str">
        <f t="shared" si="39"/>
        <v>-</v>
      </c>
      <c r="B1171" t="s">
        <v>2954</v>
      </c>
      <c r="C1171" t="s">
        <v>2996</v>
      </c>
      <c r="D1171" t="s">
        <v>11734</v>
      </c>
      <c r="E1171" t="s">
        <v>11727</v>
      </c>
      <c r="F1171">
        <v>23</v>
      </c>
      <c r="G1171">
        <v>14</v>
      </c>
      <c r="H1171">
        <v>27</v>
      </c>
      <c r="I1171" t="s">
        <v>11728</v>
      </c>
      <c r="K1171" t="s">
        <v>11729</v>
      </c>
      <c r="L1171" t="s">
        <v>11713</v>
      </c>
      <c r="M1171" t="s">
        <v>11730</v>
      </c>
      <c r="N1171" t="s">
        <v>11731</v>
      </c>
      <c r="P1171" s="20">
        <v>1</v>
      </c>
      <c r="Z1171" s="33" t="s">
        <v>11715</v>
      </c>
      <c r="AB1171" s="20" t="s">
        <v>11720</v>
      </c>
      <c r="AE1171" s="20" t="s">
        <v>11705</v>
      </c>
      <c r="AJ1171" s="26" t="str">
        <f t="shared" si="40"/>
        <v xml:space="preserve">|BGCOLOR(#F5F5F5):Sun Guide|飛行兵&amp;ref(Nation/Sacred.jpg,nolink,25x25,Sacred);|&amp;ref(Nation/C_Gold.jpg,nolink,25x25,Gold);23&amp;ref(Nation/C_Resource.jpg,nolink,25x25,Resource);14&amp;ref(Nation/C_Recruitment.jpg,nolink,25x25,Recruitment Point);27|&amp;ref(Nation/R_Capital.jpg,nolink,25x25,National Capital);|&amp;ref(Spell/P_Holy.jpg,nolink,25x25,Temple Needed);|&amp;ref(Nation/LivingLead.jpg,nolink,25x25,Living);|16&amp;ref(Nation/Flying.jpg,nolink,25x25,Flying);&amp;ref(Nation/Mountain-Survival.jpg,nolink,25x25,Mountain Survival);|
|~|&gt;|&gt;|&gt;|&gt;|&gt;|BGCOLOR(#F5F5F5):魔法の鈍器と盾を持つ戦士。戦闘技能に優れ護衛も得意とする|
</v>
      </c>
    </row>
    <row r="1172" spans="1:36" x14ac:dyDescent="0.15">
      <c r="A1172" t="str">
        <f t="shared" si="39"/>
        <v>MA Nazca 兵士 E</v>
      </c>
      <c r="B1172" t="s">
        <v>2954</v>
      </c>
      <c r="C1172" t="s">
        <v>2996</v>
      </c>
      <c r="D1172" t="s">
        <v>11734</v>
      </c>
      <c r="E1172" t="s">
        <v>11732</v>
      </c>
      <c r="F1172">
        <v>20</v>
      </c>
      <c r="G1172">
        <v>8</v>
      </c>
      <c r="H1172">
        <v>23</v>
      </c>
      <c r="I1172" t="s">
        <v>11728</v>
      </c>
      <c r="K1172" t="s">
        <v>11729</v>
      </c>
      <c r="L1172" t="s">
        <v>11713</v>
      </c>
      <c r="M1172" t="s">
        <v>11730</v>
      </c>
      <c r="N1172" t="s">
        <v>11733</v>
      </c>
      <c r="P1172" s="20">
        <v>1</v>
      </c>
      <c r="Z1172" s="33" t="s">
        <v>11719</v>
      </c>
      <c r="AB1172" s="20" t="s">
        <v>11720</v>
      </c>
      <c r="AE1172" s="20" t="s">
        <v>11705</v>
      </c>
      <c r="AJ1172" s="26" t="str">
        <f t="shared" si="40"/>
        <v xml:space="preserve">|BGCOLOR(#F5F5F5):Condor Warrior|飛行兵&amp;ref(Nation/Sacred.jpg,nolink,25x25,Sacred);|&amp;ref(Nation/C_Gold.jpg,nolink,25x25,Gold);20&amp;ref(Nation/C_Resource.jpg,nolink,25x25,Resource);8&amp;ref(Nation/C_Recruitment.jpg,nolink,25x25,Recruitment Point);23|&amp;ref(Nation/R_Capital.jpg,nolink,25x25,National Capital);|&amp;ref(Spell/P_Holy.jpg,nolink,25x25,Temple Needed);|&amp;ref(Nation/LivingLead.jpg,nolink,25x25,Living);|18&amp;ref(Nation/Flying.jpg,nolink,25x25,Flying);&amp;ref(Nation/Mountain-Survival.jpg,nolink,25x25,Mountain Survival);|
|~|&gt;|&gt;|&gt;|&gt;|&gt;|BGCOLOR(#F5F5F5):軽突撃槍と皮盾を持つ軽戦士。嵐の中でも飛行できる|
</v>
      </c>
    </row>
    <row r="1173" spans="1:36" x14ac:dyDescent="0.15">
      <c r="A1173" t="str">
        <f t="shared" si="39"/>
        <v>MA Xibalba 指揮官 S</v>
      </c>
      <c r="B1173" t="s">
        <v>2954</v>
      </c>
      <c r="C1173" t="s">
        <v>11975</v>
      </c>
      <c r="D1173" t="s">
        <v>11825</v>
      </c>
      <c r="E1173" t="s">
        <v>11939</v>
      </c>
      <c r="F1173">
        <v>115</v>
      </c>
      <c r="G1173">
        <v>38</v>
      </c>
      <c r="H1173">
        <v>1</v>
      </c>
      <c r="I1173" t="s">
        <v>11940</v>
      </c>
      <c r="K1173" t="s">
        <v>11729</v>
      </c>
      <c r="L1173" t="s">
        <v>11828</v>
      </c>
      <c r="M1173" t="s">
        <v>11730</v>
      </c>
      <c r="N1173" t="s">
        <v>11941</v>
      </c>
      <c r="O1173" s="24">
        <v>3</v>
      </c>
      <c r="P1173" s="20">
        <v>80</v>
      </c>
      <c r="Q1173" s="21">
        <v>0</v>
      </c>
      <c r="R1173" s="29">
        <v>0</v>
      </c>
      <c r="Z1173" s="33" t="s">
        <v>11710</v>
      </c>
      <c r="AD1173" s="21" t="s">
        <v>11942</v>
      </c>
      <c r="AE1173" s="20" t="s">
        <v>11943</v>
      </c>
      <c r="AG1173" s="21" t="s">
        <v>11943</v>
      </c>
      <c r="AJ1173" s="26" t="str">
        <f t="shared" si="40"/>
        <v xml:space="preserve">|BGCOLOR(#F5F5F5):Muuch Ajaw|聖職者&amp;ref(Nation/Sacred.jpg,nolink,25x25,Sacred);|&amp;ref(Nation/C_Gold.jpg,nolink,25x25,Gold);115&amp;ref(Nation/C_Resource.jpg,nolink,25x25,Resource);38&amp;ref(Nation/C_Command.jpg,nolink,25x25,Commander Point);1|&amp;ref(Nation/R_Fort.jpg,nolink,25x25,Land Fortress);&amp;ref(Nation/R_UW-Fort.jpg,nolink,25x25,Underwater Fortress);|&amp;ref(Spell/P_Holy.jpg,nolink,25x25,Temple Needed);|&amp;ref(Nation/Squad.jpg,nolink,25x25,Squad);3&amp;ref(Nation/LivingLead.jpg,nolink,25x25,Leadership);80|12&amp;ref(Nation/Amphibian.jpg,nolink,25x25,Amphibian);&amp;ref(Nation/Swamp-Survival.jpg,nolink,25x25,Swamp Survival);&amp;ref(Nation/Swimming.jpg,nolink,25x25,Swimming);|
|~|&gt;|&gt;|&gt;|&gt;|&gt;|BGCOLOR(#F5F5F5):レベル1の聖職者。指揮官も兼任する|
</v>
      </c>
    </row>
    <row r="1174" spans="1:36" x14ac:dyDescent="0.15">
      <c r="A1174" t="str">
        <f t="shared" si="39"/>
        <v>-</v>
      </c>
      <c r="B1174" t="s">
        <v>2954</v>
      </c>
      <c r="C1174" t="s">
        <v>11975</v>
      </c>
      <c r="D1174" t="s">
        <v>11825</v>
      </c>
      <c r="E1174" t="s">
        <v>11944</v>
      </c>
      <c r="F1174">
        <v>65</v>
      </c>
      <c r="G1174">
        <v>1</v>
      </c>
      <c r="H1174">
        <v>2</v>
      </c>
      <c r="I1174" t="s">
        <v>11712</v>
      </c>
      <c r="J1174" t="s">
        <v>11729</v>
      </c>
      <c r="L1174" t="s">
        <v>11850</v>
      </c>
      <c r="N1174" t="s">
        <v>11945</v>
      </c>
      <c r="O1174" s="24">
        <v>1</v>
      </c>
      <c r="P1174" s="20">
        <v>10</v>
      </c>
      <c r="Q1174" s="21">
        <v>5</v>
      </c>
      <c r="R1174" s="29">
        <v>30</v>
      </c>
      <c r="Z1174" s="33" t="s">
        <v>11704</v>
      </c>
      <c r="AD1174" s="21" t="s">
        <v>11942</v>
      </c>
      <c r="AE1174" s="20" t="s">
        <v>11943</v>
      </c>
      <c r="AG1174" s="21" t="s">
        <v>11943</v>
      </c>
      <c r="AJ1174" s="26" t="str">
        <f t="shared" si="40"/>
        <v xml:space="preserve">|BGCOLOR(#F5F5F5):Ah Itz|魔術師|&amp;ref(Nation/C_Gold.jpg,nolink,25x25,Gold);65&amp;ref(Nation/C_Resource.jpg,nolink,25x25,Resource);1&amp;ref(Nation/C_Command.jpg,nolink,25x25,Commander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Leadership);30|14&amp;ref(Nation/Amphibian.jpg,nolink,25x25,Amphibian);&amp;ref(Nation/Swamp-Survival.jpg,nolink,25x25,Swamp Survival);&amp;ref(Nation/Swimming.jpg,nolink,25x25,Swimming);|
|~|&gt;|&gt;|&gt;|&gt;|&gt;|BGCOLOR(#F5F5F5):水と死の魔法技能を持つ。群れると侮れない戦力に|
</v>
      </c>
    </row>
    <row r="1175" spans="1:36" x14ac:dyDescent="0.15">
      <c r="A1175" t="str">
        <f t="shared" si="39"/>
        <v>-</v>
      </c>
      <c r="B1175" t="s">
        <v>2954</v>
      </c>
      <c r="C1175" t="s">
        <v>11975</v>
      </c>
      <c r="D1175" t="s">
        <v>11825</v>
      </c>
      <c r="E1175" t="s">
        <v>11946</v>
      </c>
      <c r="F1175">
        <v>100</v>
      </c>
      <c r="G1175">
        <v>1</v>
      </c>
      <c r="H1175">
        <v>2</v>
      </c>
      <c r="I1175" t="s">
        <v>11940</v>
      </c>
      <c r="J1175" t="s">
        <v>11729</v>
      </c>
      <c r="K1175" t="s">
        <v>11729</v>
      </c>
      <c r="L1175" t="s">
        <v>11828</v>
      </c>
      <c r="M1175" t="s">
        <v>11730</v>
      </c>
      <c r="N1175" t="s">
        <v>11947</v>
      </c>
      <c r="O1175" s="24">
        <v>1</v>
      </c>
      <c r="P1175" s="20">
        <v>10</v>
      </c>
      <c r="Q1175" s="21">
        <v>10</v>
      </c>
      <c r="R1175" s="29">
        <v>0</v>
      </c>
      <c r="Z1175" s="33" t="s">
        <v>11704</v>
      </c>
      <c r="AD1175" s="21" t="s">
        <v>11942</v>
      </c>
      <c r="AE1175" s="20" t="s">
        <v>11943</v>
      </c>
      <c r="AG1175" s="21" t="s">
        <v>11943</v>
      </c>
      <c r="AJ1175" s="26" t="str">
        <f t="shared" si="40"/>
        <v xml:space="preserve">|BGCOLOR(#F5F5F5):Ah Ha'|聖職者&amp;ref(Nation/Sacred.jpg,nolink,25x25,Sacred);|&amp;ref(Nation/C_Gold.jpg,nolink,25x25,Gold);100&amp;ref(Nation/C_Resource.jpg,nolink,25x25,Resource);1&amp;ref(Nation/C_Command.jpg,nolink,25x25,Commander Point);2|&amp;ref(Nation/R_Fort.jpg,nolink,25x25,Land Fortress);&amp;ref(Nation/R_UW-Fort.jpg,nolink,25x25,Underwater Fortress);|&amp;ref(Spell/P_Research.jpg,nolink,25x25,Lab Needed);&amp;ref(Spell/P_Holy.jpg,nolink,25x25,Temple Needed);|&amp;ref(Nation/Squad.jpg,nolink,25x25,Squad);1&amp;ref(Nation/LivingLead.jpg,nolink,25x25,Leadership);10&amp;ref(Nation/MagicLead.jpg,nolink,25x25,Magic Leadership);10|14&amp;ref(Nation/Amphibian.jpg,nolink,25x25,Amphibian);&amp;ref(Nation/Swamp-Survival.jpg,nolink,25x25,Swamp Survival);&amp;ref(Nation/Swimming.jpg,nolink,25x25,Swimming);|
|~|&gt;|&gt;|&gt;|&gt;|&gt;|BGCOLOR(#F5F5F5):レベル1の聖職者。水と地の魔法技能も持つ|
</v>
      </c>
    </row>
    <row r="1176" spans="1:36" x14ac:dyDescent="0.15">
      <c r="A1176" t="str">
        <f t="shared" si="39"/>
        <v>-</v>
      </c>
      <c r="B1176" t="s">
        <v>2954</v>
      </c>
      <c r="C1176" t="s">
        <v>11975</v>
      </c>
      <c r="D1176" t="s">
        <v>11825</v>
      </c>
      <c r="E1176" t="s">
        <v>11948</v>
      </c>
      <c r="F1176">
        <v>290</v>
      </c>
      <c r="G1176">
        <v>1</v>
      </c>
      <c r="H1176">
        <v>2</v>
      </c>
      <c r="I1176" t="s">
        <v>11940</v>
      </c>
      <c r="J1176" t="s">
        <v>11729</v>
      </c>
      <c r="K1176" t="s">
        <v>11729</v>
      </c>
      <c r="L1176" t="s">
        <v>11828</v>
      </c>
      <c r="M1176" t="s">
        <v>11730</v>
      </c>
      <c r="N1176" t="s">
        <v>11949</v>
      </c>
      <c r="O1176" s="24">
        <v>2</v>
      </c>
      <c r="P1176" s="20">
        <v>40</v>
      </c>
      <c r="Q1176" s="20" t="s">
        <v>11830</v>
      </c>
      <c r="R1176" s="29" t="s">
        <v>11848</v>
      </c>
      <c r="Z1176" s="33" t="s">
        <v>11704</v>
      </c>
      <c r="AD1176" s="20" t="s">
        <v>11942</v>
      </c>
      <c r="AE1176" s="20" t="s">
        <v>11943</v>
      </c>
      <c r="AG1176" s="20" t="s">
        <v>11943</v>
      </c>
      <c r="AJ1176" s="26" t="str">
        <f t="shared" si="40"/>
        <v xml:space="preserve">|BGCOLOR(#F5F5F5):Muuch K'uhul|聖職者&amp;ref(Nation/Sacred.jpg,nolink,25x25,Sacred);|&amp;ref(Nation/C_Gold.jpg,nolink,25x25,Gold);290&amp;ref(Nation/C_Resource.jpg,nolink,25x25,Resource);1&amp;ref(Nation/C_Command.jpg,nolink,25x25,Commander Point);2|&amp;ref(Nation/R_Fort.jpg,nolink,25x25,Land Fortress);&amp;ref(Nation/R_UW-Fort.jpg,nolink,25x25,Underwater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Leadership);30+|14&amp;ref(Nation/Amphibian.jpg,nolink,25x25,Amphibian);&amp;ref(Nation/Swamp-Survival.jpg,nolink,25x25,Swamp Survival);&amp;ref(Nation/Swimming.jpg,nolink,25x25,Swimming);|
|~|&gt;|&gt;|&gt;|&gt;|&gt;|BGCOLOR(#F5F5F5):レベル1の聖職者。水、地、死などの魔法技能も持つ|
</v>
      </c>
    </row>
    <row r="1177" spans="1:36" x14ac:dyDescent="0.15">
      <c r="A1177" t="str">
        <f t="shared" si="39"/>
        <v>-</v>
      </c>
      <c r="B1177" t="s">
        <v>2954</v>
      </c>
      <c r="C1177" t="s">
        <v>11975</v>
      </c>
      <c r="D1177" t="s">
        <v>11825</v>
      </c>
      <c r="E1177" t="s">
        <v>11950</v>
      </c>
      <c r="F1177">
        <v>115</v>
      </c>
      <c r="G1177">
        <v>27</v>
      </c>
      <c r="H1177">
        <v>1</v>
      </c>
      <c r="I1177" t="s">
        <v>11728</v>
      </c>
      <c r="K1177" t="s">
        <v>11729</v>
      </c>
      <c r="L1177" t="s">
        <v>11951</v>
      </c>
      <c r="M1177" t="s">
        <v>11730</v>
      </c>
      <c r="N1177" t="s">
        <v>11952</v>
      </c>
      <c r="O1177" s="24">
        <v>0</v>
      </c>
      <c r="P1177" s="20">
        <v>0</v>
      </c>
      <c r="Q1177" s="20">
        <v>0</v>
      </c>
      <c r="R1177" s="29">
        <v>0</v>
      </c>
      <c r="Z1177" s="33" t="s">
        <v>11710</v>
      </c>
      <c r="AD1177" s="20" t="s">
        <v>11942</v>
      </c>
      <c r="AE1177" s="20" t="s">
        <v>11943</v>
      </c>
      <c r="AG1177" s="20" t="s">
        <v>11943</v>
      </c>
      <c r="AJ1177" s="26" t="str">
        <f t="shared" si="40"/>
        <v xml:space="preserve">|BGCOLOR(#F5F5F5):Chak Muuch Assassin|暗殺者&amp;ref(Nation/Sacred.jpg,nolink,25x25,Sacred);|&amp;ref(Nation/C_Gold.jpg,nolink,25x25,Gold);115&amp;ref(Nation/C_Resource.jpg,nolink,25x25,Resource);27&amp;ref(Nation/C_Command.jpg,nolink,25x25,Commander Point);1|&amp;ref(Nation/R_Capital.jpg,nolink,25x25,National Capital);|&amp;ref(Spell/P_Holy.jpg,nolink,25x25,Temple Needed);||12&amp;ref(Nation/Amphibian.jpg,nolink,25x25,Amphibian);&amp;ref(Nation/Swamp-Survival.jpg,nolink,25x25,Swamp Survival);&amp;ref(Nation/Swimming.jpg,nolink,25x25,Swimming);|
|~|&gt;|&gt;|&gt;|&gt;|&gt;|BGCOLOR(#F5F5F5):疲労毒の武器を使う暗殺者。やや鈍重だが攻撃力は十分|
</v>
      </c>
    </row>
    <row r="1178" spans="1:36" x14ac:dyDescent="0.15">
      <c r="A1178" t="str">
        <f t="shared" si="39"/>
        <v>-</v>
      </c>
      <c r="B1178" t="s">
        <v>2954</v>
      </c>
      <c r="C1178" t="s">
        <v>11975</v>
      </c>
      <c r="D1178" t="s">
        <v>11825</v>
      </c>
      <c r="E1178" t="s">
        <v>11953</v>
      </c>
      <c r="F1178">
        <v>455</v>
      </c>
      <c r="G1178">
        <v>1</v>
      </c>
      <c r="H1178">
        <v>4</v>
      </c>
      <c r="I1178" t="s">
        <v>11728</v>
      </c>
      <c r="J1178" t="s">
        <v>11729</v>
      </c>
      <c r="K1178" t="s">
        <v>11729</v>
      </c>
      <c r="L1178" t="s">
        <v>11828</v>
      </c>
      <c r="M1178" t="s">
        <v>11730</v>
      </c>
      <c r="N1178" t="s">
        <v>11954</v>
      </c>
      <c r="O1178" s="24">
        <v>4</v>
      </c>
      <c r="P1178" s="20">
        <v>120</v>
      </c>
      <c r="Q1178" s="20" t="s">
        <v>11955</v>
      </c>
      <c r="R1178" s="29" t="s">
        <v>11852</v>
      </c>
      <c r="Z1178" s="33" t="s">
        <v>11715</v>
      </c>
      <c r="AD1178" s="20" t="s">
        <v>11942</v>
      </c>
      <c r="AE1178" s="20" t="s">
        <v>11943</v>
      </c>
      <c r="AG1178" s="20" t="s">
        <v>11943</v>
      </c>
      <c r="AI1178" s="29">
        <v>20</v>
      </c>
      <c r="AJ1178" s="26" t="str">
        <f t="shared" si="40"/>
        <v xml:space="preserve">|BGCOLOR(#F5F5F5):Bacab|聖職者&amp;ref(Nation/Sacred.jpg,nolink,25x25,Sacred);|&amp;ref(Nation/C_Gold.jpg,nolink,25x25,Gold);455&amp;ref(Nation/C_Resource.jpg,nolink,25x25,Resource);1&amp;ref(Nation/C_Command.jpg,nolink,25x25,Commander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Leadership);25+&amp;ref(Nation/UndeadLead.jpg,nolink,25x25,Undead Leadership);40+|16&amp;ref(Nation/Amphibian.jpg,nolink,25x25,Amphibian);&amp;ref(Nation/Swamp-Survival.jpg,nolink,25x25,Swamp Survival);&amp;ref(Nation/Swimming.jpg,nolink,25x25,Swimming);&amp;ref(Nation/Gift-of-Water-Breathing.jpg,nolink,25x25,Gift of Water Breathing (20 size points));|
|~|&gt;|&gt;|&gt;|&gt;|&gt;|BGCOLOR(#F5F5F5):レベル2の聖職者。水、地、死などの強大な魔法技能を持つ|
</v>
      </c>
    </row>
    <row r="1179" spans="1:36" x14ac:dyDescent="0.15">
      <c r="A1179" t="str">
        <f t="shared" si="39"/>
        <v>-</v>
      </c>
      <c r="B1179" t="s">
        <v>2954</v>
      </c>
      <c r="C1179" t="s">
        <v>11975</v>
      </c>
      <c r="D1179" t="s">
        <v>11825</v>
      </c>
      <c r="E1179" t="s">
        <v>11956</v>
      </c>
      <c r="F1179">
        <v>165</v>
      </c>
      <c r="G1179">
        <v>1</v>
      </c>
      <c r="H1179">
        <v>2</v>
      </c>
      <c r="I1179" t="s">
        <v>11957</v>
      </c>
      <c r="J1179" t="s">
        <v>11729</v>
      </c>
      <c r="L1179" t="s">
        <v>11850</v>
      </c>
      <c r="N1179" t="s">
        <v>11958</v>
      </c>
      <c r="O1179" s="24">
        <v>1</v>
      </c>
      <c r="P1179" s="20">
        <v>10</v>
      </c>
      <c r="Q1179" s="20">
        <v>20</v>
      </c>
      <c r="R1179" s="29" t="s">
        <v>11959</v>
      </c>
      <c r="Z1179" s="33" t="s">
        <v>11876</v>
      </c>
      <c r="AA1179" s="21">
        <v>40</v>
      </c>
      <c r="AB1179" s="21" t="s">
        <v>11720</v>
      </c>
      <c r="AE1179" s="20" t="s">
        <v>11942</v>
      </c>
      <c r="AJ1179" s="26" t="str">
        <f t="shared" si="40"/>
        <v xml:space="preserve">|BGCOLOR(#F5F5F5):Camazotz|魔術師|&amp;ref(Nation/C_Gold.jpg,nolink,25x25,Gold);165&amp;ref(Nation/C_Resource.jpg,nolink,25x25,Resource);1&amp;ref(Nation/C_Command.jpg,nolink,25x25,Commander Point);2|&amp;ref(Nation/R_Capital.jpg,nolink,25x25,National Capital);&amp;ref(Nation/R_Cave.jpg,nolink,25x25,Any Cave);|&amp;ref(Spell/P_Research.jpg,nolink,25x25,Lab Needed);|&amp;ref(Nation/Squad.jpg,nolink,25x25,Squad);1&amp;ref(Nation/LivingLead.jpg,nolink,25x25,Leadership);10&amp;ref(Nation/MagicLead.jpg,nolink,25x25,Magic Leadership);20&amp;ref(Nation/UndeadLead.jpg,nolink,25x25,Undead Leadership);65+|20&amp;ref(Nation/Stealthy.jpg,nolink,25x25,Stealthy (40));&amp;ref(Nation/Flying.jpg,nolink,25x25,Flying);&amp;ref(Nation/Forest-Survival.jpg,nolink,25x25,Forest Survival);|
|~|&gt;|&gt;|&gt;|&gt;|&gt;|BGCOLOR(#F5F5F5):死、血などの魔法技能を持つ。種族的に奴隷集めが得意|
</v>
      </c>
    </row>
    <row r="1180" spans="1:36" x14ac:dyDescent="0.15">
      <c r="A1180" t="str">
        <f t="shared" si="39"/>
        <v>-</v>
      </c>
      <c r="B1180" t="s">
        <v>2954</v>
      </c>
      <c r="C1180" t="s">
        <v>11975</v>
      </c>
      <c r="D1180" t="s">
        <v>11825</v>
      </c>
      <c r="E1180" t="s">
        <v>11960</v>
      </c>
      <c r="F1180">
        <v>25</v>
      </c>
      <c r="G1180">
        <v>1</v>
      </c>
      <c r="H1180">
        <v>1</v>
      </c>
      <c r="I1180" t="s">
        <v>11961</v>
      </c>
      <c r="L1180" t="s">
        <v>11962</v>
      </c>
      <c r="N1180" t="s">
        <v>11963</v>
      </c>
      <c r="O1180" s="24">
        <v>0</v>
      </c>
      <c r="P1180" s="20">
        <v>0</v>
      </c>
      <c r="Q1180" s="20">
        <v>0</v>
      </c>
      <c r="R1180" s="29">
        <v>0</v>
      </c>
      <c r="Z1180" s="33" t="s">
        <v>11704</v>
      </c>
      <c r="AA1180" s="21">
        <v>50</v>
      </c>
      <c r="AD1180" s="20" t="s">
        <v>11942</v>
      </c>
      <c r="AE1180" s="20" t="s">
        <v>11964</v>
      </c>
      <c r="AG1180" s="20" t="s">
        <v>11943</v>
      </c>
      <c r="AJ1180" s="26" t="str">
        <f t="shared" si="40"/>
        <v xml:space="preserve">|BGCOLOR(#F5F5F5):Muuch Scout|斥候|&amp;ref(Nation/C_Gold.jpg,nolink,25x25,Gold);25&amp;ref(Nation/C_Resource.jpg,nolink,25x25,Resource);1&amp;ref(Nation/C_Command.jpg,nolink,25x25,Commander Point);1|&amp;ref(Nation/R_Forest.jpg,nolink,25x25,Any Forest);|||14&amp;ref(Nation/Stealthy.jpg,nolink,25x25,Stealthy (50));&amp;ref(Nation/Amphibian.jpg,nolink,25x25,Amphibian);&amp;ref(Nation/Forest-Survival.jpg,nolink,25x25,Forest Survival);&amp;ref(Nation/Swamp-Survival.jpg,nolink,25x25,Swamp Survival);&amp;ref(Nation/Swimming.jpg,nolink,25x25,Swimming);|
|~|&gt;|&gt;|&gt;|&gt;|&gt;|BGCOLOR(#F5F5F5):水陸両棲の斥候。森限定だが要塞が必要ない|
</v>
      </c>
    </row>
    <row r="1181" spans="1:36" x14ac:dyDescent="0.15">
      <c r="A1181" t="str">
        <f t="shared" si="39"/>
        <v>-</v>
      </c>
      <c r="B1181" t="s">
        <v>2954</v>
      </c>
      <c r="C1181" t="s">
        <v>11975</v>
      </c>
      <c r="D1181" t="s">
        <v>11825</v>
      </c>
      <c r="E1181" t="s">
        <v>11965</v>
      </c>
      <c r="F1181">
        <v>45</v>
      </c>
      <c r="G1181">
        <v>11</v>
      </c>
      <c r="H1181">
        <v>1</v>
      </c>
      <c r="I1181" t="s">
        <v>11961</v>
      </c>
      <c r="L1181" t="s">
        <v>11825</v>
      </c>
      <c r="N1181" t="s">
        <v>11970</v>
      </c>
      <c r="O1181" s="24">
        <v>2</v>
      </c>
      <c r="P1181" s="20">
        <v>40</v>
      </c>
      <c r="Q1181" s="20">
        <v>0</v>
      </c>
      <c r="R1181" s="29">
        <v>0</v>
      </c>
      <c r="Z1181" s="33" t="s">
        <v>11966</v>
      </c>
      <c r="AA1181" s="21">
        <v>50</v>
      </c>
      <c r="AD1181" s="20" t="s">
        <v>11942</v>
      </c>
      <c r="AE1181" s="20" t="s">
        <v>11943</v>
      </c>
      <c r="AG1181" s="20" t="s">
        <v>11943</v>
      </c>
      <c r="AJ1181" s="26" t="str">
        <f t="shared" si="40"/>
        <v xml:space="preserve">|BGCOLOR(#F5F5F5):Muuch Batab|指揮官|&amp;ref(Nation/C_Gold.jpg,nolink,25x25,Gold);45&amp;ref(Nation/C_Resource.jpg,nolink,25x25,Resource);11&amp;ref(Nation/C_Command.jpg,nolink,25x25,Commander Point);1|&amp;ref(Nation/R_Forest.jpg,nolink,25x25,Any Forest);||&amp;ref(Nation/Squad.jpg,nolink,25x25,Squad);2&amp;ref(Nation/LivingLead.jpg,nolink,25x25,Leadership);40|10&amp;ref(Nation/Stealthy.jpg,nolink,25x25,Stealthy (50));&amp;ref(Nation/Amphibian.jpg,nolink,25x25,Amphibian);&amp;ref(Nation/Swamp-Survival.jpg,nolink,25x25,Swamp Survival);&amp;ref(Nation/Swimming.jpg,nolink,25x25,Swimming);|
|~|&gt;|&gt;|&gt;|&gt;|&gt;|BGCOLOR(#F5F5F5):標準的な指揮官。隠れるのもなかなか上手い|
</v>
      </c>
    </row>
    <row r="1182" spans="1:36" x14ac:dyDescent="0.15">
      <c r="A1182" t="str">
        <f t="shared" si="39"/>
        <v>-</v>
      </c>
      <c r="B1182" t="s">
        <v>2954</v>
      </c>
      <c r="C1182" t="s">
        <v>11975</v>
      </c>
      <c r="D1182" t="s">
        <v>11825</v>
      </c>
      <c r="E1182" t="s">
        <v>11967</v>
      </c>
      <c r="F1182">
        <v>40</v>
      </c>
      <c r="G1182">
        <v>3</v>
      </c>
      <c r="H1182">
        <v>1</v>
      </c>
      <c r="I1182" t="s">
        <v>11968</v>
      </c>
      <c r="L1182" t="s">
        <v>11825</v>
      </c>
      <c r="N1182" t="s">
        <v>11969</v>
      </c>
      <c r="O1182" s="24">
        <v>2</v>
      </c>
      <c r="P1182" s="20">
        <v>40</v>
      </c>
      <c r="Q1182" s="20">
        <v>10</v>
      </c>
      <c r="R1182" s="29">
        <v>0</v>
      </c>
      <c r="Z1182" s="33" t="s">
        <v>11719</v>
      </c>
      <c r="AA1182" s="21">
        <v>40</v>
      </c>
      <c r="AB1182" s="21" t="s">
        <v>11720</v>
      </c>
      <c r="AE1182" s="20" t="s">
        <v>11942</v>
      </c>
      <c r="AJ1182" s="26" t="str">
        <f t="shared" si="40"/>
        <v xml:space="preserve">|BGCOLOR(#F5F5F5):Zotz Batab|指揮官|&amp;ref(Nation/C_Gold.jpg,nolink,25x25,Gold);40&amp;ref(Nation/C_Resource.jpg,nolink,25x25,Resource);3&amp;ref(Nation/C_Command.jpg,nolink,25x25,Commander Point);1|&amp;ref(Nation/R_Forest.jpg,nolink,25x25,Any Forest);&amp;ref(Nation/R_Cave.jpg,nolink,25x25,Any Cave);||&amp;ref(Nation/Squad.jpg,nolink,25x25,Squad);2&amp;ref(Nation/LivingLead.jpg,nolink,25x25,Leadership);40&amp;ref(Nation/MagicLead.jpg,nolink,25x25,Magic Leadership);10|18&amp;ref(Nation/Stealthy.jpg,nolink,25x25,Stealthy (40));&amp;ref(Nation/Flying.jpg,nolink,25x25,Flying);&amp;ref(Nation/Forest-Survival.jpg,nolink,25x25,Forest Survival);|
|~|&gt;|&gt;|&gt;|&gt;|&gt;|BGCOLOR(#F5F5F5):飛行する指揮官。強襲部隊のお手軽な指揮に|
</v>
      </c>
    </row>
    <row r="1183" spans="1:36" x14ac:dyDescent="0.15">
      <c r="A1183" t="str">
        <f t="shared" si="39"/>
        <v>MA Xibalba 指揮官 E</v>
      </c>
      <c r="B1183" t="s">
        <v>2954</v>
      </c>
      <c r="C1183" t="s">
        <v>11975</v>
      </c>
      <c r="D1183" t="s">
        <v>11825</v>
      </c>
      <c r="E1183" t="s">
        <v>11971</v>
      </c>
      <c r="F1183">
        <v>145</v>
      </c>
      <c r="G1183">
        <v>1</v>
      </c>
      <c r="H1183">
        <v>2</v>
      </c>
      <c r="I1183" t="s">
        <v>11961</v>
      </c>
      <c r="J1183" t="s">
        <v>11729</v>
      </c>
      <c r="L1183" t="s">
        <v>11850</v>
      </c>
      <c r="N1183" t="s">
        <v>11974</v>
      </c>
      <c r="O1183" s="24">
        <v>1</v>
      </c>
      <c r="P1183" s="20" t="s">
        <v>11972</v>
      </c>
      <c r="Q1183" s="20" t="s">
        <v>11955</v>
      </c>
      <c r="R1183" s="29" t="s">
        <v>11839</v>
      </c>
      <c r="Z1183" s="33" t="s">
        <v>11973</v>
      </c>
      <c r="AA1183" s="20">
        <v>40</v>
      </c>
      <c r="AB1183" s="21" t="s">
        <v>11720</v>
      </c>
      <c r="AE1183" s="20" t="s">
        <v>11942</v>
      </c>
      <c r="AJ1183" s="26" t="str">
        <f t="shared" si="40"/>
        <v xml:space="preserve">|BGCOLOR(#F5F5F5):Way|魔術師|&amp;ref(Nation/C_Gold.jpg,nolink,25x25,Gold);145&amp;ref(Nation/C_Resource.jpg,nolink,25x25,Resource);1&amp;ref(Nation/C_Command.jpg,nolink,25x25,Commander Point);2|&amp;ref(Nation/R_Forest.jpg,nolink,25x25,Any Forest);|&amp;ref(Spell/P_Research.jpg,nolink,25x25,Lab Needed);|&amp;ref(Nation/Squad.jpg,nolink,25x25,Squad);1&amp;ref(Nation/LivingLead.jpg,nolink,25x25,Leadership);10+&amp;ref(Nation/MagicLead.jpg,nolink,25x25,Magic Leadership);25+&amp;ref(Nation/UndeadLead.jpg,nolink,25x25,Undead Leadership);5+|22&amp;ref(Nation/Stealthy.jpg,nolink,25x25,Stealthy (40));&amp;ref(Nation/Flying.jpg,nolink,25x25,Flying);&amp;ref(Nation/Forest-Survival.jpg,nolink,25x25,Forest Survival);|
|~|&gt;|&gt;|&gt;|&gt;|&gt;|BGCOLOR(#F5F5F5):緑、血などの魔法技能を持つ。変身能力も備える|
</v>
      </c>
    </row>
    <row r="1184" spans="1:36" x14ac:dyDescent="0.15">
      <c r="A1184" t="str">
        <f t="shared" si="39"/>
        <v>MA Xibalba 兵士 S</v>
      </c>
      <c r="B1184" t="s">
        <v>2954</v>
      </c>
      <c r="C1184" t="s">
        <v>11975</v>
      </c>
      <c r="D1184" t="s">
        <v>11734</v>
      </c>
      <c r="E1184" t="s">
        <v>11976</v>
      </c>
      <c r="F1184">
        <v>7</v>
      </c>
      <c r="G1184">
        <v>3</v>
      </c>
      <c r="H1184">
        <v>3</v>
      </c>
      <c r="I1184" t="s">
        <v>11712</v>
      </c>
      <c r="L1184" t="s">
        <v>11702</v>
      </c>
      <c r="N1184" t="s">
        <v>11977</v>
      </c>
      <c r="P1184" s="20">
        <v>1</v>
      </c>
      <c r="Z1184" s="33" t="s">
        <v>11710</v>
      </c>
      <c r="AD1184" s="21" t="s">
        <v>11942</v>
      </c>
      <c r="AE1184" s="20" t="s">
        <v>11943</v>
      </c>
      <c r="AG1184" s="21" t="s">
        <v>11943</v>
      </c>
      <c r="AJ1184" s="26" t="str">
        <f t="shared" si="40"/>
        <v xml:space="preserve">|BGCOLOR(#F5F5F5):Muuch Militia|歩兵|&amp;ref(Nation/C_Gold.jpg,nolink,25x25,Gold);7&amp;ref(Nation/C_Resource.jpg,nolink,25x25,Resource);3&amp;ref(Nation/C_Recruitment.jpg,nolink,25x25,Recruitment Point);3|&amp;ref(Nation/R_Fort.jpg,nolink,25x25,Land Fortress);||&amp;ref(Nation/LivingLead.jpg,nolink,25x25,Living);|12&amp;ref(Nation/Amphibian.jpg,nolink,25x25,Amphibian);&amp;ref(Nation/Swamp-Survival.jpg,nolink,25x25,Swamp Survival);&amp;ref(Nation/Swimming.jpg,nolink,25x25,Swimming);|
|~|&gt;|&gt;|&gt;|&gt;|&gt;|BGCOLOR(#F5F5F5):槍を持つ民兵。戦力には数えられない|
</v>
      </c>
    </row>
    <row r="1185" spans="1:36" x14ac:dyDescent="0.15">
      <c r="A1185" t="str">
        <f t="shared" si="39"/>
        <v>-</v>
      </c>
      <c r="B1185" t="s">
        <v>2954</v>
      </c>
      <c r="C1185" t="s">
        <v>11975</v>
      </c>
      <c r="D1185" t="s">
        <v>11734</v>
      </c>
      <c r="E1185" t="s">
        <v>11978</v>
      </c>
      <c r="F1185">
        <v>10</v>
      </c>
      <c r="G1185">
        <v>4</v>
      </c>
      <c r="H1185">
        <v>9</v>
      </c>
      <c r="I1185" t="s">
        <v>11712</v>
      </c>
      <c r="L1185" t="s">
        <v>11702</v>
      </c>
      <c r="N1185" t="s">
        <v>11979</v>
      </c>
      <c r="P1185" s="20">
        <v>1</v>
      </c>
      <c r="Z1185" s="33" t="s">
        <v>11710</v>
      </c>
      <c r="AD1185" s="20" t="s">
        <v>11942</v>
      </c>
      <c r="AE1185" s="20" t="s">
        <v>11943</v>
      </c>
      <c r="AG1185" s="20" t="s">
        <v>11943</v>
      </c>
      <c r="AJ1185" s="26" t="str">
        <f t="shared" si="40"/>
        <v xml:space="preserve">|BGCOLOR(#F5F5F5):Muuch Dart Thrower|歩兵|&amp;ref(Nation/C_Gold.jpg,nolink,25x25,Gold);10&amp;ref(Nation/C_Resource.jpg,nolink,25x25,Resource);4&amp;ref(Nation/C_Recruitment.jpg,nolink,25x25,Recruitment Point);9|&amp;ref(Nation/R_Fort.jpg,nolink,25x25,Land Fortress);||&amp;ref(Nation/LivingLead.jpg,nolink,25x25,Living);|12&amp;ref(Nation/Amphibian.jpg,nolink,25x25,Amphibian);&amp;ref(Nation/Swamp-Survival.jpg,nolink,25x25,Swamp Survival);&amp;ref(Nation/Swimming.jpg,nolink,25x25,Swimming);|
|~|&gt;|&gt;|&gt;|&gt;|&gt;|BGCOLOR(#F5F5F5):短剣と吹矢を持つ軽歩兵。射撃部隊と扱うには射程に難あり|
</v>
      </c>
    </row>
    <row r="1186" spans="1:36" x14ac:dyDescent="0.15">
      <c r="A1186" t="str">
        <f t="shared" si="39"/>
        <v>-</v>
      </c>
      <c r="B1186" t="s">
        <v>2954</v>
      </c>
      <c r="C1186" t="s">
        <v>11975</v>
      </c>
      <c r="D1186" t="s">
        <v>11734</v>
      </c>
      <c r="E1186" t="s">
        <v>11980</v>
      </c>
      <c r="F1186">
        <v>10</v>
      </c>
      <c r="G1186">
        <v>3</v>
      </c>
      <c r="H1186">
        <v>9</v>
      </c>
      <c r="I1186" t="s">
        <v>11712</v>
      </c>
      <c r="L1186" t="s">
        <v>11702</v>
      </c>
      <c r="N1186" t="s">
        <v>11981</v>
      </c>
      <c r="P1186" s="20">
        <v>1</v>
      </c>
      <c r="Z1186" s="33" t="s">
        <v>11710</v>
      </c>
      <c r="AD1186" s="20" t="s">
        <v>11942</v>
      </c>
      <c r="AE1186" s="20" t="s">
        <v>11943</v>
      </c>
      <c r="AG1186" s="20" t="s">
        <v>11943</v>
      </c>
      <c r="AJ1186" s="26" t="str">
        <f t="shared" si="40"/>
        <v xml:space="preserve">|BGCOLOR(#F5F5F5):Muuch Warrior|歩兵|&amp;ref(Nation/C_Gold.jpg,nolink,25x25,Gold);10&amp;ref(Nation/C_Resource.jpg,nolink,25x25,Resource);3&amp;ref(Nation/C_Recruitment.jpg,nolink,25x25,Recruitment Point);9|&amp;ref(Nation/R_Fort.jpg,nolink,25x25,Land Fortress);||&amp;ref(Nation/LivingLead.jpg,nolink,25x25,Living);|12&amp;ref(Nation/Amphibian.jpg,nolink,25x25,Amphibian);&amp;ref(Nation/Swamp-Survival.jpg,nolink,25x25,Swamp Survival);&amp;ref(Nation/Swimming.jpg,nolink,25x25,Swimming);|
|~|&gt;|&gt;|&gt;|&gt;|&gt;|BGCOLOR(#F5F5F5):槍と皮盾を持つ軽歩兵。装備は弱いが身体能力はそれなり|
</v>
      </c>
    </row>
    <row r="1187" spans="1:36" x14ac:dyDescent="0.15">
      <c r="A1187" t="str">
        <f t="shared" si="39"/>
        <v>-</v>
      </c>
      <c r="B1187" t="s">
        <v>2954</v>
      </c>
      <c r="C1187" t="s">
        <v>11975</v>
      </c>
      <c r="D1187" t="s">
        <v>11734</v>
      </c>
      <c r="E1187" t="s">
        <v>11980</v>
      </c>
      <c r="F1187">
        <v>10</v>
      </c>
      <c r="G1187">
        <v>5</v>
      </c>
      <c r="H1187">
        <v>9</v>
      </c>
      <c r="I1187" t="s">
        <v>11712</v>
      </c>
      <c r="L1187" t="s">
        <v>11702</v>
      </c>
      <c r="N1187" t="s">
        <v>11982</v>
      </c>
      <c r="P1187" s="20">
        <v>1</v>
      </c>
      <c r="Z1187" s="33" t="s">
        <v>11710</v>
      </c>
      <c r="AD1187" s="20" t="s">
        <v>11942</v>
      </c>
      <c r="AE1187" s="20" t="s">
        <v>11943</v>
      </c>
      <c r="AG1187" s="20" t="s">
        <v>11943</v>
      </c>
      <c r="AJ1187" s="26" t="str">
        <f t="shared" si="40"/>
        <v xml:space="preserve">|BGCOLOR(#F5F5F5):Muuch Warrior|歩兵|&amp;ref(Nation/C_Gold.jpg,nolink,25x25,Gold);10&amp;ref(Nation/C_Resource.jpg,nolink,25x25,Resource);5&amp;ref(Nation/C_Recruitment.jpg,nolink,25x25,Recruitment Point);9|&amp;ref(Nation/R_Fort.jpg,nolink,25x25,Land Fortress);||&amp;ref(Nation/LivingLead.jpg,nolink,25x25,Living);|12&amp;ref(Nation/Amphibian.jpg,nolink,25x25,Amphibian);&amp;ref(Nation/Swamp-Survival.jpg,nolink,25x25,Swamp Survival);&amp;ref(Nation/Swimming.jpg,nolink,25x25,Swimming);|
|~|&gt;|&gt;|&gt;|&gt;|&gt;|BGCOLOR(#F5F5F5):刃付き棍棒と皮盾を持つ軽歩兵。一撃はそれなりに重い|
</v>
      </c>
    </row>
    <row r="1188" spans="1:36" x14ac:dyDescent="0.15">
      <c r="A1188" t="str">
        <f t="shared" si="39"/>
        <v>-</v>
      </c>
      <c r="B1188" t="s">
        <v>2954</v>
      </c>
      <c r="C1188" t="s">
        <v>11975</v>
      </c>
      <c r="D1188" t="s">
        <v>11734</v>
      </c>
      <c r="E1188" t="s">
        <v>11980</v>
      </c>
      <c r="F1188">
        <v>10</v>
      </c>
      <c r="G1188">
        <v>10</v>
      </c>
      <c r="H1188">
        <v>9</v>
      </c>
      <c r="I1188" t="s">
        <v>11712</v>
      </c>
      <c r="L1188" t="s">
        <v>11702</v>
      </c>
      <c r="N1188" t="s">
        <v>11983</v>
      </c>
      <c r="P1188" s="20">
        <v>1</v>
      </c>
      <c r="Z1188" s="33" t="s">
        <v>11984</v>
      </c>
      <c r="AD1188" s="20" t="s">
        <v>11942</v>
      </c>
      <c r="AE1188" s="20" t="s">
        <v>11943</v>
      </c>
      <c r="AG1188" s="20" t="s">
        <v>11943</v>
      </c>
      <c r="AJ1188" s="26" t="str">
        <f t="shared" si="40"/>
        <v xml:space="preserve">|BGCOLOR(#F5F5F5):Muuch Warrior|歩兵|&amp;ref(Nation/C_Gold.jpg,nolink,25x25,Gold);10&amp;ref(Nation/C_Resource.jpg,nolink,25x25,Resource);10&amp;ref(Nation/C_Recruitment.jpg,nolink,25x25,Recruitment Point);9|&amp;ref(Nation/R_Fort.jpg,nolink,25x25,Land Fortress);||&amp;ref(Nation/LivingLead.jpg,nolink,25x25,Living);|8&amp;ref(Nation/Amphibian.jpg,nolink,25x25,Amphibian);&amp;ref(Nation/Swamp-Survival.jpg,nolink,25x25,Swamp Survival);&amp;ref(Nation/Swimming.jpg,nolink,25x25,Swimming);|
|~|&gt;|&gt;|&gt;|&gt;|&gt;|BGCOLOR(#F5F5F5):槍と皮盾を持つ歩兵。装備の質が全体的に向上|
</v>
      </c>
    </row>
    <row r="1189" spans="1:36" x14ac:dyDescent="0.15">
      <c r="A1189" t="str">
        <f t="shared" si="39"/>
        <v>-</v>
      </c>
      <c r="B1189" t="s">
        <v>2954</v>
      </c>
      <c r="C1189" t="s">
        <v>11975</v>
      </c>
      <c r="D1189" t="s">
        <v>11734</v>
      </c>
      <c r="E1189" t="s">
        <v>11980</v>
      </c>
      <c r="F1189">
        <v>10</v>
      </c>
      <c r="G1189">
        <v>11</v>
      </c>
      <c r="H1189">
        <v>9</v>
      </c>
      <c r="I1189" t="s">
        <v>11712</v>
      </c>
      <c r="L1189" t="s">
        <v>11702</v>
      </c>
      <c r="N1189" t="s">
        <v>11985</v>
      </c>
      <c r="P1189" s="20">
        <v>1</v>
      </c>
      <c r="Z1189" s="33" t="s">
        <v>11984</v>
      </c>
      <c r="AD1189" s="20" t="s">
        <v>11942</v>
      </c>
      <c r="AE1189" s="20" t="s">
        <v>11943</v>
      </c>
      <c r="AG1189" s="20" t="s">
        <v>11943</v>
      </c>
      <c r="AJ1189" s="26" t="str">
        <f t="shared" si="40"/>
        <v xml:space="preserve">|BGCOLOR(#F5F5F5):Muuch Warrior|歩兵|&amp;ref(Nation/C_Gold.jpg,nolink,25x25,Gold);10&amp;ref(Nation/C_Resource.jpg,nolink,25x25,Resource);11&amp;ref(Nation/C_Recruitment.jpg,nolink,25x25,Recruitment Point);9|&amp;ref(Nation/R_Fort.jpg,nolink,25x25,Land Fortress);||&amp;ref(Nation/LivingLead.jpg,nolink,25x25,Living);|8&amp;ref(Nation/Amphibian.jpg,nolink,25x25,Amphibian);&amp;ref(Nation/Swamp-Survival.jpg,nolink,25x25,Swamp Survival);&amp;ref(Nation/Swimming.jpg,nolink,25x25,Swimming);|
|~|&gt;|&gt;|&gt;|&gt;|&gt;|BGCOLOR(#F5F5F5):刃付き棍棒と皮盾を持つ軽歩兵。兜がないため事故は多い|
</v>
      </c>
    </row>
    <row r="1190" spans="1:36" x14ac:dyDescent="0.15">
      <c r="A1190" t="str">
        <f t="shared" si="39"/>
        <v>-</v>
      </c>
      <c r="B1190" t="s">
        <v>2954</v>
      </c>
      <c r="C1190" t="s">
        <v>11975</v>
      </c>
      <c r="D1190" t="s">
        <v>11734</v>
      </c>
      <c r="E1190" t="s">
        <v>11986</v>
      </c>
      <c r="F1190">
        <v>19</v>
      </c>
      <c r="G1190">
        <v>5</v>
      </c>
      <c r="H1190">
        <v>19</v>
      </c>
      <c r="I1190" t="s">
        <v>11728</v>
      </c>
      <c r="K1190" t="s">
        <v>11729</v>
      </c>
      <c r="L1190" t="s">
        <v>11702</v>
      </c>
      <c r="M1190" t="s">
        <v>11730</v>
      </c>
      <c r="N1190" t="s">
        <v>20141</v>
      </c>
      <c r="P1190" s="20">
        <v>1</v>
      </c>
      <c r="Z1190" s="33" t="s">
        <v>11710</v>
      </c>
      <c r="AD1190" s="20" t="s">
        <v>11942</v>
      </c>
      <c r="AE1190" s="20" t="s">
        <v>11943</v>
      </c>
      <c r="AG1190" s="20" t="s">
        <v>11943</v>
      </c>
      <c r="AJ1190" s="26" t="str">
        <f t="shared" si="40"/>
        <v xml:space="preserve">|BGCOLOR(#F5F5F5):Chak Muuch Dart Thrower|歩兵&amp;ref(Nation/Sacred.jpg,nolink,25x25,Sacred);|&amp;ref(Nation/C_Gold.jpg,nolink,25x25,Gold);19&amp;ref(Nation/C_Resource.jpg,nolink,25x25,Resource);5&amp;ref(Nation/C_Recruitment.jpg,nolink,25x25,Recruitment Point);19|&amp;ref(Nation/R_Capital.jpg,nolink,25x25,National Capital);|&amp;ref(Spell/P_Holy.jpg,nolink,25x25,Temple Needed);|&amp;ref(Nation/LivingLead.jpg,nolink,25x25,Living);|12&amp;ref(Nation/Amphibian.jpg,nolink,25x25,Amphibian);&amp;ref(Nation/Swamp-Survival.jpg,nolink,25x25,Swamp Survival);&amp;ref(Nation/Swimming.jpg,nolink,25x25,Swimming);|
|~|&gt;|&gt;|&gt;|&gt;|&gt;|BGCOLOR(#F5F5F5):毒槍と毒吹矢を持つ軽歩兵。彼らの毒は疲労を蓄積させる|
</v>
      </c>
    </row>
    <row r="1191" spans="1:36" x14ac:dyDescent="0.15">
      <c r="A1191" t="str">
        <f t="shared" si="39"/>
        <v>-</v>
      </c>
      <c r="B1191" t="s">
        <v>2954</v>
      </c>
      <c r="C1191" t="s">
        <v>11975</v>
      </c>
      <c r="D1191" t="s">
        <v>11734</v>
      </c>
      <c r="E1191" t="s">
        <v>11987</v>
      </c>
      <c r="F1191">
        <v>26</v>
      </c>
      <c r="G1191">
        <v>26</v>
      </c>
      <c r="H1191">
        <v>29</v>
      </c>
      <c r="I1191" t="s">
        <v>11728</v>
      </c>
      <c r="K1191" t="s">
        <v>11729</v>
      </c>
      <c r="L1191" t="s">
        <v>11702</v>
      </c>
      <c r="M1191" t="s">
        <v>11730</v>
      </c>
      <c r="N1191" t="s">
        <v>11988</v>
      </c>
      <c r="P1191" s="20">
        <v>1</v>
      </c>
      <c r="Z1191" s="33" t="s">
        <v>11966</v>
      </c>
      <c r="AD1191" s="20" t="s">
        <v>11942</v>
      </c>
      <c r="AE1191" s="20" t="s">
        <v>11943</v>
      </c>
      <c r="AG1191" s="20" t="s">
        <v>11943</v>
      </c>
      <c r="AJ1191" s="26" t="str">
        <f t="shared" si="40"/>
        <v xml:space="preserve">|BGCOLOR(#F5F5F5):Chak Muuch Obsidian Warrior|歩兵&amp;ref(Nation/Sacred.jpg,nolink,25x25,Sacred);|&amp;ref(Nation/C_Gold.jpg,nolink,25x25,Gold);26&amp;ref(Nation/C_Resource.jpg,nolink,25x25,Resource);26&amp;ref(Nation/C_Recruitment.jpg,nolink,25x25,Recruitment Point);29|&amp;ref(Nation/R_Capital.jpg,nolink,25x25,National Capital);|&amp;ref(Spell/P_Holy.jpg,nolink,25x25,Temple Needed);|&amp;ref(Nation/LivingLead.jpg,nolink,25x25,Living);|10&amp;ref(Nation/Amphibian.jpg,nolink,25x25,Amphibian);&amp;ref(Nation/Swamp-Survival.jpg,nolink,25x25,Swamp Survival);&amp;ref(Nation/Swimming.jpg,nolink,25x25,Swimming);|
|~|&gt;|&gt;|&gt;|&gt;|&gt;|BGCOLOR(#F5F5F5):魔法の剣と皮盾を持つ歩兵。剣には毒も塗られている|
</v>
      </c>
    </row>
    <row r="1192" spans="1:36" x14ac:dyDescent="0.15">
      <c r="A1192" t="str">
        <f t="shared" si="39"/>
        <v>-</v>
      </c>
      <c r="B1192" t="s">
        <v>2954</v>
      </c>
      <c r="C1192" t="s">
        <v>11975</v>
      </c>
      <c r="D1192" t="s">
        <v>11734</v>
      </c>
      <c r="E1192" t="s">
        <v>11989</v>
      </c>
      <c r="F1192">
        <v>35</v>
      </c>
      <c r="G1192">
        <v>38</v>
      </c>
      <c r="H1192">
        <v>39</v>
      </c>
      <c r="I1192" t="s">
        <v>11728</v>
      </c>
      <c r="K1192" t="s">
        <v>11729</v>
      </c>
      <c r="L1192" t="s">
        <v>11702</v>
      </c>
      <c r="M1192" t="s">
        <v>11730</v>
      </c>
      <c r="N1192" t="s">
        <v>11990</v>
      </c>
      <c r="P1192" s="20">
        <v>1</v>
      </c>
      <c r="Z1192" s="33" t="s">
        <v>11710</v>
      </c>
      <c r="AD1192" s="20" t="s">
        <v>11942</v>
      </c>
      <c r="AE1192" s="20" t="s">
        <v>11943</v>
      </c>
      <c r="AG1192" s="20" t="s">
        <v>11943</v>
      </c>
      <c r="AJ1192" s="26" t="str">
        <f t="shared" si="40"/>
        <v xml:space="preserve">|BGCOLOR(#F5F5F5):Wo' Muuch|歩兵&amp;ref(Nation/Sacred.jpg,nolink,25x25,Sacred);|&amp;ref(Nation/C_Gold.jpg,nolink,25x25,Gold);35&amp;ref(Nation/C_Resource.jpg,nolink,25x25,Resource);38&amp;ref(Nation/C_Recruitment.jpg,nolink,25x25,Recruitment Point);39|&amp;ref(Nation/R_Capital.jpg,nolink,25x25,National Capital);|&amp;ref(Spell/P_Holy.jpg,nolink,25x25,Temple Needed);|&amp;ref(Nation/LivingLead.jpg,nolink,25x25,Living);|12&amp;ref(Nation/Amphibian.jpg,nolink,25x25,Amphibian);&amp;ref(Nation/Swamp-Survival.jpg,nolink,25x25,Swamp Survival);&amp;ref(Nation/Swimming.jpg,nolink,25x25,Swimming);|
|~|&gt;|&gt;|&gt;|&gt;|&gt;|BGCOLOR(#F5F5F5):魔法の剣と皮盾を持つ重歩兵。大柄で筋力も相応に高い|
</v>
      </c>
    </row>
    <row r="1193" spans="1:36" x14ac:dyDescent="0.15">
      <c r="A1193" t="str">
        <f t="shared" si="39"/>
        <v>-</v>
      </c>
      <c r="B1193" t="s">
        <v>2954</v>
      </c>
      <c r="C1193" t="s">
        <v>11975</v>
      </c>
      <c r="D1193" t="s">
        <v>11734</v>
      </c>
      <c r="E1193" t="s">
        <v>11991</v>
      </c>
      <c r="F1193">
        <v>10</v>
      </c>
      <c r="G1193">
        <v>5</v>
      </c>
      <c r="H1193">
        <v>9</v>
      </c>
      <c r="I1193" t="s">
        <v>11961</v>
      </c>
      <c r="L1193" t="s">
        <v>11702</v>
      </c>
      <c r="N1193" t="s">
        <v>11992</v>
      </c>
      <c r="P1193" s="20">
        <v>1</v>
      </c>
      <c r="Z1193" s="33" t="s">
        <v>11710</v>
      </c>
      <c r="AA1193" s="21">
        <v>40</v>
      </c>
      <c r="AD1193" s="20" t="s">
        <v>11942</v>
      </c>
      <c r="AE1193" s="20" t="s">
        <v>11964</v>
      </c>
      <c r="AG1193" s="20" t="s">
        <v>11943</v>
      </c>
      <c r="AJ1193" s="26" t="str">
        <f t="shared" si="40"/>
        <v xml:space="preserve">|BGCOLOR(#F5F5F5):Muuch Jungle Warrior|歩兵|&amp;ref(Nation/C_Gold.jpg,nolink,25x25,Gold);10&amp;ref(Nation/C_Resource.jpg,nolink,25x25,Resource);5&amp;ref(Nation/C_Recruitment.jpg,nolink,25x25,Recruitment Point);9|&amp;ref(Nation/R_Forest.jpg,nolink,25x25,Any Forest);||&amp;ref(Nation/LivingLead.jpg,nolink,25x25,Living);|12&amp;ref(Nation/Stealthy.jpg,nolink,25x25,Stealthy (40));&amp;ref(Nation/Amphibian.jpg,nolink,25x25,Amphibian);&amp;ref(Nation/Forest-Survival.jpg,nolink,25x25,Forest Survival);&amp;ref(Nation/Swamp-Survival.jpg,nolink,25x25,Swamp Survival);&amp;ref(Nation/Swimming.jpg,nolink,25x25,Swimming);|
|~|&gt;|&gt;|&gt;|&gt;|&gt;|BGCOLOR(#F5F5F5):刃付き棍棒と皮盾を持つ軽歩兵。森の蛙は隠密行動が可能|
</v>
      </c>
    </row>
    <row r="1194" spans="1:36" x14ac:dyDescent="0.15">
      <c r="A1194" t="str">
        <f t="shared" si="39"/>
        <v>-</v>
      </c>
      <c r="B1194" t="s">
        <v>2954</v>
      </c>
      <c r="C1194" t="s">
        <v>11975</v>
      </c>
      <c r="D1194" t="s">
        <v>11734</v>
      </c>
      <c r="E1194" t="s">
        <v>11993</v>
      </c>
      <c r="F1194">
        <v>8</v>
      </c>
      <c r="G1194">
        <v>1</v>
      </c>
      <c r="H1194">
        <v>6</v>
      </c>
      <c r="I1194" t="s">
        <v>11994</v>
      </c>
      <c r="L1194" t="s">
        <v>11713</v>
      </c>
      <c r="N1194" t="s">
        <v>11995</v>
      </c>
      <c r="P1194" s="20">
        <v>1</v>
      </c>
      <c r="Z1194" s="33" t="s">
        <v>11876</v>
      </c>
      <c r="AA1194" s="21">
        <v>40</v>
      </c>
      <c r="AB1194" s="21" t="s">
        <v>11720</v>
      </c>
      <c r="AE1194" s="20" t="s">
        <v>11942</v>
      </c>
      <c r="AJ1194" s="26" t="str">
        <f t="shared" si="40"/>
        <v xml:space="preserve">|BGCOLOR(#F5F5F5):Zotz Warrior|飛行兵|&amp;ref(Nation/C_Gold.jpg,nolink,25x25,Gold);8&amp;ref(Nation/C_Resource.jpg,nolink,25x25,Resource);1&amp;ref(Nation/C_Recruitment.jpg,nolink,25x25,Recruitment Point);6|10/&amp;ref(Nation/R_Forest.jpg,nolink,25x25,Any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|~|&gt;|&gt;|&gt;|&gt;|&gt;|BGCOLOR(#F5F5F5):突撃槍を持つ軽戦士。最初の一撃だけはそれなり|
</v>
      </c>
    </row>
    <row r="1195" spans="1:36" x14ac:dyDescent="0.15">
      <c r="A1195" t="str">
        <f t="shared" si="39"/>
        <v>-</v>
      </c>
      <c r="B1195" t="s">
        <v>2954</v>
      </c>
      <c r="C1195" t="s">
        <v>11975</v>
      </c>
      <c r="D1195" t="s">
        <v>11734</v>
      </c>
      <c r="E1195" t="s">
        <v>11993</v>
      </c>
      <c r="F1195">
        <v>8</v>
      </c>
      <c r="G1195">
        <v>2</v>
      </c>
      <c r="H1195">
        <v>6</v>
      </c>
      <c r="I1195" t="s">
        <v>11994</v>
      </c>
      <c r="L1195" t="s">
        <v>11713</v>
      </c>
      <c r="N1195" t="s">
        <v>11996</v>
      </c>
      <c r="P1195" s="20">
        <v>1</v>
      </c>
      <c r="Z1195" s="33" t="s">
        <v>11876</v>
      </c>
      <c r="AA1195" s="21">
        <v>40</v>
      </c>
      <c r="AB1195" s="21" t="s">
        <v>11720</v>
      </c>
      <c r="AE1195" s="20" t="s">
        <v>11942</v>
      </c>
      <c r="AJ1195" s="26" t="str">
        <f t="shared" si="40"/>
        <v xml:space="preserve">|BGCOLOR(#F5F5F5):Zotz Warrior|飛行兵|&amp;ref(Nation/C_Gold.jpg,nolink,25x25,Gold);8&amp;ref(Nation/C_Resource.jpg,nolink,25x25,Resource);2&amp;ref(Nation/C_Recruitment.jpg,nolink,25x25,Recruitment Point);6|10/&amp;ref(Nation/R_Forest.jpg,nolink,25x25,Any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|~|&gt;|&gt;|&gt;|&gt;|&gt;|BGCOLOR(#F5F5F5):刃付き大棍棒を持つ軽戦士。両手武器で非力さを補っている|
</v>
      </c>
    </row>
    <row r="1196" spans="1:36" x14ac:dyDescent="0.15">
      <c r="A1196" t="str">
        <f t="shared" si="39"/>
        <v>-</v>
      </c>
      <c r="B1196" t="s">
        <v>2954</v>
      </c>
      <c r="C1196" t="s">
        <v>11975</v>
      </c>
      <c r="D1196" t="s">
        <v>11734</v>
      </c>
      <c r="E1196" t="s">
        <v>11997</v>
      </c>
      <c r="F1196">
        <v>10</v>
      </c>
      <c r="G1196">
        <v>5</v>
      </c>
      <c r="H1196">
        <v>9</v>
      </c>
      <c r="I1196" t="s">
        <v>11903</v>
      </c>
      <c r="L1196" t="s">
        <v>11702</v>
      </c>
      <c r="N1196" t="s">
        <v>11998</v>
      </c>
      <c r="P1196" s="20">
        <v>1</v>
      </c>
      <c r="Z1196" s="33" t="s">
        <v>11966</v>
      </c>
      <c r="AD1196" s="20" t="s">
        <v>11942</v>
      </c>
      <c r="AE1196" s="20" t="s">
        <v>11943</v>
      </c>
      <c r="AG1196" s="20" t="s">
        <v>11943</v>
      </c>
      <c r="AJ1196" s="26" t="str">
        <f t="shared" si="40"/>
        <v xml:space="preserve">|BGCOLOR(#F5F5F5):Lakam Ha' Warrior|歩兵|&amp;ref(Nation/C_Gold.jpg,nolink,25x25,Gold);10&amp;ref(Nation/C_Resource.jpg,nolink,25x25,Resource);5&amp;ref(Nation/C_Recruitment.jpg,nolink,25x25,Recruitment Point);9|&amp;ref(Nation/R_UW-Fort.jpg,nolink,25x25,Underwater Fortress);||&amp;ref(Nation/LivingLead.jpg,nolink,25x25,Living);|10&amp;ref(Nation/Amphibian.jpg,nolink,25x25,Amphibian);&amp;ref(Nation/Swamp-Survival.jpg,nolink,25x25,Swamp Survival);&amp;ref(Nation/Swimming.jpg,nolink,25x25,Swimming);|
|~|&gt;|&gt;|&gt;|&gt;|&gt;|BGCOLOR(#F5F5F5):網と槍を持つ軽歩兵。敵を捕縛して手早く処理できる|
</v>
      </c>
    </row>
    <row r="1197" spans="1:36" x14ac:dyDescent="0.15">
      <c r="A1197" t="str">
        <f t="shared" si="39"/>
        <v>MA Xibalba 兵士 E</v>
      </c>
      <c r="B1197" t="s">
        <v>2954</v>
      </c>
      <c r="C1197" t="s">
        <v>11975</v>
      </c>
      <c r="D1197" t="s">
        <v>11734</v>
      </c>
      <c r="E1197" t="s">
        <v>11997</v>
      </c>
      <c r="F1197">
        <v>10</v>
      </c>
      <c r="G1197">
        <v>5</v>
      </c>
      <c r="H1197">
        <v>9</v>
      </c>
      <c r="I1197" t="s">
        <v>11903</v>
      </c>
      <c r="L1197" t="s">
        <v>11702</v>
      </c>
      <c r="N1197" t="s">
        <v>11999</v>
      </c>
      <c r="P1197" s="20">
        <v>1</v>
      </c>
      <c r="Z1197" s="33" t="s">
        <v>11966</v>
      </c>
      <c r="AD1197" s="20" t="s">
        <v>11942</v>
      </c>
      <c r="AE1197" s="20" t="s">
        <v>11943</v>
      </c>
      <c r="AG1197" s="20" t="s">
        <v>11943</v>
      </c>
      <c r="AJ1197" s="26" t="str">
        <f t="shared" si="40"/>
        <v xml:space="preserve">|BGCOLOR(#F5F5F5):Lakam Ha' Warrior|歩兵|&amp;ref(Nation/C_Gold.jpg,nolink,25x25,Gold);10&amp;ref(Nation/C_Resource.jpg,nolink,25x25,Resource);5&amp;ref(Nation/C_Recruitment.jpg,nolink,25x25,Recruitment Point);9|&amp;ref(Nation/R_UW-Fort.jpg,nolink,25x25,Underwater Fortress);||&amp;ref(Nation/LivingLead.jpg,nolink,25x25,Living);|10&amp;ref(Nation/Amphibian.jpg,nolink,25x25,Amphibian);&amp;ref(Nation/Swamp-Survival.jpg,nolink,25x25,Swamp Survival);&amp;ref(Nation/Swimming.jpg,nolink,25x25,Swimming);|
|~|&gt;|&gt;|&gt;|&gt;|&gt;|BGCOLOR(#F5F5F5):槍と盾を持つ軽歩兵。海での生産だが陸でも問題なく戦える|
</v>
      </c>
    </row>
    <row r="1198" spans="1:36" x14ac:dyDescent="0.15">
      <c r="A1198" t="str">
        <f t="shared" si="39"/>
        <v>MA Phlegra 指揮官 S</v>
      </c>
      <c r="B1198" t="s">
        <v>2954</v>
      </c>
      <c r="C1198" t="s">
        <v>12068</v>
      </c>
      <c r="D1198" t="s">
        <v>11825</v>
      </c>
      <c r="E1198" t="s">
        <v>12049</v>
      </c>
      <c r="F1198">
        <v>75</v>
      </c>
      <c r="G1198">
        <v>21</v>
      </c>
      <c r="H1198">
        <v>1</v>
      </c>
      <c r="I1198" t="s">
        <v>11712</v>
      </c>
      <c r="L1198" t="s">
        <v>11825</v>
      </c>
      <c r="N1198" t="s">
        <v>12050</v>
      </c>
      <c r="O1198" s="24">
        <v>3</v>
      </c>
      <c r="P1198" s="20">
        <v>80</v>
      </c>
      <c r="Q1198" s="21">
        <v>0</v>
      </c>
      <c r="R1198" s="29">
        <v>0</v>
      </c>
      <c r="T1198" s="20">
        <v>2</v>
      </c>
      <c r="Z1198" s="33" t="s">
        <v>11710</v>
      </c>
      <c r="AJ1198" s="26" t="str">
        <f t="shared" si="40"/>
        <v xml:space="preserve">|BGCOLOR(#F5F5F5):Trophimos Commander|指揮官|&amp;ref(Nation/C_Gold.jpg,nolink,25x25,Gold);75&amp;ref(Nation/C_Resource.jpg,nolink,25x25,Resource);21&amp;ref(Nation/C_Command.jpg,nolink,25x25,Commander Point);1|&amp;ref(Nation/R_Fort.jpg,nolink,25x25,Land Fortress);||&amp;ref(Nation/Squad.jpg,nolink,25x25,Squad);3&amp;ref(Nation/LivingLead.jpg,nolink,25x25,Leadership);80&amp;ref(Item/Taskmaster.jpg,nolink,25x25,Taskmaster (+2));|12|
|~|&gt;|&gt;|&gt;|&gt;|&gt;|BGCOLOR(#F5F5F5):標準的な指揮官。奴隷の統制をとりわけ得意とする|
</v>
      </c>
    </row>
    <row r="1199" spans="1:36" x14ac:dyDescent="0.15">
      <c r="A1199" t="str">
        <f t="shared" si="39"/>
        <v>-</v>
      </c>
      <c r="B1199" t="s">
        <v>2954</v>
      </c>
      <c r="C1199" t="s">
        <v>12068</v>
      </c>
      <c r="D1199" t="s">
        <v>11825</v>
      </c>
      <c r="E1199" t="s">
        <v>12051</v>
      </c>
      <c r="F1199">
        <v>95</v>
      </c>
      <c r="G1199">
        <v>1</v>
      </c>
      <c r="H1199">
        <v>2</v>
      </c>
      <c r="I1199" t="s">
        <v>11712</v>
      </c>
      <c r="J1199" t="s">
        <v>11729</v>
      </c>
      <c r="K1199" t="s">
        <v>11729</v>
      </c>
      <c r="L1199" t="s">
        <v>11828</v>
      </c>
      <c r="M1199" t="s">
        <v>11730</v>
      </c>
      <c r="N1199" t="s">
        <v>12052</v>
      </c>
      <c r="O1199" s="24">
        <v>2</v>
      </c>
      <c r="P1199" s="20">
        <v>40</v>
      </c>
      <c r="Q1199" s="21">
        <v>0</v>
      </c>
      <c r="R1199" s="29">
        <v>0</v>
      </c>
      <c r="T1199" s="20">
        <v>1</v>
      </c>
      <c r="Z1199" s="33" t="s">
        <v>11715</v>
      </c>
      <c r="AJ1199" s="26" t="str">
        <f t="shared" si="40"/>
        <v xml:space="preserve">|BGCOLOR(#F5F5F5):Trophimos Priest|聖職者&amp;ref(Nation/Sacred.jpg,nolink,25x25,Sacred);|&amp;ref(Nation/C_Gold.jpg,nolink,25x25,Gold);95&amp;ref(Nation/C_Resource.jpg,nolink,25x25,Resource);1&amp;ref(Nation/C_Command.jpg,nolink,25x25,Commander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Needed);|&amp;ref(Nation/Squad.jpg,nolink,25x25,Squad);2&amp;ref(Nation/LivingLead.jpg,nolink,25x25,Leadership);40&amp;ref(Item/Taskmaster.jpg,nolink,25x25,Taskmaster (+1));|16|
|~|&gt;|&gt;|&gt;|&gt;|&gt;|BGCOLOR(#F5F5F5):レベル1の聖職者。指揮能力や魔法技能も持ち研究が得意|
</v>
      </c>
    </row>
    <row r="1200" spans="1:36" x14ac:dyDescent="0.15">
      <c r="A1200" t="str">
        <f t="shared" si="39"/>
        <v>-</v>
      </c>
      <c r="B1200" t="s">
        <v>2954</v>
      </c>
      <c r="C1200" t="s">
        <v>12068</v>
      </c>
      <c r="D1200" t="s">
        <v>11825</v>
      </c>
      <c r="E1200" t="s">
        <v>12053</v>
      </c>
      <c r="F1200">
        <v>115</v>
      </c>
      <c r="G1200">
        <v>1</v>
      </c>
      <c r="H1200">
        <v>2</v>
      </c>
      <c r="I1200" t="s">
        <v>11712</v>
      </c>
      <c r="J1200" t="s">
        <v>11729</v>
      </c>
      <c r="L1200" t="s">
        <v>11850</v>
      </c>
      <c r="N1200" t="s">
        <v>12054</v>
      </c>
      <c r="O1200" s="24">
        <v>1</v>
      </c>
      <c r="P1200" s="20">
        <v>10</v>
      </c>
      <c r="Q1200" s="21">
        <v>0</v>
      </c>
      <c r="R1200" s="29">
        <v>0</v>
      </c>
      <c r="Z1200" s="33" t="s">
        <v>11715</v>
      </c>
      <c r="AJ1200" s="26" t="str">
        <f t="shared" si="40"/>
        <v xml:space="preserve">|BGCOLOR(#F5F5F5):Trophimos Sage|魔術師|&amp;ref(Nation/C_Gold.jpg,nolink,25x25,Gold);115&amp;ref(Nation/C_Resource.jpg,nolink,25x25,Resource);1&amp;ref(Nation/C_Command.jpg,nolink,25x25,Commander Point);2|&amp;ref(Nation/R_Fort.jpg,nolink,25x25,Land Fortress);|&amp;ref(Spell/P_Research.jpg,nolink,25x25,Lab Needed);|&amp;ref(Nation/Squad.jpg,nolink,25x25,Squad);1&amp;ref(Nation/LivingLead.jpg,nolink,25x25,Leadership);10|16|
|~|&gt;|&gt;|&gt;|&gt;|&gt;|BGCOLOR(#F5F5F5):火風水地から1系統を持つ魔術師。研究が得意|
</v>
      </c>
    </row>
    <row r="1201" spans="1:36" x14ac:dyDescent="0.15">
      <c r="A1201" t="str">
        <f t="shared" si="39"/>
        <v>-</v>
      </c>
      <c r="B1201" t="s">
        <v>2954</v>
      </c>
      <c r="C1201" t="s">
        <v>12068</v>
      </c>
      <c r="D1201" t="s">
        <v>11825</v>
      </c>
      <c r="E1201" t="s">
        <v>12055</v>
      </c>
      <c r="F1201">
        <v>70</v>
      </c>
      <c r="G1201">
        <v>1</v>
      </c>
      <c r="H1201">
        <v>2</v>
      </c>
      <c r="I1201" t="s">
        <v>11712</v>
      </c>
      <c r="J1201" t="s">
        <v>11729</v>
      </c>
      <c r="L1201" t="s">
        <v>11850</v>
      </c>
      <c r="N1201" t="s">
        <v>12056</v>
      </c>
      <c r="O1201" s="24">
        <v>0</v>
      </c>
      <c r="P1201" s="20">
        <v>0</v>
      </c>
      <c r="Q1201" s="20">
        <v>5</v>
      </c>
      <c r="R1201" s="29">
        <v>0</v>
      </c>
      <c r="Z1201" s="33" t="s">
        <v>11704</v>
      </c>
      <c r="AJ1201" s="26" t="str">
        <f t="shared" si="40"/>
        <v xml:space="preserve">|BGCOLOR(#F5F5F5):Shackled Mage|魔術師|&amp;ref(Nation/C_Gold.jpg,nolink,25x25,Gold);70&amp;ref(Nation/C_Resource.jpg,nolink,25x25,Resource);1&amp;ref(Nation/C_Command.jpg,nolink,25x25,Commander Point);2|&amp;ref(Nation/R_Fort.jpg,nolink,25x25,Land Fortress);|&amp;ref(Spell/P_Research.jpg,nolink,25x25,Lab Needed);|&amp;ref(Nation/MagicLead.jpg,nolink,25x25,Magic Leadership);5|14|
|~|&gt;|&gt;|&gt;|&gt;|&gt;|BGCOLOR(#F5F5F5):火風水地から1系統を持つ魔術師。自動的に集団詠唱を支援する|
</v>
      </c>
    </row>
    <row r="1202" spans="1:36" x14ac:dyDescent="0.15">
      <c r="A1202" t="str">
        <f t="shared" si="39"/>
        <v>-</v>
      </c>
      <c r="B1202" t="s">
        <v>2954</v>
      </c>
      <c r="C1202" t="s">
        <v>12068</v>
      </c>
      <c r="D1202" t="s">
        <v>11825</v>
      </c>
      <c r="E1202" t="s">
        <v>12057</v>
      </c>
      <c r="F1202">
        <v>115</v>
      </c>
      <c r="G1202">
        <v>1</v>
      </c>
      <c r="H1202">
        <v>2</v>
      </c>
      <c r="I1202" t="s">
        <v>11712</v>
      </c>
      <c r="J1202" t="s">
        <v>11729</v>
      </c>
      <c r="L1202" t="s">
        <v>11850</v>
      </c>
      <c r="N1202" t="s">
        <v>12058</v>
      </c>
      <c r="O1202" s="24">
        <v>2</v>
      </c>
      <c r="P1202" s="21">
        <v>45</v>
      </c>
      <c r="Q1202" s="20">
        <v>15</v>
      </c>
      <c r="R1202" s="29">
        <v>0</v>
      </c>
      <c r="T1202" s="20">
        <v>2</v>
      </c>
      <c r="Z1202" s="33" t="s">
        <v>11704</v>
      </c>
      <c r="AJ1202" s="26" t="str">
        <f t="shared" si="40"/>
        <v xml:space="preserve">|BGCOLOR(#F5F5F5):Trophimos Oppressor|魔術師|&amp;ref(Nation/C_Gold.jpg,nolink,25x25,Gold);115&amp;ref(Nation/C_Resource.jpg,nolink,25x25,Resource);1&amp;ref(Nation/C_Command.jpg,nolink,25x25,Commander Point);2|&amp;ref(Nation/R_Fort.jpg,nolink,25x25,Land Fortress);|&amp;ref(Spell/P_Research.jpg,nolink,25x25,Lab Needed);|&amp;ref(Nation/Squad.jpg,nolink,25x25,Squad);2&amp;ref(Nation/LivingLead.jpg,nolink,25x25,Leadership);45&amp;ref(Nation/MagicLead.jpg,nolink,25x25,Magic Leadership);15&amp;ref(Item/Taskmaster.jpg,nolink,25x25,Taskmaster (+2));|14|
|~|&gt;|&gt;|&gt;|&gt;|&gt;|BGCOLOR(#F5F5F5):火、地などの魔法を持つ。自動的に集団詠唱の利用側となる|
</v>
      </c>
    </row>
    <row r="1203" spans="1:36" x14ac:dyDescent="0.15">
      <c r="A1203" t="str">
        <f t="shared" si="39"/>
        <v>-</v>
      </c>
      <c r="B1203" t="s">
        <v>2954</v>
      </c>
      <c r="C1203" t="s">
        <v>12068</v>
      </c>
      <c r="D1203" t="s">
        <v>11825</v>
      </c>
      <c r="E1203" t="s">
        <v>12059</v>
      </c>
      <c r="F1203">
        <v>55</v>
      </c>
      <c r="G1203">
        <v>7</v>
      </c>
      <c r="H1203">
        <v>1</v>
      </c>
      <c r="I1203" t="s">
        <v>11712</v>
      </c>
      <c r="L1203" t="s">
        <v>11825</v>
      </c>
      <c r="N1203" t="s">
        <v>12060</v>
      </c>
      <c r="O1203" s="24">
        <v>1</v>
      </c>
      <c r="P1203" s="20">
        <v>20</v>
      </c>
      <c r="Q1203" s="20">
        <v>0</v>
      </c>
      <c r="R1203" s="29">
        <v>0</v>
      </c>
      <c r="T1203" s="20">
        <v>1</v>
      </c>
      <c r="Z1203" s="33" t="s">
        <v>11719</v>
      </c>
      <c r="AJ1203" s="26" t="str">
        <f t="shared" si="40"/>
        <v xml:space="preserve">|BGCOLOR(#F5F5F5):Cyclops Chieftain|指揮官|&amp;ref(Nation/C_Gold.jpg,nolink,25x25,Gold);55&amp;ref(Nation/C_Resource.jpg,nolink,25x25,Resource);7&amp;ref(Nation/C_Command.jpg,nolink,25x25,Commander Point);1|&amp;ref(Nation/R_Fort.jpg,nolink,25x25,Land Fortress);||&amp;ref(Nation/Squad.jpg,nolink,25x25,Squad);1&amp;ref(Nation/LivingLead.jpg,nolink,25x25,Leadership);20&amp;ref(Item/Taskmaster.jpg,nolink,25x25,Taskmaster (+1));|18|
|~|&gt;|&gt;|&gt;|&gt;|&gt;|BGCOLOR(#F5F5F5):巨人の指揮官。指揮官としては無能だが強靭|
</v>
      </c>
    </row>
    <row r="1204" spans="1:36" x14ac:dyDescent="0.15">
      <c r="A1204" t="str">
        <f t="shared" si="39"/>
        <v>-</v>
      </c>
      <c r="B1204" t="s">
        <v>2954</v>
      </c>
      <c r="C1204" t="s">
        <v>12068</v>
      </c>
      <c r="D1204" t="s">
        <v>11825</v>
      </c>
      <c r="E1204" t="s">
        <v>12061</v>
      </c>
      <c r="F1204">
        <v>70</v>
      </c>
      <c r="G1204">
        <v>3</v>
      </c>
      <c r="H1204">
        <v>2</v>
      </c>
      <c r="I1204" t="s">
        <v>11712</v>
      </c>
      <c r="J1204" t="s">
        <v>11729</v>
      </c>
      <c r="L1204" t="s">
        <v>11850</v>
      </c>
      <c r="N1204" t="s">
        <v>12062</v>
      </c>
      <c r="O1204" s="24">
        <v>1</v>
      </c>
      <c r="P1204" s="20">
        <v>30</v>
      </c>
      <c r="Q1204" s="20">
        <v>5</v>
      </c>
      <c r="R1204" s="29">
        <v>0</v>
      </c>
      <c r="U1204" s="29">
        <v>2</v>
      </c>
      <c r="Z1204" s="33" t="s">
        <v>11719</v>
      </c>
      <c r="AJ1204" s="26" t="str">
        <f t="shared" si="40"/>
        <v xml:space="preserve">|BGCOLOR(#F5F5F5):Cyclops Shepherd Shaman|魔術師|&amp;ref(Nation/C_Gold.jpg,nolink,25x25,Gold);70&amp;ref(Nation/C_Resource.jpg,nolink,25x25,Resource);3&amp;ref(Nation/C_Command.jpg,nolink,25x25,Commander Point);2|&amp;ref(Nation/R_Fort.jpg,nolink,25x25,Land Fortress);|&amp;ref(Spell/P_Research.jpg,nolink,25x25,Lab Needed);|&amp;ref(Nation/Squad.jpg,nolink,25x25,Squad);1&amp;ref(Nation/LivingLead.jpg,nolink,25x25,Leadership);30&amp;ref(Nation/MagicLead.jpg,nolink,25x25,Magic Leadership);5&amp;ref(Item/Beastmaster.jpg,nolink,25x25,Beastmaster (+2));|18|
|~|&gt;|&gt;|&gt;|&gt;|&gt;|BGCOLOR(#F5F5F5):緑の魔法を持つ。羊飼いであり戦闘用に集めることもできる|
</v>
      </c>
    </row>
    <row r="1205" spans="1:36" x14ac:dyDescent="0.15">
      <c r="A1205" t="str">
        <f t="shared" si="39"/>
        <v>-</v>
      </c>
      <c r="B1205" t="s">
        <v>2954</v>
      </c>
      <c r="C1205" t="s">
        <v>12068</v>
      </c>
      <c r="D1205" t="s">
        <v>11825</v>
      </c>
      <c r="E1205" t="s">
        <v>12063</v>
      </c>
      <c r="F1205">
        <v>315</v>
      </c>
      <c r="G1205">
        <v>36</v>
      </c>
      <c r="H1205">
        <v>4</v>
      </c>
      <c r="I1205" t="s">
        <v>11728</v>
      </c>
      <c r="J1205" t="s">
        <v>11729</v>
      </c>
      <c r="L1205" t="s">
        <v>11850</v>
      </c>
      <c r="N1205" t="s">
        <v>12064</v>
      </c>
      <c r="O1205" s="24">
        <v>2</v>
      </c>
      <c r="P1205" s="21" t="s">
        <v>12065</v>
      </c>
      <c r="Q1205" s="20" t="s">
        <v>11955</v>
      </c>
      <c r="R1205" s="29" t="s">
        <v>11848</v>
      </c>
      <c r="T1205" s="21">
        <v>4</v>
      </c>
      <c r="Z1205" s="33" t="s">
        <v>11973</v>
      </c>
      <c r="AJ1205" s="26" t="str">
        <f t="shared" si="40"/>
        <v xml:space="preserve">|BGCOLOR(#F5F5F5):Phlegran Tyrant|魔術師|&amp;ref(Nation/C_Gold.jpg,nolink,25x25,Gold);315&amp;ref(Nation/C_Resource.jpg,nolink,25x25,Resource);36&amp;ref(Nation/C_Command.jpg,nolink,25x25,Commander Point);4|&amp;ref(Nation/R_Capital.jpg,nolink,25x25,National Capital);|&amp;ref(Spell/P_Research.jpg,nolink,25x25,Lab Needed);|&amp;ref(Nation/Squad.jpg,nolink,25x25,Squad);2&amp;ref(Nation/LivingLead.jpg,nolink,25x25,Leadership);95+&amp;ref(Nation/MagicLead.jpg,nolink,25x25,Magic Leadership);25+&amp;ref(Nation/UndeadLead.jpg,nolink,25x25,Undead Leadership);30+&amp;ref(Item/Taskmaster.jpg,nolink,25x25,Taskmaster (+4));|22|
|~|&gt;|&gt;|&gt;|&gt;|&gt;|BGCOLOR(#F5F5F5):火、地、死などの魔法を持つ。強靭な戦闘魔術師かつ狂戦士|
</v>
      </c>
    </row>
    <row r="1206" spans="1:36" x14ac:dyDescent="0.15">
      <c r="A1206" t="str">
        <f t="shared" si="39"/>
        <v>MA Phlegra 指揮官 E</v>
      </c>
      <c r="B1206" t="s">
        <v>2954</v>
      </c>
      <c r="C1206" t="s">
        <v>12068</v>
      </c>
      <c r="D1206" t="s">
        <v>11825</v>
      </c>
      <c r="E1206" t="s">
        <v>12066</v>
      </c>
      <c r="F1206">
        <v>330</v>
      </c>
      <c r="G1206">
        <v>3</v>
      </c>
      <c r="H1206">
        <v>4</v>
      </c>
      <c r="I1206" t="s">
        <v>4326</v>
      </c>
      <c r="J1206" t="s">
        <v>9899</v>
      </c>
      <c r="L1206" t="s">
        <v>3138</v>
      </c>
      <c r="N1206" t="s">
        <v>8335</v>
      </c>
      <c r="O1206" s="24">
        <v>2</v>
      </c>
      <c r="P1206" s="21" t="s">
        <v>12067</v>
      </c>
      <c r="Q1206" s="21" t="s">
        <v>11848</v>
      </c>
      <c r="R1206" s="29">
        <v>0</v>
      </c>
      <c r="Z1206" s="33">
        <v>22</v>
      </c>
      <c r="AJ1206" s="26" t="str">
        <f t="shared" si="40"/>
        <v xml:space="preserve">|BGCOLOR(#F5F5F5):Elder Cyclops|魔術師|&amp;ref(Nation/C_Gold.jpg,nolink,25x25,Gold);330&amp;ref(Nation/C_Resource.jpg,nolink,25x25,Resource);3&amp;ref(Nation/C_Command.jpg,nolink,25x25,Commander Point);4|&amp;ref(Nation/R_Capital.jpg,nolink,25x25,National Capital);|&amp;ref(Spell/P_Research.jpg,nolink,25x25,Lab Needed);|&amp;ref(Nation/Squad.jpg,nolink,25x25,Squad);2&amp;ref(Nation/LivingLead.jpg,nolink,25x25,Leadership);50+&amp;ref(Nation/MagicLead.jpg,nolink,25x25,Magic Leadership);30+|22|
|~|&gt;|&gt;|&gt;|&gt;|&gt;|BGCOLOR(#F5F5F5):火、地、風などの魔法技能を持つ鍛冶師。資源も大量に生産|
</v>
      </c>
    </row>
    <row r="1207" spans="1:36" x14ac:dyDescent="0.15">
      <c r="A1207" t="str">
        <f t="shared" si="39"/>
        <v>MA Phlegra 兵士 S</v>
      </c>
      <c r="B1207" t="s">
        <v>2954</v>
      </c>
      <c r="C1207" t="s">
        <v>12068</v>
      </c>
      <c r="D1207" t="s">
        <v>11734</v>
      </c>
      <c r="E1207" t="s">
        <v>12069</v>
      </c>
      <c r="F1207">
        <v>8</v>
      </c>
      <c r="G1207">
        <v>6</v>
      </c>
      <c r="H1207">
        <v>4</v>
      </c>
      <c r="I1207" t="s">
        <v>11712</v>
      </c>
      <c r="L1207" t="s">
        <v>11707</v>
      </c>
      <c r="N1207" t="s">
        <v>12070</v>
      </c>
      <c r="P1207" s="20">
        <v>1</v>
      </c>
      <c r="V1207">
        <v>1</v>
      </c>
      <c r="Z1207" s="33" t="s">
        <v>11704</v>
      </c>
      <c r="AJ1207" s="26" t="str">
        <f t="shared" si="40"/>
        <v xml:space="preserve">|BGCOLOR(#F5F5F5):Helote Archer|射手|&amp;ref(Nation/C_Gold.jpg,nolink,25x25,Gold);8&amp;ref(Nation/C_Resource.jpg,nolink,25x25,Resource);6&amp;ref(Nation/C_Recruitment.jpg,nolink,25x25,Recruitment Point);4|&amp;ref(Nation/R_Fort.jpg,nolink,25x25,Land Fortress);||&amp;ref(Nation/LivingLead.jpg,nolink,25x25,Living);&amp;ref(Nation/Slave.jpg,nolink,25x25,Slave);|14|
|~|&gt;|&gt;|&gt;|&gt;|&gt;|BGCOLOR(#F5F5F5):短弓を使う奴隷。士気は絶望的だが反撃されなければ問題ない|
</v>
      </c>
    </row>
    <row r="1208" spans="1:36" x14ac:dyDescent="0.15">
      <c r="A1208" t="str">
        <f t="shared" si="39"/>
        <v>-</v>
      </c>
      <c r="B1208" t="s">
        <v>2954</v>
      </c>
      <c r="C1208" t="s">
        <v>12068</v>
      </c>
      <c r="D1208" t="s">
        <v>11734</v>
      </c>
      <c r="E1208" t="s">
        <v>12071</v>
      </c>
      <c r="F1208">
        <v>8</v>
      </c>
      <c r="G1208">
        <v>10</v>
      </c>
      <c r="H1208">
        <v>4</v>
      </c>
      <c r="I1208" t="s">
        <v>11716</v>
      </c>
      <c r="L1208" t="s">
        <v>11702</v>
      </c>
      <c r="N1208" t="s">
        <v>12072</v>
      </c>
      <c r="P1208" s="20">
        <v>1</v>
      </c>
      <c r="V1208">
        <v>1</v>
      </c>
      <c r="Z1208" s="33" t="s">
        <v>11704</v>
      </c>
      <c r="AJ1208" s="26" t="str">
        <f t="shared" si="40"/>
        <v xml:space="preserve">|BGCOLOR(#F5F5F5):Helote Warrior|歩兵|&amp;ref(Nation/C_Gold.jpg,nolink,25x25,Gold);8&amp;ref(Nation/C_Resource.jpg,nolink,25x25,Resource);10&amp;ref(Nation/C_Recruitment.jpg,nolink,25x25,Recruitment Point);4|&amp;ref(Nation/R_Fort.jpg,nolink,25x25,Land Fortress);&amp;ref(Nation/Taskmaster.jpg,nolink,25x25,Capture Slaves (Free));||&amp;ref(Nation/LivingLead.jpg,nolink,25x25,Living);&amp;ref(Nation/Slave.jpg,nolink,25x25,Slave);|14|
|~|&gt;|&gt;|&gt;|&gt;|&gt;|BGCOLOR(#F5F5F5):斧、投槍、盾を持つ軽歩兵。倒されやすく指揮官が悪いとすぐ潰走する|
</v>
      </c>
    </row>
    <row r="1209" spans="1:36" x14ac:dyDescent="0.15">
      <c r="A1209" t="str">
        <f t="shared" si="39"/>
        <v>-</v>
      </c>
      <c r="B1209" t="s">
        <v>2954</v>
      </c>
      <c r="C1209" t="s">
        <v>12068</v>
      </c>
      <c r="D1209" t="s">
        <v>11734</v>
      </c>
      <c r="E1209" t="s">
        <v>12073</v>
      </c>
      <c r="F1209">
        <v>8</v>
      </c>
      <c r="G1209">
        <v>17</v>
      </c>
      <c r="H1209">
        <v>4</v>
      </c>
      <c r="I1209" t="s">
        <v>11712</v>
      </c>
      <c r="L1209" t="s">
        <v>11702</v>
      </c>
      <c r="N1209" t="s">
        <v>12074</v>
      </c>
      <c r="P1209" s="20">
        <v>1</v>
      </c>
      <c r="V1209">
        <v>1</v>
      </c>
      <c r="Z1209" s="33" t="s">
        <v>11966</v>
      </c>
      <c r="AJ1209" s="26" t="str">
        <f t="shared" si="40"/>
        <v xml:space="preserve">|BGCOLOR(#F5F5F5):Helote Soldier|歩兵|&amp;ref(Nation/C_Gold.jpg,nolink,25x25,Gold);8&amp;ref(Nation/C_Resource.jpg,nolink,25x25,Resource);17&amp;ref(Nation/C_Recruitment.jpg,nolink,25x25,Recruitment Point);4|&amp;ref(Nation/R_Fort.jpg,nolink,25x25,Land Fortress);||&amp;ref(Nation/LivingLead.jpg,nolink,25x25,Living);&amp;ref(Nation/Slave.jpg,nolink,25x25,Slave);|10|
|~|&gt;|&gt;|&gt;|&gt;|&gt;|BGCOLOR(#F5F5F5):長槍と盾を持つ歩兵。壁として頼るなら指揮官は選ぶべき|
</v>
      </c>
    </row>
    <row r="1210" spans="1:36" x14ac:dyDescent="0.15">
      <c r="A1210" t="str">
        <f t="shared" si="39"/>
        <v>-</v>
      </c>
      <c r="B1210" t="s">
        <v>2954</v>
      </c>
      <c r="C1210" t="s">
        <v>12068</v>
      </c>
      <c r="D1210" t="s">
        <v>11734</v>
      </c>
      <c r="E1210" t="s">
        <v>12075</v>
      </c>
      <c r="F1210">
        <v>35</v>
      </c>
      <c r="G1210">
        <v>3</v>
      </c>
      <c r="H1210">
        <v>7</v>
      </c>
      <c r="I1210" t="s">
        <v>11712</v>
      </c>
      <c r="L1210" t="s">
        <v>11702</v>
      </c>
      <c r="N1210" t="s">
        <v>12076</v>
      </c>
      <c r="P1210" s="20">
        <v>1</v>
      </c>
      <c r="X1210">
        <v>1</v>
      </c>
      <c r="Z1210" s="33" t="s">
        <v>11715</v>
      </c>
      <c r="AJ1210" s="26" t="str">
        <f t="shared" si="40"/>
        <v xml:space="preserve">|BGCOLOR(#F5F5F5):Cyclops Warrior|歩兵|&amp;ref(Nation/C_Gold.jpg,nolink,25x25,Gold);35&amp;ref(Nation/C_Resource.jpg,nolink,25x25,Resource);3&amp;ref(Nation/C_Recruitment.jpg,nolink,25x25,Recruitment Point);7|&amp;ref(Nation/R_Fort.jpg,nolink,25x25,Land Fortress);||&amp;ref(Nation/LivingLead.jpg,nolink,25x25,Living);&amp;ref(Nation/Undisciplined.jpg,nolink,25x25,Undisciplined);|16|
|~|&gt;|&gt;|&gt;|&gt;|&gt;|BGCOLOR(#F5F5F5):大棍棒を持つ軽歩兵。扱い辛いが巨人の振るう両手武器の威力は圧巻|
</v>
      </c>
    </row>
    <row r="1211" spans="1:36" x14ac:dyDescent="0.15">
      <c r="A1211" t="str">
        <f t="shared" si="39"/>
        <v>-</v>
      </c>
      <c r="B1211" t="s">
        <v>2954</v>
      </c>
      <c r="C1211" t="s">
        <v>12068</v>
      </c>
      <c r="D1211" t="s">
        <v>11734</v>
      </c>
      <c r="E1211" t="s">
        <v>12110</v>
      </c>
      <c r="F1211">
        <v>35</v>
      </c>
      <c r="G1211">
        <v>3</v>
      </c>
      <c r="H1211">
        <v>7</v>
      </c>
      <c r="I1211" t="s">
        <v>11712</v>
      </c>
      <c r="L1211" t="s">
        <v>11702</v>
      </c>
      <c r="N1211" t="s">
        <v>12077</v>
      </c>
      <c r="P1211" s="20">
        <v>1</v>
      </c>
      <c r="X1211">
        <v>1</v>
      </c>
      <c r="Z1211" s="33" t="s">
        <v>11715</v>
      </c>
      <c r="AJ1211" s="26" t="str">
        <f t="shared" si="40"/>
        <v xml:space="preserve">|BGCOLOR(#F5F5F5):Cyclops Hurler|歩兵|&amp;ref(Nation/C_Gold.jpg,nolink,25x25,Gold);35&amp;ref(Nation/C_Resource.jpg,nolink,25x25,Resource);3&amp;ref(Nation/C_Recruitment.jpg,nolink,25x25,Recruitment Point);7|&amp;ref(Nation/R_Fort.jpg,nolink,25x25,Land Fortress);||&amp;ref(Nation/LivingLead.jpg,nolink,25x25,Living);&amp;ref(Nation/Undisciplined.jpg,nolink,25x25,Undisciplined);|16|
|~|&gt;|&gt;|&gt;|&gt;|&gt;|BGCOLOR(#F5F5F5):棍棒と大岩を持つ軽歩兵。守りが甘すぎるが攻撃は非常に痛い|
</v>
      </c>
    </row>
    <row r="1212" spans="1:36" x14ac:dyDescent="0.15">
      <c r="A1212" t="str">
        <f t="shared" si="39"/>
        <v>-</v>
      </c>
      <c r="B1212" t="s">
        <v>2954</v>
      </c>
      <c r="C1212" t="s">
        <v>12068</v>
      </c>
      <c r="D1212" t="s">
        <v>11734</v>
      </c>
      <c r="E1212" t="s">
        <v>12078</v>
      </c>
      <c r="F1212">
        <v>65</v>
      </c>
      <c r="G1212">
        <v>18</v>
      </c>
      <c r="H1212">
        <v>44</v>
      </c>
      <c r="I1212" t="s">
        <v>12079</v>
      </c>
      <c r="L1212" t="s">
        <v>11702</v>
      </c>
      <c r="N1212" t="s">
        <v>12080</v>
      </c>
      <c r="P1212" s="20">
        <v>1</v>
      </c>
      <c r="Y1212">
        <v>4</v>
      </c>
      <c r="Z1212" s="33" t="s">
        <v>11719</v>
      </c>
      <c r="AJ1212" s="26" t="str">
        <f t="shared" si="40"/>
        <v xml:space="preserve">|BGCOLOR(#F5F5F5):Gigante Warrior|歩兵|&amp;ref(Nation/C_Gold.jpg,nolink,25x25,Gold);65&amp;ref(Nation/C_Resource.jpg,nolink,25x25,Resource);18&amp;ref(Nation/C_Recruitment.jpg,nolink,25x25,Recruitment Point);44|1/&amp;ref(Nation/R_Fort.jpg,nolink,25x25,Land Fortress);（3/&amp;ref(Nation/R_Capital.jpg,nolink,25x25,National Capital);）||&amp;ref(Nation/LivingLead.jpg,nolink,25x25,Living);&amp;ref(Nation/Enlarged.jpg,nolink,25x25,Size 4 or larger commander are needed);|18|
|~|&gt;|&gt;|&gt;|&gt;|&gt;|BGCOLOR(#F5F5F5):槍を持つ重装狂戦士。強靭で怪我の後遺症に強い|
</v>
      </c>
    </row>
    <row r="1213" spans="1:36" x14ac:dyDescent="0.15">
      <c r="A1213" t="str">
        <f t="shared" si="39"/>
        <v>MA Phlegra 兵士 E</v>
      </c>
      <c r="B1213" t="s">
        <v>2954</v>
      </c>
      <c r="C1213" t="s">
        <v>12068</v>
      </c>
      <c r="D1213" t="s">
        <v>11734</v>
      </c>
      <c r="E1213" t="s">
        <v>12081</v>
      </c>
      <c r="F1213">
        <v>0</v>
      </c>
      <c r="G1213">
        <v>1</v>
      </c>
      <c r="H1213">
        <v>2</v>
      </c>
      <c r="I1213" t="s">
        <v>12082</v>
      </c>
      <c r="L1213" t="s">
        <v>12083</v>
      </c>
      <c r="N1213" t="s">
        <v>12084</v>
      </c>
      <c r="P1213" s="20">
        <v>1</v>
      </c>
      <c r="W1213">
        <v>1</v>
      </c>
      <c r="X1213">
        <v>1</v>
      </c>
      <c r="Z1213" s="33" t="s">
        <v>11876</v>
      </c>
      <c r="AJ1213" s="26" t="str">
        <f t="shared" si="40"/>
        <v xml:space="preserve">|BGCOLOR(#F5F5F5):Phlegran Mouflon|動物|&amp;ref(Nation/C_Gold.jpg,nolink,25x25,Gold);0&amp;ref(Nation/C_Resource.jpg,nolink,25x25,Resource);1&amp;ref(Nation/C_Recruitment.jpg,nolink,25x25,Recruitment Point);2|&amp;ref(Nation/Beastmaster.jpg,nolink,25x25,Summon Allies (Free));||&amp;ref(Nation/LivingLead.jpg,nolink,25x25,Living);&amp;ref(Nation/Animal.jpg,nolink,25x25,Animal);&amp;ref(Nation/Undisciplined.jpg,nolink,25x25,Undisciplined);|20|
|~|&gt;|&gt;|&gt;|&gt;|&gt;|BGCOLOR(#F5F5F5):頭突きで戦う大型の羊。ごく少量だが食料を提供する|
</v>
      </c>
    </row>
    <row r="1214" spans="1:36" x14ac:dyDescent="0.15">
      <c r="A1214" t="str">
        <f t="shared" si="39"/>
        <v>MA Phaeacia 指揮官 S</v>
      </c>
      <c r="B1214" t="s">
        <v>2954</v>
      </c>
      <c r="C1214" t="s">
        <v>12160</v>
      </c>
      <c r="D1214" t="s">
        <v>12127</v>
      </c>
      <c r="E1214" t="s">
        <v>12120</v>
      </c>
      <c r="F1214">
        <v>30</v>
      </c>
      <c r="G1214">
        <v>3</v>
      </c>
      <c r="H1214">
        <v>1</v>
      </c>
      <c r="I1214" t="s">
        <v>12121</v>
      </c>
      <c r="L1214" t="s">
        <v>12122</v>
      </c>
      <c r="N1214" t="s">
        <v>12123</v>
      </c>
      <c r="O1214" s="24">
        <v>0</v>
      </c>
      <c r="P1214" s="20">
        <v>0</v>
      </c>
      <c r="Q1214" s="21">
        <v>0</v>
      </c>
      <c r="R1214" s="29">
        <v>0</v>
      </c>
      <c r="Z1214" s="33" t="s">
        <v>12124</v>
      </c>
      <c r="AA1214" s="21">
        <v>55</v>
      </c>
      <c r="AE1214" s="21" t="s">
        <v>12125</v>
      </c>
      <c r="AH1214" s="21">
        <v>2999</v>
      </c>
      <c r="AJ1214" s="26" t="str">
        <f t="shared" si="40"/>
        <v xml:space="preserve">|BGCOLOR(#F5F5F5):Phaeacian Scout|斥候|&amp;ref(Nation/C_Gold.jpg,nolink,25x25,Gold);30&amp;ref(Nation/C_Resource.jpg,nolink,25x25,Resource);3&amp;ref(Nation/C_Command.jpg,nolink,25x25,Commander Point);1|&amp;ref(Nation/R_Fort.jpg,nolink,25x25,Land Fortress);|||16&amp;ref(Nation/Stealthy.jpg,nolink,25x25,Stealthy (55));&amp;ref(Nation/Forest-Survival.jpg,nolink,25x25,Forest Survival);&amp;ref(Nation/Mountain-Survival.jpg,nolink,25x25,Mountain Survival);&amp;ref(Nation/Sailing.jpg,nolink,25x25,Sailing (size points 999, max size 2));|
|~|&gt;|&gt;|&gt;|&gt;|&gt;|BGCOLOR(#F5F5F5):航海技能を持つ斥候。沿岸部で迅速な移動が可能|
</v>
      </c>
    </row>
    <row r="1215" spans="1:36" x14ac:dyDescent="0.15">
      <c r="A1215" t="str">
        <f t="shared" ref="A1215:A1284" si="41">IF(D1215&lt;&gt;D1214,B1215&amp;" "&amp;C1215&amp;" "&amp;D1215&amp;" S",IF(D1215&lt;&gt;D1216,B1215&amp;" "&amp;C1215&amp;" "&amp;D1215&amp;" E","-"))</f>
        <v>-</v>
      </c>
      <c r="B1215" t="s">
        <v>2954</v>
      </c>
      <c r="C1215" t="s">
        <v>12160</v>
      </c>
      <c r="D1215" t="s">
        <v>12127</v>
      </c>
      <c r="E1215" t="s">
        <v>12126</v>
      </c>
      <c r="F1215">
        <v>55</v>
      </c>
      <c r="G1215">
        <v>26</v>
      </c>
      <c r="H1215">
        <v>1</v>
      </c>
      <c r="I1215" t="s">
        <v>12121</v>
      </c>
      <c r="L1215" t="s">
        <v>12127</v>
      </c>
      <c r="N1215" t="s">
        <v>12128</v>
      </c>
      <c r="O1215" s="24">
        <v>2</v>
      </c>
      <c r="P1215" s="20">
        <v>60</v>
      </c>
      <c r="Q1215" s="21">
        <v>0</v>
      </c>
      <c r="R1215" s="29">
        <v>0</v>
      </c>
      <c r="Z1215" s="33" t="s">
        <v>12129</v>
      </c>
      <c r="AH1215" s="21">
        <v>2999</v>
      </c>
      <c r="AJ1215" s="26" t="str">
        <f t="shared" si="40"/>
        <v xml:space="preserve">|BGCOLOR(#F5F5F5):Phaeacian Captain|指揮官|&amp;ref(Nation/C_Gold.jpg,nolink,25x25,Gold);55&amp;ref(Nation/C_Resource.jpg,nolink,25x25,Resource);26&amp;ref(Nation/C_Command.jpg,nolink,25x25,Commander Point);1|&amp;ref(Nation/R_Fort.jpg,nolink,25x25,Land Fortress);||&amp;ref(Nation/Squad.jpg,nolink,25x25,Squad);2&amp;ref(Nation/LivingLead.jpg,nolink,25x25,Leadership);60|14&amp;ref(Nation/Sailing.jpg,nolink,25x25,Sailing (size points 999, max size 2));|
|~|&gt;|&gt;|&gt;|&gt;|&gt;|BGCOLOR(#F5F5F5):標準的な指揮官。航海も行える|
</v>
      </c>
    </row>
    <row r="1216" spans="1:36" x14ac:dyDescent="0.15">
      <c r="A1216" t="str">
        <f t="shared" si="41"/>
        <v>-</v>
      </c>
      <c r="B1216" t="s">
        <v>2954</v>
      </c>
      <c r="C1216" t="s">
        <v>12160</v>
      </c>
      <c r="D1216" t="s">
        <v>12127</v>
      </c>
      <c r="E1216" t="s">
        <v>12130</v>
      </c>
      <c r="F1216">
        <v>50</v>
      </c>
      <c r="G1216">
        <v>1</v>
      </c>
      <c r="H1216">
        <v>1</v>
      </c>
      <c r="I1216" t="s">
        <v>12121</v>
      </c>
      <c r="K1216" t="s">
        <v>12131</v>
      </c>
      <c r="L1216" t="s">
        <v>12133</v>
      </c>
      <c r="M1216" t="s">
        <v>12132</v>
      </c>
      <c r="N1216" t="s">
        <v>12134</v>
      </c>
      <c r="O1216" s="24">
        <v>1</v>
      </c>
      <c r="P1216" s="20">
        <v>10</v>
      </c>
      <c r="Q1216" s="21">
        <v>0</v>
      </c>
      <c r="R1216" s="29">
        <v>0</v>
      </c>
      <c r="Z1216" s="33" t="s">
        <v>12124</v>
      </c>
      <c r="AH1216" s="21">
        <v>2999</v>
      </c>
      <c r="AJ1216" s="26" t="str">
        <f t="shared" si="40"/>
        <v xml:space="preserve">|BGCOLOR(#F5F5F5):Phaeacian Priest|聖職者&amp;ref(Nation/Sacred.jpg,nolink,25x25,Sacred);|&amp;ref(Nation/C_Gold.jpg,nolink,25x25,Gold);50&amp;ref(Nation/C_Resource.jpg,nolink,25x25,Resource);1&amp;ref(Nation/C_Command.jpg,nolink,25x25,Commander Point);1|&amp;ref(Nation/R_Fort.jpg,nolink,25x25,Land Fortress);|&amp;ref(Spell/P_Holy.jpg,nolink,25x25,Temple Needed);|&amp;ref(Nation/Squad.jpg,nolink,25x25,Squad);1&amp;ref(Nation/LivingLead.jpg,nolink,25x25,Leadership);10|16&amp;ref(Nation/Sailing.jpg,nolink,25x25,Sailing (size points 999, max size 2));|
|~|&gt;|&gt;|&gt;|&gt;|&gt;|BGCOLOR(#F5F5F5):レベル1の聖職者。別の大陸へも気軽に派遣できる|
</v>
      </c>
    </row>
    <row r="1217" spans="1:36" x14ac:dyDescent="0.15">
      <c r="A1217" t="str">
        <f t="shared" si="41"/>
        <v>-</v>
      </c>
      <c r="B1217" t="s">
        <v>2954</v>
      </c>
      <c r="C1217" t="s">
        <v>12160</v>
      </c>
      <c r="D1217" t="s">
        <v>12127</v>
      </c>
      <c r="E1217" t="s">
        <v>12135</v>
      </c>
      <c r="F1217">
        <v>80</v>
      </c>
      <c r="G1217">
        <v>2</v>
      </c>
      <c r="H1217">
        <v>2</v>
      </c>
      <c r="I1217" t="s">
        <v>12121</v>
      </c>
      <c r="J1217" t="s">
        <v>12131</v>
      </c>
      <c r="L1217" t="s">
        <v>12136</v>
      </c>
      <c r="N1217" t="s">
        <v>12137</v>
      </c>
      <c r="O1217" s="24">
        <v>2</v>
      </c>
      <c r="P1217" s="20">
        <v>40</v>
      </c>
      <c r="Q1217" s="20">
        <v>0</v>
      </c>
      <c r="R1217" s="29">
        <v>0</v>
      </c>
      <c r="Z1217" s="33" t="s">
        <v>12124</v>
      </c>
      <c r="AH1217" s="20">
        <v>2999</v>
      </c>
      <c r="AJ1217" s="26" t="str">
        <f t="shared" si="40"/>
        <v xml:space="preserve">|BGCOLOR(#F5F5F5):Mage Pilot|魔術師|&amp;ref(Nation/C_Gold.jpg,nolink,25x25,Gold);80&amp;ref(Nation/C_Resource.jpg,nolink,25x25,Resource);2&amp;ref(Nation/C_Command.jpg,nolink,25x25,Commander Point);2|&amp;ref(Nation/R_Fort.jpg,nolink,25x25,Land Fortress);|&amp;ref(Spell/P_Research.jpg,nolink,25x25,Lab Needed);|&amp;ref(Nation/Squad.jpg,nolink,25x25,Squad);2&amp;ref(Nation/LivingLead.jpg,nolink,25x25,Leadership);40|16&amp;ref(Nation/Sailing.jpg,nolink,25x25,Sailing (size points 999, max size 2));|
|~|&gt;|&gt;|&gt;|&gt;|&gt;|BGCOLOR(#F5F5F5):風と水の魔法技能を持つ。海を渡る軍に同行可能|
</v>
      </c>
    </row>
    <row r="1218" spans="1:36" x14ac:dyDescent="0.15">
      <c r="A1218" t="str">
        <f t="shared" si="41"/>
        <v>-</v>
      </c>
      <c r="B1218" t="s">
        <v>2954</v>
      </c>
      <c r="C1218" t="s">
        <v>12160</v>
      </c>
      <c r="D1218" t="s">
        <v>12127</v>
      </c>
      <c r="E1218" t="s">
        <v>12138</v>
      </c>
      <c r="F1218">
        <v>125</v>
      </c>
      <c r="G1218">
        <v>1</v>
      </c>
      <c r="H1218">
        <v>2</v>
      </c>
      <c r="I1218" t="s">
        <v>12121</v>
      </c>
      <c r="J1218" t="s">
        <v>12131</v>
      </c>
      <c r="L1218" t="s">
        <v>12136</v>
      </c>
      <c r="N1218" t="s">
        <v>12139</v>
      </c>
      <c r="O1218" s="24">
        <v>1</v>
      </c>
      <c r="P1218" s="20" t="s">
        <v>12140</v>
      </c>
      <c r="Q1218" s="20" t="s">
        <v>12141</v>
      </c>
      <c r="R1218" s="29">
        <v>0</v>
      </c>
      <c r="Z1218" s="33" t="s">
        <v>12142</v>
      </c>
      <c r="AJ1218" s="26" t="str">
        <f t="shared" si="40"/>
        <v xml:space="preserve">|BGCOLOR(#F5F5F5):Colossi Weaver|魔術師|&amp;ref(Nation/C_Gold.jpg,nolink,25x25,Gold);125&amp;ref(Nation/C_Resource.jpg,nolink,25x25,Resource);1&amp;ref(Nation/C_Command.jpg,nolink,25x25,Commander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Leadership);20+|20|
|~|&gt;|&gt;|&gt;|&gt;|&gt;|BGCOLOR(#F5F5F5):風、星などの魔法技能を持つ。アイテム製造費を抑える|
</v>
      </c>
    </row>
    <row r="1219" spans="1:36" x14ac:dyDescent="0.15">
      <c r="A1219" t="str">
        <f t="shared" si="41"/>
        <v>-</v>
      </c>
      <c r="B1219" t="s">
        <v>2954</v>
      </c>
      <c r="C1219" t="s">
        <v>12160</v>
      </c>
      <c r="D1219" t="s">
        <v>12127</v>
      </c>
      <c r="E1219" t="s">
        <v>12143</v>
      </c>
      <c r="F1219">
        <v>175</v>
      </c>
      <c r="G1219">
        <v>38</v>
      </c>
      <c r="H1219">
        <v>2</v>
      </c>
      <c r="I1219" t="s">
        <v>12121</v>
      </c>
      <c r="J1219" t="s">
        <v>12131</v>
      </c>
      <c r="L1219" t="s">
        <v>12136</v>
      </c>
      <c r="N1219" t="s">
        <v>12144</v>
      </c>
      <c r="O1219" s="24">
        <v>3</v>
      </c>
      <c r="P1219" s="20">
        <v>80</v>
      </c>
      <c r="Q1219" s="20">
        <v>15</v>
      </c>
      <c r="R1219" s="29">
        <v>0</v>
      </c>
      <c r="Z1219" s="33" t="s">
        <v>12145</v>
      </c>
      <c r="AH1219" s="20">
        <v>3999</v>
      </c>
      <c r="AJ1219" s="26" t="str">
        <f t="shared" si="40"/>
        <v xml:space="preserve">|BGCOLOR(#F5F5F5):Colossi Storm Captain|魔術師|&amp;ref(Nation/C_Gold.jpg,nolink,25x25,Gold);175&amp;ref(Nation/C_Resource.jpg,nolink,25x25,Resource);38&amp;ref(Nation/C_Command.jpg,nolink,25x25,Commander Point);2|&amp;ref(Nation/R_Fort.jpg,nolink,25x25,Land Fortress);|&amp;ref(Spell/P_Research.jpg,nolink,25x25,Lab Needed);|&amp;ref(Nation/Squad.jpg,nolink,25x25,Squad);3&amp;ref(Nation/LivingLead.jpg,nolink,25x25,Leadership);80&amp;ref(Nation/MagicLead.jpg,nolink,25x25,Magic Leadership);15|18&amp;ref(Nation/Sailing.jpg,nolink,25x25,Sailing (size points 999, max size 3));|
|~|&gt;|&gt;|&gt;|&gt;|&gt;|BGCOLOR(#F5F5F5):風と水の魔法技能を持つ。航海が可能な上位指揮官でもある|
</v>
      </c>
    </row>
    <row r="1220" spans="1:36" x14ac:dyDescent="0.15">
      <c r="A1220" t="str">
        <f t="shared" si="41"/>
        <v>-</v>
      </c>
      <c r="B1220" t="s">
        <v>2954</v>
      </c>
      <c r="C1220" t="s">
        <v>12160</v>
      </c>
      <c r="D1220" t="s">
        <v>12127</v>
      </c>
      <c r="E1220" t="s">
        <v>12146</v>
      </c>
      <c r="F1220">
        <v>170</v>
      </c>
      <c r="G1220">
        <v>2</v>
      </c>
      <c r="H1220">
        <v>4</v>
      </c>
      <c r="I1220" t="s">
        <v>12147</v>
      </c>
      <c r="J1220" t="s">
        <v>12131</v>
      </c>
      <c r="L1220" t="s">
        <v>12136</v>
      </c>
      <c r="N1220" t="s">
        <v>12148</v>
      </c>
      <c r="O1220" s="24">
        <v>2</v>
      </c>
      <c r="P1220" s="20">
        <v>40</v>
      </c>
      <c r="Q1220" s="21" t="s">
        <v>12141</v>
      </c>
      <c r="R1220" s="29">
        <v>0</v>
      </c>
      <c r="Z1220" s="33" t="s">
        <v>12129</v>
      </c>
      <c r="AH1220" s="20">
        <v>3999</v>
      </c>
      <c r="AJ1220" s="26" t="str">
        <f t="shared" ref="AJ1220:AJ1289" si="42">CONCATENATE("|BGCOLOR(#F5F5F5):",E1220,"|",L1220,IF(M1220&lt;&gt;"","&amp;ref(Nation/Sacred.jpg,nolink,25x25,Sacred);",""),"|&amp;ref(Nation/C_Gold.jpg,nolink,25x25,Gold);",F1220,"&amp;ref(Nation/C_Resource.jpg,nolink,25x25,Resource);",G1220,IF(D1220="兵士","&amp;ref(Nation/C_Recruitment.jpg,nolink,25x25,Recruitment Point);","&amp;ref(Nation/C_Command.jpg,nolink,25x25,Commander Point);"),H1220,"|",SUBSTITUTE(SUBSTITUTE(SUBSTITUTE(SUBSTITUTE(SUBSTITUTE(SUBSTITUTE(SUBSTITUTE(SUBSTITUTE(SUBSTITUTE(SUBSTITUTE(SUBSTITUTE(SUBSTITUTE(SUBSTITUTE(SUBSTITUTE(SUBSTITUTE(SUBSTITUTE(SUBSTITUTE(SUBSTITUTE(SUBSTITUTE(SUBSTITUTE(SUBSTITUTE(SUBSTITUTE(SUBSTITUTE(SUBSTITUTE(SUBSTITUTE(I1220,"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(Free));"),"格","&amp;ref(Nation/Promotion.jpg,nolink,25x25,Promotion);"),"|",IF(J1220&lt;&gt;"","&amp;ref(Spell/P_Research.jpg,nolink,25x25,Lab Needed);",""),IF(K1220&lt;&gt;"","&amp;ref(Spell/P_Holy.jpg,nolink,25x25,Temple Needed);",""),IF(D1220="指揮官",CONCATENATE("|",IF(O1220&lt;&gt;0,"&amp;ref(Nation/Squad.jpg,nolink,25x25,Squad);"&amp;O1220,""),IF(P1220&lt;&gt;0,"&amp;ref(Nation/LivingLead.jpg,nolink,25x25,Leadership);"&amp;P1220,""),IF(Q1220&lt;&gt;0,"&amp;ref(Nation/MagicLead.jpg,nolink,25x25,Magic Leadership);"&amp;Q1220,""),IF(R1220&lt;&gt;0,"&amp;ref(Nation/UndeadLead.jpg,nolink,25x25,Undead Leadership);"&amp;R1220,""),IF(S1220&lt;&gt;"",IF(S1220&gt;0,"&amp;ref(Item/Inspirational.jpg,nolink,25x25,Inspirational (+"&amp;S1220&amp;"));","&amp;ref(Item/Uninspirational.jpg,nolink,25x25,Inspirational ("&amp;S1220&amp;"));"),""),IF(T1220&lt;&gt;"","&amp;ref(Item/Taskmaster.jpg,nolink,25x25,Taskmaster (+"&amp;T1220&amp;"));",""),IF(U1220&lt;&gt;"","&amp;ref(Item/Beastmaster.jpg,nolink,25x25,Beastmaster (+"&amp;U1220&amp;"));","")),CONCATENATE("|",IF(P1220&lt;&gt;0,"&amp;ref(Nation/LivingLead.jpg,nolink,25x25,Living);",""),IF(Q1220&lt;&gt;0,"&amp;ref(Nation/MagicLead.jpg,nolink,25x25,Magic Being);",""),IF(R1220&lt;&gt;0,"&amp;ref(Nation/UndeadLead.jpg,nolink,25x25,Undead/Demon);",""),IF(V1220&lt;&gt;"","&amp;ref(Nation/Slave.jpg,nolink,25x25,Slave);",""),IF(W1220&lt;&gt;"","&amp;ref(Nation/Animal.jpg,nolink,25x25,Animal);",""),IF(X1220&lt;&gt;"","&amp;ref(Nation/Undisciplined.jpg,nolink,25x25,Undisciplined);",""),IF(Y1220&lt;&gt;"","&amp;ref(Nation/Enlarged.jpg,nolink,25x25,Size "&amp;Y1220&amp;" or larger commander are needed);",""))),"|",Z1220,IF(AA1220&lt;&gt;"","&amp;ref(Nation/Stealthy.jpg,nolink,25x25,Stealthy ("&amp;AA1220&amp;"));",""),IF(COUNTIF(AB1220,"*f*"),"&amp;ref(Nation/Flying.jpg,nolink,25x25,Flying);",""),IF(COUNTIF(AB1220,"*l*"),"&amp;ref(Nation/Floating.jpg,nolink,25x25,Floating);",""),IF(AC1220="s","&amp;ref(Nation/Storm-Immunity.jpg,nolink,25x25,Storm Immunity);",""),IF(AD1220="p","&amp;ref(Nation/Poor-Amphibian.jpg,nolink,25x25,Poor Amphibian);",""),IF(AD1220="f","&amp;ref(Nation/Amphibian.jpg,nolink,25x25,Amphibian);",""),IF(AD1220="a","&amp;ref(Nation/Aquatic.jpg,nolink,25x25,Aquatic);",""),IF(COUNTIF(AE1220,"*f*"),"&amp;ref(Nation/Forest-Survival.jpg,nolink,25x25,Forest Survival);",""),IF(COUNTIF(AE1220,"*m*"),"&amp;ref(Nation/Mountain-Survival.jpg,nolink,25x25,Mountain Survival);",""),IF(COUNTIF(AE1220,"*s*"),"&amp;ref(Nation/Swamp-Survival.jpg,nolink,25x25,Swamp Survival);",""),IF(COUNTIF(AE1220,"*w*"),"&amp;ref(Nation/Wasteland-Survival.jpg,nolink,25x25,Wasteland Survival);",""),IF(AF1220="s","&amp;ref(Nation/Snow-Move.jpg,nolink,25x25,Snow Move);",""),IF(AG1220="s","&amp;ref(Nation/Swimming.jpg,nolink,25x25,Swimming);",""),IF(AH1220&lt;&gt;"","&amp;ref(Nation/Sailing.jpg,nolink,25x25,Sailing (size points "&amp;VALUE(MID(AH1220,2,3))&amp;", max size "&amp;LEFT(AH1220,1)&amp;"));",""),IF(AI1220&lt;&gt;"","&amp;ref(Nation/Gift-of-Water-Breathing.jpg,nolink,25x25,Gift of Water Breathing ("&amp;AI1220&amp;" size points));",""),"|",CHAR(10),IF(D1220="指揮官","|~|&gt;|&gt;|&gt;|&gt;|&gt;|BGCOLOR(#F5F5F5):","|~|&gt;|&gt;|&gt;|&gt;|&gt;|BGCOLOR(#F5F5F5):"),N1220,"|",CHAR(10))</f>
        <v xml:space="preserve">|BGCOLOR(#F5F5F5):Wind Caller|魔術師|&amp;ref(Nation/C_Gold.jpg,nolink,25x25,Gold);170&amp;ref(Nation/C_Resource.jpg,nolink,25x25,Resource);2&amp;ref(Nation/C_Command.jpg,nolink,25x25,Commander Point);4|&amp;ref(Nation/R_Coast-Fort.jpg,nolink,25x25,Coastal Fortress);|&amp;ref(Spell/P_Research.jpg,nolink,25x25,Lab Needed);|&amp;ref(Nation/Squad.jpg,nolink,25x25,Squad);2&amp;ref(Nation/LivingLead.jpg,nolink,25x25,Leadership);40&amp;ref(Nation/MagicLead.jpg,nolink,25x25,Magic Leadership);20+|14&amp;ref(Nation/Sailing.jpg,nolink,25x25,Sailing (size points 999, max size 3));|
|~|&gt;|&gt;|&gt;|&gt;|&gt;|BGCOLOR(#F5F5F5):風、水などの魔法技能を持つ。自力での航海が可能|
</v>
      </c>
    </row>
    <row r="1221" spans="1:36" x14ac:dyDescent="0.15">
      <c r="A1221" t="str">
        <f t="shared" si="41"/>
        <v>-</v>
      </c>
      <c r="B1221" t="s">
        <v>2954</v>
      </c>
      <c r="C1221" t="s">
        <v>12160</v>
      </c>
      <c r="D1221" t="s">
        <v>12127</v>
      </c>
      <c r="E1221" t="s">
        <v>12149</v>
      </c>
      <c r="F1221">
        <v>370</v>
      </c>
      <c r="G1221">
        <v>1</v>
      </c>
      <c r="H1221">
        <v>4</v>
      </c>
      <c r="I1221" t="s">
        <v>12150</v>
      </c>
      <c r="J1221" t="s">
        <v>12131</v>
      </c>
      <c r="K1221" t="s">
        <v>12131</v>
      </c>
      <c r="L1221" t="s">
        <v>12133</v>
      </c>
      <c r="M1221" t="s">
        <v>12132</v>
      </c>
      <c r="N1221" t="s">
        <v>12151</v>
      </c>
      <c r="O1221" s="24">
        <v>1</v>
      </c>
      <c r="P1221" s="20" t="s">
        <v>12152</v>
      </c>
      <c r="Q1221" s="20" t="s">
        <v>12153</v>
      </c>
      <c r="R1221" s="29">
        <v>0</v>
      </c>
      <c r="Z1221" s="33" t="s">
        <v>12142</v>
      </c>
      <c r="AJ1221" s="26" t="str">
        <f t="shared" si="42"/>
        <v xml:space="preserve">|BGCOLOR(#F5F5F5):Prince Consort|聖職者&amp;ref(Nation/Sacred.jpg,nolink,25x25,Sacred);|&amp;ref(Nation/C_Gold.jpg,nolink,25x25,Gold);370&amp;ref(Nation/C_Resource.jpg,nolink,25x25,Resource);1&amp;ref(Nation/C_Command.jpg,nolink,25x25,Commander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Needed);|&amp;ref(Nation/Squad.jpg,nolink,25x25,Squad);1&amp;ref(Nation/LivingLead.jpg,nolink,25x25,Leadership);15+&amp;ref(Nation/MagicLead.jpg,nolink,25x25,Magic Leadership);35+|20|
|~|&gt;|&gt;|&gt;|&gt;|&gt;|BGCOLOR(#F5F5F5):レベル1の聖職者。風、水、火などの魔法も持つ|
</v>
      </c>
    </row>
    <row r="1222" spans="1:36" x14ac:dyDescent="0.15">
      <c r="A1222" t="str">
        <f t="shared" si="41"/>
        <v>-</v>
      </c>
      <c r="B1222" t="s">
        <v>2954</v>
      </c>
      <c r="C1222" t="s">
        <v>12160</v>
      </c>
      <c r="D1222" t="s">
        <v>12127</v>
      </c>
      <c r="E1222" t="s">
        <v>12154</v>
      </c>
      <c r="F1222">
        <v>335</v>
      </c>
      <c r="G1222">
        <v>1</v>
      </c>
      <c r="H1222">
        <v>4</v>
      </c>
      <c r="I1222" t="s">
        <v>12150</v>
      </c>
      <c r="J1222" t="s">
        <v>12131</v>
      </c>
      <c r="K1222" t="s">
        <v>12131</v>
      </c>
      <c r="L1222" t="s">
        <v>12133</v>
      </c>
      <c r="M1222" t="s">
        <v>12132</v>
      </c>
      <c r="N1222" t="s">
        <v>12155</v>
      </c>
      <c r="O1222" s="24">
        <v>3</v>
      </c>
      <c r="P1222" s="20" t="s">
        <v>12156</v>
      </c>
      <c r="Q1222" s="20" t="s">
        <v>12153</v>
      </c>
      <c r="R1222" s="29">
        <v>0</v>
      </c>
      <c r="Z1222" s="33" t="s">
        <v>12142</v>
      </c>
      <c r="AJ1222" s="26" t="str">
        <f t="shared" si="42"/>
        <v xml:space="preserve">|BGCOLOR(#F5F5F5):Colossi Queen|聖職者&amp;ref(Nation/Sacred.jpg,nolink,25x25,Sacred);|&amp;ref(Nation/C_Gold.jpg,nolink,25x25,Gold);335&amp;ref(Nation/C_Resource.jpg,nolink,25x25,Resource);1&amp;ref(Nation/C_Command.jpg,nolink,25x25,Commander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Leadership);35+|20|
|~|&gt;|&gt;|&gt;|&gt;|&gt;|BGCOLOR(#F5F5F5):レベル2の聖職者。風、水、星などの魔法も持ち指揮も可能|
</v>
      </c>
    </row>
    <row r="1223" spans="1:36" x14ac:dyDescent="0.15">
      <c r="A1223" t="str">
        <f t="shared" si="41"/>
        <v>MA Phaeacia 指揮官 E</v>
      </c>
      <c r="B1223" t="s">
        <v>2954</v>
      </c>
      <c r="C1223" t="s">
        <v>12160</v>
      </c>
      <c r="D1223" t="s">
        <v>12127</v>
      </c>
      <c r="E1223" t="s">
        <v>12157</v>
      </c>
      <c r="F1223">
        <v>32</v>
      </c>
      <c r="G1223">
        <v>21</v>
      </c>
      <c r="H1223">
        <v>1</v>
      </c>
      <c r="I1223" t="s">
        <v>12158</v>
      </c>
      <c r="L1223" t="s">
        <v>12127</v>
      </c>
      <c r="N1223" t="s">
        <v>12159</v>
      </c>
      <c r="O1223" s="24">
        <v>3</v>
      </c>
      <c r="P1223" s="21">
        <v>80</v>
      </c>
      <c r="Q1223" s="21">
        <v>0</v>
      </c>
      <c r="R1223" s="29">
        <v>0</v>
      </c>
      <c r="Z1223" s="33" t="s">
        <v>12142</v>
      </c>
      <c r="AJ1223" s="26" t="str">
        <f t="shared" si="42"/>
        <v xml:space="preserve">|BGCOLOR(#F5F5F5):Lochos|指揮官|&amp;ref(Nation/C_Gold.jpg,nolink,25x25,Gold);32&amp;ref(Nation/C_Resource.jpg,nolink,25x25,Resource);21&amp;ref(Nation/C_Command.jpg,nolink,25x25,Commander Point);1|&amp;ref(Nation/Free-Spawn.jpg,nolink,25x25,Automatic Generation (Free));（&amp;ref(Nation/R_Capital.jpg,nolink,25x25,National Capital);）||&amp;ref(Nation/Squad.jpg,nolink,25x25,Squad);3&amp;ref(Nation/LivingLead.jpg,nolink,25x25,Leadership);80|20|
|~|&gt;|&gt;|&gt;|&gt;|&gt;|BGCOLOR(#F5F5F5):巨人の指揮官。良質な装備と優秀な身体能力を持つ|
</v>
      </c>
    </row>
    <row r="1224" spans="1:36" x14ac:dyDescent="0.15">
      <c r="A1224" t="str">
        <f t="shared" si="41"/>
        <v>MA Phaeacia 兵士 S</v>
      </c>
      <c r="B1224" t="s">
        <v>2954</v>
      </c>
      <c r="C1224" t="s">
        <v>12160</v>
      </c>
      <c r="D1224" t="s">
        <v>12183</v>
      </c>
      <c r="E1224" t="s">
        <v>12161</v>
      </c>
      <c r="F1224">
        <v>7</v>
      </c>
      <c r="G1224">
        <v>5</v>
      </c>
      <c r="H1224">
        <v>5</v>
      </c>
      <c r="I1224" t="s">
        <v>12121</v>
      </c>
      <c r="L1224" t="s">
        <v>12162</v>
      </c>
      <c r="N1224" t="s">
        <v>12163</v>
      </c>
      <c r="P1224" s="20">
        <v>1</v>
      </c>
      <c r="Z1224" s="33" t="s">
        <v>12164</v>
      </c>
      <c r="AJ1224" s="26" t="str">
        <f t="shared" si="42"/>
        <v xml:space="preserve">|BGCOLOR(#F5F5F5):Phaeacian Militia|歩兵|&amp;ref(Nation/C_Gold.jpg,nolink,25x25,Gold);7&amp;ref(Nation/C_Resource.jpg,nolink,25x25,Resource);5&amp;ref(Nation/C_Recruitment.jpg,nolink,25x25,Recruitment Point);5|&amp;ref(Nation/R_Fort.jpg,nolink,25x25,Land Fortress);||&amp;ref(Nation/LivingLead.jpg,nolink,25x25,Living);|10|
|~|&gt;|&gt;|&gt;|&gt;|&gt;|BGCOLOR(#F5F5F5):槍と盾を持つ軽歩兵。他国の民兵同様弱い|
</v>
      </c>
    </row>
    <row r="1225" spans="1:36" x14ac:dyDescent="0.15">
      <c r="A1225" t="str">
        <f t="shared" si="41"/>
        <v>-</v>
      </c>
      <c r="B1225" t="s">
        <v>2954</v>
      </c>
      <c r="C1225" t="s">
        <v>12160</v>
      </c>
      <c r="D1225" t="s">
        <v>12183</v>
      </c>
      <c r="E1225" t="s">
        <v>12165</v>
      </c>
      <c r="F1225">
        <v>10</v>
      </c>
      <c r="G1225">
        <v>7</v>
      </c>
      <c r="H1225">
        <v>11</v>
      </c>
      <c r="I1225" t="s">
        <v>12121</v>
      </c>
      <c r="L1225" t="s">
        <v>12166</v>
      </c>
      <c r="N1225" t="s">
        <v>12167</v>
      </c>
      <c r="P1225" s="20">
        <v>1</v>
      </c>
      <c r="Z1225" s="33" t="s">
        <v>12129</v>
      </c>
      <c r="AJ1225" s="26" t="str">
        <f t="shared" si="42"/>
        <v xml:space="preserve">|BGCOLOR(#F5F5F5):Phaeacian Archer|射手|&amp;ref(Nation/C_Gold.jpg,nolink,25x25,Gold);10&amp;ref(Nation/C_Resource.jpg,nolink,25x25,Resource);7&amp;ref(Nation/C_Recruitment.jpg,nolink,25x25,Recruitment Point);11|&amp;ref(Nation/R_Fort.jpg,nolink,25x25,Land Fortress);||&amp;ref(Nation/LivingLead.jpg,nolink,25x25,Living);|14|
|~|&gt;|&gt;|&gt;|&gt;|&gt;|BGCOLOR(#F5F5F5):短弓を使う弓兵。ごく平凡な性能|
</v>
      </c>
    </row>
    <row r="1226" spans="1:36" x14ac:dyDescent="0.15">
      <c r="A1226" t="str">
        <f t="shared" si="41"/>
        <v>-</v>
      </c>
      <c r="B1226" t="s">
        <v>2954</v>
      </c>
      <c r="C1226" t="s">
        <v>12160</v>
      </c>
      <c r="D1226" t="s">
        <v>12183</v>
      </c>
      <c r="E1226" t="s">
        <v>12168</v>
      </c>
      <c r="F1226">
        <v>10</v>
      </c>
      <c r="G1226">
        <v>9</v>
      </c>
      <c r="H1226">
        <v>11</v>
      </c>
      <c r="I1226" t="s">
        <v>12121</v>
      </c>
      <c r="L1226" t="s">
        <v>12162</v>
      </c>
      <c r="N1226" t="s">
        <v>12169</v>
      </c>
      <c r="P1226" s="20">
        <v>1</v>
      </c>
      <c r="Z1226" s="33" t="s">
        <v>12129</v>
      </c>
      <c r="AJ1226" s="26" t="str">
        <f t="shared" si="42"/>
        <v xml:space="preserve">|BGCOLOR(#F5F5F5):Phaeacian Light Infantry|歩兵|&amp;ref(Nation/C_Gold.jpg,nolink,25x25,Gold);10&amp;ref(Nation/C_Resource.jpg,nolink,25x25,Resource);9&amp;ref(Nation/C_Recruitment.jpg,nolink,25x25,Recruitment Point);11|&amp;ref(Nation/R_Fort.jpg,nolink,25x25,Land Fortress);||&amp;ref(Nation/LivingLead.jpg,nolink,25x25,Living);|14|
|~|&gt;|&gt;|&gt;|&gt;|&gt;|BGCOLOR(#F5F5F5):槍、投槍、盾を持つ軽歩兵。脆いが迎撃で少しは粘る|
</v>
      </c>
    </row>
    <row r="1227" spans="1:36" x14ac:dyDescent="0.15">
      <c r="A1227" t="str">
        <f t="shared" si="41"/>
        <v>-</v>
      </c>
      <c r="B1227" t="s">
        <v>2954</v>
      </c>
      <c r="C1227" t="s">
        <v>12160</v>
      </c>
      <c r="D1227" t="s">
        <v>12183</v>
      </c>
      <c r="E1227" t="s">
        <v>12170</v>
      </c>
      <c r="F1227">
        <v>10</v>
      </c>
      <c r="G1227">
        <v>14</v>
      </c>
      <c r="H1227">
        <v>11</v>
      </c>
      <c r="I1227" t="s">
        <v>12121</v>
      </c>
      <c r="L1227" t="s">
        <v>12162</v>
      </c>
      <c r="N1227" t="s">
        <v>12171</v>
      </c>
      <c r="P1227" s="20">
        <v>1</v>
      </c>
      <c r="Z1227" s="33" t="s">
        <v>12172</v>
      </c>
      <c r="AJ1227" s="26" t="str">
        <f t="shared" si="42"/>
        <v xml:space="preserve">|BGCOLOR(#F5F5F5):Phaeacian Infantry|歩兵|&amp;ref(Nation/C_Gold.jpg,nolink,25x25,Gold);10&amp;ref(Nation/C_Resource.jpg,nolink,25x25,Resource);14&amp;ref(Nation/C_Recruitment.jpg,nolink,25x25,Recruitment Point);11|&amp;ref(Nation/R_Fort.jpg,nolink,25x25,Land Fortress);||&amp;ref(Nation/LivingLead.jpg,nolink,25x25,Living);|12|
|~|&gt;|&gt;|&gt;|&gt;|&gt;|BGCOLOR(#F5F5F5):小剣と盾を持つ歩兵。攻撃力は少し上|
</v>
      </c>
    </row>
    <row r="1228" spans="1:36" x14ac:dyDescent="0.15">
      <c r="A1228" t="str">
        <f t="shared" si="41"/>
        <v>-</v>
      </c>
      <c r="B1228" t="s">
        <v>2954</v>
      </c>
      <c r="C1228" t="s">
        <v>12160</v>
      </c>
      <c r="D1228" t="s">
        <v>12183</v>
      </c>
      <c r="E1228" t="s">
        <v>12173</v>
      </c>
      <c r="F1228">
        <v>12</v>
      </c>
      <c r="G1228">
        <v>26</v>
      </c>
      <c r="H1228">
        <v>16</v>
      </c>
      <c r="I1228" t="s">
        <v>12121</v>
      </c>
      <c r="L1228" t="s">
        <v>12162</v>
      </c>
      <c r="N1228" t="s">
        <v>12174</v>
      </c>
      <c r="P1228" s="20">
        <v>1</v>
      </c>
      <c r="Z1228" s="33" t="s">
        <v>12172</v>
      </c>
      <c r="AJ1228" s="26" t="str">
        <f t="shared" si="42"/>
        <v xml:space="preserve">|BGCOLOR(#F5F5F5):Phaeacian Heavy Intanfry|歩兵|&amp;ref(Nation/C_Gold.jpg,nolink,25x25,Gold);12&amp;ref(Nation/C_Resource.jpg,nolink,25x25,Resource);26&amp;ref(Nation/C_Recruitment.jpg,nolink,25x25,Recruitment Point);16|&amp;ref(Nation/R_Fort.jpg,nolink,25x25,Land Fortress);||&amp;ref(Nation/LivingLead.jpg,nolink,25x25,Living);|12|
|~|&gt;|&gt;|&gt;|&gt;|&gt;|BGCOLOR(#F5F5F5):小剣と丸盾を持つ歩兵。士気と防御技能が少し向上している|
</v>
      </c>
    </row>
    <row r="1229" spans="1:36" x14ac:dyDescent="0.15">
      <c r="A1229" t="str">
        <f t="shared" si="41"/>
        <v>-</v>
      </c>
      <c r="B1229" t="s">
        <v>2954</v>
      </c>
      <c r="C1229" t="s">
        <v>12160</v>
      </c>
      <c r="D1229" t="s">
        <v>12183</v>
      </c>
      <c r="E1229" t="s">
        <v>12175</v>
      </c>
      <c r="F1229">
        <v>20</v>
      </c>
      <c r="G1229">
        <v>13</v>
      </c>
      <c r="H1229">
        <v>13</v>
      </c>
      <c r="I1229" t="s">
        <v>12121</v>
      </c>
      <c r="L1229" t="s">
        <v>12162</v>
      </c>
      <c r="N1229" t="s">
        <v>12176</v>
      </c>
      <c r="P1229" s="20">
        <v>1</v>
      </c>
      <c r="Z1229" s="33" t="s">
        <v>12145</v>
      </c>
      <c r="AJ1229" s="26" t="str">
        <f t="shared" si="42"/>
        <v xml:space="preserve">|BGCOLOR(#F5F5F5):Colossi Light Infantry|歩兵|&amp;ref(Nation/C_Gold.jpg,nolink,25x25,Gold);20&amp;ref(Nation/C_Resource.jpg,nolink,25x25,Resource);13&amp;ref(Nation/C_Recruitment.jpg,nolink,25x25,Recruitment Point);13|&amp;ref(Nation/R_Fort.jpg,nolink,25x25,Land Fortress);||&amp;ref(Nation/LivingLead.jpg,nolink,25x25,Living);|18|
|~|&gt;|&gt;|&gt;|&gt;|&gt;|BGCOLOR(#F5F5F5):槍、投槍、盾を持つ歩兵。大柄なため攻撃力は侮れない|
</v>
      </c>
    </row>
    <row r="1230" spans="1:36" x14ac:dyDescent="0.15">
      <c r="A1230" t="str">
        <f t="shared" si="41"/>
        <v>-</v>
      </c>
      <c r="B1230" t="s">
        <v>2954</v>
      </c>
      <c r="C1230" t="s">
        <v>12160</v>
      </c>
      <c r="D1230" t="s">
        <v>12183</v>
      </c>
      <c r="E1230" t="s">
        <v>12177</v>
      </c>
      <c r="F1230">
        <v>20</v>
      </c>
      <c r="G1230">
        <v>38</v>
      </c>
      <c r="H1230">
        <v>13</v>
      </c>
      <c r="I1230" t="s">
        <v>12121</v>
      </c>
      <c r="L1230" t="s">
        <v>12162</v>
      </c>
      <c r="N1230" t="s">
        <v>12178</v>
      </c>
      <c r="P1230" s="20">
        <v>1</v>
      </c>
      <c r="Z1230" s="33" t="s">
        <v>12124</v>
      </c>
      <c r="AJ1230" s="26" t="str">
        <f t="shared" si="42"/>
        <v xml:space="preserve">|BGCOLOR(#F5F5F5):Colossi Heavy Infantry|歩兵|&amp;ref(Nation/C_Gold.jpg,nolink,25x25,Gold);20&amp;ref(Nation/C_Resource.jpg,nolink,25x25,Resource);38&amp;ref(Nation/C_Recruitment.jpg,nolink,25x25,Recruitment Point);13|&amp;ref(Nation/R_Fort.jpg,nolink,25x25,Land Fortress);||&amp;ref(Nation/LivingLead.jpg,nolink,25x25,Living);|16|
|~|&gt;|&gt;|&gt;|&gt;|&gt;|BGCOLOR(#F5F5F5):小剣と丸盾を持つ重歩兵。支配圏外では乗れる船が限られる|
</v>
      </c>
    </row>
    <row r="1231" spans="1:36" x14ac:dyDescent="0.15">
      <c r="A1231" t="str">
        <f t="shared" si="41"/>
        <v>-</v>
      </c>
      <c r="B1231" t="s">
        <v>2954</v>
      </c>
      <c r="C1231" t="s">
        <v>12160</v>
      </c>
      <c r="D1231" t="s">
        <v>12183</v>
      </c>
      <c r="E1231" t="s">
        <v>12179</v>
      </c>
      <c r="F1231">
        <v>40</v>
      </c>
      <c r="G1231">
        <v>53</v>
      </c>
      <c r="H1231">
        <v>27</v>
      </c>
      <c r="I1231" t="s">
        <v>12150</v>
      </c>
      <c r="K1231" t="s">
        <v>12131</v>
      </c>
      <c r="L1231" t="s">
        <v>12162</v>
      </c>
      <c r="M1231" t="s">
        <v>12132</v>
      </c>
      <c r="N1231" t="s">
        <v>12180</v>
      </c>
      <c r="P1231" s="20">
        <v>1</v>
      </c>
      <c r="Z1231" s="33" t="s">
        <v>12124</v>
      </c>
      <c r="AJ1231" s="26" t="str">
        <f t="shared" si="42"/>
        <v xml:space="preserve">|BGCOLOR(#F5F5F5):Orichalcum Guard|歩兵&amp;ref(Nation/Sacred.jpg,nolink,25x25,Sacred);|&amp;ref(Nation/C_Gold.jpg,nolink,25x25,Gold);40&amp;ref(Nation/C_Resource.jpg,nolink,25x25,Resource);53&amp;ref(Nation/C_Recruitment.jpg,nolink,25x25,Recruitment Point);27|&amp;ref(Nation/R_Capital.jpg,nolink,25x25,National Capital);|&amp;ref(Spell/P_Holy.jpg,nolink,25x25,Temple Needed);|&amp;ref(Nation/LivingLead.jpg,nolink,25x25,Living);|16|
|~|&gt;|&gt;|&gt;|&gt;|&gt;|BGCOLOR(#F5F5F5):魔法の剣と丸盾を持つ重歩兵。装備も能力も良質で護衛も得意|
</v>
      </c>
    </row>
    <row r="1232" spans="1:36" x14ac:dyDescent="0.15">
      <c r="A1232" t="str">
        <f t="shared" si="41"/>
        <v>MA Phaeacia 兵士 E</v>
      </c>
      <c r="B1232" t="s">
        <v>2954</v>
      </c>
      <c r="C1232" t="s">
        <v>12160</v>
      </c>
      <c r="D1232" t="s">
        <v>12183</v>
      </c>
      <c r="E1232" t="s">
        <v>12181</v>
      </c>
      <c r="F1232">
        <v>35</v>
      </c>
      <c r="G1232">
        <v>49</v>
      </c>
      <c r="H1232">
        <v>25</v>
      </c>
      <c r="I1232" t="s">
        <v>12158</v>
      </c>
      <c r="L1232" t="s">
        <v>12162</v>
      </c>
      <c r="N1232" t="s">
        <v>12182</v>
      </c>
      <c r="P1232" s="20">
        <v>1</v>
      </c>
      <c r="Z1232" s="33" t="s">
        <v>12124</v>
      </c>
      <c r="AJ1232" s="26" t="str">
        <f t="shared" si="42"/>
        <v xml:space="preserve">|BGCOLOR(#F5F5F5):Gigante|歩兵|&amp;ref(Nation/C_Gold.jpg,nolink,25x25,Gold);35&amp;ref(Nation/C_Resource.jpg,nolink,25x25,Resource);49&amp;ref(Nation/C_Recruitment.jpg,nolink,25x25,Recruitment Point);25|&amp;ref(Nation/Free-Spawn.jpg,nolink,25x25,Automatic Generation (Free));（&amp;ref(Nation/R_Capital.jpg,nolink,25x25,National Capital);）||&amp;ref(Nation/LivingLead.jpg,nolink,25x25,Living);|16|
|~|&gt;|&gt;|&gt;|&gt;|&gt;|BGCOLOR(#F5F5F5):槍と丸盾を持つ重歩兵。巨人だがある程度は密集できる|
</v>
      </c>
    </row>
    <row r="1233" spans="1:36" x14ac:dyDescent="0.15">
      <c r="A1233" t="str">
        <f t="shared" si="41"/>
        <v>MA Atlantis 指揮官 S</v>
      </c>
      <c r="B1233" t="s">
        <v>2954</v>
      </c>
      <c r="C1233" t="s">
        <v>12313</v>
      </c>
      <c r="D1233" t="s">
        <v>12127</v>
      </c>
      <c r="E1233" t="s">
        <v>9190</v>
      </c>
      <c r="F1233">
        <v>25</v>
      </c>
      <c r="G1233">
        <v>1</v>
      </c>
      <c r="H1233">
        <v>1</v>
      </c>
      <c r="I1233" t="s">
        <v>6335</v>
      </c>
      <c r="L1233" t="s">
        <v>3122</v>
      </c>
      <c r="N1233" t="s">
        <v>8424</v>
      </c>
      <c r="O1233" s="24">
        <v>0</v>
      </c>
      <c r="P1233" s="21">
        <v>0</v>
      </c>
      <c r="Q1233" s="21">
        <v>0</v>
      </c>
      <c r="R1233" s="29">
        <v>0</v>
      </c>
      <c r="Z1233" s="33">
        <v>14</v>
      </c>
      <c r="AA1233" s="21">
        <v>50</v>
      </c>
      <c r="AD1233" s="21" t="s">
        <v>7286</v>
      </c>
      <c r="AJ1233" s="26" t="str">
        <f t="shared" si="42"/>
        <v xml:space="preserve">|BGCOLOR(#F5F5F5):Scout|斥候|&amp;ref(Nation/C_Gold.jpg,nolink,25x25,Gold);25&amp;ref(Nation/C_Resource.jpg,nolink,25x25,Resource);1&amp;ref(Nation/C_Command.jpg,nolink,25x25,Commander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v>
      </c>
    </row>
    <row r="1234" spans="1:36" x14ac:dyDescent="0.15">
      <c r="A1234" t="str">
        <f t="shared" si="41"/>
        <v>-</v>
      </c>
      <c r="B1234" t="s">
        <v>2954</v>
      </c>
      <c r="C1234" t="s">
        <v>12313</v>
      </c>
      <c r="D1234" t="s">
        <v>12127</v>
      </c>
      <c r="E1234" t="s">
        <v>12262</v>
      </c>
      <c r="F1234">
        <v>50</v>
      </c>
      <c r="G1234">
        <v>2</v>
      </c>
      <c r="H1234">
        <v>1</v>
      </c>
      <c r="I1234" t="s">
        <v>12280</v>
      </c>
      <c r="L1234" t="s">
        <v>12127</v>
      </c>
      <c r="N1234" t="s">
        <v>12264</v>
      </c>
      <c r="O1234" s="24">
        <v>2</v>
      </c>
      <c r="P1234" s="20">
        <v>60</v>
      </c>
      <c r="Q1234" s="21">
        <v>0</v>
      </c>
      <c r="R1234" s="29">
        <v>0</v>
      </c>
      <c r="Z1234" s="33" t="s">
        <v>12124</v>
      </c>
      <c r="AD1234" s="21" t="s">
        <v>12265</v>
      </c>
      <c r="AJ1234" s="26" t="str">
        <f t="shared" si="42"/>
        <v xml:space="preserve">|BGCOLOR(#F5F5F5):Shambler Chief|指揮官|&amp;ref(Nation/C_Gold.jpg,nolink,25x25,Gold);50&amp;ref(Nation/C_Resource.jpg,nolink,25x25,Resource);2&amp;ref(Nation/C_Command.jpg,nolink,25x25,Commander Point);1|&amp;ref(Nation/R_UW-Fort.jpg,nolink,25x25,Underwater Fortress);&amp;ref(Nation/R_Coast-Fort.jpg,nolink,25x25,Coastal Fortress);||&amp;ref(Nation/Squad.jpg,nolink,25x25,Squad);2&amp;ref(Nation/LivingLead.jpg,nolink,25x25,Leadership);60|16&amp;ref(Nation/Amphibian.jpg,nolink,25x25,Amphibian);|
|~|&gt;|&gt;|&gt;|&gt;|&gt;|BGCOLOR(#F5F5F5):標準的な指揮官。防具がなく陸上では事故に遭いやすい|
</v>
      </c>
    </row>
    <row r="1235" spans="1:36" x14ac:dyDescent="0.15">
      <c r="A1235" t="str">
        <f t="shared" si="41"/>
        <v>-</v>
      </c>
      <c r="B1235" t="s">
        <v>2954</v>
      </c>
      <c r="C1235" t="s">
        <v>12313</v>
      </c>
      <c r="D1235" t="s">
        <v>12127</v>
      </c>
      <c r="E1235" t="s">
        <v>12266</v>
      </c>
      <c r="F1235">
        <v>115</v>
      </c>
      <c r="G1235">
        <v>26</v>
      </c>
      <c r="H1235">
        <v>1</v>
      </c>
      <c r="I1235" t="s">
        <v>12263</v>
      </c>
      <c r="K1235" t="s">
        <v>12131</v>
      </c>
      <c r="L1235" t="s">
        <v>12133</v>
      </c>
      <c r="M1235" t="s">
        <v>12132</v>
      </c>
      <c r="N1235" t="s">
        <v>12267</v>
      </c>
      <c r="O1235" s="24">
        <v>3</v>
      </c>
      <c r="P1235" s="20">
        <v>80</v>
      </c>
      <c r="Q1235" s="21">
        <v>0</v>
      </c>
      <c r="R1235" s="29">
        <v>0</v>
      </c>
      <c r="Z1235" s="33" t="s">
        <v>12172</v>
      </c>
      <c r="AD1235" s="21" t="s">
        <v>12265</v>
      </c>
      <c r="AJ1235" s="26" t="str">
        <f t="shared" si="42"/>
        <v xml:space="preserve">|BGCOLOR(#F5F5F5):Consort|聖職者&amp;ref(Nation/Sacred.jpg,nolink,25x25,Sacred);|&amp;ref(Nation/C_Gold.jpg,nolink,25x25,Gold);115&amp;ref(Nation/C_Resource.jpg,nolink,25x25,Resource);26&amp;ref(Nation/C_Command.jpg,nolink,25x25,Commander Point);1|&amp;ref(Nation/R_UW-Fort.jpg,nolink,25x25,Underwater Fortress);|&amp;ref(Spell/P_Holy.jpg,nolink,25x25,Temple Needed);|&amp;ref(Nation/Squad.jpg,nolink,25x25,Squad);3&amp;ref(Nation/LivingLead.jpg,nolink,25x25,Leadership);80|12&amp;ref(Nation/Amphibian.jpg,nolink,25x25,Amphibian);|
|~|&gt;|&gt;|&gt;|&gt;|&gt;|BGCOLOR(#F5F5F5):レベル1の聖職者。上位指揮官も兼任し装備も十分|
</v>
      </c>
    </row>
    <row r="1236" spans="1:36" x14ac:dyDescent="0.15">
      <c r="A1236" t="str">
        <f t="shared" si="41"/>
        <v>-</v>
      </c>
      <c r="B1236" t="s">
        <v>2954</v>
      </c>
      <c r="C1236" t="s">
        <v>12313</v>
      </c>
      <c r="D1236" t="s">
        <v>12127</v>
      </c>
      <c r="E1236" t="s">
        <v>12268</v>
      </c>
      <c r="F1236">
        <v>265</v>
      </c>
      <c r="G1236">
        <v>19</v>
      </c>
      <c r="H1236">
        <v>4</v>
      </c>
      <c r="I1236" t="s">
        <v>12263</v>
      </c>
      <c r="K1236" t="s">
        <v>12131</v>
      </c>
      <c r="L1236" t="s">
        <v>12133</v>
      </c>
      <c r="M1236" t="s">
        <v>12132</v>
      </c>
      <c r="N1236" t="s">
        <v>12269</v>
      </c>
      <c r="O1236" s="24">
        <v>5</v>
      </c>
      <c r="P1236" s="20">
        <v>160</v>
      </c>
      <c r="Q1236" s="20">
        <v>0</v>
      </c>
      <c r="R1236" s="29">
        <v>0</v>
      </c>
      <c r="Z1236" s="33" t="s">
        <v>12124</v>
      </c>
      <c r="AD1236" s="20" t="s">
        <v>12265</v>
      </c>
      <c r="AJ1236" s="26" t="str">
        <f t="shared" si="42"/>
        <v xml:space="preserve">|BGCOLOR(#F5F5F5):Coral Queen|聖職者&amp;ref(Nation/Sacred.jpg,nolink,25x25,Sacred);|&amp;ref(Nation/C_Gold.jpg,nolink,25x25,Gold);265&amp;ref(Nation/C_Resource.jpg,nolink,25x25,Resource);19&amp;ref(Nation/C_Command.jpg,nolink,25x25,Commander Point);4|&amp;ref(Nation/R_UW-Fort.jpg,nolink,25x25,Underwater Fortress);|&amp;ref(Spell/P_Holy.jpg,nolink,25x25,Temple Needed);|&amp;ref(Nation/Squad.jpg,nolink,25x25,Squad);5&amp;ref(Nation/LivingLead.jpg,nolink,25x25,Leadership);160|16&amp;ref(Nation/Amphibian.jpg,nolink,25x25,Amphibian);|
|~|&gt;|&gt;|&gt;|&gt;|&gt;|BGCOLOR(#F5F5F5):レベル3の聖職者。最上位指揮官も兼任する|
</v>
      </c>
    </row>
    <row r="1237" spans="1:36" x14ac:dyDescent="0.15">
      <c r="A1237" t="str">
        <f t="shared" si="41"/>
        <v>-</v>
      </c>
      <c r="B1237" t="s">
        <v>2954</v>
      </c>
      <c r="C1237" t="s">
        <v>12313</v>
      </c>
      <c r="D1237" t="s">
        <v>12127</v>
      </c>
      <c r="E1237" t="s">
        <v>12270</v>
      </c>
      <c r="F1237">
        <v>275</v>
      </c>
      <c r="G1237">
        <v>5</v>
      </c>
      <c r="H1237">
        <v>4</v>
      </c>
      <c r="I1237" t="s">
        <v>12263</v>
      </c>
      <c r="J1237" t="s">
        <v>12131</v>
      </c>
      <c r="L1237" t="s">
        <v>12136</v>
      </c>
      <c r="N1237" t="s">
        <v>12271</v>
      </c>
      <c r="O1237" s="24">
        <v>2</v>
      </c>
      <c r="P1237" s="20" t="s">
        <v>12274</v>
      </c>
      <c r="Q1237" s="21" t="s">
        <v>12273</v>
      </c>
      <c r="R1237" s="29">
        <v>0</v>
      </c>
      <c r="Z1237" s="33" t="s">
        <v>12124</v>
      </c>
      <c r="AD1237" s="20" t="s">
        <v>12265</v>
      </c>
      <c r="AI1237" s="29">
        <v>20</v>
      </c>
      <c r="AJ1237" s="26" t="str">
        <f t="shared" si="42"/>
        <v xml:space="preserve">|BGCOLOR(#F5F5F5):King of the Deep|魔術師|&amp;ref(Nation/C_Gold.jpg,nolink,25x25,Gold);275&amp;ref(Nation/C_Resource.jpg,nolink,25x25,Resource);5&amp;ref(Nation/C_Command.jpg,nolink,25x25,Commander Point);4|&amp;ref(Nation/R_UW-Fort.jpg,nolink,25x25,Underwater Fortress);|&amp;ref(Spell/P_Research.jpg,nolink,25x25,Lab Needed);|&amp;ref(Nation/Squad.jpg,nolink,25x25,Squad);2&amp;ref(Nation/LivingLead.jpg,nolink,25x25,Leadership);40+&amp;ref(Nation/MagicLead.jpg,nolink,25x25,Magic Leadership);25+|16&amp;ref(Nation/Amphibian.jpg,nolink,25x25,Amphibian);&amp;ref(Nation/Gift-of-Water-Breathing.jpg,nolink,25x25,Gift of Water Breathing (20 size points));|
|~|&gt;|&gt;|&gt;|&gt;|&gt;|BGCOLOR(#F5F5F5):水などの魔法技能を持つ。多少の水中呼吸付加を持つ|
</v>
      </c>
    </row>
    <row r="1238" spans="1:36" x14ac:dyDescent="0.15">
      <c r="A1238" t="str">
        <f t="shared" si="41"/>
        <v>-</v>
      </c>
      <c r="B1238" t="s">
        <v>2954</v>
      </c>
      <c r="C1238" t="s">
        <v>12313</v>
      </c>
      <c r="D1238" t="s">
        <v>12127</v>
      </c>
      <c r="E1238" t="s">
        <v>12275</v>
      </c>
      <c r="F1238">
        <v>165</v>
      </c>
      <c r="G1238">
        <v>4</v>
      </c>
      <c r="H1238">
        <v>2</v>
      </c>
      <c r="I1238" t="s">
        <v>12263</v>
      </c>
      <c r="L1238" t="s">
        <v>12136</v>
      </c>
      <c r="N1238" t="s">
        <v>12276</v>
      </c>
      <c r="O1238" s="24">
        <v>1</v>
      </c>
      <c r="P1238" s="21" t="s">
        <v>12140</v>
      </c>
      <c r="Q1238" s="20" t="s">
        <v>12152</v>
      </c>
      <c r="R1238" s="29">
        <v>0</v>
      </c>
      <c r="Z1238" s="33" t="s">
        <v>12124</v>
      </c>
      <c r="AD1238" s="20" t="s">
        <v>12265</v>
      </c>
      <c r="AI1238" s="29">
        <v>10</v>
      </c>
      <c r="AJ1238" s="26" t="str">
        <f t="shared" si="42"/>
        <v xml:space="preserve">|BGCOLOR(#F5F5F5):Mage of the Deep|魔術師|&amp;ref(Nation/C_Gold.jpg,nolink,25x25,Gold);165&amp;ref(Nation/C_Resource.jpg,nolink,25x25,Resource);4&amp;ref(Nation/C_Command.jpg,nolink,25x25,Commander Point);2|&amp;ref(Nation/R_UW-Fort.jpg,nolink,25x25,Underwater Fortress);||&amp;ref(Nation/Squad.jpg,nolink,25x25,Squad);1&amp;ref(Nation/LivingLead.jpg,nolink,25x25,Leadership);10+&amp;ref(Nation/MagicLead.jpg,nolink,25x25,Magic Leadership);15+|16&amp;ref(Nation/Amphibian.jpg,nolink,25x25,Amphibian);&amp;ref(Nation/Gift-of-Water-Breathing.jpg,nolink,25x25,Gift of Water Breathing (10 size points));|
|~|&gt;|&gt;|&gt;|&gt;|&gt;|BGCOLOR(#F5F5F5):水などの魔法技能を持つ。総じてKingの廉価版|
</v>
      </c>
    </row>
    <row r="1239" spans="1:36" x14ac:dyDescent="0.15">
      <c r="A1239" t="str">
        <f t="shared" si="41"/>
        <v>-</v>
      </c>
      <c r="B1239" t="s">
        <v>2954</v>
      </c>
      <c r="C1239" t="s">
        <v>12313</v>
      </c>
      <c r="D1239" t="s">
        <v>12127</v>
      </c>
      <c r="E1239" t="s">
        <v>12277</v>
      </c>
      <c r="F1239">
        <v>315</v>
      </c>
      <c r="G1239">
        <v>1</v>
      </c>
      <c r="H1239">
        <v>2</v>
      </c>
      <c r="I1239" t="s">
        <v>12150</v>
      </c>
      <c r="J1239" t="s">
        <v>12131</v>
      </c>
      <c r="K1239" t="s">
        <v>12131</v>
      </c>
      <c r="L1239" t="s">
        <v>12133</v>
      </c>
      <c r="M1239" t="s">
        <v>12132</v>
      </c>
      <c r="N1239" t="s">
        <v>12278</v>
      </c>
      <c r="O1239" s="24">
        <v>2</v>
      </c>
      <c r="P1239" s="20">
        <v>40</v>
      </c>
      <c r="Q1239" s="20">
        <v>35</v>
      </c>
      <c r="R1239" s="29">
        <v>0</v>
      </c>
      <c r="Z1239" s="33" t="s">
        <v>12279</v>
      </c>
      <c r="AD1239" s="20" t="s">
        <v>12265</v>
      </c>
      <c r="AI1239" s="29">
        <v>20</v>
      </c>
      <c r="AJ1239" s="26" t="str">
        <f t="shared" si="42"/>
        <v xml:space="preserve">|BGCOLOR(#F5F5F5):Deep Seer|聖職者&amp;ref(Nation/Sacred.jpg,nolink,25x25,Sacred);|&amp;ref(Nation/C_Gold.jpg,nolink,25x25,Gold);315&amp;ref(Nation/C_Resource.jpg,nolink,25x25,Resource);1&amp;ref(Nation/C_Command.jpg,nolink,25x25,Commander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Leadership);35|6&amp;ref(Nation/Amphibian.jpg,nolink,25x25,Amphibian);&amp;ref(Nation/Gift-of-Water-Breathing.jpg,nolink,25x25,Gift of Water Breathing (20 size points));|
|~|&gt;|&gt;|&gt;|&gt;|&gt;|BGCOLOR(#F5F5F5):レベル1の聖職者。水と星の魔法技能を持つ|
</v>
      </c>
    </row>
    <row r="1240" spans="1:36" x14ac:dyDescent="0.15">
      <c r="A1240" t="str">
        <f t="shared" si="41"/>
        <v>-</v>
      </c>
      <c r="B1240" t="s">
        <v>2954</v>
      </c>
      <c r="C1240" t="s">
        <v>12313</v>
      </c>
      <c r="D1240" t="s">
        <v>12127</v>
      </c>
      <c r="E1240" t="s">
        <v>12281</v>
      </c>
      <c r="F1240">
        <v>45</v>
      </c>
      <c r="G1240">
        <v>1</v>
      </c>
      <c r="H1240">
        <v>2</v>
      </c>
      <c r="I1240" t="s">
        <v>12147</v>
      </c>
      <c r="J1240" t="s">
        <v>12131</v>
      </c>
      <c r="L1240" t="s">
        <v>12136</v>
      </c>
      <c r="N1240" t="s">
        <v>12282</v>
      </c>
      <c r="O1240" s="24">
        <v>1</v>
      </c>
      <c r="P1240" s="20">
        <v>10</v>
      </c>
      <c r="Q1240" s="20">
        <v>5</v>
      </c>
      <c r="R1240" s="29">
        <v>0</v>
      </c>
      <c r="Z1240" s="33" t="s">
        <v>12124</v>
      </c>
      <c r="AD1240" s="20" t="s">
        <v>12283</v>
      </c>
      <c r="AJ1240" s="26" t="str">
        <f t="shared" si="42"/>
        <v xml:space="preserve">|BGCOLOR(#F5F5F5):Initiate of the Deep|魔術師|&amp;ref(Nation/C_Gold.jpg,nolink,25x25,Gold);45&amp;ref(Nation/C_Resource.jpg,nolink,25x25,Resource);1&amp;ref(Nation/C_Command.jpg,nolink,25x25,Commander Point);2|&amp;ref(Nation/R_Coast-Fort.jpg,nolink,25x25,Coastal Fortress);|&amp;ref(Spell/P_Research.jpg,nolink,25x25,Lab Needed);|&amp;ref(Nation/Squad.jpg,nolink,25x25,Squad);1&amp;ref(Nation/LivingLead.jpg,nolink,25x25,Leadership);10&amp;ref(Nation/MagicLead.jpg,nolink,25x25,Magic Leadership);5|16&amp;ref(Nation/Poor-Amphibian.jpg,nolink,25x25,Poor Amphibian);|
|~|&gt;|&gt;|&gt;|&gt;|&gt;|BGCOLOR(#F5F5F5):水の魔法技能を持つ。研究が主だが戦闘でも役立つ|
</v>
      </c>
    </row>
    <row r="1241" spans="1:36" x14ac:dyDescent="0.15">
      <c r="A1241" t="str">
        <f t="shared" si="41"/>
        <v>MA Atlantis 指揮官 E</v>
      </c>
      <c r="B1241" t="s">
        <v>2954</v>
      </c>
      <c r="C1241" t="s">
        <v>12313</v>
      </c>
      <c r="D1241" t="s">
        <v>12127</v>
      </c>
      <c r="E1241" t="s">
        <v>12284</v>
      </c>
      <c r="F1241">
        <v>165</v>
      </c>
      <c r="G1241">
        <v>1</v>
      </c>
      <c r="H1241">
        <v>2</v>
      </c>
      <c r="I1241" t="s">
        <v>12147</v>
      </c>
      <c r="J1241" t="s">
        <v>12131</v>
      </c>
      <c r="K1241" t="s">
        <v>12131</v>
      </c>
      <c r="L1241" t="s">
        <v>12136</v>
      </c>
      <c r="M1241" t="s">
        <v>12132</v>
      </c>
      <c r="N1241" t="s">
        <v>12285</v>
      </c>
      <c r="O1241" s="24">
        <v>1</v>
      </c>
      <c r="P1241" s="20">
        <v>10</v>
      </c>
      <c r="Q1241" s="20">
        <v>20</v>
      </c>
      <c r="R1241" s="29">
        <v>0</v>
      </c>
      <c r="Z1241" s="33" t="s">
        <v>12124</v>
      </c>
      <c r="AD1241" s="20" t="s">
        <v>12265</v>
      </c>
      <c r="AI1241" s="29">
        <v>10</v>
      </c>
      <c r="AJ1241" s="26" t="str">
        <f t="shared" si="42"/>
        <v xml:space="preserve">|BGCOLOR(#F5F5F5):Witness of the Deep|魔術師&amp;ref(Nation/Sacred.jpg,nolink,25x25,Sacred);|&amp;ref(Nation/C_Gold.jpg,nolink,25x25,Gold);165&amp;ref(Nation/C_Resource.jpg,nolink,25x25,Resource);1&amp;ref(Nation/C_Command.jpg,nolink,25x25,Commander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Leadership);20|16&amp;ref(Nation/Amphibian.jpg,nolink,25x25,Amphibian);&amp;ref(Nation/Gift-of-Water-Breathing.jpg,nolink,25x25,Gift of Water Breathing (10 size points));|
|~|&gt;|&gt;|&gt;|&gt;|&gt;|BGCOLOR(#F5F5F5):水と星の魔法技能を持つ。占師であり水中呼吸付加も備える|
</v>
      </c>
    </row>
    <row r="1242" spans="1:36" x14ac:dyDescent="0.15">
      <c r="A1242" t="str">
        <f t="shared" si="41"/>
        <v>MA Atlantis 兵士 S</v>
      </c>
      <c r="B1242" t="s">
        <v>2954</v>
      </c>
      <c r="C1242" t="s">
        <v>12313</v>
      </c>
      <c r="D1242" t="s">
        <v>12183</v>
      </c>
      <c r="E1242" t="s">
        <v>12286</v>
      </c>
      <c r="F1242">
        <v>7</v>
      </c>
      <c r="G1242">
        <v>2</v>
      </c>
      <c r="H1242">
        <v>3</v>
      </c>
      <c r="I1242" t="s">
        <v>12263</v>
      </c>
      <c r="L1242" t="s">
        <v>12162</v>
      </c>
      <c r="N1242" t="s">
        <v>12287</v>
      </c>
      <c r="P1242" s="20">
        <v>1</v>
      </c>
      <c r="Z1242" s="33" t="s">
        <v>12172</v>
      </c>
      <c r="AD1242" s="20" t="s">
        <v>12265</v>
      </c>
      <c r="AJ1242" s="26" t="str">
        <f t="shared" si="42"/>
        <v xml:space="preserve">|BGCOLOR(#F5F5F5):Atlantian Militia|歩兵|&amp;ref(Nation/C_Gold.jpg,nolink,25x25,Gold);7&amp;ref(Nation/C_Resource.jpg,nolink,25x25,Resource);2&amp;ref(Nation/C_Recruitment.jpg,nolink,25x25,Recruitment Point);3|&amp;ref(Nation/R_UW-Fort.jpg,nolink,25x25,Underwater Fortress);||&amp;ref(Nation/LivingLead.jpg,nolink,25x25,Living);|12&amp;ref(Nation/Amphibian.jpg,nolink,25x25,Amphibian);|
|~|&gt;|&gt;|&gt;|&gt;|&gt;|BGCOLOR(#F5F5F5):珊瑚の槍を持つ軽歩兵。防具が皆無で極めて脆い|
</v>
      </c>
    </row>
    <row r="1243" spans="1:36" x14ac:dyDescent="0.15">
      <c r="A1243" t="str">
        <f t="shared" si="41"/>
        <v>-</v>
      </c>
      <c r="B1243" t="s">
        <v>2954</v>
      </c>
      <c r="C1243" t="s">
        <v>12313</v>
      </c>
      <c r="D1243" t="s">
        <v>12183</v>
      </c>
      <c r="E1243" t="s">
        <v>12288</v>
      </c>
      <c r="F1243">
        <v>10</v>
      </c>
      <c r="G1243">
        <v>3</v>
      </c>
      <c r="H1243">
        <v>9</v>
      </c>
      <c r="I1243" t="s">
        <v>12263</v>
      </c>
      <c r="L1243" t="s">
        <v>12162</v>
      </c>
      <c r="N1243" t="s">
        <v>12289</v>
      </c>
      <c r="P1243" s="20">
        <v>1</v>
      </c>
      <c r="Z1243" s="33" t="s">
        <v>12172</v>
      </c>
      <c r="AD1243" s="20" t="s">
        <v>12265</v>
      </c>
      <c r="AJ1243" s="26" t="str">
        <f t="shared" si="42"/>
        <v xml:space="preserve">|BGCOLOR(#F5F5F5):Atlantian Shield Bearer|歩兵|&amp;ref(Nation/C_Gold.jpg,nolink,25x25,Gold);10&amp;ref(Nation/C_Resource.jpg,nolink,25x25,Resource);3&amp;ref(Nation/C_Recruitment.jpg,nolink,25x25,Recruitment Point);9|&amp;ref(Nation/R_UW-Fort.jpg,nolink,25x25,Underwater Fortress);||&amp;ref(Nation/LivingLead.jpg,nolink,25x25,Living);|12&amp;ref(Nation/Amphibian.jpg,nolink,25x25,Amphibian);|
|~|&gt;|&gt;|&gt;|&gt;|&gt;|BGCOLOR(#F5F5F5):珊瑚の槍と盾を持つ軽歩兵。防具が盾だけでは頼りない|
</v>
      </c>
    </row>
    <row r="1244" spans="1:36" x14ac:dyDescent="0.15">
      <c r="A1244" t="str">
        <f t="shared" si="41"/>
        <v>-</v>
      </c>
      <c r="B1244" t="s">
        <v>2954</v>
      </c>
      <c r="C1244" t="s">
        <v>12313</v>
      </c>
      <c r="D1244" t="s">
        <v>12183</v>
      </c>
      <c r="E1244" t="s">
        <v>12290</v>
      </c>
      <c r="F1244">
        <v>10</v>
      </c>
      <c r="G1244">
        <v>9</v>
      </c>
      <c r="H1244">
        <v>9</v>
      </c>
      <c r="I1244" t="s">
        <v>12280</v>
      </c>
      <c r="L1244" t="s">
        <v>12162</v>
      </c>
      <c r="N1244" t="s">
        <v>12291</v>
      </c>
      <c r="P1244" s="20">
        <v>1</v>
      </c>
      <c r="Z1244" s="33" t="s">
        <v>12164</v>
      </c>
      <c r="AD1244" s="20" t="s">
        <v>12265</v>
      </c>
      <c r="AJ1244" s="26" t="str">
        <f t="shared" si="42"/>
        <v xml:space="preserve">|BGCOLOR(#F5F5F5):Atlantian Light Infantry|歩兵|&amp;ref(Nation/C_Gold.jpg,nolink,25x25,Gold);10&amp;ref(Nation/C_Resource.jpg,nolink,25x25,Resource);9&amp;ref(Nation/C_Recruitment.jpg,nolink,25x25,Recruitment Point);9|&amp;ref(Nation/R_UW-Fort.jpg,nolink,25x25,Underwater Fortress);&amp;ref(Nation/R_Coast-Fort.jpg,nolink,25x25,Coastal Fortress);||&amp;ref(Nation/LivingLead.jpg,nolink,25x25,Living);|10&amp;ref(Nation/Amphibian.jpg,nolink,25x25,Amphibian);|
|~|&gt;|&gt;|&gt;|&gt;|&gt;|BGCOLOR(#F5F5F5):珊瑚の槍を持つ歩兵。毒の棘は時に精鋭すら道連れにする|
</v>
      </c>
    </row>
    <row r="1245" spans="1:36" x14ac:dyDescent="0.15">
      <c r="A1245" t="str">
        <f t="shared" si="41"/>
        <v>-</v>
      </c>
      <c r="B1245" t="s">
        <v>2954</v>
      </c>
      <c r="C1245" t="s">
        <v>12313</v>
      </c>
      <c r="D1245" t="s">
        <v>12183</v>
      </c>
      <c r="E1245" t="s">
        <v>12292</v>
      </c>
      <c r="F1245">
        <v>10</v>
      </c>
      <c r="G1245">
        <v>12</v>
      </c>
      <c r="H1245">
        <v>9</v>
      </c>
      <c r="I1245" t="s">
        <v>12263</v>
      </c>
      <c r="L1245" t="s">
        <v>12162</v>
      </c>
      <c r="N1245" t="s">
        <v>12293</v>
      </c>
      <c r="P1245" s="20">
        <v>1</v>
      </c>
      <c r="Z1245" s="33" t="s">
        <v>12164</v>
      </c>
      <c r="AD1245" s="20" t="s">
        <v>12265</v>
      </c>
      <c r="AJ1245" s="26" t="str">
        <f t="shared" si="42"/>
        <v xml:space="preserve">|BGCOLOR(#F5F5F5):Atlantian Infantry|歩兵|&amp;ref(Nation/C_Gold.jpg,nolink,25x25,Gold);10&amp;ref(Nation/C_Resource.jpg,nolink,25x25,Resource);12&amp;ref(Nation/C_Recruitment.jpg,nolink,25x25,Recruitment Point);9|&amp;ref(Nation/R_UW-Fort.jpg,nolink,25x25,Underwater Fortress);||&amp;ref(Nation/LivingLead.jpg,nolink,25x25,Living);|10&amp;ref(Nation/Amphibian.jpg,nolink,25x25,Amphibian);|
|~|&gt;|&gt;|&gt;|&gt;|&gt;|BGCOLOR(#F5F5F5):珊瑚の槍と盾を持つ歩兵。短い武器を使う敵から見れば既に脅威|
</v>
      </c>
    </row>
    <row r="1246" spans="1:36" x14ac:dyDescent="0.15">
      <c r="A1246" t="str">
        <f t="shared" si="41"/>
        <v>-</v>
      </c>
      <c r="B1246" t="s">
        <v>2954</v>
      </c>
      <c r="C1246" t="s">
        <v>12313</v>
      </c>
      <c r="D1246" t="s">
        <v>12183</v>
      </c>
      <c r="E1246" t="s">
        <v>12294</v>
      </c>
      <c r="F1246">
        <v>12</v>
      </c>
      <c r="G1246">
        <v>11</v>
      </c>
      <c r="H1246">
        <v>13</v>
      </c>
      <c r="I1246" t="s">
        <v>12263</v>
      </c>
      <c r="L1246" t="s">
        <v>12162</v>
      </c>
      <c r="N1246" t="s">
        <v>12295</v>
      </c>
      <c r="P1246" s="20">
        <v>1</v>
      </c>
      <c r="Z1246" s="33" t="s">
        <v>12172</v>
      </c>
      <c r="AD1246" s="20" t="s">
        <v>12265</v>
      </c>
      <c r="AJ1246" s="26" t="str">
        <f t="shared" si="42"/>
        <v xml:space="preserve">|BGCOLOR(#F5F5F5):Reef Warrior|歩兵|&amp;ref(Nation/C_Gold.jpg,nolink,25x25,Gold);12&amp;ref(Nation/C_Resource.jpg,nolink,25x25,Resource);11&amp;ref(Nation/C_Recruitment.jpg,nolink,25x25,Recruitment Point);13|&amp;ref(Nation/R_UW-Fort.jpg,nolink,25x25,Underwater Fortress);||&amp;ref(Nation/LivingLead.jpg,nolink,25x25,Living);|12&amp;ref(Nation/Amphibian.jpg,nolink,25x25,Amphibian);|
|~|&gt;|&gt;|&gt;|&gt;|&gt;|BGCOLOR(#F5F5F5):珊瑚の槍、珊瑚の投槍、盾を持つ歩兵。投槍は陸戦でのみ活かせる|
</v>
      </c>
    </row>
    <row r="1247" spans="1:36" x14ac:dyDescent="0.15">
      <c r="A1247" t="str">
        <f t="shared" si="41"/>
        <v>-</v>
      </c>
      <c r="B1247" t="s">
        <v>2954</v>
      </c>
      <c r="C1247" t="s">
        <v>12313</v>
      </c>
      <c r="D1247" t="s">
        <v>12183</v>
      </c>
      <c r="E1247" t="s">
        <v>12296</v>
      </c>
      <c r="F1247">
        <v>15</v>
      </c>
      <c r="G1247">
        <v>15</v>
      </c>
      <c r="H1247">
        <v>21</v>
      </c>
      <c r="I1247" t="s">
        <v>12263</v>
      </c>
      <c r="L1247" t="s">
        <v>12162</v>
      </c>
      <c r="N1247" t="s">
        <v>12297</v>
      </c>
      <c r="P1247" s="20">
        <v>1</v>
      </c>
      <c r="Z1247" s="33" t="s">
        <v>12298</v>
      </c>
      <c r="AD1247" s="20" t="s">
        <v>12265</v>
      </c>
      <c r="AJ1247" s="26" t="str">
        <f t="shared" si="42"/>
        <v xml:space="preserve">|BGCOLOR(#F5F5F5):Coral Guard|歩兵|&amp;ref(Nation/C_Gold.jpg,nolink,25x25,Gold);15&amp;ref(Nation/C_Resource.jpg,nolink,25x25,Resource);15&amp;ref(Nation/C_Recruitment.jpg,nolink,25x25,Recruitment Point);21|&amp;ref(Nation/R_UW-Fort.jpg,nolink,25x25,Underwater Fortress);||&amp;ref(Nation/LivingLead.jpg,nolink,25x25,Living);|8&amp;ref(Nation/Amphibian.jpg,nolink,25x25,Amphibian);|
|~|&gt;|&gt;|&gt;|&gt;|&gt;|BGCOLOR(#F5F5F5):珊瑚の槍と盾を持つ歩兵。士気や戦闘技能に優れる|
</v>
      </c>
    </row>
    <row r="1248" spans="1:36" x14ac:dyDescent="0.15">
      <c r="A1248" t="str">
        <f t="shared" si="41"/>
        <v>-</v>
      </c>
      <c r="B1248" t="s">
        <v>2954</v>
      </c>
      <c r="C1248" t="s">
        <v>12313</v>
      </c>
      <c r="D1248" t="s">
        <v>12183</v>
      </c>
      <c r="E1248" t="s">
        <v>12296</v>
      </c>
      <c r="F1248">
        <v>15</v>
      </c>
      <c r="G1248">
        <v>17</v>
      </c>
      <c r="H1248">
        <v>21</v>
      </c>
      <c r="I1248" t="s">
        <v>12263</v>
      </c>
      <c r="L1248" t="s">
        <v>12162</v>
      </c>
      <c r="N1248" t="s">
        <v>12299</v>
      </c>
      <c r="P1248" s="20">
        <v>1</v>
      </c>
      <c r="Z1248" s="33" t="s">
        <v>12298</v>
      </c>
      <c r="AD1248" s="20" t="s">
        <v>12265</v>
      </c>
      <c r="AJ1248" s="26" t="str">
        <f t="shared" si="42"/>
        <v xml:space="preserve">|BGCOLOR(#F5F5F5):Coral Guard|歩兵|&amp;ref(Nation/C_Gold.jpg,nolink,25x25,Gold);15&amp;ref(Nation/C_Resource.jpg,nolink,25x25,Resource);17&amp;ref(Nation/C_Recruitment.jpg,nolink,25x25,Recruitment Point);21|&amp;ref(Nation/R_UW-Fort.jpg,nolink,25x25,Underwater Fortress);||&amp;ref(Nation/LivingLead.jpg,nolink,25x25,Living);|8&amp;ref(Nation/Amphibian.jpg,nolink,25x25,Amphibian);|
|~|&gt;|&gt;|&gt;|&gt;|&gt;|BGCOLOR(#F5F5F5):珊瑚の薙刀を持つ歩兵。防具を貫いて毒を与えやすい|
</v>
      </c>
    </row>
    <row r="1249" spans="1:36" x14ac:dyDescent="0.15">
      <c r="A1249" t="str">
        <f t="shared" si="41"/>
        <v>-</v>
      </c>
      <c r="B1249" t="s">
        <v>2954</v>
      </c>
      <c r="C1249" t="s">
        <v>12313</v>
      </c>
      <c r="D1249" t="s">
        <v>12183</v>
      </c>
      <c r="E1249" t="s">
        <v>12300</v>
      </c>
      <c r="F1249">
        <v>20</v>
      </c>
      <c r="G1249">
        <v>1</v>
      </c>
      <c r="H1249">
        <v>25</v>
      </c>
      <c r="I1249" t="s">
        <v>6335</v>
      </c>
      <c r="L1249" t="s">
        <v>3158</v>
      </c>
      <c r="N1249" t="s">
        <v>8461</v>
      </c>
      <c r="P1249" s="21">
        <v>1</v>
      </c>
      <c r="Z1249" s="33">
        <v>14</v>
      </c>
      <c r="AD1249" s="21" t="s">
        <v>7286</v>
      </c>
      <c r="AJ1249" s="26" t="str">
        <f t="shared" si="42"/>
        <v xml:space="preserve">|BGCOLOR(#F5F5F5):Shambler|歩兵|&amp;ref(Nation/C_Gold.jpg,nolink,25x25,Gold);20&amp;ref(Nation/C_Resource.jpg,nolink,25x25,Resource);1&amp;ref(Nation/C_Recruitment.jpg,nolink,25x25,Recruitment Point);25|&amp;ref(Nation/R_UW-Fort.jpg,nolink,25x25,Underwater Fortress);||&amp;ref(Nation/LivingLead.jpg,nolink,25x25,Living);|14&amp;ref(Nation/Amphibian.jpg,nolink,25x25,Amphibian);|
|~|&gt;|&gt;|&gt;|&gt;|&gt;|BGCOLOR(#F5F5F5):爪の二連撃で戦う軽歩兵。Shamblerは大型で力も強い|
</v>
      </c>
    </row>
    <row r="1250" spans="1:36" x14ac:dyDescent="0.15">
      <c r="A1250" t="str">
        <f t="shared" si="41"/>
        <v>-</v>
      </c>
      <c r="B1250" t="s">
        <v>2954</v>
      </c>
      <c r="C1250" t="s">
        <v>12313</v>
      </c>
      <c r="D1250" t="s">
        <v>12183</v>
      </c>
      <c r="E1250" t="s">
        <v>12301</v>
      </c>
      <c r="F1250">
        <v>22</v>
      </c>
      <c r="G1250">
        <v>8</v>
      </c>
      <c r="H1250">
        <v>27</v>
      </c>
      <c r="I1250" t="s">
        <v>12263</v>
      </c>
      <c r="L1250" t="s">
        <v>12162</v>
      </c>
      <c r="N1250" t="s">
        <v>12302</v>
      </c>
      <c r="P1250" s="20">
        <v>1</v>
      </c>
      <c r="Z1250" s="33" t="s">
        <v>12172</v>
      </c>
      <c r="AD1250" s="20" t="s">
        <v>12265</v>
      </c>
      <c r="AJ1250" s="26" t="str">
        <f t="shared" si="42"/>
        <v xml:space="preserve">|BGCOLOR(#F5F5F5):Shambler Guard|歩兵|&amp;ref(Nation/C_Gold.jpg,nolink,25x25,Gold);22&amp;ref(Nation/C_Resource.jpg,nolink,25x25,Resource);8&amp;ref(Nation/C_Recruitment.jpg,nolink,25x25,Recruitment Point);27|&amp;ref(Nation/R_UW-Fort.jpg,nolink,25x25,Underwater Fortress);||&amp;ref(Nation/LivingLead.jpg,nolink,25x25,Living);|12&amp;ref(Nation/Amphibian.jpg,nolink,25x25,Amphibian);|
|~|&gt;|&gt;|&gt;|&gt;|&gt;|BGCOLOR(#F5F5F5):珊瑚の棍棒と盾を持つ歩兵。力が強いため十分痛い|
</v>
      </c>
    </row>
    <row r="1251" spans="1:36" x14ac:dyDescent="0.15">
      <c r="A1251" t="str">
        <f t="shared" si="41"/>
        <v>-</v>
      </c>
      <c r="B1251" t="s">
        <v>2954</v>
      </c>
      <c r="C1251" t="s">
        <v>12313</v>
      </c>
      <c r="D1251" t="s">
        <v>12183</v>
      </c>
      <c r="E1251" t="s">
        <v>12303</v>
      </c>
      <c r="F1251">
        <v>25</v>
      </c>
      <c r="G1251">
        <v>19</v>
      </c>
      <c r="H1251">
        <v>30</v>
      </c>
      <c r="I1251" t="s">
        <v>12263</v>
      </c>
      <c r="L1251" t="s">
        <v>12162</v>
      </c>
      <c r="N1251" t="s">
        <v>12304</v>
      </c>
      <c r="P1251" s="20">
        <v>1</v>
      </c>
      <c r="Z1251" s="33" t="s">
        <v>12172</v>
      </c>
      <c r="AD1251" s="20" t="s">
        <v>12265</v>
      </c>
      <c r="AJ1251" s="26" t="str">
        <f t="shared" si="42"/>
        <v xml:space="preserve">|BGCOLOR(#F5F5F5):War Shambler|歩兵|&amp;ref(Nation/C_Gold.jpg,nolink,25x25,Gold);25&amp;ref(Nation/C_Resource.jpg,nolink,25x25,Resource);19&amp;ref(Nation/C_Recruitment.jpg,nolink,25x25,Recruitment Point);30|&amp;ref(Nation/R_UW-Fort.jpg,nolink,25x25,Underwater Fortress);||&amp;ref(Nation/LivingLead.jpg,nolink,25x25,Living);|12&amp;ref(Nation/Amphibian.jpg,nolink,25x25,Amphibian);|
|~|&gt;|&gt;|&gt;|&gt;|&gt;|BGCOLOR(#F5F5F5):珊瑚の薙刀と盾を持つ歩兵。高い筋力を活かした一撃は重い|
</v>
      </c>
    </row>
    <row r="1252" spans="1:36" x14ac:dyDescent="0.15">
      <c r="A1252" t="str">
        <f t="shared" si="41"/>
        <v>-</v>
      </c>
      <c r="B1252" t="s">
        <v>2954</v>
      </c>
      <c r="C1252" t="s">
        <v>12313</v>
      </c>
      <c r="D1252" t="s">
        <v>12183</v>
      </c>
      <c r="E1252" t="s">
        <v>12305</v>
      </c>
      <c r="F1252">
        <v>50</v>
      </c>
      <c r="G1252">
        <v>6</v>
      </c>
      <c r="H1252">
        <v>44</v>
      </c>
      <c r="I1252" t="s">
        <v>12263</v>
      </c>
      <c r="L1252" t="s">
        <v>12306</v>
      </c>
      <c r="N1252" t="s">
        <v>12308</v>
      </c>
      <c r="P1252" s="20">
        <v>1</v>
      </c>
      <c r="Z1252" s="33" t="s">
        <v>12298</v>
      </c>
      <c r="AD1252" s="20" t="s">
        <v>12307</v>
      </c>
      <c r="AJ1252" s="26" t="str">
        <f t="shared" si="42"/>
        <v xml:space="preserve">|BGCOLOR(#F5F5F5):War Lobster|騎兵|&amp;ref(Nation/C_Gold.jpg,nolink,25x25,Gold);50&amp;ref(Nation/C_Resource.jpg,nolink,25x25,Resource);6&amp;ref(Nation/C_Recruitment.jpg,nolink,25x25,Recruitment Point);44|&amp;ref(Nation/R_UW-Fort.jpg,nolink,25x25,Underwater Fortress);||&amp;ref(Nation/LivingLead.jpg,nolink,25x25,Living);|8&amp;ref(Nation/Aquatic.jpg,nolink,25x25,Aquatic);|
|~|&gt;|&gt;|&gt;|&gt;|&gt;|BGCOLOR(#F5F5F5):敵を蹂躙する水棲の大海老。乗り手が落とされると味方まで潰し始める|
</v>
      </c>
    </row>
    <row r="1253" spans="1:36" x14ac:dyDescent="0.15">
      <c r="A1253" t="str">
        <f t="shared" si="41"/>
        <v>-</v>
      </c>
      <c r="B1253" t="s">
        <v>2954</v>
      </c>
      <c r="C1253" t="s">
        <v>12313</v>
      </c>
      <c r="D1253" t="s">
        <v>12183</v>
      </c>
      <c r="E1253" t="s">
        <v>12309</v>
      </c>
      <c r="F1253">
        <v>40</v>
      </c>
      <c r="G1253">
        <v>26</v>
      </c>
      <c r="H1253">
        <v>41</v>
      </c>
      <c r="I1253" t="s">
        <v>12150</v>
      </c>
      <c r="K1253" t="s">
        <v>12131</v>
      </c>
      <c r="L1253" t="s">
        <v>12162</v>
      </c>
      <c r="M1253" t="s">
        <v>12132</v>
      </c>
      <c r="N1253" t="s">
        <v>12310</v>
      </c>
      <c r="P1253" s="20">
        <v>1</v>
      </c>
      <c r="Z1253" s="33" t="s">
        <v>12164</v>
      </c>
      <c r="AD1253" s="20" t="s">
        <v>12265</v>
      </c>
      <c r="AJ1253" s="26" t="str">
        <f t="shared" si="42"/>
        <v xml:space="preserve">|BGCOLOR(#F5F5F5):Mother Guard|歩兵&amp;ref(Nation/Sacred.jpg,nolink,25x25,Sacred);|&amp;ref(Nation/C_Gold.jpg,nolink,25x25,Gold);40&amp;ref(Nation/C_Resource.jpg,nolink,25x25,Resource);26&amp;ref(Nation/C_Recruitment.jpg,nolink,25x25,Recruitment Point);41|&amp;ref(Nation/R_Capital.jpg,nolink,25x25,National Capital);|&amp;ref(Spell/P_Holy.jpg,nolink,25x25,Temple Needed);|&amp;ref(Nation/LivingLead.jpg,nolink,25x25,Living);|10&amp;ref(Nation/Amphibian.jpg,nolink,25x25,Amphibian);|
|~|&gt;|&gt;|&gt;|&gt;|&gt;|BGCOLOR(#F5F5F5):珊瑚の薙刀と盾を持つ重歩兵。護衛も得意とする|
</v>
      </c>
    </row>
    <row r="1254" spans="1:36" x14ac:dyDescent="0.15">
      <c r="A1254" t="str">
        <f t="shared" si="41"/>
        <v>MA Atlantis 兵士 E</v>
      </c>
      <c r="B1254" t="s">
        <v>2954</v>
      </c>
      <c r="C1254" t="s">
        <v>12313</v>
      </c>
      <c r="D1254" t="s">
        <v>12183</v>
      </c>
      <c r="E1254" t="s">
        <v>12311</v>
      </c>
      <c r="F1254">
        <v>10</v>
      </c>
      <c r="G1254">
        <v>6</v>
      </c>
      <c r="H1254">
        <v>9</v>
      </c>
      <c r="I1254" t="s">
        <v>12147</v>
      </c>
      <c r="L1254" t="s">
        <v>12162</v>
      </c>
      <c r="N1254" t="s">
        <v>12312</v>
      </c>
      <c r="P1254" s="20">
        <v>1</v>
      </c>
      <c r="Z1254" s="33" t="s">
        <v>12129</v>
      </c>
      <c r="AD1254" s="20" t="s">
        <v>12283</v>
      </c>
      <c r="AJ1254" s="26" t="str">
        <f t="shared" si="42"/>
        <v xml:space="preserve">|BGCOLOR(#F5F5F5):Soldier of the Deep|歩兵|&amp;ref(Nation/C_Gold.jpg,nolink,25x25,Gold);10&amp;ref(Nation/C_Resource.jpg,nolink,25x25,Resource);6&amp;ref(Nation/C_Recruitment.jpg,nolink,25x25,Recruitment Point);9|&amp;ref(Nation/R_Coast-Fort.jpg,nolink,25x25,Coastal Fortress);||&amp;ref(Nation/LivingLead.jpg,nolink,25x25,Living);|14&amp;ref(Nation/Poor-Amphibian.jpg,nolink,25x25,Poor Amphibian);|
|~|&gt;|&gt;|&gt;|&gt;|&gt;|BGCOLOR(#F5F5F5):珊瑚の槍を持つ軽歩兵。安いので数合わせには使える|
</v>
      </c>
    </row>
    <row r="1255" spans="1:36" x14ac:dyDescent="0.15">
      <c r="A1255" t="str">
        <f t="shared" si="41"/>
        <v>MA R'lyeh 指揮官 S</v>
      </c>
      <c r="B1255" t="s">
        <v>2954</v>
      </c>
      <c r="C1255" t="s">
        <v>12364</v>
      </c>
      <c r="D1255" t="s">
        <v>3119</v>
      </c>
      <c r="E1255" t="s">
        <v>9190</v>
      </c>
      <c r="F1255">
        <v>25</v>
      </c>
      <c r="G1255">
        <v>1</v>
      </c>
      <c r="H1255">
        <v>1</v>
      </c>
      <c r="I1255" t="s">
        <v>6335</v>
      </c>
      <c r="L1255" t="s">
        <v>3122</v>
      </c>
      <c r="N1255" t="s">
        <v>12261</v>
      </c>
      <c r="O1255" s="24">
        <v>0</v>
      </c>
      <c r="P1255" s="21">
        <v>0</v>
      </c>
      <c r="Q1255" s="21">
        <v>0</v>
      </c>
      <c r="R1255" s="29">
        <v>0</v>
      </c>
      <c r="Z1255" s="33">
        <v>14</v>
      </c>
      <c r="AA1255" s="21">
        <v>50</v>
      </c>
      <c r="AD1255" s="21" t="s">
        <v>7286</v>
      </c>
      <c r="AJ1255" s="26" t="str">
        <f t="shared" si="42"/>
        <v xml:space="preserve">|BGCOLOR(#F5F5F5):Scout|斥候|&amp;ref(Nation/C_Gold.jpg,nolink,25x25,Gold);25&amp;ref(Nation/C_Resource.jpg,nolink,25x25,Resource);1&amp;ref(Nation/C_Command.jpg,nolink,25x25,Commander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v>
      </c>
    </row>
    <row r="1256" spans="1:36" x14ac:dyDescent="0.15">
      <c r="A1256" t="str">
        <f t="shared" si="41"/>
        <v>-</v>
      </c>
      <c r="B1256" t="s">
        <v>2954</v>
      </c>
      <c r="C1256" t="s">
        <v>12364</v>
      </c>
      <c r="D1256" t="s">
        <v>3119</v>
      </c>
      <c r="E1256" t="s">
        <v>12339</v>
      </c>
      <c r="F1256">
        <v>80</v>
      </c>
      <c r="G1256">
        <v>49</v>
      </c>
      <c r="H1256">
        <v>1</v>
      </c>
      <c r="I1256" t="s">
        <v>6335</v>
      </c>
      <c r="L1256" t="s">
        <v>3119</v>
      </c>
      <c r="N1256" t="s">
        <v>12340</v>
      </c>
      <c r="O1256" s="24">
        <v>3</v>
      </c>
      <c r="P1256" s="21">
        <v>80</v>
      </c>
      <c r="Q1256" s="21">
        <v>0</v>
      </c>
      <c r="R1256" s="29">
        <v>0</v>
      </c>
      <c r="Z1256" s="33">
        <v>10</v>
      </c>
      <c r="AD1256" s="21" t="s">
        <v>7286</v>
      </c>
      <c r="AJ1256" s="26" t="str">
        <f t="shared" si="42"/>
        <v xml:space="preserve">|BGCOLOR(#F5F5F5):Traitor Prince|指揮官|&amp;ref(Nation/C_Gold.jpg,nolink,25x25,Gold);80&amp;ref(Nation/C_Resource.jpg,nolink,25x25,Resource);49&amp;ref(Nation/C_Command.jpg,nolink,25x25,Commander Point);1|&amp;ref(Nation/R_UW-Fort.jpg,nolink,25x25,Underwater Fortress);||&amp;ref(Nation/Squad.jpg,nolink,25x25,Squad);3&amp;ref(Nation/LivingLead.jpg,nolink,25x25,Leadership);80|10&amp;ref(Nation/Amphibian.jpg,nolink,25x25,Amphibian);|
|~|&gt;|&gt;|&gt;|&gt;|&gt;|BGCOLOR(#F5F5F5):標準的な指揮官。数を率いるのが得意|
</v>
      </c>
    </row>
    <row r="1257" spans="1:36" x14ac:dyDescent="0.15">
      <c r="A1257" t="str">
        <f t="shared" si="41"/>
        <v>-</v>
      </c>
      <c r="B1257" t="s">
        <v>2954</v>
      </c>
      <c r="C1257" t="s">
        <v>12364</v>
      </c>
      <c r="D1257" t="s">
        <v>3119</v>
      </c>
      <c r="E1257" t="s">
        <v>12333</v>
      </c>
      <c r="F1257">
        <v>45</v>
      </c>
      <c r="G1257">
        <v>1</v>
      </c>
      <c r="H1257">
        <v>1</v>
      </c>
      <c r="I1257" t="s">
        <v>6335</v>
      </c>
      <c r="K1257" t="s">
        <v>9899</v>
      </c>
      <c r="L1257" t="s">
        <v>3135</v>
      </c>
      <c r="M1257" t="s">
        <v>9899</v>
      </c>
      <c r="N1257" t="s">
        <v>12341</v>
      </c>
      <c r="O1257" s="24">
        <v>1</v>
      </c>
      <c r="P1257" s="21">
        <v>10</v>
      </c>
      <c r="Q1257" s="21">
        <v>0</v>
      </c>
      <c r="R1257" s="29">
        <v>0</v>
      </c>
      <c r="Z1257" s="33">
        <v>18</v>
      </c>
      <c r="AD1257" s="21" t="s">
        <v>7286</v>
      </c>
      <c r="AJ1257" s="26" t="str">
        <f t="shared" si="42"/>
        <v xml:space="preserve">|BGCOLOR(#F5F5F5):Slave Priest|聖職者&amp;ref(Nation/Sacred.jpg,nolink,25x25,Sacred);|&amp;ref(Nation/C_Gold.jpg,nolink,25x25,Gold);45&amp;ref(Nation/C_Resource.jpg,nolink,25x25,Resource);1&amp;ref(Nation/C_Command.jpg,nolink,25x25,Commander Point);1|&amp;ref(Nation/R_UW-Fort.jpg,nolink,25x25,Underwater Fortress);|&amp;ref(Spell/P_Holy.jpg,nolink,25x25,Temple Needed);|&amp;ref(Nation/Squad.jpg,nolink,25x25,Squad);1&amp;ref(Nation/LivingLead.jpg,nolink,25x25,Leadership);10|18&amp;ref(Nation/Amphibian.jpg,nolink,25x25,Amphibian);|
|~|&gt;|&gt;|&gt;|&gt;|&gt;|BGCOLOR(#F5F5F5):レベル1の聖職者。奴隷扱いで維持費が安い|
</v>
      </c>
    </row>
    <row r="1258" spans="1:36" x14ac:dyDescent="0.15">
      <c r="A1258" t="str">
        <f t="shared" si="41"/>
        <v>-</v>
      </c>
      <c r="B1258" t="s">
        <v>2954</v>
      </c>
      <c r="C1258" t="s">
        <v>12364</v>
      </c>
      <c r="D1258" t="s">
        <v>3119</v>
      </c>
      <c r="E1258" t="s">
        <v>12334</v>
      </c>
      <c r="F1258">
        <v>175</v>
      </c>
      <c r="G1258">
        <v>1</v>
      </c>
      <c r="H1258">
        <v>2</v>
      </c>
      <c r="I1258" t="s">
        <v>6335</v>
      </c>
      <c r="J1258" t="s">
        <v>9899</v>
      </c>
      <c r="L1258" t="s">
        <v>3138</v>
      </c>
      <c r="N1258" t="s">
        <v>12344</v>
      </c>
      <c r="O1258" s="24">
        <v>1</v>
      </c>
      <c r="P1258" s="21">
        <v>10</v>
      </c>
      <c r="Q1258" s="21" t="s">
        <v>12272</v>
      </c>
      <c r="R1258" s="29">
        <v>0</v>
      </c>
      <c r="Z1258" s="33">
        <v>16</v>
      </c>
      <c r="AD1258" s="21" t="s">
        <v>7286</v>
      </c>
      <c r="AJ1258" s="26" t="str">
        <f t="shared" si="42"/>
        <v xml:space="preserve">|BGCOLOR(#F5F5F5):Slave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Leadership);25+|16&amp;ref(Nation/Amphibian.jpg,nolink,25x25,Amphibian);|
|~|&gt;|&gt;|&gt;|&gt;|&gt;|BGCOLOR(#F5F5F5):水、星などの魔法技能を持つ。やや高価だが維持費は低め|
</v>
      </c>
    </row>
    <row r="1259" spans="1:36" x14ac:dyDescent="0.15">
      <c r="A1259" t="str">
        <f t="shared" si="41"/>
        <v>-</v>
      </c>
      <c r="B1259" t="s">
        <v>2954</v>
      </c>
      <c r="C1259" t="s">
        <v>12364</v>
      </c>
      <c r="D1259" t="s">
        <v>3119</v>
      </c>
      <c r="E1259" t="s">
        <v>12342</v>
      </c>
      <c r="F1259">
        <v>80</v>
      </c>
      <c r="G1259">
        <v>51</v>
      </c>
      <c r="H1259">
        <v>1</v>
      </c>
      <c r="I1259" t="s">
        <v>6335</v>
      </c>
      <c r="L1259" t="s">
        <v>3119</v>
      </c>
      <c r="N1259" t="s">
        <v>12343</v>
      </c>
      <c r="O1259" s="24">
        <v>2</v>
      </c>
      <c r="P1259" s="21">
        <v>40</v>
      </c>
      <c r="Q1259" s="21">
        <v>40</v>
      </c>
      <c r="R1259" s="29">
        <v>0</v>
      </c>
      <c r="T1259" s="20">
        <v>2</v>
      </c>
      <c r="Z1259" s="33" t="s">
        <v>12129</v>
      </c>
      <c r="AD1259" s="21" t="s">
        <v>12265</v>
      </c>
      <c r="AJ1259" s="26" t="str">
        <f t="shared" si="42"/>
        <v xml:space="preserve">|BGCOLOR(#F5F5F5):Illithid Lord|指揮官|&amp;ref(Nation/C_Gold.jpg,nolink,25x25,Gold);80&amp;ref(Nation/C_Resource.jpg,nolink,25x25,Resource);51&amp;ref(Nation/C_Command.jpg,nolink,25x25,Commander Point);1|&amp;ref(Nation/R_UW-Fort.jpg,nolink,25x25,Underwater Fortress);||&amp;ref(Nation/Squad.jpg,nolink,25x25,Squad);2&amp;ref(Nation/LivingLead.jpg,nolink,25x25,Leadership);40&amp;ref(Nation/MagicLead.jpg,nolink,25x25,Magic Leadership);40&amp;ref(Item/Taskmaster.jpg,nolink,25x25,Taskmaster (+2));|14&amp;ref(Nation/Amphibian.jpg,nolink,25x25,Amphibian);|
|~|&gt;|&gt;|&gt;|&gt;|&gt;|BGCOLOR(#F5F5F5):魔法生物向けの指揮官。数は少ないが奴隷管理も得意|
</v>
      </c>
    </row>
    <row r="1260" spans="1:36" x14ac:dyDescent="0.15">
      <c r="A1260" t="str">
        <f t="shared" si="41"/>
        <v>-</v>
      </c>
      <c r="B1260" t="s">
        <v>2954</v>
      </c>
      <c r="C1260" t="s">
        <v>12364</v>
      </c>
      <c r="D1260" t="s">
        <v>3119</v>
      </c>
      <c r="E1260" t="s">
        <v>12345</v>
      </c>
      <c r="F1260">
        <v>85</v>
      </c>
      <c r="G1260">
        <v>1</v>
      </c>
      <c r="H1260">
        <v>2</v>
      </c>
      <c r="I1260" t="s">
        <v>8428</v>
      </c>
      <c r="J1260" t="s">
        <v>9899</v>
      </c>
      <c r="L1260" t="s">
        <v>4805</v>
      </c>
      <c r="N1260" t="s">
        <v>12346</v>
      </c>
      <c r="O1260" s="24">
        <v>1</v>
      </c>
      <c r="P1260" s="21">
        <v>0</v>
      </c>
      <c r="Q1260" s="21">
        <v>20</v>
      </c>
      <c r="R1260" s="29">
        <v>0</v>
      </c>
      <c r="Z1260" s="33" t="s">
        <v>12124</v>
      </c>
      <c r="AD1260" s="21" t="s">
        <v>12265</v>
      </c>
      <c r="AJ1260" s="26" t="str">
        <f t="shared" si="42"/>
        <v xml:space="preserve">|BGCOLOR(#F5F5F5):Star Child|暗殺者|&amp;ref(Nation/C_Gold.jpg,nolink,25x25,Gold);85&amp;ref(Nation/C_Resource.jpg,nolink,25x25,Resource);1&amp;ref(Nation/C_Command.jpg,nolink,25x25,Commander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Leadership);20|16&amp;ref(Nation/Amphibian.jpg,nolink,25x25,Amphibian);|
|~|&gt;|&gt;|&gt;|&gt;|&gt;|BGCOLOR(#F5F5F5):星の魔法技能を持つ暗殺者。研究にもお手頃|
</v>
      </c>
    </row>
    <row r="1261" spans="1:36" x14ac:dyDescent="0.15">
      <c r="A1261" t="str">
        <f t="shared" si="41"/>
        <v>-</v>
      </c>
      <c r="B1261" t="s">
        <v>2954</v>
      </c>
      <c r="C1261" t="s">
        <v>12364</v>
      </c>
      <c r="D1261" t="s">
        <v>3119</v>
      </c>
      <c r="E1261" t="s">
        <v>12347</v>
      </c>
      <c r="F1261">
        <v>200</v>
      </c>
      <c r="G1261">
        <v>1</v>
      </c>
      <c r="H1261">
        <v>2</v>
      </c>
      <c r="I1261" t="s">
        <v>6335</v>
      </c>
      <c r="J1261" t="s">
        <v>9899</v>
      </c>
      <c r="K1261" t="s">
        <v>12131</v>
      </c>
      <c r="L1261" t="s">
        <v>3135</v>
      </c>
      <c r="M1261" t="s">
        <v>9899</v>
      </c>
      <c r="N1261" t="s">
        <v>12348</v>
      </c>
      <c r="O1261" s="24">
        <v>1</v>
      </c>
      <c r="P1261" s="21">
        <v>10</v>
      </c>
      <c r="Q1261" s="21" t="s">
        <v>12349</v>
      </c>
      <c r="R1261" s="29" t="s">
        <v>12350</v>
      </c>
      <c r="Z1261" s="33">
        <v>16</v>
      </c>
      <c r="AD1261" s="21" t="s">
        <v>12265</v>
      </c>
      <c r="AJ1261" s="26" t="str">
        <f t="shared" si="42"/>
        <v xml:space="preserve">|BGCOLOR(#F5F5F5):Starspawn|聖職者&amp;ref(Nation/Sacred.jpg,nolink,25x25,Sacred);|&amp;ref(Nation/C_Gold.jpg,nolink,25x25,Gold);200&amp;ref(Nation/C_Resource.jpg,nolink,25x25,Resource);1&amp;ref(Nation/C_Command.jpg,nolink,25x25,Commander Point);2|&amp;ref(Nation/R_UW-Fort.jpg,nolink,25x25,Underwater Fortress);|&amp;ref(Spell/P_Research.jpg,nolink,25x25,Lab Needed);&amp;ref(Spell/P_Holy.jpg,nolink,25x25,Temple Needed);|&amp;ref(Nation/Squad.jpg,nolink,25x25,Squad);1&amp;ref(Nation/LivingLead.jpg,nolink,25x25,Leadership);10&amp;ref(Nation/MagicLead.jpg,nolink,25x25,Magic Leadership);50+&amp;ref(Nation/UndeadLead.jpg,nolink,25x25,Undead Leadership);0+|16&amp;ref(Nation/Amphibian.jpg,nolink,25x25,Amphibian);|
|~|&gt;|&gt;|&gt;|&gt;|&gt;|BGCOLOR(#F5F5F5):レベル2の聖職者。星などの魔法と召喚技術を備える|
</v>
      </c>
    </row>
    <row r="1262" spans="1:36" x14ac:dyDescent="0.15">
      <c r="A1262" t="str">
        <f t="shared" si="41"/>
        <v>-</v>
      </c>
      <c r="B1262" t="s">
        <v>2954</v>
      </c>
      <c r="C1262" t="s">
        <v>12364</v>
      </c>
      <c r="D1262" t="s">
        <v>3119</v>
      </c>
      <c r="E1262" t="s">
        <v>12351</v>
      </c>
      <c r="F1262">
        <v>290</v>
      </c>
      <c r="G1262">
        <v>1</v>
      </c>
      <c r="H1262">
        <v>4</v>
      </c>
      <c r="I1262" t="s">
        <v>4326</v>
      </c>
      <c r="J1262" t="s">
        <v>9899</v>
      </c>
      <c r="L1262" t="s">
        <v>3138</v>
      </c>
      <c r="N1262" t="s">
        <v>12352</v>
      </c>
      <c r="O1262" s="24">
        <v>1</v>
      </c>
      <c r="P1262" s="21">
        <v>10</v>
      </c>
      <c r="Q1262" s="21" t="s">
        <v>12353</v>
      </c>
      <c r="R1262" s="29" t="s">
        <v>12350</v>
      </c>
      <c r="Z1262" s="33" t="s">
        <v>12124</v>
      </c>
      <c r="AD1262" s="21" t="s">
        <v>12265</v>
      </c>
      <c r="AJ1262" s="26" t="str">
        <f t="shared" si="42"/>
        <v xml:space="preserve">|BGCOLOR(#F5F5F5):Starspawn|魔術師|&amp;ref(Nation/C_Gold.jpg,nolink,25x25,Gold);290&amp;ref(Nation/C_Resource.jpg,nolink,25x25,Resource);1&amp;ref(Nation/C_Command.jpg,nolink,25x25,Commander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Leadership);115+&amp;ref(Nation/UndeadLead.jpg,nolink,25x25,Undead Leadership);0+|16&amp;ref(Nation/Amphibian.jpg,nolink,25x25,Amphibian);|
|~|&gt;|&gt;|&gt;|&gt;|&gt;|BGCOLOR(#F5F5F5):星、水などの魔法技能を持つ。魔力特化でとくに星魔法は得意|
</v>
      </c>
    </row>
    <row r="1263" spans="1:36" x14ac:dyDescent="0.15">
      <c r="A1263" t="str">
        <f t="shared" si="41"/>
        <v>MA R'lyeh 指揮官 E</v>
      </c>
      <c r="B1263" t="s">
        <v>2954</v>
      </c>
      <c r="C1263" t="s">
        <v>12364</v>
      </c>
      <c r="D1263" t="s">
        <v>3119</v>
      </c>
      <c r="E1263" t="s">
        <v>12354</v>
      </c>
      <c r="F1263">
        <v>50</v>
      </c>
      <c r="G1263">
        <v>19</v>
      </c>
      <c r="H1263">
        <v>1</v>
      </c>
      <c r="I1263" t="s">
        <v>7978</v>
      </c>
      <c r="L1263" t="s">
        <v>3119</v>
      </c>
      <c r="N1263" t="s">
        <v>12355</v>
      </c>
      <c r="O1263" s="24">
        <v>2</v>
      </c>
      <c r="P1263" s="21">
        <v>60</v>
      </c>
      <c r="Q1263" s="21">
        <v>10</v>
      </c>
      <c r="R1263" s="29">
        <v>0</v>
      </c>
      <c r="Z1263" s="33" t="s">
        <v>12129</v>
      </c>
      <c r="AD1263" s="21" t="s">
        <v>12265</v>
      </c>
      <c r="AJ1263" s="26" t="str">
        <f t="shared" si="42"/>
        <v xml:space="preserve">|BGCOLOR(#F5F5F5):Hybrid Commander|指揮官|&amp;ref(Nation/C_Gold.jpg,nolink,25x25,Gold);50&amp;ref(Nation/C_Resource.jpg,nolink,25x25,Resource);19&amp;ref(Nation/C_Command.jpg,nolink,25x25,Commander Point);1|&amp;ref(Nation/R_Coast-Fort.jpg,nolink,25x25,Coastal Fortress);||&amp;ref(Nation/Squad.jpg,nolink,25x25,Squad);2&amp;ref(Nation/LivingLead.jpg,nolink,25x25,Leadership);60&amp;ref(Nation/MagicLead.jpg,nolink,25x25,Magic Leadership);10|14&amp;ref(Nation/Amphibian.jpg,nolink,25x25,Amphibian);|
|~|&gt;|&gt;|&gt;|&gt;|&gt;|BGCOLOR(#F5F5F5):沿岸で雇える指揮官。魔法生物も少しだけ連れられる|
</v>
      </c>
    </row>
    <row r="1264" spans="1:36" x14ac:dyDescent="0.15">
      <c r="A1264" t="str">
        <f t="shared" si="41"/>
        <v>MA R'lyeh 兵士 S</v>
      </c>
      <c r="B1264" t="s">
        <v>2954</v>
      </c>
      <c r="C1264" t="s">
        <v>12364</v>
      </c>
      <c r="D1264" t="s">
        <v>3153</v>
      </c>
      <c r="E1264" t="s">
        <v>12335</v>
      </c>
      <c r="F1264">
        <v>9</v>
      </c>
      <c r="G1264">
        <v>1</v>
      </c>
      <c r="H1264">
        <v>6</v>
      </c>
      <c r="I1264" t="s">
        <v>6335</v>
      </c>
      <c r="L1264" t="s">
        <v>3158</v>
      </c>
      <c r="N1264" t="s">
        <v>8533</v>
      </c>
      <c r="P1264" s="21">
        <v>1</v>
      </c>
      <c r="V1264">
        <v>1</v>
      </c>
      <c r="Z1264" s="33">
        <v>14</v>
      </c>
      <c r="AD1264" s="21" t="s">
        <v>11854</v>
      </c>
      <c r="AJ1264" s="26" t="str">
        <f t="shared" si="42"/>
        <v xml:space="preserve">|BGCOLOR(#F5F5F5):Slave Trooper|歩兵|&amp;ref(Nation/C_Gold.jpg,nolink,25x25,Gold);9&amp;ref(Nation/C_Resource.jpg,nolink,25x25,Resource);1&amp;ref(Nation/C_Recruitment.jpg,nolink,25x25,Recruitment Point);6|&amp;ref(Nation/R_UW-Fort.jpg,nolink,25x25,Underwater Fortress);||&amp;ref(Nation/LivingLead.jpg,nolink,25x25,Living);&amp;ref(Nation/Slave.jpg,nolink,25x25,Slave);|14&amp;ref(Nation/Aquatic.jpg,nolink,25x25,Aquatic);|
|~|&gt;|&gt;|&gt;|&gt;|&gt;|BGCOLOR(#F5F5F5):槍を持つ軽歩兵。戦闘技能は悪くないが士気は欠く|
</v>
      </c>
    </row>
    <row r="1265" spans="1:36" x14ac:dyDescent="0.15">
      <c r="A1265" t="str">
        <f t="shared" si="41"/>
        <v>-</v>
      </c>
      <c r="B1265" t="s">
        <v>2954</v>
      </c>
      <c r="C1265" t="s">
        <v>12364</v>
      </c>
      <c r="D1265" t="s">
        <v>3153</v>
      </c>
      <c r="E1265" t="s">
        <v>12336</v>
      </c>
      <c r="F1265">
        <v>9</v>
      </c>
      <c r="G1265">
        <v>11</v>
      </c>
      <c r="H1265">
        <v>6</v>
      </c>
      <c r="I1265" t="s">
        <v>6335</v>
      </c>
      <c r="L1265" t="s">
        <v>3158</v>
      </c>
      <c r="N1265" t="s">
        <v>8535</v>
      </c>
      <c r="P1265" s="21">
        <v>1</v>
      </c>
      <c r="V1265">
        <v>1</v>
      </c>
      <c r="Z1265" s="33">
        <v>12</v>
      </c>
      <c r="AD1265" s="21" t="s">
        <v>11854</v>
      </c>
      <c r="AJ1265" s="26" t="str">
        <f t="shared" si="42"/>
        <v xml:space="preserve">|BGCOLOR(#F5F5F5):Slave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Fortress);||&amp;ref(Nation/LivingLead.jpg,nolink,25x25,Living);&amp;ref(Nation/Slave.jpg,nolink,25x25,Slave);|12&amp;ref(Nation/Aquatic.jpg,nolink,25x25,Aquatic);|
|~|&gt;|&gt;|&gt;|&gt;|&gt;|BGCOLOR(#F5F5F5):三叉矛を持つ歩兵。Tritonは水棲だが戦闘力は高め|
</v>
      </c>
    </row>
    <row r="1266" spans="1:36" x14ac:dyDescent="0.15">
      <c r="A1266" t="str">
        <f t="shared" si="41"/>
        <v>-</v>
      </c>
      <c r="B1266" t="s">
        <v>2954</v>
      </c>
      <c r="C1266" t="s">
        <v>12364</v>
      </c>
      <c r="D1266" t="s">
        <v>3153</v>
      </c>
      <c r="E1266" t="s">
        <v>12335</v>
      </c>
      <c r="F1266">
        <v>9</v>
      </c>
      <c r="G1266">
        <v>2</v>
      </c>
      <c r="H1266">
        <v>6</v>
      </c>
      <c r="I1266" t="s">
        <v>6335</v>
      </c>
      <c r="L1266" t="s">
        <v>3158</v>
      </c>
      <c r="N1266" t="s">
        <v>8536</v>
      </c>
      <c r="P1266" s="21">
        <v>1</v>
      </c>
      <c r="V1266">
        <v>1</v>
      </c>
      <c r="Z1266" s="33">
        <v>16</v>
      </c>
      <c r="AD1266" s="21" t="s">
        <v>7286</v>
      </c>
      <c r="AJ1266" s="26" t="str">
        <f t="shared" si="42"/>
        <v xml:space="preserve">|BGCOLOR(#F5F5F5):Slave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Fortress);||&amp;ref(Nation/LivingLead.jpg,nolink,25x25,Living);&amp;ref(Nation/Slave.jpg,nolink,25x25,Slave);|16&amp;ref(Nation/Amphibian.jpg,nolink,25x25,Amphibian);|
|~|&gt;|&gt;|&gt;|&gt;|&gt;|BGCOLOR(#F5F5F5):網と槍を持つ軽歩兵。中型までの敵の足止めに使える|
</v>
      </c>
    </row>
    <row r="1267" spans="1:36" x14ac:dyDescent="0.15">
      <c r="A1267" t="str">
        <f t="shared" si="41"/>
        <v>-</v>
      </c>
      <c r="B1267" t="s">
        <v>2954</v>
      </c>
      <c r="C1267" t="s">
        <v>12364</v>
      </c>
      <c r="D1267" t="s">
        <v>3153</v>
      </c>
      <c r="E1267" t="s">
        <v>12336</v>
      </c>
      <c r="F1267">
        <v>9</v>
      </c>
      <c r="G1267">
        <v>10</v>
      </c>
      <c r="H1267">
        <v>6</v>
      </c>
      <c r="I1267" t="s">
        <v>6335</v>
      </c>
      <c r="L1267" t="s">
        <v>3158</v>
      </c>
      <c r="N1267" t="s">
        <v>8537</v>
      </c>
      <c r="P1267" s="21">
        <v>1</v>
      </c>
      <c r="V1267">
        <v>1</v>
      </c>
      <c r="Z1267" s="33">
        <v>14</v>
      </c>
      <c r="AD1267" s="21" t="s">
        <v>7286</v>
      </c>
      <c r="AJ1267" s="26" t="str">
        <f t="shared" si="42"/>
        <v xml:space="preserve">|BGCOLOR(#F5F5F5):Slave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Fortress);||&amp;ref(Nation/LivingLead.jpg,nolink,25x25,Living);&amp;ref(Nation/Slave.jpg,nolink,25x25,Slave);|14&amp;ref(Nation/Amphibian.jpg,nolink,25x25,Amphibian);|
|~|&gt;|&gt;|&gt;|&gt;|&gt;|BGCOLOR(#F5F5F5):槍を持つ歩兵。Mermanは陸でも動けるが足は遅くなる|
</v>
      </c>
    </row>
    <row r="1268" spans="1:36" x14ac:dyDescent="0.15">
      <c r="A1268" t="str">
        <f t="shared" si="41"/>
        <v>-</v>
      </c>
      <c r="B1268" t="s">
        <v>2954</v>
      </c>
      <c r="C1268" t="s">
        <v>12364</v>
      </c>
      <c r="D1268" t="s">
        <v>3153</v>
      </c>
      <c r="E1268" t="s">
        <v>12335</v>
      </c>
      <c r="F1268">
        <v>9</v>
      </c>
      <c r="G1268">
        <v>2</v>
      </c>
      <c r="H1268">
        <v>6</v>
      </c>
      <c r="I1268" t="s">
        <v>6335</v>
      </c>
      <c r="L1268" t="s">
        <v>3158</v>
      </c>
      <c r="N1268" t="s">
        <v>8538</v>
      </c>
      <c r="P1268" s="21">
        <v>1</v>
      </c>
      <c r="V1268">
        <v>1</v>
      </c>
      <c r="Z1268" s="33">
        <v>12</v>
      </c>
      <c r="AD1268" s="21" t="s">
        <v>7286</v>
      </c>
      <c r="AJ1268" s="26" t="str">
        <f t="shared" si="42"/>
        <v xml:space="preserve">|BGCOLOR(#F5F5F5):Slave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Fortress);||&amp;ref(Nation/LivingLead.jpg,nolink,25x25,Living);&amp;ref(Nation/Slave.jpg,nolink,25x25,Slave);|12&amp;ref(Nation/Amphibian.jpg,nolink,25x25,Amphibian);|
|~|&gt;|&gt;|&gt;|&gt;|&gt;|BGCOLOR(#F5F5F5):三叉矛を持つ軽歩兵。安物の中では最も一撃が重い|
</v>
      </c>
    </row>
    <row r="1269" spans="1:36" x14ac:dyDescent="0.15">
      <c r="A1269" t="str">
        <f t="shared" si="41"/>
        <v>-</v>
      </c>
      <c r="B1269" t="s">
        <v>2954</v>
      </c>
      <c r="C1269" t="s">
        <v>12364</v>
      </c>
      <c r="D1269" t="s">
        <v>3153</v>
      </c>
      <c r="E1269" t="s">
        <v>12336</v>
      </c>
      <c r="F1269">
        <v>9</v>
      </c>
      <c r="G1269">
        <v>10</v>
      </c>
      <c r="H1269">
        <v>6</v>
      </c>
      <c r="I1269" t="s">
        <v>6335</v>
      </c>
      <c r="L1269" t="s">
        <v>3158</v>
      </c>
      <c r="N1269" t="s">
        <v>8539</v>
      </c>
      <c r="P1269" s="21">
        <v>1</v>
      </c>
      <c r="V1269">
        <v>1</v>
      </c>
      <c r="Z1269" s="33">
        <v>10</v>
      </c>
      <c r="AD1269" s="21" t="s">
        <v>7286</v>
      </c>
      <c r="AJ1269" s="26" t="str">
        <f t="shared" si="42"/>
        <v xml:space="preserve">|BGCOLOR(#F5F5F5):Slave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|~|&gt;|&gt;|&gt;|&gt;|&gt;|BGCOLOR(#F5F5F5):三叉矛を持つ歩兵。Atlantianは闇に強く陸も平気|
</v>
      </c>
    </row>
    <row r="1270" spans="1:36" x14ac:dyDescent="0.15">
      <c r="A1270" t="str">
        <f t="shared" si="41"/>
        <v>-</v>
      </c>
      <c r="B1270" t="s">
        <v>2954</v>
      </c>
      <c r="C1270" t="s">
        <v>12364</v>
      </c>
      <c r="D1270" t="s">
        <v>3153</v>
      </c>
      <c r="E1270" t="s">
        <v>12336</v>
      </c>
      <c r="F1270">
        <v>9</v>
      </c>
      <c r="G1270">
        <v>11</v>
      </c>
      <c r="H1270">
        <v>6</v>
      </c>
      <c r="I1270" t="s">
        <v>6335</v>
      </c>
      <c r="L1270" t="s">
        <v>3158</v>
      </c>
      <c r="N1270" t="s">
        <v>8540</v>
      </c>
      <c r="P1270" s="21">
        <v>1</v>
      </c>
      <c r="V1270">
        <v>1</v>
      </c>
      <c r="Z1270" s="33">
        <v>10</v>
      </c>
      <c r="AD1270" s="21" t="s">
        <v>7286</v>
      </c>
      <c r="AJ1270" s="26" t="str">
        <f t="shared" si="42"/>
        <v xml:space="preserve">|BGCOLOR(#F5F5F5):Slave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|~|&gt;|&gt;|&gt;|&gt;|&gt;|BGCOLOR(#F5F5F5):三叉矛を持つ歩兵。兜が追加されている程度の違いしかない|
</v>
      </c>
    </row>
    <row r="1271" spans="1:36" x14ac:dyDescent="0.15">
      <c r="A1271" t="str">
        <f t="shared" si="41"/>
        <v>-</v>
      </c>
      <c r="B1271" t="s">
        <v>2954</v>
      </c>
      <c r="C1271" t="s">
        <v>12364</v>
      </c>
      <c r="D1271" t="s">
        <v>3153</v>
      </c>
      <c r="E1271" t="s">
        <v>12337</v>
      </c>
      <c r="F1271">
        <v>5</v>
      </c>
      <c r="G1271">
        <v>1</v>
      </c>
      <c r="H1271">
        <v>2</v>
      </c>
      <c r="I1271" t="s">
        <v>6335</v>
      </c>
      <c r="L1271" t="s">
        <v>3158</v>
      </c>
      <c r="N1271" t="s">
        <v>8542</v>
      </c>
      <c r="Q1271" s="21">
        <v>1</v>
      </c>
      <c r="V1271">
        <v>1</v>
      </c>
      <c r="Z1271" s="33">
        <v>12</v>
      </c>
      <c r="AD1271" s="21" t="s">
        <v>7286</v>
      </c>
      <c r="AJ1271" s="26" t="str">
        <f t="shared" si="42"/>
        <v xml:space="preserve">|BGCOLOR(#F5F5F5):Lobo Guard|歩兵|&amp;ref(Nation/C_Gold.jpg,nolink,25x25,Gold);5&amp;ref(Nation/C_Resource.jpg,nolink,25x25,Resource);1&amp;ref(Nation/C_Recruitment.jpg,nolink,25x25,Recruitment Point);2|&amp;ref(Nation/R_UW-Fort.jpg,nolink,25x25,Underwater Fortress);||&amp;ref(Nation/MagicLead.jpg,nolink,25x25,Magic Being);&amp;ref(Nation/Slave.jpg,nolink,25x25,Slave);|12&amp;ref(Nation/Amphibian.jpg,nolink,25x25,Amphibian);|
|~|&gt;|&gt;|&gt;|&gt;|&gt;|BGCOLOR(#F5F5F5):意思無き肉壁。勝手に逃げないため信頼性は高い|
</v>
      </c>
    </row>
    <row r="1272" spans="1:36" x14ac:dyDescent="0.15">
      <c r="A1272" t="str">
        <f t="shared" si="41"/>
        <v>-</v>
      </c>
      <c r="B1272" t="s">
        <v>2954</v>
      </c>
      <c r="C1272" t="s">
        <v>12364</v>
      </c>
      <c r="D1272" t="s">
        <v>3153</v>
      </c>
      <c r="E1272" t="s">
        <v>12356</v>
      </c>
      <c r="F1272">
        <v>13</v>
      </c>
      <c r="G1272">
        <v>33</v>
      </c>
      <c r="H1272">
        <v>16</v>
      </c>
      <c r="I1272" t="s">
        <v>12263</v>
      </c>
      <c r="L1272" t="s">
        <v>12162</v>
      </c>
      <c r="N1272" t="s">
        <v>12357</v>
      </c>
      <c r="P1272" s="20">
        <v>1</v>
      </c>
      <c r="V1272">
        <v>1</v>
      </c>
      <c r="Z1272" s="33" t="s">
        <v>12279</v>
      </c>
      <c r="AD1272" s="20" t="s">
        <v>12265</v>
      </c>
      <c r="AJ1272" s="26" t="str">
        <f t="shared" si="42"/>
        <v xml:space="preserve">|BGCOLOR(#F5F5F5):Meteorite Guard|歩兵|&amp;ref(Nation/C_Gold.jpg,nolink,25x25,Gold);13&amp;ref(Nation/C_Resource.jpg,nolink,25x25,Resource);33&amp;ref(Nation/C_Recruitment.jpg,nolink,25x25,Recruitment Point);16|&amp;ref(Nation/R_UW-Fort.jpg,nolink,25x25,Underwater Fortress);||&amp;ref(Nation/LivingLead.jpg,nolink,25x25,Living);&amp;ref(Nation/Slave.jpg,nolink,25x25,Slave);|6&amp;ref(Nation/Amphibian.jpg,nolink,25x25,Amphibian);|
|~|&gt;|&gt;|&gt;|&gt;|&gt;|BGCOLOR(#F5F5F5):魔法の三叉矛を持つ重歩兵。奴隷にあるまじき士気を持つ|
</v>
      </c>
    </row>
    <row r="1273" spans="1:36" x14ac:dyDescent="0.15">
      <c r="A1273" t="str">
        <f t="shared" si="41"/>
        <v>-</v>
      </c>
      <c r="B1273" t="s">
        <v>2954</v>
      </c>
      <c r="C1273" t="s">
        <v>12364</v>
      </c>
      <c r="D1273" t="s">
        <v>3153</v>
      </c>
      <c r="E1273" t="s">
        <v>12338</v>
      </c>
      <c r="F1273">
        <v>20</v>
      </c>
      <c r="G1273">
        <v>1</v>
      </c>
      <c r="H1273">
        <v>22</v>
      </c>
      <c r="I1273" t="s">
        <v>6335</v>
      </c>
      <c r="L1273" t="s">
        <v>3158</v>
      </c>
      <c r="N1273" t="s">
        <v>8544</v>
      </c>
      <c r="Q1273" s="21">
        <v>1</v>
      </c>
      <c r="V1273">
        <v>1</v>
      </c>
      <c r="Z1273" s="33">
        <v>14</v>
      </c>
      <c r="AD1273" s="21" t="s">
        <v>7286</v>
      </c>
      <c r="AJ1273" s="26" t="str">
        <f t="shared" si="42"/>
        <v xml:space="preserve">|BGCOLOR(#F5F5F5):Shambler Thrall|歩兵|&amp;ref(Nation/C_Gold.jpg,nolink,25x25,Gold);20&amp;ref(Nation/C_Resource.jpg,nolink,25x25,Resource);1&amp;ref(Nation/C_Recruitment.jpg,nolink,25x25,Recruitment Point);22|&amp;ref(Nation/R_UW-Fort.jpg,nolink,25x25,Underwater Fortress);||&amp;ref(Nation/MagicLead.jpg,nolink,25x25,Magic Being);&amp;ref(Nation/Slave.jpg,nolink,25x25,Slave);|14&amp;ref(Nation/Amphibian.jpg,nolink,25x25,Amphibian);|
|~|&gt;|&gt;|&gt;|&gt;|&gt;|BGCOLOR(#F5F5F5):意思無き小型生体戦車。人間大以下の敵なら蹂躙する|
</v>
      </c>
    </row>
    <row r="1274" spans="1:36" x14ac:dyDescent="0.15">
      <c r="A1274" t="str">
        <f t="shared" si="41"/>
        <v>-</v>
      </c>
      <c r="B1274" t="s">
        <v>2954</v>
      </c>
      <c r="C1274" t="s">
        <v>12364</v>
      </c>
      <c r="D1274" t="s">
        <v>3153</v>
      </c>
      <c r="E1274" t="s">
        <v>12358</v>
      </c>
      <c r="F1274">
        <v>35</v>
      </c>
      <c r="G1274">
        <v>1</v>
      </c>
      <c r="H1274">
        <v>33</v>
      </c>
      <c r="I1274" t="s">
        <v>12263</v>
      </c>
      <c r="L1274" t="s">
        <v>12162</v>
      </c>
      <c r="N1274" t="s">
        <v>12359</v>
      </c>
      <c r="P1274" s="20">
        <v>1</v>
      </c>
      <c r="Z1274" s="33" t="s">
        <v>12129</v>
      </c>
      <c r="AD1274" s="20" t="s">
        <v>12307</v>
      </c>
      <c r="AJ1274" s="26" t="str">
        <f t="shared" si="42"/>
        <v xml:space="preserve">|BGCOLOR(#F5F5F5):Crab Hybrid|歩兵|&amp;ref(Nation/C_Gold.jpg,nolink,25x25,Gold);35&amp;ref(Nation/C_Resource.jpg,nolink,25x25,Resource);1&amp;ref(Nation/C_Recruitment.jpg,nolink,25x25,Recruitment Point);33|&amp;ref(Nation/R_UW-Fort.jpg,nolink,25x25,Underwater Fortress);||&amp;ref(Nation/LivingLead.jpg,nolink,25x25,Living);|14&amp;ref(Nation/Aquatic.jpg,nolink,25x25,Aquatic);|
|~|&gt;|&gt;|&gt;|&gt;|&gt;|BGCOLOR(#F5F5F5):二つの鋏で戦う歩兵。水棲だが戦闘力はなかなかのもの|
</v>
      </c>
    </row>
    <row r="1275" spans="1:36" x14ac:dyDescent="0.15">
      <c r="A1275" t="str">
        <f t="shared" si="41"/>
        <v>-</v>
      </c>
      <c r="B1275" t="s">
        <v>2954</v>
      </c>
      <c r="C1275" t="s">
        <v>12364</v>
      </c>
      <c r="D1275" t="s">
        <v>3153</v>
      </c>
      <c r="E1275" t="s">
        <v>12360</v>
      </c>
      <c r="F1275">
        <v>50</v>
      </c>
      <c r="G1275">
        <v>1</v>
      </c>
      <c r="H1275">
        <v>37</v>
      </c>
      <c r="I1275" t="s">
        <v>12263</v>
      </c>
      <c r="L1275" t="s">
        <v>12166</v>
      </c>
      <c r="N1275" t="s">
        <v>12361</v>
      </c>
      <c r="Q1275" s="21">
        <v>1</v>
      </c>
      <c r="Z1275" s="33" t="s">
        <v>12129</v>
      </c>
      <c r="AD1275" s="20" t="s">
        <v>12265</v>
      </c>
      <c r="AJ1275" s="26" t="str">
        <f t="shared" si="42"/>
        <v xml:space="preserve">|BGCOLOR(#F5F5F5):Illithid|射手|&amp;ref(Nation/C_Gold.jpg,nolink,25x25,Gold);50&amp;ref(Nation/C_Resource.jpg,nolink,25x25,Resource);1&amp;ref(Nation/C_Recruitment.jpg,nolink,25x25,Recruitment Point);37|&amp;ref(Nation/R_UW-Fort.jpg,nolink,25x25,Underwater Fortress);||&amp;ref(Nation/MagicLead.jpg,nolink,25x25,Magic Being);|14&amp;ref(Nation/Amphibian.jpg,nolink,25x25,Amphibian);|
|~|&gt;|&gt;|&gt;|&gt;|&gt;|BGCOLOR(#F5F5F5):思念により敵を麻痺させる。前衛の支援として効果的|
</v>
      </c>
    </row>
    <row r="1276" spans="1:36" x14ac:dyDescent="0.15">
      <c r="A1276" t="str">
        <f t="shared" si="41"/>
        <v>-</v>
      </c>
      <c r="B1276" t="s">
        <v>2954</v>
      </c>
      <c r="C1276" t="s">
        <v>12364</v>
      </c>
      <c r="D1276" t="s">
        <v>3153</v>
      </c>
      <c r="E1276" t="s">
        <v>12362</v>
      </c>
      <c r="F1276">
        <v>50</v>
      </c>
      <c r="G1276">
        <v>51</v>
      </c>
      <c r="H1276">
        <v>37</v>
      </c>
      <c r="I1276" t="s">
        <v>12263</v>
      </c>
      <c r="L1276" t="s">
        <v>12162</v>
      </c>
      <c r="N1276" t="s">
        <v>12363</v>
      </c>
      <c r="Q1276" s="20">
        <v>1</v>
      </c>
      <c r="Z1276" s="33" t="s">
        <v>12172</v>
      </c>
      <c r="AD1276" s="20" t="s">
        <v>12265</v>
      </c>
      <c r="AJ1276" s="26" t="str">
        <f t="shared" si="42"/>
        <v xml:space="preserve">|BGCOLOR(#F5F5F5):Illithid Soldier|歩兵|&amp;ref(Nation/C_Gold.jpg,nolink,25x25,Gold);50&amp;ref(Nation/C_Resource.jpg,nolink,25x25,Resource);51&amp;ref(Nation/C_Recruitment.jpg,nolink,25x25,Recruitment Point);37|&amp;ref(Nation/R_UW-Fort.jpg,nolink,25x25,Underwater Fortress);||&amp;ref(Nation/MagicLead.jpg,nolink,25x25,Magic Being);|12&amp;ref(Nation/Amphibian.jpg,nolink,25x25,Amphibian);|
|~|&gt;|&gt;|&gt;|&gt;|&gt;|BGCOLOR(#F5F5F5):魔法の三叉矛を持つ重歩兵。装備は良いが白兵戦には半端な大柄さが痛い|
</v>
      </c>
    </row>
    <row r="1277" spans="1:36" x14ac:dyDescent="0.15">
      <c r="A1277" t="str">
        <f t="shared" si="41"/>
        <v>-</v>
      </c>
      <c r="B1277" t="s">
        <v>2954</v>
      </c>
      <c r="C1277" t="s">
        <v>15490</v>
      </c>
      <c r="D1277" t="s">
        <v>15483</v>
      </c>
      <c r="E1277" t="s">
        <v>15453</v>
      </c>
      <c r="F1277">
        <v>12</v>
      </c>
      <c r="G1277">
        <v>3</v>
      </c>
      <c r="H1277">
        <v>21</v>
      </c>
      <c r="I1277" t="s">
        <v>15454</v>
      </c>
      <c r="L1277" t="s">
        <v>15455</v>
      </c>
      <c r="N1277" t="s">
        <v>15466</v>
      </c>
      <c r="P1277" s="21">
        <v>1</v>
      </c>
      <c r="Z1277" s="33" t="s">
        <v>15456</v>
      </c>
      <c r="AD1277" s="20" t="s">
        <v>15438</v>
      </c>
      <c r="AJ1277" s="26" t="str">
        <f t="shared" si="42"/>
        <v xml:space="preserve">|BGCOLOR(#F5F5F5):Hybrid|歩兵|&amp;ref(Nation/C_Gold.jpg,nolink,25x25,Gold);12&amp;ref(Nation/C_Resource.jpg,nolink,25x25,Resource);3&amp;ref(Nation/C_Recruitment.jpg,nolink,25x25,Recruitment Point);21|&amp;ref(Nation/R_Coast-Fort.jpg,nolink,25x25,Coastal Fortress);||&amp;ref(Nation/LivingLead.jpg,nolink,25x25,Living);|14&amp;ref(Nation/Amphibian.jpg,nolink,25x25,Amphibian);|
|~|&gt;|&gt;|&gt;|&gt;|&gt;|BGCOLOR(#F5F5F5):槍と触手を持つ軽歩兵。触手は攻撃力こそ低いが防御貫通|
</v>
      </c>
    </row>
    <row r="1278" spans="1:36" x14ac:dyDescent="0.15">
      <c r="A1278" t="str">
        <f t="shared" si="41"/>
        <v>-</v>
      </c>
      <c r="B1278" t="s">
        <v>2954</v>
      </c>
      <c r="C1278" t="s">
        <v>15490</v>
      </c>
      <c r="D1278" t="s">
        <v>15483</v>
      </c>
      <c r="E1278" t="s">
        <v>15457</v>
      </c>
      <c r="F1278">
        <v>13</v>
      </c>
      <c r="G1278">
        <v>6</v>
      </c>
      <c r="H1278">
        <v>24</v>
      </c>
      <c r="I1278" t="s">
        <v>15454</v>
      </c>
      <c r="L1278" t="s">
        <v>15455</v>
      </c>
      <c r="N1278" t="s">
        <v>15458</v>
      </c>
      <c r="P1278" s="21">
        <v>1</v>
      </c>
      <c r="Z1278" s="33" t="s">
        <v>15459</v>
      </c>
      <c r="AD1278" s="20" t="s">
        <v>15438</v>
      </c>
      <c r="AJ1278" s="26" t="str">
        <f t="shared" si="42"/>
        <v xml:space="preserve">|BGCOLOR(#F5F5F5):Hybrid Trooper|歩兵|&amp;ref(Nation/C_Gold.jpg,nolink,25x25,Gold);13&amp;ref(Nation/C_Resource.jpg,nolink,25x25,Resource);6&amp;ref(Nation/C_Recruitment.jpg,nolink,25x25,Recruitment Point);24|&amp;ref(Nation/R_Coast-Fort.jpg,nolink,25x25,Coastal Fortress);||&amp;ref(Nation/LivingLead.jpg,nolink,25x25,Living);|12&amp;ref(Nation/Amphibian.jpg,nolink,25x25,Amphibian);|
|~|&gt;|&gt;|&gt;|&gt;|&gt;|BGCOLOR(#F5F5F5):槍、触手、盾を持つ軽歩兵。防具が全体的に強化されている|
</v>
      </c>
    </row>
    <row r="1279" spans="1:36" x14ac:dyDescent="0.15">
      <c r="A1279" t="str">
        <f t="shared" si="41"/>
        <v>-</v>
      </c>
      <c r="B1279" t="s">
        <v>2954</v>
      </c>
      <c r="C1279" t="s">
        <v>15490</v>
      </c>
      <c r="D1279" t="s">
        <v>15483</v>
      </c>
      <c r="E1279" t="s">
        <v>15462</v>
      </c>
      <c r="F1279">
        <v>8</v>
      </c>
      <c r="G1279">
        <v>1</v>
      </c>
      <c r="H1279">
        <v>13</v>
      </c>
      <c r="I1279" t="s">
        <v>15463</v>
      </c>
      <c r="L1279" t="s">
        <v>15455</v>
      </c>
      <c r="N1279" t="s">
        <v>15464</v>
      </c>
      <c r="P1279" s="20">
        <v>1</v>
      </c>
      <c r="Z1279" s="33" t="s">
        <v>15456</v>
      </c>
      <c r="AD1279" s="20" t="s">
        <v>15438</v>
      </c>
      <c r="AJ1279" s="26" t="str">
        <f t="shared" si="42"/>
        <v xml:space="preserve">|BGCOLOR(#F5F5F5):Hybrid|歩兵|&amp;ref(Nation/C_Gold.jpg,nolink,25x25,Gold);8&amp;ref(Nation/C_Resource.jpg,nolink,25x25,Resource);1&amp;ref(Nation/C_Recruitment.jpg,nolink,25x25,Recruitment Point);13|&amp;ref(Nation/Free-Spawn.jpg,nolink,25x25,Automatic Generation (Free));（&amp;ref(Nation/R_Coast-Fort.jpg,nolink,25x25,Coastal Fortress);）||&amp;ref(Nation/LivingLead.jpg,nolink,25x25,Living);|14&amp;ref(Nation/Amphibian.jpg,nolink,25x25,Amphibian);|
|~|&gt;|&gt;|&gt;|&gt;|&gt;|BGCOLOR(#F5F5F5):触手を持つ軽歩兵。生産は自動で無償だが維持費は喰う|
</v>
      </c>
    </row>
    <row r="1280" spans="1:36" x14ac:dyDescent="0.15">
      <c r="A1280" t="str">
        <f t="shared" si="41"/>
        <v>-</v>
      </c>
      <c r="B1280" t="s">
        <v>2954</v>
      </c>
      <c r="C1280" t="s">
        <v>15490</v>
      </c>
      <c r="D1280" t="s">
        <v>15483</v>
      </c>
      <c r="E1280" t="s">
        <v>15462</v>
      </c>
      <c r="F1280">
        <v>10</v>
      </c>
      <c r="G1280">
        <v>1</v>
      </c>
      <c r="H1280">
        <v>17</v>
      </c>
      <c r="I1280" t="s">
        <v>15463</v>
      </c>
      <c r="L1280" t="s">
        <v>15455</v>
      </c>
      <c r="N1280" t="s">
        <v>15465</v>
      </c>
      <c r="P1280" s="20">
        <v>1</v>
      </c>
      <c r="Z1280" s="33" t="s">
        <v>15456</v>
      </c>
      <c r="AD1280" s="20" t="s">
        <v>15438</v>
      </c>
      <c r="AJ1280" s="26" t="str">
        <f t="shared" si="42"/>
        <v xml:space="preserve">|BGCOLOR(#F5F5F5):Hybrid|歩兵|&amp;ref(Nation/C_Gold.jpg,nolink,25x25,Gold);10&amp;ref(Nation/C_Resource.jpg,nolink,25x25,Resource);1&amp;ref(Nation/C_Recruitment.jpg,nolink,25x25,Recruitment Point);17|&amp;ref(Nation/Free-Spawn.jpg,nolink,25x25,Automatic Generation (Free));（&amp;ref(Nation/R_Coast-Fort.jpg,nolink,25x25,Coastal Fortress);）||&amp;ref(Nation/LivingLead.jpg,nolink,25x25,Living);|14&amp;ref(Nation/Amphibian.jpg,nolink,25x25,Amphibian);|
|~|&gt;|&gt;|&gt;|&gt;|&gt;|BGCOLOR(#F5F5F5):触手二本を持つ軽歩兵。軽装の敵を地味に削る|
</v>
      </c>
    </row>
    <row r="1281" spans="1:36" x14ac:dyDescent="0.15">
      <c r="A1281" t="str">
        <f t="shared" si="41"/>
        <v>-</v>
      </c>
      <c r="B1281" t="s">
        <v>2954</v>
      </c>
      <c r="C1281" t="s">
        <v>15490</v>
      </c>
      <c r="D1281" t="s">
        <v>15483</v>
      </c>
      <c r="E1281" t="s">
        <v>15462</v>
      </c>
      <c r="F1281">
        <v>10</v>
      </c>
      <c r="G1281">
        <v>2</v>
      </c>
      <c r="H1281">
        <v>17</v>
      </c>
      <c r="I1281" t="s">
        <v>15463</v>
      </c>
      <c r="L1281" t="s">
        <v>15455</v>
      </c>
      <c r="N1281" t="s">
        <v>15467</v>
      </c>
      <c r="P1281" s="20">
        <v>1</v>
      </c>
      <c r="Z1281" s="33" t="s">
        <v>15456</v>
      </c>
      <c r="AD1281" s="20" t="s">
        <v>15438</v>
      </c>
      <c r="AJ1281" s="26" t="str">
        <f t="shared" si="42"/>
        <v xml:space="preserve">|BGCOLOR(#F5F5F5):Hybrid|歩兵|&amp;ref(Nation/C_Gold.jpg,nolink,25x25,Gold);10&amp;ref(Nation/C_Resource.jpg,nolink,25x25,Resource);2&amp;ref(Nation/C_Recruitment.jpg,nolink,25x25,Recruitment Point);17|&amp;ref(Nation/Free-Spawn.jpg,nolink,25x25,Automatic Generation (Free));（&amp;ref(Nation/R_Coast-Fort.jpg,nolink,25x25,Coastal Fortress);）||&amp;ref(Nation/LivingLead.jpg,nolink,25x25,Living);|14&amp;ref(Nation/Amphibian.jpg,nolink,25x25,Amphibian);|
|~|&gt;|&gt;|&gt;|&gt;|&gt;|BGCOLOR(#F5F5F5):棍棒と触手を持つ軽歩兵。鎧も一応は着ている|
</v>
      </c>
    </row>
    <row r="1282" spans="1:36" x14ac:dyDescent="0.15">
      <c r="A1282" t="str">
        <f t="shared" si="41"/>
        <v>MA R'lyeh 兵士 E</v>
      </c>
      <c r="B1282" t="s">
        <v>2954</v>
      </c>
      <c r="C1282" t="s">
        <v>15490</v>
      </c>
      <c r="D1282" t="s">
        <v>15483</v>
      </c>
      <c r="E1282" t="s">
        <v>15462</v>
      </c>
      <c r="F1282">
        <v>12</v>
      </c>
      <c r="G1282">
        <v>3</v>
      </c>
      <c r="H1282">
        <v>21</v>
      </c>
      <c r="I1282" t="s">
        <v>15463</v>
      </c>
      <c r="L1282" t="s">
        <v>15455</v>
      </c>
      <c r="N1282" t="s">
        <v>15468</v>
      </c>
      <c r="P1282" s="20">
        <v>1</v>
      </c>
      <c r="Z1282" s="33" t="s">
        <v>15456</v>
      </c>
      <c r="AD1282" s="20" t="s">
        <v>15438</v>
      </c>
      <c r="AJ1282" s="26" t="str">
        <f t="shared" si="42"/>
        <v xml:space="preserve">|BGCOLOR(#F5F5F5):Hybrid|歩兵|&amp;ref(Nation/C_Gold.jpg,nolink,25x25,Gold);12&amp;ref(Nation/C_Resource.jpg,nolink,25x25,Resource);3&amp;ref(Nation/C_Recruitment.jpg,nolink,25x25,Recruitment Point);21|&amp;ref(Nation/Free-Spawn.jpg,nolink,25x25,Automatic Generation (Free));（&amp;ref(Nation/R_Coast-Fort.jpg,nolink,25x25,Coastal Fortress);）||&amp;ref(Nation/LivingLead.jpg,nolink,25x25,Living);|14&amp;ref(Nation/Amphibian.jpg,nolink,25x25,Amphibian);|
|~|&gt;|&gt;|&gt;|&gt;|&gt;|BGCOLOR(#F5F5F5):槍と触手を持つ軽歩兵。他よりHPや筋力に恵まれている|
</v>
      </c>
    </row>
    <row r="1283" spans="1:36" x14ac:dyDescent="0.15">
      <c r="A1283" t="str">
        <f t="shared" si="41"/>
        <v>MA Pelagia 指揮官 S</v>
      </c>
      <c r="B1283" t="s">
        <v>2954</v>
      </c>
      <c r="C1283" t="s">
        <v>12455</v>
      </c>
      <c r="D1283" t="s">
        <v>3119</v>
      </c>
      <c r="E1283" t="s">
        <v>12387</v>
      </c>
      <c r="F1283">
        <v>25</v>
      </c>
      <c r="G1283">
        <v>4</v>
      </c>
      <c r="H1283">
        <v>1</v>
      </c>
      <c r="I1283" t="s">
        <v>6335</v>
      </c>
      <c r="L1283" t="s">
        <v>3122</v>
      </c>
      <c r="N1283" t="s">
        <v>8609</v>
      </c>
      <c r="O1283" s="24">
        <v>0</v>
      </c>
      <c r="P1283" s="21">
        <v>0</v>
      </c>
      <c r="Q1283" s="21">
        <v>0</v>
      </c>
      <c r="R1283" s="29">
        <v>0</v>
      </c>
      <c r="Z1283" s="33" t="s">
        <v>9209</v>
      </c>
      <c r="AD1283" s="21" t="s">
        <v>7286</v>
      </c>
      <c r="AJ1283" s="26" t="str">
        <f t="shared" si="42"/>
        <v xml:space="preserve">|BGCOLOR(#F5F5F5):Merman Scout|斥候|&amp;ref(Nation/C_Gold.jpg,nolink,25x25,Gold);25&amp;ref(Nation/C_Resource.jpg,nolink,25x25,Resource);4&amp;ref(Nation/C_Command.jpg,nolink,25x25,Commander Point);1|&amp;ref(Nation/R_UW-Fort.jpg,nolink,25x25,Underwater Fortress);|||18&amp;ref(Nation/Amphibian.jpg,nolink,25x25,Amphibian);|
|~|&gt;|&gt;|&gt;|&gt;|&gt;|BGCOLOR(#F5F5F5):水陸両棲の斥候。海を通れるが森や山は苦手で陸では少し遅い|
</v>
      </c>
    </row>
    <row r="1284" spans="1:36" x14ac:dyDescent="0.15">
      <c r="A1284" t="str">
        <f t="shared" si="41"/>
        <v>-</v>
      </c>
      <c r="B1284" t="s">
        <v>2954</v>
      </c>
      <c r="C1284" t="s">
        <v>12455</v>
      </c>
      <c r="D1284" t="s">
        <v>3119</v>
      </c>
      <c r="E1284" t="s">
        <v>12398</v>
      </c>
      <c r="F1284">
        <v>40</v>
      </c>
      <c r="G1284">
        <v>21</v>
      </c>
      <c r="H1284">
        <v>1</v>
      </c>
      <c r="I1284" t="s">
        <v>6335</v>
      </c>
      <c r="L1284" t="s">
        <v>3119</v>
      </c>
      <c r="N1284" t="s">
        <v>8612</v>
      </c>
      <c r="O1284" s="24">
        <v>2</v>
      </c>
      <c r="P1284" s="21">
        <v>60</v>
      </c>
      <c r="Q1284" s="21">
        <v>0</v>
      </c>
      <c r="R1284" s="29">
        <v>0</v>
      </c>
      <c r="Z1284" s="33" t="s">
        <v>9196</v>
      </c>
      <c r="AD1284" s="21" t="s">
        <v>7286</v>
      </c>
      <c r="AJ1284" s="26" t="str">
        <f t="shared" si="42"/>
        <v xml:space="preserve">|BGCOLOR(#F5F5F5):Wave Lord|指揮官|&amp;ref(Nation/C_Gold.jpg,nolink,25x25,Gold);40&amp;ref(Nation/C_Resource.jpg,nolink,25x25,Resource);21&amp;ref(Nation/C_Command.jpg,nolink,25x25,Commander Point);1|&amp;ref(Nation/R_UW-Fort.jpg,nolink,25x25,Underwater Fortress);||&amp;ref(Nation/Squad.jpg,nolink,25x25,Squad);2&amp;ref(Nation/LivingLead.jpg,nolink,25x25,Leadership);60|16&amp;ref(Nation/Amphibian.jpg,nolink,25x25,Amphibian);|
|~|&gt;|&gt;|&gt;|&gt;|&gt;|BGCOLOR(#F5F5F5):水陸両棲の指揮官。魔法に頼らず陸に出られる|
</v>
      </c>
    </row>
    <row r="1285" spans="1:36" x14ac:dyDescent="0.15">
      <c r="A1285" t="str">
        <f t="shared" ref="A1285:A1348" si="43">IF(D1285&lt;&gt;D1284,B1285&amp;" "&amp;C1285&amp;" "&amp;D1285&amp;" S",IF(D1285&lt;&gt;D1286,B1285&amp;" "&amp;C1285&amp;" "&amp;D1285&amp;" E","-"))</f>
        <v>-</v>
      </c>
      <c r="B1285" t="s">
        <v>2954</v>
      </c>
      <c r="C1285" t="s">
        <v>12455</v>
      </c>
      <c r="D1285" t="s">
        <v>3119</v>
      </c>
      <c r="E1285" t="s">
        <v>12388</v>
      </c>
      <c r="F1285">
        <v>40</v>
      </c>
      <c r="G1285">
        <v>26</v>
      </c>
      <c r="H1285">
        <v>1</v>
      </c>
      <c r="I1285" t="s">
        <v>6335</v>
      </c>
      <c r="L1285" t="s">
        <v>3119</v>
      </c>
      <c r="N1285" t="s">
        <v>12399</v>
      </c>
      <c r="O1285" s="24">
        <v>2</v>
      </c>
      <c r="P1285" s="21">
        <v>60</v>
      </c>
      <c r="Q1285" s="21">
        <v>0</v>
      </c>
      <c r="R1285" s="29">
        <v>0</v>
      </c>
      <c r="Z1285" s="33">
        <v>14</v>
      </c>
      <c r="AD1285" s="21" t="s">
        <v>11854</v>
      </c>
      <c r="AJ1285" s="26" t="str">
        <f t="shared" si="42"/>
        <v xml:space="preserve">|BGCOLOR(#F5F5F5):Pelagian Captain|指揮官|&amp;ref(Nation/C_Gold.jpg,nolink,25x25,Gold);40&amp;ref(Nation/C_Resource.jpg,nolink,25x25,Resource);26&amp;ref(Nation/C_Command.jpg,nolink,25x25,Commander Point);1|&amp;ref(Nation/R_UW-Fort.jpg,nolink,25x25,Underwater Fortress);||&amp;ref(Nation/Squad.jpg,nolink,25x25,Squad);2&amp;ref(Nation/LivingLead.jpg,nolink,25x25,Leadership);60|14&amp;ref(Nation/Aquatic.jpg,nolink,25x25,Aquatic);|
|~|&gt;|&gt;|&gt;|&gt;|&gt;|BGCOLOR(#F5F5F5):水棲の指揮官。自力では海を離れられない|
</v>
      </c>
    </row>
    <row r="1286" spans="1:36" x14ac:dyDescent="0.15">
      <c r="A1286" t="str">
        <f t="shared" si="43"/>
        <v>-</v>
      </c>
      <c r="B1286" t="s">
        <v>2954</v>
      </c>
      <c r="C1286" t="s">
        <v>12455</v>
      </c>
      <c r="D1286" t="s">
        <v>12400</v>
      </c>
      <c r="E1286" t="s">
        <v>12401</v>
      </c>
      <c r="F1286">
        <v>80</v>
      </c>
      <c r="G1286">
        <v>36</v>
      </c>
      <c r="H1286">
        <v>1</v>
      </c>
      <c r="I1286" t="s">
        <v>12402</v>
      </c>
      <c r="L1286" t="s">
        <v>12400</v>
      </c>
      <c r="N1286" t="s">
        <v>12403</v>
      </c>
      <c r="O1286" s="24">
        <v>3</v>
      </c>
      <c r="P1286" s="20">
        <v>80</v>
      </c>
      <c r="Q1286" s="20">
        <v>0</v>
      </c>
      <c r="R1286" s="29">
        <v>0</v>
      </c>
      <c r="Z1286" s="33" t="s">
        <v>12404</v>
      </c>
      <c r="AD1286" s="20" t="s">
        <v>12405</v>
      </c>
      <c r="AJ1286" s="26" t="str">
        <f t="shared" si="42"/>
        <v xml:space="preserve">|BGCOLOR(#F5F5F5):Amber Clan Noble|指揮官|&amp;ref(Nation/C_Gold.jpg,nolink,25x25,Gold);80&amp;ref(Nation/C_Resource.jpg,nolink,25x25,Resource);36&amp;ref(Nation/C_Command.jpg,nolink,25x25,Commander Point);1|&amp;ref(Nation/R_UW-Fort.jpg,nolink,25x25,Underwater Fortress);||&amp;ref(Nation/Squad.jpg,nolink,25x25,Squad);3&amp;ref(Nation/LivingLead.jpg,nolink,25x25,Leadership);80|14&amp;ref(Nation/Aquatic.jpg,nolink,25x25,Aquatic);|
|~|&gt;|&gt;|&gt;|&gt;|&gt;|BGCOLOR(#F5F5F5):水棲の上位指揮官。ほぼ海戦用だが指揮能力は高め|
</v>
      </c>
    </row>
    <row r="1287" spans="1:36" x14ac:dyDescent="0.15">
      <c r="A1287" t="str">
        <f t="shared" si="43"/>
        <v>-</v>
      </c>
      <c r="B1287" t="s">
        <v>2954</v>
      </c>
      <c r="C1287" t="s">
        <v>12455</v>
      </c>
      <c r="D1287" t="s">
        <v>3119</v>
      </c>
      <c r="E1287" t="s">
        <v>12389</v>
      </c>
      <c r="F1287">
        <v>45</v>
      </c>
      <c r="G1287">
        <v>1</v>
      </c>
      <c r="H1287">
        <v>1</v>
      </c>
      <c r="I1287" t="s">
        <v>8428</v>
      </c>
      <c r="K1287" t="s">
        <v>9899</v>
      </c>
      <c r="L1287" t="s">
        <v>3135</v>
      </c>
      <c r="M1287" t="s">
        <v>9899</v>
      </c>
      <c r="N1287" t="s">
        <v>8616</v>
      </c>
      <c r="O1287" s="24">
        <v>1</v>
      </c>
      <c r="P1287" s="21">
        <v>10</v>
      </c>
      <c r="Q1287" s="21">
        <v>0</v>
      </c>
      <c r="R1287" s="29">
        <v>0</v>
      </c>
      <c r="Z1287" s="33" t="s">
        <v>9209</v>
      </c>
      <c r="AD1287" s="21" t="s">
        <v>7286</v>
      </c>
      <c r="AJ1287" s="26" t="str">
        <f t="shared" si="42"/>
        <v xml:space="preserve">|BGCOLOR(#F5F5F5):Merman Priest|聖職者&amp;ref(Nation/Sacred.jpg,nolink,25x25,Sacred);|&amp;ref(Nation/C_Gold.jpg,nolink,25x25,Gold);45&amp;ref(Nation/C_Resource.jpg,nolink,25x25,Resource);1&amp;ref(Nation/C_Command.jpg,nolink,25x25,Commander Point);1|&amp;ref(Nation/R_UW-Fort.jpg,nolink,25x25,Underwater Fortress);&amp;ref(Nation/R_Coast-Fort.jpg,nolink,25x25,Coastal Fortress);|&amp;ref(Spell/P_Holy.jpg,nolink,25x25,Temple Needed);|&amp;ref(Nation/Squad.jpg,nolink,25x25,Squad);1&amp;ref(Nation/LivingLead.jpg,nolink,25x25,Leadership);10|18&amp;ref(Nation/Amphibian.jpg,nolink,25x25,Amphibian);|
|~|&gt;|&gt;|&gt;|&gt;|&gt;|BGCOLOR(#F5F5F5):レベル1の聖職者。陸での任務も無理なくこなす|
</v>
      </c>
    </row>
    <row r="1288" spans="1:36" x14ac:dyDescent="0.15">
      <c r="A1288" t="str">
        <f t="shared" si="43"/>
        <v>-</v>
      </c>
      <c r="B1288" t="s">
        <v>2954</v>
      </c>
      <c r="C1288" t="s">
        <v>12455</v>
      </c>
      <c r="D1288" t="s">
        <v>3119</v>
      </c>
      <c r="E1288" t="s">
        <v>12390</v>
      </c>
      <c r="F1288">
        <v>95</v>
      </c>
      <c r="G1288">
        <v>1</v>
      </c>
      <c r="H1288">
        <v>2</v>
      </c>
      <c r="I1288" t="s">
        <v>6335</v>
      </c>
      <c r="J1288" t="s">
        <v>9899</v>
      </c>
      <c r="L1288" t="s">
        <v>3138</v>
      </c>
      <c r="N1288" t="s">
        <v>8618</v>
      </c>
      <c r="O1288" s="24">
        <v>1</v>
      </c>
      <c r="P1288" s="21">
        <v>10</v>
      </c>
      <c r="Q1288" s="21">
        <v>10</v>
      </c>
      <c r="R1288" s="29">
        <v>0</v>
      </c>
      <c r="Z1288" s="33" t="s">
        <v>12391</v>
      </c>
      <c r="AD1288" s="21" t="s">
        <v>7286</v>
      </c>
      <c r="AJ1288" s="26" t="str">
        <f t="shared" si="42"/>
        <v xml:space="preserve">|BGCOLOR(#F5F5F5):Pelagian Mermage|魔術師|&amp;ref(Nation/C_Gold.jpg,nolink,25x25,Gold);95&amp;ref(Nation/C_Resource.jpg,nolink,25x25,Resource);1&amp;ref(Nation/C_Command.jpg,nolink,25x25,Commander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Leadership);10|10&amp;ref(Nation/Amphibian.jpg,nolink,25x25,Amphibian);|
|~|&gt;|&gt;|&gt;|&gt;|&gt;|BGCOLOR(#F5F5F5):水などの魔法技能を持つ。自力で海を離れられる|
</v>
      </c>
    </row>
    <row r="1289" spans="1:36" x14ac:dyDescent="0.15">
      <c r="A1289" t="str">
        <f t="shared" si="43"/>
        <v>-</v>
      </c>
      <c r="B1289" t="s">
        <v>2954</v>
      </c>
      <c r="C1289" t="s">
        <v>12455</v>
      </c>
      <c r="D1289" t="s">
        <v>3119</v>
      </c>
      <c r="E1289" t="s">
        <v>12406</v>
      </c>
      <c r="F1289">
        <v>130</v>
      </c>
      <c r="G1289">
        <v>3</v>
      </c>
      <c r="H1289">
        <v>4</v>
      </c>
      <c r="I1289" t="s">
        <v>12402</v>
      </c>
      <c r="J1289" t="s">
        <v>12407</v>
      </c>
      <c r="L1289" t="s">
        <v>12408</v>
      </c>
      <c r="N1289" t="s">
        <v>12409</v>
      </c>
      <c r="O1289" s="24">
        <v>1</v>
      </c>
      <c r="P1289" s="20">
        <v>10</v>
      </c>
      <c r="Q1289" s="21" t="s">
        <v>12410</v>
      </c>
      <c r="R1289" s="29">
        <v>0</v>
      </c>
      <c r="Z1289" s="33" t="s">
        <v>12411</v>
      </c>
      <c r="AD1289" s="20" t="s">
        <v>12412</v>
      </c>
      <c r="AJ1289" s="26" t="str">
        <f t="shared" si="42"/>
        <v xml:space="preserve">|BGCOLOR(#F5F5F5):Pelagian Mystic|魔術師|&amp;ref(Nation/C_Gold.jpg,nolink,25x25,Gold);130&amp;ref(Nation/C_Resource.jpg,nolink,25x25,Resource);3&amp;ref(Nation/C_Command.jpg,nolink,25x25,Commander Point);4|&amp;ref(Nation/R_UW-Fort.jpg,nolink,25x25,Underwater Fortress);|&amp;ref(Spell/P_Research.jpg,nolink,25x25,Lab Needed);|&amp;ref(Nation/Squad.jpg,nolink,25x25,Squad);1&amp;ref(Nation/LivingLead.jpg,nolink,25x25,Leadership);10&amp;ref(Nation/MagicLead.jpg,nolink,25x25,Magic Leadership);20+|16&amp;ref(Nation/Amphibian.jpg,nolink,25x25,Amphibian);|
|~|&gt;|&gt;|&gt;|&gt;|&gt;|BGCOLOR(#F5F5F5):風水地などの魔法技能を持つ。研究が得意|
</v>
      </c>
    </row>
    <row r="1290" spans="1:36" x14ac:dyDescent="0.15">
      <c r="A1290" t="str">
        <f t="shared" si="43"/>
        <v>-</v>
      </c>
      <c r="B1290" t="s">
        <v>2954</v>
      </c>
      <c r="C1290" t="s">
        <v>12455</v>
      </c>
      <c r="D1290" t="s">
        <v>3119</v>
      </c>
      <c r="E1290" t="s">
        <v>12413</v>
      </c>
      <c r="F1290">
        <v>65</v>
      </c>
      <c r="G1290">
        <v>2</v>
      </c>
      <c r="H1290">
        <v>1</v>
      </c>
      <c r="I1290" t="s">
        <v>12402</v>
      </c>
      <c r="K1290" t="s">
        <v>12407</v>
      </c>
      <c r="L1290" t="s">
        <v>12414</v>
      </c>
      <c r="M1290" t="s">
        <v>12415</v>
      </c>
      <c r="N1290" t="s">
        <v>12416</v>
      </c>
      <c r="O1290" s="24">
        <v>2</v>
      </c>
      <c r="P1290" s="20">
        <v>40</v>
      </c>
      <c r="Q1290" s="20">
        <v>0</v>
      </c>
      <c r="R1290" s="29">
        <v>0</v>
      </c>
      <c r="Z1290" s="33" t="s">
        <v>12417</v>
      </c>
      <c r="AD1290" s="20" t="s">
        <v>12405</v>
      </c>
      <c r="AJ1290" s="26" t="str">
        <f t="shared" ref="AJ1290:AJ1353" si="44">CONCATENATE("|BGCOLOR(#F5F5F5):",E1290,"|",L1290,IF(M1290&lt;&gt;"","&amp;ref(Nation/Sacred.jpg,nolink,25x25,Sacred);",""),"|&amp;ref(Nation/C_Gold.jpg,nolink,25x25,Gold);",F1290,"&amp;ref(Nation/C_Resource.jpg,nolink,25x25,Resource);",G1290,IF(D1290="兵士","&amp;ref(Nation/C_Recruitment.jpg,nolink,25x25,Recruitment Point);","&amp;ref(Nation/C_Command.jpg,nolink,25x25,Commander Point);"),H1290,"|",SUBSTITUTE(SUBSTITUTE(SUBSTITUTE(SUBSTITUTE(SUBSTITUTE(SUBSTITUTE(SUBSTITUTE(SUBSTITUTE(SUBSTITUTE(SUBSTITUTE(SUBSTITUTE(SUBSTITUTE(SUBSTITUTE(SUBSTITUTE(SUBSTITUTE(SUBSTITUTE(SUBSTITUTE(SUBSTITUTE(SUBSTITUTE(SUBSTITUTE(SUBSTITUTE(SUBSTITUTE(SUBSTITUTE(SUBSTITUTE(SUBSTITUTE(I1290,"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(Free));"),"格","&amp;ref(Nation/Promotion.jpg,nolink,25x25,Promotion);"),"|",IF(J1290&lt;&gt;"","&amp;ref(Spell/P_Research.jpg,nolink,25x25,Lab Needed);",""),IF(K1290&lt;&gt;"","&amp;ref(Spell/P_Holy.jpg,nolink,25x25,Temple Needed);",""),IF(D1290="指揮官",CONCATENATE("|",IF(O1290&lt;&gt;0,"&amp;ref(Nation/Squad.jpg,nolink,25x25,Squad);"&amp;O1290,""),IF(P1290&lt;&gt;0,"&amp;ref(Nation/LivingLead.jpg,nolink,25x25,Leadership);"&amp;P1290,""),IF(Q1290&lt;&gt;0,"&amp;ref(Nation/MagicLead.jpg,nolink,25x25,Magic Leadership);"&amp;Q1290,""),IF(R1290&lt;&gt;0,"&amp;ref(Nation/UndeadLead.jpg,nolink,25x25,Undead Leadership);"&amp;R1290,""),IF(S1290&lt;&gt;"",IF(S1290&gt;0,"&amp;ref(Item/Inspirational.jpg,nolink,25x25,Inspirational (+"&amp;S1290&amp;"));","&amp;ref(Item/Uninspirational.jpg,nolink,25x25,Inspirational ("&amp;S1290&amp;"));"),""),IF(T1290&lt;&gt;"","&amp;ref(Item/Taskmaster.jpg,nolink,25x25,Taskmaster (+"&amp;T1290&amp;"));",""),IF(U1290&lt;&gt;"","&amp;ref(Item/Beastmaster.jpg,nolink,25x25,Beastmaster (+"&amp;U1290&amp;"));","")),CONCATENATE("|",IF(P1290&lt;&gt;0,"&amp;ref(Nation/LivingLead.jpg,nolink,25x25,Living);",""),IF(Q1290&lt;&gt;0,"&amp;ref(Nation/MagicLead.jpg,nolink,25x25,Magic Being);",""),IF(R1290&lt;&gt;0,"&amp;ref(Nation/UndeadLead.jpg,nolink,25x25,Undead/Demon);",""),IF(V1290&lt;&gt;"","&amp;ref(Nation/Slave.jpg,nolink,25x25,Slave);",""),IF(W1290&lt;&gt;"","&amp;ref(Nation/Animal.jpg,nolink,25x25,Animal);",""),IF(X1290&lt;&gt;"","&amp;ref(Nation/Undisciplined.jpg,nolink,25x25,Undisciplined);",""),IF(Y1290&lt;&gt;"","&amp;ref(Nation/Enlarged.jpg,nolink,25x25,Size "&amp;Y1290&amp;" or larger commander are needed);",""))),"|",Z1290,IF(AA1290&lt;&gt;"","&amp;ref(Nation/Stealthy.jpg,nolink,25x25,Stealthy ("&amp;AA1290&amp;"));",""),IF(COUNTIF(AB1290,"*f*"),"&amp;ref(Nation/Flying.jpg,nolink,25x25,Flying);",""),IF(COUNTIF(AB1290,"*l*"),"&amp;ref(Nation/Floating.jpg,nolink,25x25,Floating);",""),IF(AC1290="s","&amp;ref(Nation/Storm-Immunity.jpg,nolink,25x25,Storm Immunity);",""),IF(AD1290="p","&amp;ref(Nation/Poor-Amphibian.jpg,nolink,25x25,Poor Amphibian);",""),IF(AD1290="f","&amp;ref(Nation/Amphibian.jpg,nolink,25x25,Amphibian);",""),IF(AD1290="a","&amp;ref(Nation/Aquatic.jpg,nolink,25x25,Aquatic);",""),IF(COUNTIF(AE1290,"*f*"),"&amp;ref(Nation/Forest-Survival.jpg,nolink,25x25,Forest Survival);",""),IF(COUNTIF(AE1290,"*m*"),"&amp;ref(Nation/Mountain-Survival.jpg,nolink,25x25,Mountain Survival);",""),IF(COUNTIF(AE1290,"*s*"),"&amp;ref(Nation/Swamp-Survival.jpg,nolink,25x25,Swamp Survival);",""),IF(COUNTIF(AE1290,"*w*"),"&amp;ref(Nation/Wasteland-Survival.jpg,nolink,25x25,Wasteland Survival);",""),IF(AF1290="s","&amp;ref(Nation/Snow-Move.jpg,nolink,25x25,Snow Move);",""),IF(AG1290="s","&amp;ref(Nation/Swimming.jpg,nolink,25x25,Swimming);",""),IF(AH1290&lt;&gt;"","&amp;ref(Nation/Sailing.jpg,nolink,25x25,Sailing (size points "&amp;VALUE(MID(AH1290,2,3))&amp;", max size "&amp;LEFT(AH1290,1)&amp;"));",""),IF(AI1290&lt;&gt;"","&amp;ref(Nation/Gift-of-Water-Breathing.jpg,nolink,25x25,Gift of Water Breathing ("&amp;AI1290&amp;" size points));",""),"|",CHAR(10),IF(D1290="指揮官","|~|&gt;|&gt;|&gt;|&gt;|&gt;|BGCOLOR(#F5F5F5):","|~|&gt;|&gt;|&gt;|&gt;|&gt;|BGCOLOR(#F5F5F5):"),N1290,"|",CHAR(10))</f>
        <v xml:space="preserve">|BGCOLOR(#F5F5F5):Amber Clan Priest|聖職者&amp;ref(Nation/Sacred.jpg,nolink,25x25,Sacred);|&amp;ref(Nation/C_Gold.jpg,nolink,25x25,Gold);65&amp;ref(Nation/C_Resource.jpg,nolink,25x25,Resource);2&amp;ref(Nation/C_Command.jpg,nolink,25x25,Commander Point);1|&amp;ref(Nation/R_UW-Fort.jpg,nolink,25x25,Underwater Fortress);|&amp;ref(Spell/P_Holy.jpg,nolink,25x25,Temple Needed);|&amp;ref(Nation/Squad.jpg,nolink,25x25,Squad);2&amp;ref(Nation/LivingLead.jpg,nolink,25x25,Leadership);40|18&amp;ref(Nation/Aquatic.jpg,nolink,25x25,Aquatic);|
|~|&gt;|&gt;|&gt;|&gt;|&gt;|BGCOLOR(#F5F5F5):レベル1の聖職者。指揮もできるが海からは出られない|
</v>
      </c>
    </row>
    <row r="1291" spans="1:36" x14ac:dyDescent="0.15">
      <c r="A1291" t="str">
        <f t="shared" si="43"/>
        <v>-</v>
      </c>
      <c r="B1291" t="s">
        <v>2954</v>
      </c>
      <c r="C1291" t="s">
        <v>12455</v>
      </c>
      <c r="D1291" t="s">
        <v>3119</v>
      </c>
      <c r="E1291" t="s">
        <v>12418</v>
      </c>
      <c r="F1291">
        <v>185</v>
      </c>
      <c r="G1291">
        <v>1</v>
      </c>
      <c r="H1291">
        <v>2</v>
      </c>
      <c r="I1291" t="s">
        <v>12402</v>
      </c>
      <c r="J1291" t="s">
        <v>12407</v>
      </c>
      <c r="L1291" t="s">
        <v>12408</v>
      </c>
      <c r="N1291" t="s">
        <v>12419</v>
      </c>
      <c r="O1291" s="24">
        <v>2</v>
      </c>
      <c r="P1291" s="20">
        <v>45</v>
      </c>
      <c r="Q1291" s="20">
        <v>20</v>
      </c>
      <c r="R1291" s="29">
        <v>0</v>
      </c>
      <c r="Z1291" s="33" t="s">
        <v>12411</v>
      </c>
      <c r="AD1291" s="20" t="s">
        <v>12405</v>
      </c>
      <c r="AJ1291" s="26" t="str">
        <f t="shared" si="44"/>
        <v xml:space="preserve">|BGCOLOR(#F5F5F5):Amber Clan Mage|魔術師|&amp;ref(Nation/C_Gold.jpg,nolink,25x25,Gold);185&amp;ref(Nation/C_Resource.jpg,nolink,25x25,Resource);1&amp;ref(Nation/C_Command.jpg,nolink,25x25,Commander Point);2|&amp;ref(Nation/R_UW-Fort.jpg,nolink,25x25,Underwater Fortress);|&amp;ref(Spell/P_Research.jpg,nolink,25x25,Lab Needed);|&amp;ref(Nation/Squad.jpg,nolink,25x25,Squad);2&amp;ref(Nation/LivingLead.jpg,nolink,25x25,Leadership);45&amp;ref(Nation/MagicLead.jpg,nolink,25x25,Magic Leadership);20|16&amp;ref(Nation/Aquatic.jpg,nolink,25x25,Aquatic);|
|~|&gt;|&gt;|&gt;|&gt;|&gt;|BGCOLOR(#F5F5F5):水、火などの魔法技能を持つ。こちらも水棲|
</v>
      </c>
    </row>
    <row r="1292" spans="1:36" x14ac:dyDescent="0.15">
      <c r="A1292" t="str">
        <f t="shared" si="43"/>
        <v>-</v>
      </c>
      <c r="B1292" t="s">
        <v>2954</v>
      </c>
      <c r="C1292" t="s">
        <v>12455</v>
      </c>
      <c r="D1292" t="s">
        <v>3119</v>
      </c>
      <c r="E1292" t="s">
        <v>12392</v>
      </c>
      <c r="F1292">
        <v>80</v>
      </c>
      <c r="G1292">
        <v>2</v>
      </c>
      <c r="H1292">
        <v>2</v>
      </c>
      <c r="I1292" t="s">
        <v>6335</v>
      </c>
      <c r="K1292" t="s">
        <v>9899</v>
      </c>
      <c r="L1292" t="s">
        <v>3135</v>
      </c>
      <c r="M1292" t="s">
        <v>9899</v>
      </c>
      <c r="N1292" t="s">
        <v>8620</v>
      </c>
      <c r="O1292" s="24">
        <v>2</v>
      </c>
      <c r="P1292" s="21">
        <v>40</v>
      </c>
      <c r="Q1292" s="21">
        <v>0</v>
      </c>
      <c r="R1292" s="29">
        <v>0</v>
      </c>
      <c r="Z1292" s="33" t="s">
        <v>9209</v>
      </c>
      <c r="AD1292" s="21" t="s">
        <v>11854</v>
      </c>
      <c r="AJ1292" s="26" t="str">
        <f t="shared" si="44"/>
        <v xml:space="preserve">|BGCOLOR(#F5F5F5):Pearl Clan Priest|聖職者&amp;ref(Nation/Sacred.jpg,nolink,25x25,Sacred);|&amp;ref(Nation/C_Gold.jpg,nolink,25x25,Gold);80&amp;ref(Nation/C_Resource.jpg,nolink,25x25,Resource);2&amp;ref(Nation/C_Command.jpg,nolink,25x25,Commander Point);2|&amp;ref(Nation/R_UW-Fort.jpg,nolink,25x25,Underwater Fortress);|&amp;ref(Spell/P_Holy.jpg,nolink,25x25,Temple Needed);|&amp;ref(Nation/Squad.jpg,nolink,25x25,Squad);2&amp;ref(Nation/LivingLead.jpg,nolink,25x25,Leadership);40|18&amp;ref(Nation/Aquatic.jpg,nolink,25x25,Aquatic);|
|~|&gt;|&gt;|&gt;|&gt;|&gt;|BGCOLOR(#F5F5F5):レベル2の聖職者。海からは出られない|
</v>
      </c>
    </row>
    <row r="1293" spans="1:36" x14ac:dyDescent="0.15">
      <c r="A1293" t="str">
        <f t="shared" si="43"/>
        <v>-</v>
      </c>
      <c r="B1293" t="s">
        <v>2954</v>
      </c>
      <c r="C1293" t="s">
        <v>12455</v>
      </c>
      <c r="D1293" t="s">
        <v>3119</v>
      </c>
      <c r="E1293" t="s">
        <v>12393</v>
      </c>
      <c r="F1293">
        <v>175</v>
      </c>
      <c r="G1293">
        <v>1</v>
      </c>
      <c r="H1293">
        <v>2</v>
      </c>
      <c r="I1293" t="s">
        <v>6335</v>
      </c>
      <c r="J1293" t="s">
        <v>9899</v>
      </c>
      <c r="L1293" t="s">
        <v>3138</v>
      </c>
      <c r="N1293" t="s">
        <v>12420</v>
      </c>
      <c r="O1293" s="24">
        <v>1</v>
      </c>
      <c r="P1293" s="21">
        <v>10</v>
      </c>
      <c r="Q1293" s="21" t="s">
        <v>12421</v>
      </c>
      <c r="R1293" s="29">
        <v>0</v>
      </c>
      <c r="Z1293" s="33" t="s">
        <v>12411</v>
      </c>
      <c r="AD1293" s="21" t="s">
        <v>11854</v>
      </c>
      <c r="AJ1293" s="26" t="str">
        <f t="shared" si="44"/>
        <v xml:space="preserve">|BGCOLOR(#F5F5F5):Pearl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Leadership);25+|16&amp;ref(Nation/Aquatic.jpg,nolink,25x25,Aquatic);|
|~|&gt;|&gt;|&gt;|&gt;|&gt;|BGCOLOR(#F5F5F5):水、星などの魔法技能を持つ。真珠養殖が可能|
</v>
      </c>
    </row>
    <row r="1294" spans="1:36" x14ac:dyDescent="0.15">
      <c r="A1294" t="str">
        <f t="shared" si="43"/>
        <v>-</v>
      </c>
      <c r="B1294" t="s">
        <v>2954</v>
      </c>
      <c r="C1294" t="s">
        <v>12455</v>
      </c>
      <c r="D1294" t="s">
        <v>3119</v>
      </c>
      <c r="E1294" t="s">
        <v>12422</v>
      </c>
      <c r="F1294">
        <v>200</v>
      </c>
      <c r="G1294">
        <v>32</v>
      </c>
      <c r="H1294">
        <v>2</v>
      </c>
      <c r="I1294" t="s">
        <v>12402</v>
      </c>
      <c r="K1294" t="s">
        <v>12407</v>
      </c>
      <c r="L1294" t="s">
        <v>12400</v>
      </c>
      <c r="M1294" t="s">
        <v>12415</v>
      </c>
      <c r="N1294" t="s">
        <v>12423</v>
      </c>
      <c r="O1294" s="24">
        <v>4</v>
      </c>
      <c r="P1294" s="20">
        <v>120</v>
      </c>
      <c r="Q1294" s="20">
        <v>0</v>
      </c>
      <c r="R1294" s="29">
        <v>0</v>
      </c>
      <c r="Z1294" s="33" t="s">
        <v>12417</v>
      </c>
      <c r="AD1294" s="20" t="s">
        <v>12405</v>
      </c>
      <c r="AJ1294" s="26" t="str">
        <f t="shared" si="44"/>
        <v xml:space="preserve">|BGCOLOR(#F5F5F5):Triton Prince|指揮官&amp;ref(Nation/Sacred.jpg,nolink,25x25,Sacred);|&amp;ref(Nation/C_Gold.jpg,nolink,25x25,Gold);200&amp;ref(Nation/C_Resource.jpg,nolink,25x25,Resource);32&amp;ref(Nation/C_Command.jpg,nolink,25x25,Commander Point);2|&amp;ref(Nation/R_UW-Fort.jpg,nolink,25x25,Underwater Fortress);|&amp;ref(Spell/P_Holy.jpg,nolink,25x25,Temple Needed);|&amp;ref(Nation/Squad.jpg,nolink,25x25,Squad);4&amp;ref(Nation/LivingLead.jpg,nolink,25x25,Leadership);120|18&amp;ref(Nation/Aquatic.jpg,nolink,25x25,Aquatic);|
|~|&gt;|&gt;|&gt;|&gt;|&gt;|BGCOLOR(#F5F5F5):最上位指揮官。水棲のため陸への対応には一手間かかる|
</v>
      </c>
    </row>
    <row r="1295" spans="1:36" x14ac:dyDescent="0.15">
      <c r="A1295" t="str">
        <f t="shared" si="43"/>
        <v>-</v>
      </c>
      <c r="B1295" t="s">
        <v>2954</v>
      </c>
      <c r="C1295" t="s">
        <v>12455</v>
      </c>
      <c r="D1295" t="s">
        <v>3119</v>
      </c>
      <c r="E1295" t="s">
        <v>12424</v>
      </c>
      <c r="F1295">
        <v>390</v>
      </c>
      <c r="G1295">
        <v>7</v>
      </c>
      <c r="H1295">
        <v>4</v>
      </c>
      <c r="I1295" t="s">
        <v>4326</v>
      </c>
      <c r="J1295" t="s">
        <v>9899</v>
      </c>
      <c r="K1295" t="s">
        <v>9899</v>
      </c>
      <c r="L1295" t="s">
        <v>3138</v>
      </c>
      <c r="M1295" t="s">
        <v>9899</v>
      </c>
      <c r="N1295" t="s">
        <v>12425</v>
      </c>
      <c r="O1295" s="24">
        <v>3</v>
      </c>
      <c r="P1295" s="21">
        <v>80</v>
      </c>
      <c r="Q1295" s="21" t="s">
        <v>12426</v>
      </c>
      <c r="R1295" s="29">
        <v>0</v>
      </c>
      <c r="Z1295" s="33" t="s">
        <v>9209</v>
      </c>
      <c r="AD1295" s="21" t="s">
        <v>11854</v>
      </c>
      <c r="AJ1295" s="26" t="str">
        <f t="shared" si="44"/>
        <v xml:space="preserve">|BGCOLOR(#F5F5F5):Triton King|魔術師&amp;ref(Nation/Sacred.jpg,nolink,25x25,Sacred);|&amp;ref(Nation/C_Gold.jpg,nolink,25x25,Gold);390&amp;ref(Nation/C_Resource.jpg,nolink,25x25,Resource);7&amp;ref(Nation/C_Command.jpg,nolink,25x25,Commander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Leadership);30+|18&amp;ref(Nation/Aquatic.jpg,nolink,25x25,Aquatic);|
|~|&gt;|&gt;|&gt;|&gt;|&gt;|BGCOLOR(#F5F5F5):水などの魔法技能を持つ。水棲だが指揮も十分可能|
</v>
      </c>
    </row>
    <row r="1296" spans="1:36" x14ac:dyDescent="0.15">
      <c r="A1296" t="str">
        <f t="shared" si="43"/>
        <v>-</v>
      </c>
      <c r="B1296" t="s">
        <v>2954</v>
      </c>
      <c r="C1296" t="s">
        <v>12455</v>
      </c>
      <c r="D1296" t="s">
        <v>3119</v>
      </c>
      <c r="E1296" t="s">
        <v>12427</v>
      </c>
      <c r="F1296">
        <v>130</v>
      </c>
      <c r="G1296">
        <v>32</v>
      </c>
      <c r="H1296">
        <v>2</v>
      </c>
      <c r="I1296" t="s">
        <v>4326</v>
      </c>
      <c r="J1296" t="s">
        <v>9899</v>
      </c>
      <c r="K1296" t="s">
        <v>12407</v>
      </c>
      <c r="L1296" t="s">
        <v>3135</v>
      </c>
      <c r="M1296" t="s">
        <v>12415</v>
      </c>
      <c r="N1296" t="s">
        <v>12428</v>
      </c>
      <c r="O1296" s="24">
        <v>3</v>
      </c>
      <c r="P1296" s="21">
        <v>80</v>
      </c>
      <c r="Q1296" s="21" t="s">
        <v>12429</v>
      </c>
      <c r="R1296" s="29">
        <v>0</v>
      </c>
      <c r="Z1296" s="33" t="s">
        <v>12404</v>
      </c>
      <c r="AD1296" s="21" t="s">
        <v>7286</v>
      </c>
      <c r="AJ1296" s="26" t="str">
        <f t="shared" si="44"/>
        <v xml:space="preserve">|BGCOLOR(#F5F5F5):Conqueror of the Closed Realm|聖職者&amp;ref(Nation/Sacred.jpg,nolink,25x25,Sacred);|&amp;ref(Nation/C_Gold.jpg,nolink,25x25,Gold);130&amp;ref(Nation/C_Resource.jpg,nolink,25x25,Resource);32&amp;ref(Nation/C_Command.jpg,nolink,25x25,Commander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Leadership);5+|14&amp;ref(Nation/Amphibian.jpg,nolink,25x25,Amphibian);|
|~|&gt;|&gt;|&gt;|&gt;|&gt;|BGCOLOR(#F5F5F5):レベル1の聖職者。魔法技能も持ち陸にも上がれる|
</v>
      </c>
    </row>
    <row r="1297" spans="1:36" x14ac:dyDescent="0.15">
      <c r="A1297" t="str">
        <f t="shared" si="43"/>
        <v>-</v>
      </c>
      <c r="B1297" t="s">
        <v>2954</v>
      </c>
      <c r="C1297" t="s">
        <v>12455</v>
      </c>
      <c r="D1297" t="s">
        <v>3119</v>
      </c>
      <c r="E1297" t="s">
        <v>12430</v>
      </c>
      <c r="F1297">
        <v>40</v>
      </c>
      <c r="G1297">
        <v>30</v>
      </c>
      <c r="H1297">
        <v>1</v>
      </c>
      <c r="I1297" t="s">
        <v>7978</v>
      </c>
      <c r="L1297" t="s">
        <v>3119</v>
      </c>
      <c r="N1297" t="s">
        <v>8632</v>
      </c>
      <c r="O1297" s="24">
        <v>2</v>
      </c>
      <c r="P1297" s="21">
        <v>60</v>
      </c>
      <c r="Q1297" s="21">
        <v>0</v>
      </c>
      <c r="R1297" s="29">
        <v>0</v>
      </c>
      <c r="Z1297" s="33" t="s">
        <v>9227</v>
      </c>
      <c r="AD1297" s="21" t="s">
        <v>7286</v>
      </c>
      <c r="AJ1297" s="26" t="str">
        <f t="shared" si="44"/>
        <v xml:space="preserve">|BGCOLOR(#F5F5F5):Merman Commander|指揮官|&amp;ref(Nation/C_Gold.jpg,nolink,25x25,Gold);40&amp;ref(Nation/C_Resource.jpg,nolink,25x25,Resource);30&amp;ref(Nation/C_Command.jpg,nolink,25x25,Commander Point);1|&amp;ref(Nation/R_Coast-Fort.jpg,nolink,25x25,Coastal Fortress);||&amp;ref(Nation/Squad.jpg,nolink,25x25,Squad);2&amp;ref(Nation/LivingLead.jpg,nolink,25x25,Leadership);60|12&amp;ref(Nation/Amphibian.jpg,nolink,25x25,Amphibian);|
|~|&gt;|&gt;|&gt;|&gt;|&gt;|BGCOLOR(#F5F5F5):沿岸で出せる指揮官。装備はより陸戦向け|
</v>
      </c>
    </row>
    <row r="1298" spans="1:36" x14ac:dyDescent="0.15">
      <c r="A1298" t="str">
        <f t="shared" si="43"/>
        <v>MA Pelagia 指揮官 E</v>
      </c>
      <c r="B1298" t="s">
        <v>2954</v>
      </c>
      <c r="C1298" t="s">
        <v>12455</v>
      </c>
      <c r="D1298" t="s">
        <v>3119</v>
      </c>
      <c r="E1298" t="s">
        <v>12431</v>
      </c>
      <c r="F1298">
        <v>65</v>
      </c>
      <c r="G1298">
        <v>2</v>
      </c>
      <c r="H1298">
        <v>4</v>
      </c>
      <c r="I1298" t="s">
        <v>7978</v>
      </c>
      <c r="J1298" t="s">
        <v>9899</v>
      </c>
      <c r="K1298" t="s">
        <v>12407</v>
      </c>
      <c r="L1298" t="s">
        <v>3138</v>
      </c>
      <c r="N1298" t="s">
        <v>12433</v>
      </c>
      <c r="O1298" s="24">
        <v>1</v>
      </c>
      <c r="P1298" s="21">
        <v>15</v>
      </c>
      <c r="Q1298" s="21" t="s">
        <v>12432</v>
      </c>
      <c r="R1298" s="29">
        <v>0</v>
      </c>
      <c r="Z1298" s="33" t="s">
        <v>9196</v>
      </c>
      <c r="AD1298" s="21" t="s">
        <v>7286</v>
      </c>
      <c r="AJ1298" s="26" t="str">
        <f t="shared" si="44"/>
        <v xml:space="preserve">|BGCOLOR(#F5F5F5):Daduchos|魔術師|&amp;ref(Nation/C_Gold.jpg,nolink,25x25,Gold);65&amp;ref(Nation/C_Resource.jpg,nolink,25x25,Resource);2&amp;ref(Nation/C_Command.jpg,nolink,25x25,Commander Point);4|&amp;ref(Nation/R_Coast-Fort.jpg,nolink,25x25,Coastal Fortress);|&amp;ref(Spell/P_Research.jpg,nolink,25x25,Lab Needed);&amp;ref(Spell/P_Holy.jpg,nolink,25x25,Temple Needed);|&amp;ref(Nation/Squad.jpg,nolink,25x25,Squad);1&amp;ref(Nation/LivingLead.jpg,nolink,25x25,Leadership);15&amp;ref(Nation/MagicLead.jpg,nolink,25x25,Magic Leadership);10+|16&amp;ref(Nation/Amphibian.jpg,nolink,25x25,Amphibian);|
|~|&gt;|&gt;|&gt;|&gt;|&gt;|BGCOLOR(#F5F5F5):火などの魔法技能を持つ。研究が得意|
</v>
      </c>
    </row>
    <row r="1299" spans="1:36" x14ac:dyDescent="0.15">
      <c r="A1299" t="str">
        <f t="shared" si="43"/>
        <v>MA Pelagia 兵士 S</v>
      </c>
      <c r="B1299" t="s">
        <v>2954</v>
      </c>
      <c r="C1299" t="s">
        <v>12455</v>
      </c>
      <c r="D1299" t="s">
        <v>3153</v>
      </c>
      <c r="E1299" t="s">
        <v>12434</v>
      </c>
      <c r="F1299">
        <v>10</v>
      </c>
      <c r="G1299">
        <v>3</v>
      </c>
      <c r="H1299">
        <v>9</v>
      </c>
      <c r="I1299" t="s">
        <v>6335</v>
      </c>
      <c r="L1299" t="s">
        <v>3158</v>
      </c>
      <c r="N1299" t="s">
        <v>8638</v>
      </c>
      <c r="P1299" s="21">
        <v>1</v>
      </c>
      <c r="Z1299" s="33" t="s">
        <v>9196</v>
      </c>
      <c r="AD1299" s="21" t="s">
        <v>7286</v>
      </c>
      <c r="AJ1299" s="26" t="str">
        <f t="shared" si="44"/>
        <v xml:space="preserve">|BGCOLOR(#F5F5F5):Merman|歩兵|&amp;ref(Nation/C_Gold.jpg,nolink,25x25,Gold);10&amp;ref(Nation/C_Resource.jpg,nolink,25x25,Resource);3&amp;ref(Nation/C_Recruitment.jpg,nolink,25x25,Recruitment Point);9|&amp;ref(Nation/R_UW-Fort.jpg,nolink,25x25,Underwater Fortress);||&amp;ref(Nation/LivingLead.jpg,nolink,25x25,Living);|16&amp;ref(Nation/Amphibian.jpg,nolink,25x25,Amphibian);|
|~|&gt;|&gt;|&gt;|&gt;|&gt;|BGCOLOR(#F5F5F5):網と珊瑚の槍を持つ軽歩兵。網で敵を捕らえ毒で始末する|
</v>
      </c>
    </row>
    <row r="1300" spans="1:36" x14ac:dyDescent="0.15">
      <c r="A1300" t="str">
        <f t="shared" si="43"/>
        <v>-</v>
      </c>
      <c r="B1300" t="s">
        <v>2954</v>
      </c>
      <c r="C1300" t="s">
        <v>12455</v>
      </c>
      <c r="D1300" t="s">
        <v>3153</v>
      </c>
      <c r="E1300" t="s">
        <v>12435</v>
      </c>
      <c r="F1300">
        <v>13</v>
      </c>
      <c r="G1300">
        <v>20</v>
      </c>
      <c r="H1300">
        <v>16</v>
      </c>
      <c r="I1300" t="s">
        <v>6335</v>
      </c>
      <c r="L1300" t="s">
        <v>3158</v>
      </c>
      <c r="N1300" t="s">
        <v>12436</v>
      </c>
      <c r="P1300" s="21">
        <v>1</v>
      </c>
      <c r="Z1300" s="33" t="s">
        <v>9266</v>
      </c>
      <c r="AD1300" s="21" t="s">
        <v>7286</v>
      </c>
      <c r="AJ1300" s="26" t="str">
        <f t="shared" si="44"/>
        <v xml:space="preserve">|BGCOLOR(#F5F5F5):Wave Warrior|歩兵|&amp;ref(Nation/C_Gold.jpg,nolink,25x25,Gold);13&amp;ref(Nation/C_Resource.jpg,nolink,25x25,Resource);20&amp;ref(Nation/C_Recruitment.jpg,nolink,25x25,Recruitment Point);16|&amp;ref(Nation/R_UW-Fort.jpg,nolink,25x25,Underwater Fortress);||&amp;ref(Nation/LivingLead.jpg,nolink,25x25,Living);|14&amp;ref(Nation/Amphibian.jpg,nolink,25x25,Amphibian);|
|~|&gt;|&gt;|&gt;|&gt;|&gt;|BGCOLOR(#F5F5F5):三叉矛を持つ歩兵。Mermanの中では戦闘技能が高いほう|
</v>
      </c>
    </row>
    <row r="1301" spans="1:36" x14ac:dyDescent="0.15">
      <c r="A1301" t="str">
        <f t="shared" si="43"/>
        <v>-</v>
      </c>
      <c r="B1301" t="s">
        <v>2954</v>
      </c>
      <c r="C1301" t="s">
        <v>12455</v>
      </c>
      <c r="D1301" t="s">
        <v>3153</v>
      </c>
      <c r="E1301" t="s">
        <v>12394</v>
      </c>
      <c r="F1301">
        <v>8</v>
      </c>
      <c r="G1301">
        <v>2</v>
      </c>
      <c r="H1301">
        <v>5</v>
      </c>
      <c r="I1301" t="s">
        <v>6335</v>
      </c>
      <c r="L1301" t="s">
        <v>3158</v>
      </c>
      <c r="N1301" t="s">
        <v>12437</v>
      </c>
      <c r="P1301" s="21">
        <v>1</v>
      </c>
      <c r="Z1301" s="33" t="s">
        <v>9227</v>
      </c>
      <c r="AD1301" s="21" t="s">
        <v>11854</v>
      </c>
      <c r="AJ1301" s="26" t="str">
        <f t="shared" si="44"/>
        <v xml:space="preserve">|BGCOLOR(#F5F5F5):Pelagian Militia|歩兵|&amp;ref(Nation/C_Gold.jpg,nolink,25x25,Gold);8&amp;ref(Nation/C_Resource.jpg,nolink,25x25,Resource);2&amp;ref(Nation/C_Recruitment.jpg,nolink,25x25,Recruitment Point);5|&amp;ref(Nation/R_UW-Fort.jpg,nolink,25x25,Underwater Fortress);||&amp;ref(Nation/LivingLead.jpg,nolink,25x25,Living);|12&amp;ref(Nation/Aquatic.jpg,nolink,25x25,Aquatic);|
|~|&gt;|&gt;|&gt;|&gt;|&gt;|BGCOLOR(#F5F5F5):珊瑚の槍を持つ民兵。他の民兵よりは戦闘技能や士気は高め|
</v>
      </c>
    </row>
    <row r="1302" spans="1:36" x14ac:dyDescent="0.15">
      <c r="A1302" t="str">
        <f t="shared" si="43"/>
        <v>-</v>
      </c>
      <c r="B1302" t="s">
        <v>2954</v>
      </c>
      <c r="C1302" t="s">
        <v>12455</v>
      </c>
      <c r="D1302" t="s">
        <v>3153</v>
      </c>
      <c r="E1302" t="s">
        <v>12395</v>
      </c>
      <c r="F1302">
        <v>10</v>
      </c>
      <c r="G1302">
        <v>21</v>
      </c>
      <c r="H1302">
        <v>9</v>
      </c>
      <c r="I1302" t="s">
        <v>6335</v>
      </c>
      <c r="L1302" t="s">
        <v>3158</v>
      </c>
      <c r="N1302" t="s">
        <v>12438</v>
      </c>
      <c r="P1302" s="21">
        <v>1</v>
      </c>
      <c r="Z1302" s="33" t="s">
        <v>12404</v>
      </c>
      <c r="AD1302" s="21" t="s">
        <v>11854</v>
      </c>
      <c r="AJ1302" s="26" t="str">
        <f t="shared" si="44"/>
        <v xml:space="preserve">|BGCOLOR(#F5F5F5):Pelagian Soldier|歩兵|&amp;ref(Nation/C_Gold.jpg,nolink,25x25,Gold);10&amp;ref(Nation/C_Resource.jpg,nolink,25x25,Resource);21&amp;ref(Nation/C_Recruitment.jpg,nolink,25x25,Recruitment Point);9|&amp;ref(Nation/R_UW-Fort.jpg,nolink,25x25,Underwater Fortress);||&amp;ref(Nation/LivingLead.jpg,nolink,25x25,Living);|14&amp;ref(Nation/Aquatic.jpg,nolink,25x25,Aquatic);|
|~|&gt;|&gt;|&gt;|&gt;|&gt;|BGCOLOR(#F5F5F5):短三叉矛と盾を持つ歩兵。値段の割に優秀だが陸には上がれない|
</v>
      </c>
    </row>
    <row r="1303" spans="1:36" x14ac:dyDescent="0.15">
      <c r="A1303" t="str">
        <f t="shared" si="43"/>
        <v>-</v>
      </c>
      <c r="B1303" t="s">
        <v>2954</v>
      </c>
      <c r="C1303" t="s">
        <v>12455</v>
      </c>
      <c r="D1303" t="s">
        <v>3153</v>
      </c>
      <c r="E1303" t="s">
        <v>12439</v>
      </c>
      <c r="F1303">
        <v>13</v>
      </c>
      <c r="G1303">
        <v>27</v>
      </c>
      <c r="H1303">
        <v>16</v>
      </c>
      <c r="I1303" t="s">
        <v>6335</v>
      </c>
      <c r="L1303" t="s">
        <v>3158</v>
      </c>
      <c r="N1303" t="s">
        <v>12440</v>
      </c>
      <c r="P1303" s="21">
        <v>1</v>
      </c>
      <c r="Z1303" s="33" t="s">
        <v>9227</v>
      </c>
      <c r="AD1303" s="21" t="s">
        <v>11854</v>
      </c>
      <c r="AJ1303" s="26" t="str">
        <f t="shared" si="44"/>
        <v xml:space="preserve">|BGCOLOR(#F5F5F5):Coral Clan Hoplite|歩兵|&amp;ref(Nation/C_Gold.jpg,nolink,25x25,Gold);13&amp;ref(Nation/C_Resource.jpg,nolink,25x25,Resource);27&amp;ref(Nation/C_Recruitment.jpg,nolink,25x25,Recruitment Point);16|&amp;ref(Nation/R_UW-Fort.jpg,nolink,25x25,Underwater Fortress);||&amp;ref(Nation/LivingLead.jpg,nolink,25x25,Living);|12&amp;ref(Nation/Aquatic.jpg,nolink,25x25,Aquatic);|
|~|&gt;|&gt;|&gt;|&gt;|&gt;|BGCOLOR(#F5F5F5):珊瑚の長槍と盾を持つ重歩兵。密集した隊列を組む|
</v>
      </c>
    </row>
    <row r="1304" spans="1:36" x14ac:dyDescent="0.15">
      <c r="A1304" t="str">
        <f t="shared" si="43"/>
        <v>-</v>
      </c>
      <c r="B1304" t="s">
        <v>2954</v>
      </c>
      <c r="C1304" t="s">
        <v>12455</v>
      </c>
      <c r="D1304" t="s">
        <v>3153</v>
      </c>
      <c r="E1304" t="s">
        <v>12441</v>
      </c>
      <c r="F1304">
        <v>14</v>
      </c>
      <c r="G1304">
        <v>35</v>
      </c>
      <c r="H1304">
        <v>18</v>
      </c>
      <c r="I1304" t="s">
        <v>12402</v>
      </c>
      <c r="L1304" t="s">
        <v>12442</v>
      </c>
      <c r="N1304" t="s">
        <v>12444</v>
      </c>
      <c r="P1304" s="20">
        <v>1</v>
      </c>
      <c r="Z1304" s="33" t="s">
        <v>12443</v>
      </c>
      <c r="AD1304" s="20" t="s">
        <v>12405</v>
      </c>
      <c r="AJ1304" s="26" t="str">
        <f t="shared" si="44"/>
        <v xml:space="preserve">|BGCOLOR(#F5F5F5):Amber Clan Guard|歩兵|&amp;ref(Nation/C_Gold.jpg,nolink,25x25,Gold);14&amp;ref(Nation/C_Resource.jpg,nolink,25x25,Resource);35&amp;ref(Nation/C_Recruitment.jpg,nolink,25x25,Recruitment Point);18|&amp;ref(Nation/R_UW-Fort.jpg,nolink,25x25,Underwater Fortress);||&amp;ref(Nation/LivingLead.jpg,nolink,25x25,Living);|12&amp;ref(Nation/Aquatic.jpg,nolink,25x25,Aquatic);|
|~|&gt;|&gt;|&gt;|&gt;|&gt;|BGCOLOR(#F5F5F5):短三叉矛と盾を持つ重歩兵。戦闘技能が向上している|
</v>
      </c>
    </row>
    <row r="1305" spans="1:36" x14ac:dyDescent="0.15">
      <c r="A1305" t="str">
        <f t="shared" si="43"/>
        <v>-</v>
      </c>
      <c r="B1305" t="s">
        <v>2954</v>
      </c>
      <c r="C1305" t="s">
        <v>12455</v>
      </c>
      <c r="D1305" t="s">
        <v>3153</v>
      </c>
      <c r="E1305" t="s">
        <v>12445</v>
      </c>
      <c r="F1305">
        <v>70</v>
      </c>
      <c r="G1305">
        <v>25</v>
      </c>
      <c r="H1305">
        <v>48</v>
      </c>
      <c r="I1305" t="s">
        <v>4326</v>
      </c>
      <c r="K1305" t="s">
        <v>12407</v>
      </c>
      <c r="L1305" t="s">
        <v>4844</v>
      </c>
      <c r="M1305" t="s">
        <v>12415</v>
      </c>
      <c r="N1305" t="s">
        <v>12446</v>
      </c>
      <c r="P1305" s="21">
        <v>1</v>
      </c>
      <c r="Z1305" s="33" t="s">
        <v>12411</v>
      </c>
      <c r="AD1305" s="21" t="s">
        <v>11854</v>
      </c>
      <c r="AJ1305" s="26" t="str">
        <f t="shared" si="44"/>
        <v xml:space="preserve">|BGCOLOR(#F5F5F5):Knight of the Deeps|騎兵&amp;ref(Nation/Sacred.jpg,nolink,25x25,Sacred);|&amp;ref(Nation/C_Gold.jpg,nolink,25x25,Gold);70&amp;ref(Nation/C_Resource.jpg,nolink,25x25,Resource);25&amp;ref(Nation/C_Recruitment.jpg,nolink,25x25,Recruitment Point);48|&amp;ref(Nation/R_Capital.jpg,nolink,25x25,National Capital);|&amp;ref(Spell/P_Holy.jpg,nolink,25x25,Temple Needed);|&amp;ref(Nation/LivingLead.jpg,nolink,25x25,Living);|16&amp;ref(Nation/Aquatic.jpg,nolink,25x25,Aquatic);|
|~|&gt;|&gt;|&gt;|&gt;|&gt;|BGCOLOR(#F5F5F5):槍、突撃槍、盾を持つ重騎兵。海中での戦いでは頼りになる|
</v>
      </c>
    </row>
    <row r="1306" spans="1:36" x14ac:dyDescent="0.15">
      <c r="A1306" t="str">
        <f t="shared" si="43"/>
        <v>-</v>
      </c>
      <c r="B1306" t="s">
        <v>2954</v>
      </c>
      <c r="C1306" t="s">
        <v>12455</v>
      </c>
      <c r="D1306" t="s">
        <v>3153</v>
      </c>
      <c r="E1306" t="s">
        <v>12447</v>
      </c>
      <c r="F1306">
        <v>23</v>
      </c>
      <c r="G1306">
        <v>30</v>
      </c>
      <c r="H1306">
        <v>27</v>
      </c>
      <c r="I1306" t="s">
        <v>4326</v>
      </c>
      <c r="K1306" t="s">
        <v>9899</v>
      </c>
      <c r="L1306" t="s">
        <v>3158</v>
      </c>
      <c r="M1306" t="s">
        <v>9899</v>
      </c>
      <c r="N1306" t="s">
        <v>12448</v>
      </c>
      <c r="P1306" s="21">
        <v>1</v>
      </c>
      <c r="Z1306" s="33" t="s">
        <v>9227</v>
      </c>
      <c r="AD1306" s="21" t="s">
        <v>12412</v>
      </c>
      <c r="AJ1306" s="26" t="str">
        <f t="shared" si="44"/>
        <v xml:space="preserve">|BGCOLOR(#F5F5F5):Champion of the Closed Realm|歩兵&amp;ref(Nation/Sacred.jpg,nolink,25x25,Sacred);|&amp;ref(Nation/C_Gold.jpg,nolink,25x25,Gold);23&amp;ref(Nation/C_Resource.jpg,nolink,25x25,Resource);30&amp;ref(Nation/C_Recruitment.jpg,nolink,25x25,Recruitment Point);27|&amp;ref(Nation/R_Capital.jpg,nolink,25x25,National Capital);|&amp;ref(Spell/P_Holy.jpg,nolink,25x25,Temple Needed);|&amp;ref(Nation/LivingLead.jpg,nolink,25x25,Living);|12&amp;ref(Nation/Amphibian.jpg,nolink,25x25,Amphibian);|
|~|&gt;|&gt;|&gt;|&gt;|&gt;|BGCOLOR(#F5F5F5):小剣と盾を持つ歩兵。鉄製装備であり陸戦を想定されている|
</v>
      </c>
    </row>
    <row r="1307" spans="1:36" x14ac:dyDescent="0.15">
      <c r="A1307" t="str">
        <f t="shared" si="43"/>
        <v>-</v>
      </c>
      <c r="B1307" t="s">
        <v>2954</v>
      </c>
      <c r="C1307" t="s">
        <v>12455</v>
      </c>
      <c r="D1307" t="s">
        <v>3153</v>
      </c>
      <c r="E1307" t="s">
        <v>12449</v>
      </c>
      <c r="F1307">
        <v>13</v>
      </c>
      <c r="G1307">
        <v>29</v>
      </c>
      <c r="H1307">
        <v>16</v>
      </c>
      <c r="I1307" t="s">
        <v>7978</v>
      </c>
      <c r="L1307" t="s">
        <v>3158</v>
      </c>
      <c r="N1307" t="s">
        <v>12450</v>
      </c>
      <c r="P1307" s="21">
        <v>1</v>
      </c>
      <c r="Z1307" s="33" t="s">
        <v>12451</v>
      </c>
      <c r="AD1307" s="21" t="s">
        <v>7286</v>
      </c>
      <c r="AJ1307" s="26" t="str">
        <f t="shared" si="44"/>
        <v xml:space="preserve">|BGCOLOR(#F5F5F5):Merman Hoplite|歩兵|&amp;ref(Nation/C_Gold.jpg,nolink,25x25,Gold);13&amp;ref(Nation/C_Resource.jpg,nolink,25x25,Resource);29&amp;ref(Nation/C_Recruitment.jpg,nolink,25x25,Recruitment Point);16|&amp;ref(Nation/R_Coast-Fort.jpg,nolink,25x25,Coastal Fortress);||&amp;ref(Nation/LivingLead.jpg,nolink,25x25,Living);|10&amp;ref(Nation/Amphibian.jpg,nolink,25x25,Amphibian);|
|~|&gt;|&gt;|&gt;|&gt;|&gt;|BGCOLOR(#F5F5F5):長槍と丸盾を持つ重歩兵。海中の精鋭ほどの技量はない|
</v>
      </c>
    </row>
    <row r="1308" spans="1:36" x14ac:dyDescent="0.15">
      <c r="A1308" t="str">
        <f t="shared" si="43"/>
        <v>-</v>
      </c>
      <c r="B1308" t="s">
        <v>2954</v>
      </c>
      <c r="C1308" t="s">
        <v>12455</v>
      </c>
      <c r="D1308" t="s">
        <v>3153</v>
      </c>
      <c r="E1308" t="s">
        <v>12452</v>
      </c>
      <c r="F1308">
        <v>15</v>
      </c>
      <c r="G1308">
        <v>21</v>
      </c>
      <c r="H1308">
        <v>21</v>
      </c>
      <c r="I1308" t="s">
        <v>7978</v>
      </c>
      <c r="K1308" t="s">
        <v>12407</v>
      </c>
      <c r="L1308" t="s">
        <v>3158</v>
      </c>
      <c r="N1308" t="s">
        <v>12453</v>
      </c>
      <c r="P1308" s="21">
        <v>1</v>
      </c>
      <c r="Z1308" s="33" t="s">
        <v>12454</v>
      </c>
      <c r="AD1308" s="21" t="s">
        <v>7286</v>
      </c>
      <c r="AJ1308" s="26" t="str">
        <f t="shared" si="44"/>
        <v xml:space="preserve">|BGCOLOR(#F5F5F5):Apostate of the Closed Realm|歩兵|&amp;ref(Nation/C_Gold.jpg,nolink,25x25,Gold);15&amp;ref(Nation/C_Resource.jpg,nolink,25x25,Resource);21&amp;ref(Nation/C_Recruitment.jpg,nolink,25x25,Recruitment Point);21|&amp;ref(Nation/R_Coast-Fort.jpg,nolink,25x25,Coastal Fortress);|&amp;ref(Spell/P_Holy.jpg,nolink,25x25,Temple Needed);|&amp;ref(Nation/LivingLead.jpg,nolink,25x25,Living);|12&amp;ref(Nation/Amphibian.jpg,nolink,25x25,Amphibian);|
|~|&gt;|&gt;|&gt;|&gt;|&gt;|BGCOLOR(#F5F5F5):小剣、投槍、盾を持つ歩兵。戦闘技能は高いが装備が中途半端|
</v>
      </c>
    </row>
    <row r="1309" spans="1:36" x14ac:dyDescent="0.15">
      <c r="A1309" t="str">
        <f t="shared" si="43"/>
        <v>MA Pelagia 兵士 E</v>
      </c>
      <c r="B1309" t="s">
        <v>2954</v>
      </c>
      <c r="C1309" t="s">
        <v>12455</v>
      </c>
      <c r="D1309" t="s">
        <v>3153</v>
      </c>
      <c r="E1309" t="s">
        <v>12396</v>
      </c>
      <c r="F1309">
        <v>0</v>
      </c>
      <c r="G1309">
        <v>1</v>
      </c>
      <c r="H1309">
        <v>2</v>
      </c>
      <c r="I1309" t="s">
        <v>8270</v>
      </c>
      <c r="L1309" t="s">
        <v>5162</v>
      </c>
      <c r="N1309" t="s">
        <v>8697</v>
      </c>
      <c r="P1309" s="21">
        <v>1</v>
      </c>
      <c r="W1309">
        <v>1</v>
      </c>
      <c r="X1309">
        <v>1</v>
      </c>
      <c r="Z1309" s="33" t="s">
        <v>12397</v>
      </c>
      <c r="AD1309" s="21" t="s">
        <v>11854</v>
      </c>
      <c r="AJ1309" s="26" t="str">
        <f t="shared" si="44"/>
        <v xml:space="preserve">|BGCOLOR(#F5F5F5):Hippocampus|魔獣|&amp;ref(Nation/C_Gold.jpg,nolink,25x25,Gold);0&amp;ref(Nation/C_Resource.jpg,nolink,25x25,Resource);1&amp;ref(Nation/C_Recruitment.jpg,nolink,25x25,Recruitment Point);2|&amp;ref(Nation/Dominion-Monster-Summoner.jpg,nolink,25x25,Dominion Monster Summoner (Free));||&amp;ref(Nation/LivingLead.jpg,nolink,25x25,Living);&amp;ref(Nation/Animal.jpg,nolink,25x25,Animal);&amp;ref(Nation/Undisciplined.jpg,nolink,25x25,Undisciplined);|20&amp;ref(Nation/Aquatic.jpg,nolink,25x25,Aquatic);|
|~|&gt;|&gt;|&gt;|&gt;|&gt;|BGCOLOR(#F5F5F5):水棲の一角獣。強くはないが角は魔法武器扱い|
</v>
      </c>
    </row>
    <row r="1310" spans="1:36" x14ac:dyDescent="0.15">
      <c r="A1310" t="str">
        <f t="shared" si="43"/>
        <v>MA Oceania 指揮官 S</v>
      </c>
      <c r="B1310" t="s">
        <v>2954</v>
      </c>
      <c r="C1310" t="s">
        <v>12545</v>
      </c>
      <c r="D1310" t="s">
        <v>3119</v>
      </c>
      <c r="E1310" t="s">
        <v>12514</v>
      </c>
      <c r="F1310">
        <v>20</v>
      </c>
      <c r="G1310">
        <v>5</v>
      </c>
      <c r="H1310">
        <v>1</v>
      </c>
      <c r="I1310" t="s">
        <v>6335</v>
      </c>
      <c r="L1310" t="s">
        <v>3122</v>
      </c>
      <c r="N1310" t="s">
        <v>8704</v>
      </c>
      <c r="O1310" s="24">
        <v>0</v>
      </c>
      <c r="P1310" s="21">
        <v>0</v>
      </c>
      <c r="Q1310" s="21">
        <v>0</v>
      </c>
      <c r="R1310" s="29">
        <v>0</v>
      </c>
      <c r="Z1310" s="33" t="s">
        <v>9209</v>
      </c>
      <c r="AA1310" s="21">
        <v>40</v>
      </c>
      <c r="AD1310" s="21" t="s">
        <v>7286</v>
      </c>
      <c r="AJ1310" s="26" t="str">
        <f t="shared" si="44"/>
        <v xml:space="preserve">|BGCOLOR(#F5F5F5):Ichtysatyr Scout|斥候|&amp;ref(Nation/C_Gold.jpg,nolink,25x25,Gold);20&amp;ref(Nation/C_Resource.jpg,nolink,25x25,Resource);5&amp;ref(Nation/C_Command.jpg,nolink,25x25,Commander Point);1|&amp;ref(Nation/R_UW-Fort.jpg,nolink,25x25,Underwater Fortress);|||18&amp;ref(Nation/Stealthy.jpg,nolink,25x25,Stealthy (40));&amp;ref(Nation/Amphibian.jpg,nolink,25x25,Amphibian);|
|~|&gt;|&gt;|&gt;|&gt;|&gt;|BGCOLOR(#F5F5F5):水陸両棲の斥候。海は通れるが隠れるのが下手で森や山にも引っかかる|
</v>
      </c>
    </row>
    <row r="1311" spans="1:36" x14ac:dyDescent="0.15">
      <c r="A1311" t="str">
        <f t="shared" si="43"/>
        <v>-</v>
      </c>
      <c r="B1311" t="s">
        <v>2954</v>
      </c>
      <c r="C1311" t="s">
        <v>12545</v>
      </c>
      <c r="D1311" t="s">
        <v>3119</v>
      </c>
      <c r="E1311" t="s">
        <v>12515</v>
      </c>
      <c r="F1311">
        <v>40</v>
      </c>
      <c r="G1311">
        <v>9</v>
      </c>
      <c r="H1311">
        <v>1</v>
      </c>
      <c r="I1311" t="s">
        <v>8428</v>
      </c>
      <c r="L1311" t="s">
        <v>3119</v>
      </c>
      <c r="N1311" t="s">
        <v>8706</v>
      </c>
      <c r="O1311" s="24">
        <v>2</v>
      </c>
      <c r="P1311" s="21">
        <v>40</v>
      </c>
      <c r="Q1311" s="21">
        <v>0</v>
      </c>
      <c r="R1311" s="29">
        <v>0</v>
      </c>
      <c r="Z1311" s="33" t="s">
        <v>9196</v>
      </c>
      <c r="AD1311" s="21" t="s">
        <v>7286</v>
      </c>
      <c r="AJ1311" s="26" t="str">
        <f t="shared" si="44"/>
        <v xml:space="preserve">|BGCOLOR(#F5F5F5):Ichtysatyr Commander|指揮官|&amp;ref(Nation/C_Gold.jpg,nolink,25x25,Gold);40&amp;ref(Nation/C_Resource.jpg,nolink,25x25,Resource);9&amp;ref(Nation/C_Command.jpg,nolink,25x25,Commander Point);1|&amp;ref(Nation/R_UW-Fort.jpg,nolink,25x25,Underwater Fortress);&amp;ref(Nation/R_Coast-Fort.jpg,nolink,25x25,Coastal Fortress);||&amp;ref(Nation/Squad.jpg,nolink,25x25,Squad);2&amp;ref(Nation/LivingLead.jpg,nolink,25x25,Leadership);40|16&amp;ref(Nation/Amphibian.jpg,nolink,25x25,Amphibian);|
|~|&gt;|&gt;|&gt;|&gt;|&gt;|BGCOLOR(#F5F5F5):隠密行動可能な指揮官。指揮能力は控えめ|
</v>
      </c>
    </row>
    <row r="1312" spans="1:36" x14ac:dyDescent="0.15">
      <c r="A1312" t="str">
        <f t="shared" si="43"/>
        <v>-</v>
      </c>
      <c r="B1312" t="s">
        <v>2954</v>
      </c>
      <c r="C1312" t="s">
        <v>12545</v>
      </c>
      <c r="D1312" t="s">
        <v>3119</v>
      </c>
      <c r="E1312" t="s">
        <v>12516</v>
      </c>
      <c r="F1312">
        <v>90</v>
      </c>
      <c r="G1312">
        <v>28</v>
      </c>
      <c r="H1312">
        <v>1</v>
      </c>
      <c r="I1312" t="s">
        <v>6335</v>
      </c>
      <c r="L1312" t="s">
        <v>3119</v>
      </c>
      <c r="N1312" t="s">
        <v>8708</v>
      </c>
      <c r="O1312" s="24">
        <v>3</v>
      </c>
      <c r="P1312" s="21">
        <v>80</v>
      </c>
      <c r="Q1312" s="21">
        <v>0</v>
      </c>
      <c r="R1312" s="29">
        <v>0</v>
      </c>
      <c r="Z1312" s="33" t="s">
        <v>12527</v>
      </c>
      <c r="AD1312" s="21" t="s">
        <v>7286</v>
      </c>
      <c r="AJ1312" s="26" t="str">
        <f t="shared" si="44"/>
        <v xml:space="preserve">|BGCOLOR(#F5F5F5):Ichtycentaur Commander|指揮官|&amp;ref(Nation/C_Gold.jpg,nolink,25x25,Gold);90&amp;ref(Nation/C_Resource.jpg,nolink,25x25,Resource);28&amp;ref(Nation/C_Command.jpg,nolink,25x25,Commander Point);1|&amp;ref(Nation/R_UW-Fort.jpg,nolink,25x25,Underwater Fortress);||&amp;ref(Nation/Squad.jpg,nolink,25x25,Squad);3&amp;ref(Nation/LivingLead.jpg,nolink,25x25,Leadership);80|16&amp;ref(Nation/Amphibian.jpg,nolink,25x25,Amphibian);|
|~|&gt;|&gt;|&gt;|&gt;|&gt;|BGCOLOR(#F5F5F5):上位指揮官。陸海共に素早く移動する|
</v>
      </c>
    </row>
    <row r="1313" spans="1:36" x14ac:dyDescent="0.15">
      <c r="A1313" t="str">
        <f t="shared" si="43"/>
        <v>-</v>
      </c>
      <c r="B1313" t="s">
        <v>2954</v>
      </c>
      <c r="C1313" t="s">
        <v>12545</v>
      </c>
      <c r="D1313" t="s">
        <v>3119</v>
      </c>
      <c r="E1313" t="s">
        <v>12518</v>
      </c>
      <c r="F1313">
        <v>135</v>
      </c>
      <c r="G1313">
        <v>1</v>
      </c>
      <c r="H1313">
        <v>2</v>
      </c>
      <c r="I1313" t="s">
        <v>6335</v>
      </c>
      <c r="K1313" t="s">
        <v>9899</v>
      </c>
      <c r="L1313" t="s">
        <v>3135</v>
      </c>
      <c r="M1313" t="s">
        <v>9899</v>
      </c>
      <c r="N1313" t="s">
        <v>8711</v>
      </c>
      <c r="O1313" s="24">
        <v>2</v>
      </c>
      <c r="P1313" s="21">
        <v>40</v>
      </c>
      <c r="Q1313" s="21">
        <v>0</v>
      </c>
      <c r="R1313" s="29">
        <v>0</v>
      </c>
      <c r="S1313" s="24">
        <v>1</v>
      </c>
      <c r="Z1313" s="33" t="s">
        <v>12517</v>
      </c>
      <c r="AA1313" s="21">
        <v>40</v>
      </c>
      <c r="AD1313" s="21" t="s">
        <v>7286</v>
      </c>
      <c r="AJ1313" s="26" t="str">
        <f t="shared" si="44"/>
        <v xml:space="preserve">|BGCOLOR(#F5F5F5):Aphroi Hierophant|聖職者&amp;ref(Nation/Sacred.jpg,nolink,25x25,Sacred);|&amp;ref(Nation/C_Gold.jpg,nolink,25x25,Gold);135&amp;ref(Nation/C_Resource.jpg,nolink,25x25,Resource);1&amp;ref(Nation/C_Command.jpg,nolink,25x25,Commander Point);2|&amp;ref(Nation/R_UW-Fort.jpg,nolink,25x25,Underwater Fortress);|&amp;ref(Spell/P_Holy.jpg,nolink,25x25,Temple Needed);|&amp;ref(Nation/Squad.jpg,nolink,25x25,Squad);2&amp;ref(Nation/LivingLead.jpg,nolink,25x25,Leadership);40&amp;ref(Item/Inspirational.jpg,nolink,25x25,Inspirational (+1));|22&amp;ref(Nation/Stealthy.jpg,nolink,25x25,Stealthy (40));&amp;ref(Nation/Amphibian.jpg,nolink,25x25,Amphibian);|
|~|&gt;|&gt;|&gt;|&gt;|&gt;|BGCOLOR(#F5F5F5):レベル1の聖職者。水か緑の魔法技能も持つ|
</v>
      </c>
    </row>
    <row r="1314" spans="1:36" x14ac:dyDescent="0.15">
      <c r="A1314" t="str">
        <f t="shared" si="43"/>
        <v>-</v>
      </c>
      <c r="B1314" t="s">
        <v>2954</v>
      </c>
      <c r="C1314" t="s">
        <v>12545</v>
      </c>
      <c r="D1314" t="s">
        <v>3119</v>
      </c>
      <c r="E1314" t="s">
        <v>12519</v>
      </c>
      <c r="F1314">
        <v>130</v>
      </c>
      <c r="G1314">
        <v>1</v>
      </c>
      <c r="H1314">
        <v>2</v>
      </c>
      <c r="I1314" t="s">
        <v>8428</v>
      </c>
      <c r="J1314" t="s">
        <v>9899</v>
      </c>
      <c r="L1314" t="s">
        <v>3138</v>
      </c>
      <c r="N1314" t="s">
        <v>8713</v>
      </c>
      <c r="O1314" s="24">
        <v>1</v>
      </c>
      <c r="P1314" s="21">
        <v>0</v>
      </c>
      <c r="Q1314" s="21">
        <v>10</v>
      </c>
      <c r="R1314" s="29">
        <v>0</v>
      </c>
      <c r="Z1314" s="33" t="s">
        <v>9209</v>
      </c>
      <c r="AA1314" s="21">
        <v>65</v>
      </c>
      <c r="AD1314" s="21" t="s">
        <v>7286</v>
      </c>
      <c r="AJ1314" s="26" t="str">
        <f t="shared" si="44"/>
        <v xml:space="preserve">|BGCOLOR(#F5F5F5):Siren|魔術師|&amp;ref(Nation/C_Gold.jpg,nolink,25x25,Gold);130&amp;ref(Nation/C_Resource.jpg,nolink,25x25,Resource);1&amp;ref(Nation/C_Command.jpg,nolink,25x25,Commander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Leadership);10|18&amp;ref(Nation/Stealthy.jpg,nolink,25x25,Stealthy (65));&amp;ref(Nation/Amphibian.jpg,nolink,25x25,Amphibian);|
|~|&gt;|&gt;|&gt;|&gt;|&gt;|BGCOLOR(#F5F5F5):水の魔法技能を持つ。陸では飛行し風魔法を得るが水が弱体化|
</v>
      </c>
    </row>
    <row r="1315" spans="1:36" x14ac:dyDescent="0.15">
      <c r="A1315" t="str">
        <f t="shared" si="43"/>
        <v>-</v>
      </c>
      <c r="B1315" t="s">
        <v>2954</v>
      </c>
      <c r="C1315" t="s">
        <v>12545</v>
      </c>
      <c r="D1315" t="s">
        <v>3119</v>
      </c>
      <c r="E1315" t="s">
        <v>12520</v>
      </c>
      <c r="F1315">
        <v>325</v>
      </c>
      <c r="G1315">
        <v>1</v>
      </c>
      <c r="H1315">
        <v>2</v>
      </c>
      <c r="I1315" t="s">
        <v>6335</v>
      </c>
      <c r="J1315" t="s">
        <v>9899</v>
      </c>
      <c r="K1315" t="s">
        <v>9899</v>
      </c>
      <c r="L1315" t="s">
        <v>3135</v>
      </c>
      <c r="M1315" t="s">
        <v>9899</v>
      </c>
      <c r="N1315" t="s">
        <v>8715</v>
      </c>
      <c r="O1315" s="24">
        <v>3</v>
      </c>
      <c r="P1315" s="21">
        <v>80</v>
      </c>
      <c r="Q1315" s="21" t="s">
        <v>12272</v>
      </c>
      <c r="R1315" s="29">
        <v>0</v>
      </c>
      <c r="Z1315" s="33" t="s">
        <v>9209</v>
      </c>
      <c r="AD1315" s="21" t="s">
        <v>11854</v>
      </c>
      <c r="AJ1315" s="26" t="str">
        <f t="shared" si="44"/>
        <v xml:space="preserve">|BGCOLOR(#F5F5F5):Haliade|聖職者&amp;ref(Nation/Sacred.jpg,nolink,25x25,Sacred);|&amp;ref(Nation/C_Gold.jpg,nolink,25x25,Gold);325&amp;ref(Nation/C_Resource.jpg,nolink,25x25,Resource);1&amp;ref(Nation/C_Command.jpg,nolink,25x25,Commander Point);2|&amp;ref(Nation/R_UW-Fort.jpg,nolink,25x25,Underwater Fortress);|&amp;ref(Spell/P_Research.jpg,nolink,25x25,Lab Needed);&amp;ref(Spell/P_Holy.jpg,nolink,25x25,Temple Needed);|&amp;ref(Nation/Squad.jpg,nolink,25x25,Squad);3&amp;ref(Nation/LivingLead.jpg,nolink,25x25,Leadership);80&amp;ref(Nation/MagicLead.jpg,nolink,25x25,Magic Leadership);25+|18&amp;ref(Nation/Aquatic.jpg,nolink,25x25,Aquatic);|
|~|&gt;|&gt;|&gt;|&gt;|&gt;|BGCOLOR(#F5F5F5):レベル2の聖職者。魔法技能も持つがこの国には珍しく水棲|
</v>
      </c>
    </row>
    <row r="1316" spans="1:36" x14ac:dyDescent="0.15">
      <c r="A1316" t="str">
        <f t="shared" si="43"/>
        <v>-</v>
      </c>
      <c r="B1316" t="s">
        <v>2954</v>
      </c>
      <c r="C1316" t="s">
        <v>12545</v>
      </c>
      <c r="D1316" t="s">
        <v>3119</v>
      </c>
      <c r="E1316" t="s">
        <v>12521</v>
      </c>
      <c r="F1316">
        <v>355</v>
      </c>
      <c r="G1316">
        <v>7</v>
      </c>
      <c r="H1316">
        <v>4</v>
      </c>
      <c r="I1316" t="s">
        <v>8428</v>
      </c>
      <c r="J1316" t="s">
        <v>9899</v>
      </c>
      <c r="L1316" t="s">
        <v>3138</v>
      </c>
      <c r="N1316" t="s">
        <v>8717</v>
      </c>
      <c r="O1316" s="24">
        <v>3</v>
      </c>
      <c r="P1316" s="21">
        <v>80</v>
      </c>
      <c r="Q1316" s="21" t="s">
        <v>10996</v>
      </c>
      <c r="R1316" s="29">
        <v>0</v>
      </c>
      <c r="U1316" s="29">
        <v>2</v>
      </c>
      <c r="Z1316" s="33" t="s">
        <v>9209</v>
      </c>
      <c r="AA1316" s="21">
        <v>40</v>
      </c>
      <c r="AD1316" s="21" t="s">
        <v>7286</v>
      </c>
      <c r="AJ1316" s="26" t="str">
        <f t="shared" si="44"/>
        <v xml:space="preserve">|BGCOLOR(#F5F5F5):Capricorn|魔術師|&amp;ref(Nation/C_Gold.jpg,nolink,25x25,Gold);355&amp;ref(Nation/C_Resource.jpg,nolink,25x25,Resource);7&amp;ref(Nation/C_Command.jpg,nolink,25x25,Commander Point);4|&amp;ref(Nation/R_UW-Fort.jpg,nolink,25x25,Underwater Fortress);&amp;ref(Nation/R_Coast-Fort.jpg,nolink,25x25,Coastal Fortress);|&amp;ref(Spell/P_Research.jpg,nolink,25x25,Lab Needed);|&amp;ref(Nation/Squad.jpg,nolink,25x25,Squad);3&amp;ref(Nation/LivingLead.jpg,nolink,25x25,Leadership);80&amp;ref(Nation/MagicLead.jpg,nolink,25x25,Magic Leadership);35+&amp;ref(Item/Beastmaster.jpg,nolink,25x25,Beastmaster (+2));|18&amp;ref(Nation/Stealthy.jpg,nolink,25x25,Stealthy (40));&amp;ref(Nation/Amphibian.jpg,nolink,25x25,Amphibian);|
|~|&gt;|&gt;|&gt;|&gt;|&gt;|BGCOLOR(#F5F5F5):緑、水などの魔法技能を持つ。陸では地を得て水が弱体化|
</v>
      </c>
    </row>
    <row r="1317" spans="1:36" x14ac:dyDescent="0.15">
      <c r="A1317" t="str">
        <f t="shared" si="43"/>
        <v>MA Oceania 指揮官 E</v>
      </c>
      <c r="B1317" t="s">
        <v>2954</v>
      </c>
      <c r="C1317" t="s">
        <v>12545</v>
      </c>
      <c r="D1317" t="s">
        <v>3119</v>
      </c>
      <c r="E1317" t="s">
        <v>12522</v>
      </c>
      <c r="F1317">
        <v>145</v>
      </c>
      <c r="G1317">
        <v>17</v>
      </c>
      <c r="H1317">
        <v>1</v>
      </c>
      <c r="I1317" t="s">
        <v>4326</v>
      </c>
      <c r="K1317" t="s">
        <v>9899</v>
      </c>
      <c r="L1317" t="s">
        <v>3119</v>
      </c>
      <c r="M1317" t="s">
        <v>9899</v>
      </c>
      <c r="N1317" t="s">
        <v>8719</v>
      </c>
      <c r="O1317" s="24">
        <v>3</v>
      </c>
      <c r="P1317" s="21">
        <v>80</v>
      </c>
      <c r="Q1317" s="21">
        <v>0</v>
      </c>
      <c r="R1317" s="29">
        <v>0</v>
      </c>
      <c r="S1317" s="24">
        <v>1</v>
      </c>
      <c r="Z1317" s="33" t="s">
        <v>9196</v>
      </c>
      <c r="AD1317" s="21" t="s">
        <v>7286</v>
      </c>
      <c r="AJ1317" s="26" t="str">
        <f t="shared" si="44"/>
        <v xml:space="preserve">|BGCOLOR(#F5F5F5):Aphroi Lord|指揮官&amp;ref(Nation/Sacred.jpg,nolink,25x25,Sacred);|&amp;ref(Nation/C_Gold.jpg,nolink,25x25,Gold);145&amp;ref(Nation/C_Resource.jpg,nolink,25x25,Resource);17&amp;ref(Nation/C_Command.jpg,nolink,25x25,Commander Point);1|&amp;ref(Nation/R_Capital.jpg,nolink,25x25,National Capital);|&amp;ref(Spell/P_Holy.jpg,nolink,25x25,Temple Needed);|&amp;ref(Nation/Squad.jpg,nolink,25x25,Squad);3&amp;ref(Nation/LivingLead.jpg,nolink,25x25,Leadership);80&amp;ref(Item/Inspirational.jpg,nolink,25x25,Inspirational (+1));|16&amp;ref(Nation/Amphibian.jpg,nolink,25x25,Amphibian);|
|~|&gt;|&gt;|&gt;|&gt;|&gt;|BGCOLOR(#F5F5F5):神聖な指揮官。配下の士気を高く維持できる|
</v>
      </c>
    </row>
    <row r="1318" spans="1:36" x14ac:dyDescent="0.15">
      <c r="A1318" t="str">
        <f t="shared" si="43"/>
        <v>MA Oceania 兵士 S</v>
      </c>
      <c r="B1318" t="s">
        <v>2954</v>
      </c>
      <c r="C1318" t="s">
        <v>12545</v>
      </c>
      <c r="D1318" t="s">
        <v>3153</v>
      </c>
      <c r="E1318" t="s">
        <v>12523</v>
      </c>
      <c r="F1318">
        <v>9</v>
      </c>
      <c r="G1318">
        <v>2</v>
      </c>
      <c r="H1318">
        <v>6</v>
      </c>
      <c r="I1318" t="s">
        <v>6335</v>
      </c>
      <c r="L1318" t="s">
        <v>3158</v>
      </c>
      <c r="N1318" t="s">
        <v>8722</v>
      </c>
      <c r="P1318" s="21">
        <v>1</v>
      </c>
      <c r="X1318">
        <v>1</v>
      </c>
      <c r="Z1318" s="33" t="s">
        <v>9196</v>
      </c>
      <c r="AA1318" s="21">
        <v>40</v>
      </c>
      <c r="AD1318" s="21" t="s">
        <v>7286</v>
      </c>
      <c r="AJ1318" s="26" t="str">
        <f t="shared" si="44"/>
        <v xml:space="preserve">|BGCOLOR(#F5F5F5):Ichtysatyr|歩兵|&amp;ref(Nation/C_Gold.jpg,nolink,25x25,Gold);9&amp;ref(Nation/C_Resource.jpg,nolink,25x25,Resource);2&amp;ref(Nation/C_Recruitment.jpg,nolink,25x25,Recruitment Point);6|&amp;ref(Nation/R_UW-Fort.jpg,nolink,25x25,Underwater Fortress);||&amp;ref(Nation/LivingLead.jpg,nolink,25x25,Living);&amp;ref(Nation/Undisciplined.jpg,nolink,25x25,Undisciplined);|16&amp;ref(Nation/Stealthy.jpg,nolink,25x25,Stealthy (40));&amp;ref(Nation/Amphibian.jpg,nolink,25x25,Amphibian);|
|~|&gt;|&gt;|&gt;|&gt;|&gt;|BGCOLOR(#F5F5F5):槍を持つ軽歩兵。安価だが統制不能で非常に脆い|
</v>
      </c>
    </row>
    <row r="1319" spans="1:36" x14ac:dyDescent="0.15">
      <c r="A1319" t="str">
        <f t="shared" si="43"/>
        <v>-</v>
      </c>
      <c r="B1319" t="s">
        <v>2954</v>
      </c>
      <c r="C1319" t="s">
        <v>12545</v>
      </c>
      <c r="D1319" t="s">
        <v>3153</v>
      </c>
      <c r="E1319" t="s">
        <v>12523</v>
      </c>
      <c r="F1319">
        <v>9</v>
      </c>
      <c r="G1319">
        <v>3</v>
      </c>
      <c r="H1319">
        <v>6</v>
      </c>
      <c r="I1319" t="s">
        <v>6335</v>
      </c>
      <c r="L1319" t="s">
        <v>3158</v>
      </c>
      <c r="N1319" t="s">
        <v>8723</v>
      </c>
      <c r="P1319" s="21">
        <v>1</v>
      </c>
      <c r="X1319">
        <v>1</v>
      </c>
      <c r="Z1319" s="33" t="s">
        <v>9196</v>
      </c>
      <c r="AA1319" s="21">
        <v>40</v>
      </c>
      <c r="AD1319" s="21" t="s">
        <v>7286</v>
      </c>
      <c r="AJ1319" s="26" t="str">
        <f t="shared" si="44"/>
        <v xml:space="preserve">|BGCOLOR(#F5F5F5):Ichtysatyr|歩兵|&amp;ref(Nation/C_Gold.jpg,nolink,25x25,Gold);9&amp;ref(Nation/C_Resource.jpg,nolink,25x25,Resource);3&amp;ref(Nation/C_Recruitment.jpg,nolink,25x25,Recruitment Point);6|&amp;ref(Nation/R_UW-Fort.jpg,nolink,25x25,Underwater Fortress);||&amp;ref(Nation/LivingLead.jpg,nolink,25x25,Living);&amp;ref(Nation/Undisciplined.jpg,nolink,25x25,Undisciplined);|16&amp;ref(Nation/Stealthy.jpg,nolink,25x25,Stealthy (40));&amp;ref(Nation/Amphibian.jpg,nolink,25x25,Amphibian);|
|~|&gt;|&gt;|&gt;|&gt;|&gt;|BGCOLOR(#F5F5F5):槍と盾を持つ軽歩兵。盾がある分は少しだけ強い|
</v>
      </c>
    </row>
    <row r="1320" spans="1:36" x14ac:dyDescent="0.15">
      <c r="A1320" t="str">
        <f t="shared" si="43"/>
        <v>-</v>
      </c>
      <c r="B1320" t="s">
        <v>2954</v>
      </c>
      <c r="C1320" t="s">
        <v>12545</v>
      </c>
      <c r="D1320" t="s">
        <v>12528</v>
      </c>
      <c r="E1320" t="s">
        <v>12529</v>
      </c>
      <c r="F1320">
        <v>10</v>
      </c>
      <c r="G1320">
        <v>7</v>
      </c>
      <c r="H1320">
        <v>14</v>
      </c>
      <c r="I1320" t="s">
        <v>12530</v>
      </c>
      <c r="L1320" t="s">
        <v>12531</v>
      </c>
      <c r="N1320" t="s">
        <v>12532</v>
      </c>
      <c r="P1320" s="20">
        <v>1</v>
      </c>
      <c r="Z1320" s="33" t="s">
        <v>12533</v>
      </c>
      <c r="AD1320" s="20" t="s">
        <v>12534</v>
      </c>
      <c r="AJ1320" s="26" t="str">
        <f t="shared" si="44"/>
        <v xml:space="preserve">|BGCOLOR(#F5F5F5):Ichtysatyr Soldier|歩兵|&amp;ref(Nation/C_Gold.jpg,nolink,25x25,Gold);10&amp;ref(Nation/C_Resource.jpg,nolink,25x25,Resource);7&amp;ref(Nation/C_Recruitment.jpg,nolink,25x25,Recruitment Point);14|&amp;ref(Nation/R_UW-Fort.jpg,nolink,25x25,Underwater Fortress);||&amp;ref(Nation/LivingLead.jpg,nolink,25x25,Living);|14&amp;ref(Nation/Amphibian.jpg,nolink,25x25,Amphibian);|
|~|&gt;|&gt;|&gt;|&gt;|&gt;|BGCOLOR(#F5F5F5):槍と盾を持つ軽歩兵。鎧ぐらいは着ており命令も聞く|
</v>
      </c>
    </row>
    <row r="1321" spans="1:36" x14ac:dyDescent="0.15">
      <c r="A1321" t="str">
        <f t="shared" si="43"/>
        <v>-</v>
      </c>
      <c r="B1321" t="s">
        <v>2954</v>
      </c>
      <c r="C1321" t="s">
        <v>12545</v>
      </c>
      <c r="D1321" t="s">
        <v>12528</v>
      </c>
      <c r="E1321" t="s">
        <v>12535</v>
      </c>
      <c r="F1321">
        <v>10</v>
      </c>
      <c r="G1321">
        <v>17</v>
      </c>
      <c r="H1321">
        <v>14</v>
      </c>
      <c r="I1321" t="s">
        <v>12530</v>
      </c>
      <c r="L1321" t="s">
        <v>12531</v>
      </c>
      <c r="N1321" t="s">
        <v>12536</v>
      </c>
      <c r="P1321" s="20">
        <v>1</v>
      </c>
      <c r="Z1321" s="33" t="s">
        <v>12533</v>
      </c>
      <c r="AD1321" s="20" t="s">
        <v>12534</v>
      </c>
      <c r="AJ1321" s="26" t="str">
        <f t="shared" si="44"/>
        <v xml:space="preserve">|BGCOLOR(#F5F5F5):Ichtysatyr Soldier|歩兵|&amp;ref(Nation/C_Gold.jpg,nolink,25x25,Gold);10&amp;ref(Nation/C_Resource.jpg,nolink,25x25,Resource);17&amp;ref(Nation/C_Recruitment.jpg,nolink,25x25,Recruitment Point);14|&amp;ref(Nation/R_UW-Fort.jpg,nolink,25x25,Underwater Fortress);||&amp;ref(Nation/LivingLead.jpg,nolink,25x25,Living);|14&amp;ref(Nation/Amphibian.jpg,nolink,25x25,Amphibian);|
|~|&gt;|&gt;|&gt;|&gt;|&gt;|BGCOLOR(#F5F5F5):槍と盾を持つ歩兵。鎧は強化されたが兜がない|
</v>
      </c>
    </row>
    <row r="1322" spans="1:36" x14ac:dyDescent="0.15">
      <c r="A1322" t="str">
        <f t="shared" si="43"/>
        <v>-</v>
      </c>
      <c r="B1322" t="s">
        <v>2954</v>
      </c>
      <c r="C1322" t="s">
        <v>12545</v>
      </c>
      <c r="D1322" t="s">
        <v>12528</v>
      </c>
      <c r="E1322" t="s">
        <v>12537</v>
      </c>
      <c r="F1322">
        <v>15</v>
      </c>
      <c r="G1322">
        <v>28</v>
      </c>
      <c r="H1322">
        <v>26</v>
      </c>
      <c r="I1322" t="s">
        <v>12530</v>
      </c>
      <c r="L1322" t="s">
        <v>12531</v>
      </c>
      <c r="N1322" t="s">
        <v>12538</v>
      </c>
      <c r="P1322" s="20">
        <v>1</v>
      </c>
      <c r="Z1322" s="33" t="s">
        <v>12539</v>
      </c>
      <c r="AD1322" s="20" t="s">
        <v>12534</v>
      </c>
      <c r="AJ1322" s="26" t="str">
        <f t="shared" si="44"/>
        <v xml:space="preserve">|BGCOLOR(#F5F5F5):Mermidon|歩兵|&amp;ref(Nation/C_Gold.jpg,nolink,25x25,Gold);15&amp;ref(Nation/C_Resource.jpg,nolink,25x25,Resource);28&amp;ref(Nation/C_Recruitment.jpg,nolink,25x25,Recruitment Point);26|&amp;ref(Nation/R_UW-Fort.jpg,nolink,25x25,Underwater Fortress);||&amp;ref(Nation/LivingLead.jpg,nolink,25x25,Living);|12&amp;ref(Nation/Amphibian.jpg,nolink,25x25,Amphibian);|
|~|&gt;|&gt;|&gt;|&gt;|&gt;|BGCOLOR(#F5F5F5):短三叉矛と盾を持つ歩兵。防具もしっかりしている|
</v>
      </c>
    </row>
    <row r="1323" spans="1:36" x14ac:dyDescent="0.15">
      <c r="A1323" t="str">
        <f t="shared" si="43"/>
        <v>-</v>
      </c>
      <c r="B1323" t="s">
        <v>2954</v>
      </c>
      <c r="C1323" t="s">
        <v>12545</v>
      </c>
      <c r="D1323" t="s">
        <v>3153</v>
      </c>
      <c r="E1323" t="s">
        <v>12524</v>
      </c>
      <c r="F1323">
        <v>40</v>
      </c>
      <c r="G1323">
        <v>5</v>
      </c>
      <c r="H1323">
        <v>12</v>
      </c>
      <c r="I1323" t="s">
        <v>6335</v>
      </c>
      <c r="L1323" t="s">
        <v>3158</v>
      </c>
      <c r="N1323" t="s">
        <v>8727</v>
      </c>
      <c r="P1323" s="21">
        <v>1</v>
      </c>
      <c r="Z1323" s="33" t="s">
        <v>9266</v>
      </c>
      <c r="AD1323" s="21" t="s">
        <v>7286</v>
      </c>
      <c r="AJ1323" s="26" t="str">
        <f t="shared" si="44"/>
        <v xml:space="preserve">|BGCOLOR(#F5F5F5):Ichtytaur|歩兵|&amp;ref(Nation/C_Gold.jpg,nolink,25x25,Gold);40&amp;ref(Nation/C_Resource.jpg,nolink,25x25,Resource);5&amp;ref(Nation/C_Recruitment.jpg,nolink,25x25,Recruitment Point);12|&amp;ref(Nation/R_UW-Fort.jpg,nolink,25x25,Underwater Fortress);||&amp;ref(Nation/LivingLead.jpg,nolink,25x25,Living);|14&amp;ref(Nation/Amphibian.jpg,nolink,25x25,Amphibian);|
|~|&gt;|&gt;|&gt;|&gt;|&gt;|BGCOLOR(#F5F5F5):槍を持つ軽装狂戦士。陸上では人間大以下の敵を蹂躙する|
</v>
      </c>
    </row>
    <row r="1324" spans="1:36" x14ac:dyDescent="0.15">
      <c r="A1324" t="str">
        <f t="shared" si="43"/>
        <v>-</v>
      </c>
      <c r="B1324" t="s">
        <v>2954</v>
      </c>
      <c r="C1324" t="s">
        <v>12545</v>
      </c>
      <c r="D1324" t="s">
        <v>3153</v>
      </c>
      <c r="E1324" t="s">
        <v>12540</v>
      </c>
      <c r="F1324">
        <v>50</v>
      </c>
      <c r="G1324">
        <v>16</v>
      </c>
      <c r="H1324">
        <v>18</v>
      </c>
      <c r="I1324" t="s">
        <v>12530</v>
      </c>
      <c r="L1324" t="s">
        <v>12531</v>
      </c>
      <c r="N1324" t="s">
        <v>12541</v>
      </c>
      <c r="P1324" s="20">
        <v>1</v>
      </c>
      <c r="Z1324" s="33" t="s">
        <v>12533</v>
      </c>
      <c r="AD1324" s="20" t="s">
        <v>12534</v>
      </c>
      <c r="AJ1324" s="26" t="str">
        <f t="shared" si="44"/>
        <v xml:space="preserve">|BGCOLOR(#F5F5F5):Ichtytaur Warrior|歩兵|&amp;ref(Nation/C_Gold.jpg,nolink,25x25,Gold);50&amp;ref(Nation/C_Resource.jpg,nolink,25x25,Resource);16&amp;ref(Nation/C_Recruitment.jpg,nolink,25x25,Recruitment Point);18|&amp;ref(Nation/R_UW-Fort.jpg,nolink,25x25,Underwater Fortress);||&amp;ref(Nation/LivingLead.jpg,nolink,25x25,Living);|14&amp;ref(Nation/Amphibian.jpg,nolink,25x25,Amphibian);|
|~|&gt;|&gt;|&gt;|&gt;|&gt;|BGCOLOR(#F5F5F5):槍を持つ狂戦士。鎧を与えられ幾分丈夫になっている|
</v>
      </c>
    </row>
    <row r="1325" spans="1:36" x14ac:dyDescent="0.15">
      <c r="A1325" t="str">
        <f t="shared" si="43"/>
        <v>-</v>
      </c>
      <c r="B1325" t="s">
        <v>2954</v>
      </c>
      <c r="C1325" t="s">
        <v>12545</v>
      </c>
      <c r="D1325" t="s">
        <v>3153</v>
      </c>
      <c r="E1325" t="s">
        <v>12525</v>
      </c>
      <c r="F1325">
        <v>30</v>
      </c>
      <c r="G1325">
        <v>8</v>
      </c>
      <c r="H1325">
        <v>17</v>
      </c>
      <c r="I1325" t="s">
        <v>6335</v>
      </c>
      <c r="L1325" t="s">
        <v>3158</v>
      </c>
      <c r="N1325" t="s">
        <v>8729</v>
      </c>
      <c r="P1325" s="21">
        <v>1</v>
      </c>
      <c r="Z1325" s="33" t="s">
        <v>12397</v>
      </c>
      <c r="AD1325" s="21" t="s">
        <v>7286</v>
      </c>
      <c r="AJ1325" s="26" t="str">
        <f t="shared" si="44"/>
        <v xml:space="preserve">|BGCOLOR(#F5F5F5):Ichtycentaur|歩兵|&amp;ref(Nation/C_Gold.jpg,nolink,25x25,Gold);30&amp;ref(Nation/C_Resource.jpg,nolink,25x25,Resource);8&amp;ref(Nation/C_Recruitment.jpg,nolink,25x25,Recruitment Point);17|&amp;ref(Nation/R_UW-Fort.jpg,nolink,25x25,Underwater Fortress);||&amp;ref(Nation/LivingLead.jpg,nolink,25x25,Living);|20&amp;ref(Nation/Amphibian.jpg,nolink,25x25,Amphibian);|
|~|&gt;|&gt;|&gt;|&gt;|&gt;|BGCOLOR(#F5F5F5):軽突撃槍と盾を持つ歩兵。馬の如き素早さで騎兵の役割を担う|
</v>
      </c>
    </row>
    <row r="1326" spans="1:36" x14ac:dyDescent="0.15">
      <c r="A1326" t="str">
        <f t="shared" si="43"/>
        <v>-</v>
      </c>
      <c r="B1326" t="s">
        <v>2954</v>
      </c>
      <c r="C1326" t="s">
        <v>12545</v>
      </c>
      <c r="D1326" t="s">
        <v>3153</v>
      </c>
      <c r="E1326" t="s">
        <v>12542</v>
      </c>
      <c r="F1326">
        <v>35</v>
      </c>
      <c r="G1326">
        <v>27</v>
      </c>
      <c r="H1326">
        <v>22</v>
      </c>
      <c r="I1326" t="s">
        <v>12530</v>
      </c>
      <c r="L1326" t="s">
        <v>12531</v>
      </c>
      <c r="N1326" t="s">
        <v>12543</v>
      </c>
      <c r="P1326" s="20">
        <v>1</v>
      </c>
      <c r="Z1326" s="33" t="s">
        <v>12533</v>
      </c>
      <c r="AD1326" s="20" t="s">
        <v>12534</v>
      </c>
      <c r="AJ1326" s="26" t="str">
        <f t="shared" si="44"/>
        <v xml:space="preserve">|BGCOLOR(#F5F5F5):Ichtycentaur Cataphract|歩兵|&amp;ref(Nation/C_Gold.jpg,nolink,25x25,Gold);35&amp;ref(Nation/C_Resource.jpg,nolink,25x25,Resource);27&amp;ref(Nation/C_Recruitment.jpg,nolink,25x25,Recruitment Point);22|&amp;ref(Nation/R_UW-Fort.jpg,nolink,25x25,Underwater Fortress);||&amp;ref(Nation/LivingLead.jpg,nolink,25x25,Living);|14&amp;ref(Nation/Amphibian.jpg,nolink,25x25,Amphibian);|
|~|&gt;|&gt;|&gt;|&gt;|&gt;|BGCOLOR(#F5F5F5):短三叉矛と盾を持つ歩兵。突撃はできないが安定した戦闘力に|
</v>
      </c>
    </row>
    <row r="1327" spans="1:36" x14ac:dyDescent="0.15">
      <c r="A1327" t="str">
        <f t="shared" si="43"/>
        <v>-</v>
      </c>
      <c r="B1327" t="s">
        <v>2954</v>
      </c>
      <c r="C1327" t="s">
        <v>12545</v>
      </c>
      <c r="D1327" t="s">
        <v>3153</v>
      </c>
      <c r="E1327" t="s">
        <v>12526</v>
      </c>
      <c r="F1327">
        <v>55</v>
      </c>
      <c r="G1327">
        <v>15</v>
      </c>
      <c r="H1327">
        <v>30</v>
      </c>
      <c r="I1327" t="s">
        <v>4326</v>
      </c>
      <c r="K1327" t="s">
        <v>9899</v>
      </c>
      <c r="L1327" t="s">
        <v>3158</v>
      </c>
      <c r="M1327" t="s">
        <v>9899</v>
      </c>
      <c r="N1327" t="s">
        <v>8731</v>
      </c>
      <c r="P1327" s="21">
        <v>1</v>
      </c>
      <c r="Z1327" s="33" t="s">
        <v>9266</v>
      </c>
      <c r="AD1327" s="21" t="s">
        <v>7286</v>
      </c>
      <c r="AJ1327" s="26" t="str">
        <f t="shared" si="44"/>
        <v xml:space="preserve">|BGCOLOR(#F5F5F5):Aphroi|歩兵&amp;ref(Nation/Sacred.jpg,nolink,25x25,Sacred);|&amp;ref(Nation/C_Gold.jpg,nolink,25x25,Gold);55&amp;ref(Nation/C_Resource.jpg,nolink,25x25,Resource);15&amp;ref(Nation/C_Recruitment.jpg,nolink,25x25,Recruitment Point);30|&amp;ref(Nation/R_Capital.jpg,nolink,25x25,National Capital);|&amp;ref(Spell/P_Holy.jpg,nolink,25x25,Temple Needed);|&amp;ref(Nation/LivingLead.jpg,nolink,25x25,Living);|14&amp;ref(Nation/Amphibian.jpg,nolink,25x25,Amphibian);|
|~|&gt;|&gt;|&gt;|&gt;|&gt;|BGCOLOR(#F5F5F5):軽突撃槍と盾を持つ歩兵。騎兵の真似ができるが装備はやや貧弱|
</v>
      </c>
    </row>
    <row r="1328" spans="1:36" x14ac:dyDescent="0.15">
      <c r="A1328" t="str">
        <f t="shared" si="43"/>
        <v>-</v>
      </c>
      <c r="B1328" t="s">
        <v>2954</v>
      </c>
      <c r="C1328" t="s">
        <v>12545</v>
      </c>
      <c r="D1328" t="s">
        <v>3153</v>
      </c>
      <c r="E1328" t="s">
        <v>12546</v>
      </c>
      <c r="F1328">
        <v>9</v>
      </c>
      <c r="G1328">
        <v>3</v>
      </c>
      <c r="H1328">
        <v>6</v>
      </c>
      <c r="I1328" t="s">
        <v>12547</v>
      </c>
      <c r="L1328" t="s">
        <v>12531</v>
      </c>
      <c r="N1328" t="s">
        <v>12548</v>
      </c>
      <c r="P1328" s="20">
        <v>1</v>
      </c>
      <c r="Z1328" s="33" t="s">
        <v>12527</v>
      </c>
      <c r="AD1328" s="20" t="s">
        <v>12534</v>
      </c>
      <c r="AJ1328" s="26" t="str">
        <f t="shared" si="44"/>
        <v xml:space="preserve">|BGCOLOR(#F5F5F5):Ichtysatyr|歩兵|&amp;ref(Nation/C_Gold.jpg,nolink,25x25,Gold);9&amp;ref(Nation/C_Resource.jpg,nolink,25x25,Resource);3&amp;ref(Nation/C_Recruitment.jpg,nolink,25x25,Recruitment Point);6|&amp;ref(Nation/R_Coast-Fort.jpg,nolink,25x25,Coastal Fortress);||&amp;ref(Nation/LivingLead.jpg,nolink,25x25,Living);|16&amp;ref(Nation/Amphibian.jpg,nolink,25x25,Amphibian);|
|~|&gt;|&gt;|&gt;|&gt;|&gt;|BGCOLOR(#F5F5F5):槍と盾を持つ軽歩兵。海中のものと何ら変わりはない|
</v>
      </c>
    </row>
    <row r="1329" spans="1:36" x14ac:dyDescent="0.15">
      <c r="A1329" t="str">
        <f t="shared" si="43"/>
        <v>MA Oceania 兵士 E</v>
      </c>
      <c r="B1329" t="s">
        <v>2954</v>
      </c>
      <c r="C1329" t="s">
        <v>12545</v>
      </c>
      <c r="D1329" t="s">
        <v>3153</v>
      </c>
      <c r="E1329" t="s">
        <v>12549</v>
      </c>
      <c r="F1329">
        <v>10</v>
      </c>
      <c r="G1329">
        <v>7</v>
      </c>
      <c r="H1329">
        <v>14</v>
      </c>
      <c r="I1329" t="s">
        <v>12547</v>
      </c>
      <c r="L1329" t="s">
        <v>12531</v>
      </c>
      <c r="N1329" t="s">
        <v>12550</v>
      </c>
      <c r="P1329" s="20">
        <v>1</v>
      </c>
      <c r="Z1329" s="33" t="s">
        <v>12533</v>
      </c>
      <c r="AD1329" s="20" t="s">
        <v>12534</v>
      </c>
      <c r="AJ1329" s="26" t="str">
        <f t="shared" si="44"/>
        <v xml:space="preserve">|BGCOLOR(#F5F5F5):Ichtysatyr Warrior|歩兵|&amp;ref(Nation/C_Gold.jpg,nolink,25x25,Gold);10&amp;ref(Nation/C_Resource.jpg,nolink,25x25,Resource);7&amp;ref(Nation/C_Recruitment.jpg,nolink,25x25,Recruitment Point);14|&amp;ref(Nation/R_Coast-Fort.jpg,nolink,25x25,Coastal Fortress);||&amp;ref(Nation/LivingLead.jpg,nolink,25x25,Living);|14&amp;ref(Nation/Amphibian.jpg,nolink,25x25,Amphibian);|
|~|&gt;|&gt;|&gt;|&gt;|&gt;|BGCOLOR(#F5F5F5):槍と盾を持つ軽歩兵。名前が違う以外は海中のSoldierと同等|
</v>
      </c>
    </row>
    <row r="1330" spans="1:36" x14ac:dyDescent="0.15">
      <c r="A1330" t="str">
        <f t="shared" si="43"/>
        <v>MA Ys 指揮官 S</v>
      </c>
      <c r="B1330" t="s">
        <v>2954</v>
      </c>
      <c r="C1330" t="s">
        <v>12638</v>
      </c>
      <c r="D1330" t="s">
        <v>12579</v>
      </c>
      <c r="E1330" t="s">
        <v>12572</v>
      </c>
      <c r="F1330">
        <v>25</v>
      </c>
      <c r="G1330">
        <v>1</v>
      </c>
      <c r="H1330">
        <v>1</v>
      </c>
      <c r="I1330" t="s">
        <v>12573</v>
      </c>
      <c r="L1330" t="s">
        <v>12574</v>
      </c>
      <c r="N1330" t="s">
        <v>12575</v>
      </c>
      <c r="O1330" s="24">
        <v>0</v>
      </c>
      <c r="P1330" s="20">
        <v>0</v>
      </c>
      <c r="Q1330" s="21">
        <v>0</v>
      </c>
      <c r="R1330" s="29">
        <v>0</v>
      </c>
      <c r="Z1330" s="33" t="s">
        <v>12576</v>
      </c>
      <c r="AA1330" s="21">
        <v>50</v>
      </c>
      <c r="AD1330" s="20" t="s">
        <v>12577</v>
      </c>
      <c r="AJ1330" s="26" t="str">
        <f t="shared" si="44"/>
        <v xml:space="preserve">|BGCOLOR(#F5F5F5):Ysian Scout|斥候|&amp;ref(Nation/C_Gold.jpg,nolink,25x25,Gold);25&amp;ref(Nation/C_Resource.jpg,nolink,25x25,Resource);1&amp;ref(Nation/C_Command.jpg,nolink,25x25,Commander Point);1|&amp;ref(Nation/R_UW-Fort.jpg,nolink,25x25,Underwater Fortress);|||16&amp;ref(Nation/Stealthy.jpg,nolink,25x25,Stealthy (50));&amp;ref(Nation/Amphibian.jpg,nolink,25x25,Amphibian);|
|~|&gt;|&gt;|&gt;|&gt;|&gt;|BGCOLOR(#F5F5F5):水陸両棲の斥候。海を通れる一方で森や山が苦手|
</v>
      </c>
    </row>
    <row r="1331" spans="1:36" x14ac:dyDescent="0.15">
      <c r="A1331" t="str">
        <f t="shared" si="43"/>
        <v>-</v>
      </c>
      <c r="B1331" t="s">
        <v>2954</v>
      </c>
      <c r="C1331" t="s">
        <v>12638</v>
      </c>
      <c r="D1331" t="s">
        <v>12579</v>
      </c>
      <c r="E1331" t="s">
        <v>12578</v>
      </c>
      <c r="F1331">
        <v>45</v>
      </c>
      <c r="G1331">
        <v>23</v>
      </c>
      <c r="H1331">
        <v>1</v>
      </c>
      <c r="I1331" t="s">
        <v>12573</v>
      </c>
      <c r="L1331" t="s">
        <v>12579</v>
      </c>
      <c r="N1331" t="s">
        <v>12581</v>
      </c>
      <c r="O1331" s="24">
        <v>2</v>
      </c>
      <c r="P1331" s="20">
        <v>60</v>
      </c>
      <c r="Q1331" s="21">
        <v>0</v>
      </c>
      <c r="R1331" s="29">
        <v>0</v>
      </c>
      <c r="Z1331" s="33" t="s">
        <v>12580</v>
      </c>
      <c r="AD1331" s="20" t="s">
        <v>12577</v>
      </c>
      <c r="AJ1331" s="26" t="str">
        <f t="shared" si="44"/>
        <v xml:space="preserve">|BGCOLOR(#F5F5F5):Ysian Commander|指揮官|&amp;ref(Nation/C_Gold.jpg,nolink,25x25,Gold);45&amp;ref(Nation/C_Resource.jpg,nolink,25x25,Resource);23&amp;ref(Nation/C_Command.jpg,nolink,25x25,Commander Point);1|&amp;ref(Nation/R_UW-Fort.jpg,nolink,25x25,Underwater Fortress);||&amp;ref(Nation/Squad.jpg,nolink,25x25,Squad);2&amp;ref(Nation/LivingLead.jpg,nolink,25x25,Leadership);60|12&amp;ref(Nation/Amphibian.jpg,nolink,25x25,Amphibian);|
|~|&gt;|&gt;|&gt;|&gt;|&gt;|BGCOLOR(#F5F5F5):標準的な指揮官。海に入れる以外の特徴は乏しい|
</v>
      </c>
    </row>
    <row r="1332" spans="1:36" x14ac:dyDescent="0.15">
      <c r="A1332" t="str">
        <f t="shared" si="43"/>
        <v>-</v>
      </c>
      <c r="B1332" t="s">
        <v>2954</v>
      </c>
      <c r="C1332" t="s">
        <v>12638</v>
      </c>
      <c r="D1332" t="s">
        <v>12579</v>
      </c>
      <c r="E1332" t="s">
        <v>12582</v>
      </c>
      <c r="F1332">
        <v>165</v>
      </c>
      <c r="G1332">
        <v>1</v>
      </c>
      <c r="H1332">
        <v>2</v>
      </c>
      <c r="I1332" t="s">
        <v>12573</v>
      </c>
      <c r="J1332" t="s">
        <v>12583</v>
      </c>
      <c r="K1332" t="s">
        <v>12583</v>
      </c>
      <c r="L1332" t="s">
        <v>12585</v>
      </c>
      <c r="M1332" t="s">
        <v>12584</v>
      </c>
      <c r="N1332" t="s">
        <v>12607</v>
      </c>
      <c r="O1332" s="24">
        <v>1</v>
      </c>
      <c r="P1332" s="20">
        <v>10</v>
      </c>
      <c r="Q1332" s="21" t="s">
        <v>12586</v>
      </c>
      <c r="R1332" s="29">
        <v>0</v>
      </c>
      <c r="Z1332" s="33" t="s">
        <v>12576</v>
      </c>
      <c r="AD1332" s="20" t="s">
        <v>12577</v>
      </c>
      <c r="AJ1332" s="26" t="str">
        <f t="shared" si="44"/>
        <v xml:space="preserve">|BGCOLOR(#F5F5F5):Ysian Druid|聖職者&amp;ref(Nation/Sacred.jpg,nolink,25x25,Sacred);|&amp;ref(Nation/C_Gold.jpg,nolink,25x25,Gold);165&amp;ref(Nation/C_Resource.jpg,nolink,25x25,Resource);1&amp;ref(Nation/C_Command.jpg,nolink,25x25,Commander Point);2|&amp;ref(Nation/R_UW-Fort.jpg,nolink,25x25,Underwater Fortress);|&amp;ref(Spell/P_Research.jpg,nolink,25x25,Lab Needed);&amp;ref(Spell/P_Holy.jpg,nolink,25x25,Temple Needed);|&amp;ref(Nation/Squad.jpg,nolink,25x25,Squad);1&amp;ref(Nation/LivingLead.jpg,nolink,25x25,Leadership);10&amp;ref(Nation/MagicLead.jpg,nolink,25x25,Magic Leadership);15+|16&amp;ref(Nation/Amphibian.jpg,nolink,25x25,Amphibian);|
|~|&gt;|&gt;|&gt;|&gt;|&gt;|BGCOLOR(#F5F5F5):レベル1の聖職者。水や地などの魔法技能も持つ|
</v>
      </c>
    </row>
    <row r="1333" spans="1:36" x14ac:dyDescent="0.15">
      <c r="A1333" t="str">
        <f t="shared" si="43"/>
        <v>-</v>
      </c>
      <c r="B1333" t="s">
        <v>2954</v>
      </c>
      <c r="C1333" t="s">
        <v>12638</v>
      </c>
      <c r="D1333" t="s">
        <v>12579</v>
      </c>
      <c r="E1333" t="s">
        <v>12587</v>
      </c>
      <c r="F1333">
        <v>105</v>
      </c>
      <c r="G1333">
        <v>23</v>
      </c>
      <c r="H1333">
        <v>1</v>
      </c>
      <c r="I1333" t="s">
        <v>12573</v>
      </c>
      <c r="L1333" t="s">
        <v>12579</v>
      </c>
      <c r="N1333" t="s">
        <v>12588</v>
      </c>
      <c r="O1333" s="24">
        <v>3</v>
      </c>
      <c r="P1333" s="20">
        <v>80</v>
      </c>
      <c r="Q1333" s="21">
        <v>0</v>
      </c>
      <c r="R1333" s="29">
        <v>0</v>
      </c>
      <c r="Z1333" s="33" t="s">
        <v>12589</v>
      </c>
      <c r="AD1333" s="20" t="s">
        <v>12577</v>
      </c>
      <c r="AJ1333" s="26" t="str">
        <f t="shared" si="44"/>
        <v xml:space="preserve">|BGCOLOR(#F5F5F5):Knight Commander of Ys|指揮官|&amp;ref(Nation/C_Gold.jpg,nolink,25x25,Gold);105&amp;ref(Nation/C_Resource.jpg,nolink,25x25,Resource);23&amp;ref(Nation/C_Command.jpg,nolink,25x25,Commander Point);1|&amp;ref(Nation/R_UW-Fort.jpg,nolink,25x25,Underwater Fortress);||&amp;ref(Nation/Squad.jpg,nolink,25x25,Squad);3&amp;ref(Nation/LivingLead.jpg,nolink,25x25,Leadership);80|18&amp;ref(Nation/Amphibian.jpg,nolink,25x25,Amphibian);|
|~|&gt;|&gt;|&gt;|&gt;|&gt;|BGCOLOR(#F5F5F5):上位指揮官。騎乗しており陸でも素早い|
</v>
      </c>
    </row>
    <row r="1334" spans="1:36" x14ac:dyDescent="0.15">
      <c r="A1334" t="str">
        <f t="shared" si="43"/>
        <v>-</v>
      </c>
      <c r="B1334" t="s">
        <v>2954</v>
      </c>
      <c r="C1334" t="s">
        <v>12638</v>
      </c>
      <c r="D1334" t="s">
        <v>12579</v>
      </c>
      <c r="E1334" t="s">
        <v>12590</v>
      </c>
      <c r="F1334">
        <v>250</v>
      </c>
      <c r="G1334">
        <v>53</v>
      </c>
      <c r="H1334">
        <v>2</v>
      </c>
      <c r="I1334" t="s">
        <v>12591</v>
      </c>
      <c r="J1334" t="s">
        <v>12583</v>
      </c>
      <c r="K1334" t="s">
        <v>12583</v>
      </c>
      <c r="L1334" t="s">
        <v>12585</v>
      </c>
      <c r="M1334" t="s">
        <v>12584</v>
      </c>
      <c r="N1334" t="s">
        <v>12592</v>
      </c>
      <c r="O1334" s="24">
        <v>3</v>
      </c>
      <c r="P1334" s="20">
        <v>80</v>
      </c>
      <c r="Q1334" s="20">
        <v>10</v>
      </c>
      <c r="R1334" s="29">
        <v>0</v>
      </c>
      <c r="Z1334" s="33" t="s">
        <v>12593</v>
      </c>
      <c r="AD1334" s="20" t="s">
        <v>12577</v>
      </c>
      <c r="AH1334" s="21">
        <v>6003</v>
      </c>
      <c r="AJ1334" s="26" t="str">
        <f t="shared" si="44"/>
        <v xml:space="preserve">|BGCOLOR(#F5F5F5):Morgen Champion|聖職者&amp;ref(Nation/Sacred.jpg,nolink,25x25,Sacred);|&amp;ref(Nation/C_Gold.jpg,nolink,25x25,Gold);250&amp;ref(Nation/C_Resource.jpg,nolink,25x25,Resource);53&amp;ref(Nation/C_Command.jpg,nolink,25x25,Commander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Leadership);10|24&amp;ref(Nation/Amphibian.jpg,nolink,25x25,Amphibian);&amp;ref(Nation/Sailing.jpg,nolink,25x25,Sailing (size points 3, max size 6));|
|~|&gt;|&gt;|&gt;|&gt;|&gt;|BGCOLOR(#F5F5F5):レベル1の聖職者。風と水の魔法と指揮能力も持つ|
</v>
      </c>
    </row>
    <row r="1335" spans="1:36" x14ac:dyDescent="0.15">
      <c r="A1335" t="str">
        <f t="shared" si="43"/>
        <v>-</v>
      </c>
      <c r="B1335" t="s">
        <v>2954</v>
      </c>
      <c r="C1335" t="s">
        <v>12638</v>
      </c>
      <c r="D1335" t="s">
        <v>12579</v>
      </c>
      <c r="E1335" t="s">
        <v>12594</v>
      </c>
      <c r="F1335">
        <v>340</v>
      </c>
      <c r="G1335">
        <v>51</v>
      </c>
      <c r="H1335">
        <v>4</v>
      </c>
      <c r="I1335" t="s">
        <v>12591</v>
      </c>
      <c r="J1335" t="s">
        <v>12583</v>
      </c>
      <c r="K1335" t="s">
        <v>12583</v>
      </c>
      <c r="L1335" t="s">
        <v>12585</v>
      </c>
      <c r="M1335" t="s">
        <v>12584</v>
      </c>
      <c r="N1335" t="s">
        <v>12595</v>
      </c>
      <c r="O1335" s="24">
        <v>4</v>
      </c>
      <c r="P1335" s="20">
        <v>120</v>
      </c>
      <c r="Q1335" s="20">
        <v>15</v>
      </c>
      <c r="R1335" s="29">
        <v>0</v>
      </c>
      <c r="Z1335" s="33" t="s">
        <v>12593</v>
      </c>
      <c r="AD1335" s="20" t="s">
        <v>12577</v>
      </c>
      <c r="AH1335" s="21">
        <v>6003</v>
      </c>
      <c r="AJ1335" s="26" t="str">
        <f t="shared" si="44"/>
        <v xml:space="preserve">|BGCOLOR(#F5F5F5):Morgen Princess|聖職者&amp;ref(Nation/Sacred.jpg,nolink,25x25,Sacred);|&amp;ref(Nation/C_Gold.jpg,nolink,25x25,Gold);340&amp;ref(Nation/C_Resource.jpg,nolink,25x25,Resource);51&amp;ref(Nation/C_Command.jpg,nolink,25x25,Commander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Leadership);15|24&amp;ref(Nation/Amphibian.jpg,nolink,25x25,Amphibian);&amp;ref(Nation/Sailing.jpg,nolink,25x25,Sailing (size points 3, max size 6));|
|~|&gt;|&gt;|&gt;|&gt;|&gt;|BGCOLOR(#F5F5F5):レベル2の聖職者。風と水の魔法と優れた指揮能力も持つ|
</v>
      </c>
    </row>
    <row r="1336" spans="1:36" x14ac:dyDescent="0.15">
      <c r="A1336" t="str">
        <f t="shared" si="43"/>
        <v>-</v>
      </c>
      <c r="B1336" t="s">
        <v>2954</v>
      </c>
      <c r="C1336" t="s">
        <v>12638</v>
      </c>
      <c r="D1336" t="s">
        <v>12579</v>
      </c>
      <c r="E1336" t="s">
        <v>12596</v>
      </c>
      <c r="F1336">
        <v>420</v>
      </c>
      <c r="G1336">
        <v>1</v>
      </c>
      <c r="H1336">
        <v>4</v>
      </c>
      <c r="I1336" t="s">
        <v>12591</v>
      </c>
      <c r="J1336" t="s">
        <v>12583</v>
      </c>
      <c r="K1336" t="s">
        <v>12583</v>
      </c>
      <c r="L1336" t="s">
        <v>12585</v>
      </c>
      <c r="M1336" t="s">
        <v>12584</v>
      </c>
      <c r="N1336" t="s">
        <v>12597</v>
      </c>
      <c r="O1336" s="24">
        <v>2</v>
      </c>
      <c r="P1336" s="20">
        <v>40</v>
      </c>
      <c r="Q1336" s="20" t="s">
        <v>12598</v>
      </c>
      <c r="R1336" s="29">
        <v>0</v>
      </c>
      <c r="Z1336" s="33" t="s">
        <v>12576</v>
      </c>
      <c r="AA1336" s="21">
        <v>65</v>
      </c>
      <c r="AD1336" s="20" t="s">
        <v>12577</v>
      </c>
      <c r="AJ1336" s="26" t="str">
        <f t="shared" si="44"/>
        <v xml:space="preserve">|BGCOLOR(#F5F5F5):Morgen Sorceress|聖職者&amp;ref(Nation/Sacred.jpg,nolink,25x25,Sacred);|&amp;ref(Nation/C_Gold.jpg,nolink,25x25,Gold);420&amp;ref(Nation/C_Resource.jpg,nolink,25x25,Resource);1&amp;ref(Nation/C_Command.jpg,nolink,25x25,Commander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Leadership);35+|16&amp;ref(Nation/Stealthy.jpg,nolink,25x25,Stealthy (65));&amp;ref(Nation/Amphibian.jpg,nolink,25x25,Amphibian);|
|~|&gt;|&gt;|&gt;|&gt;|&gt;|BGCOLOR(#F5F5F5):レベル2の聖職者。風、水、地などの魔法技能も持つ|
</v>
      </c>
    </row>
    <row r="1337" spans="1:36" x14ac:dyDescent="0.15">
      <c r="A1337" t="str">
        <f t="shared" si="43"/>
        <v>-</v>
      </c>
      <c r="B1337" t="s">
        <v>2954</v>
      </c>
      <c r="C1337" t="s">
        <v>12638</v>
      </c>
      <c r="D1337" t="s">
        <v>12579</v>
      </c>
      <c r="E1337" t="s">
        <v>12599</v>
      </c>
      <c r="F1337">
        <v>50</v>
      </c>
      <c r="G1337">
        <v>17</v>
      </c>
      <c r="H1337">
        <v>1</v>
      </c>
      <c r="I1337" t="s">
        <v>12600</v>
      </c>
      <c r="L1337" t="s">
        <v>12579</v>
      </c>
      <c r="N1337" t="s">
        <v>12602</v>
      </c>
      <c r="O1337" s="24">
        <v>2</v>
      </c>
      <c r="P1337" s="20">
        <v>60</v>
      </c>
      <c r="Q1337" s="20">
        <v>0</v>
      </c>
      <c r="R1337" s="29">
        <v>0</v>
      </c>
      <c r="S1337" s="24">
        <v>1</v>
      </c>
      <c r="Z1337" s="33" t="s">
        <v>12601</v>
      </c>
      <c r="AJ1337" s="26" t="str">
        <f t="shared" si="44"/>
        <v xml:space="preserve">|BGCOLOR(#F5F5F5):Kernou Chieftain|指揮官|&amp;ref(Nation/C_Gold.jpg,nolink,25x25,Gold);50&amp;ref(Nation/C_Resource.jpg,nolink,25x25,Resource);17&amp;ref(Nation/C_Command.jpg,nolink,25x25,Commander Point);1|&amp;ref(Nation/R_Coast-Fort.jpg,nolink,25x25,Coastal Fortress);||&amp;ref(Nation/Squad.jpg,nolink,25x25,Squad);2&amp;ref(Nation/LivingLead.jpg,nolink,25x25,Leadership);60&amp;ref(Item/Inspirational.jpg,nolink,25x25,Inspirational (+1));|14|
|~|&gt;|&gt;|&gt;|&gt;|&gt;|BGCOLOR(#F5F5F5):人間の指揮官。海には入れないが指揮能力は悪くない|
</v>
      </c>
    </row>
    <row r="1338" spans="1:36" x14ac:dyDescent="0.15">
      <c r="A1338" t="str">
        <f t="shared" si="43"/>
        <v>-</v>
      </c>
      <c r="B1338" t="s">
        <v>2954</v>
      </c>
      <c r="C1338" t="s">
        <v>12638</v>
      </c>
      <c r="D1338" t="s">
        <v>12579</v>
      </c>
      <c r="E1338" t="s">
        <v>12603</v>
      </c>
      <c r="F1338">
        <v>40</v>
      </c>
      <c r="G1338">
        <v>1</v>
      </c>
      <c r="H1338">
        <v>1</v>
      </c>
      <c r="I1338" t="s">
        <v>12600</v>
      </c>
      <c r="K1338" t="s">
        <v>12583</v>
      </c>
      <c r="L1338" t="s">
        <v>12579</v>
      </c>
      <c r="M1338" t="s">
        <v>12584</v>
      </c>
      <c r="N1338" t="s">
        <v>12604</v>
      </c>
      <c r="O1338" s="24">
        <v>2</v>
      </c>
      <c r="P1338" s="20">
        <v>40</v>
      </c>
      <c r="Q1338" s="20">
        <v>0</v>
      </c>
      <c r="R1338" s="29">
        <v>0</v>
      </c>
      <c r="S1338" s="24">
        <v>-1</v>
      </c>
      <c r="U1338" s="29">
        <v>3</v>
      </c>
      <c r="Z1338" s="33" t="s">
        <v>12576</v>
      </c>
      <c r="AJ1338" s="26" t="str">
        <f t="shared" si="44"/>
        <v xml:space="preserve">|BGCOLOR(#F5F5F5):Swanherd|指揮官&amp;ref(Nation/Sacred.jpg,nolink,25x25,Sacred);|&amp;ref(Nation/C_Gold.jpg,nolink,25x25,Gold);40&amp;ref(Nation/C_Resource.jpg,nolink,25x25,Resource);1&amp;ref(Nation/C_Command.jpg,nolink,25x25,Commander Point);1|&amp;ref(Nation/R_Coast-Fort.jpg,nolink,25x25,Coastal Fortress);|&amp;ref(Spell/P_Holy.jpg,nolink,25x25,Temple Needed);|&amp;ref(Nation/Squad.jpg,nolink,25x25,Squad);2&amp;ref(Nation/LivingLead.jpg,nolink,25x25,Leadership);40&amp;ref(Item/Uninspirational.jpg,nolink,25x25,Inspirational (-1));&amp;ref(Item/Beastmaster.jpg,nolink,25x25,Beastmaster (+3));|16|
|~|&gt;|&gt;|&gt;|&gt;|&gt;|BGCOLOR(#F5F5F5):動物向けの指揮官。Swanの生産も行える|
</v>
      </c>
    </row>
    <row r="1339" spans="1:36" x14ac:dyDescent="0.15">
      <c r="A1339" t="str">
        <f t="shared" si="43"/>
        <v>MA Ys 指揮官 E</v>
      </c>
      <c r="B1339" t="s">
        <v>2954</v>
      </c>
      <c r="C1339" t="s">
        <v>12638</v>
      </c>
      <c r="D1339" t="s">
        <v>12579</v>
      </c>
      <c r="E1339" t="s">
        <v>12605</v>
      </c>
      <c r="F1339">
        <v>165</v>
      </c>
      <c r="G1339">
        <v>1</v>
      </c>
      <c r="H1339">
        <v>2</v>
      </c>
      <c r="I1339" t="s">
        <v>12600</v>
      </c>
      <c r="J1339" t="s">
        <v>12583</v>
      </c>
      <c r="K1339" t="s">
        <v>12583</v>
      </c>
      <c r="L1339" t="s">
        <v>12585</v>
      </c>
      <c r="M1339" t="s">
        <v>12584</v>
      </c>
      <c r="N1339" t="s">
        <v>12606</v>
      </c>
      <c r="O1339" s="24">
        <v>1</v>
      </c>
      <c r="P1339" s="20">
        <v>10</v>
      </c>
      <c r="Q1339" s="20" t="s">
        <v>12608</v>
      </c>
      <c r="R1339" s="29">
        <v>0</v>
      </c>
      <c r="Z1339" s="33" t="s">
        <v>12576</v>
      </c>
      <c r="AJ1339" s="26" t="str">
        <f t="shared" si="44"/>
        <v xml:space="preserve">|BGCOLOR(#F5F5F5):Kernou Druid|聖職者&amp;ref(Nation/Sacred.jpg,nolink,25x25,Sacred);|&amp;ref(Nation/C_Gold.jpg,nolink,25x25,Gold);165&amp;ref(Nation/C_Resource.jpg,nolink,25x25,Resource);1&amp;ref(Nation/C_Command.jpg,nolink,25x25,Commander Point);2|&amp;ref(Nation/R_Coast-Fort.jpg,nolink,25x25,Coastal Fortress);|&amp;ref(Spell/P_Research.jpg,nolink,25x25,Lab Needed);&amp;ref(Spell/P_Holy.jpg,nolink,25x25,Temple Needed);|&amp;ref(Nation/Squad.jpg,nolink,25x25,Squad);1&amp;ref(Nation/LivingLead.jpg,nolink,25x25,Leadership);10&amp;ref(Nation/MagicLead.jpg,nolink,25x25,Magic Leadership);20+|16|
|~|&gt;|&gt;|&gt;|&gt;|&gt;|BGCOLOR(#F5F5F5):レベル1の聖職者。地や星などの魔法技能も持つ|
</v>
      </c>
    </row>
    <row r="1340" spans="1:36" x14ac:dyDescent="0.15">
      <c r="A1340" t="str">
        <f t="shared" si="43"/>
        <v>MA Ys 兵士 S</v>
      </c>
      <c r="B1340" t="s">
        <v>2954</v>
      </c>
      <c r="C1340" t="s">
        <v>12638</v>
      </c>
      <c r="D1340" t="s">
        <v>12637</v>
      </c>
      <c r="E1340" t="s">
        <v>12609</v>
      </c>
      <c r="F1340">
        <v>8</v>
      </c>
      <c r="G1340">
        <v>2</v>
      </c>
      <c r="H1340">
        <v>3</v>
      </c>
      <c r="I1340" t="s">
        <v>12573</v>
      </c>
      <c r="L1340" t="s">
        <v>12610</v>
      </c>
      <c r="N1340" t="s">
        <v>12611</v>
      </c>
      <c r="P1340" s="20">
        <v>1</v>
      </c>
      <c r="Z1340" s="33" t="s">
        <v>12601</v>
      </c>
      <c r="AD1340" s="21" t="s">
        <v>12577</v>
      </c>
      <c r="AJ1340" s="26" t="str">
        <f t="shared" si="44"/>
        <v xml:space="preserve">|BGCOLOR(#F5F5F5):Ysian Militia|歩兵|&amp;ref(Nation/C_Gold.jpg,nolink,25x25,Gold);8&amp;ref(Nation/C_Resource.jpg,nolink,25x25,Resource);2&amp;ref(Nation/C_Recruitment.jpg,nolink,25x25,Recruitment Point);3|&amp;ref(Nation/R_UW-Fort.jpg,nolink,25x25,Underwater Fortress);||&amp;ref(Nation/LivingLead.jpg,nolink,25x25,Living);|14&amp;ref(Nation/Amphibian.jpg,nolink,25x25,Amphibian);|
|~|&gt;|&gt;|&gt;|&gt;|&gt;|BGCOLOR(#F5F5F5):槍を持つ軽歩兵。包囲戦の人手にはなる|
</v>
      </c>
    </row>
    <row r="1341" spans="1:36" x14ac:dyDescent="0.15">
      <c r="A1341" t="str">
        <f t="shared" si="43"/>
        <v>-</v>
      </c>
      <c r="B1341" t="s">
        <v>2954</v>
      </c>
      <c r="C1341" t="s">
        <v>12638</v>
      </c>
      <c r="D1341" t="s">
        <v>12637</v>
      </c>
      <c r="E1341" t="s">
        <v>12612</v>
      </c>
      <c r="F1341">
        <v>12</v>
      </c>
      <c r="G1341">
        <v>3</v>
      </c>
      <c r="H1341">
        <v>9</v>
      </c>
      <c r="I1341" t="s">
        <v>12573</v>
      </c>
      <c r="L1341" t="s">
        <v>12610</v>
      </c>
      <c r="N1341" t="s">
        <v>12613</v>
      </c>
      <c r="P1341" s="20">
        <v>1</v>
      </c>
      <c r="Z1341" s="33" t="s">
        <v>12601</v>
      </c>
      <c r="AD1341" s="21" t="s">
        <v>12577</v>
      </c>
      <c r="AJ1341" s="26" t="str">
        <f t="shared" si="44"/>
        <v xml:space="preserve">|BGCOLOR(#F5F5F5):Ysian Spearman|歩兵|&amp;ref(Nation/C_Gold.jpg,nolink,25x25,Gold);12&amp;ref(Nation/C_Resource.jpg,nolink,25x25,Resource);3&amp;ref(Nation/C_Recruitment.jpg,nolink,25x25,Recruitment Point);9|&amp;ref(Nation/R_UW-Fort.jpg,nolink,25x25,Underwater Fortress);||&amp;ref(Nation/LivingLead.jpg,nolink,25x25,Living);|14&amp;ref(Nation/Amphibian.jpg,nolink,25x25,Amphibian);|
|~|&gt;|&gt;|&gt;|&gt;|&gt;|BGCOLOR(#F5F5F5):槍と盾を持つ軽歩兵。力は強いが戦闘技能に難がある|
</v>
      </c>
    </row>
    <row r="1342" spans="1:36" x14ac:dyDescent="0.15">
      <c r="A1342" t="str">
        <f t="shared" si="43"/>
        <v>-</v>
      </c>
      <c r="B1342" t="s">
        <v>2954</v>
      </c>
      <c r="C1342" t="s">
        <v>12638</v>
      </c>
      <c r="D1342" t="s">
        <v>12637</v>
      </c>
      <c r="E1342" t="s">
        <v>12614</v>
      </c>
      <c r="F1342">
        <v>12</v>
      </c>
      <c r="G1342">
        <v>19</v>
      </c>
      <c r="H1342">
        <v>9</v>
      </c>
      <c r="I1342" t="s">
        <v>12573</v>
      </c>
      <c r="L1342" t="s">
        <v>12610</v>
      </c>
      <c r="N1342" t="s">
        <v>12615</v>
      </c>
      <c r="P1342" s="20">
        <v>1</v>
      </c>
      <c r="Z1342" s="33" t="s">
        <v>12580</v>
      </c>
      <c r="AD1342" s="21" t="s">
        <v>12577</v>
      </c>
      <c r="AJ1342" s="26" t="str">
        <f t="shared" si="44"/>
        <v xml:space="preserve">|BGCOLOR(#F5F5F5):Ysian Infantry|歩兵|&amp;ref(Nation/C_Gold.jpg,nolink,25x25,Gold);12&amp;ref(Nation/C_Resource.jpg,nolink,25x25,Resource);19&amp;ref(Nation/C_Recruitment.jpg,nolink,25x25,Recruitment Point);9|&amp;ref(Nation/R_UW-Fort.jpg,nolink,25x25,Underwater Fortress);||&amp;ref(Nation/LivingLead.jpg,nolink,25x25,Living);|12&amp;ref(Nation/Amphibian.jpg,nolink,25x25,Amphibian);|
|~|&gt;|&gt;|&gt;|&gt;|&gt;|BGCOLOR(#F5F5F5):槍と盾を持つ歩兵。装備は良くなったが技量は変わらず|
</v>
      </c>
    </row>
    <row r="1343" spans="1:36" x14ac:dyDescent="0.15">
      <c r="A1343" t="str">
        <f t="shared" si="43"/>
        <v>-</v>
      </c>
      <c r="B1343" t="s">
        <v>2954</v>
      </c>
      <c r="C1343" t="s">
        <v>12638</v>
      </c>
      <c r="D1343" t="s">
        <v>12637</v>
      </c>
      <c r="E1343" t="s">
        <v>12616</v>
      </c>
      <c r="F1343">
        <v>15</v>
      </c>
      <c r="G1343">
        <v>23</v>
      </c>
      <c r="H1343">
        <v>15</v>
      </c>
      <c r="I1343" t="s">
        <v>12573</v>
      </c>
      <c r="L1343" t="s">
        <v>12610</v>
      </c>
      <c r="N1343" t="s">
        <v>12617</v>
      </c>
      <c r="P1343" s="20">
        <v>1</v>
      </c>
      <c r="Z1343" s="33" t="s">
        <v>12618</v>
      </c>
      <c r="AD1343" s="20" t="s">
        <v>12577</v>
      </c>
      <c r="AJ1343" s="26" t="str">
        <f t="shared" si="44"/>
        <v xml:space="preserve">|BGCOLOR(#F5F5F5):Ysian Man at Arms|歩兵|&amp;ref(Nation/C_Gold.jpg,nolink,25x25,Gold);15&amp;ref(Nation/C_Resource.jpg,nolink,25x25,Resource);23&amp;ref(Nation/C_Recruitment.jpg,nolink,25x25,Recruitment Point);15|&amp;ref(Nation/R_UW-Fort.jpg,nolink,25x25,Underwater Fortress);||&amp;ref(Nation/LivingLead.jpg,nolink,25x25,Living);|10&amp;ref(Nation/Amphibian.jpg,nolink,25x25,Amphibian);|
|~|&gt;|&gt;|&gt;|&gt;|&gt;|BGCOLOR(#F5F5F5):槍と盾を持つ重歩兵。装備と共に技量も標準並みに改善|
</v>
      </c>
    </row>
    <row r="1344" spans="1:36" x14ac:dyDescent="0.15">
      <c r="A1344" t="str">
        <f t="shared" si="43"/>
        <v>-</v>
      </c>
      <c r="B1344" t="s">
        <v>2954</v>
      </c>
      <c r="C1344" t="s">
        <v>12638</v>
      </c>
      <c r="D1344" t="s">
        <v>12637</v>
      </c>
      <c r="E1344" t="s">
        <v>12619</v>
      </c>
      <c r="F1344">
        <v>45</v>
      </c>
      <c r="G1344">
        <v>23</v>
      </c>
      <c r="H1344">
        <v>46</v>
      </c>
      <c r="I1344" t="s">
        <v>12573</v>
      </c>
      <c r="L1344" t="s">
        <v>12620</v>
      </c>
      <c r="N1344" t="s">
        <v>12621</v>
      </c>
      <c r="P1344" s="20">
        <v>1</v>
      </c>
      <c r="Z1344" s="33" t="s">
        <v>12576</v>
      </c>
      <c r="AD1344" s="20" t="s">
        <v>12577</v>
      </c>
      <c r="AJ1344" s="26" t="str">
        <f t="shared" si="44"/>
        <v xml:space="preserve">|BGCOLOR(#F5F5F5):Knight of Ys|騎兵|&amp;ref(Nation/C_Gold.jpg,nolink,25x25,Gold);45&amp;ref(Nation/C_Resource.jpg,nolink,25x25,Resource);23&amp;ref(Nation/C_Recruitment.jpg,nolink,25x25,Recruitment Point);46|&amp;ref(Nation/R_UW-Fort.jpg,nolink,25x25,Underwater Fortress);||&amp;ref(Nation/LivingLead.jpg,nolink,25x25,Living);|16&amp;ref(Nation/Amphibian.jpg,nolink,25x25,Amphibian);|
|~|&gt;|&gt;|&gt;|&gt;|&gt;|BGCOLOR(#F5F5F5):軽突撃槍と盾を持つ重騎兵。陸でも騎兵として機能する|
</v>
      </c>
    </row>
    <row r="1345" spans="1:36" x14ac:dyDescent="0.15">
      <c r="A1345" t="str">
        <f t="shared" si="43"/>
        <v>-</v>
      </c>
      <c r="B1345" t="s">
        <v>2954</v>
      </c>
      <c r="C1345" t="s">
        <v>12638</v>
      </c>
      <c r="D1345" t="s">
        <v>12637</v>
      </c>
      <c r="E1345" t="s">
        <v>12622</v>
      </c>
      <c r="F1345">
        <v>115</v>
      </c>
      <c r="G1345">
        <v>53</v>
      </c>
      <c r="H1345">
        <v>56</v>
      </c>
      <c r="I1345" t="s">
        <v>12591</v>
      </c>
      <c r="K1345" t="s">
        <v>12583</v>
      </c>
      <c r="L1345" t="s">
        <v>12620</v>
      </c>
      <c r="M1345" t="s">
        <v>12584</v>
      </c>
      <c r="N1345" t="s">
        <v>12623</v>
      </c>
      <c r="P1345" s="20">
        <v>1</v>
      </c>
      <c r="Z1345" s="33" t="s">
        <v>12624</v>
      </c>
      <c r="AD1345" s="20" t="s">
        <v>12577</v>
      </c>
      <c r="AH1345" s="21">
        <v>6003</v>
      </c>
      <c r="AJ1345" s="26" t="str">
        <f t="shared" si="44"/>
        <v xml:space="preserve">|BGCOLOR(#F5F5F5):Morvarc'h Knight|騎兵&amp;ref(Nation/Sacred.jpg,nolink,25x25,Sacred);|&amp;ref(Nation/C_Gold.jpg,nolink,25x25,Gold);115&amp;ref(Nation/C_Resource.jpg,nolink,25x25,Resource);53&amp;ref(Nation/C_Recruitment.jpg,nolink,25x25,Recruitment Point);56|&amp;ref(Nation/R_Capital.jpg,nolink,25x25,National Capital);|&amp;ref(Spell/P_Holy.jpg,nolink,25x25,Temple Needed);|&amp;ref(Nation/LivingLead.jpg,nolink,25x25,Living);|22&amp;ref(Nation/Amphibian.jpg,nolink,25x25,Amphibian);&amp;ref(Nation/Sailing.jpg,nolink,25x25,Sailing (size points 3, max size 6));|
|~|&gt;|&gt;|&gt;|&gt;|&gt;|BGCOLOR(#F5F5F5):魔法の突撃槍と盾を持つ重騎兵。地上では炎による攻撃も行う|
</v>
      </c>
    </row>
    <row r="1346" spans="1:36" x14ac:dyDescent="0.15">
      <c r="A1346" t="str">
        <f t="shared" si="43"/>
        <v>-</v>
      </c>
      <c r="B1346" t="s">
        <v>2954</v>
      </c>
      <c r="C1346" t="s">
        <v>12638</v>
      </c>
      <c r="D1346" t="s">
        <v>12637</v>
      </c>
      <c r="E1346" t="s">
        <v>12625</v>
      </c>
      <c r="F1346">
        <v>9</v>
      </c>
      <c r="G1346">
        <v>18</v>
      </c>
      <c r="H1346">
        <v>7</v>
      </c>
      <c r="I1346" t="s">
        <v>12600</v>
      </c>
      <c r="L1346" t="s">
        <v>12610</v>
      </c>
      <c r="N1346" t="s">
        <v>12626</v>
      </c>
      <c r="P1346" s="20">
        <v>1</v>
      </c>
      <c r="Z1346" s="33" t="s">
        <v>12580</v>
      </c>
      <c r="AD1346" s="20"/>
      <c r="AJ1346" s="26" t="str">
        <f t="shared" si="44"/>
        <v xml:space="preserve">|BGCOLOR(#F5F5F5):Kernou Warrior|歩兵|&amp;ref(Nation/C_Gold.jpg,nolink,25x25,Gold);9&amp;ref(Nation/C_Resource.jpg,nolink,25x25,Resource);18&amp;ref(Nation/C_Recruitment.jpg,nolink,25x25,Recruitment Point);7|&amp;ref(Nation/R_Coast-Fort.jpg,nolink,25x25,Coastal Fortress);||&amp;ref(Nation/LivingLead.jpg,nolink,25x25,Living);|12|
|~|&gt;|&gt;|&gt;|&gt;|&gt;|BGCOLOR(#F5F5F5):長剣、投槍、盾を持つ歩兵。安いわりには標準的な性能|
</v>
      </c>
    </row>
    <row r="1347" spans="1:36" x14ac:dyDescent="0.15">
      <c r="A1347" t="str">
        <f t="shared" si="43"/>
        <v>-</v>
      </c>
      <c r="B1347" t="s">
        <v>2954</v>
      </c>
      <c r="C1347" t="s">
        <v>12638</v>
      </c>
      <c r="D1347" t="s">
        <v>12637</v>
      </c>
      <c r="E1347" t="s">
        <v>12627</v>
      </c>
      <c r="F1347">
        <v>12</v>
      </c>
      <c r="G1347">
        <v>21</v>
      </c>
      <c r="H1347">
        <v>14</v>
      </c>
      <c r="I1347" t="s">
        <v>12600</v>
      </c>
      <c r="L1347" t="s">
        <v>12610</v>
      </c>
      <c r="N1347" t="s">
        <v>12628</v>
      </c>
      <c r="P1347" s="20">
        <v>1</v>
      </c>
      <c r="Z1347" s="33" t="s">
        <v>12618</v>
      </c>
      <c r="AJ1347" s="26" t="str">
        <f t="shared" si="44"/>
        <v xml:space="preserve">|BGCOLOR(#F5F5F5):Kernou Noble Warrior|歩兵|&amp;ref(Nation/C_Gold.jpg,nolink,25x25,Gold);12&amp;ref(Nation/C_Resource.jpg,nolink,25x25,Resource);21&amp;ref(Nation/C_Recruitment.jpg,nolink,25x25,Recruitment Point);14|&amp;ref(Nation/R_Coast-Fort.jpg,nolink,25x25,Coastal Fortress);||&amp;ref(Nation/LivingLead.jpg,nolink,25x25,Living);|10|
|~|&gt;|&gt;|&gt;|&gt;|&gt;|BGCOLOR(#F5F5F5):長剣と盾を持つ重歩兵。戦闘技能も強化されている|
</v>
      </c>
    </row>
    <row r="1348" spans="1:36" x14ac:dyDescent="0.15">
      <c r="A1348" t="str">
        <f t="shared" si="43"/>
        <v>-</v>
      </c>
      <c r="B1348" t="s">
        <v>2954</v>
      </c>
      <c r="C1348" t="s">
        <v>12638</v>
      </c>
      <c r="D1348" t="s">
        <v>12637</v>
      </c>
      <c r="E1348" t="s">
        <v>12629</v>
      </c>
      <c r="F1348">
        <v>25</v>
      </c>
      <c r="G1348">
        <v>24</v>
      </c>
      <c r="H1348">
        <v>36</v>
      </c>
      <c r="I1348" t="s">
        <v>12600</v>
      </c>
      <c r="L1348" t="s">
        <v>12620</v>
      </c>
      <c r="N1348" t="s">
        <v>12630</v>
      </c>
      <c r="P1348" s="20">
        <v>1</v>
      </c>
      <c r="Z1348" s="33" t="s">
        <v>12576</v>
      </c>
      <c r="AJ1348" s="26" t="str">
        <f t="shared" si="44"/>
        <v xml:space="preserve">|BGCOLOR(#F5F5F5):Kernou Cavalry|騎兵|&amp;ref(Nation/C_Gold.jpg,nolink,25x25,Gold);25&amp;ref(Nation/C_Resource.jpg,nolink,25x25,Resource);24&amp;ref(Nation/C_Recruitment.jpg,nolink,25x25,Recruitment Point);36|&amp;ref(Nation/R_Coast-Fort.jpg,nolink,25x25,Coastal Fortress);||&amp;ref(Nation/LivingLead.jpg,nolink,25x25,Living);|16|
|~|&gt;|&gt;|&gt;|&gt;|&gt;|BGCOLOR(#F5F5F5):軽突撃槍と盾を持つ重騎兵。手数に乏しいが騎兵としての役目は果たす|
</v>
      </c>
    </row>
    <row r="1349" spans="1:36" x14ac:dyDescent="0.15">
      <c r="A1349" t="str">
        <f t="shared" ref="A1349:A1412" si="45">IF(D1349&lt;&gt;D1348,B1349&amp;" "&amp;C1349&amp;" "&amp;D1349&amp;" S",IF(D1349&lt;&gt;D1350,B1349&amp;" "&amp;C1349&amp;" "&amp;D1349&amp;" E","-"))</f>
        <v>MA Ys 兵士 E</v>
      </c>
      <c r="B1349" t="s">
        <v>2954</v>
      </c>
      <c r="C1349" t="s">
        <v>12638</v>
      </c>
      <c r="D1349" t="s">
        <v>12637</v>
      </c>
      <c r="E1349" t="s">
        <v>12631</v>
      </c>
      <c r="F1349">
        <v>0</v>
      </c>
      <c r="G1349">
        <v>1</v>
      </c>
      <c r="H1349">
        <v>2</v>
      </c>
      <c r="I1349" t="s">
        <v>12632</v>
      </c>
      <c r="L1349" t="s">
        <v>12633</v>
      </c>
      <c r="N1349" t="s">
        <v>12634</v>
      </c>
      <c r="P1349" s="20">
        <v>1</v>
      </c>
      <c r="W1349">
        <v>1</v>
      </c>
      <c r="X1349">
        <v>1</v>
      </c>
      <c r="Z1349" s="33" t="s">
        <v>12635</v>
      </c>
      <c r="AB1349" s="21" t="s">
        <v>12636</v>
      </c>
      <c r="AJ1349" s="26" t="str">
        <f t="shared" si="44"/>
        <v xml:space="preserve">|BGCOLOR(#F5F5F5):Swan|動物|&amp;ref(Nation/C_Gold.jpg,nolink,25x25,Gold);0&amp;ref(Nation/C_Resource.jpg,nolink,25x25,Resource);1&amp;ref(Nation/C_Recruitment.jpg,nolink,25x25,Recruitment Point);2|&amp;ref(Nation/Beastmaster.jpg,nolink,25x25,Summon Allies (Free));||&amp;ref(Nation/LivingLead.jpg,nolink,25x25,Living);&amp;ref(Nation/Animal.jpg,nolink,25x25,Animal);&amp;ref(Nation/Undisciplined.jpg,nolink,25x25,Undisciplined);|26&amp;ref(Nation/Flying.jpg,nolink,25x25,Flying);|
|~|&gt;|&gt;|&gt;|&gt;|&gt;|BGCOLOR(#F5F5F5):頭突きで戦う白鳥。戦力とは呼べないが攪乱ぐらいにはなり得る|
</v>
      </c>
    </row>
    <row r="1350" spans="1:36" x14ac:dyDescent="0.15">
      <c r="A1350" t="str">
        <f t="shared" si="45"/>
        <v>LA Arcoscephale 指揮官 S</v>
      </c>
      <c r="B1350" t="s">
        <v>12717</v>
      </c>
      <c r="C1350" t="s">
        <v>12674</v>
      </c>
      <c r="D1350" t="s">
        <v>3119</v>
      </c>
      <c r="E1350" t="s">
        <v>9190</v>
      </c>
      <c r="F1350">
        <v>25</v>
      </c>
      <c r="G1350">
        <v>5</v>
      </c>
      <c r="H1350">
        <v>1</v>
      </c>
      <c r="I1350" t="s">
        <v>4325</v>
      </c>
      <c r="L1350" t="s">
        <v>3122</v>
      </c>
      <c r="N1350" t="s">
        <v>12662</v>
      </c>
      <c r="O1350" s="24">
        <v>0</v>
      </c>
      <c r="P1350" s="21">
        <v>0</v>
      </c>
      <c r="Q1350" s="21">
        <v>0</v>
      </c>
      <c r="R1350" s="29">
        <v>0</v>
      </c>
      <c r="Z1350" s="33" t="s">
        <v>9196</v>
      </c>
      <c r="AE1350" s="21" t="s">
        <v>7285</v>
      </c>
      <c r="AJ1350" s="26" t="str">
        <f t="shared" si="44"/>
        <v xml:space="preserve">|BGCOLOR(#F5F5F5):Scout|斥候|&amp;ref(Nation/C_Gold.jpg,nolink,25x25,Gold);25&amp;ref(Nation/C_Resource.jpg,nolink,25x25,Resource);5&amp;ref(Nation/C_Command.jpg,nolink,25x25,Commander Point);1|&amp;ref(Nation/R_Fort.jpg,nolink,25x25,Land Fortress);|||16&amp;ref(Nation/Forest-Survival.jpg,nolink,25x25,Forest Survival);&amp;ref(Nation/Mountain-Survival.jpg,nolink,25x25,Mountain Survival);|
|~|&gt;|&gt;|&gt;|&gt;|&gt;|BGCOLOR(#F5F5F5):ほぼ標準通りの斥候。敵地の偵察を担う|
</v>
      </c>
    </row>
    <row r="1351" spans="1:36" x14ac:dyDescent="0.15">
      <c r="A1351" t="str">
        <f t="shared" si="45"/>
        <v>-</v>
      </c>
      <c r="B1351" t="s">
        <v>12717</v>
      </c>
      <c r="C1351" t="s">
        <v>12674</v>
      </c>
      <c r="D1351" t="s">
        <v>3119</v>
      </c>
      <c r="E1351" t="s">
        <v>12675</v>
      </c>
      <c r="F1351">
        <v>75</v>
      </c>
      <c r="G1351">
        <v>20</v>
      </c>
      <c r="H1351">
        <v>1</v>
      </c>
      <c r="I1351" t="s">
        <v>4325</v>
      </c>
      <c r="L1351" t="s">
        <v>3119</v>
      </c>
      <c r="N1351" t="s">
        <v>12676</v>
      </c>
      <c r="O1351" s="24">
        <v>3</v>
      </c>
      <c r="P1351" s="21">
        <v>80</v>
      </c>
      <c r="Q1351" s="21">
        <v>0</v>
      </c>
      <c r="R1351" s="29">
        <v>0</v>
      </c>
      <c r="Z1351" s="33" t="s">
        <v>12678</v>
      </c>
      <c r="AJ1351" s="26" t="str">
        <f t="shared" si="44"/>
        <v xml:space="preserve">|BGCOLOR(#F5F5F5):Phalangite Commander|指揮官|&amp;ref(Nation/C_Gold.jpg,nolink,25x25,Gold);75&amp;ref(Nation/C_Resource.jpg,nolink,25x25,Resource);20&amp;ref(Nation/C_Command.jpg,nolink,25x25,Commander Point);1|&amp;ref(Nation/R_Fort.jpg,nolink,25x25,Land Fortress);||&amp;ref(Nation/Squad.jpg,nolink,25x25,Squad);3&amp;ref(Nation/LivingLead.jpg,nolink,25x25,Leadership);80|14|
|~|&gt;|&gt;|&gt;|&gt;|&gt;|BGCOLOR(#F5F5F5):標準的な指揮官その一。やや軽装だが指揮能力は高い|
</v>
      </c>
    </row>
    <row r="1352" spans="1:36" x14ac:dyDescent="0.15">
      <c r="A1352" t="str">
        <f t="shared" si="45"/>
        <v>-</v>
      </c>
      <c r="B1352" t="s">
        <v>12717</v>
      </c>
      <c r="C1352" t="s">
        <v>12674</v>
      </c>
      <c r="D1352" t="s">
        <v>3119</v>
      </c>
      <c r="E1352" t="s">
        <v>12663</v>
      </c>
      <c r="F1352">
        <v>75</v>
      </c>
      <c r="G1352">
        <v>31</v>
      </c>
      <c r="H1352">
        <v>1</v>
      </c>
      <c r="I1352" t="s">
        <v>4325</v>
      </c>
      <c r="L1352" t="s">
        <v>3119</v>
      </c>
      <c r="N1352" t="s">
        <v>12677</v>
      </c>
      <c r="O1352" s="24">
        <v>3</v>
      </c>
      <c r="P1352" s="21">
        <v>80</v>
      </c>
      <c r="Q1352" s="21">
        <v>0</v>
      </c>
      <c r="R1352" s="29">
        <v>0</v>
      </c>
      <c r="Z1352" s="33" t="s">
        <v>9266</v>
      </c>
      <c r="AJ1352" s="26" t="str">
        <f t="shared" si="44"/>
        <v xml:space="preserve">|BGCOLOR(#F5F5F5):Hoplite Commander|指揮官|&amp;ref(Nation/C_Gold.jpg,nolink,25x25,Gold);75&amp;ref(Nation/C_Resource.jpg,nolink,25x25,Resource);31&amp;ref(Nation/C_Command.jpg,nolink,25x25,Commander Point);1|&amp;ref(Nation/R_Fort.jpg,nolink,25x25,Land Fortress);||&amp;ref(Nation/Squad.jpg,nolink,25x25,Squad);3&amp;ref(Nation/LivingLead.jpg,nolink,25x25,Leadership);80|14|
|~|&gt;|&gt;|&gt;|&gt;|&gt;|BGCOLOR(#F5F5F5):標準的な指揮官その二。こちらはやや重装備|
</v>
      </c>
    </row>
    <row r="1353" spans="1:36" x14ac:dyDescent="0.15">
      <c r="A1353" t="str">
        <f t="shared" si="45"/>
        <v>-</v>
      </c>
      <c r="B1353" t="s">
        <v>12717</v>
      </c>
      <c r="C1353" t="s">
        <v>12674</v>
      </c>
      <c r="D1353" t="s">
        <v>3119</v>
      </c>
      <c r="E1353" t="s">
        <v>12664</v>
      </c>
      <c r="F1353">
        <v>70</v>
      </c>
      <c r="G1353">
        <v>25</v>
      </c>
      <c r="H1353">
        <v>1</v>
      </c>
      <c r="I1353" t="s">
        <v>4325</v>
      </c>
      <c r="L1353" t="s">
        <v>3119</v>
      </c>
      <c r="N1353" t="s">
        <v>12684</v>
      </c>
      <c r="O1353" s="24">
        <v>3</v>
      </c>
      <c r="P1353" s="21">
        <v>80</v>
      </c>
      <c r="Q1353" s="21">
        <v>0</v>
      </c>
      <c r="R1353" s="29">
        <v>0</v>
      </c>
      <c r="Z1353" s="33" t="s">
        <v>9196</v>
      </c>
      <c r="AJ1353" s="26" t="str">
        <f t="shared" si="44"/>
        <v xml:space="preserve">|BGCOLOR(#F5F5F5):Hypaspist Commander|指揮官|&amp;ref(Nation/C_Gold.jpg,nolink,25x25,Gold);70&amp;ref(Nation/C_Resource.jpg,nolink,25x25,Resource);25&amp;ref(Nation/C_Command.jpg,nolink,25x25,Commander Point);1|&amp;ref(Nation/R_Fort.jpg,nolink,25x25,Land Fortress);||&amp;ref(Nation/Squad.jpg,nolink,25x25,Squad);3&amp;ref(Nation/LivingLead.jpg,nolink,25x25,Leadership);80|16|
|~|&gt;|&gt;|&gt;|&gt;|&gt;|BGCOLOR(#F5F5F5):標準的な指揮官その三。こちらは少しだけ行軍が早い|
</v>
      </c>
    </row>
    <row r="1354" spans="1:36" x14ac:dyDescent="0.15">
      <c r="A1354" t="str">
        <f t="shared" si="45"/>
        <v>-</v>
      </c>
      <c r="B1354" t="s">
        <v>12717</v>
      </c>
      <c r="C1354" t="s">
        <v>12674</v>
      </c>
      <c r="D1354" t="s">
        <v>3119</v>
      </c>
      <c r="E1354" t="s">
        <v>12679</v>
      </c>
      <c r="F1354">
        <v>100</v>
      </c>
      <c r="G1354">
        <v>40</v>
      </c>
      <c r="H1354">
        <v>1</v>
      </c>
      <c r="I1354" t="s">
        <v>12680</v>
      </c>
      <c r="L1354" t="s">
        <v>12681</v>
      </c>
      <c r="N1354" t="s">
        <v>12683</v>
      </c>
      <c r="O1354" s="24">
        <v>3</v>
      </c>
      <c r="P1354" s="20">
        <v>80</v>
      </c>
      <c r="Q1354" s="20">
        <v>0</v>
      </c>
      <c r="R1354" s="29">
        <v>0</v>
      </c>
      <c r="S1354" s="24">
        <v>1</v>
      </c>
      <c r="Z1354" s="33" t="s">
        <v>12682</v>
      </c>
      <c r="AJ1354" s="26" t="str">
        <f t="shared" ref="AJ1354:AJ1417" si="46">CONCATENATE("|BGCOLOR(#F5F5F5):",E1354,"|",L1354,IF(M1354&lt;&gt;"","&amp;ref(Nation/Sacred.jpg,nolink,25x25,Sacred);",""),"|&amp;ref(Nation/C_Gold.jpg,nolink,25x25,Gold);",F1354,"&amp;ref(Nation/C_Resource.jpg,nolink,25x25,Resource);",G1354,IF(D1354="兵士","&amp;ref(Nation/C_Recruitment.jpg,nolink,25x25,Recruitment Point);","&amp;ref(Nation/C_Command.jpg,nolink,25x25,Commander Point);"),H1354,"|",SUBSTITUTE(SUBSTITUTE(SUBSTITUTE(SUBSTITUTE(SUBSTITUTE(SUBSTITUTE(SUBSTITUTE(SUBSTITUTE(SUBSTITUTE(SUBSTITUTE(SUBSTITUTE(SUBSTITUTE(SUBSTITUTE(SUBSTITUTE(SUBSTITUTE(SUBSTITUTE(SUBSTITUTE(SUBSTITUTE(SUBSTITUTE(SUBSTITUTE(SUBSTITUTE(SUBSTITUTE(SUBSTITUTE(SUBSTITUTE(SUBSTITUTE(I1354,"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(Free));"),"格","&amp;ref(Nation/Promotion.jpg,nolink,25x25,Promotion);"),"|",IF(J1354&lt;&gt;"","&amp;ref(Spell/P_Research.jpg,nolink,25x25,Lab Needed);",""),IF(K1354&lt;&gt;"","&amp;ref(Spell/P_Holy.jpg,nolink,25x25,Temple Needed);",""),IF(D1354="指揮官",CONCATENATE("|",IF(O1354&lt;&gt;0,"&amp;ref(Nation/Squad.jpg,nolink,25x25,Squad);"&amp;O1354,""),IF(P1354&lt;&gt;0,"&amp;ref(Nation/LivingLead.jpg,nolink,25x25,Leadership);"&amp;P1354,""),IF(Q1354&lt;&gt;0,"&amp;ref(Nation/MagicLead.jpg,nolink,25x25,Magic Leadership);"&amp;Q1354,""),IF(R1354&lt;&gt;0,"&amp;ref(Nation/UndeadLead.jpg,nolink,25x25,Undead Leadership);"&amp;R1354,""),IF(S1354&lt;&gt;"",IF(S1354&gt;0,"&amp;ref(Item/Inspirational.jpg,nolink,25x25,Inspirational (+"&amp;S1354&amp;"));","&amp;ref(Item/Uninspirational.jpg,nolink,25x25,Inspirational ("&amp;S1354&amp;"));"),""),IF(T1354&lt;&gt;"","&amp;ref(Item/Taskmaster.jpg,nolink,25x25,Taskmaster (+"&amp;T1354&amp;"));",""),IF(U1354&lt;&gt;"","&amp;ref(Item/Beastmaster.jpg,nolink,25x25,Beastmaster (+"&amp;U1354&amp;"));","")),CONCATENATE("|",IF(P1354&lt;&gt;0,"&amp;ref(Nation/LivingLead.jpg,nolink,25x25,Living);",""),IF(Q1354&lt;&gt;0,"&amp;ref(Nation/MagicLead.jpg,nolink,25x25,Magic Being);",""),IF(R1354&lt;&gt;0,"&amp;ref(Nation/UndeadLead.jpg,nolink,25x25,Undead/Demon);",""),IF(V1354&lt;&gt;"","&amp;ref(Nation/Slave.jpg,nolink,25x25,Slave);",""),IF(W1354&lt;&gt;"","&amp;ref(Nation/Animal.jpg,nolink,25x25,Animal);",""),IF(X1354&lt;&gt;"","&amp;ref(Nation/Undisciplined.jpg,nolink,25x25,Undisciplined);",""),IF(Y1354&lt;&gt;"","&amp;ref(Nation/Enlarged.jpg,nolink,25x25,Size "&amp;Y1354&amp;" or larger commander are needed);",""))),"|",Z1354,IF(AA1354&lt;&gt;"","&amp;ref(Nation/Stealthy.jpg,nolink,25x25,Stealthy ("&amp;AA1354&amp;"));",""),IF(COUNTIF(AB1354,"*f*"),"&amp;ref(Nation/Flying.jpg,nolink,25x25,Flying);",""),IF(COUNTIF(AB1354,"*l*"),"&amp;ref(Nation/Floating.jpg,nolink,25x25,Floating);",""),IF(AC1354="s","&amp;ref(Nation/Storm-Immunity.jpg,nolink,25x25,Storm Immunity);",""),IF(AD1354="p","&amp;ref(Nation/Poor-Amphibian.jpg,nolink,25x25,Poor Amphibian);",""),IF(AD1354="f","&amp;ref(Nation/Amphibian.jpg,nolink,25x25,Amphibian);",""),IF(AD1354="a","&amp;ref(Nation/Aquatic.jpg,nolink,25x25,Aquatic);",""),IF(COUNTIF(AE1354,"*f*"),"&amp;ref(Nation/Forest-Survival.jpg,nolink,25x25,Forest Survival);",""),IF(COUNTIF(AE1354,"*m*"),"&amp;ref(Nation/Mountain-Survival.jpg,nolink,25x25,Mountain Survival);",""),IF(COUNTIF(AE1354,"*s*"),"&amp;ref(Nation/Swamp-Survival.jpg,nolink,25x25,Swamp Survival);",""),IF(COUNTIF(AE1354,"*w*"),"&amp;ref(Nation/Wasteland-Survival.jpg,nolink,25x25,Wasteland Survival);",""),IF(AF1354="s","&amp;ref(Nation/Snow-Move.jpg,nolink,25x25,Snow Move);",""),IF(AG1354="s","&amp;ref(Nation/Swimming.jpg,nolink,25x25,Swimming);",""),IF(AH1354&lt;&gt;"","&amp;ref(Nation/Sailing.jpg,nolink,25x25,Sailing (size points "&amp;VALUE(MID(AH1354,2,3))&amp;", max size "&amp;LEFT(AH1354,1)&amp;"));",""),IF(AI1354&lt;&gt;"","&amp;ref(Nation/Gift-of-Water-Breathing.jpg,nolink,25x25,Gift of Water Breathing ("&amp;AI1354&amp;" size points));",""),"|",CHAR(10),IF(D1354="指揮官","|~|&gt;|&gt;|&gt;|&gt;|&gt;|BGCOLOR(#F5F5F5):","|~|&gt;|&gt;|&gt;|&gt;|&gt;|BGCOLOR(#F5F5F5):"),N1354,"|",CHAR(10))</f>
        <v xml:space="preserve">|BGCOLOR(#F5F5F5):Agema Commander|指揮官|&amp;ref(Nation/C_Gold.jpg,nolink,25x25,Gold);100&amp;ref(Nation/C_Resource.jpg,nolink,25x25,Resource);40&amp;ref(Nation/C_Command.jpg,nolink,25x25,Commander Point);1|&amp;ref(Nation/R_Fort.jpg,nolink,25x25,Land Fortress);||&amp;ref(Nation/Squad.jpg,nolink,25x25,Squad);3&amp;ref(Nation/LivingLead.jpg,nolink,25x25,Leadership);80&amp;ref(Item/Inspirational.jpg,nolink,25x25,Inspirational (+1));|20|
|~|&gt;|&gt;|&gt;|&gt;|&gt;|BGCOLOR(#F5F5F5):騎乗した指揮官。配下の士気を高く保ち行軍も早い|
</v>
      </c>
    </row>
    <row r="1355" spans="1:36" x14ac:dyDescent="0.15">
      <c r="A1355" t="str">
        <f t="shared" si="45"/>
        <v>-</v>
      </c>
      <c r="B1355" t="s">
        <v>12717</v>
      </c>
      <c r="C1355" t="s">
        <v>12674</v>
      </c>
      <c r="D1355" t="s">
        <v>3119</v>
      </c>
      <c r="E1355" t="s">
        <v>12665</v>
      </c>
      <c r="F1355">
        <v>110</v>
      </c>
      <c r="G1355">
        <v>30</v>
      </c>
      <c r="H1355">
        <v>2</v>
      </c>
      <c r="I1355" t="s">
        <v>4325</v>
      </c>
      <c r="L1355" t="s">
        <v>3119</v>
      </c>
      <c r="N1355" t="s">
        <v>12685</v>
      </c>
      <c r="O1355" s="24">
        <v>4</v>
      </c>
      <c r="P1355" s="21">
        <v>120</v>
      </c>
      <c r="Q1355" s="21">
        <v>0</v>
      </c>
      <c r="R1355" s="29">
        <v>0</v>
      </c>
      <c r="Z1355" s="33" t="s">
        <v>12391</v>
      </c>
      <c r="AJ1355" s="26" t="str">
        <f t="shared" si="46"/>
        <v xml:space="preserve">|BGCOLOR(#F5F5F5):Strategos|指揮官|&amp;ref(Nation/C_Gold.jpg,nolink,25x25,Gold);110&amp;ref(Nation/C_Resource.jpg,nolink,25x25,Resource);30&amp;ref(Nation/C_Command.jpg,nolink,25x25,Commander Point);2|&amp;ref(Nation/R_Fort.jpg,nolink,25x25,Land Fortress);||&amp;ref(Nation/Squad.jpg,nolink,25x25,Squad);4&amp;ref(Nation/LivingLead.jpg,nolink,25x25,Leadership);120|10|
|~|&gt;|&gt;|&gt;|&gt;|&gt;|BGCOLOR(#F5F5F5):上位指揮官。高齢と装備重量でやや鈍足|
</v>
      </c>
    </row>
    <row r="1356" spans="1:36" x14ac:dyDescent="0.15">
      <c r="A1356" t="str">
        <f t="shared" si="45"/>
        <v>-</v>
      </c>
      <c r="B1356" t="s">
        <v>12717</v>
      </c>
      <c r="C1356" t="s">
        <v>12674</v>
      </c>
      <c r="D1356" t="s">
        <v>3119</v>
      </c>
      <c r="E1356" t="s">
        <v>12686</v>
      </c>
      <c r="F1356">
        <v>110</v>
      </c>
      <c r="G1356">
        <v>1</v>
      </c>
      <c r="H1356">
        <v>2</v>
      </c>
      <c r="I1356" t="s">
        <v>4325</v>
      </c>
      <c r="J1356" t="s">
        <v>9899</v>
      </c>
      <c r="K1356" t="s">
        <v>9899</v>
      </c>
      <c r="L1356" t="s">
        <v>3135</v>
      </c>
      <c r="M1356" t="s">
        <v>9899</v>
      </c>
      <c r="N1356" t="s">
        <v>12687</v>
      </c>
      <c r="O1356" s="24">
        <v>1</v>
      </c>
      <c r="P1356" s="21">
        <v>10</v>
      </c>
      <c r="Q1356" s="21" t="s">
        <v>12689</v>
      </c>
      <c r="R1356" s="29" t="s">
        <v>12688</v>
      </c>
      <c r="Z1356" s="33" t="s">
        <v>9196</v>
      </c>
      <c r="AJ1356" s="26" t="str">
        <f t="shared" si="46"/>
        <v xml:space="preserve">|BGCOLOR(#F5F5F5):Neokoros|聖職者&amp;ref(Nation/Sacred.jpg,nolink,25x25,Sacred);|&amp;ref(Nation/C_Gold.jpg,nolink,25x25,Gold);110&amp;ref(Nation/C_Resource.jpg,nolink,25x25,Resource);1&amp;ref(Nation/C_Command.jpg,nolink,25x25,Commander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Leadership);0+|16|
|~|&gt;|&gt;|&gt;|&gt;|&gt;|BGCOLOR(#F5F5F5):レベル1の聖職者。緑などの魔法とHealer技能も持つ|
</v>
      </c>
    </row>
    <row r="1357" spans="1:36" x14ac:dyDescent="0.15">
      <c r="A1357" t="str">
        <f t="shared" si="45"/>
        <v>-</v>
      </c>
      <c r="B1357" t="s">
        <v>12717</v>
      </c>
      <c r="C1357" t="s">
        <v>12674</v>
      </c>
      <c r="D1357" t="s">
        <v>3119</v>
      </c>
      <c r="E1357" t="s">
        <v>12690</v>
      </c>
      <c r="F1357">
        <v>200</v>
      </c>
      <c r="G1357">
        <v>1</v>
      </c>
      <c r="H1357">
        <v>2</v>
      </c>
      <c r="I1357" t="s">
        <v>4325</v>
      </c>
      <c r="J1357" t="s">
        <v>9899</v>
      </c>
      <c r="K1357" t="s">
        <v>9899</v>
      </c>
      <c r="L1357" t="s">
        <v>3135</v>
      </c>
      <c r="M1357" t="s">
        <v>9899</v>
      </c>
      <c r="N1357" t="s">
        <v>12691</v>
      </c>
      <c r="O1357" s="24">
        <v>1</v>
      </c>
      <c r="P1357" s="21">
        <v>10</v>
      </c>
      <c r="Q1357" s="21">
        <v>5</v>
      </c>
      <c r="R1357" s="29">
        <v>0</v>
      </c>
      <c r="Z1357" s="33" t="s">
        <v>9196</v>
      </c>
      <c r="AJ1357" s="26" t="str">
        <f t="shared" si="46"/>
        <v xml:space="preserve">|BGCOLOR(#F5F5F5):Panageis|聖職者&amp;ref(Nation/Sacred.jpg,nolink,25x25,Sacred);|&amp;ref(Nation/C_Gold.jpg,nolink,25x25,Gold);200&amp;ref(Nation/C_Resource.jpg,nolink,25x25,Resource);1&amp;ref(Nation/C_Command.jpg,nolink,25x25,Commander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|~|&gt;|&gt;|&gt;|&gt;|&gt;|BGCOLOR(#F5F5F5):レベル2の聖職者。緑などの魔法と優秀なHealer技能も持つ|
</v>
      </c>
    </row>
    <row r="1358" spans="1:36" x14ac:dyDescent="0.15">
      <c r="A1358" t="str">
        <f t="shared" si="45"/>
        <v>-</v>
      </c>
      <c r="B1358" t="s">
        <v>12717</v>
      </c>
      <c r="C1358" t="s">
        <v>12674</v>
      </c>
      <c r="D1358" t="s">
        <v>3119</v>
      </c>
      <c r="E1358" t="s">
        <v>12666</v>
      </c>
      <c r="F1358">
        <v>135</v>
      </c>
      <c r="G1358">
        <v>1</v>
      </c>
      <c r="H1358">
        <v>2</v>
      </c>
      <c r="I1358" t="s">
        <v>4325</v>
      </c>
      <c r="J1358" t="s">
        <v>9899</v>
      </c>
      <c r="L1358" t="s">
        <v>3138</v>
      </c>
      <c r="N1358" t="s">
        <v>12667</v>
      </c>
      <c r="O1358" s="24">
        <v>1</v>
      </c>
      <c r="P1358" s="21">
        <v>10</v>
      </c>
      <c r="Q1358" s="21" t="s">
        <v>12689</v>
      </c>
      <c r="R1358" s="29" t="s">
        <v>12688</v>
      </c>
      <c r="Z1358" s="33" t="s">
        <v>9196</v>
      </c>
      <c r="AJ1358" s="26" t="str">
        <f t="shared" si="46"/>
        <v xml:space="preserve">|BGCOLOR(#F5F5F5):Mystic|魔術師|&amp;ref(Nation/C_Gold.jpg,nolink,25x25,Gold);135&amp;ref(Nation/C_Resource.jpg,nolink,25x25,Resource);1&amp;ref(Nation/C_Command.jpg,nolink,25x25,Commander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Leadership);0+|16|
|~|&gt;|&gt;|&gt;|&gt;|&gt;|BGCOLOR(#F5F5F5):星を中心に幅広い魔法技能を持つ。研究が得意|
</v>
      </c>
    </row>
    <row r="1359" spans="1:36" x14ac:dyDescent="0.15">
      <c r="A1359" t="str">
        <f t="shared" si="45"/>
        <v>-</v>
      </c>
      <c r="B1359" t="s">
        <v>12717</v>
      </c>
      <c r="C1359" t="s">
        <v>12674</v>
      </c>
      <c r="D1359" t="s">
        <v>3119</v>
      </c>
      <c r="E1359" t="s">
        <v>12692</v>
      </c>
      <c r="F1359">
        <v>100</v>
      </c>
      <c r="G1359">
        <v>1</v>
      </c>
      <c r="H1359">
        <v>2</v>
      </c>
      <c r="I1359" t="s">
        <v>12680</v>
      </c>
      <c r="J1359" t="s">
        <v>12693</v>
      </c>
      <c r="L1359" t="s">
        <v>12694</v>
      </c>
      <c r="N1359" t="s">
        <v>12695</v>
      </c>
      <c r="O1359" s="24">
        <v>1</v>
      </c>
      <c r="P1359" s="21" t="s">
        <v>12696</v>
      </c>
      <c r="Q1359" s="20" t="s">
        <v>12689</v>
      </c>
      <c r="R1359" s="29" t="s">
        <v>12697</v>
      </c>
      <c r="Z1359" s="33" t="s">
        <v>12698</v>
      </c>
      <c r="AJ1359" s="26" t="str">
        <f t="shared" si="46"/>
        <v xml:space="preserve">|BGCOLOR(#F5F5F5):Orphic Mystic|魔術師|&amp;ref(Nation/C_Gold.jpg,nolink,25x25,Gold);100&amp;ref(Nation/C_Resource.jpg,nolink,25x25,Resource);1&amp;ref(Nation/C_Command.jpg,nolink,25x25,Commander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Leadership);30+|16|
|~|&gt;|&gt;|&gt;|&gt;|&gt;|BGCOLOR(#F5F5F5):死、緑などの幅広い魔法技能を持つ。詠唱は長いが疲労は小さい|
</v>
      </c>
    </row>
    <row r="1360" spans="1:36" x14ac:dyDescent="0.15">
      <c r="A1360" t="str">
        <f t="shared" si="45"/>
        <v>-</v>
      </c>
      <c r="B1360" t="s">
        <v>12717</v>
      </c>
      <c r="C1360" t="s">
        <v>12674</v>
      </c>
      <c r="D1360" t="s">
        <v>3119</v>
      </c>
      <c r="E1360" t="s">
        <v>12699</v>
      </c>
      <c r="F1360">
        <v>230</v>
      </c>
      <c r="G1360">
        <v>1</v>
      </c>
      <c r="H1360">
        <v>4</v>
      </c>
      <c r="I1360" t="s">
        <v>4326</v>
      </c>
      <c r="J1360" t="s">
        <v>9899</v>
      </c>
      <c r="K1360" t="s">
        <v>12693</v>
      </c>
      <c r="L1360" t="s">
        <v>3135</v>
      </c>
      <c r="M1360" t="s">
        <v>12700</v>
      </c>
      <c r="N1360" t="s">
        <v>12701</v>
      </c>
      <c r="O1360" s="24">
        <v>1</v>
      </c>
      <c r="P1360" s="21" t="s">
        <v>10443</v>
      </c>
      <c r="Q1360" s="21" t="s">
        <v>12702</v>
      </c>
      <c r="R1360" s="29" t="s">
        <v>12688</v>
      </c>
      <c r="Z1360" s="33" t="s">
        <v>12698</v>
      </c>
      <c r="AJ1360" s="26" t="str">
        <f t="shared" si="46"/>
        <v xml:space="preserve">|BGCOLOR(#F5F5F5):Sibyl|聖職者&amp;ref(Nation/Sacred.jpg,nolink,25x25,Sacred);|&amp;ref(Nation/C_Gold.jpg,nolink,25x25,Gold);230&amp;ref(Nation/C_Resource.jpg,nolink,25x25,Resource);1&amp;ref(Nation/C_Command.jpg,nolink,25x25,Commander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Leadership);25+&amp;ref(Nation/UndeadLead.jpg,nolink,25x25,Undead Leadership);0+|16|
|~|&gt;|&gt;|&gt;|&gt;|&gt;|BGCOLOR(#F5F5F5):レベル2の聖職者。星、緑などの魔法技能も持つ|
</v>
      </c>
    </row>
    <row r="1361" spans="1:36" x14ac:dyDescent="0.15">
      <c r="A1361" t="str">
        <f t="shared" si="45"/>
        <v>LA Arcoscephale 指揮官 E</v>
      </c>
      <c r="B1361" t="s">
        <v>12717</v>
      </c>
      <c r="C1361" t="s">
        <v>12674</v>
      </c>
      <c r="D1361" t="s">
        <v>3119</v>
      </c>
      <c r="E1361" t="s">
        <v>12703</v>
      </c>
      <c r="F1361">
        <v>75</v>
      </c>
      <c r="G1361">
        <v>25</v>
      </c>
      <c r="H1361">
        <v>1</v>
      </c>
      <c r="I1361" t="s">
        <v>12704</v>
      </c>
      <c r="L1361" t="s">
        <v>12681</v>
      </c>
      <c r="N1361" t="s">
        <v>12705</v>
      </c>
      <c r="O1361" s="24">
        <v>3</v>
      </c>
      <c r="P1361" s="20">
        <v>80</v>
      </c>
      <c r="Q1361" s="21">
        <v>0</v>
      </c>
      <c r="R1361" s="29">
        <v>0</v>
      </c>
      <c r="U1361" s="29">
        <v>1</v>
      </c>
      <c r="Z1361" s="33" t="s">
        <v>12706</v>
      </c>
      <c r="AE1361" s="21" t="s">
        <v>12783</v>
      </c>
      <c r="AJ1361" s="26" t="str">
        <f t="shared" si="46"/>
        <v xml:space="preserve">|BGCOLOR(#F5F5F5):Cerulean Commander|指揮官|&amp;ref(Nation/C_Gold.jpg,nolink,25x25,Gold);75&amp;ref(Nation/C_Resource.jpg,nolink,25x25,Resource);25&amp;ref(Nation/C_Command.jpg,nolink,25x25,Commander Point);1|&amp;ref(Nation/R_Capital.jpg,nolink,25x25,National Capital);||&amp;ref(Nation/Squad.jpg,nolink,25x25,Squad);3&amp;ref(Nation/LivingLead.jpg,nolink,25x25,Leadership);80&amp;ref(Item/Beastmaster.jpg,nolink,25x25,Beastmaster (+1));|10&amp;ref(Nation/Forest-Survival.jpg,nolink,25x25,Forest Survival);|
|~|&gt;|&gt;|&gt;|&gt;|&gt;|BGCOLOR(#F5F5F5):大猿の指揮官。強靭で動物の指揮が得意|
</v>
      </c>
    </row>
    <row r="1362" spans="1:36" x14ac:dyDescent="0.15">
      <c r="A1362" t="str">
        <f t="shared" si="45"/>
        <v>LA Arcoscephale 兵士 S</v>
      </c>
      <c r="B1362" t="s">
        <v>12717</v>
      </c>
      <c r="C1362" t="s">
        <v>12674</v>
      </c>
      <c r="D1362" t="s">
        <v>3153</v>
      </c>
      <c r="E1362" t="s">
        <v>9235</v>
      </c>
      <c r="F1362">
        <v>7</v>
      </c>
      <c r="G1362">
        <v>2</v>
      </c>
      <c r="H1362">
        <v>3</v>
      </c>
      <c r="I1362" t="s">
        <v>4325</v>
      </c>
      <c r="L1362" t="s">
        <v>3155</v>
      </c>
      <c r="N1362" t="s">
        <v>9238</v>
      </c>
      <c r="P1362" s="21">
        <v>1</v>
      </c>
      <c r="Z1362" s="33" t="s">
        <v>9227</v>
      </c>
      <c r="AJ1362" s="26" t="str">
        <f t="shared" si="46"/>
        <v xml:space="preserve">|BGCOLOR(#F5F5F5):Slinger|射手|&amp;ref(Nation/C_Gold.jpg,nolink,25x25,Gold);7&amp;ref(Nation/C_Resource.jpg,nolink,25x25,Resource);2&amp;ref(Nation/C_Recruitment.jpg,nolink,25x25,Recruitment Point);3|&amp;ref(Nation/R_Fort.jpg,nolink,25x25,Land Fortress);||&amp;ref(Nation/LivingLead.jpg,nolink,25x25,Living);|12|
|~|&gt;|&gt;|&gt;|&gt;|&gt;|BGCOLOR(#F5F5F5):投石器を使う安価な射撃部隊。重装備な敵にはほぼ無意味|
</v>
      </c>
    </row>
    <row r="1363" spans="1:36" x14ac:dyDescent="0.15">
      <c r="A1363" t="str">
        <f t="shared" si="45"/>
        <v>-</v>
      </c>
      <c r="B1363" t="s">
        <v>12717</v>
      </c>
      <c r="C1363" t="s">
        <v>12674</v>
      </c>
      <c r="D1363" t="s">
        <v>3153</v>
      </c>
      <c r="E1363" t="s">
        <v>12668</v>
      </c>
      <c r="F1363">
        <v>10</v>
      </c>
      <c r="G1363">
        <v>5</v>
      </c>
      <c r="H1363">
        <v>9</v>
      </c>
      <c r="I1363" t="s">
        <v>4325</v>
      </c>
      <c r="L1363" t="s">
        <v>3158</v>
      </c>
      <c r="N1363" t="s">
        <v>12669</v>
      </c>
      <c r="P1363" s="21">
        <v>1</v>
      </c>
      <c r="Z1363" s="33" t="s">
        <v>9266</v>
      </c>
      <c r="AJ1363" s="26" t="str">
        <f t="shared" si="46"/>
        <v xml:space="preserve">|BGCOLOR(#F5F5F5):Peltast|歩兵|&amp;ref(Nation/C_Gold.jpg,nolink,25x25,Gold);10&amp;ref(Nation/C_Resource.jpg,nolink,25x25,Resource);5&amp;ref(Nation/C_Recruitment.jpg,nolink,25x25,Recruitment Point);9|&amp;ref(Nation/R_Fort.jpg,nolink,25x25,Land Fortress);||&amp;ref(Nation/LivingLead.jpg,nolink,25x25,Living);|14|
|~|&gt;|&gt;|&gt;|&gt;|&gt;|BGCOLOR(#F5F5F5):槍、投槍、盾を持つ軽歩兵。数を並べやすく牽制もできる|
</v>
      </c>
    </row>
    <row r="1364" spans="1:36" x14ac:dyDescent="0.15">
      <c r="A1364" t="str">
        <f t="shared" si="45"/>
        <v>-</v>
      </c>
      <c r="B1364" t="s">
        <v>12717</v>
      </c>
      <c r="C1364" t="s">
        <v>12674</v>
      </c>
      <c r="D1364" t="s">
        <v>3153</v>
      </c>
      <c r="E1364" t="s">
        <v>12707</v>
      </c>
      <c r="F1364">
        <v>13</v>
      </c>
      <c r="G1364">
        <v>20</v>
      </c>
      <c r="H1364">
        <v>16</v>
      </c>
      <c r="I1364" t="s">
        <v>4325</v>
      </c>
      <c r="L1364" t="s">
        <v>3158</v>
      </c>
      <c r="N1364" t="s">
        <v>12708</v>
      </c>
      <c r="P1364" s="21">
        <v>1</v>
      </c>
      <c r="Z1364" s="33" t="s">
        <v>12709</v>
      </c>
      <c r="AJ1364" s="26" t="str">
        <f t="shared" si="46"/>
        <v xml:space="preserve">|BGCOLOR(#F5F5F5):Phalangite|歩兵|&amp;ref(Nation/C_Gold.jpg,nolink,25x25,Gold);13&amp;ref(Nation/C_Resource.jpg,nolink,25x25,Resource);20&amp;ref(Nation/C_Recruitment.jpg,nolink,25x25,Recruitment Point);16|&amp;ref(Nation/R_Fort.jpg,nolink,25x25,Land Fortress);||&amp;ref(Nation/LivingLead.jpg,nolink,25x25,Living);|12|
|~|&gt;|&gt;|&gt;|&gt;|&gt;|BGCOLOR(#F5F5F5):長槍と丸盾を持つ歩兵。十分な装備で持久力もある|
</v>
      </c>
    </row>
    <row r="1365" spans="1:36" x14ac:dyDescent="0.15">
      <c r="A1365" t="str">
        <f t="shared" si="45"/>
        <v>-</v>
      </c>
      <c r="B1365" t="s">
        <v>12717</v>
      </c>
      <c r="C1365" t="s">
        <v>12674</v>
      </c>
      <c r="D1365" t="s">
        <v>3153</v>
      </c>
      <c r="E1365" t="s">
        <v>12670</v>
      </c>
      <c r="F1365">
        <v>13</v>
      </c>
      <c r="G1365">
        <v>31</v>
      </c>
      <c r="H1365">
        <v>16</v>
      </c>
      <c r="I1365" t="s">
        <v>4325</v>
      </c>
      <c r="L1365" t="s">
        <v>3158</v>
      </c>
      <c r="N1365" t="s">
        <v>12791</v>
      </c>
      <c r="P1365" s="21">
        <v>1</v>
      </c>
      <c r="Z1365" s="33" t="s">
        <v>9227</v>
      </c>
      <c r="AJ1365" s="26" t="str">
        <f t="shared" si="46"/>
        <v xml:space="preserve">|BGCOLOR(#F5F5F5):Hoplite|歩兵|&amp;ref(Nation/C_Gold.jpg,nolink,25x25,Gold);13&amp;ref(Nation/C_Resource.jpg,nolink,25x25,Resource);31&amp;ref(Nation/C_Recruitment.jpg,nolink,25x25,Recruitment Point);16|&amp;ref(Nation/R_Fort.jpg,nolink,25x25,Land Fortress);||&amp;ref(Nation/LivingLead.jpg,nolink,25x25,Living);|12|
|~|&gt;|&gt;|&gt;|&gt;|&gt;|BGCOLOR(#F5F5F5):長槍と丸盾を持つ重歩兵。攻撃面は弱いが硬く高密度な槍の壁を形成|
</v>
      </c>
    </row>
    <row r="1366" spans="1:36" x14ac:dyDescent="0.15">
      <c r="A1366" t="str">
        <f t="shared" si="45"/>
        <v>-</v>
      </c>
      <c r="B1366" t="s">
        <v>12717</v>
      </c>
      <c r="C1366" t="s">
        <v>12674</v>
      </c>
      <c r="D1366" t="s">
        <v>3153</v>
      </c>
      <c r="E1366" t="s">
        <v>12671</v>
      </c>
      <c r="F1366">
        <v>16</v>
      </c>
      <c r="G1366">
        <v>25</v>
      </c>
      <c r="H1366">
        <v>23</v>
      </c>
      <c r="I1366" t="s">
        <v>4325</v>
      </c>
      <c r="L1366" t="s">
        <v>3158</v>
      </c>
      <c r="N1366" t="s">
        <v>12792</v>
      </c>
      <c r="P1366" s="21">
        <v>1</v>
      </c>
      <c r="Z1366" s="33" t="s">
        <v>9266</v>
      </c>
      <c r="AJ1366" s="26" t="str">
        <f t="shared" si="46"/>
        <v xml:space="preserve">|BGCOLOR(#F5F5F5):Hypaspist|歩兵|&amp;ref(Nation/C_Gold.jpg,nolink,25x25,Gold);16&amp;ref(Nation/C_Resource.jpg,nolink,25x25,Resource);25&amp;ref(Nation/C_Recruitment.jpg,nolink,25x25,Recruitment Point);23|&amp;ref(Nation/R_Fort.jpg,nolink,25x25,Land Fortress);||&amp;ref(Nation/LivingLead.jpg,nolink,25x25,Living);|14|
|~|&gt;|&gt;|&gt;|&gt;|&gt;|BGCOLOR(#F5F5F5):槍と丸盾を持つ重歩兵。若干軽装だが格別に高い士気を持つ|
</v>
      </c>
    </row>
    <row r="1367" spans="1:36" x14ac:dyDescent="0.15">
      <c r="A1367" t="str">
        <f t="shared" si="45"/>
        <v>-</v>
      </c>
      <c r="B1367" t="s">
        <v>12717</v>
      </c>
      <c r="C1367" t="s">
        <v>12674</v>
      </c>
      <c r="D1367" t="s">
        <v>3153</v>
      </c>
      <c r="E1367" t="s">
        <v>12710</v>
      </c>
      <c r="F1367">
        <v>35</v>
      </c>
      <c r="G1367">
        <v>40</v>
      </c>
      <c r="H1367">
        <v>46</v>
      </c>
      <c r="I1367" t="s">
        <v>4325</v>
      </c>
      <c r="L1367" t="s">
        <v>4844</v>
      </c>
      <c r="N1367" t="s">
        <v>12711</v>
      </c>
      <c r="P1367" s="21">
        <v>1</v>
      </c>
      <c r="Z1367" s="33" t="s">
        <v>9209</v>
      </c>
      <c r="AJ1367" s="26" t="str">
        <f t="shared" si="46"/>
        <v xml:space="preserve">|BGCOLOR(#F5F5F5):Agema Companion|騎兵|&amp;ref(Nation/C_Gold.jpg,nolink,25x25,Gold);35&amp;ref(Nation/C_Resource.jpg,nolink,25x25,Resource);40&amp;ref(Nation/C_Recruitment.jpg,nolink,25x25,Recruitment Point);46|&amp;ref(Nation/R_Fort.jpg,nolink,25x25,Land Fortress);||&amp;ref(Nation/LivingLead.jpg,nolink,25x25,Living);|18|
|~|&gt;|&gt;|&gt;|&gt;|&gt;|BGCOLOR(#F5F5F5):長剣、突撃槍、盾を持つ重騎兵。高い士気と技量を誇る|
</v>
      </c>
    </row>
    <row r="1368" spans="1:36" x14ac:dyDescent="0.15">
      <c r="A1368" t="str">
        <f t="shared" si="45"/>
        <v>-</v>
      </c>
      <c r="B1368" t="s">
        <v>12717</v>
      </c>
      <c r="C1368" t="s">
        <v>12674</v>
      </c>
      <c r="D1368" t="s">
        <v>3153</v>
      </c>
      <c r="E1368" t="s">
        <v>12672</v>
      </c>
      <c r="F1368">
        <v>100</v>
      </c>
      <c r="G1368">
        <v>62</v>
      </c>
      <c r="H1368">
        <v>33</v>
      </c>
      <c r="I1368" t="s">
        <v>4325</v>
      </c>
      <c r="L1368" t="s">
        <v>5432</v>
      </c>
      <c r="N1368" t="s">
        <v>12712</v>
      </c>
      <c r="P1368" s="21">
        <v>1</v>
      </c>
      <c r="W1368">
        <v>1</v>
      </c>
      <c r="Z1368" s="33" t="s">
        <v>12698</v>
      </c>
      <c r="AJ1368" s="26" t="str">
        <f t="shared" si="46"/>
        <v xml:space="preserve">|BGCOLOR(#F5F5F5):War Elephant|軍用象|&amp;ref(Nation/C_Gold.jpg,nolink,25x25,Gold);100&amp;ref(Nation/C_Resource.jpg,nolink,25x25,Resource);62&amp;ref(Nation/C_Recruitment.jpg,nolink,25x25,Recruitment Point);33|&amp;ref(Nation/R_Fort.jpg,nolink,25x25,Land Fortress);||&amp;ref(Nation/LivingLead.jpg,nolink,25x25,Living);&amp;ref(Nation/Animal.jpg,nolink,25x25,Animal);|16|
|~|&gt;|&gt;|&gt;|&gt;|&gt;|BGCOLOR(#F5F5F5):敵を蹂躙する巨大生物。防具を与えられており迎撃用の槍も持つ|
</v>
      </c>
    </row>
    <row r="1369" spans="1:36" x14ac:dyDescent="0.15">
      <c r="A1369" t="str">
        <f t="shared" si="45"/>
        <v>-</v>
      </c>
      <c r="B1369" t="s">
        <v>12717</v>
      </c>
      <c r="C1369" t="s">
        <v>12674</v>
      </c>
      <c r="D1369" t="s">
        <v>3153</v>
      </c>
      <c r="E1369" t="s">
        <v>12713</v>
      </c>
      <c r="F1369">
        <v>18</v>
      </c>
      <c r="G1369">
        <v>20</v>
      </c>
      <c r="H1369">
        <v>11</v>
      </c>
      <c r="I1369" t="s">
        <v>12704</v>
      </c>
      <c r="L1369" t="s">
        <v>12714</v>
      </c>
      <c r="N1369" t="s">
        <v>12715</v>
      </c>
      <c r="P1369" s="20">
        <v>1</v>
      </c>
      <c r="W1369">
        <v>1</v>
      </c>
      <c r="Z1369" s="33" t="s">
        <v>12716</v>
      </c>
      <c r="AE1369" s="21" t="s">
        <v>12784</v>
      </c>
      <c r="AJ1369" s="26" t="str">
        <f t="shared" si="46"/>
        <v xml:space="preserve">|BGCOLOR(#F5F5F5):Cerulean Warrior|歩兵|&amp;ref(Nation/C_Gold.jpg,nolink,25x25,Gold);18&amp;ref(Nation/C_Resource.jpg,nolink,25x25,Resource);20&amp;ref(Nation/C_Recruitment.jpg,nolink,25x25,Recruitment Point);11|&amp;ref(Nation/R_Capital.jpg,nolink,25x25,National Capital);||&amp;ref(Nation/LivingLead.jpg,nolink,25x25,Living);&amp;ref(Nation/Animal.jpg,nolink,25x25,Animal);|8&amp;ref(Nation/Forest-Survival.jpg,nolink,25x25,Forest Survival);|
|~|&gt;|&gt;|&gt;|&gt;|&gt;|BGCOLOR(#F5F5F5):鈍器と小盾を持つ重歩兵。大柄で強靭だが魔法に弱い|
</v>
      </c>
    </row>
    <row r="1370" spans="1:36" x14ac:dyDescent="0.15">
      <c r="A1370" t="str">
        <f t="shared" si="45"/>
        <v>LA Arcoscephale 兵士 E</v>
      </c>
      <c r="B1370" t="s">
        <v>12717</v>
      </c>
      <c r="C1370" t="s">
        <v>12674</v>
      </c>
      <c r="D1370" t="s">
        <v>3153</v>
      </c>
      <c r="E1370" t="s">
        <v>12673</v>
      </c>
      <c r="F1370">
        <v>20</v>
      </c>
      <c r="G1370">
        <v>31</v>
      </c>
      <c r="H1370">
        <v>23</v>
      </c>
      <c r="I1370" t="s">
        <v>4326</v>
      </c>
      <c r="K1370" t="s">
        <v>9899</v>
      </c>
      <c r="L1370" t="s">
        <v>3158</v>
      </c>
      <c r="M1370" t="s">
        <v>9899</v>
      </c>
      <c r="N1370" t="s">
        <v>10700</v>
      </c>
      <c r="P1370" s="21">
        <v>1</v>
      </c>
      <c r="Z1370" s="33" t="s">
        <v>9227</v>
      </c>
      <c r="AJ1370" s="26" t="str">
        <f t="shared" si="46"/>
        <v xml:space="preserve">|BGCOLOR(#F5F5F5):Heart Companion|歩兵&amp;ref(Nation/Sacred.jpg,nolink,25x25,Sacred);|&amp;ref(Nation/C_Gold.jpg,nolink,25x25,Gold);20&amp;ref(Nation/C_Resource.jpg,nolink,25x25,Resource);31&amp;ref(Nation/C_Recruitment.jpg,nolink,25x25,Recruitment Point);23|&amp;ref(Nation/R_Capital.jpg,nolink,25x25,National Capital);|&amp;ref(Spell/P_Holy.jpg,nolink,25x25,Temple Needed);|&amp;ref(Nation/LivingLead.jpg,nolink,25x25,Living);|12|
|~|&gt;|&gt;|&gt;|&gt;|&gt;|BGCOLOR(#F5F5F5):長槍と盾を持つ重歩兵。高い士気を持ち非常に高密度な隊列を組む|
</v>
      </c>
    </row>
    <row r="1371" spans="1:36" x14ac:dyDescent="0.15">
      <c r="A1371" t="str">
        <f t="shared" si="45"/>
        <v>LA Pythium 指揮官 S</v>
      </c>
      <c r="B1371" t="s">
        <v>12717</v>
      </c>
      <c r="C1371" t="s">
        <v>12861</v>
      </c>
      <c r="D1371" t="s">
        <v>3119</v>
      </c>
      <c r="E1371" t="s">
        <v>9190</v>
      </c>
      <c r="F1371">
        <v>25</v>
      </c>
      <c r="G1371">
        <v>4</v>
      </c>
      <c r="H1371">
        <v>1</v>
      </c>
      <c r="I1371" t="s">
        <v>4325</v>
      </c>
      <c r="L1371" t="s">
        <v>3122</v>
      </c>
      <c r="N1371" t="s">
        <v>9194</v>
      </c>
      <c r="O1371" s="24">
        <v>0</v>
      </c>
      <c r="P1371" s="21">
        <v>0</v>
      </c>
      <c r="Q1371" s="21">
        <v>0</v>
      </c>
      <c r="R1371" s="29">
        <v>0</v>
      </c>
      <c r="Z1371" s="33" t="s">
        <v>9196</v>
      </c>
      <c r="AA1371" s="21">
        <v>50</v>
      </c>
      <c r="AE1371" s="21" t="s">
        <v>7285</v>
      </c>
      <c r="AJ1371" s="26" t="str">
        <f t="shared" si="46"/>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1372" spans="1:36" x14ac:dyDescent="0.15">
      <c r="A1372" t="str">
        <f t="shared" si="45"/>
        <v>-</v>
      </c>
      <c r="B1372" t="s">
        <v>12717</v>
      </c>
      <c r="C1372" t="s">
        <v>12861</v>
      </c>
      <c r="D1372" t="s">
        <v>3119</v>
      </c>
      <c r="E1372" t="s">
        <v>9204</v>
      </c>
      <c r="F1372">
        <v>70</v>
      </c>
      <c r="G1372">
        <v>22</v>
      </c>
      <c r="H1372">
        <v>1</v>
      </c>
      <c r="I1372" t="s">
        <v>6955</v>
      </c>
      <c r="L1372" t="s">
        <v>3119</v>
      </c>
      <c r="N1372" t="s">
        <v>9207</v>
      </c>
      <c r="O1372" s="24">
        <v>3</v>
      </c>
      <c r="P1372" s="21">
        <v>80</v>
      </c>
      <c r="Q1372" s="21">
        <v>0</v>
      </c>
      <c r="R1372" s="29">
        <v>0</v>
      </c>
      <c r="Z1372" s="33" t="s">
        <v>9209</v>
      </c>
      <c r="AJ1372" s="26" t="str">
        <f t="shared" si="46"/>
        <v xml:space="preserve">|BGCOLOR(#F5F5F5):Centurion|指揮官|&amp;ref(Nation/C_Gold.jpg,nolink,25x25,Gold);70&amp;ref(Nation/C_Resource.jpg,nolink,25x25,Resource);22&amp;ref(Nation/C_Command.jpg,nolink,25x25,Commander Point);1|&amp;ref(Nation/R_Fort.jpg,nolink,25x25,Land Fortress);&amp;ref(Nation/R_Foreign.jpg,nolink,25x25,Non-Fort Land);||&amp;ref(Nation/Squad.jpg,nolink,25x25,Squad);3&amp;ref(Nation/LivingLead.jpg,nolink,25x25,Leadership);80|18|
|~|&gt;|&gt;|&gt;|&gt;|&gt;|BGCOLOR(#F5F5F5):基本的な指揮官。装備は良質だが盾を持たない|
</v>
      </c>
    </row>
    <row r="1373" spans="1:36" x14ac:dyDescent="0.15">
      <c r="A1373" t="str">
        <f t="shared" si="45"/>
        <v>-</v>
      </c>
      <c r="B1373" t="s">
        <v>12717</v>
      </c>
      <c r="C1373" t="s">
        <v>12861</v>
      </c>
      <c r="D1373" t="s">
        <v>3119</v>
      </c>
      <c r="E1373" t="s">
        <v>12793</v>
      </c>
      <c r="F1373">
        <v>80</v>
      </c>
      <c r="G1373">
        <v>30</v>
      </c>
      <c r="H1373">
        <v>1</v>
      </c>
      <c r="I1373" t="s">
        <v>12794</v>
      </c>
      <c r="L1373" t="s">
        <v>12795</v>
      </c>
      <c r="N1373" t="s">
        <v>12796</v>
      </c>
      <c r="O1373" s="24">
        <v>3</v>
      </c>
      <c r="P1373" s="20">
        <v>80</v>
      </c>
      <c r="Q1373" s="21">
        <v>0</v>
      </c>
      <c r="R1373" s="29">
        <v>0</v>
      </c>
      <c r="S1373" s="24">
        <v>1</v>
      </c>
      <c r="Z1373" s="33" t="s">
        <v>12797</v>
      </c>
      <c r="AJ1373" s="26" t="str">
        <f t="shared" si="46"/>
        <v xml:space="preserve">|BGCOLOR(#F5F5F5):Tribuni|指揮官|&amp;ref(Nation/C_Gold.jpg,nolink,25x25,Gold);80&amp;ref(Nation/C_Resource.jpg,nolink,25x25,Resource);30&amp;ref(Nation/C_Command.jpg,nolink,25x25,Commander Point);1|&amp;ref(Nation/R_Fort.jpg,nolink,25x25,Land Fortress);||&amp;ref(Nation/Squad.jpg,nolink,25x25,Squad);3&amp;ref(Nation/LivingLead.jpg,nolink,25x25,Leadership);80&amp;ref(Item/Inspirational.jpg,nolink,25x25,Inspirational (+1));|16|
|~|&gt;|&gt;|&gt;|&gt;|&gt;|BGCOLOR(#F5F5F5):重装備な指揮官。大盾を備え指揮も上手い|
</v>
      </c>
    </row>
    <row r="1374" spans="1:36" x14ac:dyDescent="0.15">
      <c r="A1374" t="str">
        <f t="shared" si="45"/>
        <v>-</v>
      </c>
      <c r="B1374" t="s">
        <v>12717</v>
      </c>
      <c r="C1374" t="s">
        <v>12861</v>
      </c>
      <c r="D1374" t="s">
        <v>3119</v>
      </c>
      <c r="E1374" t="s">
        <v>12798</v>
      </c>
      <c r="F1374">
        <v>110</v>
      </c>
      <c r="G1374">
        <v>22</v>
      </c>
      <c r="H1374">
        <v>2</v>
      </c>
      <c r="I1374" t="s">
        <v>4325</v>
      </c>
      <c r="L1374" t="s">
        <v>3119</v>
      </c>
      <c r="N1374" t="s">
        <v>9213</v>
      </c>
      <c r="O1374" s="24">
        <v>4</v>
      </c>
      <c r="P1374" s="21">
        <v>120</v>
      </c>
      <c r="Q1374" s="21">
        <v>0</v>
      </c>
      <c r="R1374" s="29">
        <v>0</v>
      </c>
      <c r="Z1374" s="33" t="s">
        <v>12797</v>
      </c>
      <c r="AJ1374" s="26" t="str">
        <f t="shared" si="46"/>
        <v xml:space="preserve">|BGCOLOR(#F5F5F5):Magister Militum|指揮官|&amp;ref(Nation/C_Gold.jpg,nolink,25x25,Gold);110&amp;ref(Nation/C_Resource.jpg,nolink,25x25,Resource);22&amp;ref(Nation/C_Command.jpg,nolink,25x25,Commander Point);2|&amp;ref(Nation/R_Fort.jpg,nolink,25x25,Land Fortress);||&amp;ref(Nation/Squad.jpg,nolink,25x25,Squad);4&amp;ref(Nation/LivingLead.jpg,nolink,25x25,Leadership);120|16|
|~|&gt;|&gt;|&gt;|&gt;|&gt;|BGCOLOR(#F5F5F5):上位指揮官。やはり盾は持っていない|
</v>
      </c>
    </row>
    <row r="1375" spans="1:36" x14ac:dyDescent="0.15">
      <c r="A1375" t="str">
        <f t="shared" si="45"/>
        <v>-</v>
      </c>
      <c r="B1375" t="s">
        <v>12717</v>
      </c>
      <c r="C1375" t="s">
        <v>12861</v>
      </c>
      <c r="D1375" t="s">
        <v>3119</v>
      </c>
      <c r="E1375" t="s">
        <v>12799</v>
      </c>
      <c r="F1375">
        <v>65</v>
      </c>
      <c r="G1375">
        <v>19</v>
      </c>
      <c r="H1375">
        <v>1</v>
      </c>
      <c r="I1375" t="s">
        <v>4325</v>
      </c>
      <c r="K1375" t="s">
        <v>9899</v>
      </c>
      <c r="L1375" t="s">
        <v>3135</v>
      </c>
      <c r="M1375" t="s">
        <v>9899</v>
      </c>
      <c r="N1375" t="s">
        <v>12800</v>
      </c>
      <c r="O1375" s="24">
        <v>2</v>
      </c>
      <c r="P1375" s="21">
        <v>40</v>
      </c>
      <c r="Q1375" s="21">
        <v>0</v>
      </c>
      <c r="R1375" s="29">
        <v>0</v>
      </c>
      <c r="Z1375" s="33" t="s">
        <v>12801</v>
      </c>
      <c r="AJ1375" s="26" t="str">
        <f t="shared" si="46"/>
        <v xml:space="preserve">|BGCOLOR(#F5F5F5):Battle Deacon|聖職者&amp;ref(Nation/Sacred.jpg,nolink,25x25,Sacred);|&amp;ref(Nation/C_Gold.jpg,nolink,25x25,Gold);65&amp;ref(Nation/C_Resource.jpg,nolink,25x25,Resource);19&amp;ref(Nation/C_Command.jpg,nolink,25x25,Commander Point);1|&amp;ref(Nation/R_Fort.jpg,nolink,25x25,Land Fortress);|&amp;ref(Spell/P_Holy.jpg,nolink,25x25,Temple Needed);|&amp;ref(Nation/Squad.jpg,nolink,25x25,Squad);2&amp;ref(Nation/LivingLead.jpg,nolink,25x25,Leadership);40|14|
|~|&gt;|&gt;|&gt;|&gt;|&gt;|BGCOLOR(#F5F5F5):レベル1の聖職者。防具を持ち弱い毒耐性も備える|
</v>
      </c>
    </row>
    <row r="1376" spans="1:36" x14ac:dyDescent="0.15">
      <c r="A1376" t="str">
        <f t="shared" si="45"/>
        <v>-</v>
      </c>
      <c r="B1376" t="s">
        <v>12717</v>
      </c>
      <c r="C1376" t="s">
        <v>12861</v>
      </c>
      <c r="D1376" t="s">
        <v>3119</v>
      </c>
      <c r="E1376" t="s">
        <v>12802</v>
      </c>
      <c r="F1376">
        <v>70</v>
      </c>
      <c r="G1376">
        <v>1</v>
      </c>
      <c r="H1376">
        <v>2</v>
      </c>
      <c r="I1376" t="s">
        <v>12794</v>
      </c>
      <c r="J1376" t="s">
        <v>12803</v>
      </c>
      <c r="K1376" t="s">
        <v>12803</v>
      </c>
      <c r="L1376" t="s">
        <v>12805</v>
      </c>
      <c r="M1376" t="s">
        <v>12804</v>
      </c>
      <c r="N1376" t="s">
        <v>12806</v>
      </c>
      <c r="O1376" s="24">
        <v>1</v>
      </c>
      <c r="P1376" s="20">
        <v>10</v>
      </c>
      <c r="Q1376" s="20">
        <v>5</v>
      </c>
      <c r="R1376" s="29">
        <v>0</v>
      </c>
      <c r="Z1376" s="33" t="s">
        <v>12797</v>
      </c>
      <c r="AJ1376" s="26" t="str">
        <f t="shared" si="46"/>
        <v xml:space="preserve">|BGCOLOR(#F5F5F5):Serpent Acolyte|聖職者&amp;ref(Nation/Sacred.jpg,nolink,25x25,Sacred);|&amp;ref(Nation/C_Gold.jpg,nolink,25x25,Gold);70&amp;ref(Nation/C_Resource.jpg,nolink,25x25,Resource);1&amp;ref(Nation/C_Command.jpg,nolink,25x25,Commander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|~|&gt;|&gt;|&gt;|&gt;|&gt;|BGCOLOR(#F5F5F5):レベル1の聖職者。緑の魔法技能も持つ|
</v>
      </c>
    </row>
    <row r="1377" spans="1:36" x14ac:dyDescent="0.15">
      <c r="A1377" t="str">
        <f t="shared" si="45"/>
        <v>-</v>
      </c>
      <c r="B1377" t="s">
        <v>12717</v>
      </c>
      <c r="C1377" t="s">
        <v>12861</v>
      </c>
      <c r="D1377" t="s">
        <v>3119</v>
      </c>
      <c r="E1377" t="s">
        <v>12807</v>
      </c>
      <c r="F1377">
        <v>150</v>
      </c>
      <c r="G1377">
        <v>1</v>
      </c>
      <c r="H1377">
        <v>2</v>
      </c>
      <c r="I1377" t="s">
        <v>12794</v>
      </c>
      <c r="J1377" t="s">
        <v>12803</v>
      </c>
      <c r="K1377" t="s">
        <v>12803</v>
      </c>
      <c r="L1377" t="s">
        <v>12808</v>
      </c>
      <c r="M1377" t="s">
        <v>12804</v>
      </c>
      <c r="N1377" t="s">
        <v>20158</v>
      </c>
      <c r="O1377" s="24">
        <v>1</v>
      </c>
      <c r="P1377" s="20">
        <v>10</v>
      </c>
      <c r="Q1377" s="20" t="s">
        <v>12809</v>
      </c>
      <c r="R1377" s="29">
        <v>30</v>
      </c>
      <c r="Z1377" s="33" t="s">
        <v>12797</v>
      </c>
      <c r="AJ1377" s="26" t="str">
        <f t="shared" si="46"/>
        <v xml:space="preserve">|BGCOLOR(#F5F5F5):Renata|魔術師&amp;ref(Nation/Sacred.jpg,nolink,25x25,Sacred);|&amp;ref(Nation/C_Gold.jpg,nolink,25x25,Gold);150&amp;ref(Nation/C_Resource.jpg,nolink,25x25,Resource);1&amp;ref(Nation/C_Command.jpg,nolink,25x25,Commander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Leadership);30|16|
|~|&gt;|&gt;|&gt;|&gt;|&gt;|BGCOLOR(#F5F5F5):水や死などの魔法技能を持つ。まず使わないが聖水の水差しを携行|
</v>
      </c>
    </row>
    <row r="1378" spans="1:36" x14ac:dyDescent="0.15">
      <c r="A1378" t="str">
        <f t="shared" si="45"/>
        <v>-</v>
      </c>
      <c r="B1378" t="s">
        <v>12717</v>
      </c>
      <c r="C1378" t="s">
        <v>12861</v>
      </c>
      <c r="D1378" t="s">
        <v>3119</v>
      </c>
      <c r="E1378" t="s">
        <v>12811</v>
      </c>
      <c r="F1378">
        <v>150</v>
      </c>
      <c r="G1378">
        <v>1</v>
      </c>
      <c r="H1378">
        <v>2</v>
      </c>
      <c r="I1378" t="s">
        <v>12794</v>
      </c>
      <c r="J1378" t="s">
        <v>12803</v>
      </c>
      <c r="K1378" t="s">
        <v>12803</v>
      </c>
      <c r="L1378" t="s">
        <v>12808</v>
      </c>
      <c r="M1378" t="s">
        <v>12804</v>
      </c>
      <c r="N1378" t="s">
        <v>20159</v>
      </c>
      <c r="O1378" s="24">
        <v>1</v>
      </c>
      <c r="P1378" s="20">
        <v>10</v>
      </c>
      <c r="Q1378" s="20" t="s">
        <v>20162</v>
      </c>
      <c r="R1378" s="29" t="s">
        <v>12812</v>
      </c>
      <c r="Z1378" s="33" t="s">
        <v>12797</v>
      </c>
      <c r="AJ1378" s="26" t="str">
        <f t="shared" si="46"/>
        <v xml:space="preserve">|BGCOLOR(#F5F5F5):Renatus|魔術師&amp;ref(Nation/Sacred.jpg,nolink,25x25,Sacred);|&amp;ref(Nation/C_Gold.jpg,nolink,25x25,Gold);150&amp;ref(Nation/C_Resource.jpg,nolink,25x25,Resource);1&amp;ref(Nation/C_Command.jpg,nolink,25x25,Commander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Leadership);30+|16|
|~|&gt;|&gt;|&gt;|&gt;|&gt;|BGCOLOR(#F5F5F5):水や死などの魔法技能を持つ。あまり特徴はない|
</v>
      </c>
    </row>
    <row r="1379" spans="1:36" x14ac:dyDescent="0.15">
      <c r="A1379" t="str">
        <f t="shared" si="45"/>
        <v>-</v>
      </c>
      <c r="B1379" t="s">
        <v>12717</v>
      </c>
      <c r="C1379" t="s">
        <v>12861</v>
      </c>
      <c r="D1379" t="s">
        <v>3119</v>
      </c>
      <c r="E1379" t="s">
        <v>12819</v>
      </c>
      <c r="F1379">
        <v>75</v>
      </c>
      <c r="G1379">
        <v>1</v>
      </c>
      <c r="H1379">
        <v>2</v>
      </c>
      <c r="I1379" t="s">
        <v>4325</v>
      </c>
      <c r="K1379" t="s">
        <v>12803</v>
      </c>
      <c r="L1379" t="s">
        <v>12820</v>
      </c>
      <c r="M1379" t="s">
        <v>12804</v>
      </c>
      <c r="N1379" t="s">
        <v>12821</v>
      </c>
      <c r="O1379" s="24">
        <v>0</v>
      </c>
      <c r="P1379" s="20">
        <v>0</v>
      </c>
      <c r="Q1379" s="21">
        <v>0</v>
      </c>
      <c r="R1379" s="29">
        <v>0</v>
      </c>
      <c r="Z1379" s="33" t="s">
        <v>12797</v>
      </c>
      <c r="AJ1379" s="26" t="str">
        <f>CONCATENATE("|BGCOLOR(#F5F5F5):",E1379,"|",L1379,IF(M1379&lt;&gt;"","&amp;ref(Nation/Sacred.jpg,nolink,25x25,Sacred);",""),"|&amp;ref(Nation/C_Gold.jpg,nolink,25x25,Gold);",F1379,"&amp;ref(Nation/C_Resource.jpg,nolink,25x25,Resource);",G1379,IF(D1379="兵士","&amp;ref(Nation/C_Recruitment.jpg,nolink,25x25,Recruitment Point);","&amp;ref(Nation/C_Command.jpg,nolink,25x25,Commander Point);"),H1379,"|",SUBSTITUTE(SUBSTITUTE(SUBSTITUTE(SUBSTITUTE(SUBSTITUTE(SUBSTITUTE(SUBSTITUTE(SUBSTITUTE(SUBSTITUTE(SUBSTITUTE(SUBSTITUTE(SUBSTITUTE(SUBSTITUTE(SUBSTITUTE(SUBSTITUTE(SUBSTITUTE(SUBSTITUTE(SUBSTITUTE(SUBSTITUTE(SUBSTITUTE(SUBSTITUTE(SUBSTITUTE(SUBSTITUTE(SUBSTITUTE(SUBSTITUTE(I1379,"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(Free));"),"格","&amp;ref(Nation/Promotion.jpg,nolink,25x25,Promotion);"),"|",IF(J1379&lt;&gt;"","&amp;ref(Spell/P_Research.jpg,nolink,25x25,Lab Needed);",""),IF(K1379&lt;&gt;"","&amp;ref(Spell/P_Holy.jpg,nolink,25x25,Temple Needed);",""),IF(D1379="指揮官",CONCATENATE("|",IF(O1379&lt;&gt;0,"&amp;ref(Nation/Squad.jpg,nolink,25x25,Squad);"&amp;O1379,""),IF(P1379&lt;&gt;0,"&amp;ref(Nation/LivingLead.jpg,nolink,25x25,Leadership);"&amp;P1379,""),IF(Q1379&lt;&gt;0,"&amp;ref(Nation/MagicLead.jpg,nolink,25x25,Magic Leadership);"&amp;Q1379,""),IF(R1379&lt;&gt;0,"&amp;ref(Nation/UndeadLead.jpg,nolink,25x25,Undead Leadership);"&amp;R1379,""),IF(S1379&lt;&gt;"",IF(S1379&gt;0,"&amp;ref(Item/Inspirational.jpg,nolink,25x25,Inspirational (+"&amp;S1379&amp;"));","&amp;ref(Item/Uninspirational.jpg,nolink,25x25,Inspirational ("&amp;S1379&amp;"));"),""),IF(T1379&lt;&gt;"","&amp;ref(Item/Taskmaster.jpg,nolink,25x25,Taskmaster (+"&amp;T1379&amp;"));",""),IF(U1379&lt;&gt;"","&amp;ref(Item/Beastmaster.jpg,nolink,25x25,Beastmaster (+"&amp;U1379&amp;"));","")),CONCATENATE("|",IF(P1379&lt;&gt;0,"&amp;ref(Nation/LivingLead.jpg,nolink,25x25,Living);",""),IF(Q1379&lt;&gt;0,"&amp;ref(Nation/MagicLead.jpg,nolink,25x25,Magic Being);",""),IF(R1379&lt;&gt;0,"&amp;ref(Nation/UndeadLead.jpg,nolink,25x25,Undead/Demon);",""),IF(V1379&lt;&gt;"","&amp;ref(Nation/Slave.jpg,nolink,25x25,Slave);",""),IF(W1379&lt;&gt;"","&amp;ref(Nation/Animal.jpg,nolink,25x25,Animal);",""),IF(X1379&lt;&gt;"","&amp;ref(Nation/Undisciplined.jpg,nolink,25x25,Undisciplined);",""),IF(Y1379&lt;&gt;"","&amp;ref(Nation/Enlarged.jpg,nolink,25x25,Size "&amp;Y1379&amp;" or larger commander are needed);",""))),"|",Z1379,IF(AA1379&lt;&gt;"","&amp;ref(Nation/Stealthy.jpg,nolink,25x25,Stealthy ("&amp;AA1379&amp;"));",""),IF(COUNTIF(AB1379,"*f*"),"&amp;ref(Nation/Flying.jpg,nolink,25x25,Flying);",""),IF(COUNTIF(AB1379,"*l*"),"&amp;ref(Nation/Floating.jpg,nolink,25x25,Floating);",""),IF(AC1379="s","&amp;ref(Nation/Storm-Immunity.jpg,nolink,25x25,Storm Immunity);",""),IF(AD1379="p","&amp;ref(Nation/Poor-Amphibian.jpg,nolink,25x25,Poor Amphibian);",""),IF(AD1379="f","&amp;ref(Nation/Amphibian.jpg,nolink,25x25,Amphibian);",""),IF(AD1379="a","&amp;ref(Nation/Aquatic.jpg,nolink,25x25,Aquatic);",""),IF(COUNTIF(AE1379,"*f*"),"&amp;ref(Nation/Forest-Survival.jpg,nolink,25x25,Forest Survival);",""),IF(COUNTIF(AE1379,"*m*"),"&amp;ref(Nation/Mountain-Survival.jpg,nolink,25x25,Mountain Survival);",""),IF(COUNTIF(AE1379,"*s*"),"&amp;ref(Nation/Swamp-Survival.jpg,nolink,25x25,Swamp Survival);",""),IF(COUNTIF(AE1379,"*w*"),"&amp;ref(Nation/Wasteland-Survival.jpg,nolink,25x25,Wasteland Survival);",""),IF(AF1379="s","&amp;ref(Nation/Snow-Move.jpg,nolink,25x25,Snow Move);",""),IF(AG1379="s","&amp;ref(Nation/Swimming.jpg,nolink,25x25,Swimming);",""),IF(AH1379&lt;&gt;"","&amp;ref(Nation/Sailing.jpg,nolink,25x25,Sailing (size points "&amp;VALUE(MID(AH1379,2,3))&amp;", max size "&amp;LEFT(AH1379,1)&amp;"));",""),IF(AI1379&lt;&gt;"","&amp;ref(Nation/Gift-of-Water-Breathing.jpg,nolink,25x25,Gift of Water Breathing ("&amp;AI1379&amp;" size points));",""),"|",CHAR(10),IF(D1379="指揮官","|~|&gt;|&gt;|&gt;|&gt;|&gt;|BGCOLOR(#F5F5F5):","|~|&gt;|&gt;|&gt;|&gt;|&gt;|BGCOLOR(#F5F5F5):"),N1379,"|",CHAR(10))</f>
        <v xml:space="preserve">|BGCOLOR(#F5F5F5):Serpent Assassin|暗殺者&amp;ref(Nation/Sacred.jpg,nolink,25x25,Sacred);|&amp;ref(Nation/C_Gold.jpg,nolink,25x25,Gold);75&amp;ref(Nation/C_Resource.jpg,nolink,25x25,Resource);1&amp;ref(Nation/C_Command.jpg,nolink,25x25,Commander Point);2|&amp;ref(Nation/R_Fort.jpg,nolink,25x25,Land Fortress);|&amp;ref(Spell/P_Holy.jpg,nolink,25x25,Temple Needed);||16|
|~|&gt;|&gt;|&gt;|&gt;|&gt;|BGCOLOR(#F5F5F5):猛毒の短剣を持つ暗殺者。包囲された要塞での活動も可能|
</v>
      </c>
    </row>
    <row r="1380" spans="1:36" x14ac:dyDescent="0.15">
      <c r="A1380" t="str">
        <f t="shared" si="45"/>
        <v>-</v>
      </c>
      <c r="B1380" t="s">
        <v>12717</v>
      </c>
      <c r="C1380" t="s">
        <v>12861</v>
      </c>
      <c r="D1380" t="s">
        <v>3119</v>
      </c>
      <c r="E1380" t="s">
        <v>12813</v>
      </c>
      <c r="F1380">
        <v>100</v>
      </c>
      <c r="G1380">
        <v>56</v>
      </c>
      <c r="H1380">
        <v>1</v>
      </c>
      <c r="I1380" t="s">
        <v>12814</v>
      </c>
      <c r="K1380" t="s">
        <v>12803</v>
      </c>
      <c r="L1380" t="s">
        <v>12795</v>
      </c>
      <c r="M1380" t="s">
        <v>12804</v>
      </c>
      <c r="N1380" t="s">
        <v>12815</v>
      </c>
      <c r="O1380" s="24">
        <v>2</v>
      </c>
      <c r="P1380" s="20">
        <v>40</v>
      </c>
      <c r="Q1380" s="20">
        <v>0</v>
      </c>
      <c r="R1380" s="29">
        <v>0</v>
      </c>
      <c r="Z1380" s="33" t="s">
        <v>12797</v>
      </c>
      <c r="AJ1380" s="26" t="str">
        <f t="shared" si="46"/>
        <v xml:space="preserve">|BGCOLOR(#F5F5F5):Serpent Lord|指揮官&amp;ref(Nation/Sacred.jpg,nolink,25x25,Sacred);|&amp;ref(Nation/C_Gold.jpg,nolink,25x25,Gold);100&amp;ref(Nation/C_Resource.jpg,nolink,25x25,Resource);56&amp;ref(Nation/C_Command.jpg,nolink,25x25,Commander Point);1|&amp;ref(Nation/R_Capital.jpg,nolink,25x25,National Capital);|&amp;ref(Spell/P_Holy.jpg,nolink,25x25,Temple Needed);|&amp;ref(Nation/Squad.jpg,nolink,25x25,Squad);2&amp;ref(Nation/LivingLead.jpg,nolink,25x25,Leadership);40|16|
|~|&gt;|&gt;|&gt;|&gt;|&gt;|BGCOLOR(#F5F5F5):神聖な指揮官。戦闘能力は高めだが指揮は下手|
</v>
      </c>
    </row>
    <row r="1381" spans="1:36" x14ac:dyDescent="0.15">
      <c r="A1381" t="str">
        <f t="shared" si="45"/>
        <v>-</v>
      </c>
      <c r="B1381" t="s">
        <v>12717</v>
      </c>
      <c r="C1381" t="s">
        <v>12861</v>
      </c>
      <c r="D1381" t="s">
        <v>3119</v>
      </c>
      <c r="E1381" t="s">
        <v>12816</v>
      </c>
      <c r="F1381">
        <v>135</v>
      </c>
      <c r="G1381">
        <v>2</v>
      </c>
      <c r="H1381">
        <v>2</v>
      </c>
      <c r="I1381" t="s">
        <v>12814</v>
      </c>
      <c r="J1381" t="s">
        <v>12803</v>
      </c>
      <c r="K1381" t="s">
        <v>12803</v>
      </c>
      <c r="L1381" t="s">
        <v>12805</v>
      </c>
      <c r="M1381" t="s">
        <v>12804</v>
      </c>
      <c r="N1381" t="s">
        <v>12817</v>
      </c>
      <c r="O1381" s="24">
        <v>1</v>
      </c>
      <c r="P1381" s="20">
        <v>10</v>
      </c>
      <c r="Q1381" s="20" t="s">
        <v>12818</v>
      </c>
      <c r="R1381" s="29">
        <v>0</v>
      </c>
      <c r="Z1381" s="33" t="s">
        <v>12797</v>
      </c>
      <c r="AJ1381" s="26" t="str">
        <f t="shared" si="46"/>
        <v xml:space="preserve">|BGCOLOR(#F5F5F5):Theurg|聖職者&amp;ref(Nation/Sacred.jpg,nolink,25x25,Sacred);|&amp;ref(Nation/C_Gold.jpg,nolink,25x25,Gold);135&amp;ref(Nation/C_Resource.jpg,nolink,25x25,Resource);2&amp;ref(Nation/C_Command.jpg,nolink,25x25,Commander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Leadership);15+|16|
|~|&gt;|&gt;|&gt;|&gt;|&gt;|BGCOLOR(#F5F5F5):レベル1の聖職者。星などの魔法技能も持つ|
</v>
      </c>
    </row>
    <row r="1382" spans="1:36" x14ac:dyDescent="0.15">
      <c r="A1382" t="str">
        <f t="shared" si="45"/>
        <v>-</v>
      </c>
      <c r="B1382" t="s">
        <v>12717</v>
      </c>
      <c r="C1382" t="s">
        <v>12861</v>
      </c>
      <c r="D1382" t="s">
        <v>3119</v>
      </c>
      <c r="E1382" t="s">
        <v>12822</v>
      </c>
      <c r="F1382">
        <v>265</v>
      </c>
      <c r="G1382">
        <v>1</v>
      </c>
      <c r="H1382">
        <v>2</v>
      </c>
      <c r="I1382" t="s">
        <v>12814</v>
      </c>
      <c r="J1382" t="s">
        <v>12803</v>
      </c>
      <c r="K1382" t="s">
        <v>12803</v>
      </c>
      <c r="L1382" t="s">
        <v>12805</v>
      </c>
      <c r="M1382" t="s">
        <v>12804</v>
      </c>
      <c r="N1382" t="s">
        <v>12823</v>
      </c>
      <c r="O1382" s="24">
        <v>2</v>
      </c>
      <c r="P1382" s="20">
        <v>40</v>
      </c>
      <c r="Q1382" s="20" t="s">
        <v>12818</v>
      </c>
      <c r="R1382" s="29" t="s">
        <v>12810</v>
      </c>
      <c r="Z1382" s="33" t="s">
        <v>12797</v>
      </c>
      <c r="AJ1382" s="26" t="str">
        <f t="shared" si="46"/>
        <v xml:space="preserve">|BGCOLOR(#F5F5F5):Serpent Priest|聖職者&amp;ref(Nation/Sacred.jpg,nolink,25x25,Sacred);|&amp;ref(Nation/C_Gold.jpg,nolink,25x25,Gold);265&amp;ref(Nation/C_Resource.jpg,nolink,25x25,Resource);1&amp;ref(Nation/C_Command.jpg,nolink,25x25,Commander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Leadership);0+|16|
|~|&gt;|&gt;|&gt;|&gt;|&gt;|BGCOLOR(#F5F5F5):レベル2の聖職者。緑や水などの魔法技能も持つ|
</v>
      </c>
    </row>
    <row r="1383" spans="1:36" x14ac:dyDescent="0.15">
      <c r="A1383" t="str">
        <f t="shared" si="45"/>
        <v>-</v>
      </c>
      <c r="B1383" t="s">
        <v>12717</v>
      </c>
      <c r="C1383" t="s">
        <v>12861</v>
      </c>
      <c r="D1383" t="s">
        <v>3119</v>
      </c>
      <c r="E1383" t="s">
        <v>12824</v>
      </c>
      <c r="F1383">
        <v>80</v>
      </c>
      <c r="G1383">
        <v>22</v>
      </c>
      <c r="H1383">
        <v>1</v>
      </c>
      <c r="I1383" t="s">
        <v>12825</v>
      </c>
      <c r="J1383" t="s">
        <v>12803</v>
      </c>
      <c r="L1383" t="s">
        <v>12808</v>
      </c>
      <c r="N1383" t="s">
        <v>12826</v>
      </c>
      <c r="O1383" s="24">
        <v>3</v>
      </c>
      <c r="P1383" s="20">
        <v>85</v>
      </c>
      <c r="Q1383" s="20" t="s">
        <v>12809</v>
      </c>
      <c r="R1383" s="29">
        <v>0</v>
      </c>
      <c r="Z1383" s="33" t="s">
        <v>12827</v>
      </c>
      <c r="AJ1383" s="26" t="str">
        <f t="shared" si="46"/>
        <v xml:space="preserve">|BGCOLOR(#F5F5F5):Leo|魔術師|&amp;ref(Nation/C_Gold.jpg,nolink,25x25,Gold);80&amp;ref(Nation/C_Resource.jpg,nolink,25x25,Resource);22&amp;ref(Nation/C_Command.jpg,nolink,25x25,Commander Point);1|&amp;ref(Nation/R_Foreign.jpg,nolink,25x25,Non-Fort Land);|&amp;ref(Spell/P_Research.jpg,nolink,25x25,Lab Needed);|&amp;ref(Nation/Squad.jpg,nolink,25x25,Squad);3&amp;ref(Nation/LivingLead.jpg,nolink,25x25,Leadership);85&amp;ref(Nation/MagicLead.jpg,nolink,25x25,Magic Leadership);5+|18|
|~|&gt;|&gt;|&gt;|&gt;|&gt;|BGCOLOR(#F5F5F5):火などの魔法技能を持つ指揮官。異端者のため侵略部隊向け|
</v>
      </c>
    </row>
    <row r="1384" spans="1:36" x14ac:dyDescent="0.15">
      <c r="A1384" t="str">
        <f t="shared" si="45"/>
        <v>-</v>
      </c>
      <c r="B1384" t="s">
        <v>12717</v>
      </c>
      <c r="C1384" t="s">
        <v>12861</v>
      </c>
      <c r="D1384" t="s">
        <v>3119</v>
      </c>
      <c r="E1384" t="s">
        <v>12828</v>
      </c>
      <c r="F1384">
        <v>90</v>
      </c>
      <c r="G1384">
        <v>1</v>
      </c>
      <c r="H1384">
        <v>2</v>
      </c>
      <c r="I1384" t="s">
        <v>12825</v>
      </c>
      <c r="J1384" t="s">
        <v>12803</v>
      </c>
      <c r="L1384" t="s">
        <v>12808</v>
      </c>
      <c r="N1384" t="s">
        <v>12829</v>
      </c>
      <c r="O1384" s="24">
        <v>1</v>
      </c>
      <c r="P1384" s="20">
        <v>0</v>
      </c>
      <c r="Q1384" s="20" t="s">
        <v>12830</v>
      </c>
      <c r="R1384" s="29">
        <v>0</v>
      </c>
      <c r="Z1384" s="33" t="s">
        <v>12797</v>
      </c>
      <c r="AJ1384" s="26" t="str">
        <f t="shared" si="46"/>
        <v xml:space="preserve">|BGCOLOR(#F5F5F5):Heliodromus|魔術師|&amp;ref(Nation/C_Gold.jpg,nolink,25x25,Gold);90&amp;ref(Nation/C_Resource.jpg,nolink,25x25,Resource);1&amp;ref(Nation/C_Command.jpg,nolink,25x25,Commander Point);2|&amp;ref(Nation/R_Foreign.jpg,nolink,25x25,Non-Fort Land);|&amp;ref(Spell/P_Research.jpg,nolink,25x25,Lab Needed);|&amp;ref(Nation/Squad.jpg,nolink,25x25,Squad);1&amp;ref(Nation/MagicLead.jpg,nolink,25x25,Magic Leadership);10+|16|
|~|&gt;|&gt;|&gt;|&gt;|&gt;|BGCOLOR(#F5F5F5):火などの魔法技能を持つ。異端者なので活動場所に注意|
</v>
      </c>
    </row>
    <row r="1385" spans="1:36" x14ac:dyDescent="0.15">
      <c r="A1385" t="str">
        <f t="shared" si="45"/>
        <v>-</v>
      </c>
      <c r="B1385" t="s">
        <v>12717</v>
      </c>
      <c r="C1385" t="s">
        <v>12861</v>
      </c>
      <c r="D1385" t="s">
        <v>3119</v>
      </c>
      <c r="E1385" t="s">
        <v>12831</v>
      </c>
      <c r="F1385">
        <v>40</v>
      </c>
      <c r="G1385">
        <v>1</v>
      </c>
      <c r="H1385">
        <v>1</v>
      </c>
      <c r="I1385" t="s">
        <v>12825</v>
      </c>
      <c r="J1385" t="s">
        <v>12803</v>
      </c>
      <c r="L1385" t="s">
        <v>12808</v>
      </c>
      <c r="N1385" t="s">
        <v>20187</v>
      </c>
      <c r="O1385" s="24">
        <v>1</v>
      </c>
      <c r="P1385" s="20">
        <v>10</v>
      </c>
      <c r="Q1385" s="20" t="s">
        <v>12809</v>
      </c>
      <c r="R1385" s="29">
        <v>0</v>
      </c>
      <c r="Z1385" s="33" t="s">
        <v>12797</v>
      </c>
      <c r="AJ1385" s="26" t="str">
        <f t="shared" si="46"/>
        <v xml:space="preserve">|BGCOLOR(#F5F5F5):Mystes|魔術師|&amp;ref(Nation/C_Gold.jpg,nolink,25x25,Gold);40&amp;ref(Nation/C_Resource.jpg,nolink,25x25,Resource);1&amp;ref(Nation/C_Command.jpg,nolink,25x25,Commander Point);1|&amp;ref(Nation/R_Foreign.jpg,nolink,25x25,Non-Fort Land);|&amp;ref(Spell/P_Research.jpg,nolink,25x25,Lab Needed);|&amp;ref(Nation/Squad.jpg,nolink,25x25,Squad);1&amp;ref(Nation/LivingLead.jpg,nolink,25x25,Leadership);10&amp;ref(Nation/MagicLead.jpg,nolink,25x25,Magic Leadership);5+|16|
|~|&gt;|&gt;|&gt;|&gt;|&gt;|BGCOLOR(#F5F5F5):緑などの魔法技能を持つ。芸がない代わりに異端者でもなく安価|
</v>
      </c>
    </row>
    <row r="1386" spans="1:36" x14ac:dyDescent="0.15">
      <c r="A1386" t="str">
        <f t="shared" si="45"/>
        <v>-</v>
      </c>
      <c r="B1386" t="s">
        <v>12717</v>
      </c>
      <c r="C1386" t="s">
        <v>12861</v>
      </c>
      <c r="D1386" t="s">
        <v>3119</v>
      </c>
      <c r="E1386" t="s">
        <v>12832</v>
      </c>
      <c r="F1386">
        <v>110</v>
      </c>
      <c r="G1386">
        <v>1</v>
      </c>
      <c r="H1386">
        <v>2</v>
      </c>
      <c r="I1386" t="s">
        <v>12825</v>
      </c>
      <c r="J1386" t="s">
        <v>12803</v>
      </c>
      <c r="L1386" t="s">
        <v>12808</v>
      </c>
      <c r="N1386" t="s">
        <v>12833</v>
      </c>
      <c r="O1386" s="24">
        <v>1</v>
      </c>
      <c r="P1386" s="21">
        <v>10</v>
      </c>
      <c r="Q1386" s="20" t="s">
        <v>12830</v>
      </c>
      <c r="R1386" s="29">
        <v>0</v>
      </c>
      <c r="Z1386" s="33" t="s">
        <v>12797</v>
      </c>
      <c r="AJ1386" s="26" t="str">
        <f t="shared" si="46"/>
        <v xml:space="preserve">|BGCOLOR(#F5F5F5):Epoptes|魔術師|&amp;ref(Nation/C_Gold.jpg,nolink,25x25,Gold);110&amp;ref(Nation/C_Resource.jpg,nolink,25x25,Resource);1&amp;ref(Nation/C_Command.jpg,nolink,25x25,Commander Point);2|&amp;ref(Nation/R_Foreign.jpg,nolink,25x25,Non-Fort Land);|&amp;ref(Spell/P_Research.jpg,nolink,25x25,Lab Needed);|&amp;ref(Nation/Squad.jpg,nolink,25x25,Squad);1&amp;ref(Nation/LivingLead.jpg,nolink,25x25,Leadership);10&amp;ref(Nation/MagicLead.jpg,nolink,25x25,Magic Leadership);10+|16|
|~|&gt;|&gt;|&gt;|&gt;|&gt;|BGCOLOR(#F5F5F5):緑などの魔法技能を持つ。病気治療ができるが異端者|
</v>
      </c>
    </row>
    <row r="1387" spans="1:36" x14ac:dyDescent="0.15">
      <c r="A1387" t="str">
        <f t="shared" si="45"/>
        <v>LA Pythium 指揮官 E</v>
      </c>
      <c r="B1387" t="s">
        <v>12717</v>
      </c>
      <c r="C1387" t="s">
        <v>12861</v>
      </c>
      <c r="D1387" t="s">
        <v>3119</v>
      </c>
      <c r="E1387" t="s">
        <v>12834</v>
      </c>
      <c r="F1387">
        <v>50</v>
      </c>
      <c r="G1387">
        <v>1</v>
      </c>
      <c r="H1387">
        <v>1</v>
      </c>
      <c r="I1387" t="s">
        <v>12825</v>
      </c>
      <c r="J1387" t="s">
        <v>12803</v>
      </c>
      <c r="L1387" t="s">
        <v>12808</v>
      </c>
      <c r="N1387" t="s">
        <v>12835</v>
      </c>
      <c r="O1387" s="24">
        <v>2</v>
      </c>
      <c r="P1387" s="20">
        <v>40</v>
      </c>
      <c r="Q1387" s="20" t="s">
        <v>12809</v>
      </c>
      <c r="R1387" s="29" t="s">
        <v>12810</v>
      </c>
      <c r="Z1387" s="33" t="s">
        <v>12797</v>
      </c>
      <c r="AJ1387" s="26" t="str">
        <f t="shared" si="46"/>
        <v xml:space="preserve">|BGCOLOR(#F5F5F5):Reveler|魔術師|&amp;ref(Nation/C_Gold.jpg,nolink,25x25,Gold);50&amp;ref(Nation/C_Resource.jpg,nolink,25x25,Resource);1&amp;ref(Nation/C_Command.jpg,nolink,25x25,Commander Point);1|&amp;ref(Nation/R_Foreign.jpg,nolink,25x25,Non-Fort Land);|&amp;ref(Spell/P_Research.jpg,nolink,25x25,Lab Needed);|&amp;ref(Nation/Squad.jpg,nolink,25x25,Squad);2&amp;ref(Nation/LivingLead.jpg,nolink,25x25,Leadership);40&amp;ref(Nation/MagicLead.jpg,nolink,25x25,Magic Leadership);5+&amp;ref(Nation/UndeadLead.jpg,nolink,25x25,Undead Leadership);0+|16|
|~|&gt;|&gt;|&gt;|&gt;|&gt;|BGCOLOR(#F5F5F5):緑などの魔法技能を持つ。非常に強烈な異端者で不安も撒く|
</v>
      </c>
    </row>
    <row r="1388" spans="1:36" x14ac:dyDescent="0.15">
      <c r="A1388" t="str">
        <f t="shared" si="45"/>
        <v>LA Pythium 兵士 S</v>
      </c>
      <c r="B1388" t="s">
        <v>12717</v>
      </c>
      <c r="C1388" t="s">
        <v>12861</v>
      </c>
      <c r="D1388" t="s">
        <v>3153</v>
      </c>
      <c r="E1388" t="s">
        <v>12836</v>
      </c>
      <c r="F1388">
        <v>8</v>
      </c>
      <c r="G1388">
        <v>9</v>
      </c>
      <c r="H1388">
        <v>5</v>
      </c>
      <c r="I1388" t="s">
        <v>12837</v>
      </c>
      <c r="L1388" t="s">
        <v>12838</v>
      </c>
      <c r="N1388" t="s">
        <v>12839</v>
      </c>
      <c r="P1388" s="20">
        <v>1</v>
      </c>
      <c r="Z1388" s="33" t="s">
        <v>12801</v>
      </c>
      <c r="AJ1388" s="26" t="str">
        <f t="shared" si="46"/>
        <v xml:space="preserve">|BGCOLOR(#F5F5F5):Milite|歩兵|&amp;ref(Nation/C_Gold.jpg,nolink,25x25,Gold);8&amp;ref(Nation/C_Resource.jpg,nolink,25x25,Resource);9&amp;ref(Nation/C_Recruitment.jpg,nolink,25x25,Recruitment Point);5|&amp;ref(Nation/R_Fort.jpg,nolink,25x25,Land Fortress);&amp;ref(Nation/R_Foreign.jpg,nolink,25x25,Non-Fort Land);||&amp;ref(Nation/LivingLead.jpg,nolink,25x25,Living);|14|
|~|&gt;|&gt;|&gt;|&gt;|&gt;|BGCOLOR(#F5F5F5):槍、投槍、大盾を持つ軽歩兵。弾避けとしては優秀な装備|
</v>
      </c>
    </row>
    <row r="1389" spans="1:36" x14ac:dyDescent="0.15">
      <c r="A1389" t="str">
        <f t="shared" si="45"/>
        <v>-</v>
      </c>
      <c r="B1389" t="s">
        <v>12717</v>
      </c>
      <c r="C1389" t="s">
        <v>12861</v>
      </c>
      <c r="D1389" t="s">
        <v>3153</v>
      </c>
      <c r="E1389" t="s">
        <v>12840</v>
      </c>
      <c r="F1389">
        <v>8</v>
      </c>
      <c r="G1389">
        <v>26</v>
      </c>
      <c r="H1389">
        <v>5</v>
      </c>
      <c r="I1389" t="s">
        <v>12837</v>
      </c>
      <c r="L1389" t="s">
        <v>12838</v>
      </c>
      <c r="N1389" t="s">
        <v>12841</v>
      </c>
      <c r="P1389" s="20">
        <v>1</v>
      </c>
      <c r="Z1389" s="33" t="s">
        <v>12842</v>
      </c>
      <c r="AJ1389" s="26" t="str">
        <f t="shared" si="46"/>
        <v xml:space="preserve">|BGCOLOR(#F5F5F5):Limitane|歩兵|&amp;ref(Nation/C_Gold.jpg,nolink,25x25,Gold);8&amp;ref(Nation/C_Resource.jpg,nolink,25x25,Resource);26&amp;ref(Nation/C_Recruitment.jpg,nolink,25x25,Recruitment Point);5|&amp;ref(Nation/R_Fort.jpg,nolink,25x25,Land Fortress);&amp;ref(Nation/R_Foreign.jpg,nolink,25x25,Non-Fort Land);||&amp;ref(Nation/LivingLead.jpg,nolink,25x25,Living);|10|
|~|&gt;|&gt;|&gt;|&gt;|&gt;|BGCOLOR(#F5F5F5):長剣、投槍、盾を持つ重歩兵。装備は良いが技量に問題がある|
</v>
      </c>
    </row>
    <row r="1390" spans="1:36" x14ac:dyDescent="0.15">
      <c r="A1390" t="str">
        <f t="shared" si="45"/>
        <v>-</v>
      </c>
      <c r="B1390" t="s">
        <v>12717</v>
      </c>
      <c r="C1390" t="s">
        <v>12861</v>
      </c>
      <c r="D1390" t="s">
        <v>3153</v>
      </c>
      <c r="E1390" t="s">
        <v>12843</v>
      </c>
      <c r="F1390">
        <v>10</v>
      </c>
      <c r="G1390">
        <v>30</v>
      </c>
      <c r="H1390">
        <v>9</v>
      </c>
      <c r="I1390" t="s">
        <v>12837</v>
      </c>
      <c r="L1390" t="s">
        <v>12838</v>
      </c>
      <c r="N1390" t="s">
        <v>12844</v>
      </c>
      <c r="P1390" s="20">
        <v>1</v>
      </c>
      <c r="Z1390" s="33" t="s">
        <v>12845</v>
      </c>
      <c r="AJ1390" s="26" t="str">
        <f t="shared" si="46"/>
        <v xml:space="preserve">|BGCOLOR(#F5F5F5):Limitane Primani|歩兵|&amp;ref(Nation/C_Gold.jpg,nolink,25x25,Gold);10&amp;ref(Nation/C_Resource.jpg,nolink,25x25,Resource);30&amp;ref(Nation/C_Recruitment.jpg,nolink,25x25,Recruitment Point);9|&amp;ref(Nation/R_Fort.jpg,nolink,25x25,Land Fortress);&amp;ref(Nation/R_Foreign.jpg,nolink,25x25,Non-Fort Land);||&amp;ref(Nation/LivingLead.jpg,nolink,25x25,Living);|8|
|~|&gt;|&gt;|&gt;|&gt;|&gt;|BGCOLOR(#F5F5F5):長剣と大盾を持つ重歩兵。国境警備隊は要塞防衛が得意|
</v>
      </c>
    </row>
    <row r="1391" spans="1:36" x14ac:dyDescent="0.15">
      <c r="A1391" t="str">
        <f t="shared" si="45"/>
        <v>-</v>
      </c>
      <c r="B1391" t="s">
        <v>12717</v>
      </c>
      <c r="C1391" t="s">
        <v>12861</v>
      </c>
      <c r="D1391" t="s">
        <v>3153</v>
      </c>
      <c r="E1391" t="s">
        <v>12846</v>
      </c>
      <c r="F1391">
        <v>20</v>
      </c>
      <c r="G1391">
        <v>26</v>
      </c>
      <c r="H1391">
        <v>21</v>
      </c>
      <c r="I1391" t="s">
        <v>12837</v>
      </c>
      <c r="L1391" t="s">
        <v>12838</v>
      </c>
      <c r="N1391" t="s">
        <v>12847</v>
      </c>
      <c r="P1391" s="20">
        <v>1</v>
      </c>
      <c r="Z1391" s="33" t="s">
        <v>12842</v>
      </c>
      <c r="AJ1391" s="26" t="str">
        <f t="shared" si="46"/>
        <v xml:space="preserve">|BGCOLOR(#F5F5F5):Limitane Standard|歩兵|&amp;ref(Nation/C_Gold.jpg,nolink,25x25,Gold);20&amp;ref(Nation/C_Resource.jpg,nolink,25x25,Resource);26&amp;ref(Nation/C_Recruitment.jpg,nolink,25x25,Recruitment Point);21|&amp;ref(Nation/R_Fort.jpg,nolink,25x25,Land Fortress);&amp;ref(Nation/R_Foreign.jpg,nolink,25x25,Non-Fort Land);||&amp;ref(Nation/LivingLead.jpg,nolink,25x25,Living);|10|
|~|&gt;|&gt;|&gt;|&gt;|&gt;|BGCOLOR(#F5F5F5):所属部隊の士気を高める。警備隊のため鈍いが要塞防衛が得意|
</v>
      </c>
    </row>
    <row r="1392" spans="1:36" x14ac:dyDescent="0.15">
      <c r="A1392" t="str">
        <f t="shared" si="45"/>
        <v>-</v>
      </c>
      <c r="B1392" t="s">
        <v>12717</v>
      </c>
      <c r="C1392" t="s">
        <v>12861</v>
      </c>
      <c r="D1392" t="s">
        <v>3153</v>
      </c>
      <c r="E1392" t="s">
        <v>12848</v>
      </c>
      <c r="F1392">
        <v>15</v>
      </c>
      <c r="G1392">
        <v>26</v>
      </c>
      <c r="H1392">
        <v>21</v>
      </c>
      <c r="I1392" t="s">
        <v>12794</v>
      </c>
      <c r="L1392" t="s">
        <v>12838</v>
      </c>
      <c r="N1392" t="s">
        <v>12849</v>
      </c>
      <c r="P1392" s="20">
        <v>1</v>
      </c>
      <c r="Z1392" s="33" t="s">
        <v>12797</v>
      </c>
      <c r="AJ1392" s="26" t="str">
        <f t="shared" si="46"/>
        <v xml:space="preserve">|BGCOLOR(#F5F5F5):Comitatense|歩兵|&amp;ref(Nation/C_Gold.jpg,nolink,25x25,Gold);15&amp;ref(Nation/C_Resource.jpg,nolink,25x25,Resource);26&amp;ref(Nation/C_Recruitment.jpg,nolink,25x25,Recruitment Point);21|&amp;ref(Nation/R_Fort.jpg,nolink,25x25,Land Fortress);||&amp;ref(Nation/LivingLead.jpg,nolink,25x25,Living);|16|
|~|&gt;|&gt;|&gt;|&gt;|&gt;|BGCOLOR(#F5F5F5):長剣、投槍、大盾を持つ重歩兵。機動隊は行軍が異様に早い|
</v>
      </c>
    </row>
    <row r="1393" spans="1:36" x14ac:dyDescent="0.15">
      <c r="A1393" t="str">
        <f t="shared" si="45"/>
        <v>-</v>
      </c>
      <c r="B1393" t="s">
        <v>12717</v>
      </c>
      <c r="C1393" t="s">
        <v>12861</v>
      </c>
      <c r="D1393" t="s">
        <v>3153</v>
      </c>
      <c r="E1393" t="s">
        <v>12850</v>
      </c>
      <c r="F1393">
        <v>20</v>
      </c>
      <c r="G1393">
        <v>30</v>
      </c>
      <c r="H1393">
        <v>31</v>
      </c>
      <c r="I1393" t="s">
        <v>12794</v>
      </c>
      <c r="L1393" t="s">
        <v>12838</v>
      </c>
      <c r="N1393" t="s">
        <v>12851</v>
      </c>
      <c r="P1393" s="20">
        <v>1</v>
      </c>
      <c r="Z1393" s="33" t="s">
        <v>12801</v>
      </c>
      <c r="AJ1393" s="26" t="str">
        <f t="shared" si="46"/>
        <v xml:space="preserve">|BGCOLOR(#F5F5F5):Palatine|歩兵|&amp;ref(Nation/C_Gold.jpg,nolink,25x25,Gold);20&amp;ref(Nation/C_Resource.jpg,nolink,25x25,Resource);30&amp;ref(Nation/C_Recruitment.jpg,nolink,25x25,Recruitment Point);31|&amp;ref(Nation/R_Fort.jpg,nolink,25x25,Land Fortress);||&amp;ref(Nation/LivingLead.jpg,nolink,25x25,Living);|14|
|~|&gt;|&gt;|&gt;|&gt;|&gt;|BGCOLOR(#F5F5F5):長剣と大盾を持つ重歩兵。技量にも優れる精鋭|
</v>
      </c>
    </row>
    <row r="1394" spans="1:36" x14ac:dyDescent="0.15">
      <c r="A1394" t="str">
        <f t="shared" si="45"/>
        <v>-</v>
      </c>
      <c r="B1394" t="s">
        <v>12717</v>
      </c>
      <c r="C1394" t="s">
        <v>12861</v>
      </c>
      <c r="D1394" t="s">
        <v>3153</v>
      </c>
      <c r="E1394" t="s">
        <v>12852</v>
      </c>
      <c r="F1394">
        <v>30</v>
      </c>
      <c r="G1394">
        <v>26</v>
      </c>
      <c r="H1394">
        <v>21</v>
      </c>
      <c r="I1394" t="s">
        <v>12794</v>
      </c>
      <c r="L1394" t="s">
        <v>12838</v>
      </c>
      <c r="N1394" t="s">
        <v>12853</v>
      </c>
      <c r="P1394" s="20">
        <v>1</v>
      </c>
      <c r="Z1394" s="33" t="s">
        <v>12797</v>
      </c>
      <c r="AJ1394" s="26" t="str">
        <f t="shared" si="46"/>
        <v xml:space="preserve">|BGCOLOR(#F5F5F5):Standard|歩兵|&amp;ref(Nation/C_Gold.jpg,nolink,25x25,Gold);30&amp;ref(Nation/C_Resource.jpg,nolink,25x25,Resource);26&amp;ref(Nation/C_Recruitment.jpg,nolink,25x25,Recruitment Point);21|&amp;ref(Nation/R_Fort.jpg,nolink,25x25,Land Fortress);||&amp;ref(Nation/LivingLead.jpg,nolink,25x25,Living);|16|
|~|&gt;|&gt;|&gt;|&gt;|&gt;|BGCOLOR(#F5F5F5):機動隊の軍旗持ち。当然彼らの行軍についていける|
</v>
      </c>
    </row>
    <row r="1395" spans="1:36" x14ac:dyDescent="0.15">
      <c r="A1395" t="str">
        <f t="shared" si="45"/>
        <v>-</v>
      </c>
      <c r="B1395" t="s">
        <v>12717</v>
      </c>
      <c r="C1395" t="s">
        <v>12861</v>
      </c>
      <c r="D1395" t="s">
        <v>3153</v>
      </c>
      <c r="E1395" t="s">
        <v>9272</v>
      </c>
      <c r="F1395">
        <v>10</v>
      </c>
      <c r="G1395">
        <v>1</v>
      </c>
      <c r="H1395">
        <v>9</v>
      </c>
      <c r="I1395" t="s">
        <v>4325</v>
      </c>
      <c r="L1395" t="s">
        <v>3158</v>
      </c>
      <c r="N1395" t="s">
        <v>9274</v>
      </c>
      <c r="P1395" s="21">
        <v>1</v>
      </c>
      <c r="Z1395" s="33" t="s">
        <v>9227</v>
      </c>
      <c r="AJ1395" s="26" t="str">
        <f t="shared" si="46"/>
        <v xml:space="preserve">|BGCOLOR(#F5F5F5):Retiarius|歩兵|&amp;ref(Nation/C_Gold.jpg,nolink,25x25,Gold);10&amp;ref(Nation/C_Resource.jpg,nolink,25x25,Resource);1&amp;ref(Nation/C_Recruitment.jpg,nolink,25x25,Recruitment Point);9|&amp;ref(Nation/R_Fort.jpg,nolink,25x25,Land Fortress);||&amp;ref(Nation/LivingLead.jpg,nolink,25x25,Living);|12|
|~|&gt;|&gt;|&gt;|&gt;|&gt;|BGCOLOR(#F5F5F5):網と三叉矛を持つ歩兵。高速雇用できるが少しでも戦うと戦闘後には去る|
</v>
      </c>
    </row>
    <row r="1396" spans="1:36" x14ac:dyDescent="0.15">
      <c r="A1396" t="str">
        <f t="shared" si="45"/>
        <v>-</v>
      </c>
      <c r="B1396" t="s">
        <v>12717</v>
      </c>
      <c r="C1396" t="s">
        <v>12861</v>
      </c>
      <c r="D1396" t="s">
        <v>3153</v>
      </c>
      <c r="E1396" t="s">
        <v>9276</v>
      </c>
      <c r="F1396">
        <v>10</v>
      </c>
      <c r="G1396">
        <v>1</v>
      </c>
      <c r="H1396">
        <v>9</v>
      </c>
      <c r="I1396" t="s">
        <v>4325</v>
      </c>
      <c r="L1396" t="s">
        <v>3158</v>
      </c>
      <c r="N1396" t="s">
        <v>9278</v>
      </c>
      <c r="P1396" s="21">
        <v>1</v>
      </c>
      <c r="Z1396" s="33" t="s">
        <v>9227</v>
      </c>
      <c r="AJ1396" s="26" t="str">
        <f t="shared" si="46"/>
        <v xml:space="preserve">|BGCOLOR(#F5F5F5):Gladiator|歩兵|&amp;ref(Nation/C_Gold.jpg,nolink,25x25,Gold);10&amp;ref(Nation/C_Resource.jpg,nolink,25x25,Resource);1&amp;ref(Nation/C_Recruitment.jpg,nolink,25x25,Recruitment Point);9|&amp;ref(Nation/R_Fort.jpg,nolink,25x25,Land Fortress);||&amp;ref(Nation/LivingLead.jpg,nolink,25x25,Living);|12|
|~|&gt;|&gt;|&gt;|&gt;|&gt;|BGCOLOR(#F5F5F5):連接棍を持つ歩兵。やはり少しでも戦いに貢献すれば戦闘後に消滅|
</v>
      </c>
    </row>
    <row r="1397" spans="1:36" x14ac:dyDescent="0.15">
      <c r="A1397" t="str">
        <f t="shared" si="45"/>
        <v>-</v>
      </c>
      <c r="B1397" t="s">
        <v>12717</v>
      </c>
      <c r="C1397" t="s">
        <v>12861</v>
      </c>
      <c r="D1397" t="s">
        <v>3153</v>
      </c>
      <c r="E1397" t="s">
        <v>12854</v>
      </c>
      <c r="F1397">
        <v>65</v>
      </c>
      <c r="G1397">
        <v>56</v>
      </c>
      <c r="H1397">
        <v>46</v>
      </c>
      <c r="I1397" t="s">
        <v>12814</v>
      </c>
      <c r="K1397" t="s">
        <v>12803</v>
      </c>
      <c r="L1397" t="s">
        <v>12855</v>
      </c>
      <c r="M1397" t="s">
        <v>12804</v>
      </c>
      <c r="N1397" t="s">
        <v>12856</v>
      </c>
      <c r="P1397" s="20">
        <v>1</v>
      </c>
      <c r="Z1397" s="33" t="s">
        <v>12801</v>
      </c>
      <c r="AJ1397" s="26" t="str">
        <f t="shared" si="46"/>
        <v xml:space="preserve">|BGCOLOR(#F5F5F5):Serpent Cataphract|騎兵&amp;ref(Nation/Sacred.jpg,nolink,25x25,Sacred);|&amp;ref(Nation/C_Gold.jpg,nolink,25x25,Gold);65&amp;ref(Nation/C_Resource.jpg,nolink,25x25,Resource);56&amp;ref(Nation/C_Recruitment.jpg,nolink,25x25,Recruitment Point);46|&amp;ref(Nation/R_Capital.jpg,nolink,25x25,National Capital);|&amp;ref(Spell/P_Holy.jpg,nolink,25x25,Temple Needed);|&amp;ref(Nation/LivingLead.jpg,nolink,25x25,Living);|14|
|~|&gt;|&gt;|&gt;|&gt;|&gt;|BGCOLOR(#F5F5F5):軽突撃槍と盾を持つ重騎兵。騎兵としては鈍重だが戦闘力は十分|
</v>
      </c>
    </row>
    <row r="1398" spans="1:36" x14ac:dyDescent="0.15">
      <c r="A1398" t="str">
        <f t="shared" si="45"/>
        <v>-</v>
      </c>
      <c r="B1398" t="s">
        <v>12717</v>
      </c>
      <c r="C1398" t="s">
        <v>12861</v>
      </c>
      <c r="D1398" t="s">
        <v>3153</v>
      </c>
      <c r="E1398" t="s">
        <v>9339</v>
      </c>
      <c r="F1398">
        <v>35</v>
      </c>
      <c r="G1398">
        <v>1</v>
      </c>
      <c r="H1398">
        <v>15</v>
      </c>
      <c r="I1398" t="s">
        <v>20163</v>
      </c>
      <c r="K1398" t="s">
        <v>12803</v>
      </c>
      <c r="L1398" t="s">
        <v>5162</v>
      </c>
      <c r="M1398" t="s">
        <v>12804</v>
      </c>
      <c r="N1398" t="s">
        <v>5163</v>
      </c>
      <c r="P1398" s="21">
        <v>1</v>
      </c>
      <c r="W1398">
        <v>1</v>
      </c>
      <c r="X1398">
        <v>1</v>
      </c>
      <c r="Z1398" s="33">
        <v>10</v>
      </c>
      <c r="AE1398" s="21" t="s">
        <v>9324</v>
      </c>
      <c r="AG1398" s="21" t="s">
        <v>9324</v>
      </c>
      <c r="AJ1398" s="26" t="str">
        <f t="shared" si="46"/>
        <v xml:space="preserve">|BGCOLOR(#F5F5F5):Hydra Hatchling|魔獣&amp;ref(Nation/Sacred.jpg,nolink,25x25,Sacred);|&amp;ref(Nation/C_Gold.jpg,nolink,25x25,Gold);35&amp;ref(Nation/C_Resource.jpg,nolink,25x25,Resource);1&amp;ref(Nation/C_Recruitment.jpg,nolink,25x25,Recruitment Point);15|&amp;ref(Nation/R_Capital.jpg,nolink,25x25,National Capital);&amp;ref(Spell/P_Holy.jpg,nolink,25x25,Train Monster in Temple (Free));|&amp;ref(Spell/P_Holy.jpg,nolink,25x25,Temple Needed);|&amp;ref(Nation/LivingLead.jpg,nolink,25x25,Living);&amp;ref(Nation/Animal.jpg,nolink,25x25,Animal);&amp;ref(Nation/Undisciplined.jpg,nolink,25x25,Undisciplined);|10&amp;ref(Nation/Swamp-Survival.jpg,nolink,25x25,Swamp Survival);&amp;ref(Nation/Swimming.jpg,nolink,25x25,Swimming);|
|~|&gt;|&gt;|&gt;|&gt;|&gt;|BGCOLOR(#F5F5F5):三つ首のHydraの幼生。毒霧を撒くため扱いに注意|
</v>
      </c>
    </row>
    <row r="1399" spans="1:36" x14ac:dyDescent="0.15">
      <c r="A1399" t="str">
        <f t="shared" si="45"/>
        <v>-</v>
      </c>
      <c r="B1399" t="s">
        <v>12717</v>
      </c>
      <c r="C1399" t="s">
        <v>12861</v>
      </c>
      <c r="D1399" t="s">
        <v>3153</v>
      </c>
      <c r="E1399" t="s">
        <v>9340</v>
      </c>
      <c r="F1399">
        <v>210</v>
      </c>
      <c r="G1399">
        <v>1</v>
      </c>
      <c r="H1399">
        <v>50</v>
      </c>
      <c r="I1399" t="s">
        <v>5166</v>
      </c>
      <c r="K1399" t="s">
        <v>12803</v>
      </c>
      <c r="L1399" t="s">
        <v>5162</v>
      </c>
      <c r="M1399" t="s">
        <v>12804</v>
      </c>
      <c r="N1399" t="s">
        <v>5167</v>
      </c>
      <c r="P1399" s="21">
        <v>1</v>
      </c>
      <c r="W1399">
        <v>1</v>
      </c>
      <c r="X1399">
        <v>1</v>
      </c>
      <c r="Z1399" s="33">
        <v>10</v>
      </c>
      <c r="AE1399" s="21" t="s">
        <v>9324</v>
      </c>
      <c r="AG1399" s="21" t="s">
        <v>9324</v>
      </c>
      <c r="AJ1399" s="26" t="str">
        <f t="shared" si="46"/>
        <v xml:space="preserve">|BGCOLOR(#F5F5F5):Hydra|魔獣&amp;ref(Nation/Sacred.jpg,nolink,25x25,Sacred);|&amp;ref(Nation/C_Gold.jpg,nolink,25x25,Gold);210&amp;ref(Nation/C_Resource.jpg,nolink,25x25,Resource);1&amp;ref(Nation/C_Recruitment.jpg,nolink,25x25,Recruitment Point);50|1/&amp;ref(Nation/R_Capital.jpg,nolink,25x25,National Capital);|&amp;ref(Spell/P_Holy.jpg,nolink,25x25,Temple Needed);|&amp;ref(Nation/LivingLead.jpg,nolink,25x25,Living);&amp;ref(Nation/Animal.jpg,nolink,25x25,Animal);&amp;ref(Nation/Undisciplined.jpg,nolink,25x25,Undisciplined);|10&amp;ref(Nation/Swamp-Survival.jpg,nolink,25x25,Swamp Survival);&amp;ref(Nation/Swimming.jpg,nolink,25x25,Swimming);|
|~|&gt;|&gt;|&gt;|&gt;|&gt;|BGCOLOR(#F5F5F5):五つ首の大蛇。猛烈な連打を放つが扱いが難しい|
</v>
      </c>
    </row>
    <row r="1400" spans="1:36" x14ac:dyDescent="0.15">
      <c r="A1400" t="str">
        <f t="shared" si="45"/>
        <v>-</v>
      </c>
      <c r="B1400" t="s">
        <v>12717</v>
      </c>
      <c r="C1400" t="s">
        <v>12861</v>
      </c>
      <c r="D1400" t="s">
        <v>3153</v>
      </c>
      <c r="E1400" t="s">
        <v>12857</v>
      </c>
      <c r="F1400">
        <v>14</v>
      </c>
      <c r="G1400">
        <v>26</v>
      </c>
      <c r="H1400">
        <v>18</v>
      </c>
      <c r="I1400" t="s">
        <v>12825</v>
      </c>
      <c r="L1400" t="s">
        <v>12838</v>
      </c>
      <c r="N1400" t="s">
        <v>12858</v>
      </c>
      <c r="P1400" s="20">
        <v>1</v>
      </c>
      <c r="Z1400" s="33" t="s">
        <v>12842</v>
      </c>
      <c r="AJ1400" s="26" t="str">
        <f t="shared" si="46"/>
        <v xml:space="preserve">|BGCOLOR(#F5F5F5):Limitane Solaris|歩兵|&amp;ref(Nation/C_Gold.jpg,nolink,25x25,Gold);14&amp;ref(Nation/C_Resource.jpg,nolink,25x25,Resource);26&amp;ref(Nation/C_Recruitment.jpg,nolink,25x25,Recruitment Point);18|&amp;ref(Nation/R_Foreign.jpg,nolink,25x25,Non-Fort Land);||&amp;ref(Nation/LivingLead.jpg,nolink,25x25,Living);|10|
|~|&gt;|&gt;|&gt;|&gt;|&gt;|BGCOLOR(#F5F5F5):長剣、投槍、大盾を持つ重歩兵。通常版より遥かに技量に優れる|
</v>
      </c>
    </row>
    <row r="1401" spans="1:36" x14ac:dyDescent="0.15">
      <c r="A1401" t="str">
        <f t="shared" si="45"/>
        <v>LA Pythium 兵士 E</v>
      </c>
      <c r="B1401" t="s">
        <v>12717</v>
      </c>
      <c r="C1401" t="s">
        <v>12861</v>
      </c>
      <c r="D1401" t="s">
        <v>3153</v>
      </c>
      <c r="E1401" t="s">
        <v>12859</v>
      </c>
      <c r="F1401">
        <v>18</v>
      </c>
      <c r="G1401">
        <v>30</v>
      </c>
      <c r="H1401">
        <v>27</v>
      </c>
      <c r="I1401" t="s">
        <v>12825</v>
      </c>
      <c r="L1401" t="s">
        <v>12838</v>
      </c>
      <c r="N1401" t="s">
        <v>12860</v>
      </c>
      <c r="P1401" s="20">
        <v>1</v>
      </c>
      <c r="Z1401" s="33" t="s">
        <v>12845</v>
      </c>
      <c r="AJ1401" s="26" t="str">
        <f t="shared" si="46"/>
        <v xml:space="preserve">|BGCOLOR(#F5F5F5):Primani Solaris|歩兵|&amp;ref(Nation/C_Gold.jpg,nolink,25x25,Gold);18&amp;ref(Nation/C_Resource.jpg,nolink,25x25,Resource);30&amp;ref(Nation/C_Recruitment.jpg,nolink,25x25,Recruitment Point);27|&amp;ref(Nation/R_Foreign.jpg,nolink,25x25,Non-Fort Land);||&amp;ref(Nation/LivingLead.jpg,nolink,25x25,Living);|8|
|~|&gt;|&gt;|&gt;|&gt;|&gt;|BGCOLOR(#F5F5F5):長剣と大盾を持つ重歩兵。鈍重だが戦闘力は精鋭並|
</v>
      </c>
    </row>
    <row r="1402" spans="1:36" x14ac:dyDescent="0.15">
      <c r="A1402" t="str">
        <f t="shared" si="45"/>
        <v>LA Lemuria 指揮官 S</v>
      </c>
      <c r="B1402" t="s">
        <v>12717</v>
      </c>
      <c r="C1402" t="s">
        <v>12975</v>
      </c>
      <c r="D1402" t="s">
        <v>12965</v>
      </c>
      <c r="E1402" t="s">
        <v>12927</v>
      </c>
      <c r="F1402">
        <v>0</v>
      </c>
      <c r="G1402">
        <v>1</v>
      </c>
      <c r="H1402">
        <v>1</v>
      </c>
      <c r="I1402" t="s">
        <v>12922</v>
      </c>
      <c r="K1402" t="s">
        <v>12925</v>
      </c>
      <c r="L1402" t="s">
        <v>12928</v>
      </c>
      <c r="M1402" t="s">
        <v>12926</v>
      </c>
      <c r="N1402" t="s">
        <v>12929</v>
      </c>
      <c r="O1402" s="24">
        <v>3</v>
      </c>
      <c r="P1402" s="20">
        <v>80</v>
      </c>
      <c r="Q1402" s="21">
        <v>0</v>
      </c>
      <c r="R1402" s="29">
        <v>95</v>
      </c>
      <c r="Z1402" s="33" t="s">
        <v>12930</v>
      </c>
      <c r="AB1402" s="21" t="s">
        <v>12931</v>
      </c>
      <c r="AD1402" s="21" t="s">
        <v>12941</v>
      </c>
      <c r="AJ1402" s="26" t="str">
        <f t="shared" si="46"/>
        <v xml:space="preserve">|BGCOLOR(#F5F5F5):Shadow Tribune|聖職者&amp;ref(Nation/Sacred.jpg,nolink,25x25,Sacred);|&amp;ref(Nation/C_Gold.jpg,nolink,25x25,Gold);0&amp;ref(Nation/C_Resource.jpg,nolink,25x25,Resource);1&amp;ref(Nation/C_Command.jpg,nolink,25x25,Commander Point);1|&amp;ref(Nation/Dominion-Free-Spawn.jpg,nolink,25x25,Dominion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Needed);|&amp;ref(Nation/Squad.jpg,nolink,25x25,Squad);3&amp;ref(Nation/LivingLead.jpg,nolink,25x25,Leadership);80&amp;ref(Nation/UndeadLead.jpg,nolink,25x25,Undead Leadership);95|22&amp;ref(Nation/Floating.jpg,nolink,25x25,Floating);&amp;ref(Nation/Amphibian.jpg,nolink,25x25,Amphibian);|
|~|&gt;|&gt;|&gt;|&gt;|&gt;|BGCOLOR(#F5F5F5):レベル1の聖職者。霊の指揮官だが生者にも対応できる|
</v>
      </c>
    </row>
    <row r="1403" spans="1:36" x14ac:dyDescent="0.15">
      <c r="A1403" t="str">
        <f t="shared" si="45"/>
        <v>LA Lemuria 指揮官 E</v>
      </c>
      <c r="B1403" t="s">
        <v>12717</v>
      </c>
      <c r="C1403" t="s">
        <v>12975</v>
      </c>
      <c r="D1403" t="s">
        <v>12965</v>
      </c>
      <c r="E1403" t="s">
        <v>12973</v>
      </c>
      <c r="F1403">
        <v>0</v>
      </c>
      <c r="G1403">
        <v>1</v>
      </c>
      <c r="H1403">
        <v>2</v>
      </c>
      <c r="I1403" t="s">
        <v>12922</v>
      </c>
      <c r="J1403" t="s">
        <v>12925</v>
      </c>
      <c r="K1403" t="s">
        <v>12925</v>
      </c>
      <c r="L1403" t="s">
        <v>12928</v>
      </c>
      <c r="M1403" t="s">
        <v>12926</v>
      </c>
      <c r="N1403" t="s">
        <v>12974</v>
      </c>
      <c r="O1403" s="24">
        <v>1</v>
      </c>
      <c r="P1403" s="20">
        <v>10</v>
      </c>
      <c r="Q1403" s="21">
        <v>0</v>
      </c>
      <c r="R1403" s="29">
        <v>55</v>
      </c>
      <c r="Z1403" s="33" t="s">
        <v>12930</v>
      </c>
      <c r="AA1403" s="21">
        <v>40</v>
      </c>
      <c r="AD1403" s="21" t="s">
        <v>12942</v>
      </c>
      <c r="AJ1403" s="26" t="str">
        <f t="shared" si="46"/>
        <v xml:space="preserve">|BGCOLOR(#F5F5F5):Lemur Acolyte|聖職者&amp;ref(Nation/Sacred.jpg,nolink,25x25,Sacred);|&amp;ref(Nation/C_Gold.jpg,nolink,25x25,Gold);0&amp;ref(Nation/C_Resource.jpg,nolink,25x25,Resource);1&amp;ref(Nation/C_Command.jpg,nolink,25x25,Commander Point);2|&amp;ref(Nation/Dominion-Free-Spawn.jpg,nolink,25x25,Dominion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Underwater);）|&amp;ref(Spell/P_Research.jpg,nolink,25x25,Lab Needed);&amp;ref(Spell/P_Holy.jpg,nolink,25x25,Temple Needed);|&amp;ref(Nation/Squad.jpg,nolink,25x25,Squad);1&amp;ref(Nation/LivingLead.jpg,nolink,25x25,Leadership);10&amp;ref(Nation/UndeadLead.jpg,nolink,25x25,Undead Leadership);55|22&amp;ref(Nation/Stealthy.jpg,nolink,25x25,Stealthy (40));&amp;ref(Nation/Poor-Amphibian.jpg,nolink,25x25,Poor Amphibian);|
|~|&gt;|&gt;|&gt;|&gt;|&gt;|BGCOLOR(#F5F5F5):レベル1の聖職者。死の魔法を持ち良い環境での研究が得意|
</v>
      </c>
    </row>
    <row r="1404" spans="1:36" x14ac:dyDescent="0.15">
      <c r="A1404" t="str">
        <f t="shared" si="45"/>
        <v>LA Lemuria 兵士 S</v>
      </c>
      <c r="B1404" t="s">
        <v>12717</v>
      </c>
      <c r="C1404" t="s">
        <v>12975</v>
      </c>
      <c r="D1404" t="s">
        <v>12966</v>
      </c>
      <c r="E1404" t="s">
        <v>12921</v>
      </c>
      <c r="F1404">
        <v>0</v>
      </c>
      <c r="G1404">
        <v>1</v>
      </c>
      <c r="H1404">
        <v>8</v>
      </c>
      <c r="I1404" t="s">
        <v>12922</v>
      </c>
      <c r="L1404" t="s">
        <v>12923</v>
      </c>
      <c r="N1404" t="s">
        <v>12932</v>
      </c>
      <c r="R1404" s="29">
        <v>1</v>
      </c>
      <c r="X1404">
        <v>1</v>
      </c>
      <c r="Z1404" s="33" t="s">
        <v>12933</v>
      </c>
      <c r="AA1404" s="21">
        <v>40</v>
      </c>
      <c r="AB1404" s="21" t="s">
        <v>12934</v>
      </c>
      <c r="AD1404" s="21" t="s">
        <v>12941</v>
      </c>
      <c r="AJ1404" s="26" t="str">
        <f t="shared" si="46"/>
        <v xml:space="preserve">|BGCOLOR(#F5F5F5):Dispossessed Spirit|歩兵|&amp;ref(Nation/C_Gold.jpg,nolink,25x25,Gold);0&amp;ref(Nation/C_Resource.jpg,nolink,25x25,Resource);1&amp;ref(Nation/C_Recruitment.jpg,nolink,25x25,Recruitment Point);8|&amp;ref(Nation/Dominion-Free-Spawn.jpg,nolink,25x25,Dominion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Underwater);）||&amp;ref(Nation/UndeadLead.jpg,nolink,25x25,Undead/Demon);&amp;ref(Nation/Undisciplined.jpg,nolink,25x25,Undisciplined);|16&amp;ref(Nation/Stealthy.jpg,nolink,25x25,Stealthy (40));&amp;ref(Nation/Floating.jpg,nolink,25x25,Floating);&amp;ref(Nation/Amphibian.jpg,nolink,25x25,Amphibian);|
|~|&gt;|&gt;|&gt;|&gt;|&gt;|BGCOLOR(#F5F5F5):死体から引き剥がされた弱く小さな霊。群れで敵を麻痺させる|
</v>
      </c>
    </row>
    <row r="1405" spans="1:36" x14ac:dyDescent="0.15">
      <c r="A1405" t="str">
        <f t="shared" si="45"/>
        <v>-</v>
      </c>
      <c r="B1405" t="s">
        <v>12717</v>
      </c>
      <c r="C1405" t="s">
        <v>12975</v>
      </c>
      <c r="D1405" t="s">
        <v>12966</v>
      </c>
      <c r="E1405" t="s">
        <v>12935</v>
      </c>
      <c r="F1405">
        <v>0</v>
      </c>
      <c r="G1405">
        <v>1</v>
      </c>
      <c r="H1405">
        <v>17</v>
      </c>
      <c r="I1405" t="s">
        <v>12969</v>
      </c>
      <c r="K1405" t="s">
        <v>12925</v>
      </c>
      <c r="L1405" t="s">
        <v>12923</v>
      </c>
      <c r="N1405" t="s">
        <v>12936</v>
      </c>
      <c r="R1405" s="29">
        <v>1</v>
      </c>
      <c r="Z1405" s="33" t="s">
        <v>12937</v>
      </c>
      <c r="AA1405" s="21">
        <v>40</v>
      </c>
      <c r="AB1405" s="21" t="s">
        <v>12934</v>
      </c>
      <c r="AD1405" s="21" t="s">
        <v>12941</v>
      </c>
      <c r="AJ1405" s="26" t="str">
        <f t="shared" si="46"/>
        <v xml:space="preserve">|BGCOLOR(#F5F5F5):Shadow Soldier|歩兵|&amp;ref(Nation/C_Gold.jpg,nolink,25x25,Gold);0&amp;ref(Nation/C_Resource.jpg,nolink,25x25,Resource);1&amp;ref(Nation/C_Recruitment.jpg,nolink,25x25,Recruitment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Land);）|&amp;ref(Spell/P_Holy.jpg,nolink,25x25,Temple Needed);|&amp;ref(Nation/UndeadLead.jpg,nolink,25x25,Undead/Demon);|20&amp;ref(Nation/Stealthy.jpg,nolink,25x25,Stealthy (40));&amp;ref(Nation/Floating.jpg,nolink,25x25,Floating);&amp;ref(Nation/Amphibian.jpg,nolink,25x25,Amphibian);|
|~|&gt;|&gt;|&gt;|&gt;|&gt;|BGCOLOR(#F5F5F5):敵を麻痺させる人間の影。闇の中では少し強くなる|
</v>
      </c>
    </row>
    <row r="1406" spans="1:36" x14ac:dyDescent="0.15">
      <c r="A1406" t="str">
        <f t="shared" si="45"/>
        <v>-</v>
      </c>
      <c r="B1406" t="s">
        <v>12717</v>
      </c>
      <c r="C1406" t="s">
        <v>12975</v>
      </c>
      <c r="D1406" t="s">
        <v>12966</v>
      </c>
      <c r="E1406" t="s">
        <v>12935</v>
      </c>
      <c r="F1406">
        <v>0</v>
      </c>
      <c r="G1406">
        <v>1</v>
      </c>
      <c r="H1406">
        <v>17</v>
      </c>
      <c r="I1406" t="s">
        <v>12968</v>
      </c>
      <c r="K1406" t="s">
        <v>12939</v>
      </c>
      <c r="L1406" t="s">
        <v>12923</v>
      </c>
      <c r="N1406" t="s">
        <v>12972</v>
      </c>
      <c r="R1406" s="29">
        <v>1</v>
      </c>
      <c r="Z1406" s="33" t="s">
        <v>12937</v>
      </c>
      <c r="AA1406" s="21">
        <v>40</v>
      </c>
      <c r="AB1406" s="20" t="s">
        <v>12934</v>
      </c>
      <c r="AD1406" s="20" t="s">
        <v>12941</v>
      </c>
      <c r="AJ1406" s="26" t="str">
        <f t="shared" si="46"/>
        <v xml:space="preserve">|BGCOLOR(#F5F5F5):Shadow Soldier|歩兵|&amp;ref(Nation/C_Gold.jpg,nolink,25x25,Gold);0&amp;ref(Nation/C_Resource.jpg,nolink,25x25,Resource);1&amp;ref(Nation/C_Recruitment.jpg,nolink,25x25,Recruitment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|~|&gt;|&gt;|&gt;|&gt;|&gt;|BGCOLOR(#F5F5F5):Atlantianの影。他の影より僅かに丈夫|
</v>
      </c>
    </row>
    <row r="1407" spans="1:36" x14ac:dyDescent="0.15">
      <c r="A1407" t="str">
        <f t="shared" si="45"/>
        <v>-</v>
      </c>
      <c r="B1407" t="s">
        <v>12717</v>
      </c>
      <c r="C1407" t="s">
        <v>12975</v>
      </c>
      <c r="D1407" t="s">
        <v>12966</v>
      </c>
      <c r="E1407" t="s">
        <v>12970</v>
      </c>
      <c r="F1407">
        <v>0</v>
      </c>
      <c r="G1407">
        <v>1</v>
      </c>
      <c r="H1407">
        <v>17</v>
      </c>
      <c r="I1407" t="s">
        <v>12968</v>
      </c>
      <c r="K1407" t="s">
        <v>12925</v>
      </c>
      <c r="L1407" t="s">
        <v>12923</v>
      </c>
      <c r="N1407" t="s">
        <v>12971</v>
      </c>
      <c r="R1407" s="29">
        <v>1</v>
      </c>
      <c r="Z1407" s="33" t="s">
        <v>12937</v>
      </c>
      <c r="AA1407" s="20">
        <v>40</v>
      </c>
      <c r="AB1407" s="20" t="s">
        <v>12934</v>
      </c>
      <c r="AD1407" s="20" t="s">
        <v>12941</v>
      </c>
      <c r="AJ1407" s="26" t="str">
        <f t="shared" si="46"/>
        <v xml:space="preserve">|BGCOLOR(#F5F5F5):Shadow Triton|歩兵|&amp;ref(Nation/C_Gold.jpg,nolink,25x25,Gold);0&amp;ref(Nation/C_Resource.jpg,nolink,25x25,Resource);1&amp;ref(Nation/C_Recruitment.jpg,nolink,25x25,Recruitment Point);17|&amp;ref(Nation/Dominion-Free-Spawn.jpg,nolink,25x25,Dominion Automatic Generation (Free));（&amp;ref(Nation/R_UW-Fort.jpg,nolink,25x25,Underwater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|~|&gt;|&gt;|&gt;|&gt;|&gt;|BGCOLOR(#F5F5F5):Tritonの影。戦闘時の移動速度が速い|
</v>
      </c>
    </row>
    <row r="1408" spans="1:36" x14ac:dyDescent="0.15">
      <c r="A1408" t="str">
        <f t="shared" si="45"/>
        <v>-</v>
      </c>
      <c r="B1408" t="s">
        <v>12717</v>
      </c>
      <c r="C1408" t="s">
        <v>12975</v>
      </c>
      <c r="D1408" t="s">
        <v>12966</v>
      </c>
      <c r="E1408" t="s">
        <v>12938</v>
      </c>
      <c r="F1408">
        <v>0</v>
      </c>
      <c r="G1408">
        <v>1</v>
      </c>
      <c r="H1408">
        <v>17</v>
      </c>
      <c r="I1408" t="s">
        <v>12922</v>
      </c>
      <c r="K1408" t="s">
        <v>12939</v>
      </c>
      <c r="L1408" t="s">
        <v>12923</v>
      </c>
      <c r="N1408" t="s">
        <v>12940</v>
      </c>
      <c r="R1408" s="29">
        <v>1</v>
      </c>
      <c r="Z1408" s="33" t="s">
        <v>12937</v>
      </c>
      <c r="AA1408" s="21">
        <v>40</v>
      </c>
      <c r="AB1408" s="20" t="s">
        <v>12934</v>
      </c>
      <c r="AD1408" s="21" t="s">
        <v>12941</v>
      </c>
      <c r="AJ1408" s="26" t="str">
        <f t="shared" si="46"/>
        <v xml:space="preserve">|BGCOLOR(#F5F5F5):Shade|歩兵|&amp;ref(Nation/C_Gold.jpg,nolink,25x25,Gold);0&amp;ref(Nation/C_Resource.jpg,nolink,25x25,Resource);1&amp;ref(Nation/C_Recruitment.jpg,nolink,25x25,Recruitment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|~|&gt;|&gt;|&gt;|&gt;|&gt;|BGCOLOR(#F5F5F5):筋力を奪う影の世界の住民。闇により力を増す|
</v>
      </c>
    </row>
    <row r="1409" spans="1:36" x14ac:dyDescent="0.15">
      <c r="A1409" t="str">
        <f t="shared" si="45"/>
        <v>-</v>
      </c>
      <c r="B1409" t="s">
        <v>12717</v>
      </c>
      <c r="C1409" t="s">
        <v>12975</v>
      </c>
      <c r="D1409" t="s">
        <v>12966</v>
      </c>
      <c r="E1409" t="s">
        <v>12943</v>
      </c>
      <c r="F1409">
        <v>0</v>
      </c>
      <c r="G1409">
        <v>1</v>
      </c>
      <c r="H1409">
        <v>17</v>
      </c>
      <c r="I1409" t="s">
        <v>12922</v>
      </c>
      <c r="K1409" t="s">
        <v>12925</v>
      </c>
      <c r="L1409" t="s">
        <v>12944</v>
      </c>
      <c r="N1409" t="s">
        <v>12945</v>
      </c>
      <c r="R1409" s="29">
        <v>1</v>
      </c>
      <c r="Z1409" s="33" t="s">
        <v>12946</v>
      </c>
      <c r="AA1409" s="20">
        <v>40</v>
      </c>
      <c r="AD1409" s="20" t="s">
        <v>12942</v>
      </c>
      <c r="AJ1409" s="26" t="str">
        <f t="shared" si="46"/>
        <v xml:space="preserve">|BGCOLOR(#F5F5F5):Shade Beast|魔獣|&amp;ref(Nation/C_Gold.jpg,nolink,25x25,Gold);0&amp;ref(Nation/C_Resource.jpg,nolink,25x25,Resource);1&amp;ref(Nation/C_Recruitment.jpg,nolink,25x25,Recruitment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Needed);|&amp;ref(Nation/UndeadLead.jpg,nolink,25x25,Undead/Demon);|26&amp;ref(Nation/Stealthy.jpg,nolink,25x25,Stealthy (40));&amp;ref(Nation/Poor-Amphibian.jpg,nolink,25x25,Poor Amphibian);|
|~|&gt;|&gt;|&gt;|&gt;|&gt;|BGCOLOR(#F5F5F5):殺した敵をゾンビ化させる影の世界の猟犬。敏捷だが海は苦手|
</v>
      </c>
    </row>
    <row r="1410" spans="1:36" x14ac:dyDescent="0.15">
      <c r="A1410" t="str">
        <f t="shared" si="45"/>
        <v>-</v>
      </c>
      <c r="B1410" t="s">
        <v>12717</v>
      </c>
      <c r="C1410" t="s">
        <v>12975</v>
      </c>
      <c r="D1410" t="s">
        <v>12966</v>
      </c>
      <c r="E1410" t="s">
        <v>12947</v>
      </c>
      <c r="F1410">
        <v>0</v>
      </c>
      <c r="G1410">
        <v>1</v>
      </c>
      <c r="H1410">
        <v>17</v>
      </c>
      <c r="I1410" t="s">
        <v>12922</v>
      </c>
      <c r="K1410" t="s">
        <v>12925</v>
      </c>
      <c r="L1410" t="s">
        <v>12923</v>
      </c>
      <c r="N1410" t="s">
        <v>12948</v>
      </c>
      <c r="R1410" s="29">
        <v>1</v>
      </c>
      <c r="Z1410" s="33" t="s">
        <v>12937</v>
      </c>
      <c r="AA1410" s="20">
        <v>40</v>
      </c>
      <c r="AB1410" s="21" t="s">
        <v>12934</v>
      </c>
      <c r="AD1410" s="20" t="s">
        <v>12942</v>
      </c>
      <c r="AJ1410" s="26" t="str">
        <f t="shared" si="46"/>
        <v xml:space="preserve">|BGCOLOR(#F5F5F5):Ghost|歩兵|&amp;ref(Nation/C_Gold.jpg,nolink,25x25,Gold);0&amp;ref(Nation/C_Resource.jpg,nolink,25x25,Resource);1&amp;ref(Nation/C_Recruitment.jpg,nolink,25x25,Recruitment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(40));&amp;ref(Nation/Floating.jpg,nolink,25x25,Floating);&amp;ref(Nation/Poor-Amphibian.jpg,nolink,25x25,Poor Amphibian);|
|~|&gt;|&gt;|&gt;|&gt;|&gt;|BGCOLOR(#F5F5F5):生命力を啜る亡霊。恐怖と冷気を纏う|
</v>
      </c>
    </row>
    <row r="1411" spans="1:36" x14ac:dyDescent="0.15">
      <c r="A1411" t="str">
        <f t="shared" si="45"/>
        <v>-</v>
      </c>
      <c r="B1411" t="s">
        <v>12717</v>
      </c>
      <c r="C1411" t="s">
        <v>12975</v>
      </c>
      <c r="D1411" t="s">
        <v>12966</v>
      </c>
      <c r="E1411" t="s">
        <v>12949</v>
      </c>
      <c r="F1411">
        <v>0</v>
      </c>
      <c r="G1411">
        <v>1</v>
      </c>
      <c r="H1411">
        <v>17</v>
      </c>
      <c r="I1411" t="s">
        <v>12922</v>
      </c>
      <c r="K1411" t="s">
        <v>12925</v>
      </c>
      <c r="L1411" t="s">
        <v>12923</v>
      </c>
      <c r="N1411" t="s">
        <v>12950</v>
      </c>
      <c r="R1411" s="29">
        <v>1</v>
      </c>
      <c r="Z1411" s="33" t="s">
        <v>12937</v>
      </c>
      <c r="AA1411" s="20">
        <v>40</v>
      </c>
      <c r="AB1411" s="21" t="s">
        <v>12934</v>
      </c>
      <c r="AD1411" s="20" t="s">
        <v>12941</v>
      </c>
      <c r="AJ1411" s="26" t="str">
        <f t="shared" si="46"/>
        <v xml:space="preserve">|BGCOLOR(#F5F5F5):Apparition|歩兵|&amp;ref(Nation/C_Gold.jpg,nolink,25x25,Gold);0&amp;ref(Nation/C_Resource.jpg,nolink,25x25,Resource);1&amp;ref(Nation/C_Recruitment.jpg,nolink,25x25,Recruitment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Underwater);）|&amp;ref(Spell/P_Holy.jpg,nolink,25x25,Temple Needed);|&amp;ref(Nation/UndeadLead.jpg,nolink,25x25,Undead/Demon);|20&amp;ref(Nation/Stealthy.jpg,nolink,25x25,Stealthy (40));&amp;ref(Nation/Floating.jpg,nolink,25x25,Floating);&amp;ref(Nation/Amphibian.jpg,nolink,25x25,Amphibian);|
|~|&gt;|&gt;|&gt;|&gt;|&gt;|BGCOLOR(#F5F5F5):病を振りまく怨霊。近付くだけでも感染させる|
</v>
      </c>
    </row>
    <row r="1412" spans="1:36" x14ac:dyDescent="0.15">
      <c r="A1412" t="str">
        <f t="shared" si="45"/>
        <v>-</v>
      </c>
      <c r="B1412" t="s">
        <v>12717</v>
      </c>
      <c r="C1412" t="s">
        <v>12975</v>
      </c>
      <c r="D1412" t="s">
        <v>12966</v>
      </c>
      <c r="E1412" t="s">
        <v>12951</v>
      </c>
      <c r="F1412">
        <v>0</v>
      </c>
      <c r="G1412">
        <v>1</v>
      </c>
      <c r="H1412">
        <v>17</v>
      </c>
      <c r="I1412" t="s">
        <v>12952</v>
      </c>
      <c r="K1412" t="s">
        <v>12925</v>
      </c>
      <c r="L1412" t="s">
        <v>12923</v>
      </c>
      <c r="N1412" t="s">
        <v>12953</v>
      </c>
      <c r="R1412" s="29">
        <v>1</v>
      </c>
      <c r="Z1412" s="33" t="s">
        <v>12937</v>
      </c>
      <c r="AB1412" s="20" t="s">
        <v>12934</v>
      </c>
      <c r="AD1412" s="20" t="s">
        <v>12941</v>
      </c>
      <c r="AJ1412" s="26" t="str">
        <f t="shared" si="46"/>
        <v xml:space="preserve">|BGCOLOR(#F5F5F5):Spectral Velite|歩兵|&amp;ref(Nation/C_Gold.jpg,nolink,25x25,Gold);0&amp;ref(Nation/C_Resource.jpg,nolink,25x25,Resource);1&amp;ref(Nation/C_Recruitment.jpg,nolink,25x25,Recruitment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|~|&gt;|&gt;|&gt;|&gt;|&gt;|BGCOLOR(#F5F5F5):槍、投槍、盾を持つ霊。彼らの武器は抵抗により半減される|
</v>
      </c>
    </row>
    <row r="1413" spans="1:36" x14ac:dyDescent="0.15">
      <c r="A1413" t="str">
        <f t="shared" ref="A1413:A1476" si="47">IF(D1413&lt;&gt;D1412,B1413&amp;" "&amp;C1413&amp;" "&amp;D1413&amp;" S",IF(D1413&lt;&gt;D1414,B1413&amp;" "&amp;C1413&amp;" "&amp;D1413&amp;" E","-"))</f>
        <v>-</v>
      </c>
      <c r="B1413" t="s">
        <v>12717</v>
      </c>
      <c r="C1413" t="s">
        <v>12975</v>
      </c>
      <c r="D1413" t="s">
        <v>12966</v>
      </c>
      <c r="E1413" t="s">
        <v>12954</v>
      </c>
      <c r="F1413">
        <v>0</v>
      </c>
      <c r="G1413">
        <v>1</v>
      </c>
      <c r="H1413">
        <v>17</v>
      </c>
      <c r="I1413" t="s">
        <v>12952</v>
      </c>
      <c r="K1413" t="s">
        <v>12925</v>
      </c>
      <c r="L1413" t="s">
        <v>12923</v>
      </c>
      <c r="N1413" t="s">
        <v>12955</v>
      </c>
      <c r="R1413" s="29">
        <v>1</v>
      </c>
      <c r="Z1413" s="33" t="s">
        <v>12937</v>
      </c>
      <c r="AB1413" s="20" t="s">
        <v>12934</v>
      </c>
      <c r="AD1413" s="20" t="s">
        <v>12941</v>
      </c>
      <c r="AJ1413" s="26" t="str">
        <f t="shared" si="46"/>
        <v xml:space="preserve">|BGCOLOR(#F5F5F5):Spectral Hastatus|歩兵|&amp;ref(Nation/C_Gold.jpg,nolink,25x25,Gold);0&amp;ref(Nation/C_Resource.jpg,nolink,25x25,Resource);1&amp;ref(Nation/C_Recruitment.jpg,nolink,25x25,Recruitment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|~|&gt;|&gt;|&gt;|&gt;|&gt;|BGCOLOR(#F5F5F5):槍、投槍、盾を持つ霊。防具がない代わりにHPが上がっていく|
</v>
      </c>
    </row>
    <row r="1414" spans="1:36" x14ac:dyDescent="0.15">
      <c r="A1414" t="str">
        <f t="shared" si="47"/>
        <v>-</v>
      </c>
      <c r="B1414" t="s">
        <v>12717</v>
      </c>
      <c r="C1414" t="s">
        <v>12975</v>
      </c>
      <c r="D1414" t="s">
        <v>12966</v>
      </c>
      <c r="E1414" t="s">
        <v>12956</v>
      </c>
      <c r="F1414">
        <v>0</v>
      </c>
      <c r="G1414">
        <v>1</v>
      </c>
      <c r="H1414">
        <v>17</v>
      </c>
      <c r="I1414" t="s">
        <v>12952</v>
      </c>
      <c r="K1414" t="s">
        <v>12925</v>
      </c>
      <c r="L1414" t="s">
        <v>12923</v>
      </c>
      <c r="N1414" t="s">
        <v>12957</v>
      </c>
      <c r="R1414" s="29">
        <v>1</v>
      </c>
      <c r="Z1414" s="33" t="s">
        <v>12937</v>
      </c>
      <c r="AB1414" s="20" t="s">
        <v>12934</v>
      </c>
      <c r="AD1414" s="20" t="s">
        <v>12941</v>
      </c>
      <c r="AJ1414" s="26" t="str">
        <f t="shared" si="46"/>
        <v xml:space="preserve">|BGCOLOR(#F5F5F5):Spectral Principe|歩兵|&amp;ref(Nation/C_Gold.jpg,nolink,25x25,Gold);0&amp;ref(Nation/C_Resource.jpg,nolink,25x25,Resource);1&amp;ref(Nation/C_Recruitment.jpg,nolink,25x25,Recruitment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|~|&gt;|&gt;|&gt;|&gt;|&gt;|BGCOLOR(#F5F5F5):長剣、投槍、盾を持つ霊。攻撃力と共に戦闘技能も向上|
</v>
      </c>
    </row>
    <row r="1415" spans="1:36" x14ac:dyDescent="0.15">
      <c r="A1415" t="str">
        <f t="shared" si="47"/>
        <v>-</v>
      </c>
      <c r="B1415" t="s">
        <v>12717</v>
      </c>
      <c r="C1415" t="s">
        <v>12975</v>
      </c>
      <c r="D1415" t="s">
        <v>12966</v>
      </c>
      <c r="E1415" t="s">
        <v>12958</v>
      </c>
      <c r="F1415">
        <v>0</v>
      </c>
      <c r="G1415">
        <v>1</v>
      </c>
      <c r="H1415">
        <v>17</v>
      </c>
      <c r="I1415" t="s">
        <v>12952</v>
      </c>
      <c r="K1415" t="s">
        <v>12925</v>
      </c>
      <c r="L1415" t="s">
        <v>12923</v>
      </c>
      <c r="N1415" t="s">
        <v>12959</v>
      </c>
      <c r="R1415" s="29">
        <v>1</v>
      </c>
      <c r="Z1415" s="33" t="s">
        <v>12937</v>
      </c>
      <c r="AB1415" s="20" t="s">
        <v>12934</v>
      </c>
      <c r="AD1415" s="20" t="s">
        <v>12941</v>
      </c>
      <c r="AJ1415" s="26" t="str">
        <f t="shared" si="46"/>
        <v xml:space="preserve">|BGCOLOR(#F5F5F5):Spectral Triarius|歩兵|&amp;ref(Nation/C_Gold.jpg,nolink,25x25,Gold);0&amp;ref(Nation/C_Resource.jpg,nolink,25x25,Resource);1&amp;ref(Nation/C_Recruitment.jpg,nolink,25x25,Recruitment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|~|&gt;|&gt;|&gt;|&gt;|&gt;|BGCOLOR(#F5F5F5):長槍と盾を持つ霊。高い技量による迎撃で敵を煩わせる|
</v>
      </c>
    </row>
    <row r="1416" spans="1:36" x14ac:dyDescent="0.15">
      <c r="A1416" t="str">
        <f t="shared" si="47"/>
        <v>-</v>
      </c>
      <c r="B1416" t="s">
        <v>12717</v>
      </c>
      <c r="C1416" t="s">
        <v>12975</v>
      </c>
      <c r="D1416" t="s">
        <v>12966</v>
      </c>
      <c r="E1416" t="s">
        <v>12960</v>
      </c>
      <c r="F1416">
        <v>0</v>
      </c>
      <c r="G1416">
        <v>1</v>
      </c>
      <c r="H1416">
        <v>17</v>
      </c>
      <c r="I1416" t="s">
        <v>12952</v>
      </c>
      <c r="K1416" t="s">
        <v>12925</v>
      </c>
      <c r="L1416" t="s">
        <v>12923</v>
      </c>
      <c r="N1416" t="s">
        <v>12961</v>
      </c>
      <c r="R1416" s="29">
        <v>1</v>
      </c>
      <c r="Z1416" s="33" t="s">
        <v>12937</v>
      </c>
      <c r="AB1416" s="20" t="s">
        <v>12934</v>
      </c>
      <c r="AD1416" s="20" t="s">
        <v>12941</v>
      </c>
      <c r="AJ1416" s="26" t="str">
        <f t="shared" si="46"/>
        <v xml:space="preserve">|BGCOLOR(#F5F5F5):Praetorian Spectre|歩兵|&amp;ref(Nation/C_Gold.jpg,nolink,25x25,Gold);0&amp;ref(Nation/C_Resource.jpg,nolink,25x25,Resource);1&amp;ref(Nation/C_Recruitment.jpg,nolink,25x25,Recruitment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|~|&gt;|&gt;|&gt;|&gt;|&gt;|BGCOLOR(#F5F5F5):長剣と盾を持つ霊。極めて高い技量を持ち護衛もこなす|
</v>
      </c>
    </row>
    <row r="1417" spans="1:36" x14ac:dyDescent="0.15">
      <c r="A1417" t="str">
        <f t="shared" si="47"/>
        <v>-</v>
      </c>
      <c r="B1417" t="s">
        <v>12717</v>
      </c>
      <c r="C1417" t="s">
        <v>12975</v>
      </c>
      <c r="D1417" t="s">
        <v>12966</v>
      </c>
      <c r="E1417" t="s">
        <v>12962</v>
      </c>
      <c r="F1417">
        <v>0</v>
      </c>
      <c r="G1417">
        <v>1</v>
      </c>
      <c r="H1417">
        <v>17</v>
      </c>
      <c r="I1417" t="s">
        <v>12952</v>
      </c>
      <c r="K1417" t="s">
        <v>12925</v>
      </c>
      <c r="L1417" t="s">
        <v>12923</v>
      </c>
      <c r="N1417" t="s">
        <v>12963</v>
      </c>
      <c r="R1417" s="29">
        <v>1</v>
      </c>
      <c r="Z1417" s="33" t="s">
        <v>12937</v>
      </c>
      <c r="AB1417" s="20" t="s">
        <v>12934</v>
      </c>
      <c r="AD1417" s="20" t="s">
        <v>12941</v>
      </c>
      <c r="AJ1417" s="26" t="str">
        <f t="shared" si="46"/>
        <v xml:space="preserve">|BGCOLOR(#F5F5F5):Spectral Standard|歩兵|&amp;ref(Nation/C_Gold.jpg,nolink,25x25,Gold);0&amp;ref(Nation/C_Resource.jpg,nolink,25x25,Resource);1&amp;ref(Nation/C_Recruitment.jpg,nolink,25x25,Recruitment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|~|&gt;|&gt;|&gt;|&gt;|&gt;|BGCOLOR(#F5F5F5):長剣、投槍、盾を持つ旗手の霊。味方の鼓舞ではなく敵の威圧が仕事|
</v>
      </c>
    </row>
    <row r="1418" spans="1:36" x14ac:dyDescent="0.15">
      <c r="A1418" t="str">
        <f t="shared" si="47"/>
        <v>LA Lemuria 兵士 E</v>
      </c>
      <c r="B1418" t="s">
        <v>12717</v>
      </c>
      <c r="C1418" t="s">
        <v>12975</v>
      </c>
      <c r="D1418" t="s">
        <v>12966</v>
      </c>
      <c r="E1418" t="s">
        <v>12964</v>
      </c>
      <c r="F1418">
        <v>0</v>
      </c>
      <c r="G1418">
        <v>1</v>
      </c>
      <c r="H1418">
        <v>17</v>
      </c>
      <c r="I1418" t="s">
        <v>12952</v>
      </c>
      <c r="K1418" t="s">
        <v>12925</v>
      </c>
      <c r="L1418" t="s">
        <v>12923</v>
      </c>
      <c r="M1418" t="s">
        <v>12926</v>
      </c>
      <c r="N1418" t="s">
        <v>12967</v>
      </c>
      <c r="R1418" s="29">
        <v>1</v>
      </c>
      <c r="Z1418" s="33" t="s">
        <v>12937</v>
      </c>
      <c r="AB1418" s="20" t="s">
        <v>12934</v>
      </c>
      <c r="AD1418" s="20" t="s">
        <v>12941</v>
      </c>
      <c r="AJ1418" s="26" t="str">
        <f t="shared" ref="AJ1418:AJ1481" si="48">CONCATENATE("|BGCOLOR(#F5F5F5):",E1418,"|",L1418,IF(M1418&lt;&gt;"","&amp;ref(Nation/Sacred.jpg,nolink,25x25,Sacred);",""),"|&amp;ref(Nation/C_Gold.jpg,nolink,25x25,Gold);",F1418,"&amp;ref(Nation/C_Resource.jpg,nolink,25x25,Resource);",G1418,IF(D1418="兵士","&amp;ref(Nation/C_Recruitment.jpg,nolink,25x25,Recruitment Point);","&amp;ref(Nation/C_Command.jpg,nolink,25x25,Commander Point);"),H1418,"|",SUBSTITUTE(SUBSTITUTE(SUBSTITUTE(SUBSTITUTE(SUBSTITUTE(SUBSTITUTE(SUBSTITUTE(SUBSTITUTE(SUBSTITUTE(SUBSTITUTE(SUBSTITUTE(SUBSTITUTE(SUBSTITUTE(SUBSTITUTE(SUBSTITUTE(SUBSTITUTE(SUBSTITUTE(SUBSTITUTE(SUBSTITUTE(SUBSTITUTE(SUBSTITUTE(SUBSTITUTE(SUBSTITUTE(SUBSTITUTE(SUBSTITUTE(I1418,"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(Free));"),"格","&amp;ref(Nation/Promotion.jpg,nolink,25x25,Promotion);"),"|",IF(J1418&lt;&gt;"","&amp;ref(Spell/P_Research.jpg,nolink,25x25,Lab Needed);",""),IF(K1418&lt;&gt;"","&amp;ref(Spell/P_Holy.jpg,nolink,25x25,Temple Needed);",""),IF(D1418="指揮官",CONCATENATE("|",IF(O1418&lt;&gt;0,"&amp;ref(Nation/Squad.jpg,nolink,25x25,Squad);"&amp;O1418,""),IF(P1418&lt;&gt;0,"&amp;ref(Nation/LivingLead.jpg,nolink,25x25,Leadership);"&amp;P1418,""),IF(Q1418&lt;&gt;0,"&amp;ref(Nation/MagicLead.jpg,nolink,25x25,Magic Leadership);"&amp;Q1418,""),IF(R1418&lt;&gt;0,"&amp;ref(Nation/UndeadLead.jpg,nolink,25x25,Undead Leadership);"&amp;R1418,""),IF(S1418&lt;&gt;"",IF(S1418&gt;0,"&amp;ref(Item/Inspirational.jpg,nolink,25x25,Inspirational (+"&amp;S1418&amp;"));","&amp;ref(Item/Uninspirational.jpg,nolink,25x25,Inspirational ("&amp;S1418&amp;"));"),""),IF(T1418&lt;&gt;"","&amp;ref(Item/Taskmaster.jpg,nolink,25x25,Taskmaster (+"&amp;T1418&amp;"));",""),IF(U1418&lt;&gt;"","&amp;ref(Item/Beastmaster.jpg,nolink,25x25,Beastmaster (+"&amp;U1418&amp;"));","")),CONCATENATE("|",IF(P1418&lt;&gt;0,"&amp;ref(Nation/LivingLead.jpg,nolink,25x25,Living);",""),IF(Q1418&lt;&gt;0,"&amp;ref(Nation/MagicLead.jpg,nolink,25x25,Magic Being);",""),IF(R1418&lt;&gt;0,"&amp;ref(Nation/UndeadLead.jpg,nolink,25x25,Undead/Demon);",""),IF(V1418&lt;&gt;"","&amp;ref(Nation/Slave.jpg,nolink,25x25,Slave);",""),IF(W1418&lt;&gt;"","&amp;ref(Nation/Animal.jpg,nolink,25x25,Animal);",""),IF(X1418&lt;&gt;"","&amp;ref(Nation/Undisciplined.jpg,nolink,25x25,Undisciplined);",""),IF(Y1418&lt;&gt;"","&amp;ref(Nation/Enlarged.jpg,nolink,25x25,Size "&amp;Y1418&amp;" or larger commander are needed);",""))),"|",Z1418,IF(AA1418&lt;&gt;"","&amp;ref(Nation/Stealthy.jpg,nolink,25x25,Stealthy ("&amp;AA1418&amp;"));",""),IF(COUNTIF(AB1418,"*f*"),"&amp;ref(Nation/Flying.jpg,nolink,25x25,Flying);",""),IF(COUNTIF(AB1418,"*l*"),"&amp;ref(Nation/Floating.jpg,nolink,25x25,Floating);",""),IF(AC1418="s","&amp;ref(Nation/Storm-Immunity.jpg,nolink,25x25,Storm Immunity);",""),IF(AD1418="p","&amp;ref(Nation/Poor-Amphibian.jpg,nolink,25x25,Poor Amphibian);",""),IF(AD1418="f","&amp;ref(Nation/Amphibian.jpg,nolink,25x25,Amphibian);",""),IF(AD1418="a","&amp;ref(Nation/Aquatic.jpg,nolink,25x25,Aquatic);",""),IF(COUNTIF(AE1418,"*f*"),"&amp;ref(Nation/Forest-Survival.jpg,nolink,25x25,Forest Survival);",""),IF(COUNTIF(AE1418,"*m*"),"&amp;ref(Nation/Mountain-Survival.jpg,nolink,25x25,Mountain Survival);",""),IF(COUNTIF(AE1418,"*s*"),"&amp;ref(Nation/Swamp-Survival.jpg,nolink,25x25,Swamp Survival);",""),IF(COUNTIF(AE1418,"*w*"),"&amp;ref(Nation/Wasteland-Survival.jpg,nolink,25x25,Wasteland Survival);",""),IF(AF1418="s","&amp;ref(Nation/Snow-Move.jpg,nolink,25x25,Snow Move);",""),IF(AG1418="s","&amp;ref(Nation/Swimming.jpg,nolink,25x25,Swimming);",""),IF(AH1418&lt;&gt;"","&amp;ref(Nation/Sailing.jpg,nolink,25x25,Sailing (size points "&amp;VALUE(MID(AH1418,2,3))&amp;", max size "&amp;LEFT(AH1418,1)&amp;"));",""),IF(AI1418&lt;&gt;"","&amp;ref(Nation/Gift-of-Water-Breathing.jpg,nolink,25x25,Gift of Water Breathing ("&amp;AI1418&amp;" size points));",""),"|",CHAR(10),IF(D1418="指揮官","|~|&gt;|&gt;|&gt;|&gt;|&gt;|BGCOLOR(#F5F5F5):","|~|&gt;|&gt;|&gt;|&gt;|&gt;|BGCOLOR(#F5F5F5):"),N1418,"|",CHAR(10))</f>
        <v xml:space="preserve">|BGCOLOR(#F5F5F5):Spectral Lictor|歩兵&amp;ref(Nation/Sacred.jpg,nolink,25x25,Sacred);|&amp;ref(Nation/C_Gold.jpg,nolink,25x25,Gold);0&amp;ref(Nation/C_Resource.jpg,nolink,25x25,Resource);1&amp;ref(Nation/C_Recruitment.jpg,nolink,25x25,Recruitment Point);17|&amp;ref(Nation/Dominion-Free-Spawn.jpg,nolink,25x25,Dominion Automatic Generation (Free));（&amp;ref(Nation/R_Fort.jpg,nolink,25x25,Land Fortress);&amp;ref(Nation/R_UW-Fort.jpg,nolink,25x25,Underwater Fortress);）|&amp;ref(Spell/P_Holy.jpg,nolink,25x25,Temple Needed);|&amp;ref(Nation/UndeadLead.jpg,nolink,25x25,Undead/Demon);|20&amp;ref(Nation/Floating.jpg,nolink,25x25,Floating);&amp;ref(Nation/Amphibian.jpg,nolink,25x25,Amphibian);|
|~|&gt;|&gt;|&gt;|&gt;|&gt;|BGCOLOR(#F5F5F5):戦斧を持つ霊。技量に優れ攻撃力も優秀だが数は出ない|
</v>
      </c>
    </row>
    <row r="1419" spans="1:36" x14ac:dyDescent="0.15">
      <c r="A1419" t="str">
        <f t="shared" si="47"/>
        <v>LA Man 指揮官 S</v>
      </c>
      <c r="B1419" t="s">
        <v>3012</v>
      </c>
      <c r="C1419" t="s">
        <v>13273</v>
      </c>
      <c r="D1419" t="s">
        <v>13226</v>
      </c>
      <c r="E1419" t="s">
        <v>13221</v>
      </c>
      <c r="F1419">
        <v>40</v>
      </c>
      <c r="G1419">
        <v>8</v>
      </c>
      <c r="H1419">
        <v>1</v>
      </c>
      <c r="I1419" t="s">
        <v>4325</v>
      </c>
      <c r="L1419" t="s">
        <v>3122</v>
      </c>
      <c r="N1419" t="s">
        <v>9400</v>
      </c>
      <c r="O1419" s="24">
        <v>1</v>
      </c>
      <c r="P1419" s="21">
        <v>10</v>
      </c>
      <c r="Q1419" s="21">
        <v>0</v>
      </c>
      <c r="R1419" s="29">
        <v>0</v>
      </c>
      <c r="Z1419" s="33" t="s">
        <v>9266</v>
      </c>
      <c r="AA1419" s="21">
        <v>55</v>
      </c>
      <c r="AE1419" s="21" t="s">
        <v>7286</v>
      </c>
      <c r="AJ1419" s="26" t="str">
        <f t="shared" si="48"/>
        <v xml:space="preserve">|BGCOLOR(#F5F5F5):Royal Forester|斥候|&amp;ref(Nation/C_Gold.jpg,nolink,25x25,Gold);40&amp;ref(Nation/C_Resource.jpg,nolink,25x25,Resource);8&amp;ref(Nation/C_Command.jpg,nolink,25x25,Commander Point);1|&amp;ref(Nation/R_Fort.jpg,nolink,25x25,Land Fortress);||&amp;ref(Nation/Squad.jpg,nolink,25x25,Squad);1&amp;ref(Nation/LivingLead.jpg,nolink,25x25,Leadership);10|14&amp;ref(Nation/Stealthy.jpg,nolink,25x25,Stealthy (55));&amp;ref(Nation/Forest-Survival.jpg,nolink,25x25,Forest Survival);|
|~|&gt;|&gt;|&gt;|&gt;|&gt;|BGCOLOR(#F5F5F5):多少の指揮能力も持つ斥候。巡回も得意だが山越えが苦手|
</v>
      </c>
    </row>
    <row r="1420" spans="1:36" x14ac:dyDescent="0.15">
      <c r="A1420" t="str">
        <f t="shared" si="47"/>
        <v>-</v>
      </c>
      <c r="B1420" t="s">
        <v>3012</v>
      </c>
      <c r="C1420" t="s">
        <v>13273</v>
      </c>
      <c r="D1420" t="s">
        <v>13226</v>
      </c>
      <c r="E1420" t="s">
        <v>13222</v>
      </c>
      <c r="F1420">
        <v>70</v>
      </c>
      <c r="G1420">
        <v>22</v>
      </c>
      <c r="H1420">
        <v>1</v>
      </c>
      <c r="I1420" t="s">
        <v>4325</v>
      </c>
      <c r="L1420" t="s">
        <v>3119</v>
      </c>
      <c r="N1420" t="s">
        <v>9405</v>
      </c>
      <c r="O1420" s="24">
        <v>3</v>
      </c>
      <c r="P1420" s="21">
        <v>80</v>
      </c>
      <c r="Q1420" s="21">
        <v>0</v>
      </c>
      <c r="R1420" s="29">
        <v>0</v>
      </c>
      <c r="Z1420" s="33" t="s">
        <v>9227</v>
      </c>
      <c r="AJ1420" s="26" t="str">
        <f t="shared" si="48"/>
        <v xml:space="preserve">|BGCOLOR(#F5F5F5):Castellan|指揮官|&amp;ref(Nation/C_Gold.jpg,nolink,25x25,Gold);70&amp;ref(Nation/C_Resource.jpg,nolink,25x25,Resource);22&amp;ref(Nation/C_Command.jpg,nolink,25x25,Commander Point);1|&amp;ref(Nation/R_Fort.jpg,nolink,25x25,Land Fortress);||&amp;ref(Nation/Squad.jpg,nolink,25x25,Squad);3&amp;ref(Nation/LivingLead.jpg,nolink,25x25,Leadership);80|12|
|~|&gt;|&gt;|&gt;|&gt;|&gt;|BGCOLOR(#F5F5F5):標準的な指揮官。優秀な指揮能力と装備を持つ|
</v>
      </c>
    </row>
    <row r="1421" spans="1:36" x14ac:dyDescent="0.15">
      <c r="A1421" t="str">
        <f t="shared" si="47"/>
        <v>-</v>
      </c>
      <c r="B1421" t="s">
        <v>3012</v>
      </c>
      <c r="C1421" t="s">
        <v>13273</v>
      </c>
      <c r="D1421" t="s">
        <v>13226</v>
      </c>
      <c r="E1421" t="s">
        <v>13223</v>
      </c>
      <c r="F1421">
        <v>70</v>
      </c>
      <c r="G1421">
        <v>1</v>
      </c>
      <c r="H1421">
        <v>1</v>
      </c>
      <c r="I1421" t="s">
        <v>13224</v>
      </c>
      <c r="L1421" t="s">
        <v>13226</v>
      </c>
      <c r="N1421" t="s">
        <v>13227</v>
      </c>
      <c r="O1421" s="24">
        <v>2</v>
      </c>
      <c r="P1421" s="21" t="s">
        <v>13231</v>
      </c>
      <c r="Q1421" s="21">
        <v>0</v>
      </c>
      <c r="R1421" s="29" t="s">
        <v>13232</v>
      </c>
      <c r="Z1421" s="33" t="s">
        <v>13233</v>
      </c>
      <c r="AJ1421" s="26" t="str">
        <f t="shared" si="48"/>
        <v xml:space="preserve">|BGCOLOR(#F5F5F5):Judge|指揮官|&amp;ref(Nation/C_Gold.jpg,nolink,25x25,Gold);70&amp;ref(Nation/C_Resource.jpg,nolink,25x25,Resource);1&amp;ref(Nation/C_Command.jpg,nolink,25x25,Commander Point);1|&amp;ref(Nation/R_Fort.jpg,nolink,25x25,Land Fortress);||&amp;ref(Nation/Squad.jpg,nolink,25x25,Squad);2&amp;ref(Nation/LivingLead.jpg,nolink,25x25,Leadership);40+&amp;ref(Nation/UndeadLead.jpg,nolink,25x25,Undead Leadership);0+|16|
|~|&gt;|&gt;|&gt;|&gt;|&gt;|BGCOLOR(#F5F5F5):巡回を得意とする指揮官。火や死の魔法技能を持つこともある|
</v>
      </c>
    </row>
    <row r="1422" spans="1:36" x14ac:dyDescent="0.15">
      <c r="A1422" t="str">
        <f t="shared" si="47"/>
        <v>-</v>
      </c>
      <c r="B1422" t="s">
        <v>3012</v>
      </c>
      <c r="C1422" t="s">
        <v>13273</v>
      </c>
      <c r="D1422" t="s">
        <v>13226</v>
      </c>
      <c r="E1422" t="s">
        <v>13228</v>
      </c>
      <c r="F1422">
        <v>95</v>
      </c>
      <c r="G1422">
        <v>1</v>
      </c>
      <c r="H1422">
        <v>2</v>
      </c>
      <c r="I1422" t="s">
        <v>13224</v>
      </c>
      <c r="J1422" t="s">
        <v>13225</v>
      </c>
      <c r="L1422" t="s">
        <v>13229</v>
      </c>
      <c r="N1422" t="s">
        <v>13230</v>
      </c>
      <c r="O1422" s="24">
        <v>1</v>
      </c>
      <c r="P1422" s="21">
        <v>10</v>
      </c>
      <c r="Q1422" s="21" t="s">
        <v>13232</v>
      </c>
      <c r="R1422" s="29">
        <v>0</v>
      </c>
      <c r="Z1422" s="33" t="s">
        <v>13233</v>
      </c>
      <c r="AA1422" s="21">
        <v>40</v>
      </c>
      <c r="AJ1422" s="26" t="str">
        <f t="shared" si="48"/>
        <v xml:space="preserve">|BGCOLOR(#F5F5F5):Magister|魔術師|&amp;ref(Nation/C_Gold.jpg,nolink,25x25,Gold);95&amp;ref(Nation/C_Resource.jpg,nolink,25x25,Resource);1&amp;ref(Nation/C_Command.jpg,nolink,25x25,Commander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Leadership);0+|16&amp;ref(Nation/Stealthy.jpg,nolink,25x25,Stealthy (40));|
|~|&gt;|&gt;|&gt;|&gt;|&gt;|BGCOLOR(#F5F5F5):多彩な特殊能力を持つ魔術師。魔法技能の所持は不確実|
</v>
      </c>
    </row>
    <row r="1423" spans="1:36" x14ac:dyDescent="0.15">
      <c r="A1423" t="str">
        <f t="shared" si="47"/>
        <v>-</v>
      </c>
      <c r="B1423" t="s">
        <v>3012</v>
      </c>
      <c r="C1423" t="s">
        <v>13273</v>
      </c>
      <c r="D1423" t="s">
        <v>13226</v>
      </c>
      <c r="E1423" t="s">
        <v>13234</v>
      </c>
      <c r="F1423">
        <v>170</v>
      </c>
      <c r="G1423">
        <v>1</v>
      </c>
      <c r="H1423">
        <v>2</v>
      </c>
      <c r="I1423" t="s">
        <v>13224</v>
      </c>
      <c r="J1423" t="s">
        <v>13225</v>
      </c>
      <c r="L1423" t="s">
        <v>13229</v>
      </c>
      <c r="N1423" t="s">
        <v>13235</v>
      </c>
      <c r="O1423" s="24">
        <v>1</v>
      </c>
      <c r="P1423" s="21" t="s">
        <v>13236</v>
      </c>
      <c r="Q1423" s="20" t="s">
        <v>13237</v>
      </c>
      <c r="R1423" s="29">
        <v>0</v>
      </c>
      <c r="Z1423" s="33" t="s">
        <v>13238</v>
      </c>
      <c r="AJ1423" s="26" t="str">
        <f t="shared" si="48"/>
        <v xml:space="preserve">|BGCOLOR(#F5F5F5):Magister Arcane|魔術師|&amp;ref(Nation/C_Gold.jpg,nolink,25x25,Gold);170&amp;ref(Nation/C_Resource.jpg,nolink,25x25,Resource);1&amp;ref(Nation/C_Command.jpg,nolink,25x25,Commander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Leadership);25+|12|
|~|&gt;|&gt;|&gt;|&gt;|&gt;|BGCOLOR(#F5F5F5):風、地、星などの魔法技能を持つ。Drain天秤でも研究が遅れない|
</v>
      </c>
    </row>
    <row r="1424" spans="1:36" x14ac:dyDescent="0.15">
      <c r="A1424" t="str">
        <f t="shared" si="47"/>
        <v>-</v>
      </c>
      <c r="B1424" t="s">
        <v>3012</v>
      </c>
      <c r="C1424" t="s">
        <v>13273</v>
      </c>
      <c r="D1424" t="s">
        <v>13226</v>
      </c>
      <c r="E1424" t="s">
        <v>13239</v>
      </c>
      <c r="F1424">
        <v>60</v>
      </c>
      <c r="G1424">
        <v>1</v>
      </c>
      <c r="H1424">
        <v>1</v>
      </c>
      <c r="I1424" t="s">
        <v>13224</v>
      </c>
      <c r="K1424" t="s">
        <v>13225</v>
      </c>
      <c r="L1424" t="s">
        <v>13240</v>
      </c>
      <c r="M1424" t="s">
        <v>13241</v>
      </c>
      <c r="N1424" t="s">
        <v>13242</v>
      </c>
      <c r="O1424" s="24">
        <v>1</v>
      </c>
      <c r="P1424" s="20">
        <v>10</v>
      </c>
      <c r="Q1424" s="20">
        <v>0</v>
      </c>
      <c r="R1424" s="29">
        <v>0</v>
      </c>
      <c r="Z1424" s="33" t="s">
        <v>13233</v>
      </c>
      <c r="AJ1424" s="26" t="str">
        <f t="shared" si="48"/>
        <v xml:space="preserve">|BGCOLOR(#F5F5F5):Magister of Theology|聖職者&amp;ref(Nation/Sacred.jpg,nolink,25x25,Sacred);|&amp;ref(Nation/C_Gold.jpg,nolink,25x25,Gold);60&amp;ref(Nation/C_Resource.jpg,nolink,25x25,Resource);1&amp;ref(Nation/C_Command.jpg,nolink,25x25,Commander Point);1|&amp;ref(Nation/R_Fort.jpg,nolink,25x25,Land Fortress);|&amp;ref(Spell/P_Holy.jpg,nolink,25x25,Temple Needed);|&amp;ref(Nation/Squad.jpg,nolink,25x25,Squad);1&amp;ref(Nation/LivingLead.jpg,nolink,25x25,Leadership);10|16|
|~|&gt;|&gt;|&gt;|&gt;|&gt;|BGCOLOR(#F5F5F5):レベル1の聖職者。異端審問の能力も備える|
</v>
      </c>
    </row>
    <row r="1425" spans="1:36" x14ac:dyDescent="0.15">
      <c r="A1425" t="str">
        <f t="shared" si="47"/>
        <v>-</v>
      </c>
      <c r="B1425" t="s">
        <v>3012</v>
      </c>
      <c r="C1425" t="s">
        <v>13273</v>
      </c>
      <c r="D1425" t="s">
        <v>13226</v>
      </c>
      <c r="E1425" t="s">
        <v>13243</v>
      </c>
      <c r="F1425">
        <v>70</v>
      </c>
      <c r="G1425">
        <v>1</v>
      </c>
      <c r="H1425">
        <v>2</v>
      </c>
      <c r="I1425" t="s">
        <v>13224</v>
      </c>
      <c r="K1425" t="s">
        <v>13225</v>
      </c>
      <c r="L1425" t="s">
        <v>13240</v>
      </c>
      <c r="M1425" t="s">
        <v>13241</v>
      </c>
      <c r="N1425" t="s">
        <v>13244</v>
      </c>
      <c r="O1425" s="24">
        <v>1</v>
      </c>
      <c r="P1425" s="20">
        <v>10</v>
      </c>
      <c r="Q1425" s="20">
        <v>0</v>
      </c>
      <c r="R1425" s="29">
        <v>0</v>
      </c>
      <c r="Z1425" s="33" t="s">
        <v>13245</v>
      </c>
      <c r="AJ1425" s="26" t="str">
        <f t="shared" si="48"/>
        <v xml:space="preserve">|BGCOLOR(#F5F5F5):Bishop|聖職者&amp;ref(Nation/Sacred.jpg,nolink,25x25,Sacred);|&amp;ref(Nation/C_Gold.jpg,nolink,25x25,Gold);70&amp;ref(Nation/C_Resource.jpg,nolink,25x25,Resource);1&amp;ref(Nation/C_Command.jpg,nolink,25x25,Commander Point);2|&amp;ref(Nation/R_Fort.jpg,nolink,25x25,Land Fortress);|&amp;ref(Spell/P_Holy.jpg,nolink,25x25,Temple Needed);|&amp;ref(Nation/Squad.jpg,nolink,25x25,Squad);1&amp;ref(Nation/LivingLead.jpg,nolink,25x25,Leadership);10|14|
|~|&gt;|&gt;|&gt;|&gt;|&gt;|BGCOLOR(#F5F5F5):レベル2の聖職者。とくに芸はなくその上高齢|
</v>
      </c>
    </row>
    <row r="1426" spans="1:36" x14ac:dyDescent="0.15">
      <c r="A1426" t="str">
        <f t="shared" si="47"/>
        <v>LA Man 指揮官 E</v>
      </c>
      <c r="B1426" t="s">
        <v>3012</v>
      </c>
      <c r="C1426" t="s">
        <v>13273</v>
      </c>
      <c r="D1426" t="s">
        <v>13226</v>
      </c>
      <c r="E1426" t="s">
        <v>13246</v>
      </c>
      <c r="F1426">
        <v>120</v>
      </c>
      <c r="G1426">
        <v>31</v>
      </c>
      <c r="H1426">
        <v>1</v>
      </c>
      <c r="I1426" t="s">
        <v>13271</v>
      </c>
      <c r="K1426" t="s">
        <v>13225</v>
      </c>
      <c r="L1426" t="s">
        <v>13240</v>
      </c>
      <c r="M1426" t="s">
        <v>13241</v>
      </c>
      <c r="N1426" t="s">
        <v>13247</v>
      </c>
      <c r="O1426" s="24">
        <v>3</v>
      </c>
      <c r="P1426" s="20">
        <v>80</v>
      </c>
      <c r="Q1426" s="20">
        <v>0</v>
      </c>
      <c r="R1426" s="29">
        <v>0</v>
      </c>
      <c r="Z1426" s="33" t="s">
        <v>13245</v>
      </c>
      <c r="AA1426" s="21">
        <v>40</v>
      </c>
      <c r="AE1426" s="21" t="s">
        <v>13248</v>
      </c>
      <c r="AJ1426" s="26" t="str">
        <f t="shared" si="48"/>
        <v xml:space="preserve">|BGCOLOR(#F5F5F5):Lord Warden|聖職者&amp;ref(Nation/Sacred.jpg,nolink,25x25,Sacred);|&amp;ref(Nation/C_Gold.jpg,nolink,25x25,Gold);120&amp;ref(Nation/C_Resource.jpg,nolink,25x25,Resource);31&amp;ref(Nation/C_Command.jpg,nolink,25x25,Commander Point);1|&amp;ref(Nation/R_Capital.jpg,nolink,25x25,National Capital);|&amp;ref(Spell/P_Holy.jpg,nolink,25x25,Temple Needed);|&amp;ref(Nation/Squad.jpg,nolink,25x25,Squad);3&amp;ref(Nation/LivingLead.jpg,nolink,25x25,Leadership);80|14&amp;ref(Nation/Stealthy.jpg,nolink,25x25,Stealthy (40));&amp;ref(Nation/Forest-Survival.jpg,nolink,25x25,Forest Survival);|
|~|&gt;|&gt;|&gt;|&gt;|&gt;|BGCOLOR(#F5F5F5):レベル1の聖職者。隠密行動可能な指揮官としての役目も持つ|
</v>
      </c>
    </row>
    <row r="1427" spans="1:36" x14ac:dyDescent="0.15">
      <c r="A1427" t="str">
        <f t="shared" si="47"/>
        <v>LA Man 兵士 S</v>
      </c>
      <c r="B1427" t="s">
        <v>3012</v>
      </c>
      <c r="C1427" t="s">
        <v>13273</v>
      </c>
      <c r="D1427" t="s">
        <v>13272</v>
      </c>
      <c r="E1427" t="s">
        <v>13249</v>
      </c>
      <c r="F1427">
        <v>12</v>
      </c>
      <c r="G1427">
        <v>7</v>
      </c>
      <c r="H1427">
        <v>14</v>
      </c>
      <c r="I1427" t="s">
        <v>4325</v>
      </c>
      <c r="L1427" t="s">
        <v>3155</v>
      </c>
      <c r="N1427" t="s">
        <v>9443</v>
      </c>
      <c r="P1427" s="21">
        <v>1</v>
      </c>
      <c r="Z1427" s="33" t="s">
        <v>9227</v>
      </c>
      <c r="AA1427" s="21">
        <v>55</v>
      </c>
      <c r="AE1427" s="21" t="s">
        <v>7286</v>
      </c>
      <c r="AJ1427" s="26" t="str">
        <f t="shared" si="48"/>
        <v xml:space="preserve">|BGCOLOR(#F5F5F5):Forester|射手|&amp;ref(Nation/C_Gold.jpg,nolink,25x25,Gold);12&amp;ref(Nation/C_Resource.jpg,nolink,25x25,Resource);7&amp;ref(Nation/C_Recruitment.jpg,nolink,25x25,Recruitment Point);14|&amp;ref(Nation/R_Fort.jpg,nolink,25x25,Land Fortress);||&amp;ref(Nation/LivingLead.jpg,nolink,25x25,Living);|12&amp;ref(Nation/Stealthy.jpg,nolink,25x25,Stealthy (55));&amp;ref(Nation/Forest-Survival.jpg,nolink,25x25,Forest Survival);|
|~|&gt;|&gt;|&gt;|&gt;|&gt;|BGCOLOR(#F5F5F5):斧と短剣を持ち短弓も使う多芸な軽装兵。巡回も得意とする|
</v>
      </c>
    </row>
    <row r="1428" spans="1:36" x14ac:dyDescent="0.15">
      <c r="A1428" t="str">
        <f t="shared" si="47"/>
        <v>-</v>
      </c>
      <c r="B1428" t="s">
        <v>3012</v>
      </c>
      <c r="C1428" t="s">
        <v>13273</v>
      </c>
      <c r="D1428" t="s">
        <v>13272</v>
      </c>
      <c r="E1428" t="s">
        <v>13250</v>
      </c>
      <c r="F1428">
        <v>10</v>
      </c>
      <c r="G1428">
        <v>9</v>
      </c>
      <c r="H1428">
        <v>9</v>
      </c>
      <c r="I1428" t="s">
        <v>4325</v>
      </c>
      <c r="L1428" t="s">
        <v>3158</v>
      </c>
      <c r="N1428" t="s">
        <v>9446</v>
      </c>
      <c r="P1428" s="21">
        <v>1</v>
      </c>
      <c r="Z1428" s="33" t="s">
        <v>9266</v>
      </c>
      <c r="AJ1428" s="26" t="str">
        <f t="shared" si="48"/>
        <v xml:space="preserve">|BGCOLOR(#F5F5F5):Spearman|歩兵|&amp;ref(Nation/C_Gold.jpg,nolink,25x25,Gold);10&amp;ref(Nation/C_Resource.jpg,nolink,25x25,Resource);9&amp;ref(Nation/C_Recruitment.jpg,nolink,25x25,Recruitment Point);9|&amp;ref(Nation/R_Fort.jpg,nolink,25x25,Land Fortress);||&amp;ref(Nation/LivingLead.jpg,nolink,25x25,Living);|14|
|~|&gt;|&gt;|&gt;|&gt;|&gt;|BGCOLOR(#F5F5F5):槍と盾を持つ軽歩兵。とりあえず数を並べるのに向く|
</v>
      </c>
    </row>
    <row r="1429" spans="1:36" x14ac:dyDescent="0.15">
      <c r="A1429" t="str">
        <f t="shared" si="47"/>
        <v>-</v>
      </c>
      <c r="B1429" t="s">
        <v>3012</v>
      </c>
      <c r="C1429" t="s">
        <v>13273</v>
      </c>
      <c r="D1429" t="s">
        <v>13272</v>
      </c>
      <c r="E1429" t="s">
        <v>13251</v>
      </c>
      <c r="F1429">
        <v>10</v>
      </c>
      <c r="G1429">
        <v>13</v>
      </c>
      <c r="H1429">
        <v>9</v>
      </c>
      <c r="I1429" t="s">
        <v>4325</v>
      </c>
      <c r="L1429" t="s">
        <v>3158</v>
      </c>
      <c r="N1429" t="s">
        <v>9448</v>
      </c>
      <c r="P1429" s="21">
        <v>1</v>
      </c>
      <c r="Z1429" s="33" t="s">
        <v>9227</v>
      </c>
      <c r="AJ1429" s="26" t="str">
        <f t="shared" si="48"/>
        <v xml:space="preserve">|BGCOLOR(#F5F5F5):Longspear|歩兵|&amp;ref(Nation/C_Gold.jpg,nolink,25x25,Gold);10&amp;ref(Nation/C_Resource.jpg,nolink,25x25,Resource);13&amp;ref(Nation/C_Recruitment.jpg,nolink,25x25,Recruitment Point);9|&amp;ref(Nation/R_Fort.jpg,nolink,25x25,Land Fortress);||&amp;ref(Nation/LivingLead.jpg,nolink,25x25,Living);|12|
|~|&gt;|&gt;|&gt;|&gt;|&gt;|BGCOLOR(#F5F5F5):長槍と盾を持つ歩兵。槍兵相手でも迎撃できる|
</v>
      </c>
    </row>
    <row r="1430" spans="1:36" x14ac:dyDescent="0.15">
      <c r="A1430" t="str">
        <f t="shared" si="47"/>
        <v>-</v>
      </c>
      <c r="B1430" t="s">
        <v>3012</v>
      </c>
      <c r="C1430" t="s">
        <v>13273</v>
      </c>
      <c r="D1430" t="s">
        <v>13272</v>
      </c>
      <c r="E1430" t="s">
        <v>13254</v>
      </c>
      <c r="F1430">
        <v>10</v>
      </c>
      <c r="G1430">
        <v>11</v>
      </c>
      <c r="H1430">
        <v>9</v>
      </c>
      <c r="I1430" t="s">
        <v>4325</v>
      </c>
      <c r="L1430" t="s">
        <v>3158</v>
      </c>
      <c r="N1430" t="s">
        <v>13255</v>
      </c>
      <c r="P1430" s="21">
        <v>1</v>
      </c>
      <c r="Z1430" s="33" t="s">
        <v>13238</v>
      </c>
      <c r="AJ1430" s="26" t="str">
        <f t="shared" si="48"/>
        <v xml:space="preserve">|BGCOLOR(#F5F5F5):Axeman|歩兵|&amp;ref(Nation/C_Gold.jpg,nolink,25x25,Gold);10&amp;ref(Nation/C_Resource.jpg,nolink,25x25,Resource);11&amp;ref(Nation/C_Recruitment.jpg,nolink,25x25,Recruitment Point);9|&amp;ref(Nation/R_Fort.jpg,nolink,25x25,Land Fortress);||&amp;ref(Nation/LivingLead.jpg,nolink,25x25,Living);|12|
|~|&gt;|&gt;|&gt;|&gt;|&gt;|BGCOLOR(#F5F5F5):斧と盾を持つ歩兵。力が強く攻撃力は侮れない|
</v>
      </c>
    </row>
    <row r="1431" spans="1:36" x14ac:dyDescent="0.15">
      <c r="A1431" t="str">
        <f t="shared" si="47"/>
        <v>-</v>
      </c>
      <c r="B1431" t="s">
        <v>3012</v>
      </c>
      <c r="C1431" t="s">
        <v>13273</v>
      </c>
      <c r="D1431" t="s">
        <v>13272</v>
      </c>
      <c r="E1431" t="s">
        <v>13256</v>
      </c>
      <c r="F1431">
        <v>10</v>
      </c>
      <c r="G1431">
        <v>19</v>
      </c>
      <c r="H1431">
        <v>9</v>
      </c>
      <c r="I1431" t="s">
        <v>13224</v>
      </c>
      <c r="L1431" t="s">
        <v>13257</v>
      </c>
      <c r="N1431" t="s">
        <v>13258</v>
      </c>
      <c r="P1431" s="20">
        <v>1</v>
      </c>
      <c r="Z1431" s="33" t="s">
        <v>13259</v>
      </c>
      <c r="AJ1431" s="26" t="str">
        <f t="shared" si="48"/>
        <v xml:space="preserve">|BGCOLOR(#F5F5F5):Heavy Axeman|歩兵|&amp;ref(Nation/C_Gold.jpg,nolink,25x25,Gold);10&amp;ref(Nation/C_Resource.jpg,nolink,25x25,Resource);19&amp;ref(Nation/C_Recruitment.jpg,nolink,25x25,Recruitment Point);9|&amp;ref(Nation/R_Fort.jpg,nolink,25x25,Land Fortress);||&amp;ref(Nation/LivingLead.jpg,nolink,25x25,Living);|10|
|~|&gt;|&gt;|&gt;|&gt;|&gt;|BGCOLOR(#F5F5F5):斧と盾を持つ重歩兵。標準的な歩兵の中では丈夫|
</v>
      </c>
    </row>
    <row r="1432" spans="1:36" x14ac:dyDescent="0.15">
      <c r="A1432" t="str">
        <f t="shared" si="47"/>
        <v>-</v>
      </c>
      <c r="B1432" t="s">
        <v>3012</v>
      </c>
      <c r="C1432" t="s">
        <v>13273</v>
      </c>
      <c r="D1432" t="s">
        <v>13272</v>
      </c>
      <c r="E1432" t="s">
        <v>13260</v>
      </c>
      <c r="F1432">
        <v>10</v>
      </c>
      <c r="G1432">
        <v>4</v>
      </c>
      <c r="H1432">
        <v>9</v>
      </c>
      <c r="I1432" t="s">
        <v>13224</v>
      </c>
      <c r="L1432" t="s">
        <v>13261</v>
      </c>
      <c r="N1432" t="s">
        <v>13262</v>
      </c>
      <c r="P1432" s="20">
        <v>1</v>
      </c>
      <c r="Z1432" s="33" t="s">
        <v>13245</v>
      </c>
      <c r="AJ1432" s="26" t="str">
        <f t="shared" si="48"/>
        <v xml:space="preserve">|BGCOLOR(#F5F5F5):Light Archer|射手|&amp;ref(Nation/C_Gold.jpg,nolink,25x25,Gold);10&amp;ref(Nation/C_Resource.jpg,nolink,25x25,Resource);4&amp;ref(Nation/C_Recruitment.jpg,nolink,25x25,Recruitment Point);9|&amp;ref(Nation/R_Fort.jpg,nolink,25x25,Land Fortress);||&amp;ref(Nation/LivingLead.jpg,nolink,25x25,Living);|14|
|~|&gt;|&gt;|&gt;|&gt;|&gt;|BGCOLOR(#F5F5F5):短弓を使う弓兵。長弓兵には劣るが射撃の腕も良い|
</v>
      </c>
    </row>
    <row r="1433" spans="1:36" x14ac:dyDescent="0.15">
      <c r="A1433" t="str">
        <f t="shared" si="47"/>
        <v>-</v>
      </c>
      <c r="B1433" t="s">
        <v>3012</v>
      </c>
      <c r="C1433" t="s">
        <v>13273</v>
      </c>
      <c r="D1433" t="s">
        <v>13272</v>
      </c>
      <c r="E1433" t="s">
        <v>13252</v>
      </c>
      <c r="F1433">
        <v>10</v>
      </c>
      <c r="G1433">
        <v>7</v>
      </c>
      <c r="H1433">
        <v>13</v>
      </c>
      <c r="I1433" t="s">
        <v>4325</v>
      </c>
      <c r="L1433" t="s">
        <v>3155</v>
      </c>
      <c r="N1433" t="s">
        <v>9453</v>
      </c>
      <c r="P1433" s="21">
        <v>1</v>
      </c>
      <c r="Z1433" s="33" t="s">
        <v>9266</v>
      </c>
      <c r="AJ1433" s="26" t="str">
        <f t="shared" si="48"/>
        <v xml:space="preserve">|BGCOLOR(#F5F5F5):Longbowman|射手|&amp;ref(Nation/C_Gold.jpg,nolink,25x25,Gold);10&amp;ref(Nation/C_Resource.jpg,nolink,25x25,Resource);7&amp;ref(Nation/C_Recruitment.jpg,nolink,25x25,Recruitment Point);13|&amp;ref(Nation/R_Fort.jpg,nolink,25x25,Land Fortress);||&amp;ref(Nation/LivingLead.jpg,nolink,25x25,Living);|14|
|~|&gt;|&gt;|&gt;|&gt;|&gt;|BGCOLOR(#F5F5F5):長弓を使う腕の良い弓兵。高威力、長射程、高精度|
</v>
      </c>
    </row>
    <row r="1434" spans="1:36" x14ac:dyDescent="0.15">
      <c r="A1434" t="str">
        <f t="shared" si="47"/>
        <v>-</v>
      </c>
      <c r="B1434" t="s">
        <v>3012</v>
      </c>
      <c r="C1434" t="s">
        <v>13273</v>
      </c>
      <c r="D1434" t="s">
        <v>13272</v>
      </c>
      <c r="E1434" t="s">
        <v>13263</v>
      </c>
      <c r="F1434">
        <v>10</v>
      </c>
      <c r="G1434">
        <v>9</v>
      </c>
      <c r="H1434">
        <v>9</v>
      </c>
      <c r="I1434" t="s">
        <v>13224</v>
      </c>
      <c r="L1434" t="s">
        <v>13261</v>
      </c>
      <c r="N1434" t="s">
        <v>13264</v>
      </c>
      <c r="P1434" s="20">
        <v>1</v>
      </c>
      <c r="Z1434" s="33" t="s">
        <v>13245</v>
      </c>
      <c r="AJ1434" s="26" t="str">
        <f t="shared" si="48"/>
        <v xml:space="preserve">|BGCOLOR(#F5F5F5):Crossbowman|射手|&amp;ref(Nation/C_Gold.jpg,nolink,25x25,Gold);10&amp;ref(Nation/C_Resource.jpg,nolink,25x25,Resource);9&amp;ref(Nation/C_Recruitment.jpg,nolink,25x25,Recruitment Point);9|&amp;ref(Nation/R_Fort.jpg,nolink,25x25,Land Fortress);||&amp;ref(Nation/LivingLead.jpg,nolink,25x25,Living);|14|
|~|&gt;|&gt;|&gt;|&gt;|&gt;|BGCOLOR(#F5F5F5):弩を使う弓兵。重装備すぎる相手には長弓よりも強力|
</v>
      </c>
    </row>
    <row r="1435" spans="1:36" x14ac:dyDescent="0.15">
      <c r="A1435" t="str">
        <f t="shared" si="47"/>
        <v>-</v>
      </c>
      <c r="B1435" t="s">
        <v>3012</v>
      </c>
      <c r="C1435" t="s">
        <v>13273</v>
      </c>
      <c r="D1435" t="s">
        <v>13272</v>
      </c>
      <c r="E1435" t="s">
        <v>13253</v>
      </c>
      <c r="F1435">
        <v>12</v>
      </c>
      <c r="G1435">
        <v>23</v>
      </c>
      <c r="H1435">
        <v>14</v>
      </c>
      <c r="I1435" t="s">
        <v>4325</v>
      </c>
      <c r="L1435" t="s">
        <v>3158</v>
      </c>
      <c r="N1435" t="s">
        <v>13266</v>
      </c>
      <c r="P1435" s="21">
        <v>1</v>
      </c>
      <c r="Z1435" s="33" t="s">
        <v>9227</v>
      </c>
      <c r="AJ1435" s="26" t="str">
        <f t="shared" si="48"/>
        <v xml:space="preserve">|BGCOLOR(#F5F5F5):Tower Guard|歩兵|&amp;ref(Nation/C_Gold.jpg,nolink,25x25,Gold);12&amp;ref(Nation/C_Resource.jpg,nolink,25x25,Resource);23&amp;ref(Nation/C_Recruitment.jpg,nolink,25x25,Recruitment Point);14|&amp;ref(Nation/R_Fort.jpg,nolink,25x25,Land Fortress);||&amp;ref(Nation/LivingLead.jpg,nolink,25x25,Living);|12|
|~|&gt;|&gt;|&gt;|&gt;|&gt;|BGCOLOR(#F5F5F5):長剣、弩、騎盾を持つ歩兵。歩兵の丈夫さに戦術的な柔軟性を併せ持つ|
</v>
      </c>
    </row>
    <row r="1436" spans="1:36" x14ac:dyDescent="0.15">
      <c r="A1436" t="str">
        <f t="shared" si="47"/>
        <v>-</v>
      </c>
      <c r="B1436" t="s">
        <v>3012</v>
      </c>
      <c r="C1436" t="s">
        <v>13273</v>
      </c>
      <c r="D1436" t="s">
        <v>13272</v>
      </c>
      <c r="E1436" t="s">
        <v>13265</v>
      </c>
      <c r="F1436">
        <v>16</v>
      </c>
      <c r="G1436">
        <v>27</v>
      </c>
      <c r="H1436">
        <v>23</v>
      </c>
      <c r="I1436" t="s">
        <v>13224</v>
      </c>
      <c r="L1436" t="s">
        <v>13257</v>
      </c>
      <c r="N1436" t="s">
        <v>13267</v>
      </c>
      <c r="P1436" s="20">
        <v>1</v>
      </c>
      <c r="Z1436" s="33" t="s">
        <v>13259</v>
      </c>
      <c r="AJ1436" s="26" t="str">
        <f t="shared" si="48"/>
        <v xml:space="preserve">|BGCOLOR(#F5F5F5):Defender|歩兵|&amp;ref(Nation/C_Gold.jpg,nolink,25x25,Gold);16&amp;ref(Nation/C_Resource.jpg,nolink,25x25,Resource);27&amp;ref(Nation/C_Recruitment.jpg,nolink,25x25,Recruitment Point);23|&amp;ref(Nation/R_Fort.jpg,nolink,25x25,Land Fortress);||&amp;ref(Nation/LivingLead.jpg,nolink,25x25,Living);|10|
|~|&gt;|&gt;|&gt;|&gt;|&gt;|BGCOLOR(#F5F5F5):長剣、弩、騎盾を持つ重歩兵。敵を待ち構えて受け止めるのが得意|
</v>
      </c>
    </row>
    <row r="1437" spans="1:36" x14ac:dyDescent="0.15">
      <c r="A1437" t="str">
        <f t="shared" si="47"/>
        <v>-</v>
      </c>
      <c r="B1437" t="s">
        <v>3012</v>
      </c>
      <c r="C1437" t="s">
        <v>13273</v>
      </c>
      <c r="D1437" t="s">
        <v>13272</v>
      </c>
      <c r="E1437" t="s">
        <v>13268</v>
      </c>
      <c r="F1437">
        <v>40</v>
      </c>
      <c r="G1437">
        <v>51</v>
      </c>
      <c r="H1437">
        <v>46</v>
      </c>
      <c r="I1437" t="s">
        <v>4325</v>
      </c>
      <c r="L1437" t="s">
        <v>4844</v>
      </c>
      <c r="N1437" t="s">
        <v>9460</v>
      </c>
      <c r="P1437" s="21">
        <v>1</v>
      </c>
      <c r="Z1437" s="33" t="s">
        <v>9266</v>
      </c>
      <c r="AJ1437" s="26" t="str">
        <f t="shared" si="48"/>
        <v xml:space="preserve">|BGCOLOR(#F5F5F5):Tower Knight|騎兵|&amp;ref(Nation/C_Gold.jpg,nolink,25x25,Gold);40&amp;ref(Nation/C_Resource.jpg,nolink,25x25,Resource);51&amp;ref(Nation/C_Recruitment.jpg,nolink,25x25,Recruitment Point);46|&amp;ref(Nation/R_Fort.jpg,nolink,25x25,Land Fortress);||&amp;ref(Nation/LivingLead.jpg,nolink,25x25,Living);|14|
|~|&gt;|&gt;|&gt;|&gt;|&gt;|BGCOLOR(#F5F5F5):突撃槍、長剣、騎盾を持つ重騎兵。単なる殴り合いでは非常に強力|
</v>
      </c>
    </row>
    <row r="1438" spans="1:36" x14ac:dyDescent="0.15">
      <c r="A1438" t="str">
        <f t="shared" si="47"/>
        <v>LA Man 兵士 E</v>
      </c>
      <c r="B1438" t="s">
        <v>3012</v>
      </c>
      <c r="C1438" t="s">
        <v>13273</v>
      </c>
      <c r="D1438" t="s">
        <v>13272</v>
      </c>
      <c r="E1438" t="s">
        <v>13269</v>
      </c>
      <c r="F1438">
        <v>26</v>
      </c>
      <c r="G1438">
        <v>31</v>
      </c>
      <c r="H1438">
        <v>31</v>
      </c>
      <c r="I1438" t="s">
        <v>4326</v>
      </c>
      <c r="K1438" t="s">
        <v>9899</v>
      </c>
      <c r="L1438" t="s">
        <v>3158</v>
      </c>
      <c r="M1438" t="s">
        <v>9899</v>
      </c>
      <c r="N1438" t="s">
        <v>13270</v>
      </c>
      <c r="P1438" s="21">
        <v>1</v>
      </c>
      <c r="Z1438" s="33" t="s">
        <v>9227</v>
      </c>
      <c r="AA1438" s="21">
        <v>40</v>
      </c>
      <c r="AE1438" s="21" t="s">
        <v>7286</v>
      </c>
      <c r="AJ1438" s="26" t="str">
        <f t="shared" si="48"/>
        <v xml:space="preserve">|BGCOLOR(#F5F5F5):Warden|歩兵&amp;ref(Nation/Sacred.jpg,nolink,25x25,Sacred);|&amp;ref(Nation/C_Gold.jpg,nolink,25x25,Gold);26&amp;ref(Nation/C_Resource.jpg,nolink,25x25,Resource);31&amp;ref(Nation/C_Recruitment.jpg,nolink,25x25,Recruitment Point);31|&amp;ref(Nation/R_Capital.jpg,nolink,25x25,National Capital);|&amp;ref(Spell/P_Holy.jpg,nolink,25x25,Temple Needed);|&amp;ref(Nation/LivingLead.jpg,nolink,25x25,Living);|12&amp;ref(Nation/Stealthy.jpg,nolink,25x25,Stealthy (40));&amp;ref(Nation/Forest-Survival.jpg,nolink,25x25,Forest Survival);|
|~|&gt;|&gt;|&gt;|&gt;|&gt;|BGCOLOR(#F5F5F5):大剣と弩を持つ重歩兵。身体能力に優れ隠密行動も可能|
</v>
      </c>
    </row>
    <row r="1439" spans="1:36" x14ac:dyDescent="0.15">
      <c r="A1439" t="str">
        <f t="shared" si="47"/>
        <v>LA Ulm 指揮官 S</v>
      </c>
      <c r="B1439" t="s">
        <v>3012</v>
      </c>
      <c r="C1439" t="s">
        <v>13344</v>
      </c>
      <c r="D1439" t="s">
        <v>13309</v>
      </c>
      <c r="E1439" t="s">
        <v>13307</v>
      </c>
      <c r="F1439">
        <v>70</v>
      </c>
      <c r="G1439">
        <v>24</v>
      </c>
      <c r="H1439">
        <v>1</v>
      </c>
      <c r="I1439" t="s">
        <v>13308</v>
      </c>
      <c r="L1439" t="s">
        <v>13309</v>
      </c>
      <c r="N1439" t="s">
        <v>13310</v>
      </c>
      <c r="O1439" s="24">
        <v>3</v>
      </c>
      <c r="P1439" s="20">
        <v>80</v>
      </c>
      <c r="Q1439" s="21">
        <v>0</v>
      </c>
      <c r="R1439" s="29">
        <v>0</v>
      </c>
      <c r="Z1439" s="33" t="s">
        <v>13311</v>
      </c>
      <c r="AJ1439" s="26" t="str">
        <f t="shared" si="48"/>
        <v xml:space="preserve">|BGCOLOR(#F5F5F5):Commander of Ulm|指揮官|&amp;ref(Nation/C_Gold.jpg,nolink,25x25,Gold);70&amp;ref(Nation/C_Resource.jpg,nolink,25x25,Resource);24&amp;ref(Nation/C_Command.jpg,nolink,25x25,Commander Point);1|&amp;ref(Nation/R_Fort.jpg,nolink,25x25,Land Fortress);||&amp;ref(Nation/Squad.jpg,nolink,25x25,Squad);3&amp;ref(Nation/LivingLead.jpg,nolink,25x25,Leadership);80|14|
|~|&gt;|&gt;|&gt;|&gt;|&gt;|BGCOLOR(#F5F5F5):標準的な指揮官。重装備で事故死することは少ない|
</v>
      </c>
    </row>
    <row r="1440" spans="1:36" x14ac:dyDescent="0.15">
      <c r="A1440" t="str">
        <f t="shared" si="47"/>
        <v>-</v>
      </c>
      <c r="B1440" t="s">
        <v>3012</v>
      </c>
      <c r="C1440" t="s">
        <v>13344</v>
      </c>
      <c r="D1440" t="s">
        <v>13309</v>
      </c>
      <c r="E1440" t="s">
        <v>13312</v>
      </c>
      <c r="F1440">
        <v>45</v>
      </c>
      <c r="G1440">
        <v>8</v>
      </c>
      <c r="H1440">
        <v>1</v>
      </c>
      <c r="I1440" t="s">
        <v>13308</v>
      </c>
      <c r="L1440" t="s">
        <v>13309</v>
      </c>
      <c r="N1440" t="s">
        <v>13313</v>
      </c>
      <c r="O1440" s="24">
        <v>2</v>
      </c>
      <c r="P1440" s="20">
        <v>40</v>
      </c>
      <c r="Q1440" s="21">
        <v>0</v>
      </c>
      <c r="R1440" s="29">
        <v>0</v>
      </c>
      <c r="Z1440" s="33" t="s">
        <v>13311</v>
      </c>
      <c r="AA1440" s="21">
        <v>40</v>
      </c>
      <c r="AE1440" s="21" t="s">
        <v>13314</v>
      </c>
      <c r="AJ1440" s="26" t="str">
        <f t="shared" si="48"/>
        <v xml:space="preserve">|BGCOLOR(#F5F5F5):Ranger Captain|指揮官|&amp;ref(Nation/C_Gold.jpg,nolink,25x25,Gold);45&amp;ref(Nation/C_Resource.jpg,nolink,25x25,Resource);8&amp;ref(Nation/C_Command.jpg,nolink,25x25,Commander Point);1|&amp;ref(Nation/R_Fort.jpg,nolink,25x25,Land Fortress);||&amp;ref(Nation/Squad.jpg,nolink,25x25,Squad);2&amp;ref(Nation/LivingLead.jpg,nolink,25x25,Leadership);40|14&amp;ref(Nation/Stealthy.jpg,nolink,25x25,Stealthy (40));&amp;ref(Nation/Forest-Survival.jpg,nolink,25x25,Forest Survival);|
|~|&gt;|&gt;|&gt;|&gt;|&gt;|BGCOLOR(#F5F5F5):隠密行動可能な指揮官。斥候も兼ねるが隠れるのは下手|
</v>
      </c>
    </row>
    <row r="1441" spans="1:36" x14ac:dyDescent="0.15">
      <c r="A1441" t="str">
        <f t="shared" si="47"/>
        <v>-</v>
      </c>
      <c r="B1441" t="s">
        <v>3012</v>
      </c>
      <c r="C1441" t="s">
        <v>13344</v>
      </c>
      <c r="D1441" t="s">
        <v>13309</v>
      </c>
      <c r="E1441" t="s">
        <v>13315</v>
      </c>
      <c r="F1441">
        <v>45</v>
      </c>
      <c r="G1441">
        <v>1</v>
      </c>
      <c r="H1441">
        <v>1</v>
      </c>
      <c r="I1441" t="s">
        <v>13308</v>
      </c>
      <c r="K1441" t="s">
        <v>13316</v>
      </c>
      <c r="L1441" t="s">
        <v>13318</v>
      </c>
      <c r="M1441" t="s">
        <v>13317</v>
      </c>
      <c r="N1441" t="s">
        <v>13319</v>
      </c>
      <c r="O1441" s="24">
        <v>1</v>
      </c>
      <c r="P1441" s="20">
        <v>10</v>
      </c>
      <c r="Q1441" s="20" t="s">
        <v>13320</v>
      </c>
      <c r="R1441" s="29">
        <v>0</v>
      </c>
      <c r="Z1441" s="33" t="s">
        <v>13321</v>
      </c>
      <c r="AJ1441" s="26" t="str">
        <f t="shared" si="48"/>
        <v xml:space="preserve">|BGCOLOR(#F5F5F5):Black Acolyte|聖職者&amp;ref(Nation/Sacred.jpg,nolink,25x25,Sacred);|&amp;ref(Nation/C_Gold.jpg,nolink,25x25,Gold);45&amp;ref(Nation/C_Resource.jpg,nolink,25x25,Resource);1&amp;ref(Nation/C_Command.jpg,nolink,25x25,Commander Point);1|&amp;ref(Nation/R_Fort.jpg,nolink,25x25,Land Fortress);|&amp;ref(Spell/P_Holy.jpg,nolink,25x25,Temple Needed);|&amp;ref(Nation/Squad.jpg,nolink,25x25,Squad);1&amp;ref(Nation/LivingLead.jpg,nolink,25x25,Leadership);10&amp;ref(Nation/MagicLead.jpg,nolink,25x25,Magic Leadership);0+|16|
|~|&gt;|&gt;|&gt;|&gt;|&gt;|BGCOLOR(#F5F5F5):レベル1の聖職者。異端審問の技能を持ち稀に地魔法も備える|
</v>
      </c>
    </row>
    <row r="1442" spans="1:36" x14ac:dyDescent="0.15">
      <c r="A1442" t="str">
        <f t="shared" si="47"/>
        <v>-</v>
      </c>
      <c r="B1442" t="s">
        <v>3012</v>
      </c>
      <c r="C1442" t="s">
        <v>13344</v>
      </c>
      <c r="D1442" t="s">
        <v>13309</v>
      </c>
      <c r="E1442" t="s">
        <v>13322</v>
      </c>
      <c r="F1442">
        <v>160</v>
      </c>
      <c r="G1442">
        <v>2</v>
      </c>
      <c r="H1442">
        <v>2</v>
      </c>
      <c r="I1442" t="s">
        <v>13308</v>
      </c>
      <c r="J1442" t="s">
        <v>13316</v>
      </c>
      <c r="K1442" t="s">
        <v>13316</v>
      </c>
      <c r="L1442" t="s">
        <v>13318</v>
      </c>
      <c r="M1442" t="s">
        <v>13317</v>
      </c>
      <c r="N1442" t="s">
        <v>13323</v>
      </c>
      <c r="O1442" s="24">
        <v>2</v>
      </c>
      <c r="P1442" s="20" t="s">
        <v>13324</v>
      </c>
      <c r="Q1442" s="20" t="s">
        <v>13325</v>
      </c>
      <c r="R1442" s="29">
        <v>0</v>
      </c>
      <c r="Z1442" s="33" t="s">
        <v>13321</v>
      </c>
      <c r="AJ1442" s="26" t="str">
        <f t="shared" si="48"/>
        <v xml:space="preserve">|BGCOLOR(#F5F5F5):Black Priest|聖職者&amp;ref(Nation/Sacred.jpg,nolink,25x25,Sacred);|&amp;ref(Nation/C_Gold.jpg,nolink,25x25,Gold);160&amp;ref(Nation/C_Resource.jpg,nolink,25x25,Resource);2&amp;ref(Nation/C_Command.jpg,nolink,25x25,Commander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Leadership);10+|16|
|~|&gt;|&gt;|&gt;|&gt;|&gt;|BGCOLOR(#F5F5F5):レベル2の聖職者。地などの魔法と異端審問の技能も持つ|
</v>
      </c>
    </row>
    <row r="1443" spans="1:36" x14ac:dyDescent="0.15">
      <c r="A1443" t="str">
        <f t="shared" si="47"/>
        <v>-</v>
      </c>
      <c r="B1443" t="s">
        <v>3012</v>
      </c>
      <c r="C1443" t="s">
        <v>13344</v>
      </c>
      <c r="D1443" t="s">
        <v>13309</v>
      </c>
      <c r="E1443" t="s">
        <v>13326</v>
      </c>
      <c r="F1443">
        <v>75</v>
      </c>
      <c r="G1443">
        <v>1</v>
      </c>
      <c r="H1443">
        <v>2</v>
      </c>
      <c r="I1443" t="s">
        <v>13327</v>
      </c>
      <c r="J1443" t="s">
        <v>13316</v>
      </c>
      <c r="L1443" t="s">
        <v>13328</v>
      </c>
      <c r="N1443" t="s">
        <v>13431</v>
      </c>
      <c r="O1443" s="24">
        <v>1</v>
      </c>
      <c r="P1443" s="20">
        <v>10</v>
      </c>
      <c r="Q1443" s="21">
        <v>10</v>
      </c>
      <c r="R1443" s="29">
        <v>0</v>
      </c>
      <c r="Z1443" s="33" t="s">
        <v>13321</v>
      </c>
      <c r="AA1443" s="21">
        <v>65</v>
      </c>
      <c r="AJ1443" s="26" t="str">
        <f t="shared" si="48"/>
        <v xml:space="preserve">|BGCOLOR(#F5F5F5):Illuminated One|魔術師|&amp;ref(Nation/C_Gold.jpg,nolink,25x25,Gold);75&amp;ref(Nation/C_Resource.jpg,nolink,25x25,Resource);1&amp;ref(Nation/C_Command.jpg,nolink,25x25,Commander Point);2|&amp;ref(Nation/R_Fort.jpg,nolink,25x25,Land Fortress);&amp;ref(Nation/R_Foreign.jpg,nolink,25x25,Non-Fort Land);|&amp;ref(Spell/P_Research.jpg,nolink,25x25,Lab Needed);|&amp;ref(Nation/Squad.jpg,nolink,25x25,Squad);1&amp;ref(Nation/LivingLead.jpg,nolink,25x25,Leadership);10&amp;ref(Nation/MagicLead.jpg,nolink,25x25,Magic Leadership);10|16&amp;ref(Nation/Stealthy.jpg,nolink,25x25,Stealthy (65));|
|~|&gt;|&gt;|&gt;|&gt;|&gt;|BGCOLOR(#F5F5F5):星の魔法技能を持つ。優秀な密偵でもある|
</v>
      </c>
    </row>
    <row r="1444" spans="1:36" x14ac:dyDescent="0.15">
      <c r="A1444" t="str">
        <f t="shared" si="47"/>
        <v>-</v>
      </c>
      <c r="B1444" t="s">
        <v>3012</v>
      </c>
      <c r="C1444" t="s">
        <v>13344</v>
      </c>
      <c r="D1444" t="s">
        <v>13309</v>
      </c>
      <c r="E1444" t="s">
        <v>13329</v>
      </c>
      <c r="F1444">
        <v>150</v>
      </c>
      <c r="G1444">
        <v>1</v>
      </c>
      <c r="H1444">
        <v>2</v>
      </c>
      <c r="I1444" t="s">
        <v>13327</v>
      </c>
      <c r="J1444" t="s">
        <v>13316</v>
      </c>
      <c r="L1444" t="s">
        <v>13328</v>
      </c>
      <c r="N1444" t="s">
        <v>13330</v>
      </c>
      <c r="O1444" s="24">
        <v>1</v>
      </c>
      <c r="P1444" s="21" t="s">
        <v>13325</v>
      </c>
      <c r="Q1444" s="20" t="s">
        <v>13331</v>
      </c>
      <c r="R1444" s="29" t="s">
        <v>13332</v>
      </c>
      <c r="Z1444" s="33" t="s">
        <v>13321</v>
      </c>
      <c r="AA1444" s="21">
        <v>75</v>
      </c>
      <c r="AJ1444" s="26" t="str">
        <f t="shared" si="48"/>
        <v xml:space="preserve">|BGCOLOR(#F5F5F5):Member of the Second Tier|魔術師|&amp;ref(Nation/C_Gold.jpg,nolink,25x25,Gold);150&amp;ref(Nation/C_Resource.jpg,nolink,25x25,Resource);1&amp;ref(Nation/C_Command.jpg,nolink,25x25,Commander Point);2|&amp;ref(Nation/R_Fort.jpg,nolink,25x25,Land Fortress);&amp;ref(Nation/R_Foreign.jpg,nolink,25x25,Non-Fort Land);|&amp;ref(Spell/P_Research.jpg,nolink,25x25,Lab Needed);|&amp;ref(Nation/Squad.jpg,nolink,25x25,Squad);1&amp;ref(Nation/LivingLead.jpg,nolink,25x25,Leadership);10+&amp;ref(Nation/MagicLead.jpg,nolink,25x25,Magic Leadership);25+&amp;ref(Nation/UndeadLead.jpg,nolink,25x25,Undead Leadership);5+|16&amp;ref(Nation/Stealthy.jpg,nolink,25x25,Stealthy (75));|
|~|&gt;|&gt;|&gt;|&gt;|&gt;|BGCOLOR(#F5F5F5):星、血などの魔法技能を持つ。隠れるのも上手い|
</v>
      </c>
    </row>
    <row r="1445" spans="1:36" x14ac:dyDescent="0.15">
      <c r="A1445" t="str">
        <f t="shared" si="47"/>
        <v>-</v>
      </c>
      <c r="B1445" t="s">
        <v>3012</v>
      </c>
      <c r="C1445" t="s">
        <v>13344</v>
      </c>
      <c r="D1445" t="s">
        <v>13309</v>
      </c>
      <c r="E1445" t="s">
        <v>13333</v>
      </c>
      <c r="F1445">
        <v>100</v>
      </c>
      <c r="G1445">
        <v>42</v>
      </c>
      <c r="H1445">
        <v>1</v>
      </c>
      <c r="I1445" t="s">
        <v>13334</v>
      </c>
      <c r="L1445" t="s">
        <v>13309</v>
      </c>
      <c r="N1445" t="s">
        <v>13335</v>
      </c>
      <c r="O1445" s="24">
        <v>2</v>
      </c>
      <c r="P1445" s="20">
        <v>40</v>
      </c>
      <c r="Q1445" s="21">
        <v>0</v>
      </c>
      <c r="R1445" s="29">
        <v>80</v>
      </c>
      <c r="Z1445" s="33" t="s">
        <v>13336</v>
      </c>
      <c r="AJ1445" s="26" t="str">
        <f t="shared" si="48"/>
        <v xml:space="preserve">|BGCOLOR(#F5F5F5):Ghoul Commander|指揮官|&amp;ref(Nation/C_Gold.jpg,nolink,25x25,Gold);100&amp;ref(Nation/C_Resource.jpg,nolink,25x25,Resource);42&amp;ref(Nation/C_Command.jpg,nolink,25x25,Commander Point);1|&amp;ref(Nation/R_Capital.jpg,nolink,25x25,National Capital);||&amp;ref(Nation/Squad.jpg,nolink,25x25,Squad);2&amp;ref(Nation/LivingLead.jpg,nolink,25x25,Leadership);40&amp;ref(Nation/UndeadLead.jpg,nolink,25x25,Undead Leadership);80|19|
|~|&gt;|&gt;|&gt;|&gt;|&gt;|BGCOLOR(#F5F5F5):アンデッドの指揮官。強靭で装備も良質|
</v>
      </c>
    </row>
    <row r="1446" spans="1:36" x14ac:dyDescent="0.15">
      <c r="A1446" t="str">
        <f t="shared" si="47"/>
        <v>-</v>
      </c>
      <c r="B1446" t="s">
        <v>3012</v>
      </c>
      <c r="C1446" t="s">
        <v>13344</v>
      </c>
      <c r="D1446" t="s">
        <v>13309</v>
      </c>
      <c r="E1446" t="s">
        <v>13337</v>
      </c>
      <c r="F1446">
        <v>50</v>
      </c>
      <c r="G1446">
        <v>2</v>
      </c>
      <c r="H1446">
        <v>1</v>
      </c>
      <c r="I1446" t="s">
        <v>13334</v>
      </c>
      <c r="L1446" t="s">
        <v>13309</v>
      </c>
      <c r="N1446" t="s">
        <v>13338</v>
      </c>
      <c r="O1446" s="24">
        <v>2</v>
      </c>
      <c r="P1446" s="20">
        <v>40</v>
      </c>
      <c r="Q1446" s="21">
        <v>0</v>
      </c>
      <c r="R1446" s="29">
        <v>0</v>
      </c>
      <c r="S1446" s="24">
        <v>-1</v>
      </c>
      <c r="U1446" s="29">
        <v>3</v>
      </c>
      <c r="Z1446" s="33" t="s">
        <v>13321</v>
      </c>
      <c r="AA1446" s="21">
        <v>40</v>
      </c>
      <c r="AE1446" s="21" t="s">
        <v>13339</v>
      </c>
      <c r="AJ1446" s="26" t="str">
        <f t="shared" si="48"/>
        <v xml:space="preserve">|BGCOLOR(#F5F5F5):Wolfherd|指揮官|&amp;ref(Nation/C_Gold.jpg,nolink,25x25,Gold);50&amp;ref(Nation/C_Resource.jpg,nolink,25x25,Resource);2&amp;ref(Nation/C_Command.jpg,nolink,25x25,Commander Point);1|&amp;ref(Nation/R_Capital.jpg,nolink,25x25,National Capital);||&amp;ref(Nation/Squad.jpg,nolink,25x25,Squad);2&amp;ref(Nation/LivingLead.jpg,nolink,25x25,Leadership);40&amp;ref(Item/Uninspirational.jpg,nolink,25x25,Inspirational (-1));&amp;ref(Item/Beastmaster.jpg,nolink,25x25,Beastmaster (+3));|16&amp;ref(Nation/Stealthy.jpg,nolink,25x25,Stealthy (40));&amp;ref(Nation/Forest-Survival.jpg,nolink,25x25,Forest Survival);&amp;ref(Nation/Mountain-Survival.jpg,nolink,25x25,Mountain Survival);|
|~|&gt;|&gt;|&gt;|&gt;|&gt;|BGCOLOR(#F5F5F5):動物向けの指揮官。狼を集めることもできる|
</v>
      </c>
    </row>
    <row r="1447" spans="1:36" x14ac:dyDescent="0.15">
      <c r="A1447" t="str">
        <f t="shared" si="47"/>
        <v>-</v>
      </c>
      <c r="B1447" t="s">
        <v>3012</v>
      </c>
      <c r="C1447" t="s">
        <v>13344</v>
      </c>
      <c r="D1447" t="s">
        <v>13309</v>
      </c>
      <c r="E1447" t="s">
        <v>13340</v>
      </c>
      <c r="F1447">
        <v>95</v>
      </c>
      <c r="G1447">
        <v>1</v>
      </c>
      <c r="H1447">
        <v>2</v>
      </c>
      <c r="I1447" t="s">
        <v>13334</v>
      </c>
      <c r="J1447" t="s">
        <v>13316</v>
      </c>
      <c r="L1447" t="s">
        <v>13328</v>
      </c>
      <c r="N1447" t="s">
        <v>13341</v>
      </c>
      <c r="O1447" s="24">
        <v>1</v>
      </c>
      <c r="P1447" s="20">
        <v>10</v>
      </c>
      <c r="Q1447" s="21" t="s">
        <v>13325</v>
      </c>
      <c r="R1447" s="29" t="s">
        <v>13320</v>
      </c>
      <c r="Z1447" s="33" t="s">
        <v>13321</v>
      </c>
      <c r="AJ1447" s="26" t="str">
        <f t="shared" si="48"/>
        <v xml:space="preserve">|BGCOLOR(#F5F5F5):Fortune Teller|魔術師|&amp;ref(Nation/C_Gold.jpg,nolink,25x25,Gold);95&amp;ref(Nation/C_Resource.jpg,nolink,25x25,Resource);1&amp;ref(Nation/C_Command.jpg,nolink,25x25,Commander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Leadership);10+&amp;ref(Nation/UndeadLead.jpg,nolink,25x25,Undead Leadership);0+|16|
|~|&gt;|&gt;|&gt;|&gt;|&gt;|BGCOLOR(#F5F5F5):星などの魔法技能を持つ。占師でもある|
</v>
      </c>
    </row>
    <row r="1448" spans="1:36" x14ac:dyDescent="0.15">
      <c r="A1448" t="str">
        <f t="shared" si="47"/>
        <v>LA Ulm 指揮官 E</v>
      </c>
      <c r="B1448" t="s">
        <v>3012</v>
      </c>
      <c r="C1448" t="s">
        <v>13344</v>
      </c>
      <c r="D1448" t="s">
        <v>13309</v>
      </c>
      <c r="E1448" t="s">
        <v>13342</v>
      </c>
      <c r="F1448">
        <v>115</v>
      </c>
      <c r="G1448">
        <v>73</v>
      </c>
      <c r="H1448">
        <v>1</v>
      </c>
      <c r="I1448" t="s">
        <v>13334</v>
      </c>
      <c r="K1448" t="s">
        <v>13316</v>
      </c>
      <c r="L1448" t="s">
        <v>13318</v>
      </c>
      <c r="M1448" t="s">
        <v>13317</v>
      </c>
      <c r="N1448" t="s">
        <v>13343</v>
      </c>
      <c r="O1448" s="24">
        <v>3</v>
      </c>
      <c r="P1448" s="20">
        <v>80</v>
      </c>
      <c r="Q1448" s="20">
        <v>0</v>
      </c>
      <c r="R1448" s="29">
        <v>0</v>
      </c>
      <c r="Z1448" s="33" t="s">
        <v>13321</v>
      </c>
      <c r="AJ1448" s="26" t="str">
        <f t="shared" si="48"/>
        <v xml:space="preserve">|BGCOLOR(#F5F5F5):Hochmeister|聖職者&amp;ref(Nation/Sacred.jpg,nolink,25x25,Sacred);|&amp;ref(Nation/C_Gold.jpg,nolink,25x25,Gold);115&amp;ref(Nation/C_Resource.jpg,nolink,25x25,Resource);73&amp;ref(Nation/C_Command.jpg,nolink,25x25,Commander Point);1|&amp;ref(Nation/R_Capital.jpg,nolink,25x25,National Capital);|&amp;ref(Spell/P_Holy.jpg,nolink,25x25,Temple Needed);|&amp;ref(Nation/Squad.jpg,nolink,25x25,Squad);3&amp;ref(Nation/LivingLead.jpg,nolink,25x25,Leadership);80|16|
|~|&gt;|&gt;|&gt;|&gt;|&gt;|BGCOLOR(#F5F5F5):レベル1の聖職者。指揮官の役目もこなす|
</v>
      </c>
    </row>
    <row r="1449" spans="1:36" x14ac:dyDescent="0.15">
      <c r="A1449" t="str">
        <f t="shared" si="47"/>
        <v>LA Ulm 兵士 S</v>
      </c>
      <c r="B1449" t="s">
        <v>3012</v>
      </c>
      <c r="C1449" t="s">
        <v>13344</v>
      </c>
      <c r="D1449" t="s">
        <v>13375</v>
      </c>
      <c r="E1449" t="s">
        <v>13347</v>
      </c>
      <c r="F1449">
        <v>10</v>
      </c>
      <c r="G1449">
        <v>5</v>
      </c>
      <c r="H1449">
        <v>4</v>
      </c>
      <c r="I1449" t="s">
        <v>13308</v>
      </c>
      <c r="L1449" t="s">
        <v>13348</v>
      </c>
      <c r="N1449" t="s">
        <v>13349</v>
      </c>
      <c r="P1449" s="20">
        <v>1</v>
      </c>
      <c r="X1449">
        <v>1</v>
      </c>
      <c r="Z1449" s="33" t="s">
        <v>13311</v>
      </c>
      <c r="AA1449" s="21">
        <v>40</v>
      </c>
      <c r="AE1449" s="21" t="s">
        <v>13339</v>
      </c>
      <c r="AJ1449" s="26" t="str">
        <f t="shared" si="48"/>
        <v xml:space="preserve">|BGCOLOR(#F5F5F5):Villain|射手|&amp;ref(Nation/C_Gold.jpg,nolink,25x25,Gold);10&amp;ref(Nation/C_Resource.jpg,nolink,25x25,Resource);5&amp;ref(Nation/C_Recruitment.jpg,nolink,25x25,Recruitment Point);4|&amp;ref(Nation/R_Fort.jpg,nolink,25x25,Land Fortress);||&amp;ref(Nation/LivingLead.jpg,nolink,25x25,Living);&amp;ref(Nation/Undisciplined.jpg,nolink,25x25,Undisciplined);|14&amp;ref(Nation/Stealthy.jpg,nolink,25x25,Stealthy (40));&amp;ref(Nation/Forest-Survival.jpg,nolink,25x25,Forest Survival);&amp;ref(Nation/Mountain-Survival.jpg,nolink,25x25,Mountain Survival);|
|~|&gt;|&gt;|&gt;|&gt;|&gt;|BGCOLOR(#F5F5F5):短弓を使う悪党。烏合の衆であり指示すら聞かない|
</v>
      </c>
    </row>
    <row r="1450" spans="1:36" x14ac:dyDescent="0.15">
      <c r="A1450" t="str">
        <f t="shared" si="47"/>
        <v>-</v>
      </c>
      <c r="B1450" t="s">
        <v>3012</v>
      </c>
      <c r="C1450" t="s">
        <v>13344</v>
      </c>
      <c r="D1450" t="s">
        <v>13375</v>
      </c>
      <c r="E1450" t="s">
        <v>13346</v>
      </c>
      <c r="F1450">
        <v>10</v>
      </c>
      <c r="G1450">
        <v>20</v>
      </c>
      <c r="H1450">
        <v>9</v>
      </c>
      <c r="I1450" t="s">
        <v>13308</v>
      </c>
      <c r="L1450" t="s">
        <v>13350</v>
      </c>
      <c r="N1450" t="s">
        <v>13351</v>
      </c>
      <c r="P1450" s="20">
        <v>1</v>
      </c>
      <c r="Z1450" s="33" t="s">
        <v>13352</v>
      </c>
      <c r="AJ1450" s="26" t="str">
        <f t="shared" si="48"/>
        <v xml:space="preserve">|BGCOLOR(#F5F5F5):Pikeneer|歩兵|&amp;ref(Nation/C_Gold.jpg,nolink,25x25,Gold);10&amp;ref(Nation/C_Resource.jpg,nolink,25x25,Resource);20&amp;ref(Nation/C_Recruitment.jpg,nolink,25x25,Recruitment Point);9|&amp;ref(Nation/R_Fort.jpg,nolink,25x25,Land Fortress);||&amp;ref(Nation/LivingLead.jpg,nolink,25x25,Living);|12|
|~|&gt;|&gt;|&gt;|&gt;|&gt;|BGCOLOR(#F5F5F5):鉾を持つ歩兵。長槍相手でさえ迎撃できる|
</v>
      </c>
    </row>
    <row r="1451" spans="1:36" x14ac:dyDescent="0.15">
      <c r="A1451" t="str">
        <f t="shared" si="47"/>
        <v>-</v>
      </c>
      <c r="B1451" t="s">
        <v>3012</v>
      </c>
      <c r="C1451" t="s">
        <v>13344</v>
      </c>
      <c r="D1451" t="s">
        <v>13375</v>
      </c>
      <c r="E1451" t="s">
        <v>13354</v>
      </c>
      <c r="F1451">
        <v>10</v>
      </c>
      <c r="G1451">
        <v>22</v>
      </c>
      <c r="H1451">
        <v>9</v>
      </c>
      <c r="I1451" t="s">
        <v>13308</v>
      </c>
      <c r="L1451" t="s">
        <v>13350</v>
      </c>
      <c r="N1451" t="s">
        <v>13364</v>
      </c>
      <c r="P1451" s="20">
        <v>1</v>
      </c>
      <c r="Z1451" s="33" t="s">
        <v>13352</v>
      </c>
      <c r="AJ1451" s="26" t="str">
        <f t="shared" si="48"/>
        <v xml:space="preserve">|BGCOLOR(#F5F5F5):Halberdier|歩兵|&amp;ref(Nation/C_Gold.jpg,nolink,25x25,Gold);10&amp;ref(Nation/C_Resource.jpg,nolink,25x25,Resource);22&amp;ref(Nation/C_Recruitment.jpg,nolink,25x25,Recruitment Point);9|&amp;ref(Nation/R_Fort.jpg,nolink,25x25,Land Fortress);||&amp;ref(Nation/LivingLead.jpg,nolink,25x25,Living);|12|
|~|&gt;|&gt;|&gt;|&gt;|&gt;|BGCOLOR(#F5F5F5):矛槍を持つ歩兵。要塞の防衛を得意とする|
</v>
      </c>
    </row>
    <row r="1452" spans="1:36" x14ac:dyDescent="0.15">
      <c r="A1452" t="str">
        <f t="shared" si="47"/>
        <v>-</v>
      </c>
      <c r="B1452" t="s">
        <v>3012</v>
      </c>
      <c r="C1452" t="s">
        <v>13344</v>
      </c>
      <c r="D1452" t="s">
        <v>13375</v>
      </c>
      <c r="E1452" t="s">
        <v>13355</v>
      </c>
      <c r="F1452">
        <v>10</v>
      </c>
      <c r="G1452">
        <v>23</v>
      </c>
      <c r="H1452">
        <v>9</v>
      </c>
      <c r="I1452" t="s">
        <v>13308</v>
      </c>
      <c r="L1452" t="s">
        <v>13350</v>
      </c>
      <c r="N1452" t="s">
        <v>13356</v>
      </c>
      <c r="P1452" s="20">
        <v>1</v>
      </c>
      <c r="Z1452" s="33" t="s">
        <v>13352</v>
      </c>
      <c r="AJ1452" s="26" t="str">
        <f t="shared" si="48"/>
        <v xml:space="preserve">|BGCOLOR(#F5F5F5):Infantry of Ulm|歩兵|&amp;ref(Nation/C_Gold.jpg,nolink,25x25,Gold);10&amp;ref(Nation/C_Resource.jpg,nolink,25x25,Resource);23&amp;ref(Nation/C_Recruitment.jpg,nolink,25x25,Recruitment Point);9|&amp;ref(Nation/R_Fort.jpg,nolink,25x25,Land Fortress);||&amp;ref(Nation/LivingLead.jpg,nolink,25x25,Living);|12|
|~|&gt;|&gt;|&gt;|&gt;|&gt;|BGCOLOR(#F5F5F5):朝星棒と大盾を持つ歩兵。矢の雨を浴びても耐えやすい|
</v>
      </c>
    </row>
    <row r="1453" spans="1:36" x14ac:dyDescent="0.15">
      <c r="A1453" t="str">
        <f t="shared" si="47"/>
        <v>-</v>
      </c>
      <c r="B1453" t="s">
        <v>3012</v>
      </c>
      <c r="C1453" t="s">
        <v>13344</v>
      </c>
      <c r="D1453" t="s">
        <v>13375</v>
      </c>
      <c r="E1453" t="s">
        <v>13357</v>
      </c>
      <c r="F1453">
        <v>12</v>
      </c>
      <c r="G1453">
        <v>8</v>
      </c>
      <c r="H1453">
        <v>14</v>
      </c>
      <c r="I1453" t="s">
        <v>13308</v>
      </c>
      <c r="L1453" t="s">
        <v>13348</v>
      </c>
      <c r="N1453" t="s">
        <v>13358</v>
      </c>
      <c r="P1453" s="20">
        <v>1</v>
      </c>
      <c r="Z1453" s="33" t="s">
        <v>13352</v>
      </c>
      <c r="AA1453" s="21">
        <v>40</v>
      </c>
      <c r="AE1453" s="21" t="s">
        <v>13314</v>
      </c>
      <c r="AJ1453" s="26" t="str">
        <f t="shared" si="48"/>
        <v xml:space="preserve">|BGCOLOR(#F5F5F5):Ranger of Ulm|射手|&amp;ref(Nation/C_Gold.jpg,nolink,25x25,Gold);12&amp;ref(Nation/C_Resource.jpg,nolink,25x25,Resource);8&amp;ref(Nation/C_Recruitment.jpg,nolink,25x25,Recruitment Point);14|&amp;ref(Nation/R_Fort.jpg,nolink,25x25,Land Fortress);||&amp;ref(Nation/LivingLead.jpg,nolink,25x25,Living);|12&amp;ref(Nation/Stealthy.jpg,nolink,25x25,Stealthy (40));&amp;ref(Nation/Forest-Survival.jpg,nolink,25x25,Forest Survival);|
|~|&gt;|&gt;|&gt;|&gt;|&gt;|BGCOLOR(#F5F5F5):弩を使う弓兵。白兵戦も最低限は可能だが脆い|
</v>
      </c>
    </row>
    <row r="1454" spans="1:36" x14ac:dyDescent="0.15">
      <c r="A1454" t="str">
        <f t="shared" si="47"/>
        <v>-</v>
      </c>
      <c r="B1454" t="s">
        <v>3012</v>
      </c>
      <c r="C1454" t="s">
        <v>13344</v>
      </c>
      <c r="D1454" t="s">
        <v>13375</v>
      </c>
      <c r="E1454" t="s">
        <v>13359</v>
      </c>
      <c r="F1454">
        <v>14</v>
      </c>
      <c r="G1454">
        <v>36</v>
      </c>
      <c r="H1454">
        <v>18</v>
      </c>
      <c r="I1454" t="s">
        <v>13308</v>
      </c>
      <c r="L1454" t="s">
        <v>13350</v>
      </c>
      <c r="N1454" t="s">
        <v>13360</v>
      </c>
      <c r="P1454" s="20">
        <v>1</v>
      </c>
      <c r="Z1454" s="33" t="s">
        <v>13361</v>
      </c>
      <c r="AJ1454" s="26" t="str">
        <f t="shared" si="48"/>
        <v xml:space="preserve">|BGCOLOR(#F5F5F5):Zweihander|歩兵|&amp;ref(Nation/C_Gold.jpg,nolink,25x25,Gold);14&amp;ref(Nation/C_Resource.jpg,nolink,25x25,Resource);36&amp;ref(Nation/C_Recruitment.jpg,nolink,25x25,Recruitment Point);18|&amp;ref(Nation/R_Fort.jpg,nolink,25x25,Land Fortress);||&amp;ref(Nation/LivingLead.jpg,nolink,25x25,Living);|8|
|~|&gt;|&gt;|&gt;|&gt;|&gt;|BGCOLOR(#F5F5F5):大剣を持つ重歩兵。高い攻撃力と命中率を持つ|
</v>
      </c>
    </row>
    <row r="1455" spans="1:36" x14ac:dyDescent="0.15">
      <c r="A1455" t="str">
        <f t="shared" si="47"/>
        <v>-</v>
      </c>
      <c r="B1455" t="s">
        <v>3012</v>
      </c>
      <c r="C1455" t="s">
        <v>13344</v>
      </c>
      <c r="D1455" t="s">
        <v>13375</v>
      </c>
      <c r="E1455" t="s">
        <v>13362</v>
      </c>
      <c r="F1455">
        <v>20</v>
      </c>
      <c r="G1455">
        <v>42</v>
      </c>
      <c r="H1455">
        <v>47</v>
      </c>
      <c r="I1455" t="s">
        <v>13334</v>
      </c>
      <c r="L1455" t="s">
        <v>13350</v>
      </c>
      <c r="N1455" t="s">
        <v>13367</v>
      </c>
      <c r="P1455" s="20">
        <v>1</v>
      </c>
      <c r="Z1455" s="33" t="s">
        <v>13363</v>
      </c>
      <c r="AJ1455" s="26" t="str">
        <f t="shared" si="48"/>
        <v xml:space="preserve">|BGCOLOR(#F5F5F5):Ghoul Guardian|歩兵|&amp;ref(Nation/C_Gold.jpg,nolink,25x25,Gold);20&amp;ref(Nation/C_Resource.jpg,nolink,25x25,Resource);42&amp;ref(Nation/C_Recruitment.jpg,nolink,25x25,Recruitment Point);47|&amp;ref(Nation/R_Capital.jpg,nolink,25x25,National Capital);||&amp;ref(Nation/LivingLead.jpg,nolink,25x25,Living);|17|
|~|&gt;|&gt;|&gt;|&gt;|&gt;|BGCOLOR(#F5F5F5):魔法の矛槍を持つ超重歩兵。飢え知らずの要塞防衛隊になれる|
</v>
      </c>
    </row>
    <row r="1456" spans="1:36" x14ac:dyDescent="0.15">
      <c r="A1456" t="str">
        <f t="shared" si="47"/>
        <v>-</v>
      </c>
      <c r="B1456" t="s">
        <v>3012</v>
      </c>
      <c r="C1456" t="s">
        <v>13344</v>
      </c>
      <c r="D1456" t="s">
        <v>13375</v>
      </c>
      <c r="E1456" t="s">
        <v>13365</v>
      </c>
      <c r="F1456">
        <v>65</v>
      </c>
      <c r="G1456">
        <v>73</v>
      </c>
      <c r="H1456">
        <v>46</v>
      </c>
      <c r="I1456" t="s">
        <v>13334</v>
      </c>
      <c r="K1456" t="s">
        <v>13316</v>
      </c>
      <c r="L1456" t="s">
        <v>13366</v>
      </c>
      <c r="M1456" t="s">
        <v>13317</v>
      </c>
      <c r="N1456" t="s">
        <v>13368</v>
      </c>
      <c r="P1456" s="20">
        <v>1</v>
      </c>
      <c r="Z1456" s="33" t="s">
        <v>13311</v>
      </c>
      <c r="AJ1456" s="26" t="str">
        <f t="shared" si="48"/>
        <v xml:space="preserve">|BGCOLOR(#F5F5F5):Black Templar|騎兵&amp;ref(Nation/Sacred.jpg,nolink,25x25,Sacred);|&amp;ref(Nation/C_Gold.jpg,nolink,25x25,Gold);65&amp;ref(Nation/C_Resource.jpg,nolink,25x25,Resource);73&amp;ref(Nation/C_Recruitment.jpg,nolink,25x25,Recruitment Point);46|&amp;ref(Nation/R_Capital.jpg,nolink,25x25,National Capital);|&amp;ref(Spell/P_Holy.jpg,nolink,25x25,Temple Needed);|&amp;ref(Nation/LivingLead.jpg,nolink,25x25,Living);|14|
|~|&gt;|&gt;|&gt;|&gt;|&gt;|BGCOLOR(#F5F5F5):突撃槍、朝星棒、騎盾を持つ超重騎兵。技量も装備も申し分ない|
</v>
      </c>
    </row>
    <row r="1457" spans="1:36" x14ac:dyDescent="0.15">
      <c r="A1457" t="str">
        <f t="shared" si="47"/>
        <v>LA Ulm 兵士 E</v>
      </c>
      <c r="B1457" t="s">
        <v>3012</v>
      </c>
      <c r="C1457" t="s">
        <v>13344</v>
      </c>
      <c r="D1457" t="s">
        <v>13375</v>
      </c>
      <c r="E1457" t="s">
        <v>13369</v>
      </c>
      <c r="F1457">
        <v>0</v>
      </c>
      <c r="G1457">
        <v>1</v>
      </c>
      <c r="H1457">
        <v>2</v>
      </c>
      <c r="I1457" t="s">
        <v>13370</v>
      </c>
      <c r="L1457" t="s">
        <v>13371</v>
      </c>
      <c r="N1457" t="s">
        <v>13372</v>
      </c>
      <c r="P1457" s="20">
        <v>1</v>
      </c>
      <c r="W1457">
        <v>1</v>
      </c>
      <c r="X1457">
        <v>1</v>
      </c>
      <c r="Z1457" s="33" t="s">
        <v>13373</v>
      </c>
      <c r="AA1457" s="21">
        <v>40</v>
      </c>
      <c r="AE1457" s="21" t="s">
        <v>13339</v>
      </c>
      <c r="AF1457" s="21" t="s">
        <v>13374</v>
      </c>
      <c r="AJ1457" s="26" t="str">
        <f t="shared" si="48"/>
        <v xml:space="preserve">|BGCOLOR(#F5F5F5):Wolf|動物|&amp;ref(Nation/C_Gold.jpg,nolink,25x25,Gold);0&amp;ref(Nation/C_Resource.jpg,nolink,25x25,Resource);1&amp;ref(Nation/C_Recruitment.jpg,nolink,25x25,Recruitment Point);2|&amp;ref(Nation/Beastmaster.jpg,nolink,25x25,Summon Allies (Free));||&amp;ref(Nation/LivingLead.jpg,nolink,25x25,Living);&amp;ref(Nation/Animal.jpg,nolink,25x25,Animal);&amp;ref(Nation/Undisciplined.jpg,nolink,25x25,Undisciplined);|20&amp;ref(Nation/Stealthy.jpg,nolink,25x25,Stealthy (40));&amp;ref(Nation/Forest-Survival.jpg,nolink,25x25,Forest Survival);&amp;ref(Nation/Mountain-Survival.jpg,nolink,25x25,Mountain Survival);&amp;ref(Nation/Snow-Move.jpg,nolink,25x25,Snow Move);|
|~|&gt;|&gt;|&gt;|&gt;|&gt;|BGCOLOR(#F5F5F5):噛み付きで戦う普通の狼。強くはないが捨て駒にはなる|
</v>
      </c>
    </row>
    <row r="1458" spans="1:36" x14ac:dyDescent="0.15">
      <c r="A1458" t="str">
        <f t="shared" si="47"/>
        <v>LA Marignon 指揮官 S</v>
      </c>
      <c r="B1458" t="s">
        <v>3012</v>
      </c>
      <c r="C1458" t="s">
        <v>13464</v>
      </c>
      <c r="D1458" t="s">
        <v>13309</v>
      </c>
      <c r="E1458" t="s">
        <v>9190</v>
      </c>
      <c r="F1458">
        <v>25</v>
      </c>
      <c r="G1458">
        <v>4</v>
      </c>
      <c r="H1458">
        <v>1</v>
      </c>
      <c r="I1458" t="s">
        <v>4325</v>
      </c>
      <c r="L1458" t="s">
        <v>3122</v>
      </c>
      <c r="N1458" t="s">
        <v>9194</v>
      </c>
      <c r="O1458" s="24">
        <v>0</v>
      </c>
      <c r="P1458" s="21">
        <v>0</v>
      </c>
      <c r="Q1458" s="21">
        <v>0</v>
      </c>
      <c r="R1458" s="29">
        <v>0</v>
      </c>
      <c r="Z1458" s="33" t="s">
        <v>9196</v>
      </c>
      <c r="AA1458" s="21">
        <v>50</v>
      </c>
      <c r="AE1458" s="21" t="s">
        <v>7285</v>
      </c>
      <c r="AJ1458" s="26" t="str">
        <f t="shared" si="48"/>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1459" spans="1:36" x14ac:dyDescent="0.15">
      <c r="A1459" t="str">
        <f t="shared" si="47"/>
        <v>-</v>
      </c>
      <c r="B1459" t="s">
        <v>3012</v>
      </c>
      <c r="C1459" t="s">
        <v>13464</v>
      </c>
      <c r="D1459" t="s">
        <v>13309</v>
      </c>
      <c r="E1459" t="s">
        <v>9199</v>
      </c>
      <c r="F1459">
        <v>60</v>
      </c>
      <c r="G1459">
        <v>7</v>
      </c>
      <c r="H1459">
        <v>1</v>
      </c>
      <c r="I1459" t="s">
        <v>4325</v>
      </c>
      <c r="L1459" t="s">
        <v>4805</v>
      </c>
      <c r="N1459" t="s">
        <v>13432</v>
      </c>
      <c r="O1459" s="24">
        <v>0</v>
      </c>
      <c r="P1459" s="21">
        <v>0</v>
      </c>
      <c r="Q1459" s="21">
        <v>0</v>
      </c>
      <c r="R1459" s="29">
        <v>0</v>
      </c>
      <c r="Z1459" s="33" t="s">
        <v>9196</v>
      </c>
      <c r="AA1459" s="21">
        <v>65</v>
      </c>
      <c r="AH1459" s="21">
        <v>2002</v>
      </c>
      <c r="AJ1459" s="26" t="str">
        <f t="shared" si="48"/>
        <v xml:space="preserve">|BGCOLOR(#F5F5F5):Assassin|暗殺者|&amp;ref(Nation/C_Gold.jpg,nolink,25x25,Gold);60&amp;ref(Nation/C_Resource.jpg,nolink,25x25,Resource);7&amp;ref(Nation/C_Command.jpg,nolink,25x25,Commander Point);1|&amp;ref(Nation/R_Fort.jpg,nolink,25x25,Land Fortress);|||16&amp;ref(Nation/Stealthy.jpg,nolink,25x25,Stealthy (65));&amp;ref(Nation/Sailing.jpg,nolink,25x25,Sailing (size points 2, max size 2));|
|~|&gt;|&gt;|&gt;|&gt;|&gt;|BGCOLOR(#F5F5F5):敵指揮官を直接始末する。弩に加え個人用の小舟も持つ|
</v>
      </c>
    </row>
    <row r="1460" spans="1:36" x14ac:dyDescent="0.15">
      <c r="A1460" t="str">
        <f t="shared" si="47"/>
        <v>-</v>
      </c>
      <c r="B1460" t="s">
        <v>3012</v>
      </c>
      <c r="C1460" t="s">
        <v>13464</v>
      </c>
      <c r="D1460" t="s">
        <v>13309</v>
      </c>
      <c r="E1460" t="s">
        <v>13430</v>
      </c>
      <c r="F1460">
        <v>80</v>
      </c>
      <c r="G1460">
        <v>5</v>
      </c>
      <c r="H1460">
        <v>2</v>
      </c>
      <c r="I1460" t="s">
        <v>4325</v>
      </c>
      <c r="L1460" t="s">
        <v>6265</v>
      </c>
      <c r="N1460" t="s">
        <v>9773</v>
      </c>
      <c r="O1460" s="24">
        <v>0</v>
      </c>
      <c r="P1460" s="21">
        <v>0</v>
      </c>
      <c r="Q1460" s="21">
        <v>0</v>
      </c>
      <c r="R1460" s="29">
        <v>0</v>
      </c>
      <c r="Z1460" s="33" t="s">
        <v>9196</v>
      </c>
      <c r="AA1460" s="21">
        <v>70</v>
      </c>
      <c r="AJ1460" s="26" t="str">
        <f t="shared" si="48"/>
        <v xml:space="preserve">|BGCOLOR(#F5F5F5):Troubadour|密偵|&amp;ref(Nation/C_Gold.jpg,nolink,25x25,Gold);80&amp;ref(Nation/C_Resource.jpg,nolink,25x25,Resource);5&amp;ref(Nation/C_Command.jpg,nolink,25x25,Commander Point);2|&amp;ref(Nation/R_Fort.jpg,nolink,25x25,Land Fortress);|||16&amp;ref(Nation/Stealthy.jpg,nolink,25x25,Stealthy (70));|
|~|&gt;|&gt;|&gt;|&gt;|&gt;|BGCOLOR(#F5F5F5):潜伏が上手い密偵。女性指揮官の誘惑もできる|
</v>
      </c>
    </row>
    <row r="1461" spans="1:36" x14ac:dyDescent="0.15">
      <c r="A1461" t="str">
        <f t="shared" si="47"/>
        <v>-</v>
      </c>
      <c r="B1461" t="s">
        <v>3012</v>
      </c>
      <c r="C1461" t="s">
        <v>13464</v>
      </c>
      <c r="D1461" t="s">
        <v>13309</v>
      </c>
      <c r="E1461" t="s">
        <v>13433</v>
      </c>
      <c r="F1461">
        <v>40</v>
      </c>
      <c r="G1461">
        <v>9</v>
      </c>
      <c r="H1461">
        <v>1</v>
      </c>
      <c r="I1461" t="s">
        <v>13308</v>
      </c>
      <c r="L1461" t="s">
        <v>13309</v>
      </c>
      <c r="N1461" t="s">
        <v>13434</v>
      </c>
      <c r="O1461" s="24">
        <v>2</v>
      </c>
      <c r="P1461" s="20">
        <v>60</v>
      </c>
      <c r="Q1461" s="20">
        <v>0</v>
      </c>
      <c r="R1461" s="29">
        <v>0</v>
      </c>
      <c r="Z1461" s="33" t="s">
        <v>13321</v>
      </c>
      <c r="AJ1461" s="26" t="str">
        <f t="shared" si="48"/>
        <v xml:space="preserve">|BGCOLOR(#F5F5F5):Lieutenant|指揮官|&amp;ref(Nation/C_Gold.jpg,nolink,25x25,Gold);40&amp;ref(Nation/C_Resource.jpg,nolink,25x25,Resource);9&amp;ref(Nation/C_Command.jpg,nolink,25x25,Commander Point);1|&amp;ref(Nation/R_Fort.jpg,nolink,25x25,Land Fortress);||&amp;ref(Nation/Squad.jpg,nolink,25x25,Squad);2&amp;ref(Nation/LivingLead.jpg,nolink,25x25,Leadership);60|16|
|~|&gt;|&gt;|&gt;|&gt;|&gt;|BGCOLOR(#F5F5F5):標準的な指揮官。航海ができない代わりに安価|
</v>
      </c>
    </row>
    <row r="1462" spans="1:36" x14ac:dyDescent="0.15">
      <c r="A1462" t="str">
        <f t="shared" si="47"/>
        <v>-</v>
      </c>
      <c r="B1462" t="s">
        <v>3012</v>
      </c>
      <c r="C1462" t="s">
        <v>13464</v>
      </c>
      <c r="D1462" t="s">
        <v>13309</v>
      </c>
      <c r="E1462" t="s">
        <v>13435</v>
      </c>
      <c r="F1462">
        <v>55</v>
      </c>
      <c r="G1462">
        <v>22</v>
      </c>
      <c r="H1462">
        <v>1</v>
      </c>
      <c r="I1462" t="s">
        <v>13308</v>
      </c>
      <c r="L1462" t="s">
        <v>13309</v>
      </c>
      <c r="N1462" t="s">
        <v>13436</v>
      </c>
      <c r="O1462" s="24">
        <v>2</v>
      </c>
      <c r="P1462" s="20">
        <v>60</v>
      </c>
      <c r="Q1462" s="20">
        <v>0</v>
      </c>
      <c r="R1462" s="29">
        <v>0</v>
      </c>
      <c r="Z1462" s="33" t="s">
        <v>13311</v>
      </c>
      <c r="AH1462" s="21">
        <v>4999</v>
      </c>
      <c r="AJ1462" s="26" t="str">
        <f t="shared" si="48"/>
        <v xml:space="preserve">|BGCOLOR(#F5F5F5):Captain|指揮官|&amp;ref(Nation/C_Gold.jpg,nolink,25x25,Gold);55&amp;ref(Nation/C_Resource.jpg,nolink,25x25,Resource);22&amp;ref(Nation/C_Command.jpg,nolink,25x25,Commander Point);1|&amp;ref(Nation/R_Fort.jpg,nolink,25x25,Land Fortress);||&amp;ref(Nation/Squad.jpg,nolink,25x25,Squad);2&amp;ref(Nation/LivingLead.jpg,nolink,25x25,Leadership);60|14&amp;ref(Nation/Sailing.jpg,nolink,25x25,Sailing (size points 999, max size 4));|
|~|&gt;|&gt;|&gt;|&gt;|&gt;|BGCOLOR(#F5F5F5):航海技能を持つ指揮官。沿岸部での機動力は素晴らしい|
</v>
      </c>
    </row>
    <row r="1463" spans="1:36" x14ac:dyDescent="0.15">
      <c r="A1463" t="str">
        <f t="shared" si="47"/>
        <v>-</v>
      </c>
      <c r="B1463" t="s">
        <v>3012</v>
      </c>
      <c r="C1463" t="s">
        <v>13464</v>
      </c>
      <c r="D1463" t="s">
        <v>13309</v>
      </c>
      <c r="E1463" t="s">
        <v>13437</v>
      </c>
      <c r="F1463">
        <v>65</v>
      </c>
      <c r="G1463">
        <v>22</v>
      </c>
      <c r="H1463">
        <v>2</v>
      </c>
      <c r="I1463" t="s">
        <v>13308</v>
      </c>
      <c r="L1463" t="s">
        <v>13309</v>
      </c>
      <c r="N1463" t="s">
        <v>13480</v>
      </c>
      <c r="O1463" s="24">
        <v>2</v>
      </c>
      <c r="P1463" s="20">
        <v>60</v>
      </c>
      <c r="Q1463" s="20" t="s">
        <v>13320</v>
      </c>
      <c r="R1463" s="29" t="s">
        <v>13325</v>
      </c>
      <c r="Z1463" s="33" t="s">
        <v>13311</v>
      </c>
      <c r="AH1463" s="21">
        <v>4999</v>
      </c>
      <c r="AJ1463" s="26" t="str">
        <f t="shared" si="48"/>
        <v xml:space="preserve">|BGCOLOR(#F5F5F5):Goetic Captain|指揮官|&amp;ref(Nation/C_Gold.jpg,nolink,25x25,Gold);65&amp;ref(Nation/C_Resource.jpg,nolink,25x25,Resource);22&amp;ref(Nation/C_Command.jpg,nolink,25x25,Commander Point);2|&amp;ref(Nation/R_Fort.jpg,nolink,25x25,Land Fortress);||&amp;ref(Nation/Squad.jpg,nolink,25x25,Squad);2&amp;ref(Nation/LivingLead.jpg,nolink,25x25,Leadership);60&amp;ref(Nation/MagicLead.jpg,nolink,25x25,Magic Leadership);0+&amp;ref(Nation/UndeadLead.jpg,nolink,25x25,Undead Leadership);10+|14&amp;ref(Nation/Sailing.jpg,nolink,25x25,Sailing (size points 999, max size 4));|
|~|&gt;|&gt;|&gt;|&gt;|&gt;|BGCOLOR(#F5F5F5):少数のアンデッド指揮を持つ指揮官。一部は血魔法を持つ|
</v>
      </c>
    </row>
    <row r="1464" spans="1:36" x14ac:dyDescent="0.15">
      <c r="A1464" t="str">
        <f t="shared" si="47"/>
        <v>-</v>
      </c>
      <c r="B1464" t="s">
        <v>3012</v>
      </c>
      <c r="C1464" t="s">
        <v>13464</v>
      </c>
      <c r="D1464" t="s">
        <v>13309</v>
      </c>
      <c r="E1464" t="s">
        <v>13438</v>
      </c>
      <c r="F1464">
        <v>50</v>
      </c>
      <c r="G1464">
        <v>1</v>
      </c>
      <c r="H1464">
        <v>1</v>
      </c>
      <c r="I1464" t="s">
        <v>13327</v>
      </c>
      <c r="K1464" t="s">
        <v>13316</v>
      </c>
      <c r="L1464" t="s">
        <v>13318</v>
      </c>
      <c r="M1464" t="s">
        <v>13317</v>
      </c>
      <c r="N1464" t="s">
        <v>13439</v>
      </c>
      <c r="O1464" s="24">
        <v>1</v>
      </c>
      <c r="P1464" s="20">
        <v>10</v>
      </c>
      <c r="Q1464" s="20">
        <v>0</v>
      </c>
      <c r="R1464" s="29">
        <v>0</v>
      </c>
      <c r="Z1464" s="33" t="s">
        <v>13321</v>
      </c>
      <c r="AH1464" s="20">
        <v>4999</v>
      </c>
      <c r="AJ1464" s="26" t="str">
        <f t="shared" si="48"/>
        <v xml:space="preserve">|BGCOLOR(#F5F5F5):Missionary|聖職者&amp;ref(Nation/Sacred.jpg,nolink,25x25,Sacred);|&amp;ref(Nation/C_Gold.jpg,nolink,25x25,Gold);50&amp;ref(Nation/C_Resource.jpg,nolink,25x25,Resource);1&amp;ref(Nation/C_Command.jpg,nolink,25x25,Commander Point);1|&amp;ref(Nation/R_Fort.jpg,nolink,25x25,Land Fortress);&amp;ref(Nation/R_Foreign.jpg,nolink,25x25,Non-Fort Land);|&amp;ref(Spell/P_Holy.jpg,nolink,25x25,Temple Needed);|&amp;ref(Nation/Squad.jpg,nolink,25x25,Squad);1&amp;ref(Nation/LivingLead.jpg,nolink,25x25,Leadership);10|16&amp;ref(Nation/Sailing.jpg,nolink,25x25,Sailing (size points 999, max size 4));|
|~|&gt;|&gt;|&gt;|&gt;|&gt;|BGCOLOR(#F5F5F5):レベル1の聖職者。航海技能も備える|
</v>
      </c>
    </row>
    <row r="1465" spans="1:36" x14ac:dyDescent="0.15">
      <c r="A1465" t="str">
        <f t="shared" si="47"/>
        <v>-</v>
      </c>
      <c r="B1465" t="s">
        <v>3012</v>
      </c>
      <c r="C1465" t="s">
        <v>13464</v>
      </c>
      <c r="D1465" t="s">
        <v>13309</v>
      </c>
      <c r="E1465" t="s">
        <v>13440</v>
      </c>
      <c r="F1465">
        <v>110</v>
      </c>
      <c r="G1465">
        <v>1</v>
      </c>
      <c r="H1465">
        <v>2</v>
      </c>
      <c r="I1465" t="s">
        <v>13308</v>
      </c>
      <c r="J1465" t="s">
        <v>13316</v>
      </c>
      <c r="K1465" t="s">
        <v>13316</v>
      </c>
      <c r="L1465" t="s">
        <v>13318</v>
      </c>
      <c r="M1465" t="s">
        <v>13317</v>
      </c>
      <c r="N1465" t="s">
        <v>13441</v>
      </c>
      <c r="O1465" s="24">
        <v>3</v>
      </c>
      <c r="P1465" s="20" t="s">
        <v>13442</v>
      </c>
      <c r="Q1465" s="20">
        <v>5</v>
      </c>
      <c r="R1465" s="29" t="s">
        <v>13320</v>
      </c>
      <c r="Z1465" s="33" t="s">
        <v>13311</v>
      </c>
      <c r="AJ1465" s="26" t="str">
        <f t="shared" si="48"/>
        <v xml:space="preserve">|BGCOLOR(#F5F5F5):Inquisitor|聖職者&amp;ref(Nation/Sacred.jpg,nolink,25x25,Sacred);|&amp;ref(Nation/C_Gold.jpg,nolink,25x25,Gold);110&amp;ref(Nation/C_Resource.jpg,nolink,25x25,Resource);1&amp;ref(Nation/C_Command.jpg,nolink,25x25,Commander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Leadership);5&amp;ref(Nation/UndeadLead.jpg,nolink,25x25,Undead Leadership);0+|14|
|~|&gt;|&gt;|&gt;|&gt;|&gt;|BGCOLOR(#F5F5F5):レベル2の聖職者。火か血の魔法と異端審問の技能を持つ|
</v>
      </c>
    </row>
    <row r="1466" spans="1:36" x14ac:dyDescent="0.15">
      <c r="A1466" t="str">
        <f t="shared" si="47"/>
        <v>-</v>
      </c>
      <c r="B1466" t="s">
        <v>3012</v>
      </c>
      <c r="C1466" t="s">
        <v>13464</v>
      </c>
      <c r="D1466" t="s">
        <v>13309</v>
      </c>
      <c r="E1466" t="s">
        <v>13443</v>
      </c>
      <c r="F1466">
        <v>65</v>
      </c>
      <c r="G1466">
        <v>1</v>
      </c>
      <c r="H1466">
        <v>2</v>
      </c>
      <c r="I1466" t="s">
        <v>13308</v>
      </c>
      <c r="J1466" t="s">
        <v>13316</v>
      </c>
      <c r="L1466" t="s">
        <v>13328</v>
      </c>
      <c r="N1466" t="s">
        <v>13444</v>
      </c>
      <c r="O1466" s="24">
        <v>1</v>
      </c>
      <c r="P1466" s="20">
        <v>15</v>
      </c>
      <c r="Q1466" s="20">
        <v>10</v>
      </c>
      <c r="R1466" s="29">
        <v>5</v>
      </c>
      <c r="Z1466" s="33" t="s">
        <v>13321</v>
      </c>
      <c r="AJ1466" s="26" t="str">
        <f t="shared" si="48"/>
        <v xml:space="preserve">|BGCOLOR(#F5F5F5):Diabolist|魔術師|&amp;ref(Nation/C_Gold.jpg,nolink,25x25,Gold);65&amp;ref(Nation/C_Resource.jpg,nolink,25x25,Resource);1&amp;ref(Nation/C_Command.jpg,nolink,25x25,Commander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Leadership);10&amp;ref(Nation/UndeadLead.jpg,nolink,25x25,Undead Leadership);5|16|
|~|&gt;|&gt;|&gt;|&gt;|&gt;|BGCOLOR(#F5F5F5):火と血の魔法技能を持つ。奴隷集めが主な仕事|
</v>
      </c>
    </row>
    <row r="1467" spans="1:36" x14ac:dyDescent="0.15">
      <c r="A1467" t="str">
        <f t="shared" si="47"/>
        <v>-</v>
      </c>
      <c r="B1467" t="s">
        <v>3012</v>
      </c>
      <c r="C1467" t="s">
        <v>13464</v>
      </c>
      <c r="D1467" t="s">
        <v>13309</v>
      </c>
      <c r="E1467" t="s">
        <v>13445</v>
      </c>
      <c r="F1467">
        <v>115</v>
      </c>
      <c r="G1467">
        <v>1</v>
      </c>
      <c r="H1467">
        <v>2</v>
      </c>
      <c r="I1467" t="s">
        <v>13308</v>
      </c>
      <c r="J1467" t="s">
        <v>13316</v>
      </c>
      <c r="L1467" t="s">
        <v>13328</v>
      </c>
      <c r="N1467" t="s">
        <v>13446</v>
      </c>
      <c r="O1467" s="24">
        <v>1</v>
      </c>
      <c r="P1467" s="21" t="s">
        <v>13447</v>
      </c>
      <c r="Q1467" s="20" t="s">
        <v>13447</v>
      </c>
      <c r="R1467" s="29" t="s">
        <v>13332</v>
      </c>
      <c r="Z1467" s="33" t="s">
        <v>13321</v>
      </c>
      <c r="AJ1467" s="26" t="str">
        <f t="shared" si="48"/>
        <v xml:space="preserve">|BGCOLOR(#F5F5F5):Goetic Adept|魔術師|&amp;ref(Nation/C_Gold.jpg,nolink,25x25,Gold);115&amp;ref(Nation/C_Resource.jpg,nolink,25x25,Resource);1&amp;ref(Nation/C_Command.jpg,nolink,25x25,Commander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Leadership);15+&amp;ref(Nation/UndeadLead.jpg,nolink,25x25,Undead Leadership);5+|16|
|~|&gt;|&gt;|&gt;|&gt;|&gt;|BGCOLOR(#F5F5F5):火、血などの魔法技能を持つ。補強があれば召喚儀式を色々と使える|
</v>
      </c>
    </row>
    <row r="1468" spans="1:36" x14ac:dyDescent="0.15">
      <c r="A1468" t="str">
        <f t="shared" si="47"/>
        <v>-</v>
      </c>
      <c r="B1468" t="s">
        <v>3012</v>
      </c>
      <c r="C1468" t="s">
        <v>13464</v>
      </c>
      <c r="D1468" t="s">
        <v>13309</v>
      </c>
      <c r="E1468" t="s">
        <v>13448</v>
      </c>
      <c r="F1468">
        <v>70</v>
      </c>
      <c r="G1468">
        <v>2</v>
      </c>
      <c r="H1468">
        <v>2</v>
      </c>
      <c r="I1468" t="s">
        <v>13308</v>
      </c>
      <c r="J1468" t="s">
        <v>13316</v>
      </c>
      <c r="L1468" t="s">
        <v>13328</v>
      </c>
      <c r="N1468" t="s">
        <v>13449</v>
      </c>
      <c r="O1468" s="24">
        <v>1</v>
      </c>
      <c r="P1468" s="20">
        <v>10</v>
      </c>
      <c r="Q1468" s="20" t="s">
        <v>13325</v>
      </c>
      <c r="R1468" s="29">
        <v>0</v>
      </c>
      <c r="Z1468" s="33" t="s">
        <v>13321</v>
      </c>
      <c r="AH1468" s="21">
        <v>4999</v>
      </c>
      <c r="AJ1468" s="26" t="str">
        <f t="shared" si="48"/>
        <v xml:space="preserve">|BGCOLOR(#F5F5F5):Chartmaker|魔術師|&amp;ref(Nation/C_Gold.jpg,nolink,25x25,Gold);70&amp;ref(Nation/C_Resource.jpg,nolink,25x25,Resource);2&amp;ref(Nation/C_Command.jpg,nolink,25x25,Commander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Leadership);10+|16&amp;ref(Nation/Sailing.jpg,nolink,25x25,Sailing (size points 999, max size 4));|
|~|&gt;|&gt;|&gt;|&gt;|&gt;|BGCOLOR(#F5F5F5):風などの魔法技能を持つ。航海が可能|
</v>
      </c>
    </row>
    <row r="1469" spans="1:36" x14ac:dyDescent="0.15">
      <c r="A1469" t="str">
        <f t="shared" si="47"/>
        <v>-</v>
      </c>
      <c r="B1469" t="s">
        <v>3012</v>
      </c>
      <c r="C1469" t="s">
        <v>13464</v>
      </c>
      <c r="D1469" t="s">
        <v>13309</v>
      </c>
      <c r="E1469" t="s">
        <v>13450</v>
      </c>
      <c r="F1469">
        <v>55</v>
      </c>
      <c r="G1469">
        <v>52</v>
      </c>
      <c r="H1469">
        <v>1</v>
      </c>
      <c r="I1469" t="s">
        <v>13334</v>
      </c>
      <c r="L1469" t="s">
        <v>13451</v>
      </c>
      <c r="N1469" t="s">
        <v>13452</v>
      </c>
      <c r="O1469" s="24">
        <v>1</v>
      </c>
      <c r="P1469" s="20">
        <v>10</v>
      </c>
      <c r="Q1469" s="20">
        <v>0</v>
      </c>
      <c r="R1469" s="29">
        <v>0</v>
      </c>
      <c r="Z1469" s="33" t="s">
        <v>13321</v>
      </c>
      <c r="AJ1469" s="26" t="str">
        <f t="shared" si="48"/>
        <v xml:space="preserve">|BGCOLOR(#F5F5F5):Architect|工学者|&amp;ref(Nation/C_Gold.jpg,nolink,25x25,Gold);55&amp;ref(Nation/C_Resource.jpg,nolink,25x25,Resource);52&amp;ref(Nation/C_Command.jpg,nolink,25x25,Commander Point);1|&amp;ref(Nation/R_Capital.jpg,nolink,25x25,National Capital);||&amp;ref(Nation/Squad.jpg,nolink,25x25,Squad);1&amp;ref(Nation/LivingLead.jpg,nolink,25x25,Leadership);10|16|
|~|&gt;|&gt;|&gt;|&gt;|&gt;|BGCOLOR(#F5F5F5):包囲戦と建築に長ける技師。高度な要塞の建造には欠かせない|
</v>
      </c>
    </row>
    <row r="1470" spans="1:36" x14ac:dyDescent="0.15">
      <c r="A1470" t="str">
        <f t="shared" si="47"/>
        <v>-</v>
      </c>
      <c r="B1470" t="s">
        <v>3012</v>
      </c>
      <c r="C1470" t="s">
        <v>13464</v>
      </c>
      <c r="D1470" t="s">
        <v>13309</v>
      </c>
      <c r="E1470" t="s">
        <v>13453</v>
      </c>
      <c r="F1470">
        <v>100</v>
      </c>
      <c r="G1470">
        <v>22</v>
      </c>
      <c r="H1470">
        <v>1</v>
      </c>
      <c r="I1470" t="s">
        <v>13334</v>
      </c>
      <c r="L1470" t="s">
        <v>13309</v>
      </c>
      <c r="N1470" t="s">
        <v>13454</v>
      </c>
      <c r="O1470" s="24">
        <v>3</v>
      </c>
      <c r="P1470" s="20">
        <v>80</v>
      </c>
      <c r="Q1470" s="20">
        <v>0</v>
      </c>
      <c r="R1470" s="29">
        <v>0</v>
      </c>
      <c r="Z1470" s="33" t="s">
        <v>13311</v>
      </c>
      <c r="AH1470" s="21">
        <v>6999</v>
      </c>
      <c r="AJ1470" s="26" t="str">
        <f t="shared" si="48"/>
        <v xml:space="preserve">|BGCOLOR(#F5F5F5):Admiral|指揮官|&amp;ref(Nation/C_Gold.jpg,nolink,25x25,Gold);100&amp;ref(Nation/C_Resource.jpg,nolink,25x25,Resource);22&amp;ref(Nation/C_Command.jpg,nolink,25x25,Commander Point);1|&amp;ref(Nation/R_Capital.jpg,nolink,25x25,National Capital);||&amp;ref(Nation/Squad.jpg,nolink,25x25,Squad);3&amp;ref(Nation/LivingLead.jpg,nolink,25x25,Leadership);80|14&amp;ref(Nation/Sailing.jpg,nolink,25x25,Sailing (size points 999, max size 6));|
|~|&gt;|&gt;|&gt;|&gt;|&gt;|BGCOLOR(#F5F5F5):上位指揮官。魔獣でも運べる大型船を操る|
</v>
      </c>
    </row>
    <row r="1471" spans="1:36" x14ac:dyDescent="0.15">
      <c r="A1471" t="str">
        <f t="shared" si="47"/>
        <v>-</v>
      </c>
      <c r="B1471" t="s">
        <v>3012</v>
      </c>
      <c r="C1471" t="s">
        <v>13464</v>
      </c>
      <c r="D1471" t="s">
        <v>13309</v>
      </c>
      <c r="E1471" t="s">
        <v>13455</v>
      </c>
      <c r="F1471">
        <v>160</v>
      </c>
      <c r="G1471">
        <v>2</v>
      </c>
      <c r="H1471">
        <v>2</v>
      </c>
      <c r="I1471" t="s">
        <v>13334</v>
      </c>
      <c r="J1471" t="s">
        <v>13316</v>
      </c>
      <c r="L1471" t="s">
        <v>13328</v>
      </c>
      <c r="N1471" t="s">
        <v>13456</v>
      </c>
      <c r="O1471" s="24">
        <v>2</v>
      </c>
      <c r="P1471" s="20">
        <v>40</v>
      </c>
      <c r="Q1471" s="21" t="s">
        <v>13331</v>
      </c>
      <c r="R1471" s="29">
        <v>0</v>
      </c>
      <c r="Z1471" s="33" t="s">
        <v>13311</v>
      </c>
      <c r="AH1471" s="21">
        <v>6999</v>
      </c>
      <c r="AJ1471" s="26" t="str">
        <f t="shared" si="48"/>
        <v xml:space="preserve">|BGCOLOR(#F5F5F5):Royal Navigator|魔術師|&amp;ref(Nation/C_Gold.jpg,nolink,25x25,Gold);160&amp;ref(Nation/C_Resource.jpg,nolink,25x25,Resource);2&amp;ref(Nation/C_Command.jpg,nolink,25x25,Commander Point);2|&amp;ref(Nation/R_Capital.jpg,nolink,25x25,National Capital);|&amp;ref(Spell/P_Research.jpg,nolink,25x25,Lab Needed);|&amp;ref(Nation/Squad.jpg,nolink,25x25,Squad);2&amp;ref(Nation/LivingLead.jpg,nolink,25x25,Leadership);40&amp;ref(Nation/MagicLead.jpg,nolink,25x25,Magic Leadership);25+|14&amp;ref(Nation/Sailing.jpg,nolink,25x25,Sailing (size points 999, max size 6));|
|~|&gt;|&gt;|&gt;|&gt;|&gt;|BGCOLOR(#F5F5F5):風、水、星の魔法技能を持つ。大型船での航海も可能|
</v>
      </c>
    </row>
    <row r="1472" spans="1:36" x14ac:dyDescent="0.15">
      <c r="A1472" t="str">
        <f t="shared" si="47"/>
        <v>-</v>
      </c>
      <c r="B1472" t="s">
        <v>3012</v>
      </c>
      <c r="C1472" t="s">
        <v>13464</v>
      </c>
      <c r="D1472" t="s">
        <v>13309</v>
      </c>
      <c r="E1472" t="s">
        <v>13457</v>
      </c>
      <c r="F1472">
        <v>210</v>
      </c>
      <c r="G1472">
        <v>1</v>
      </c>
      <c r="H1472">
        <v>4</v>
      </c>
      <c r="I1472" t="s">
        <v>13334</v>
      </c>
      <c r="J1472" t="s">
        <v>13316</v>
      </c>
      <c r="K1472" t="s">
        <v>13316</v>
      </c>
      <c r="L1472" t="s">
        <v>13318</v>
      </c>
      <c r="M1472" t="s">
        <v>13317</v>
      </c>
      <c r="N1472" t="s">
        <v>13458</v>
      </c>
      <c r="O1472" s="24">
        <v>4</v>
      </c>
      <c r="P1472" s="20" t="s">
        <v>13460</v>
      </c>
      <c r="Q1472" s="21">
        <v>5</v>
      </c>
      <c r="R1472" s="29" t="s">
        <v>13320</v>
      </c>
      <c r="Z1472" s="33" t="s">
        <v>13459</v>
      </c>
      <c r="AJ1472" s="26" t="str">
        <f t="shared" si="48"/>
        <v xml:space="preserve">|BGCOLOR(#F5F5F5):High Inquisitor|聖職者&amp;ref(Nation/Sacred.jpg,nolink,25x25,Sacred);|&amp;ref(Nation/C_Gold.jpg,nolink,25x25,Gold);210&amp;ref(Nation/C_Resource.jpg,nolink,25x25,Resource);1&amp;ref(Nation/C_Command.jpg,nolink,25x25,Commander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Leadership);5&amp;ref(Nation/UndeadLead.jpg,nolink,25x25,Undead Leadership);0+|10|
|~|&gt;|&gt;|&gt;|&gt;|&gt;|BGCOLOR(#F5F5F5):レベル3の聖職者。火か血の魔法と異端審問を持ち指揮も行う|
</v>
      </c>
    </row>
    <row r="1473" spans="1:36" x14ac:dyDescent="0.15">
      <c r="A1473" t="str">
        <f t="shared" si="47"/>
        <v>LA Marignon 指揮官 E</v>
      </c>
      <c r="B1473" t="s">
        <v>3012</v>
      </c>
      <c r="C1473" t="s">
        <v>13464</v>
      </c>
      <c r="D1473" t="s">
        <v>13309</v>
      </c>
      <c r="E1473" t="s">
        <v>13461</v>
      </c>
      <c r="F1473">
        <v>265</v>
      </c>
      <c r="G1473">
        <v>1</v>
      </c>
      <c r="H1473">
        <v>4</v>
      </c>
      <c r="I1473" t="s">
        <v>13334</v>
      </c>
      <c r="J1473" t="s">
        <v>13316</v>
      </c>
      <c r="K1473" t="s">
        <v>13316</v>
      </c>
      <c r="L1473" t="s">
        <v>13318</v>
      </c>
      <c r="M1473" t="s">
        <v>13317</v>
      </c>
      <c r="N1473" t="s">
        <v>13462</v>
      </c>
      <c r="O1473" s="24">
        <v>2</v>
      </c>
      <c r="P1473" s="20" t="s">
        <v>13463</v>
      </c>
      <c r="Q1473" s="20" t="s">
        <v>13331</v>
      </c>
      <c r="R1473" s="29" t="s">
        <v>13325</v>
      </c>
      <c r="Z1473" s="33" t="s">
        <v>13352</v>
      </c>
      <c r="AJ1473" s="26" t="str">
        <f t="shared" si="48"/>
        <v xml:space="preserve">|BGCOLOR(#F5F5F5):Goetic Master|聖職者&amp;ref(Nation/Sacred.jpg,nolink,25x25,Sacred);|&amp;ref(Nation/C_Gold.jpg,nolink,25x25,Gold);265&amp;ref(Nation/C_Resource.jpg,nolink,25x25,Resource);1&amp;ref(Nation/C_Command.jpg,nolink,25x25,Commander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Needed);|&amp;ref(Nation/Squad.jpg,nolink,25x25,Squad);2&amp;ref(Nation/LivingLead.jpg,nolink,25x25,Leadership);20+&amp;ref(Nation/MagicLead.jpg,nolink,25x25,Magic Leadership);25+&amp;ref(Nation/UndeadLead.jpg,nolink,25x25,Undead Leadership);10+|12|
|~|&gt;|&gt;|&gt;|&gt;|&gt;|BGCOLOR(#F5F5F5):レベル1の聖職者。火、血などの魔法技能も持つ|
</v>
      </c>
    </row>
    <row r="1474" spans="1:36" x14ac:dyDescent="0.15">
      <c r="A1474" t="str">
        <f t="shared" si="47"/>
        <v>LA Marignon 兵士 S</v>
      </c>
      <c r="B1474" t="s">
        <v>3012</v>
      </c>
      <c r="C1474" t="s">
        <v>13464</v>
      </c>
      <c r="D1474" t="s">
        <v>13375</v>
      </c>
      <c r="E1474" t="s">
        <v>13465</v>
      </c>
      <c r="F1474">
        <v>10</v>
      </c>
      <c r="G1474">
        <v>8</v>
      </c>
      <c r="H1474">
        <v>9</v>
      </c>
      <c r="I1474" t="s">
        <v>4325</v>
      </c>
      <c r="L1474" t="s">
        <v>3155</v>
      </c>
      <c r="N1474" t="s">
        <v>9807</v>
      </c>
      <c r="P1474" s="21">
        <v>1</v>
      </c>
      <c r="Z1474" s="33" t="s">
        <v>9266</v>
      </c>
      <c r="AJ1474" s="26" t="str">
        <f t="shared" si="48"/>
        <v xml:space="preserve">|BGCOLOR(#F5F5F5):Crossbowman|射手|&amp;ref(Nation/C_Gold.jpg,nolink,25x25,Gold);10&amp;ref(Nation/C_Resource.jpg,nolink,25x25,Resource);8&amp;ref(Nation/C_Recruitment.jpg,nolink,25x25,Recruitment Point);9|&amp;ref(Nation/R_Fort.jpg,nolink,25x25,Land Fortress);||&amp;ref(Nation/LivingLead.jpg,nolink,25x25,Living);|14|
|~|&gt;|&gt;|&gt;|&gt;|&gt;|BGCOLOR(#F5F5F5):防御貫通の弩を使う弓兵。一般的なものより士気が高い|
</v>
      </c>
    </row>
    <row r="1475" spans="1:36" x14ac:dyDescent="0.15">
      <c r="A1475" t="str">
        <f t="shared" si="47"/>
        <v>-</v>
      </c>
      <c r="B1475" t="s">
        <v>3012</v>
      </c>
      <c r="C1475" t="s">
        <v>13464</v>
      </c>
      <c r="D1475" t="s">
        <v>13375</v>
      </c>
      <c r="E1475" t="s">
        <v>13467</v>
      </c>
      <c r="F1475">
        <v>8</v>
      </c>
      <c r="G1475">
        <v>10</v>
      </c>
      <c r="H1475">
        <v>5</v>
      </c>
      <c r="I1475" t="s">
        <v>13308</v>
      </c>
      <c r="L1475" t="s">
        <v>13350</v>
      </c>
      <c r="N1475" t="s">
        <v>13468</v>
      </c>
      <c r="P1475" s="20">
        <v>1</v>
      </c>
      <c r="Z1475" s="33" t="s">
        <v>13311</v>
      </c>
      <c r="AJ1475" s="26" t="str">
        <f t="shared" si="48"/>
        <v xml:space="preserve">|BGCOLOR(#F5F5F5):City Guard|歩兵|&amp;ref(Nation/C_Gold.jpg,nolink,25x25,Gold);8&amp;ref(Nation/C_Resource.jpg,nolink,25x25,Resource);10&amp;ref(Nation/C_Recruitment.jpg,nolink,25x25,Recruitment Point);5|&amp;ref(Nation/R_Fort.jpg,nolink,25x25,Land Fortress);||&amp;ref(Nation/LivingLead.jpg,nolink,25x25,Living);|14|
|~|&gt;|&gt;|&gt;|&gt;|&gt;|BGCOLOR(#F5F5F5):薙刀を持つ軽歩兵。民兵並の戦闘力だが要塞防衛は得意|
</v>
      </c>
    </row>
    <row r="1476" spans="1:36" x14ac:dyDescent="0.15">
      <c r="A1476" t="str">
        <f t="shared" si="47"/>
        <v>-</v>
      </c>
      <c r="B1476" t="s">
        <v>3012</v>
      </c>
      <c r="C1476" t="s">
        <v>13464</v>
      </c>
      <c r="D1476" t="s">
        <v>13375</v>
      </c>
      <c r="E1476" t="s">
        <v>13345</v>
      </c>
      <c r="F1476">
        <v>10</v>
      </c>
      <c r="G1476">
        <v>20</v>
      </c>
      <c r="H1476">
        <v>9</v>
      </c>
      <c r="I1476" t="s">
        <v>4325</v>
      </c>
      <c r="L1476" t="s">
        <v>3158</v>
      </c>
      <c r="N1476" t="s">
        <v>9816</v>
      </c>
      <c r="P1476" s="21">
        <v>1</v>
      </c>
      <c r="Z1476" s="33" t="s">
        <v>9227</v>
      </c>
      <c r="AJ1476" s="26" t="str">
        <f t="shared" si="48"/>
        <v xml:space="preserve">|BGCOLOR(#F5F5F5):Pikeneer|歩兵|&amp;ref(Nation/C_Gold.jpg,nolink,25x25,Gold);10&amp;ref(Nation/C_Resource.jpg,nolink,25x25,Resource);20&amp;ref(Nation/C_Recruitment.jpg,nolink,25x25,Recruitment Point);9|&amp;ref(Nation/R_Fort.jpg,nolink,25x25,Land Fortress);||&amp;ref(Nation/LivingLead.jpg,nolink,25x25,Living);|12|
|~|&gt;|&gt;|&gt;|&gt;|&gt;|BGCOLOR(#F5F5F5):鉾を持つ歩兵。長槍相手でさえ迎撃できる|
</v>
      </c>
    </row>
    <row r="1477" spans="1:36" x14ac:dyDescent="0.15">
      <c r="A1477" t="str">
        <f t="shared" ref="A1477:A1540" si="49">IF(D1477&lt;&gt;D1476,B1477&amp;" "&amp;C1477&amp;" "&amp;D1477&amp;" S",IF(D1477&lt;&gt;D1478,B1477&amp;" "&amp;C1477&amp;" "&amp;D1477&amp;" E","-"))</f>
        <v>-</v>
      </c>
      <c r="B1477" t="s">
        <v>3012</v>
      </c>
      <c r="C1477" t="s">
        <v>13464</v>
      </c>
      <c r="D1477" t="s">
        <v>13375</v>
      </c>
      <c r="E1477" t="s">
        <v>13353</v>
      </c>
      <c r="F1477">
        <v>10</v>
      </c>
      <c r="G1477">
        <v>22</v>
      </c>
      <c r="H1477">
        <v>9</v>
      </c>
      <c r="I1477" t="s">
        <v>4325</v>
      </c>
      <c r="L1477" t="s">
        <v>3158</v>
      </c>
      <c r="N1477" t="s">
        <v>9814</v>
      </c>
      <c r="P1477" s="21">
        <v>1</v>
      </c>
      <c r="Z1477" s="33" t="s">
        <v>9227</v>
      </c>
      <c r="AJ1477" s="26" t="str">
        <f t="shared" si="48"/>
        <v xml:space="preserve">|BGCOLOR(#F5F5F5):Halberdier|歩兵|&amp;ref(Nation/C_Gold.jpg,nolink,25x25,Gold);10&amp;ref(Nation/C_Resource.jpg,nolink,25x25,Resource);22&amp;ref(Nation/C_Recruitment.jpg,nolink,25x25,Recruitment Point);9|&amp;ref(Nation/R_Fort.jpg,nolink,25x25,Land Fortress);||&amp;ref(Nation/LivingLead.jpg,nolink,25x25,Living);|12|
|~|&gt;|&gt;|&gt;|&gt;|&gt;|BGCOLOR(#F5F5F5):矛槍を持つ歩兵。要塞の防衛を得意とする|
</v>
      </c>
    </row>
    <row r="1478" spans="1:36" x14ac:dyDescent="0.15">
      <c r="A1478" t="str">
        <f t="shared" si="49"/>
        <v>-</v>
      </c>
      <c r="B1478" t="s">
        <v>3012</v>
      </c>
      <c r="C1478" t="s">
        <v>13464</v>
      </c>
      <c r="D1478" t="s">
        <v>13375</v>
      </c>
      <c r="E1478" t="s">
        <v>13466</v>
      </c>
      <c r="F1478">
        <v>10</v>
      </c>
      <c r="G1478">
        <v>28</v>
      </c>
      <c r="H1478">
        <v>9</v>
      </c>
      <c r="I1478" t="s">
        <v>4325</v>
      </c>
      <c r="L1478" t="s">
        <v>3158</v>
      </c>
      <c r="N1478" t="s">
        <v>13469</v>
      </c>
      <c r="P1478" s="21">
        <v>1</v>
      </c>
      <c r="Z1478" s="33" t="s">
        <v>13459</v>
      </c>
      <c r="AJ1478" s="26" t="str">
        <f t="shared" si="48"/>
        <v xml:space="preserve">|BGCOLOR(#F5F5F5):Swordsman|歩兵|&amp;ref(Nation/C_Gold.jpg,nolink,25x25,Gold);10&amp;ref(Nation/C_Resource.jpg,nolink,25x25,Resource);28&amp;ref(Nation/C_Recruitment.jpg,nolink,25x25,Recruitment Point);9|&amp;ref(Nation/R_Fort.jpg,nolink,25x25,Land Fortress);||&amp;ref(Nation/LivingLead.jpg,nolink,25x25,Living);|10|
|~|&gt;|&gt;|&gt;|&gt;|&gt;|BGCOLOR(#F5F5F5):大剣を持つ重歩兵。優秀な技量修正と威力を併せ持つ|
</v>
      </c>
    </row>
    <row r="1479" spans="1:36" x14ac:dyDescent="0.15">
      <c r="A1479" t="str">
        <f t="shared" si="49"/>
        <v>-</v>
      </c>
      <c r="B1479" t="s">
        <v>3012</v>
      </c>
      <c r="C1479" t="s">
        <v>13464</v>
      </c>
      <c r="D1479" t="s">
        <v>13375</v>
      </c>
      <c r="E1479" t="s">
        <v>13470</v>
      </c>
      <c r="F1479">
        <v>20</v>
      </c>
      <c r="G1479">
        <v>27</v>
      </c>
      <c r="H1479">
        <v>31</v>
      </c>
      <c r="I1479" t="s">
        <v>13308</v>
      </c>
      <c r="L1479" t="s">
        <v>13350</v>
      </c>
      <c r="N1479" t="s">
        <v>13471</v>
      </c>
      <c r="P1479" s="20">
        <v>1</v>
      </c>
      <c r="Z1479" s="33" t="s">
        <v>13459</v>
      </c>
      <c r="AJ1479" s="26" t="str">
        <f t="shared" si="48"/>
        <v xml:space="preserve">|BGCOLOR(#F5F5F5):Palace Guard|歩兵|&amp;ref(Nation/C_Gold.jpg,nolink,25x25,Gold);20&amp;ref(Nation/C_Resource.jpg,nolink,25x25,Resource);27&amp;ref(Nation/C_Recruitment.jpg,nolink,25x25,Recruitment Point);31|&amp;ref(Nation/R_Fort.jpg,nolink,25x25,Land Fortress);||&amp;ref(Nation/LivingLead.jpg,nolink,25x25,Living);|10|
|~|&gt;|&gt;|&gt;|&gt;|&gt;|BGCOLOR(#F5F5F5):矛槍を持つ重歩兵。高い技量を持ち要塞防衛も得意|
</v>
      </c>
    </row>
    <row r="1480" spans="1:36" x14ac:dyDescent="0.15">
      <c r="A1480" t="str">
        <f t="shared" si="49"/>
        <v>-</v>
      </c>
      <c r="B1480" t="s">
        <v>3012</v>
      </c>
      <c r="C1480" t="s">
        <v>13464</v>
      </c>
      <c r="D1480" t="s">
        <v>13375</v>
      </c>
      <c r="E1480" t="s">
        <v>13472</v>
      </c>
      <c r="F1480">
        <v>20</v>
      </c>
      <c r="G1480">
        <v>33</v>
      </c>
      <c r="H1480">
        <v>31</v>
      </c>
      <c r="I1480" t="s">
        <v>13308</v>
      </c>
      <c r="L1480" t="s">
        <v>13350</v>
      </c>
      <c r="N1480" t="s">
        <v>13473</v>
      </c>
      <c r="P1480" s="20">
        <v>1</v>
      </c>
      <c r="Z1480" s="33" t="s">
        <v>13361</v>
      </c>
      <c r="AJ1480" s="26" t="str">
        <f t="shared" si="48"/>
        <v xml:space="preserve">|BGCOLOR(#F5F5F5):Royal Guard|歩兵|&amp;ref(Nation/C_Gold.jpg,nolink,25x25,Gold);20&amp;ref(Nation/C_Resource.jpg,nolink,25x25,Resource);33&amp;ref(Nation/C_Recruitment.jpg,nolink,25x25,Recruitment Point);31|&amp;ref(Nation/R_Fort.jpg,nolink,25x25,Land Fortress);||&amp;ref(Nation/LivingLead.jpg,nolink,25x25,Living);|8|
|~|&gt;|&gt;|&gt;|&gt;|&gt;|BGCOLOR(#F5F5F5):大剣を持つ重歩兵。護衛任務を得意とする|
</v>
      </c>
    </row>
    <row r="1481" spans="1:36" x14ac:dyDescent="0.15">
      <c r="A1481" t="str">
        <f t="shared" si="49"/>
        <v>-</v>
      </c>
      <c r="B1481" t="s">
        <v>3012</v>
      </c>
      <c r="C1481" t="s">
        <v>13464</v>
      </c>
      <c r="D1481" t="s">
        <v>13375</v>
      </c>
      <c r="E1481" t="s">
        <v>13474</v>
      </c>
      <c r="F1481">
        <v>10</v>
      </c>
      <c r="G1481">
        <v>4</v>
      </c>
      <c r="H1481">
        <v>5</v>
      </c>
      <c r="I1481" t="s">
        <v>13327</v>
      </c>
      <c r="K1481" t="s">
        <v>13316</v>
      </c>
      <c r="L1481" t="s">
        <v>13350</v>
      </c>
      <c r="M1481" t="s">
        <v>13317</v>
      </c>
      <c r="N1481" t="s">
        <v>13475</v>
      </c>
      <c r="P1481" s="20">
        <v>1</v>
      </c>
      <c r="Z1481" s="33" t="s">
        <v>13311</v>
      </c>
      <c r="AJ1481" s="26" t="str">
        <f t="shared" si="48"/>
        <v xml:space="preserve">|BGCOLOR(#F5F5F5):Flagellant|歩兵&amp;ref(Nation/Sacred.jpg,nolink,25x25,Sacred);|&amp;ref(Nation/C_Gold.jpg,nolink,25x25,Gold);10&amp;ref(Nation/C_Resource.jpg,nolink,25x25,Resource);4&amp;ref(Nation/C_Recruitment.jpg,nolink,25x25,Recruitment Point);5|&amp;ref(Nation/R_Fort.jpg,nolink,25x25,Land Fortress);&amp;ref(Nation/R_Foreign.jpg,nolink,25x25,Non-Fort Land);|&amp;ref(Spell/P_Holy.jpg,nolink,25x25,Temple Needed);|&amp;ref(Nation/LivingLead.jpg,nolink,25x25,Living);|14|
|~|&gt;|&gt;|&gt;|&gt;|&gt;|BGCOLOR(#F5F5F5):連接棍を持つ軽歩兵。脆いが安く祝福次第では大化けする|
</v>
      </c>
    </row>
    <row r="1482" spans="1:36" x14ac:dyDescent="0.15">
      <c r="A1482" t="str">
        <f t="shared" si="49"/>
        <v>LA Marignon 兵士 E</v>
      </c>
      <c r="B1482" t="s">
        <v>3012</v>
      </c>
      <c r="C1482" t="s">
        <v>13464</v>
      </c>
      <c r="D1482" t="s">
        <v>13375</v>
      </c>
      <c r="E1482" t="s">
        <v>13476</v>
      </c>
      <c r="F1482">
        <v>19</v>
      </c>
      <c r="G1482">
        <v>22</v>
      </c>
      <c r="H1482">
        <v>21</v>
      </c>
      <c r="I1482" t="s">
        <v>13334</v>
      </c>
      <c r="K1482" t="s">
        <v>13316</v>
      </c>
      <c r="L1482" t="s">
        <v>13350</v>
      </c>
      <c r="M1482" t="s">
        <v>13317</v>
      </c>
      <c r="N1482" t="s">
        <v>13477</v>
      </c>
      <c r="P1482" s="20">
        <v>1</v>
      </c>
      <c r="Z1482" s="33" t="s">
        <v>13352</v>
      </c>
      <c r="AJ1482" s="26" t="str">
        <f t="shared" ref="AJ1482:AJ1545" si="50">CONCATENATE("|BGCOLOR(#F5F5F5):",E1482,"|",L1482,IF(M1482&lt;&gt;"","&amp;ref(Nation/Sacred.jpg,nolink,25x25,Sacred);",""),"|&amp;ref(Nation/C_Gold.jpg,nolink,25x25,Gold);",F1482,"&amp;ref(Nation/C_Resource.jpg,nolink,25x25,Resource);",G1482,IF(D1482="兵士","&amp;ref(Nation/C_Recruitment.jpg,nolink,25x25,Recruitment Point);","&amp;ref(Nation/C_Command.jpg,nolink,25x25,Commander Point);"),H1482,"|",SUBSTITUTE(SUBSTITUTE(SUBSTITUTE(SUBSTITUTE(SUBSTITUTE(SUBSTITUTE(SUBSTITUTE(SUBSTITUTE(SUBSTITUTE(SUBSTITUTE(SUBSTITUTE(SUBSTITUTE(SUBSTITUTE(SUBSTITUTE(SUBSTITUTE(SUBSTITUTE(SUBSTITUTE(SUBSTITUTE(SUBSTITUTE(SUBSTITUTE(SUBSTITUTE(SUBSTITUTE(SUBSTITUTE(SUBSTITUTE(SUBSTITUTE(I1482,"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(Free));"),"格","&amp;ref(Nation/Promotion.jpg,nolink,25x25,Promotion);"),"|",IF(J1482&lt;&gt;"","&amp;ref(Spell/P_Research.jpg,nolink,25x25,Lab Needed);",""),IF(K1482&lt;&gt;"","&amp;ref(Spell/P_Holy.jpg,nolink,25x25,Temple Needed);",""),IF(D1482="指揮官",CONCATENATE("|",IF(O1482&lt;&gt;0,"&amp;ref(Nation/Squad.jpg,nolink,25x25,Squad);"&amp;O1482,""),IF(P1482&lt;&gt;0,"&amp;ref(Nation/LivingLead.jpg,nolink,25x25,Leadership);"&amp;P1482,""),IF(Q1482&lt;&gt;0,"&amp;ref(Nation/MagicLead.jpg,nolink,25x25,Magic Leadership);"&amp;Q1482,""),IF(R1482&lt;&gt;0,"&amp;ref(Nation/UndeadLead.jpg,nolink,25x25,Undead Leadership);"&amp;R1482,""),IF(S1482&lt;&gt;"",IF(S1482&gt;0,"&amp;ref(Item/Inspirational.jpg,nolink,25x25,Inspirational (+"&amp;S1482&amp;"));","&amp;ref(Item/Uninspirational.jpg,nolink,25x25,Inspirational ("&amp;S1482&amp;"));"),""),IF(T1482&lt;&gt;"","&amp;ref(Item/Taskmaster.jpg,nolink,25x25,Taskmaster (+"&amp;T1482&amp;"));",""),IF(U1482&lt;&gt;"","&amp;ref(Item/Beastmaster.jpg,nolink,25x25,Beastmaster (+"&amp;U1482&amp;"));","")),CONCATENATE("|",IF(P1482&lt;&gt;0,"&amp;ref(Nation/LivingLead.jpg,nolink,25x25,Living);",""),IF(Q1482&lt;&gt;0,"&amp;ref(Nation/MagicLead.jpg,nolink,25x25,Magic Being);",""),IF(R1482&lt;&gt;0,"&amp;ref(Nation/UndeadLead.jpg,nolink,25x25,Undead/Demon);",""),IF(V1482&lt;&gt;"","&amp;ref(Nation/Slave.jpg,nolink,25x25,Slave);",""),IF(W1482&lt;&gt;"","&amp;ref(Nation/Animal.jpg,nolink,25x25,Animal);",""),IF(X1482&lt;&gt;"","&amp;ref(Nation/Undisciplined.jpg,nolink,25x25,Undisciplined);",""),IF(Y1482&lt;&gt;"","&amp;ref(Nation/Enlarged.jpg,nolink,25x25,Size "&amp;Y1482&amp;" or larger commander are needed);",""))),"|",Z1482,IF(AA1482&lt;&gt;"","&amp;ref(Nation/Stealthy.jpg,nolink,25x25,Stealthy ("&amp;AA1482&amp;"));",""),IF(COUNTIF(AB1482,"*f*"),"&amp;ref(Nation/Flying.jpg,nolink,25x25,Flying);",""),IF(COUNTIF(AB1482,"*l*"),"&amp;ref(Nation/Floating.jpg,nolink,25x25,Floating);",""),IF(AC1482="s","&amp;ref(Nation/Storm-Immunity.jpg,nolink,25x25,Storm Immunity);",""),IF(AD1482="p","&amp;ref(Nation/Poor-Amphibian.jpg,nolink,25x25,Poor Amphibian);",""),IF(AD1482="f","&amp;ref(Nation/Amphibian.jpg,nolink,25x25,Amphibian);",""),IF(AD1482="a","&amp;ref(Nation/Aquatic.jpg,nolink,25x25,Aquatic);",""),IF(COUNTIF(AE1482,"*f*"),"&amp;ref(Nation/Forest-Survival.jpg,nolink,25x25,Forest Survival);",""),IF(COUNTIF(AE1482,"*m*"),"&amp;ref(Nation/Mountain-Survival.jpg,nolink,25x25,Mountain Survival);",""),IF(COUNTIF(AE1482,"*s*"),"&amp;ref(Nation/Swamp-Survival.jpg,nolink,25x25,Swamp Survival);",""),IF(COUNTIF(AE1482,"*w*"),"&amp;ref(Nation/Wasteland-Survival.jpg,nolink,25x25,Wasteland Survival);",""),IF(AF1482="s","&amp;ref(Nation/Snow-Move.jpg,nolink,25x25,Snow Move);",""),IF(AG1482="s","&amp;ref(Nation/Swimming.jpg,nolink,25x25,Swimming);",""),IF(AH1482&lt;&gt;"","&amp;ref(Nation/Sailing.jpg,nolink,25x25,Sailing (size points "&amp;VALUE(MID(AH1482,2,3))&amp;", max size "&amp;LEFT(AH1482,1)&amp;"));",""),IF(AI1482&lt;&gt;"","&amp;ref(Nation/Gift-of-Water-Breathing.jpg,nolink,25x25,Gift of Water Breathing ("&amp;AI1482&amp;" size points));",""),"|",CHAR(10),IF(D1482="指揮官","|~|&gt;|&gt;|&gt;|&gt;|&gt;|BGCOLOR(#F5F5F5):","|~|&gt;|&gt;|&gt;|&gt;|&gt;|BGCOLOR(#F5F5F5):"),N1482,"|",CHAR(10))</f>
        <v xml:space="preserve">|BGCOLOR(#F5F5F5):Hand of Justice|歩兵&amp;ref(Nation/Sacred.jpg,nolink,25x25,Sacred);|&amp;ref(Nation/C_Gold.jpg,nolink,25x25,Gold);19&amp;ref(Nation/C_Resource.jpg,nolink,25x25,Resource);22&amp;ref(Nation/C_Recruitment.jpg,nolink,25x25,Recruitment Point);21|&amp;ref(Nation/R_Capital.jpg,nolink,25x25,National Capital);|&amp;ref(Spell/P_Holy.jpg,nolink,25x25,Temple Needed);|&amp;ref(Nation/LivingLead.jpg,nolink,25x25,Living);|12|
|~|&gt;|&gt;|&gt;|&gt;|&gt;|BGCOLOR(#F5F5F5):矛槍を持つ歩兵。技能は控えめだが要塞防衛や巡回が得意|
</v>
      </c>
    </row>
    <row r="1483" spans="1:36" x14ac:dyDescent="0.15">
      <c r="A1483" t="str">
        <f t="shared" si="49"/>
        <v>LA Mictlan 指揮官 S</v>
      </c>
      <c r="B1483" t="s">
        <v>3012</v>
      </c>
      <c r="C1483" t="s">
        <v>13577</v>
      </c>
      <c r="D1483" t="s">
        <v>13559</v>
      </c>
      <c r="E1483" t="s">
        <v>9190</v>
      </c>
      <c r="F1483">
        <v>25</v>
      </c>
      <c r="G1483">
        <v>1</v>
      </c>
      <c r="H1483">
        <v>1</v>
      </c>
      <c r="I1483" t="s">
        <v>4325</v>
      </c>
      <c r="L1483" t="s">
        <v>3122</v>
      </c>
      <c r="N1483" t="s">
        <v>13534</v>
      </c>
      <c r="O1483" s="24">
        <v>0</v>
      </c>
      <c r="P1483" s="21">
        <v>0</v>
      </c>
      <c r="Q1483" s="21">
        <v>0</v>
      </c>
      <c r="R1483" s="29">
        <v>0</v>
      </c>
      <c r="Z1483" s="33" t="s">
        <v>9196</v>
      </c>
      <c r="AA1483" s="21">
        <v>50</v>
      </c>
      <c r="AE1483" s="21" t="s">
        <v>7285</v>
      </c>
      <c r="AJ1483" s="26" t="str">
        <f t="shared" si="50"/>
        <v xml:space="preserve">|BGCOLOR(#F5F5F5):Scout|斥候|&amp;ref(Nation/C_Gold.jpg,nolink,25x25,Gold);25&amp;ref(Nation/C_Resource.jpg,nolink,25x25,Resource);1&amp;ref(Nation/C_Command.jpg,nolink,25x25,Commander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|~|&gt;|&gt;|&gt;|&gt;|&gt;|BGCOLOR(#F5F5F5):原始的装備の斥候。最小限の資源で雇用可能|
</v>
      </c>
    </row>
    <row r="1484" spans="1:36" x14ac:dyDescent="0.15">
      <c r="A1484" t="str">
        <f t="shared" si="49"/>
        <v>-</v>
      </c>
      <c r="B1484" t="s">
        <v>3012</v>
      </c>
      <c r="C1484" t="s">
        <v>13577</v>
      </c>
      <c r="D1484" t="s">
        <v>13559</v>
      </c>
      <c r="E1484" t="s">
        <v>13535</v>
      </c>
      <c r="F1484">
        <v>90</v>
      </c>
      <c r="G1484">
        <v>15</v>
      </c>
      <c r="H1484">
        <v>1</v>
      </c>
      <c r="I1484" t="s">
        <v>4325</v>
      </c>
      <c r="K1484" t="s">
        <v>9899</v>
      </c>
      <c r="L1484" t="s">
        <v>3119</v>
      </c>
      <c r="M1484" t="s">
        <v>9899</v>
      </c>
      <c r="N1484" t="s">
        <v>13536</v>
      </c>
      <c r="O1484" s="24">
        <v>3</v>
      </c>
      <c r="P1484" s="21">
        <v>80</v>
      </c>
      <c r="Q1484" s="21">
        <v>0</v>
      </c>
      <c r="R1484" s="29">
        <v>0</v>
      </c>
      <c r="T1484" s="21">
        <v>1</v>
      </c>
      <c r="Z1484" s="33" t="s">
        <v>12391</v>
      </c>
      <c r="AE1484" s="21" t="s">
        <v>7286</v>
      </c>
      <c r="AJ1484" s="26" t="str">
        <f t="shared" si="50"/>
        <v xml:space="preserve">|BGCOLOR(#F5F5F5):Tribal King|指揮官&amp;ref(Nation/Sacred.jpg,nolink,25x25,Sacred);|&amp;ref(Nation/C_Gold.jpg,nolink,25x25,Gold);90&amp;ref(Nation/C_Resource.jpg,nolink,25x25,Resource);15&amp;ref(Nation/C_Command.jpg,nolink,25x25,Commander Point);1|&amp;ref(Nation/R_Fort.jpg,nolink,25x25,Land Fortress);|&amp;ref(Spell/P_Holy.jpg,nolink,25x25,Temple Needed);|&amp;ref(Nation/Squad.jpg,nolink,25x25,Squad);3&amp;ref(Nation/LivingLead.jpg,nolink,25x25,Leadership);80&amp;ref(Item/Taskmaster.jpg,nolink,25x25,Taskmaster (+1));|10&amp;ref(Nation/Forest-Survival.jpg,nolink,25x25,Forest Survival);|
|~|&gt;|&gt;|&gt;|&gt;|&gt;|BGCOLOR(#F5F5F5):標準的な指揮官。奴隷兵士の確保が可能。投槍を持つため暴走に注意|
</v>
      </c>
    </row>
    <row r="1485" spans="1:36" x14ac:dyDescent="0.15">
      <c r="A1485" t="str">
        <f t="shared" si="49"/>
        <v>-</v>
      </c>
      <c r="B1485" t="s">
        <v>3012</v>
      </c>
      <c r="C1485" t="s">
        <v>13577</v>
      </c>
      <c r="D1485" t="s">
        <v>13559</v>
      </c>
      <c r="E1485" t="s">
        <v>13537</v>
      </c>
      <c r="F1485">
        <v>65</v>
      </c>
      <c r="G1485">
        <v>1</v>
      </c>
      <c r="H1485">
        <v>2</v>
      </c>
      <c r="I1485" t="s">
        <v>4325</v>
      </c>
      <c r="J1485" t="s">
        <v>9899</v>
      </c>
      <c r="K1485" t="s">
        <v>9899</v>
      </c>
      <c r="L1485" t="s">
        <v>3135</v>
      </c>
      <c r="M1485" t="s">
        <v>9899</v>
      </c>
      <c r="N1485" t="s">
        <v>13541</v>
      </c>
      <c r="O1485" s="24">
        <v>1</v>
      </c>
      <c r="P1485" s="21" t="s">
        <v>10443</v>
      </c>
      <c r="Q1485" s="21" t="s">
        <v>10032</v>
      </c>
      <c r="R1485" s="29">
        <v>5</v>
      </c>
      <c r="Z1485" s="33" t="s">
        <v>9196</v>
      </c>
      <c r="AE1485" s="21" t="s">
        <v>7286</v>
      </c>
      <c r="AJ1485" s="26" t="str">
        <f t="shared" si="50"/>
        <v xml:space="preserve">|BGCOLOR(#F5F5F5):Mictlan Priest|聖職者&amp;ref(Nation/Sacred.jpg,nolink,25x25,Sacred);|&amp;ref(Nation/C_Gold.jpg,nolink,25x25,Gold);65&amp;ref(Nation/C_Resource.jpg,nolink,25x25,Resource);1&amp;ref(Nation/C_Command.jpg,nolink,25x25,Commander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Leadership);5|16&amp;ref(Nation/Forest-Survival.jpg,nolink,25x25,Forest Survival);|
|~|&gt;|&gt;|&gt;|&gt;|&gt;|BGCOLOR(#F5F5F5):レベル1の聖職者。血などの魔法技能も持つ|
</v>
      </c>
    </row>
    <row r="1486" spans="1:36" x14ac:dyDescent="0.15">
      <c r="A1486" t="str">
        <f t="shared" si="49"/>
        <v>-</v>
      </c>
      <c r="B1486" t="s">
        <v>3012</v>
      </c>
      <c r="C1486" t="s">
        <v>13577</v>
      </c>
      <c r="D1486" t="s">
        <v>13559</v>
      </c>
      <c r="E1486" t="s">
        <v>13538</v>
      </c>
      <c r="F1486">
        <v>125</v>
      </c>
      <c r="G1486">
        <v>1</v>
      </c>
      <c r="H1486">
        <v>2</v>
      </c>
      <c r="I1486" t="s">
        <v>4325</v>
      </c>
      <c r="J1486" t="s">
        <v>9899</v>
      </c>
      <c r="L1486" t="s">
        <v>3138</v>
      </c>
      <c r="N1486" t="s">
        <v>13539</v>
      </c>
      <c r="O1486" s="24">
        <v>1</v>
      </c>
      <c r="P1486" s="21">
        <v>10</v>
      </c>
      <c r="Q1486" s="21" t="s">
        <v>10944</v>
      </c>
      <c r="R1486" s="29" t="s">
        <v>10946</v>
      </c>
      <c r="Z1486" s="33" t="s">
        <v>9196</v>
      </c>
      <c r="AE1486" s="21" t="s">
        <v>7286</v>
      </c>
      <c r="AJ1486" s="26" t="str">
        <f t="shared" si="50"/>
        <v xml:space="preserve">|BGCOLOR(#F5F5F5):Nahualli|魔術師|&amp;ref(Nation/C_Gold.jpg,nolink,25x25,Gold);125&amp;ref(Nation/C_Resource.jpg,nolink,25x25,Resource);1&amp;ref(Nation/C_Command.jpg,nolink,25x25,Commander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Leadership);0+|16&amp;ref(Nation/Forest-Survival.jpg,nolink,25x25,Forest Survival);|
|~|&gt;|&gt;|&gt;|&gt;|&gt;|BGCOLOR(#F5F5F5):緑、星などの魔法技能を持つ。七面鳥の姿で飛ぶこともできる|
</v>
      </c>
    </row>
    <row r="1487" spans="1:36" x14ac:dyDescent="0.15">
      <c r="A1487" t="str">
        <f t="shared" si="49"/>
        <v>-</v>
      </c>
      <c r="B1487" t="s">
        <v>3012</v>
      </c>
      <c r="C1487" t="s">
        <v>13577</v>
      </c>
      <c r="D1487" t="s">
        <v>13559</v>
      </c>
      <c r="E1487" t="s">
        <v>13542</v>
      </c>
      <c r="F1487">
        <v>230</v>
      </c>
      <c r="G1487">
        <v>5</v>
      </c>
      <c r="H1487">
        <v>2</v>
      </c>
      <c r="I1487" t="s">
        <v>4326</v>
      </c>
      <c r="J1487" t="s">
        <v>9899</v>
      </c>
      <c r="K1487" t="s">
        <v>9899</v>
      </c>
      <c r="L1487" t="s">
        <v>3135</v>
      </c>
      <c r="M1487" t="s">
        <v>9899</v>
      </c>
      <c r="N1487" t="s">
        <v>5527</v>
      </c>
      <c r="O1487" s="24">
        <v>4</v>
      </c>
      <c r="P1487" s="21">
        <v>120</v>
      </c>
      <c r="Q1487" s="21">
        <v>20</v>
      </c>
      <c r="R1487" s="29">
        <v>10</v>
      </c>
      <c r="T1487" s="21">
        <v>1</v>
      </c>
      <c r="Z1487" s="33">
        <v>16</v>
      </c>
      <c r="AE1487" s="21" t="s">
        <v>7286</v>
      </c>
      <c r="AJ1487" s="26" t="str">
        <f t="shared" si="50"/>
        <v xml:space="preserve">|BGCOLOR(#F5F5F5):Priest King|聖職者&amp;ref(Nation/Sacred.jpg,nolink,25x25,Sacred);|&amp;ref(Nation/C_Gold.jpg,nolink,25x25,Gold);230&amp;ref(Nation/C_Resource.jpg,nolink,25x25,Resource);5&amp;ref(Nation/C_Command.jpg,nolink,25x25,Commander Point);2|&amp;ref(Nation/R_Capital.jpg,nolink,25x25,National Capital);|&amp;ref(Spell/P_Research.jpg,nolink,25x25,Lab Needed);&amp;ref(Spell/P_Holy.jpg,nolink,25x25,Temple Needed);|&amp;ref(Nation/Squad.jpg,nolink,25x25,Squad);4&amp;ref(Nation/LivingLead.jpg,nolink,25x25,Leadership);120&amp;ref(Nation/MagicLead.jpg,nolink,25x25,Magic Leadership);20&amp;ref(Nation/UndeadLead.jpg,nolink,25x25,Undead Leadership);10&amp;ref(Item/Taskmaster.jpg,nolink,25x25,Taskmaster (+1));|16&amp;ref(Nation/Forest-Survival.jpg,nolink,25x25,Forest Survival);|
|~|&gt;|&gt;|&gt;|&gt;|&gt;|BGCOLOR(#F5F5F5):レベル2の聖職者。緑、血の魔法技能を持ち上位指揮官を兼ねる|
</v>
      </c>
    </row>
    <row r="1488" spans="1:36" x14ac:dyDescent="0.15">
      <c r="A1488" t="str">
        <f t="shared" si="49"/>
        <v>-</v>
      </c>
      <c r="B1488" t="s">
        <v>3012</v>
      </c>
      <c r="C1488" t="s">
        <v>13577</v>
      </c>
      <c r="D1488" t="s">
        <v>13559</v>
      </c>
      <c r="E1488" t="s">
        <v>13540</v>
      </c>
      <c r="F1488">
        <v>175</v>
      </c>
      <c r="G1488">
        <v>1</v>
      </c>
      <c r="H1488">
        <v>2</v>
      </c>
      <c r="I1488" t="s">
        <v>4326</v>
      </c>
      <c r="J1488" t="s">
        <v>9899</v>
      </c>
      <c r="K1488" t="s">
        <v>9899</v>
      </c>
      <c r="L1488" t="s">
        <v>3135</v>
      </c>
      <c r="M1488" t="s">
        <v>9899</v>
      </c>
      <c r="N1488" t="s">
        <v>5532</v>
      </c>
      <c r="O1488" s="24">
        <v>1</v>
      </c>
      <c r="P1488" s="21">
        <v>10</v>
      </c>
      <c r="Q1488" s="21">
        <v>30</v>
      </c>
      <c r="R1488" s="29">
        <v>10</v>
      </c>
      <c r="Z1488" s="33">
        <v>16</v>
      </c>
      <c r="AE1488" s="21" t="s">
        <v>7286</v>
      </c>
      <c r="AJ1488" s="26" t="str">
        <f t="shared" si="50"/>
        <v xml:space="preserve">|BGCOLOR(#F5F5F5):Moon Priest|聖職者&amp;ref(Nation/Sacred.jpg,nolink,25x25,Sacred);|&amp;ref(Nation/C_Gold.jpg,nolink,25x25,Gold);175&amp;ref(Nation/C_Resource.jpg,nolink,25x25,Resource);1&amp;ref(Nation/C_Command.jpg,nolink,25x25,Commander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Needed);|&amp;ref(Nation/Squad.jpg,nolink,25x25,Squad);1&amp;ref(Nation/LivingLead.jpg,nolink,25x25,Leadership);10&amp;ref(Nation/MagicLead.jpg,nolink,25x25,Magic Leadership);30&amp;ref(Nation/UndeadLead.jpg,nolink,25x25,Undead Leadership);10|16&amp;ref(Nation/Forest-Survival.jpg,nolink,25x25,Forest Survival);|
|~|&gt;|&gt;|&gt;|&gt;|&gt;|BGCOLOR(#F5F5F5):レベル2の聖職者。星、血の魔法技能を持つ|
</v>
      </c>
    </row>
    <row r="1489" spans="1:36" x14ac:dyDescent="0.15">
      <c r="A1489" t="str">
        <f t="shared" si="49"/>
        <v>-</v>
      </c>
      <c r="B1489" t="s">
        <v>3012</v>
      </c>
      <c r="C1489" t="s">
        <v>13577</v>
      </c>
      <c r="D1489" t="s">
        <v>13559</v>
      </c>
      <c r="E1489" t="s">
        <v>13543</v>
      </c>
      <c r="F1489">
        <v>200</v>
      </c>
      <c r="G1489">
        <v>1</v>
      </c>
      <c r="H1489">
        <v>2</v>
      </c>
      <c r="I1489" t="s">
        <v>13544</v>
      </c>
      <c r="J1489" t="s">
        <v>13545</v>
      </c>
      <c r="K1489" t="s">
        <v>13545</v>
      </c>
      <c r="L1489" t="s">
        <v>13546</v>
      </c>
      <c r="M1489" t="s">
        <v>13547</v>
      </c>
      <c r="N1489" t="s">
        <v>13548</v>
      </c>
      <c r="O1489" s="24">
        <v>1</v>
      </c>
      <c r="P1489" s="20">
        <v>20</v>
      </c>
      <c r="Q1489" s="20">
        <v>20</v>
      </c>
      <c r="R1489" s="29">
        <v>10</v>
      </c>
      <c r="Z1489" s="33" t="s">
        <v>13549</v>
      </c>
      <c r="AE1489" s="20" t="s">
        <v>13550</v>
      </c>
      <c r="AJ1489" s="26" t="str">
        <f t="shared" si="50"/>
        <v xml:space="preserve">|BGCOLOR(#F5F5F5):Sun Priest|聖職者&amp;ref(Nation/Sacred.jpg,nolink,25x25,Sacred);|&amp;ref(Nation/C_Gold.jpg,nolink,25x25,Gold);200&amp;ref(Nation/C_Resource.jpg,nolink,25x25,Resource);1&amp;ref(Nation/C_Command.jpg,nolink,25x25,Commander Point);2|&amp;ref(Nation/R_Capital.jpg,nolink,25x25,National Capital);|&amp;ref(Spell/P_Research.jpg,nolink,25x25,Lab Needed);&amp;ref(Spell/P_Holy.jpg,nolink,25x25,Temple Needed);|&amp;ref(Nation/Squad.jpg,nolink,25x25,Squad);1&amp;ref(Nation/LivingLead.jpg,nolink,25x25,Leadership);20&amp;ref(Nation/MagicLead.jpg,nolink,25x25,Magic Leadership);20&amp;ref(Nation/UndeadLead.jpg,nolink,25x25,Undead Leadership);10|14&amp;ref(Nation/Forest-Survival.jpg,nolink,25x25,Forest Survival);|
|~|&gt;|&gt;|&gt;|&gt;|&gt;|BGCOLOR(#F5F5F5):レベル2の聖職者。火、血の魔法技能を持つ|
</v>
      </c>
    </row>
    <row r="1490" spans="1:36" x14ac:dyDescent="0.15">
      <c r="A1490" t="str">
        <f t="shared" si="49"/>
        <v>-</v>
      </c>
      <c r="B1490" t="s">
        <v>3012</v>
      </c>
      <c r="C1490" t="s">
        <v>13577</v>
      </c>
      <c r="D1490" t="s">
        <v>13559</v>
      </c>
      <c r="E1490" t="s">
        <v>13551</v>
      </c>
      <c r="F1490">
        <v>135</v>
      </c>
      <c r="G1490">
        <v>1</v>
      </c>
      <c r="H1490">
        <v>2</v>
      </c>
      <c r="I1490" t="s">
        <v>13544</v>
      </c>
      <c r="J1490" t="s">
        <v>13545</v>
      </c>
      <c r="K1490" t="s">
        <v>13545</v>
      </c>
      <c r="L1490" t="s">
        <v>13546</v>
      </c>
      <c r="M1490" t="s">
        <v>13547</v>
      </c>
      <c r="N1490" t="s">
        <v>13552</v>
      </c>
      <c r="O1490" s="24">
        <v>2</v>
      </c>
      <c r="P1490" s="20">
        <v>40</v>
      </c>
      <c r="Q1490" s="20">
        <v>15</v>
      </c>
      <c r="R1490" s="29">
        <v>5</v>
      </c>
      <c r="Z1490" s="33" t="s">
        <v>13549</v>
      </c>
      <c r="AD1490" s="21" t="s">
        <v>13550</v>
      </c>
      <c r="AE1490" s="20" t="s">
        <v>13553</v>
      </c>
      <c r="AG1490" s="21" t="s">
        <v>13553</v>
      </c>
      <c r="AJ1490" s="26" t="str">
        <f t="shared" si="50"/>
        <v xml:space="preserve">|BGCOLOR(#F5F5F5):Rain Priest|聖職者&amp;ref(Nation/Sacred.jpg,nolink,25x25,Sacred);|&amp;ref(Nation/C_Gold.jpg,nolink,25x25,Gold);135&amp;ref(Nation/C_Resource.jpg,nolink,25x25,Resource);1&amp;ref(Nation/C_Command.jpg,nolink,25x25,Commander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Leadership);5|14&amp;ref(Nation/Amphibian.jpg,nolink,25x25,Amphibian);&amp;ref(Nation/Swamp-Survival.jpg,nolink,25x25,Swamp Survival);&amp;ref(Nation/Swimming.jpg,nolink,25x25,Swimming);|
|~|&gt;|&gt;|&gt;|&gt;|&gt;|BGCOLOR(#F5F5F5):レベル2の聖職者。水、血の魔法技能を持ち水陸両棲|
</v>
      </c>
    </row>
    <row r="1491" spans="1:36" x14ac:dyDescent="0.15">
      <c r="A1491" t="str">
        <f t="shared" si="49"/>
        <v>-</v>
      </c>
      <c r="B1491" t="s">
        <v>3012</v>
      </c>
      <c r="C1491" t="s">
        <v>13577</v>
      </c>
      <c r="D1491" t="s">
        <v>13559</v>
      </c>
      <c r="E1491" t="s">
        <v>13554</v>
      </c>
      <c r="F1491">
        <v>455</v>
      </c>
      <c r="G1491">
        <v>1</v>
      </c>
      <c r="H1491">
        <v>4</v>
      </c>
      <c r="I1491" t="s">
        <v>13544</v>
      </c>
      <c r="J1491" t="s">
        <v>13545</v>
      </c>
      <c r="K1491" t="s">
        <v>13545</v>
      </c>
      <c r="L1491" t="s">
        <v>13546</v>
      </c>
      <c r="M1491" t="s">
        <v>13547</v>
      </c>
      <c r="N1491" t="s">
        <v>13555</v>
      </c>
      <c r="O1491" s="24">
        <v>4</v>
      </c>
      <c r="P1491" s="20">
        <v>120</v>
      </c>
      <c r="Q1491" s="20" t="s">
        <v>13556</v>
      </c>
      <c r="R1491" s="29" t="s">
        <v>13557</v>
      </c>
      <c r="Z1491" s="33" t="s">
        <v>13558</v>
      </c>
      <c r="AD1491" s="21" t="s">
        <v>13550</v>
      </c>
      <c r="AE1491" s="20" t="s">
        <v>13553</v>
      </c>
      <c r="AG1491" s="21" t="s">
        <v>13553</v>
      </c>
      <c r="AI1491" s="29">
        <v>20</v>
      </c>
      <c r="AJ1491" s="26" t="str">
        <f t="shared" si="50"/>
        <v xml:space="preserve">|BGCOLOR(#F5F5F5):King of Rain|聖職者&amp;ref(Nation/Sacred.jpg,nolink,25x25,Sacred);|&amp;ref(Nation/C_Gold.jpg,nolink,25x25,Gold);455&amp;ref(Nation/C_Resource.jpg,nolink,25x25,Resource);1&amp;ref(Nation/C_Command.jpg,nolink,25x25,Commander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Leadership);30+&amp;ref(Nation/UndeadLead.jpg,nolink,25x25,Undead Leadership);20+|16&amp;ref(Nation/Amphibian.jpg,nolink,25x25,Amphibian);&amp;ref(Nation/Swamp-Survival.jpg,nolink,25x25,Swamp Survival);&amp;ref(Nation/Swimming.jpg,nolink,25x25,Swimming);&amp;ref(Nation/Gift-of-Water-Breathing.jpg,nolink,25x25,Gift of Water Breathing (20 size points));|
|~|&gt;|&gt;|&gt;|&gt;|&gt;|BGCOLOR(#F5F5F5):レベル3の聖職者。水、血などの魔法技能を持ち水陸両棲|
</v>
      </c>
    </row>
    <row r="1492" spans="1:36" x14ac:dyDescent="0.15">
      <c r="A1492" t="str">
        <f t="shared" si="49"/>
        <v>-</v>
      </c>
      <c r="B1492" t="s">
        <v>3012</v>
      </c>
      <c r="C1492" t="s">
        <v>13577</v>
      </c>
      <c r="D1492" t="s">
        <v>13559</v>
      </c>
      <c r="E1492" t="s">
        <v>13564</v>
      </c>
      <c r="F1492">
        <v>140</v>
      </c>
      <c r="G1492">
        <v>8</v>
      </c>
      <c r="H1492">
        <v>1</v>
      </c>
      <c r="I1492" t="s">
        <v>13565</v>
      </c>
      <c r="K1492" t="s">
        <v>13545</v>
      </c>
      <c r="L1492" t="s">
        <v>13546</v>
      </c>
      <c r="M1492" t="s">
        <v>13547</v>
      </c>
      <c r="N1492" t="s">
        <v>13566</v>
      </c>
      <c r="O1492" s="24">
        <v>3</v>
      </c>
      <c r="P1492" s="20">
        <v>80</v>
      </c>
      <c r="Q1492" s="20">
        <v>0</v>
      </c>
      <c r="R1492" s="29">
        <v>0</v>
      </c>
      <c r="Z1492" s="33" t="s">
        <v>13549</v>
      </c>
      <c r="AD1492" s="21" t="s">
        <v>13550</v>
      </c>
      <c r="AE1492" s="20"/>
      <c r="AJ1492" s="26" t="str">
        <f t="shared" si="50"/>
        <v xml:space="preserve">|BGCOLOR(#F5F5F5):Lord of the Deep|聖職者&amp;ref(Nation/Sacred.jpg,nolink,25x25,Sacred);|&amp;ref(Nation/C_Gold.jpg,nolink,25x25,Gold);140&amp;ref(Nation/C_Resource.jpg,nolink,25x25,Resource);8&amp;ref(Nation/C_Command.jpg,nolink,25x25,Commander Point);1|&amp;ref(Nation/R_UW-Fort.jpg,nolink,25x25,Underwater Fortress);|&amp;ref(Spell/P_Holy.jpg,nolink,25x25,Temple Needed);|&amp;ref(Nation/Squad.jpg,nolink,25x25,Squad);3&amp;ref(Nation/LivingLead.jpg,nolink,25x25,Leadership);80|14&amp;ref(Nation/Amphibian.jpg,nolink,25x25,Amphibian);|
|~|&gt;|&gt;|&gt;|&gt;|&gt;|BGCOLOR(#F5F5F5):レベル1の聖職者。指揮官も兼任する|
</v>
      </c>
    </row>
    <row r="1493" spans="1:36" x14ac:dyDescent="0.15">
      <c r="A1493" t="str">
        <f t="shared" si="49"/>
        <v>-</v>
      </c>
      <c r="B1493" t="s">
        <v>3012</v>
      </c>
      <c r="C1493" t="s">
        <v>13577</v>
      </c>
      <c r="D1493" t="s">
        <v>13559</v>
      </c>
      <c r="E1493" t="s">
        <v>13569</v>
      </c>
      <c r="F1493">
        <v>175</v>
      </c>
      <c r="G1493">
        <v>1</v>
      </c>
      <c r="H1493">
        <v>2</v>
      </c>
      <c r="I1493" t="s">
        <v>13565</v>
      </c>
      <c r="J1493" t="s">
        <v>13545</v>
      </c>
      <c r="K1493" t="s">
        <v>13545</v>
      </c>
      <c r="L1493" t="s">
        <v>13546</v>
      </c>
      <c r="M1493" t="s">
        <v>13547</v>
      </c>
      <c r="N1493" t="s">
        <v>13567</v>
      </c>
      <c r="O1493" s="24">
        <v>2</v>
      </c>
      <c r="P1493" s="20">
        <v>40</v>
      </c>
      <c r="Q1493" s="20">
        <v>10</v>
      </c>
      <c r="R1493" s="29">
        <v>0</v>
      </c>
      <c r="Z1493" s="33" t="s">
        <v>13549</v>
      </c>
      <c r="AD1493" s="20" t="s">
        <v>13550</v>
      </c>
      <c r="AE1493" s="20" t="s">
        <v>13553</v>
      </c>
      <c r="AG1493" s="21" t="s">
        <v>13553</v>
      </c>
      <c r="AJ1493" s="26" t="str">
        <f t="shared" si="50"/>
        <v xml:space="preserve">|BGCOLOR(#F5F5F5):Priest of All Waters|聖職者&amp;ref(Nation/Sacred.jpg,nolink,25x25,Sacred);|&amp;ref(Nation/C_Gold.jpg,nolink,25x25,Gold);175&amp;ref(Nation/C_Resource.jpg,nolink,25x25,Resource);1&amp;ref(Nation/C_Command.jpg,nolink,25x25,Commander Point);2|&amp;ref(Nation/R_UW-Fort.jpg,nolink,25x25,Underwater Fortress);|&amp;ref(Spell/P_Research.jpg,nolink,25x25,Lab Needed);&amp;ref(Spell/P_Holy.jpg,nolink,25x25,Temple Needed);|&amp;ref(Nation/Squad.jpg,nolink,25x25,Squad);2&amp;ref(Nation/LivingLead.jpg,nolink,25x25,Leadership);40&amp;ref(Nation/MagicLead.jpg,nolink,25x25,Magic Leadership);10|14&amp;ref(Nation/Amphibian.jpg,nolink,25x25,Amphibian);&amp;ref(Nation/Swamp-Survival.jpg,nolink,25x25,Swamp Survival);&amp;ref(Nation/Swimming.jpg,nolink,25x25,Swimming);|
|~|&gt;|&gt;|&gt;|&gt;|&gt;|BGCOLOR(#F5F5F5):レベル2の聖職者。水の魔法技能を持つ|
</v>
      </c>
    </row>
    <row r="1494" spans="1:36" x14ac:dyDescent="0.15">
      <c r="A1494" t="str">
        <f t="shared" si="49"/>
        <v>LA Mictlan 指揮官 E</v>
      </c>
      <c r="B1494" t="s">
        <v>3012</v>
      </c>
      <c r="C1494" t="s">
        <v>13577</v>
      </c>
      <c r="D1494" t="s">
        <v>13559</v>
      </c>
      <c r="E1494" t="s">
        <v>13568</v>
      </c>
      <c r="F1494">
        <v>295</v>
      </c>
      <c r="G1494">
        <v>5</v>
      </c>
      <c r="H1494">
        <v>4</v>
      </c>
      <c r="I1494" t="s">
        <v>13565</v>
      </c>
      <c r="J1494" t="s">
        <v>13545</v>
      </c>
      <c r="K1494" t="s">
        <v>13545</v>
      </c>
      <c r="L1494" t="s">
        <v>13546</v>
      </c>
      <c r="M1494" t="s">
        <v>13547</v>
      </c>
      <c r="N1494" t="s">
        <v>13570</v>
      </c>
      <c r="O1494" s="24">
        <v>2</v>
      </c>
      <c r="P1494" s="20">
        <v>40</v>
      </c>
      <c r="Q1494" s="20">
        <v>15</v>
      </c>
      <c r="R1494" s="29">
        <v>0</v>
      </c>
      <c r="Z1494" s="33" t="s">
        <v>13558</v>
      </c>
      <c r="AD1494" s="20" t="s">
        <v>13550</v>
      </c>
      <c r="AE1494" s="20"/>
      <c r="AJ1494" s="26" t="str">
        <f t="shared" si="50"/>
        <v xml:space="preserve">|BGCOLOR(#F5F5F5):Mother of All Waters|聖職者&amp;ref(Nation/Sacred.jpg,nolink,25x25,Sacred);|&amp;ref(Nation/C_Gold.jpg,nolink,25x25,Gold);295&amp;ref(Nation/C_Resource.jpg,nolink,25x25,Resource);5&amp;ref(Nation/C_Command.jpg,nolink,25x25,Commander Point);4|&amp;ref(Nation/R_UW-Fort.jpg,nolink,25x25,Underwater Fortress);|&amp;ref(Spell/P_Research.jpg,nolink,25x25,Lab Needed);&amp;ref(Spell/P_Holy.jpg,nolink,25x25,Temple Needed);|&amp;ref(Nation/Squad.jpg,nolink,25x25,Squad);2&amp;ref(Nation/LivingLead.jpg,nolink,25x25,Leadership);40&amp;ref(Nation/MagicLead.jpg,nolink,25x25,Magic Leadership);15|16&amp;ref(Nation/Amphibian.jpg,nolink,25x25,Amphibian);|
|~|&gt;|&gt;|&gt;|&gt;|&gt;|BGCOLOR(#F5F5F5):レベル2の聖職者。優れた水の魔法技能を持つ|
</v>
      </c>
    </row>
    <row r="1495" spans="1:36" x14ac:dyDescent="0.15">
      <c r="A1495" t="str">
        <f t="shared" si="49"/>
        <v>LA Mictlan 兵士 S</v>
      </c>
      <c r="B1495" t="s">
        <v>3012</v>
      </c>
      <c r="C1495" t="s">
        <v>13577</v>
      </c>
      <c r="D1495" t="s">
        <v>13576</v>
      </c>
      <c r="E1495" t="s">
        <v>9935</v>
      </c>
      <c r="F1495">
        <v>9</v>
      </c>
      <c r="G1495">
        <v>2</v>
      </c>
      <c r="H1495">
        <v>7</v>
      </c>
      <c r="I1495" t="s">
        <v>4325</v>
      </c>
      <c r="L1495" t="s">
        <v>3155</v>
      </c>
      <c r="N1495" t="s">
        <v>5539</v>
      </c>
      <c r="P1495" s="21">
        <v>1</v>
      </c>
      <c r="Z1495" s="33" t="s">
        <v>9266</v>
      </c>
      <c r="AE1495" s="21" t="s">
        <v>7286</v>
      </c>
      <c r="AJ1495" s="26" t="str">
        <f t="shared" si="50"/>
        <v xml:space="preserve">|BGCOLOR(#F5F5F5):Warrior|射手|&amp;ref(Nation/C_Gold.jpg,nolink,25x25,Gold);9&amp;ref(Nation/C_Resource.jpg,nolink,25x25,Resource);2&amp;ref(Nation/C_Recruitment.jpg,nolink,25x25,Recruitment Point);7|&amp;ref(Nation/R_Fort.jpg,nolink,25x25,Land Fortress);||&amp;ref(Nation/LivingLead.jpg,nolink,25x25,Living);|14&amp;ref(Nation/Forest-Survival.jpg,nolink,25x25,Forest Survival);|
|~|&gt;|&gt;|&gt;|&gt;|&gt;|BGCOLOR(#F5F5F5):槍、投石器、皮盾を持つ射撃部隊。盾を持つ点は優秀|
</v>
      </c>
    </row>
    <row r="1496" spans="1:36" x14ac:dyDescent="0.15">
      <c r="A1496" t="str">
        <f t="shared" si="49"/>
        <v>-</v>
      </c>
      <c r="B1496" t="s">
        <v>3012</v>
      </c>
      <c r="C1496" t="s">
        <v>13577</v>
      </c>
      <c r="D1496" t="s">
        <v>13576</v>
      </c>
      <c r="E1496" t="s">
        <v>9935</v>
      </c>
      <c r="F1496">
        <v>9</v>
      </c>
      <c r="G1496">
        <v>8</v>
      </c>
      <c r="H1496">
        <v>7</v>
      </c>
      <c r="I1496" t="s">
        <v>4325</v>
      </c>
      <c r="L1496" t="s">
        <v>3155</v>
      </c>
      <c r="N1496" t="s">
        <v>5540</v>
      </c>
      <c r="P1496" s="21">
        <v>1</v>
      </c>
      <c r="Z1496" s="33" t="s">
        <v>9227</v>
      </c>
      <c r="AE1496" s="21" t="s">
        <v>7286</v>
      </c>
      <c r="AJ1496" s="26" t="str">
        <f t="shared" si="50"/>
        <v xml:space="preserve">|BGCOLOR(#F5F5F5):Warrior|射手|&amp;ref(Nation/C_Gold.jpg,nolink,25x25,Gold);9&amp;ref(Nation/C_Resource.jpg,nolink,25x25,Resource);8&amp;ref(Nation/C_Recruitment.jpg,nolink,25x25,Recruitment Point);7|&amp;ref(Nation/R_Fort.jpg,nolink,25x25,Land Fortress);||&amp;ref(Nation/LivingLead.jpg,nolink,25x25,Living);|12&amp;ref(Nation/Forest-Survival.jpg,nolink,25x25,Forest Survival);|
|~|&gt;|&gt;|&gt;|&gt;|&gt;|BGCOLOR(#F5F5F5):槍、投石器、皮盾を持つ射撃部隊。こちらは最低限の防具を着用|
</v>
      </c>
    </row>
    <row r="1497" spans="1:36" x14ac:dyDescent="0.15">
      <c r="A1497" t="str">
        <f t="shared" si="49"/>
        <v>-</v>
      </c>
      <c r="B1497" t="s">
        <v>3012</v>
      </c>
      <c r="C1497" t="s">
        <v>13577</v>
      </c>
      <c r="D1497" t="s">
        <v>13576</v>
      </c>
      <c r="E1497" t="s">
        <v>9935</v>
      </c>
      <c r="F1497">
        <v>9</v>
      </c>
      <c r="G1497">
        <v>10</v>
      </c>
      <c r="H1497">
        <v>7</v>
      </c>
      <c r="I1497" t="s">
        <v>4325</v>
      </c>
      <c r="L1497" t="s">
        <v>3158</v>
      </c>
      <c r="N1497" t="s">
        <v>5542</v>
      </c>
      <c r="P1497" s="21">
        <v>1</v>
      </c>
      <c r="Z1497" s="33" t="s">
        <v>9227</v>
      </c>
      <c r="AE1497" s="21" t="s">
        <v>7286</v>
      </c>
      <c r="AJ1497" s="26" t="str">
        <f t="shared" si="50"/>
        <v xml:space="preserve">|BGCOLOR(#F5F5F5):Warrior|歩兵|&amp;ref(Nation/C_Gold.jpg,nolink,25x25,Gold);9&amp;ref(Nation/C_Resource.jpg,nolink,25x25,Resource);10&amp;ref(Nation/C_Recruitment.jpg,nolink,25x25,Recruitment Point);7|&amp;ref(Nation/R_Fort.jpg,nolink,25x25,Land Fortress);||&amp;ref(Nation/LivingLead.jpg,nolink,25x25,Living);|12&amp;ref(Nation/Forest-Survival.jpg,nolink,25x25,Forest Survival);|
|~|&gt;|&gt;|&gt;|&gt;|&gt;|BGCOLOR(#F5F5F5):槍、投槍、皮盾を持つ歩兵。安価なわりに士気や技能は標準的|
</v>
      </c>
    </row>
    <row r="1498" spans="1:36" x14ac:dyDescent="0.15">
      <c r="A1498" t="str">
        <f t="shared" si="49"/>
        <v>-</v>
      </c>
      <c r="B1498" t="s">
        <v>3012</v>
      </c>
      <c r="C1498" t="s">
        <v>13577</v>
      </c>
      <c r="D1498" t="s">
        <v>13576</v>
      </c>
      <c r="E1498" t="s">
        <v>9935</v>
      </c>
      <c r="F1498">
        <v>9</v>
      </c>
      <c r="G1498">
        <v>13</v>
      </c>
      <c r="H1498">
        <v>7</v>
      </c>
      <c r="I1498" t="s">
        <v>4325</v>
      </c>
      <c r="L1498" t="s">
        <v>3158</v>
      </c>
      <c r="N1498" t="s">
        <v>5543</v>
      </c>
      <c r="P1498" s="21">
        <v>1</v>
      </c>
      <c r="Z1498" s="33" t="s">
        <v>12391</v>
      </c>
      <c r="AE1498" s="21" t="s">
        <v>7286</v>
      </c>
      <c r="AJ1498" s="26" t="str">
        <f t="shared" si="50"/>
        <v xml:space="preserve">|BGCOLOR(#F5F5F5):Warrior|歩兵|&amp;ref(Nation/C_Gold.jpg,nolink,25x25,Gold);9&amp;ref(Nation/C_Resource.jpg,nolink,25x25,Resource);13&amp;ref(Nation/C_Recruitment.jpg,nolink,25x25,Recruitment Point);7|&amp;ref(Nation/R_Fort.jpg,nolink,25x25,Land Fortress);||&amp;ref(Nation/LivingLead.jpg,nolink,25x25,Living);|10&amp;ref(Nation/Forest-Survival.jpg,nolink,25x25,Forest Survival);|
|~|&gt;|&gt;|&gt;|&gt;|&gt;|BGCOLOR(#F5F5F5):鈍器、投槍、皮盾を持つ歩兵。下位に比べ防具も強化|
</v>
      </c>
    </row>
    <row r="1499" spans="1:36" x14ac:dyDescent="0.15">
      <c r="A1499" t="str">
        <f t="shared" si="49"/>
        <v>-</v>
      </c>
      <c r="B1499" t="s">
        <v>3012</v>
      </c>
      <c r="C1499" t="s">
        <v>13577</v>
      </c>
      <c r="D1499" t="s">
        <v>13576</v>
      </c>
      <c r="E1499" t="s">
        <v>9936</v>
      </c>
      <c r="F1499">
        <v>18</v>
      </c>
      <c r="G1499">
        <v>13</v>
      </c>
      <c r="H1499">
        <v>21</v>
      </c>
      <c r="I1499" t="s">
        <v>4325</v>
      </c>
      <c r="L1499" t="s">
        <v>4839</v>
      </c>
      <c r="N1499" t="s">
        <v>5546</v>
      </c>
      <c r="P1499" s="21">
        <v>1</v>
      </c>
      <c r="Z1499" s="33" t="s">
        <v>12391</v>
      </c>
      <c r="AE1499" s="21" t="s">
        <v>7286</v>
      </c>
      <c r="AJ1499" s="26" t="str">
        <f t="shared" si="50"/>
        <v xml:space="preserve">|BGCOLOR(#F5F5F5):Feathered Warrior|旗手|&amp;ref(Nation/C_Gold.jpg,nolink,25x25,Gold);18&amp;ref(Nation/C_Resource.jpg,nolink,25x25,Resource);13&amp;ref(Nation/C_Recruitment.jpg,nolink,25x25,Recruitment Point);21|&amp;ref(Nation/R_Fort.jpg,nolink,25x25,Land Fortress);||&amp;ref(Nation/LivingLead.jpg,nolink,25x25,Living);|10&amp;ref(Nation/Forest-Survival.jpg,nolink,25x25,Forest Survival);|
|~|&gt;|&gt;|&gt;|&gt;|&gt;|BGCOLOR(#F5F5F5):所属部隊の士気を高める。割高だが戦力にもなる|
</v>
      </c>
    </row>
    <row r="1500" spans="1:36" x14ac:dyDescent="0.15">
      <c r="A1500" t="str">
        <f t="shared" si="49"/>
        <v>-</v>
      </c>
      <c r="B1500" t="s">
        <v>3012</v>
      </c>
      <c r="C1500" t="s">
        <v>13577</v>
      </c>
      <c r="D1500" t="s">
        <v>13576</v>
      </c>
      <c r="E1500" t="s">
        <v>9943</v>
      </c>
      <c r="F1500">
        <v>26</v>
      </c>
      <c r="G1500">
        <v>4</v>
      </c>
      <c r="H1500">
        <v>31</v>
      </c>
      <c r="I1500" t="s">
        <v>4325</v>
      </c>
      <c r="K1500" t="s">
        <v>9899</v>
      </c>
      <c r="L1500" t="s">
        <v>3158</v>
      </c>
      <c r="M1500" t="s">
        <v>9899</v>
      </c>
      <c r="N1500" t="s">
        <v>5549</v>
      </c>
      <c r="P1500" s="21">
        <v>1</v>
      </c>
      <c r="Z1500" s="33">
        <v>14</v>
      </c>
      <c r="AE1500" s="21" t="s">
        <v>7286</v>
      </c>
      <c r="AJ1500" s="26" t="str">
        <f t="shared" si="50"/>
        <v xml:space="preserve">|BGCOLOR(#F5F5F5):Jaguar Warrior|歩兵&amp;ref(Nation/Sacred.jpg,nolink,25x25,Sacred);|&amp;ref(Nation/C_Gold.jpg,nolink,25x25,Gold);26&amp;ref(Nation/C_Resource.jpg,nolink,25x25,Resource);4&amp;ref(Nation/C_Recruitment.jpg,nolink,25x25,Recruitment Point);31|&amp;ref(Nation/R_Fort.jpg,nolink,25x25,Land Fortress);|&amp;ref(Spell/P_Holy.jpg,nolink,25x25,Temple Needed);|&amp;ref(Nation/LivingLead.jpg,nolink,25x25,Living);|14&amp;ref(Nation/Forest-Survival.jpg,nolink,25x25,Forest Survival);|
|~|&gt;|&gt;|&gt;|&gt;|&gt;|BGCOLOR(#F5F5F5):刃付き鈍器を持つ軽歩兵。倒されると半獣と化し戦い続ける|
</v>
      </c>
    </row>
    <row r="1501" spans="1:36" x14ac:dyDescent="0.15">
      <c r="A1501" t="str">
        <f t="shared" si="49"/>
        <v>-</v>
      </c>
      <c r="B1501" t="s">
        <v>3012</v>
      </c>
      <c r="C1501" t="s">
        <v>13577</v>
      </c>
      <c r="D1501" t="s">
        <v>13576</v>
      </c>
      <c r="E1501" t="s">
        <v>9940</v>
      </c>
      <c r="F1501">
        <v>15</v>
      </c>
      <c r="G1501">
        <v>3</v>
      </c>
      <c r="H1501">
        <v>14</v>
      </c>
      <c r="I1501" t="s">
        <v>4326</v>
      </c>
      <c r="K1501" t="s">
        <v>9899</v>
      </c>
      <c r="L1501" t="s">
        <v>3158</v>
      </c>
      <c r="M1501" t="s">
        <v>9899</v>
      </c>
      <c r="N1501" t="s">
        <v>5552</v>
      </c>
      <c r="P1501" s="21">
        <v>1</v>
      </c>
      <c r="Z1501" s="33">
        <v>14</v>
      </c>
      <c r="AE1501" s="21" t="s">
        <v>7286</v>
      </c>
      <c r="AJ1501" s="26" t="str">
        <f t="shared" si="50"/>
        <v xml:space="preserve">|BGCOLOR(#F5F5F5):Eagle Warrior|歩兵&amp;ref(Nation/Sacred.jpg,nolink,25x25,Sacred);|&amp;ref(Nation/C_Gold.jpg,nolink,25x25,Gold);15&amp;ref(Nation/C_Resource.jpg,nolink,25x25,Resource);3&amp;ref(Nation/C_Recruitment.jpg,nolink,25x25,Recruitment Point);14|&amp;ref(Nation/R_Capital.jpg,nolink,25x25,National Capital);|&amp;ref(Spell/P_Holy.jpg,nolink,25x25,Temple Needed);|&amp;ref(Nation/LivingLead.jpg,nolink,25x25,Living);|14&amp;ref(Nation/Forest-Survival.jpg,nolink,25x25,Forest Survival);|
|~|&gt;|&gt;|&gt;|&gt;|&gt;|BGCOLOR(#F5F5F5):軽突撃槍と短剣を持つ軽歩兵。祝福を受けると飛行能力を得る|
</v>
      </c>
    </row>
    <row r="1502" spans="1:36" x14ac:dyDescent="0.15">
      <c r="A1502" t="str">
        <f t="shared" si="49"/>
        <v>-</v>
      </c>
      <c r="B1502" t="s">
        <v>3012</v>
      </c>
      <c r="C1502" t="s">
        <v>13577</v>
      </c>
      <c r="D1502" t="s">
        <v>13576</v>
      </c>
      <c r="E1502" t="s">
        <v>13560</v>
      </c>
      <c r="F1502">
        <v>23</v>
      </c>
      <c r="G1502">
        <v>20</v>
      </c>
      <c r="H1502">
        <v>27</v>
      </c>
      <c r="I1502" t="s">
        <v>13544</v>
      </c>
      <c r="K1502" t="s">
        <v>13545</v>
      </c>
      <c r="L1502" t="s">
        <v>13561</v>
      </c>
      <c r="M1502" t="s">
        <v>13547</v>
      </c>
      <c r="N1502" t="s">
        <v>13562</v>
      </c>
      <c r="P1502" s="20">
        <v>1</v>
      </c>
      <c r="Z1502" s="33" t="s">
        <v>13563</v>
      </c>
      <c r="AD1502" s="21" t="s">
        <v>13550</v>
      </c>
      <c r="AE1502" s="20" t="s">
        <v>13553</v>
      </c>
      <c r="AG1502" s="21" t="s">
        <v>13553</v>
      </c>
      <c r="AJ1502" s="26" t="str">
        <f t="shared" si="50"/>
        <v xml:space="preserve">|BGCOLOR(#F5F5F5):Rain Warrior|歩兵&amp;ref(Nation/Sacred.jpg,nolink,25x25,Sacred);|&amp;ref(Nation/C_Gold.jpg,nolink,25x25,Gold);23&amp;ref(Nation/C_Resource.jpg,nolink,25x25,Resource);20&amp;ref(Nation/C_Recruitment.jpg,nolink,25x25,Recruitment Point);27|&amp;ref(Nation/R_Capital.jpg,nolink,25x25,National Capital);|&amp;ref(Spell/P_Holy.jpg,nolink,25x25,Temple Needed);|&amp;ref(Nation/LivingLead.jpg,nolink,25x25,Living);|6&amp;ref(Nation/Amphibian.jpg,nolink,25x25,Amphibian);&amp;ref(Nation/Swamp-Survival.jpg,nolink,25x25,Swamp Survival);&amp;ref(Nation/Swimming.jpg,nolink,25x25,Swimming);|
|~|&gt;|&gt;|&gt;|&gt;|&gt;|BGCOLOR(#F5F5F5):薙刀を持つ歩兵。水陸両棲で海中進出の先鋒となれる|
</v>
      </c>
    </row>
    <row r="1503" spans="1:36" x14ac:dyDescent="0.15">
      <c r="A1503" t="str">
        <f t="shared" si="49"/>
        <v>-</v>
      </c>
      <c r="B1503" t="s">
        <v>3012</v>
      </c>
      <c r="C1503" t="s">
        <v>13577</v>
      </c>
      <c r="D1503" t="s">
        <v>13576</v>
      </c>
      <c r="E1503" t="s">
        <v>13571</v>
      </c>
      <c r="F1503">
        <v>10</v>
      </c>
      <c r="G1503">
        <v>4</v>
      </c>
      <c r="H1503">
        <v>9</v>
      </c>
      <c r="I1503" t="s">
        <v>13565</v>
      </c>
      <c r="L1503" t="s">
        <v>13561</v>
      </c>
      <c r="N1503" t="s">
        <v>13572</v>
      </c>
      <c r="P1503" s="20">
        <v>1</v>
      </c>
      <c r="Z1503" s="33" t="s">
        <v>13573</v>
      </c>
      <c r="AD1503" s="21" t="s">
        <v>13550</v>
      </c>
      <c r="AJ1503" s="26" t="str">
        <f t="shared" si="50"/>
        <v xml:space="preserve">|BGCOLOR(#F5F5F5):Warrior of the Deep|歩兵|&amp;ref(Nation/C_Gold.jpg,nolink,25x25,Gold);10&amp;ref(Nation/C_Resource.jpg,nolink,25x25,Resource);4&amp;ref(Nation/C_Recruitment.jpg,nolink,25x25,Recruitment Point);9|&amp;ref(Nation/R_UW-Fort.jpg,nolink,25x25,Underwater Fortress);||&amp;ref(Nation/LivingLead.jpg,nolink,25x25,Living);|12&amp;ref(Nation/Amphibian.jpg,nolink,25x25,Amphibian);|
|~|&gt;|&gt;|&gt;|&gt;|&gt;|BGCOLOR(#F5F5F5):槍と盾を持つ軽歩兵。脆いが海中での捨て駒には手頃|
</v>
      </c>
    </row>
    <row r="1504" spans="1:36" x14ac:dyDescent="0.15">
      <c r="A1504" t="str">
        <f t="shared" si="49"/>
        <v>-</v>
      </c>
      <c r="B1504" t="s">
        <v>3012</v>
      </c>
      <c r="C1504" t="s">
        <v>13577</v>
      </c>
      <c r="D1504" t="s">
        <v>13576</v>
      </c>
      <c r="E1504" t="s">
        <v>13574</v>
      </c>
      <c r="F1504">
        <v>25</v>
      </c>
      <c r="G1504">
        <v>5</v>
      </c>
      <c r="H1504">
        <v>34</v>
      </c>
      <c r="I1504" t="s">
        <v>13565</v>
      </c>
      <c r="L1504" t="s">
        <v>13561</v>
      </c>
      <c r="N1504" t="s">
        <v>13575</v>
      </c>
      <c r="P1504" s="20">
        <v>1</v>
      </c>
      <c r="Z1504" s="33" t="s">
        <v>13573</v>
      </c>
      <c r="AD1504" s="21" t="s">
        <v>13550</v>
      </c>
      <c r="AJ1504" s="26" t="str">
        <f t="shared" si="50"/>
        <v xml:space="preserve">|BGCOLOR(#F5F5F5):Returned|歩兵|&amp;ref(Nation/C_Gold.jpg,nolink,25x25,Gold);25&amp;ref(Nation/C_Resource.jpg,nolink,25x25,Resource);5&amp;ref(Nation/C_Recruitment.jpg,nolink,25x25,Recruitment Point);34|&amp;ref(Nation/R_UW-Fort.jpg,nolink,25x25,Underwater Fortress);||&amp;ref(Nation/LivingLead.jpg,nolink,25x25,Living);|12&amp;ref(Nation/Amphibian.jpg,nolink,25x25,Amphibian);|
|~|&gt;|&gt;|&gt;|&gt;|&gt;|BGCOLOR(#F5F5F5):槍と盾を持つ歩兵。大柄で強靭だが防具は頼りない|
</v>
      </c>
    </row>
    <row r="1505" spans="1:36" x14ac:dyDescent="0.15">
      <c r="A1505" t="str">
        <f t="shared" si="49"/>
        <v>LA Mictlan 兵士 E</v>
      </c>
      <c r="B1505" t="s">
        <v>3012</v>
      </c>
      <c r="C1505" t="s">
        <v>13577</v>
      </c>
      <c r="D1505" t="s">
        <v>3153</v>
      </c>
      <c r="E1505" t="s">
        <v>13578</v>
      </c>
      <c r="F1505">
        <v>2</v>
      </c>
      <c r="G1505">
        <v>2</v>
      </c>
      <c r="H1505">
        <v>2</v>
      </c>
      <c r="I1505" t="s">
        <v>6277</v>
      </c>
      <c r="L1505" t="s">
        <v>3158</v>
      </c>
      <c r="N1505" t="s">
        <v>6285</v>
      </c>
      <c r="P1505" s="21">
        <v>1</v>
      </c>
      <c r="Z1505" s="33">
        <v>10</v>
      </c>
      <c r="AJ1505" s="26" t="str">
        <f t="shared" si="50"/>
        <v xml:space="preserve">|BGCOLOR(#F5F5F5):Slave|歩兵|&amp;ref(Nation/C_Gold.jpg,nolink,25x25,Gold);2&amp;ref(Nation/C_Resource.jpg,nolink,25x25,Resource);2&amp;ref(Nation/C_Recruitment.jpg,nolink,25x25,Recruitment Point);2|&amp;ref(Nation/Taskmaster.jpg,nolink,25x25,Capture Slaves (Free));||&amp;ref(Nation/LivingLead.jpg,nolink,25x25,Living);|10|
|~|&gt;|&gt;|&gt;|&gt;|&gt;|BGCOLOR(#F5F5F5):槍だけ持った奴隷。非常に弱いが遠慮なく使い捨てられる|
</v>
      </c>
    </row>
    <row r="1506" spans="1:36" x14ac:dyDescent="0.15">
      <c r="A1506" t="str">
        <f t="shared" si="49"/>
        <v>LA T'ien Ch'i 指揮官 S</v>
      </c>
      <c r="B1506" t="s">
        <v>3012</v>
      </c>
      <c r="C1506" t="s">
        <v>13668</v>
      </c>
      <c r="D1506" t="s">
        <v>13559</v>
      </c>
      <c r="E1506" t="s">
        <v>13637</v>
      </c>
      <c r="F1506">
        <v>30</v>
      </c>
      <c r="G1506">
        <v>13</v>
      </c>
      <c r="H1506">
        <v>1</v>
      </c>
      <c r="I1506" t="s">
        <v>13580</v>
      </c>
      <c r="L1506" t="s">
        <v>13638</v>
      </c>
      <c r="N1506" t="s">
        <v>13639</v>
      </c>
      <c r="O1506" s="24">
        <v>0</v>
      </c>
      <c r="P1506" s="20">
        <v>0</v>
      </c>
      <c r="Q1506" s="21">
        <v>0</v>
      </c>
      <c r="R1506" s="29">
        <v>0</v>
      </c>
      <c r="Z1506" s="33" t="s">
        <v>13640</v>
      </c>
      <c r="AA1506" s="21">
        <v>50</v>
      </c>
      <c r="AJ1506" s="26" t="str">
        <f t="shared" si="50"/>
        <v xml:space="preserve">|BGCOLOR(#F5F5F5):Mounted Scout|斥候|&amp;ref(Nation/C_Gold.jpg,nolink,25x25,Gold);30&amp;ref(Nation/C_Resource.jpg,nolink,25x25,Resource);13&amp;ref(Nation/C_Command.jpg,nolink,25x25,Commander Point);1|&amp;ref(Nation/R_Fort.jpg,nolink,25x25,Land Fortress);|||20&amp;ref(Nation/Stealthy.jpg,nolink,25x25,Stealthy (50));|
|~|&gt;|&gt;|&gt;|&gt;|&gt;|BGCOLOR(#F5F5F5):騎乗した斥候。長距離を容易に移動するが森や山は苦手|
</v>
      </c>
    </row>
    <row r="1507" spans="1:36" x14ac:dyDescent="0.15">
      <c r="A1507" t="str">
        <f t="shared" si="49"/>
        <v>-</v>
      </c>
      <c r="B1507" t="s">
        <v>3012</v>
      </c>
      <c r="C1507" t="s">
        <v>13668</v>
      </c>
      <c r="D1507" t="s">
        <v>13559</v>
      </c>
      <c r="E1507" t="s">
        <v>13641</v>
      </c>
      <c r="F1507">
        <v>80</v>
      </c>
      <c r="G1507">
        <v>41</v>
      </c>
      <c r="H1507">
        <v>1</v>
      </c>
      <c r="I1507" t="s">
        <v>4325</v>
      </c>
      <c r="L1507" t="s">
        <v>3119</v>
      </c>
      <c r="N1507" t="s">
        <v>10019</v>
      </c>
      <c r="O1507" s="24">
        <v>3</v>
      </c>
      <c r="P1507" s="21">
        <v>80</v>
      </c>
      <c r="Q1507" s="21">
        <v>0</v>
      </c>
      <c r="R1507" s="29">
        <v>0</v>
      </c>
      <c r="Z1507" s="33" t="s">
        <v>9196</v>
      </c>
      <c r="AJ1507" s="26" t="str">
        <f t="shared" si="50"/>
        <v xml:space="preserve">|BGCOLOR(#F5F5F5):General|指揮官|&amp;ref(Nation/C_Gold.jpg,nolink,25x25,Gold);80&amp;ref(Nation/C_Resource.jpg,nolink,25x25,Resource);41&amp;ref(Nation/C_Command.jpg,nolink,25x25,Commander Point);1|&amp;ref(Nation/R_Fort.jpg,nolink,25x25,Land Fortress);||&amp;ref(Nation/Squad.jpg,nolink,25x25,Squad);3&amp;ref(Nation/LivingLead.jpg,nolink,25x25,Leadership);80|16|
|~|&gt;|&gt;|&gt;|&gt;|&gt;|BGCOLOR(#F5F5F5):標準的な指揮官。騎乗しているが行軍はあまり早くない|
</v>
      </c>
    </row>
    <row r="1508" spans="1:36" x14ac:dyDescent="0.15">
      <c r="A1508" t="str">
        <f t="shared" si="49"/>
        <v>-</v>
      </c>
      <c r="B1508" t="s">
        <v>3012</v>
      </c>
      <c r="C1508" t="s">
        <v>13668</v>
      </c>
      <c r="D1508" t="s">
        <v>13559</v>
      </c>
      <c r="E1508" t="s">
        <v>13642</v>
      </c>
      <c r="F1508">
        <v>135</v>
      </c>
      <c r="G1508">
        <v>41</v>
      </c>
      <c r="H1508">
        <v>2</v>
      </c>
      <c r="I1508" t="s">
        <v>13643</v>
      </c>
      <c r="L1508" t="s">
        <v>13559</v>
      </c>
      <c r="N1508" t="s">
        <v>13644</v>
      </c>
      <c r="O1508" s="24">
        <v>4</v>
      </c>
      <c r="P1508" s="20">
        <v>120</v>
      </c>
      <c r="Q1508" s="21">
        <v>0</v>
      </c>
      <c r="R1508" s="29">
        <v>0</v>
      </c>
      <c r="Z1508" s="33" t="s">
        <v>13558</v>
      </c>
      <c r="AJ1508" s="26" t="str">
        <f t="shared" si="50"/>
        <v xml:space="preserve">|BGCOLOR(#F5F5F5):Khan|指揮官|&amp;ref(Nation/C_Gold.jpg,nolink,25x25,Gold);135&amp;ref(Nation/C_Resource.jpg,nolink,25x25,Resource);41&amp;ref(Nation/C_Command.jpg,nolink,25x25,Commander Point);2|&amp;ref(Nation/R_Fort.jpg,nolink,25x25,Land Fortress);&amp;ref(Nation/R_Foreign.jpg,nolink,25x25,Non-Fort Land);||&amp;ref(Nation/Squad.jpg,nolink,25x25,Squad);4&amp;ref(Nation/LivingLead.jpg,nolink,25x25,Leadership);120|16|
|~|&gt;|&gt;|&gt;|&gt;|&gt;|BGCOLOR(#F5F5F5):上位指揮官。略奪も得意としている|
</v>
      </c>
    </row>
    <row r="1509" spans="1:36" x14ac:dyDescent="0.15">
      <c r="A1509" t="str">
        <f t="shared" si="49"/>
        <v>-</v>
      </c>
      <c r="B1509" t="s">
        <v>3012</v>
      </c>
      <c r="C1509" t="s">
        <v>13668</v>
      </c>
      <c r="D1509" t="s">
        <v>13559</v>
      </c>
      <c r="E1509" t="s">
        <v>13645</v>
      </c>
      <c r="F1509">
        <v>45</v>
      </c>
      <c r="G1509">
        <v>3</v>
      </c>
      <c r="H1509">
        <v>1</v>
      </c>
      <c r="I1509" t="s">
        <v>4325</v>
      </c>
      <c r="K1509" t="s">
        <v>9899</v>
      </c>
      <c r="L1509" t="s">
        <v>3135</v>
      </c>
      <c r="M1509" t="s">
        <v>9899</v>
      </c>
      <c r="N1509" t="s">
        <v>13646</v>
      </c>
      <c r="O1509" s="24">
        <v>1</v>
      </c>
      <c r="P1509" s="21">
        <v>10</v>
      </c>
      <c r="Q1509" s="21">
        <v>0</v>
      </c>
      <c r="R1509" s="29">
        <v>0</v>
      </c>
      <c r="Z1509" s="33" t="s">
        <v>9196</v>
      </c>
      <c r="AJ1509" s="26" t="str">
        <f t="shared" si="50"/>
        <v xml:space="preserve">|BGCOLOR(#F5F5F5):Ceremonial Master|聖職者&amp;ref(Nation/Sacred.jpg,nolink,25x25,Sacred);|&amp;ref(Nation/C_Gold.jpg,nolink,25x25,Gold);45&amp;ref(Nation/C_Resource.jpg,nolink,25x25,Resource);3&amp;ref(Nation/C_Command.jpg,nolink,25x25,Commander Point);1|&amp;ref(Nation/R_Fort.jpg,nolink,25x25,Land Fortress);|&amp;ref(Spell/P_Holy.jpg,nolink,25x25,Temple Needed);|&amp;ref(Nation/Squad.jpg,nolink,25x25,Squad);1&amp;ref(Nation/LivingLead.jpg,nolink,25x25,Leadership);10|16|
|~|&gt;|&gt;|&gt;|&gt;|&gt;|BGCOLOR(#F5F5F5):レベル1の聖職者。過去と違いとくに芸はない|
</v>
      </c>
    </row>
    <row r="1510" spans="1:36" x14ac:dyDescent="0.15">
      <c r="A1510" t="str">
        <f t="shared" si="49"/>
        <v>-</v>
      </c>
      <c r="B1510" t="s">
        <v>3012</v>
      </c>
      <c r="C1510" t="s">
        <v>13668</v>
      </c>
      <c r="D1510" t="s">
        <v>13559</v>
      </c>
      <c r="E1510" t="s">
        <v>10031</v>
      </c>
      <c r="F1510">
        <v>135</v>
      </c>
      <c r="G1510">
        <v>1</v>
      </c>
      <c r="H1510">
        <v>2</v>
      </c>
      <c r="I1510" t="s">
        <v>4325</v>
      </c>
      <c r="J1510" t="s">
        <v>9899</v>
      </c>
      <c r="K1510" t="s">
        <v>9899</v>
      </c>
      <c r="L1510" t="s">
        <v>3135</v>
      </c>
      <c r="M1510" t="s">
        <v>9899</v>
      </c>
      <c r="N1510" t="s">
        <v>5252</v>
      </c>
      <c r="O1510" s="24">
        <v>1</v>
      </c>
      <c r="P1510" s="21">
        <v>10</v>
      </c>
      <c r="Q1510" s="21" t="s">
        <v>10032</v>
      </c>
      <c r="R1510" s="29">
        <v>0</v>
      </c>
      <c r="Z1510" s="33">
        <v>16</v>
      </c>
      <c r="AJ1510" s="26" t="str">
        <f t="shared" si="50"/>
        <v xml:space="preserve">|BGCOLOR(#F5F5F5):Master of the Way|聖職者&amp;ref(Nation/Sacred.jpg,nolink,25x25,Sacred);|&amp;ref(Nation/C_Gold.jpg,nolink,25x25,Gold);135&amp;ref(Nation/C_Resource.jpg,nolink,25x25,Resource);1&amp;ref(Nation/C_Command.jpg,nolink,25x25,Commander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|~|&gt;|&gt;|&gt;|&gt;|&gt;|BGCOLOR(#F5F5F5):レベル1の聖職者。水などの魔法技能も持つ|
</v>
      </c>
    </row>
    <row r="1511" spans="1:36" x14ac:dyDescent="0.15">
      <c r="A1511" t="str">
        <f t="shared" si="49"/>
        <v>-</v>
      </c>
      <c r="B1511" t="s">
        <v>3012</v>
      </c>
      <c r="C1511" t="s">
        <v>13668</v>
      </c>
      <c r="D1511" t="s">
        <v>13559</v>
      </c>
      <c r="E1511" t="s">
        <v>13648</v>
      </c>
      <c r="F1511">
        <v>220</v>
      </c>
      <c r="G1511">
        <v>16</v>
      </c>
      <c r="H1511">
        <v>2</v>
      </c>
      <c r="I1511" t="s">
        <v>13580</v>
      </c>
      <c r="J1511" t="s">
        <v>13545</v>
      </c>
      <c r="K1511" t="s">
        <v>13545</v>
      </c>
      <c r="L1511" t="s">
        <v>13546</v>
      </c>
      <c r="M1511" t="s">
        <v>13547</v>
      </c>
      <c r="N1511" t="s">
        <v>13649</v>
      </c>
      <c r="O1511" s="24">
        <v>1</v>
      </c>
      <c r="P1511" s="20">
        <v>10</v>
      </c>
      <c r="Q1511" s="20" t="s">
        <v>13650</v>
      </c>
      <c r="R1511" s="29" t="s">
        <v>13556</v>
      </c>
      <c r="Z1511" s="33" t="s">
        <v>13651</v>
      </c>
      <c r="AJ1511" s="26" t="str">
        <f t="shared" si="50"/>
        <v xml:space="preserve">|BGCOLOR(#F5F5F5):Ancestor Smith|聖職者&amp;ref(Nation/Sacred.jpg,nolink,25x25,Sacred);|&amp;ref(Nation/C_Gold.jpg,nolink,25x25,Gold);220&amp;ref(Nation/C_Resource.jpg,nolink,25x25,Resource);16&amp;ref(Nation/C_Command.jpg,nolink,25x25,Commander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Leadership);30+|8|
|~|&gt;|&gt;|&gt;|&gt;|&gt;|BGCOLOR(#F5F5F5):レベル1の聖職者。地、死などの魔法技能を持つ|
</v>
      </c>
    </row>
    <row r="1512" spans="1:36" x14ac:dyDescent="0.15">
      <c r="A1512" t="str">
        <f t="shared" si="49"/>
        <v>-</v>
      </c>
      <c r="B1512" t="s">
        <v>3012</v>
      </c>
      <c r="C1512" t="s">
        <v>13668</v>
      </c>
      <c r="D1512" t="s">
        <v>13559</v>
      </c>
      <c r="E1512" t="s">
        <v>13652</v>
      </c>
      <c r="F1512">
        <v>220</v>
      </c>
      <c r="G1512">
        <v>11</v>
      </c>
      <c r="H1512">
        <v>2</v>
      </c>
      <c r="I1512" t="s">
        <v>13580</v>
      </c>
      <c r="J1512" t="s">
        <v>13545</v>
      </c>
      <c r="K1512" t="s">
        <v>13545</v>
      </c>
      <c r="L1512" t="s">
        <v>13546</v>
      </c>
      <c r="M1512" t="s">
        <v>13547</v>
      </c>
      <c r="N1512" t="s">
        <v>13653</v>
      </c>
      <c r="O1512" s="24">
        <v>1</v>
      </c>
      <c r="P1512" s="20">
        <v>10</v>
      </c>
      <c r="Q1512" s="20" t="s">
        <v>13650</v>
      </c>
      <c r="R1512" s="29" t="s">
        <v>13556</v>
      </c>
      <c r="Z1512" s="33" t="s">
        <v>13654</v>
      </c>
      <c r="AJ1512" s="26" t="str">
        <f t="shared" si="50"/>
        <v xml:space="preserve">|BGCOLOR(#F5F5F5):Spirit Master|聖職者&amp;ref(Nation/Sacred.jpg,nolink,25x25,Sacred);|&amp;ref(Nation/C_Gold.jpg,nolink,25x25,Gold);220&amp;ref(Nation/C_Resource.jpg,nolink,25x25,Resource);11&amp;ref(Nation/C_Command.jpg,nolink,25x25,Commander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Leadership);30+|10|
|~|&gt;|&gt;|&gt;|&gt;|&gt;|BGCOLOR(#F5F5F5):レベル1の聖職者。緑、死などの魔法技能を持つ|
</v>
      </c>
    </row>
    <row r="1513" spans="1:36" x14ac:dyDescent="0.15">
      <c r="A1513" t="str">
        <f t="shared" si="49"/>
        <v>-</v>
      </c>
      <c r="B1513" t="s">
        <v>3012</v>
      </c>
      <c r="C1513" t="s">
        <v>13668</v>
      </c>
      <c r="D1513" t="s">
        <v>13559</v>
      </c>
      <c r="E1513" t="s">
        <v>13655</v>
      </c>
      <c r="F1513">
        <v>220</v>
      </c>
      <c r="G1513">
        <v>11</v>
      </c>
      <c r="H1513">
        <v>2</v>
      </c>
      <c r="I1513" t="s">
        <v>13580</v>
      </c>
      <c r="J1513" t="s">
        <v>13545</v>
      </c>
      <c r="K1513" t="s">
        <v>13545</v>
      </c>
      <c r="L1513" t="s">
        <v>13546</v>
      </c>
      <c r="M1513" t="s">
        <v>13547</v>
      </c>
      <c r="N1513" t="s">
        <v>13656</v>
      </c>
      <c r="O1513" s="24">
        <v>1</v>
      </c>
      <c r="P1513" s="20">
        <v>10</v>
      </c>
      <c r="Q1513" s="20" t="s">
        <v>13650</v>
      </c>
      <c r="R1513" s="29">
        <v>60</v>
      </c>
      <c r="Z1513" s="33" t="s">
        <v>13654</v>
      </c>
      <c r="AJ1513" s="26" t="str">
        <f t="shared" si="50"/>
        <v xml:space="preserve">|BGCOLOR(#F5F5F5):Ancestor Guide|聖職者&amp;ref(Nation/Sacred.jpg,nolink,25x25,Sacred);|&amp;ref(Nation/C_Gold.jpg,nolink,25x25,Gold);220&amp;ref(Nation/C_Resource.jpg,nolink,25x25,Resource);11&amp;ref(Nation/C_Command.jpg,nolink,25x25,Commander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Leadership);60|10|
|~|&gt;|&gt;|&gt;|&gt;|&gt;|BGCOLOR(#F5F5F5):レベル1の聖職者。死、風などの魔法技能を持つ|
</v>
      </c>
    </row>
    <row r="1514" spans="1:36" x14ac:dyDescent="0.15">
      <c r="A1514" t="str">
        <f t="shared" si="49"/>
        <v>LA T'ien Ch'i 指揮官 E</v>
      </c>
      <c r="B1514" t="s">
        <v>3012</v>
      </c>
      <c r="C1514" t="s">
        <v>13668</v>
      </c>
      <c r="D1514" t="s">
        <v>13559</v>
      </c>
      <c r="E1514" t="s">
        <v>13657</v>
      </c>
      <c r="F1514">
        <v>220</v>
      </c>
      <c r="G1514">
        <v>5</v>
      </c>
      <c r="H1514">
        <v>4</v>
      </c>
      <c r="I1514" t="s">
        <v>13544</v>
      </c>
      <c r="J1514" t="s">
        <v>13545</v>
      </c>
      <c r="K1514" t="s">
        <v>13545</v>
      </c>
      <c r="L1514" t="s">
        <v>13546</v>
      </c>
      <c r="M1514" t="s">
        <v>13547</v>
      </c>
      <c r="N1514" t="s">
        <v>13658</v>
      </c>
      <c r="O1514" s="24">
        <v>1</v>
      </c>
      <c r="P1514" s="20">
        <v>10</v>
      </c>
      <c r="Q1514" s="20" t="s">
        <v>13556</v>
      </c>
      <c r="R1514" s="29">
        <v>0</v>
      </c>
      <c r="Z1514" s="33" t="s">
        <v>13558</v>
      </c>
      <c r="AJ1514" s="26" t="str">
        <f t="shared" si="50"/>
        <v xml:space="preserve">|BGCOLOR(#F5F5F5):Celestial Master|聖職者&amp;ref(Nation/Sacred.jpg,nolink,25x25,Sacred);|&amp;ref(Nation/C_Gold.jpg,nolink,25x25,Gold);220&amp;ref(Nation/C_Resource.jpg,nolink,25x25,Resource);5&amp;ref(Nation/C_Command.jpg,nolink,25x25,Commander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Leadership);30+|16|
|~|&gt;|&gt;|&gt;|&gt;|&gt;|BGCOLOR(#F5F5F5):レベル1の聖職者。水、風、星などの魔法技能を持つ|
</v>
      </c>
    </row>
    <row r="1515" spans="1:36" x14ac:dyDescent="0.15">
      <c r="A1515" t="str">
        <f t="shared" si="49"/>
        <v>LA T'ien Ch'i 兵士 S</v>
      </c>
      <c r="B1515" t="s">
        <v>3012</v>
      </c>
      <c r="C1515" t="s">
        <v>13668</v>
      </c>
      <c r="D1515" t="s">
        <v>13576</v>
      </c>
      <c r="E1515" t="s">
        <v>10055</v>
      </c>
      <c r="F1515">
        <v>10</v>
      </c>
      <c r="G1515">
        <v>9</v>
      </c>
      <c r="H1515">
        <v>9</v>
      </c>
      <c r="I1515" t="s">
        <v>4325</v>
      </c>
      <c r="L1515" t="s">
        <v>3158</v>
      </c>
      <c r="N1515" t="s">
        <v>5267</v>
      </c>
      <c r="P1515" s="21">
        <v>1</v>
      </c>
      <c r="Z1515" s="33">
        <v>12</v>
      </c>
      <c r="AJ1515" s="26" t="str">
        <f t="shared" si="50"/>
        <v xml:space="preserve">|BGCOLOR(#F5F5F5):Footman|歩兵|&amp;ref(Nation/C_Gold.jpg,nolink,25x25,Gold);10&amp;ref(Nation/C_Resource.jpg,nolink,25x25,Resource);9&amp;ref(Nation/C_Recruitment.jpg,nolink,25x25,Recruitment Point);9|&amp;ref(Nation/R_Fort.jpg,nolink,25x25,Land Fortress);||&amp;ref(Nation/LivingLead.jpg,nolink,25x25,Living);|12|
|~|&gt;|&gt;|&gt;|&gt;|&gt;|BGCOLOR(#F5F5F5):長槍を持つ歩兵。迎撃による攻撃の妨害を得意とする|
</v>
      </c>
    </row>
    <row r="1516" spans="1:36" x14ac:dyDescent="0.15">
      <c r="A1516" t="str">
        <f t="shared" si="49"/>
        <v>-</v>
      </c>
      <c r="B1516" t="s">
        <v>3012</v>
      </c>
      <c r="C1516" t="s">
        <v>13668</v>
      </c>
      <c r="D1516" t="s">
        <v>13576</v>
      </c>
      <c r="E1516" t="s">
        <v>10055</v>
      </c>
      <c r="F1516">
        <v>10</v>
      </c>
      <c r="G1516">
        <v>11</v>
      </c>
      <c r="H1516">
        <v>9</v>
      </c>
      <c r="I1516" t="s">
        <v>4325</v>
      </c>
      <c r="L1516" t="s">
        <v>3158</v>
      </c>
      <c r="N1516" t="s">
        <v>5268</v>
      </c>
      <c r="P1516" s="21">
        <v>1</v>
      </c>
      <c r="Z1516" s="33">
        <v>12</v>
      </c>
      <c r="AJ1516" s="26" t="str">
        <f t="shared" si="50"/>
        <v xml:space="preserve">|BGCOLOR(#F5F5F5):Footman|歩兵|&amp;ref(Nation/C_Gold.jpg,nolink,25x25,Gold);10&amp;ref(Nation/C_Resource.jpg,nolink,25x25,Resource);11&amp;ref(Nation/C_Recruitment.jpg,nolink,25x25,Recruitment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|~|&gt;|&gt;|&gt;|&gt;|&gt;|BGCOLOR(#F5F5F5):薙刀を持つ歩兵。攻撃力が高いが命中率は低め|
</v>
      </c>
    </row>
    <row r="1517" spans="1:36" x14ac:dyDescent="0.15">
      <c r="A1517" t="str">
        <f t="shared" si="49"/>
        <v>-</v>
      </c>
      <c r="B1517" t="s">
        <v>3012</v>
      </c>
      <c r="C1517" t="s">
        <v>13668</v>
      </c>
      <c r="D1517" t="s">
        <v>13576</v>
      </c>
      <c r="E1517" t="s">
        <v>10055</v>
      </c>
      <c r="F1517">
        <v>10</v>
      </c>
      <c r="G1517">
        <v>11</v>
      </c>
      <c r="H1517">
        <v>9</v>
      </c>
      <c r="I1517" t="s">
        <v>4325</v>
      </c>
      <c r="L1517" t="s">
        <v>3158</v>
      </c>
      <c r="N1517" t="s">
        <v>5269</v>
      </c>
      <c r="P1517" s="21">
        <v>1</v>
      </c>
      <c r="Z1517" s="33">
        <v>12</v>
      </c>
      <c r="AJ1517" s="26" t="str">
        <f t="shared" si="50"/>
        <v xml:space="preserve">|BGCOLOR(#F5F5F5):Footman|歩兵|&amp;ref(Nation/C_Gold.jpg,nolink,25x25,Gold);10&amp;ref(Nation/C_Resource.jpg,nolink,25x25,Resource);11&amp;ref(Nation/C_Recruitment.jpg,nolink,25x25,Recruitment Point);9|&amp;ref(Nation/R_Fort.jpg,nolink,25x25,Land Fortress);||&amp;ref(Nation/LivingLead.jpg,nolink,25x25,Living);|12|
|~|&gt;|&gt;|&gt;|&gt;|&gt;|BGCOLOR(#F5F5F5):槍と大盾を持つ歩兵。盾のおかげで射撃に強い|
</v>
      </c>
    </row>
    <row r="1518" spans="1:36" x14ac:dyDescent="0.15">
      <c r="A1518" t="str">
        <f t="shared" si="49"/>
        <v>-</v>
      </c>
      <c r="B1518" t="s">
        <v>3012</v>
      </c>
      <c r="C1518" t="s">
        <v>13668</v>
      </c>
      <c r="D1518" t="s">
        <v>13576</v>
      </c>
      <c r="E1518" t="s">
        <v>10054</v>
      </c>
      <c r="F1518">
        <v>10</v>
      </c>
      <c r="G1518">
        <v>12</v>
      </c>
      <c r="H1518">
        <v>9</v>
      </c>
      <c r="I1518" t="s">
        <v>4325</v>
      </c>
      <c r="L1518" t="s">
        <v>3155</v>
      </c>
      <c r="N1518" t="s">
        <v>5272</v>
      </c>
      <c r="P1518" s="21">
        <v>1</v>
      </c>
      <c r="Z1518" s="33">
        <v>12</v>
      </c>
      <c r="AJ1518" s="26" t="str">
        <f t="shared" si="50"/>
        <v xml:space="preserve">|BGCOLOR(#F5F5F5):Archer|射手|&amp;ref(Nation/C_Gold.jpg,nolink,25x25,Gold);10&amp;ref(Nation/C_Resource.jpg,nolink,25x25,Resource);12&amp;ref(Nation/C_Recruitment.jpg,nolink,25x25,Recruitment Point);9|&amp;ref(Nation/R_Fort.jpg,nolink,25x25,Land Fortress);||&amp;ref(Nation/LivingLead.jpg,nolink,25x25,Living);|12|
|~|&gt;|&gt;|&gt;|&gt;|&gt;|BGCOLOR(#F5F5F5):複合弓を用いる弓兵。技量は平凡でも高精度|
</v>
      </c>
    </row>
    <row r="1519" spans="1:36" x14ac:dyDescent="0.15">
      <c r="A1519" t="str">
        <f t="shared" si="49"/>
        <v>-</v>
      </c>
      <c r="B1519" t="s">
        <v>3012</v>
      </c>
      <c r="C1519" t="s">
        <v>13668</v>
      </c>
      <c r="D1519" t="s">
        <v>13576</v>
      </c>
      <c r="E1519" t="s">
        <v>13659</v>
      </c>
      <c r="F1519">
        <v>10</v>
      </c>
      <c r="G1519">
        <v>14</v>
      </c>
      <c r="H1519">
        <v>9</v>
      </c>
      <c r="I1519" t="s">
        <v>4325</v>
      </c>
      <c r="L1519" t="s">
        <v>3158</v>
      </c>
      <c r="N1519" t="s">
        <v>5274</v>
      </c>
      <c r="P1519" s="21">
        <v>1</v>
      </c>
      <c r="Z1519" s="33">
        <v>12</v>
      </c>
      <c r="AJ1519" s="26" t="str">
        <f t="shared" si="50"/>
        <v xml:space="preserve">|BGCOLOR(#F5F5F5):Medium Footman|歩兵|&amp;ref(Nation/C_Gold.jpg,nolink,25x25,Gold);10&amp;ref(Nation/C_Resource.jpg,nolink,25x25,Resource);14&amp;ref(Nation/C_Recruitment.jpg,nolink,25x25,Recruitment Point);9|&amp;ref(Nation/R_Fort.jpg,nolink,25x25,Land Fortress);||&amp;ref(Nation/LivingLead.jpg,nolink,25x25,Living);|12|
|~|&gt;|&gt;|&gt;|&gt;|&gt;|BGCOLOR(#F5F5F5):薙刀を持つ歩兵。僅かに防具が強化されている|
</v>
      </c>
    </row>
    <row r="1520" spans="1:36" x14ac:dyDescent="0.15">
      <c r="A1520" t="str">
        <f t="shared" si="49"/>
        <v>-</v>
      </c>
      <c r="B1520" t="s">
        <v>3012</v>
      </c>
      <c r="C1520" t="s">
        <v>13668</v>
      </c>
      <c r="D1520" t="s">
        <v>13576</v>
      </c>
      <c r="E1520" t="s">
        <v>13659</v>
      </c>
      <c r="F1520">
        <v>10</v>
      </c>
      <c r="G1520">
        <v>14</v>
      </c>
      <c r="H1520">
        <v>9</v>
      </c>
      <c r="I1520" t="s">
        <v>4325</v>
      </c>
      <c r="L1520" t="s">
        <v>3158</v>
      </c>
      <c r="N1520" t="s">
        <v>5275</v>
      </c>
      <c r="P1520" s="21">
        <v>1</v>
      </c>
      <c r="Z1520" s="33">
        <v>12</v>
      </c>
      <c r="AJ1520" s="26" t="str">
        <f t="shared" si="50"/>
        <v xml:space="preserve">|BGCOLOR(#F5F5F5):Medium Footman|歩兵|&amp;ref(Nation/C_Gold.jpg,nolink,25x25,Gold);10&amp;ref(Nation/C_Resource.jpg,nolink,25x25,Resource);14&amp;ref(Nation/C_Recruitment.jpg,nolink,25x25,Recruitment Point);9|&amp;ref(Nation/R_Fort.jpg,nolink,25x25,Land Fortress);||&amp;ref(Nation/LivingLead.jpg,nolink,25x25,Living);|12|
|~|&gt;|&gt;|&gt;|&gt;|&gt;|BGCOLOR(#F5F5F5):槍と大盾を持つ歩兵。防具以外は下位と変わりない|
</v>
      </c>
    </row>
    <row r="1521" spans="1:36" x14ac:dyDescent="0.15">
      <c r="A1521" t="str">
        <f t="shared" si="49"/>
        <v>-</v>
      </c>
      <c r="B1521" t="s">
        <v>3012</v>
      </c>
      <c r="C1521" t="s">
        <v>13668</v>
      </c>
      <c r="D1521" t="s">
        <v>13576</v>
      </c>
      <c r="E1521" t="s">
        <v>13660</v>
      </c>
      <c r="F1521">
        <v>10</v>
      </c>
      <c r="G1521">
        <v>20</v>
      </c>
      <c r="H1521">
        <v>9</v>
      </c>
      <c r="I1521" t="s">
        <v>4325</v>
      </c>
      <c r="L1521" t="s">
        <v>3158</v>
      </c>
      <c r="N1521" t="s">
        <v>5277</v>
      </c>
      <c r="P1521" s="21">
        <v>1</v>
      </c>
      <c r="Z1521" s="33">
        <v>8</v>
      </c>
      <c r="AJ1521" s="26" t="str">
        <f t="shared" si="50"/>
        <v xml:space="preserve">|BGCOLOR(#F5F5F5):Heavy Footman|歩兵|&amp;ref(Nation/C_Gold.jpg,nolink,25x25,Gold);10&amp;ref(Nation/C_Resource.jpg,nolink,25x25,Resource);20&amp;ref(Nation/C_Recruitment.jpg,nolink,25x25,Recruitment Point);9|&amp;ref(Nation/R_Fort.jpg,nolink,25x25,Land Fortress);||&amp;ref(Nation/LivingLead.jpg,nolink,25x25,Living);|8|
|~|&gt;|&gt;|&gt;|&gt;|&gt;|BGCOLOR(#F5F5F5):薙刀を持つ重歩兵。かなり硬くはなったが鈍重|
</v>
      </c>
    </row>
    <row r="1522" spans="1:36" x14ac:dyDescent="0.15">
      <c r="A1522" t="str">
        <f t="shared" si="49"/>
        <v>-</v>
      </c>
      <c r="B1522" t="s">
        <v>3012</v>
      </c>
      <c r="C1522" t="s">
        <v>13668</v>
      </c>
      <c r="D1522" t="s">
        <v>13576</v>
      </c>
      <c r="E1522" t="s">
        <v>13660</v>
      </c>
      <c r="F1522">
        <v>10</v>
      </c>
      <c r="G1522">
        <v>20</v>
      </c>
      <c r="H1522">
        <v>9</v>
      </c>
      <c r="I1522" t="s">
        <v>4325</v>
      </c>
      <c r="L1522" t="s">
        <v>3158</v>
      </c>
      <c r="N1522" t="s">
        <v>5278</v>
      </c>
      <c r="P1522" s="21">
        <v>1</v>
      </c>
      <c r="Z1522" s="33">
        <v>8</v>
      </c>
      <c r="AJ1522" s="26" t="str">
        <f t="shared" si="50"/>
        <v xml:space="preserve">|BGCOLOR(#F5F5F5):Heavy Footman|歩兵|&amp;ref(Nation/C_Gold.jpg,nolink,25x25,Gold);10&amp;ref(Nation/C_Resource.jpg,nolink,25x25,Resource);20&amp;ref(Nation/C_Recruitment.jpg,nolink,25x25,Recruitment Point);9|&amp;ref(Nation/R_Fort.jpg,nolink,25x25,Land Fortress);||&amp;ref(Nation/LivingLead.jpg,nolink,25x25,Living);|8|
|~|&gt;|&gt;|&gt;|&gt;|&gt;|BGCOLOR(#F5F5F5):槍と大盾を持つ重歩兵。盾と防具により信頼できる丈夫さに|
</v>
      </c>
    </row>
    <row r="1523" spans="1:36" x14ac:dyDescent="0.15">
      <c r="A1523" t="str">
        <f t="shared" si="49"/>
        <v>-</v>
      </c>
      <c r="B1523" t="s">
        <v>3012</v>
      </c>
      <c r="C1523" t="s">
        <v>13668</v>
      </c>
      <c r="D1523" t="s">
        <v>13576</v>
      </c>
      <c r="E1523" t="s">
        <v>13661</v>
      </c>
      <c r="F1523">
        <v>20</v>
      </c>
      <c r="G1523">
        <v>11</v>
      </c>
      <c r="H1523">
        <v>24</v>
      </c>
      <c r="I1523" t="s">
        <v>6955</v>
      </c>
      <c r="L1523" t="s">
        <v>4844</v>
      </c>
      <c r="N1523" t="s">
        <v>13662</v>
      </c>
      <c r="P1523" s="21">
        <v>1</v>
      </c>
      <c r="Z1523" s="33">
        <v>18</v>
      </c>
      <c r="AJ1523" s="26" t="str">
        <f t="shared" si="50"/>
        <v xml:space="preserve">|BGCOLOR(#F5F5F5):Barbarian Horseman|騎兵|&amp;ref(Nation/C_Gold.jpg,nolink,25x25,Gold);20&amp;ref(Nation/C_Resource.jpg,nolink,25x25,Resource);11&amp;ref(Nation/C_Recruitment.jpg,nolink,25x25,Recruitment Point);24|&amp;ref(Nation/R_Fort.jpg,nolink,25x25,Land Fortress);&amp;ref(Nation/R_Foreign.jpg,nolink,25x25,Non-Fort Land);||&amp;ref(Nation/LivingLead.jpg,nolink,25x25,Living);|18|
|~|&gt;|&gt;|&gt;|&gt;|&gt;|BGCOLOR(#F5F5F5):軽突撃槍、複合弓、小盾を持つ騎兵。弓での牽制後に突撃できる|
</v>
      </c>
    </row>
    <row r="1524" spans="1:36" x14ac:dyDescent="0.15">
      <c r="A1524" t="str">
        <f t="shared" si="49"/>
        <v>-</v>
      </c>
      <c r="B1524" t="s">
        <v>3012</v>
      </c>
      <c r="C1524" t="s">
        <v>13668</v>
      </c>
      <c r="D1524" t="s">
        <v>13576</v>
      </c>
      <c r="E1524" t="s">
        <v>13663</v>
      </c>
      <c r="F1524">
        <v>20</v>
      </c>
      <c r="G1524">
        <v>27</v>
      </c>
      <c r="H1524">
        <v>24</v>
      </c>
      <c r="I1524" t="s">
        <v>13643</v>
      </c>
      <c r="L1524" t="s">
        <v>13664</v>
      </c>
      <c r="N1524" t="s">
        <v>13665</v>
      </c>
      <c r="P1524" s="20">
        <v>1</v>
      </c>
      <c r="Z1524" s="33" t="s">
        <v>13549</v>
      </c>
      <c r="AJ1524" s="26" t="str">
        <f t="shared" si="50"/>
        <v xml:space="preserve">|BGCOLOR(#F5F5F5):Barbarian Heavy Horseman|騎兵|&amp;ref(Nation/C_Gold.jpg,nolink,25x25,Gold);20&amp;ref(Nation/C_Resource.jpg,nolink,25x25,Resource);27&amp;ref(Nation/C_Recruitment.jpg,nolink,25x25,Recruitment Point);24|&amp;ref(Nation/R_Fort.jpg,nolink,25x25,Land Fortress);&amp;ref(Nation/R_Foreign.jpg,nolink,25x25,Non-Fort Land);||&amp;ref(Nation/LivingLead.jpg,nolink,25x25,Living);|14|
|~|&gt;|&gt;|&gt;|&gt;|&gt;|BGCOLOR(#F5F5F5):突撃槍、曲刀、複合弓、盾を持つ重騎兵。万能に立ち回れる|
</v>
      </c>
    </row>
    <row r="1525" spans="1:36" x14ac:dyDescent="0.15">
      <c r="A1525" t="str">
        <f t="shared" si="49"/>
        <v>LA T'ien Ch'i 兵士 E</v>
      </c>
      <c r="B1525" t="s">
        <v>3012</v>
      </c>
      <c r="C1525" t="s">
        <v>13668</v>
      </c>
      <c r="D1525" t="s">
        <v>13576</v>
      </c>
      <c r="E1525" t="s">
        <v>13666</v>
      </c>
      <c r="F1525">
        <v>50</v>
      </c>
      <c r="G1525">
        <v>32</v>
      </c>
      <c r="H1525">
        <v>46</v>
      </c>
      <c r="I1525" t="s">
        <v>13544</v>
      </c>
      <c r="K1525" t="s">
        <v>13710</v>
      </c>
      <c r="L1525" t="s">
        <v>13664</v>
      </c>
      <c r="M1525" t="s">
        <v>13711</v>
      </c>
      <c r="N1525" t="s">
        <v>13667</v>
      </c>
      <c r="P1525" s="20">
        <v>1</v>
      </c>
      <c r="Z1525" s="33" t="s">
        <v>13558</v>
      </c>
      <c r="AJ1525" s="26" t="str">
        <f t="shared" si="50"/>
        <v xml:space="preserve">|BGCOLOR(#F5F5F5):Ancestor Vessel|騎兵&amp;ref(Nation/Sacred.jpg,nolink,25x25,Sacred);|&amp;ref(Nation/C_Gold.jpg,nolink,25x25,Gold);50&amp;ref(Nation/C_Resource.jpg,nolink,25x25,Resource);32&amp;ref(Nation/C_Recruitment.jpg,nolink,25x25,Recruitment Point);46|&amp;ref(Nation/R_Capital.jpg,nolink,25x25,National Capital);|&amp;ref(Spell/P_Holy.jpg,nolink,25x25,Temple Needed);|&amp;ref(Nation/LivingLead.jpg,nolink,25x25,Living);|16|
|~|&gt;|&gt;|&gt;|&gt;|&gt;|BGCOLOR(#F5F5F5):突撃槍、曲刀、魔法の弓、盾を持つ重騎兵。放つ矢は敵を怯えさせる|
</v>
      </c>
    </row>
    <row r="1526" spans="1:36" x14ac:dyDescent="0.15">
      <c r="A1526" t="str">
        <f t="shared" si="49"/>
        <v>LA Jomon 指揮官 S</v>
      </c>
      <c r="B1526" t="s">
        <v>3012</v>
      </c>
      <c r="C1526" t="s">
        <v>13761</v>
      </c>
      <c r="D1526" t="s">
        <v>13723</v>
      </c>
      <c r="E1526" t="s">
        <v>13717</v>
      </c>
      <c r="F1526">
        <v>60</v>
      </c>
      <c r="G1526">
        <v>14</v>
      </c>
      <c r="H1526">
        <v>1</v>
      </c>
      <c r="I1526" t="s">
        <v>13718</v>
      </c>
      <c r="L1526" t="s">
        <v>13719</v>
      </c>
      <c r="N1526" t="s">
        <v>13720</v>
      </c>
      <c r="O1526" s="24">
        <v>0</v>
      </c>
      <c r="P1526" s="20">
        <v>0</v>
      </c>
      <c r="Q1526" s="21">
        <v>0</v>
      </c>
      <c r="R1526" s="29">
        <v>0</v>
      </c>
      <c r="Z1526" s="33" t="s">
        <v>13721</v>
      </c>
      <c r="AA1526" s="21">
        <v>70</v>
      </c>
      <c r="AJ1526" s="26" t="str">
        <f t="shared" si="50"/>
        <v xml:space="preserve">|BGCOLOR(#F5F5F5):Ninja|暗殺者|&amp;ref(Nation/C_Gold.jpg,nolink,25x25,Gold);60&amp;ref(Nation/C_Resource.jpg,nolink,25x25,Resource);14&amp;ref(Nation/C_Command.jpg,nolink,25x25,Commander Point);1|&amp;ref(Nation/R_Fort.jpg,nolink,25x25,Land Fortress);|||14&amp;ref(Nation/Stealthy.jpg,nolink,25x25,Stealthy (70));|
|~|&gt;|&gt;|&gt;|&gt;|&gt;|BGCOLOR(#F5F5F5):独特な武器を使う暗殺者。包囲中の要塞でも活動可能|
</v>
      </c>
    </row>
    <row r="1527" spans="1:36" x14ac:dyDescent="0.15">
      <c r="A1527" t="str">
        <f t="shared" si="49"/>
        <v>-</v>
      </c>
      <c r="B1527" t="s">
        <v>3012</v>
      </c>
      <c r="C1527" t="s">
        <v>13761</v>
      </c>
      <c r="D1527" t="s">
        <v>13723</v>
      </c>
      <c r="E1527" t="s">
        <v>13722</v>
      </c>
      <c r="F1527">
        <v>40</v>
      </c>
      <c r="G1527">
        <v>26</v>
      </c>
      <c r="H1527">
        <v>1</v>
      </c>
      <c r="I1527" t="s">
        <v>13718</v>
      </c>
      <c r="L1527" t="s">
        <v>13723</v>
      </c>
      <c r="N1527" t="s">
        <v>13724</v>
      </c>
      <c r="O1527" s="24">
        <v>2</v>
      </c>
      <c r="P1527" s="20">
        <v>60</v>
      </c>
      <c r="Q1527" s="21">
        <v>0</v>
      </c>
      <c r="R1527" s="29">
        <v>0</v>
      </c>
      <c r="Z1527" s="33" t="s">
        <v>13725</v>
      </c>
      <c r="AJ1527" s="26" t="str">
        <f t="shared" si="50"/>
        <v xml:space="preserve">|BGCOLOR(#F5F5F5):Gokenin|指揮官|&amp;ref(Nation/C_Gold.jpg,nolink,25x25,Gold);40&amp;ref(Nation/C_Resource.jpg,nolink,25x25,Resource);26&amp;ref(Nation/C_Command.jpg,nolink,25x25,Commander Point);1|&amp;ref(Nation/R_Fort.jpg,nolink,25x25,Land Fortress);||&amp;ref(Nation/Squad.jpg,nolink,25x25,Squad);2&amp;ref(Nation/LivingLead.jpg,nolink,25x25,Leadership);60|10|
|~|&gt;|&gt;|&gt;|&gt;|&gt;|BGCOLOR(#F5F5F5):標準的な指揮官。重装備だが盾は持たない|
</v>
      </c>
    </row>
    <row r="1528" spans="1:36" x14ac:dyDescent="0.15">
      <c r="A1528" t="str">
        <f t="shared" si="49"/>
        <v>-</v>
      </c>
      <c r="B1528" t="s">
        <v>3012</v>
      </c>
      <c r="C1528" t="s">
        <v>13761</v>
      </c>
      <c r="D1528" t="s">
        <v>13723</v>
      </c>
      <c r="E1528" t="s">
        <v>13726</v>
      </c>
      <c r="F1528">
        <v>50</v>
      </c>
      <c r="G1528">
        <v>28</v>
      </c>
      <c r="H1528">
        <v>1</v>
      </c>
      <c r="I1528" t="s">
        <v>13718</v>
      </c>
      <c r="L1528" t="s">
        <v>13723</v>
      </c>
      <c r="N1528" t="s">
        <v>13727</v>
      </c>
      <c r="O1528" s="24">
        <v>2</v>
      </c>
      <c r="P1528" s="20">
        <v>60</v>
      </c>
      <c r="Q1528" s="21">
        <v>0</v>
      </c>
      <c r="R1528" s="29">
        <v>0</v>
      </c>
      <c r="Z1528" s="33" t="s">
        <v>13728</v>
      </c>
      <c r="AJ1528" s="26" t="str">
        <f t="shared" si="50"/>
        <v xml:space="preserve">|BGCOLOR(#F5F5F5):Mounted Gokenin|指揮官|&amp;ref(Nation/C_Gold.jpg,nolink,25x25,Gold);50&amp;ref(Nation/C_Resource.jpg,nolink,25x25,Resource);28&amp;ref(Nation/C_Command.jpg,nolink,25x25,Commander Point);1|&amp;ref(Nation/R_Fort.jpg,nolink,25x25,Land Fortress);||&amp;ref(Nation/Squad.jpg,nolink,25x25,Squad);2&amp;ref(Nation/LivingLead.jpg,nolink,25x25,Leadership);60|16|
|~|&gt;|&gt;|&gt;|&gt;|&gt;|BGCOLOR(#F5F5F5):騎乗した指揮官。行軍速度が改善されている|
</v>
      </c>
    </row>
    <row r="1529" spans="1:36" x14ac:dyDescent="0.15">
      <c r="A1529" t="str">
        <f t="shared" si="49"/>
        <v>-</v>
      </c>
      <c r="B1529" t="s">
        <v>3012</v>
      </c>
      <c r="C1529" t="s">
        <v>13761</v>
      </c>
      <c r="D1529" t="s">
        <v>13723</v>
      </c>
      <c r="E1529" t="s">
        <v>13729</v>
      </c>
      <c r="F1529">
        <v>80</v>
      </c>
      <c r="G1529">
        <v>28</v>
      </c>
      <c r="H1529">
        <v>1</v>
      </c>
      <c r="I1529" t="s">
        <v>13718</v>
      </c>
      <c r="L1529" t="s">
        <v>13723</v>
      </c>
      <c r="N1529" t="s">
        <v>13730</v>
      </c>
      <c r="O1529" s="24">
        <v>3</v>
      </c>
      <c r="P1529" s="20">
        <v>80</v>
      </c>
      <c r="Q1529" s="20">
        <v>0</v>
      </c>
      <c r="R1529" s="29">
        <v>0</v>
      </c>
      <c r="Z1529" s="33" t="s">
        <v>13728</v>
      </c>
      <c r="AJ1529" s="26" t="str">
        <f t="shared" si="50"/>
        <v xml:space="preserve">|BGCOLOR(#F5F5F5):Hatamoto|指揮官|&amp;ref(Nation/C_Gold.jpg,nolink,25x25,Gold);80&amp;ref(Nation/C_Resource.jpg,nolink,25x25,Resource);28&amp;ref(Nation/C_Command.jpg,nolink,25x25,Commander Point);1|&amp;ref(Nation/R_Fort.jpg,nolink,25x25,Land Fortress);||&amp;ref(Nation/Squad.jpg,nolink,25x25,Squad);3&amp;ref(Nation/LivingLead.jpg,nolink,25x25,Leadership);80|16|
|~|&gt;|&gt;|&gt;|&gt;|&gt;|BGCOLOR(#F5F5F5):上位指揮官。戦闘技能は下位に劣るが通常は気にならない|
</v>
      </c>
    </row>
    <row r="1530" spans="1:36" x14ac:dyDescent="0.15">
      <c r="A1530" t="str">
        <f t="shared" si="49"/>
        <v>-</v>
      </c>
      <c r="B1530" t="s">
        <v>3012</v>
      </c>
      <c r="C1530" t="s">
        <v>13761</v>
      </c>
      <c r="D1530" t="s">
        <v>13723</v>
      </c>
      <c r="E1530" t="s">
        <v>13731</v>
      </c>
      <c r="F1530">
        <v>120</v>
      </c>
      <c r="G1530">
        <v>26</v>
      </c>
      <c r="H1530">
        <v>2</v>
      </c>
      <c r="I1530" t="s">
        <v>13718</v>
      </c>
      <c r="L1530" t="s">
        <v>13723</v>
      </c>
      <c r="N1530" t="s">
        <v>13732</v>
      </c>
      <c r="O1530" s="24">
        <v>4</v>
      </c>
      <c r="P1530" s="20">
        <v>120</v>
      </c>
      <c r="Q1530" s="20">
        <v>0</v>
      </c>
      <c r="R1530" s="29">
        <v>0</v>
      </c>
      <c r="Z1530" s="33" t="s">
        <v>13728</v>
      </c>
      <c r="AJ1530" s="26" t="str">
        <f t="shared" si="50"/>
        <v xml:space="preserve">|BGCOLOR(#F5F5F5):Daimyo|指揮官|&amp;ref(Nation/C_Gold.jpg,nolink,25x25,Gold);120&amp;ref(Nation/C_Resource.jpg,nolink,25x25,Resource);26&amp;ref(Nation/C_Command.jpg,nolink,25x25,Commander Point);2|&amp;ref(Nation/R_Fort.jpg,nolink,25x25,Land Fortress);||&amp;ref(Nation/Squad.jpg,nolink,25x25,Squad);4&amp;ref(Nation/LivingLead.jpg,nolink,25x25,Leadership);120|16|
|~|&gt;|&gt;|&gt;|&gt;|&gt;|BGCOLOR(#F5F5F5):最上位指揮官。重装備で士気も高いが盾は相変わらず無い|
</v>
      </c>
    </row>
    <row r="1531" spans="1:36" x14ac:dyDescent="0.15">
      <c r="A1531" t="str">
        <f t="shared" si="49"/>
        <v>-</v>
      </c>
      <c r="B1531" t="s">
        <v>3012</v>
      </c>
      <c r="C1531" t="s">
        <v>13761</v>
      </c>
      <c r="D1531" t="s">
        <v>13723</v>
      </c>
      <c r="E1531" t="s">
        <v>13733</v>
      </c>
      <c r="F1531">
        <v>70</v>
      </c>
      <c r="G1531">
        <v>1</v>
      </c>
      <c r="H1531">
        <v>2</v>
      </c>
      <c r="I1531" t="s">
        <v>13718</v>
      </c>
      <c r="K1531" t="s">
        <v>13734</v>
      </c>
      <c r="L1531" t="s">
        <v>13736</v>
      </c>
      <c r="M1531" t="s">
        <v>13735</v>
      </c>
      <c r="N1531" t="s">
        <v>13737</v>
      </c>
      <c r="O1531" s="24">
        <v>1</v>
      </c>
      <c r="P1531" s="20">
        <v>0</v>
      </c>
      <c r="Q1531" s="20" t="s">
        <v>13743</v>
      </c>
      <c r="R1531" s="29">
        <v>0</v>
      </c>
      <c r="Z1531" s="33" t="s">
        <v>13721</v>
      </c>
      <c r="AJ1531" s="26" t="str">
        <f t="shared" si="50"/>
        <v xml:space="preserve">|BGCOLOR(#F5F5F5):Kannushi|聖職者&amp;ref(Nation/Sacred.jpg,nolink,25x25,Sacred);|&amp;ref(Nation/C_Gold.jpg,nolink,25x25,Gold);70&amp;ref(Nation/C_Resource.jpg,nolink,25x25,Resource);1&amp;ref(Nation/C_Command.jpg,nolink,25x25,Commander Point);2|&amp;ref(Nation/R_Fort.jpg,nolink,25x25,Land Fortress);|&amp;ref(Spell/P_Holy.jpg,nolink,25x25,Temple Needed);|&amp;ref(Nation/Squad.jpg,nolink,25x25,Squad);1&amp;ref(Nation/MagicLead.jpg,nolink,25x25,Magic Leadership);0+|14|
|~|&gt;|&gt;|&gt;|&gt;|&gt;|BGCOLOR(#F5F5F5):レベル2の聖職者。たまに魔法技能を持つ|
</v>
      </c>
    </row>
    <row r="1532" spans="1:36" x14ac:dyDescent="0.15">
      <c r="A1532" t="str">
        <f t="shared" si="49"/>
        <v>-</v>
      </c>
      <c r="B1532" t="s">
        <v>3012</v>
      </c>
      <c r="C1532" t="s">
        <v>13761</v>
      </c>
      <c r="D1532" t="s">
        <v>13723</v>
      </c>
      <c r="E1532" t="s">
        <v>13738</v>
      </c>
      <c r="F1532">
        <v>70</v>
      </c>
      <c r="G1532">
        <v>1</v>
      </c>
      <c r="H1532">
        <v>2</v>
      </c>
      <c r="I1532" t="s">
        <v>13718</v>
      </c>
      <c r="J1532" t="s">
        <v>13734</v>
      </c>
      <c r="K1532" t="s">
        <v>13734</v>
      </c>
      <c r="L1532" t="s">
        <v>13736</v>
      </c>
      <c r="M1532" t="s">
        <v>13735</v>
      </c>
      <c r="N1532" t="s">
        <v>13739</v>
      </c>
      <c r="O1532" s="24">
        <v>1</v>
      </c>
      <c r="P1532" s="20" t="s">
        <v>13744</v>
      </c>
      <c r="Q1532" s="20">
        <v>5</v>
      </c>
      <c r="R1532" s="29">
        <v>0</v>
      </c>
      <c r="Z1532" s="33" t="s">
        <v>13728</v>
      </c>
      <c r="AJ1532" s="26" t="str">
        <f t="shared" si="50"/>
        <v xml:space="preserve">|BGCOLOR(#F5F5F5):Monk of the Fivefold Path|聖職者&amp;ref(Nation/Sacred.jpg,nolink,25x25,Sacred);|&amp;ref(Nation/C_Gold.jpg,nolink,25x25,Gold);70&amp;ref(Nation/C_Resource.jpg,nolink,25x25,Resource);1&amp;ref(Nation/C_Command.jpg,nolink,25x25,Commander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Leadership);5|16|
|~|&gt;|&gt;|&gt;|&gt;|&gt;|BGCOLOR(#F5F5F5):レベル1の聖職者。火風水地緑から一系統を持つ|
</v>
      </c>
    </row>
    <row r="1533" spans="1:36" x14ac:dyDescent="0.15">
      <c r="A1533" t="str">
        <f t="shared" si="49"/>
        <v>-</v>
      </c>
      <c r="B1533" t="s">
        <v>3012</v>
      </c>
      <c r="C1533" t="s">
        <v>13761</v>
      </c>
      <c r="D1533" t="s">
        <v>13723</v>
      </c>
      <c r="E1533" t="s">
        <v>13740</v>
      </c>
      <c r="F1533">
        <v>95</v>
      </c>
      <c r="G1533">
        <v>1</v>
      </c>
      <c r="H1533">
        <v>2</v>
      </c>
      <c r="I1533" t="s">
        <v>7434</v>
      </c>
      <c r="J1533" t="s">
        <v>13734</v>
      </c>
      <c r="L1533" t="s">
        <v>13741</v>
      </c>
      <c r="N1533" t="s">
        <v>13742</v>
      </c>
      <c r="O1533" s="24">
        <v>1</v>
      </c>
      <c r="P1533" s="20" t="s">
        <v>13744</v>
      </c>
      <c r="Q1533" s="21">
        <v>10</v>
      </c>
      <c r="R1533" s="29">
        <v>0</v>
      </c>
      <c r="Z1533" s="33" t="s">
        <v>13728</v>
      </c>
      <c r="AE1533" s="21" t="s">
        <v>13747</v>
      </c>
      <c r="AJ1533" s="26" t="str">
        <f t="shared" si="50"/>
        <v xml:space="preserve">|BGCOLOR(#F5F5F5):Shugenja|魔術師|&amp;ref(Nation/C_Gold.jpg,nolink,25x25,Gold);95&amp;ref(Nation/C_Resource.jpg,nolink,25x25,Resource);1&amp;ref(Nation/C_Command.jpg,nolink,25x25,Commander Point);2|&amp;ref(Nation/R_Fort.jpg,nolink,25x25,Land Fortress);&amp;ref(Nation/R_Mountain.jpg,nolink,25x25,Any Highland/Mountains);|&amp;ref(Spell/P_Research.jpg,nolink,25x25,Lab Needed);|&amp;ref(Nation/Squad.jpg,nolink,25x25,Squad);1&amp;ref(Nation/LivingLead.jpg,nolink,25x25,Leadership);10+&amp;ref(Nation/MagicLead.jpg,nolink,25x25,Magic Leadership);10|16&amp;ref(Nation/Mountain-Survival.jpg,nolink,25x25,Mountain Survival);|
|~|&gt;|&gt;|&gt;|&gt;|&gt;|BGCOLOR(#F5F5F5):地などの魔法技能を持つ。適当に数を出せば多彩な魔力に|
</v>
      </c>
    </row>
    <row r="1534" spans="1:36" x14ac:dyDescent="0.15">
      <c r="A1534" t="str">
        <f t="shared" si="49"/>
        <v>-</v>
      </c>
      <c r="B1534" t="s">
        <v>3012</v>
      </c>
      <c r="C1534" t="s">
        <v>13761</v>
      </c>
      <c r="D1534" t="s">
        <v>13723</v>
      </c>
      <c r="E1534" t="s">
        <v>13745</v>
      </c>
      <c r="F1534">
        <v>165</v>
      </c>
      <c r="G1534">
        <v>1</v>
      </c>
      <c r="H1534">
        <v>2</v>
      </c>
      <c r="I1534" t="s">
        <v>7434</v>
      </c>
      <c r="J1534" t="s">
        <v>13734</v>
      </c>
      <c r="L1534" t="s">
        <v>13741</v>
      </c>
      <c r="N1534" t="s">
        <v>13746</v>
      </c>
      <c r="O1534" s="24">
        <v>1</v>
      </c>
      <c r="P1534" s="21" t="s">
        <v>13744</v>
      </c>
      <c r="Q1534" s="20" t="s">
        <v>13751</v>
      </c>
      <c r="R1534" s="29">
        <v>0</v>
      </c>
      <c r="Z1534" s="33" t="s">
        <v>13728</v>
      </c>
      <c r="AE1534" s="21" t="s">
        <v>13747</v>
      </c>
      <c r="AJ1534" s="26" t="str">
        <f t="shared" si="50"/>
        <v xml:space="preserve">|BGCOLOR(#F5F5F5):Master Shugenja|魔術師|&amp;ref(Nation/C_Gold.jpg,nolink,25x25,Gold);165&amp;ref(Nation/C_Resource.jpg,nolink,25x25,Resource);1&amp;ref(Nation/C_Command.jpg,nolink,25x25,Commander Point);2|&amp;ref(Nation/R_Fort.jpg,nolink,25x25,Land Fortress);&amp;ref(Nation/R_Mountain.jpg,nolink,25x25,Any Highland/Mountains);|&amp;ref(Spell/P_Research.jpg,nolink,25x25,Lab Needed);|&amp;ref(Nation/Squad.jpg,nolink,25x25,Squad);1&amp;ref(Nation/LivingLead.jpg,nolink,25x25,Leadership);10+&amp;ref(Nation/MagicLead.jpg,nolink,25x25,Magic Leadership);20+|16&amp;ref(Nation/Mountain-Survival.jpg,nolink,25x25,Mountain Survival);|
|~|&gt;|&gt;|&gt;|&gt;|&gt;|BGCOLOR(#F5F5F5):地、緑を中心に幅広い魔法技能を持つ。多芸だが安定しない|
</v>
      </c>
    </row>
    <row r="1535" spans="1:36" x14ac:dyDescent="0.15">
      <c r="A1535" t="str">
        <f t="shared" si="49"/>
        <v>-</v>
      </c>
      <c r="B1535" t="s">
        <v>3012</v>
      </c>
      <c r="C1535" t="s">
        <v>13761</v>
      </c>
      <c r="D1535" t="s">
        <v>13723</v>
      </c>
      <c r="E1535" t="s">
        <v>13748</v>
      </c>
      <c r="F1535">
        <v>145</v>
      </c>
      <c r="G1535">
        <v>1</v>
      </c>
      <c r="H1535">
        <v>4</v>
      </c>
      <c r="I1535" t="s">
        <v>13718</v>
      </c>
      <c r="J1535" t="s">
        <v>13734</v>
      </c>
      <c r="L1535" t="s">
        <v>13741</v>
      </c>
      <c r="N1535" t="s">
        <v>13749</v>
      </c>
      <c r="O1535" s="24">
        <v>1</v>
      </c>
      <c r="P1535" s="20" t="s">
        <v>13744</v>
      </c>
      <c r="Q1535" s="20" t="s">
        <v>13750</v>
      </c>
      <c r="R1535" s="29">
        <v>0</v>
      </c>
      <c r="Z1535" s="33" t="s">
        <v>13728</v>
      </c>
      <c r="AE1535" s="21" t="s">
        <v>13747</v>
      </c>
      <c r="AJ1535" s="26" t="str">
        <f t="shared" si="50"/>
        <v xml:space="preserve">|BGCOLOR(#F5F5F5):Onmyo-ji|魔術師|&amp;ref(Nation/C_Gold.jpg,nolink,25x25,Gold);145&amp;ref(Nation/C_Resource.jpg,nolink,25x25,Resource);1&amp;ref(Nation/C_Command.jpg,nolink,25x25,Commander Point);4|&amp;ref(Nation/R_Fort.jpg,nolink,25x25,Land Fortress);|&amp;ref(Spell/P_Research.jpg,nolink,25x25,Lab Needed);|&amp;ref(Nation/Squad.jpg,nolink,25x25,Squad);1&amp;ref(Nation/LivingLead.jpg,nolink,25x25,Leadership);10+&amp;ref(Nation/MagicLead.jpg,nolink,25x25,Magic Leadership);30+|16&amp;ref(Nation/Mountain-Survival.jpg,nolink,25x25,Mountain Survival);|
|~|&gt;|&gt;|&gt;|&gt;|&gt;|BGCOLOR(#F5F5F5):星などの魔法技能を持つ。護衛に式神を従えている|
</v>
      </c>
    </row>
    <row r="1536" spans="1:36" x14ac:dyDescent="0.15">
      <c r="A1536" t="str">
        <f t="shared" si="49"/>
        <v>-</v>
      </c>
      <c r="B1536" t="s">
        <v>3012</v>
      </c>
      <c r="C1536" t="s">
        <v>13761</v>
      </c>
      <c r="D1536" t="s">
        <v>13723</v>
      </c>
      <c r="E1536" t="s">
        <v>13752</v>
      </c>
      <c r="F1536">
        <v>50</v>
      </c>
      <c r="G1536">
        <v>29</v>
      </c>
      <c r="H1536">
        <v>1</v>
      </c>
      <c r="I1536" t="s">
        <v>13753</v>
      </c>
      <c r="L1536" t="s">
        <v>13723</v>
      </c>
      <c r="N1536" t="s">
        <v>13754</v>
      </c>
      <c r="O1536" s="24">
        <v>1</v>
      </c>
      <c r="P1536" s="21">
        <v>40</v>
      </c>
      <c r="Q1536" s="21">
        <v>0</v>
      </c>
      <c r="R1536" s="29">
        <v>0</v>
      </c>
      <c r="Z1536" s="33" t="s">
        <v>13725</v>
      </c>
      <c r="AD1536" s="21" t="s">
        <v>13755</v>
      </c>
      <c r="AJ1536" s="26" t="str">
        <f t="shared" si="50"/>
        <v xml:space="preserve">|BGCOLOR(#F5F5F5):Crab General|指揮官|&amp;ref(Nation/C_Gold.jpg,nolink,25x25,Gold);50&amp;ref(Nation/C_Resource.jpg,nolink,25x25,Resource);29&amp;ref(Nation/C_Command.jpg,nolink,25x25,Commander Point);1|&amp;ref(Nation/R_UW-Fort.jpg,nolink,25x25,Underwater Fortress);||&amp;ref(Nation/Squad.jpg,nolink,25x25,Squad);1&amp;ref(Nation/LivingLead.jpg,nolink,25x25,Leadership);40|10&amp;ref(Nation/Amphibian.jpg,nolink,25x25,Amphibian);|
|~|&gt;|&gt;|&gt;|&gt;|&gt;|BGCOLOR(#F5F5F5):水陸両棲の指揮官。珍しい狂気耐性を持つ|
</v>
      </c>
    </row>
    <row r="1537" spans="1:36" x14ac:dyDescent="0.15">
      <c r="A1537" t="str">
        <f t="shared" si="49"/>
        <v>LA Jomon 指揮官 E</v>
      </c>
      <c r="B1537" t="s">
        <v>3012</v>
      </c>
      <c r="C1537" t="s">
        <v>13761</v>
      </c>
      <c r="D1537" t="s">
        <v>13723</v>
      </c>
      <c r="E1537" t="s">
        <v>13756</v>
      </c>
      <c r="F1537">
        <v>285</v>
      </c>
      <c r="G1537">
        <v>7</v>
      </c>
      <c r="H1537">
        <v>4</v>
      </c>
      <c r="I1537" t="s">
        <v>13753</v>
      </c>
      <c r="J1537" t="s">
        <v>13734</v>
      </c>
      <c r="K1537" t="s">
        <v>13734</v>
      </c>
      <c r="L1537" t="s">
        <v>13741</v>
      </c>
      <c r="M1537" t="s">
        <v>13735</v>
      </c>
      <c r="N1537" t="s">
        <v>13757</v>
      </c>
      <c r="O1537" s="24">
        <v>1</v>
      </c>
      <c r="P1537" s="20" t="s">
        <v>13744</v>
      </c>
      <c r="Q1537" s="20" t="s">
        <v>13758</v>
      </c>
      <c r="R1537" s="29">
        <v>0</v>
      </c>
      <c r="Z1537" s="33" t="s">
        <v>13759</v>
      </c>
      <c r="AB1537" s="21" t="s">
        <v>13760</v>
      </c>
      <c r="AD1537" s="21" t="s">
        <v>13755</v>
      </c>
      <c r="AJ1537" s="26" t="str">
        <f t="shared" si="50"/>
        <v xml:space="preserve">|BGCOLOR(#F5F5F5):Ryujin|魔術師&amp;ref(Nation/Sacred.jpg,nolink,25x25,Sacred);|&amp;ref(Nation/C_Gold.jpg,nolink,25x25,Gold);285&amp;ref(Nation/C_Resource.jpg,nolink,25x25,Resource);7&amp;ref(Nation/C_Command.jpg,nolink,25x25,Commander Point);4|&amp;ref(Nation/R_UW-Fort.jpg,nolink,25x25,Underwater Fortress);|&amp;ref(Spell/P_Research.jpg,nolink,25x25,Lab Needed);&amp;ref(Spell/P_Holy.jpg,nolink,25x25,Temple Needed);|&amp;ref(Nation/Squad.jpg,nolink,25x25,Squad);1&amp;ref(Nation/LivingLead.jpg,nolink,25x25,Leadership);10+&amp;ref(Nation/MagicLead.jpg,nolink,25x25,Magic Leadership);35+|34&amp;ref(Nation/Flying.jpg,nolink,25x25,Flying);&amp;ref(Nation/Amphibian.jpg,nolink,25x25,Amphibian);|
|~|&gt;|&gt;|&gt;|&gt;|&gt;|BGCOLOR(#F5F5F5):水などの魔法技能を持つ。強大な魔力に加え様々な特殊能力も保有|
</v>
      </c>
    </row>
    <row r="1538" spans="1:36" x14ac:dyDescent="0.15">
      <c r="A1538" t="str">
        <f t="shared" si="49"/>
        <v>LA Jomon 兵士 S</v>
      </c>
      <c r="B1538" t="s">
        <v>3012</v>
      </c>
      <c r="C1538" t="s">
        <v>13761</v>
      </c>
      <c r="D1538" t="s">
        <v>13791</v>
      </c>
      <c r="E1538" t="s">
        <v>13762</v>
      </c>
      <c r="F1538">
        <v>8</v>
      </c>
      <c r="G1538">
        <v>11</v>
      </c>
      <c r="H1538">
        <v>5</v>
      </c>
      <c r="I1538" t="s">
        <v>13718</v>
      </c>
      <c r="L1538" t="s">
        <v>13763</v>
      </c>
      <c r="N1538" t="s">
        <v>13764</v>
      </c>
      <c r="P1538" s="21">
        <v>1</v>
      </c>
      <c r="Z1538" s="33" t="s">
        <v>13725</v>
      </c>
      <c r="AJ1538" s="26" t="str">
        <f t="shared" si="50"/>
        <v xml:space="preserve">|BGCOLOR(#F5F5F5):Ashigaru|歩兵|&amp;ref(Nation/C_Gold.jpg,nolink,25x25,Gold);8&amp;ref(Nation/C_Resource.jpg,nolink,25x25,Resource);11&amp;ref(Nation/C_Recruitment.jpg,nolink,25x25,Recruitment Point);5|&amp;ref(Nation/R_Fort.jpg,nolink,25x25,Land Fortress);||&amp;ref(Nation/LivingLead.jpg,nolink,25x25,Living);|10|
|~|&gt;|&gt;|&gt;|&gt;|&gt;|BGCOLOR(#F5F5F5):長槍を持つ歩兵。民兵並の値段だが戦闘力は標準的|
</v>
      </c>
    </row>
    <row r="1539" spans="1:36" x14ac:dyDescent="0.15">
      <c r="A1539" t="str">
        <f t="shared" si="49"/>
        <v>-</v>
      </c>
      <c r="B1539" t="s">
        <v>3012</v>
      </c>
      <c r="C1539" t="s">
        <v>13761</v>
      </c>
      <c r="D1539" t="s">
        <v>13791</v>
      </c>
      <c r="E1539" t="s">
        <v>13765</v>
      </c>
      <c r="F1539">
        <v>11</v>
      </c>
      <c r="G1539">
        <v>25</v>
      </c>
      <c r="H1539">
        <v>12</v>
      </c>
      <c r="I1539" t="s">
        <v>13718</v>
      </c>
      <c r="L1539" t="s">
        <v>13766</v>
      </c>
      <c r="N1539" t="s">
        <v>13767</v>
      </c>
      <c r="P1539" s="21">
        <v>1</v>
      </c>
      <c r="Z1539" s="33" t="s">
        <v>13768</v>
      </c>
      <c r="AJ1539" s="26" t="str">
        <f t="shared" si="50"/>
        <v xml:space="preserve">|BGCOLOR(#F5F5F5):Samurai Archer|射手|&amp;ref(Nation/C_Gold.jpg,nolink,25x25,Gold);11&amp;ref(Nation/C_Resource.jpg,nolink,25x25,Resource);25&amp;ref(Nation/C_Recruitment.jpg,nolink,25x25,Recruitment Point);12|&amp;ref(Nation/R_Fort.jpg,nolink,25x25,Land Fortress);||&amp;ref(Nation/LivingLead.jpg,nolink,25x25,Living);|8|
|~|&gt;|&gt;|&gt;|&gt;|&gt;|BGCOLOR(#F5F5F5):長弓を使う弓兵。接近されても応戦できる程度の能力はある|
</v>
      </c>
    </row>
    <row r="1540" spans="1:36" x14ac:dyDescent="0.15">
      <c r="A1540" t="str">
        <f t="shared" si="49"/>
        <v>-</v>
      </c>
      <c r="B1540" t="s">
        <v>3012</v>
      </c>
      <c r="C1540" t="s">
        <v>13761</v>
      </c>
      <c r="D1540" t="s">
        <v>13791</v>
      </c>
      <c r="E1540" t="s">
        <v>13769</v>
      </c>
      <c r="F1540">
        <v>10</v>
      </c>
      <c r="G1540">
        <v>19</v>
      </c>
      <c r="H1540">
        <v>9</v>
      </c>
      <c r="I1540" t="s">
        <v>13718</v>
      </c>
      <c r="L1540" t="s">
        <v>13763</v>
      </c>
      <c r="N1540" t="s">
        <v>13770</v>
      </c>
      <c r="P1540" s="20">
        <v>1</v>
      </c>
      <c r="Z1540" s="33" t="s">
        <v>13768</v>
      </c>
      <c r="AJ1540" s="26" t="str">
        <f t="shared" si="50"/>
        <v xml:space="preserve">|BGCOLOR(#F5F5F5):Samurai|歩兵|&amp;ref(Nation/C_Gold.jpg,nolink,25x25,Gold);10&amp;ref(Nation/C_Resource.jpg,nolink,25x25,Resource);19&amp;ref(Nation/C_Recruitment.jpg,nolink,25x25,Recruitment Point);9|&amp;ref(Nation/R_Fort.jpg,nolink,25x25,Land Fortress);||&amp;ref(Nation/LivingLead.jpg,nolink,25x25,Living);|8|
|~|&gt;|&gt;|&gt;|&gt;|&gt;|BGCOLOR(#F5F5F5):薙刀を持つ重歩兵。攻撃力は高いが当たりにくい|
</v>
      </c>
    </row>
    <row r="1541" spans="1:36" x14ac:dyDescent="0.15">
      <c r="A1541" t="str">
        <f t="shared" ref="A1541:A1604" si="51">IF(D1541&lt;&gt;D1540,B1541&amp;" "&amp;C1541&amp;" "&amp;D1541&amp;" S",IF(D1541&lt;&gt;D1542,B1541&amp;" "&amp;C1541&amp;" "&amp;D1541&amp;" E","-"))</f>
        <v>-</v>
      </c>
      <c r="B1541" t="s">
        <v>3012</v>
      </c>
      <c r="C1541" t="s">
        <v>13761</v>
      </c>
      <c r="D1541" t="s">
        <v>13791</v>
      </c>
      <c r="E1541" t="s">
        <v>13769</v>
      </c>
      <c r="F1541">
        <v>10</v>
      </c>
      <c r="G1541">
        <v>22</v>
      </c>
      <c r="H1541">
        <v>9</v>
      </c>
      <c r="I1541" t="s">
        <v>13718</v>
      </c>
      <c r="L1541" t="s">
        <v>13763</v>
      </c>
      <c r="N1541" t="s">
        <v>13771</v>
      </c>
      <c r="P1541" s="20">
        <v>1</v>
      </c>
      <c r="Z1541" s="33" t="s">
        <v>13768</v>
      </c>
      <c r="AJ1541" s="26" t="str">
        <f t="shared" si="50"/>
        <v xml:space="preserve">|BGCOLOR(#F5F5F5):Samurai|歩兵|&amp;ref(Nation/C_Gold.jpg,nolink,25x25,Gold);10&amp;ref(Nation/C_Resource.jpg,nolink,25x25,Resource);22&amp;ref(Nation/C_Recruitment.jpg,nolink,25x25,Recruitment Point);9|&amp;ref(Nation/R_Fort.jpg,nolink,25x25,Land Fortress);||&amp;ref(Nation/LivingLead.jpg,nolink,25x25,Living);|8|
|~|&gt;|&gt;|&gt;|&gt;|&gt;|BGCOLOR(#F5F5F5):刀を持つ重歩兵。武器の命中率修正が異常に高く凶悪|
</v>
      </c>
    </row>
    <row r="1542" spans="1:36" x14ac:dyDescent="0.15">
      <c r="A1542" t="str">
        <f t="shared" si="51"/>
        <v>-</v>
      </c>
      <c r="B1542" t="s">
        <v>3012</v>
      </c>
      <c r="C1542" t="s">
        <v>13761</v>
      </c>
      <c r="D1542" t="s">
        <v>13791</v>
      </c>
      <c r="E1542" t="s">
        <v>13772</v>
      </c>
      <c r="F1542">
        <v>12</v>
      </c>
      <c r="G1542">
        <v>26</v>
      </c>
      <c r="H1542">
        <v>14</v>
      </c>
      <c r="I1542" t="s">
        <v>13718</v>
      </c>
      <c r="L1542" t="s">
        <v>13763</v>
      </c>
      <c r="N1542" t="s">
        <v>13773</v>
      </c>
      <c r="P1542" s="20">
        <v>1</v>
      </c>
      <c r="Z1542" s="33" t="s">
        <v>13768</v>
      </c>
      <c r="AJ1542" s="26" t="str">
        <f t="shared" si="50"/>
        <v xml:space="preserve">|BGCOLOR(#F5F5F5):O-ban|歩兵|&amp;ref(Nation/C_Gold.jpg,nolink,25x25,Gold);12&amp;ref(Nation/C_Resource.jpg,nolink,25x25,Resource);26&amp;ref(Nation/C_Recruitment.jpg,nolink,25x25,Recruitment Point);14|&amp;ref(Nation/R_Fort.jpg,nolink,25x25,Land Fortress);||&amp;ref(Nation/LivingLead.jpg,nolink,25x25,Living);|8|
|~|&gt;|&gt;|&gt;|&gt;|&gt;|BGCOLOR(#F5F5F5):刀を持つ重歩兵。戦闘技能と防具が共に強化されている|
</v>
      </c>
    </row>
    <row r="1543" spans="1:36" x14ac:dyDescent="0.15">
      <c r="A1543" t="str">
        <f t="shared" si="51"/>
        <v>-</v>
      </c>
      <c r="B1543" t="s">
        <v>3012</v>
      </c>
      <c r="C1543" t="s">
        <v>13761</v>
      </c>
      <c r="D1543" t="s">
        <v>13791</v>
      </c>
      <c r="E1543" t="s">
        <v>13774</v>
      </c>
      <c r="F1543">
        <v>14</v>
      </c>
      <c r="G1543">
        <v>25</v>
      </c>
      <c r="H1543">
        <v>18</v>
      </c>
      <c r="I1543" t="s">
        <v>13718</v>
      </c>
      <c r="L1543" t="s">
        <v>13763</v>
      </c>
      <c r="N1543" t="s">
        <v>13775</v>
      </c>
      <c r="P1543" s="20">
        <v>1</v>
      </c>
      <c r="Z1543" s="33" t="s">
        <v>13768</v>
      </c>
      <c r="AJ1543" s="26" t="str">
        <f t="shared" si="50"/>
        <v xml:space="preserve">|BGCOLOR(#F5F5F5):Go-Hatamoto|歩兵|&amp;ref(Nation/C_Gold.jpg,nolink,25x25,Gold);14&amp;ref(Nation/C_Resource.jpg,nolink,25x25,Resource);25&amp;ref(Nation/C_Recruitment.jpg,nolink,25x25,Recruitment Point);18|&amp;ref(Nation/R_Fort.jpg,nolink,25x25,Land Fortress);||&amp;ref(Nation/LivingLead.jpg,nolink,25x25,Living);|8|
|~|&gt;|&gt;|&gt;|&gt;|&gt;|BGCOLOR(#F5F5F5):野太刀を持つ重歩兵。高い攻撃力を持ち護衛を得意とする|
</v>
      </c>
    </row>
    <row r="1544" spans="1:36" x14ac:dyDescent="0.15">
      <c r="A1544" t="str">
        <f t="shared" si="51"/>
        <v>-</v>
      </c>
      <c r="B1544" t="s">
        <v>3012</v>
      </c>
      <c r="C1544" t="s">
        <v>13761</v>
      </c>
      <c r="D1544" t="s">
        <v>13791</v>
      </c>
      <c r="E1544" t="s">
        <v>13776</v>
      </c>
      <c r="F1544">
        <v>15</v>
      </c>
      <c r="G1544">
        <v>22</v>
      </c>
      <c r="H1544">
        <v>21</v>
      </c>
      <c r="I1544" t="s">
        <v>13718</v>
      </c>
      <c r="L1544" t="s">
        <v>13763</v>
      </c>
      <c r="N1544" t="s">
        <v>13777</v>
      </c>
      <c r="P1544" s="20">
        <v>1</v>
      </c>
      <c r="Z1544" s="33" t="s">
        <v>13768</v>
      </c>
      <c r="AJ1544" s="26" t="str">
        <f t="shared" si="50"/>
        <v xml:space="preserve">|BGCOLOR(#F5F5F5):Aka-Oni Samurai|歩兵|&amp;ref(Nation/C_Gold.jpg,nolink,25x25,Gold);15&amp;ref(Nation/C_Resource.jpg,nolink,25x25,Resource);22&amp;ref(Nation/C_Recruitment.jpg,nolink,25x25,Recruitment Point);21|&amp;ref(Nation/R_Fort.jpg,nolink,25x25,Land Fortress);||&amp;ref(Nation/LivingLead.jpg,nolink,25x25,Living);|8|
|~|&gt;|&gt;|&gt;|&gt;|&gt;|BGCOLOR(#F5F5F5):刀を持つ重歩兵。装備は下位に近いが戦闘技能は一流|
</v>
      </c>
    </row>
    <row r="1545" spans="1:36" x14ac:dyDescent="0.15">
      <c r="A1545" t="str">
        <f t="shared" si="51"/>
        <v>-</v>
      </c>
      <c r="B1545" t="s">
        <v>3012</v>
      </c>
      <c r="C1545" t="s">
        <v>13761</v>
      </c>
      <c r="D1545" t="s">
        <v>13791</v>
      </c>
      <c r="E1545" t="s">
        <v>13778</v>
      </c>
      <c r="F1545">
        <v>35</v>
      </c>
      <c r="G1545">
        <v>28</v>
      </c>
      <c r="H1545">
        <v>46</v>
      </c>
      <c r="I1545" t="s">
        <v>13718</v>
      </c>
      <c r="L1545" t="s">
        <v>13779</v>
      </c>
      <c r="N1545" t="s">
        <v>13782</v>
      </c>
      <c r="P1545" s="20">
        <v>1</v>
      </c>
      <c r="Z1545" s="33" t="s">
        <v>13721</v>
      </c>
      <c r="AJ1545" s="26" t="str">
        <f t="shared" si="50"/>
        <v xml:space="preserve">|BGCOLOR(#F5F5F5):Samurai Cavalry|騎兵|&amp;ref(Nation/C_Gold.jpg,nolink,25x25,Gold);35&amp;ref(Nation/C_Resource.jpg,nolink,25x25,Resource);28&amp;ref(Nation/C_Recruitment.jpg,nolink,25x25,Recruitment Point);46|&amp;ref(Nation/R_Fort.jpg,nolink,25x25,Land Fortress);||&amp;ref(Nation/LivingLead.jpg,nolink,25x25,Living);|14|
|~|&gt;|&gt;|&gt;|&gt;|&gt;|BGCOLOR(#F5F5F5):軽突撃槍と刀を持つ重騎兵。突撃よりも刀での戦いぶりが光る|
</v>
      </c>
    </row>
    <row r="1546" spans="1:36" x14ac:dyDescent="0.15">
      <c r="A1546" t="str">
        <f t="shared" si="51"/>
        <v>-</v>
      </c>
      <c r="B1546" t="s">
        <v>3012</v>
      </c>
      <c r="C1546" t="s">
        <v>13761</v>
      </c>
      <c r="D1546" t="s">
        <v>13791</v>
      </c>
      <c r="E1546" t="s">
        <v>13780</v>
      </c>
      <c r="F1546">
        <v>19</v>
      </c>
      <c r="G1546">
        <v>19</v>
      </c>
      <c r="H1546">
        <v>21</v>
      </c>
      <c r="I1546" t="s">
        <v>13781</v>
      </c>
      <c r="K1546" t="s">
        <v>13734</v>
      </c>
      <c r="L1546" t="s">
        <v>13763</v>
      </c>
      <c r="M1546" t="s">
        <v>13735</v>
      </c>
      <c r="N1546" t="s">
        <v>13783</v>
      </c>
      <c r="P1546" s="20">
        <v>1</v>
      </c>
      <c r="Z1546" s="33" t="s">
        <v>13768</v>
      </c>
      <c r="AJ1546" s="26" t="str">
        <f t="shared" ref="AJ1546:AJ1609" si="52">CONCATENATE("|BGCOLOR(#F5F5F5):",E1546,"|",L1546,IF(M1546&lt;&gt;"","&amp;ref(Nation/Sacred.jpg,nolink,25x25,Sacred);",""),"|&amp;ref(Nation/C_Gold.jpg,nolink,25x25,Gold);",F1546,"&amp;ref(Nation/C_Resource.jpg,nolink,25x25,Resource);",G1546,IF(D1546="兵士","&amp;ref(Nation/C_Recruitment.jpg,nolink,25x25,Recruitment Point);","&amp;ref(Nation/C_Command.jpg,nolink,25x25,Commander Point);"),H1546,"|",SUBSTITUTE(SUBSTITUTE(SUBSTITUTE(SUBSTITUTE(SUBSTITUTE(SUBSTITUTE(SUBSTITUTE(SUBSTITUTE(SUBSTITUTE(SUBSTITUTE(SUBSTITUTE(SUBSTITUTE(SUBSTITUTE(SUBSTITUTE(SUBSTITUTE(SUBSTITUTE(SUBSTITUTE(SUBSTITUTE(SUBSTITUTE(SUBSTITUTE(SUBSTITUTE(SUBSTITUTE(SUBSTITUTE(SUBSTITUTE(SUBSTITUTE(I1546,"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(Free));"),"格","&amp;ref(Nation/Promotion.jpg,nolink,25x25,Promotion);"),"|",IF(J1546&lt;&gt;"","&amp;ref(Spell/P_Research.jpg,nolink,25x25,Lab Needed);",""),IF(K1546&lt;&gt;"","&amp;ref(Spell/P_Holy.jpg,nolink,25x25,Temple Needed);",""),IF(D1546="指揮官",CONCATENATE("|",IF(O1546&lt;&gt;0,"&amp;ref(Nation/Squad.jpg,nolink,25x25,Squad);"&amp;O1546,""),IF(P1546&lt;&gt;0,"&amp;ref(Nation/LivingLead.jpg,nolink,25x25,Leadership);"&amp;P1546,""),IF(Q1546&lt;&gt;0,"&amp;ref(Nation/MagicLead.jpg,nolink,25x25,Magic Leadership);"&amp;Q1546,""),IF(R1546&lt;&gt;0,"&amp;ref(Nation/UndeadLead.jpg,nolink,25x25,Undead Leadership);"&amp;R1546,""),IF(S1546&lt;&gt;"",IF(S1546&gt;0,"&amp;ref(Item/Inspirational.jpg,nolink,25x25,Inspirational (+"&amp;S1546&amp;"));","&amp;ref(Item/Uninspirational.jpg,nolink,25x25,Inspirational ("&amp;S1546&amp;"));"),""),IF(T1546&lt;&gt;"","&amp;ref(Item/Taskmaster.jpg,nolink,25x25,Taskmaster (+"&amp;T1546&amp;"));",""),IF(U1546&lt;&gt;"","&amp;ref(Item/Beastmaster.jpg,nolink,25x25,Beastmaster (+"&amp;U1546&amp;"));","")),CONCATENATE("|",IF(P1546&lt;&gt;0,"&amp;ref(Nation/LivingLead.jpg,nolink,25x25,Living);",""),IF(Q1546&lt;&gt;0,"&amp;ref(Nation/MagicLead.jpg,nolink,25x25,Magic Being);",""),IF(R1546&lt;&gt;0,"&amp;ref(Nation/UndeadLead.jpg,nolink,25x25,Undead/Demon);",""),IF(V1546&lt;&gt;"","&amp;ref(Nation/Slave.jpg,nolink,25x25,Slave);",""),IF(W1546&lt;&gt;"","&amp;ref(Nation/Animal.jpg,nolink,25x25,Animal);",""),IF(X1546&lt;&gt;"","&amp;ref(Nation/Undisciplined.jpg,nolink,25x25,Undisciplined);",""),IF(Y1546&lt;&gt;"","&amp;ref(Nation/Enlarged.jpg,nolink,25x25,Size "&amp;Y1546&amp;" or larger commander are needed);",""))),"|",Z1546,IF(AA1546&lt;&gt;"","&amp;ref(Nation/Stealthy.jpg,nolink,25x25,Stealthy ("&amp;AA1546&amp;"));",""),IF(COUNTIF(AB1546,"*f*"),"&amp;ref(Nation/Flying.jpg,nolink,25x25,Flying);",""),IF(COUNTIF(AB1546,"*l*"),"&amp;ref(Nation/Floating.jpg,nolink,25x25,Floating);",""),IF(AC1546="s","&amp;ref(Nation/Storm-Immunity.jpg,nolink,25x25,Storm Immunity);",""),IF(AD1546="p","&amp;ref(Nation/Poor-Amphibian.jpg,nolink,25x25,Poor Amphibian);",""),IF(AD1546="f","&amp;ref(Nation/Amphibian.jpg,nolink,25x25,Amphibian);",""),IF(AD1546="a","&amp;ref(Nation/Aquatic.jpg,nolink,25x25,Aquatic);",""),IF(COUNTIF(AE1546,"*f*"),"&amp;ref(Nation/Forest-Survival.jpg,nolink,25x25,Forest Survival);",""),IF(COUNTIF(AE1546,"*m*"),"&amp;ref(Nation/Mountain-Survival.jpg,nolink,25x25,Mountain Survival);",""),IF(COUNTIF(AE1546,"*s*"),"&amp;ref(Nation/Swamp-Survival.jpg,nolink,25x25,Swamp Survival);",""),IF(COUNTIF(AE1546,"*w*"),"&amp;ref(Nation/Wasteland-Survival.jpg,nolink,25x25,Wasteland Survival);",""),IF(AF1546="s","&amp;ref(Nation/Snow-Move.jpg,nolink,25x25,Snow Move);",""),IF(AG1546="s","&amp;ref(Nation/Swimming.jpg,nolink,25x25,Swimming);",""),IF(AH1546&lt;&gt;"","&amp;ref(Nation/Sailing.jpg,nolink,25x25,Sailing (size points "&amp;VALUE(MID(AH1546,2,3))&amp;", max size "&amp;LEFT(AH1546,1)&amp;"));",""),IF(AI1546&lt;&gt;"","&amp;ref(Nation/Gift-of-Water-Breathing.jpg,nolink,25x25,Gift of Water Breathing ("&amp;AI1546&amp;" size points));",""),"|",CHAR(10),IF(D1546="指揮官","|~|&gt;|&gt;|&gt;|&gt;|&gt;|BGCOLOR(#F5F5F5):","|~|&gt;|&gt;|&gt;|&gt;|&gt;|BGCOLOR(#F5F5F5):"),N1546,"|",CHAR(10))</f>
        <v xml:space="preserve">|BGCOLOR(#F5F5F5):Sohei|歩兵&amp;ref(Nation/Sacred.jpg,nolink,25x25,Sacred);|&amp;ref(Nation/C_Gold.jpg,nolink,25x25,Gold);19&amp;ref(Nation/C_Resource.jpg,nolink,25x25,Resource);19&amp;ref(Nation/C_Recruitment.jpg,nolink,25x25,Recruitment Point);21|&amp;ref(Nation/R_Capital.jpg,nolink,25x25,National Capital);|&amp;ref(Spell/P_Holy.jpg,nolink,25x25,Temple Needed);|&amp;ref(Nation/LivingLead.jpg,nolink,25x25,Living);|8|
|~|&gt;|&gt;|&gt;|&gt;|&gt;|BGCOLOR(#F5F5F5):薙刀を持つ重歩兵。非常に高い士気を持つ|
</v>
      </c>
    </row>
    <row r="1547" spans="1:36" x14ac:dyDescent="0.15">
      <c r="A1547" t="str">
        <f t="shared" si="51"/>
        <v>-</v>
      </c>
      <c r="B1547" t="s">
        <v>3012</v>
      </c>
      <c r="C1547" t="s">
        <v>13761</v>
      </c>
      <c r="D1547" t="s">
        <v>13791</v>
      </c>
      <c r="E1547" t="s">
        <v>13784</v>
      </c>
      <c r="F1547">
        <v>19</v>
      </c>
      <c r="G1547">
        <v>22</v>
      </c>
      <c r="H1547">
        <v>10</v>
      </c>
      <c r="I1547" t="s">
        <v>13781</v>
      </c>
      <c r="K1547" t="s">
        <v>13734</v>
      </c>
      <c r="L1547" t="s">
        <v>13763</v>
      </c>
      <c r="M1547" t="s">
        <v>13735</v>
      </c>
      <c r="N1547" t="s">
        <v>13785</v>
      </c>
      <c r="P1547" s="20">
        <v>1</v>
      </c>
      <c r="X1547">
        <v>1</v>
      </c>
      <c r="Z1547" s="33" t="s">
        <v>13768</v>
      </c>
      <c r="AE1547" s="21" t="s">
        <v>13747</v>
      </c>
      <c r="AJ1547" s="26" t="str">
        <f t="shared" si="52"/>
        <v xml:space="preserve">|BGCOLOR(#F5F5F5):Yamabushi|歩兵&amp;ref(Nation/Sacred.jpg,nolink,25x25,Sacred);|&amp;ref(Nation/C_Gold.jpg,nolink,25x25,Gold);19&amp;ref(Nation/C_Resource.jpg,nolink,25x25,Resource);22&amp;ref(Nation/C_Recruitment.jpg,nolink,25x25,Recruitment Point);10|&amp;ref(Nation/R_Capital.jpg,nolink,25x25,National Capital);|&amp;ref(Spell/P_Holy.jpg,nolink,25x25,Temple Needed);|&amp;ref(Nation/LivingLead.jpg,nolink,25x25,Living);&amp;ref(Nation/Undisciplined.jpg,nolink,25x25,Undisciplined);|8&amp;ref(Nation/Mountain-Survival.jpg,nolink,25x25,Mountain Survival);|
|~|&gt;|&gt;|&gt;|&gt;|&gt;|BGCOLOR(#F5F5F5):刀を持つ重歩兵。戦闘技能は素晴らしいが命令を聞かない|
</v>
      </c>
    </row>
    <row r="1548" spans="1:36" x14ac:dyDescent="0.15">
      <c r="A1548" t="str">
        <f t="shared" si="51"/>
        <v>-</v>
      </c>
      <c r="B1548" t="s">
        <v>3012</v>
      </c>
      <c r="C1548" t="s">
        <v>13761</v>
      </c>
      <c r="D1548" t="s">
        <v>13791</v>
      </c>
      <c r="E1548" t="s">
        <v>13786</v>
      </c>
      <c r="F1548">
        <v>10</v>
      </c>
      <c r="G1548">
        <v>20</v>
      </c>
      <c r="H1548">
        <v>9</v>
      </c>
      <c r="I1548" t="s">
        <v>13753</v>
      </c>
      <c r="L1548" t="s">
        <v>13763</v>
      </c>
      <c r="N1548" t="s">
        <v>13787</v>
      </c>
      <c r="P1548" s="20">
        <v>1</v>
      </c>
      <c r="Z1548" s="33" t="s">
        <v>13768</v>
      </c>
      <c r="AD1548" s="21" t="s">
        <v>13788</v>
      </c>
      <c r="AJ1548" s="26" t="str">
        <f t="shared" si="52"/>
        <v xml:space="preserve">|BGCOLOR(#F5F5F5):Shrimp Soldier|歩兵|&amp;ref(Nation/C_Gold.jpg,nolink,25x25,Gold);10&amp;ref(Nation/C_Resource.jpg,nolink,25x25,Resource);20&amp;ref(Nation/C_Recruitment.jpg,nolink,25x25,Recruitment Point);9|&amp;ref(Nation/R_UW-Fort.jpg,nolink,25x25,Underwater Fortress);||&amp;ref(Nation/LivingLead.jpg,nolink,25x25,Living);|8&amp;ref(Nation/Aquatic.jpg,nolink,25x25,Aquatic);|
|~|&gt;|&gt;|&gt;|&gt;|&gt;|BGCOLOR(#F5F5F5):薙刀を持つ重歩兵。水棲のため海でのみ活躍|
</v>
      </c>
    </row>
    <row r="1549" spans="1:36" x14ac:dyDescent="0.15">
      <c r="A1549" t="str">
        <f t="shared" si="51"/>
        <v>LA Jomon 兵士 E</v>
      </c>
      <c r="B1549" t="s">
        <v>3012</v>
      </c>
      <c r="C1549" t="s">
        <v>13761</v>
      </c>
      <c r="D1549" t="s">
        <v>13791</v>
      </c>
      <c r="E1549" t="s">
        <v>13789</v>
      </c>
      <c r="F1549">
        <v>45</v>
      </c>
      <c r="G1549">
        <v>33</v>
      </c>
      <c r="H1549">
        <v>31</v>
      </c>
      <c r="I1549" t="s">
        <v>13753</v>
      </c>
      <c r="L1549" t="s">
        <v>13763</v>
      </c>
      <c r="N1549" t="s">
        <v>13790</v>
      </c>
      <c r="P1549" s="20">
        <v>1</v>
      </c>
      <c r="Z1549" s="33" t="s">
        <v>13768</v>
      </c>
      <c r="AD1549" s="21" t="s">
        <v>13755</v>
      </c>
      <c r="AJ1549" s="26" t="str">
        <f t="shared" si="52"/>
        <v xml:space="preserve">|BGCOLOR(#F5F5F5):Shark Warrior|歩兵|&amp;ref(Nation/C_Gold.jpg,nolink,25x25,Gold);45&amp;ref(Nation/C_Resource.jpg,nolink,25x25,Resource);33&amp;ref(Nation/C_Recruitment.jpg,nolink,25x25,Recruitment Point);31|&amp;ref(Nation/R_UW-Fort.jpg,nolink,25x25,Underwater Fortress);||&amp;ref(Nation/LivingLead.jpg,nolink,25x25,Living);|8&amp;ref(Nation/Amphibian.jpg,nolink,25x25,Amphibian);|
|~|&gt;|&gt;|&gt;|&gt;|&gt;|BGCOLOR(#F5F5F5):槍を持つ重歩兵。巨人並みの体格と身体能力を持つ|
</v>
      </c>
    </row>
    <row r="1550" spans="1:36" x14ac:dyDescent="0.15">
      <c r="A1550" t="str">
        <f t="shared" si="51"/>
        <v>LA Agartha 指揮官 S</v>
      </c>
      <c r="B1550" t="s">
        <v>3012</v>
      </c>
      <c r="C1550" t="s">
        <v>13997</v>
      </c>
      <c r="D1550" t="s">
        <v>13941</v>
      </c>
      <c r="E1550" t="s">
        <v>13937</v>
      </c>
      <c r="F1550">
        <v>25</v>
      </c>
      <c r="G1550">
        <v>4</v>
      </c>
      <c r="H1550">
        <v>1</v>
      </c>
      <c r="I1550" t="s">
        <v>4325</v>
      </c>
      <c r="L1550" t="s">
        <v>3122</v>
      </c>
      <c r="N1550" t="s">
        <v>10265</v>
      </c>
      <c r="O1550" s="24">
        <v>0</v>
      </c>
      <c r="P1550" s="21">
        <v>0</v>
      </c>
      <c r="Q1550" s="21">
        <v>0</v>
      </c>
      <c r="R1550" s="29">
        <v>0</v>
      </c>
      <c r="Z1550" s="33" t="s">
        <v>9196</v>
      </c>
      <c r="AA1550" s="21">
        <v>50</v>
      </c>
      <c r="AE1550" s="21" t="s">
        <v>7285</v>
      </c>
      <c r="AJ1550" s="26" t="str">
        <f t="shared" si="52"/>
        <v xml:space="preserve">|BGCOLOR(#F5F5F5):Agarthan 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|~|&gt;|&gt;|&gt;|&gt;|&gt;|BGCOLOR(#F5F5F5):ほぼ標準通りの斥候。暗視能力を活かす機会には恵まれない|
</v>
      </c>
    </row>
    <row r="1551" spans="1:36" x14ac:dyDescent="0.15">
      <c r="A1551" t="str">
        <f t="shared" si="51"/>
        <v>-</v>
      </c>
      <c r="B1551" t="s">
        <v>3012</v>
      </c>
      <c r="C1551" t="s">
        <v>13997</v>
      </c>
      <c r="D1551" t="s">
        <v>13941</v>
      </c>
      <c r="E1551" t="s">
        <v>13938</v>
      </c>
      <c r="F1551">
        <v>70</v>
      </c>
      <c r="G1551">
        <v>22</v>
      </c>
      <c r="H1551">
        <v>1</v>
      </c>
      <c r="I1551" t="s">
        <v>4325</v>
      </c>
      <c r="L1551" t="s">
        <v>3119</v>
      </c>
      <c r="N1551" t="s">
        <v>10271</v>
      </c>
      <c r="O1551" s="24">
        <v>3</v>
      </c>
      <c r="P1551" s="21">
        <v>80</v>
      </c>
      <c r="Q1551" s="21">
        <v>0</v>
      </c>
      <c r="R1551" s="29">
        <v>0</v>
      </c>
      <c r="Z1551" s="33" t="s">
        <v>9227</v>
      </c>
      <c r="AJ1551" s="26" t="str">
        <f t="shared" si="52"/>
        <v xml:space="preserve">|BGCOLOR(#F5F5F5):Cave Captain|指揮官|&amp;ref(Nation/C_Gold.jpg,nolink,25x25,Gold);70&amp;ref(Nation/C_Resource.jpg,nolink,25x25,Resource);22&amp;ref(Nation/C_Command.jpg,nolink,25x25,Commander Point);1|&amp;ref(Nation/R_Fort.jpg,nolink,25x25,Land Fortress);||&amp;ref(Nation/Squad.jpg,nolink,25x25,Squad);3&amp;ref(Nation/LivingLead.jpg,nolink,25x25,Leadership);80|12|
|~|&gt;|&gt;|&gt;|&gt;|&gt;|BGCOLOR(#F5F5F5):標準的な指揮官。守りが硬く流れ弾に強い|
</v>
      </c>
    </row>
    <row r="1552" spans="1:36" x14ac:dyDescent="0.15">
      <c r="A1552" t="str">
        <f t="shared" si="51"/>
        <v>-</v>
      </c>
      <c r="B1552" t="s">
        <v>3012</v>
      </c>
      <c r="C1552" t="s">
        <v>13997</v>
      </c>
      <c r="D1552" t="s">
        <v>13941</v>
      </c>
      <c r="E1552" t="s">
        <v>13939</v>
      </c>
      <c r="F1552">
        <v>110</v>
      </c>
      <c r="G1552">
        <v>37</v>
      </c>
      <c r="H1552">
        <v>2</v>
      </c>
      <c r="I1552" t="s">
        <v>13940</v>
      </c>
      <c r="L1552" t="s">
        <v>13941</v>
      </c>
      <c r="N1552" t="s">
        <v>13942</v>
      </c>
      <c r="O1552" s="24">
        <v>4</v>
      </c>
      <c r="P1552" s="20">
        <v>120</v>
      </c>
      <c r="Q1552" s="21">
        <v>0</v>
      </c>
      <c r="R1552" s="29">
        <v>0</v>
      </c>
      <c r="Z1552" s="33" t="s">
        <v>13943</v>
      </c>
      <c r="AJ1552" s="26" t="str">
        <f t="shared" si="52"/>
        <v xml:space="preserve">|BGCOLOR(#F5F5F5):Gate Lord|指揮官|&amp;ref(Nation/C_Gold.jpg,nolink,25x25,Gold);110&amp;ref(Nation/C_Resource.jpg,nolink,25x25,Resource);37&amp;ref(Nation/C_Command.jpg,nolink,25x25,Commander Point);2|&amp;ref(Nation/R_Fort.jpg,nolink,25x25,Land Fortress);||&amp;ref(Nation/Squad.jpg,nolink,25x25,Squad);4&amp;ref(Nation/LivingLead.jpg,nolink,25x25,Leadership);120|10|
|~|&gt;|&gt;|&gt;|&gt;|&gt;|BGCOLOR(#F5F5F5):上位指揮官。要塞防衛がとりわけ得意|
</v>
      </c>
    </row>
    <row r="1553" spans="1:36" x14ac:dyDescent="0.15">
      <c r="A1553" t="str">
        <f t="shared" si="51"/>
        <v>-</v>
      </c>
      <c r="B1553" t="s">
        <v>3012</v>
      </c>
      <c r="C1553" t="s">
        <v>13997</v>
      </c>
      <c r="D1553" t="s">
        <v>13941</v>
      </c>
      <c r="E1553" t="s">
        <v>13944</v>
      </c>
      <c r="F1553">
        <v>140</v>
      </c>
      <c r="G1553">
        <v>37</v>
      </c>
      <c r="H1553">
        <v>1</v>
      </c>
      <c r="I1553" t="s">
        <v>13940</v>
      </c>
      <c r="K1553" t="s">
        <v>13945</v>
      </c>
      <c r="L1553" t="s">
        <v>13941</v>
      </c>
      <c r="M1553" t="s">
        <v>13946</v>
      </c>
      <c r="N1553" t="s">
        <v>13947</v>
      </c>
      <c r="O1553" s="24">
        <v>3</v>
      </c>
      <c r="P1553" s="20">
        <v>80</v>
      </c>
      <c r="Q1553" s="20">
        <v>40</v>
      </c>
      <c r="R1553" s="29">
        <v>0</v>
      </c>
      <c r="Z1553" s="33" t="s">
        <v>13943</v>
      </c>
      <c r="AJ1553" s="26" t="str">
        <f t="shared" si="52"/>
        <v xml:space="preserve">|BGCOLOR(#F5F5F5):Blindlord|指揮官&amp;ref(Nation/Sacred.jpg,nolink,25x25,Sacred);|&amp;ref(Nation/C_Gold.jpg,nolink,25x25,Gold);140&amp;ref(Nation/C_Resource.jpg,nolink,25x25,Resource);37&amp;ref(Nation/C_Command.jpg,nolink,25x25,Commander Point);1|&amp;ref(Nation/R_Fort.jpg,nolink,25x25,Land Fortress);|&amp;ref(Spell/P_Holy.jpg,nolink,25x25,Temple Needed);|&amp;ref(Nation/Squad.jpg,nolink,25x25,Squad);3&amp;ref(Nation/LivingLead.jpg,nolink,25x25,Leadership);80&amp;ref(Nation/MagicLead.jpg,nolink,25x25,Magic Leadership);40|10|
|~|&gt;|&gt;|&gt;|&gt;|&gt;|BGCOLOR(#F5F5F5):魔法生物も連れられる指揮官。下手な魔術師よりも上限は上|
</v>
      </c>
    </row>
    <row r="1554" spans="1:36" x14ac:dyDescent="0.15">
      <c r="A1554" t="str">
        <f t="shared" si="51"/>
        <v>-</v>
      </c>
      <c r="B1554" t="s">
        <v>3012</v>
      </c>
      <c r="C1554" t="s">
        <v>13997</v>
      </c>
      <c r="D1554" t="s">
        <v>13941</v>
      </c>
      <c r="E1554" t="s">
        <v>13948</v>
      </c>
      <c r="F1554">
        <v>120</v>
      </c>
      <c r="G1554">
        <v>35</v>
      </c>
      <c r="H1554">
        <v>2</v>
      </c>
      <c r="I1554" t="s">
        <v>13940</v>
      </c>
      <c r="L1554" t="s">
        <v>13941</v>
      </c>
      <c r="N1554" t="s">
        <v>13949</v>
      </c>
      <c r="O1554" s="24">
        <v>4</v>
      </c>
      <c r="P1554" s="20">
        <v>120</v>
      </c>
      <c r="Q1554" s="20">
        <v>0</v>
      </c>
      <c r="R1554" s="29">
        <v>0</v>
      </c>
      <c r="Z1554" s="33" t="s">
        <v>13943</v>
      </c>
      <c r="AJ1554" s="26" t="str">
        <f t="shared" si="52"/>
        <v xml:space="preserve">|BGCOLOR(#F5F5F5):Drake Lord|指揮官|&amp;ref(Nation/C_Gold.jpg,nolink,25x25,Gold);120&amp;ref(Nation/C_Resource.jpg,nolink,25x25,Resource);35&amp;ref(Nation/C_Command.jpg,nolink,25x25,Commander Point);2|&amp;ref(Nation/R_Fort.jpg,nolink,25x25,Land Fortress);||&amp;ref(Nation/Squad.jpg,nolink,25x25,Squad);4&amp;ref(Nation/LivingLead.jpg,nolink,25x25,Leadership);120|10|
|~|&gt;|&gt;|&gt;|&gt;|&gt;|BGCOLOR(#F5F5F5):騎乗した上位指揮官。乗物が乗物なので行軍は遅いまま|
</v>
      </c>
    </row>
    <row r="1555" spans="1:36" x14ac:dyDescent="0.15">
      <c r="A1555" t="str">
        <f t="shared" si="51"/>
        <v>-</v>
      </c>
      <c r="B1555" t="s">
        <v>3012</v>
      </c>
      <c r="C1555" t="s">
        <v>13997</v>
      </c>
      <c r="D1555" t="s">
        <v>13941</v>
      </c>
      <c r="E1555" t="s">
        <v>13950</v>
      </c>
      <c r="F1555">
        <v>100</v>
      </c>
      <c r="G1555">
        <v>1</v>
      </c>
      <c r="H1555">
        <v>2</v>
      </c>
      <c r="I1555" t="s">
        <v>13940</v>
      </c>
      <c r="J1555" t="s">
        <v>13945</v>
      </c>
      <c r="K1555" t="s">
        <v>13945</v>
      </c>
      <c r="L1555" t="s">
        <v>13951</v>
      </c>
      <c r="M1555" t="s">
        <v>13946</v>
      </c>
      <c r="N1555" t="s">
        <v>13952</v>
      </c>
      <c r="O1555" s="24">
        <v>1</v>
      </c>
      <c r="P1555" s="20">
        <v>10</v>
      </c>
      <c r="Q1555" s="20">
        <v>5</v>
      </c>
      <c r="R1555" s="29">
        <v>30</v>
      </c>
      <c r="Z1555" s="33" t="s">
        <v>13953</v>
      </c>
      <c r="AJ1555" s="26" t="str">
        <f t="shared" si="52"/>
        <v xml:space="preserve">|BGCOLOR(#F5F5F5):Attendant of the Dead|聖職者&amp;ref(Nation/Sacred.jpg,nolink,25x25,Sacred);|&amp;ref(Nation/C_Gold.jpg,nolink,25x25,Gold);100&amp;ref(Nation/C_Resource.jpg,nolink,25x25,Resource);1&amp;ref(Nation/C_Command.jpg,nolink,25x25,Commander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Leadership);30|16|
|~|&gt;|&gt;|&gt;|&gt;|&gt;|BGCOLOR(#F5F5F5):レベル1の聖職者。地と死の魔法技能も持つ|
</v>
      </c>
    </row>
    <row r="1556" spans="1:36" x14ac:dyDescent="0.15">
      <c r="A1556" t="str">
        <f t="shared" si="51"/>
        <v>-</v>
      </c>
      <c r="B1556" t="s">
        <v>3012</v>
      </c>
      <c r="C1556" t="s">
        <v>13997</v>
      </c>
      <c r="D1556" t="s">
        <v>13941</v>
      </c>
      <c r="E1556" t="s">
        <v>13954</v>
      </c>
      <c r="F1556">
        <v>185</v>
      </c>
      <c r="G1556">
        <v>1</v>
      </c>
      <c r="H1556">
        <v>2</v>
      </c>
      <c r="I1556" t="s">
        <v>13940</v>
      </c>
      <c r="J1556" t="s">
        <v>13945</v>
      </c>
      <c r="K1556" t="s">
        <v>13945</v>
      </c>
      <c r="L1556" t="s">
        <v>13951</v>
      </c>
      <c r="M1556" t="s">
        <v>13946</v>
      </c>
      <c r="N1556" t="s">
        <v>13955</v>
      </c>
      <c r="O1556" s="24">
        <v>2</v>
      </c>
      <c r="P1556" s="20" t="s">
        <v>13958</v>
      </c>
      <c r="Q1556" s="20" t="s">
        <v>13956</v>
      </c>
      <c r="R1556" s="29" t="s">
        <v>13957</v>
      </c>
      <c r="Z1556" s="33" t="s">
        <v>13953</v>
      </c>
      <c r="AJ1556" s="26" t="str">
        <f t="shared" si="52"/>
        <v xml:space="preserve">|BGCOLOR(#F5F5F5):Servant of the Oracles|聖職者&amp;ref(Nation/Sacred.jpg,nolink,25x25,Sacred);|&amp;ref(Nation/C_Gold.jpg,nolink,25x25,Gold);185&amp;ref(Nation/C_Resource.jpg,nolink,25x25,Resource);1&amp;ref(Nation/C_Command.jpg,nolink,25x25,Commander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Leadership);5+&amp;ref(Nation/UndeadLead.jpg,nolink,25x25,Undead Leadership);30+|16|
|~|&gt;|&gt;|&gt;|&gt;|&gt;|BGCOLOR(#F5F5F5):レベル1の聖職者。地や死などの魔法技能も持つ|
</v>
      </c>
    </row>
    <row r="1557" spans="1:36" x14ac:dyDescent="0.15">
      <c r="A1557" t="str">
        <f t="shared" si="51"/>
        <v>-</v>
      </c>
      <c r="B1557" t="s">
        <v>3012</v>
      </c>
      <c r="C1557" t="s">
        <v>13997</v>
      </c>
      <c r="D1557" t="s">
        <v>13941</v>
      </c>
      <c r="E1557" t="s">
        <v>13959</v>
      </c>
      <c r="F1557">
        <v>135</v>
      </c>
      <c r="G1557">
        <v>1</v>
      </c>
      <c r="H1557">
        <v>2</v>
      </c>
      <c r="I1557" t="s">
        <v>13940</v>
      </c>
      <c r="J1557" t="s">
        <v>13945</v>
      </c>
      <c r="L1557" t="s">
        <v>13960</v>
      </c>
      <c r="N1557" t="s">
        <v>13961</v>
      </c>
      <c r="O1557" s="24">
        <v>2</v>
      </c>
      <c r="P1557" s="20">
        <v>40</v>
      </c>
      <c r="Q1557" s="20">
        <v>5</v>
      </c>
      <c r="R1557" s="29">
        <v>100</v>
      </c>
      <c r="Z1557" s="33" t="s">
        <v>13953</v>
      </c>
      <c r="AJ1557" s="26" t="str">
        <f t="shared" si="52"/>
        <v xml:space="preserve">|BGCOLOR(#F5F5F5):Ktonian Reanimator|魔術師|&amp;ref(Nation/C_Gold.jpg,nolink,25x25,Gold);135&amp;ref(Nation/C_Resource.jpg,nolink,25x25,Resource);1&amp;ref(Nation/C_Command.jpg,nolink,25x25,Commander Point);2|&amp;ref(Nation/R_Fort.jpg,nolink,25x25,Land Fortress);|&amp;ref(Spell/P_Research.jpg,nolink,25x25,Lab Needed);|&amp;ref(Nation/Squad.jpg,nolink,25x25,Squad);2&amp;ref(Nation/LivingLead.jpg,nolink,25x25,Leadership);40&amp;ref(Nation/MagicLead.jpg,nolink,25x25,Magic Leadership);5&amp;ref(Nation/UndeadLead.jpg,nolink,25x25,Undead Leadership);100|16|
|~|&gt;|&gt;|&gt;|&gt;|&gt;|BGCOLOR(#F5F5F5):死と地の魔法技能を持つ。滞在する要塞に資源を追加|
</v>
      </c>
    </row>
    <row r="1558" spans="1:36" x14ac:dyDescent="0.15">
      <c r="A1558" t="str">
        <f t="shared" si="51"/>
        <v>-</v>
      </c>
      <c r="B1558" t="s">
        <v>3012</v>
      </c>
      <c r="C1558" t="s">
        <v>13997</v>
      </c>
      <c r="D1558" t="s">
        <v>13941</v>
      </c>
      <c r="E1558" t="s">
        <v>13962</v>
      </c>
      <c r="F1558">
        <v>135</v>
      </c>
      <c r="G1558">
        <v>1</v>
      </c>
      <c r="H1558">
        <v>2</v>
      </c>
      <c r="I1558" t="s">
        <v>13940</v>
      </c>
      <c r="J1558" t="s">
        <v>13945</v>
      </c>
      <c r="L1558" t="s">
        <v>13960</v>
      </c>
      <c r="N1558" t="s">
        <v>13963</v>
      </c>
      <c r="O1558" s="24">
        <v>1</v>
      </c>
      <c r="P1558" s="21" t="s">
        <v>13964</v>
      </c>
      <c r="Q1558" s="20" t="s">
        <v>13964</v>
      </c>
      <c r="R1558" s="29" t="s">
        <v>13965</v>
      </c>
      <c r="Z1558" s="33" t="s">
        <v>13966</v>
      </c>
      <c r="AJ1558" s="26" t="str">
        <f t="shared" si="52"/>
        <v xml:space="preserve">|BGCOLOR(#F5F5F5):Ktonian Alchemist|魔術師|&amp;ref(Nation/C_Gold.jpg,nolink,25x25,Gold);135&amp;ref(Nation/C_Resource.jpg,nolink,25x25,Resource);1&amp;ref(Nation/C_Command.jpg,nolink,25x25,Commander Point);2|&amp;ref(Nation/R_Fort.jpg,nolink,25x25,Land Fortress);|&amp;ref(Spell/P_Research.jpg,nolink,25x25,Lab Needed);|&amp;ref(Nation/Squad.jpg,nolink,25x25,Squad);1&amp;ref(Nation/LivingLead.jpg,nolink,25x25,Leadership);15+&amp;ref(Nation/MagicLead.jpg,nolink,25x25,Magic Leadership);15+&amp;ref(Nation/UndeadLead.jpg,nolink,25x25,Undead Leadership);10+|14|
|~|&gt;|&gt;|&gt;|&gt;|&gt;|BGCOLOR(#F5F5F5):火、水、地などの魔法技能を持つ。錬金術が専門|
</v>
      </c>
    </row>
    <row r="1559" spans="1:36" x14ac:dyDescent="0.15">
      <c r="A1559" t="str">
        <f t="shared" si="51"/>
        <v>LA Agartha 指揮官 E</v>
      </c>
      <c r="B1559" t="s">
        <v>3012</v>
      </c>
      <c r="C1559" t="s">
        <v>13997</v>
      </c>
      <c r="D1559" t="s">
        <v>13941</v>
      </c>
      <c r="E1559" t="s">
        <v>13967</v>
      </c>
      <c r="F1559">
        <v>295</v>
      </c>
      <c r="G1559">
        <v>1</v>
      </c>
      <c r="H1559">
        <v>4</v>
      </c>
      <c r="I1559" t="s">
        <v>13971</v>
      </c>
      <c r="J1559" t="s">
        <v>13945</v>
      </c>
      <c r="K1559" t="s">
        <v>13945</v>
      </c>
      <c r="L1559" t="s">
        <v>13951</v>
      </c>
      <c r="M1559" t="s">
        <v>13946</v>
      </c>
      <c r="N1559" t="s">
        <v>13968</v>
      </c>
      <c r="O1559" s="24">
        <v>2</v>
      </c>
      <c r="P1559" s="20" t="s">
        <v>13969</v>
      </c>
      <c r="Q1559" s="20" t="s">
        <v>13964</v>
      </c>
      <c r="R1559" s="29" t="s">
        <v>13970</v>
      </c>
      <c r="Z1559" s="33" t="s">
        <v>13943</v>
      </c>
      <c r="AJ1559" s="26" t="str">
        <f t="shared" si="52"/>
        <v xml:space="preserve">|BGCOLOR(#F5F5F5):Ktonian Necromancer|聖職者&amp;ref(Nation/Sacred.jpg,nolink,25x25,Sacred);|&amp;ref(Nation/C_Gold.jpg,nolink,25x25,Gold);295&amp;ref(Nation/C_Resource.jpg,nolink,25x25,Resource);1&amp;ref(Nation/C_Command.jpg,nolink,25x25,Commander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Needed);|&amp;ref(Nation/Squad.jpg,nolink,25x25,Squad);2&amp;ref(Nation/LivingLead.jpg,nolink,25x25,Leadership);45+&amp;ref(Nation/MagicLead.jpg,nolink,25x25,Magic Leadership);15+&amp;ref(Nation/UndeadLead.jpg,nolink,25x25,Undead Leadership);100+|10|
|~|&gt;|&gt;|&gt;|&gt;|&gt;|BGCOLOR(#F5F5F5):レベル1の聖職者。地、死、火などの魔法技能を持つ|
</v>
      </c>
    </row>
    <row r="1560" spans="1:36" x14ac:dyDescent="0.15">
      <c r="A1560" t="str">
        <f t="shared" si="51"/>
        <v>LA Agartha 兵士 S</v>
      </c>
      <c r="B1560" t="s">
        <v>3012</v>
      </c>
      <c r="C1560" t="s">
        <v>13997</v>
      </c>
      <c r="D1560" t="s">
        <v>13972</v>
      </c>
      <c r="E1560" t="s">
        <v>13973</v>
      </c>
      <c r="F1560">
        <v>10</v>
      </c>
      <c r="G1560">
        <v>11</v>
      </c>
      <c r="H1560">
        <v>9</v>
      </c>
      <c r="I1560" t="s">
        <v>13940</v>
      </c>
      <c r="L1560" t="s">
        <v>13974</v>
      </c>
      <c r="N1560" t="s">
        <v>13975</v>
      </c>
      <c r="P1560" s="21">
        <v>1</v>
      </c>
      <c r="Z1560" s="33" t="s">
        <v>13966</v>
      </c>
      <c r="AJ1560" s="26" t="str">
        <f t="shared" si="52"/>
        <v xml:space="preserve">|BGCOLOR(#F5F5F5):Agarthan Light Crossbowman|射手|&amp;ref(Nation/C_Gold.jpg,nolink,25x25,Gold);10&amp;ref(Nation/C_Resource.jpg,nolink,25x25,Resource);11&amp;ref(Nation/C_Recruitment.jpg,nolink,25x25,Recruitment Point);9|&amp;ref(Nation/R_Fort.jpg,nolink,25x25,Land Fortress);||&amp;ref(Nation/LivingLead.jpg,nolink,25x25,Living);|14|
|~|&gt;|&gt;|&gt;|&gt;|&gt;|BGCOLOR(#F5F5F5):鋼の弩を使う弓兵。数を並べるには軽装のこれが手頃|
</v>
      </c>
    </row>
    <row r="1561" spans="1:36" x14ac:dyDescent="0.15">
      <c r="A1561" t="str">
        <f t="shared" si="51"/>
        <v>-</v>
      </c>
      <c r="B1561" t="s">
        <v>3012</v>
      </c>
      <c r="C1561" t="s">
        <v>13997</v>
      </c>
      <c r="D1561" t="s">
        <v>13972</v>
      </c>
      <c r="E1561" t="s">
        <v>13976</v>
      </c>
      <c r="F1561">
        <v>10</v>
      </c>
      <c r="G1561">
        <v>19</v>
      </c>
      <c r="H1561">
        <v>9</v>
      </c>
      <c r="I1561" t="s">
        <v>13940</v>
      </c>
      <c r="L1561" t="s">
        <v>13974</v>
      </c>
      <c r="N1561" t="s">
        <v>13977</v>
      </c>
      <c r="P1561" s="21">
        <v>1</v>
      </c>
      <c r="Z1561" s="33" t="s">
        <v>13978</v>
      </c>
      <c r="AJ1561" s="26" t="str">
        <f t="shared" si="52"/>
        <v xml:space="preserve">|BGCOLOR(#F5F5F5):Agarthan Crossbowman|射手|&amp;ref(Nation/C_Gold.jpg,nolink,25x25,Gold);10&amp;ref(Nation/C_Resource.jpg,nolink,25x25,Resource);19&amp;ref(Nation/C_Recruitment.jpg,nolink,25x25,Recruitment Point);9|&amp;ref(Nation/R_Fort.jpg,nolink,25x25,Land Fortress);||&amp;ref(Nation/LivingLead.jpg,nolink,25x25,Living);|12|
|~|&gt;|&gt;|&gt;|&gt;|&gt;|BGCOLOR(#F5F5F5):より重装備な弩兵。敵からの反撃が予想される際に|
</v>
      </c>
    </row>
    <row r="1562" spans="1:36" x14ac:dyDescent="0.15">
      <c r="A1562" t="str">
        <f t="shared" si="51"/>
        <v>-</v>
      </c>
      <c r="B1562" t="s">
        <v>3012</v>
      </c>
      <c r="C1562" t="s">
        <v>13997</v>
      </c>
      <c r="D1562" t="s">
        <v>13972</v>
      </c>
      <c r="E1562" t="s">
        <v>13979</v>
      </c>
      <c r="F1562">
        <v>10</v>
      </c>
      <c r="G1562">
        <v>27</v>
      </c>
      <c r="H1562">
        <v>9</v>
      </c>
      <c r="I1562" t="s">
        <v>13940</v>
      </c>
      <c r="L1562" t="s">
        <v>13974</v>
      </c>
      <c r="N1562" t="s">
        <v>13980</v>
      </c>
      <c r="P1562" s="20">
        <v>1</v>
      </c>
      <c r="Z1562" s="33" t="s">
        <v>13982</v>
      </c>
      <c r="AJ1562" s="26" t="str">
        <f t="shared" si="52"/>
        <v xml:space="preserve">|BGCOLOR(#F5F5F5):Agarthan Heavy Crossbowman|射手|&amp;ref(Nation/C_Gold.jpg,nolink,25x25,Gold);10&amp;ref(Nation/C_Resource.jpg,nolink,25x25,Resource);27&amp;ref(Nation/C_Recruitment.jpg,nolink,25x25,Recruitment Point);9|&amp;ref(Nation/R_Fort.jpg,nolink,25x25,Land Fortress);||&amp;ref(Nation/LivingLead.jpg,nolink,25x25,Living);|8|
|~|&gt;|&gt;|&gt;|&gt;|&gt;|BGCOLOR(#F5F5F5):さらに重装備な弩兵。やりすぎな感もあるが確かに丈夫|
</v>
      </c>
    </row>
    <row r="1563" spans="1:36" x14ac:dyDescent="0.15">
      <c r="A1563" t="str">
        <f t="shared" si="51"/>
        <v>-</v>
      </c>
      <c r="B1563" t="s">
        <v>3012</v>
      </c>
      <c r="C1563" t="s">
        <v>13997</v>
      </c>
      <c r="D1563" t="s">
        <v>13972</v>
      </c>
      <c r="E1563" t="s">
        <v>13983</v>
      </c>
      <c r="F1563">
        <v>10</v>
      </c>
      <c r="G1563">
        <v>10</v>
      </c>
      <c r="H1563">
        <v>9</v>
      </c>
      <c r="I1563" t="s">
        <v>4325</v>
      </c>
      <c r="L1563" t="s">
        <v>3158</v>
      </c>
      <c r="N1563" t="s">
        <v>10304</v>
      </c>
      <c r="P1563" s="21">
        <v>1</v>
      </c>
      <c r="Z1563" s="33" t="s">
        <v>9227</v>
      </c>
      <c r="AJ1563" s="26" t="str">
        <f t="shared" si="52"/>
        <v xml:space="preserve">|BGCOLOR(#F5F5F5):Agarthan Light Infantry|歩兵|&amp;ref(Nation/C_Gold.jpg,nolink,25x25,Gold);10&amp;ref(Nation/C_Resource.jpg,nolink,25x25,Resource);10&amp;ref(Nation/C_Recruitment.jpg,nolink,25x25,Recruitment Point);9|&amp;ref(Nation/R_Fort.jpg,nolink,25x25,Land Fortress);||&amp;ref(Nation/LivingLead.jpg,nolink,25x25,Living);|12|
|~|&gt;|&gt;|&gt;|&gt;|&gt;|BGCOLOR(#F5F5F5):小剣と盾を持つ歩兵。装備が軽めで持久力がある|
</v>
      </c>
    </row>
    <row r="1564" spans="1:36" x14ac:dyDescent="0.15">
      <c r="A1564" t="str">
        <f t="shared" si="51"/>
        <v>-</v>
      </c>
      <c r="B1564" t="s">
        <v>3012</v>
      </c>
      <c r="C1564" t="s">
        <v>13997</v>
      </c>
      <c r="D1564" t="s">
        <v>13972</v>
      </c>
      <c r="E1564" t="s">
        <v>13984</v>
      </c>
      <c r="F1564">
        <v>10</v>
      </c>
      <c r="G1564">
        <v>22</v>
      </c>
      <c r="H1564">
        <v>9</v>
      </c>
      <c r="I1564" t="s">
        <v>4325</v>
      </c>
      <c r="L1564" t="s">
        <v>3158</v>
      </c>
      <c r="N1564" t="s">
        <v>10307</v>
      </c>
      <c r="P1564" s="21">
        <v>1</v>
      </c>
      <c r="Z1564" s="33" t="s">
        <v>12391</v>
      </c>
      <c r="AJ1564" s="26" t="str">
        <f t="shared" si="52"/>
        <v xml:space="preserve">|BGCOLOR(#F5F5F5):Agarthan Infantry|歩兵|&amp;ref(Nation/C_Gold.jpg,nolink,25x25,Gold);10&amp;ref(Nation/C_Resource.jpg,nolink,25x25,Resource);22&amp;ref(Nation/C_Recruitment.jpg,nolink,25x25,Recruitment Point);9|&amp;ref(Nation/R_Fort.jpg,nolink,25x25,Land Fortress);||&amp;ref(Nation/LivingLead.jpg,nolink,25x25,Living);|10|
|~|&gt;|&gt;|&gt;|&gt;|&gt;|BGCOLOR(#F5F5F5):小剣と騎盾を持つ重歩兵。この国の人間は全て暗視50%|
</v>
      </c>
    </row>
    <row r="1565" spans="1:36" x14ac:dyDescent="0.15">
      <c r="A1565" t="str">
        <f t="shared" si="51"/>
        <v>-</v>
      </c>
      <c r="B1565" t="s">
        <v>3012</v>
      </c>
      <c r="C1565" t="s">
        <v>13997</v>
      </c>
      <c r="D1565" t="s">
        <v>13972</v>
      </c>
      <c r="E1565" t="s">
        <v>13985</v>
      </c>
      <c r="F1565">
        <v>10</v>
      </c>
      <c r="G1565">
        <v>27</v>
      </c>
      <c r="H1565">
        <v>9</v>
      </c>
      <c r="I1565" t="s">
        <v>4325</v>
      </c>
      <c r="L1565" t="s">
        <v>3158</v>
      </c>
      <c r="N1565" t="s">
        <v>10311</v>
      </c>
      <c r="P1565" s="21">
        <v>1</v>
      </c>
      <c r="Z1565" s="33" t="s">
        <v>13981</v>
      </c>
      <c r="AJ1565" s="26" t="str">
        <f t="shared" si="52"/>
        <v xml:space="preserve">|BGCOLOR(#F5F5F5):Agarthan Heavy Infantry|歩兵|&amp;ref(Nation/C_Gold.jpg,nolink,25x25,Gold);10&amp;ref(Nation/C_Resource.jpg,nolink,25x25,Resource);27&amp;ref(Nation/C_Recruitment.jpg,nolink,25x25,Recruitment Point);9|&amp;ref(Nation/R_Fort.jpg,nolink,25x25,Land Fortress);||&amp;ref(Nation/LivingLead.jpg,nolink,25x25,Living);|8|
|~|&gt;|&gt;|&gt;|&gt;|&gt;|BGCOLOR(#F5F5F5):小剣と騎盾を持つ重歩兵。丈夫ながら装備重量も強烈|
</v>
      </c>
    </row>
    <row r="1566" spans="1:36" x14ac:dyDescent="0.15">
      <c r="A1566" t="str">
        <f t="shared" si="51"/>
        <v>-</v>
      </c>
      <c r="B1566" t="s">
        <v>3012</v>
      </c>
      <c r="C1566" t="s">
        <v>13997</v>
      </c>
      <c r="D1566" t="s">
        <v>13972</v>
      </c>
      <c r="E1566" t="s">
        <v>13986</v>
      </c>
      <c r="F1566">
        <v>16</v>
      </c>
      <c r="G1566">
        <v>37</v>
      </c>
      <c r="H1566">
        <v>23</v>
      </c>
      <c r="I1566" t="s">
        <v>13940</v>
      </c>
      <c r="L1566" t="s">
        <v>13987</v>
      </c>
      <c r="N1566" t="s">
        <v>13988</v>
      </c>
      <c r="P1566" s="20">
        <v>1</v>
      </c>
      <c r="Z1566" s="33" t="s">
        <v>13982</v>
      </c>
      <c r="AJ1566" s="26" t="str">
        <f t="shared" si="52"/>
        <v xml:space="preserve">|BGCOLOR(#F5F5F5):Entrance Guard|歩兵|&amp;ref(Nation/C_Gold.jpg,nolink,25x25,Gold);16&amp;ref(Nation/C_Resource.jpg,nolink,25x25,Resource);37&amp;ref(Nation/C_Recruitment.jpg,nolink,25x25,Recruitment Point);23|&amp;ref(Nation/R_Fort.jpg,nolink,25x25,Land Fortress);||&amp;ref(Nation/LivingLead.jpg,nolink,25x25,Living);|8|
|~|&gt;|&gt;|&gt;|&gt;|&gt;|BGCOLOR(#F5F5F5):小剣と騎盾を持つ超重歩兵。要塞防衛が得意|
</v>
      </c>
    </row>
    <row r="1567" spans="1:36" x14ac:dyDescent="0.15">
      <c r="A1567" t="str">
        <f t="shared" si="51"/>
        <v>-</v>
      </c>
      <c r="B1567" t="s">
        <v>3012</v>
      </c>
      <c r="C1567" t="s">
        <v>13997</v>
      </c>
      <c r="D1567" t="s">
        <v>13972</v>
      </c>
      <c r="E1567" t="s">
        <v>13989</v>
      </c>
      <c r="F1567">
        <v>26</v>
      </c>
      <c r="G1567">
        <v>37</v>
      </c>
      <c r="H1567">
        <v>31</v>
      </c>
      <c r="I1567" t="s">
        <v>13940</v>
      </c>
      <c r="K1567" t="s">
        <v>13945</v>
      </c>
      <c r="L1567" t="s">
        <v>13987</v>
      </c>
      <c r="M1567" t="s">
        <v>13946</v>
      </c>
      <c r="N1567" t="s">
        <v>13990</v>
      </c>
      <c r="Q1567" s="21">
        <v>1</v>
      </c>
      <c r="Z1567" s="33" t="s">
        <v>13982</v>
      </c>
      <c r="AJ1567" s="26" t="str">
        <f t="shared" si="52"/>
        <v xml:space="preserve">|BGCOLOR(#F5F5F5):Blindfighter|歩兵&amp;ref(Nation/Sacred.jpg,nolink,25x25,Sacred);|&amp;ref(Nation/C_Gold.jpg,nolink,25x25,Gold);26&amp;ref(Nation/C_Resource.jpg,nolink,25x25,Resource);37&amp;ref(Nation/C_Recruitment.jpg,nolink,25x25,Recruitment Point);31|&amp;ref(Nation/R_Fort.jpg,nolink,25x25,Land Fortress);|&amp;ref(Spell/P_Holy.jpg,nolink,25x25,Temple Needed);|&amp;ref(Nation/MagicLead.jpg,nolink,25x25,Magic Being);|8|
|~|&gt;|&gt;|&gt;|&gt;|&gt;|BGCOLOR(#F5F5F5):小剣と騎盾を持つ超重歩兵。魔法生物の指揮枠を要求する|
</v>
      </c>
    </row>
    <row r="1568" spans="1:36" x14ac:dyDescent="0.15">
      <c r="A1568" t="str">
        <f t="shared" si="51"/>
        <v>-</v>
      </c>
      <c r="B1568" t="s">
        <v>3012</v>
      </c>
      <c r="C1568" t="s">
        <v>13997</v>
      </c>
      <c r="D1568" t="s">
        <v>13972</v>
      </c>
      <c r="E1568" t="s">
        <v>13991</v>
      </c>
      <c r="F1568">
        <v>20</v>
      </c>
      <c r="G1568">
        <v>18</v>
      </c>
      <c r="H1568">
        <v>31</v>
      </c>
      <c r="I1568" t="s">
        <v>13940</v>
      </c>
      <c r="L1568" t="s">
        <v>13992</v>
      </c>
      <c r="N1568" t="s">
        <v>13993</v>
      </c>
      <c r="P1568" s="20">
        <v>1</v>
      </c>
      <c r="Z1568" s="33" t="s">
        <v>13978</v>
      </c>
      <c r="AJ1568" s="26" t="str">
        <f t="shared" si="52"/>
        <v xml:space="preserve">|BGCOLOR(#F5F5F5):Agarthan Sapper|工兵|&amp;ref(Nation/C_Gold.jpg,nolink,25x25,Gold);20&amp;ref(Nation/C_Resource.jpg,nolink,25x25,Resource);18&amp;ref(Nation/C_Recruitment.jpg,nolink,25x25,Recruitment Point);31|&amp;ref(Nation/R_Fort.jpg,nolink,25x25,Land Fortress);||&amp;ref(Nation/LivingLead.jpg,nolink,25x25,Living);|12|
|~|&gt;|&gt;|&gt;|&gt;|&gt;|BGCOLOR(#F5F5F5):鶴橋と火炎瓶を持つ工兵。要塞包囲の円滑化が主任務|
</v>
      </c>
    </row>
    <row r="1569" spans="1:36" x14ac:dyDescent="0.15">
      <c r="A1569" t="str">
        <f t="shared" si="51"/>
        <v>LA Agartha 兵士 E</v>
      </c>
      <c r="B1569" t="s">
        <v>3012</v>
      </c>
      <c r="C1569" t="s">
        <v>13997</v>
      </c>
      <c r="D1569" t="s">
        <v>13972</v>
      </c>
      <c r="E1569" t="s">
        <v>13994</v>
      </c>
      <c r="F1569">
        <v>80</v>
      </c>
      <c r="G1569">
        <v>35</v>
      </c>
      <c r="H1569">
        <v>46</v>
      </c>
      <c r="I1569" t="s">
        <v>13940</v>
      </c>
      <c r="L1569" t="s">
        <v>13995</v>
      </c>
      <c r="N1569" t="s">
        <v>13996</v>
      </c>
      <c r="P1569" s="20">
        <v>1</v>
      </c>
      <c r="Z1569" s="33" t="s">
        <v>13982</v>
      </c>
      <c r="AJ1569" s="26" t="str">
        <f t="shared" si="52"/>
        <v xml:space="preserve">|BGCOLOR(#F5F5F5):Cave Knight|騎兵|&amp;ref(Nation/C_Gold.jpg,nolink,25x25,Gold);80&amp;ref(Nation/C_Resource.jpg,nolink,25x25,Resource);35&amp;ref(Nation/C_Recruitment.jpg,nolink,25x25,Recruitment Point);46|&amp;ref(Nation/R_Fort.jpg,nolink,25x25,Land Fortress);||&amp;ref(Nation/LivingLead.jpg,nolink,25x25,Living);|8|
|~|&gt;|&gt;|&gt;|&gt;|&gt;|BGCOLOR(#F5F5F5):長剣と騎盾を持つ重騎兵。鈍重だが乗物は強力で乗り手なしでも戦い続ける|
</v>
      </c>
    </row>
    <row r="1570" spans="1:36" x14ac:dyDescent="0.15">
      <c r="A1570" t="str">
        <f t="shared" si="51"/>
        <v>LA Abysia 指揮官 S</v>
      </c>
      <c r="B1570" t="s">
        <v>3012</v>
      </c>
      <c r="C1570" t="s">
        <v>14167</v>
      </c>
      <c r="D1570" t="s">
        <v>14123</v>
      </c>
      <c r="E1570" t="s">
        <v>14112</v>
      </c>
      <c r="F1570">
        <v>80</v>
      </c>
      <c r="G1570">
        <v>10</v>
      </c>
      <c r="H1570">
        <v>1</v>
      </c>
      <c r="I1570" t="s">
        <v>14113</v>
      </c>
      <c r="K1570" t="s">
        <v>14114</v>
      </c>
      <c r="L1570" t="s">
        <v>14116</v>
      </c>
      <c r="M1570" t="s">
        <v>14115</v>
      </c>
      <c r="N1570" t="s">
        <v>14117</v>
      </c>
      <c r="O1570" s="24">
        <v>0</v>
      </c>
      <c r="P1570" s="20">
        <v>0</v>
      </c>
      <c r="Q1570" s="21">
        <v>0</v>
      </c>
      <c r="R1570" s="29">
        <v>0</v>
      </c>
      <c r="Z1570" s="33" t="s">
        <v>14118</v>
      </c>
      <c r="AA1570" s="21">
        <v>65</v>
      </c>
      <c r="AE1570" s="21" t="s">
        <v>14119</v>
      </c>
      <c r="AJ1570" s="26" t="str">
        <f t="shared" si="52"/>
        <v xml:space="preserve">|BGCOLOR(#F5F5F5):Slayer Newt|暗殺者&amp;ref(Nation/Sacred.jpg,nolink,25x25,Sacred);|&amp;ref(Nation/C_Gold.jpg,nolink,25x25,Gold);80&amp;ref(Nation/C_Resource.jpg,nolink,25x25,Resource);10&amp;ref(Nation/C_Command.jpg,nolink,25x25,Commander Point);1|&amp;ref(Nation/R_Fort.jpg,nolink,25x25,Land Fortress);|&amp;ref(Spell/P_Holy.jpg,nolink,25x25,Temple Needed);||12&amp;ref(Nation/Stealthy.jpg,nolink,25x25,Stealthy (65));&amp;ref(Nation/Wasteland-Survival.jpg,nolink,25x25,Wasteland Survival);|
|~|&gt;|&gt;|&gt;|&gt;|&gt;|BGCOLOR(#F5F5F5):神聖な暗殺者。偵察も担うが少々高価|
</v>
      </c>
    </row>
    <row r="1571" spans="1:36" x14ac:dyDescent="0.15">
      <c r="A1571" t="str">
        <f t="shared" si="51"/>
        <v>-</v>
      </c>
      <c r="B1571" t="s">
        <v>3012</v>
      </c>
      <c r="C1571" t="s">
        <v>14167</v>
      </c>
      <c r="D1571" t="s">
        <v>14123</v>
      </c>
      <c r="E1571" t="s">
        <v>14120</v>
      </c>
      <c r="F1571">
        <v>90</v>
      </c>
      <c r="G1571">
        <v>10</v>
      </c>
      <c r="H1571">
        <v>1</v>
      </c>
      <c r="I1571" t="s">
        <v>14113</v>
      </c>
      <c r="K1571" t="s">
        <v>14114</v>
      </c>
      <c r="L1571" t="s">
        <v>14116</v>
      </c>
      <c r="M1571" t="s">
        <v>14115</v>
      </c>
      <c r="N1571" t="s">
        <v>14121</v>
      </c>
      <c r="O1571" s="24">
        <v>0</v>
      </c>
      <c r="P1571" s="20">
        <v>0</v>
      </c>
      <c r="Q1571" s="21">
        <v>0</v>
      </c>
      <c r="R1571" s="29">
        <v>0</v>
      </c>
      <c r="Z1571" s="33" t="s">
        <v>14118</v>
      </c>
      <c r="AA1571" s="21">
        <v>60</v>
      </c>
      <c r="AE1571" s="21" t="s">
        <v>14119</v>
      </c>
      <c r="AJ1571" s="26" t="str">
        <f t="shared" si="52"/>
        <v xml:space="preserve">|BGCOLOR(#F5F5F5):Slayer Worm|暗殺者&amp;ref(Nation/Sacred.jpg,nolink,25x25,Sacred);|&amp;ref(Nation/C_Gold.jpg,nolink,25x25,Gold);90&amp;ref(Nation/C_Resource.jpg,nolink,25x25,Resource);10&amp;ref(Nation/C_Command.jpg,nolink,25x25,Commander Point);1|&amp;ref(Nation/R_Fort.jpg,nolink,25x25,Land Fortress);|&amp;ref(Spell/P_Holy.jpg,nolink,25x25,Temple Needed);||12&amp;ref(Nation/Stealthy.jpg,nolink,25x25,Stealthy (60));&amp;ref(Nation/Wasteland-Survival.jpg,nolink,25x25,Wasteland Survival);|
|~|&gt;|&gt;|&gt;|&gt;|&gt;|BGCOLOR(#F5F5F5):レベル1の聖職者を兼ねる暗殺者。祝福を活かした暗殺が可能|
</v>
      </c>
    </row>
    <row r="1572" spans="1:36" x14ac:dyDescent="0.15">
      <c r="A1572" t="str">
        <f t="shared" si="51"/>
        <v>-</v>
      </c>
      <c r="B1572" t="s">
        <v>3012</v>
      </c>
      <c r="C1572" t="s">
        <v>14167</v>
      </c>
      <c r="D1572" t="s">
        <v>14123</v>
      </c>
      <c r="E1572" t="s">
        <v>14122</v>
      </c>
      <c r="F1572">
        <v>70</v>
      </c>
      <c r="G1572">
        <v>26</v>
      </c>
      <c r="H1572">
        <v>1</v>
      </c>
      <c r="I1572" t="s">
        <v>14113</v>
      </c>
      <c r="L1572" t="s">
        <v>14123</v>
      </c>
      <c r="N1572" t="s">
        <v>14124</v>
      </c>
      <c r="O1572" s="24">
        <v>3</v>
      </c>
      <c r="P1572" s="20">
        <v>80</v>
      </c>
      <c r="Q1572" s="20">
        <v>0</v>
      </c>
      <c r="R1572" s="29">
        <v>0</v>
      </c>
      <c r="Z1572" s="33" t="s">
        <v>14125</v>
      </c>
      <c r="AE1572" s="21" t="s">
        <v>14119</v>
      </c>
      <c r="AJ1572" s="26" t="str">
        <f t="shared" si="52"/>
        <v xml:space="preserve">|BGCOLOR(#F5F5F5):Abysian Commander|指揮官|&amp;ref(Nation/C_Gold.jpg,nolink,25x25,Gold);70&amp;ref(Nation/C_Resource.jpg,nolink,25x25,Resource);26&amp;ref(Nation/C_Command.jpg,nolink,25x25,Commander Point);1|&amp;ref(Nation/R_Fort.jpg,nolink,25x25,Land Fortress);||&amp;ref(Nation/Squad.jpg,nolink,25x25,Squad);3&amp;ref(Nation/LivingLead.jpg,nolink,25x25,Leadership);80|10&amp;ref(Nation/Wasteland-Survival.jpg,nolink,25x25,Wasteland Survival);|
|~|&gt;|&gt;|&gt;|&gt;|&gt;|BGCOLOR(#F5F5F5):標準的な指揮官。混血種なので熱波は発さない|
</v>
      </c>
    </row>
    <row r="1573" spans="1:36" x14ac:dyDescent="0.15">
      <c r="A1573" t="str">
        <f t="shared" si="51"/>
        <v>-</v>
      </c>
      <c r="B1573" t="s">
        <v>3012</v>
      </c>
      <c r="C1573" t="s">
        <v>14167</v>
      </c>
      <c r="D1573" t="s">
        <v>14123</v>
      </c>
      <c r="E1573" t="s">
        <v>14126</v>
      </c>
      <c r="F1573">
        <v>85</v>
      </c>
      <c r="G1573">
        <v>1</v>
      </c>
      <c r="H1573">
        <v>2</v>
      </c>
      <c r="I1573" t="s">
        <v>14113</v>
      </c>
      <c r="J1573" t="s">
        <v>14114</v>
      </c>
      <c r="K1573" t="s">
        <v>14114</v>
      </c>
      <c r="L1573" t="s">
        <v>14127</v>
      </c>
      <c r="M1573" t="s">
        <v>14115</v>
      </c>
      <c r="N1573" t="s">
        <v>14128</v>
      </c>
      <c r="O1573" s="24">
        <v>2</v>
      </c>
      <c r="P1573" s="20">
        <v>40</v>
      </c>
      <c r="Q1573" s="20">
        <v>5</v>
      </c>
      <c r="R1573" s="29">
        <v>5</v>
      </c>
      <c r="Z1573" s="33" t="s">
        <v>14129</v>
      </c>
      <c r="AE1573" s="20" t="s">
        <v>14119</v>
      </c>
      <c r="AJ1573" s="26" t="str">
        <f t="shared" si="52"/>
        <v xml:space="preserve">|BGCOLOR(#F5F5F5):Sanguine Acolyte|聖職者&amp;ref(Nation/Sacred.jpg,nolink,25x25,Sacred);|&amp;ref(Nation/C_Gold.jpg,nolink,25x25,Gold);85&amp;ref(Nation/C_Resource.jpg,nolink,25x25,Resource);1&amp;ref(Nation/C_Command.jpg,nolink,25x25,Commander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Leadership);5&amp;ref(Nation/UndeadLead.jpg,nolink,25x25,Undead Leadership);5|14&amp;ref(Nation/Wasteland-Survival.jpg,nolink,25x25,Wasteland Survival);|
|~|&gt;|&gt;|&gt;|&gt;|&gt;|BGCOLOR(#F5F5F5):レベル1の聖職者。血の魔法技能も持つ|
</v>
      </c>
    </row>
    <row r="1574" spans="1:36" x14ac:dyDescent="0.15">
      <c r="A1574" t="str">
        <f t="shared" si="51"/>
        <v>-</v>
      </c>
      <c r="B1574" t="s">
        <v>3012</v>
      </c>
      <c r="C1574" t="s">
        <v>14167</v>
      </c>
      <c r="D1574" t="s">
        <v>14123</v>
      </c>
      <c r="E1574" t="s">
        <v>14130</v>
      </c>
      <c r="F1574">
        <v>85</v>
      </c>
      <c r="G1574">
        <v>1</v>
      </c>
      <c r="H1574">
        <v>2</v>
      </c>
      <c r="I1574" t="s">
        <v>14113</v>
      </c>
      <c r="J1574" t="s">
        <v>14114</v>
      </c>
      <c r="K1574" t="s">
        <v>14114</v>
      </c>
      <c r="L1574" t="s">
        <v>14127</v>
      </c>
      <c r="M1574" t="s">
        <v>14115</v>
      </c>
      <c r="N1574" t="s">
        <v>14131</v>
      </c>
      <c r="O1574" s="24">
        <v>2</v>
      </c>
      <c r="P1574" s="20">
        <v>45</v>
      </c>
      <c r="Q1574" s="20">
        <v>5</v>
      </c>
      <c r="R1574" s="29">
        <v>0</v>
      </c>
      <c r="Z1574" s="33" t="s">
        <v>14129</v>
      </c>
      <c r="AE1574" s="20" t="s">
        <v>14119</v>
      </c>
      <c r="AJ1574" s="26" t="str">
        <f t="shared" si="52"/>
        <v xml:space="preserve">|BGCOLOR(#F5F5F5):Newt|聖職者&amp;ref(Nation/Sacred.jpg,nolink,25x25,Sacred);|&amp;ref(Nation/C_Gold.jpg,nolink,25x25,Gold);85&amp;ref(Nation/C_Resource.jpg,nolink,25x25,Resource);1&amp;ref(Nation/C_Command.jpg,nolink,25x25,Commander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Leadership);5|14&amp;ref(Nation/Wasteland-Survival.jpg,nolink,25x25,Wasteland Survival);|
|~|&gt;|&gt;|&gt;|&gt;|&gt;|BGCOLOR(#F5F5F5):レベル1の聖職者。火の魔法技能も持つ|
</v>
      </c>
    </row>
    <row r="1575" spans="1:36" x14ac:dyDescent="0.15">
      <c r="A1575" t="str">
        <f t="shared" si="51"/>
        <v>-</v>
      </c>
      <c r="B1575" t="s">
        <v>3012</v>
      </c>
      <c r="C1575" t="s">
        <v>14167</v>
      </c>
      <c r="D1575" t="s">
        <v>14123</v>
      </c>
      <c r="E1575" t="s">
        <v>14132</v>
      </c>
      <c r="F1575">
        <v>210</v>
      </c>
      <c r="G1575">
        <v>1</v>
      </c>
      <c r="H1575">
        <v>2</v>
      </c>
      <c r="I1575" t="s">
        <v>14113</v>
      </c>
      <c r="J1575" t="s">
        <v>14114</v>
      </c>
      <c r="K1575" t="s">
        <v>14114</v>
      </c>
      <c r="L1575" t="s">
        <v>14127</v>
      </c>
      <c r="M1575" t="s">
        <v>14115</v>
      </c>
      <c r="N1575" t="s">
        <v>14133</v>
      </c>
      <c r="O1575" s="24">
        <v>2</v>
      </c>
      <c r="P1575" s="20">
        <v>50</v>
      </c>
      <c r="Q1575" s="20">
        <v>10</v>
      </c>
      <c r="R1575" s="29">
        <v>30</v>
      </c>
      <c r="Z1575" s="33" t="s">
        <v>14118</v>
      </c>
      <c r="AE1575" s="20" t="s">
        <v>14119</v>
      </c>
      <c r="AJ1575" s="26" t="str">
        <f t="shared" si="52"/>
        <v xml:space="preserve">|BGCOLOR(#F5F5F5):Anathemant Salamander|聖職者&amp;ref(Nation/Sacred.jpg,nolink,25x25,Sacred);|&amp;ref(Nation/C_Gold.jpg,nolink,25x25,Gold);210&amp;ref(Nation/C_Resource.jpg,nolink,25x25,Resource);1&amp;ref(Nation/C_Command.jpg,nolink,25x25,Commander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Needed);|&amp;ref(Nation/Squad.jpg,nolink,25x25,Squad);2&amp;ref(Nation/LivingLead.jpg,nolink,25x25,Leadership);50&amp;ref(Nation/MagicLead.jpg,nolink,25x25,Magic Leadership);10&amp;ref(Nation/UndeadLead.jpg,nolink,25x25,Undead Leadership);30|12&amp;ref(Nation/Wasteland-Survival.jpg,nolink,25x25,Wasteland Survival);|
|~|&gt;|&gt;|&gt;|&gt;|&gt;|BGCOLOR(#F5F5F5):レベル2の聖職者。火と死の魔法技能も持つ|
</v>
      </c>
    </row>
    <row r="1576" spans="1:36" x14ac:dyDescent="0.15">
      <c r="A1576" t="str">
        <f t="shared" si="51"/>
        <v>-</v>
      </c>
      <c r="B1576" t="s">
        <v>3012</v>
      </c>
      <c r="C1576" t="s">
        <v>14167</v>
      </c>
      <c r="D1576" t="s">
        <v>14123</v>
      </c>
      <c r="E1576" t="s">
        <v>14134</v>
      </c>
      <c r="F1576">
        <v>210</v>
      </c>
      <c r="G1576">
        <v>1</v>
      </c>
      <c r="H1576">
        <v>2</v>
      </c>
      <c r="I1576" t="s">
        <v>14113</v>
      </c>
      <c r="J1576" t="s">
        <v>14114</v>
      </c>
      <c r="K1576" t="s">
        <v>14114</v>
      </c>
      <c r="L1576" t="s">
        <v>14127</v>
      </c>
      <c r="M1576" t="s">
        <v>14115</v>
      </c>
      <c r="N1576" t="s">
        <v>14135</v>
      </c>
      <c r="O1576" s="24">
        <v>2</v>
      </c>
      <c r="P1576" s="20">
        <v>45</v>
      </c>
      <c r="Q1576" s="20">
        <v>15</v>
      </c>
      <c r="R1576" s="29">
        <v>10</v>
      </c>
      <c r="Z1576" s="33" t="s">
        <v>14118</v>
      </c>
      <c r="AE1576" s="20" t="s">
        <v>14119</v>
      </c>
      <c r="AJ1576" s="26" t="str">
        <f t="shared" si="52"/>
        <v xml:space="preserve">|BGCOLOR(#F5F5F5):Sanguine Anathemant|聖職者&amp;ref(Nation/Sacred.jpg,nolink,25x25,Sacred);|&amp;ref(Nation/C_Gold.jpg,nolink,25x25,Gold);210&amp;ref(Nation/C_Resource.jpg,nolink,25x25,Resource);1&amp;ref(Nation/C_Command.jpg,nolink,25x25,Commander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Needed);|&amp;ref(Nation/Squad.jpg,nolink,25x25,Squad);2&amp;ref(Nation/LivingLead.jpg,nolink,25x25,Leadership);45&amp;ref(Nation/MagicLead.jpg,nolink,25x25,Magic Leadership);15&amp;ref(Nation/UndeadLead.jpg,nolink,25x25,Undead Leadership);10|12&amp;ref(Nation/Wasteland-Survival.jpg,nolink,25x25,Wasteland Survival);|
|~|&gt;|&gt;|&gt;|&gt;|&gt;|BGCOLOR(#F5F5F5):レベル2の聖職者。血と火の魔法技能も持つ|
</v>
      </c>
    </row>
    <row r="1577" spans="1:36" x14ac:dyDescent="0.15">
      <c r="A1577" t="str">
        <f t="shared" si="51"/>
        <v>-</v>
      </c>
      <c r="B1577" t="s">
        <v>3012</v>
      </c>
      <c r="C1577" t="s">
        <v>14167</v>
      </c>
      <c r="D1577" t="s">
        <v>14123</v>
      </c>
      <c r="E1577" t="s">
        <v>14136</v>
      </c>
      <c r="F1577">
        <v>280</v>
      </c>
      <c r="G1577">
        <v>2</v>
      </c>
      <c r="H1577">
        <v>4</v>
      </c>
      <c r="I1577" t="s">
        <v>14137</v>
      </c>
      <c r="J1577" t="s">
        <v>14114</v>
      </c>
      <c r="K1577" t="s">
        <v>14114</v>
      </c>
      <c r="L1577" t="s">
        <v>14127</v>
      </c>
      <c r="M1577" t="s">
        <v>14115</v>
      </c>
      <c r="N1577" t="s">
        <v>14138</v>
      </c>
      <c r="O1577" s="24">
        <v>2</v>
      </c>
      <c r="P1577" s="20" t="s">
        <v>14139</v>
      </c>
      <c r="Q1577" s="20" t="s">
        <v>14140</v>
      </c>
      <c r="R1577" s="29" t="s">
        <v>14141</v>
      </c>
      <c r="Z1577" s="33" t="s">
        <v>14125</v>
      </c>
      <c r="AE1577" s="20" t="s">
        <v>14119</v>
      </c>
      <c r="AJ1577" s="26" t="str">
        <f t="shared" si="52"/>
        <v xml:space="preserve">|BGCOLOR(#F5F5F5):Anathemant Dragon|聖職者&amp;ref(Nation/Sacred.jpg,nolink,25x25,Sacred);|&amp;ref(Nation/C_Gold.jpg,nolink,25x25,Gold);280&amp;ref(Nation/C_Resource.jpg,nolink,25x25,Resource);2&amp;ref(Nation/C_Command.jpg,nolink,25x25,Commander Point);4|&amp;ref(Nation/R_Capital.jpg,nolink,25x25,National Capital);|&amp;ref(Spell/P_Research.jpg,nolink,25x25,Lab Needed);&amp;ref(Spell/P_Holy.jpg,nolink,25x25,Temple Needed);|&amp;ref(Nation/Squad.jpg,nolink,25x25,Squad);2&amp;ref(Nation/LivingLead.jpg,nolink,25x25,Leadership);50+&amp;ref(Nation/MagicLead.jpg,nolink,25x25,Magic Leadership);10+&amp;ref(Nation/UndeadLead.jpg,nolink,25x25,Undead Leadership);30+|10&amp;ref(Nation/Wasteland-Survival.jpg,nolink,25x25,Wasteland Survival);|
|~|&gt;|&gt;|&gt;|&gt;|&gt;|BGCOLOR(#F5F5F5):レベル3の聖職者。火と死の魔法技能も持つ|
</v>
      </c>
    </row>
    <row r="1578" spans="1:36" x14ac:dyDescent="0.15">
      <c r="A1578" t="str">
        <f t="shared" si="51"/>
        <v>-</v>
      </c>
      <c r="B1578" t="s">
        <v>3012</v>
      </c>
      <c r="C1578" t="s">
        <v>14167</v>
      </c>
      <c r="D1578" t="s">
        <v>14123</v>
      </c>
      <c r="E1578" t="s">
        <v>14142</v>
      </c>
      <c r="F1578">
        <v>195</v>
      </c>
      <c r="G1578">
        <v>10</v>
      </c>
      <c r="H1578">
        <v>2</v>
      </c>
      <c r="I1578" t="s">
        <v>14137</v>
      </c>
      <c r="J1578" t="s">
        <v>14114</v>
      </c>
      <c r="K1578" t="s">
        <v>14114</v>
      </c>
      <c r="L1578" t="s">
        <v>14116</v>
      </c>
      <c r="M1578" t="s">
        <v>14115</v>
      </c>
      <c r="N1578" t="s">
        <v>14143</v>
      </c>
      <c r="O1578" s="24">
        <v>1</v>
      </c>
      <c r="P1578" s="20">
        <v>0</v>
      </c>
      <c r="Q1578" s="20" t="s">
        <v>14144</v>
      </c>
      <c r="R1578" s="29" t="s">
        <v>14145</v>
      </c>
      <c r="Z1578" s="33" t="s">
        <v>14125</v>
      </c>
      <c r="AA1578" s="21">
        <v>60</v>
      </c>
      <c r="AE1578" s="20" t="s">
        <v>14119</v>
      </c>
      <c r="AJ1578" s="26" t="str">
        <f t="shared" si="52"/>
        <v xml:space="preserve">|BGCOLOR(#F5F5F5):Slayer Anathemant|暗殺者&amp;ref(Nation/Sacred.jpg,nolink,25x25,Sacred);|&amp;ref(Nation/C_Gold.jpg,nolink,25x25,Gold);195&amp;ref(Nation/C_Resource.jpg,nolink,25x25,Resource);10&amp;ref(Nation/C_Command.jpg,nolink,25x25,Commander Point);2|&amp;ref(Nation/R_Capital.jpg,nolink,25x25,National Capital);|&amp;ref(Spell/P_Research.jpg,nolink,25x25,Lab Needed);&amp;ref(Spell/P_Holy.jpg,nolink,25x25,Temple Needed);|&amp;ref(Nation/Squad.jpg,nolink,25x25,Squad);1&amp;ref(Nation/MagicLead.jpg,nolink,25x25,Magic Leadership);5+&amp;ref(Nation/UndeadLead.jpg,nolink,25x25,Undead Leadership);0+|10&amp;ref(Nation/Stealthy.jpg,nolink,25x25,Stealthy (60));&amp;ref(Nation/Wasteland-Survival.jpg,nolink,25x25,Wasteland Survival);|
|~|&gt;|&gt;|&gt;|&gt;|&gt;|BGCOLOR(#F5F5F5):レベル2の聖職者を兼ねる暗殺者。火などの魔法技能も持つ|
</v>
      </c>
    </row>
    <row r="1579" spans="1:36" x14ac:dyDescent="0.15">
      <c r="A1579" t="str">
        <f t="shared" si="51"/>
        <v>-</v>
      </c>
      <c r="B1579" t="s">
        <v>3012</v>
      </c>
      <c r="C1579" t="s">
        <v>14167</v>
      </c>
      <c r="D1579" t="s">
        <v>14123</v>
      </c>
      <c r="E1579" t="s">
        <v>14146</v>
      </c>
      <c r="F1579">
        <v>205</v>
      </c>
      <c r="G1579">
        <v>10</v>
      </c>
      <c r="H1579">
        <v>2</v>
      </c>
      <c r="I1579" t="s">
        <v>14137</v>
      </c>
      <c r="J1579" t="s">
        <v>14114</v>
      </c>
      <c r="K1579" t="s">
        <v>14114</v>
      </c>
      <c r="L1579" t="s">
        <v>14116</v>
      </c>
      <c r="M1579" t="s">
        <v>14115</v>
      </c>
      <c r="N1579" t="s">
        <v>14147</v>
      </c>
      <c r="O1579" s="24">
        <v>1</v>
      </c>
      <c r="P1579" s="20">
        <v>0</v>
      </c>
      <c r="Q1579" s="20">
        <v>10</v>
      </c>
      <c r="R1579" s="29">
        <v>10</v>
      </c>
      <c r="Z1579" s="33" t="s">
        <v>14118</v>
      </c>
      <c r="AA1579" s="21">
        <v>60</v>
      </c>
      <c r="AE1579" s="20" t="s">
        <v>14119</v>
      </c>
      <c r="AJ1579" s="26" t="str">
        <f t="shared" si="52"/>
        <v xml:space="preserve">|BGCOLOR(#F5F5F5):Slayer Sanguine|暗殺者&amp;ref(Nation/Sacred.jpg,nolink,25x25,Sacred);|&amp;ref(Nation/C_Gold.jpg,nolink,25x25,Gold);205&amp;ref(Nation/C_Resource.jpg,nolink,25x25,Resource);10&amp;ref(Nation/C_Command.jpg,nolink,25x25,Commander Point);2|&amp;ref(Nation/R_Capital.jpg,nolink,25x25,National Capital);|&amp;ref(Spell/P_Research.jpg,nolink,25x25,Lab Needed);&amp;ref(Spell/P_Holy.jpg,nolink,25x25,Temple Needed);|&amp;ref(Nation/Squad.jpg,nolink,25x25,Squad);1&amp;ref(Nation/MagicLead.jpg,nolink,25x25,Magic Leadership);10&amp;ref(Nation/UndeadLead.jpg,nolink,25x25,Undead Leadership);10|12&amp;ref(Nation/Stealthy.jpg,nolink,25x25,Stealthy (60));&amp;ref(Nation/Wasteland-Survival.jpg,nolink,25x25,Wasteland Survival);|
|~|&gt;|&gt;|&gt;|&gt;|&gt;|BGCOLOR(#F5F5F5):レベル2の聖職者を兼ねる暗殺者。血の魔法技能も持つ|
</v>
      </c>
    </row>
    <row r="1580" spans="1:36" x14ac:dyDescent="0.15">
      <c r="A1580" t="str">
        <f t="shared" si="51"/>
        <v>-</v>
      </c>
      <c r="B1580" t="s">
        <v>3012</v>
      </c>
      <c r="C1580" t="s">
        <v>14167</v>
      </c>
      <c r="D1580" t="s">
        <v>14123</v>
      </c>
      <c r="E1580" t="s">
        <v>10441</v>
      </c>
      <c r="F1580">
        <v>135</v>
      </c>
      <c r="G1580">
        <v>1</v>
      </c>
      <c r="H1580">
        <v>2</v>
      </c>
      <c r="I1580" t="s">
        <v>4326</v>
      </c>
      <c r="J1580" t="s">
        <v>9899</v>
      </c>
      <c r="L1580" t="s">
        <v>3138</v>
      </c>
      <c r="N1580" t="s">
        <v>14148</v>
      </c>
      <c r="O1580" s="24">
        <v>1</v>
      </c>
      <c r="P1580" s="21">
        <v>10</v>
      </c>
      <c r="Q1580" s="21">
        <v>20</v>
      </c>
      <c r="R1580" s="29">
        <v>10</v>
      </c>
      <c r="Z1580" s="33" t="s">
        <v>9227</v>
      </c>
      <c r="AE1580" s="21" t="s">
        <v>10436</v>
      </c>
      <c r="AJ1580" s="26" t="str">
        <f t="shared" si="52"/>
        <v xml:space="preserve">|BGCOLOR(#F5F5F5):Warlock Apprentice|魔術師|&amp;ref(Nation/C_Gold.jpg,nolink,25x25,Gold);135&amp;ref(Nation/C_Resource.jpg,nolink,25x25,Resource);1&amp;ref(Nation/C_Command.jpg,nolink,25x25,Commander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Leadership);20&amp;ref(Nation/UndeadLead.jpg,nolink,25x25,Undead Leadership);10|12&amp;ref(Nation/Wasteland-Survival.jpg,nolink,25x25,Wasteland Survival);|
|~|&gt;|&gt;|&gt;|&gt;|&gt;|BGCOLOR(#F5F5F5):血と星の魔法技能を持つ。多少の異種交配の技能も持つ|
</v>
      </c>
    </row>
    <row r="1581" spans="1:36" x14ac:dyDescent="0.15">
      <c r="A1581" t="str">
        <f t="shared" si="51"/>
        <v>LA Abysia 指揮官 E</v>
      </c>
      <c r="B1581" t="s">
        <v>3012</v>
      </c>
      <c r="C1581" t="s">
        <v>14167</v>
      </c>
      <c r="D1581" t="s">
        <v>14123</v>
      </c>
      <c r="E1581" t="s">
        <v>10442</v>
      </c>
      <c r="F1581">
        <v>285</v>
      </c>
      <c r="G1581">
        <v>1</v>
      </c>
      <c r="H1581">
        <v>2</v>
      </c>
      <c r="I1581" t="s">
        <v>4326</v>
      </c>
      <c r="J1581" t="s">
        <v>9899</v>
      </c>
      <c r="L1581" t="s">
        <v>3138</v>
      </c>
      <c r="N1581" t="s">
        <v>5688</v>
      </c>
      <c r="O1581" s="24">
        <v>1</v>
      </c>
      <c r="P1581" s="21" t="s">
        <v>10443</v>
      </c>
      <c r="Q1581" s="21" t="s">
        <v>10996</v>
      </c>
      <c r="R1581" s="29" t="s">
        <v>12272</v>
      </c>
      <c r="Z1581" s="33" t="s">
        <v>13981</v>
      </c>
      <c r="AE1581" s="21" t="s">
        <v>10436</v>
      </c>
      <c r="AJ1581" s="26" t="str">
        <f t="shared" si="52"/>
        <v xml:space="preserve">|BGCOLOR(#F5F5F5):Warlock|魔術師|&amp;ref(Nation/C_Gold.jpg,nolink,25x25,Gold);285&amp;ref(Nation/C_Resource.jpg,nolink,25x25,Resource);1&amp;ref(Nation/C_Command.jpg,nolink,25x25,Commander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Leadership);35+&amp;ref(Nation/UndeadLead.jpg,nolink,25x25,Undead Leadership);25+|8&amp;ref(Nation/Wasteland-Survival.jpg,nolink,25x25,Wasteland Survival);|
|~|&gt;|&gt;|&gt;|&gt;|&gt;|BGCOLOR(#F5F5F5):血、星などの魔法技能を持つ。異種交配に長ける|
</v>
      </c>
    </row>
    <row r="1582" spans="1:36" x14ac:dyDescent="0.15">
      <c r="A1582" t="str">
        <f t="shared" si="51"/>
        <v>LA Abysia 兵士 S</v>
      </c>
      <c r="B1582" t="s">
        <v>3012</v>
      </c>
      <c r="C1582" t="s">
        <v>14167</v>
      </c>
      <c r="D1582" t="s">
        <v>14166</v>
      </c>
      <c r="E1582" t="s">
        <v>14149</v>
      </c>
      <c r="F1582">
        <v>13</v>
      </c>
      <c r="G1582">
        <v>11</v>
      </c>
      <c r="H1582">
        <v>10</v>
      </c>
      <c r="I1582" t="s">
        <v>14113</v>
      </c>
      <c r="L1582" t="s">
        <v>14150</v>
      </c>
      <c r="N1582" t="s">
        <v>14153</v>
      </c>
      <c r="P1582" s="20">
        <v>1</v>
      </c>
      <c r="Z1582" s="33" t="s">
        <v>14118</v>
      </c>
      <c r="AE1582" s="20" t="s">
        <v>14119</v>
      </c>
      <c r="AJ1582" s="26" t="str">
        <f t="shared" si="52"/>
        <v xml:space="preserve">|BGCOLOR(#F5F5F5):Abysian Axe Thrower|歩兵|&amp;ref(Nation/C_Gold.jpg,nolink,25x25,Gold);13&amp;ref(Nation/C_Resource.jpg,nolink,25x25,Resource);11&amp;ref(Nation/C_Recruitment.jpg,nolink,25x25,Recruitment Point);10|&amp;ref(Nation/R_Fort.jpg,nolink,25x25,Land Fortress);||&amp;ref(Nation/LivingLead.jpg,nolink,25x25,Living);|12&amp;ref(Nation/Wasteland-Survival.jpg,nolink,25x25,Wasteland Survival);|
|~|&gt;|&gt;|&gt;|&gt;|&gt;|BGCOLOR(#F5F5F5):斧、投斧、盾を持つ軽歩兵。貴重な飛び道具だが弾は少ない|
</v>
      </c>
    </row>
    <row r="1583" spans="1:36" x14ac:dyDescent="0.15">
      <c r="A1583" t="str">
        <f t="shared" si="51"/>
        <v>-</v>
      </c>
      <c r="B1583" t="s">
        <v>3012</v>
      </c>
      <c r="C1583" t="s">
        <v>14167</v>
      </c>
      <c r="D1583" t="s">
        <v>14166</v>
      </c>
      <c r="E1583" t="s">
        <v>14151</v>
      </c>
      <c r="F1583">
        <v>12</v>
      </c>
      <c r="G1583">
        <v>10</v>
      </c>
      <c r="H1583">
        <v>9</v>
      </c>
      <c r="I1583" t="s">
        <v>14113</v>
      </c>
      <c r="L1583" t="s">
        <v>14150</v>
      </c>
      <c r="N1583" t="s">
        <v>14152</v>
      </c>
      <c r="P1583" s="20">
        <v>1</v>
      </c>
      <c r="Z1583" s="33" t="s">
        <v>14118</v>
      </c>
      <c r="AE1583" s="20" t="s">
        <v>14119</v>
      </c>
      <c r="AJ1583" s="26" t="str">
        <f t="shared" si="52"/>
        <v xml:space="preserve">|BGCOLOR(#F5F5F5):Abysian Light Infantry|歩兵|&amp;ref(Nation/C_Gold.jpg,nolink,25x25,Gold);12&amp;ref(Nation/C_Resource.jpg,nolink,25x25,Resource);10&amp;ref(Nation/C_Recruitment.jpg,nolink,25x25,Recruitment Point);9|&amp;ref(Nation/R_Fort.jpg,nolink,25x25,Land Fortress);||&amp;ref(Nation/LivingLead.jpg,nolink,25x25,Living);|12&amp;ref(Nation/Wasteland-Survival.jpg,nolink,25x25,Wasteland Survival);|
|~|&gt;|&gt;|&gt;|&gt;|&gt;|BGCOLOR(#F5F5F5):槍と大盾を持つ軽歩兵。軽装ながら槍と盾でそこそこ耐える|
</v>
      </c>
    </row>
    <row r="1584" spans="1:36" x14ac:dyDescent="0.15">
      <c r="A1584" t="str">
        <f t="shared" si="51"/>
        <v>-</v>
      </c>
      <c r="B1584" t="s">
        <v>3012</v>
      </c>
      <c r="C1584" t="s">
        <v>14167</v>
      </c>
      <c r="D1584" t="s">
        <v>14166</v>
      </c>
      <c r="E1584" t="s">
        <v>14154</v>
      </c>
      <c r="F1584">
        <v>12</v>
      </c>
      <c r="G1584">
        <v>10</v>
      </c>
      <c r="H1584">
        <v>9</v>
      </c>
      <c r="I1584" t="s">
        <v>14113</v>
      </c>
      <c r="L1584" t="s">
        <v>14150</v>
      </c>
      <c r="N1584" t="s">
        <v>14155</v>
      </c>
      <c r="P1584" s="20">
        <v>1</v>
      </c>
      <c r="Z1584" s="33" t="s">
        <v>14118</v>
      </c>
      <c r="AE1584" s="20" t="s">
        <v>14119</v>
      </c>
      <c r="AJ1584" s="26" t="str">
        <f t="shared" si="52"/>
        <v xml:space="preserve">|BGCOLOR(#F5F5F5):Abysian Lignt Infantry|歩兵|&amp;ref(Nation/C_Gold.jpg,nolink,25x25,Gold);12&amp;ref(Nation/C_Resource.jpg,nolink,25x25,Resource);10&amp;ref(Nation/C_Recruitment.jpg,nolink,25x25,Recruitment Point);9|&amp;ref(Nation/R_Fort.jpg,nolink,25x25,Land Fortress);||&amp;ref(Nation/LivingLead.jpg,nolink,25x25,Living);|12&amp;ref(Nation/Wasteland-Survival.jpg,nolink,25x25,Wasteland Survival);|
|~|&gt;|&gt;|&gt;|&gt;|&gt;|BGCOLOR(#F5F5F5):斧と大盾を持つ軽歩兵。攻撃力に優れるが迎撃されやすい|
</v>
      </c>
    </row>
    <row r="1585" spans="1:36" x14ac:dyDescent="0.15">
      <c r="A1585" t="str">
        <f t="shared" si="51"/>
        <v>-</v>
      </c>
      <c r="B1585" t="s">
        <v>3012</v>
      </c>
      <c r="C1585" t="s">
        <v>14167</v>
      </c>
      <c r="D1585" t="s">
        <v>14166</v>
      </c>
      <c r="E1585" t="s">
        <v>14156</v>
      </c>
      <c r="F1585">
        <v>12</v>
      </c>
      <c r="G1585">
        <v>27</v>
      </c>
      <c r="H1585">
        <v>9</v>
      </c>
      <c r="I1585" t="s">
        <v>14113</v>
      </c>
      <c r="L1585" t="s">
        <v>14150</v>
      </c>
      <c r="N1585" t="s">
        <v>14159</v>
      </c>
      <c r="P1585" s="20">
        <v>1</v>
      </c>
      <c r="Z1585" s="33" t="s">
        <v>14157</v>
      </c>
      <c r="AE1585" s="20" t="s">
        <v>14119</v>
      </c>
      <c r="AJ1585" s="26" t="str">
        <f t="shared" si="52"/>
        <v xml:space="preserve">|BGCOLOR(#F5F5F5):Abysian Heavy Infantry|歩兵|&amp;ref(Nation/C_Gold.jpg,nolink,25x25,Gold);12&amp;ref(Nation/C_Resource.jpg,nolink,25x25,Resource);27&amp;ref(Nation/C_Recruitment.jpg,nolink,25x25,Recruitment Point);9|&amp;ref(Nation/R_Fort.jpg,nolink,25x25,Land Fortress);||&amp;ref(Nation/LivingLead.jpg,nolink,25x25,Living);|8&amp;ref(Nation/Wasteland-Survival.jpg,nolink,25x25,Wasteland Survival);|
|~|&gt;|&gt;|&gt;|&gt;|&gt;|BGCOLOR(#F5F5F5):斧と大盾を持つ重歩兵。丈夫だが迎撃には弱い|
</v>
      </c>
    </row>
    <row r="1586" spans="1:36" x14ac:dyDescent="0.15">
      <c r="A1586" t="str">
        <f t="shared" si="51"/>
        <v>-</v>
      </c>
      <c r="B1586" t="s">
        <v>3012</v>
      </c>
      <c r="C1586" t="s">
        <v>14167</v>
      </c>
      <c r="D1586" t="s">
        <v>14166</v>
      </c>
      <c r="E1586" t="s">
        <v>14156</v>
      </c>
      <c r="F1586">
        <v>12</v>
      </c>
      <c r="G1586">
        <v>28</v>
      </c>
      <c r="H1586">
        <v>9</v>
      </c>
      <c r="I1586" t="s">
        <v>14113</v>
      </c>
      <c r="L1586" t="s">
        <v>14150</v>
      </c>
      <c r="N1586" t="s">
        <v>14158</v>
      </c>
      <c r="P1586" s="20">
        <v>1</v>
      </c>
      <c r="Z1586" s="33" t="s">
        <v>14157</v>
      </c>
      <c r="AE1586" s="20" t="s">
        <v>14119</v>
      </c>
      <c r="AJ1586" s="26" t="str">
        <f t="shared" si="52"/>
        <v xml:space="preserve">|BGCOLOR(#F5F5F5):Abysian Heavy Infantry|歩兵|&amp;ref(Nation/C_Gold.jpg,nolink,25x25,Gold);12&amp;ref(Nation/C_Resource.jpg,nolink,25x25,Resource);28&amp;ref(Nation/C_Recruitment.jpg,nolink,25x25,Recruitment Point);9|&amp;ref(Nation/R_Fort.jpg,nolink,25x25,Land Fortress);||&amp;ref(Nation/LivingLead.jpg,nolink,25x25,Living);|8&amp;ref(Nation/Wasteland-Survival.jpg,nolink,25x25,Wasteland Survival);|
|~|&gt;|&gt;|&gt;|&gt;|&gt;|BGCOLOR(#F5F5F5):朝星棒と大盾を持つ重歩兵。盾を持つ敵に少し有利|
</v>
      </c>
    </row>
    <row r="1587" spans="1:36" x14ac:dyDescent="0.15">
      <c r="A1587" t="str">
        <f t="shared" si="51"/>
        <v>-</v>
      </c>
      <c r="B1587" t="s">
        <v>3012</v>
      </c>
      <c r="C1587" t="s">
        <v>14167</v>
      </c>
      <c r="D1587" t="s">
        <v>14166</v>
      </c>
      <c r="E1587" t="s">
        <v>14156</v>
      </c>
      <c r="F1587">
        <v>12</v>
      </c>
      <c r="G1587">
        <v>26</v>
      </c>
      <c r="H1587">
        <v>9</v>
      </c>
      <c r="I1587" t="s">
        <v>14113</v>
      </c>
      <c r="L1587" t="s">
        <v>14150</v>
      </c>
      <c r="N1587" t="s">
        <v>14160</v>
      </c>
      <c r="P1587" s="20">
        <v>1</v>
      </c>
      <c r="Z1587" s="33" t="s">
        <v>14157</v>
      </c>
      <c r="AE1587" s="20" t="s">
        <v>14119</v>
      </c>
      <c r="AJ1587" s="26" t="str">
        <f t="shared" si="52"/>
        <v xml:space="preserve">|BGCOLOR(#F5F5F5):Abysian Heavy Infantry|歩兵|&amp;ref(Nation/C_Gold.jpg,nolink,25x25,Gold);12&amp;ref(Nation/C_Resource.jpg,nolink,25x25,Resource);26&amp;ref(Nation/C_Recruitment.jpg,nolink,25x25,Recruitment Point);9|&amp;ref(Nation/R_Fort.jpg,nolink,25x25,Land Fortress);||&amp;ref(Nation/LivingLead.jpg,nolink,25x25,Living);|8&amp;ref(Nation/Wasteland-Survival.jpg,nolink,25x25,Wasteland Survival);|
|~|&gt;|&gt;|&gt;|&gt;|&gt;|BGCOLOR(#F5F5F5):戦斧を持つ重歩兵。一撃の威力に優れる|
</v>
      </c>
    </row>
    <row r="1588" spans="1:36" x14ac:dyDescent="0.15">
      <c r="A1588" t="str">
        <f t="shared" si="51"/>
        <v>-</v>
      </c>
      <c r="B1588" t="s">
        <v>3012</v>
      </c>
      <c r="C1588" t="s">
        <v>14167</v>
      </c>
      <c r="D1588" t="s">
        <v>14166</v>
      </c>
      <c r="E1588" t="s">
        <v>14156</v>
      </c>
      <c r="F1588">
        <v>12</v>
      </c>
      <c r="G1588">
        <v>26</v>
      </c>
      <c r="H1588">
        <v>9</v>
      </c>
      <c r="I1588" t="s">
        <v>14113</v>
      </c>
      <c r="L1588" t="s">
        <v>14150</v>
      </c>
      <c r="N1588" t="s">
        <v>14161</v>
      </c>
      <c r="P1588" s="20">
        <v>1</v>
      </c>
      <c r="Z1588" s="33" t="s">
        <v>14157</v>
      </c>
      <c r="AE1588" s="20" t="s">
        <v>14119</v>
      </c>
      <c r="AJ1588" s="26" t="str">
        <f t="shared" si="52"/>
        <v xml:space="preserve">|BGCOLOR(#F5F5F5):Abysian Heavy Infantry|歩兵|&amp;ref(Nation/C_Gold.jpg,nolink,25x25,Gold);12&amp;ref(Nation/C_Resource.jpg,nolink,25x25,Resource);26&amp;ref(Nation/C_Recruitment.jpg,nolink,25x25,Recruitment Point);9|&amp;ref(Nation/R_Fort.jpg,nolink,25x25,Land Fortress);||&amp;ref(Nation/LivingLead.jpg,nolink,25x25,Living);|8&amp;ref(Nation/Wasteland-Survival.jpg,nolink,25x25,Wasteland Survival);|
|~|&gt;|&gt;|&gt;|&gt;|&gt;|BGCOLOR(#F5F5F5):連接棍を持つ重歩兵。盾を迂回しやすい二連攻撃を放つ|
</v>
      </c>
    </row>
    <row r="1589" spans="1:36" x14ac:dyDescent="0.15">
      <c r="A1589" t="str">
        <f t="shared" si="51"/>
        <v>-</v>
      </c>
      <c r="B1589" t="s">
        <v>3012</v>
      </c>
      <c r="C1589" t="s">
        <v>14167</v>
      </c>
      <c r="D1589" t="s">
        <v>14166</v>
      </c>
      <c r="E1589" t="s">
        <v>14162</v>
      </c>
      <c r="F1589">
        <v>30</v>
      </c>
      <c r="G1589">
        <v>40</v>
      </c>
      <c r="H1589">
        <v>28</v>
      </c>
      <c r="I1589" t="s">
        <v>14113</v>
      </c>
      <c r="L1589" t="s">
        <v>14150</v>
      </c>
      <c r="N1589" t="s">
        <v>14163</v>
      </c>
      <c r="P1589" s="20">
        <v>1</v>
      </c>
      <c r="Z1589" s="33" t="s">
        <v>14125</v>
      </c>
      <c r="AE1589" s="20" t="s">
        <v>14119</v>
      </c>
      <c r="AJ1589" s="26" t="str">
        <f t="shared" si="52"/>
        <v xml:space="preserve">|BGCOLOR(#F5F5F5):Warbred|歩兵|&amp;ref(Nation/C_Gold.jpg,nolink,25x25,Gold);30&amp;ref(Nation/C_Resource.jpg,nolink,25x25,Resource);40&amp;ref(Nation/C_Recruitment.jpg,nolink,25x25,Recruitment Point);28|&amp;ref(Nation/R_Fort.jpg,nolink,25x25,Land Fortress);||&amp;ref(Nation/LivingLead.jpg,nolink,25x25,Living);|10&amp;ref(Nation/Wasteland-Survival.jpg,nolink,25x25,Wasteland Survival);|
|~|&gt;|&gt;|&gt;|&gt;|&gt;|BGCOLOR(#F5F5F5):戦斧を持つ重装狂戦士。他より大型でその分は強靭|
</v>
      </c>
    </row>
    <row r="1590" spans="1:36" x14ac:dyDescent="0.15">
      <c r="A1590" t="str">
        <f t="shared" si="51"/>
        <v>LA Abysia 兵士 E</v>
      </c>
      <c r="B1590" t="s">
        <v>3012</v>
      </c>
      <c r="C1590" t="s">
        <v>14167</v>
      </c>
      <c r="D1590" t="s">
        <v>14166</v>
      </c>
      <c r="E1590" t="s">
        <v>14164</v>
      </c>
      <c r="F1590">
        <v>30</v>
      </c>
      <c r="G1590">
        <v>28</v>
      </c>
      <c r="H1590">
        <v>14</v>
      </c>
      <c r="I1590" t="s">
        <v>14137</v>
      </c>
      <c r="K1590" t="s">
        <v>14114</v>
      </c>
      <c r="L1590" t="s">
        <v>14150</v>
      </c>
      <c r="M1590" t="s">
        <v>14115</v>
      </c>
      <c r="N1590" t="s">
        <v>14165</v>
      </c>
      <c r="P1590" s="20">
        <v>1</v>
      </c>
      <c r="Z1590" s="33" t="s">
        <v>14157</v>
      </c>
      <c r="AE1590" s="20" t="s">
        <v>14119</v>
      </c>
      <c r="AJ1590" s="26" t="str">
        <f t="shared" si="52"/>
        <v xml:space="preserve">|BGCOLOR(#F5F5F5):Guardian of the Pyre|歩兵&amp;ref(Nation/Sacred.jpg,nolink,25x25,Sacred);|&amp;ref(Nation/C_Gold.jpg,nolink,25x25,Gold);30&amp;ref(Nation/C_Resource.jpg,nolink,25x25,Resource);28&amp;ref(Nation/C_Recruitment.jpg,nolink,25x25,Recruitment Point);14|&amp;ref(Nation/R_Capital.jpg,nolink,25x25,National Capital);|&amp;ref(Spell/P_Holy.jpg,nolink,25x25,Temple Needed);|&amp;ref(Nation/LivingLead.jpg,nolink,25x25,Living);|8&amp;ref(Nation/Wasteland-Survival.jpg,nolink,25x25,Wasteland Survival);|
|~|&gt;|&gt;|&gt;|&gt;|&gt;|BGCOLOR(#F5F5F5):朝星棒と大盾を持つ重歩兵。純血種であり熱波を放つ|
</v>
      </c>
    </row>
    <row r="1591" spans="1:36" x14ac:dyDescent="0.15">
      <c r="A1591" t="str">
        <f t="shared" si="51"/>
        <v>LA Caelum 指揮官 S</v>
      </c>
      <c r="B1591" t="s">
        <v>3012</v>
      </c>
      <c r="C1591" t="s">
        <v>14283</v>
      </c>
      <c r="D1591" t="s">
        <v>14236</v>
      </c>
      <c r="E1591" t="s">
        <v>14227</v>
      </c>
      <c r="F1591">
        <v>25</v>
      </c>
      <c r="G1591">
        <v>13</v>
      </c>
      <c r="H1591">
        <v>1</v>
      </c>
      <c r="I1591" t="s">
        <v>14113</v>
      </c>
      <c r="L1591" t="s">
        <v>14228</v>
      </c>
      <c r="N1591" t="s">
        <v>14229</v>
      </c>
      <c r="O1591" s="24">
        <v>0</v>
      </c>
      <c r="P1591" s="20">
        <v>0</v>
      </c>
      <c r="Q1591" s="21">
        <v>0</v>
      </c>
      <c r="R1591" s="29">
        <v>0</v>
      </c>
      <c r="Z1591" s="33" t="s">
        <v>14230</v>
      </c>
      <c r="AA1591" s="21">
        <v>55</v>
      </c>
      <c r="AB1591" s="21" t="s">
        <v>14231</v>
      </c>
      <c r="AJ1591" s="26" t="str">
        <f t="shared" si="52"/>
        <v xml:space="preserve">|BGCOLOR(#F5F5F5):Airya Scout|斥候|&amp;ref(Nation/C_Gold.jpg,nolink,25x25,Gold);25&amp;ref(Nation/C_Resource.jpg,nolink,25x25,Resource);13&amp;ref(Nation/C_Command.jpg,nolink,25x25,Commander Point);1|&amp;ref(Nation/R_Fort.jpg,nolink,25x25,Land Fortress);|||22&amp;ref(Nation/Stealthy.jpg,nolink,25x25,Stealthy (55));&amp;ref(Nation/Flying.jpg,nolink,25x25,Flying);|
|~|&gt;|&gt;|&gt;|&gt;|&gt;|BGCOLOR(#F5F5F5):飛行する斥候。隠れるのも上手く非常に役立つ|
</v>
      </c>
    </row>
    <row r="1592" spans="1:36" x14ac:dyDescent="0.15">
      <c r="A1592" t="str">
        <f t="shared" si="51"/>
        <v>-</v>
      </c>
      <c r="B1592" t="s">
        <v>3012</v>
      </c>
      <c r="C1592" t="s">
        <v>14283</v>
      </c>
      <c r="D1592" t="s">
        <v>14236</v>
      </c>
      <c r="E1592" t="s">
        <v>14233</v>
      </c>
      <c r="F1592">
        <v>70</v>
      </c>
      <c r="G1592">
        <v>36</v>
      </c>
      <c r="H1592">
        <v>1</v>
      </c>
      <c r="I1592" t="s">
        <v>4325</v>
      </c>
      <c r="L1592" t="s">
        <v>3119</v>
      </c>
      <c r="N1592" t="s">
        <v>5797</v>
      </c>
      <c r="O1592" s="24">
        <v>3</v>
      </c>
      <c r="P1592" s="21">
        <v>80</v>
      </c>
      <c r="Q1592" s="21">
        <v>0</v>
      </c>
      <c r="R1592" s="29">
        <v>0</v>
      </c>
      <c r="Z1592" s="33" t="s">
        <v>12517</v>
      </c>
      <c r="AB1592" s="21" t="s">
        <v>7286</v>
      </c>
      <c r="AC1592" s="21" t="s">
        <v>9324</v>
      </c>
      <c r="AJ1592" s="26" t="str">
        <f t="shared" si="52"/>
        <v xml:space="preserve">|BGCOLOR(#F5F5F5):Storm General|指揮官|&amp;ref(Nation/C_Gold.jpg,nolink,25x25,Gold);70&amp;ref(Nation/C_Resource.jpg,nolink,25x25,Resource);36&amp;ref(Nation/C_Command.jpg,nolink,25x25,Commander Point);1|&amp;ref(Nation/R_Fort.jpg,nolink,25x25,Land Fortress);||&amp;ref(Nation/Squad.jpg,nolink,25x25,Squad);3&amp;ref(Nation/LivingLead.jpg,nolink,25x25,Leadership);80|22&amp;ref(Nation/Flying.jpg,nolink,25x25,Flying);&amp;ref(Nation/Storm-Immunity.jpg,nolink,25x25,Storm Immunity);|
|~|&gt;|&gt;|&gt;|&gt;|&gt;|BGCOLOR(#F5F5F5):標準的な指揮官。Spire Hornのため嵐に強い|
</v>
      </c>
    </row>
    <row r="1593" spans="1:36" x14ac:dyDescent="0.15">
      <c r="A1593" t="str">
        <f t="shared" si="51"/>
        <v>-</v>
      </c>
      <c r="B1593" t="s">
        <v>3012</v>
      </c>
      <c r="C1593" t="s">
        <v>14283</v>
      </c>
      <c r="D1593" t="s">
        <v>14236</v>
      </c>
      <c r="E1593" t="s">
        <v>14234</v>
      </c>
      <c r="F1593">
        <v>50</v>
      </c>
      <c r="G1593">
        <v>25</v>
      </c>
      <c r="H1593">
        <v>1</v>
      </c>
      <c r="I1593" t="s">
        <v>14235</v>
      </c>
      <c r="L1593" t="s">
        <v>14236</v>
      </c>
      <c r="N1593" t="s">
        <v>14237</v>
      </c>
      <c r="O1593" s="24">
        <v>2</v>
      </c>
      <c r="P1593" s="20">
        <v>40</v>
      </c>
      <c r="Q1593" s="21">
        <v>0</v>
      </c>
      <c r="R1593" s="29">
        <v>0</v>
      </c>
      <c r="Z1593" s="33" t="s">
        <v>14238</v>
      </c>
      <c r="AA1593" s="21">
        <v>40</v>
      </c>
      <c r="AB1593" s="21" t="s">
        <v>14239</v>
      </c>
      <c r="AJ1593" s="26" t="str">
        <f t="shared" si="52"/>
        <v xml:space="preserve">|BGCOLOR(#F5F5F5):Raven Lord|指揮官|&amp;ref(Nation/C_Gold.jpg,nolink,25x25,Gold);50&amp;ref(Nation/C_Resource.jpg,nolink,25x25,Resource);25&amp;ref(Nation/C_Command.jpg,nolink,25x25,Commander Point);1|&amp;ref(Nation/R_Fort.jpg,nolink,25x25,Land Fortress);||&amp;ref(Nation/Squad.jpg,nolink,25x25,Squad);2&amp;ref(Nation/LivingLead.jpg,nolink,25x25,Leadership);40|20&amp;ref(Nation/Stealthy.jpg,nolink,25x25,Stealthy (40));&amp;ref(Nation/Flying.jpg,nolink,25x25,Flying);|
|~|&gt;|&gt;|&gt;|&gt;|&gt;|BGCOLOR(#F5F5F5):隠密行動可能な指揮官。指揮能力自体は乏しい|
</v>
      </c>
    </row>
    <row r="1594" spans="1:36" x14ac:dyDescent="0.15">
      <c r="A1594" t="str">
        <f t="shared" si="51"/>
        <v>-</v>
      </c>
      <c r="B1594" t="s">
        <v>3012</v>
      </c>
      <c r="C1594" t="s">
        <v>14283</v>
      </c>
      <c r="D1594" t="s">
        <v>14236</v>
      </c>
      <c r="E1594" t="s">
        <v>14240</v>
      </c>
      <c r="F1594">
        <v>125</v>
      </c>
      <c r="G1594">
        <v>3</v>
      </c>
      <c r="H1594">
        <v>2</v>
      </c>
      <c r="I1594" t="s">
        <v>14235</v>
      </c>
      <c r="J1594" t="s">
        <v>14242</v>
      </c>
      <c r="L1594" t="s">
        <v>14241</v>
      </c>
      <c r="N1594" t="s">
        <v>14243</v>
      </c>
      <c r="O1594" s="24">
        <v>2</v>
      </c>
      <c r="P1594" s="20" t="s">
        <v>14253</v>
      </c>
      <c r="Q1594" s="20" t="s">
        <v>14251</v>
      </c>
      <c r="R1594" s="29" t="s">
        <v>14252</v>
      </c>
      <c r="Z1594" s="33" t="s">
        <v>14244</v>
      </c>
      <c r="AB1594" s="20" t="s">
        <v>14239</v>
      </c>
      <c r="AJ1594" s="26" t="str">
        <f t="shared" si="52"/>
        <v xml:space="preserve">|BGCOLOR(#F5F5F5):Harab Seraph|魔術師|&amp;ref(Nation/C_Gold.jpg,nolink,25x25,Gold);125&amp;ref(Nation/C_Resource.jpg,nolink,25x25,Resource);3&amp;ref(Nation/C_Command.jpg,nolink,25x25,Commander Point);2|&amp;ref(Nation/R_Fort.jpg,nolink,25x25,Land Fortress);|&amp;ref(Spell/P_Research.jpg,nolink,25x25,Lab Needed);|&amp;ref(Nation/Squad.jpg,nolink,25x25,Squad);2&amp;ref(Nation/LivingLead.jpg,nolink,25x25,Leadership);40+&amp;ref(Nation/MagicLead.jpg,nolink,25x25,Magic Leadership);5+&amp;ref(Nation/UndeadLead.jpg,nolink,25x25,Undead Leadership);30+|22&amp;ref(Nation/Flying.jpg,nolink,25x25,Flying);|
|~|&gt;|&gt;|&gt;|&gt;|&gt;|BGCOLOR(#F5F5F5):風や死の魔法技能を持つ。指揮も最低限可能|
</v>
      </c>
    </row>
    <row r="1595" spans="1:36" x14ac:dyDescent="0.15">
      <c r="A1595" t="str">
        <f t="shared" si="51"/>
        <v>-</v>
      </c>
      <c r="B1595" t="s">
        <v>3012</v>
      </c>
      <c r="C1595" t="s">
        <v>14283</v>
      </c>
      <c r="D1595" t="s">
        <v>14236</v>
      </c>
      <c r="E1595" t="s">
        <v>14245</v>
      </c>
      <c r="F1595">
        <v>45</v>
      </c>
      <c r="G1595">
        <v>3</v>
      </c>
      <c r="H1595">
        <v>2</v>
      </c>
      <c r="I1595" t="s">
        <v>14235</v>
      </c>
      <c r="J1595" t="s">
        <v>14242</v>
      </c>
      <c r="L1595" t="s">
        <v>14241</v>
      </c>
      <c r="N1595" t="s">
        <v>14246</v>
      </c>
      <c r="O1595" s="24">
        <v>1</v>
      </c>
      <c r="P1595" s="20">
        <v>10</v>
      </c>
      <c r="Q1595" s="20">
        <v>5</v>
      </c>
      <c r="R1595" s="29">
        <v>0</v>
      </c>
      <c r="Z1595" s="33" t="s">
        <v>14244</v>
      </c>
      <c r="AB1595" s="20" t="s">
        <v>14239</v>
      </c>
      <c r="AJ1595" s="26" t="str">
        <f t="shared" si="52"/>
        <v xml:space="preserve">|BGCOLOR(#F5F5F5):Iron Crafter|魔術師|&amp;ref(Nation/C_Gold.jpg,nolink,25x25,Gold);45&amp;ref(Nation/C_Resource.jpg,nolink,25x25,Resource);3&amp;ref(Nation/C_Command.jpg,nolink,25x25,Commander Point);2|&amp;ref(Nation/R_Fort.jpg,nolink,25x25,Land Fortress);|&amp;ref(Spell/P_Research.jpg,nolink,25x25,Lab Needed);|&amp;ref(Nation/Squad.jpg,nolink,25x25,Squad);1&amp;ref(Nation/LivingLead.jpg,nolink,25x25,Leadership);10&amp;ref(Nation/MagicLead.jpg,nolink,25x25,Magic Leadership);5|22&amp;ref(Nation/Flying.jpg,nolink,25x25,Flying);|
|~|&gt;|&gt;|&gt;|&gt;|&gt;|BGCOLOR(#F5F5F5):地の魔法技能を持つ鍛冶師。滞在する要塞に資源を追加|
</v>
      </c>
    </row>
    <row r="1596" spans="1:36" x14ac:dyDescent="0.15">
      <c r="A1596" t="str">
        <f t="shared" si="51"/>
        <v>-</v>
      </c>
      <c r="B1596" t="s">
        <v>3012</v>
      </c>
      <c r="C1596" t="s">
        <v>14283</v>
      </c>
      <c r="D1596" t="s">
        <v>14236</v>
      </c>
      <c r="E1596" t="s">
        <v>14247</v>
      </c>
      <c r="F1596">
        <v>100</v>
      </c>
      <c r="G1596">
        <v>1</v>
      </c>
      <c r="H1596">
        <v>2</v>
      </c>
      <c r="I1596" t="s">
        <v>14235</v>
      </c>
      <c r="J1596" t="s">
        <v>14242</v>
      </c>
      <c r="K1596" t="s">
        <v>14242</v>
      </c>
      <c r="L1596" t="s">
        <v>14248</v>
      </c>
      <c r="M1596" t="s">
        <v>14249</v>
      </c>
      <c r="N1596" t="s">
        <v>14250</v>
      </c>
      <c r="O1596" s="24">
        <v>1</v>
      </c>
      <c r="P1596" s="20">
        <v>10</v>
      </c>
      <c r="Q1596" s="20">
        <v>5</v>
      </c>
      <c r="R1596" s="29">
        <v>30</v>
      </c>
      <c r="Z1596" s="33" t="s">
        <v>14244</v>
      </c>
      <c r="AB1596" s="20" t="s">
        <v>14239</v>
      </c>
      <c r="AJ1596" s="26" t="str">
        <f t="shared" si="52"/>
        <v xml:space="preserve">|BGCOLOR(#F5F5F5):Caretaker|聖職者&amp;ref(Nation/Sacred.jpg,nolink,25x25,Sacred);|&amp;ref(Nation/C_Gold.jpg,nolink,25x25,Gold);100&amp;ref(Nation/C_Resource.jpg,nolink,25x25,Resource);1&amp;ref(Nation/C_Command.jpg,nolink,25x25,Commander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Leadership);5&amp;ref(Nation/UndeadLead.jpg,nolink,25x25,Undead Leadership);30|22&amp;ref(Nation/Flying.jpg,nolink,25x25,Flying);|
|~|&gt;|&gt;|&gt;|&gt;|&gt;|BGCOLOR(#F5F5F5):レベル1の聖職者。地と死の魔法技能も持つ|
</v>
      </c>
    </row>
    <row r="1597" spans="1:36" x14ac:dyDescent="0.15">
      <c r="A1597" t="str">
        <f t="shared" si="51"/>
        <v>-</v>
      </c>
      <c r="B1597" t="s">
        <v>3012</v>
      </c>
      <c r="C1597" t="s">
        <v>14283</v>
      </c>
      <c r="D1597" t="s">
        <v>14236</v>
      </c>
      <c r="E1597" t="s">
        <v>14254</v>
      </c>
      <c r="F1597">
        <v>125</v>
      </c>
      <c r="G1597">
        <v>2</v>
      </c>
      <c r="H1597">
        <v>2</v>
      </c>
      <c r="I1597" t="s">
        <v>14255</v>
      </c>
      <c r="J1597" t="s">
        <v>14242</v>
      </c>
      <c r="L1597" t="s">
        <v>14241</v>
      </c>
      <c r="N1597" t="s">
        <v>14256</v>
      </c>
      <c r="O1597" s="24">
        <v>1</v>
      </c>
      <c r="P1597" s="20">
        <v>10</v>
      </c>
      <c r="Q1597" s="20">
        <v>15</v>
      </c>
      <c r="R1597" s="29">
        <v>0</v>
      </c>
      <c r="Z1597" s="33" t="s">
        <v>14244</v>
      </c>
      <c r="AB1597" s="20" t="s">
        <v>14239</v>
      </c>
      <c r="AJ1597" s="26" t="str">
        <f t="shared" si="52"/>
        <v xml:space="preserve">|BGCOLOR(#F5F5F5):Caelian Seraph|魔術師|&amp;ref(Nation/C_Gold.jpg,nolink,25x25,Gold);125&amp;ref(Nation/C_Resource.jpg,nolink,25x25,Resource);2&amp;ref(Nation/C_Command.jpg,nolink,25x25,Commander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Leadership);15|22&amp;ref(Nation/Flying.jpg,nolink,25x25,Flying);|
|~|&gt;|&gt;|&gt;|&gt;|&gt;|BGCOLOR(#F5F5F5):風と水の魔法技能を持つ。安定した実力だが数は出しにくい|
</v>
      </c>
    </row>
    <row r="1598" spans="1:36" x14ac:dyDescent="0.15">
      <c r="A1598" t="str">
        <f t="shared" si="51"/>
        <v>LA Caelum 指揮官 E</v>
      </c>
      <c r="B1598" t="s">
        <v>3012</v>
      </c>
      <c r="C1598" t="s">
        <v>14283</v>
      </c>
      <c r="D1598" t="s">
        <v>14236</v>
      </c>
      <c r="E1598" t="s">
        <v>14257</v>
      </c>
      <c r="F1598">
        <v>305</v>
      </c>
      <c r="G1598">
        <v>3</v>
      </c>
      <c r="H1598">
        <v>4</v>
      </c>
      <c r="I1598" t="s">
        <v>14255</v>
      </c>
      <c r="J1598" t="s">
        <v>14242</v>
      </c>
      <c r="K1598" t="s">
        <v>14242</v>
      </c>
      <c r="L1598" t="s">
        <v>14248</v>
      </c>
      <c r="M1598" t="s">
        <v>14249</v>
      </c>
      <c r="N1598" t="s">
        <v>14258</v>
      </c>
      <c r="O1598" s="24">
        <v>2</v>
      </c>
      <c r="P1598" s="20" t="s">
        <v>14253</v>
      </c>
      <c r="Q1598" s="20" t="s">
        <v>14259</v>
      </c>
      <c r="R1598" s="29" t="s">
        <v>14260</v>
      </c>
      <c r="Z1598" s="33" t="s">
        <v>14261</v>
      </c>
      <c r="AB1598" s="20" t="s">
        <v>14239</v>
      </c>
      <c r="AJ1598" s="26" t="str">
        <f t="shared" si="52"/>
        <v xml:space="preserve">|BGCOLOR(#F5F5F5):Harab Elder|聖職者&amp;ref(Nation/Sacred.jpg,nolink,25x25,Sacred);|&amp;ref(Nation/C_Gold.jpg,nolink,25x25,Gold);305&amp;ref(Nation/C_Resource.jpg,nolink,25x25,Resource);3&amp;ref(Nation/C_Command.jpg,nolink,25x25,Commander Point);4|&amp;ref(Nation/R_Capital.jpg,nolink,25x25,National Capital);|&amp;ref(Spell/P_Research.jpg,nolink,25x25,Lab Needed);&amp;ref(Spell/P_Holy.jpg,nolink,25x25,Temple Needed);|&amp;ref(Nation/Squad.jpg,nolink,25x25,Squad);2&amp;ref(Nation/LivingLead.jpg,nolink,25x25,Leadership);40+&amp;ref(Nation/MagicLead.jpg,nolink,25x25,Magic Leadership);15+&amp;ref(Nation/UndeadLead.jpg,nolink,25x25,Undead Leadership);60+|18&amp;ref(Nation/Flying.jpg,nolink,25x25,Flying);|
|~|&gt;|&gt;|&gt;|&gt;|&gt;|BGCOLOR(#F5F5F5):レベル2の聖職者。風、死、地などの魔法技能を持つ|
</v>
      </c>
    </row>
    <row r="1599" spans="1:36" x14ac:dyDescent="0.15">
      <c r="A1599" t="str">
        <f t="shared" si="51"/>
        <v>LA Caelum 兵士 S</v>
      </c>
      <c r="B1599" t="s">
        <v>3012</v>
      </c>
      <c r="C1599" t="s">
        <v>14283</v>
      </c>
      <c r="D1599" t="s">
        <v>14282</v>
      </c>
      <c r="E1599" t="s">
        <v>10512</v>
      </c>
      <c r="F1599">
        <v>8</v>
      </c>
      <c r="G1599">
        <v>5</v>
      </c>
      <c r="H1599">
        <v>5</v>
      </c>
      <c r="I1599" t="s">
        <v>4325</v>
      </c>
      <c r="L1599" t="s">
        <v>3167</v>
      </c>
      <c r="N1599" t="s">
        <v>5822</v>
      </c>
      <c r="P1599" s="21">
        <v>1</v>
      </c>
      <c r="Z1599" s="33">
        <v>16</v>
      </c>
      <c r="AB1599" s="21" t="s">
        <v>7286</v>
      </c>
      <c r="AJ1599" s="26" t="str">
        <f t="shared" si="52"/>
        <v xml:space="preserve">|BGCOLOR(#F5F5F5):Spire Horn Militia|飛行兵|&amp;ref(Nation/C_Gold.jpg,nolink,25x25,Gold);8&amp;ref(Nation/C_Resource.jpg,nolink,25x25,Resource);5&amp;ref(Nation/C_Recruitment.jpg,nolink,25x25,Recruitment Point);5|&amp;ref(Nation/R_Fort.jpg,nolink,25x25,Land Fortress);||&amp;ref(Nation/LivingLead.jpg,nolink,25x25,Living);|16&amp;ref(Nation/Flying.jpg,nolink,25x25,Flying);|
|~|&gt;|&gt;|&gt;|&gt;|&gt;|BGCOLOR(#F5F5F5):氷の槍を持つ民兵。Spire Horn特有の嵐耐性は持たない|
</v>
      </c>
    </row>
    <row r="1600" spans="1:36" x14ac:dyDescent="0.15">
      <c r="A1600" t="str">
        <f t="shared" si="51"/>
        <v>-</v>
      </c>
      <c r="B1600" t="s">
        <v>3012</v>
      </c>
      <c r="C1600" t="s">
        <v>14283</v>
      </c>
      <c r="D1600" t="s">
        <v>14282</v>
      </c>
      <c r="E1600" t="s">
        <v>10514</v>
      </c>
      <c r="F1600">
        <v>10</v>
      </c>
      <c r="G1600">
        <v>6</v>
      </c>
      <c r="H1600">
        <v>9</v>
      </c>
      <c r="I1600" t="s">
        <v>4325</v>
      </c>
      <c r="L1600" t="s">
        <v>3155</v>
      </c>
      <c r="N1600" t="s">
        <v>14279</v>
      </c>
      <c r="P1600" s="21">
        <v>1</v>
      </c>
      <c r="Z1600" s="33">
        <v>20</v>
      </c>
      <c r="AB1600" s="21" t="s">
        <v>7286</v>
      </c>
      <c r="AC1600" s="21" t="s">
        <v>9324</v>
      </c>
      <c r="AJ1600" s="26" t="str">
        <f t="shared" si="52"/>
        <v xml:space="preserve">|BGCOLOR(#F5F5F5):Spire Horn Archer|射手|&amp;ref(Nation/C_Gold.jpg,nolink,25x25,Gold);10&amp;ref(Nation/C_Resource.jpg,nolink,25x25,Resource);6&amp;ref(Nation/C_Recruitment.jpg,nolink,25x25,Recruitment Point);9|&amp;ref(Nation/R_Fort.jpg,nolink,25x25,Land Fortress);||&amp;ref(Nation/LivingLead.jpg,nolink,25x25,Living);|20&amp;ref(Nation/Flying.jpg,nolink,25x25,Flying);&amp;ref(Nation/Storm-Immunity.jpg,nolink,25x25,Storm Immunity);|
|~|&gt;|&gt;|&gt;|&gt;|&gt;|BGCOLOR(#F5F5F5):非常に腕の良い複合弓兵。嵐でも精度は落ちないが矢は落とされる|
</v>
      </c>
    </row>
    <row r="1601" spans="1:36" x14ac:dyDescent="0.15">
      <c r="A1601" t="str">
        <f t="shared" si="51"/>
        <v>-</v>
      </c>
      <c r="B1601" t="s">
        <v>3012</v>
      </c>
      <c r="C1601" t="s">
        <v>14283</v>
      </c>
      <c r="D1601" t="s">
        <v>14282</v>
      </c>
      <c r="E1601" t="s">
        <v>10513</v>
      </c>
      <c r="F1601">
        <v>10</v>
      </c>
      <c r="G1601">
        <v>7</v>
      </c>
      <c r="H1601">
        <v>9</v>
      </c>
      <c r="I1601" t="s">
        <v>4325</v>
      </c>
      <c r="L1601" t="s">
        <v>3167</v>
      </c>
      <c r="N1601" t="s">
        <v>5839</v>
      </c>
      <c r="P1601" s="21">
        <v>1</v>
      </c>
      <c r="Z1601" s="33">
        <v>20</v>
      </c>
      <c r="AB1601" s="21" t="s">
        <v>7286</v>
      </c>
      <c r="AC1601" s="21" t="s">
        <v>9324</v>
      </c>
      <c r="AJ1601" s="26" t="str">
        <f t="shared" si="52"/>
        <v xml:space="preserve">|BGCOLOR(#F5F5F5):Spire Horn Warrior|飛行兵|&amp;ref(Nation/C_Gold.jpg,nolink,25x25,Gold);10&amp;ref(Nation/C_Resource.jpg,nolink,25x25,Resource);7&amp;ref(Nation/C_Recruitment.jpg,nolink,25x25,Recruitment Point);9|&amp;ref(Nation/R_Fort.jpg,nolink,25x25,Land Fortress);||&amp;ref(Nation/LivingLead.jpg,nolink,25x25,Living);|20&amp;ref(Nation/Flying.jpg,nolink,25x25,Flying);&amp;ref(Nation/Storm-Immunity.jpg,nolink,25x25,Storm Immunity);|
|~|&gt;|&gt;|&gt;|&gt;|&gt;|BGCOLOR(#F5F5F5):氷の突撃槍と盾を持つ軽戦士。最初の一撃の重さは侮れない|
</v>
      </c>
    </row>
    <row r="1602" spans="1:36" x14ac:dyDescent="0.15">
      <c r="A1602" t="str">
        <f t="shared" si="51"/>
        <v>-</v>
      </c>
      <c r="B1602" t="s">
        <v>3012</v>
      </c>
      <c r="C1602" t="s">
        <v>14283</v>
      </c>
      <c r="D1602" t="s">
        <v>14282</v>
      </c>
      <c r="E1602" t="s">
        <v>14262</v>
      </c>
      <c r="F1602">
        <v>15</v>
      </c>
      <c r="G1602">
        <v>31</v>
      </c>
      <c r="H1602">
        <v>21</v>
      </c>
      <c r="I1602" t="s">
        <v>4325</v>
      </c>
      <c r="L1602" t="s">
        <v>3167</v>
      </c>
      <c r="N1602" t="s">
        <v>10542</v>
      </c>
      <c r="P1602" s="21">
        <v>1</v>
      </c>
      <c r="Z1602" s="33" t="s">
        <v>12397</v>
      </c>
      <c r="AB1602" s="21" t="s">
        <v>7286</v>
      </c>
      <c r="AC1602" s="21" t="s">
        <v>9324</v>
      </c>
      <c r="AJ1602" s="26" t="str">
        <f t="shared" si="52"/>
        <v xml:space="preserve">|BGCOLOR(#F5F5F5):Storm Guard|飛行兵|&amp;ref(Nation/C_Gold.jpg,nolink,25x25,Gold);15&amp;ref(Nation/C_Resource.jpg,nolink,25x25,Resource);31&amp;ref(Nation/C_Recruitment.jpg,nolink,25x25,Recruitment Point);21|&amp;ref(Nation/R_Fort.jpg,nolink,25x25,Land Fortress);||&amp;ref(Nation/LivingLead.jpg,nolink,25x25,Living);|20&amp;ref(Nation/Flying.jpg,nolink,25x25,Flying);&amp;ref(Nation/Storm-Immunity.jpg,nolink,25x25,Storm Immunity);|
|~|&gt;|&gt;|&gt;|&gt;|&gt;|BGCOLOR(#F5F5F5):氷の突撃槍と盾を持つ戦士。耐性が高めで氷の防具を纏う|
</v>
      </c>
    </row>
    <row r="1603" spans="1:36" x14ac:dyDescent="0.15">
      <c r="A1603" t="str">
        <f t="shared" si="51"/>
        <v>-</v>
      </c>
      <c r="B1603" t="s">
        <v>3012</v>
      </c>
      <c r="C1603" t="s">
        <v>14283</v>
      </c>
      <c r="D1603" t="s">
        <v>14282</v>
      </c>
      <c r="E1603" t="s">
        <v>10515</v>
      </c>
      <c r="F1603">
        <v>10</v>
      </c>
      <c r="G1603">
        <v>11</v>
      </c>
      <c r="H1603">
        <v>9</v>
      </c>
      <c r="I1603" t="s">
        <v>4325</v>
      </c>
      <c r="L1603" t="s">
        <v>3167</v>
      </c>
      <c r="N1603" t="s">
        <v>5837</v>
      </c>
      <c r="P1603" s="21">
        <v>1</v>
      </c>
      <c r="Z1603" s="33">
        <v>20</v>
      </c>
      <c r="AB1603" s="21" t="s">
        <v>7286</v>
      </c>
      <c r="AJ1603" s="26" t="str">
        <f t="shared" si="52"/>
        <v xml:space="preserve">|BGCOLOR(#F5F5F5):Airya Light Infantry|飛行兵|&amp;ref(Nation/C_Gold.jpg,nolink,25x25,Gold);10&amp;ref(Nation/C_Resource.jpg,nolink,25x25,Resource);11&amp;ref(Nation/C_Recruitment.jpg,nolink,25x25,Recruitment Point);9|&amp;ref(Nation/R_Fort.jpg,nolink,25x25,Land Fortress);||&amp;ref(Nation/LivingLead.jpg,nolink,25x25,Living);|20&amp;ref(Nation/Flying.jpg,nolink,25x25,Flying);|
|~|&gt;|&gt;|&gt;|&gt;|&gt;|BGCOLOR(#F5F5F5):氷の突撃槍と盾を持つ軽戦士。氷の防具の強度は州の気候の影響を受ける|
</v>
      </c>
    </row>
    <row r="1604" spans="1:36" x14ac:dyDescent="0.15">
      <c r="A1604" t="str">
        <f t="shared" si="51"/>
        <v>-</v>
      </c>
      <c r="B1604" t="s">
        <v>3012</v>
      </c>
      <c r="C1604" t="s">
        <v>14283</v>
      </c>
      <c r="D1604" t="s">
        <v>14282</v>
      </c>
      <c r="E1604" t="s">
        <v>10516</v>
      </c>
      <c r="F1604">
        <v>10</v>
      </c>
      <c r="G1604">
        <v>16</v>
      </c>
      <c r="H1604">
        <v>9</v>
      </c>
      <c r="I1604" t="s">
        <v>4325</v>
      </c>
      <c r="L1604" t="s">
        <v>3167</v>
      </c>
      <c r="N1604" t="s">
        <v>5836</v>
      </c>
      <c r="P1604" s="21">
        <v>1</v>
      </c>
      <c r="Z1604" s="33">
        <v>20</v>
      </c>
      <c r="AB1604" s="21" t="s">
        <v>7286</v>
      </c>
      <c r="AJ1604" s="26" t="str">
        <f t="shared" si="52"/>
        <v xml:space="preserve">|BGCOLOR(#F5F5F5):Airya Infantry|飛行兵|&amp;ref(Nation/C_Gold.jpg,nolink,25x25,Gold);10&amp;ref(Nation/C_Resource.jpg,nolink,25x25,Resource);16&amp;ref(Nation/C_Recruitment.jpg,nolink,25x25,Recruitment Point);9|&amp;ref(Nation/R_Fort.jpg,nolink,25x25,Land Fortress);||&amp;ref(Nation/LivingLead.jpg,nolink,25x25,Living);|20&amp;ref(Nation/Flying.jpg,nolink,25x25,Flying);|
|~|&gt;|&gt;|&gt;|&gt;|&gt;|BGCOLOR(#F5F5F5):氷の剣と盾を持つ戦士。Airyaは筋力やHPに問題を抱える|
</v>
      </c>
    </row>
    <row r="1605" spans="1:36" x14ac:dyDescent="0.15">
      <c r="A1605" t="str">
        <f t="shared" ref="A1605:A1668" si="53">IF(D1605&lt;&gt;D1604,B1605&amp;" "&amp;C1605&amp;" "&amp;D1605&amp;" S",IF(D1605&lt;&gt;D1606,B1605&amp;" "&amp;C1605&amp;" "&amp;D1605&amp;" E","-"))</f>
        <v>-</v>
      </c>
      <c r="B1605" t="s">
        <v>3012</v>
      </c>
      <c r="C1605" t="s">
        <v>14283</v>
      </c>
      <c r="D1605" t="s">
        <v>14282</v>
      </c>
      <c r="E1605" t="s">
        <v>14263</v>
      </c>
      <c r="F1605">
        <v>8</v>
      </c>
      <c r="G1605">
        <v>4</v>
      </c>
      <c r="H1605">
        <v>5</v>
      </c>
      <c r="I1605" t="s">
        <v>4325</v>
      </c>
      <c r="L1605" t="s">
        <v>3167</v>
      </c>
      <c r="N1605" t="s">
        <v>5840</v>
      </c>
      <c r="P1605" s="21">
        <v>1</v>
      </c>
      <c r="Z1605" s="33">
        <v>16</v>
      </c>
      <c r="AB1605" s="21" t="s">
        <v>7286</v>
      </c>
      <c r="AJ1605" s="26" t="str">
        <f t="shared" si="52"/>
        <v xml:space="preserve">|BGCOLOR(#F5F5F5):Raptorian Militia|飛行兵|&amp;ref(Nation/C_Gold.jpg,nolink,25x25,Gold);8&amp;ref(Nation/C_Resource.jpg,nolink,25x25,Resource);4&amp;ref(Nation/C_Recruitment.jpg,nolink,25x25,Recruitment Point);5|&amp;ref(Nation/R_Fort.jpg,nolink,25x25,Land Fortress);||&amp;ref(Nation/LivingLead.jpg,nolink,25x25,Living);|16&amp;ref(Nation/Flying.jpg,nolink,25x25,Flying);|
|~|&gt;|&gt;|&gt;|&gt;|&gt;|BGCOLOR(#F5F5F5):槍を持つ民兵。包囲戦の人手としては優秀|
</v>
      </c>
    </row>
    <row r="1606" spans="1:36" x14ac:dyDescent="0.15">
      <c r="A1606" t="str">
        <f t="shared" si="53"/>
        <v>-</v>
      </c>
      <c r="B1606" t="s">
        <v>3012</v>
      </c>
      <c r="C1606" t="s">
        <v>14283</v>
      </c>
      <c r="D1606" t="s">
        <v>14282</v>
      </c>
      <c r="E1606" t="s">
        <v>14264</v>
      </c>
      <c r="F1606">
        <v>10</v>
      </c>
      <c r="G1606">
        <v>12</v>
      </c>
      <c r="H1606">
        <v>9</v>
      </c>
      <c r="I1606" t="s">
        <v>14235</v>
      </c>
      <c r="L1606" t="s">
        <v>14265</v>
      </c>
      <c r="N1606" t="s">
        <v>14267</v>
      </c>
      <c r="P1606" s="20">
        <v>1</v>
      </c>
      <c r="Z1606" s="33" t="s">
        <v>14261</v>
      </c>
      <c r="AB1606" s="20" t="s">
        <v>14239</v>
      </c>
      <c r="AJ1606" s="26" t="str">
        <f t="shared" si="52"/>
        <v xml:space="preserve">|BGCOLOR(#F5F5F5):Raptorian Warrior|飛行兵|&amp;ref(Nation/C_Gold.jpg,nolink,25x25,Gold);10&amp;ref(Nation/C_Resource.jpg,nolink,25x25,Resource);12&amp;ref(Nation/C_Recruitment.jpg,nolink,25x25,Recruitment Point);9|&amp;ref(Nation/R_Fort.jpg,nolink,25x25,Land Fortress);||&amp;ref(Nation/LivingLead.jpg,nolink,25x25,Living);|18&amp;ref(Nation/Flying.jpg,nolink,25x25,Flying);|
|~|&gt;|&gt;|&gt;|&gt;|&gt;|BGCOLOR(#F5F5F5):突撃槍と盾を持つ戦士。Raptorは戦闘技能が高め|
</v>
      </c>
    </row>
    <row r="1607" spans="1:36" x14ac:dyDescent="0.15">
      <c r="A1607" t="str">
        <f t="shared" si="53"/>
        <v>-</v>
      </c>
      <c r="B1607" t="s">
        <v>3012</v>
      </c>
      <c r="C1607" t="s">
        <v>14283</v>
      </c>
      <c r="D1607" t="s">
        <v>14282</v>
      </c>
      <c r="E1607" t="s">
        <v>14264</v>
      </c>
      <c r="F1607">
        <v>10</v>
      </c>
      <c r="G1607">
        <v>24</v>
      </c>
      <c r="H1607">
        <v>9</v>
      </c>
      <c r="I1607" t="s">
        <v>14235</v>
      </c>
      <c r="L1607" t="s">
        <v>14265</v>
      </c>
      <c r="N1607" t="s">
        <v>14266</v>
      </c>
      <c r="P1607" s="20">
        <v>1</v>
      </c>
      <c r="Z1607" s="33" t="s">
        <v>14261</v>
      </c>
      <c r="AB1607" s="20" t="s">
        <v>14239</v>
      </c>
      <c r="AJ1607" s="26" t="str">
        <f t="shared" si="52"/>
        <v xml:space="preserve">|BGCOLOR(#F5F5F5):Raptorian Warrior|飛行兵|&amp;ref(Nation/C_Gold.jpg,nolink,25x25,Gold);10&amp;ref(Nation/C_Resource.jpg,nolink,25x25,Resource);24&amp;ref(Nation/C_Recruitment.jpg,nolink,25x25,Recruitment Point);9|&amp;ref(Nation/R_Fort.jpg,nolink,25x25,Land Fortress);||&amp;ref(Nation/LivingLead.jpg,nolink,25x25,Living);|18&amp;ref(Nation/Flying.jpg,nolink,25x25,Flying);|
|~|&gt;|&gt;|&gt;|&gt;|&gt;|BGCOLOR(#F5F5F5):突撃槍と盾を持つ戦士。鎧が少し強化されている|
</v>
      </c>
    </row>
    <row r="1608" spans="1:36" x14ac:dyDescent="0.15">
      <c r="A1608" t="str">
        <f t="shared" si="53"/>
        <v>-</v>
      </c>
      <c r="B1608" t="s">
        <v>3012</v>
      </c>
      <c r="C1608" t="s">
        <v>14283</v>
      </c>
      <c r="D1608" t="s">
        <v>14282</v>
      </c>
      <c r="E1608" t="s">
        <v>14264</v>
      </c>
      <c r="F1608">
        <v>10</v>
      </c>
      <c r="G1608">
        <v>26</v>
      </c>
      <c r="H1608">
        <v>9</v>
      </c>
      <c r="I1608" t="s">
        <v>14235</v>
      </c>
      <c r="L1608" t="s">
        <v>14265</v>
      </c>
      <c r="N1608" t="s">
        <v>14268</v>
      </c>
      <c r="P1608" s="20">
        <v>1</v>
      </c>
      <c r="Z1608" s="33" t="s">
        <v>14261</v>
      </c>
      <c r="AB1608" s="20" t="s">
        <v>14239</v>
      </c>
      <c r="AJ1608" s="26" t="str">
        <f t="shared" si="52"/>
        <v xml:space="preserve">|BGCOLOR(#F5F5F5):Raptorian Warrior|飛行兵|&amp;ref(Nation/C_Gold.jpg,nolink,25x25,Gold);10&amp;ref(Nation/C_Resource.jpg,nolink,25x25,Resource);26&amp;ref(Nation/C_Recruitment.jpg,nolink,25x25,Recruitment Point);9|&amp;ref(Nation/R_Fort.jpg,nolink,25x25,Land Fortress);||&amp;ref(Nation/LivingLead.jpg,nolink,25x25,Living);|18&amp;ref(Nation/Flying.jpg,nolink,25x25,Flying);|
|~|&gt;|&gt;|&gt;|&gt;|&gt;|BGCOLOR(#F5F5F5):長剣と盾を持つ戦士。突撃はできないが純粋な戦闘力は上|
</v>
      </c>
    </row>
    <row r="1609" spans="1:36" x14ac:dyDescent="0.15">
      <c r="A1609" t="str">
        <f t="shared" si="53"/>
        <v>-</v>
      </c>
      <c r="B1609" t="s">
        <v>3012</v>
      </c>
      <c r="C1609" t="s">
        <v>14283</v>
      </c>
      <c r="D1609" t="s">
        <v>14282</v>
      </c>
      <c r="E1609" t="s">
        <v>14269</v>
      </c>
      <c r="F1609">
        <v>14</v>
      </c>
      <c r="G1609">
        <v>26</v>
      </c>
      <c r="H1609">
        <v>18</v>
      </c>
      <c r="I1609" t="s">
        <v>14235</v>
      </c>
      <c r="L1609" t="s">
        <v>14265</v>
      </c>
      <c r="N1609" t="s">
        <v>14270</v>
      </c>
      <c r="P1609" s="20">
        <v>1</v>
      </c>
      <c r="Z1609" s="33" t="s">
        <v>14261</v>
      </c>
      <c r="AB1609" s="20" t="s">
        <v>14239</v>
      </c>
      <c r="AJ1609" s="26" t="str">
        <f t="shared" si="52"/>
        <v xml:space="preserve">|BGCOLOR(#F5F5F5):Iron Crow|飛行兵|&amp;ref(Nation/C_Gold.jpg,nolink,25x25,Gold);14&amp;ref(Nation/C_Resource.jpg,nolink,25x25,Resource);26&amp;ref(Nation/C_Recruitment.jpg,nolink,25x25,Recruitment Point);18|&amp;ref(Nation/R_Fort.jpg,nolink,25x25,Land Fortress);||&amp;ref(Nation/LivingLead.jpg,nolink,25x25,Living);|18&amp;ref(Nation/Flying.jpg,nolink,25x25,Flying);|
|~|&gt;|&gt;|&gt;|&gt;|&gt;|BGCOLOR(#F5F5F5):長剣と盾を持つ戦士。戦闘技能が向上している|
</v>
      </c>
    </row>
    <row r="1610" spans="1:36" x14ac:dyDescent="0.15">
      <c r="A1610" t="str">
        <f t="shared" si="53"/>
        <v>-</v>
      </c>
      <c r="B1610" t="s">
        <v>3012</v>
      </c>
      <c r="C1610" t="s">
        <v>14283</v>
      </c>
      <c r="D1610" t="s">
        <v>14282</v>
      </c>
      <c r="E1610" t="s">
        <v>14271</v>
      </c>
      <c r="F1610">
        <v>16</v>
      </c>
      <c r="G1610">
        <v>23</v>
      </c>
      <c r="H1610">
        <v>23</v>
      </c>
      <c r="I1610" t="s">
        <v>14235</v>
      </c>
      <c r="L1610" t="s">
        <v>14265</v>
      </c>
      <c r="N1610" t="s">
        <v>14272</v>
      </c>
      <c r="P1610" s="20">
        <v>1</v>
      </c>
      <c r="Z1610" s="33" t="s">
        <v>14261</v>
      </c>
      <c r="AB1610" s="20" t="s">
        <v>14239</v>
      </c>
      <c r="AJ1610" s="26" t="str">
        <f t="shared" ref="AJ1610:AJ1673" si="54">CONCATENATE("|BGCOLOR(#F5F5F5):",E1610,"|",L1610,IF(M1610&lt;&gt;"","&amp;ref(Nation/Sacred.jpg,nolink,25x25,Sacred);",""),"|&amp;ref(Nation/C_Gold.jpg,nolink,25x25,Gold);",F1610,"&amp;ref(Nation/C_Resource.jpg,nolink,25x25,Resource);",G1610,IF(D1610="兵士","&amp;ref(Nation/C_Recruitment.jpg,nolink,25x25,Recruitment Point);","&amp;ref(Nation/C_Command.jpg,nolink,25x25,Commander Point);"),H1610,"|",SUBSTITUTE(SUBSTITUTE(SUBSTITUTE(SUBSTITUTE(SUBSTITUTE(SUBSTITUTE(SUBSTITUTE(SUBSTITUTE(SUBSTITUTE(SUBSTITUTE(SUBSTITUTE(SUBSTITUTE(SUBSTITUTE(SUBSTITUTE(SUBSTITUTE(SUBSTITUTE(SUBSTITUTE(SUBSTITUTE(SUBSTITUTE(SUBSTITUTE(SUBSTITUTE(SUBSTITUTE(SUBSTITUTE(SUBSTITUTE(SUBSTITUTE(I1610,"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(Free));"),"格","&amp;ref(Nation/Promotion.jpg,nolink,25x25,Promotion);"),"|",IF(J1610&lt;&gt;"","&amp;ref(Spell/P_Research.jpg,nolink,25x25,Lab Needed);",""),IF(K1610&lt;&gt;"","&amp;ref(Spell/P_Holy.jpg,nolink,25x25,Temple Needed);",""),IF(D1610="指揮官",CONCATENATE("|",IF(O1610&lt;&gt;0,"&amp;ref(Nation/Squad.jpg,nolink,25x25,Squad);"&amp;O1610,""),IF(P1610&lt;&gt;0,"&amp;ref(Nation/LivingLead.jpg,nolink,25x25,Leadership);"&amp;P1610,""),IF(Q1610&lt;&gt;0,"&amp;ref(Nation/MagicLead.jpg,nolink,25x25,Magic Leadership);"&amp;Q1610,""),IF(R1610&lt;&gt;0,"&amp;ref(Nation/UndeadLead.jpg,nolink,25x25,Undead Leadership);"&amp;R1610,""),IF(S1610&lt;&gt;"",IF(S1610&gt;0,"&amp;ref(Item/Inspirational.jpg,nolink,25x25,Inspirational (+"&amp;S1610&amp;"));","&amp;ref(Item/Uninspirational.jpg,nolink,25x25,Inspirational ("&amp;S1610&amp;"));"),""),IF(T1610&lt;&gt;"","&amp;ref(Item/Taskmaster.jpg,nolink,25x25,Taskmaster (+"&amp;T1610&amp;"));",""),IF(U1610&lt;&gt;"","&amp;ref(Item/Beastmaster.jpg,nolink,25x25,Beastmaster (+"&amp;U1610&amp;"));","")),CONCATENATE("|",IF(P1610&lt;&gt;0,"&amp;ref(Nation/LivingLead.jpg,nolink,25x25,Living);",""),IF(Q1610&lt;&gt;0,"&amp;ref(Nation/MagicLead.jpg,nolink,25x25,Magic Being);",""),IF(R1610&lt;&gt;0,"&amp;ref(Nation/UndeadLead.jpg,nolink,25x25,Undead/Demon);",""),IF(V1610&lt;&gt;"","&amp;ref(Nation/Slave.jpg,nolink,25x25,Slave);",""),IF(W1610&lt;&gt;"","&amp;ref(Nation/Animal.jpg,nolink,25x25,Animal);",""),IF(X1610&lt;&gt;"","&amp;ref(Nation/Undisciplined.jpg,nolink,25x25,Undisciplined);",""),IF(Y1610&lt;&gt;"","&amp;ref(Nation/Enlarged.jpg,nolink,25x25,Size "&amp;Y1610&amp;" or larger commander are needed);",""))),"|",Z1610,IF(AA1610&lt;&gt;"","&amp;ref(Nation/Stealthy.jpg,nolink,25x25,Stealthy ("&amp;AA1610&amp;"));",""),IF(COUNTIF(AB1610,"*f*"),"&amp;ref(Nation/Flying.jpg,nolink,25x25,Flying);",""),IF(COUNTIF(AB1610,"*l*"),"&amp;ref(Nation/Floating.jpg,nolink,25x25,Floating);",""),IF(AC1610="s","&amp;ref(Nation/Storm-Immunity.jpg,nolink,25x25,Storm Immunity);",""),IF(AD1610="p","&amp;ref(Nation/Poor-Amphibian.jpg,nolink,25x25,Poor Amphibian);",""),IF(AD1610="f","&amp;ref(Nation/Amphibian.jpg,nolink,25x25,Amphibian);",""),IF(AD1610="a","&amp;ref(Nation/Aquatic.jpg,nolink,25x25,Aquatic);",""),IF(COUNTIF(AE1610,"*f*"),"&amp;ref(Nation/Forest-Survival.jpg,nolink,25x25,Forest Survival);",""),IF(COUNTIF(AE1610,"*m*"),"&amp;ref(Nation/Mountain-Survival.jpg,nolink,25x25,Mountain Survival);",""),IF(COUNTIF(AE1610,"*s*"),"&amp;ref(Nation/Swamp-Survival.jpg,nolink,25x25,Swamp Survival);",""),IF(COUNTIF(AE1610,"*w*"),"&amp;ref(Nation/Wasteland-Survival.jpg,nolink,25x25,Wasteland Survival);",""),IF(AF1610="s","&amp;ref(Nation/Snow-Move.jpg,nolink,25x25,Snow Move);",""),IF(AG1610="s","&amp;ref(Nation/Swimming.jpg,nolink,25x25,Swimming);",""),IF(AH1610&lt;&gt;"","&amp;ref(Nation/Sailing.jpg,nolink,25x25,Sailing (size points "&amp;VALUE(MID(AH1610,2,3))&amp;", max size "&amp;LEFT(AH1610,1)&amp;"));",""),IF(AI1610&lt;&gt;"","&amp;ref(Nation/Gift-of-Water-Breathing.jpg,nolink,25x25,Gift of Water Breathing ("&amp;AI1610&amp;" size points));",""),"|",CHAR(10),IF(D1610="指揮官","|~|&gt;|&gt;|&gt;|&gt;|&gt;|BGCOLOR(#F5F5F5):","|~|&gt;|&gt;|&gt;|&gt;|&gt;|BGCOLOR(#F5F5F5):"),N1610,"|",CHAR(10))</f>
        <v xml:space="preserve">|BGCOLOR(#F5F5F5):Raven Guard|飛行兵|&amp;ref(Nation/C_Gold.jpg,nolink,25x25,Gold);16&amp;ref(Nation/C_Resource.jpg,nolink,25x25,Resource);23&amp;ref(Nation/C_Recruitment.jpg,nolink,25x25,Recruitment Point);23|&amp;ref(Nation/R_Fort.jpg,nolink,25x25,Land Fortress);||&amp;ref(Nation/LivingLead.jpg,nolink,25x25,Living);|18&amp;ref(Nation/Flying.jpg,nolink,25x25,Flying);|
|~|&gt;|&gt;|&gt;|&gt;|&gt;|BGCOLOR(#F5F5F5):小剣と短剣を持つ戦士。密度の不足を手数で補える|
</v>
      </c>
    </row>
    <row r="1611" spans="1:36" x14ac:dyDescent="0.15">
      <c r="A1611" t="str">
        <f t="shared" si="53"/>
        <v>-</v>
      </c>
      <c r="B1611" t="s">
        <v>3012</v>
      </c>
      <c r="C1611" t="s">
        <v>14283</v>
      </c>
      <c r="D1611" t="s">
        <v>14282</v>
      </c>
      <c r="E1611" t="s">
        <v>10518</v>
      </c>
      <c r="F1611">
        <v>120</v>
      </c>
      <c r="G1611">
        <v>20</v>
      </c>
      <c r="H1611">
        <v>30</v>
      </c>
      <c r="I1611" t="s">
        <v>4325</v>
      </c>
      <c r="L1611" t="s">
        <v>5432</v>
      </c>
      <c r="N1611" t="s">
        <v>5845</v>
      </c>
      <c r="P1611" s="21">
        <v>1</v>
      </c>
      <c r="W1611">
        <v>1</v>
      </c>
      <c r="Z1611" s="33">
        <v>20</v>
      </c>
      <c r="AF1611" s="21" t="s">
        <v>9324</v>
      </c>
      <c r="AJ1611" s="26" t="str">
        <f t="shared" si="54"/>
        <v xml:space="preserve">|BGCOLOR(#F5F5F5):Mammoth|軍用象|&amp;ref(Nation/C_Gold.jpg,nolink,25x25,Gold);120&amp;ref(Nation/C_Resource.jpg,nolink,25x25,Resource);20&amp;ref(Nation/C_Recruitment.jpg,nolink,25x25,Recruitment Point);30|&amp;ref(Nation/R_Fort.jpg,nolink,25x25,Land Fortress);||&amp;ref(Nation/LivingLead.jpg,nolink,25x25,Living);&amp;ref(Nation/Animal.jpg,nolink,25x25,Animal);|20&amp;ref(Nation/Snow-Move.jpg,nolink,25x25,Snow Move);|
|~|&gt;|&gt;|&gt;|&gt;|&gt;|BGCOLOR(#F5F5F5):敵を蹂躙する巨大生物。普通の象より勇敢で冷気にも強い|
</v>
      </c>
    </row>
    <row r="1612" spans="1:36" x14ac:dyDescent="0.15">
      <c r="A1612" t="str">
        <f t="shared" si="53"/>
        <v>-</v>
      </c>
      <c r="B1612" t="s">
        <v>3012</v>
      </c>
      <c r="C1612" t="s">
        <v>14283</v>
      </c>
      <c r="D1612" t="s">
        <v>14282</v>
      </c>
      <c r="E1612" t="s">
        <v>10517</v>
      </c>
      <c r="F1612">
        <v>15</v>
      </c>
      <c r="G1612">
        <v>40</v>
      </c>
      <c r="H1612">
        <v>21</v>
      </c>
      <c r="I1612" t="s">
        <v>4326</v>
      </c>
      <c r="L1612" t="s">
        <v>3167</v>
      </c>
      <c r="N1612" t="s">
        <v>10543</v>
      </c>
      <c r="P1612" s="21">
        <v>1</v>
      </c>
      <c r="Z1612" s="33">
        <v>18</v>
      </c>
      <c r="AB1612" s="21" t="s">
        <v>7286</v>
      </c>
      <c r="AJ1612" s="26" t="str">
        <f t="shared" si="54"/>
        <v xml:space="preserve">|BGCOLOR(#F5F5F5):Iceclad|飛行兵|&amp;ref(Nation/C_Gold.jpg,nolink,25x25,Gold);15&amp;ref(Nation/C_Resource.jpg,nolink,25x25,Resource);40&amp;ref(Nation/C_Recruitment.jpg,nolink,25x25,Recruitment Point);21|&amp;ref(Nation/R_Capital.jpg,nolink,25x25,National Capital);||&amp;ref(Nation/LivingLead.jpg,nolink,25x25,Living);|18&amp;ref(Nation/Flying.jpg,nolink,25x25,Flying);|
|~|&gt;|&gt;|&gt;|&gt;|&gt;|BGCOLOR(#F5F5F5):氷の突撃槍と盾を持つ重戦士。他のAirya以上に気候の影響が大きい|
</v>
      </c>
    </row>
    <row r="1613" spans="1:36" x14ac:dyDescent="0.15">
      <c r="A1613" t="str">
        <f t="shared" si="53"/>
        <v>-</v>
      </c>
      <c r="B1613" t="s">
        <v>3012</v>
      </c>
      <c r="C1613" t="s">
        <v>14283</v>
      </c>
      <c r="D1613" t="s">
        <v>14282</v>
      </c>
      <c r="E1613" t="s">
        <v>14273</v>
      </c>
      <c r="F1613">
        <v>16</v>
      </c>
      <c r="G1613">
        <v>9</v>
      </c>
      <c r="H1613">
        <v>16</v>
      </c>
      <c r="I1613" t="s">
        <v>14255</v>
      </c>
      <c r="K1613" t="s">
        <v>14242</v>
      </c>
      <c r="L1613" t="s">
        <v>14278</v>
      </c>
      <c r="M1613" t="s">
        <v>14249</v>
      </c>
      <c r="N1613" t="s">
        <v>14274</v>
      </c>
      <c r="P1613" s="20">
        <v>1</v>
      </c>
      <c r="Z1613" s="33" t="s">
        <v>14275</v>
      </c>
      <c r="AJ1613" s="26" t="str">
        <f t="shared" si="54"/>
        <v xml:space="preserve">|BGCOLOR(#F5F5F5):Iron Hail Archer|射手&amp;ref(Nation/Sacred.jpg,nolink,25x25,Sacred);|&amp;ref(Nation/C_Gold.jpg,nolink,25x25,Gold);16&amp;ref(Nation/C_Resource.jpg,nolink,25x25,Resource);9&amp;ref(Nation/C_Recruitment.jpg,nolink,25x25,Recruitment Point);16|&amp;ref(Nation/R_Capital.jpg,nolink,25x25,National Capital);|&amp;ref(Spell/P_Holy.jpg,nolink,25x25,Temple Needed);|&amp;ref(Nation/LivingLead.jpg,nolink,25x25,Living);|12|
|~|&gt;|&gt;|&gt;|&gt;|&gt;|BGCOLOR(#F5F5F5):複合弓を使う弓兵。祝福を活かせるなら有用|
</v>
      </c>
    </row>
    <row r="1614" spans="1:36" x14ac:dyDescent="0.15">
      <c r="A1614" t="str">
        <f t="shared" si="53"/>
        <v>LA Caelum 兵士 E</v>
      </c>
      <c r="B1614" t="s">
        <v>3012</v>
      </c>
      <c r="C1614" t="s">
        <v>14283</v>
      </c>
      <c r="D1614" t="s">
        <v>14282</v>
      </c>
      <c r="E1614" t="s">
        <v>14276</v>
      </c>
      <c r="F1614">
        <v>23</v>
      </c>
      <c r="G1614">
        <v>38</v>
      </c>
      <c r="H1614">
        <v>27</v>
      </c>
      <c r="I1614" t="s">
        <v>14255</v>
      </c>
      <c r="K1614" t="s">
        <v>14242</v>
      </c>
      <c r="L1614" t="s">
        <v>14277</v>
      </c>
      <c r="M1614" t="s">
        <v>14249</v>
      </c>
      <c r="N1614" t="s">
        <v>14280</v>
      </c>
      <c r="P1614" s="20">
        <v>1</v>
      </c>
      <c r="Z1614" s="33" t="s">
        <v>14281</v>
      </c>
      <c r="AJ1614" s="26" t="str">
        <f t="shared" si="54"/>
        <v xml:space="preserve">|BGCOLOR(#F5F5F5):Earthbound|歩兵&amp;ref(Nation/Sacred.jpg,nolink,25x25,Sacred);|&amp;ref(Nation/C_Gold.jpg,nolink,25x25,Gold);23&amp;ref(Nation/C_Resource.jpg,nolink,25x25,Resource);38&amp;ref(Nation/C_Recruitment.jpg,nolink,25x25,Recruitment Point);27|&amp;ref(Nation/R_Capital.jpg,nolink,25x25,National Capital);|&amp;ref(Spell/P_Holy.jpg,nolink,25x25,Temple Needed);|&amp;ref(Nation/LivingLead.jpg,nolink,25x25,Living);|8|
|~|&gt;|&gt;|&gt;|&gt;|&gt;|BGCOLOR(#F5F5F5):小剣、弩、騎盾を持つ重歩兵。鈍重だが遠近共に対応できる|
</v>
      </c>
    </row>
    <row r="1615" spans="1:36" x14ac:dyDescent="0.15">
      <c r="A1615" t="str">
        <f t="shared" si="53"/>
        <v>LA C'tis 指揮官 S</v>
      </c>
      <c r="B1615" t="s">
        <v>3012</v>
      </c>
      <c r="C1615" t="s">
        <v>14375</v>
      </c>
      <c r="D1615" t="s">
        <v>14236</v>
      </c>
      <c r="E1615" t="s">
        <v>10594</v>
      </c>
      <c r="F1615">
        <v>40</v>
      </c>
      <c r="G1615">
        <v>15</v>
      </c>
      <c r="H1615">
        <v>1</v>
      </c>
      <c r="I1615" t="s">
        <v>4325</v>
      </c>
      <c r="L1615" t="s">
        <v>3119</v>
      </c>
      <c r="N1615" t="s">
        <v>6015</v>
      </c>
      <c r="O1615" s="24">
        <v>2</v>
      </c>
      <c r="P1615" s="21">
        <v>60</v>
      </c>
      <c r="Q1615" s="21">
        <v>0</v>
      </c>
      <c r="R1615" s="29">
        <v>0</v>
      </c>
      <c r="Z1615" s="33">
        <v>10</v>
      </c>
      <c r="AE1615" s="21" t="s">
        <v>9324</v>
      </c>
      <c r="AG1615" s="21" t="s">
        <v>9324</v>
      </c>
      <c r="AJ1615" s="26" t="str">
        <f t="shared" si="54"/>
        <v xml:space="preserve">|BGCOLOR(#F5F5F5):Commander of C'tis|指揮官|&amp;ref(Nation/C_Gold.jpg,nolink,25x25,Gold);40&amp;ref(Nation/C_Resource.jpg,nolink,25x25,Resource);15&amp;ref(Nation/C_Command.jpg,nolink,25x25,Commander Point);1|&amp;ref(Nation/R_Fort.jpg,nolink,25x25,Land Fortress);||&amp;ref(Nation/Squad.jpg,nolink,25x25,Squad);2&amp;ref(Nation/LivingLead.jpg,nolink,25x25,Leadership);60|10&amp;ref(Nation/Swamp-Survival.jpg,nolink,25x25,Swamp Survival);&amp;ref(Nation/Swimming.jpg,nolink,25x25,Swimming);|
|~|&gt;|&gt;|&gt;|&gt;|&gt;|BGCOLOR(#F5F5F5):標準的な指揮官。良質な防具を持ち事故死しにくい|
</v>
      </c>
    </row>
    <row r="1616" spans="1:36" x14ac:dyDescent="0.15">
      <c r="A1616" t="str">
        <f t="shared" si="53"/>
        <v>-</v>
      </c>
      <c r="B1616" t="s">
        <v>3012</v>
      </c>
      <c r="C1616" t="s">
        <v>14375</v>
      </c>
      <c r="D1616" t="s">
        <v>14236</v>
      </c>
      <c r="E1616" t="s">
        <v>10595</v>
      </c>
      <c r="F1616">
        <v>70</v>
      </c>
      <c r="G1616">
        <v>21</v>
      </c>
      <c r="H1616">
        <v>1</v>
      </c>
      <c r="I1616" t="s">
        <v>4325</v>
      </c>
      <c r="L1616" t="s">
        <v>3119</v>
      </c>
      <c r="N1616" t="s">
        <v>6018</v>
      </c>
      <c r="O1616" s="24">
        <v>3</v>
      </c>
      <c r="P1616" s="21">
        <v>80</v>
      </c>
      <c r="Q1616" s="21">
        <v>0</v>
      </c>
      <c r="R1616" s="29">
        <v>0</v>
      </c>
      <c r="Z1616" s="33">
        <v>8</v>
      </c>
      <c r="AE1616" s="21" t="s">
        <v>9324</v>
      </c>
      <c r="AG1616" s="21" t="s">
        <v>9324</v>
      </c>
      <c r="AJ1616" s="26" t="str">
        <f t="shared" si="54"/>
        <v xml:space="preserve">|BGCOLOR(#F5F5F5):Lizard Lord|指揮官|&amp;ref(Nation/C_Gold.jpg,nolink,25x25,Gold);70&amp;ref(Nation/C_Resource.jpg,nolink,25x25,Resource);21&amp;ref(Nation/C_Command.jpg,nolink,25x25,Commander Point);1|&amp;ref(Nation/R_Fort.jpg,nolink,25x25,Land Fortress);||&amp;ref(Nation/Squad.jpg,nolink,25x25,Squad);3&amp;ref(Nation/LivingLead.jpg,nolink,25x25,Leadership);80|8&amp;ref(Nation/Swamp-Survival.jpg,nolink,25x25,Swamp Survival);&amp;ref(Nation/Swimming.jpg,nolink,25x25,Swimming);|
|~|&gt;|&gt;|&gt;|&gt;|&gt;|BGCOLOR(#F5F5F5):上位指揮官。さらに良い鎧を持つが鈍重さも上|
</v>
      </c>
    </row>
    <row r="1617" spans="1:36" x14ac:dyDescent="0.15">
      <c r="A1617" t="str">
        <f t="shared" si="53"/>
        <v>-</v>
      </c>
      <c r="B1617" t="s">
        <v>3012</v>
      </c>
      <c r="C1617" t="s">
        <v>14375</v>
      </c>
      <c r="D1617" t="s">
        <v>14236</v>
      </c>
      <c r="E1617" t="s">
        <v>10596</v>
      </c>
      <c r="F1617">
        <v>80</v>
      </c>
      <c r="G1617">
        <v>1</v>
      </c>
      <c r="H1617">
        <v>2</v>
      </c>
      <c r="I1617" t="s">
        <v>4325</v>
      </c>
      <c r="K1617" t="s">
        <v>9899</v>
      </c>
      <c r="L1617" t="s">
        <v>3135</v>
      </c>
      <c r="M1617" t="s">
        <v>9899</v>
      </c>
      <c r="N1617" t="s">
        <v>6022</v>
      </c>
      <c r="O1617" s="24">
        <v>2</v>
      </c>
      <c r="P1617" s="21">
        <v>40</v>
      </c>
      <c r="Q1617" s="21">
        <v>0</v>
      </c>
      <c r="R1617" s="29">
        <v>0</v>
      </c>
      <c r="Z1617" s="33">
        <v>14</v>
      </c>
      <c r="AE1617" s="21" t="s">
        <v>9324</v>
      </c>
      <c r="AG1617" s="21" t="s">
        <v>9324</v>
      </c>
      <c r="AJ1617" s="26" t="str">
        <f t="shared" si="54"/>
        <v xml:space="preserve">|BGCOLOR(#F5F5F5):High Priest of C'tis|聖職者&amp;ref(Nation/Sacred.jpg,nolink,25x25,Sacred);|&amp;ref(Nation/C_Gold.jpg,nolink,25x25,Gold);80&amp;ref(Nation/C_Resource.jpg,nolink,25x25,Resource);1&amp;ref(Nation/C_Command.jpg,nolink,25x25,Commander Point);2|&amp;ref(Nation/R_Fort.jpg,nolink,25x25,Land Fortress);|&amp;ref(Spell/P_Holy.jpg,nolink,25x25,Temple Needed);|&amp;ref(Nation/Squad.jpg,nolink,25x25,Squad);2&amp;ref(Nation/LivingLead.jpg,nolink,25x25,Leadership);40|14&amp;ref(Nation/Swamp-Survival.jpg,nolink,25x25,Swamp Survival);&amp;ref(Nation/Swimming.jpg,nolink,25x25,Swimming);|
|~|&gt;|&gt;|&gt;|&gt;|&gt;|BGCOLOR(#F5F5F5):レベル2の聖職者。各寺院で一名ずつSacred Serpentの養成を行える|
</v>
      </c>
    </row>
    <row r="1618" spans="1:36" x14ac:dyDescent="0.15">
      <c r="A1618" t="str">
        <f t="shared" si="53"/>
        <v>-</v>
      </c>
      <c r="B1618" t="s">
        <v>3012</v>
      </c>
      <c r="C1618" t="s">
        <v>14375</v>
      </c>
      <c r="D1618" t="s">
        <v>14236</v>
      </c>
      <c r="E1618" t="s">
        <v>10597</v>
      </c>
      <c r="F1618">
        <v>30</v>
      </c>
      <c r="G1618">
        <v>1</v>
      </c>
      <c r="H1618">
        <v>1</v>
      </c>
      <c r="I1618" t="s">
        <v>4325</v>
      </c>
      <c r="K1618" t="s">
        <v>9899</v>
      </c>
      <c r="L1618" t="s">
        <v>3135</v>
      </c>
      <c r="M1618" t="s">
        <v>9899</v>
      </c>
      <c r="N1618" t="s">
        <v>6026</v>
      </c>
      <c r="O1618" s="24">
        <v>0</v>
      </c>
      <c r="P1618" s="21">
        <v>0</v>
      </c>
      <c r="Q1618" s="21">
        <v>0</v>
      </c>
      <c r="R1618" s="29">
        <v>0</v>
      </c>
      <c r="Z1618" s="33">
        <v>14</v>
      </c>
      <c r="AE1618" s="21" t="s">
        <v>9324</v>
      </c>
      <c r="AG1618" s="21" t="s">
        <v>9324</v>
      </c>
      <c r="AJ1618" s="26" t="str">
        <f t="shared" si="54"/>
        <v xml:space="preserve">|BGCOLOR(#F5F5F5):Hierodule|聖職者&amp;ref(Nation/Sacred.jpg,nolink,25x25,Sacred);|&amp;ref(Nation/C_Gold.jpg,nolink,25x25,Gold);30&amp;ref(Nation/C_Resource.jpg,nolink,25x25,Resource);1&amp;ref(Nation/C_Command.jpg,nolink,25x25,Commander Point);1|&amp;ref(Nation/R_Fort.jpg,nolink,25x25,Land Fortress);|&amp;ref(Spell/P_Holy.jpg,nolink,25x25,Temple Needed);||14&amp;ref(Nation/Swamp-Survival.jpg,nolink,25x25,Swamp Survival);&amp;ref(Nation/Swimming.jpg,nolink,25x25,Swimming);|
|~|&gt;|&gt;|&gt;|&gt;|&gt;|BGCOLOR(#F5F5F5):レベル1の聖職者。安価で数も出しやすい|
</v>
      </c>
    </row>
    <row r="1619" spans="1:36" x14ac:dyDescent="0.15">
      <c r="A1619" t="str">
        <f t="shared" si="53"/>
        <v>-</v>
      </c>
      <c r="B1619" t="s">
        <v>3012</v>
      </c>
      <c r="C1619" t="s">
        <v>14375</v>
      </c>
      <c r="D1619" t="s">
        <v>14236</v>
      </c>
      <c r="E1619" t="s">
        <v>10599</v>
      </c>
      <c r="F1619">
        <v>230</v>
      </c>
      <c r="G1619">
        <v>5</v>
      </c>
      <c r="H1619">
        <v>4</v>
      </c>
      <c r="I1619" t="s">
        <v>4325</v>
      </c>
      <c r="K1619" t="s">
        <v>9899</v>
      </c>
      <c r="L1619" t="s">
        <v>3135</v>
      </c>
      <c r="M1619" t="s">
        <v>9899</v>
      </c>
      <c r="N1619" t="s">
        <v>6036</v>
      </c>
      <c r="O1619" s="24">
        <v>4</v>
      </c>
      <c r="P1619" s="21">
        <v>120</v>
      </c>
      <c r="Q1619" s="21">
        <v>0</v>
      </c>
      <c r="R1619" s="29">
        <v>0</v>
      </c>
      <c r="Z1619" s="33">
        <v>14</v>
      </c>
      <c r="AE1619" s="21" t="s">
        <v>9324</v>
      </c>
      <c r="AG1619" s="21" t="s">
        <v>9324</v>
      </c>
      <c r="AJ1619" s="26" t="str">
        <f t="shared" si="54"/>
        <v xml:space="preserve">|BGCOLOR(#F5F5F5):Lizard King|聖職者&amp;ref(Nation/Sacred.jpg,nolink,25x25,Sacred);|&amp;ref(Nation/C_Gold.jpg,nolink,25x25,Gold);230&amp;ref(Nation/C_Resource.jpg,nolink,25x25,Resource);5&amp;ref(Nation/C_Command.jpg,nolink,25x25,Commander Point);4|&amp;ref(Nation/R_Fort.jpg,nolink,25x25,Land Fortress);|&amp;ref(Spell/P_Holy.jpg,nolink,25x25,Temple Needed);|&amp;ref(Nation/Squad.jpg,nolink,25x25,Squad);4&amp;ref(Nation/LivingLead.jpg,nolink,25x25,Leadership);120|14&amp;ref(Nation/Swamp-Survival.jpg,nolink,25x25,Swamp Survival);&amp;ref(Nation/Swimming.jpg,nolink,25x25,Swimming);|
|~|&gt;|&gt;|&gt;|&gt;|&gt;|BGCOLOR(#F5F5F5):レベル3の聖職者。最上位指揮官も兼任する|
</v>
      </c>
    </row>
    <row r="1620" spans="1:36" x14ac:dyDescent="0.15">
      <c r="A1620" t="str">
        <f t="shared" si="53"/>
        <v>-</v>
      </c>
      <c r="B1620" t="s">
        <v>3012</v>
      </c>
      <c r="C1620" t="s">
        <v>14375</v>
      </c>
      <c r="D1620" t="s">
        <v>14236</v>
      </c>
      <c r="E1620" t="s">
        <v>14351</v>
      </c>
      <c r="F1620">
        <v>125</v>
      </c>
      <c r="G1620">
        <v>1</v>
      </c>
      <c r="H1620">
        <v>2</v>
      </c>
      <c r="I1620" t="s">
        <v>14235</v>
      </c>
      <c r="J1620" t="s">
        <v>14242</v>
      </c>
      <c r="K1620" t="s">
        <v>14242</v>
      </c>
      <c r="L1620" t="s">
        <v>14241</v>
      </c>
      <c r="M1620" t="s">
        <v>14249</v>
      </c>
      <c r="N1620" t="s">
        <v>14352</v>
      </c>
      <c r="O1620" s="24">
        <v>1</v>
      </c>
      <c r="P1620" s="20" t="s">
        <v>14353</v>
      </c>
      <c r="Q1620" s="20" t="s">
        <v>14354</v>
      </c>
      <c r="R1620" s="29" t="s">
        <v>14252</v>
      </c>
      <c r="Z1620" s="33" t="s">
        <v>14355</v>
      </c>
      <c r="AE1620" s="20" t="s">
        <v>14356</v>
      </c>
      <c r="AG1620" s="20" t="s">
        <v>14356</v>
      </c>
      <c r="AJ1620" s="26" t="str">
        <f t="shared" si="54"/>
        <v xml:space="preserve">|BGCOLOR(#F5F5F5):Reborn|魔術師&amp;ref(Nation/Sacred.jpg,nolink,25x25,Sacred);|&amp;ref(Nation/C_Gold.jpg,nolink,25x25,Gold);125&amp;ref(Nation/C_Resource.jpg,nolink,25x25,Resource);1&amp;ref(Nation/C_Command.jpg,nolink,25x25,Commander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Leadership);0+&amp;ref(Nation/UndeadLead.jpg,nolink,25x25,Undead Leadership);30+|16&amp;ref(Nation/Swamp-Survival.jpg,nolink,25x25,Swamp Survival);&amp;ref(Nation/Swimming.jpg,nolink,25x25,Swimming);|
|~|&gt;|&gt;|&gt;|&gt;|&gt;|BGCOLOR(#F5F5F5):死などの魔法技能を持つ。数を並べやすい|
</v>
      </c>
    </row>
    <row r="1621" spans="1:36" x14ac:dyDescent="0.15">
      <c r="A1621" t="str">
        <f t="shared" si="53"/>
        <v>-</v>
      </c>
      <c r="B1621" t="s">
        <v>3012</v>
      </c>
      <c r="C1621" t="s">
        <v>14375</v>
      </c>
      <c r="D1621" t="s">
        <v>14236</v>
      </c>
      <c r="E1621" t="s">
        <v>14357</v>
      </c>
      <c r="F1621">
        <v>285</v>
      </c>
      <c r="G1621">
        <v>1</v>
      </c>
      <c r="H1621">
        <v>4</v>
      </c>
      <c r="I1621" t="s">
        <v>14235</v>
      </c>
      <c r="J1621" t="s">
        <v>14242</v>
      </c>
      <c r="K1621" t="s">
        <v>14242</v>
      </c>
      <c r="L1621" t="s">
        <v>14248</v>
      </c>
      <c r="M1621" t="s">
        <v>14249</v>
      </c>
      <c r="N1621" t="s">
        <v>14358</v>
      </c>
      <c r="O1621" s="24">
        <v>1</v>
      </c>
      <c r="P1621" s="20" t="s">
        <v>14259</v>
      </c>
      <c r="Q1621" s="20" t="s">
        <v>14251</v>
      </c>
      <c r="R1621" s="29" t="s">
        <v>14359</v>
      </c>
      <c r="Z1621" s="33" t="s">
        <v>14360</v>
      </c>
      <c r="AE1621" s="20" t="s">
        <v>14361</v>
      </c>
      <c r="AG1621" s="20" t="s">
        <v>14356</v>
      </c>
      <c r="AJ1621" s="26" t="str">
        <f t="shared" si="54"/>
        <v xml:space="preserve">|BGCOLOR(#F5F5F5):Sauromancer|聖職者&amp;ref(Nation/Sacred.jpg,nolink,25x25,Sacred);|&amp;ref(Nation/C_Gold.jpg,nolink,25x25,Gold);285&amp;ref(Nation/C_Resource.jpg,nolink,25x25,Resource);1&amp;ref(Nation/C_Command.jpg,nolink,25x25,Commander Point);4|&amp;ref(Nation/R_Fort.jpg,nolink,25x25,Land Fortress);|&amp;ref(Spell/P_Research.jpg,nolink,25x25,Lab Needed);&amp;ref(Spell/P_Holy.jpg,nolink,25x25,Temple Needed);|&amp;ref(Nation/Squad.jpg,nolink,25x25,Squad);1&amp;ref(Nation/LivingLead.jpg,nolink,25x25,Leadership);15+&amp;ref(Nation/MagicLead.jpg,nolink,25x25,Magic Leadership);5+&amp;ref(Nation/UndeadLead.jpg,nolink,25x25,Undead Leadership);90+|10&amp;ref(Nation/Swamp-Survival.jpg,nolink,25x25,Swamp Survival);&amp;ref(Nation/Wasteland-Survival.jpg,nolink,25x25,Wasteland Survival);&amp;ref(Nation/Swimming.jpg,nolink,25x25,Swimming);|
|~|&gt;|&gt;|&gt;|&gt;|&gt;|BGCOLOR(#F5F5F5):レベル1の聖職者。死、火などの魔法技能を持つ|
</v>
      </c>
    </row>
    <row r="1622" spans="1:36" x14ac:dyDescent="0.15">
      <c r="A1622" t="str">
        <f t="shared" si="53"/>
        <v>-</v>
      </c>
      <c r="B1622" t="s">
        <v>3012</v>
      </c>
      <c r="C1622" t="s">
        <v>14375</v>
      </c>
      <c r="D1622" t="s">
        <v>14236</v>
      </c>
      <c r="E1622" t="s">
        <v>14362</v>
      </c>
      <c r="F1622">
        <v>100</v>
      </c>
      <c r="G1622">
        <v>1</v>
      </c>
      <c r="H1622">
        <v>2</v>
      </c>
      <c r="I1622" t="s">
        <v>14235</v>
      </c>
      <c r="J1622" t="s">
        <v>14242</v>
      </c>
      <c r="K1622" t="s">
        <v>14242</v>
      </c>
      <c r="L1622" t="s">
        <v>14248</v>
      </c>
      <c r="M1622" t="s">
        <v>14249</v>
      </c>
      <c r="N1622" t="s">
        <v>14363</v>
      </c>
      <c r="O1622" s="24">
        <v>1</v>
      </c>
      <c r="P1622" s="20">
        <v>15</v>
      </c>
      <c r="Q1622" s="20">
        <v>5</v>
      </c>
      <c r="R1622" s="29">
        <v>30</v>
      </c>
      <c r="Z1622" s="33" t="s">
        <v>14364</v>
      </c>
      <c r="AE1622" s="20" t="s">
        <v>14361</v>
      </c>
      <c r="AG1622" s="20" t="s">
        <v>14356</v>
      </c>
      <c r="AJ1622" s="26" t="str">
        <f t="shared" si="54"/>
        <v xml:space="preserve">|BGCOLOR(#F5F5F5):Keeper of the Tombs|聖職者&amp;ref(Nation/Sacred.jpg,nolink,25x25,Sacred);|&amp;ref(Nation/C_Gold.jpg,nolink,25x25,Gold);100&amp;ref(Nation/C_Resource.jpg,nolink,25x25,Resource);1&amp;ref(Nation/C_Command.jpg,nolink,25x25,Commander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Needed);|&amp;ref(Nation/Squad.jpg,nolink,25x25,Squad);1&amp;ref(Nation/LivingLead.jpg,nolink,25x25,Leadership);15&amp;ref(Nation/MagicLead.jpg,nolink,25x25,Magic Leadership);5&amp;ref(Nation/UndeadLead.jpg,nolink,25x25,Undead Leadership);30|14&amp;ref(Nation/Swamp-Survival.jpg,nolink,25x25,Swamp Survival);&amp;ref(Nation/Wasteland-Survival.jpg,nolink,25x25,Wasteland Survival);&amp;ref(Nation/Swimming.jpg,nolink,25x25,Swimming);|
|~|&gt;|&gt;|&gt;|&gt;|&gt;|BGCOLOR(#F5F5F5):レベル1の聖職者。火と死の魔法技能も持つ|
</v>
      </c>
    </row>
    <row r="1623" spans="1:36" x14ac:dyDescent="0.15">
      <c r="A1623" t="str">
        <f t="shared" si="53"/>
        <v>LA C'tis 指揮官 E</v>
      </c>
      <c r="B1623" t="s">
        <v>3012</v>
      </c>
      <c r="C1623" t="s">
        <v>14375</v>
      </c>
      <c r="D1623" t="s">
        <v>14236</v>
      </c>
      <c r="E1623" t="s">
        <v>14365</v>
      </c>
      <c r="F1623">
        <v>90</v>
      </c>
      <c r="G1623">
        <v>6</v>
      </c>
      <c r="H1623">
        <v>2</v>
      </c>
      <c r="I1623" t="s">
        <v>4326</v>
      </c>
      <c r="J1623" t="s">
        <v>9899</v>
      </c>
      <c r="L1623" t="s">
        <v>4805</v>
      </c>
      <c r="N1623" t="s">
        <v>10624</v>
      </c>
      <c r="O1623" s="24">
        <v>1</v>
      </c>
      <c r="P1623" s="21">
        <v>10</v>
      </c>
      <c r="Q1623" s="21">
        <v>5</v>
      </c>
      <c r="R1623" s="29">
        <v>30</v>
      </c>
      <c r="Z1623" s="33" t="s">
        <v>9266</v>
      </c>
      <c r="AA1623" s="21">
        <v>55</v>
      </c>
      <c r="AE1623" s="21" t="s">
        <v>9324</v>
      </c>
      <c r="AG1623" s="21" t="s">
        <v>9324</v>
      </c>
      <c r="AJ1623" s="26" t="str">
        <f t="shared" si="54"/>
        <v xml:space="preserve">|BGCOLOR(#F5F5F5):Empoisoner|暗殺者|&amp;ref(Nation/C_Gold.jpg,nolink,25x25,Gold);90&amp;ref(Nation/C_Resource.jpg,nolink,25x25,Resource);6&amp;ref(Nation/C_Command.jpg,nolink,25x25,Commander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Leadership);5&amp;ref(Nation/UndeadLead.jpg,nolink,25x25,Undead Leadership);30|14&amp;ref(Nation/Stealthy.jpg,nolink,25x25,Stealthy (55));&amp;ref(Nation/Swamp-Survival.jpg,nolink,25x25,Swamp Survival);&amp;ref(Nation/Swimming.jpg,nolink,25x25,Swimming);|
|~|&gt;|&gt;|&gt;|&gt;|&gt;|BGCOLOR(#F5F5F5):死と緑の魔法を持つ暗殺者。多くの敵に対し有利に立ち回れる|
</v>
      </c>
    </row>
    <row r="1624" spans="1:36" x14ac:dyDescent="0.15">
      <c r="A1624" t="str">
        <f t="shared" si="53"/>
        <v>LA C'tis 兵士 S</v>
      </c>
      <c r="B1624" t="s">
        <v>3012</v>
      </c>
      <c r="C1624" t="s">
        <v>14375</v>
      </c>
      <c r="D1624" t="s">
        <v>14282</v>
      </c>
      <c r="E1624" t="s">
        <v>10600</v>
      </c>
      <c r="F1624">
        <v>7</v>
      </c>
      <c r="G1624">
        <v>2</v>
      </c>
      <c r="H1624">
        <v>5</v>
      </c>
      <c r="I1624" t="s">
        <v>4325</v>
      </c>
      <c r="L1624" t="s">
        <v>3158</v>
      </c>
      <c r="N1624" t="s">
        <v>6041</v>
      </c>
      <c r="P1624" s="21">
        <v>1</v>
      </c>
      <c r="Z1624" s="33">
        <v>8</v>
      </c>
      <c r="AE1624" s="21" t="s">
        <v>9324</v>
      </c>
      <c r="AG1624" s="21" t="s">
        <v>9324</v>
      </c>
      <c r="AJ1624" s="26" t="str">
        <f t="shared" si="54"/>
        <v xml:space="preserve">|BGCOLOR(#F5F5F5):Militia|歩兵|&amp;ref(Nation/C_Gold.jpg,nolink,25x25,Gold);7&amp;ref(Nation/C_Resource.jpg,nolink,25x25,Resource);2&amp;ref(Nation/C_Recruitment.jpg,nolink,25x25,Recruitment Point);5|&amp;ref(Nation/R_Fort.jpg,nolink,25x25,Land Fortress);||&amp;ref(Nation/LivingLead.jpg,nolink,25x25,Living);|8&amp;ref(Nation/Swamp-Survival.jpg,nolink,25x25,Swamp Survival);&amp;ref(Nation/Swimming.jpg,nolink,25x25,Swimming);|
|~|&gt;|&gt;|&gt;|&gt;|&gt;|BGCOLOR(#F5F5F5):槍を持つ民兵。種族的な臆病さに民兵の性質が加わり驚異的に弱い|
</v>
      </c>
    </row>
    <row r="1625" spans="1:36" x14ac:dyDescent="0.15">
      <c r="A1625" t="str">
        <f t="shared" si="53"/>
        <v>-</v>
      </c>
      <c r="B1625" t="s">
        <v>3012</v>
      </c>
      <c r="C1625" t="s">
        <v>14375</v>
      </c>
      <c r="D1625" t="s">
        <v>14282</v>
      </c>
      <c r="E1625" t="s">
        <v>10601</v>
      </c>
      <c r="F1625">
        <v>10</v>
      </c>
      <c r="G1625">
        <v>5</v>
      </c>
      <c r="H1625">
        <v>11</v>
      </c>
      <c r="I1625" t="s">
        <v>4325</v>
      </c>
      <c r="L1625" t="s">
        <v>3158</v>
      </c>
      <c r="N1625" t="s">
        <v>6044</v>
      </c>
      <c r="P1625" s="21">
        <v>1</v>
      </c>
      <c r="Z1625" s="33">
        <v>12</v>
      </c>
      <c r="AE1625" s="21" t="s">
        <v>9324</v>
      </c>
      <c r="AG1625" s="21" t="s">
        <v>9324</v>
      </c>
      <c r="AJ1625" s="26" t="str">
        <f t="shared" si="54"/>
        <v xml:space="preserve">|BGCOLOR(#F5F5F5):Light Infantry|歩兵|&amp;ref(Nation/C_Gold.jpg,nolink,25x25,Gold);10&amp;ref(Nation/C_Resource.jpg,nolink,25x25,Resource);5&amp;ref(Nation/C_Recruitment.jpg,nolink,25x25,Recruitment Point);11|&amp;ref(Nation/R_Fort.jpg,nolink,25x25,Land Fortress);||&amp;ref(Nation/LivingLead.jpg,nolink,25x25,Living);|12&amp;ref(Nation/Swamp-Survival.jpg,nolink,25x25,Swamp Survival);&amp;ref(Nation/Swimming.jpg,nolink,25x25,Swimming);|
|~|&gt;|&gt;|&gt;|&gt;|&gt;|BGCOLOR(#F5F5F5):槍、投槍、盾を持つ軽歩兵。鎧はないが皮膚で補っている|
</v>
      </c>
    </row>
    <row r="1626" spans="1:36" x14ac:dyDescent="0.15">
      <c r="A1626" t="str">
        <f t="shared" si="53"/>
        <v>-</v>
      </c>
      <c r="B1626" t="s">
        <v>3012</v>
      </c>
      <c r="C1626" t="s">
        <v>14375</v>
      </c>
      <c r="D1626" t="s">
        <v>14282</v>
      </c>
      <c r="E1626" t="s">
        <v>10602</v>
      </c>
      <c r="F1626">
        <v>10</v>
      </c>
      <c r="G1626">
        <v>10</v>
      </c>
      <c r="H1626">
        <v>11</v>
      </c>
      <c r="I1626" t="s">
        <v>4325</v>
      </c>
      <c r="L1626" t="s">
        <v>3158</v>
      </c>
      <c r="N1626" t="s">
        <v>6046</v>
      </c>
      <c r="P1626" s="21">
        <v>1</v>
      </c>
      <c r="Z1626" s="33">
        <v>10</v>
      </c>
      <c r="AE1626" s="21" t="s">
        <v>9324</v>
      </c>
      <c r="AG1626" s="21" t="s">
        <v>9324</v>
      </c>
      <c r="AJ1626" s="26" t="str">
        <f t="shared" si="54"/>
        <v xml:space="preserve">|BGCOLOR(#F5F5F5):City Guard|歩兵|&amp;ref(Nation/C_Gold.jpg,nolink,25x25,Gold);10&amp;ref(Nation/C_Resource.jpg,nolink,25x25,Resource);10&amp;ref(Nation/C_Recruitment.jpg,nolink,25x25,Recruitment Point);11|&amp;ref(Nation/R_Fort.jpg,nolink,25x25,Land Fortress);||&amp;ref(Nation/LivingLead.jpg,nolink,25x25,Living);|10&amp;ref(Nation/Swamp-Survival.jpg,nolink,25x25,Swamp Survival);&amp;ref(Nation/Swimming.jpg,nolink,25x25,Swimming);|
|~|&gt;|&gt;|&gt;|&gt;|&gt;|BGCOLOR(#F5F5F5):槍と盾を持つ歩兵。要塞の防衛を得意とする|
</v>
      </c>
    </row>
    <row r="1627" spans="1:36" x14ac:dyDescent="0.15">
      <c r="A1627" t="str">
        <f t="shared" si="53"/>
        <v>-</v>
      </c>
      <c r="B1627" t="s">
        <v>3012</v>
      </c>
      <c r="C1627" t="s">
        <v>14375</v>
      </c>
      <c r="D1627" t="s">
        <v>14282</v>
      </c>
      <c r="E1627" t="s">
        <v>10603</v>
      </c>
      <c r="F1627">
        <v>10</v>
      </c>
      <c r="G1627">
        <v>15</v>
      </c>
      <c r="H1627">
        <v>11</v>
      </c>
      <c r="I1627" t="s">
        <v>4325</v>
      </c>
      <c r="L1627" t="s">
        <v>3158</v>
      </c>
      <c r="N1627" t="s">
        <v>6048</v>
      </c>
      <c r="P1627" s="21">
        <v>1</v>
      </c>
      <c r="Z1627" s="33">
        <v>8</v>
      </c>
      <c r="AE1627" s="21" t="s">
        <v>9324</v>
      </c>
      <c r="AG1627" s="21" t="s">
        <v>9324</v>
      </c>
      <c r="AJ1627" s="26" t="str">
        <f t="shared" si="54"/>
        <v xml:space="preserve">|BGCOLOR(#F5F5F5):Heavy Infantry|歩兵|&amp;ref(Nation/C_Gold.jpg,nolink,25x25,Gold);10&amp;ref(Nation/C_Resource.jpg,nolink,25x25,Resource);15&amp;ref(Nation/C_Recruitment.jpg,nolink,25x25,Recruitment Point);11|&amp;ref(Nation/R_Fort.jpg,nolink,25x25,Land Fortress);||&amp;ref(Nation/LivingLead.jpg,nolink,25x25,Living);|8&amp;ref(Nation/Swamp-Survival.jpg,nolink,25x25,Swamp Survival);&amp;ref(Nation/Swimming.jpg,nolink,25x25,Swimming);|
|~|&gt;|&gt;|&gt;|&gt;|&gt;|BGCOLOR(#F5F5F5):槍と盾を持つ重歩兵。臆病さは改善されていない|
</v>
      </c>
    </row>
    <row r="1628" spans="1:36" x14ac:dyDescent="0.15">
      <c r="A1628" t="str">
        <f t="shared" si="53"/>
        <v>-</v>
      </c>
      <c r="B1628" t="s">
        <v>3012</v>
      </c>
      <c r="C1628" t="s">
        <v>14375</v>
      </c>
      <c r="D1628" t="s">
        <v>14282</v>
      </c>
      <c r="E1628" t="s">
        <v>10604</v>
      </c>
      <c r="F1628">
        <v>13</v>
      </c>
      <c r="G1628">
        <v>17</v>
      </c>
      <c r="H1628">
        <v>18</v>
      </c>
      <c r="I1628" t="s">
        <v>4325</v>
      </c>
      <c r="L1628" t="s">
        <v>3158</v>
      </c>
      <c r="N1628" t="s">
        <v>6050</v>
      </c>
      <c r="P1628" s="21">
        <v>1</v>
      </c>
      <c r="Z1628" s="33">
        <v>10</v>
      </c>
      <c r="AE1628" s="21" t="s">
        <v>9324</v>
      </c>
      <c r="AG1628" s="21" t="s">
        <v>9324</v>
      </c>
      <c r="AJ1628" s="26" t="str">
        <f t="shared" si="54"/>
        <v xml:space="preserve">|BGCOLOR(#F5F5F5):Falchioneer|歩兵|&amp;ref(Nation/C_Gold.jpg,nolink,25x25,Gold);13&amp;ref(Nation/C_Resource.jpg,nolink,25x25,Resource);17&amp;ref(Nation/C_Recruitment.jpg,nolink,25x25,Recruitment Point);18|&amp;ref(Nation/R_Fort.jpg,nolink,25x25,Land Fortress);||&amp;ref(Nation/LivingLead.jpg,nolink,25x25,Living);|10&amp;ref(Nation/Swamp-Survival.jpg,nolink,25x25,Swamp Survival);&amp;ref(Nation/Swimming.jpg,nolink,25x25,Swimming);|
|~|&gt;|&gt;|&gt;|&gt;|&gt;|BGCOLOR(#F5F5F5):曲刀二本を持つ重歩兵。一般的な兵としては驚異的な攻撃力|
</v>
      </c>
    </row>
    <row r="1629" spans="1:36" x14ac:dyDescent="0.15">
      <c r="A1629" t="str">
        <f t="shared" si="53"/>
        <v>-</v>
      </c>
      <c r="B1629" t="s">
        <v>3012</v>
      </c>
      <c r="C1629" t="s">
        <v>14375</v>
      </c>
      <c r="D1629" t="s">
        <v>14282</v>
      </c>
      <c r="E1629" t="s">
        <v>14369</v>
      </c>
      <c r="F1629">
        <v>23</v>
      </c>
      <c r="G1629">
        <v>29</v>
      </c>
      <c r="H1629">
        <v>28</v>
      </c>
      <c r="I1629" t="s">
        <v>14255</v>
      </c>
      <c r="K1629" t="s">
        <v>14242</v>
      </c>
      <c r="L1629" t="s">
        <v>14277</v>
      </c>
      <c r="M1629" t="s">
        <v>14249</v>
      </c>
      <c r="N1629" t="s">
        <v>14371</v>
      </c>
      <c r="P1629" s="20">
        <v>1</v>
      </c>
      <c r="Z1629" s="33" t="s">
        <v>14370</v>
      </c>
      <c r="AE1629" s="20" t="s">
        <v>14361</v>
      </c>
      <c r="AG1629" s="20" t="s">
        <v>14356</v>
      </c>
      <c r="AJ1629" s="26" t="str">
        <f t="shared" si="54"/>
        <v xml:space="preserve">|BGCOLOR(#F5F5F5):Tomb Guard|歩兵&amp;ref(Nation/Sacred.jpg,nolink,25x25,Sacred);|&amp;ref(Nation/C_Gold.jpg,nolink,25x25,Gold);23&amp;ref(Nation/C_Resource.jpg,nolink,25x25,Resource);29&amp;ref(Nation/C_Recruitment.jpg,nolink,25x25,Recruitment Point);28|&amp;ref(Nation/R_Capital.jpg,nolink,25x25,National Capital);|&amp;ref(Spell/P_Holy.jpg,nolink,25x25,Temple Needed);|&amp;ref(Nation/LivingLead.jpg,nolink,25x25,Living);|4&amp;ref(Nation/Swamp-Survival.jpg,nolink,25x25,Swamp Survival);&amp;ref(Nation/Wasteland-Survival.jpg,nolink,25x25,Wasteland Survival);&amp;ref(Nation/Swimming.jpg,nolink,25x25,Swimming);|
|~|&gt;|&gt;|&gt;|&gt;|&gt;|BGCOLOR(#F5F5F5):曲刀と盾を持つ重歩兵。全体的に高い能力を持つが非常に鈍重|
</v>
      </c>
    </row>
    <row r="1630" spans="1:36" x14ac:dyDescent="0.15">
      <c r="A1630" t="str">
        <f t="shared" si="53"/>
        <v>-</v>
      </c>
      <c r="B1630" t="s">
        <v>3012</v>
      </c>
      <c r="C1630" t="s">
        <v>14375</v>
      </c>
      <c r="D1630" t="s">
        <v>14282</v>
      </c>
      <c r="E1630" t="s">
        <v>14366</v>
      </c>
      <c r="F1630">
        <v>25</v>
      </c>
      <c r="G1630">
        <v>6</v>
      </c>
      <c r="H1630">
        <v>32</v>
      </c>
      <c r="I1630" t="s">
        <v>14255</v>
      </c>
      <c r="L1630" t="s">
        <v>14278</v>
      </c>
      <c r="N1630" t="s">
        <v>14368</v>
      </c>
      <c r="P1630" s="21">
        <v>1</v>
      </c>
      <c r="Z1630" s="33" t="s">
        <v>9227</v>
      </c>
      <c r="AE1630" s="21" t="s">
        <v>9324</v>
      </c>
      <c r="AG1630" s="21" t="s">
        <v>9324</v>
      </c>
      <c r="AJ1630" s="26" t="str">
        <f t="shared" si="54"/>
        <v xml:space="preserve">|BGCOLOR(#F5F5F5):Poison Slinger|射手|&amp;ref(Nation/C_Gold.jpg,nolink,25x25,Gold);25&amp;ref(Nation/C_Resource.jpg,nolink,25x25,Resource);6&amp;ref(Nation/C_Recruitment.jpg,nolink,25x25,Recruitment Point);32|&amp;ref(Nation/R_Capital.jpg,nolink,25x25,National Capital);||&amp;ref(Nation/LivingLead.jpg,nolink,25x25,Living);|12&amp;ref(Nation/Swamp-Survival.jpg,nolink,25x25,Swamp Survival);&amp;ref(Nation/Swimming.jpg,nolink,25x25,Swimming);|
|~|&gt;|&gt;|&gt;|&gt;|&gt;|BGCOLOR(#F5F5F5):毒玉を放つ投石兵。射程は短いが毒は小範囲を短時間覆う|
</v>
      </c>
    </row>
    <row r="1631" spans="1:36" x14ac:dyDescent="0.15">
      <c r="A1631" t="str">
        <f t="shared" si="53"/>
        <v>-</v>
      </c>
      <c r="B1631" t="s">
        <v>3012</v>
      </c>
      <c r="C1631" t="s">
        <v>14375</v>
      </c>
      <c r="D1631" t="s">
        <v>14282</v>
      </c>
      <c r="E1631" t="s">
        <v>14372</v>
      </c>
      <c r="F1631">
        <v>13</v>
      </c>
      <c r="G1631">
        <v>16</v>
      </c>
      <c r="H1631">
        <v>18</v>
      </c>
      <c r="I1631" t="s">
        <v>14373</v>
      </c>
      <c r="L1631" t="s">
        <v>14277</v>
      </c>
      <c r="N1631" t="s">
        <v>14374</v>
      </c>
      <c r="P1631" s="20">
        <v>1</v>
      </c>
      <c r="Z1631" s="33" t="s">
        <v>14360</v>
      </c>
      <c r="AE1631" s="20" t="s">
        <v>14361</v>
      </c>
      <c r="AG1631" s="20" t="s">
        <v>14356</v>
      </c>
      <c r="AJ1631" s="26" t="str">
        <f t="shared" si="54"/>
        <v xml:space="preserve">|BGCOLOR(#F5F5F5):Desert Ranger|歩兵|&amp;ref(Nation/C_Gold.jpg,nolink,25x25,Gold);13&amp;ref(Nation/C_Resource.jpg,nolink,25x25,Resource);16&amp;ref(Nation/C_Recruitment.jpg,nolink,25x25,Recruitment Point);18|&amp;ref(Nation/R_Wasteland.jpg,nolink,25x25,Any Wasteland);||&amp;ref(Nation/LivingLead.jpg,nolink,25x25,Living);|10&amp;ref(Nation/Swamp-Survival.jpg,nolink,25x25,Swamp Survival);&amp;ref(Nation/Wasteland-Survival.jpg,nolink,25x25,Wasteland Survival);&amp;ref(Nation/Swimming.jpg,nolink,25x25,Swimming);|
|~|&gt;|&gt;|&gt;|&gt;|&gt;|BGCOLOR(#F5F5F5):曲刀、投槍、盾を持つ重歩兵。標準的な歩兵より一回り強い|
</v>
      </c>
    </row>
    <row r="1632" spans="1:36" x14ac:dyDescent="0.15">
      <c r="A1632" t="str">
        <f t="shared" si="53"/>
        <v>LA C'tis 兵士 E</v>
      </c>
      <c r="B1632" t="s">
        <v>3012</v>
      </c>
      <c r="C1632" t="s">
        <v>14375</v>
      </c>
      <c r="D1632" t="s">
        <v>14282</v>
      </c>
      <c r="E1632" t="s">
        <v>10608</v>
      </c>
      <c r="F1632">
        <v>10</v>
      </c>
      <c r="G1632">
        <v>1</v>
      </c>
      <c r="H1632">
        <v>11</v>
      </c>
      <c r="I1632" t="s">
        <v>6280</v>
      </c>
      <c r="K1632" t="s">
        <v>9899</v>
      </c>
      <c r="L1632" t="s">
        <v>5162</v>
      </c>
      <c r="M1632" t="s">
        <v>9899</v>
      </c>
      <c r="N1632" t="s">
        <v>6286</v>
      </c>
      <c r="P1632" s="21">
        <v>1</v>
      </c>
      <c r="W1632">
        <v>1</v>
      </c>
      <c r="Z1632" s="33">
        <v>10</v>
      </c>
      <c r="AE1632" s="21" t="s">
        <v>9324</v>
      </c>
      <c r="AG1632" s="21" t="s">
        <v>9324</v>
      </c>
      <c r="AJ1632" s="26" t="str">
        <f t="shared" si="54"/>
        <v xml:space="preserve">|BGCOLOR(#F5F5F5):Sacred Serpent|魔獣&amp;ref(Nation/Sacred.jpg,nolink,25x25,Sacred);|&amp;ref(Nation/C_Gold.jpg,nolink,25x25,Gold);10&amp;ref(Nation/C_Resource.jpg,nolink,25x25,Resource);1&amp;ref(Nation/C_Recruitment.jpg,nolink,25x25,Recruitment Point);11|&amp;ref(Spell/P_Holy.jpg,nolink,25x25,Train Monster in Temple (Free));|&amp;ref(Spell/P_Holy.jpg,nolink,25x25,Temple Needed);|&amp;ref(Nation/LivingLead.jpg,nolink,25x25,Living);&amp;ref(Nation/Animal.jpg,nolink,25x25,Animal);|10&amp;ref(Nation/Swamp-Survival.jpg,nolink,25x25,Swamp Survival);&amp;ref(Nation/Swimming.jpg,nolink,25x25,Swimming);|
|~|&gt;|&gt;|&gt;|&gt;|&gt;|BGCOLOR(#F5F5F5):所属部隊の士気を高める毒蛇。士気を欠く下位の兵の維持に役立つ|
</v>
      </c>
    </row>
    <row r="1633" spans="1:36" x14ac:dyDescent="0.15">
      <c r="A1633" t="str">
        <f t="shared" si="53"/>
        <v>LA Pangaea 指揮官 S</v>
      </c>
      <c r="B1633" t="s">
        <v>3012</v>
      </c>
      <c r="C1633" t="s">
        <v>14483</v>
      </c>
      <c r="D1633" t="s">
        <v>14434</v>
      </c>
      <c r="E1633" t="s">
        <v>10709</v>
      </c>
      <c r="F1633">
        <v>25</v>
      </c>
      <c r="G1633">
        <v>1</v>
      </c>
      <c r="H1633">
        <v>1</v>
      </c>
      <c r="I1633" t="s">
        <v>4325</v>
      </c>
      <c r="L1633" t="s">
        <v>3122</v>
      </c>
      <c r="N1633" t="s">
        <v>6146</v>
      </c>
      <c r="O1633" s="24">
        <v>1</v>
      </c>
      <c r="P1633" s="21">
        <v>10</v>
      </c>
      <c r="Q1633" s="21">
        <v>0</v>
      </c>
      <c r="R1633" s="29">
        <v>0</v>
      </c>
      <c r="Z1633" s="33">
        <v>34</v>
      </c>
      <c r="AA1633" s="21">
        <v>60</v>
      </c>
      <c r="AB1633" s="21" t="s">
        <v>7286</v>
      </c>
      <c r="AE1633" s="21" t="s">
        <v>7286</v>
      </c>
      <c r="AJ1633" s="26" t="str">
        <f t="shared" si="54"/>
        <v xml:space="preserve">|BGCOLOR(#F5F5F5):Black Harpy|斥候|&amp;ref(Nation/C_Gold.jpg,nolink,25x25,Gold);25&amp;ref(Nation/C_Resource.jpg,nolink,25x25,Resource);1&amp;ref(Nation/C_Command.jpg,nolink,25x25,Commander Point);1|&amp;ref(Nation/R_Fort.jpg,nolink,25x25,Land Fortress);||&amp;ref(Nation/Squad.jpg,nolink,25x25,Squad);1&amp;ref(Nation/LivingLead.jpg,nolink,25x25,Leadership);10|34&amp;ref(Nation/Stealthy.jpg,nolink,25x25,Stealthy (60));&amp;ref(Nation/Flying.jpg,nolink,25x25,Flying);&amp;ref(Nation/Forest-Survival.jpg,nolink,25x25,Forest Survival);|
|~|&gt;|&gt;|&gt;|&gt;|&gt;|BGCOLOR(#F5F5F5):空飛ぶ斥候。移動力が高く偵察能力は驚異的|
</v>
      </c>
    </row>
    <row r="1634" spans="1:36" x14ac:dyDescent="0.15">
      <c r="A1634" t="str">
        <f t="shared" si="53"/>
        <v>-</v>
      </c>
      <c r="B1634" t="s">
        <v>3012</v>
      </c>
      <c r="C1634" t="s">
        <v>14483</v>
      </c>
      <c r="D1634" t="s">
        <v>14434</v>
      </c>
      <c r="E1634" t="s">
        <v>10710</v>
      </c>
      <c r="F1634">
        <v>40</v>
      </c>
      <c r="G1634">
        <v>24</v>
      </c>
      <c r="H1634">
        <v>1</v>
      </c>
      <c r="I1634" t="s">
        <v>4325</v>
      </c>
      <c r="L1634" t="s">
        <v>3119</v>
      </c>
      <c r="N1634" t="s">
        <v>6150</v>
      </c>
      <c r="O1634" s="24">
        <v>2</v>
      </c>
      <c r="P1634" s="21">
        <v>40</v>
      </c>
      <c r="Q1634" s="21">
        <v>0</v>
      </c>
      <c r="R1634" s="29">
        <v>0</v>
      </c>
      <c r="Z1634" s="33" t="s">
        <v>9196</v>
      </c>
      <c r="AA1634" s="21">
        <v>40</v>
      </c>
      <c r="AE1634" s="21" t="s">
        <v>7286</v>
      </c>
      <c r="AJ1634" s="26" t="str">
        <f t="shared" si="54"/>
        <v xml:space="preserve">|BGCOLOR(#F5F5F5):Satyr Commander|指揮官|&amp;ref(Nation/C_Gold.jpg,nolink,25x25,Gold);40&amp;ref(Nation/C_Resource.jpg,nolink,25x25,Resource);24&amp;ref(Nation/C_Command.jpg,nolink,25x25,Commander Point);1|&amp;ref(Nation/R_Fort.jpg,nolink,25x25,Land Fortress);||&amp;ref(Nation/Squad.jpg,nolink,25x25,Squad);2&amp;ref(Nation/LivingLead.jpg,nolink,25x25,Leadership);40|16&amp;ref(Nation/Stealthy.jpg,nolink,25x25,Stealthy (40));&amp;ref(Nation/Forest-Survival.jpg,nolink,25x25,Forest Survival);|
|~|&gt;|&gt;|&gt;|&gt;|&gt;|BGCOLOR(#F5F5F5):潜伏可能な指揮官。指揮上限は控えめ|
</v>
      </c>
    </row>
    <row r="1635" spans="1:36" x14ac:dyDescent="0.15">
      <c r="A1635" t="str">
        <f t="shared" si="53"/>
        <v>-</v>
      </c>
      <c r="B1635" t="s">
        <v>3012</v>
      </c>
      <c r="C1635" t="s">
        <v>14483</v>
      </c>
      <c r="D1635" t="s">
        <v>14434</v>
      </c>
      <c r="E1635" t="s">
        <v>14432</v>
      </c>
      <c r="F1635">
        <v>85</v>
      </c>
      <c r="G1635">
        <v>35</v>
      </c>
      <c r="H1635">
        <v>1</v>
      </c>
      <c r="I1635" t="s">
        <v>14433</v>
      </c>
      <c r="L1635" t="s">
        <v>14434</v>
      </c>
      <c r="N1635" t="s">
        <v>14435</v>
      </c>
      <c r="O1635" s="24">
        <v>3</v>
      </c>
      <c r="P1635" s="20">
        <v>80</v>
      </c>
      <c r="Q1635" s="21">
        <v>0</v>
      </c>
      <c r="R1635" s="29">
        <v>0</v>
      </c>
      <c r="Z1635" s="33" t="s">
        <v>14436</v>
      </c>
      <c r="AE1635" s="20" t="s">
        <v>14437</v>
      </c>
      <c r="AJ1635" s="26" t="str">
        <f t="shared" si="54"/>
        <v xml:space="preserve">|BGCOLOR(#F5F5F5):Cataphract Commander|指揮官|&amp;ref(Nation/C_Gold.jpg,nolink,25x25,Gold);85&amp;ref(Nation/C_Resource.jpg,nolink,25x25,Resource);35&amp;ref(Nation/C_Command.jpg,nolink,25x25,Commander Point);1|&amp;ref(Nation/R_Fort.jpg,nolink,25x25,Land Fortress);||&amp;ref(Nation/Squad.jpg,nolink,25x25,Squad);3&amp;ref(Nation/LivingLead.jpg,nolink,25x25,Leadership);80|16&amp;ref(Nation/Forest-Survival.jpg,nolink,25x25,Forest Survival);|
|~|&gt;|&gt;|&gt;|&gt;|&gt;|BGCOLOR(#F5F5F5):標準的な指揮官。鎧が重く行軍は意外に遅い|
</v>
      </c>
    </row>
    <row r="1636" spans="1:36" x14ac:dyDescent="0.15">
      <c r="A1636" t="str">
        <f t="shared" si="53"/>
        <v>-</v>
      </c>
      <c r="B1636" t="s">
        <v>3012</v>
      </c>
      <c r="C1636" t="s">
        <v>14483</v>
      </c>
      <c r="D1636" t="s">
        <v>14434</v>
      </c>
      <c r="E1636" t="s">
        <v>14438</v>
      </c>
      <c r="F1636">
        <v>70</v>
      </c>
      <c r="G1636">
        <v>38</v>
      </c>
      <c r="H1636">
        <v>1</v>
      </c>
      <c r="I1636" t="s">
        <v>14433</v>
      </c>
      <c r="L1636" t="s">
        <v>14434</v>
      </c>
      <c r="N1636" t="s">
        <v>14439</v>
      </c>
      <c r="O1636" s="24">
        <v>2</v>
      </c>
      <c r="P1636" s="20">
        <v>60</v>
      </c>
      <c r="Q1636" s="20">
        <v>0</v>
      </c>
      <c r="R1636" s="29">
        <v>0</v>
      </c>
      <c r="Z1636" s="33" t="s">
        <v>14440</v>
      </c>
      <c r="AE1636" s="20" t="s">
        <v>14437</v>
      </c>
      <c r="AJ1636" s="26" t="str">
        <f t="shared" si="54"/>
        <v xml:space="preserve">|BGCOLOR(#F5F5F5):Minotaur Commander|指揮官|&amp;ref(Nation/C_Gold.jpg,nolink,25x25,Gold);70&amp;ref(Nation/C_Resource.jpg,nolink,25x25,Resource);38&amp;ref(Nation/C_Command.jpg,nolink,25x25,Commander Point);1|&amp;ref(Nation/R_Fort.jpg,nolink,25x25,Land Fortress);||&amp;ref(Nation/Squad.jpg,nolink,25x25,Squad);2&amp;ref(Nation/LivingLead.jpg,nolink,25x25,Leadership);60|14&amp;ref(Nation/Forest-Survival.jpg,nolink,25x25,Forest Survival);|
|~|&gt;|&gt;|&gt;|&gt;|&gt;|BGCOLOR(#F5F5F5):強靭な指揮官。単純な指揮能力では劣る|
</v>
      </c>
    </row>
    <row r="1637" spans="1:36" x14ac:dyDescent="0.15">
      <c r="A1637" t="str">
        <f t="shared" si="53"/>
        <v>-</v>
      </c>
      <c r="B1637" t="s">
        <v>3012</v>
      </c>
      <c r="C1637" t="s">
        <v>14483</v>
      </c>
      <c r="D1637" t="s">
        <v>14434</v>
      </c>
      <c r="E1637" t="s">
        <v>14441</v>
      </c>
      <c r="F1637">
        <v>155</v>
      </c>
      <c r="G1637">
        <v>38</v>
      </c>
      <c r="H1637">
        <v>1</v>
      </c>
      <c r="I1637" t="s">
        <v>14433</v>
      </c>
      <c r="K1637" t="s">
        <v>14442</v>
      </c>
      <c r="L1637" t="s">
        <v>14444</v>
      </c>
      <c r="M1637" t="s">
        <v>14443</v>
      </c>
      <c r="N1637" t="s">
        <v>14445</v>
      </c>
      <c r="O1637" s="24">
        <v>3</v>
      </c>
      <c r="P1637" s="20">
        <v>80</v>
      </c>
      <c r="Q1637" s="20">
        <v>0</v>
      </c>
      <c r="R1637" s="29">
        <v>0</v>
      </c>
      <c r="Z1637" s="33" t="s">
        <v>14440</v>
      </c>
      <c r="AE1637" s="20" t="s">
        <v>14437</v>
      </c>
      <c r="AJ1637" s="26" t="str">
        <f t="shared" si="54"/>
        <v xml:space="preserve">|BGCOLOR(#F5F5F5):Keeper of Traditions|聖職者&amp;ref(Nation/Sacred.jpg,nolink,25x25,Sacred);|&amp;ref(Nation/C_Gold.jpg,nolink,25x25,Gold);155&amp;ref(Nation/C_Resource.jpg,nolink,25x25,Resource);38&amp;ref(Nation/C_Command.jpg,nolink,25x25,Commander Point);1|&amp;ref(Nation/R_Fort.jpg,nolink,25x25,Land Fortress);|&amp;ref(Spell/P_Holy.jpg,nolink,25x25,Temple Needed);|&amp;ref(Nation/Squad.jpg,nolink,25x25,Squad);3&amp;ref(Nation/LivingLead.jpg,nolink,25x25,Leadership);80|14&amp;ref(Nation/Forest-Survival.jpg,nolink,25x25,Forest Survival);|
|~|&gt;|&gt;|&gt;|&gt;|&gt;|BGCOLOR(#F5F5F5):レベル1の聖職者。指揮もこなすが狂戦士でもある|
</v>
      </c>
    </row>
    <row r="1638" spans="1:36" x14ac:dyDescent="0.15">
      <c r="A1638" t="str">
        <f t="shared" si="53"/>
        <v>-</v>
      </c>
      <c r="B1638" t="s">
        <v>3012</v>
      </c>
      <c r="C1638" t="s">
        <v>14483</v>
      </c>
      <c r="D1638" t="s">
        <v>14434</v>
      </c>
      <c r="E1638" t="s">
        <v>14446</v>
      </c>
      <c r="F1638">
        <v>90</v>
      </c>
      <c r="G1638">
        <v>1</v>
      </c>
      <c r="H1638">
        <v>2</v>
      </c>
      <c r="I1638" t="s">
        <v>14433</v>
      </c>
      <c r="J1638" t="s">
        <v>14442</v>
      </c>
      <c r="L1638" t="s">
        <v>14447</v>
      </c>
      <c r="N1638" t="s">
        <v>14448</v>
      </c>
      <c r="O1638" s="24">
        <v>1</v>
      </c>
      <c r="P1638" s="20">
        <v>10</v>
      </c>
      <c r="Q1638" s="20">
        <v>15</v>
      </c>
      <c r="R1638" s="29">
        <v>0</v>
      </c>
      <c r="Z1638" s="33" t="s">
        <v>14449</v>
      </c>
      <c r="AE1638" s="20" t="s">
        <v>14437</v>
      </c>
      <c r="AJ1638" s="26" t="str">
        <f t="shared" si="54"/>
        <v xml:space="preserve">|BGCOLOR(#F5F5F5):Centaur Sage|魔術師|&amp;ref(Nation/C_Gold.jpg,nolink,25x25,Gold);90&amp;ref(Nation/C_Resource.jpg,nolink,25x25,Resource);1&amp;ref(Nation/C_Command.jpg,nolink,25x25,Commander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Leadership);15|22&amp;ref(Nation/Forest-Survival.jpg,nolink,25x25,Forest Survival);|
|~|&gt;|&gt;|&gt;|&gt;|&gt;|BGCOLOR(#F5F5F5):星などの魔法技能を持つ。研究が得意|
</v>
      </c>
    </row>
    <row r="1639" spans="1:36" x14ac:dyDescent="0.15">
      <c r="A1639" t="str">
        <f t="shared" si="53"/>
        <v>-</v>
      </c>
      <c r="B1639" t="s">
        <v>3012</v>
      </c>
      <c r="C1639" t="s">
        <v>14483</v>
      </c>
      <c r="D1639" t="s">
        <v>14434</v>
      </c>
      <c r="E1639" t="s">
        <v>14450</v>
      </c>
      <c r="F1639">
        <v>160</v>
      </c>
      <c r="G1639">
        <v>1</v>
      </c>
      <c r="H1639">
        <v>2</v>
      </c>
      <c r="I1639" t="s">
        <v>14433</v>
      </c>
      <c r="J1639" t="s">
        <v>14442</v>
      </c>
      <c r="K1639" t="s">
        <v>14442</v>
      </c>
      <c r="L1639" t="s">
        <v>14444</v>
      </c>
      <c r="M1639" t="s">
        <v>14443</v>
      </c>
      <c r="N1639" t="s">
        <v>14456</v>
      </c>
      <c r="O1639" s="24">
        <v>2</v>
      </c>
      <c r="P1639" s="20">
        <v>40</v>
      </c>
      <c r="Q1639" s="20">
        <v>5</v>
      </c>
      <c r="R1639" s="29">
        <v>0</v>
      </c>
      <c r="Z1639" s="33" t="s">
        <v>14451</v>
      </c>
      <c r="AA1639" s="21">
        <v>60</v>
      </c>
      <c r="AE1639" s="20" t="s">
        <v>14437</v>
      </c>
      <c r="AJ1639" s="26" t="str">
        <f t="shared" si="54"/>
        <v xml:space="preserve">|BGCOLOR(#F5F5F5):Dryad|聖職者&amp;ref(Nation/Sacred.jpg,nolink,25x25,Sacred);|&amp;ref(Nation/C_Gold.jpg,nolink,25x25,Gold);160&amp;ref(Nation/C_Resource.jpg,nolink,25x25,Resource);1&amp;ref(Nation/C_Command.jpg,nolink,25x25,Commander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Leadership);5|18&amp;ref(Nation/Stealthy.jpg,nolink,25x25,Stealthy (60));&amp;ref(Nation/Forest-Survival.jpg,nolink,25x25,Forest Survival);|
|~|&gt;|&gt;|&gt;|&gt;|&gt;|BGCOLOR(#F5F5F5):レベル1の聖職者。緑の魔法技能も持ち奇襲部隊の指揮も可能|
</v>
      </c>
    </row>
    <row r="1640" spans="1:36" x14ac:dyDescent="0.15">
      <c r="A1640" t="str">
        <f t="shared" si="53"/>
        <v>LA Pangaea 指揮官 E</v>
      </c>
      <c r="B1640" t="s">
        <v>3012</v>
      </c>
      <c r="C1640" t="s">
        <v>14483</v>
      </c>
      <c r="D1640" t="s">
        <v>14434</v>
      </c>
      <c r="E1640" t="s">
        <v>14452</v>
      </c>
      <c r="F1640">
        <v>255</v>
      </c>
      <c r="G1640">
        <v>1</v>
      </c>
      <c r="H1640">
        <v>4</v>
      </c>
      <c r="I1640" t="s">
        <v>14433</v>
      </c>
      <c r="J1640" t="s">
        <v>14442</v>
      </c>
      <c r="L1640" t="s">
        <v>14447</v>
      </c>
      <c r="N1640" t="s">
        <v>14453</v>
      </c>
      <c r="O1640" s="24">
        <v>3</v>
      </c>
      <c r="P1640" s="20">
        <v>80</v>
      </c>
      <c r="Q1640" s="21" t="s">
        <v>14454</v>
      </c>
      <c r="R1640" s="29" t="s">
        <v>14455</v>
      </c>
      <c r="U1640" s="29">
        <v>1</v>
      </c>
      <c r="Z1640" s="33" t="s">
        <v>14451</v>
      </c>
      <c r="AA1640" s="21">
        <v>40</v>
      </c>
      <c r="AE1640" s="20" t="s">
        <v>14437</v>
      </c>
      <c r="AJ1640" s="26" t="str">
        <f t="shared" si="54"/>
        <v xml:space="preserve">|BGCOLOR(#F5F5F5):Pan|魔術師|&amp;ref(Nation/C_Gold.jpg,nolink,25x25,Gold);255&amp;ref(Nation/C_Resource.jpg,nolink,25x25,Resource);1&amp;ref(Nation/C_Command.jpg,nolink,25x25,Commander Point);4|&amp;ref(Nation/R_Fort.jpg,nolink,25x25,Land Fortress);|&amp;ref(Spell/P_Research.jpg,nolink,25x25,Lab Needed);|&amp;ref(Nation/Squad.jpg,nolink,25x25,Squad);3&amp;ref(Nation/LivingLead.jpg,nolink,25x25,Leadership);80&amp;ref(Nation/MagicLead.jpg,nolink,25x25,Magic Leadership);25+&amp;ref(Nation/UndeadLead.jpg,nolink,25x25,Undead Leadership);0+&amp;ref(Item/Beastmaster.jpg,nolink,25x25,Beastmaster (+1));|18&amp;ref(Nation/Stealthy.jpg,nolink,25x25,Stealthy (40));&amp;ref(Nation/Forest-Survival.jpg,nolink,25x25,Forest Survival);|
|~|&gt;|&gt;|&gt;|&gt;|&gt;|BGCOLOR(#F5F5F5):緑や地などの魔法技能を持つ。魔力のわりには雇用条件が緩い|
</v>
      </c>
    </row>
    <row r="1641" spans="1:36" x14ac:dyDescent="0.15">
      <c r="A1641" t="str">
        <f t="shared" si="53"/>
        <v>LA Pangaea 兵士 S</v>
      </c>
      <c r="B1641" t="s">
        <v>3012</v>
      </c>
      <c r="C1641" t="s">
        <v>14483</v>
      </c>
      <c r="D1641" t="s">
        <v>14482</v>
      </c>
      <c r="E1641" t="s">
        <v>10716</v>
      </c>
      <c r="F1641">
        <v>7</v>
      </c>
      <c r="G1641">
        <v>1</v>
      </c>
      <c r="H1641">
        <v>3</v>
      </c>
      <c r="I1641" t="s">
        <v>4325</v>
      </c>
      <c r="L1641" t="s">
        <v>3167</v>
      </c>
      <c r="N1641" t="s">
        <v>6172</v>
      </c>
      <c r="P1641" s="21">
        <v>1</v>
      </c>
      <c r="Z1641" s="33">
        <v>32</v>
      </c>
      <c r="AA1641" s="21">
        <v>40</v>
      </c>
      <c r="AB1641" s="21" t="s">
        <v>7286</v>
      </c>
      <c r="AE1641" s="21" t="s">
        <v>7286</v>
      </c>
      <c r="AJ1641" s="26" t="str">
        <f t="shared" si="54"/>
        <v xml:space="preserve">|BGCOLOR(#F5F5F5):Harpy|飛行兵|&amp;ref(Nation/C_Gold.jpg,nolink,25x25,Gold);7&amp;ref(Nation/C_Resource.jpg,nolink,25x25,Resource);1&amp;ref(Nation/C_Recruitment.jpg,nolink,25x25,Recruitment Point);3|&amp;ref(Nation/R_Fort.jpg,nolink,25x25,Land Fortress);||&amp;ref(Nation/LivingLead.jpg,nolink,25x25,Living);|32&amp;ref(Nation/Stealthy.jpg,nolink,25x25,Stealthy (40));&amp;ref(Nation/Flying.jpg,nolink,25x25,Flying);&amp;ref(Nation/Forest-Survival.jpg,nolink,25x25,Forest Survival);|
|~|&gt;|&gt;|&gt;|&gt;|&gt;|BGCOLOR(#F5F5F5):爪の二連撃で戦う鳥女。臆病で不器用だが脆い後衛を狙える|
</v>
      </c>
    </row>
    <row r="1642" spans="1:36" x14ac:dyDescent="0.15">
      <c r="A1642" t="str">
        <f t="shared" si="53"/>
        <v>-</v>
      </c>
      <c r="B1642" t="s">
        <v>3012</v>
      </c>
      <c r="C1642" t="s">
        <v>14483</v>
      </c>
      <c r="D1642" t="s">
        <v>14482</v>
      </c>
      <c r="E1642" t="s">
        <v>14457</v>
      </c>
      <c r="F1642">
        <v>8</v>
      </c>
      <c r="G1642">
        <v>11</v>
      </c>
      <c r="H1642">
        <v>3</v>
      </c>
      <c r="I1642" t="s">
        <v>14433</v>
      </c>
      <c r="L1642" t="s">
        <v>14458</v>
      </c>
      <c r="N1642" t="s">
        <v>14459</v>
      </c>
      <c r="P1642" s="20">
        <v>1</v>
      </c>
      <c r="Z1642" s="33" t="s">
        <v>14461</v>
      </c>
      <c r="AB1642" s="21" t="s">
        <v>14462</v>
      </c>
      <c r="AE1642" s="20" t="s">
        <v>14437</v>
      </c>
      <c r="AJ1642" s="26" t="str">
        <f t="shared" si="54"/>
        <v xml:space="preserve">|BGCOLOR(#F5F5F5):Stymphalian Bird|飛行兵|&amp;ref(Nation/C_Gold.jpg,nolink,25x25,Gold);8&amp;ref(Nation/C_Resource.jpg,nolink,25x25,Resource);11&amp;ref(Nation/C_Recruitment.jpg,nolink,25x25,Recruitment Point);3|&amp;ref(Nation/R_Fort.jpg,nolink,25x25,Land Fortress);||&amp;ref(Nation/LivingLead.jpg,nolink,25x25,Living);|24&amp;ref(Nation/Flying.jpg,nolink,25x25,Flying);&amp;ref(Nation/Forest-Survival.jpg,nolink,25x25,Forest Survival);|
|~|&gt;|&gt;|&gt;|&gt;|&gt;|BGCOLOR(#F5F5F5):爆撃用の銅の羽を持つ鳥女。一度限りだが小範囲攻撃を行う|
</v>
      </c>
    </row>
    <row r="1643" spans="1:36" x14ac:dyDescent="0.15">
      <c r="A1643" t="str">
        <f t="shared" si="53"/>
        <v>-</v>
      </c>
      <c r="B1643" t="s">
        <v>3012</v>
      </c>
      <c r="C1643" t="s">
        <v>14483</v>
      </c>
      <c r="D1643" t="s">
        <v>14482</v>
      </c>
      <c r="E1643" t="s">
        <v>10717</v>
      </c>
      <c r="F1643">
        <v>9</v>
      </c>
      <c r="G1643">
        <v>3</v>
      </c>
      <c r="H1643">
        <v>6</v>
      </c>
      <c r="I1643" t="s">
        <v>4325</v>
      </c>
      <c r="L1643" t="s">
        <v>3158</v>
      </c>
      <c r="N1643" t="s">
        <v>6174</v>
      </c>
      <c r="P1643" s="21">
        <v>1</v>
      </c>
      <c r="X1643">
        <v>1</v>
      </c>
      <c r="Z1643" s="33">
        <v>16</v>
      </c>
      <c r="AA1643" s="21">
        <v>60</v>
      </c>
      <c r="AE1643" s="21" t="s">
        <v>7286</v>
      </c>
      <c r="AJ1643" s="26" t="str">
        <f t="shared" si="54"/>
        <v xml:space="preserve">|BGCOLOR(#F5F5F5):Satyr Sneak|歩兵|&amp;ref(Nation/C_Gold.jpg,nolink,25x25,Gold);9&amp;ref(Nation/C_Resource.jpg,nolink,25x25,Resource);3&amp;ref(Nation/C_Recruitment.jpg,nolink,25x25,Recruitment Point);6|&amp;ref(Nation/R_Fort.jpg,nolink,25x25,Land Fortress);||&amp;ref(Nation/LivingLead.jpg,nolink,25x25,Living);&amp;ref(Nation/Undisciplined.jpg,nolink,25x25,Undisciplined);|16&amp;ref(Nation/Stealthy.jpg,nolink,25x25,Stealthy (60));&amp;ref(Nation/Forest-Survival.jpg,nolink,25x25,Forest Survival);|
|~|&gt;|&gt;|&gt;|&gt;|&gt;|BGCOLOR(#F5F5F5):槍を持つ軽歩兵。滞在する州に不安を撒き隠れるのも上手い|
</v>
      </c>
    </row>
    <row r="1644" spans="1:36" x14ac:dyDescent="0.15">
      <c r="A1644" t="str">
        <f t="shared" si="53"/>
        <v>-</v>
      </c>
      <c r="B1644" t="s">
        <v>3012</v>
      </c>
      <c r="C1644" t="s">
        <v>14483</v>
      </c>
      <c r="D1644" t="s">
        <v>14482</v>
      </c>
      <c r="E1644" t="s">
        <v>10718</v>
      </c>
      <c r="F1644">
        <v>9</v>
      </c>
      <c r="G1644">
        <v>4</v>
      </c>
      <c r="H1644">
        <v>6</v>
      </c>
      <c r="I1644" t="s">
        <v>4325</v>
      </c>
      <c r="L1644" t="s">
        <v>3158</v>
      </c>
      <c r="N1644" t="s">
        <v>6176</v>
      </c>
      <c r="P1644" s="21">
        <v>1</v>
      </c>
      <c r="X1644">
        <v>1</v>
      </c>
      <c r="Z1644" s="33">
        <v>16</v>
      </c>
      <c r="AA1644" s="21">
        <v>40</v>
      </c>
      <c r="AE1644" s="21" t="s">
        <v>7286</v>
      </c>
      <c r="AJ1644" s="26" t="str">
        <f t="shared" si="54"/>
        <v xml:space="preserve">|BGCOLOR(#F5F5F5):Satyr|歩兵|&amp;ref(Nation/C_Gold.jpg,nolink,25x25,Gold);9&amp;ref(Nation/C_Resource.jpg,nolink,25x25,Resource);4&amp;ref(Nation/C_Recruitment.jpg,nolink,25x25,Recruitment Point);6|&amp;ref(Nation/R_Fort.jpg,nolink,25x25,Land Fortress);||&amp;ref(Nation/LivingLead.jpg,nolink,25x25,Living);&amp;ref(Nation/Undisciplined.jpg,nolink,25x25,Undisciplined);|16&amp;ref(Nation/Stealthy.jpg,nolink,25x25,Stealthy (40));&amp;ref(Nation/Forest-Survival.jpg,nolink,25x25,Forest Survival);|
|~|&gt;|&gt;|&gt;|&gt;|&gt;|BGCOLOR(#F5F5F5):槍と投槍を持つ軽歩兵。統制不能で好き勝手に戦う|
</v>
      </c>
    </row>
    <row r="1645" spans="1:36" x14ac:dyDescent="0.15">
      <c r="A1645" t="str">
        <f t="shared" si="53"/>
        <v>-</v>
      </c>
      <c r="B1645" t="s">
        <v>3012</v>
      </c>
      <c r="C1645" t="s">
        <v>14483</v>
      </c>
      <c r="D1645" t="s">
        <v>14482</v>
      </c>
      <c r="E1645" t="s">
        <v>14463</v>
      </c>
      <c r="F1645">
        <v>9</v>
      </c>
      <c r="G1645">
        <v>4</v>
      </c>
      <c r="H1645">
        <v>6</v>
      </c>
      <c r="I1645" t="s">
        <v>4325</v>
      </c>
      <c r="L1645" t="s">
        <v>3158</v>
      </c>
      <c r="N1645" t="s">
        <v>10749</v>
      </c>
      <c r="P1645" s="21">
        <v>1</v>
      </c>
      <c r="X1645">
        <v>1</v>
      </c>
      <c r="Z1645" s="33" t="s">
        <v>9196</v>
      </c>
      <c r="AA1645" s="21">
        <v>40</v>
      </c>
      <c r="AE1645" s="21" t="s">
        <v>7286</v>
      </c>
      <c r="AJ1645" s="26" t="str">
        <f t="shared" si="54"/>
        <v xml:space="preserve">|BGCOLOR(#F5F5F5):Satry|歩兵|&amp;ref(Nation/C_Gold.jpg,nolink,25x25,Gold);9&amp;ref(Nation/C_Resource.jpg,nolink,25x25,Resource);4&amp;ref(Nation/C_Recruitment.jpg,nolink,25x25,Recruitment Point);6|&amp;ref(Nation/R_Fort.jpg,nolink,25x25,Land Fortress);||&amp;ref(Nation/LivingLead.jpg,nolink,25x25,Living);&amp;ref(Nation/Undisciplined.jpg,nolink,25x25,Undisciplined);|16&amp;ref(Nation/Stealthy.jpg,nolink,25x25,Stealthy (40));&amp;ref(Nation/Forest-Survival.jpg,nolink,25x25,Forest Survival);|
|~|&gt;|&gt;|&gt;|&gt;|&gt;|BGCOLOR(#F5F5F5):槍と小盾を持つ軽歩兵。射撃に少し強い|
</v>
      </c>
    </row>
    <row r="1646" spans="1:36" x14ac:dyDescent="0.15">
      <c r="A1646" t="str">
        <f t="shared" si="53"/>
        <v>-</v>
      </c>
      <c r="B1646" t="s">
        <v>3012</v>
      </c>
      <c r="C1646" t="s">
        <v>14483</v>
      </c>
      <c r="D1646" t="s">
        <v>14482</v>
      </c>
      <c r="E1646" t="s">
        <v>14464</v>
      </c>
      <c r="F1646">
        <v>12</v>
      </c>
      <c r="G1646">
        <v>24</v>
      </c>
      <c r="H1646">
        <v>19</v>
      </c>
      <c r="I1646" t="s">
        <v>14433</v>
      </c>
      <c r="L1646" t="s">
        <v>14465</v>
      </c>
      <c r="N1646" t="s">
        <v>14466</v>
      </c>
      <c r="P1646" s="20">
        <v>1</v>
      </c>
      <c r="Z1646" s="33" t="s">
        <v>14440</v>
      </c>
      <c r="AE1646" s="20" t="s">
        <v>14437</v>
      </c>
      <c r="AJ1646" s="26" t="str">
        <f t="shared" si="54"/>
        <v xml:space="preserve">|BGCOLOR(#F5F5F5):Satyr Sniper|射手|&amp;ref(Nation/C_Gold.jpg,nolink,25x25,Gold);12&amp;ref(Nation/C_Resource.jpg,nolink,25x25,Resource);24&amp;ref(Nation/C_Recruitment.jpg,nolink,25x25,Recruitment Point);19|&amp;ref(Nation/R_Fort.jpg,nolink,25x25,Land Fortress);||&amp;ref(Nation/LivingLead.jpg,nolink,25x25,Living);|14&amp;ref(Nation/Forest-Survival.jpg,nolink,25x25,Forest Survival);|
|~|&gt;|&gt;|&gt;|&gt;|&gt;|BGCOLOR(#F5F5F5):弩を使う弓兵。腕も非常に良く命中率に期待できる|
</v>
      </c>
    </row>
    <row r="1647" spans="1:36" x14ac:dyDescent="0.15">
      <c r="A1647" t="str">
        <f t="shared" si="53"/>
        <v>-</v>
      </c>
      <c r="B1647" t="s">
        <v>3012</v>
      </c>
      <c r="C1647" t="s">
        <v>14483</v>
      </c>
      <c r="D1647" t="s">
        <v>14482</v>
      </c>
      <c r="E1647" t="s">
        <v>14467</v>
      </c>
      <c r="F1647">
        <v>14</v>
      </c>
      <c r="G1647">
        <v>25</v>
      </c>
      <c r="H1647">
        <v>24</v>
      </c>
      <c r="I1647" t="s">
        <v>4325</v>
      </c>
      <c r="L1647" t="s">
        <v>3158</v>
      </c>
      <c r="N1647" t="s">
        <v>14481</v>
      </c>
      <c r="P1647" s="21">
        <v>1</v>
      </c>
      <c r="Z1647" s="33" t="s">
        <v>9266</v>
      </c>
      <c r="AE1647" s="21" t="s">
        <v>7286</v>
      </c>
      <c r="AJ1647" s="26" t="str">
        <f t="shared" si="54"/>
        <v xml:space="preserve">|BGCOLOR(#F5F5F5):Satyr Hoplite|歩兵|&amp;ref(Nation/C_Gold.jpg,nolink,25x25,Gold);14&amp;ref(Nation/C_Resource.jpg,nolink,25x25,Resource);25&amp;ref(Nation/C_Recruitment.jpg,nolink,25x25,Recruitment Point);24|&amp;ref(Nation/R_Fort.jpg,nolink,25x25,Land Fortress);||&amp;ref(Nation/LivingLead.jpg,nolink,25x25,Living);|14&amp;ref(Nation/Forest-Survival.jpg,nolink,25x25,Forest Survival);|
|~|&gt;|&gt;|&gt;|&gt;|&gt;|BGCOLOR(#F5F5F5):槍と丸盾を持つ重歩兵。他のSatyrと違い統制され密な隊列まで組む|
</v>
      </c>
    </row>
    <row r="1648" spans="1:36" x14ac:dyDescent="0.15">
      <c r="A1648" t="str">
        <f t="shared" si="53"/>
        <v>-</v>
      </c>
      <c r="B1648" t="s">
        <v>3012</v>
      </c>
      <c r="C1648" t="s">
        <v>14483</v>
      </c>
      <c r="D1648" t="s">
        <v>14482</v>
      </c>
      <c r="E1648" t="s">
        <v>14468</v>
      </c>
      <c r="F1648">
        <v>30</v>
      </c>
      <c r="G1648">
        <v>34</v>
      </c>
      <c r="H1648">
        <v>17</v>
      </c>
      <c r="I1648" t="s">
        <v>14433</v>
      </c>
      <c r="L1648" t="s">
        <v>14465</v>
      </c>
      <c r="N1648" t="s">
        <v>14469</v>
      </c>
      <c r="P1648" s="20">
        <v>1</v>
      </c>
      <c r="Z1648" s="33" t="s">
        <v>14440</v>
      </c>
      <c r="AE1648" s="20" t="s">
        <v>14437</v>
      </c>
      <c r="AJ1648" s="26" t="str">
        <f t="shared" si="54"/>
        <v xml:space="preserve">|BGCOLOR(#F5F5F5):Centauride Crossbow|射手|&amp;ref(Nation/C_Gold.jpg,nolink,25x25,Gold);30&amp;ref(Nation/C_Resource.jpg,nolink,25x25,Resource);34&amp;ref(Nation/C_Recruitment.jpg,nolink,25x25,Recruitment Point);17|&amp;ref(Nation/R_Fort.jpg,nolink,25x25,Land Fortress);||&amp;ref(Nation/LivingLead.jpg,nolink,25x25,Living);|14&amp;ref(Nation/Forest-Survival.jpg,nolink,25x25,Forest Survival);|
|~|&gt;|&gt;|&gt;|&gt;|&gt;|BGCOLOR(#F5F5F5):弩を使う高速な弓兵。白兵戦にも耐え得る装備と技量|
</v>
      </c>
    </row>
    <row r="1649" spans="1:36" x14ac:dyDescent="0.15">
      <c r="A1649" t="str">
        <f t="shared" si="53"/>
        <v>-</v>
      </c>
      <c r="B1649" t="s">
        <v>3012</v>
      </c>
      <c r="C1649" t="s">
        <v>14483</v>
      </c>
      <c r="D1649" t="s">
        <v>14482</v>
      </c>
      <c r="E1649" t="s">
        <v>14470</v>
      </c>
      <c r="F1649">
        <v>35</v>
      </c>
      <c r="G1649">
        <v>35</v>
      </c>
      <c r="H1649">
        <v>21</v>
      </c>
      <c r="I1649" t="s">
        <v>14433</v>
      </c>
      <c r="L1649" t="s">
        <v>14471</v>
      </c>
      <c r="N1649" t="s">
        <v>14472</v>
      </c>
      <c r="P1649" s="20">
        <v>1</v>
      </c>
      <c r="Z1649" s="33" t="s">
        <v>14440</v>
      </c>
      <c r="AE1649" s="20" t="s">
        <v>14437</v>
      </c>
      <c r="AJ1649" s="26" t="str">
        <f t="shared" si="54"/>
        <v xml:space="preserve">|BGCOLOR(#F5F5F5):Cantaur Cataphract|歩兵|&amp;ref(Nation/C_Gold.jpg,nolink,25x25,Gold);35&amp;ref(Nation/C_Resource.jpg,nolink,25x25,Resource);35&amp;ref(Nation/C_Recruitment.jpg,nolink,25x25,Recruitment Point);21|&amp;ref(Nation/R_Fort.jpg,nolink,25x25,Land Fortress);||&amp;ref(Nation/LivingLead.jpg,nolink,25x25,Living);|14&amp;ref(Nation/Forest-Survival.jpg,nolink,25x25,Forest Survival);|
|~|&gt;|&gt;|&gt;|&gt;|&gt;|BGCOLOR(#F5F5F5):軽突撃槍と盾を持つ重歩兵。強力かつ高速だが疲労が激しい|
</v>
      </c>
    </row>
    <row r="1650" spans="1:36" x14ac:dyDescent="0.15">
      <c r="A1650" t="str">
        <f t="shared" si="53"/>
        <v>-</v>
      </c>
      <c r="B1650" t="s">
        <v>3012</v>
      </c>
      <c r="C1650" t="s">
        <v>14483</v>
      </c>
      <c r="D1650" t="s">
        <v>14482</v>
      </c>
      <c r="E1650" t="s">
        <v>14473</v>
      </c>
      <c r="F1650">
        <v>40</v>
      </c>
      <c r="G1650">
        <v>31</v>
      </c>
      <c r="H1650">
        <v>12</v>
      </c>
      <c r="I1650" t="s">
        <v>14433</v>
      </c>
      <c r="L1650" t="s">
        <v>14471</v>
      </c>
      <c r="N1650" t="s">
        <v>14474</v>
      </c>
      <c r="P1650" s="20">
        <v>1</v>
      </c>
      <c r="Z1650" s="33" t="s">
        <v>14440</v>
      </c>
      <c r="AE1650" s="20" t="s">
        <v>14437</v>
      </c>
      <c r="AJ1650" s="26" t="str">
        <f t="shared" si="54"/>
        <v xml:space="preserve">|BGCOLOR(#F5F5F5):Minotaur Soldier|歩兵|&amp;ref(Nation/C_Gold.jpg,nolink,25x25,Gold);40&amp;ref(Nation/C_Resource.jpg,nolink,25x25,Resource);31&amp;ref(Nation/C_Recruitment.jpg,nolink,25x25,Recruitment Point);12|&amp;ref(Nation/R_Fort.jpg,nolink,25x25,Land Fortress);||&amp;ref(Nation/LivingLead.jpg,nolink,25x25,Living);|14&amp;ref(Nation/Forest-Survival.jpg,nolink,25x25,Forest Survival);|
|~|&gt;|&gt;|&gt;|&gt;|&gt;|BGCOLOR(#F5F5F5):戦斧を持つ重歩兵。人間大以下の敵には蹂躙を仕掛ける|
</v>
      </c>
    </row>
    <row r="1651" spans="1:36" x14ac:dyDescent="0.15">
      <c r="A1651" t="str">
        <f t="shared" si="53"/>
        <v>-</v>
      </c>
      <c r="B1651" t="s">
        <v>3012</v>
      </c>
      <c r="C1651" t="s">
        <v>14483</v>
      </c>
      <c r="D1651" t="s">
        <v>14482</v>
      </c>
      <c r="E1651" t="s">
        <v>14475</v>
      </c>
      <c r="F1651">
        <v>50</v>
      </c>
      <c r="G1651">
        <v>38</v>
      </c>
      <c r="H1651">
        <v>18</v>
      </c>
      <c r="I1651" t="s">
        <v>14433</v>
      </c>
      <c r="L1651" t="s">
        <v>14471</v>
      </c>
      <c r="N1651" t="s">
        <v>14476</v>
      </c>
      <c r="P1651" s="20">
        <v>1</v>
      </c>
      <c r="Z1651" s="33" t="s">
        <v>14477</v>
      </c>
      <c r="AE1651" s="20" t="s">
        <v>14437</v>
      </c>
      <c r="AJ1651" s="26" t="str">
        <f t="shared" si="54"/>
        <v xml:space="preserve">|BGCOLOR(#F5F5F5):Grove Guard|歩兵|&amp;ref(Nation/C_Gold.jpg,nolink,25x25,Gold);50&amp;ref(Nation/C_Resource.jpg,nolink,25x25,Resource);38&amp;ref(Nation/C_Recruitment.jpg,nolink,25x25,Recruitment Point);18|&amp;ref(Nation/R_Fort.jpg,nolink,25x25,Land Fortress);||&amp;ref(Nation/LivingLead.jpg,nolink,25x25,Living);|12&amp;ref(Nation/Forest-Survival.jpg,nolink,25x25,Forest Survival);|
|~|&gt;|&gt;|&gt;|&gt;|&gt;|BGCOLOR(#F5F5F5):戦斧を持つ重装狂戦士。殴り合いでも強力だが息切れが早い|
</v>
      </c>
    </row>
    <row r="1652" spans="1:36" x14ac:dyDescent="0.15">
      <c r="A1652" t="str">
        <f t="shared" si="53"/>
        <v>LA Pangaea 兵士 E</v>
      </c>
      <c r="B1652" t="s">
        <v>3012</v>
      </c>
      <c r="C1652" t="s">
        <v>14483</v>
      </c>
      <c r="D1652" t="s">
        <v>14482</v>
      </c>
      <c r="E1652" t="s">
        <v>14478</v>
      </c>
      <c r="F1652">
        <v>30</v>
      </c>
      <c r="G1652">
        <v>21</v>
      </c>
      <c r="H1652">
        <v>12</v>
      </c>
      <c r="I1652" t="s">
        <v>14479</v>
      </c>
      <c r="K1652" t="s">
        <v>14442</v>
      </c>
      <c r="L1652" t="s">
        <v>14471</v>
      </c>
      <c r="M1652" t="s">
        <v>14443</v>
      </c>
      <c r="N1652" t="s">
        <v>14480</v>
      </c>
      <c r="P1652" s="20">
        <v>1</v>
      </c>
      <c r="Z1652" s="33" t="s">
        <v>14440</v>
      </c>
      <c r="AE1652" s="20" t="s">
        <v>14437</v>
      </c>
      <c r="AJ1652" s="26" t="str">
        <f t="shared" si="54"/>
        <v xml:space="preserve">|BGCOLOR(#F5F5F5):Dryad Hoplite|歩兵&amp;ref(Nation/Sacred.jpg,nolink,25x25,Sacred);|&amp;ref(Nation/C_Gold.jpg,nolink,25x25,Gold);30&amp;ref(Nation/C_Resource.jpg,nolink,25x25,Resource);21&amp;ref(Nation/C_Recruitment.jpg,nolink,25x25,Recruitment Point);12|&amp;ref(Nation/R_Capital.jpg,nolink,25x25,National Capital);|&amp;ref(Spell/P_Holy.jpg,nolink,25x25,Temple Needed);|&amp;ref(Nation/LivingLead.jpg,nolink,25x25,Living);|14&amp;ref(Nation/Forest-Survival.jpg,nolink,25x25,Forest Survival);|
|~|&gt;|&gt;|&gt;|&gt;|&gt;|BGCOLOR(#F5F5F5):槍と丸盾を持つ歩兵。その美は白兵戦で敵を怯ませる|
</v>
      </c>
    </row>
    <row r="1653" spans="1:36" x14ac:dyDescent="0.15">
      <c r="A1653" t="str">
        <f t="shared" si="53"/>
        <v>LA Midgård 指揮官 S</v>
      </c>
      <c r="B1653" t="s">
        <v>3012</v>
      </c>
      <c r="C1653" t="s">
        <v>14532</v>
      </c>
      <c r="D1653" t="s">
        <v>14434</v>
      </c>
      <c r="E1653" t="s">
        <v>9190</v>
      </c>
      <c r="F1653">
        <v>25</v>
      </c>
      <c r="G1653">
        <v>4</v>
      </c>
      <c r="H1653">
        <v>1</v>
      </c>
      <c r="I1653" t="s">
        <v>4325</v>
      </c>
      <c r="L1653" t="s">
        <v>3122</v>
      </c>
      <c r="N1653" t="s">
        <v>9194</v>
      </c>
      <c r="O1653" s="24">
        <v>0</v>
      </c>
      <c r="P1653" s="21">
        <v>0</v>
      </c>
      <c r="Q1653" s="21">
        <v>0</v>
      </c>
      <c r="R1653" s="29">
        <v>0</v>
      </c>
      <c r="Z1653" s="33" t="s">
        <v>9196</v>
      </c>
      <c r="AA1653" s="21">
        <v>50</v>
      </c>
      <c r="AE1653" s="21" t="s">
        <v>7285</v>
      </c>
      <c r="AJ1653" s="26" t="str">
        <f t="shared" si="54"/>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1654" spans="1:36" x14ac:dyDescent="0.15">
      <c r="A1654" t="str">
        <f t="shared" si="53"/>
        <v>-</v>
      </c>
      <c r="B1654" t="s">
        <v>3012</v>
      </c>
      <c r="C1654" t="s">
        <v>14532</v>
      </c>
      <c r="D1654" t="s">
        <v>14434</v>
      </c>
      <c r="E1654" t="s">
        <v>14515</v>
      </c>
      <c r="F1654">
        <v>55</v>
      </c>
      <c r="G1654">
        <v>22</v>
      </c>
      <c r="H1654">
        <v>1</v>
      </c>
      <c r="I1654" t="s">
        <v>4325</v>
      </c>
      <c r="L1654" t="s">
        <v>3119</v>
      </c>
      <c r="N1654" t="s">
        <v>14516</v>
      </c>
      <c r="O1654" s="24">
        <v>2</v>
      </c>
      <c r="P1654" s="21">
        <v>60</v>
      </c>
      <c r="Q1654" s="21">
        <v>0</v>
      </c>
      <c r="R1654" s="29">
        <v>0</v>
      </c>
      <c r="Z1654" s="33" t="s">
        <v>9227</v>
      </c>
      <c r="AH1654" s="21">
        <v>2999</v>
      </c>
      <c r="AJ1654" s="26" t="str">
        <f t="shared" si="54"/>
        <v xml:space="preserve">|BGCOLOR(#F5F5F5):Herse|指揮官|&amp;ref(Nation/C_Gold.jpg,nolink,25x25,Gold);55&amp;ref(Nation/C_Resource.jpg,nolink,25x25,Resource);22&amp;ref(Nation/C_Command.jpg,nolink,25x25,Commander Point);1|&amp;ref(Nation/R_Fort.jpg,nolink,25x25,Land Fortress);||&amp;ref(Nation/Squad.jpg,nolink,25x25,Squad);2&amp;ref(Nation/LivingLead.jpg,nolink,25x25,Leadership);60|12&amp;ref(Nation/Sailing.jpg,nolink,25x25,Sailing (size points 999, max size 2));|
|~|&gt;|&gt;|&gt;|&gt;|&gt;|BGCOLOR(#F5F5F5):標準的な指揮官。歩兵のみ載せられる航海技能を持つ|
</v>
      </c>
    </row>
    <row r="1655" spans="1:36" x14ac:dyDescent="0.15">
      <c r="A1655" t="str">
        <f t="shared" si="53"/>
        <v>-</v>
      </c>
      <c r="B1655" t="s">
        <v>3012</v>
      </c>
      <c r="C1655" t="s">
        <v>14532</v>
      </c>
      <c r="D1655" t="s">
        <v>14434</v>
      </c>
      <c r="E1655" t="s">
        <v>14517</v>
      </c>
      <c r="F1655">
        <v>130</v>
      </c>
      <c r="G1655">
        <v>13</v>
      </c>
      <c r="H1655">
        <v>1</v>
      </c>
      <c r="I1655" t="s">
        <v>14433</v>
      </c>
      <c r="K1655" t="s">
        <v>14442</v>
      </c>
      <c r="L1655" t="s">
        <v>14434</v>
      </c>
      <c r="M1655" t="s">
        <v>14443</v>
      </c>
      <c r="N1655" t="s">
        <v>14518</v>
      </c>
      <c r="O1655" s="24">
        <v>3</v>
      </c>
      <c r="P1655" s="20">
        <v>80</v>
      </c>
      <c r="Q1655" s="21">
        <v>0</v>
      </c>
      <c r="R1655" s="29">
        <v>0</v>
      </c>
      <c r="Z1655" s="33" t="s">
        <v>14440</v>
      </c>
      <c r="AH1655" s="21">
        <v>2999</v>
      </c>
      <c r="AJ1655" s="26" t="str">
        <f t="shared" si="54"/>
        <v xml:space="preserve">|BGCOLOR(#F5F5F5):Jarl|指揮官&amp;ref(Nation/Sacred.jpg,nolink,25x25,Sacred);|&amp;ref(Nation/C_Gold.jpg,nolink,25x25,Gold);130&amp;ref(Nation/C_Resource.jpg,nolink,25x25,Resource);13&amp;ref(Nation/C_Command.jpg,nolink,25x25,Commander Point);1|&amp;ref(Nation/R_Fort.jpg,nolink,25x25,Land Fortress);|&amp;ref(Spell/P_Holy.jpg,nolink,25x25,Temple Needed);|&amp;ref(Nation/Squad.jpg,nolink,25x25,Squad);3&amp;ref(Nation/LivingLead.jpg,nolink,25x25,Leadership);80|14&amp;ref(Nation/Sailing.jpg,nolink,25x25,Sailing (size points 999, max size 2));|
|~|&gt;|&gt;|&gt;|&gt;|&gt;|BGCOLOR(#F5F5F5):神聖な指揮官。指揮能力も高いが船の大きさはそのまま|
</v>
      </c>
    </row>
    <row r="1656" spans="1:36" x14ac:dyDescent="0.15">
      <c r="A1656" t="str">
        <f t="shared" si="53"/>
        <v>-</v>
      </c>
      <c r="B1656" t="s">
        <v>3012</v>
      </c>
      <c r="C1656" t="s">
        <v>14532</v>
      </c>
      <c r="D1656" t="s">
        <v>14434</v>
      </c>
      <c r="E1656" t="s">
        <v>14519</v>
      </c>
      <c r="F1656">
        <v>45</v>
      </c>
      <c r="G1656">
        <v>5</v>
      </c>
      <c r="H1656">
        <v>1</v>
      </c>
      <c r="I1656" t="s">
        <v>14433</v>
      </c>
      <c r="K1656" t="s">
        <v>14442</v>
      </c>
      <c r="L1656" t="s">
        <v>14444</v>
      </c>
      <c r="M1656" t="s">
        <v>14443</v>
      </c>
      <c r="N1656" t="s">
        <v>14520</v>
      </c>
      <c r="O1656" s="24">
        <v>1</v>
      </c>
      <c r="P1656" s="20">
        <v>10</v>
      </c>
      <c r="Q1656" s="20">
        <v>0</v>
      </c>
      <c r="R1656" s="29">
        <v>0</v>
      </c>
      <c r="Z1656" s="33" t="s">
        <v>14436</v>
      </c>
      <c r="AJ1656" s="26" t="str">
        <f t="shared" si="54"/>
        <v xml:space="preserve">|BGCOLOR(#F5F5F5):Gode|聖職者&amp;ref(Nation/Sacred.jpg,nolink,25x25,Sacred);|&amp;ref(Nation/C_Gold.jpg,nolink,25x25,Gold);45&amp;ref(Nation/C_Resource.jpg,nolink,25x25,Resource);5&amp;ref(Nation/C_Command.jpg,nolink,25x25,Commander Point);1|&amp;ref(Nation/R_Fort.jpg,nolink,25x25,Land Fortress);|&amp;ref(Spell/P_Holy.jpg,nolink,25x25,Temple Needed);|&amp;ref(Nation/Squad.jpg,nolink,25x25,Squad);1&amp;ref(Nation/LivingLead.jpg,nolink,25x25,Leadership);10|16|
|~|&gt;|&gt;|&gt;|&gt;|&gt;|BGCOLOR(#F5F5F5):レベル1の聖職者。芸はないが最低限の鎧を着ている|
</v>
      </c>
    </row>
    <row r="1657" spans="1:36" x14ac:dyDescent="0.15">
      <c r="A1657" t="str">
        <f t="shared" si="53"/>
        <v>-</v>
      </c>
      <c r="B1657" t="s">
        <v>3012</v>
      </c>
      <c r="C1657" t="s">
        <v>14532</v>
      </c>
      <c r="D1657" t="s">
        <v>14434</v>
      </c>
      <c r="E1657" t="s">
        <v>14521</v>
      </c>
      <c r="F1657">
        <v>190</v>
      </c>
      <c r="G1657">
        <v>1</v>
      </c>
      <c r="H1657">
        <v>2</v>
      </c>
      <c r="I1657" t="s">
        <v>14433</v>
      </c>
      <c r="J1657" t="s">
        <v>14442</v>
      </c>
      <c r="L1657" t="s">
        <v>14447</v>
      </c>
      <c r="N1657" t="s">
        <v>14522</v>
      </c>
      <c r="O1657" s="24">
        <v>1</v>
      </c>
      <c r="P1657" s="20">
        <v>10</v>
      </c>
      <c r="Q1657" s="21" t="s">
        <v>14523</v>
      </c>
      <c r="R1657" s="29" t="s">
        <v>14455</v>
      </c>
      <c r="Z1657" s="33" t="s">
        <v>14436</v>
      </c>
      <c r="AE1657" s="21" t="s">
        <v>14437</v>
      </c>
      <c r="AJ1657" s="26" t="str">
        <f t="shared" si="54"/>
        <v xml:space="preserve">|BGCOLOR(#F5F5F5):Galderman|魔術師|&amp;ref(Nation/C_Gold.jpg,nolink,25x25,Gold);190&amp;ref(Nation/C_Resource.jpg,nolink,25x25,Resource);1&amp;ref(Nation/C_Command.jpg,nolink,25x25,Commander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Leadership);10+&amp;ref(Nation/UndeadLead.jpg,nolink,25x25,Undead Leadership);0+|16&amp;ref(Nation/Forest-Survival.jpg,nolink,25x25,Forest Survival);|
|~|&gt;|&gt;|&gt;|&gt;|&gt;|BGCOLOR(#F5F5F5):風などの魔法技能を持つ。半獣であり見た目より丈夫|
</v>
      </c>
    </row>
    <row r="1658" spans="1:36" x14ac:dyDescent="0.15">
      <c r="A1658" t="str">
        <f t="shared" si="53"/>
        <v>-</v>
      </c>
      <c r="B1658" t="s">
        <v>3012</v>
      </c>
      <c r="C1658" t="s">
        <v>14532</v>
      </c>
      <c r="D1658" t="s">
        <v>14434</v>
      </c>
      <c r="E1658" t="s">
        <v>14524</v>
      </c>
      <c r="F1658">
        <v>105</v>
      </c>
      <c r="G1658">
        <v>1</v>
      </c>
      <c r="H1658">
        <v>2</v>
      </c>
      <c r="I1658" t="s">
        <v>14433</v>
      </c>
      <c r="J1658" t="s">
        <v>14442</v>
      </c>
      <c r="L1658" t="s">
        <v>14447</v>
      </c>
      <c r="N1658" t="s">
        <v>14525</v>
      </c>
      <c r="O1658" s="24">
        <v>1</v>
      </c>
      <c r="P1658" s="20">
        <v>0</v>
      </c>
      <c r="Q1658" s="20">
        <v>20</v>
      </c>
      <c r="R1658" s="29">
        <v>0</v>
      </c>
      <c r="Z1658" s="33" t="s">
        <v>14440</v>
      </c>
      <c r="AJ1658" s="26" t="str">
        <f t="shared" si="54"/>
        <v xml:space="preserve">|BGCOLOR(#F5F5F5):Völva|魔術師|&amp;ref(Nation/C_Gold.jpg,nolink,25x25,Gold);105&amp;ref(Nation/C_Resource.jpg,nolink,25x25,Resource);1&amp;ref(Nation/C_Command.jpg,nolink,25x25,Commander Point);2|&amp;ref(Nation/R_Fort.jpg,nolink,25x25,Land Fortress);|&amp;ref(Spell/P_Research.jpg,nolink,25x25,Lab Needed);|&amp;ref(Nation/Squad.jpg,nolink,25x25,Squad);1&amp;ref(Nation/MagicLead.jpg,nolink,25x25,Magic Leadership);20|14|
|~|&gt;|&gt;|&gt;|&gt;|&gt;|BGCOLOR(#F5F5F5):星の魔法技能を持つ。占師でもある|
</v>
      </c>
    </row>
    <row r="1659" spans="1:36" x14ac:dyDescent="0.15">
      <c r="A1659" t="str">
        <f t="shared" si="53"/>
        <v>-</v>
      </c>
      <c r="B1659" t="s">
        <v>3012</v>
      </c>
      <c r="C1659" t="s">
        <v>14532</v>
      </c>
      <c r="D1659" t="s">
        <v>14434</v>
      </c>
      <c r="E1659" t="s">
        <v>10939</v>
      </c>
      <c r="F1659">
        <v>140</v>
      </c>
      <c r="G1659">
        <v>16</v>
      </c>
      <c r="H1659">
        <v>2</v>
      </c>
      <c r="I1659" t="s">
        <v>4326</v>
      </c>
      <c r="J1659" t="s">
        <v>9899</v>
      </c>
      <c r="K1659" t="s">
        <v>9899</v>
      </c>
      <c r="L1659" t="s">
        <v>3135</v>
      </c>
      <c r="M1659" t="s">
        <v>9899</v>
      </c>
      <c r="N1659" t="s">
        <v>6700</v>
      </c>
      <c r="O1659" s="24">
        <v>2</v>
      </c>
      <c r="P1659" s="21">
        <v>60</v>
      </c>
      <c r="Q1659" s="21">
        <v>5</v>
      </c>
      <c r="R1659" s="29">
        <v>0</v>
      </c>
      <c r="Z1659" s="33">
        <v>26</v>
      </c>
      <c r="AA1659" s="21">
        <v>65</v>
      </c>
      <c r="AH1659" s="21">
        <v>3999</v>
      </c>
      <c r="AJ1659" s="26" t="str">
        <f t="shared" si="54"/>
        <v xml:space="preserve">|BGCOLOR(#F5F5F5):Vanherse|聖職者&amp;ref(Nation/Sacred.jpg,nolink,25x25,Sacred);|&amp;ref(Nation/C_Gold.jpg,nolink,25x25,Gold);140&amp;ref(Nation/C_Resource.jpg,nolink,25x25,Resource);16&amp;ref(Nation/C_Command.jpg,nolink,25x25,Commander Point);2|&amp;ref(Nation/R_Capital.jpg,nolink,25x25,National Capital);|&amp;ref(Spell/P_Research.jpg,nolink,25x25,Lab Needed);&amp;ref(Spell/P_Holy.jpg,nolink,25x25,Temple Needed);|&amp;ref(Nation/Squad.jpg,nolink,25x25,Squad);2&amp;ref(Nation/LivingLead.jpg,nolink,25x25,Leadership);60&amp;ref(Nation/MagicLead.jpg,nolink,25x25,Magic Leadership);5|26&amp;ref(Nation/Stealthy.jpg,nolink,25x25,Stealthy (65));&amp;ref(Nation/Sailing.jpg,nolink,25x25,Sailing (size points 999, max size 3));|
|~|&gt;|&gt;|&gt;|&gt;|&gt;|BGCOLOR(#F5F5F5):レベル1の聖職者。風魔法を持ち指揮官も兼任|
</v>
      </c>
    </row>
    <row r="1660" spans="1:36" x14ac:dyDescent="0.15">
      <c r="A1660" t="str">
        <f t="shared" si="53"/>
        <v>LA Midgård 指揮官 E</v>
      </c>
      <c r="B1660" t="s">
        <v>3012</v>
      </c>
      <c r="C1660" t="s">
        <v>14532</v>
      </c>
      <c r="D1660" t="s">
        <v>14434</v>
      </c>
      <c r="E1660" t="s">
        <v>10942</v>
      </c>
      <c r="F1660">
        <v>275</v>
      </c>
      <c r="G1660">
        <v>18</v>
      </c>
      <c r="H1660">
        <v>2</v>
      </c>
      <c r="I1660" t="s">
        <v>4326</v>
      </c>
      <c r="J1660" t="s">
        <v>9899</v>
      </c>
      <c r="K1660" t="s">
        <v>9899</v>
      </c>
      <c r="L1660" t="s">
        <v>3135</v>
      </c>
      <c r="M1660" t="s">
        <v>9899</v>
      </c>
      <c r="N1660" t="s">
        <v>6703</v>
      </c>
      <c r="O1660" s="24">
        <v>3</v>
      </c>
      <c r="P1660" s="21">
        <v>80</v>
      </c>
      <c r="Q1660" s="21">
        <v>15</v>
      </c>
      <c r="R1660" s="29">
        <v>5</v>
      </c>
      <c r="Z1660" s="33">
        <v>26</v>
      </c>
      <c r="AA1660" s="21">
        <v>65</v>
      </c>
      <c r="AH1660" s="21">
        <v>3999</v>
      </c>
      <c r="AJ1660" s="26" t="str">
        <f t="shared" si="54"/>
        <v xml:space="preserve">|BGCOLOR(#F5F5F5):Vanjarl|聖職者&amp;ref(Nation/Sacred.jpg,nolink,25x25,Sacred);|&amp;ref(Nation/C_Gold.jpg,nolink,25x25,Gold);275&amp;ref(Nation/C_Resource.jpg,nolink,25x25,Resource);18&amp;ref(Nation/C_Command.jpg,nolink,25x25,Commander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Leadership);5|26&amp;ref(Nation/Stealthy.jpg,nolink,25x25,Stealthy (65));&amp;ref(Nation/Sailing.jpg,nolink,25x25,Sailing (size points 999, max size 3));|
|~|&gt;|&gt;|&gt;|&gt;|&gt;|BGCOLOR(#F5F5F5):レベル2の聖職者。風、血魔法を持ち上位指揮官も兼任|
</v>
      </c>
    </row>
    <row r="1661" spans="1:36" x14ac:dyDescent="0.15">
      <c r="A1661" t="str">
        <f t="shared" si="53"/>
        <v>LA Midgård 兵士 S</v>
      </c>
      <c r="B1661" t="s">
        <v>3012</v>
      </c>
      <c r="C1661" t="s">
        <v>14532</v>
      </c>
      <c r="D1661" t="s">
        <v>14482</v>
      </c>
      <c r="E1661" t="s">
        <v>14527</v>
      </c>
      <c r="F1661">
        <v>10</v>
      </c>
      <c r="G1661">
        <v>5</v>
      </c>
      <c r="H1661">
        <v>9</v>
      </c>
      <c r="I1661" t="s">
        <v>14433</v>
      </c>
      <c r="L1661" t="s">
        <v>14465</v>
      </c>
      <c r="N1661" t="s">
        <v>14528</v>
      </c>
      <c r="P1661" s="20">
        <v>1</v>
      </c>
      <c r="Z1661" s="33" t="s">
        <v>14477</v>
      </c>
      <c r="AJ1661" s="26" t="str">
        <f t="shared" si="54"/>
        <v xml:space="preserve">|BGCOLOR(#F5F5F5):Archer|射手|&amp;ref(Nation/C_Gold.jpg,nolink,25x25,Gold);10&amp;ref(Nation/C_Resource.jpg,nolink,25x25,Resource);5&amp;ref(Nation/C_Recruitment.jpg,nolink,25x25,Recruitment Point);9|&amp;ref(Nation/R_Fort.jpg,nolink,25x25,Land Fortress);||&amp;ref(Nation/LivingLead.jpg,nolink,25x25,Living);|12|
|~|&gt;|&gt;|&gt;|&gt;|&gt;|BGCOLOR(#F5F5F5):短弓を使う弓兵。ごく平凡な性能|
</v>
      </c>
    </row>
    <row r="1662" spans="1:36" x14ac:dyDescent="0.15">
      <c r="A1662" t="str">
        <f t="shared" si="53"/>
        <v>-</v>
      </c>
      <c r="B1662" t="s">
        <v>3012</v>
      </c>
      <c r="C1662" t="s">
        <v>14532</v>
      </c>
      <c r="D1662" t="s">
        <v>14482</v>
      </c>
      <c r="E1662" t="s">
        <v>6794</v>
      </c>
      <c r="F1662">
        <v>10</v>
      </c>
      <c r="G1662">
        <v>12</v>
      </c>
      <c r="H1662">
        <v>9</v>
      </c>
      <c r="I1662" t="s">
        <v>4325</v>
      </c>
      <c r="L1662" t="s">
        <v>3158</v>
      </c>
      <c r="N1662" t="s">
        <v>10950</v>
      </c>
      <c r="P1662" s="21">
        <v>1</v>
      </c>
      <c r="Z1662" s="33" t="s">
        <v>9227</v>
      </c>
      <c r="AJ1662" s="26" t="str">
        <f t="shared" si="54"/>
        <v xml:space="preserve">|BGCOLOR(#F5F5F5):Huskarl|歩兵|&amp;ref(Nation/C_Gold.jpg,nolink,25x25,Gold);10&amp;ref(Nation/C_Resource.jpg,nolink,25x25,Resource);12&amp;ref(Nation/C_Recruitment.jpg,nolink,25x25,Recruitment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|~|&gt;|&gt;|&gt;|&gt;|&gt;|BGCOLOR(#F5F5F5):斧、投槍、盾を持つ歩兵。一撃は重いが迎撃に弱い|
</v>
      </c>
    </row>
    <row r="1663" spans="1:36" x14ac:dyDescent="0.15">
      <c r="A1663" t="str">
        <f t="shared" si="53"/>
        <v>-</v>
      </c>
      <c r="B1663" t="s">
        <v>3012</v>
      </c>
      <c r="C1663" t="s">
        <v>14532</v>
      </c>
      <c r="D1663" t="s">
        <v>14482</v>
      </c>
      <c r="E1663" t="s">
        <v>6794</v>
      </c>
      <c r="F1663">
        <v>10</v>
      </c>
      <c r="G1663">
        <v>12</v>
      </c>
      <c r="H1663">
        <v>9</v>
      </c>
      <c r="I1663" t="s">
        <v>4325</v>
      </c>
      <c r="L1663" t="s">
        <v>3158</v>
      </c>
      <c r="N1663" t="s">
        <v>10951</v>
      </c>
      <c r="P1663" s="21">
        <v>1</v>
      </c>
      <c r="Z1663" s="33" t="s">
        <v>9227</v>
      </c>
      <c r="AJ1663" s="26" t="str">
        <f t="shared" si="54"/>
        <v xml:space="preserve">|BGCOLOR(#F5F5F5):Huskarl|歩兵|&amp;ref(Nation/C_Gold.jpg,nolink,25x25,Gold);10&amp;ref(Nation/C_Resource.jpg,nolink,25x25,Resource);12&amp;ref(Nation/C_Recruitment.jpg,nolink,25x25,Recruitment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|~|&gt;|&gt;|&gt;|&gt;|&gt;|BGCOLOR(#F5F5F5):槍、投槍、盾を持つ歩兵。攻撃力は欠くが守りに向く|
</v>
      </c>
    </row>
    <row r="1664" spans="1:36" x14ac:dyDescent="0.15">
      <c r="A1664" t="str">
        <f t="shared" si="53"/>
        <v>-</v>
      </c>
      <c r="B1664" t="s">
        <v>3012</v>
      </c>
      <c r="C1664" t="s">
        <v>14532</v>
      </c>
      <c r="D1664" t="s">
        <v>14482</v>
      </c>
      <c r="E1664" t="s">
        <v>6795</v>
      </c>
      <c r="F1664">
        <v>12</v>
      </c>
      <c r="G1664">
        <v>20</v>
      </c>
      <c r="H1664">
        <v>14</v>
      </c>
      <c r="I1664" t="s">
        <v>4325</v>
      </c>
      <c r="L1664" t="s">
        <v>3158</v>
      </c>
      <c r="N1664" t="s">
        <v>10953</v>
      </c>
      <c r="P1664" s="21">
        <v>1</v>
      </c>
      <c r="Z1664" s="33" t="s">
        <v>12391</v>
      </c>
      <c r="AJ1664" s="26" t="str">
        <f t="shared" si="54"/>
        <v xml:space="preserve">|BGCOLOR(#F5F5F5):Hirdman|歩兵|&amp;ref(Nation/C_Gold.jpg,nolink,25x25,Gold);12&amp;ref(Nation/C_Resource.jpg,nolink,25x25,Resource);20&amp;ref(Nation/C_Recruitment.jpg,nolink,25x25,Recruitment Point);14|&amp;ref(Nation/R_Fort.jpg,nolink,25x25,Land Fortress);||&amp;ref(Nation/LivingLead.jpg,nolink,25x25,Living);|10|
|~|&gt;|&gt;|&gt;|&gt;|&gt;|BGCOLOR(#F5F5F5):槍と盾を持つ重歩兵。装備と共に戦闘技能も強化されている|
</v>
      </c>
    </row>
    <row r="1665" spans="1:36" x14ac:dyDescent="0.15">
      <c r="A1665" t="str">
        <f t="shared" si="53"/>
        <v>-</v>
      </c>
      <c r="B1665" t="s">
        <v>3012</v>
      </c>
      <c r="C1665" t="s">
        <v>14532</v>
      </c>
      <c r="D1665" t="s">
        <v>14482</v>
      </c>
      <c r="E1665" t="s">
        <v>6795</v>
      </c>
      <c r="F1665">
        <v>12</v>
      </c>
      <c r="G1665">
        <v>22</v>
      </c>
      <c r="H1665">
        <v>14</v>
      </c>
      <c r="I1665" t="s">
        <v>4325</v>
      </c>
      <c r="L1665" t="s">
        <v>3158</v>
      </c>
      <c r="N1665" t="s">
        <v>10955</v>
      </c>
      <c r="P1665" s="21">
        <v>1</v>
      </c>
      <c r="Z1665" s="33" t="s">
        <v>12391</v>
      </c>
      <c r="AJ1665" s="26" t="str">
        <f t="shared" si="54"/>
        <v xml:space="preserve">|BGCOLOR(#F5F5F5):Hirdman|歩兵|&amp;ref(Nation/C_Gold.jpg,nolink,25x25,Gold);12&amp;ref(Nation/C_Resource.jpg,nolink,25x25,Resource);22&amp;ref(Nation/C_Recruitment.jpg,nolink,25x25,Recruitment Point);14|&amp;ref(Nation/R_Fort.jpg,nolink,25x25,Land Fortress);||&amp;ref(Nation/LivingLead.jpg,nolink,25x25,Living);|10|
|~|&gt;|&gt;|&gt;|&gt;|&gt;|BGCOLOR(#F5F5F5):長剣と盾を持つ重歩兵。攻撃力と防御力を両立|
</v>
      </c>
    </row>
    <row r="1666" spans="1:36" x14ac:dyDescent="0.15">
      <c r="A1666" t="str">
        <f t="shared" si="53"/>
        <v>-</v>
      </c>
      <c r="B1666" t="s">
        <v>3012</v>
      </c>
      <c r="C1666" t="s">
        <v>14532</v>
      </c>
      <c r="D1666" t="s">
        <v>14482</v>
      </c>
      <c r="E1666" t="s">
        <v>14529</v>
      </c>
      <c r="F1666">
        <v>25</v>
      </c>
      <c r="G1666">
        <v>21</v>
      </c>
      <c r="H1666">
        <v>31</v>
      </c>
      <c r="I1666" t="s">
        <v>4325</v>
      </c>
      <c r="L1666" t="s">
        <v>3158</v>
      </c>
      <c r="N1666" t="s">
        <v>10960</v>
      </c>
      <c r="P1666" s="21">
        <v>1</v>
      </c>
      <c r="Z1666" s="33" t="s">
        <v>12391</v>
      </c>
      <c r="AJ1666" s="26" t="str">
        <f t="shared" si="54"/>
        <v xml:space="preserve">|BGCOLOR(#F5F5F5):Einhere|歩兵|&amp;ref(Nation/C_Gold.jpg,nolink,25x25,Gold);25&amp;ref(Nation/C_Resource.jpg,nolink,25x25,Resource);21&amp;ref(Nation/C_Recruitment.jpg,nolink,25x25,Recruitment Point);31|&amp;ref(Nation/R_Fort.jpg,nolink,25x25,Land Fortress);||&amp;ref(Nation/LivingLead.jpg,nolink,25x25,Living);|10|
|~|&gt;|&gt;|&gt;|&gt;|&gt;|BGCOLOR(#F5F5F5):長剣と斧を持つ重装狂戦士。狂乱中の攻撃力は凄まじい|
</v>
      </c>
    </row>
    <row r="1667" spans="1:36" x14ac:dyDescent="0.15">
      <c r="A1667" t="str">
        <f t="shared" si="53"/>
        <v>-</v>
      </c>
      <c r="B1667" t="s">
        <v>3012</v>
      </c>
      <c r="C1667" t="s">
        <v>14532</v>
      </c>
      <c r="D1667" t="s">
        <v>14482</v>
      </c>
      <c r="E1667" t="s">
        <v>14530</v>
      </c>
      <c r="F1667">
        <v>25</v>
      </c>
      <c r="G1667">
        <v>7</v>
      </c>
      <c r="H1667">
        <v>31</v>
      </c>
      <c r="I1667" t="s">
        <v>4325</v>
      </c>
      <c r="L1667" t="s">
        <v>3158</v>
      </c>
      <c r="N1667" t="s">
        <v>10957</v>
      </c>
      <c r="P1667" s="21">
        <v>1</v>
      </c>
      <c r="Z1667" s="33" t="s">
        <v>9266</v>
      </c>
      <c r="AJ1667" s="26" t="str">
        <f t="shared" si="54"/>
        <v xml:space="preserve">|BGCOLOR(#F5F5F5):Skinshifter|歩兵|&amp;ref(Nation/C_Gold.jpg,nolink,25x25,Gold);25&amp;ref(Nation/C_Resource.jpg,nolink,25x25,Resource);7&amp;ref(Nation/C_Recruitment.jpg,nolink,25x25,Recruitment Point);31|&amp;ref(Nation/R_Fort.jpg,nolink,25x25,Land Fortress);||&amp;ref(Nation/LivingLead.jpg,nolink,25x25,Living);|14|
|~|&gt;|&gt;|&gt;|&gt;|&gt;|BGCOLOR(#F5F5F5):大剣を持つ軽歩兵。倒されると狼男となり戦い続ける|
</v>
      </c>
    </row>
    <row r="1668" spans="1:36" x14ac:dyDescent="0.15">
      <c r="A1668" t="str">
        <f t="shared" si="53"/>
        <v>LA Midgård 兵士 E</v>
      </c>
      <c r="B1668" t="s">
        <v>3012</v>
      </c>
      <c r="C1668" t="s">
        <v>14532</v>
      </c>
      <c r="D1668" t="s">
        <v>14482</v>
      </c>
      <c r="E1668" t="s">
        <v>14531</v>
      </c>
      <c r="F1668">
        <v>65</v>
      </c>
      <c r="G1668">
        <v>16</v>
      </c>
      <c r="H1668">
        <v>48</v>
      </c>
      <c r="I1668" t="s">
        <v>4326</v>
      </c>
      <c r="K1668" t="s">
        <v>9899</v>
      </c>
      <c r="L1668" t="s">
        <v>4844</v>
      </c>
      <c r="M1668" t="s">
        <v>9899</v>
      </c>
      <c r="N1668" t="s">
        <v>10964</v>
      </c>
      <c r="P1668" s="21">
        <v>1</v>
      </c>
      <c r="Z1668" s="33" t="s">
        <v>14460</v>
      </c>
      <c r="AA1668" s="21">
        <v>65</v>
      </c>
      <c r="AJ1668" s="26" t="str">
        <f t="shared" si="54"/>
        <v xml:space="preserve">|BGCOLOR(#F5F5F5):Van|騎兵&amp;ref(Nation/Sacred.jpg,nolink,25x25,Sacred);|&amp;ref(Nation/C_Gold.jpg,nolink,25x25,Gold);65&amp;ref(Nation/C_Resource.jpg,nolink,25x25,Resource);16&amp;ref(Nation/C_Recruitment.jpg,nolink,25x25,Recruitment Point);48|&amp;ref(Nation/R_Capital.jpg,nolink,25x25,National Capital);|&amp;ref(Spell/P_Holy.jpg,nolink,25x25,Temple Needed);|&amp;ref(Nation/LivingLead.jpg,nolink,25x25,Living);|24&amp;ref(Nation/Stealthy.jpg,nolink,25x25,Stealthy (65));|
|~|&gt;|&gt;|&gt;|&gt;|&gt;|BGCOLOR(#F5F5F5):軽突撃槍、投槍、盾を持つ騎兵。鏡像を纏い白兵戦に非常に強い|
</v>
      </c>
    </row>
    <row r="1669" spans="1:36" x14ac:dyDescent="0.15">
      <c r="A1669" t="str">
        <f t="shared" ref="A1669:A1732" si="55">IF(D1669&lt;&gt;D1668,B1669&amp;" "&amp;C1669&amp;" "&amp;D1669&amp;" S",IF(D1669&lt;&gt;D1670,B1669&amp;" "&amp;C1669&amp;" "&amp;D1669&amp;" E","-"))</f>
        <v>LA Utgård 指揮官 S</v>
      </c>
      <c r="B1669" t="s">
        <v>3012</v>
      </c>
      <c r="C1669" t="s">
        <v>14598</v>
      </c>
      <c r="D1669" t="s">
        <v>14594</v>
      </c>
      <c r="E1669" t="s">
        <v>9190</v>
      </c>
      <c r="F1669">
        <v>25</v>
      </c>
      <c r="G1669">
        <v>4</v>
      </c>
      <c r="H1669">
        <v>1</v>
      </c>
      <c r="I1669" t="s">
        <v>4325</v>
      </c>
      <c r="L1669" t="s">
        <v>3122</v>
      </c>
      <c r="N1669" t="s">
        <v>9194</v>
      </c>
      <c r="O1669" s="24">
        <v>0</v>
      </c>
      <c r="P1669" s="21">
        <v>0</v>
      </c>
      <c r="Q1669" s="21">
        <v>0</v>
      </c>
      <c r="R1669" s="29">
        <v>0</v>
      </c>
      <c r="Z1669" s="33" t="s">
        <v>9196</v>
      </c>
      <c r="AA1669" s="21">
        <v>50</v>
      </c>
      <c r="AE1669" s="21" t="s">
        <v>7285</v>
      </c>
      <c r="AJ1669" s="26" t="str">
        <f t="shared" si="54"/>
        <v xml:space="preserve">|BGCOLOR(#F5F5F5):Scout|斥候|&amp;ref(Nation/C_Gold.jpg,nolink,25x25,Gold);25&amp;ref(Nation/C_Resource.jpg,nolink,25x25,Resource);4&amp;ref(Nation/C_Command.jpg,nolink,25x25,Commander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
|~|&gt;|&gt;|&gt;|&gt;|&gt;|BGCOLOR(#F5F5F5):標準的な斥候。敵地の偵察を担う。山地、森林適応|
</v>
      </c>
    </row>
    <row r="1670" spans="1:36" x14ac:dyDescent="0.15">
      <c r="A1670" t="str">
        <f t="shared" si="55"/>
        <v>-</v>
      </c>
      <c r="B1670" t="s">
        <v>3012</v>
      </c>
      <c r="C1670" t="s">
        <v>14598</v>
      </c>
      <c r="D1670" t="s">
        <v>14594</v>
      </c>
      <c r="E1670" t="s">
        <v>14515</v>
      </c>
      <c r="F1670">
        <v>40</v>
      </c>
      <c r="G1670">
        <v>22</v>
      </c>
      <c r="H1670">
        <v>1</v>
      </c>
      <c r="I1670" t="s">
        <v>4325</v>
      </c>
      <c r="L1670" t="s">
        <v>3119</v>
      </c>
      <c r="N1670" t="s">
        <v>10937</v>
      </c>
      <c r="O1670" s="24">
        <v>2</v>
      </c>
      <c r="P1670" s="21">
        <v>60</v>
      </c>
      <c r="Q1670" s="21">
        <v>0</v>
      </c>
      <c r="R1670" s="29">
        <v>0</v>
      </c>
      <c r="Z1670" s="33" t="s">
        <v>9227</v>
      </c>
      <c r="AJ1670" s="26" t="str">
        <f t="shared" si="54"/>
        <v xml:space="preserve">|BGCOLOR(#F5F5F5):Herse|指揮官|&amp;ref(Nation/C_Gold.jpg,nolink,25x25,Gold);40&amp;ref(Nation/C_Resource.jpg,nolink,25x25,Resource);22&amp;ref(Nation/C_Command.jpg,nolink,25x25,Commander Point);1|&amp;ref(Nation/R_Fort.jpg,nolink,25x25,Land Fortress);||&amp;ref(Nation/Squad.jpg,nolink,25x25,Squad);2&amp;ref(Nation/LivingLead.jpg,nolink,25x25,Leadership);60|12|
|~|&gt;|&gt;|&gt;|&gt;|&gt;|BGCOLOR(#F5F5F5):標準的な指揮官。芸はないが安価で雇いやすい|
</v>
      </c>
    </row>
    <row r="1671" spans="1:36" x14ac:dyDescent="0.15">
      <c r="A1671" t="str">
        <f t="shared" si="55"/>
        <v>-</v>
      </c>
      <c r="B1671" t="s">
        <v>3012</v>
      </c>
      <c r="C1671" t="s">
        <v>14598</v>
      </c>
      <c r="D1671" t="s">
        <v>14594</v>
      </c>
      <c r="E1671" t="s">
        <v>14581</v>
      </c>
      <c r="F1671">
        <v>45</v>
      </c>
      <c r="G1671">
        <v>5</v>
      </c>
      <c r="H1671">
        <v>1</v>
      </c>
      <c r="I1671" t="s">
        <v>4325</v>
      </c>
      <c r="K1671" t="s">
        <v>9899</v>
      </c>
      <c r="L1671" t="s">
        <v>3135</v>
      </c>
      <c r="M1671" t="s">
        <v>9899</v>
      </c>
      <c r="N1671" t="s">
        <v>14520</v>
      </c>
      <c r="O1671" s="24">
        <v>1</v>
      </c>
      <c r="P1671" s="21">
        <v>10</v>
      </c>
      <c r="Q1671" s="21">
        <v>0</v>
      </c>
      <c r="R1671" s="29">
        <v>0</v>
      </c>
      <c r="Z1671" s="33" t="s">
        <v>9196</v>
      </c>
      <c r="AJ1671" s="26" t="str">
        <f t="shared" si="54"/>
        <v xml:space="preserve">|BGCOLOR(#F5F5F5):Gode|聖職者&amp;ref(Nation/Sacred.jpg,nolink,25x25,Sacred);|&amp;ref(Nation/C_Gold.jpg,nolink,25x25,Gold);45&amp;ref(Nation/C_Resource.jpg,nolink,25x25,Resource);5&amp;ref(Nation/C_Command.jpg,nolink,25x25,Commander Point);1|&amp;ref(Nation/R_Fort.jpg,nolink,25x25,Land Fortress);|&amp;ref(Spell/P_Holy.jpg,nolink,25x25,Temple Needed);|&amp;ref(Nation/Squad.jpg,nolink,25x25,Squad);1&amp;ref(Nation/LivingLead.jpg,nolink,25x25,Leadership);10|16|
|~|&gt;|&gt;|&gt;|&gt;|&gt;|BGCOLOR(#F5F5F5):レベル1の聖職者。芸はないが最低限の鎧を着ている|
</v>
      </c>
    </row>
    <row r="1672" spans="1:36" x14ac:dyDescent="0.15">
      <c r="A1672" t="str">
        <f t="shared" si="55"/>
        <v>-</v>
      </c>
      <c r="B1672" t="s">
        <v>3012</v>
      </c>
      <c r="C1672" t="s">
        <v>14598</v>
      </c>
      <c r="D1672" t="s">
        <v>14594</v>
      </c>
      <c r="E1672" t="s">
        <v>14582</v>
      </c>
      <c r="F1672">
        <v>85</v>
      </c>
      <c r="G1672">
        <v>1</v>
      </c>
      <c r="H1672">
        <v>2</v>
      </c>
      <c r="I1672" t="s">
        <v>14583</v>
      </c>
      <c r="J1672" t="s">
        <v>14584</v>
      </c>
      <c r="L1672" t="s">
        <v>14585</v>
      </c>
      <c r="N1672" t="s">
        <v>14586</v>
      </c>
      <c r="O1672" s="24">
        <v>1</v>
      </c>
      <c r="P1672" s="20">
        <v>10</v>
      </c>
      <c r="Q1672" s="20">
        <v>15</v>
      </c>
      <c r="R1672" s="29">
        <v>30</v>
      </c>
      <c r="Z1672" s="33" t="s">
        <v>14587</v>
      </c>
      <c r="AJ1672" s="26" t="str">
        <f t="shared" si="54"/>
        <v xml:space="preserve">|BGCOLOR(#F5F5F5):Seithkona|魔術師|&amp;ref(Nation/C_Gold.jpg,nolink,25x25,Gold);85&amp;ref(Nation/C_Resource.jpg,nolink,25x25,Resource);1&amp;ref(Nation/C_Command.jpg,nolink,25x25,Commander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Leadership);30|16|
|~|&gt;|&gt;|&gt;|&gt;|&gt;|BGCOLOR(#F5F5F5):星、死、緑の魔法技能を持つ。占師でもある|
</v>
      </c>
    </row>
    <row r="1673" spans="1:36" x14ac:dyDescent="0.15">
      <c r="A1673" t="str">
        <f t="shared" si="55"/>
        <v>-</v>
      </c>
      <c r="B1673" t="s">
        <v>3012</v>
      </c>
      <c r="C1673" t="s">
        <v>14598</v>
      </c>
      <c r="D1673" t="s">
        <v>14594</v>
      </c>
      <c r="E1673" t="s">
        <v>10990</v>
      </c>
      <c r="F1673">
        <v>55</v>
      </c>
      <c r="G1673">
        <v>7</v>
      </c>
      <c r="H1673">
        <v>1</v>
      </c>
      <c r="I1673" t="s">
        <v>4325</v>
      </c>
      <c r="K1673" t="s">
        <v>9899</v>
      </c>
      <c r="L1673" t="s">
        <v>3122</v>
      </c>
      <c r="M1673" t="s">
        <v>9899</v>
      </c>
      <c r="N1673" t="s">
        <v>14630</v>
      </c>
      <c r="O1673" s="24">
        <v>0</v>
      </c>
      <c r="P1673" s="21">
        <v>0</v>
      </c>
      <c r="Q1673" s="21">
        <v>0</v>
      </c>
      <c r="R1673" s="29">
        <v>0</v>
      </c>
      <c r="Z1673" s="33">
        <v>18</v>
      </c>
      <c r="AA1673" s="21">
        <v>40</v>
      </c>
      <c r="AE1673" s="21" t="s">
        <v>7285</v>
      </c>
      <c r="AF1673" s="21" t="s">
        <v>9324</v>
      </c>
      <c r="AJ1673" s="26" t="str">
        <f t="shared" si="54"/>
        <v xml:space="preserve">|BGCOLOR(#F5F5F5):Jotun Scout|斥候&amp;ref(Nation/Sacred.jpg,nolink,25x25,Sacred);|&amp;ref(Nation/C_Gold.jpg,nolink,25x25,Gold);55&amp;ref(Nation/C_Resource.jpg,nolink,25x25,Resource);7&amp;ref(Nation/C_Command.jpg,nolink,25x25,Commander Point);1|&amp;ref(Nation/R_Fort.jpg,nolink,25x25,Land Fortress);|&amp;ref(Spell/P_Holy.jpg,nolink,25x25,Temple Needed);||18&amp;ref(Nation/Stealthy.jpg,nolink,25x25,Stealthy (40));&amp;ref(Nation/Forest-Survival.jpg,nolink,25x25,Forest Survival);&amp;ref(Nation/Mountain-Survival.jpg,nolink,25x25,Mountain Survival);&amp;ref(Nation/Snow-Move.jpg,nolink,25x25,Snow Move);|
|~|&gt;|&gt;|&gt;|&gt;|&gt;|BGCOLOR(#F5F5F5):高価で隠れるのも下手。幸い移動は早めだが専ら戦闘用|
</v>
      </c>
    </row>
    <row r="1674" spans="1:36" x14ac:dyDescent="0.15">
      <c r="A1674" t="str">
        <f t="shared" si="55"/>
        <v>-</v>
      </c>
      <c r="B1674" t="s">
        <v>3012</v>
      </c>
      <c r="C1674" t="s">
        <v>14598</v>
      </c>
      <c r="D1674" t="s">
        <v>14594</v>
      </c>
      <c r="E1674" t="s">
        <v>10991</v>
      </c>
      <c r="F1674">
        <v>75</v>
      </c>
      <c r="G1674">
        <v>41</v>
      </c>
      <c r="H1674">
        <v>1</v>
      </c>
      <c r="I1674" t="s">
        <v>4325</v>
      </c>
      <c r="K1674" t="s">
        <v>9899</v>
      </c>
      <c r="L1674" t="s">
        <v>3119</v>
      </c>
      <c r="M1674" t="s">
        <v>9899</v>
      </c>
      <c r="N1674" t="s">
        <v>6861</v>
      </c>
      <c r="O1674" s="24">
        <v>2</v>
      </c>
      <c r="P1674" s="21">
        <v>60</v>
      </c>
      <c r="Q1674" s="21">
        <v>0</v>
      </c>
      <c r="R1674" s="29">
        <v>0</v>
      </c>
      <c r="Z1674" s="33">
        <v>14</v>
      </c>
      <c r="AF1674" s="21" t="s">
        <v>9324</v>
      </c>
      <c r="AJ1674" s="26" t="str">
        <f t="shared" ref="AJ1674:AJ1737" si="56">CONCATENATE("|BGCOLOR(#F5F5F5):",E1674,"|",L1674,IF(M1674&lt;&gt;"","&amp;ref(Nation/Sacred.jpg,nolink,25x25,Sacred);",""),"|&amp;ref(Nation/C_Gold.jpg,nolink,25x25,Gold);",F1674,"&amp;ref(Nation/C_Resource.jpg,nolink,25x25,Resource);",G1674,IF(D1674="兵士","&amp;ref(Nation/C_Recruitment.jpg,nolink,25x25,Recruitment Point);","&amp;ref(Nation/C_Command.jpg,nolink,25x25,Commander Point);"),H1674,"|",SUBSTITUTE(SUBSTITUTE(SUBSTITUTE(SUBSTITUTE(SUBSTITUTE(SUBSTITUTE(SUBSTITUTE(SUBSTITUTE(SUBSTITUTE(SUBSTITUTE(SUBSTITUTE(SUBSTITUTE(SUBSTITUTE(SUBSTITUTE(SUBSTITUTE(SUBSTITUTE(SUBSTITUTE(SUBSTITUTE(SUBSTITUTE(SUBSTITUTE(SUBSTITUTE(SUBSTITUTE(SUBSTITUTE(SUBSTITUTE(SUBSTITUTE(I1674,"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(Free));"),"格","&amp;ref(Nation/Promotion.jpg,nolink,25x25,Promotion);"),"|",IF(J1674&lt;&gt;"","&amp;ref(Spell/P_Research.jpg,nolink,25x25,Lab Needed);",""),IF(K1674&lt;&gt;"","&amp;ref(Spell/P_Holy.jpg,nolink,25x25,Temple Needed);",""),IF(D1674="指揮官",CONCATENATE("|",IF(O1674&lt;&gt;0,"&amp;ref(Nation/Squad.jpg,nolink,25x25,Squad);"&amp;O1674,""),IF(P1674&lt;&gt;0,"&amp;ref(Nation/LivingLead.jpg,nolink,25x25,Leadership);"&amp;P1674,""),IF(Q1674&lt;&gt;0,"&amp;ref(Nation/MagicLead.jpg,nolink,25x25,Magic Leadership);"&amp;Q1674,""),IF(R1674&lt;&gt;0,"&amp;ref(Nation/UndeadLead.jpg,nolink,25x25,Undead Leadership);"&amp;R1674,""),IF(S1674&lt;&gt;"",IF(S1674&gt;0,"&amp;ref(Item/Inspirational.jpg,nolink,25x25,Inspirational (+"&amp;S1674&amp;"));","&amp;ref(Item/Uninspirational.jpg,nolink,25x25,Inspirational ("&amp;S1674&amp;"));"),""),IF(T1674&lt;&gt;"","&amp;ref(Item/Taskmaster.jpg,nolink,25x25,Taskmaster (+"&amp;T1674&amp;"));",""),IF(U1674&lt;&gt;"","&amp;ref(Item/Beastmaster.jpg,nolink,25x25,Beastmaster (+"&amp;U1674&amp;"));","")),CONCATENATE("|",IF(P1674&lt;&gt;0,"&amp;ref(Nation/LivingLead.jpg,nolink,25x25,Living);",""),IF(Q1674&lt;&gt;0,"&amp;ref(Nation/MagicLead.jpg,nolink,25x25,Magic Being);",""),IF(R1674&lt;&gt;0,"&amp;ref(Nation/UndeadLead.jpg,nolink,25x25,Undead/Demon);",""),IF(V1674&lt;&gt;"","&amp;ref(Nation/Slave.jpg,nolink,25x25,Slave);",""),IF(W1674&lt;&gt;"","&amp;ref(Nation/Animal.jpg,nolink,25x25,Animal);",""),IF(X1674&lt;&gt;"","&amp;ref(Nation/Undisciplined.jpg,nolink,25x25,Undisciplined);",""),IF(Y1674&lt;&gt;"","&amp;ref(Nation/Enlarged.jpg,nolink,25x25,Size "&amp;Y1674&amp;" or larger commander are needed);",""))),"|",Z1674,IF(AA1674&lt;&gt;"","&amp;ref(Nation/Stealthy.jpg,nolink,25x25,Stealthy ("&amp;AA1674&amp;"));",""),IF(COUNTIF(AB1674,"*f*"),"&amp;ref(Nation/Flying.jpg,nolink,25x25,Flying);",""),IF(COUNTIF(AB1674,"*l*"),"&amp;ref(Nation/Floating.jpg,nolink,25x25,Floating);",""),IF(AC1674="s","&amp;ref(Nation/Storm-Immunity.jpg,nolink,25x25,Storm Immunity);",""),IF(AD1674="p","&amp;ref(Nation/Poor-Amphibian.jpg,nolink,25x25,Poor Amphibian);",""),IF(AD1674="f","&amp;ref(Nation/Amphibian.jpg,nolink,25x25,Amphibian);",""),IF(AD1674="a","&amp;ref(Nation/Aquatic.jpg,nolink,25x25,Aquatic);",""),IF(COUNTIF(AE1674,"*f*"),"&amp;ref(Nation/Forest-Survival.jpg,nolink,25x25,Forest Survival);",""),IF(COUNTIF(AE1674,"*m*"),"&amp;ref(Nation/Mountain-Survival.jpg,nolink,25x25,Mountain Survival);",""),IF(COUNTIF(AE1674,"*s*"),"&amp;ref(Nation/Swamp-Survival.jpg,nolink,25x25,Swamp Survival);",""),IF(COUNTIF(AE1674,"*w*"),"&amp;ref(Nation/Wasteland-Survival.jpg,nolink,25x25,Wasteland Survival);",""),IF(AF1674="s","&amp;ref(Nation/Snow-Move.jpg,nolink,25x25,Snow Move);",""),IF(AG1674="s","&amp;ref(Nation/Swimming.jpg,nolink,25x25,Swimming);",""),IF(AH1674&lt;&gt;"","&amp;ref(Nation/Sailing.jpg,nolink,25x25,Sailing (size points "&amp;VALUE(MID(AH1674,2,3))&amp;", max size "&amp;LEFT(AH1674,1)&amp;"));",""),IF(AI1674&lt;&gt;"","&amp;ref(Nation/Gift-of-Water-Breathing.jpg,nolink,25x25,Gift of Water Breathing ("&amp;AI1674&amp;" size points));",""),"|",CHAR(10),IF(D1674="指揮官","|~|&gt;|&gt;|&gt;|&gt;|&gt;|BGCOLOR(#F5F5F5):","|~|&gt;|&gt;|&gt;|&gt;|&gt;|BGCOLOR(#F5F5F5):"),N1674,"|",CHAR(10))</f>
        <v xml:space="preserve">|BGCOLOR(#F5F5F5):Jotun Herse|指揮官&amp;ref(Nation/Sacred.jpg,nolink,25x25,Sacred);|&amp;ref(Nation/C_Gold.jpg,nolink,25x25,Gold);75&amp;ref(Nation/C_Resource.jpg,nolink,25x25,Resource);41&amp;ref(Nation/C_Command.jpg,nolink,25x25,Commander Point);1|&amp;ref(Nation/R_Fort.jpg,nolink,25x25,Land Fortress);|&amp;ref(Spell/P_Holy.jpg,nolink,25x25,Temple Needed);|&amp;ref(Nation/Squad.jpg,nolink,25x25,Squad);2&amp;ref(Nation/LivingLead.jpg,nolink,25x25,Leadership);60|14&amp;ref(Nation/Snow-Move.jpg,nolink,25x25,Snow Move);|
|~|&gt;|&gt;|&gt;|&gt;|&gt;|BGCOLOR(#F5F5F5):標準的な指揮官。維持費は安いが雇用に寺院が要る|
</v>
      </c>
    </row>
    <row r="1675" spans="1:36" x14ac:dyDescent="0.15">
      <c r="A1675" t="str">
        <f t="shared" si="55"/>
        <v>-</v>
      </c>
      <c r="B1675" t="s">
        <v>3012</v>
      </c>
      <c r="C1675" t="s">
        <v>14598</v>
      </c>
      <c r="D1675" t="s">
        <v>14594</v>
      </c>
      <c r="E1675" t="s">
        <v>10992</v>
      </c>
      <c r="F1675">
        <v>130</v>
      </c>
      <c r="G1675">
        <v>41</v>
      </c>
      <c r="H1675">
        <v>1</v>
      </c>
      <c r="I1675" t="s">
        <v>4325</v>
      </c>
      <c r="K1675" t="s">
        <v>9899</v>
      </c>
      <c r="L1675" t="s">
        <v>3135</v>
      </c>
      <c r="M1675" t="s">
        <v>9899</v>
      </c>
      <c r="N1675" t="s">
        <v>5110</v>
      </c>
      <c r="O1675" s="24">
        <v>3</v>
      </c>
      <c r="P1675" s="21">
        <v>80</v>
      </c>
      <c r="Q1675" s="21">
        <v>0</v>
      </c>
      <c r="R1675" s="29">
        <v>0</v>
      </c>
      <c r="Z1675" s="33">
        <v>14</v>
      </c>
      <c r="AF1675" s="21" t="s">
        <v>9324</v>
      </c>
      <c r="AJ1675" s="26" t="str">
        <f t="shared" si="56"/>
        <v xml:space="preserve">|BGCOLOR(#F5F5F5):Jotun Jarl|聖職者&amp;ref(Nation/Sacred.jpg,nolink,25x25,Sacred);|&amp;ref(Nation/C_Gold.jpg,nolink,25x25,Gold);130&amp;ref(Nation/C_Resource.jpg,nolink,25x25,Resource);41&amp;ref(Nation/C_Command.jpg,nolink,25x25,Commander Point);1|&amp;ref(Nation/R_Fort.jpg,nolink,25x25,Land Fortress);|&amp;ref(Spell/P_Holy.jpg,nolink,25x25,Temple Needed);|&amp;ref(Nation/Squad.jpg,nolink,25x25,Squad);3&amp;ref(Nation/LivingLead.jpg,nolink,25x25,Leadership);80|14&amp;ref(Nation/Snow-Move.jpg,nolink,25x25,Snow Move);|
|~|&gt;|&gt;|&gt;|&gt;|&gt;|BGCOLOR(#F5F5F5):レベル1の聖職者。上位指揮官も兼任する|
</v>
      </c>
    </row>
    <row r="1676" spans="1:36" x14ac:dyDescent="0.15">
      <c r="A1676" t="str">
        <f t="shared" si="55"/>
        <v>-</v>
      </c>
      <c r="B1676" t="s">
        <v>3012</v>
      </c>
      <c r="C1676" t="s">
        <v>14598</v>
      </c>
      <c r="D1676" t="s">
        <v>14594</v>
      </c>
      <c r="E1676" t="s">
        <v>10993</v>
      </c>
      <c r="F1676">
        <v>110</v>
      </c>
      <c r="G1676">
        <v>19</v>
      </c>
      <c r="H1676">
        <v>2</v>
      </c>
      <c r="I1676" t="s">
        <v>4325</v>
      </c>
      <c r="K1676" t="s">
        <v>9899</v>
      </c>
      <c r="L1676" t="s">
        <v>3135</v>
      </c>
      <c r="M1676" t="s">
        <v>9899</v>
      </c>
      <c r="N1676" t="s">
        <v>6868</v>
      </c>
      <c r="O1676" s="24">
        <v>2</v>
      </c>
      <c r="P1676" s="21">
        <v>40</v>
      </c>
      <c r="Q1676" s="21">
        <v>0</v>
      </c>
      <c r="R1676" s="29">
        <v>0</v>
      </c>
      <c r="Z1676" s="33">
        <v>16</v>
      </c>
      <c r="AE1676" s="21" t="s">
        <v>7286</v>
      </c>
      <c r="AF1676" s="21" t="s">
        <v>9324</v>
      </c>
      <c r="AJ1676" s="26" t="str">
        <f t="shared" si="56"/>
        <v xml:space="preserve">|BGCOLOR(#F5F5F5):Jotun Gode|聖職者&amp;ref(Nation/Sacred.jpg,nolink,25x25,Sacred);|&amp;ref(Nation/C_Gold.jpg,nolink,25x25,Gold);110&amp;ref(Nation/C_Resource.jpg,nolink,25x25,Resource);19&amp;ref(Nation/C_Command.jpg,nolink,25x25,Commander Point);2|&amp;ref(Nation/R_Fort.jpg,nolink,25x25,Land Fortress);|&amp;ref(Spell/P_Holy.jpg,nolink,25x25,Temple Needed);|&amp;ref(Nation/Squad.jpg,nolink,25x25,Squad);2&amp;ref(Nation/LivingLead.jpg,nolink,25x25,Leadership);40|16&amp;ref(Nation/Forest-Survival.jpg,nolink,25x25,Forest Survival);&amp;ref(Nation/Snow-Move.jpg,nolink,25x25,Snow Move);|
|~|&gt;|&gt;|&gt;|&gt;|&gt;|BGCOLOR(#F5F5F5):レベル2の聖職者。一応は指揮もできる|
</v>
      </c>
    </row>
    <row r="1677" spans="1:36" x14ac:dyDescent="0.15">
      <c r="A1677" t="str">
        <f t="shared" si="55"/>
        <v>-</v>
      </c>
      <c r="B1677" t="s">
        <v>3012</v>
      </c>
      <c r="C1677" t="s">
        <v>14598</v>
      </c>
      <c r="D1677" t="s">
        <v>14594</v>
      </c>
      <c r="E1677" t="s">
        <v>10994</v>
      </c>
      <c r="F1677">
        <v>255</v>
      </c>
      <c r="G1677">
        <v>3</v>
      </c>
      <c r="H1677">
        <v>4</v>
      </c>
      <c r="I1677" t="s">
        <v>4325</v>
      </c>
      <c r="J1677" t="s">
        <v>9899</v>
      </c>
      <c r="L1677" t="s">
        <v>3138</v>
      </c>
      <c r="N1677" t="s">
        <v>6877</v>
      </c>
      <c r="O1677" s="24">
        <v>1</v>
      </c>
      <c r="P1677" s="21">
        <v>10</v>
      </c>
      <c r="Q1677" s="21" t="s">
        <v>10944</v>
      </c>
      <c r="R1677" s="29" t="s">
        <v>10443</v>
      </c>
      <c r="Z1677" s="33">
        <v>16</v>
      </c>
      <c r="AE1677" s="21" t="s">
        <v>7286</v>
      </c>
      <c r="AF1677" s="21" t="s">
        <v>9324</v>
      </c>
      <c r="AJ1677" s="26" t="str">
        <f t="shared" si="56"/>
        <v xml:space="preserve">|BGCOLOR(#F5F5F5):Jotun Skratti|魔術師|&amp;ref(Nation/C_Gold.jpg,nolink,25x25,Gold);255&amp;ref(Nation/C_Resource.jpg,nolink,25x25,Resource);3&amp;ref(Nation/C_Command.jpg,nolink,25x25,Commander Point);4|&amp;ref(Nation/R_Fort.jpg,nolink,25x25,Land Fortress);|&amp;ref(Spell/P_Research.jpg,nolink,25x25,Lab Needed);|&amp;ref(Nation/Squad.jpg,nolink,25x25,Squad);1&amp;ref(Nation/LivingLead.jpg,nolink,25x25,Leadership);10&amp;ref(Nation/MagicLead.jpg,nolink,25x25,Magic Leadership);20+&amp;ref(Nation/UndeadLead.jpg,nolink,25x25,Undead Leadership);10+|16&amp;ref(Nation/Forest-Survival.jpg,nolink,25x25,Forest Survival);&amp;ref(Nation/Snow-Move.jpg,nolink,25x25,Snow Move);|
|~|&gt;|&gt;|&gt;|&gt;|&gt;|BGCOLOR(#F5F5F5):水や血などの魔法技能を持つ。狼男や狼に変身できる|
</v>
      </c>
    </row>
    <row r="1678" spans="1:36" x14ac:dyDescent="0.15">
      <c r="A1678" t="str">
        <f t="shared" si="55"/>
        <v>LA Utgård 指揮官 E</v>
      </c>
      <c r="B1678" t="s">
        <v>3012</v>
      </c>
      <c r="C1678" t="s">
        <v>14598</v>
      </c>
      <c r="D1678" t="s">
        <v>14594</v>
      </c>
      <c r="E1678" t="s">
        <v>14588</v>
      </c>
      <c r="F1678">
        <v>210</v>
      </c>
      <c r="G1678">
        <v>1</v>
      </c>
      <c r="H1678">
        <v>4</v>
      </c>
      <c r="I1678" t="s">
        <v>14589</v>
      </c>
      <c r="J1678" t="s">
        <v>14584</v>
      </c>
      <c r="L1678" t="s">
        <v>14585</v>
      </c>
      <c r="N1678" t="s">
        <v>14590</v>
      </c>
      <c r="O1678" s="24">
        <v>1</v>
      </c>
      <c r="P1678" s="20">
        <v>10</v>
      </c>
      <c r="Q1678" s="21" t="s">
        <v>14592</v>
      </c>
      <c r="R1678" s="29" t="s">
        <v>14591</v>
      </c>
      <c r="Z1678" s="33" t="s">
        <v>14593</v>
      </c>
      <c r="AJ1678" s="26" t="str">
        <f t="shared" si="56"/>
        <v xml:space="preserve">|BGCOLOR(#F5F5F5):Norna|魔術師|&amp;ref(Nation/C_Gold.jpg,nolink,25x25,Gold);210&amp;ref(Nation/C_Resource.jpg,nolink,25x25,Resource);1&amp;ref(Nation/C_Command.jpg,nolink,25x25,Commander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Leadership);25+&amp;ref(Nation/UndeadLead.jpg,nolink,25x25,Undead Leadership);60+|14|
|~|&gt;|&gt;|&gt;|&gt;|&gt;|BGCOLOR(#F5F5F5):星、死、緑などの魔法技能を持つ。優秀な占師|
</v>
      </c>
    </row>
    <row r="1679" spans="1:36" x14ac:dyDescent="0.15">
      <c r="A1679" t="str">
        <f t="shared" si="55"/>
        <v>LA Utgård 兵士 S</v>
      </c>
      <c r="B1679" t="s">
        <v>3012</v>
      </c>
      <c r="C1679" t="s">
        <v>14598</v>
      </c>
      <c r="D1679" t="s">
        <v>14597</v>
      </c>
      <c r="E1679" t="s">
        <v>6794</v>
      </c>
      <c r="F1679">
        <v>10</v>
      </c>
      <c r="G1679">
        <v>12</v>
      </c>
      <c r="H1679">
        <v>9</v>
      </c>
      <c r="I1679" t="s">
        <v>4325</v>
      </c>
      <c r="L1679" t="s">
        <v>3158</v>
      </c>
      <c r="N1679" t="s">
        <v>10950</v>
      </c>
      <c r="P1679" s="21">
        <v>1</v>
      </c>
      <c r="Z1679" s="33" t="s">
        <v>9227</v>
      </c>
      <c r="AJ1679" s="26" t="str">
        <f t="shared" si="56"/>
        <v xml:space="preserve">|BGCOLOR(#F5F5F5):Huskarl|歩兵|&amp;ref(Nation/C_Gold.jpg,nolink,25x25,Gold);10&amp;ref(Nation/C_Resource.jpg,nolink,25x25,Resource);12&amp;ref(Nation/C_Recruitment.jpg,nolink,25x25,Recruitment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|~|&gt;|&gt;|&gt;|&gt;|&gt;|BGCOLOR(#F5F5F5):斧、投槍、盾を持つ歩兵。一撃は重いが迎撃に弱い|
</v>
      </c>
    </row>
    <row r="1680" spans="1:36" x14ac:dyDescent="0.15">
      <c r="A1680" t="str">
        <f t="shared" si="55"/>
        <v>-</v>
      </c>
      <c r="B1680" t="s">
        <v>3012</v>
      </c>
      <c r="C1680" t="s">
        <v>14598</v>
      </c>
      <c r="D1680" t="s">
        <v>14597</v>
      </c>
      <c r="E1680" t="s">
        <v>6794</v>
      </c>
      <c r="F1680">
        <v>10</v>
      </c>
      <c r="G1680">
        <v>12</v>
      </c>
      <c r="H1680">
        <v>9</v>
      </c>
      <c r="I1680" t="s">
        <v>4325</v>
      </c>
      <c r="L1680" t="s">
        <v>3158</v>
      </c>
      <c r="N1680" t="s">
        <v>10951</v>
      </c>
      <c r="P1680" s="21">
        <v>1</v>
      </c>
      <c r="Z1680" s="33" t="s">
        <v>9227</v>
      </c>
      <c r="AJ1680" s="26" t="str">
        <f t="shared" si="56"/>
        <v xml:space="preserve">|BGCOLOR(#F5F5F5):Huskarl|歩兵|&amp;ref(Nation/C_Gold.jpg,nolink,25x25,Gold);10&amp;ref(Nation/C_Resource.jpg,nolink,25x25,Resource);12&amp;ref(Nation/C_Recruitment.jpg,nolink,25x25,Recruitment Point);9|&amp;ref(Nation/R_Fort.jpg,nolink,25x25,Land Fortress);||&amp;ref(Nation/LivingLead.jpg,nolink,25x25,Living);|12|
|~|&gt;|&gt;|&gt;|&gt;|&gt;|BGCOLOR(#F5F5F5):槍、投槍、盾を持つ歩兵。攻撃力は欠くが守りに向く|
</v>
      </c>
    </row>
    <row r="1681" spans="1:36" x14ac:dyDescent="0.15">
      <c r="A1681" t="str">
        <f t="shared" si="55"/>
        <v>-</v>
      </c>
      <c r="B1681" t="s">
        <v>3012</v>
      </c>
      <c r="C1681" t="s">
        <v>14598</v>
      </c>
      <c r="D1681" t="s">
        <v>14597</v>
      </c>
      <c r="E1681" t="s">
        <v>10997</v>
      </c>
      <c r="F1681">
        <v>20</v>
      </c>
      <c r="G1681">
        <v>15</v>
      </c>
      <c r="H1681">
        <v>11</v>
      </c>
      <c r="I1681" t="s">
        <v>4325</v>
      </c>
      <c r="L1681" t="s">
        <v>3158</v>
      </c>
      <c r="N1681" t="s">
        <v>6890</v>
      </c>
      <c r="P1681" s="21">
        <v>1</v>
      </c>
      <c r="Z1681" s="33">
        <v>14</v>
      </c>
      <c r="AF1681" s="21" t="s">
        <v>9324</v>
      </c>
      <c r="AJ1681" s="26" t="str">
        <f t="shared" si="56"/>
        <v xml:space="preserve">|BGCOLOR(#F5F5F5):Jotun Militia|歩兵|&amp;ref(Nation/C_Gold.jpg,nolink,25x25,Gold);20&amp;ref(Nation/C_Resource.jpg,nolink,25x25,Resource);15&amp;ref(Nation/C_Recruitment.jpg,nolink,25x25,Recruitment Point);11|&amp;ref(Nation/R_Fort.jpg,nolink,25x25,Land Fortress);||&amp;ref(Nation/LivingLead.jpg,nolink,25x25,Living);|14&amp;ref(Nation/Snow-Move.jpg,nolink,25x25,Snow Move);|
|~|&gt;|&gt;|&gt;|&gt;|&gt;|BGCOLOR(#F5F5F5):斧と盾を持つ民兵。肉壁か包囲戦の人員としてなら使える|
</v>
      </c>
    </row>
    <row r="1682" spans="1:36" x14ac:dyDescent="0.15">
      <c r="A1682" t="str">
        <f t="shared" si="55"/>
        <v>-</v>
      </c>
      <c r="B1682" t="s">
        <v>3012</v>
      </c>
      <c r="C1682" t="s">
        <v>14598</v>
      </c>
      <c r="D1682" t="s">
        <v>14597</v>
      </c>
      <c r="E1682" t="s">
        <v>10999</v>
      </c>
      <c r="F1682">
        <v>30</v>
      </c>
      <c r="G1682">
        <v>17</v>
      </c>
      <c r="H1682">
        <v>17</v>
      </c>
      <c r="I1682" t="s">
        <v>4325</v>
      </c>
      <c r="L1682" t="s">
        <v>3158</v>
      </c>
      <c r="N1682" t="s">
        <v>6894</v>
      </c>
      <c r="P1682" s="21">
        <v>1</v>
      </c>
      <c r="Z1682" s="33">
        <v>14</v>
      </c>
      <c r="AF1682" s="21" t="s">
        <v>9324</v>
      </c>
      <c r="AJ1682" s="26" t="str">
        <f t="shared" si="56"/>
        <v xml:space="preserve">|BGCOLOR(#F5F5F5):Jotun Javelinist|歩兵|&amp;ref(Nation/C_Gold.jpg,nolink,25x25,Gold);30&amp;ref(Nation/C_Resource.jpg,nolink,25x25,Resource);17&amp;ref(Nation/C_Recruitment.jpg,nolink,25x25,Recruitment Point);17|&amp;ref(Nation/R_Fort.jpg,nolink,25x25,Land Fortress);||&amp;ref(Nation/LivingLead.jpg,nolink,25x25,Living);|14&amp;ref(Nation/Snow-Move.jpg,nolink,25x25,Snow Move);|
|~|&gt;|&gt;|&gt;|&gt;|&gt;|BGCOLOR(#F5F5F5):斧、投槍、盾を持つ歩兵。高い筋力からの投擲は強烈|
</v>
      </c>
    </row>
    <row r="1683" spans="1:36" x14ac:dyDescent="0.15">
      <c r="A1683" t="str">
        <f t="shared" si="55"/>
        <v>-</v>
      </c>
      <c r="B1683" t="s">
        <v>3012</v>
      </c>
      <c r="C1683" t="s">
        <v>14598</v>
      </c>
      <c r="D1683" t="s">
        <v>14597</v>
      </c>
      <c r="E1683" t="s">
        <v>11000</v>
      </c>
      <c r="F1683">
        <v>30</v>
      </c>
      <c r="G1683">
        <v>11</v>
      </c>
      <c r="H1683">
        <v>17</v>
      </c>
      <c r="I1683" t="s">
        <v>4325</v>
      </c>
      <c r="L1683" t="s">
        <v>3158</v>
      </c>
      <c r="N1683" t="s">
        <v>6896</v>
      </c>
      <c r="P1683" s="21">
        <v>1</v>
      </c>
      <c r="Z1683" s="33">
        <v>14</v>
      </c>
      <c r="AF1683" s="21" t="s">
        <v>9324</v>
      </c>
      <c r="AJ1683" s="26" t="str">
        <f t="shared" si="56"/>
        <v xml:space="preserve">|BGCOLOR(#F5F5F5):Jotun Hurler|歩兵|&amp;ref(Nation/C_Gold.jpg,nolink,25x25,Gold);30&amp;ref(Nation/C_Resource.jpg,nolink,25x25,Resource);11&amp;ref(Nation/C_Recruitment.jpg,nolink,25x25,Recruitment Point);17|&amp;ref(Nation/R_Fort.jpg,nolink,25x25,Land Fortress);||&amp;ref(Nation/LivingLead.jpg,nolink,25x25,Living);|14&amp;ref(Nation/Snow-Move.jpg,nolink,25x25,Snow Move);|
|~|&gt;|&gt;|&gt;|&gt;|&gt;|BGCOLOR(#F5F5F5):手斧と大岩を持つ歩兵。岩は短射程だが破壊的威力を持つ|
</v>
      </c>
    </row>
    <row r="1684" spans="1:36" x14ac:dyDescent="0.15">
      <c r="A1684" t="str">
        <f t="shared" si="55"/>
        <v>-</v>
      </c>
      <c r="B1684" t="s">
        <v>3012</v>
      </c>
      <c r="C1684" t="s">
        <v>14598</v>
      </c>
      <c r="D1684" t="s">
        <v>14597</v>
      </c>
      <c r="E1684" t="s">
        <v>10998</v>
      </c>
      <c r="F1684">
        <v>30</v>
      </c>
      <c r="G1684">
        <v>37</v>
      </c>
      <c r="H1684">
        <v>17</v>
      </c>
      <c r="I1684" t="s">
        <v>4325</v>
      </c>
      <c r="L1684" t="s">
        <v>3158</v>
      </c>
      <c r="N1684" t="s">
        <v>11028</v>
      </c>
      <c r="P1684" s="21">
        <v>1</v>
      </c>
      <c r="Z1684" s="33" t="s">
        <v>9227</v>
      </c>
      <c r="AF1684" s="21" t="s">
        <v>9324</v>
      </c>
      <c r="AJ1684" s="26" t="str">
        <f t="shared" si="56"/>
        <v xml:space="preserve">|BGCOLOR(#F5F5F5):Jotun Spearman|歩兵|&amp;ref(Nation/C_Gold.jpg,nolink,25x25,Gold);30&amp;ref(Nation/C_Resource.jpg,nolink,25x25,Resource);37&amp;ref(Nation/C_Recruitment.jpg,nolink,25x25,Recruitment Point);17|&amp;ref(Nation/R_Fort.jpg,nolink,25x25,Land Fortress);||&amp;ref(Nation/LivingLead.jpg,nolink,25x25,Living);|12&amp;ref(Nation/Snow-Move.jpg,nolink,25x25,Snow Move);|
|~|&gt;|&gt;|&gt;|&gt;|&gt;|BGCOLOR(#F5F5F5):槍と盾を持つ重歩兵。囲まれやすいが一撃は非常に重い|
</v>
      </c>
    </row>
    <row r="1685" spans="1:36" x14ac:dyDescent="0.15">
      <c r="A1685" t="str">
        <f t="shared" si="55"/>
        <v>-</v>
      </c>
      <c r="B1685" t="s">
        <v>3012</v>
      </c>
      <c r="C1685" t="s">
        <v>14598</v>
      </c>
      <c r="D1685" t="s">
        <v>14597</v>
      </c>
      <c r="E1685" t="s">
        <v>14595</v>
      </c>
      <c r="F1685">
        <v>30</v>
      </c>
      <c r="G1685">
        <v>37</v>
      </c>
      <c r="H1685">
        <v>17</v>
      </c>
      <c r="I1685" t="s">
        <v>4325</v>
      </c>
      <c r="L1685" t="s">
        <v>3158</v>
      </c>
      <c r="N1685" t="s">
        <v>11031</v>
      </c>
      <c r="P1685" s="21">
        <v>1</v>
      </c>
      <c r="Z1685" s="33" t="s">
        <v>9227</v>
      </c>
      <c r="AF1685" s="21" t="s">
        <v>9324</v>
      </c>
      <c r="AJ1685" s="26" t="str">
        <f t="shared" si="56"/>
        <v xml:space="preserve">|BGCOLOR(#F5F5F5):Jotun Axeman|歩兵|&amp;ref(Nation/C_Gold.jpg,nolink,25x25,Gold);30&amp;ref(Nation/C_Resource.jpg,nolink,25x25,Resource);37&amp;ref(Nation/C_Recruitment.jpg,nolink,25x25,Recruitment Point);17|&amp;ref(Nation/R_Fort.jpg,nolink,25x25,Land Fortress);||&amp;ref(Nation/LivingLead.jpg,nolink,25x25,Living);|12&amp;ref(Nation/Snow-Move.jpg,nolink,25x25,Snow Move);|
|~|&gt;|&gt;|&gt;|&gt;|&gt;|BGCOLOR(#F5F5F5):斧と盾を持つ重歩兵。重装の敵さえも叩き割れる|
</v>
      </c>
    </row>
    <row r="1686" spans="1:36" x14ac:dyDescent="0.15">
      <c r="A1686" t="str">
        <f t="shared" si="55"/>
        <v>-</v>
      </c>
      <c r="B1686" t="s">
        <v>3012</v>
      </c>
      <c r="C1686" t="s">
        <v>14598</v>
      </c>
      <c r="D1686" t="s">
        <v>14597</v>
      </c>
      <c r="E1686" t="s">
        <v>11001</v>
      </c>
      <c r="F1686">
        <v>35</v>
      </c>
      <c r="G1686">
        <v>21</v>
      </c>
      <c r="H1686">
        <v>20</v>
      </c>
      <c r="I1686" t="s">
        <v>4325</v>
      </c>
      <c r="L1686" t="s">
        <v>3158</v>
      </c>
      <c r="N1686" t="s">
        <v>11032</v>
      </c>
      <c r="P1686" s="21">
        <v>1</v>
      </c>
      <c r="Z1686" s="33">
        <v>14</v>
      </c>
      <c r="AF1686" s="21" t="s">
        <v>9324</v>
      </c>
      <c r="AJ1686" s="26" t="str">
        <f t="shared" si="56"/>
        <v xml:space="preserve">|BGCOLOR(#F5F5F5):Jotun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|~|&gt;|&gt;|&gt;|&gt;|&gt;|BGCOLOR(#F5F5F5):斧と盾を持つ重歩兵。下位よりやや軽装だが士気が高い|
</v>
      </c>
    </row>
    <row r="1687" spans="1:36" x14ac:dyDescent="0.15">
      <c r="A1687" t="str">
        <f t="shared" si="55"/>
        <v>-</v>
      </c>
      <c r="B1687" t="s">
        <v>3012</v>
      </c>
      <c r="C1687" t="s">
        <v>14598</v>
      </c>
      <c r="D1687" t="s">
        <v>14597</v>
      </c>
      <c r="E1687" t="s">
        <v>11001</v>
      </c>
      <c r="F1687">
        <v>35</v>
      </c>
      <c r="G1687">
        <v>21</v>
      </c>
      <c r="H1687">
        <v>20</v>
      </c>
      <c r="I1687" t="s">
        <v>4325</v>
      </c>
      <c r="L1687" t="s">
        <v>3158</v>
      </c>
      <c r="N1687" t="s">
        <v>6899</v>
      </c>
      <c r="P1687" s="21">
        <v>1</v>
      </c>
      <c r="Z1687" s="33">
        <v>14</v>
      </c>
      <c r="AF1687" s="21" t="s">
        <v>9324</v>
      </c>
      <c r="AJ1687" s="26" t="str">
        <f t="shared" si="56"/>
        <v xml:space="preserve">|BGCOLOR(#F5F5F5):Jotun Huskarl|歩兵|&amp;ref(Nation/C_Gold.jpg,nolink,25x25,Gold);35&amp;ref(Nation/C_Resource.jpg,nolink,25x25,Resource);21&amp;ref(Nation/C_Recruitment.jpg,nolink,25x25,Recruitment Point);20|&amp;ref(Nation/R_Fort.jpg,nolink,25x25,Land Fortress);||&amp;ref(Nation/LivingLead.jpg,nolink,25x25,Living);|14&amp;ref(Nation/Snow-Move.jpg,nolink,25x25,Snow Move);|
|~|&gt;|&gt;|&gt;|&gt;|&gt;|BGCOLOR(#F5F5F5):槍と盾を持つ重歩兵。巨人の槍は人間の槍兵さえ迎撃する|
</v>
      </c>
    </row>
    <row r="1688" spans="1:36" x14ac:dyDescent="0.15">
      <c r="A1688" t="str">
        <f t="shared" si="55"/>
        <v>-</v>
      </c>
      <c r="B1688" t="s">
        <v>3012</v>
      </c>
      <c r="C1688" t="s">
        <v>14598</v>
      </c>
      <c r="D1688" t="s">
        <v>14597</v>
      </c>
      <c r="E1688" t="s">
        <v>11002</v>
      </c>
      <c r="F1688">
        <v>40</v>
      </c>
      <c r="G1688">
        <v>41</v>
      </c>
      <c r="H1688">
        <v>24</v>
      </c>
      <c r="I1688" t="s">
        <v>4325</v>
      </c>
      <c r="L1688" t="s">
        <v>3158</v>
      </c>
      <c r="N1688" t="s">
        <v>6901</v>
      </c>
      <c r="P1688" s="21">
        <v>1</v>
      </c>
      <c r="Z1688" s="33">
        <v>12</v>
      </c>
      <c r="AF1688" s="21" t="s">
        <v>9324</v>
      </c>
      <c r="AJ1688" s="26" t="str">
        <f t="shared" si="56"/>
        <v xml:space="preserve">|BGCOLOR(#F5F5F5):Jotun Hirdman|歩兵|&amp;ref(Nation/C_Gold.jpg,nolink,25x25,Gold);40&amp;ref(Nation/C_Resource.jpg,nolink,25x25,Resource);41&amp;ref(Nation/C_Recruitment.jpg,nolink,25x25,Recruitment Point);24|&amp;ref(Nation/R_Fort.jpg,nolink,25x25,Land Fortress);||&amp;ref(Nation/LivingLead.jpg,nolink,25x25,Living);|12&amp;ref(Nation/Snow-Move.jpg,nolink,25x25,Snow Move);|
|~|&gt;|&gt;|&gt;|&gt;|&gt;|BGCOLOR(#F5F5F5):長剣と盾を持つ重歩兵。戦闘技能も向上している|
</v>
      </c>
    </row>
    <row r="1689" spans="1:36" x14ac:dyDescent="0.15">
      <c r="A1689" t="str">
        <f t="shared" si="55"/>
        <v>LA Utgård 兵士 E</v>
      </c>
      <c r="B1689" t="s">
        <v>3012</v>
      </c>
      <c r="C1689" t="s">
        <v>14598</v>
      </c>
      <c r="D1689" t="s">
        <v>14597</v>
      </c>
      <c r="E1689" t="s">
        <v>14596</v>
      </c>
      <c r="F1689">
        <v>55</v>
      </c>
      <c r="G1689">
        <v>9</v>
      </c>
      <c r="H1689">
        <v>28</v>
      </c>
      <c r="I1689" t="s">
        <v>4326</v>
      </c>
      <c r="K1689" t="s">
        <v>9899</v>
      </c>
      <c r="L1689" t="s">
        <v>3158</v>
      </c>
      <c r="M1689" t="s">
        <v>9899</v>
      </c>
      <c r="N1689" t="s">
        <v>11035</v>
      </c>
      <c r="P1689" s="21">
        <v>1</v>
      </c>
      <c r="Z1689" s="33">
        <v>16</v>
      </c>
      <c r="AE1689" s="21" t="s">
        <v>7286</v>
      </c>
      <c r="AF1689" s="21" t="s">
        <v>9324</v>
      </c>
      <c r="AJ1689" s="26" t="str">
        <f t="shared" si="56"/>
        <v xml:space="preserve">|BGCOLOR(#F5F5F5):Garmhirding|歩兵&amp;ref(Nation/Sacred.jpg,nolink,25x25,Sacred);|&amp;ref(Nation/C_Gold.jpg,nolink,25x25,Gold);55&amp;ref(Nation/C_Resource.jpg,nolink,25x25,Resource);9&amp;ref(Nation/C_Recruitment.jpg,nolink,25x25,Recruitment Point);28|&amp;ref(Nation/R_Capital.jpg,nolink,25x25,National Capital);|&amp;ref(Spell/P_Holy.jpg,nolink,25x25,Temple Needed);|&amp;ref(Nation/LivingLead.jpg,nolink,25x25,Living);|16&amp;ref(Nation/Forest-Survival.jpg,nolink,25x25,Forest Survival);&amp;ref(Nation/Snow-Move.jpg,nolink,25x25,Snow Move);|
|~|&gt;|&gt;|&gt;|&gt;|&gt;|BGCOLOR(#F5F5F5):戦斧を持つ狂戦士。その一撃は驚異的な威力を持つ|
</v>
      </c>
    </row>
    <row r="1690" spans="1:36" x14ac:dyDescent="0.15">
      <c r="A1690" t="str">
        <f t="shared" si="55"/>
        <v>LA Bogarus 指揮官 S</v>
      </c>
      <c r="B1690" t="s">
        <v>3012</v>
      </c>
      <c r="C1690" t="s">
        <v>14679</v>
      </c>
      <c r="D1690" t="s">
        <v>14594</v>
      </c>
      <c r="E1690" t="s">
        <v>14638</v>
      </c>
      <c r="F1690">
        <v>25</v>
      </c>
      <c r="G1690">
        <v>4</v>
      </c>
      <c r="H1690">
        <v>1</v>
      </c>
      <c r="I1690" t="s">
        <v>14583</v>
      </c>
      <c r="L1690" t="s">
        <v>14639</v>
      </c>
      <c r="N1690" t="s">
        <v>14640</v>
      </c>
      <c r="O1690" s="24">
        <v>0</v>
      </c>
      <c r="P1690" s="20">
        <v>0</v>
      </c>
      <c r="Q1690" s="21">
        <v>0</v>
      </c>
      <c r="R1690" s="29">
        <v>0</v>
      </c>
      <c r="Z1690" s="33" t="s">
        <v>14587</v>
      </c>
      <c r="AA1690" s="21">
        <v>50</v>
      </c>
      <c r="AE1690" s="21" t="s">
        <v>14641</v>
      </c>
      <c r="AF1690" s="20" t="s">
        <v>14642</v>
      </c>
      <c r="AJ1690" s="26" t="str">
        <f t="shared" si="56"/>
        <v xml:space="preserve">|BGCOLOR(#F5F5F5):Bogarusian Scout|斥候|&amp;ref(Nation/C_Gold.jpg,nolink,25x25,Gold);25&amp;ref(Nation/C_Resource.jpg,nolink,25x25,Resource);4&amp;ref(Nation/C_Command.jpg,nolink,25x25,Commander Point);1|&amp;ref(Nation/R_Fort.jpg,nolink,25x25,Land Fortress);|||16&amp;ref(Nation/Stealthy.jpg,nolink,25x25,Stealthy (50));&amp;ref(Nation/Forest-Survival.jpg,nolink,25x25,Forest Survival);&amp;ref(Nation/Mountain-Survival.jpg,nolink,25x25,Mountain Survival);&amp;ref(Nation/Snow-Move.jpg,nolink,25x25,Snow Move);|
|~|&gt;|&gt;|&gt;|&gt;|&gt;|BGCOLOR(#F5F5F5):雪道に慣れた斥候。他は標準的|
</v>
      </c>
    </row>
    <row r="1691" spans="1:36" x14ac:dyDescent="0.15">
      <c r="A1691" t="str">
        <f t="shared" si="55"/>
        <v>-</v>
      </c>
      <c r="B1691" t="s">
        <v>3012</v>
      </c>
      <c r="C1691" t="s">
        <v>14679</v>
      </c>
      <c r="D1691" t="s">
        <v>14594</v>
      </c>
      <c r="E1691" t="s">
        <v>14643</v>
      </c>
      <c r="F1691">
        <v>30</v>
      </c>
      <c r="G1691">
        <v>14</v>
      </c>
      <c r="H1691">
        <v>1</v>
      </c>
      <c r="I1691" t="s">
        <v>14583</v>
      </c>
      <c r="L1691" t="s">
        <v>14594</v>
      </c>
      <c r="N1691" t="s">
        <v>14644</v>
      </c>
      <c r="O1691" s="24">
        <v>2</v>
      </c>
      <c r="P1691" s="20">
        <v>60</v>
      </c>
      <c r="Q1691" s="21">
        <v>0</v>
      </c>
      <c r="R1691" s="29">
        <v>0</v>
      </c>
      <c r="Z1691" s="33" t="s">
        <v>14593</v>
      </c>
      <c r="AF1691" s="20" t="s">
        <v>14642</v>
      </c>
      <c r="AJ1691" s="26" t="str">
        <f t="shared" si="56"/>
        <v xml:space="preserve">|BGCOLOR(#F5F5F5):Voivode|指揮官|&amp;ref(Nation/C_Gold.jpg,nolink,25x25,Gold);30&amp;ref(Nation/C_Resource.jpg,nolink,25x25,Resource);14&amp;ref(Nation/C_Command.jpg,nolink,25x25,Commander Point);1|&amp;ref(Nation/R_Fort.jpg,nolink,25x25,Land Fortress);||&amp;ref(Nation/Squad.jpg,nolink,25x25,Squad);2&amp;ref(Nation/LivingLead.jpg,nolink,25x25,Leadership);60|14&amp;ref(Nation/Snow-Move.jpg,nolink,25x25,Snow Move);|
|~|&gt;|&gt;|&gt;|&gt;|&gt;|BGCOLOR(#F5F5F5):標準的な指揮官。騎乗していないが雪道には強い|
</v>
      </c>
    </row>
    <row r="1692" spans="1:36" x14ac:dyDescent="0.15">
      <c r="A1692" t="str">
        <f t="shared" si="55"/>
        <v>-</v>
      </c>
      <c r="B1692" t="s">
        <v>3012</v>
      </c>
      <c r="C1692" t="s">
        <v>14679</v>
      </c>
      <c r="D1692" t="s">
        <v>14594</v>
      </c>
      <c r="E1692" t="s">
        <v>14645</v>
      </c>
      <c r="F1692">
        <v>90</v>
      </c>
      <c r="G1692">
        <v>14</v>
      </c>
      <c r="H1692">
        <v>1</v>
      </c>
      <c r="I1692" t="s">
        <v>14583</v>
      </c>
      <c r="L1692" t="s">
        <v>14594</v>
      </c>
      <c r="N1692" t="s">
        <v>14646</v>
      </c>
      <c r="O1692" s="24">
        <v>3</v>
      </c>
      <c r="P1692" s="20">
        <v>80</v>
      </c>
      <c r="Q1692" s="21">
        <v>0</v>
      </c>
      <c r="R1692" s="29">
        <v>0</v>
      </c>
      <c r="S1692" s="24">
        <v>1</v>
      </c>
      <c r="Z1692" s="33" t="s">
        <v>14647</v>
      </c>
      <c r="AJ1692" s="26" t="str">
        <f t="shared" si="56"/>
        <v xml:space="preserve">|BGCOLOR(#F5F5F5):Knyaz|指揮官|&amp;ref(Nation/C_Gold.jpg,nolink,25x25,Gold);90&amp;ref(Nation/C_Resource.jpg,nolink,25x25,Resource);14&amp;ref(Nation/C_Command.jpg,nolink,25x25,Commander Point);1|&amp;ref(Nation/R_Fort.jpg,nolink,25x25,Land Fortress);||&amp;ref(Nation/Squad.jpg,nolink,25x25,Squad);3&amp;ref(Nation/LivingLead.jpg,nolink,25x25,Leadership);80&amp;ref(Item/Inspirational.jpg,nolink,25x25,Inspirational (+1));|20|
|~|&gt;|&gt;|&gt;|&gt;|&gt;|BGCOLOR(#F5F5F5):上位指揮官。士気を高く保てる|
</v>
      </c>
    </row>
    <row r="1693" spans="1:36" x14ac:dyDescent="0.15">
      <c r="A1693" t="str">
        <f t="shared" si="55"/>
        <v>-</v>
      </c>
      <c r="B1693" t="s">
        <v>3012</v>
      </c>
      <c r="C1693" t="s">
        <v>14679</v>
      </c>
      <c r="D1693" t="s">
        <v>14594</v>
      </c>
      <c r="E1693" t="s">
        <v>14648</v>
      </c>
      <c r="F1693">
        <v>130</v>
      </c>
      <c r="G1693">
        <v>21</v>
      </c>
      <c r="H1693">
        <v>2</v>
      </c>
      <c r="I1693" t="s">
        <v>14583</v>
      </c>
      <c r="L1693" t="s">
        <v>14594</v>
      </c>
      <c r="N1693" t="s">
        <v>14649</v>
      </c>
      <c r="O1693" s="24">
        <v>4</v>
      </c>
      <c r="P1693" s="20">
        <v>120</v>
      </c>
      <c r="Q1693" s="20">
        <v>0</v>
      </c>
      <c r="R1693" s="29">
        <v>0</v>
      </c>
      <c r="S1693" s="24">
        <v>1</v>
      </c>
      <c r="Z1693" s="33" t="s">
        <v>14647</v>
      </c>
      <c r="AJ1693" s="26" t="str">
        <f t="shared" si="56"/>
        <v xml:space="preserve">|BGCOLOR(#F5F5F5):Veliki Knyaz|指揮官|&amp;ref(Nation/C_Gold.jpg,nolink,25x25,Gold);130&amp;ref(Nation/C_Resource.jpg,nolink,25x25,Resource);21&amp;ref(Nation/C_Command.jpg,nolink,25x25,Commander Point);2|&amp;ref(Nation/R_Fort.jpg,nolink,25x25,Land Fortress);||&amp;ref(Nation/Squad.jpg,nolink,25x25,Squad);4&amp;ref(Nation/LivingLead.jpg,nolink,25x25,Leadership);120&amp;ref(Item/Inspirational.jpg,nolink,25x25,Inspirational (+1));|20|
|~|&gt;|&gt;|&gt;|&gt;|&gt;|BGCOLOR(#F5F5F5):最上位指揮官。非常に優れた指揮能力を持つ|
</v>
      </c>
    </row>
    <row r="1694" spans="1:36" x14ac:dyDescent="0.15">
      <c r="A1694" t="str">
        <f t="shared" si="55"/>
        <v>-</v>
      </c>
      <c r="B1694" t="s">
        <v>3012</v>
      </c>
      <c r="C1694" t="s">
        <v>14679</v>
      </c>
      <c r="D1694" t="s">
        <v>14594</v>
      </c>
      <c r="E1694" t="s">
        <v>14650</v>
      </c>
      <c r="F1694">
        <v>70</v>
      </c>
      <c r="G1694">
        <v>2</v>
      </c>
      <c r="H1694">
        <v>2</v>
      </c>
      <c r="I1694" t="s">
        <v>14583</v>
      </c>
      <c r="K1694" t="s">
        <v>14584</v>
      </c>
      <c r="L1694" t="s">
        <v>14652</v>
      </c>
      <c r="M1694" t="s">
        <v>14651</v>
      </c>
      <c r="N1694" t="s">
        <v>14653</v>
      </c>
      <c r="O1694" s="24">
        <v>1</v>
      </c>
      <c r="P1694" s="20">
        <v>10</v>
      </c>
      <c r="Q1694" s="20">
        <v>0</v>
      </c>
      <c r="R1694" s="29">
        <v>0</v>
      </c>
      <c r="Z1694" s="33" t="s">
        <v>14587</v>
      </c>
      <c r="AJ1694" s="26" t="str">
        <f t="shared" si="56"/>
        <v xml:space="preserve">|BGCOLOR(#F5F5F5):Exarch|聖職者&amp;ref(Nation/Sacred.jpg,nolink,25x25,Sacred);|&amp;ref(Nation/C_Gold.jpg,nolink,25x25,Gold);70&amp;ref(Nation/C_Resource.jpg,nolink,25x25,Resource);2&amp;ref(Nation/C_Command.jpg,nolink,25x25,Commander Point);2|&amp;ref(Nation/R_Fort.jpg,nolink,25x25,Land Fortress);|&amp;ref(Spell/P_Holy.jpg,nolink,25x25,Temple Needed);|&amp;ref(Nation/Squad.jpg,nolink,25x25,Squad);1&amp;ref(Nation/LivingLead.jpg,nolink,25x25,Leadership);10|16|
|~|&gt;|&gt;|&gt;|&gt;|&gt;|BGCOLOR(#F5F5F5):レベル2の聖職者。とくに芸はなく貧弱さが漂う能力値|
</v>
      </c>
    </row>
    <row r="1695" spans="1:36" x14ac:dyDescent="0.15">
      <c r="A1695" t="str">
        <f t="shared" si="55"/>
        <v>-</v>
      </c>
      <c r="B1695" t="s">
        <v>3012</v>
      </c>
      <c r="C1695" t="s">
        <v>14679</v>
      </c>
      <c r="D1695" t="s">
        <v>14594</v>
      </c>
      <c r="E1695" t="s">
        <v>14654</v>
      </c>
      <c r="F1695">
        <v>70</v>
      </c>
      <c r="G1695">
        <v>2</v>
      </c>
      <c r="H1695">
        <v>1</v>
      </c>
      <c r="I1695" t="s">
        <v>14583</v>
      </c>
      <c r="K1695" t="s">
        <v>14584</v>
      </c>
      <c r="L1695" t="s">
        <v>14652</v>
      </c>
      <c r="M1695" t="s">
        <v>14651</v>
      </c>
      <c r="N1695" t="s">
        <v>14655</v>
      </c>
      <c r="O1695" s="24">
        <v>2</v>
      </c>
      <c r="P1695" s="20">
        <v>40</v>
      </c>
      <c r="Q1695" s="20" t="s">
        <v>14656</v>
      </c>
      <c r="R1695" s="29" t="s">
        <v>14656</v>
      </c>
      <c r="Z1695" s="33" t="s">
        <v>14587</v>
      </c>
      <c r="AA1695" s="21">
        <v>40</v>
      </c>
      <c r="AF1695" s="21" t="s">
        <v>14642</v>
      </c>
      <c r="AJ1695" s="26" t="str">
        <f t="shared" si="56"/>
        <v xml:space="preserve">|BGCOLOR(#F5F5F5):Skopets|聖職者&amp;ref(Nation/Sacred.jpg,nolink,25x25,Sacred);|&amp;ref(Nation/C_Gold.jpg,nolink,25x25,Gold);70&amp;ref(Nation/C_Resource.jpg,nolink,25x25,Resource);2&amp;ref(Nation/C_Command.jpg,nolink,25x25,Commander Point);1|&amp;ref(Nation/R_Fort.jpg,nolink,25x25,Land Fortress);|&amp;ref(Spell/P_Holy.jpg,nolink,25x25,Temple Needed);|&amp;ref(Nation/Squad.jpg,nolink,25x25,Squad);2&amp;ref(Nation/LivingLead.jpg,nolink,25x25,Leadership);40&amp;ref(Nation/MagicLead.jpg,nolink,25x25,Magic Leadership);0+&amp;ref(Nation/UndeadLead.jpg,nolink,25x25,Undead Leadership);0+|16&amp;ref(Nation/Stealthy.jpg,nolink,25x25,Stealthy (40));&amp;ref(Nation/Snow-Move.jpg,nolink,25x25,Snow Move);|
|~|&gt;|&gt;|&gt;|&gt;|&gt;|BGCOLOR(#F5F5F5):レベル1の聖職者。たまに血魔法を持つ。滞在する州の不安を扇動|
</v>
      </c>
    </row>
    <row r="1696" spans="1:36" x14ac:dyDescent="0.15">
      <c r="A1696" t="str">
        <f t="shared" si="55"/>
        <v>-</v>
      </c>
      <c r="B1696" t="s">
        <v>3012</v>
      </c>
      <c r="C1696" t="s">
        <v>14679</v>
      </c>
      <c r="D1696" t="s">
        <v>14594</v>
      </c>
      <c r="E1696" t="s">
        <v>14657</v>
      </c>
      <c r="F1696">
        <v>225</v>
      </c>
      <c r="G1696">
        <v>1</v>
      </c>
      <c r="H1696">
        <v>2</v>
      </c>
      <c r="I1696" t="s">
        <v>14583</v>
      </c>
      <c r="J1696" t="s">
        <v>14584</v>
      </c>
      <c r="K1696" t="s">
        <v>14584</v>
      </c>
      <c r="L1696" t="s">
        <v>14652</v>
      </c>
      <c r="M1696" t="s">
        <v>14651</v>
      </c>
      <c r="N1696" t="s">
        <v>14658</v>
      </c>
      <c r="O1696" s="24">
        <v>3</v>
      </c>
      <c r="P1696" s="20">
        <v>80</v>
      </c>
      <c r="Q1696" s="20">
        <v>10</v>
      </c>
      <c r="R1696" s="29">
        <v>10</v>
      </c>
      <c r="Z1696" s="33" t="s">
        <v>14587</v>
      </c>
      <c r="AA1696" s="21">
        <v>50</v>
      </c>
      <c r="AF1696" s="21" t="s">
        <v>14642</v>
      </c>
      <c r="AJ1696" s="26" t="str">
        <f t="shared" si="56"/>
        <v xml:space="preserve">|BGCOLOR(#F5F5F5):Fivefold Angel|聖職者&amp;ref(Nation/Sacred.jpg,nolink,25x25,Sacred);|&amp;ref(Nation/C_Gold.jpg,nolink,25x25,Gold);225&amp;ref(Nation/C_Resource.jpg,nolink,25x25,Resource);1&amp;ref(Nation/C_Command.jpg,nolink,25x25,Commander Point);2|&amp;ref(Nation/R_Fort.jpg,nolink,25x25,Land Fortress);|&amp;ref(Spell/P_Research.jpg,nolink,25x25,Lab Needed);&amp;ref(Spell/P_Holy.jpg,nolink,25x25,Temple Needed);|&amp;ref(Nation/Squad.jpg,nolink,25x25,Squad);3&amp;ref(Nation/LivingLead.jpg,nolink,25x25,Leadership);80&amp;ref(Nation/MagicLead.jpg,nolink,25x25,Magic Leadership);10&amp;ref(Nation/UndeadLead.jpg,nolink,25x25,Undead Leadership);10|16&amp;ref(Nation/Stealthy.jpg,nolink,25x25,Stealthy (50));&amp;ref(Nation/Snow-Move.jpg,nolink,25x25,Snow Move);|
|~|&gt;|&gt;|&gt;|&gt;|&gt;|BGCOLOR(#F5F5F5):レベル2の聖職者。血魔法と密偵の技能を持ち合わせる|
</v>
      </c>
    </row>
    <row r="1697" spans="1:36" x14ac:dyDescent="0.15">
      <c r="A1697" t="str">
        <f t="shared" si="55"/>
        <v>-</v>
      </c>
      <c r="B1697" t="s">
        <v>3012</v>
      </c>
      <c r="C1697" t="s">
        <v>14679</v>
      </c>
      <c r="D1697" t="s">
        <v>14594</v>
      </c>
      <c r="E1697" t="s">
        <v>14659</v>
      </c>
      <c r="F1697">
        <v>100</v>
      </c>
      <c r="G1697">
        <v>2</v>
      </c>
      <c r="H1697">
        <v>2</v>
      </c>
      <c r="I1697" t="s">
        <v>14583</v>
      </c>
      <c r="J1697" t="s">
        <v>14584</v>
      </c>
      <c r="L1697" t="s">
        <v>14585</v>
      </c>
      <c r="N1697" t="s">
        <v>14660</v>
      </c>
      <c r="O1697" s="24">
        <v>1</v>
      </c>
      <c r="P1697" s="20">
        <v>10</v>
      </c>
      <c r="Q1697" s="20">
        <v>15</v>
      </c>
      <c r="R1697" s="29">
        <v>35</v>
      </c>
      <c r="Z1697" s="33" t="s">
        <v>14593</v>
      </c>
      <c r="AJ1697" s="26" t="str">
        <f t="shared" si="56"/>
        <v xml:space="preserve">|BGCOLOR(#F5F5F5):Occultist|魔術師|&amp;ref(Nation/C_Gold.jpg,nolink,25x25,Gold);100&amp;ref(Nation/C_Resource.jpg,nolink,25x25,Resource);2&amp;ref(Nation/C_Command.jpg,nolink,25x25,Commander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Leadership);35|14|
|~|&gt;|&gt;|&gt;|&gt;|&gt;|BGCOLOR(#F5F5F5):星、死、血の魔法技能を持つ。妙に高齢だが有能|
</v>
      </c>
    </row>
    <row r="1698" spans="1:36" x14ac:dyDescent="0.15">
      <c r="A1698" t="str">
        <f t="shared" si="55"/>
        <v>-</v>
      </c>
      <c r="B1698" t="s">
        <v>3012</v>
      </c>
      <c r="C1698" t="s">
        <v>14679</v>
      </c>
      <c r="D1698" t="s">
        <v>14594</v>
      </c>
      <c r="E1698" t="s">
        <v>14661</v>
      </c>
      <c r="F1698">
        <v>105</v>
      </c>
      <c r="G1698">
        <v>2</v>
      </c>
      <c r="H1698">
        <v>2</v>
      </c>
      <c r="I1698" t="s">
        <v>14583</v>
      </c>
      <c r="J1698" t="s">
        <v>14584</v>
      </c>
      <c r="L1698" t="s">
        <v>14585</v>
      </c>
      <c r="N1698" t="s">
        <v>14662</v>
      </c>
      <c r="O1698" s="24">
        <v>1</v>
      </c>
      <c r="P1698" s="20">
        <v>10</v>
      </c>
      <c r="Q1698" s="20">
        <v>20</v>
      </c>
      <c r="R1698" s="29">
        <v>0</v>
      </c>
      <c r="Z1698" s="33" t="s">
        <v>14587</v>
      </c>
      <c r="AJ1698" s="26" t="str">
        <f t="shared" si="56"/>
        <v xml:space="preserve">|BGCOLOR(#F5F5F5):Kalendologist|魔術師|&amp;ref(Nation/C_Gold.jpg,nolink,25x25,Gold);105&amp;ref(Nation/C_Resource.jpg,nolink,25x25,Resource);2&amp;ref(Nation/C_Command.jpg,nolink,25x25,Commander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Leadership);20|16|
|~|&gt;|&gt;|&gt;|&gt;|&gt;|BGCOLOR(#F5F5F5):星の魔法技能を持つ。占師でもある|
</v>
      </c>
    </row>
    <row r="1699" spans="1:36" x14ac:dyDescent="0.15">
      <c r="A1699" t="str">
        <f t="shared" si="55"/>
        <v>-</v>
      </c>
      <c r="B1699" t="s">
        <v>3012</v>
      </c>
      <c r="C1699" t="s">
        <v>14679</v>
      </c>
      <c r="D1699" t="s">
        <v>14594</v>
      </c>
      <c r="E1699" t="s">
        <v>14663</v>
      </c>
      <c r="F1699">
        <v>125</v>
      </c>
      <c r="G1699">
        <v>2</v>
      </c>
      <c r="H1699">
        <v>2</v>
      </c>
      <c r="I1699" t="s">
        <v>14583</v>
      </c>
      <c r="J1699" t="s">
        <v>14584</v>
      </c>
      <c r="L1699" t="s">
        <v>14585</v>
      </c>
      <c r="N1699" t="s">
        <v>14664</v>
      </c>
      <c r="O1699" s="24">
        <v>1</v>
      </c>
      <c r="P1699" s="20">
        <v>10</v>
      </c>
      <c r="Q1699" s="20">
        <v>20</v>
      </c>
      <c r="R1699" s="29">
        <v>0</v>
      </c>
      <c r="Z1699" s="33" t="s">
        <v>14587</v>
      </c>
      <c r="AJ1699" s="26" t="str">
        <f t="shared" si="56"/>
        <v xml:space="preserve">|BGCOLOR(#F5F5F5):Astrapelagist|魔術師|&amp;ref(Nation/C_Gold.jpg,nolink,25x25,Gold);125&amp;ref(Nation/C_Resource.jpg,nolink,25x25,Resource);2&amp;ref(Nation/C_Command.jpg,nolink,25x25,Commander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Leadership);20|16|
|~|&gt;|&gt;|&gt;|&gt;|&gt;|BGCOLOR(#F5F5F5):風、星の魔法技能を持つ。占師でもある|
</v>
      </c>
    </row>
    <row r="1700" spans="1:36" x14ac:dyDescent="0.15">
      <c r="A1700" t="str">
        <f t="shared" si="55"/>
        <v>-</v>
      </c>
      <c r="B1700" t="s">
        <v>3012</v>
      </c>
      <c r="C1700" t="s">
        <v>14679</v>
      </c>
      <c r="D1700" t="s">
        <v>14594</v>
      </c>
      <c r="E1700" t="s">
        <v>14665</v>
      </c>
      <c r="F1700">
        <v>155</v>
      </c>
      <c r="G1700">
        <v>2</v>
      </c>
      <c r="H1700">
        <v>2</v>
      </c>
      <c r="I1700" t="s">
        <v>14583</v>
      </c>
      <c r="J1700" t="s">
        <v>14584</v>
      </c>
      <c r="L1700" t="s">
        <v>14585</v>
      </c>
      <c r="N1700" t="s">
        <v>14666</v>
      </c>
      <c r="O1700" s="24">
        <v>1</v>
      </c>
      <c r="P1700" s="21" t="s">
        <v>14667</v>
      </c>
      <c r="Q1700" s="20">
        <v>25</v>
      </c>
      <c r="R1700" s="29" t="s">
        <v>14656</v>
      </c>
      <c r="Z1700" s="33" t="s">
        <v>14593</v>
      </c>
      <c r="AJ1700" s="26" t="str">
        <f t="shared" si="56"/>
        <v xml:space="preserve">|BGCOLOR(#F5F5F5):Master of Names|魔術師|&amp;ref(Nation/C_Gold.jpg,nolink,25x25,Gold);155&amp;ref(Nation/C_Resource.jpg,nolink,25x25,Resource);2&amp;ref(Nation/C_Command.jpg,nolink,25x25,Commander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Leadership);25&amp;ref(Nation/UndeadLead.jpg,nolink,25x25,Undead Leadership);0+|14|
|~|&gt;|&gt;|&gt;|&gt;|&gt;|BGCOLOR(#F5F5F5):星などの魔法技能を持つ。研究が非常に得意|
</v>
      </c>
    </row>
    <row r="1701" spans="1:36" x14ac:dyDescent="0.15">
      <c r="A1701" t="str">
        <f t="shared" si="55"/>
        <v>-</v>
      </c>
      <c r="B1701" t="s">
        <v>3012</v>
      </c>
      <c r="C1701" t="s">
        <v>14679</v>
      </c>
      <c r="D1701" t="s">
        <v>14594</v>
      </c>
      <c r="E1701" t="s">
        <v>14668</v>
      </c>
      <c r="F1701">
        <v>135</v>
      </c>
      <c r="G1701">
        <v>2</v>
      </c>
      <c r="H1701">
        <v>2</v>
      </c>
      <c r="I1701" t="s">
        <v>14583</v>
      </c>
      <c r="J1701" t="s">
        <v>14584</v>
      </c>
      <c r="L1701" t="s">
        <v>14585</v>
      </c>
      <c r="N1701" t="s">
        <v>14669</v>
      </c>
      <c r="O1701" s="24">
        <v>1</v>
      </c>
      <c r="P1701" s="20">
        <v>15</v>
      </c>
      <c r="Q1701" s="20">
        <v>20</v>
      </c>
      <c r="R1701" s="29">
        <v>0</v>
      </c>
      <c r="Z1701" s="33" t="s">
        <v>14593</v>
      </c>
      <c r="AJ1701" s="26" t="str">
        <f t="shared" si="56"/>
        <v xml:space="preserve">|BGCOLOR(#F5F5F5):Akchemist|魔術師|&amp;ref(Nation/C_Gold.jpg,nolink,25x25,Gold);135&amp;ref(Nation/C_Resource.jpg,nolink,25x25,Resource);2&amp;ref(Nation/C_Command.jpg,nolink,25x25,Commander Point);2|&amp;ref(Nation/R_Fort.jpg,nolink,25x25,Land Fortress);|&amp;ref(Spell/P_Research.jpg,nolink,25x25,Lab Needed);|&amp;ref(Nation/Squad.jpg,nolink,25x25,Squad);1&amp;ref(Nation/LivingLead.jpg,nolink,25x25,Leadership);15&amp;ref(Nation/MagicLead.jpg,nolink,25x25,Magic Leadership);20|14|
|~|&gt;|&gt;|&gt;|&gt;|&gt;|BGCOLOR(#F5F5F5):火、地、星の魔法技能を持つ。金の精製が専門|
</v>
      </c>
    </row>
    <row r="1702" spans="1:36" x14ac:dyDescent="0.15">
      <c r="A1702" t="str">
        <f t="shared" si="55"/>
        <v>-</v>
      </c>
      <c r="B1702" t="s">
        <v>3012</v>
      </c>
      <c r="C1702" t="s">
        <v>14679</v>
      </c>
      <c r="D1702" t="s">
        <v>14594</v>
      </c>
      <c r="E1702" t="s">
        <v>14670</v>
      </c>
      <c r="F1702">
        <v>145</v>
      </c>
      <c r="G1702">
        <v>2</v>
      </c>
      <c r="H1702">
        <v>2</v>
      </c>
      <c r="I1702" t="s">
        <v>14589</v>
      </c>
      <c r="K1702" t="s">
        <v>14584</v>
      </c>
      <c r="L1702" t="s">
        <v>14652</v>
      </c>
      <c r="M1702" t="s">
        <v>14651</v>
      </c>
      <c r="N1702" t="s">
        <v>14673</v>
      </c>
      <c r="O1702" s="24">
        <v>0</v>
      </c>
      <c r="P1702" s="20">
        <v>0</v>
      </c>
      <c r="Q1702" s="20">
        <v>0</v>
      </c>
      <c r="R1702" s="29">
        <v>0</v>
      </c>
      <c r="Z1702" s="33" t="s">
        <v>14671</v>
      </c>
      <c r="AJ1702" s="26" t="str">
        <f t="shared" si="56"/>
        <v xml:space="preserve">|BGCOLOR(#F5F5F5):Eparch|聖職者&amp;ref(Nation/Sacred.jpg,nolink,25x25,Sacred);|&amp;ref(Nation/C_Gold.jpg,nolink,25x25,Gold);145&amp;ref(Nation/C_Resource.jpg,nolink,25x25,Resource);2&amp;ref(Nation/C_Command.jpg,nolink,25x25,Commander Point);2|&amp;ref(Nation/R_Capital.jpg,nolink,25x25,National Capital);|&amp;ref(Spell/P_Holy.jpg,nolink,25x25,Temple Needed);||12|
|~|&gt;|&gt;|&gt;|&gt;|&gt;|BGCOLOR(#F5F5F5):レベル3の聖職者。特別な技能は持たない|
</v>
      </c>
    </row>
    <row r="1703" spans="1:36" x14ac:dyDescent="0.15">
      <c r="A1703" t="str">
        <f t="shared" si="55"/>
        <v>LA Bogarus 指揮官 E</v>
      </c>
      <c r="B1703" t="s">
        <v>3012</v>
      </c>
      <c r="C1703" t="s">
        <v>14679</v>
      </c>
      <c r="D1703" t="s">
        <v>14594</v>
      </c>
      <c r="E1703" t="s">
        <v>14672</v>
      </c>
      <c r="F1703">
        <v>255</v>
      </c>
      <c r="G1703">
        <v>2</v>
      </c>
      <c r="H1703">
        <v>4</v>
      </c>
      <c r="I1703" t="s">
        <v>14589</v>
      </c>
      <c r="J1703" t="s">
        <v>14584</v>
      </c>
      <c r="L1703" t="s">
        <v>14585</v>
      </c>
      <c r="N1703" t="s">
        <v>14674</v>
      </c>
      <c r="O1703" s="24">
        <v>1</v>
      </c>
      <c r="P1703" s="21" t="s">
        <v>14675</v>
      </c>
      <c r="Q1703" s="20" t="s">
        <v>14676</v>
      </c>
      <c r="R1703" s="29" t="s">
        <v>14677</v>
      </c>
      <c r="Z1703" s="33" t="s">
        <v>14678</v>
      </c>
      <c r="AJ1703" s="26" t="str">
        <f t="shared" si="56"/>
        <v xml:space="preserve">|BGCOLOR(#F5F5F5):Starets|魔術師|&amp;ref(Nation/C_Gold.jpg,nolink,25x25,Gold);255&amp;ref(Nation/C_Resource.jpg,nolink,25x25,Resource);2&amp;ref(Nation/C_Command.jpg,nolink,25x25,Commander Point);4|&amp;ref(Nation/R_Capital.jpg,nolink,25x25,National Capital);|&amp;ref(Spell/P_Research.jpg,nolink,25x25,Lab Needed);|&amp;ref(Nation/Squad.jpg,nolink,25x25,Squad);1&amp;ref(Nation/LivingLead.jpg,nolink,25x25,Leadership);20+&amp;ref(Nation/MagicLead.jpg,nolink,25x25,Magic Leadership);40+&amp;ref(Nation/UndeadLead.jpg,nolink,25x25,Undead Leadership);5+|10|
|~|&gt;|&gt;|&gt;|&gt;|&gt;|BGCOLOR(#F5F5F5):火、星、風、血などの魔法技能を持つ。素晴らしい研究力を持つ|
</v>
      </c>
    </row>
    <row r="1704" spans="1:36" x14ac:dyDescent="0.15">
      <c r="A1704" t="str">
        <f t="shared" si="55"/>
        <v>LA Bogarus 兵士 S</v>
      </c>
      <c r="B1704" t="s">
        <v>3012</v>
      </c>
      <c r="C1704" t="s">
        <v>14679</v>
      </c>
      <c r="D1704" t="s">
        <v>14597</v>
      </c>
      <c r="E1704" t="s">
        <v>14680</v>
      </c>
      <c r="F1704">
        <v>8</v>
      </c>
      <c r="G1704">
        <v>8</v>
      </c>
      <c r="H1704">
        <v>5</v>
      </c>
      <c r="I1704" t="s">
        <v>14583</v>
      </c>
      <c r="L1704" t="s">
        <v>14681</v>
      </c>
      <c r="N1704" t="s">
        <v>14682</v>
      </c>
      <c r="P1704" s="20">
        <v>1</v>
      </c>
      <c r="Z1704" s="33" t="s">
        <v>14671</v>
      </c>
      <c r="AF1704" s="21" t="s">
        <v>14642</v>
      </c>
      <c r="AJ1704" s="26" t="str">
        <f t="shared" si="56"/>
        <v xml:space="preserve">|BGCOLOR(#F5F5F5):Voi Spearman|歩兵|&amp;ref(Nation/C_Gold.jpg,nolink,25x25,Gold);8&amp;ref(Nation/C_Resource.jpg,nolink,25x25,Resource);8&amp;ref(Nation/C_Recruitment.jpg,nolink,25x25,Recruitment Point);5|&amp;ref(Nation/R_Fort.jpg,nolink,25x25,Land Fortress);||&amp;ref(Nation/LivingLead.jpg,nolink,25x25,Living);|12&amp;ref(Nation/Snow-Move.jpg,nolink,25x25,Snow Move);|
|~|&gt;|&gt;|&gt;|&gt;|&gt;|BGCOLOR(#F5F5F5):槍、投槍、盾を持つ民兵。使い捨ての肉壁|
</v>
      </c>
    </row>
    <row r="1705" spans="1:36" x14ac:dyDescent="0.15">
      <c r="A1705" t="str">
        <f t="shared" si="55"/>
        <v>-</v>
      </c>
      <c r="B1705" t="s">
        <v>3012</v>
      </c>
      <c r="C1705" t="s">
        <v>14679</v>
      </c>
      <c r="D1705" t="s">
        <v>14597</v>
      </c>
      <c r="E1705" t="s">
        <v>14683</v>
      </c>
      <c r="F1705">
        <v>8</v>
      </c>
      <c r="G1705">
        <v>7</v>
      </c>
      <c r="H1705">
        <v>5</v>
      </c>
      <c r="I1705" t="s">
        <v>14583</v>
      </c>
      <c r="L1705" t="s">
        <v>14681</v>
      </c>
      <c r="N1705" t="s">
        <v>14684</v>
      </c>
      <c r="P1705" s="20">
        <v>1</v>
      </c>
      <c r="Z1705" s="33" t="s">
        <v>14671</v>
      </c>
      <c r="AF1705" s="21" t="s">
        <v>14642</v>
      </c>
      <c r="AJ1705" s="26" t="str">
        <f t="shared" si="56"/>
        <v xml:space="preserve">|BGCOLOR(#F5F5F5):Voi Axeman|歩兵|&amp;ref(Nation/C_Gold.jpg,nolink,25x25,Gold);8&amp;ref(Nation/C_Resource.jpg,nolink,25x25,Resource);7&amp;ref(Nation/C_Recruitment.jpg,nolink,25x25,Recruitment Point);5|&amp;ref(Nation/R_Fort.jpg,nolink,25x25,Land Fortress);||&amp;ref(Nation/LivingLead.jpg,nolink,25x25,Living);|12&amp;ref(Nation/Snow-Move.jpg,nolink,25x25,Snow Move);|
|~|&gt;|&gt;|&gt;|&gt;|&gt;|BGCOLOR(#F5F5F5):斧と盾を持つ民兵。長い武器に容易に迎撃される|
</v>
      </c>
    </row>
    <row r="1706" spans="1:36" x14ac:dyDescent="0.15">
      <c r="A1706" t="str">
        <f t="shared" si="55"/>
        <v>-</v>
      </c>
      <c r="B1706" t="s">
        <v>3012</v>
      </c>
      <c r="C1706" t="s">
        <v>14679</v>
      </c>
      <c r="D1706" t="s">
        <v>14597</v>
      </c>
      <c r="E1706" t="s">
        <v>14685</v>
      </c>
      <c r="F1706">
        <v>8</v>
      </c>
      <c r="G1706">
        <v>5</v>
      </c>
      <c r="H1706">
        <v>5</v>
      </c>
      <c r="I1706" t="s">
        <v>14583</v>
      </c>
      <c r="L1706" t="s">
        <v>14686</v>
      </c>
      <c r="N1706" t="s">
        <v>14687</v>
      </c>
      <c r="P1706" s="20">
        <v>1</v>
      </c>
      <c r="Z1706" s="33" t="s">
        <v>14671</v>
      </c>
      <c r="AF1706" s="21" t="s">
        <v>14642</v>
      </c>
      <c r="AJ1706" s="26" t="str">
        <f t="shared" si="56"/>
        <v xml:space="preserve">|BGCOLOR(#F5F5F5):Voi Archer|射手|&amp;ref(Nation/C_Gold.jpg,nolink,25x25,Gold);8&amp;ref(Nation/C_Resource.jpg,nolink,25x25,Resource);5&amp;ref(Nation/C_Recruitment.jpg,nolink,25x25,Recruitment Point);5|&amp;ref(Nation/R_Fort.jpg,nolink,25x25,Land Fortress);||&amp;ref(Nation/LivingLead.jpg,nolink,25x25,Living);|12&amp;ref(Nation/Snow-Move.jpg,nolink,25x25,Snow Move);|
|~|&gt;|&gt;|&gt;|&gt;|&gt;|BGCOLOR(#F5F5F5):短弓を使う民兵。やや精度を欠くが数を揃えやすい|
</v>
      </c>
    </row>
    <row r="1707" spans="1:36" x14ac:dyDescent="0.15">
      <c r="A1707" t="str">
        <f t="shared" si="55"/>
        <v>-</v>
      </c>
      <c r="B1707" t="s">
        <v>3012</v>
      </c>
      <c r="C1707" t="s">
        <v>14679</v>
      </c>
      <c r="D1707" t="s">
        <v>14597</v>
      </c>
      <c r="E1707" t="s">
        <v>14688</v>
      </c>
      <c r="F1707">
        <v>10</v>
      </c>
      <c r="G1707">
        <v>15</v>
      </c>
      <c r="H1707">
        <v>9</v>
      </c>
      <c r="I1707" t="s">
        <v>14583</v>
      </c>
      <c r="L1707" t="s">
        <v>14681</v>
      </c>
      <c r="N1707" t="s">
        <v>14694</v>
      </c>
      <c r="P1707" s="20">
        <v>1</v>
      </c>
      <c r="Z1707" s="33" t="s">
        <v>14593</v>
      </c>
      <c r="AF1707" s="21" t="s">
        <v>14642</v>
      </c>
      <c r="AJ1707" s="26" t="str">
        <f t="shared" si="56"/>
        <v xml:space="preserve">|BGCOLOR(#F5F5F5):Peshtsi Spearman|歩兵|&amp;ref(Nation/C_Gold.jpg,nolink,25x25,Gold);10&amp;ref(Nation/C_Resource.jpg,nolink,25x25,Resource);15&amp;ref(Nation/C_Recruitment.jpg,nolink,25x25,Recruitment Point);9|&amp;ref(Nation/R_Fort.jpg,nolink,25x25,Land Fortress);||&amp;ref(Nation/LivingLead.jpg,nolink,25x25,Living);|14&amp;ref(Nation/Snow-Move.jpg,nolink,25x25,Snow Move);|
|~|&gt;|&gt;|&gt;|&gt;|&gt;|BGCOLOR(#F5F5F5):槍と騎盾を持つ歩兵。鎧は少々貧弱だが盾は分厚い|
</v>
      </c>
    </row>
    <row r="1708" spans="1:36" x14ac:dyDescent="0.15">
      <c r="A1708" t="str">
        <f t="shared" si="55"/>
        <v>-</v>
      </c>
      <c r="B1708" t="s">
        <v>3012</v>
      </c>
      <c r="C1708" t="s">
        <v>14679</v>
      </c>
      <c r="D1708" t="s">
        <v>14597</v>
      </c>
      <c r="E1708" t="s">
        <v>14689</v>
      </c>
      <c r="F1708">
        <v>10</v>
      </c>
      <c r="G1708">
        <v>18</v>
      </c>
      <c r="H1708">
        <v>9</v>
      </c>
      <c r="I1708" t="s">
        <v>14583</v>
      </c>
      <c r="L1708" t="s">
        <v>14681</v>
      </c>
      <c r="N1708" t="s">
        <v>14690</v>
      </c>
      <c r="P1708" s="20">
        <v>1</v>
      </c>
      <c r="Z1708" s="33" t="s">
        <v>14678</v>
      </c>
      <c r="AF1708" s="21" t="s">
        <v>14642</v>
      </c>
      <c r="AJ1708" s="26" t="str">
        <f t="shared" si="56"/>
        <v xml:space="preserve">|BGCOLOR(#F5F5F5):Peshtsi Axeman|歩兵|&amp;ref(Nation/C_Gold.jpg,nolink,25x25,Gold);10&amp;ref(Nation/C_Resource.jpg,nolink,25x25,Resource);18&amp;ref(Nation/C_Recruitment.jpg,nolink,25x25,Recruitment Point);9|&amp;ref(Nation/R_Fort.jpg,nolink,25x25,Land Fortress);||&amp;ref(Nation/LivingLead.jpg,nolink,25x25,Living);|10&amp;ref(Nation/Snow-Move.jpg,nolink,25x25,Snow Move);|
|~|&gt;|&gt;|&gt;|&gt;|&gt;|BGCOLOR(#F5F5F5):斧と騎盾を持つ歩兵。より重装備だがその分鈍重|
</v>
      </c>
    </row>
    <row r="1709" spans="1:36" x14ac:dyDescent="0.15">
      <c r="A1709" t="str">
        <f t="shared" si="55"/>
        <v>-</v>
      </c>
      <c r="B1709" t="s">
        <v>3012</v>
      </c>
      <c r="C1709" t="s">
        <v>14679</v>
      </c>
      <c r="D1709" t="s">
        <v>14597</v>
      </c>
      <c r="E1709" t="s">
        <v>14691</v>
      </c>
      <c r="F1709">
        <v>11</v>
      </c>
      <c r="G1709">
        <v>20</v>
      </c>
      <c r="H1709">
        <v>12</v>
      </c>
      <c r="I1709" t="s">
        <v>14583</v>
      </c>
      <c r="L1709" t="s">
        <v>14681</v>
      </c>
      <c r="N1709" t="s">
        <v>14692</v>
      </c>
      <c r="P1709" s="20">
        <v>1</v>
      </c>
      <c r="Z1709" s="33" t="s">
        <v>14678</v>
      </c>
      <c r="AF1709" s="20" t="s">
        <v>14642</v>
      </c>
      <c r="AJ1709" s="26" t="str">
        <f t="shared" si="56"/>
        <v xml:space="preserve">|BGCOLOR(#F5F5F5):Peshtsi City Guard|歩兵|&amp;ref(Nation/C_Gold.jpg,nolink,25x25,Gold);11&amp;ref(Nation/C_Resource.jpg,nolink,25x25,Resource);20&amp;ref(Nation/C_Recruitment.jpg,nolink,25x25,Recruitment Point);12|&amp;ref(Nation/R_Fort.jpg,nolink,25x25,Land Fortress);||&amp;ref(Nation/LivingLead.jpg,nolink,25x25,Living);|10&amp;ref(Nation/Snow-Move.jpg,nolink,25x25,Snow Move);|
|~|&gt;|&gt;|&gt;|&gt;|&gt;|BGCOLOR(#F5F5F5):長剣と騎盾を持つ歩兵。要塞防衛を得意とする|
</v>
      </c>
    </row>
    <row r="1710" spans="1:36" x14ac:dyDescent="0.15">
      <c r="A1710" t="str">
        <f t="shared" si="55"/>
        <v>-</v>
      </c>
      <c r="B1710" t="s">
        <v>3012</v>
      </c>
      <c r="C1710" t="s">
        <v>14679</v>
      </c>
      <c r="D1710" t="s">
        <v>14597</v>
      </c>
      <c r="E1710" t="s">
        <v>14693</v>
      </c>
      <c r="F1710">
        <v>25</v>
      </c>
      <c r="G1710">
        <v>28</v>
      </c>
      <c r="H1710">
        <v>36</v>
      </c>
      <c r="I1710" t="s">
        <v>14583</v>
      </c>
      <c r="L1710" t="s">
        <v>14695</v>
      </c>
      <c r="N1710" t="s">
        <v>14696</v>
      </c>
      <c r="P1710" s="20">
        <v>1</v>
      </c>
      <c r="Z1710" s="33" t="s">
        <v>14697</v>
      </c>
      <c r="AJ1710" s="26" t="str">
        <f t="shared" si="56"/>
        <v xml:space="preserve">|BGCOLOR(#F5F5F5):Grid Druzhina|騎兵|&amp;ref(Nation/C_Gold.jpg,nolink,25x25,Gold);25&amp;ref(Nation/C_Resource.jpg,nolink,25x25,Resource);28&amp;ref(Nation/C_Recruitment.jpg,nolink,25x25,Recruitment Point);36|&amp;ref(Nation/R_Fort.jpg,nolink,25x25,Land Fortress);||&amp;ref(Nation/LivingLead.jpg,nolink,25x25,Living);|18|
|~|&gt;|&gt;|&gt;|&gt;|&gt;|BGCOLOR(#F5F5F5):長剣と複合弓を持つ騎兵。遠近共に対応するが半端な面も|
</v>
      </c>
    </row>
    <row r="1711" spans="1:36" x14ac:dyDescent="0.15">
      <c r="A1711" t="str">
        <f t="shared" si="55"/>
        <v>-</v>
      </c>
      <c r="B1711" t="s">
        <v>3012</v>
      </c>
      <c r="C1711" t="s">
        <v>14679</v>
      </c>
      <c r="D1711" t="s">
        <v>14597</v>
      </c>
      <c r="E1711" t="s">
        <v>14698</v>
      </c>
      <c r="F1711">
        <v>40</v>
      </c>
      <c r="G1711">
        <v>42</v>
      </c>
      <c r="H1711">
        <v>46</v>
      </c>
      <c r="I1711" t="s">
        <v>14583</v>
      </c>
      <c r="L1711" t="s">
        <v>14695</v>
      </c>
      <c r="N1711" t="s">
        <v>14699</v>
      </c>
      <c r="P1711" s="20">
        <v>1</v>
      </c>
      <c r="Z1711" s="33" t="s">
        <v>14593</v>
      </c>
      <c r="AJ1711" s="26" t="str">
        <f t="shared" si="56"/>
        <v xml:space="preserve">|BGCOLOR(#F5F5F5):Malaia Druzhina|騎兵|&amp;ref(Nation/C_Gold.jpg,nolink,25x25,Gold);40&amp;ref(Nation/C_Resource.jpg,nolink,25x25,Resource);42&amp;ref(Nation/C_Recruitment.jpg,nolink,25x25,Recruitment Point);46|&amp;ref(Nation/R_Fort.jpg,nolink,25x25,Land Fortress);||&amp;ref(Nation/LivingLead.jpg,nolink,25x25,Living);|14|
|~|&gt;|&gt;|&gt;|&gt;|&gt;|BGCOLOR(#F5F5F5):突撃槍、長剣、盾を持つ重騎兵。戦闘力に優れ護衛も得意|
</v>
      </c>
    </row>
    <row r="1712" spans="1:36" x14ac:dyDescent="0.15">
      <c r="A1712" t="str">
        <f t="shared" si="55"/>
        <v>-</v>
      </c>
      <c r="B1712" t="s">
        <v>3012</v>
      </c>
      <c r="C1712" t="s">
        <v>14679</v>
      </c>
      <c r="D1712" t="s">
        <v>14597</v>
      </c>
      <c r="E1712" t="s">
        <v>14700</v>
      </c>
      <c r="F1712">
        <v>10</v>
      </c>
      <c r="G1712">
        <v>3</v>
      </c>
      <c r="H1712">
        <v>5</v>
      </c>
      <c r="I1712" t="s">
        <v>14583</v>
      </c>
      <c r="K1712" t="s">
        <v>14584</v>
      </c>
      <c r="L1712" t="s">
        <v>14681</v>
      </c>
      <c r="M1712" t="s">
        <v>14651</v>
      </c>
      <c r="N1712" t="s">
        <v>14701</v>
      </c>
      <c r="P1712" s="20">
        <v>1</v>
      </c>
      <c r="Z1712" s="33" t="s">
        <v>14593</v>
      </c>
      <c r="AA1712" s="21">
        <v>40</v>
      </c>
      <c r="AJ1712" s="26" t="str">
        <f t="shared" si="56"/>
        <v xml:space="preserve">|BGCOLOR(#F5F5F5):Khlyst|歩兵&amp;ref(Nation/Sacred.jpg,nolink,25x25,Sacred);|&amp;ref(Nation/C_Gold.jpg,nolink,25x25,Gold);10&amp;ref(Nation/C_Resource.jpg,nolink,25x25,Resource);3&amp;ref(Nation/C_Recruitment.jpg,nolink,25x25,Recruitment Point);5|&amp;ref(Nation/R_Fort.jpg,nolink,25x25,Land Fortress);|&amp;ref(Spell/P_Holy.jpg,nolink,25x25,Temple Needed);|&amp;ref(Nation/LivingLead.jpg,nolink,25x25,Living);|14&amp;ref(Nation/Stealthy.jpg,nolink,25x25,Stealthy (40));|
|~|&gt;|&gt;|&gt;|&gt;|&gt;|BGCOLOR(#F5F5F5):朝星棒を持つ軽歩兵。戦闘力は乏しいが州に不安を撒く|
</v>
      </c>
    </row>
    <row r="1713" spans="1:36" x14ac:dyDescent="0.15">
      <c r="A1713" t="str">
        <f t="shared" si="55"/>
        <v>-</v>
      </c>
      <c r="B1713" t="s">
        <v>3012</v>
      </c>
      <c r="C1713" t="s">
        <v>14679</v>
      </c>
      <c r="D1713" t="s">
        <v>14597</v>
      </c>
      <c r="E1713" t="s">
        <v>14702</v>
      </c>
      <c r="F1713">
        <v>18</v>
      </c>
      <c r="G1713">
        <v>16</v>
      </c>
      <c r="H1713">
        <v>20</v>
      </c>
      <c r="I1713" t="s">
        <v>14703</v>
      </c>
      <c r="L1713" t="s">
        <v>14695</v>
      </c>
      <c r="N1713" t="s">
        <v>14704</v>
      </c>
      <c r="P1713" s="20">
        <v>1</v>
      </c>
      <c r="Z1713" s="33" t="s">
        <v>14647</v>
      </c>
      <c r="AJ1713" s="26" t="str">
        <f t="shared" si="56"/>
        <v xml:space="preserve">|BGCOLOR(#F5F5F5):Black Hood|騎兵|&amp;ref(Nation/C_Gold.jpg,nolink,25x25,Gold);18&amp;ref(Nation/C_Resource.jpg,nolink,25x25,Resource);16&amp;ref(Nation/C_Recruitment.jpg,nolink,25x25,Recruitment Point);20|&amp;ref(Nation/R_Foreign.jpg,nolink,25x25,Non-Fort Land);||&amp;ref(Nation/LivingLead.jpg,nolink,25x25,Living);|20|
|~|&gt;|&gt;|&gt;|&gt;|&gt;|BGCOLOR(#F5F5F5):鈍器と複合弓を持つ騎兵。騎兵としては高い射撃精度を持つ|
</v>
      </c>
    </row>
    <row r="1714" spans="1:36" x14ac:dyDescent="0.15">
      <c r="A1714" t="str">
        <f t="shared" si="55"/>
        <v>LA Bogarus 兵士 E</v>
      </c>
      <c r="B1714" t="s">
        <v>3012</v>
      </c>
      <c r="C1714" t="s">
        <v>14679</v>
      </c>
      <c r="D1714" t="s">
        <v>14597</v>
      </c>
      <c r="E1714" t="s">
        <v>14705</v>
      </c>
      <c r="F1714">
        <v>30</v>
      </c>
      <c r="G1714">
        <v>23</v>
      </c>
      <c r="H1714">
        <v>36</v>
      </c>
      <c r="I1714" t="s">
        <v>14703</v>
      </c>
      <c r="L1714" t="s">
        <v>14706</v>
      </c>
      <c r="N1714" t="s">
        <v>14707</v>
      </c>
      <c r="P1714" s="20">
        <v>1</v>
      </c>
      <c r="Z1714" s="33" t="s">
        <v>14587</v>
      </c>
      <c r="AJ1714" s="26" t="str">
        <f t="shared" si="56"/>
        <v xml:space="preserve">|BGCOLOR(#F5F5F5):Styag|騎手|&amp;ref(Nation/C_Gold.jpg,nolink,25x25,Gold);30&amp;ref(Nation/C_Resource.jpg,nolink,25x25,Resource);23&amp;ref(Nation/C_Recruitment.jpg,nolink,25x25,Recruitment Point);36|&amp;ref(Nation/R_Foreign.jpg,nolink,25x25,Non-Fort Land);||&amp;ref(Nation/LivingLead.jpg,nolink,25x25,Living);|16|
|~|&gt;|&gt;|&gt;|&gt;|&gt;|BGCOLOR(#F5F5F5):軽突撃槍と複合弓を持つ騎兵。所属する部隊の士気を高める|
</v>
      </c>
    </row>
    <row r="1715" spans="1:36" x14ac:dyDescent="0.15">
      <c r="A1715" t="str">
        <f t="shared" si="55"/>
        <v>LA Patala 指揮官 S</v>
      </c>
      <c r="B1715" t="s">
        <v>3012</v>
      </c>
      <c r="C1715" t="s">
        <v>14800</v>
      </c>
      <c r="D1715" t="s">
        <v>14782</v>
      </c>
      <c r="E1715" t="s">
        <v>7284</v>
      </c>
      <c r="F1715">
        <v>20</v>
      </c>
      <c r="G1715">
        <v>1</v>
      </c>
      <c r="H1715">
        <v>1</v>
      </c>
      <c r="I1715" t="s">
        <v>4325</v>
      </c>
      <c r="L1715" t="s">
        <v>3122</v>
      </c>
      <c r="N1715" t="s">
        <v>7124</v>
      </c>
      <c r="O1715" s="24">
        <v>0</v>
      </c>
      <c r="P1715" s="21">
        <v>0</v>
      </c>
      <c r="Q1715" s="21">
        <v>0</v>
      </c>
      <c r="R1715" s="29">
        <v>0</v>
      </c>
      <c r="Z1715" s="33">
        <v>16</v>
      </c>
      <c r="AA1715" s="21">
        <v>60</v>
      </c>
      <c r="AE1715" s="21" t="s">
        <v>7285</v>
      </c>
      <c r="AJ1715" s="26" t="str">
        <f t="shared" si="56"/>
        <v xml:space="preserve">|BGCOLOR(#F5F5F5):Markata Scout|斥候|&amp;ref(Nation/C_Gold.jpg,nolink,25x25,Gold);20&amp;ref(Nation/C_Resource.jpg,nolink,25x25,Resource);1&amp;ref(Nation/C_Command.jpg,nolink,25x25,Commander Point);1|&amp;ref(Nation/R_Fort.jpg,nolink,25x25,Land Fortress);|||16&amp;ref(Nation/Stealthy.jpg,nolink,25x25,Stealthy (60));&amp;ref(Nation/Forest-Survival.jpg,nolink,25x25,Forest Survival);&amp;ref(Nation/Mountain-Survival.jpg,nolink,25x25,Mountain Survival);|
|~|&gt;|&gt;|&gt;|&gt;|&gt;|BGCOLOR(#F5F5F5):安価で隠れるのも上手い斥候。移動も早め|
</v>
      </c>
    </row>
    <row r="1716" spans="1:36" x14ac:dyDescent="0.15">
      <c r="A1716" t="str">
        <f t="shared" si="55"/>
        <v>-</v>
      </c>
      <c r="B1716" t="s">
        <v>3012</v>
      </c>
      <c r="C1716" t="s">
        <v>14800</v>
      </c>
      <c r="D1716" t="s">
        <v>14782</v>
      </c>
      <c r="E1716" t="s">
        <v>7269</v>
      </c>
      <c r="F1716">
        <v>40</v>
      </c>
      <c r="G1716">
        <v>8</v>
      </c>
      <c r="H1716">
        <v>1</v>
      </c>
      <c r="I1716" t="s">
        <v>4940</v>
      </c>
      <c r="L1716" t="s">
        <v>3119</v>
      </c>
      <c r="N1716" t="s">
        <v>7128</v>
      </c>
      <c r="O1716" s="24">
        <v>2</v>
      </c>
      <c r="P1716" s="21">
        <v>40</v>
      </c>
      <c r="Q1716" s="21">
        <v>0</v>
      </c>
      <c r="R1716" s="29">
        <v>0</v>
      </c>
      <c r="Z1716" s="33">
        <v>16</v>
      </c>
      <c r="AA1716" s="21">
        <v>40</v>
      </c>
      <c r="AE1716" s="21" t="s">
        <v>7286</v>
      </c>
      <c r="AJ1716" s="26" t="str">
        <f t="shared" si="56"/>
        <v xml:space="preserve">|BGCOLOR(#F5F5F5):Atavi Chieftain|指揮官|&amp;ref(Nation/C_Gold.jpg,nolink,25x25,Gold);40&amp;ref(Nation/C_Resource.jpg,nolink,25x25,Resource);8&amp;ref(Nation/C_Command.jpg,nolink,25x25,Commander Point);1|&amp;ref(Nation/R_Fort.jpg,nolink,25x25,Land Fortress);&amp;ref(Nation/R_Forest.jpg,nolink,25x25,Any Forest);||&amp;ref(Nation/Squad.jpg,nolink,25x25,Squad);2&amp;ref(Nation/LivingLead.jpg,nolink,25x25,Leadership);40|16&amp;ref(Nation/Stealthy.jpg,nolink,25x25,Stealthy (40));&amp;ref(Nation/Forest-Survival.jpg,nolink,25x25,Forest Survival);|
|~|&gt;|&gt;|&gt;|&gt;|&gt;|BGCOLOR(#F5F5F5):隠密行動可能な指揮官。鎧がなく脆い|
</v>
      </c>
    </row>
    <row r="1717" spans="1:36" x14ac:dyDescent="0.15">
      <c r="A1717" t="str">
        <f t="shared" si="55"/>
        <v>-</v>
      </c>
      <c r="B1717" t="s">
        <v>3012</v>
      </c>
      <c r="C1717" t="s">
        <v>14800</v>
      </c>
      <c r="D1717" t="s">
        <v>14782</v>
      </c>
      <c r="E1717" t="s">
        <v>14763</v>
      </c>
      <c r="F1717">
        <v>35</v>
      </c>
      <c r="G1717">
        <v>17</v>
      </c>
      <c r="H1717">
        <v>1</v>
      </c>
      <c r="I1717" t="s">
        <v>4325</v>
      </c>
      <c r="L1717" t="s">
        <v>3119</v>
      </c>
      <c r="N1717" t="s">
        <v>11183</v>
      </c>
      <c r="O1717" s="24">
        <v>2</v>
      </c>
      <c r="P1717" s="21">
        <v>60</v>
      </c>
      <c r="Q1717" s="21">
        <v>0</v>
      </c>
      <c r="R1717" s="29">
        <v>0</v>
      </c>
      <c r="Z1717" s="33" t="s">
        <v>9227</v>
      </c>
      <c r="AE1717" s="21" t="s">
        <v>7286</v>
      </c>
      <c r="AJ1717" s="26" t="str">
        <f t="shared" si="56"/>
        <v xml:space="preserve">|BGCOLOR(#F5F5F5):Vanara Captain|指揮官|&amp;ref(Nation/C_Gold.jpg,nolink,25x25,Gold);35&amp;ref(Nation/C_Resource.jpg,nolink,25x25,Resource);17&amp;ref(Nation/C_Command.jpg,nolink,25x25,Commander Point);1|&amp;ref(Nation/R_Fort.jpg,nolink,25x25,Land Fortress);||&amp;ref(Nation/Squad.jpg,nolink,25x25,Squad);2&amp;ref(Nation/LivingLead.jpg,nolink,25x25,Leadership);60|12&amp;ref(Nation/Forest-Survival.jpg,nolink,25x25,Forest Survival);|
|~|&gt;|&gt;|&gt;|&gt;|&gt;|BGCOLOR(#F5F5F5):標準的な指揮官。真っ当な装備だが隠れることはできない|
</v>
      </c>
    </row>
    <row r="1718" spans="1:36" x14ac:dyDescent="0.15">
      <c r="A1718" t="str">
        <f t="shared" si="55"/>
        <v>-</v>
      </c>
      <c r="B1718" t="s">
        <v>3012</v>
      </c>
      <c r="C1718" t="s">
        <v>14800</v>
      </c>
      <c r="D1718" t="s">
        <v>14782</v>
      </c>
      <c r="E1718" t="s">
        <v>7272</v>
      </c>
      <c r="F1718">
        <v>75</v>
      </c>
      <c r="G1718">
        <v>25</v>
      </c>
      <c r="H1718">
        <v>1</v>
      </c>
      <c r="I1718" t="s">
        <v>4325</v>
      </c>
      <c r="L1718" t="s">
        <v>3119</v>
      </c>
      <c r="N1718" t="s">
        <v>11186</v>
      </c>
      <c r="O1718" s="24">
        <v>3</v>
      </c>
      <c r="P1718" s="21">
        <v>80</v>
      </c>
      <c r="Q1718" s="21">
        <v>0</v>
      </c>
      <c r="R1718" s="29">
        <v>0</v>
      </c>
      <c r="Z1718" s="33" t="s">
        <v>12391</v>
      </c>
      <c r="AE1718" s="21" t="s">
        <v>7286</v>
      </c>
      <c r="AJ1718" s="26" t="str">
        <f t="shared" si="56"/>
        <v xml:space="preserve">|BGCOLOR(#F5F5F5):Bandar Commander|指揮官|&amp;ref(Nation/C_Gold.jpg,nolink,25x25,Gold);75&amp;ref(Nation/C_Resource.jpg,nolink,25x25,Resource);25&amp;ref(Nation/C_Command.jpg,nolink,25x25,Commander Point);1|&amp;ref(Nation/R_Fort.jpg,nolink,25x25,Land Fortress);||&amp;ref(Nation/Squad.jpg,nolink,25x25,Squad);3&amp;ref(Nation/LivingLead.jpg,nolink,25x25,Leadership);80|10&amp;ref(Nation/Forest-Survival.jpg,nolink,25x25,Forest Survival);|
|~|&gt;|&gt;|&gt;|&gt;|&gt;|BGCOLOR(#F5F5F5):上位指揮官。体格も大きく丈夫|
</v>
      </c>
    </row>
    <row r="1719" spans="1:36" x14ac:dyDescent="0.15">
      <c r="A1719" t="str">
        <f t="shared" si="55"/>
        <v>-</v>
      </c>
      <c r="B1719" t="s">
        <v>3012</v>
      </c>
      <c r="C1719" t="s">
        <v>14800</v>
      </c>
      <c r="D1719" t="s">
        <v>14782</v>
      </c>
      <c r="E1719" t="s">
        <v>14764</v>
      </c>
      <c r="F1719">
        <v>45</v>
      </c>
      <c r="G1719">
        <v>2</v>
      </c>
      <c r="H1719">
        <v>1</v>
      </c>
      <c r="I1719" t="s">
        <v>4325</v>
      </c>
      <c r="K1719" t="s">
        <v>9899</v>
      </c>
      <c r="L1719" t="s">
        <v>3135</v>
      </c>
      <c r="M1719" t="s">
        <v>9899</v>
      </c>
      <c r="N1719" t="s">
        <v>11194</v>
      </c>
      <c r="O1719" s="24">
        <v>1</v>
      </c>
      <c r="P1719" s="21">
        <v>10</v>
      </c>
      <c r="Q1719" s="21">
        <v>0</v>
      </c>
      <c r="R1719" s="29">
        <v>0</v>
      </c>
      <c r="Z1719" s="33" t="s">
        <v>9196</v>
      </c>
      <c r="AE1719" s="21" t="s">
        <v>7286</v>
      </c>
      <c r="AJ1719" s="26" t="str">
        <f t="shared" si="56"/>
        <v xml:space="preserve">|BGCOLOR(#F5F5F5):Brahmin|聖職者&amp;ref(Nation/Sacred.jpg,nolink,25x25,Sacred);|&amp;ref(Nation/C_Gold.jpg,nolink,25x25,Gold);45&amp;ref(Nation/C_Resource.jpg,nolink,25x25,Resource);2&amp;ref(Nation/C_Command.jpg,nolink,25x25,Commander Point);1|&amp;ref(Nation/R_Fort.jpg,nolink,25x25,Land Fortress);|&amp;ref(Spell/P_Holy.jpg,nolink,25x25,Temple Needed);|&amp;ref(Nation/Squad.jpg,nolink,25x25,Squad);1&amp;ref(Nation/LivingLead.jpg,nolink,25x25,Leadership);10|16&amp;ref(Nation/Forest-Survival.jpg,nolink,25x25,Forest Survival);|
|~|&gt;|&gt;|&gt;|&gt;|&gt;|BGCOLOR(#F5F5F5):レベル1の聖職者。猿の行軍速度と森林適応は便利|
</v>
      </c>
    </row>
    <row r="1720" spans="1:36" x14ac:dyDescent="0.15">
      <c r="A1720" t="str">
        <f t="shared" si="55"/>
        <v>-</v>
      </c>
      <c r="B1720" t="s">
        <v>3012</v>
      </c>
      <c r="C1720" t="s">
        <v>14800</v>
      </c>
      <c r="D1720" t="s">
        <v>14782</v>
      </c>
      <c r="E1720" t="s">
        <v>11178</v>
      </c>
      <c r="F1720">
        <v>55</v>
      </c>
      <c r="G1720">
        <v>1</v>
      </c>
      <c r="H1720">
        <v>2</v>
      </c>
      <c r="I1720" t="s">
        <v>4325</v>
      </c>
      <c r="J1720" t="s">
        <v>9899</v>
      </c>
      <c r="K1720" t="s">
        <v>9899</v>
      </c>
      <c r="L1720" t="s">
        <v>3138</v>
      </c>
      <c r="M1720" t="s">
        <v>9899</v>
      </c>
      <c r="N1720" t="s">
        <v>7138</v>
      </c>
      <c r="O1720" s="24">
        <v>1</v>
      </c>
      <c r="P1720" s="21">
        <v>10</v>
      </c>
      <c r="Q1720" s="21">
        <v>10</v>
      </c>
      <c r="R1720" s="29">
        <v>0</v>
      </c>
      <c r="Z1720" s="33">
        <v>16</v>
      </c>
      <c r="AE1720" s="21" t="s">
        <v>7286</v>
      </c>
      <c r="AJ1720" s="26" t="str">
        <f t="shared" si="56"/>
        <v xml:space="preserve">|BGCOLOR(#F5F5F5):Yogi|魔術師&amp;ref(Nation/Sacred.jpg,nolink,25x25,Sacred);|&amp;ref(Nation/C_Gold.jpg,nolink,25x25,Gold);55&amp;ref(Nation/C_Resource.jpg,nolink,25x25,Resource);1&amp;ref(Nation/C_Command.jpg,nolink,25x25,Commander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Leadership);10|16&amp;ref(Nation/Forest-Survival.jpg,nolink,25x25,Forest Survival);|
|~|&gt;|&gt;|&gt;|&gt;|&gt;|BGCOLOR(#F5F5F5):星魔法を持つ。白き猿は経験次第で死後に転生する|
</v>
      </c>
    </row>
    <row r="1721" spans="1:36" x14ac:dyDescent="0.15">
      <c r="A1721" t="str">
        <f t="shared" si="55"/>
        <v>-</v>
      </c>
      <c r="B1721" t="s">
        <v>3012</v>
      </c>
      <c r="C1721" t="s">
        <v>14800</v>
      </c>
      <c r="D1721" t="s">
        <v>14782</v>
      </c>
      <c r="E1721" t="s">
        <v>11179</v>
      </c>
      <c r="F1721">
        <v>160</v>
      </c>
      <c r="G1721">
        <v>1</v>
      </c>
      <c r="H1721">
        <v>2</v>
      </c>
      <c r="I1721" t="s">
        <v>4325</v>
      </c>
      <c r="J1721" t="s">
        <v>9899</v>
      </c>
      <c r="K1721" t="s">
        <v>9899</v>
      </c>
      <c r="L1721" t="s">
        <v>3138</v>
      </c>
      <c r="M1721" t="s">
        <v>9899</v>
      </c>
      <c r="N1721" t="s">
        <v>7141</v>
      </c>
      <c r="O1721" s="24">
        <v>1</v>
      </c>
      <c r="P1721" s="21">
        <v>10</v>
      </c>
      <c r="Q1721" s="21">
        <v>25</v>
      </c>
      <c r="R1721" s="29">
        <v>0</v>
      </c>
      <c r="Z1721" s="33">
        <v>10</v>
      </c>
      <c r="AE1721" s="21" t="s">
        <v>7286</v>
      </c>
      <c r="AJ1721" s="26" t="str">
        <f t="shared" si="56"/>
        <v xml:space="preserve">|BGCOLOR(#F5F5F5):Guru|魔術師&amp;ref(Nation/Sacred.jpg,nolink,25x25,Sacred);|&amp;ref(Nation/C_Gold.jpg,nolink,25x25,Gold);160&amp;ref(Nation/C_Resource.jpg,nolink,25x25,Resource);1&amp;ref(Nation/C_Command.jpg,nolink,25x25,Commander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Leadership);25|10&amp;ref(Nation/Forest-Survival.jpg,nolink,25x25,Forest Survival);|
|~|&gt;|&gt;|&gt;|&gt;|&gt;|BGCOLOR(#F5F5F5):星と緑魔法を持つ。戦闘時の移動が極端に遅い|
</v>
      </c>
    </row>
    <row r="1722" spans="1:36" x14ac:dyDescent="0.15">
      <c r="A1722" t="str">
        <f t="shared" si="55"/>
        <v>-</v>
      </c>
      <c r="B1722" t="s">
        <v>3012</v>
      </c>
      <c r="C1722" t="s">
        <v>14800</v>
      </c>
      <c r="D1722" t="s">
        <v>14782</v>
      </c>
      <c r="E1722" t="s">
        <v>14765</v>
      </c>
      <c r="F1722">
        <v>175</v>
      </c>
      <c r="G1722">
        <v>35</v>
      </c>
      <c r="H1722">
        <v>2</v>
      </c>
      <c r="I1722" t="s">
        <v>14766</v>
      </c>
      <c r="J1722" t="s">
        <v>14767</v>
      </c>
      <c r="K1722" t="s">
        <v>14767</v>
      </c>
      <c r="L1722" t="s">
        <v>14769</v>
      </c>
      <c r="M1722" t="s">
        <v>14768</v>
      </c>
      <c r="N1722" t="s">
        <v>14779</v>
      </c>
      <c r="O1722" s="24">
        <v>3</v>
      </c>
      <c r="P1722" s="20">
        <v>80</v>
      </c>
      <c r="Q1722" s="20">
        <v>30</v>
      </c>
      <c r="R1722" s="29">
        <v>0</v>
      </c>
      <c r="Z1722" s="33" t="s">
        <v>14770</v>
      </c>
      <c r="AD1722" s="21" t="s">
        <v>14772</v>
      </c>
      <c r="AE1722" s="20" t="s">
        <v>14771</v>
      </c>
      <c r="AJ1722" s="26" t="str">
        <f t="shared" si="56"/>
        <v xml:space="preserve">|BGCOLOR(#F5F5F5):Nagaraja|聖職者&amp;ref(Nation/Sacred.jpg,nolink,25x25,Sacred);|&amp;ref(Nation/C_Gold.jpg,nolink,25x25,Gold);175&amp;ref(Nation/C_Resource.jpg,nolink,25x25,Resource);35&amp;ref(Nation/C_Command.jpg,nolink,25x25,Commander Point);2|&amp;ref(Nation/R_Capital.jpg,nolink,25x25,National Capital);|&amp;ref(Spell/P_Research.jpg,nolink,25x25,Lab Needed);&amp;ref(Spell/P_Holy.jpg,nolink,25x25,Temple Needed);|&amp;ref(Nation/Squad.jpg,nolink,25x25,Squad);3&amp;ref(Nation/LivingLead.jpg,nolink,25x25,Leadership);80&amp;ref(Nation/MagicLead.jpg,nolink,25x25,Magic Leadership);30|8&amp;ref(Nation/Amphibian.jpg,nolink,25x25,Amphibian);&amp;ref(Nation/Swamp-Survival.jpg,nolink,25x25,Swamp Survival);|
|~|&gt;|&gt;|&gt;|&gt;|&gt;|BGCOLOR(#F5F5F5):レベル2の聖職者。水地緑の魔法を持ち変身すれば最上位指揮官も兼任|
</v>
      </c>
    </row>
    <row r="1723" spans="1:36" x14ac:dyDescent="0.15">
      <c r="A1723" t="str">
        <f t="shared" si="55"/>
        <v>-</v>
      </c>
      <c r="B1723" t="s">
        <v>3012</v>
      </c>
      <c r="C1723" t="s">
        <v>14800</v>
      </c>
      <c r="D1723" t="s">
        <v>14782</v>
      </c>
      <c r="E1723" t="s">
        <v>14773</v>
      </c>
      <c r="F1723">
        <v>390</v>
      </c>
      <c r="G1723">
        <v>2</v>
      </c>
      <c r="H1723">
        <v>4</v>
      </c>
      <c r="I1723" t="s">
        <v>14766</v>
      </c>
      <c r="J1723" t="s">
        <v>14767</v>
      </c>
      <c r="K1723" t="s">
        <v>14767</v>
      </c>
      <c r="L1723" t="s">
        <v>14769</v>
      </c>
      <c r="M1723" t="s">
        <v>14768</v>
      </c>
      <c r="N1723" t="s">
        <v>14774</v>
      </c>
      <c r="O1723" s="24">
        <v>1</v>
      </c>
      <c r="P1723" s="20">
        <v>10</v>
      </c>
      <c r="Q1723" s="20" t="s">
        <v>14775</v>
      </c>
      <c r="R1723" s="29">
        <v>0</v>
      </c>
      <c r="Z1723" s="33" t="s">
        <v>14776</v>
      </c>
      <c r="AD1723" s="21" t="s">
        <v>14772</v>
      </c>
      <c r="AE1723" s="20" t="s">
        <v>14771</v>
      </c>
      <c r="AJ1723" s="26" t="str">
        <f t="shared" si="56"/>
        <v xml:space="preserve">|BGCOLOR(#F5F5F5):Nagarishi|聖職者&amp;ref(Nation/Sacred.jpg,nolink,25x25,Sacred);|&amp;ref(Nation/C_Gold.jpg,nolink,25x25,Gold);390&amp;ref(Nation/C_Resource.jpg,nolink,25x25,Resource);2&amp;ref(Nation/C_Command.jpg,nolink,25x25,Commander Point);4|&amp;ref(Nation/R_Capital.jpg,nolink,25x25,National Capital);|&amp;ref(Spell/P_Research.jpg,nolink,25x25,Lab Needed);&amp;ref(Spell/P_Holy.jpg,nolink,25x25,Temple Needed);|&amp;ref(Nation/Squad.jpg,nolink,25x25,Squad);1&amp;ref(Nation/LivingLead.jpg,nolink,25x25,Leadership);10&amp;ref(Nation/MagicLead.jpg,nolink,25x25,Magic Leadership);60+|12&amp;ref(Nation/Amphibian.jpg,nolink,25x25,Amphibian);&amp;ref(Nation/Swamp-Survival.jpg,nolink,25x25,Swamp Survival);|
|~|&gt;|&gt;|&gt;|&gt;|&gt;|BGCOLOR(#F5F5F5):レベル1の聖職者。地水星緑の魔法技能を持つ|
</v>
      </c>
    </row>
    <row r="1724" spans="1:36" x14ac:dyDescent="0.15">
      <c r="A1724" t="str">
        <f t="shared" si="55"/>
        <v>-</v>
      </c>
      <c r="B1724" t="s">
        <v>3012</v>
      </c>
      <c r="C1724" t="s">
        <v>14800</v>
      </c>
      <c r="D1724" t="s">
        <v>14782</v>
      </c>
      <c r="E1724" t="s">
        <v>14777</v>
      </c>
      <c r="F1724">
        <v>235</v>
      </c>
      <c r="G1724">
        <v>1</v>
      </c>
      <c r="H1724">
        <v>2</v>
      </c>
      <c r="I1724" t="s">
        <v>14766</v>
      </c>
      <c r="J1724" t="s">
        <v>14767</v>
      </c>
      <c r="K1724" t="s">
        <v>14767</v>
      </c>
      <c r="L1724" t="s">
        <v>14769</v>
      </c>
      <c r="M1724" t="s">
        <v>14768</v>
      </c>
      <c r="N1724" t="s">
        <v>14778</v>
      </c>
      <c r="O1724" s="24">
        <v>2</v>
      </c>
      <c r="P1724" s="20">
        <v>40</v>
      </c>
      <c r="Q1724" s="20" t="s">
        <v>14784</v>
      </c>
      <c r="R1724" s="29">
        <v>0</v>
      </c>
      <c r="Z1724" s="33" t="s">
        <v>14776</v>
      </c>
      <c r="AD1724" s="21" t="s">
        <v>14772</v>
      </c>
      <c r="AE1724" s="20" t="s">
        <v>14771</v>
      </c>
      <c r="AJ1724" s="26" t="str">
        <f t="shared" si="56"/>
        <v xml:space="preserve">|BGCOLOR(#F5F5F5):Nagini|聖職者&amp;ref(Nation/Sacred.jpg,nolink,25x25,Sacred);|&amp;ref(Nation/C_Gold.jpg,nolink,25x25,Gold);235&amp;ref(Nation/C_Resource.jpg,nolink,25x25,Resource);1&amp;ref(Nation/C_Command.jpg,nolink,25x25,Commander Point);2|&amp;ref(Nation/R_Capital.jpg,nolink,25x25,National Capital);|&amp;ref(Spell/P_Research.jpg,nolink,25x25,Lab Needed);&amp;ref(Spell/P_Holy.jpg,nolink,25x25,Temple Needed);|&amp;ref(Nation/Squad.jpg,nolink,25x25,Squad);2&amp;ref(Nation/LivingLead.jpg,nolink,25x25,Leadership);40&amp;ref(Nation/MagicLead.jpg,nolink,25x25,Magic Leadership);35+|12&amp;ref(Nation/Amphibian.jpg,nolink,25x25,Amphibian);&amp;ref(Nation/Swamp-Survival.jpg,nolink,25x25,Swamp Survival);|
|~|&gt;|&gt;|&gt;|&gt;|&gt;|BGCOLOR(#F5F5F5):レベル1の聖職者。水地緑などの魔法技能を持ち変身後に誘惑も可能|
</v>
      </c>
    </row>
    <row r="1725" spans="1:36" x14ac:dyDescent="0.15">
      <c r="A1725" t="str">
        <f t="shared" si="55"/>
        <v>LA Patala 指揮官 E</v>
      </c>
      <c r="B1725" t="s">
        <v>3012</v>
      </c>
      <c r="C1725" t="s">
        <v>14800</v>
      </c>
      <c r="D1725" t="s">
        <v>14782</v>
      </c>
      <c r="E1725" t="s">
        <v>14780</v>
      </c>
      <c r="F1725">
        <v>55</v>
      </c>
      <c r="G1725">
        <v>8</v>
      </c>
      <c r="H1725">
        <v>1</v>
      </c>
      <c r="I1725" t="s">
        <v>14781</v>
      </c>
      <c r="K1725" t="s">
        <v>14767</v>
      </c>
      <c r="L1725" t="s">
        <v>14782</v>
      </c>
      <c r="M1725" t="s">
        <v>14768</v>
      </c>
      <c r="N1725" t="s">
        <v>14783</v>
      </c>
      <c r="O1725" s="24">
        <v>2</v>
      </c>
      <c r="P1725" s="20">
        <v>40</v>
      </c>
      <c r="Q1725" s="20">
        <v>10</v>
      </c>
      <c r="R1725" s="29">
        <v>0</v>
      </c>
      <c r="Z1725" s="33" t="s">
        <v>14776</v>
      </c>
      <c r="AD1725" s="21" t="s">
        <v>14772</v>
      </c>
      <c r="AE1725" s="20" t="s">
        <v>14771</v>
      </c>
      <c r="AJ1725" s="26" t="str">
        <f t="shared" si="56"/>
        <v xml:space="preserve">|BGCOLOR(#F5F5F5):Naga Chief|指揮官&amp;ref(Nation/Sacred.jpg,nolink,25x25,Sacred);|&amp;ref(Nation/C_Gold.jpg,nolink,25x25,Gold);55&amp;ref(Nation/C_Resource.jpg,nolink,25x25,Resource);8&amp;ref(Nation/C_Command.jpg,nolink,25x25,Commander Point);1|&amp;ref(Nation/R_Cave.jpg,nolink,25x25,Any Cave);|&amp;ref(Spell/P_Holy.jpg,nolink,25x25,Temple Needed);|&amp;ref(Nation/Squad.jpg,nolink,25x25,Squad);2&amp;ref(Nation/LivingLead.jpg,nolink,25x25,Leadership);40&amp;ref(Nation/MagicLead.jpg,nolink,25x25,Magic Leadership);10|12&amp;ref(Nation/Amphibian.jpg,nolink,25x25,Amphibian);&amp;ref(Nation/Swamp-Survival.jpg,nolink,25x25,Swamp Survival);|
|~|&gt;|&gt;|&gt;|&gt;|&gt;|BGCOLOR(#F5F5F5):魔法生物も連れられる指揮官。上限が低いため数が要る|
</v>
      </c>
    </row>
    <row r="1726" spans="1:36" x14ac:dyDescent="0.15">
      <c r="A1726" t="str">
        <f t="shared" si="55"/>
        <v>LA Patala 兵士 S</v>
      </c>
      <c r="B1726" t="s">
        <v>3012</v>
      </c>
      <c r="C1726" t="s">
        <v>14800</v>
      </c>
      <c r="D1726" t="s">
        <v>14799</v>
      </c>
      <c r="E1726" t="s">
        <v>7314</v>
      </c>
      <c r="F1726">
        <v>5</v>
      </c>
      <c r="G1726">
        <v>1</v>
      </c>
      <c r="H1726">
        <v>3</v>
      </c>
      <c r="I1726" t="s">
        <v>4940</v>
      </c>
      <c r="L1726" t="s">
        <v>3158</v>
      </c>
      <c r="N1726" t="s">
        <v>7156</v>
      </c>
      <c r="P1726" s="21">
        <v>1</v>
      </c>
      <c r="W1726">
        <v>1</v>
      </c>
      <c r="X1726">
        <v>1</v>
      </c>
      <c r="Z1726" s="33">
        <v>14</v>
      </c>
      <c r="AE1726" s="21" t="s">
        <v>7286</v>
      </c>
      <c r="AJ1726" s="26" t="str">
        <f t="shared" si="56"/>
        <v xml:space="preserve">|BGCOLOR(#F5F5F5):Markata|歩兵|&amp;ref(Nation/C_Gold.jpg,nolink,25x25,Gold);5&amp;ref(Nation/C_Resource.jpg,nolink,25x25,Resource);1&amp;ref(Nation/C_Recruitment.jpg,nolink,25x25,Recruitment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|~|&gt;|&gt;|&gt;|&gt;|&gt;|BGCOLOR(#F5F5F5):棍棒と小石を持つ小猿。感動的に弱いが数で敵を煩わせる|
</v>
      </c>
    </row>
    <row r="1727" spans="1:36" x14ac:dyDescent="0.15">
      <c r="A1727" t="str">
        <f t="shared" si="55"/>
        <v>-</v>
      </c>
      <c r="B1727" t="s">
        <v>3012</v>
      </c>
      <c r="C1727" t="s">
        <v>14800</v>
      </c>
      <c r="D1727" t="s">
        <v>14799</v>
      </c>
      <c r="E1727" t="s">
        <v>7315</v>
      </c>
      <c r="F1727">
        <v>5</v>
      </c>
      <c r="G1727">
        <v>2</v>
      </c>
      <c r="H1727">
        <v>3</v>
      </c>
      <c r="I1727" t="s">
        <v>4940</v>
      </c>
      <c r="L1727" t="s">
        <v>3155</v>
      </c>
      <c r="N1727" t="s">
        <v>7158</v>
      </c>
      <c r="P1727" s="21">
        <v>1</v>
      </c>
      <c r="W1727">
        <v>1</v>
      </c>
      <c r="X1727">
        <v>1</v>
      </c>
      <c r="Z1727" s="33">
        <v>14</v>
      </c>
      <c r="AE1727" s="21" t="s">
        <v>7286</v>
      </c>
      <c r="AJ1727" s="26" t="str">
        <f t="shared" si="56"/>
        <v xml:space="preserve">|BGCOLOR(#F5F5F5):Markata Archer|射手|&amp;ref(Nation/C_Gold.jpg,nolink,25x25,Gold);5&amp;ref(Nation/C_Resource.jpg,nolink,25x25,Resource);2&amp;ref(Nation/C_Recruitment.jpg,nolink,25x25,Recruitment Point);3|&amp;ref(Nation/R_Fort.jpg,nolink,25x25,Land Fortress);&amp;ref(Nation/R_Forest.jpg,nolink,25x25,Any Forest);||&amp;ref(Nation/LivingLead.jpg,nolink,25x25,Living);&amp;ref(Nation/Animal.jpg,nolink,25x25,Animal);&amp;ref(Nation/Undisciplined.jpg,nolink,25x25,Undisciplined);|14&amp;ref(Nation/Forest-Survival.jpg,nolink,25x25,Forest Survival);|
|~|&gt;|&gt;|&gt;|&gt;|&gt;|BGCOLOR(#F5F5F5):小猿の弓兵。狙いは雑で威力も低く標的も決められないが数は出る|
</v>
      </c>
    </row>
    <row r="1728" spans="1:36" x14ac:dyDescent="0.15">
      <c r="A1728" t="str">
        <f t="shared" si="55"/>
        <v>-</v>
      </c>
      <c r="B1728" t="s">
        <v>3012</v>
      </c>
      <c r="C1728" t="s">
        <v>14800</v>
      </c>
      <c r="D1728" t="s">
        <v>14799</v>
      </c>
      <c r="E1728" t="s">
        <v>7316</v>
      </c>
      <c r="F1728">
        <v>7</v>
      </c>
      <c r="G1728">
        <v>3</v>
      </c>
      <c r="H1728">
        <v>3</v>
      </c>
      <c r="I1728" t="s">
        <v>4940</v>
      </c>
      <c r="L1728" t="s">
        <v>3155</v>
      </c>
      <c r="N1728" t="s">
        <v>7160</v>
      </c>
      <c r="P1728" s="21">
        <v>1</v>
      </c>
      <c r="W1728">
        <v>1</v>
      </c>
      <c r="Z1728" s="33">
        <v>14</v>
      </c>
      <c r="AA1728" s="21">
        <v>40</v>
      </c>
      <c r="AE1728" s="21" t="s">
        <v>7286</v>
      </c>
      <c r="AJ1728" s="26" t="str">
        <f t="shared" si="56"/>
        <v xml:space="preserve">|BGCOLOR(#F5F5F5):Atavi Archer|射手|&amp;ref(Nation/C_Gold.jpg,nolink,25x25,Gold);7&amp;ref(Nation/C_Resource.jpg,nolink,25x25,Resource);3&amp;ref(Nation/C_Recruitment.jpg,nolink,25x25,Recruitment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|~|&gt;|&gt;|&gt;|&gt;|&gt;|BGCOLOR(#F5F5F5):森の猿の弓兵。防具はないが隠密行動可能で安価|
</v>
      </c>
    </row>
    <row r="1729" spans="1:36" x14ac:dyDescent="0.15">
      <c r="A1729" t="str">
        <f t="shared" si="55"/>
        <v>-</v>
      </c>
      <c r="B1729" t="s">
        <v>3012</v>
      </c>
      <c r="C1729" t="s">
        <v>14800</v>
      </c>
      <c r="D1729" t="s">
        <v>14799</v>
      </c>
      <c r="E1729" t="s">
        <v>7317</v>
      </c>
      <c r="F1729">
        <v>7</v>
      </c>
      <c r="G1729">
        <v>3</v>
      </c>
      <c r="H1729">
        <v>3</v>
      </c>
      <c r="I1729" t="s">
        <v>4940</v>
      </c>
      <c r="L1729" t="s">
        <v>3158</v>
      </c>
      <c r="N1729" t="s">
        <v>7162</v>
      </c>
      <c r="P1729" s="21">
        <v>1</v>
      </c>
      <c r="W1729">
        <v>1</v>
      </c>
      <c r="Z1729" s="33">
        <v>14</v>
      </c>
      <c r="AA1729" s="21">
        <v>40</v>
      </c>
      <c r="AE1729" s="21" t="s">
        <v>7286</v>
      </c>
      <c r="AJ1729" s="26" t="str">
        <f t="shared" si="56"/>
        <v xml:space="preserve">|BGCOLOR(#F5F5F5):Atavi Infantry|歩兵|&amp;ref(Nation/C_Gold.jpg,nolink,25x25,Gold);7&amp;ref(Nation/C_Resource.jpg,nolink,25x25,Resource);3&amp;ref(Nation/C_Recruitment.jpg,nolink,25x25,Recruitment Point);3|&amp;ref(Nation/R_Fort.jpg,nolink,25x25,Land Fortress);&amp;ref(Nation/R_Forest.jpg,nolink,25x25,Any Forest);||&amp;ref(Nation/LivingLead.jpg,nolink,25x25,Living);&amp;ref(Nation/Animal.jpg,nolink,25x25,Animal);|14&amp;ref(Nation/Stealthy.jpg,nolink,25x25,Stealthy (40));&amp;ref(Nation/Forest-Survival.jpg,nolink,25x25,Forest Survival);|
|~|&gt;|&gt;|&gt;|&gt;|&gt;|BGCOLOR(#F5F5F5):棍棒、小石、小盾を持つ軽歩兵。鎧がなく脆いが安価|
</v>
      </c>
    </row>
    <row r="1730" spans="1:36" x14ac:dyDescent="0.15">
      <c r="A1730" t="str">
        <f t="shared" si="55"/>
        <v>-</v>
      </c>
      <c r="B1730" t="s">
        <v>3012</v>
      </c>
      <c r="C1730" t="s">
        <v>14800</v>
      </c>
      <c r="D1730" t="s">
        <v>14799</v>
      </c>
      <c r="E1730" t="s">
        <v>14785</v>
      </c>
      <c r="F1730">
        <v>8</v>
      </c>
      <c r="G1730">
        <v>14</v>
      </c>
      <c r="H1730">
        <v>6</v>
      </c>
      <c r="I1730" t="s">
        <v>4325</v>
      </c>
      <c r="L1730" t="s">
        <v>3155</v>
      </c>
      <c r="N1730" t="s">
        <v>11203</v>
      </c>
      <c r="P1730" s="21">
        <v>1</v>
      </c>
      <c r="W1730">
        <v>1</v>
      </c>
      <c r="Z1730" s="33" t="s">
        <v>12391</v>
      </c>
      <c r="AE1730" s="21" t="s">
        <v>7286</v>
      </c>
      <c r="AJ1730" s="26" t="str">
        <f t="shared" si="56"/>
        <v xml:space="preserve">|BGCOLOR(#F5F5F5):Vanara Archer|射手|&amp;ref(Nation/C_Gold.jpg,nolink,25x25,Gold);8&amp;ref(Nation/C_Resource.jpg,nolink,25x25,Resource);14&amp;ref(Nation/C_Recruitment.jpg,nolink,25x25,Recruitment Point);6|&amp;ref(Nation/R_Fort.jpg,nolink,25x25,Land Fortress);||&amp;ref(Nation/LivingLead.jpg,nolink,25x25,Living);&amp;ref(Nation/Animal.jpg,nolink,25x25,Animal);|10&amp;ref(Nation/Forest-Survival.jpg,nolink,25x25,Forest Survival);|
|~|&gt;|&gt;|&gt;|&gt;|&gt;|BGCOLOR(#F5F5F5):猿の弓兵。防具を着ており反撃に耐えやすい|
</v>
      </c>
    </row>
    <row r="1731" spans="1:36" x14ac:dyDescent="0.15">
      <c r="A1731" t="str">
        <f t="shared" si="55"/>
        <v>-</v>
      </c>
      <c r="B1731" t="s">
        <v>3012</v>
      </c>
      <c r="C1731" t="s">
        <v>14800</v>
      </c>
      <c r="D1731" t="s">
        <v>14799</v>
      </c>
      <c r="E1731" t="s">
        <v>14786</v>
      </c>
      <c r="F1731">
        <v>8</v>
      </c>
      <c r="G1731">
        <v>15</v>
      </c>
      <c r="H1731">
        <v>6</v>
      </c>
      <c r="I1731" t="s">
        <v>4325</v>
      </c>
      <c r="L1731" t="s">
        <v>3158</v>
      </c>
      <c r="N1731" t="s">
        <v>11208</v>
      </c>
      <c r="P1731" s="21">
        <v>1</v>
      </c>
      <c r="W1731">
        <v>1</v>
      </c>
      <c r="Z1731" s="33" t="s">
        <v>12391</v>
      </c>
      <c r="AE1731" s="21" t="s">
        <v>7286</v>
      </c>
      <c r="AJ1731" s="26" t="str">
        <f t="shared" si="56"/>
        <v xml:space="preserve">|BGCOLOR(#F5F5F5):Vanara Chakram Thrower|歩兵|&amp;ref(Nation/C_Gold.jpg,nolink,25x25,Gold);8&amp;ref(Nation/C_Resource.jpg,nolink,25x25,Resource);15&amp;ref(Nation/C_Recruitment.jpg,nolink,25x25,Recruitment Point);6|&amp;ref(Nation/R_Fort.jpg,nolink,25x25,Land Fortress);||&amp;ref(Nation/LivingLead.jpg,nolink,25x25,Living);&amp;ref(Nation/Animal.jpg,nolink,25x25,Animal);|10&amp;ref(Nation/Forest-Survival.jpg,nolink,25x25,Forest Survival);|
|~|&gt;|&gt;|&gt;|&gt;|&gt;|BGCOLOR(#F5F5F5):棍棒と戦輪を持つ歩兵。戦輪は珍しい切断属性の飛び道具|
</v>
      </c>
    </row>
    <row r="1732" spans="1:36" x14ac:dyDescent="0.15">
      <c r="A1732" t="str">
        <f t="shared" si="55"/>
        <v>-</v>
      </c>
      <c r="B1732" t="s">
        <v>3012</v>
      </c>
      <c r="C1732" t="s">
        <v>14800</v>
      </c>
      <c r="D1732" t="s">
        <v>14799</v>
      </c>
      <c r="E1732" t="s">
        <v>14787</v>
      </c>
      <c r="F1732">
        <v>8</v>
      </c>
      <c r="G1732">
        <v>14</v>
      </c>
      <c r="H1732">
        <v>6</v>
      </c>
      <c r="I1732" t="s">
        <v>4325</v>
      </c>
      <c r="L1732" t="s">
        <v>3158</v>
      </c>
      <c r="N1732" t="s">
        <v>11210</v>
      </c>
      <c r="P1732" s="21">
        <v>1</v>
      </c>
      <c r="W1732">
        <v>1</v>
      </c>
      <c r="Z1732" s="33" t="s">
        <v>12391</v>
      </c>
      <c r="AE1732" s="21" t="s">
        <v>7286</v>
      </c>
      <c r="AJ1732" s="26" t="str">
        <f t="shared" si="56"/>
        <v xml:space="preserve">|BGCOLOR(#F5F5F5):Vanara Infantry|歩兵|&amp;ref(Nation/C_Gold.jpg,nolink,25x25,Gold);8&amp;ref(Nation/C_Resource.jpg,nolink,25x25,Resource);14&amp;ref(Nation/C_Recruitment.jpg,nolink,25x25,Recruitment Point);6|&amp;ref(Nation/R_Fort.jpg,nolink,25x25,Land Fortress);||&amp;ref(Nation/LivingLead.jpg,nolink,25x25,Living);&amp;ref(Nation/Animal.jpg,nolink,25x25,Animal);|10&amp;ref(Nation/Forest-Survival.jpg,nolink,25x25,Forest Survival);|
|~|&gt;|&gt;|&gt;|&gt;|&gt;|BGCOLOR(#F5F5F5):棍棒と小盾を持つ歩兵。やや臆病だが値段のわりには優秀|
</v>
      </c>
    </row>
    <row r="1733" spans="1:36" x14ac:dyDescent="0.15">
      <c r="A1733" t="str">
        <f t="shared" ref="A1733:A1796" si="57">IF(D1733&lt;&gt;D1732,B1733&amp;" "&amp;C1733&amp;" "&amp;D1733&amp;" S",IF(D1733&lt;&gt;D1734,B1733&amp;" "&amp;C1733&amp;" "&amp;D1733&amp;" E","-"))</f>
        <v>-</v>
      </c>
      <c r="B1733" t="s">
        <v>3012</v>
      </c>
      <c r="C1733" t="s">
        <v>14800</v>
      </c>
      <c r="D1733" t="s">
        <v>14799</v>
      </c>
      <c r="E1733" t="s">
        <v>14788</v>
      </c>
      <c r="F1733">
        <v>11</v>
      </c>
      <c r="G1733">
        <v>17</v>
      </c>
      <c r="H1733">
        <v>13</v>
      </c>
      <c r="I1733" t="s">
        <v>4325</v>
      </c>
      <c r="L1733" t="s">
        <v>3158</v>
      </c>
      <c r="N1733" t="s">
        <v>11212</v>
      </c>
      <c r="P1733" s="21">
        <v>1</v>
      </c>
      <c r="W1733">
        <v>1</v>
      </c>
      <c r="Z1733" s="33" t="s">
        <v>12391</v>
      </c>
      <c r="AE1733" s="21" t="s">
        <v>7286</v>
      </c>
      <c r="AJ1733" s="26" t="str">
        <f t="shared" si="56"/>
        <v xml:space="preserve">|BGCOLOR(#F5F5F5):Vanara Swordsman|歩兵|&amp;ref(Nation/C_Gold.jpg,nolink,25x25,Gold);11&amp;ref(Nation/C_Resource.jpg,nolink,25x25,Resource);17&amp;ref(Nation/C_Recruitment.jpg,nolink,25x25,Recruitment Point);13|&amp;ref(Nation/R_Fort.jpg,nolink,25x25,Land Fortress);||&amp;ref(Nation/LivingLead.jpg,nolink,25x25,Living);&amp;ref(Nation/Animal.jpg,nolink,25x25,Animal);|10&amp;ref(Nation/Forest-Survival.jpg,nolink,25x25,Forest Survival);|
|~|&gt;|&gt;|&gt;|&gt;|&gt;|BGCOLOR(#F5F5F5):曲刀と小盾を持つ歩兵。戦闘技能と士気が向上している|
</v>
      </c>
    </row>
    <row r="1734" spans="1:36" x14ac:dyDescent="0.15">
      <c r="A1734" t="str">
        <f t="shared" si="57"/>
        <v>-</v>
      </c>
      <c r="B1734" t="s">
        <v>3012</v>
      </c>
      <c r="C1734" t="s">
        <v>14800</v>
      </c>
      <c r="D1734" t="s">
        <v>14799</v>
      </c>
      <c r="E1734" t="s">
        <v>7318</v>
      </c>
      <c r="F1734">
        <v>16</v>
      </c>
      <c r="G1734">
        <v>7</v>
      </c>
      <c r="H1734">
        <v>9</v>
      </c>
      <c r="I1734" t="s">
        <v>4325</v>
      </c>
      <c r="L1734" t="s">
        <v>3155</v>
      </c>
      <c r="N1734" t="s">
        <v>7164</v>
      </c>
      <c r="P1734" s="21">
        <v>1</v>
      </c>
      <c r="W1734">
        <v>1</v>
      </c>
      <c r="Z1734" s="33">
        <v>12</v>
      </c>
      <c r="AE1734" s="21" t="s">
        <v>7286</v>
      </c>
      <c r="AJ1734" s="26" t="str">
        <f t="shared" si="56"/>
        <v xml:space="preserve">|BGCOLOR(#F5F5F5):Light Bander Archer|射手|&amp;ref(Nation/C_Gold.jpg,nolink,25x25,Gold);16&amp;ref(Nation/C_Resource.jpg,nolink,25x25,Resource);7&amp;ref(Nation/C_Recruitment.jpg,nolink,25x25,Recruitment Point);9|&amp;ref(Nation/R_Fort.jpg,nolink,25x25,Land Fortress);||&amp;ref(Nation/LivingLead.jpg,nolink,25x25,Living);&amp;ref(Nation/Animal.jpg,nolink,25x25,Animal);|12&amp;ref(Nation/Forest-Survival.jpg,nolink,25x25,Forest Survival);|
|~|&gt;|&gt;|&gt;|&gt;|&gt;|BGCOLOR(#F5F5F5):長弓を使う大猿の弓兵。狙いは下手だが威力は高い|
</v>
      </c>
    </row>
    <row r="1735" spans="1:36" x14ac:dyDescent="0.15">
      <c r="A1735" t="str">
        <f t="shared" si="57"/>
        <v>-</v>
      </c>
      <c r="B1735" t="s">
        <v>3012</v>
      </c>
      <c r="C1735" t="s">
        <v>14800</v>
      </c>
      <c r="D1735" t="s">
        <v>14799</v>
      </c>
      <c r="E1735" t="s">
        <v>14789</v>
      </c>
      <c r="F1735">
        <v>16</v>
      </c>
      <c r="G1735">
        <v>23</v>
      </c>
      <c r="H1735">
        <v>9</v>
      </c>
      <c r="I1735" t="s">
        <v>4325</v>
      </c>
      <c r="L1735" t="s">
        <v>3155</v>
      </c>
      <c r="N1735" t="s">
        <v>11214</v>
      </c>
      <c r="P1735" s="21">
        <v>1</v>
      </c>
      <c r="W1735">
        <v>1</v>
      </c>
      <c r="Z1735" s="33" t="s">
        <v>13981</v>
      </c>
      <c r="AE1735" s="21" t="s">
        <v>7286</v>
      </c>
      <c r="AJ1735" s="26" t="str">
        <f t="shared" si="56"/>
        <v xml:space="preserve">|BGCOLOR(#F5F5F5):Bandar Archer|射手|&amp;ref(Nation/C_Gold.jpg,nolink,25x25,Gold);16&amp;ref(Nation/C_Resource.jpg,nolink,25x25,Resource);23&amp;ref(Nation/C_Recruitment.jpg,nolink,25x25,Recruitment Point);9|&amp;ref(Nation/R_Fort.jpg,nolink,25x25,Land Fortress);||&amp;ref(Nation/LivingLead.jpg,nolink,25x25,Living);&amp;ref(Nation/Animal.jpg,nolink,25x25,Animal);|8&amp;ref(Nation/Forest-Survival.jpg,nolink,25x25,Forest Survival);|
|~|&gt;|&gt;|&gt;|&gt;|&gt;|BGCOLOR(#F5F5F5):防具を着た長弓兵。元の丈夫さもあって反撃によく耐える|
</v>
      </c>
    </row>
    <row r="1736" spans="1:36" x14ac:dyDescent="0.15">
      <c r="A1736" t="str">
        <f t="shared" si="57"/>
        <v>-</v>
      </c>
      <c r="B1736" t="s">
        <v>3012</v>
      </c>
      <c r="C1736" t="s">
        <v>14800</v>
      </c>
      <c r="D1736" t="s">
        <v>14799</v>
      </c>
      <c r="E1736" t="s">
        <v>14790</v>
      </c>
      <c r="F1736">
        <v>16</v>
      </c>
      <c r="G1736">
        <v>13</v>
      </c>
      <c r="H1736">
        <v>9</v>
      </c>
      <c r="I1736" t="s">
        <v>4325</v>
      </c>
      <c r="L1736" t="s">
        <v>3158</v>
      </c>
      <c r="N1736" t="s">
        <v>11217</v>
      </c>
      <c r="P1736" s="21">
        <v>1</v>
      </c>
      <c r="W1736">
        <v>1</v>
      </c>
      <c r="Z1736" s="33" t="s">
        <v>12391</v>
      </c>
      <c r="AE1736" s="21" t="s">
        <v>7286</v>
      </c>
      <c r="AJ1736" s="26" t="str">
        <f t="shared" si="56"/>
        <v xml:space="preserve">|BGCOLOR(#F5F5F5):Light Bandar Warrior|歩兵|&amp;ref(Nation/C_Gold.jpg,nolink,25x25,Gold);16&amp;ref(Nation/C_Resource.jpg,nolink,25x25,Resource);13&amp;ref(Nation/C_Recruitment.jpg,nolink,25x25,Recruitment Point);9|&amp;ref(Nation/R_Fort.jpg,nolink,25x25,Land Fortress);||&amp;ref(Nation/LivingLead.jpg,nolink,25x25,Living);&amp;ref(Nation/Animal.jpg,nolink,25x25,Animal);|10&amp;ref(Nation/Forest-Survival.jpg,nolink,25x25,Forest Survival);|
|~|&gt;|&gt;|&gt;|&gt;|&gt;|BGCOLOR(#F5F5F5):棍棒、小石、小盾を持つ歩兵。大猿は強靭だが数で押されがち|
</v>
      </c>
    </row>
    <row r="1737" spans="1:36" x14ac:dyDescent="0.15">
      <c r="A1737" t="str">
        <f t="shared" si="57"/>
        <v>-</v>
      </c>
      <c r="B1737" t="s">
        <v>3012</v>
      </c>
      <c r="C1737" t="s">
        <v>14800</v>
      </c>
      <c r="D1737" t="s">
        <v>14799</v>
      </c>
      <c r="E1737" t="s">
        <v>7319</v>
      </c>
      <c r="F1737">
        <v>16</v>
      </c>
      <c r="G1737">
        <v>20</v>
      </c>
      <c r="H1737">
        <v>9</v>
      </c>
      <c r="I1737" t="s">
        <v>4325</v>
      </c>
      <c r="L1737" t="s">
        <v>3158</v>
      </c>
      <c r="N1737" t="s">
        <v>11218</v>
      </c>
      <c r="P1737" s="21">
        <v>1</v>
      </c>
      <c r="W1737">
        <v>1</v>
      </c>
      <c r="Z1737" s="33" t="s">
        <v>13981</v>
      </c>
      <c r="AE1737" s="21" t="s">
        <v>7286</v>
      </c>
      <c r="AJ1737" s="26" t="str">
        <f t="shared" si="56"/>
        <v xml:space="preserve">|BGCOLOR(#F5F5F5):Bandar Warrior|歩兵|&amp;ref(Nation/C_Gold.jpg,nolink,25x25,Gold);16&amp;ref(Nation/C_Resource.jpg,nolink,25x25,Resource);20&amp;ref(Nation/C_Recruitment.jpg,nolink,25x25,Recruitment Point);9|&amp;ref(Nation/R_Fort.jpg,nolink,25x25,Land Fortress);||&amp;ref(Nation/LivingLead.jpg,nolink,25x25,Living);&amp;ref(Nation/Animal.jpg,nolink,25x25,Animal);|8&amp;ref(Nation/Forest-Survival.jpg,nolink,25x25,Forest Survival);|
|~|&gt;|&gt;|&gt;|&gt;|&gt;|BGCOLOR(#F5F5F5):鉄棒を持つ重歩兵。その豪腕から繰り出される一撃は強烈|
</v>
      </c>
    </row>
    <row r="1738" spans="1:36" x14ac:dyDescent="0.15">
      <c r="A1738" t="str">
        <f t="shared" si="57"/>
        <v>-</v>
      </c>
      <c r="B1738" t="s">
        <v>3012</v>
      </c>
      <c r="C1738" t="s">
        <v>14800</v>
      </c>
      <c r="D1738" t="s">
        <v>14799</v>
      </c>
      <c r="E1738" t="s">
        <v>7319</v>
      </c>
      <c r="F1738">
        <v>16</v>
      </c>
      <c r="G1738">
        <v>20</v>
      </c>
      <c r="H1738">
        <v>9</v>
      </c>
      <c r="I1738" t="s">
        <v>4325</v>
      </c>
      <c r="L1738" t="s">
        <v>3158</v>
      </c>
      <c r="N1738" t="s">
        <v>11220</v>
      </c>
      <c r="P1738" s="21">
        <v>1</v>
      </c>
      <c r="W1738">
        <v>1</v>
      </c>
      <c r="Z1738" s="33" t="s">
        <v>13981</v>
      </c>
      <c r="AE1738" s="21" t="s">
        <v>7286</v>
      </c>
      <c r="AJ1738" s="26" t="str">
        <f t="shared" ref="AJ1738:AJ1801" si="58">CONCATENATE("|BGCOLOR(#F5F5F5):",E1738,"|",L1738,IF(M1738&lt;&gt;"","&amp;ref(Nation/Sacred.jpg,nolink,25x25,Sacred);",""),"|&amp;ref(Nation/C_Gold.jpg,nolink,25x25,Gold);",F1738,"&amp;ref(Nation/C_Resource.jpg,nolink,25x25,Resource);",G1738,IF(D1738="兵士","&amp;ref(Nation/C_Recruitment.jpg,nolink,25x25,Recruitment Point);","&amp;ref(Nation/C_Command.jpg,nolink,25x25,Commander Point);"),H1738,"|",SUBSTITUTE(SUBSTITUTE(SUBSTITUTE(SUBSTITUTE(SUBSTITUTE(SUBSTITUTE(SUBSTITUTE(SUBSTITUTE(SUBSTITUTE(SUBSTITUTE(SUBSTITUTE(SUBSTITUTE(SUBSTITUTE(SUBSTITUTE(SUBSTITUTE(SUBSTITUTE(SUBSTITUTE(SUBSTITUTE(SUBSTITUTE(SUBSTITUTE(SUBSTITUTE(SUBSTITUTE(SUBSTITUTE(SUBSTITUTE(SUBSTITUTE(I1738,"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(Free));"),"格","&amp;ref(Nation/Promotion.jpg,nolink,25x25,Promotion);"),"|",IF(J1738&lt;&gt;"","&amp;ref(Spell/P_Research.jpg,nolink,25x25,Lab Needed);",""),IF(K1738&lt;&gt;"","&amp;ref(Spell/P_Holy.jpg,nolink,25x25,Temple Needed);",""),IF(D1738="指揮官",CONCATENATE("|",IF(O1738&lt;&gt;0,"&amp;ref(Nation/Squad.jpg,nolink,25x25,Squad);"&amp;O1738,""),IF(P1738&lt;&gt;0,"&amp;ref(Nation/LivingLead.jpg,nolink,25x25,Leadership);"&amp;P1738,""),IF(Q1738&lt;&gt;0,"&amp;ref(Nation/MagicLead.jpg,nolink,25x25,Magic Leadership);"&amp;Q1738,""),IF(R1738&lt;&gt;0,"&amp;ref(Nation/UndeadLead.jpg,nolink,25x25,Undead Leadership);"&amp;R1738,""),IF(S1738&lt;&gt;"",IF(S1738&gt;0,"&amp;ref(Item/Inspirational.jpg,nolink,25x25,Inspirational (+"&amp;S1738&amp;"));","&amp;ref(Item/Uninspirational.jpg,nolink,25x25,Inspirational ("&amp;S1738&amp;"));"),""),IF(T1738&lt;&gt;"","&amp;ref(Item/Taskmaster.jpg,nolink,25x25,Taskmaster (+"&amp;T1738&amp;"));",""),IF(U1738&lt;&gt;"","&amp;ref(Item/Beastmaster.jpg,nolink,25x25,Beastmaster (+"&amp;U1738&amp;"));","")),CONCATENATE("|",IF(P1738&lt;&gt;0,"&amp;ref(Nation/LivingLead.jpg,nolink,25x25,Living);",""),IF(Q1738&lt;&gt;0,"&amp;ref(Nation/MagicLead.jpg,nolink,25x25,Magic Being);",""),IF(R1738&lt;&gt;0,"&amp;ref(Nation/UndeadLead.jpg,nolink,25x25,Undead/Demon);",""),IF(V1738&lt;&gt;"","&amp;ref(Nation/Slave.jpg,nolink,25x25,Slave);",""),IF(W1738&lt;&gt;"","&amp;ref(Nation/Animal.jpg,nolink,25x25,Animal);",""),IF(X1738&lt;&gt;"","&amp;ref(Nation/Undisciplined.jpg,nolink,25x25,Undisciplined);",""),IF(Y1738&lt;&gt;"","&amp;ref(Nation/Enlarged.jpg,nolink,25x25,Size "&amp;Y1738&amp;" or larger commander are needed);",""))),"|",Z1738,IF(AA1738&lt;&gt;"","&amp;ref(Nation/Stealthy.jpg,nolink,25x25,Stealthy ("&amp;AA1738&amp;"));",""),IF(COUNTIF(AB1738,"*f*"),"&amp;ref(Nation/Flying.jpg,nolink,25x25,Flying);",""),IF(COUNTIF(AB1738,"*l*"),"&amp;ref(Nation/Floating.jpg,nolink,25x25,Floating);",""),IF(AC1738="s","&amp;ref(Nation/Storm-Immunity.jpg,nolink,25x25,Storm Immunity);",""),IF(AD1738="p","&amp;ref(Nation/Poor-Amphibian.jpg,nolink,25x25,Poor Amphibian);",""),IF(AD1738="f","&amp;ref(Nation/Amphibian.jpg,nolink,25x25,Amphibian);",""),IF(AD1738="a","&amp;ref(Nation/Aquatic.jpg,nolink,25x25,Aquatic);",""),IF(COUNTIF(AE1738,"*f*"),"&amp;ref(Nation/Forest-Survival.jpg,nolink,25x25,Forest Survival);",""),IF(COUNTIF(AE1738,"*m*"),"&amp;ref(Nation/Mountain-Survival.jpg,nolink,25x25,Mountain Survival);",""),IF(COUNTIF(AE1738,"*s*"),"&amp;ref(Nation/Swamp-Survival.jpg,nolink,25x25,Swamp Survival);",""),IF(COUNTIF(AE1738,"*w*"),"&amp;ref(Nation/Wasteland-Survival.jpg,nolink,25x25,Wasteland Survival);",""),IF(AF1738="s","&amp;ref(Nation/Snow-Move.jpg,nolink,25x25,Snow Move);",""),IF(AG1738="s","&amp;ref(Nation/Swimming.jpg,nolink,25x25,Swimming);",""),IF(AH1738&lt;&gt;"","&amp;ref(Nation/Sailing.jpg,nolink,25x25,Sailing (size points "&amp;VALUE(MID(AH1738,2,3))&amp;", max size "&amp;LEFT(AH1738,1)&amp;"));",""),IF(AI1738&lt;&gt;"","&amp;ref(Nation/Gift-of-Water-Breathing.jpg,nolink,25x25,Gift of Water Breathing ("&amp;AI1738&amp;" size points));",""),"|",CHAR(10),IF(D1738="指揮官","|~|&gt;|&gt;|&gt;|&gt;|&gt;|BGCOLOR(#F5F5F5):","|~|&gt;|&gt;|&gt;|&gt;|&gt;|BGCOLOR(#F5F5F5):"),N1738,"|",CHAR(10))</f>
        <v xml:space="preserve">|BGCOLOR(#F5F5F5):Bandar Warrior|歩兵|&amp;ref(Nation/C_Gold.jpg,nolink,25x25,Gold);16&amp;ref(Nation/C_Resource.jpg,nolink,25x25,Resource);20&amp;ref(Nation/C_Recruitment.jpg,nolink,25x25,Recruitment Point);9|&amp;ref(Nation/R_Fort.jpg,nolink,25x25,Land Fortress);||&amp;ref(Nation/LivingLead.jpg,nolink,25x25,Living);&amp;ref(Nation/Animal.jpg,nolink,25x25,Animal);|8&amp;ref(Nation/Forest-Survival.jpg,nolink,25x25,Forest Survival);|
|~|&gt;|&gt;|&gt;|&gt;|&gt;|BGCOLOR(#F5F5F5):棍棒と小盾を持つ重歩兵。小盾のおかげで射撃に多少強い|
</v>
      </c>
    </row>
    <row r="1739" spans="1:36" x14ac:dyDescent="0.15">
      <c r="A1739" t="str">
        <f t="shared" si="57"/>
        <v>-</v>
      </c>
      <c r="B1739" t="s">
        <v>3012</v>
      </c>
      <c r="C1739" t="s">
        <v>14800</v>
      </c>
      <c r="D1739" t="s">
        <v>14799</v>
      </c>
      <c r="E1739" t="s">
        <v>12672</v>
      </c>
      <c r="F1739">
        <v>100</v>
      </c>
      <c r="G1739">
        <v>20</v>
      </c>
      <c r="H1739">
        <v>33</v>
      </c>
      <c r="I1739" t="s">
        <v>4325</v>
      </c>
      <c r="L1739" t="s">
        <v>5432</v>
      </c>
      <c r="N1739" t="s">
        <v>11229</v>
      </c>
      <c r="P1739" s="21">
        <v>1</v>
      </c>
      <c r="W1739">
        <v>1</v>
      </c>
      <c r="Z1739" s="33" t="s">
        <v>12397</v>
      </c>
      <c r="AE1739" s="21" t="s">
        <v>7286</v>
      </c>
      <c r="AJ1739" s="26" t="str">
        <f t="shared" si="58"/>
        <v xml:space="preserve">|BGCOLOR(#F5F5F5):War Elephant|軍用象|&amp;ref(Nation/C_Gold.jpg,nolink,25x25,Gold);100&amp;ref(Nation/C_Resource.jpg,nolink,25x25,Resource);20&amp;ref(Nation/C_Recruitment.jpg,nolink,25x25,Recruitment Point);33|&amp;ref(Nation/R_Fort.jpg,nolink,25x25,Land Fortress);||&amp;ref(Nation/LivingLead.jpg,nolink,25x25,Living);&amp;ref(Nation/Animal.jpg,nolink,25x25,Animal);|20&amp;ref(Nation/Forest-Survival.jpg,nolink,25x25,Forest Survival);|
|~|&gt;|&gt;|&gt;|&gt;|&gt;|BGCOLOR(#F5F5F5):敵を蹂躙する巨大生物。森の象なので森林適応付き|
</v>
      </c>
    </row>
    <row r="1740" spans="1:36" x14ac:dyDescent="0.15">
      <c r="A1740" t="str">
        <f t="shared" si="57"/>
        <v>-</v>
      </c>
      <c r="B1740" t="s">
        <v>3012</v>
      </c>
      <c r="C1740" t="s">
        <v>14800</v>
      </c>
      <c r="D1740" t="s">
        <v>14799</v>
      </c>
      <c r="E1740" t="s">
        <v>14791</v>
      </c>
      <c r="F1740">
        <v>20</v>
      </c>
      <c r="G1740">
        <v>2</v>
      </c>
      <c r="H1740">
        <v>21</v>
      </c>
      <c r="I1740" t="s">
        <v>14792</v>
      </c>
      <c r="K1740" t="s">
        <v>14767</v>
      </c>
      <c r="L1740" t="s">
        <v>14793</v>
      </c>
      <c r="M1740" t="s">
        <v>14768</v>
      </c>
      <c r="N1740" t="s">
        <v>14794</v>
      </c>
      <c r="Q1740" s="21">
        <v>1</v>
      </c>
      <c r="Z1740" s="33" t="s">
        <v>14795</v>
      </c>
      <c r="AD1740" s="21" t="s">
        <v>14772</v>
      </c>
      <c r="AE1740" s="20" t="s">
        <v>14771</v>
      </c>
      <c r="AJ1740" s="26" t="str">
        <f t="shared" si="58"/>
        <v xml:space="preserve">|BGCOLOR(#F5F5F5):Naga|歩兵&amp;ref(Nation/Sacred.jpg,nolink,25x25,Sacred);|&amp;ref(Nation/C_Gold.jpg,nolink,25x25,Gold);20&amp;ref(Nation/C_Resource.jpg,nolink,25x25,Resource);2&amp;ref(Nation/C_Recruitment.jpg,nolink,25x25,Recruitment Point);21|&amp;ref(Nation/R_Capital.jpg,nolink,25x25,National Capital);&amp;ref(Nation/R_Cave.jpg,nolink,25x25,Any Cave);|&amp;ref(Spell/P_Holy.jpg,nolink,25x25,Temple Needed);|&amp;ref(Nation/MagicLead.jpg,nolink,25x25,Magic Being);|10&amp;ref(Nation/Amphibian.jpg,nolink,25x25,Amphibian);&amp;ref(Nation/Swamp-Survival.jpg,nolink,25x25,Swamp Survival);|
|~|&gt;|&gt;|&gt;|&gt;|&gt;|BGCOLOR(#F5F5F5):槍を持つ軽歩兵。敵を怯ませ武器と毒牙で仕留める|
</v>
      </c>
    </row>
    <row r="1741" spans="1:36" x14ac:dyDescent="0.15">
      <c r="A1741" t="str">
        <f t="shared" si="57"/>
        <v>LA Patala 兵士 E</v>
      </c>
      <c r="B1741" t="s">
        <v>3012</v>
      </c>
      <c r="C1741" t="s">
        <v>14800</v>
      </c>
      <c r="D1741" t="s">
        <v>14799</v>
      </c>
      <c r="E1741" t="s">
        <v>14796</v>
      </c>
      <c r="F1741">
        <v>27</v>
      </c>
      <c r="G1741">
        <v>35</v>
      </c>
      <c r="H1741">
        <v>26</v>
      </c>
      <c r="I1741" t="s">
        <v>14766</v>
      </c>
      <c r="K1741" t="s">
        <v>14767</v>
      </c>
      <c r="L1741" t="s">
        <v>14793</v>
      </c>
      <c r="M1741" t="s">
        <v>14768</v>
      </c>
      <c r="N1741" t="s">
        <v>14797</v>
      </c>
      <c r="Q1741" s="21">
        <v>1</v>
      </c>
      <c r="Z1741" s="33" t="s">
        <v>14798</v>
      </c>
      <c r="AD1741" s="21" t="s">
        <v>14772</v>
      </c>
      <c r="AE1741" s="20" t="s">
        <v>14771</v>
      </c>
      <c r="AJ1741" s="26" t="str">
        <f t="shared" si="58"/>
        <v xml:space="preserve">|BGCOLOR(#F5F5F5):Naga Warrior|歩兵&amp;ref(Nation/Sacred.jpg,nolink,25x25,Sacred);|&amp;ref(Nation/C_Gold.jpg,nolink,25x25,Gold);27&amp;ref(Nation/C_Resource.jpg,nolink,25x25,Resource);35&amp;ref(Nation/C_Recruitment.jpg,nolink,25x25,Recruitment Point);26|&amp;ref(Nation/R_Capital.jpg,nolink,25x25,National Capital);|&amp;ref(Spell/P_Holy.jpg,nolink,25x25,Temple Needed);|&amp;ref(Nation/MagicLead.jpg,nolink,25x25,Magic Being);|6&amp;ref(Nation/Amphibian.jpg,nolink,25x25,Amphibian);&amp;ref(Nation/Swamp-Survival.jpg,nolink,25x25,Swamp Survival);|
|~|&gt;|&gt;|&gt;|&gt;|&gt;|BGCOLOR(#F5F5F5):曲刀と小盾を持つ重歩兵。格段に丈夫だが少々息切れが早い|
</v>
      </c>
    </row>
    <row r="1742" spans="1:36" x14ac:dyDescent="0.15">
      <c r="A1742" t="str">
        <f t="shared" si="57"/>
        <v>LA Gath 指揮官 S</v>
      </c>
      <c r="B1742" t="s">
        <v>3012</v>
      </c>
      <c r="C1742" t="s">
        <v>14928</v>
      </c>
      <c r="D1742" t="s">
        <v>14864</v>
      </c>
      <c r="E1742" t="s">
        <v>14857</v>
      </c>
      <c r="F1742">
        <v>25</v>
      </c>
      <c r="G1742">
        <v>6</v>
      </c>
      <c r="H1742">
        <v>1</v>
      </c>
      <c r="I1742" t="s">
        <v>14858</v>
      </c>
      <c r="L1742" t="s">
        <v>14859</v>
      </c>
      <c r="N1742" t="s">
        <v>14860</v>
      </c>
      <c r="O1742" s="24">
        <v>0</v>
      </c>
      <c r="P1742" s="20">
        <v>0</v>
      </c>
      <c r="Q1742" s="21">
        <v>0</v>
      </c>
      <c r="R1742" s="29">
        <v>0</v>
      </c>
      <c r="Z1742" s="33" t="s">
        <v>14861</v>
      </c>
      <c r="AA1742" s="21">
        <v>55</v>
      </c>
      <c r="AE1742" s="20" t="s">
        <v>14862</v>
      </c>
      <c r="AJ1742" s="26" t="str">
        <f t="shared" si="58"/>
        <v xml:space="preserve">|BGCOLOR(#F5F5F5):Iassacharite Scout|斥候|&amp;ref(Nation/C_Gold.jpg,nolink,25x25,Gold);25&amp;ref(Nation/C_Resource.jpg,nolink,25x25,Resource);6&amp;ref(Nation/C_Command.jpg,nolink,25x25,Commander Point);1|&amp;ref(Nation/R_Fort.jpg,nolink,25x25,Land Fortress);|||16&amp;ref(Nation/Stealthy.jpg,nolink,25x25,Stealthy (55));&amp;ref(Nation/Forest-Survival.jpg,nolink,25x25,Forest Survival);&amp;ref(Nation/Mountain-Survival.jpg,nolink,25x25,Mountain Survival);&amp;ref(Nation/Wasteland-Survival.jpg,nolink,25x25,Wasteland Survival);|
|~|&gt;|&gt;|&gt;|&gt;|&gt;|BGCOLOR(#F5F5F5):荒地にも慣れた斥候。沼や洞窟以外は迅速に抜ける|
</v>
      </c>
    </row>
    <row r="1743" spans="1:36" x14ac:dyDescent="0.15">
      <c r="A1743" t="str">
        <f t="shared" si="57"/>
        <v>-</v>
      </c>
      <c r="B1743" t="s">
        <v>3012</v>
      </c>
      <c r="C1743" t="s">
        <v>14928</v>
      </c>
      <c r="D1743" t="s">
        <v>14864</v>
      </c>
      <c r="E1743" t="s">
        <v>14863</v>
      </c>
      <c r="F1743">
        <v>40</v>
      </c>
      <c r="G1743">
        <v>11</v>
      </c>
      <c r="H1743">
        <v>1</v>
      </c>
      <c r="I1743" t="s">
        <v>14858</v>
      </c>
      <c r="L1743" t="s">
        <v>14864</v>
      </c>
      <c r="N1743" t="s">
        <v>14865</v>
      </c>
      <c r="O1743" s="24">
        <v>2</v>
      </c>
      <c r="P1743" s="20">
        <v>40</v>
      </c>
      <c r="Q1743" s="20">
        <v>0</v>
      </c>
      <c r="R1743" s="29">
        <v>0</v>
      </c>
      <c r="Z1743" s="33" t="s">
        <v>14861</v>
      </c>
      <c r="AE1743" s="20" t="s">
        <v>14866</v>
      </c>
      <c r="AJ1743" s="26" t="str">
        <f t="shared" si="58"/>
        <v xml:space="preserve">|BGCOLOR(#F5F5F5):Benjaminite Commander|指揮官|&amp;ref(Nation/C_Gold.jpg,nolink,25x25,Gold);40&amp;ref(Nation/C_Resource.jpg,nolink,25x25,Resource);11&amp;ref(Nation/C_Command.jpg,nolink,25x25,Commander Point);1|&amp;ref(Nation/R_Fort.jpg,nolink,25x25,Land Fortress);||&amp;ref(Nation/Squad.jpg,nolink,25x25,Squad);2&amp;ref(Nation/LivingLead.jpg,nolink,25x25,Leadership);40|16&amp;ref(Nation/Wasteland-Survival.jpg,nolink,25x25,Wasteland Survival);|
|~|&gt;|&gt;|&gt;|&gt;|&gt;|BGCOLOR(#F5F5F5):略奪が得意な指揮官。他の用途には微妙な能力|
</v>
      </c>
    </row>
    <row r="1744" spans="1:36" x14ac:dyDescent="0.15">
      <c r="A1744" t="str">
        <f t="shared" si="57"/>
        <v>-</v>
      </c>
      <c r="B1744" t="s">
        <v>3012</v>
      </c>
      <c r="C1744" t="s">
        <v>14928</v>
      </c>
      <c r="D1744" t="s">
        <v>14864</v>
      </c>
      <c r="E1744" t="s">
        <v>14867</v>
      </c>
      <c r="F1744">
        <v>45</v>
      </c>
      <c r="G1744">
        <v>2</v>
      </c>
      <c r="H1744">
        <v>1</v>
      </c>
      <c r="I1744" t="s">
        <v>14858</v>
      </c>
      <c r="K1744" t="s">
        <v>14875</v>
      </c>
      <c r="L1744" t="s">
        <v>14868</v>
      </c>
      <c r="M1744" t="s">
        <v>14877</v>
      </c>
      <c r="N1744" t="s">
        <v>14869</v>
      </c>
      <c r="O1744" s="24">
        <v>0</v>
      </c>
      <c r="P1744" s="20">
        <v>0</v>
      </c>
      <c r="Q1744" s="20">
        <v>0</v>
      </c>
      <c r="R1744" s="29">
        <v>0</v>
      </c>
      <c r="Z1744" s="33" t="s">
        <v>14870</v>
      </c>
      <c r="AE1744" s="20" t="s">
        <v>14866</v>
      </c>
      <c r="AJ1744" s="26" t="str">
        <f t="shared" si="58"/>
        <v xml:space="preserve">|BGCOLOR(#F5F5F5):Iassacharite Sage|研究員&amp;ref(Nation/Sacred.jpg,nolink,25x25,Sacred);|&amp;ref(Nation/C_Gold.jpg,nolink,25x25,Gold);45&amp;ref(Nation/C_Resource.jpg,nolink,25x25,Resource);2&amp;ref(Nation/C_Command.jpg,nolink,25x25,Commander Point);1|&amp;ref(Nation/R_Fort.jpg,nolink,25x25,Land Fortress);|&amp;ref(Spell/P_Holy.jpg,nolink,25x25,Temple Needed);||14&amp;ref(Nation/Wasteland-Survival.jpg,nolink,25x25,Wasteland Survival);|
|~|&gt;|&gt;|&gt;|&gt;|&gt;|BGCOLOR(#F5F5F5):大半は魔力を持たない研究者。州の天秤に影響されずに研究できる|
</v>
      </c>
    </row>
    <row r="1745" spans="1:36" x14ac:dyDescent="0.15">
      <c r="A1745" t="str">
        <f t="shared" si="57"/>
        <v>-</v>
      </c>
      <c r="B1745" t="s">
        <v>3012</v>
      </c>
      <c r="C1745" t="s">
        <v>14928</v>
      </c>
      <c r="D1745" t="s">
        <v>14864</v>
      </c>
      <c r="E1745" t="s">
        <v>14871</v>
      </c>
      <c r="F1745">
        <v>65</v>
      </c>
      <c r="G1745">
        <v>2</v>
      </c>
      <c r="H1745">
        <v>2</v>
      </c>
      <c r="I1745" t="s">
        <v>14858</v>
      </c>
      <c r="J1745" t="s">
        <v>14875</v>
      </c>
      <c r="L1745" t="s">
        <v>14872</v>
      </c>
      <c r="N1745" t="s">
        <v>14873</v>
      </c>
      <c r="O1745" s="24">
        <v>0</v>
      </c>
      <c r="P1745" s="20">
        <v>0</v>
      </c>
      <c r="Q1745" s="20">
        <v>15</v>
      </c>
      <c r="R1745" s="29">
        <v>0</v>
      </c>
      <c r="Z1745" s="33" t="s">
        <v>14861</v>
      </c>
      <c r="AE1745" s="20" t="s">
        <v>14866</v>
      </c>
      <c r="AJ1745" s="26" t="str">
        <f t="shared" si="58"/>
        <v xml:space="preserve">|BGCOLOR(#F5F5F5):Iassacharite Sibyl|魔術師|&amp;ref(Nation/C_Gold.jpg,nolink,25x25,Gold);65&amp;ref(Nation/C_Resource.jpg,nolink,25x25,Resource);2&amp;ref(Nation/C_Command.jpg,nolink,25x25,Commander Point);2|&amp;ref(Nation/R_Fort.jpg,nolink,25x25,Land Fortress);|&amp;ref(Spell/P_Research.jpg,nolink,25x25,Lab Needed);|&amp;ref(Nation/MagicLead.jpg,nolink,25x25,Magic Leadership);15|16&amp;ref(Nation/Wasteland-Survival.jpg,nolink,25x25,Wasteland Survival);|
|~|&gt;|&gt;|&gt;|&gt;|&gt;|BGCOLOR(#F5F5F5):星と緑の魔法技能を持つ。占師でもある|
</v>
      </c>
    </row>
    <row r="1746" spans="1:36" x14ac:dyDescent="0.15">
      <c r="A1746" t="str">
        <f t="shared" si="57"/>
        <v>-</v>
      </c>
      <c r="B1746" t="s">
        <v>3012</v>
      </c>
      <c r="C1746" t="s">
        <v>14928</v>
      </c>
      <c r="D1746" t="s">
        <v>14864</v>
      </c>
      <c r="E1746" t="s">
        <v>14874</v>
      </c>
      <c r="F1746">
        <v>45</v>
      </c>
      <c r="G1746">
        <v>2</v>
      </c>
      <c r="H1746">
        <v>1</v>
      </c>
      <c r="I1746" t="s">
        <v>14858</v>
      </c>
      <c r="K1746" t="s">
        <v>14875</v>
      </c>
      <c r="L1746" t="s">
        <v>14876</v>
      </c>
      <c r="M1746" t="s">
        <v>14877</v>
      </c>
      <c r="N1746" t="s">
        <v>14878</v>
      </c>
      <c r="O1746" s="24">
        <v>1</v>
      </c>
      <c r="P1746" s="20">
        <v>10</v>
      </c>
      <c r="Q1746" s="20">
        <v>0</v>
      </c>
      <c r="R1746" s="29">
        <v>0</v>
      </c>
      <c r="Z1746" s="33" t="s">
        <v>14861</v>
      </c>
      <c r="AE1746" s="20" t="s">
        <v>14866</v>
      </c>
      <c r="AJ1746" s="26" t="str">
        <f t="shared" si="58"/>
        <v xml:space="preserve">|BGCOLOR(#F5F5F5):Levite Priest|聖職者&amp;ref(Nation/Sacred.jpg,nolink,25x25,Sacred);|&amp;ref(Nation/C_Gold.jpg,nolink,25x25,Gold);45&amp;ref(Nation/C_Resource.jpg,nolink,25x25,Resource);2&amp;ref(Nation/C_Command.jpg,nolink,25x25,Commander Point);1|&amp;ref(Nation/R_Fort.jpg,nolink,25x25,Land Fortress);|&amp;ref(Spell/P_Holy.jpg,nolink,25x25,Temple Needed);|&amp;ref(Nation/Squad.jpg,nolink,25x25,Squad);1&amp;ref(Nation/LivingLead.jpg,nolink,25x25,Leadership);10|16&amp;ref(Nation/Wasteland-Survival.jpg,nolink,25x25,Wasteland Survival);|
|~|&gt;|&gt;|&gt;|&gt;|&gt;|BGCOLOR(#F5F5F5):レベル1の聖職者。荒地慣れしている以外は平凡|
</v>
      </c>
    </row>
    <row r="1747" spans="1:36" x14ac:dyDescent="0.15">
      <c r="A1747" t="str">
        <f t="shared" si="57"/>
        <v>-</v>
      </c>
      <c r="B1747" t="s">
        <v>3012</v>
      </c>
      <c r="C1747" t="s">
        <v>14928</v>
      </c>
      <c r="D1747" t="s">
        <v>14864</v>
      </c>
      <c r="E1747" t="s">
        <v>14879</v>
      </c>
      <c r="F1747">
        <v>85</v>
      </c>
      <c r="G1747">
        <v>28</v>
      </c>
      <c r="H1747">
        <v>1</v>
      </c>
      <c r="I1747" t="s">
        <v>14858</v>
      </c>
      <c r="L1747" t="s">
        <v>14864</v>
      </c>
      <c r="N1747" t="s">
        <v>14880</v>
      </c>
      <c r="O1747" s="24">
        <v>3</v>
      </c>
      <c r="P1747" s="20">
        <v>80</v>
      </c>
      <c r="Q1747" s="20">
        <v>0</v>
      </c>
      <c r="R1747" s="29">
        <v>0</v>
      </c>
      <c r="Z1747" s="33" t="s">
        <v>14870</v>
      </c>
      <c r="AE1747" s="20" t="s">
        <v>14866</v>
      </c>
      <c r="AJ1747" s="26" t="str">
        <f t="shared" si="58"/>
        <v xml:space="preserve">|BGCOLOR(#F5F5F5):Gittite Commander|指揮官|&amp;ref(Nation/C_Gold.jpg,nolink,25x25,Gold);85&amp;ref(Nation/C_Resource.jpg,nolink,25x25,Resource);28&amp;ref(Nation/C_Command.jpg,nolink,25x25,Commander Point);1|&amp;ref(Nation/R_Fort.jpg,nolink,25x25,Land Fortress);||&amp;ref(Nation/Squad.jpg,nolink,25x25,Squad);3&amp;ref(Nation/LivingLead.jpg,nolink,25x25,Leadership);80|14&amp;ref(Nation/Wasteland-Survival.jpg,nolink,25x25,Wasteland Survival);|
|~|&gt;|&gt;|&gt;|&gt;|&gt;|BGCOLOR(#F5F5F5):標準的な指揮官。なかなかに丈夫で倒されにくい|
</v>
      </c>
    </row>
    <row r="1748" spans="1:36" x14ac:dyDescent="0.15">
      <c r="A1748" t="str">
        <f t="shared" si="57"/>
        <v>-</v>
      </c>
      <c r="B1748" t="s">
        <v>3012</v>
      </c>
      <c r="C1748" t="s">
        <v>14928</v>
      </c>
      <c r="D1748" t="s">
        <v>14864</v>
      </c>
      <c r="E1748" t="s">
        <v>14881</v>
      </c>
      <c r="F1748">
        <v>175</v>
      </c>
      <c r="G1748">
        <v>2</v>
      </c>
      <c r="H1748">
        <v>2</v>
      </c>
      <c r="I1748" t="s">
        <v>14858</v>
      </c>
      <c r="J1748" t="s">
        <v>14875</v>
      </c>
      <c r="L1748" t="s">
        <v>14872</v>
      </c>
      <c r="N1748" t="s">
        <v>14882</v>
      </c>
      <c r="O1748" s="24">
        <v>1</v>
      </c>
      <c r="P1748" s="20">
        <v>0</v>
      </c>
      <c r="Q1748" s="20" t="s">
        <v>14883</v>
      </c>
      <c r="R1748" s="29">
        <v>0</v>
      </c>
      <c r="Z1748" s="33" t="s">
        <v>14884</v>
      </c>
      <c r="AA1748" s="21">
        <v>50</v>
      </c>
      <c r="AE1748" s="20" t="s">
        <v>14866</v>
      </c>
      <c r="AJ1748" s="26" t="str">
        <f t="shared" si="58"/>
        <v xml:space="preserve">|BGCOLOR(#F5F5F5):Abba|魔術師|&amp;ref(Nation/C_Gold.jpg,nolink,25x25,Gold);175&amp;ref(Nation/C_Resource.jpg,nolink,25x25,Resource);2&amp;ref(Nation/C_Command.jpg,nolink,25x25,Commander Point);2|&amp;ref(Nation/R_Fort.jpg,nolink,25x25,Land Fortress);|&amp;ref(Spell/P_Research.jpg,nolink,25x25,Lab Needed);|&amp;ref(Nation/Squad.jpg,nolink,25x25,Squad);1&amp;ref(Nation/MagicLead.jpg,nolink,25x25,Magic Leadership);15+|18&amp;ref(Nation/Stealthy.jpg,nolink,25x25,Stealthy (50));&amp;ref(Nation/Wasteland-Survival.jpg,nolink,25x25,Wasteland Survival);|
|~|&gt;|&gt;|&gt;|&gt;|&gt;|BGCOLOR(#F5F5F5):緑などの魔法技能を持つ。異端者だが治療師の技能も備える|
</v>
      </c>
    </row>
    <row r="1749" spans="1:36" x14ac:dyDescent="0.15">
      <c r="A1749" t="str">
        <f t="shared" si="57"/>
        <v>-</v>
      </c>
      <c r="B1749" t="s">
        <v>3012</v>
      </c>
      <c r="C1749" t="s">
        <v>14928</v>
      </c>
      <c r="D1749" t="s">
        <v>14864</v>
      </c>
      <c r="E1749" t="s">
        <v>14885</v>
      </c>
      <c r="F1749">
        <v>130</v>
      </c>
      <c r="G1749">
        <v>2</v>
      </c>
      <c r="H1749">
        <v>2</v>
      </c>
      <c r="I1749" t="s">
        <v>14858</v>
      </c>
      <c r="J1749" t="s">
        <v>14875</v>
      </c>
      <c r="L1749" t="s">
        <v>14872</v>
      </c>
      <c r="N1749" t="s">
        <v>14886</v>
      </c>
      <c r="O1749" s="24">
        <v>1</v>
      </c>
      <c r="P1749" s="20" t="s">
        <v>14888</v>
      </c>
      <c r="Q1749" s="21" t="s">
        <v>14887</v>
      </c>
      <c r="R1749" s="29" t="s">
        <v>14889</v>
      </c>
      <c r="Z1749" s="33" t="s">
        <v>14884</v>
      </c>
      <c r="AE1749" s="20" t="s">
        <v>14866</v>
      </c>
      <c r="AJ1749" s="26" t="str">
        <f t="shared" si="58"/>
        <v xml:space="preserve">|BGCOLOR(#F5F5F5):Yeddeoni|魔術師|&amp;ref(Nation/C_Gold.jpg,nolink,25x25,Gold);130&amp;ref(Nation/C_Resource.jpg,nolink,25x25,Resource);2&amp;ref(Nation/C_Command.jpg,nolink,25x25,Commander Point);2|&amp;ref(Nation/R_Fort.jpg,nolink,25x25,Land Fortress);|&amp;ref(Spell/P_Research.jpg,nolink,25x25,Lab Needed);|&amp;ref(Nation/Squad.jpg,nolink,25x25,Squad);1&amp;ref(Nation/LivingLead.jpg,nolink,25x25,Leadership);10+&amp;ref(Nation/MagicLead.jpg,nolink,25x25,Magic Leadership);5+&amp;ref(Nation/UndeadLead.jpg,nolink,25x25,Undead Leadership);30+|18&amp;ref(Nation/Wasteland-Survival.jpg,nolink,25x25,Wasteland Survival);|
|~|&gt;|&gt;|&gt;|&gt;|&gt;|BGCOLOR(#F5F5F5):地、死などの魔法技能を持つ。特別な技能はない|
</v>
      </c>
    </row>
    <row r="1750" spans="1:36" x14ac:dyDescent="0.15">
      <c r="A1750" t="str">
        <f t="shared" si="57"/>
        <v>-</v>
      </c>
      <c r="B1750" t="s">
        <v>3012</v>
      </c>
      <c r="C1750" t="s">
        <v>14928</v>
      </c>
      <c r="D1750" t="s">
        <v>14864</v>
      </c>
      <c r="E1750" t="s">
        <v>14890</v>
      </c>
      <c r="F1750">
        <v>130</v>
      </c>
      <c r="G1750">
        <v>2</v>
      </c>
      <c r="H1750">
        <v>2</v>
      </c>
      <c r="I1750" t="s">
        <v>14858</v>
      </c>
      <c r="J1750" t="s">
        <v>14875</v>
      </c>
      <c r="K1750" t="s">
        <v>14875</v>
      </c>
      <c r="L1750" t="s">
        <v>14876</v>
      </c>
      <c r="M1750" t="s">
        <v>14877</v>
      </c>
      <c r="N1750" t="s">
        <v>14891</v>
      </c>
      <c r="O1750" s="24">
        <v>1</v>
      </c>
      <c r="P1750" s="20" t="s">
        <v>14888</v>
      </c>
      <c r="Q1750" s="20" t="s">
        <v>14888</v>
      </c>
      <c r="R1750" s="29">
        <v>5</v>
      </c>
      <c r="Z1750" s="33" t="s">
        <v>14884</v>
      </c>
      <c r="AE1750" s="20" t="s">
        <v>14866</v>
      </c>
      <c r="AJ1750" s="26" t="str">
        <f t="shared" si="58"/>
        <v xml:space="preserve">|BGCOLOR(#F5F5F5):Kohen|聖職者&amp;ref(Nation/Sacred.jpg,nolink,25x25,Sacred);|&amp;ref(Nation/C_Gold.jpg,nolink,25x25,Gold);130&amp;ref(Nation/C_Resource.jpg,nolink,25x25,Resource);2&amp;ref(Nation/C_Command.jpg,nolink,25x25,Commander Point);2|&amp;ref(Nation/R_Fort.jpg,nolink,25x25,Land Fortress);|&amp;ref(Spell/P_Research.jpg,nolink,25x25,Lab Needed);&amp;ref(Spell/P_Holy.jpg,nolink,25x25,Temple Needed);|&amp;ref(Nation/Squad.jpg,nolink,25x25,Squad);1&amp;ref(Nation/LivingLead.jpg,nolink,25x25,Leadership);10+&amp;ref(Nation/MagicLead.jpg,nolink,25x25,Magic Leadership);10+&amp;ref(Nation/UndeadLead.jpg,nolink,25x25,Undead Leadership);5|18&amp;ref(Nation/Wasteland-Survival.jpg,nolink,25x25,Wasteland Survival);|
|~|&gt;|&gt;|&gt;|&gt;|&gt;|BGCOLOR(#F5F5F5):レベル2の聖職者。血などの魔法技能も持つ|
</v>
      </c>
    </row>
    <row r="1751" spans="1:36" x14ac:dyDescent="0.15">
      <c r="A1751" t="str">
        <f t="shared" si="57"/>
        <v>-</v>
      </c>
      <c r="B1751" t="s">
        <v>3012</v>
      </c>
      <c r="C1751" t="s">
        <v>14928</v>
      </c>
      <c r="D1751" t="s">
        <v>14864</v>
      </c>
      <c r="E1751" t="s">
        <v>14892</v>
      </c>
      <c r="F1751">
        <v>200</v>
      </c>
      <c r="G1751">
        <v>75</v>
      </c>
      <c r="H1751">
        <v>2</v>
      </c>
      <c r="I1751" t="s">
        <v>14893</v>
      </c>
      <c r="K1751" t="s">
        <v>14875</v>
      </c>
      <c r="L1751" t="s">
        <v>14864</v>
      </c>
      <c r="M1751" t="s">
        <v>14877</v>
      </c>
      <c r="N1751" t="s">
        <v>14894</v>
      </c>
      <c r="O1751" s="24">
        <v>4</v>
      </c>
      <c r="P1751" s="20" t="s">
        <v>14895</v>
      </c>
      <c r="Q1751" s="21" t="s">
        <v>14896</v>
      </c>
      <c r="R1751" s="29">
        <v>0</v>
      </c>
      <c r="Z1751" s="33" t="s">
        <v>14861</v>
      </c>
      <c r="AE1751" s="20" t="s">
        <v>14866</v>
      </c>
      <c r="AJ1751" s="26" t="str">
        <f t="shared" si="58"/>
        <v xml:space="preserve">|BGCOLOR(#F5F5F5):Seren|指揮官&amp;ref(Nation/Sacred.jpg,nolink,25x25,Sacred);|&amp;ref(Nation/C_Gold.jpg,nolink,25x25,Gold);200&amp;ref(Nation/C_Resource.jpg,nolink,25x25,Resource);75&amp;ref(Nation/C_Command.jpg,nolink,25x25,Commander Point);2|&amp;ref(Nation/R_Capital.jpg,nolink,25x25,National Capital);|&amp;ref(Spell/P_Holy.jpg,nolink,25x25,Temple Needed);|&amp;ref(Nation/Squad.jpg,nolink,25x25,Squad);4&amp;ref(Nation/LivingLead.jpg,nolink,25x25,Leadership);120+&amp;ref(Nation/MagicLead.jpg,nolink,25x25,Magic Leadership);0+|16&amp;ref(Nation/Wasteland-Survival.jpg,nolink,25x25,Wasteland Survival);|
|~|&gt;|&gt;|&gt;|&gt;|&gt;|BGCOLOR(#F5F5F5):上位指揮官。身体能力に優れ一部は魔法技能も持つ|
</v>
      </c>
    </row>
    <row r="1752" spans="1:36" x14ac:dyDescent="0.15">
      <c r="A1752" t="str">
        <f t="shared" si="57"/>
        <v>LA Gath 指揮官 E</v>
      </c>
      <c r="B1752" t="s">
        <v>3012</v>
      </c>
      <c r="C1752" t="s">
        <v>14928</v>
      </c>
      <c r="D1752" t="s">
        <v>14864</v>
      </c>
      <c r="E1752" t="s">
        <v>14897</v>
      </c>
      <c r="F1752">
        <v>370</v>
      </c>
      <c r="G1752">
        <v>31</v>
      </c>
      <c r="H1752">
        <v>4</v>
      </c>
      <c r="I1752" t="s">
        <v>14893</v>
      </c>
      <c r="J1752" t="s">
        <v>14875</v>
      </c>
      <c r="K1752" t="s">
        <v>14875</v>
      </c>
      <c r="L1752" t="s">
        <v>14876</v>
      </c>
      <c r="M1752" t="s">
        <v>14877</v>
      </c>
      <c r="N1752" t="s">
        <v>14898</v>
      </c>
      <c r="O1752" s="24">
        <v>3</v>
      </c>
      <c r="P1752" s="21" t="s">
        <v>14899</v>
      </c>
      <c r="Q1752" s="20" t="s">
        <v>14900</v>
      </c>
      <c r="R1752" s="29">
        <v>10</v>
      </c>
      <c r="Z1752" s="33" t="s">
        <v>14884</v>
      </c>
      <c r="AE1752" s="20" t="s">
        <v>14866</v>
      </c>
      <c r="AJ1752" s="26" t="str">
        <f t="shared" si="58"/>
        <v xml:space="preserve">|BGCOLOR(#F5F5F5):Kohen Gadol|聖職者&amp;ref(Nation/Sacred.jpg,nolink,25x25,Sacred);|&amp;ref(Nation/C_Gold.jpg,nolink,25x25,Gold);370&amp;ref(Nation/C_Resource.jpg,nolink,25x25,Resource);31&amp;ref(Nation/C_Command.jpg,nolink,25x25,Commander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Leadership);20+&amp;ref(Nation/UndeadLead.jpg,nolink,25x25,Undead Leadership);10|18&amp;ref(Nation/Wasteland-Survival.jpg,nolink,25x25,Wasteland Survival);|
|~|&gt;|&gt;|&gt;|&gt;|&gt;|BGCOLOR(#F5F5F5):レベル3の聖職者。血などの魔法技能を持つ|
</v>
      </c>
    </row>
    <row r="1753" spans="1:36" x14ac:dyDescent="0.15">
      <c r="A1753" t="str">
        <f t="shared" si="57"/>
        <v>LA Gath 兵士 S</v>
      </c>
      <c r="B1753" t="s">
        <v>3012</v>
      </c>
      <c r="C1753" t="s">
        <v>14928</v>
      </c>
      <c r="D1753" t="s">
        <v>14927</v>
      </c>
      <c r="E1753" t="s">
        <v>14901</v>
      </c>
      <c r="F1753">
        <v>10</v>
      </c>
      <c r="G1753">
        <v>7</v>
      </c>
      <c r="H1753">
        <v>9</v>
      </c>
      <c r="I1753" t="s">
        <v>14858</v>
      </c>
      <c r="L1753" t="s">
        <v>14902</v>
      </c>
      <c r="N1753" t="s">
        <v>14903</v>
      </c>
      <c r="P1753" s="21">
        <v>1</v>
      </c>
      <c r="Z1753" s="33" t="s">
        <v>14870</v>
      </c>
      <c r="AE1753" s="20" t="s">
        <v>14866</v>
      </c>
      <c r="AJ1753" s="26" t="str">
        <f t="shared" si="58"/>
        <v xml:space="preserve">|BGCOLOR(#F5F5F5):Reubenite Archer|射手|&amp;ref(Nation/C_Gold.jpg,nolink,25x25,Gold);10&amp;ref(Nation/C_Resource.jpg,nolink,25x25,Resource);7&amp;ref(Nation/C_Recruitment.jpg,nolink,25x25,Recruitment Point);9|&amp;ref(Nation/R_Fort.jpg,nolink,25x25,Land Fortress);||&amp;ref(Nation/LivingLead.jpg,nolink,25x25,Living);|14&amp;ref(Nation/Wasteland-Survival.jpg,nolink,25x25,Wasteland Survival);|
|~|&gt;|&gt;|&gt;|&gt;|&gt;|BGCOLOR(#F5F5F5):短弓を使う弓兵。戦闘能力は実に平凡|
</v>
      </c>
    </row>
    <row r="1754" spans="1:36" x14ac:dyDescent="0.15">
      <c r="A1754" t="str">
        <f t="shared" si="57"/>
        <v>-</v>
      </c>
      <c r="B1754" t="s">
        <v>3012</v>
      </c>
      <c r="C1754" t="s">
        <v>14928</v>
      </c>
      <c r="D1754" t="s">
        <v>14927</v>
      </c>
      <c r="E1754" t="s">
        <v>14904</v>
      </c>
      <c r="F1754">
        <v>11</v>
      </c>
      <c r="G1754">
        <v>11</v>
      </c>
      <c r="H1754">
        <v>12</v>
      </c>
      <c r="I1754" t="s">
        <v>14858</v>
      </c>
      <c r="L1754" t="s">
        <v>14902</v>
      </c>
      <c r="N1754" t="s">
        <v>14905</v>
      </c>
      <c r="P1754" s="21">
        <v>1</v>
      </c>
      <c r="Z1754" s="33" t="s">
        <v>14870</v>
      </c>
      <c r="AE1754" s="20" t="s">
        <v>14866</v>
      </c>
      <c r="AJ1754" s="26" t="str">
        <f t="shared" si="58"/>
        <v xml:space="preserve">|BGCOLOR(#F5F5F5):Benjaminite Slinger|射手|&amp;ref(Nation/C_Gold.jpg,nolink,25x25,Gold);11&amp;ref(Nation/C_Resource.jpg,nolink,25x25,Resource);11&amp;ref(Nation/C_Recruitment.jpg,nolink,25x25,Recruitment Point);12|&amp;ref(Nation/R_Fort.jpg,nolink,25x25,Land Fortress);||&amp;ref(Nation/LivingLead.jpg,nolink,25x25,Living);|14&amp;ref(Nation/Wasteland-Survival.jpg,nolink,25x25,Wasteland Survival);|
|~|&gt;|&gt;|&gt;|&gt;|&gt;|BGCOLOR(#F5F5F5):投石器を使う軽歩兵。二刀流で白兵戦もこなすが脆い|
</v>
      </c>
    </row>
    <row r="1755" spans="1:36" x14ac:dyDescent="0.15">
      <c r="A1755" t="str">
        <f t="shared" si="57"/>
        <v>-</v>
      </c>
      <c r="B1755" t="s">
        <v>3012</v>
      </c>
      <c r="C1755" t="s">
        <v>14928</v>
      </c>
      <c r="D1755" t="s">
        <v>14927</v>
      </c>
      <c r="E1755" t="s">
        <v>14906</v>
      </c>
      <c r="F1755">
        <v>10</v>
      </c>
      <c r="G1755">
        <v>11</v>
      </c>
      <c r="H1755">
        <v>9</v>
      </c>
      <c r="I1755" t="s">
        <v>14858</v>
      </c>
      <c r="L1755" t="s">
        <v>14907</v>
      </c>
      <c r="N1755" t="s">
        <v>14908</v>
      </c>
      <c r="P1755" s="21">
        <v>1</v>
      </c>
      <c r="Z1755" s="33" t="s">
        <v>14870</v>
      </c>
      <c r="AE1755" s="20" t="s">
        <v>14866</v>
      </c>
      <c r="AJ1755" s="26" t="str">
        <f t="shared" si="58"/>
        <v xml:space="preserve">|BGCOLOR(#F5F5F5):Naphtali Spearman|歩兵|&amp;ref(Nation/C_Gold.jpg,nolink,25x25,Gold);10&amp;ref(Nation/C_Resource.jpg,nolink,25x25,Resource);11&amp;ref(Nation/C_Recruitment.jpg,nolink,25x25,Recruitment Point);9|&amp;ref(Nation/R_Fort.jpg,nolink,25x25,Land Fortress);||&amp;ref(Nation/LivingLead.jpg,nolink,25x25,Living);|14&amp;ref(Nation/Wasteland-Survival.jpg,nolink,25x25,Wasteland Survival);|
|~|&gt;|&gt;|&gt;|&gt;|&gt;|BGCOLOR(#F5F5F5):槍、投槍、盾を持つ軽歩兵。量産性と行軍の速さが売り|
</v>
      </c>
    </row>
    <row r="1756" spans="1:36" x14ac:dyDescent="0.15">
      <c r="A1756" t="str">
        <f t="shared" si="57"/>
        <v>-</v>
      </c>
      <c r="B1756" t="s">
        <v>3012</v>
      </c>
      <c r="C1756" t="s">
        <v>14928</v>
      </c>
      <c r="D1756" t="s">
        <v>14927</v>
      </c>
      <c r="E1756" t="s">
        <v>14909</v>
      </c>
      <c r="F1756">
        <v>13</v>
      </c>
      <c r="G1756">
        <v>15</v>
      </c>
      <c r="H1756">
        <v>16</v>
      </c>
      <c r="I1756" t="s">
        <v>14858</v>
      </c>
      <c r="L1756" t="s">
        <v>14907</v>
      </c>
      <c r="N1756" t="s">
        <v>14910</v>
      </c>
      <c r="P1756" s="20">
        <v>1</v>
      </c>
      <c r="Z1756" s="33" t="s">
        <v>14911</v>
      </c>
      <c r="AE1756" s="20" t="s">
        <v>14866</v>
      </c>
      <c r="AJ1756" s="26" t="str">
        <f t="shared" si="58"/>
        <v xml:space="preserve">|BGCOLOR(#F5F5F5):Zebulunite Soldier|歩兵|&amp;ref(Nation/C_Gold.jpg,nolink,25x25,Gold);13&amp;ref(Nation/C_Resource.jpg,nolink,25x25,Resource);15&amp;ref(Nation/C_Recruitment.jpg,nolink,25x25,Recruitment Point);16|&amp;ref(Nation/R_Fort.jpg,nolink,25x25,Land Fortress);||&amp;ref(Nation/LivingLead.jpg,nolink,25x25,Living);|10&amp;ref(Nation/Wasteland-Survival.jpg,nolink,25x25,Wasteland Survival);|
|~|&gt;|&gt;|&gt;|&gt;|&gt;|BGCOLOR(#F5F5F5):槍と盾を持つ歩兵。高密度の隊列を組める|
</v>
      </c>
    </row>
    <row r="1757" spans="1:36" x14ac:dyDescent="0.15">
      <c r="A1757" t="str">
        <f t="shared" si="57"/>
        <v>-</v>
      </c>
      <c r="B1757" t="s">
        <v>3012</v>
      </c>
      <c r="C1757" t="s">
        <v>14928</v>
      </c>
      <c r="D1757" t="s">
        <v>14927</v>
      </c>
      <c r="E1757" t="s">
        <v>14912</v>
      </c>
      <c r="F1757">
        <v>20</v>
      </c>
      <c r="G1757">
        <v>16</v>
      </c>
      <c r="H1757">
        <v>21</v>
      </c>
      <c r="I1757" t="s">
        <v>14858</v>
      </c>
      <c r="L1757" t="s">
        <v>14913</v>
      </c>
      <c r="N1757" t="s">
        <v>14914</v>
      </c>
      <c r="P1757" s="20">
        <v>1</v>
      </c>
      <c r="Z1757" s="33" t="s">
        <v>14911</v>
      </c>
      <c r="AE1757" s="20" t="s">
        <v>14866</v>
      </c>
      <c r="AJ1757" s="26" t="str">
        <f t="shared" si="58"/>
        <v xml:space="preserve">|BGCOLOR(#F5F5F5):Zebulunite Horn Blower|旗手|&amp;ref(Nation/C_Gold.jpg,nolink,25x25,Gold);20&amp;ref(Nation/C_Resource.jpg,nolink,25x25,Resource);16&amp;ref(Nation/C_Recruitment.jpg,nolink,25x25,Recruitment Point);21|&amp;ref(Nation/R_Fort.jpg,nolink,25x25,Land Fortress);||&amp;ref(Nation/LivingLead.jpg,nolink,25x25,Living);|10&amp;ref(Nation/Wasteland-Survival.jpg,nolink,25x25,Wasteland Survival);|
|~|&gt;|&gt;|&gt;|&gt;|&gt;|BGCOLOR(#F5F5F5):所属する部隊の士気を高める軍楽隊。戦闘能力は欠く|
</v>
      </c>
    </row>
    <row r="1758" spans="1:36" x14ac:dyDescent="0.15">
      <c r="A1758" t="str">
        <f t="shared" si="57"/>
        <v>-</v>
      </c>
      <c r="B1758" t="s">
        <v>3012</v>
      </c>
      <c r="C1758" t="s">
        <v>14928</v>
      </c>
      <c r="D1758" t="s">
        <v>14927</v>
      </c>
      <c r="E1758" t="s">
        <v>14915</v>
      </c>
      <c r="F1758">
        <v>12</v>
      </c>
      <c r="G1758">
        <v>28</v>
      </c>
      <c r="H1758">
        <v>14</v>
      </c>
      <c r="I1758" t="s">
        <v>14858</v>
      </c>
      <c r="L1758" t="s">
        <v>14907</v>
      </c>
      <c r="N1758" t="s">
        <v>14916</v>
      </c>
      <c r="P1758" s="20">
        <v>1</v>
      </c>
      <c r="Z1758" s="33" t="s">
        <v>14911</v>
      </c>
      <c r="AE1758" s="20" t="s">
        <v>14866</v>
      </c>
      <c r="AJ1758" s="26" t="str">
        <f t="shared" si="58"/>
        <v xml:space="preserve">|BGCOLOR(#F5F5F5):Gadite Swordsman|歩兵|&amp;ref(Nation/C_Gold.jpg,nolink,25x25,Gold);12&amp;ref(Nation/C_Resource.jpg,nolink,25x25,Resource);28&amp;ref(Nation/C_Recruitment.jpg,nolink,25x25,Recruitment Point);14|&amp;ref(Nation/R_Fort.jpg,nolink,25x25,Land Fortress);||&amp;ref(Nation/LivingLead.jpg,nolink,25x25,Living);|10&amp;ref(Nation/Wasteland-Survival.jpg,nolink,25x25,Wasteland Survival);|
|~|&gt;|&gt;|&gt;|&gt;|&gt;|BGCOLOR(#F5F5F5):長剣、投槍、盾を持つ重歩兵。弱い火炎耐性を備える|
</v>
      </c>
    </row>
    <row r="1759" spans="1:36" x14ac:dyDescent="0.15">
      <c r="A1759" t="str">
        <f t="shared" si="57"/>
        <v>-</v>
      </c>
      <c r="B1759" t="s">
        <v>3012</v>
      </c>
      <c r="C1759" t="s">
        <v>14928</v>
      </c>
      <c r="D1759" t="s">
        <v>14927</v>
      </c>
      <c r="E1759" t="s">
        <v>14917</v>
      </c>
      <c r="F1759">
        <v>15</v>
      </c>
      <c r="G1759">
        <v>27</v>
      </c>
      <c r="H1759">
        <v>21</v>
      </c>
      <c r="I1759" t="s">
        <v>14858</v>
      </c>
      <c r="L1759" t="s">
        <v>14907</v>
      </c>
      <c r="N1759" t="s">
        <v>14918</v>
      </c>
      <c r="P1759" s="20">
        <v>1</v>
      </c>
      <c r="Z1759" s="33" t="s">
        <v>14919</v>
      </c>
      <c r="AJ1759" s="26" t="str">
        <f t="shared" si="58"/>
        <v xml:space="preserve">|BGCOLOR(#F5F5F5):Asherite Soldier|歩兵|&amp;ref(Nation/C_Gold.jpg,nolink,25x25,Gold);15&amp;ref(Nation/C_Resource.jpg,nolink,25x25,Resource);27&amp;ref(Nation/C_Recruitment.jpg,nolink,25x25,Recruitment Point);21|&amp;ref(Nation/R_Fort.jpg,nolink,25x25,Land Fortress);||&amp;ref(Nation/LivingLead.jpg,nolink,25x25,Living);|8|
|~|&gt;|&gt;|&gt;|&gt;|&gt;|BGCOLOR(#F5F5F5):長剣と大盾を持つ重歩兵。荒地慣れしておらず鈍重|
</v>
      </c>
    </row>
    <row r="1760" spans="1:36" x14ac:dyDescent="0.15">
      <c r="A1760" t="str">
        <f t="shared" si="57"/>
        <v>-</v>
      </c>
      <c r="B1760" t="s">
        <v>3012</v>
      </c>
      <c r="C1760" t="s">
        <v>14928</v>
      </c>
      <c r="D1760" t="s">
        <v>14927</v>
      </c>
      <c r="E1760" t="s">
        <v>14920</v>
      </c>
      <c r="F1760">
        <v>15</v>
      </c>
      <c r="G1760">
        <v>17</v>
      </c>
      <c r="H1760">
        <v>14</v>
      </c>
      <c r="I1760" t="s">
        <v>14858</v>
      </c>
      <c r="K1760" t="s">
        <v>14875</v>
      </c>
      <c r="L1760" t="s">
        <v>14907</v>
      </c>
      <c r="M1760" t="s">
        <v>14877</v>
      </c>
      <c r="N1760" t="s">
        <v>14921</v>
      </c>
      <c r="P1760" s="20">
        <v>1</v>
      </c>
      <c r="Z1760" s="33" t="s">
        <v>14911</v>
      </c>
      <c r="AE1760" s="20" t="s">
        <v>14866</v>
      </c>
      <c r="AJ1760" s="26" t="str">
        <f t="shared" si="58"/>
        <v xml:space="preserve">|BGCOLOR(#F5F5F5):Levite Zealot|歩兵&amp;ref(Nation/Sacred.jpg,nolink,25x25,Sacred);|&amp;ref(Nation/C_Gold.jpg,nolink,25x25,Gold);15&amp;ref(Nation/C_Resource.jpg,nolink,25x25,Resource);17&amp;ref(Nation/C_Recruitment.jpg,nolink,25x25,Recruitment Point);14|&amp;ref(Nation/R_Fort.jpg,nolink,25x25,Land Fortress);|&amp;ref(Spell/P_Holy.jpg,nolink,25x25,Temple Needed);|&amp;ref(Nation/LivingLead.jpg,nolink,25x25,Living);|10&amp;ref(Nation/Wasteland-Survival.jpg,nolink,25x25,Wasteland Survival);|
|~|&gt;|&gt;|&gt;|&gt;|&gt;|BGCOLOR(#F5F5F5):長剣と盾を持つ歩兵。強くはないが量産しやすい|
</v>
      </c>
    </row>
    <row r="1761" spans="1:36" x14ac:dyDescent="0.15">
      <c r="A1761" t="str">
        <f t="shared" si="57"/>
        <v>-</v>
      </c>
      <c r="B1761" t="s">
        <v>3012</v>
      </c>
      <c r="C1761" t="s">
        <v>14928</v>
      </c>
      <c r="D1761" t="s">
        <v>14927</v>
      </c>
      <c r="E1761" t="s">
        <v>14922</v>
      </c>
      <c r="F1761">
        <v>25</v>
      </c>
      <c r="G1761">
        <v>25</v>
      </c>
      <c r="H1761">
        <v>15</v>
      </c>
      <c r="I1761" t="s">
        <v>14858</v>
      </c>
      <c r="L1761" t="s">
        <v>14907</v>
      </c>
      <c r="N1761" t="s">
        <v>14923</v>
      </c>
      <c r="P1761" s="20">
        <v>1</v>
      </c>
      <c r="Z1761" s="33" t="s">
        <v>14924</v>
      </c>
      <c r="AE1761" s="20" t="s">
        <v>14866</v>
      </c>
      <c r="AJ1761" s="26" t="str">
        <f t="shared" si="58"/>
        <v xml:space="preserve">|BGCOLOR(#F5F5F5):Gittite Soldier|歩兵|&amp;ref(Nation/C_Gold.jpg,nolink,25x25,Gold);25&amp;ref(Nation/C_Resource.jpg,nolink,25x25,Resource);25&amp;ref(Nation/C_Recruitment.jpg,nolink,25x25,Recruitment Point);15|&amp;ref(Nation/R_Fort.jpg,nolink,25x25,Land Fortress);||&amp;ref(Nation/LivingLead.jpg,nolink,25x25,Living);|12&amp;ref(Nation/Wasteland-Survival.jpg,nolink,25x25,Wasteland Survival);|
|~|&gt;|&gt;|&gt;|&gt;|&gt;|BGCOLOR(#F5F5F5):槍、投槍、盾を持つ歩兵。巨人のため強力だが手数は欠く|
</v>
      </c>
    </row>
    <row r="1762" spans="1:36" x14ac:dyDescent="0.15">
      <c r="A1762" t="str">
        <f t="shared" si="57"/>
        <v>LA Gath 兵士 E</v>
      </c>
      <c r="B1762" t="s">
        <v>3012</v>
      </c>
      <c r="C1762" t="s">
        <v>14928</v>
      </c>
      <c r="D1762" t="s">
        <v>14927</v>
      </c>
      <c r="E1762" t="s">
        <v>14925</v>
      </c>
      <c r="F1762">
        <v>70</v>
      </c>
      <c r="G1762">
        <v>39</v>
      </c>
      <c r="H1762">
        <v>23</v>
      </c>
      <c r="I1762" t="s">
        <v>14893</v>
      </c>
      <c r="K1762" t="s">
        <v>14875</v>
      </c>
      <c r="L1762" t="s">
        <v>14907</v>
      </c>
      <c r="M1762" t="s">
        <v>14877</v>
      </c>
      <c r="N1762" t="s">
        <v>14926</v>
      </c>
      <c r="P1762" s="20">
        <v>1</v>
      </c>
      <c r="Z1762" s="33" t="s">
        <v>14924</v>
      </c>
      <c r="AE1762" s="20" t="s">
        <v>14866</v>
      </c>
      <c r="AJ1762" s="26" t="str">
        <f t="shared" si="58"/>
        <v xml:space="preserve">|BGCOLOR(#F5F5F5):Gibbor|歩兵&amp;ref(Nation/Sacred.jpg,nolink,25x25,Sacred);|&amp;ref(Nation/C_Gold.jpg,nolink,25x25,Gold);70&amp;ref(Nation/C_Resource.jpg,nolink,25x25,Resource);39&amp;ref(Nation/C_Recruitment.jpg,nolink,25x25,Recruitment Point);23|&amp;ref(Nation/R_Capital.jpg,nolink,25x25,National Capital);|&amp;ref(Spell/P_Holy.jpg,nolink,25x25,Temple Needed);|&amp;ref(Nation/LivingLead.jpg,nolink,25x25,Living);|12&amp;ref(Nation/Wasteland-Survival.jpg,nolink,25x25,Wasteland Survival);|
|~|&gt;|&gt;|&gt;|&gt;|&gt;|BGCOLOR(#F5F5F5):魔法の長剣と盾を持つ歩兵。より大柄な巨人で強靭|
</v>
      </c>
    </row>
    <row r="1763" spans="1:36" x14ac:dyDescent="0.15">
      <c r="A1763" t="str">
        <f t="shared" si="57"/>
        <v>LA Ragha 指揮官 S</v>
      </c>
      <c r="B1763" t="s">
        <v>3012</v>
      </c>
      <c r="C1763" t="s">
        <v>15061</v>
      </c>
      <c r="D1763" t="s">
        <v>14979</v>
      </c>
      <c r="E1763" t="s">
        <v>14975</v>
      </c>
      <c r="F1763">
        <v>25</v>
      </c>
      <c r="G1763">
        <v>13</v>
      </c>
      <c r="H1763">
        <v>1</v>
      </c>
      <c r="I1763" t="s">
        <v>4325</v>
      </c>
      <c r="L1763" t="s">
        <v>3122</v>
      </c>
      <c r="N1763" t="s">
        <v>14976</v>
      </c>
      <c r="O1763" s="24">
        <v>0</v>
      </c>
      <c r="P1763" s="21">
        <v>0</v>
      </c>
      <c r="Q1763" s="21">
        <v>0</v>
      </c>
      <c r="R1763" s="29">
        <v>0</v>
      </c>
      <c r="Z1763" s="33" t="s">
        <v>12517</v>
      </c>
      <c r="AA1763" s="21">
        <v>55</v>
      </c>
      <c r="AB1763" s="21" t="s">
        <v>7286</v>
      </c>
      <c r="AJ1763" s="26" t="str">
        <f t="shared" si="58"/>
        <v xml:space="preserve">|BGCOLOR(#F5F5F5):Airya Scout|斥候|&amp;ref(Nation/C_Gold.jpg,nolink,25x25,Gold);25&amp;ref(Nation/C_Resource.jpg,nolink,25x25,Resource);13&amp;ref(Nation/C_Command.jpg,nolink,25x25,Commander Point);1|&amp;ref(Nation/R_Fort.jpg,nolink,25x25,Land Fortress);|||22&amp;ref(Nation/Stealthy.jpg,nolink,25x25,Stealthy (55));&amp;ref(Nation/Flying.jpg,nolink,25x25,Flying);|
|~|&gt;|&gt;|&gt;|&gt;|&gt;|BGCOLOR(#F5F5F5):飛行する斥候。隠れるのも上手く非常に役立つ|
</v>
      </c>
    </row>
    <row r="1764" spans="1:36" x14ac:dyDescent="0.15">
      <c r="A1764" t="str">
        <f t="shared" si="57"/>
        <v>-</v>
      </c>
      <c r="B1764" t="s">
        <v>3012</v>
      </c>
      <c r="C1764" t="s">
        <v>15061</v>
      </c>
      <c r="D1764" t="s">
        <v>14979</v>
      </c>
      <c r="E1764" t="s">
        <v>14977</v>
      </c>
      <c r="F1764">
        <v>35</v>
      </c>
      <c r="G1764">
        <v>18</v>
      </c>
      <c r="H1764">
        <v>1</v>
      </c>
      <c r="I1764" t="s">
        <v>14978</v>
      </c>
      <c r="L1764" t="s">
        <v>14979</v>
      </c>
      <c r="N1764" t="s">
        <v>14980</v>
      </c>
      <c r="O1764" s="24">
        <v>2</v>
      </c>
      <c r="P1764" s="20">
        <v>60</v>
      </c>
      <c r="Q1764" s="21">
        <v>0</v>
      </c>
      <c r="R1764" s="29">
        <v>0</v>
      </c>
      <c r="Z1764" s="33" t="s">
        <v>14981</v>
      </c>
      <c r="AE1764" s="20" t="s">
        <v>14982</v>
      </c>
      <c r="AJ1764" s="26" t="str">
        <f t="shared" si="58"/>
        <v xml:space="preserve">|BGCOLOR(#F5F5F5):Paighan-Salar|指揮官|&amp;ref(Nation/C_Gold.jpg,nolink,25x25,Gold);35&amp;ref(Nation/C_Resource.jpg,nolink,25x25,Resource);18&amp;ref(Nation/C_Command.jpg,nolink,25x25,Commander Point);1|&amp;ref(Nation/R_Fort.jpg,nolink,25x25,Land Fortress);||&amp;ref(Nation/Squad.jpg,nolink,25x25,Squad);2&amp;ref(Nation/LivingLead.jpg,nolink,25x25,Leadership);60|12&amp;ref(Nation/Mountain-Survival.jpg,nolink,25x25,Mountain Survival);&amp;ref(Nation/Wasteland-Survival.jpg,nolink,25x25,Wasteland Survival);|
|~|&gt;|&gt;|&gt;|&gt;|&gt;|BGCOLOR(#F5F5F5):標準的な指揮官。安さぐらいしか明確な利点はない|
</v>
      </c>
    </row>
    <row r="1765" spans="1:36" x14ac:dyDescent="0.15">
      <c r="A1765" t="str">
        <f t="shared" si="57"/>
        <v>-</v>
      </c>
      <c r="B1765" t="s">
        <v>3012</v>
      </c>
      <c r="C1765" t="s">
        <v>15061</v>
      </c>
      <c r="D1765" t="s">
        <v>14979</v>
      </c>
      <c r="E1765" t="s">
        <v>14983</v>
      </c>
      <c r="F1765">
        <v>95</v>
      </c>
      <c r="G1765">
        <v>44</v>
      </c>
      <c r="H1765">
        <v>1</v>
      </c>
      <c r="I1765" t="s">
        <v>14978</v>
      </c>
      <c r="L1765" t="s">
        <v>14979</v>
      </c>
      <c r="N1765" t="s">
        <v>14984</v>
      </c>
      <c r="O1765" s="24">
        <v>3</v>
      </c>
      <c r="P1765" s="20">
        <v>80</v>
      </c>
      <c r="Q1765" s="21">
        <v>0</v>
      </c>
      <c r="R1765" s="29">
        <v>0</v>
      </c>
      <c r="Z1765" s="33" t="s">
        <v>14985</v>
      </c>
      <c r="AE1765" s="20" t="s">
        <v>14982</v>
      </c>
      <c r="AJ1765" s="26" t="str">
        <f t="shared" si="58"/>
        <v xml:space="preserve">|BGCOLOR(#F5F5F5):Turan Spahbed|指揮官|&amp;ref(Nation/C_Gold.jpg,nolink,25x25,Gold);95&amp;ref(Nation/C_Resource.jpg,nolink,25x25,Resource);44&amp;ref(Nation/C_Command.jpg,nolink,25x25,Commander Point);1|&amp;ref(Nation/R_Fort.jpg,nolink,25x25,Land Fortress);||&amp;ref(Nation/Squad.jpg,nolink,25x25,Squad);3&amp;ref(Nation/LivingLead.jpg,nolink,25x25,Leadership);80|16&amp;ref(Nation/Mountain-Survival.jpg,nolink,25x25,Mountain Survival);&amp;ref(Nation/Wasteland-Survival.jpg,nolink,25x25,Wasteland Survival);|
|~|&gt;|&gt;|&gt;|&gt;|&gt;|BGCOLOR(#F5F5F5):上位指揮官。騎乗しながらも容易に山を越える|
</v>
      </c>
    </row>
    <row r="1766" spans="1:36" x14ac:dyDescent="0.15">
      <c r="A1766" t="str">
        <f t="shared" si="57"/>
        <v>-</v>
      </c>
      <c r="B1766" t="s">
        <v>3012</v>
      </c>
      <c r="C1766" t="s">
        <v>15061</v>
      </c>
      <c r="D1766" t="s">
        <v>14979</v>
      </c>
      <c r="E1766" t="s">
        <v>14986</v>
      </c>
      <c r="F1766">
        <v>50</v>
      </c>
      <c r="G1766">
        <v>38</v>
      </c>
      <c r="H1766">
        <v>1</v>
      </c>
      <c r="I1766" t="s">
        <v>14978</v>
      </c>
      <c r="L1766" t="s">
        <v>14979</v>
      </c>
      <c r="N1766" t="s">
        <v>14987</v>
      </c>
      <c r="O1766" s="24">
        <v>2</v>
      </c>
      <c r="P1766" s="20">
        <v>60</v>
      </c>
      <c r="Q1766" s="20">
        <v>0</v>
      </c>
      <c r="R1766" s="29">
        <v>0</v>
      </c>
      <c r="Z1766" s="33" t="s">
        <v>14988</v>
      </c>
      <c r="AB1766" s="21" t="s">
        <v>14989</v>
      </c>
      <c r="AJ1766" s="26" t="str">
        <f t="shared" si="58"/>
        <v xml:space="preserve">|BGCOLOR(#F5F5F5):Airya Spahbed|指揮官|&amp;ref(Nation/C_Gold.jpg,nolink,25x25,Gold);50&amp;ref(Nation/C_Resource.jpg,nolink,25x25,Resource);38&amp;ref(Nation/C_Command.jpg,nolink,25x25,Commander Point);1|&amp;ref(Nation/R_Fort.jpg,nolink,25x25,Land Fortress);||&amp;ref(Nation/Squad.jpg,nolink,25x25,Squad);2&amp;ref(Nation/LivingLead.jpg,nolink,25x25,Leadership);60|20&amp;ref(Nation/Flying.jpg,nolink,25x25,Flying);|
|~|&gt;|&gt;|&gt;|&gt;|&gt;|BGCOLOR(#F5F5F5):飛行する指揮官。飛行部隊のみでの行動に有用|
</v>
      </c>
    </row>
    <row r="1767" spans="1:36" x14ac:dyDescent="0.15">
      <c r="A1767" t="str">
        <f t="shared" si="57"/>
        <v>-</v>
      </c>
      <c r="B1767" t="s">
        <v>3012</v>
      </c>
      <c r="C1767" t="s">
        <v>15061</v>
      </c>
      <c r="D1767" t="s">
        <v>14979</v>
      </c>
      <c r="E1767" t="s">
        <v>14990</v>
      </c>
      <c r="F1767">
        <v>100</v>
      </c>
      <c r="G1767">
        <v>1</v>
      </c>
      <c r="H1767">
        <v>2</v>
      </c>
      <c r="I1767" t="s">
        <v>14991</v>
      </c>
      <c r="J1767" t="s">
        <v>14993</v>
      </c>
      <c r="K1767" t="s">
        <v>14993</v>
      </c>
      <c r="L1767" t="s">
        <v>14992</v>
      </c>
      <c r="M1767" t="s">
        <v>14994</v>
      </c>
      <c r="N1767" t="s">
        <v>14995</v>
      </c>
      <c r="O1767" s="24">
        <v>1</v>
      </c>
      <c r="P1767" s="20">
        <v>15</v>
      </c>
      <c r="Q1767" s="20" t="s">
        <v>14996</v>
      </c>
      <c r="R1767" s="29" t="s">
        <v>14997</v>
      </c>
      <c r="Z1767" s="33" t="s">
        <v>14998</v>
      </c>
      <c r="AE1767" s="20" t="s">
        <v>14982</v>
      </c>
      <c r="AJ1767" s="26" t="str">
        <f t="shared" si="58"/>
        <v xml:space="preserve">|BGCOLOR(#F5F5F5):Karapan|聖職者&amp;ref(Nation/Sacred.jpg,nolink,25x25,Sacred);|&amp;ref(Nation/C_Gold.jpg,nolink,25x25,Gold);100&amp;ref(Nation/C_Resource.jpg,nolink,25x25,Resource);1&amp;ref(Nation/C_Command.jpg,nolink,25x25,Commander Point);2|&amp;ref(Nation/R_Fort.jpg,nolink,25x25,Land Fortress);（&amp;ref(Spell/S_Neutral.jpg,nolink,25x25,Neutral Temperature);&amp;ref(Spell/S_Heat.jpg,nolink,25x25,Heat Temperature);）|&amp;ref(Spell/P_Research.jpg,nolink,25x25,Lab Needed);&amp;ref(Spell/P_Holy.jpg,nolink,25x25,Temple Needed);|&amp;ref(Nation/Squad.jpg,nolink,25x25,Squad);1&amp;ref(Nation/LivingLead.jpg,nolink,25x25,Leadership);15&amp;ref(Nation/MagicLead.jpg,nolink,25x25,Magic Leadership);5+&amp;ref(Nation/UndeadLead.jpg,nolink,25x25,Undead Leadership);0+|14&amp;ref(Nation/Mountain-Survival.jpg,nolink,25x25,Mountain Survival);&amp;ref(Nation/Wasteland-Survival.jpg,nolink,25x25,Wasteland Survival);|
|~|&gt;|&gt;|&gt;|&gt;|&gt;|BGCOLOR(#F5F5F5):レベル1の聖職者。火などの魔法技能も持つ|
</v>
      </c>
    </row>
    <row r="1768" spans="1:36" x14ac:dyDescent="0.15">
      <c r="A1768" t="str">
        <f t="shared" si="57"/>
        <v>-</v>
      </c>
      <c r="B1768" t="s">
        <v>3012</v>
      </c>
      <c r="C1768" t="s">
        <v>15061</v>
      </c>
      <c r="D1768" t="s">
        <v>14979</v>
      </c>
      <c r="E1768" t="s">
        <v>14999</v>
      </c>
      <c r="F1768">
        <v>100</v>
      </c>
      <c r="G1768">
        <v>2</v>
      </c>
      <c r="H1768">
        <v>2</v>
      </c>
      <c r="I1768" t="s">
        <v>15000</v>
      </c>
      <c r="J1768" t="s">
        <v>14993</v>
      </c>
      <c r="K1768" t="s">
        <v>14993</v>
      </c>
      <c r="L1768" t="s">
        <v>14992</v>
      </c>
      <c r="M1768" t="s">
        <v>14994</v>
      </c>
      <c r="N1768" t="s">
        <v>14995</v>
      </c>
      <c r="O1768" s="24">
        <v>1</v>
      </c>
      <c r="P1768" s="20">
        <v>15</v>
      </c>
      <c r="Q1768" s="20" t="s">
        <v>15001</v>
      </c>
      <c r="R1768" s="29">
        <v>0</v>
      </c>
      <c r="Z1768" s="33" t="s">
        <v>15002</v>
      </c>
      <c r="AB1768" s="21" t="s">
        <v>14989</v>
      </c>
      <c r="AJ1768" s="26" t="str">
        <f t="shared" si="58"/>
        <v xml:space="preserve">|BGCOLOR(#F5F5F5):Athravan|聖職者&amp;ref(Nation/Sacred.jpg,nolink,25x25,Sacred);|&amp;ref(Nation/C_Gold.jpg,nolink,25x25,Gold);100&amp;ref(Nation/C_Resource.jpg,nolink,25x25,Resource);2&amp;ref(Nation/C_Command.jpg,nolink,25x25,Commander Point);2|&amp;ref(Nation/R_Fort.jpg,nolink,25x25,Land Fortress);（&amp;ref(Spell/S_Neutral.jpg,nolink,25x25,Neutral Temperature);&amp;ref(Spell/S_Cold.jpg,nolink,25x25,Cold Temperature);）|&amp;ref(Spell/P_Research.jpg,nolink,25x25,Lab Needed);&amp;ref(Spell/P_Holy.jpg,nolink,25x25,Temple Needed);|&amp;ref(Nation/Squad.jpg,nolink,25x25,Squad);1&amp;ref(Nation/LivingLead.jpg,nolink,25x25,Leadership);15&amp;ref(Nation/MagicLead.jpg,nolink,25x25,Magic Leadership);10+|22&amp;ref(Nation/Flying.jpg,nolink,25x25,Flying);|
|~|&gt;|&gt;|&gt;|&gt;|&gt;|BGCOLOR(#F5F5F5):レベル1の聖職者。火などの魔法技能も持つ|
</v>
      </c>
    </row>
    <row r="1769" spans="1:36" x14ac:dyDescent="0.15">
      <c r="A1769" t="str">
        <f t="shared" si="57"/>
        <v>-</v>
      </c>
      <c r="B1769" t="s">
        <v>3012</v>
      </c>
      <c r="C1769" t="s">
        <v>15061</v>
      </c>
      <c r="D1769" t="s">
        <v>14979</v>
      </c>
      <c r="E1769" t="s">
        <v>15003</v>
      </c>
      <c r="F1769">
        <v>215</v>
      </c>
      <c r="G1769">
        <v>1</v>
      </c>
      <c r="H1769">
        <v>2</v>
      </c>
      <c r="I1769" t="s">
        <v>15004</v>
      </c>
      <c r="J1769" t="s">
        <v>14993</v>
      </c>
      <c r="K1769" t="s">
        <v>14993</v>
      </c>
      <c r="L1769" t="s">
        <v>14992</v>
      </c>
      <c r="M1769" t="s">
        <v>14994</v>
      </c>
      <c r="N1769" t="s">
        <v>15005</v>
      </c>
      <c r="O1769" s="24">
        <v>2</v>
      </c>
      <c r="P1769" s="20" t="s">
        <v>15006</v>
      </c>
      <c r="Q1769" s="20" t="s">
        <v>15001</v>
      </c>
      <c r="R1769" s="29" t="s">
        <v>15007</v>
      </c>
      <c r="Z1769" s="33" t="s">
        <v>14981</v>
      </c>
      <c r="AE1769" s="20" t="s">
        <v>14982</v>
      </c>
      <c r="AJ1769" s="26" t="str">
        <f t="shared" si="58"/>
        <v xml:space="preserve">|BGCOLOR(#F5F5F5):Dastur|聖職者&amp;ref(Nation/Sacred.jpg,nolink,25x25,Sacred);|&amp;ref(Nation/C_Gold.jpg,nolink,25x25,Gold);215&amp;ref(Nation/C_Resource.jpg,nolink,25x25,Resource);1&amp;ref(Nation/C_Command.jpg,nolink,25x25,Commander Point);2|&amp;ref(Nation/R_Fort.jpg,nolink,25x25,Land Fortress);（&amp;ref(Spell/S_Heat.jpg,nolink,25x25,Heat Temperature);）|&amp;ref(Spell/P_Research.jpg,nolink,25x25,Lab Needed);&amp;ref(Spell/P_Holy.jpg,nolink,25x25,Temple Needed);|&amp;ref(Nation/Squad.jpg,nolink,25x25,Squad);2&amp;ref(Nation/LivingLead.jpg,nolink,25x25,Leadership);45+&amp;ref(Nation/MagicLead.jpg,nolink,25x25,Magic Leadership);10+&amp;ref(Nation/UndeadLead.jpg,nolink,25x25,Undead Leadership);35+|12&amp;ref(Nation/Mountain-Survival.jpg,nolink,25x25,Mountain Survival);&amp;ref(Nation/Wasteland-Survival.jpg,nolink,25x25,Wasteland Survival);|
|~|&gt;|&gt;|&gt;|&gt;|&gt;|BGCOLOR(#F5F5F5):レベル2の聖職者。火死血などの魔法技能を持つ|
</v>
      </c>
    </row>
    <row r="1770" spans="1:36" x14ac:dyDescent="0.15">
      <c r="A1770" t="str">
        <f t="shared" si="57"/>
        <v>-</v>
      </c>
      <c r="B1770" t="s">
        <v>3012</v>
      </c>
      <c r="C1770" t="s">
        <v>15061</v>
      </c>
      <c r="D1770" t="s">
        <v>14979</v>
      </c>
      <c r="E1770" t="s">
        <v>15008</v>
      </c>
      <c r="F1770">
        <v>225</v>
      </c>
      <c r="G1770">
        <v>1</v>
      </c>
      <c r="H1770">
        <v>4</v>
      </c>
      <c r="I1770" t="s">
        <v>15004</v>
      </c>
      <c r="J1770" t="s">
        <v>14993</v>
      </c>
      <c r="L1770" t="s">
        <v>15009</v>
      </c>
      <c r="N1770" t="s">
        <v>15010</v>
      </c>
      <c r="O1770" s="24">
        <v>1</v>
      </c>
      <c r="P1770" s="20">
        <v>25</v>
      </c>
      <c r="Q1770" s="20" t="s">
        <v>15011</v>
      </c>
      <c r="R1770" s="29" t="s">
        <v>15006</v>
      </c>
      <c r="Z1770" s="33" t="s">
        <v>15012</v>
      </c>
      <c r="AE1770" s="20" t="s">
        <v>14982</v>
      </c>
      <c r="AJ1770" s="26" t="str">
        <f t="shared" si="58"/>
        <v xml:space="preserve">|BGCOLOR(#F5F5F5):Turan Sorcerer|魔術師|&amp;ref(Nation/C_Gold.jpg,nolink,25x25,Gold);225&amp;ref(Nation/C_Resource.jpg,nolink,25x25,Resource);1&amp;ref(Nation/C_Command.jpg,nolink,25x25,Commander Point);4|&amp;ref(Nation/R_Fort.jpg,nolink,25x25,Land Fortress);（&amp;ref(Spell/S_Heat.jpg,nolink,25x25,Heat Temperature);）|&amp;ref(Spell/P_Research.jpg,nolink,25x25,Lab Needed);|&amp;ref(Nation/Squad.jpg,nolink,25x25,Squad);1&amp;ref(Nation/LivingLead.jpg,nolink,25x25,Leadership);25&amp;ref(Nation/MagicLead.jpg,nolink,25x25,Magic Leadership);20+&amp;ref(Nation/UndeadLead.jpg,nolink,25x25,Undead Leadership);45+|8&amp;ref(Nation/Mountain-Survival.jpg,nolink,25x25,Mountain Survival);&amp;ref(Nation/Wasteland-Survival.jpg,nolink,25x25,Wasteland Survival);|
|~|&gt;|&gt;|&gt;|&gt;|&gt;|BGCOLOR(#F5F5F5):火、死、血などの魔法技能を持つ。純血種のため熱波を放つ|
</v>
      </c>
    </row>
    <row r="1771" spans="1:36" x14ac:dyDescent="0.15">
      <c r="A1771" t="str">
        <f t="shared" si="57"/>
        <v>-</v>
      </c>
      <c r="B1771" t="s">
        <v>3012</v>
      </c>
      <c r="C1771" t="s">
        <v>15061</v>
      </c>
      <c r="D1771" t="s">
        <v>14979</v>
      </c>
      <c r="E1771" t="s">
        <v>15013</v>
      </c>
      <c r="F1771">
        <v>210</v>
      </c>
      <c r="G1771">
        <v>2</v>
      </c>
      <c r="H1771">
        <v>2</v>
      </c>
      <c r="I1771" t="s">
        <v>15014</v>
      </c>
      <c r="J1771" t="s">
        <v>14993</v>
      </c>
      <c r="K1771" t="s">
        <v>14993</v>
      </c>
      <c r="L1771" t="s">
        <v>14992</v>
      </c>
      <c r="M1771" t="s">
        <v>14994</v>
      </c>
      <c r="N1771" t="s">
        <v>15015</v>
      </c>
      <c r="O1771" s="24">
        <v>2</v>
      </c>
      <c r="P1771" s="20" t="s">
        <v>15006</v>
      </c>
      <c r="Q1771" s="20" t="s">
        <v>15011</v>
      </c>
      <c r="R1771" s="29">
        <v>0</v>
      </c>
      <c r="Z1771" s="33" t="s">
        <v>14988</v>
      </c>
      <c r="AB1771" s="21" t="s">
        <v>14989</v>
      </c>
      <c r="AJ1771" s="26" t="str">
        <f t="shared" si="58"/>
        <v xml:space="preserve">|BGCOLOR(#F5F5F5):Zaotar|聖職者&amp;ref(Nation/Sacred.jpg,nolink,25x25,Sacred);|&amp;ref(Nation/C_Gold.jpg,nolink,25x25,Gold);210&amp;ref(Nation/C_Resource.jpg,nolink,25x25,Resource);2&amp;ref(Nation/C_Command.jpg,nolink,25x25,Commander Point);2|&amp;ref(Nation/R_Fort.jpg,nolink,25x25,Land Fortress);（&amp;ref(Spell/S_Cold.jpg,nolink,25x25,Cold Temperature);）|&amp;ref(Spell/P_Research.jpg,nolink,25x25,Lab Needed);&amp;ref(Spell/P_Holy.jpg,nolink,25x25,Temple Needed);|&amp;ref(Nation/Squad.jpg,nolink,25x25,Squad);2&amp;ref(Nation/LivingLead.jpg,nolink,25x25,Leadership);45+&amp;ref(Nation/MagicLead.jpg,nolink,25x25,Magic Leadership);20+|20&amp;ref(Nation/Flying.jpg,nolink,25x25,Flying);|
|~|&gt;|&gt;|&gt;|&gt;|&gt;|BGCOLOR(#F5F5F5):レベル2の聖職者。火風水などの魔法技能を持つ|
</v>
      </c>
    </row>
    <row r="1772" spans="1:36" x14ac:dyDescent="0.15">
      <c r="A1772" t="str">
        <f t="shared" si="57"/>
        <v>-</v>
      </c>
      <c r="B1772" t="s">
        <v>3012</v>
      </c>
      <c r="C1772" t="s">
        <v>15061</v>
      </c>
      <c r="D1772" t="s">
        <v>14979</v>
      </c>
      <c r="E1772" t="s">
        <v>15016</v>
      </c>
      <c r="F1772">
        <v>220</v>
      </c>
      <c r="G1772">
        <v>2</v>
      </c>
      <c r="H1772">
        <v>4</v>
      </c>
      <c r="I1772" t="s">
        <v>15014</v>
      </c>
      <c r="J1772" t="s">
        <v>14993</v>
      </c>
      <c r="L1772" t="s">
        <v>15009</v>
      </c>
      <c r="N1772" t="s">
        <v>15017</v>
      </c>
      <c r="O1772" s="24">
        <v>2</v>
      </c>
      <c r="P1772" s="21" t="s">
        <v>15018</v>
      </c>
      <c r="Q1772" s="20" t="s">
        <v>15007</v>
      </c>
      <c r="R1772" s="29" t="s">
        <v>14997</v>
      </c>
      <c r="Z1772" s="33" t="s">
        <v>15019</v>
      </c>
      <c r="AB1772" s="21" t="s">
        <v>14989</v>
      </c>
      <c r="AJ1772" s="26" t="str">
        <f t="shared" si="58"/>
        <v xml:space="preserve">|BGCOLOR(#F5F5F5):Airya Seraph|魔術師|&amp;ref(Nation/C_Gold.jpg,nolink,25x25,Gold);220&amp;ref(Nation/C_Resource.jpg,nolink,25x25,Resource);2&amp;ref(Nation/C_Command.jpg,nolink,25x25,Commander Point);4|&amp;ref(Nation/R_Fort.jpg,nolink,25x25,Land Fortress);（&amp;ref(Spell/S_Cold.jpg,nolink,25x25,Cold Temperature);）|&amp;ref(Spell/P_Research.jpg,nolink,25x25,Lab Needed);|&amp;ref(Nation/Squad.jpg,nolink,25x25,Squad);2&amp;ref(Nation/LivingLead.jpg,nolink,25x25,Leadership);40+&amp;ref(Nation/MagicLead.jpg,nolink,25x25,Magic Leadership);35+&amp;ref(Nation/UndeadLead.jpg,nolink,25x25,Undead Leadership);0+|18&amp;ref(Nation/Flying.jpg,nolink,25x25,Flying);|
|~|&gt;|&gt;|&gt;|&gt;|&gt;|BGCOLOR(#F5F5F5):風、水、星などの魔法技能を持つ。指揮も最低限は可能|
</v>
      </c>
    </row>
    <row r="1773" spans="1:36" x14ac:dyDescent="0.15">
      <c r="A1773" t="str">
        <f t="shared" si="57"/>
        <v>-</v>
      </c>
      <c r="B1773" t="s">
        <v>3012</v>
      </c>
      <c r="C1773" t="s">
        <v>15061</v>
      </c>
      <c r="D1773" t="s">
        <v>14979</v>
      </c>
      <c r="E1773" t="s">
        <v>15020</v>
      </c>
      <c r="F1773">
        <v>165</v>
      </c>
      <c r="G1773">
        <v>39</v>
      </c>
      <c r="H1773">
        <v>1</v>
      </c>
      <c r="I1773" t="s">
        <v>15004</v>
      </c>
      <c r="K1773" t="s">
        <v>14993</v>
      </c>
      <c r="L1773" t="s">
        <v>14992</v>
      </c>
      <c r="M1773" t="s">
        <v>14994</v>
      </c>
      <c r="N1773" t="s">
        <v>15021</v>
      </c>
      <c r="O1773" s="24">
        <v>3</v>
      </c>
      <c r="P1773" s="21">
        <v>80</v>
      </c>
      <c r="Q1773" s="21">
        <v>0</v>
      </c>
      <c r="R1773" s="29">
        <v>0</v>
      </c>
      <c r="Z1773" s="33" t="s">
        <v>14985</v>
      </c>
      <c r="AE1773" s="21" t="s">
        <v>14982</v>
      </c>
      <c r="AJ1773" s="26" t="str">
        <f t="shared" si="58"/>
        <v xml:space="preserve">|BGCOLOR(#F5F5F5):Turan Shah|聖職者&amp;ref(Nation/Sacred.jpg,nolink,25x25,Sacred);|&amp;ref(Nation/C_Gold.jpg,nolink,25x25,Gold);165&amp;ref(Nation/C_Resource.jpg,nolink,25x25,Resource);39&amp;ref(Nation/C_Command.jpg,nolink,25x25,Commander Point);1|&amp;ref(Nation/R_Fort.jpg,nolink,25x25,Land Fortress);（&amp;ref(Spell/S_Heat.jpg,nolink,25x25,Heat Temperature);）|&amp;ref(Spell/P_Holy.jpg,nolink,25x25,Temple Needed);|&amp;ref(Nation/Squad.jpg,nolink,25x25,Squad);3&amp;ref(Nation/LivingLead.jpg,nolink,25x25,Leadership);80|16&amp;ref(Nation/Mountain-Survival.jpg,nolink,25x25,Mountain Survival);&amp;ref(Nation/Wasteland-Survival.jpg,nolink,25x25,Wasteland Survival);|
|~|&gt;|&gt;|&gt;|&gt;|&gt;|BGCOLOR(#F5F5F5):レベル1の聖職者。上位指揮官も兼任する|
</v>
      </c>
    </row>
    <row r="1774" spans="1:36" x14ac:dyDescent="0.15">
      <c r="A1774" t="str">
        <f t="shared" si="57"/>
        <v>-</v>
      </c>
      <c r="B1774" t="s">
        <v>3012</v>
      </c>
      <c r="C1774" t="s">
        <v>15061</v>
      </c>
      <c r="D1774" t="s">
        <v>14979</v>
      </c>
      <c r="E1774" t="s">
        <v>15022</v>
      </c>
      <c r="F1774">
        <v>130</v>
      </c>
      <c r="G1774">
        <v>32</v>
      </c>
      <c r="H1774">
        <v>1</v>
      </c>
      <c r="I1774" t="s">
        <v>15014</v>
      </c>
      <c r="K1774" t="s">
        <v>14993</v>
      </c>
      <c r="L1774" t="s">
        <v>14992</v>
      </c>
      <c r="M1774" t="s">
        <v>14994</v>
      </c>
      <c r="N1774" t="s">
        <v>15023</v>
      </c>
      <c r="O1774" s="24">
        <v>2</v>
      </c>
      <c r="P1774" s="21">
        <v>60</v>
      </c>
      <c r="Q1774" s="21">
        <v>0</v>
      </c>
      <c r="R1774" s="29">
        <v>0</v>
      </c>
      <c r="Z1774" s="33" t="s">
        <v>14988</v>
      </c>
      <c r="AB1774" s="21" t="s">
        <v>14989</v>
      </c>
      <c r="AJ1774" s="26" t="str">
        <f t="shared" si="58"/>
        <v xml:space="preserve">|BGCOLOR(#F5F5F5):Airya Shah|聖職者&amp;ref(Nation/Sacred.jpg,nolink,25x25,Sacred);|&amp;ref(Nation/C_Gold.jpg,nolink,25x25,Gold);130&amp;ref(Nation/C_Resource.jpg,nolink,25x25,Resource);32&amp;ref(Nation/C_Command.jpg,nolink,25x25,Commander Point);1|&amp;ref(Nation/R_Fort.jpg,nolink,25x25,Land Fortress);（&amp;ref(Spell/S_Cold.jpg,nolink,25x25,Cold Temperature);）|&amp;ref(Spell/P_Holy.jpg,nolink,25x25,Temple Needed);|&amp;ref(Nation/Squad.jpg,nolink,25x25,Squad);2&amp;ref(Nation/LivingLead.jpg,nolink,25x25,Leadership);60|20&amp;ref(Nation/Flying.jpg,nolink,25x25,Flying);|
|~|&gt;|&gt;|&gt;|&gt;|&gt;|BGCOLOR(#F5F5F5):レベル1の聖職者。指揮官も兼任|
</v>
      </c>
    </row>
    <row r="1775" spans="1:36" x14ac:dyDescent="0.15">
      <c r="A1775" t="str">
        <f t="shared" si="57"/>
        <v>LA Ragha 指揮官 E</v>
      </c>
      <c r="B1775" t="s">
        <v>3012</v>
      </c>
      <c r="C1775" t="s">
        <v>15061</v>
      </c>
      <c r="D1775" t="s">
        <v>14979</v>
      </c>
      <c r="E1775" t="s">
        <v>15024</v>
      </c>
      <c r="F1775">
        <v>195</v>
      </c>
      <c r="G1775">
        <v>60</v>
      </c>
      <c r="H1775">
        <v>1</v>
      </c>
      <c r="I1775" t="s">
        <v>15025</v>
      </c>
      <c r="K1775" t="s">
        <v>14993</v>
      </c>
      <c r="L1775" t="s">
        <v>14979</v>
      </c>
      <c r="M1775" t="s">
        <v>14994</v>
      </c>
      <c r="N1775" t="s">
        <v>15026</v>
      </c>
      <c r="O1775" s="24">
        <v>3</v>
      </c>
      <c r="P1775" s="20">
        <v>80</v>
      </c>
      <c r="Q1775" s="21">
        <v>0</v>
      </c>
      <c r="R1775" s="29">
        <v>0</v>
      </c>
      <c r="Z1775" s="33" t="s">
        <v>14985</v>
      </c>
      <c r="AB1775" s="20" t="s">
        <v>14989</v>
      </c>
      <c r="AE1775" s="21" t="s">
        <v>14982</v>
      </c>
      <c r="AJ1775" s="26" t="str">
        <f t="shared" si="58"/>
        <v xml:space="preserve">|BGCOLOR(#F5F5F5):Zhayedan Spahbed|指揮官&amp;ref(Nation/Sacred.jpg,nolink,25x25,Sacred);|&amp;ref(Nation/C_Gold.jpg,nolink,25x25,Gold);195&amp;ref(Nation/C_Resource.jpg,nolink,25x25,Resource);60&amp;ref(Nation/C_Command.jpg,nolink,25x25,Commander Point);1|&amp;ref(Nation/R_Capital.jpg,nolink,25x25,National Capital);（&amp;ref(Spell/S_Heat.jpg,nolink,25x25,Heat Temperature);）|&amp;ref(Spell/P_Holy.jpg,nolink,25x25,Temple Needed);|&amp;ref(Nation/Squad.jpg,nolink,25x25,Squad);3&amp;ref(Nation/LivingLead.jpg,nolink,25x25,Leadership);80|16&amp;ref(Nation/Flying.jpg,nolink,25x25,Flying);&amp;ref(Nation/Mountain-Survival.jpg,nolink,25x25,Mountain Survival);&amp;ref(Nation/Wasteland-Survival.jpg,nolink,25x25,Wasteland Survival);|
|~|&gt;|&gt;|&gt;|&gt;|&gt;|BGCOLOR(#F5F5F5):神聖な指揮官。飛行部隊の指揮官としては最優秀|
</v>
      </c>
    </row>
    <row r="1776" spans="1:36" x14ac:dyDescent="0.15">
      <c r="A1776" t="str">
        <f t="shared" si="57"/>
        <v>LA Ragha 兵士 S</v>
      </c>
      <c r="B1776" t="s">
        <v>3012</v>
      </c>
      <c r="C1776" t="s">
        <v>15061</v>
      </c>
      <c r="D1776" t="s">
        <v>15028</v>
      </c>
      <c r="E1776" t="s">
        <v>15027</v>
      </c>
      <c r="F1776">
        <v>8</v>
      </c>
      <c r="G1776">
        <v>9</v>
      </c>
      <c r="H1776">
        <v>3</v>
      </c>
      <c r="I1776" t="s">
        <v>14978</v>
      </c>
      <c r="L1776" t="s">
        <v>15029</v>
      </c>
      <c r="N1776" t="s">
        <v>15030</v>
      </c>
      <c r="P1776" s="20">
        <v>1</v>
      </c>
      <c r="Z1776" s="33" t="s">
        <v>14981</v>
      </c>
      <c r="AE1776" s="21" t="s">
        <v>14982</v>
      </c>
      <c r="AJ1776" s="26" t="str">
        <f t="shared" si="58"/>
        <v xml:space="preserve">|BGCOLOR(#F5F5F5):Paighan|歩兵|&amp;ref(Nation/C_Gold.jpg,nolink,25x25,Gold);8&amp;ref(Nation/C_Resource.jpg,nolink,25x25,Resource);9&amp;ref(Nation/C_Recruitment.jpg,nolink,25x25,Recruitment Point);3|&amp;ref(Nation/R_Fort.jpg,nolink,25x25,Land Fortress);||&amp;ref(Nation/LivingLead.jpg,nolink,25x25,Living);|12&amp;ref(Nation/Mountain-Survival.jpg,nolink,25x25,Mountain Survival);&amp;ref(Nation/Wasteland-Survival.jpg,nolink,25x25,Wasteland Survival);|
|~|&gt;|&gt;|&gt;|&gt;|&gt;|BGCOLOR(#F5F5F5):槍と盾を持つ民兵。要塞包囲の人手としては悪くない|
</v>
      </c>
    </row>
    <row r="1777" spans="1:36" x14ac:dyDescent="0.15">
      <c r="A1777" t="str">
        <f t="shared" si="57"/>
        <v>-</v>
      </c>
      <c r="B1777" t="s">
        <v>3012</v>
      </c>
      <c r="C1777" t="s">
        <v>15061</v>
      </c>
      <c r="D1777" t="s">
        <v>15028</v>
      </c>
      <c r="E1777" t="s">
        <v>15031</v>
      </c>
      <c r="F1777">
        <v>11</v>
      </c>
      <c r="G1777">
        <v>19</v>
      </c>
      <c r="H1777">
        <v>8</v>
      </c>
      <c r="I1777" t="s">
        <v>14978</v>
      </c>
      <c r="L1777" t="s">
        <v>15029</v>
      </c>
      <c r="N1777" t="s">
        <v>15052</v>
      </c>
      <c r="P1777" s="20">
        <v>1</v>
      </c>
      <c r="Z1777" s="33" t="s">
        <v>15032</v>
      </c>
      <c r="AE1777" s="20" t="s">
        <v>14982</v>
      </c>
      <c r="AJ1777" s="26" t="str">
        <f t="shared" si="58"/>
        <v xml:space="preserve">|BGCOLOR(#F5F5F5):Turan Infantry|歩兵|&amp;ref(Nation/C_Gold.jpg,nolink,25x25,Gold);11&amp;ref(Nation/C_Resource.jpg,nolink,25x25,Resource);19&amp;ref(Nation/C_Recruitment.jpg,nolink,25x25,Recruitment Point);8|&amp;ref(Nation/R_Fort.jpg,nolink,25x25,Land Fortress);||&amp;ref(Nation/LivingLead.jpg,nolink,25x25,Living);|10&amp;ref(Nation/Mountain-Survival.jpg,nolink,25x25,Mountain Survival);&amp;ref(Nation/Wasteland-Survival.jpg,nolink,25x25,Wasteland Survival);|
|~|&gt;|&gt;|&gt;|&gt;|&gt;|BGCOLOR(#F5F5F5):長剣、投槍、盾を持つ歩兵。Turanは火に強く戦闘力も上|
</v>
      </c>
    </row>
    <row r="1778" spans="1:36" x14ac:dyDescent="0.15">
      <c r="A1778" t="str">
        <f t="shared" si="57"/>
        <v>-</v>
      </c>
      <c r="B1778" t="s">
        <v>3012</v>
      </c>
      <c r="C1778" t="s">
        <v>15061</v>
      </c>
      <c r="D1778" t="s">
        <v>15028</v>
      </c>
      <c r="E1778" t="s">
        <v>15033</v>
      </c>
      <c r="F1778">
        <v>13</v>
      </c>
      <c r="G1778">
        <v>22</v>
      </c>
      <c r="H1778">
        <v>10</v>
      </c>
      <c r="I1778" t="s">
        <v>14978</v>
      </c>
      <c r="L1778" t="s">
        <v>15029</v>
      </c>
      <c r="N1778" t="s">
        <v>15034</v>
      </c>
      <c r="P1778" s="20">
        <v>1</v>
      </c>
      <c r="Z1778" s="33" t="s">
        <v>15012</v>
      </c>
      <c r="AE1778" s="20" t="s">
        <v>14982</v>
      </c>
      <c r="AJ1778" s="26" t="str">
        <f t="shared" si="58"/>
        <v xml:space="preserve">|BGCOLOR(#F5F5F5):Turan Heavy Infantry|歩兵|&amp;ref(Nation/C_Gold.jpg,nolink,25x25,Gold);13&amp;ref(Nation/C_Resource.jpg,nolink,25x25,Resource);22&amp;ref(Nation/C_Recruitment.jpg,nolink,25x25,Recruitment Point);10|&amp;ref(Nation/R_Fort.jpg,nolink,25x25,Land Fortress);||&amp;ref(Nation/LivingLead.jpg,nolink,25x25,Living);|8&amp;ref(Nation/Mountain-Survival.jpg,nolink,25x25,Mountain Survival);&amp;ref(Nation/Wasteland-Survival.jpg,nolink,25x25,Wasteland Survival);|
|~|&gt;|&gt;|&gt;|&gt;|&gt;|BGCOLOR(#F5F5F5):長剣と盾を持つ重歩兵。士気が高めになっている|
</v>
      </c>
    </row>
    <row r="1779" spans="1:36" x14ac:dyDescent="0.15">
      <c r="A1779" t="str">
        <f t="shared" si="57"/>
        <v>-</v>
      </c>
      <c r="B1779" t="s">
        <v>3012</v>
      </c>
      <c r="C1779" t="s">
        <v>15061</v>
      </c>
      <c r="D1779" t="s">
        <v>15028</v>
      </c>
      <c r="E1779" t="s">
        <v>15035</v>
      </c>
      <c r="F1779">
        <v>22</v>
      </c>
      <c r="G1779">
        <v>12</v>
      </c>
      <c r="H1779">
        <v>24</v>
      </c>
      <c r="I1779" t="s">
        <v>14978</v>
      </c>
      <c r="L1779" t="s">
        <v>15036</v>
      </c>
      <c r="N1779" t="s">
        <v>15037</v>
      </c>
      <c r="P1779" s="20">
        <v>1</v>
      </c>
      <c r="Z1779" s="33" t="s">
        <v>14988</v>
      </c>
      <c r="AE1779" s="20" t="s">
        <v>14982</v>
      </c>
      <c r="AJ1779" s="26" t="str">
        <f t="shared" si="58"/>
        <v xml:space="preserve">|BGCOLOR(#F5F5F5):Turan Horse Archer|騎兵|&amp;ref(Nation/C_Gold.jpg,nolink,25x25,Gold);22&amp;ref(Nation/C_Resource.jpg,nolink,25x25,Resource);12&amp;ref(Nation/C_Recruitment.jpg,nolink,25x25,Recruitment Point);24|&amp;ref(Nation/R_Fort.jpg,nolink,25x25,Land Fortress);||&amp;ref(Nation/LivingLead.jpg,nolink,25x25,Living);|20&amp;ref(Nation/Mountain-Survival.jpg,nolink,25x25,Mountain Survival);&amp;ref(Nation/Wasteland-Survival.jpg,nolink,25x25,Wasteland Survival);|
|~|&gt;|&gt;|&gt;|&gt;|&gt;|BGCOLOR(#F5F5F5):槍、複合弓、小盾を持つ騎兵。弓騎兵のため射撃精度は良くない|
</v>
      </c>
    </row>
    <row r="1780" spans="1:36" x14ac:dyDescent="0.15">
      <c r="A1780" t="str">
        <f t="shared" si="57"/>
        <v>-</v>
      </c>
      <c r="B1780" t="s">
        <v>3012</v>
      </c>
      <c r="C1780" t="s">
        <v>15061</v>
      </c>
      <c r="D1780" t="s">
        <v>15028</v>
      </c>
      <c r="E1780" t="s">
        <v>15038</v>
      </c>
      <c r="F1780">
        <v>27</v>
      </c>
      <c r="G1780">
        <v>30</v>
      </c>
      <c r="H1780">
        <v>33</v>
      </c>
      <c r="I1780" t="s">
        <v>14978</v>
      </c>
      <c r="L1780" t="s">
        <v>15036</v>
      </c>
      <c r="N1780" t="s">
        <v>15039</v>
      </c>
      <c r="P1780" s="20">
        <v>1</v>
      </c>
      <c r="Z1780" s="33" t="s">
        <v>15019</v>
      </c>
      <c r="AE1780" s="20" t="s">
        <v>14982</v>
      </c>
      <c r="AJ1780" s="26" t="str">
        <f t="shared" si="58"/>
        <v xml:space="preserve">|BGCOLOR(#F5F5F5):Turan Cavalry|騎兵|&amp;ref(Nation/C_Gold.jpg,nolink,25x25,Gold);27&amp;ref(Nation/C_Resource.jpg,nolink,25x25,Resource);30&amp;ref(Nation/C_Recruitment.jpg,nolink,25x25,Recruitment Point);33|&amp;ref(Nation/R_Fort.jpg,nolink,25x25,Land Fortress);||&amp;ref(Nation/LivingLead.jpg,nolink,25x25,Living);|18&amp;ref(Nation/Mountain-Survival.jpg,nolink,25x25,Mountain Survival);&amp;ref(Nation/Wasteland-Survival.jpg,nolink,25x25,Wasteland Survival);|
|~|&gt;|&gt;|&gt;|&gt;|&gt;|BGCOLOR(#F5F5F5):軽突撃槍、複合弓、盾を持つ重騎兵。弓はほぼ牽制用|
</v>
      </c>
    </row>
    <row r="1781" spans="1:36" x14ac:dyDescent="0.15">
      <c r="A1781" t="str">
        <f t="shared" si="57"/>
        <v>-</v>
      </c>
      <c r="B1781" t="s">
        <v>3012</v>
      </c>
      <c r="C1781" t="s">
        <v>15061</v>
      </c>
      <c r="D1781" t="s">
        <v>15028</v>
      </c>
      <c r="E1781" t="s">
        <v>15040</v>
      </c>
      <c r="F1781">
        <v>35</v>
      </c>
      <c r="G1781">
        <v>43</v>
      </c>
      <c r="H1781">
        <v>46</v>
      </c>
      <c r="I1781" t="s">
        <v>14978</v>
      </c>
      <c r="L1781" t="s">
        <v>15036</v>
      </c>
      <c r="N1781" t="s">
        <v>15041</v>
      </c>
      <c r="P1781" s="20">
        <v>1</v>
      </c>
      <c r="Z1781" s="33" t="s">
        <v>14985</v>
      </c>
      <c r="AE1781" s="20" t="s">
        <v>14982</v>
      </c>
      <c r="AJ1781" s="26" t="str">
        <f t="shared" si="58"/>
        <v xml:space="preserve">|BGCOLOR(#F5F5F5):Savaran Cataphract|騎兵|&amp;ref(Nation/C_Gold.jpg,nolink,25x25,Gold);35&amp;ref(Nation/C_Resource.jpg,nolink,25x25,Resource);43&amp;ref(Nation/C_Recruitment.jpg,nolink,25x25,Recruitment Point);46|&amp;ref(Nation/R_Fort.jpg,nolink,25x25,Land Fortress);||&amp;ref(Nation/LivingLead.jpg,nolink,25x25,Living);|16&amp;ref(Nation/Mountain-Survival.jpg,nolink,25x25,Mountain Survival);&amp;ref(Nation/Wasteland-Survival.jpg,nolink,25x25,Wasteland Survival);|
|~|&gt;|&gt;|&gt;|&gt;|&gt;|BGCOLOR(#F5F5F5):突撃槍、長剣、複合弓、盾を持つ重騎兵。乗り手どころか馬までも狂暴|
</v>
      </c>
    </row>
    <row r="1782" spans="1:36" x14ac:dyDescent="0.15">
      <c r="A1782" t="str">
        <f t="shared" si="57"/>
        <v>-</v>
      </c>
      <c r="B1782" t="s">
        <v>3012</v>
      </c>
      <c r="C1782" t="s">
        <v>15061</v>
      </c>
      <c r="D1782" t="s">
        <v>15028</v>
      </c>
      <c r="E1782" t="s">
        <v>15042</v>
      </c>
      <c r="F1782">
        <v>40</v>
      </c>
      <c r="G1782">
        <v>47</v>
      </c>
      <c r="H1782">
        <v>46</v>
      </c>
      <c r="I1782" t="s">
        <v>14978</v>
      </c>
      <c r="L1782" t="s">
        <v>15036</v>
      </c>
      <c r="N1782" t="s">
        <v>15043</v>
      </c>
      <c r="P1782" s="20">
        <v>1</v>
      </c>
      <c r="Z1782" s="33" t="s">
        <v>14998</v>
      </c>
      <c r="AE1782" s="20" t="s">
        <v>14982</v>
      </c>
      <c r="AJ1782" s="26" t="str">
        <f t="shared" si="58"/>
        <v xml:space="preserve">|BGCOLOR(#F5F5F5):Savaran Guard|騎兵|&amp;ref(Nation/C_Gold.jpg,nolink,25x25,Gold);40&amp;ref(Nation/C_Resource.jpg,nolink,25x25,Resource);47&amp;ref(Nation/C_Recruitment.jpg,nolink,25x25,Recruitment Point);46|&amp;ref(Nation/R_Fort.jpg,nolink,25x25,Land Fortress);||&amp;ref(Nation/LivingLead.jpg,nolink,25x25,Living);|14&amp;ref(Nation/Mountain-Survival.jpg,nolink,25x25,Mountain Survival);&amp;ref(Nation/Wasteland-Survival.jpg,nolink,25x25,Wasteland Survival);|
|~|&gt;|&gt;|&gt;|&gt;|&gt;|BGCOLOR(#F5F5F5):突撃槍、長剣、複合弓、盾を持つ重騎兵。護衛も得意とする|
</v>
      </c>
    </row>
    <row r="1783" spans="1:36" x14ac:dyDescent="0.15">
      <c r="A1783" t="str">
        <f t="shared" si="57"/>
        <v>-</v>
      </c>
      <c r="B1783" t="s">
        <v>3012</v>
      </c>
      <c r="C1783" t="s">
        <v>15061</v>
      </c>
      <c r="D1783" t="s">
        <v>15028</v>
      </c>
      <c r="E1783" t="s">
        <v>15044</v>
      </c>
      <c r="F1783">
        <v>100</v>
      </c>
      <c r="G1783">
        <v>62</v>
      </c>
      <c r="H1783">
        <v>33</v>
      </c>
      <c r="I1783" t="s">
        <v>14978</v>
      </c>
      <c r="L1783" t="s">
        <v>15045</v>
      </c>
      <c r="N1783" t="s">
        <v>15046</v>
      </c>
      <c r="P1783" s="20">
        <v>1</v>
      </c>
      <c r="W1783">
        <v>1</v>
      </c>
      <c r="Z1783" s="33" t="s">
        <v>14985</v>
      </c>
      <c r="AJ1783" s="26" t="str">
        <f t="shared" si="58"/>
        <v xml:space="preserve">|BGCOLOR(#F5F5F5):Turan War Elephant|軍用象|&amp;ref(Nation/C_Gold.jpg,nolink,25x25,Gold);100&amp;ref(Nation/C_Resource.jpg,nolink,25x25,Resource);62&amp;ref(Nation/C_Recruitment.jpg,nolink,25x25,Recruitment Point);33|&amp;ref(Nation/R_Fort.jpg,nolink,25x25,Land Fortress);||&amp;ref(Nation/LivingLead.jpg,nolink,25x25,Living);&amp;ref(Nation/Animal.jpg,nolink,25x25,Animal);|16|
|~|&gt;|&gt;|&gt;|&gt;|&gt;|BGCOLOR(#F5F5F5):敵を蹂躙する巨大生物。防具を与えられており迎撃用の槍も持つ|
</v>
      </c>
    </row>
    <row r="1784" spans="1:36" x14ac:dyDescent="0.15">
      <c r="A1784" t="str">
        <f t="shared" si="57"/>
        <v>-</v>
      </c>
      <c r="B1784" t="s">
        <v>3012</v>
      </c>
      <c r="C1784" t="s">
        <v>15061</v>
      </c>
      <c r="D1784" t="s">
        <v>15028</v>
      </c>
      <c r="E1784" t="s">
        <v>15047</v>
      </c>
      <c r="F1784">
        <v>10</v>
      </c>
      <c r="G1784">
        <v>7</v>
      </c>
      <c r="H1784">
        <v>9</v>
      </c>
      <c r="I1784" t="s">
        <v>14978</v>
      </c>
      <c r="L1784" t="s">
        <v>15048</v>
      </c>
      <c r="N1784" t="s">
        <v>15049</v>
      </c>
      <c r="P1784" s="20">
        <v>1</v>
      </c>
      <c r="Z1784" s="33" t="s">
        <v>14988</v>
      </c>
      <c r="AB1784" s="21" t="s">
        <v>14989</v>
      </c>
      <c r="AJ1784" s="26" t="str">
        <f t="shared" si="58"/>
        <v xml:space="preserve">|BGCOLOR(#F5F5F5):Airya Archer|射手|&amp;ref(Nation/C_Gold.jpg,nolink,25x25,Gold);10&amp;ref(Nation/C_Resource.jpg,nolink,25x25,Resource);7&amp;ref(Nation/C_Recruitment.jpg,nolink,25x25,Recruitment Point);9|&amp;ref(Nation/R_Fort.jpg,nolink,25x25,Land Fortress);||&amp;ref(Nation/LivingLead.jpg,nolink,25x25,Living);|20&amp;ref(Nation/Flying.jpg,nolink,25x25,Flying);|
|~|&gt;|&gt;|&gt;|&gt;|&gt;|BGCOLOR(#F5F5F5):複合弓を使う弓兵。非常に腕が良く命中率に期待できる|
</v>
      </c>
    </row>
    <row r="1785" spans="1:36" x14ac:dyDescent="0.15">
      <c r="A1785" t="str">
        <f t="shared" si="57"/>
        <v>-</v>
      </c>
      <c r="B1785" t="s">
        <v>3012</v>
      </c>
      <c r="C1785" t="s">
        <v>15061</v>
      </c>
      <c r="D1785" t="s">
        <v>15028</v>
      </c>
      <c r="E1785" t="s">
        <v>15050</v>
      </c>
      <c r="F1785">
        <v>10</v>
      </c>
      <c r="G1785">
        <v>11</v>
      </c>
      <c r="H1785">
        <v>9</v>
      </c>
      <c r="I1785" t="s">
        <v>14978</v>
      </c>
      <c r="L1785" t="s">
        <v>15051</v>
      </c>
      <c r="N1785" t="s">
        <v>15053</v>
      </c>
      <c r="P1785" s="20">
        <v>1</v>
      </c>
      <c r="Z1785" s="33" t="s">
        <v>14988</v>
      </c>
      <c r="AB1785" s="21" t="s">
        <v>14989</v>
      </c>
      <c r="AJ1785" s="26" t="str">
        <f t="shared" si="58"/>
        <v xml:space="preserve">|BGCOLOR(#F5F5F5):Airya Light Infantry|飛行兵|&amp;ref(Nation/C_Gold.jpg,nolink,25x25,Gold);10&amp;ref(Nation/C_Resource.jpg,nolink,25x25,Resource);11&amp;ref(Nation/C_Recruitment.jpg,nolink,25x25,Recruitment Point);9|&amp;ref(Nation/R_Fort.jpg,nolink,25x25,Land Fortress);||&amp;ref(Nation/LivingLead.jpg,nolink,25x25,Living);|20&amp;ref(Nation/Flying.jpg,nolink,25x25,Flying);|
|~|&gt;|&gt;|&gt;|&gt;|&gt;|BGCOLOR(#F5F5F5):軽突撃槍と盾を持つ軽戦士。Airyaは飛行し冷気に強い|
</v>
      </c>
    </row>
    <row r="1786" spans="1:36" x14ac:dyDescent="0.15">
      <c r="A1786" t="str">
        <f t="shared" si="57"/>
        <v>-</v>
      </c>
      <c r="B1786" t="s">
        <v>3012</v>
      </c>
      <c r="C1786" t="s">
        <v>15061</v>
      </c>
      <c r="D1786" t="s">
        <v>15028</v>
      </c>
      <c r="E1786" t="s">
        <v>15054</v>
      </c>
      <c r="F1786">
        <v>10</v>
      </c>
      <c r="G1786">
        <v>16</v>
      </c>
      <c r="H1786">
        <v>9</v>
      </c>
      <c r="I1786" t="s">
        <v>14978</v>
      </c>
      <c r="L1786" t="s">
        <v>15051</v>
      </c>
      <c r="N1786" t="s">
        <v>15055</v>
      </c>
      <c r="P1786" s="20">
        <v>1</v>
      </c>
      <c r="Z1786" s="33" t="s">
        <v>14988</v>
      </c>
      <c r="AB1786" s="21" t="s">
        <v>14989</v>
      </c>
      <c r="AJ1786" s="26" t="str">
        <f t="shared" si="58"/>
        <v xml:space="preserve">|BGCOLOR(#F5F5F5):Airya Infantry|飛行兵|&amp;ref(Nation/C_Gold.jpg,nolink,25x25,Gold);10&amp;ref(Nation/C_Resource.jpg,nolink,25x25,Resource);16&amp;ref(Nation/C_Recruitment.jpg,nolink,25x25,Recruitment Point);9|&amp;ref(Nation/R_Fort.jpg,nolink,25x25,Land Fortress);||&amp;ref(Nation/LivingLead.jpg,nolink,25x25,Living);|20&amp;ref(Nation/Flying.jpg,nolink,25x25,Flying);|
|~|&gt;|&gt;|&gt;|&gt;|&gt;|BGCOLOR(#F5F5F5):長剣と盾を持つ戦士。密度の都合で殴り合いでは押し負けやすい|
</v>
      </c>
    </row>
    <row r="1787" spans="1:36" x14ac:dyDescent="0.15">
      <c r="A1787" t="str">
        <f t="shared" si="57"/>
        <v>-</v>
      </c>
      <c r="B1787" t="s">
        <v>3012</v>
      </c>
      <c r="C1787" t="s">
        <v>15061</v>
      </c>
      <c r="D1787" t="s">
        <v>15028</v>
      </c>
      <c r="E1787" t="s">
        <v>15056</v>
      </c>
      <c r="F1787">
        <v>19</v>
      </c>
      <c r="G1787">
        <v>40</v>
      </c>
      <c r="H1787">
        <v>21</v>
      </c>
      <c r="I1787" t="s">
        <v>15057</v>
      </c>
      <c r="K1787" t="s">
        <v>14993</v>
      </c>
      <c r="L1787" t="s">
        <v>15051</v>
      </c>
      <c r="M1787" t="s">
        <v>14994</v>
      </c>
      <c r="N1787" t="s">
        <v>15058</v>
      </c>
      <c r="P1787" s="20">
        <v>1</v>
      </c>
      <c r="Z1787" s="33" t="s">
        <v>15019</v>
      </c>
      <c r="AB1787" s="20" t="s">
        <v>14989</v>
      </c>
      <c r="AJ1787" s="26" t="str">
        <f t="shared" si="58"/>
        <v xml:space="preserve">|BGCOLOR(#F5F5F5):Iceclad Zhayedan|飛行兵&amp;ref(Nation/Sacred.jpg,nolink,25x25,Sacred);|&amp;ref(Nation/C_Gold.jpg,nolink,25x25,Gold);19&amp;ref(Nation/C_Resource.jpg,nolink,25x25,Resource);40&amp;ref(Nation/C_Recruitment.jpg,nolink,25x25,Recruitment Point);21|&amp;ref(Nation/R_Capital.jpg,nolink,25x25,National Capital);（&amp;ref(Spell/S_Cold.jpg,nolink,25x25,Cold Temperature);）|&amp;ref(Spell/P_Holy.jpg,nolink,25x25,Temple Needed);|&amp;ref(Nation/LivingLead.jpg,nolink,25x25,Living);|18&amp;ref(Nation/Flying.jpg,nolink,25x25,Flying);|
|~|&gt;|&gt;|&gt;|&gt;|&gt;|BGCOLOR(#F5F5F5):軽突撃槍と盾を持つ重戦士。寒い州では防御力が大きく上がる|
</v>
      </c>
    </row>
    <row r="1788" spans="1:36" x14ac:dyDescent="0.15">
      <c r="A1788" t="str">
        <f t="shared" si="57"/>
        <v>LA Ragha 兵士 E</v>
      </c>
      <c r="B1788" t="s">
        <v>3012</v>
      </c>
      <c r="C1788" t="s">
        <v>15061</v>
      </c>
      <c r="D1788" t="s">
        <v>15028</v>
      </c>
      <c r="E1788" t="s">
        <v>15059</v>
      </c>
      <c r="F1788">
        <v>125</v>
      </c>
      <c r="G1788">
        <v>60</v>
      </c>
      <c r="H1788">
        <v>46</v>
      </c>
      <c r="I1788" t="s">
        <v>15025</v>
      </c>
      <c r="K1788" t="s">
        <v>14993</v>
      </c>
      <c r="L1788" t="s">
        <v>15051</v>
      </c>
      <c r="M1788" t="s">
        <v>14994</v>
      </c>
      <c r="N1788" t="s">
        <v>15060</v>
      </c>
      <c r="P1788" s="20">
        <v>1</v>
      </c>
      <c r="Z1788" s="33" t="s">
        <v>14998</v>
      </c>
      <c r="AB1788" s="20" t="s">
        <v>14989</v>
      </c>
      <c r="AE1788" s="21" t="s">
        <v>14982</v>
      </c>
      <c r="AJ1788" s="26" t="str">
        <f t="shared" si="58"/>
        <v xml:space="preserve">|BGCOLOR(#F5F5F5):Zhayedan|飛行兵&amp;ref(Nation/Sacred.jpg,nolink,25x25,Sacred);|&amp;ref(Nation/C_Gold.jpg,nolink,25x25,Gold);125&amp;ref(Nation/C_Resource.jpg,nolink,25x25,Resource);60&amp;ref(Nation/C_Recruitment.jpg,nolink,25x25,Recruitment Point);46|&amp;ref(Nation/R_Capital.jpg,nolink,25x25,National Capital);（&amp;ref(Spell/S_Heat.jpg,nolink,25x25,Heat Temperature);）|&amp;ref(Spell/P_Holy.jpg,nolink,25x25,Temple Needed);|&amp;ref(Nation/LivingLead.jpg,nolink,25x25,Living);|14&amp;ref(Nation/Flying.jpg,nolink,25x25,Flying);&amp;ref(Nation/Mountain-Survival.jpg,nolink,25x25,Mountain Survival);&amp;ref(Nation/Wasteland-Survival.jpg,nolink,25x25,Wasteland Survival);|
|~|&gt;|&gt;|&gt;|&gt;|&gt;|BGCOLOR(#F5F5F5):突撃槍、長剣、盾を持つ飛行騎兵。乗り手は倒されても首都で補充可能|
</v>
      </c>
    </row>
    <row r="1789" spans="1:36" x14ac:dyDescent="0.15">
      <c r="A1789" t="str">
        <f t="shared" si="57"/>
        <v>LA Xibalba 指揮官 S</v>
      </c>
      <c r="B1789" t="s">
        <v>3012</v>
      </c>
      <c r="C1789" t="s">
        <v>15168</v>
      </c>
      <c r="D1789" t="s">
        <v>15136</v>
      </c>
      <c r="E1789" t="s">
        <v>15119</v>
      </c>
      <c r="F1789">
        <v>40</v>
      </c>
      <c r="G1789">
        <v>3</v>
      </c>
      <c r="H1789">
        <v>1</v>
      </c>
      <c r="I1789" t="s">
        <v>8096</v>
      </c>
      <c r="L1789" t="s">
        <v>3119</v>
      </c>
      <c r="N1789" t="s">
        <v>8074</v>
      </c>
      <c r="O1789" s="24">
        <v>2</v>
      </c>
      <c r="P1789" s="21">
        <v>40</v>
      </c>
      <c r="Q1789" s="21">
        <v>10</v>
      </c>
      <c r="R1789" s="29">
        <v>0</v>
      </c>
      <c r="Z1789" s="33">
        <v>18</v>
      </c>
      <c r="AA1789" s="21">
        <v>40</v>
      </c>
      <c r="AB1789" s="21" t="s">
        <v>7286</v>
      </c>
      <c r="AE1789" s="21" t="s">
        <v>7286</v>
      </c>
      <c r="AJ1789" s="26" t="str">
        <f t="shared" si="58"/>
        <v xml:space="preserve">|BGCOLOR(#F5F5F5):Batab|指揮官|&amp;ref(Nation/C_Gold.jpg,nolink,25x25,Gold);40&amp;ref(Nation/C_Resource.jpg,nolink,25x25,Resource);3&amp;ref(Nation/C_Command.jpg,nolink,25x25,Commander Point);1|&amp;ref(Nation/R_Fort.jpg,nolink,25x25,Land Fortress);&amp;ref(Nation/R_Forest.jpg,nolink,25x25,Any Forest);&amp;ref(Nation/R_Cave.jpg,nolink,25x25,Any Cave);||&amp;ref(Nation/Squad.jpg,nolink,25x25,Squad);2&amp;ref(Nation/LivingLead.jpg,nolink,25x25,Leadership);40&amp;ref(Nation/MagicLead.jpg,nolink,25x25,Magic Leadership);10|18&amp;ref(Nation/Stealthy.jpg,nolink,25x25,Stealthy (40));&amp;ref(Nation/Flying.jpg,nolink,25x25,Flying);&amp;ref(Nation/Forest-Survival.jpg,nolink,25x25,Forest Survival);|
|~|&gt;|&gt;|&gt;|&gt;|&gt;|BGCOLOR(#F5F5F5):標準的な指揮官。安いので斥候も兼ねる|
</v>
      </c>
    </row>
    <row r="1790" spans="1:36" x14ac:dyDescent="0.15">
      <c r="A1790" t="str">
        <f t="shared" si="57"/>
        <v>-</v>
      </c>
      <c r="B1790" t="s">
        <v>3012</v>
      </c>
      <c r="C1790" t="s">
        <v>15168</v>
      </c>
      <c r="D1790" t="s">
        <v>15136</v>
      </c>
      <c r="E1790" t="s">
        <v>15120</v>
      </c>
      <c r="F1790">
        <v>105</v>
      </c>
      <c r="G1790">
        <v>2</v>
      </c>
      <c r="H1790">
        <v>1</v>
      </c>
      <c r="I1790" t="s">
        <v>4325</v>
      </c>
      <c r="K1790" t="s">
        <v>9899</v>
      </c>
      <c r="L1790" t="s">
        <v>3135</v>
      </c>
      <c r="M1790" t="s">
        <v>9899</v>
      </c>
      <c r="N1790" t="s">
        <v>5110</v>
      </c>
      <c r="O1790" s="24">
        <v>3</v>
      </c>
      <c r="P1790" s="21">
        <v>80</v>
      </c>
      <c r="Q1790" s="21">
        <v>10</v>
      </c>
      <c r="R1790" s="29">
        <v>0</v>
      </c>
      <c r="Z1790" s="33">
        <v>22</v>
      </c>
      <c r="AA1790" s="21">
        <v>40</v>
      </c>
      <c r="AB1790" s="21" t="s">
        <v>7286</v>
      </c>
      <c r="AE1790" s="21" t="s">
        <v>7286</v>
      </c>
      <c r="AJ1790" s="26" t="str">
        <f t="shared" si="58"/>
        <v xml:space="preserve">|BGCOLOR(#F5F5F5):Ajaw|聖職者&amp;ref(Nation/Sacred.jpg,nolink,25x25,Sacred);|&amp;ref(Nation/C_Gold.jpg,nolink,25x25,Gold);105&amp;ref(Nation/C_Resource.jpg,nolink,25x25,Resource);2&amp;ref(Nation/C_Command.jpg,nolink,25x25,Commander Point);1|&amp;ref(Nation/R_Fort.jpg,nolink,25x25,Land Fortress);|&amp;ref(Spell/P_Holy.jpg,nolink,25x25,Temple Needed);|&amp;ref(Nation/Squad.jpg,nolink,25x25,Squad);3&amp;ref(Nation/LivingLead.jpg,nolink,25x25,Leadership);80&amp;ref(Nation/MagicLead.jpg,nolink,25x25,Magic Leadership);10|22&amp;ref(Nation/Stealthy.jpg,nolink,25x25,Stealthy (40));&amp;ref(Nation/Flying.jpg,nolink,25x25,Flying);&amp;ref(Nation/Forest-Survival.jpg,nolink,25x25,Forest Survival);|
|~|&gt;|&gt;|&gt;|&gt;|&gt;|BGCOLOR(#F5F5F5):レベル1の聖職者。上位指揮官も兼任する|
</v>
      </c>
    </row>
    <row r="1791" spans="1:36" x14ac:dyDescent="0.15">
      <c r="A1791" t="str">
        <f t="shared" si="57"/>
        <v>-</v>
      </c>
      <c r="B1791" t="s">
        <v>3012</v>
      </c>
      <c r="C1791" t="s">
        <v>15168</v>
      </c>
      <c r="D1791" t="s">
        <v>15136</v>
      </c>
      <c r="E1791" t="s">
        <v>15121</v>
      </c>
      <c r="F1791">
        <v>170</v>
      </c>
      <c r="G1791">
        <v>1</v>
      </c>
      <c r="H1791">
        <v>2</v>
      </c>
      <c r="I1791" t="s">
        <v>4325</v>
      </c>
      <c r="K1791" t="s">
        <v>9899</v>
      </c>
      <c r="L1791" t="s">
        <v>3135</v>
      </c>
      <c r="M1791" t="s">
        <v>9899</v>
      </c>
      <c r="N1791" t="s">
        <v>8084</v>
      </c>
      <c r="O1791" s="24">
        <v>4</v>
      </c>
      <c r="P1791" s="21">
        <v>120</v>
      </c>
      <c r="Q1791" s="21">
        <v>10</v>
      </c>
      <c r="R1791" s="29">
        <v>0</v>
      </c>
      <c r="Z1791" s="33">
        <v>20</v>
      </c>
      <c r="AA1791" s="21">
        <v>40</v>
      </c>
      <c r="AB1791" s="21" t="s">
        <v>7286</v>
      </c>
      <c r="AE1791" s="21" t="s">
        <v>7286</v>
      </c>
      <c r="AJ1791" s="26" t="str">
        <f t="shared" si="58"/>
        <v xml:space="preserve">|BGCOLOR(#F5F5F5):Ajaw Kan Ek'|聖職者&amp;ref(Nation/Sacred.jpg,nolink,25x25,Sacred);|&amp;ref(Nation/C_Gold.jpg,nolink,25x25,Gold);170&amp;ref(Nation/C_Resource.jpg,nolink,25x25,Resource);1&amp;ref(Nation/C_Command.jpg,nolink,25x25,Commander Point);2|&amp;ref(Nation/R_Fort.jpg,nolink,25x25,Land Fortress);|&amp;ref(Spell/P_Holy.jpg,nolink,25x25,Temple Needed);|&amp;ref(Nation/Squad.jpg,nolink,25x25,Squad);4&amp;ref(Nation/LivingLead.jpg,nolink,25x25,Leadership);120&amp;ref(Nation/MagicLead.jpg,nolink,25x25,Magic Leadership);10|20&amp;ref(Nation/Stealthy.jpg,nolink,25x25,Stealthy (40));&amp;ref(Nation/Flying.jpg,nolink,25x25,Flying);&amp;ref(Nation/Forest-Survival.jpg,nolink,25x25,Forest Survival);|
|~|&gt;|&gt;|&gt;|&gt;|&gt;|BGCOLOR(#F5F5F5):レベル2の聖職者。最上位指揮官も兼任する|
</v>
      </c>
    </row>
    <row r="1792" spans="1:36" x14ac:dyDescent="0.15">
      <c r="A1792" t="str">
        <f t="shared" si="57"/>
        <v>-</v>
      </c>
      <c r="B1792" t="s">
        <v>3012</v>
      </c>
      <c r="C1792" t="s">
        <v>15168</v>
      </c>
      <c r="D1792" t="s">
        <v>15136</v>
      </c>
      <c r="E1792" t="s">
        <v>15122</v>
      </c>
      <c r="F1792">
        <v>180</v>
      </c>
      <c r="G1792">
        <v>1</v>
      </c>
      <c r="H1792">
        <v>2</v>
      </c>
      <c r="I1792" t="s">
        <v>6309</v>
      </c>
      <c r="J1792" t="s">
        <v>9899</v>
      </c>
      <c r="K1792" t="s">
        <v>9899</v>
      </c>
      <c r="L1792" t="s">
        <v>3135</v>
      </c>
      <c r="M1792" t="s">
        <v>9899</v>
      </c>
      <c r="N1792" t="s">
        <v>15125</v>
      </c>
      <c r="O1792" s="24">
        <v>1</v>
      </c>
      <c r="P1792" s="21">
        <v>10</v>
      </c>
      <c r="Q1792" s="21" t="s">
        <v>15127</v>
      </c>
      <c r="R1792" s="29" t="s">
        <v>15128</v>
      </c>
      <c r="Z1792" s="33">
        <v>22</v>
      </c>
      <c r="AA1792" s="21">
        <v>40</v>
      </c>
      <c r="AB1792" s="21" t="s">
        <v>7286</v>
      </c>
      <c r="AE1792" s="21" t="s">
        <v>7286</v>
      </c>
      <c r="AJ1792" s="26" t="str">
        <f t="shared" si="58"/>
        <v xml:space="preserve">|BGCOLOR(#F5F5F5):Chilan|聖職者&amp;ref(Nation/Sacred.jpg,nolink,25x25,Sacred);|&amp;ref(Nation/C_Gold.jpg,nolink,25x25,Gold);180&amp;ref(Nation/C_Resource.jpg,nolink,25x25,Resource);1&amp;ref(Nation/C_Command.jpg,nolink,25x25,Commander Point);2|&amp;ref(Nation/R_Fort.jpg,nolink,25x25,Land Fortress);&amp;ref(Nation/R_Cave.jpg,nolink,25x25,Any Cave);|&amp;ref(Spell/P_Research.jpg,nolink,25x25,Lab Needed);&amp;ref(Spell/P_Holy.jpg,nolink,25x25,Temple Needed);|&amp;ref(Nation/Squad.jpg,nolink,25x25,Squad);1&amp;ref(Nation/LivingLead.jpg,nolink,25x25,Leadership);10&amp;ref(Nation/MagicLead.jpg,nolink,25x25,Magic Leadership);15+&amp;ref(Nation/UndeadLead.jpg,nolink,25x25,Undead Leadership);30+|22&amp;ref(Nation/Stealthy.jpg,nolink,25x25,Stealthy (40));&amp;ref(Nation/Flying.jpg,nolink,25x25,Flying);&amp;ref(Nation/Forest-Survival.jpg,nolink,25x25,Forest Survival);|
|~|&gt;|&gt;|&gt;|&gt;|&gt;|BGCOLOR(#F5F5F5):レベル2の聖職者。地、死などの魔法技能も持つ|
</v>
      </c>
    </row>
    <row r="1793" spans="1:36" x14ac:dyDescent="0.15">
      <c r="A1793" t="str">
        <f t="shared" si="57"/>
        <v>-</v>
      </c>
      <c r="B1793" t="s">
        <v>3012</v>
      </c>
      <c r="C1793" t="s">
        <v>15168</v>
      </c>
      <c r="D1793" t="s">
        <v>15136</v>
      </c>
      <c r="E1793" t="s">
        <v>15123</v>
      </c>
      <c r="F1793">
        <v>145</v>
      </c>
      <c r="G1793">
        <v>1</v>
      </c>
      <c r="H1793">
        <v>2</v>
      </c>
      <c r="I1793" t="s">
        <v>4940</v>
      </c>
      <c r="J1793" t="s">
        <v>9899</v>
      </c>
      <c r="L1793" t="s">
        <v>3138</v>
      </c>
      <c r="N1793" t="s">
        <v>11974</v>
      </c>
      <c r="O1793" s="24">
        <v>1</v>
      </c>
      <c r="P1793" s="21" t="s">
        <v>10443</v>
      </c>
      <c r="Q1793" s="21" t="s">
        <v>12272</v>
      </c>
      <c r="R1793" s="29" t="s">
        <v>10032</v>
      </c>
      <c r="Z1793" s="33" t="s">
        <v>12517</v>
      </c>
      <c r="AA1793" s="21">
        <v>40</v>
      </c>
      <c r="AB1793" s="21" t="s">
        <v>7286</v>
      </c>
      <c r="AE1793" s="21" t="s">
        <v>7286</v>
      </c>
      <c r="AJ1793" s="26" t="str">
        <f t="shared" si="58"/>
        <v xml:space="preserve">|BGCOLOR(#F5F5F5):Way|魔術師|&amp;ref(Nation/C_Gold.jpg,nolink,25x25,Gold);145&amp;ref(Nation/C_Resource.jpg,nolink,25x25,Resource);1&amp;ref(Nation/C_Command.jpg,nolink,25x25,Commander Point);2|&amp;ref(Nation/R_Fort.jpg,nolink,25x25,Land Fortress);&amp;ref(Nation/R_Forest.jpg,nolink,25x25,Any Forest);|&amp;ref(Spell/P_Research.jpg,nolink,25x25,Lab Needed);|&amp;ref(Nation/Squad.jpg,nolink,25x25,Squad);1&amp;ref(Nation/LivingLead.jpg,nolink,25x25,Leadership);10+&amp;ref(Nation/MagicLead.jpg,nolink,25x25,Magic Leadership);25+&amp;ref(Nation/UndeadLead.jpg,nolink,25x25,Undead Leadership);5+|22&amp;ref(Nation/Stealthy.jpg,nolink,25x25,Stealthy (40));&amp;ref(Nation/Flying.jpg,nolink,25x25,Flying);&amp;ref(Nation/Forest-Survival.jpg,nolink,25x25,Forest Survival);|
|~|&gt;|&gt;|&gt;|&gt;|&gt;|BGCOLOR(#F5F5F5):緑、血などの魔法技能を持つ。変身能力も備える|
</v>
      </c>
    </row>
    <row r="1794" spans="1:36" x14ac:dyDescent="0.15">
      <c r="A1794" t="str">
        <f t="shared" si="57"/>
        <v>-</v>
      </c>
      <c r="B1794" t="s">
        <v>3012</v>
      </c>
      <c r="C1794" t="s">
        <v>15168</v>
      </c>
      <c r="D1794" t="s">
        <v>15136</v>
      </c>
      <c r="E1794" t="s">
        <v>15124</v>
      </c>
      <c r="F1794">
        <v>120</v>
      </c>
      <c r="G1794">
        <v>1</v>
      </c>
      <c r="H1794">
        <v>2</v>
      </c>
      <c r="I1794" t="s">
        <v>4325</v>
      </c>
      <c r="J1794" t="s">
        <v>9899</v>
      </c>
      <c r="L1794" t="s">
        <v>3138</v>
      </c>
      <c r="N1794" t="s">
        <v>15126</v>
      </c>
      <c r="O1794" s="24">
        <v>1</v>
      </c>
      <c r="P1794" s="21">
        <v>10</v>
      </c>
      <c r="Q1794" s="21" t="s">
        <v>10972</v>
      </c>
      <c r="R1794" s="29" t="s">
        <v>10996</v>
      </c>
      <c r="Z1794" s="33">
        <v>22</v>
      </c>
      <c r="AA1794" s="21">
        <v>40</v>
      </c>
      <c r="AB1794" s="21" t="s">
        <v>7286</v>
      </c>
      <c r="AE1794" s="21" t="s">
        <v>7286</v>
      </c>
      <c r="AJ1794" s="26" t="str">
        <f t="shared" si="58"/>
        <v xml:space="preserve">|BGCOLOR(#F5F5F5):Ah Itz|魔術師|&amp;ref(Nation/C_Gold.jpg,nolink,25x25,Gold);120&amp;ref(Nation/C_Resource.jpg,nolink,25x25,Resource);1&amp;ref(Nation/C_Command.jpg,nolink,25x25,Commander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Leadership);15+&amp;ref(Nation/UndeadLead.jpg,nolink,25x25,Undead Leadership);35+|22&amp;ref(Nation/Stealthy.jpg,nolink,25x25,Stealthy (40));&amp;ref(Nation/Flying.jpg,nolink,25x25,Flying);&amp;ref(Nation/Forest-Survival.jpg,nolink,25x25,Forest Survival);|
|~|&gt;|&gt;|&gt;|&gt;|&gt;|BGCOLOR(#F5F5F5):死、血などの魔法技能を持つ。奴隷集めにはお手頃|
</v>
      </c>
    </row>
    <row r="1795" spans="1:36" x14ac:dyDescent="0.15">
      <c r="A1795" t="str">
        <f t="shared" si="57"/>
        <v>-</v>
      </c>
      <c r="B1795" t="s">
        <v>3012</v>
      </c>
      <c r="C1795" t="s">
        <v>15168</v>
      </c>
      <c r="D1795" t="s">
        <v>15136</v>
      </c>
      <c r="E1795" t="s">
        <v>15129</v>
      </c>
      <c r="F1795">
        <v>100</v>
      </c>
      <c r="G1795">
        <v>1</v>
      </c>
      <c r="H1795">
        <v>2</v>
      </c>
      <c r="I1795" t="s">
        <v>11342</v>
      </c>
      <c r="J1795" t="s">
        <v>9899</v>
      </c>
      <c r="K1795" t="s">
        <v>9899</v>
      </c>
      <c r="L1795" t="s">
        <v>3135</v>
      </c>
      <c r="M1795" t="s">
        <v>9899</v>
      </c>
      <c r="N1795" t="s">
        <v>11947</v>
      </c>
      <c r="O1795" s="24">
        <v>1</v>
      </c>
      <c r="P1795" s="21">
        <v>10</v>
      </c>
      <c r="Q1795" s="21">
        <v>10</v>
      </c>
      <c r="R1795" s="29">
        <v>0</v>
      </c>
      <c r="Z1795" s="33" t="s">
        <v>9266</v>
      </c>
      <c r="AD1795" s="21" t="s">
        <v>7286</v>
      </c>
      <c r="AE1795" s="21" t="s">
        <v>9324</v>
      </c>
      <c r="AJ1795" s="26" t="str">
        <f t="shared" si="58"/>
        <v xml:space="preserve">|BGCOLOR(#F5F5F5):Ah Ha'|聖職者&amp;ref(Nation/Sacred.jpg,nolink,25x25,Sacred);|&amp;ref(Nation/C_Gold.jpg,nolink,25x25,Gold);100&amp;ref(Nation/C_Resource.jpg,nolink,25x25,Resource);1&amp;ref(Nation/C_Command.jpg,nolink,25x25,Commander Point);2|&amp;ref(Nation/R_Fort.jpg,nolink,25x25,Land Fortress);&amp;ref(Nation/R_UW-Fort.jpg,nolink,25x25,Underwater Fortress);|&amp;ref(Spell/P_Research.jpg,nolink,25x25,Lab Needed);&amp;ref(Spell/P_Holy.jpg,nolink,25x25,Temple Needed);|&amp;ref(Nation/Squad.jpg,nolink,25x25,Squad);1&amp;ref(Nation/LivingLead.jpg,nolink,25x25,Leadership);10&amp;ref(Nation/MagicLead.jpg,nolink,25x25,Magic Leadership);10|14&amp;ref(Nation/Amphibian.jpg,nolink,25x25,Amphibian);&amp;ref(Nation/Swamp-Survival.jpg,nolink,25x25,Swamp Survival);|
|~|&gt;|&gt;|&gt;|&gt;|&gt;|BGCOLOR(#F5F5F5):レベル1の聖職者。水と地の魔法技能も持つ|
</v>
      </c>
    </row>
    <row r="1796" spans="1:36" x14ac:dyDescent="0.15">
      <c r="A1796" t="str">
        <f t="shared" si="57"/>
        <v>-</v>
      </c>
      <c r="B1796" t="s">
        <v>3012</v>
      </c>
      <c r="C1796" t="s">
        <v>15168</v>
      </c>
      <c r="D1796" t="s">
        <v>15136</v>
      </c>
      <c r="E1796" t="s">
        <v>15130</v>
      </c>
      <c r="F1796">
        <v>475</v>
      </c>
      <c r="G1796">
        <v>1</v>
      </c>
      <c r="H1796">
        <v>4</v>
      </c>
      <c r="I1796" t="s">
        <v>4326</v>
      </c>
      <c r="J1796" t="s">
        <v>9899</v>
      </c>
      <c r="K1796" t="s">
        <v>9899</v>
      </c>
      <c r="L1796" t="s">
        <v>3135</v>
      </c>
      <c r="M1796" t="s">
        <v>9899</v>
      </c>
      <c r="N1796" t="s">
        <v>15132</v>
      </c>
      <c r="O1796" s="24">
        <v>4</v>
      </c>
      <c r="P1796" s="21">
        <v>120</v>
      </c>
      <c r="Q1796" s="21" t="s">
        <v>12272</v>
      </c>
      <c r="R1796" s="29" t="s">
        <v>15131</v>
      </c>
      <c r="Z1796" s="33" t="s">
        <v>9196</v>
      </c>
      <c r="AD1796" s="21" t="s">
        <v>7286</v>
      </c>
      <c r="AE1796" s="21" t="s">
        <v>9324</v>
      </c>
      <c r="AI1796" s="29">
        <v>20</v>
      </c>
      <c r="AJ1796" s="26" t="str">
        <f t="shared" si="58"/>
        <v xml:space="preserve">|BGCOLOR(#F5F5F5):Bacab|聖職者&amp;ref(Nation/Sacred.jpg,nolink,25x25,Sacred);|&amp;ref(Nation/C_Gold.jpg,nolink,25x25,Gold);475&amp;ref(Nation/C_Resource.jpg,nolink,25x25,Resource);1&amp;ref(Nation/C_Command.jpg,nolink,25x25,Commander Point);4|&amp;ref(Nation/R_Capital.jpg,nolink,25x25,National Capital);|&amp;ref(Spell/P_Research.jpg,nolink,25x25,Lab Needed);&amp;ref(Spell/P_Holy.jpg,nolink,25x25,Temple Needed);|&amp;ref(Nation/Squad.jpg,nolink,25x25,Squad);4&amp;ref(Nation/LivingLead.jpg,nolink,25x25,Leadership);120&amp;ref(Nation/MagicLead.jpg,nolink,25x25,Magic Leadership);25+&amp;ref(Nation/UndeadLead.jpg,nolink,25x25,Undead Leadership);40+|16&amp;ref(Nation/Amphibian.jpg,nolink,25x25,Amphibian);&amp;ref(Nation/Swamp-Survival.jpg,nolink,25x25,Swamp Survival);&amp;ref(Nation/Gift-of-Water-Breathing.jpg,nolink,25x25,Gift of Water Breathing (20 size points));|
|~|&gt;|&gt;|&gt;|&gt;|&gt;|BGCOLOR(#F5F5F5):レベル3の聖職者。水、地、死などの強大な魔法技能を持つ|
</v>
      </c>
    </row>
    <row r="1797" spans="1:36" x14ac:dyDescent="0.15">
      <c r="A1797" t="str">
        <f t="shared" ref="A1797:A1860" si="59">IF(D1797&lt;&gt;D1796,B1797&amp;" "&amp;C1797&amp;" "&amp;D1797&amp;" S",IF(D1797&lt;&gt;D1798,B1797&amp;" "&amp;C1797&amp;" "&amp;D1797&amp;" E","-"))</f>
        <v>-</v>
      </c>
      <c r="B1797" t="s">
        <v>3012</v>
      </c>
      <c r="C1797" t="s">
        <v>15168</v>
      </c>
      <c r="D1797" t="s">
        <v>15136</v>
      </c>
      <c r="E1797" t="s">
        <v>15133</v>
      </c>
      <c r="F1797">
        <v>165</v>
      </c>
      <c r="G1797">
        <v>1</v>
      </c>
      <c r="H1797">
        <v>2</v>
      </c>
      <c r="I1797" t="s">
        <v>4326</v>
      </c>
      <c r="J1797" t="s">
        <v>9899</v>
      </c>
      <c r="L1797" t="s">
        <v>3138</v>
      </c>
      <c r="N1797" t="s">
        <v>15135</v>
      </c>
      <c r="O1797" s="24">
        <v>1</v>
      </c>
      <c r="P1797" s="21">
        <v>10</v>
      </c>
      <c r="Q1797" s="21">
        <v>20</v>
      </c>
      <c r="R1797" s="29" t="s">
        <v>15134</v>
      </c>
      <c r="Z1797" s="33" t="s">
        <v>12397</v>
      </c>
      <c r="AA1797" s="21">
        <v>40</v>
      </c>
      <c r="AB1797" s="21" t="s">
        <v>7286</v>
      </c>
      <c r="AE1797" s="21" t="s">
        <v>7286</v>
      </c>
      <c r="AJ1797" s="26" t="str">
        <f t="shared" si="58"/>
        <v xml:space="preserve">|BGCOLOR(#F5F5F5):Camazotz|魔術師|&amp;ref(Nation/C_Gold.jpg,nolink,25x25,Gold);165&amp;ref(Nation/C_Resource.jpg,nolink,25x25,Resource);1&amp;ref(Nation/C_Command.jpg,nolink,25x25,Commander Point);2|&amp;ref(Nation/R_Capital.jpg,nolink,25x25,National Capital);|&amp;ref(Spell/P_Research.jpg,nolink,25x25,Lab Needed);|&amp;ref(Nation/Squad.jpg,nolink,25x25,Squad);1&amp;ref(Nation/LivingLead.jpg,nolink,25x25,Leadership);10&amp;ref(Nation/MagicLead.jpg,nolink,25x25,Magic Leadership);20&amp;ref(Nation/UndeadLead.jpg,nolink,25x25,Undead Leadership);65+|20&amp;ref(Nation/Stealthy.jpg,nolink,25x25,Stealthy (40));&amp;ref(Nation/Flying.jpg,nolink,25x25,Flying);&amp;ref(Nation/Forest-Survival.jpg,nolink,25x25,Forest Survival);|
|~|&gt;|&gt;|&gt;|&gt;|&gt;|BGCOLOR(#F5F5F5):死、地、血などの魔法技能を持つ。奴隷集めも得意|
</v>
      </c>
    </row>
    <row r="1798" spans="1:36" x14ac:dyDescent="0.15">
      <c r="A1798" t="str">
        <f t="shared" si="59"/>
        <v>LA Xibalba 指揮官 E</v>
      </c>
      <c r="B1798" t="s">
        <v>3012</v>
      </c>
      <c r="C1798" t="s">
        <v>15168</v>
      </c>
      <c r="D1798" t="s">
        <v>15136</v>
      </c>
      <c r="E1798" t="s">
        <v>15138</v>
      </c>
      <c r="F1798">
        <v>40</v>
      </c>
      <c r="G1798">
        <v>5</v>
      </c>
      <c r="H1798">
        <v>1</v>
      </c>
      <c r="I1798" t="s">
        <v>15139</v>
      </c>
      <c r="L1798" t="s">
        <v>15136</v>
      </c>
      <c r="N1798" t="s">
        <v>15140</v>
      </c>
      <c r="O1798" s="24">
        <v>2</v>
      </c>
      <c r="P1798" s="20">
        <v>40</v>
      </c>
      <c r="Q1798" s="21">
        <v>0</v>
      </c>
      <c r="R1798" s="29">
        <v>0</v>
      </c>
      <c r="Z1798" s="33" t="s">
        <v>15141</v>
      </c>
      <c r="AD1798" s="21" t="s">
        <v>15142</v>
      </c>
      <c r="AE1798" s="20" t="s">
        <v>15143</v>
      </c>
      <c r="AJ1798" s="26" t="str">
        <f t="shared" si="58"/>
        <v xml:space="preserve">|BGCOLOR(#F5F5F5):Lakam Ha' Batab|指揮官|&amp;ref(Nation/C_Gold.jpg,nolink,25x25,Gold);40&amp;ref(Nation/C_Resource.jpg,nolink,25x25,Resource);5&amp;ref(Nation/C_Command.jpg,nolink,25x25,Commander Point);1|&amp;ref(Nation/R_UW-Fort.jpg,nolink,25x25,Underwater Fortress);||&amp;ref(Nation/Squad.jpg,nolink,25x25,Squad);2&amp;ref(Nation/LivingLead.jpg,nolink,25x25,Leadership);40|12&amp;ref(Nation/Amphibian.jpg,nolink,25x25,Amphibian);&amp;ref(Nation/Swamp-Survival.jpg,nolink,25x25,Swamp Survival);|
|~|&gt;|&gt;|&gt;|&gt;|&gt;|BGCOLOR(#F5F5F5):水陸両棲の指揮官。指揮能力自体は控えめ|
</v>
      </c>
    </row>
    <row r="1799" spans="1:36" x14ac:dyDescent="0.15">
      <c r="A1799" t="str">
        <f t="shared" si="59"/>
        <v>LA Xibalba 兵士 S</v>
      </c>
      <c r="B1799" t="s">
        <v>3012</v>
      </c>
      <c r="C1799" t="s">
        <v>15168</v>
      </c>
      <c r="D1799" t="s">
        <v>15155</v>
      </c>
      <c r="E1799" t="s">
        <v>15144</v>
      </c>
      <c r="F1799">
        <v>8</v>
      </c>
      <c r="G1799">
        <v>1</v>
      </c>
      <c r="H1799">
        <v>6</v>
      </c>
      <c r="I1799" t="s">
        <v>8096</v>
      </c>
      <c r="L1799" t="s">
        <v>3167</v>
      </c>
      <c r="N1799" t="s">
        <v>15150</v>
      </c>
      <c r="P1799" s="21">
        <v>1</v>
      </c>
      <c r="Z1799" s="33">
        <v>20</v>
      </c>
      <c r="AA1799" s="21">
        <v>40</v>
      </c>
      <c r="AB1799" s="21" t="s">
        <v>7286</v>
      </c>
      <c r="AE1799" s="21" t="s">
        <v>7286</v>
      </c>
      <c r="AJ1799" s="26" t="str">
        <f t="shared" si="58"/>
        <v xml:space="preserve">|BGCOLOR(#F5F5F5):Zotz Warrior|飛行兵|&amp;ref(Nation/C_Gold.jpg,nolink,25x25,Gold);8&amp;ref(Nation/C_Resource.jpg,nolink,25x25,Resource);1&amp;ref(Nation/C_Recruitment.jpg,nolink,25x25,Recruitment Point);6|&amp;ref(Nation/R_Fort.jpg,nolink,25x25,Land Fortress);&amp;ref(Nation/R_Forest.jpg,nolink,25x25,Any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|~|&gt;|&gt;|&gt;|&gt;|&gt;|BGCOLOR(#F5F5F5):軽突撃槍を持つ軽戦士。最初の一撃だけはそれなり|
</v>
      </c>
    </row>
    <row r="1800" spans="1:36" x14ac:dyDescent="0.15">
      <c r="A1800" t="str">
        <f t="shared" si="59"/>
        <v>-</v>
      </c>
      <c r="B1800" t="s">
        <v>3012</v>
      </c>
      <c r="C1800" t="s">
        <v>15168</v>
      </c>
      <c r="D1800" t="s">
        <v>15155</v>
      </c>
      <c r="E1800" t="s">
        <v>15145</v>
      </c>
      <c r="F1800">
        <v>8</v>
      </c>
      <c r="G1800">
        <v>2</v>
      </c>
      <c r="H1800">
        <v>6</v>
      </c>
      <c r="I1800" t="s">
        <v>8096</v>
      </c>
      <c r="L1800" t="s">
        <v>3167</v>
      </c>
      <c r="N1800" t="s">
        <v>8124</v>
      </c>
      <c r="P1800" s="21">
        <v>1</v>
      </c>
      <c r="Z1800" s="33">
        <v>20</v>
      </c>
      <c r="AA1800" s="21">
        <v>40</v>
      </c>
      <c r="AB1800" s="21" t="s">
        <v>7286</v>
      </c>
      <c r="AE1800" s="21" t="s">
        <v>7286</v>
      </c>
      <c r="AJ1800" s="26" t="str">
        <f t="shared" si="58"/>
        <v xml:space="preserve">|BGCOLOR(#F5F5F5):Zotz Warrior|飛行兵|&amp;ref(Nation/C_Gold.jpg,nolink,25x25,Gold);8&amp;ref(Nation/C_Resource.jpg,nolink,25x25,Resource);2&amp;ref(Nation/C_Recruitment.jpg,nolink,25x25,Recruitment Point);6|&amp;ref(Nation/R_Fort.jpg,nolink,25x25,Land Fortress);&amp;ref(Nation/R_Forest.jpg,nolink,25x25,Any Forest);&amp;ref(Nation/R_Cave.jpg,nolink,25x25,Any Cave);||&amp;ref(Nation/LivingLead.jpg,nolink,25x25,Living);|20&amp;ref(Nation/Stealthy.jpg,nolink,25x25,Stealthy (40));&amp;ref(Nation/Flying.jpg,nolink,25x25,Flying);&amp;ref(Nation/Forest-Survival.jpg,nolink,25x25,Forest Survival);|
|~|&gt;|&gt;|&gt;|&gt;|&gt;|BGCOLOR(#F5F5F5):刃付き鈍器を持つ軽戦士。両手武器で非力さを補っている|
</v>
      </c>
    </row>
    <row r="1801" spans="1:36" x14ac:dyDescent="0.15">
      <c r="A1801" t="str">
        <f t="shared" si="59"/>
        <v>-</v>
      </c>
      <c r="B1801" t="s">
        <v>3012</v>
      </c>
      <c r="C1801" t="s">
        <v>15168</v>
      </c>
      <c r="D1801" t="s">
        <v>15155</v>
      </c>
      <c r="E1801" t="s">
        <v>15146</v>
      </c>
      <c r="F1801">
        <v>8</v>
      </c>
      <c r="G1801">
        <v>2</v>
      </c>
      <c r="H1801">
        <v>6</v>
      </c>
      <c r="I1801" t="s">
        <v>4325</v>
      </c>
      <c r="L1801" t="s">
        <v>3167</v>
      </c>
      <c r="N1801" t="s">
        <v>8128</v>
      </c>
      <c r="P1801" s="21">
        <v>1</v>
      </c>
      <c r="Z1801" s="33">
        <v>20</v>
      </c>
      <c r="AA1801" s="21">
        <v>40</v>
      </c>
      <c r="AB1801" s="21" t="s">
        <v>7286</v>
      </c>
      <c r="AE1801" s="21" t="s">
        <v>7286</v>
      </c>
      <c r="AJ1801" s="26" t="str">
        <f t="shared" si="58"/>
        <v xml:space="preserve">|BGCOLOR(#F5F5F5):Zotz Dart Thrower|飛行兵|&amp;ref(Nation/C_Gold.jpg,nolink,25x25,Gold);8&amp;ref(Nation/C_Resource.jpg,nolink,25x25,Resource);2&amp;ref(Nation/C_Recruitment.jpg,nolink,25x25,Recruitment Point);6|&amp;ref(Nation/R_Fort.jpg,nolink,25x25,Land Fortress);||&amp;ref(Nation/LivingLead.jpg,nolink,25x25,Living);|20&amp;ref(Nation/Stealthy.jpg,nolink,25x25,Stealthy (40));&amp;ref(Nation/Flying.jpg,nolink,25x25,Flying);&amp;ref(Nation/Forest-Survival.jpg,nolink,25x25,Forest Survival);|
|~|&gt;|&gt;|&gt;|&gt;|&gt;|BGCOLOR(#F5F5F5):鈍器と吹矢を持つ軽戦士。射撃部隊と考えるには色々と足りない|
</v>
      </c>
    </row>
    <row r="1802" spans="1:36" x14ac:dyDescent="0.15">
      <c r="A1802" t="str">
        <f t="shared" si="59"/>
        <v>-</v>
      </c>
      <c r="B1802" t="s">
        <v>3012</v>
      </c>
      <c r="C1802" t="s">
        <v>15168</v>
      </c>
      <c r="D1802" t="s">
        <v>15155</v>
      </c>
      <c r="E1802" t="s">
        <v>15147</v>
      </c>
      <c r="F1802">
        <v>10</v>
      </c>
      <c r="G1802">
        <v>4</v>
      </c>
      <c r="H1802">
        <v>12</v>
      </c>
      <c r="I1802" t="s">
        <v>15148</v>
      </c>
      <c r="L1802" t="s">
        <v>15149</v>
      </c>
      <c r="N1802" t="s">
        <v>15151</v>
      </c>
      <c r="P1802" s="20">
        <v>1</v>
      </c>
      <c r="Z1802" s="33" t="s">
        <v>15152</v>
      </c>
      <c r="AB1802" s="20" t="s">
        <v>15142</v>
      </c>
      <c r="AE1802" s="20" t="s">
        <v>15142</v>
      </c>
      <c r="AJ1802" s="26" t="str">
        <f t="shared" ref="AJ1802:AJ1865" si="60">CONCATENATE("|BGCOLOR(#F5F5F5):",E1802,"|",L1802,IF(M1802&lt;&gt;"","&amp;ref(Nation/Sacred.jpg,nolink,25x25,Sacred);",""),"|&amp;ref(Nation/C_Gold.jpg,nolink,25x25,Gold);",F1802,"&amp;ref(Nation/C_Resource.jpg,nolink,25x25,Resource);",G1802,IF(D1802="兵士","&amp;ref(Nation/C_Recruitment.jpg,nolink,25x25,Recruitment Point);","&amp;ref(Nation/C_Command.jpg,nolink,25x25,Commander Point);"),H1802,"|",SUBSTITUTE(SUBSTITUTE(SUBSTITUTE(SUBSTITUTE(SUBSTITUTE(SUBSTITUTE(SUBSTITUTE(SUBSTITUTE(SUBSTITUTE(SUBSTITUTE(SUBSTITUTE(SUBSTITUTE(SUBSTITUTE(SUBSTITUTE(SUBSTITUTE(SUBSTITUTE(SUBSTITUTE(SUBSTITUTE(SUBSTITUTE(SUBSTITUTE(SUBSTITUTE(SUBSTITUTE(SUBSTITUTE(SUBSTITUTE(SUBSTITUTE(I1802,"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(Free));"),"格","&amp;ref(Nation/Promotion.jpg,nolink,25x25,Promotion);"),"|",IF(J1802&lt;&gt;"","&amp;ref(Spell/P_Research.jpg,nolink,25x25,Lab Needed);",""),IF(K1802&lt;&gt;"","&amp;ref(Spell/P_Holy.jpg,nolink,25x25,Temple Needed);",""),IF(D1802="指揮官",CONCATENATE("|",IF(O1802&lt;&gt;0,"&amp;ref(Nation/Squad.jpg,nolink,25x25,Squad);"&amp;O1802,""),IF(P1802&lt;&gt;0,"&amp;ref(Nation/LivingLead.jpg,nolink,25x25,Leadership);"&amp;P1802,""),IF(Q1802&lt;&gt;0,"&amp;ref(Nation/MagicLead.jpg,nolink,25x25,Magic Leadership);"&amp;Q1802,""),IF(R1802&lt;&gt;0,"&amp;ref(Nation/UndeadLead.jpg,nolink,25x25,Undead Leadership);"&amp;R1802,""),IF(S1802&lt;&gt;"",IF(S1802&gt;0,"&amp;ref(Item/Inspirational.jpg,nolink,25x25,Inspirational (+"&amp;S1802&amp;"));","&amp;ref(Item/Uninspirational.jpg,nolink,25x25,Inspirational ("&amp;S1802&amp;"));"),""),IF(T1802&lt;&gt;"","&amp;ref(Item/Taskmaster.jpg,nolink,25x25,Taskmaster (+"&amp;T1802&amp;"));",""),IF(U1802&lt;&gt;"","&amp;ref(Item/Beastmaster.jpg,nolink,25x25,Beastmaster (+"&amp;U1802&amp;"));","")),CONCATENATE("|",IF(P1802&lt;&gt;0,"&amp;ref(Nation/LivingLead.jpg,nolink,25x25,Living);",""),IF(Q1802&lt;&gt;0,"&amp;ref(Nation/MagicLead.jpg,nolink,25x25,Magic Being);",""),IF(R1802&lt;&gt;0,"&amp;ref(Nation/UndeadLead.jpg,nolink,25x25,Undead/Demon);",""),IF(V1802&lt;&gt;"","&amp;ref(Nation/Slave.jpg,nolink,25x25,Slave);",""),IF(W1802&lt;&gt;"","&amp;ref(Nation/Animal.jpg,nolink,25x25,Animal);",""),IF(X1802&lt;&gt;"","&amp;ref(Nation/Undisciplined.jpg,nolink,25x25,Undisciplined);",""),IF(Y1802&lt;&gt;"","&amp;ref(Nation/Enlarged.jpg,nolink,25x25,Size "&amp;Y1802&amp;" or larger commander are needed);",""))),"|",Z1802,IF(AA1802&lt;&gt;"","&amp;ref(Nation/Stealthy.jpg,nolink,25x25,Stealthy ("&amp;AA1802&amp;"));",""),IF(COUNTIF(AB1802,"*f*"),"&amp;ref(Nation/Flying.jpg,nolink,25x25,Flying);",""),IF(COUNTIF(AB1802,"*l*"),"&amp;ref(Nation/Floating.jpg,nolink,25x25,Floating);",""),IF(AC1802="s","&amp;ref(Nation/Storm-Immunity.jpg,nolink,25x25,Storm Immunity);",""),IF(AD1802="p","&amp;ref(Nation/Poor-Amphibian.jpg,nolink,25x25,Poor Amphibian);",""),IF(AD1802="f","&amp;ref(Nation/Amphibian.jpg,nolink,25x25,Amphibian);",""),IF(AD1802="a","&amp;ref(Nation/Aquatic.jpg,nolink,25x25,Aquatic);",""),IF(COUNTIF(AE1802,"*f*"),"&amp;ref(Nation/Forest-Survival.jpg,nolink,25x25,Forest Survival);",""),IF(COUNTIF(AE1802,"*m*"),"&amp;ref(Nation/Mountain-Survival.jpg,nolink,25x25,Mountain Survival);",""),IF(COUNTIF(AE1802,"*s*"),"&amp;ref(Nation/Swamp-Survival.jpg,nolink,25x25,Swamp Survival);",""),IF(COUNTIF(AE1802,"*w*"),"&amp;ref(Nation/Wasteland-Survival.jpg,nolink,25x25,Wasteland Survival);",""),IF(AF1802="s","&amp;ref(Nation/Snow-Move.jpg,nolink,25x25,Snow Move);",""),IF(AG1802="s","&amp;ref(Nation/Swimming.jpg,nolink,25x25,Swimming);",""),IF(AH1802&lt;&gt;"","&amp;ref(Nation/Sailing.jpg,nolink,25x25,Sailing (size points "&amp;VALUE(MID(AH1802,2,3))&amp;", max size "&amp;LEFT(AH1802,1)&amp;"));",""),IF(AI1802&lt;&gt;"","&amp;ref(Nation/Gift-of-Water-Breathing.jpg,nolink,25x25,Gift of Water Breathing ("&amp;AI1802&amp;" size points));",""),"|",CHAR(10),IF(D1802="指揮官","|~|&gt;|&gt;|&gt;|&gt;|&gt;|BGCOLOR(#F5F5F5):","|~|&gt;|&gt;|&gt;|&gt;|&gt;|BGCOLOR(#F5F5F5):"),N1802,"|",CHAR(10))</f>
        <v xml:space="preserve">|BGCOLOR(#F5F5F5):Zotz Guard|飛行兵|&amp;ref(Nation/C_Gold.jpg,nolink,25x25,Gold);10&amp;ref(Nation/C_Resource.jpg,nolink,25x25,Resource);4&amp;ref(Nation/C_Recruitment.jpg,nolink,25x25,Recruitment Point);12|&amp;ref(Nation/R_Fort.jpg,nolink,25x25,Land Fortress);||&amp;ref(Nation/LivingLead.jpg,nolink,25x25,Living);|18&amp;ref(Nation/Flying.jpg,nolink,25x25,Flying);&amp;ref(Nation/Forest-Survival.jpg,nolink,25x25,Forest Survival);|
|~|&gt;|&gt;|&gt;|&gt;|&gt;|BGCOLOR(#F5F5F5):軽突撃槍を持つ軽戦士。軽い鎧を持ち少しだけ丈夫|
</v>
      </c>
    </row>
    <row r="1803" spans="1:36" x14ac:dyDescent="0.15">
      <c r="A1803" t="str">
        <f t="shared" si="59"/>
        <v>-</v>
      </c>
      <c r="B1803" t="s">
        <v>3012</v>
      </c>
      <c r="C1803" t="s">
        <v>15168</v>
      </c>
      <c r="D1803" t="s">
        <v>15155</v>
      </c>
      <c r="E1803" t="s">
        <v>15147</v>
      </c>
      <c r="F1803">
        <v>10</v>
      </c>
      <c r="G1803">
        <v>4</v>
      </c>
      <c r="H1803">
        <v>12</v>
      </c>
      <c r="I1803" t="s">
        <v>4325</v>
      </c>
      <c r="L1803" t="s">
        <v>3167</v>
      </c>
      <c r="N1803" t="s">
        <v>15154</v>
      </c>
      <c r="P1803" s="21">
        <v>1</v>
      </c>
      <c r="Z1803" s="33" t="s">
        <v>15153</v>
      </c>
      <c r="AB1803" s="21" t="s">
        <v>7286</v>
      </c>
      <c r="AE1803" s="21" t="s">
        <v>7286</v>
      </c>
      <c r="AJ1803" s="26" t="str">
        <f t="shared" si="60"/>
        <v xml:space="preserve">|BGCOLOR(#F5F5F5):Zotz Guard|飛行兵|&amp;ref(Nation/C_Gold.jpg,nolink,25x25,Gold);10&amp;ref(Nation/C_Resource.jpg,nolink,25x25,Resource);4&amp;ref(Nation/C_Recruitment.jpg,nolink,25x25,Recruitment Point);12|&amp;ref(Nation/R_Fort.jpg,nolink,25x25,Land Fortress);||&amp;ref(Nation/LivingLead.jpg,nolink,25x25,Living);|18&amp;ref(Nation/Flying.jpg,nolink,25x25,Flying);&amp;ref(Nation/Forest-Survival.jpg,nolink,25x25,Forest Survival);|
|~|&gt;|&gt;|&gt;|&gt;|&gt;|BGCOLOR(#F5F5F5):刃付き鈍器を持つ軽戦士。戦闘技能も下位より向上している|
</v>
      </c>
    </row>
    <row r="1804" spans="1:36" x14ac:dyDescent="0.15">
      <c r="A1804" t="str">
        <f t="shared" si="59"/>
        <v>-</v>
      </c>
      <c r="B1804" t="s">
        <v>3012</v>
      </c>
      <c r="C1804" t="s">
        <v>15168</v>
      </c>
      <c r="D1804" t="s">
        <v>15155</v>
      </c>
      <c r="E1804" t="s">
        <v>15158</v>
      </c>
      <c r="F1804">
        <v>10</v>
      </c>
      <c r="G1804">
        <v>4</v>
      </c>
      <c r="H1804">
        <v>9</v>
      </c>
      <c r="I1804" t="s">
        <v>4325</v>
      </c>
      <c r="L1804" t="s">
        <v>3158</v>
      </c>
      <c r="N1804" t="s">
        <v>11979</v>
      </c>
      <c r="P1804" s="21">
        <v>1</v>
      </c>
      <c r="Z1804" s="33" t="s">
        <v>9227</v>
      </c>
      <c r="AD1804" s="21" t="s">
        <v>7286</v>
      </c>
      <c r="AE1804" s="21" t="s">
        <v>9324</v>
      </c>
      <c r="AJ1804" s="26" t="str">
        <f t="shared" si="60"/>
        <v xml:space="preserve">|BGCOLOR(#F5F5F5):Sak Muuch Dart Thrower|歩兵|&amp;ref(Nation/C_Gold.jpg,nolink,25x25,Gold);10&amp;ref(Nation/C_Resource.jpg,nolink,25x25,Resource);4&amp;ref(Nation/C_Recruitment.jpg,nolink,25x25,Recruitment Point);9|&amp;ref(Nation/R_Fort.jpg,nolink,25x25,Land Fortress);||&amp;ref(Nation/LivingLead.jpg,nolink,25x25,Living);|12&amp;ref(Nation/Amphibian.jpg,nolink,25x25,Amphibian);&amp;ref(Nation/Swamp-Survival.jpg,nolink,25x25,Swamp Survival);|
|~|&gt;|&gt;|&gt;|&gt;|&gt;|BGCOLOR(#F5F5F5):短剣と吹矢を持つ軽歩兵。射撃部隊と扱うには射程に難あり|
</v>
      </c>
    </row>
    <row r="1805" spans="1:36" x14ac:dyDescent="0.15">
      <c r="A1805" t="str">
        <f t="shared" si="59"/>
        <v>-</v>
      </c>
      <c r="B1805" t="s">
        <v>3012</v>
      </c>
      <c r="C1805" t="s">
        <v>15168</v>
      </c>
      <c r="D1805" t="s">
        <v>15155</v>
      </c>
      <c r="E1805" t="s">
        <v>15159</v>
      </c>
      <c r="F1805">
        <v>10</v>
      </c>
      <c r="G1805">
        <v>10</v>
      </c>
      <c r="H1805">
        <v>9</v>
      </c>
      <c r="I1805" t="s">
        <v>4325</v>
      </c>
      <c r="L1805" t="s">
        <v>3158</v>
      </c>
      <c r="N1805" t="s">
        <v>15156</v>
      </c>
      <c r="P1805" s="21">
        <v>1</v>
      </c>
      <c r="Z1805" s="33" t="s">
        <v>9227</v>
      </c>
      <c r="AD1805" s="21" t="s">
        <v>7286</v>
      </c>
      <c r="AE1805" s="21" t="s">
        <v>9324</v>
      </c>
      <c r="AJ1805" s="26" t="str">
        <f t="shared" si="60"/>
        <v xml:space="preserve">|BGCOLOR(#F5F5F5):Sak Muuch Warrior|歩兵|&amp;ref(Nation/C_Gold.jpg,nolink,25x25,Gold);10&amp;ref(Nation/C_Resource.jpg,nolink,25x25,Resource);10&amp;ref(Nation/C_Recruitment.jpg,nolink,25x25,Recruitment Point);9|&amp;ref(Nation/R_Fort.jpg,nolink,25x25,Land Fortress);||&amp;ref(Nation/LivingLead.jpg,nolink,25x25,Living);|12&amp;ref(Nation/Amphibian.jpg,nolink,25x25,Amphibian);&amp;ref(Nation/Swamp-Survival.jpg,nolink,25x25,Swamp Survival);|
|~|&gt;|&gt;|&gt;|&gt;|&gt;|BGCOLOR(#F5F5F5):槍と皮盾を持つ歩兵。装備は微妙だが身体能力はそれなり|
</v>
      </c>
    </row>
    <row r="1806" spans="1:36" x14ac:dyDescent="0.15">
      <c r="A1806" t="str">
        <f t="shared" si="59"/>
        <v>-</v>
      </c>
      <c r="B1806" t="s">
        <v>3012</v>
      </c>
      <c r="C1806" t="s">
        <v>15168</v>
      </c>
      <c r="D1806" t="s">
        <v>15155</v>
      </c>
      <c r="E1806" t="s">
        <v>15159</v>
      </c>
      <c r="F1806">
        <v>10</v>
      </c>
      <c r="G1806">
        <v>11</v>
      </c>
      <c r="H1806">
        <v>9</v>
      </c>
      <c r="I1806" t="s">
        <v>4325</v>
      </c>
      <c r="L1806" t="s">
        <v>3158</v>
      </c>
      <c r="N1806" t="s">
        <v>15157</v>
      </c>
      <c r="P1806" s="21">
        <v>1</v>
      </c>
      <c r="Z1806" s="33" t="s">
        <v>9227</v>
      </c>
      <c r="AD1806" s="21" t="s">
        <v>7286</v>
      </c>
      <c r="AE1806" s="21" t="s">
        <v>9324</v>
      </c>
      <c r="AJ1806" s="26" t="str">
        <f t="shared" si="60"/>
        <v xml:space="preserve">|BGCOLOR(#F5F5F5):Sak Muuch Warrior|歩兵|&amp;ref(Nation/C_Gold.jpg,nolink,25x25,Gold);10&amp;ref(Nation/C_Resource.jpg,nolink,25x25,Resource);11&amp;ref(Nation/C_Recruitment.jpg,nolink,25x25,Recruitment Point);9|&amp;ref(Nation/R_Fort.jpg,nolink,25x25,Land Fortress);||&amp;ref(Nation/LivingLead.jpg,nolink,25x25,Living);|12&amp;ref(Nation/Amphibian.jpg,nolink,25x25,Amphibian);&amp;ref(Nation/Swamp-Survival.jpg,nolink,25x25,Swamp Survival);|
|~|&gt;|&gt;|&gt;|&gt;|&gt;|BGCOLOR(#F5F5F5):刃付き棍棒と皮盾を持つ歩兵。一撃はそれなりに重い|
</v>
      </c>
    </row>
    <row r="1807" spans="1:36" x14ac:dyDescent="0.15">
      <c r="A1807" t="str">
        <f t="shared" si="59"/>
        <v>-</v>
      </c>
      <c r="B1807" t="s">
        <v>3012</v>
      </c>
      <c r="C1807" t="s">
        <v>15168</v>
      </c>
      <c r="D1807" t="s">
        <v>15155</v>
      </c>
      <c r="E1807" t="s">
        <v>15160</v>
      </c>
      <c r="F1807">
        <v>35</v>
      </c>
      <c r="G1807">
        <v>38</v>
      </c>
      <c r="H1807">
        <v>39</v>
      </c>
      <c r="I1807" t="s">
        <v>4326</v>
      </c>
      <c r="K1807" t="s">
        <v>9899</v>
      </c>
      <c r="L1807" t="s">
        <v>3158</v>
      </c>
      <c r="M1807" t="s">
        <v>9899</v>
      </c>
      <c r="N1807" t="s">
        <v>11990</v>
      </c>
      <c r="P1807" s="21">
        <v>1</v>
      </c>
      <c r="Z1807" s="33" t="s">
        <v>9227</v>
      </c>
      <c r="AD1807" s="21" t="s">
        <v>7286</v>
      </c>
      <c r="AE1807" s="21" t="s">
        <v>9324</v>
      </c>
      <c r="AJ1807" s="26" t="str">
        <f t="shared" si="60"/>
        <v xml:space="preserve">|BGCOLOR(#F5F5F5):Wo' Muuch|歩兵&amp;ref(Nation/Sacred.jpg,nolink,25x25,Sacred);|&amp;ref(Nation/C_Gold.jpg,nolink,25x25,Gold);35&amp;ref(Nation/C_Resource.jpg,nolink,25x25,Resource);38&amp;ref(Nation/C_Recruitment.jpg,nolink,25x25,Recruitment Point);39|&amp;ref(Nation/R_Capital.jpg,nolink,25x25,National Capital);|&amp;ref(Spell/P_Holy.jpg,nolink,25x25,Temple Needed);|&amp;ref(Nation/LivingLead.jpg,nolink,25x25,Living);|12&amp;ref(Nation/Amphibian.jpg,nolink,25x25,Amphibian);&amp;ref(Nation/Swamp-Survival.jpg,nolink,25x25,Swamp Survival);|
|~|&gt;|&gt;|&gt;|&gt;|&gt;|BGCOLOR(#F5F5F5):魔法の剣と皮盾を持つ重歩兵。大柄で筋力も相応に高い|
</v>
      </c>
    </row>
    <row r="1808" spans="1:36" x14ac:dyDescent="0.15">
      <c r="A1808" t="str">
        <f t="shared" si="59"/>
        <v>-</v>
      </c>
      <c r="B1808" t="s">
        <v>3012</v>
      </c>
      <c r="C1808" t="s">
        <v>15168</v>
      </c>
      <c r="D1808" t="s">
        <v>15155</v>
      </c>
      <c r="E1808" t="s">
        <v>15161</v>
      </c>
      <c r="F1808">
        <v>18</v>
      </c>
      <c r="G1808">
        <v>14</v>
      </c>
      <c r="H1808">
        <v>24</v>
      </c>
      <c r="I1808" t="s">
        <v>15162</v>
      </c>
      <c r="K1808" t="s">
        <v>15163</v>
      </c>
      <c r="L1808" t="s">
        <v>15149</v>
      </c>
      <c r="M1808" t="s">
        <v>15164</v>
      </c>
      <c r="N1808" t="s">
        <v>15165</v>
      </c>
      <c r="P1808" s="20">
        <v>1</v>
      </c>
      <c r="Z1808" s="33" t="s">
        <v>15166</v>
      </c>
      <c r="AD1808" s="20" t="s">
        <v>15142</v>
      </c>
      <c r="AE1808" s="20" t="s">
        <v>15142</v>
      </c>
      <c r="AJ1808" s="26" t="str">
        <f t="shared" si="60"/>
        <v xml:space="preserve">|BGCOLOR(#F5F5F5):Obsidian Warrior|飛行兵&amp;ref(Nation/Sacred.jpg,nolink,25x25,Sacred);|&amp;ref(Nation/C_Gold.jpg,nolink,25x25,Gold);18&amp;ref(Nation/C_Resource.jpg,nolink,25x25,Resource);14&amp;ref(Nation/C_Recruitment.jpg,nolink,25x25,Recruitment Point);24|&amp;ref(Nation/R_Capital.jpg,nolink,25x25,National Capital);|&amp;ref(Spell/P_Holy.jpg,nolink,25x25,Temple Needed);|&amp;ref(Nation/LivingLead.jpg,nolink,25x25,Living);|18&amp;ref(Nation/Amphibian.jpg,nolink,25x25,Amphibian);&amp;ref(Nation/Forest-Survival.jpg,nolink,25x25,Forest Survival);|
|~|&gt;|&gt;|&gt;|&gt;|&gt;|BGCOLOR(#F5F5F5):魔法の大剣を持つ戦士。やや脆いが攻撃力は高い|
</v>
      </c>
    </row>
    <row r="1809" spans="1:36" x14ac:dyDescent="0.15">
      <c r="A1809" t="str">
        <f t="shared" si="59"/>
        <v>-</v>
      </c>
      <c r="B1809" t="s">
        <v>3012</v>
      </c>
      <c r="C1809" t="s">
        <v>15168</v>
      </c>
      <c r="D1809" t="s">
        <v>15155</v>
      </c>
      <c r="E1809" t="s">
        <v>15167</v>
      </c>
      <c r="F1809">
        <v>10</v>
      </c>
      <c r="G1809">
        <v>5</v>
      </c>
      <c r="H1809">
        <v>9</v>
      </c>
      <c r="I1809" t="s">
        <v>6335</v>
      </c>
      <c r="L1809" t="s">
        <v>3158</v>
      </c>
      <c r="N1809" t="s">
        <v>11998</v>
      </c>
      <c r="P1809" s="21">
        <v>1</v>
      </c>
      <c r="Z1809" s="33" t="s">
        <v>12391</v>
      </c>
      <c r="AD1809" s="21" t="s">
        <v>7286</v>
      </c>
      <c r="AE1809" s="21" t="s">
        <v>9324</v>
      </c>
      <c r="AJ1809" s="26" t="str">
        <f t="shared" si="60"/>
        <v xml:space="preserve">|BGCOLOR(#F5F5F5):Lakam Ha' Warrior|歩兵|&amp;ref(Nation/C_Gold.jpg,nolink,25x25,Gold);10&amp;ref(Nation/C_Resource.jpg,nolink,25x25,Resource);5&amp;ref(Nation/C_Recruitment.jpg,nolink,25x25,Recruitment Point);9|&amp;ref(Nation/R_UW-Fort.jpg,nolink,25x25,Underwater Fortress);||&amp;ref(Nation/LivingLead.jpg,nolink,25x25,Living);|10&amp;ref(Nation/Amphibian.jpg,nolink,25x25,Amphibian);&amp;ref(Nation/Swamp-Survival.jpg,nolink,25x25,Swamp Survival);|
|~|&gt;|&gt;|&gt;|&gt;|&gt;|BGCOLOR(#F5F5F5):網と槍を持つ軽歩兵。敵を捕縛して手早く処理できる|
</v>
      </c>
    </row>
    <row r="1810" spans="1:36" x14ac:dyDescent="0.15">
      <c r="A1810" t="str">
        <f t="shared" si="59"/>
        <v>LA Xibalba 兵士 E</v>
      </c>
      <c r="B1810" t="s">
        <v>3012</v>
      </c>
      <c r="C1810" t="s">
        <v>15168</v>
      </c>
      <c r="D1810" t="s">
        <v>15155</v>
      </c>
      <c r="E1810" t="s">
        <v>15167</v>
      </c>
      <c r="F1810">
        <v>10</v>
      </c>
      <c r="G1810">
        <v>5</v>
      </c>
      <c r="H1810">
        <v>9</v>
      </c>
      <c r="I1810" t="s">
        <v>6335</v>
      </c>
      <c r="L1810" t="s">
        <v>3158</v>
      </c>
      <c r="N1810" t="s">
        <v>11999</v>
      </c>
      <c r="P1810" s="21">
        <v>1</v>
      </c>
      <c r="Z1810" s="33" t="s">
        <v>12391</v>
      </c>
      <c r="AD1810" s="21" t="s">
        <v>7286</v>
      </c>
      <c r="AE1810" s="21" t="s">
        <v>9324</v>
      </c>
      <c r="AJ1810" s="26" t="str">
        <f t="shared" si="60"/>
        <v xml:space="preserve">|BGCOLOR(#F5F5F5):Lakam Ha' Warrior|歩兵|&amp;ref(Nation/C_Gold.jpg,nolink,25x25,Gold);10&amp;ref(Nation/C_Resource.jpg,nolink,25x25,Resource);5&amp;ref(Nation/C_Recruitment.jpg,nolink,25x25,Recruitment Point);9|&amp;ref(Nation/R_UW-Fort.jpg,nolink,25x25,Underwater Fortress);||&amp;ref(Nation/LivingLead.jpg,nolink,25x25,Living);|10&amp;ref(Nation/Amphibian.jpg,nolink,25x25,Amphibian);&amp;ref(Nation/Swamp-Survival.jpg,nolink,25x25,Swamp Survival);|
|~|&gt;|&gt;|&gt;|&gt;|&gt;|BGCOLOR(#F5F5F5):槍と盾を持つ軽歩兵。海での生産だが陸でも問題なく戦える|
</v>
      </c>
    </row>
    <row r="1811" spans="1:36" x14ac:dyDescent="0.15">
      <c r="A1811" t="str">
        <f t="shared" si="59"/>
        <v>LA Phlegra 指揮官 S</v>
      </c>
      <c r="B1811" t="s">
        <v>3012</v>
      </c>
      <c r="C1811" t="s">
        <v>15282</v>
      </c>
      <c r="D1811" t="s">
        <v>15136</v>
      </c>
      <c r="E1811" t="s">
        <v>15229</v>
      </c>
      <c r="F1811">
        <v>45</v>
      </c>
      <c r="G1811">
        <v>26</v>
      </c>
      <c r="H1811">
        <v>1</v>
      </c>
      <c r="I1811" t="s">
        <v>15148</v>
      </c>
      <c r="L1811" t="s">
        <v>15136</v>
      </c>
      <c r="N1811" t="s">
        <v>15230</v>
      </c>
      <c r="O1811" s="24">
        <v>2</v>
      </c>
      <c r="P1811" s="20">
        <v>40</v>
      </c>
      <c r="Q1811" s="21">
        <v>0</v>
      </c>
      <c r="R1811" s="29">
        <v>0</v>
      </c>
      <c r="T1811" s="20">
        <v>2</v>
      </c>
      <c r="V1811" s="20">
        <v>1</v>
      </c>
      <c r="Z1811" s="33" t="s">
        <v>15231</v>
      </c>
      <c r="AJ1811" s="26" t="str">
        <f t="shared" si="60"/>
        <v xml:space="preserve">|BGCOLOR(#F5F5F5):Phlegran Commander|指揮官|&amp;ref(Nation/C_Gold.jpg,nolink,25x25,Gold);45&amp;ref(Nation/C_Resource.jpg,nolink,25x25,Resource);26&amp;ref(Nation/C_Command.jpg,nolink,25x25,Commander Point);1|&amp;ref(Nation/R_Fort.jpg,nolink,25x25,Land Fortress);||&amp;ref(Nation/Squad.jpg,nolink,25x25,Squad);2&amp;ref(Nation/LivingLead.jpg,nolink,25x25,Leadership);40&amp;ref(Item/Taskmaster.jpg,nolink,25x25,Taskmaster (+2));|14|
|~|&gt;|&gt;|&gt;|&gt;|&gt;|BGCOLOR(#F5F5F5):標準的な指揮官。腕は悪く士気も低いが維持費が安い|
</v>
      </c>
    </row>
    <row r="1812" spans="1:36" x14ac:dyDescent="0.15">
      <c r="A1812" t="str">
        <f t="shared" si="59"/>
        <v>-</v>
      </c>
      <c r="B1812" t="s">
        <v>3012</v>
      </c>
      <c r="C1812" t="s">
        <v>15282</v>
      </c>
      <c r="D1812" t="s">
        <v>15136</v>
      </c>
      <c r="E1812" t="s">
        <v>15232</v>
      </c>
      <c r="F1812">
        <v>65</v>
      </c>
      <c r="G1812">
        <v>1</v>
      </c>
      <c r="H1812">
        <v>1</v>
      </c>
      <c r="I1812" t="s">
        <v>15148</v>
      </c>
      <c r="K1812" t="s">
        <v>15163</v>
      </c>
      <c r="L1812" t="s">
        <v>15233</v>
      </c>
      <c r="M1812" t="s">
        <v>15164</v>
      </c>
      <c r="N1812" t="s">
        <v>15234</v>
      </c>
      <c r="O1812" s="24">
        <v>2</v>
      </c>
      <c r="P1812" s="20">
        <v>40</v>
      </c>
      <c r="Q1812" s="21">
        <v>0</v>
      </c>
      <c r="R1812" s="29">
        <v>0</v>
      </c>
      <c r="T1812" s="20">
        <v>1</v>
      </c>
      <c r="V1812" s="20">
        <v>1</v>
      </c>
      <c r="Z1812" s="33" t="s">
        <v>15235</v>
      </c>
      <c r="AJ1812" s="26" t="str">
        <f t="shared" si="60"/>
        <v xml:space="preserve">|BGCOLOR(#F5F5F5):Phlegran Priest|聖職者&amp;ref(Nation/Sacred.jpg,nolink,25x25,Sacred);|&amp;ref(Nation/C_Gold.jpg,nolink,25x25,Gold);65&amp;ref(Nation/C_Resource.jpg,nolink,25x25,Resource);1&amp;ref(Nation/C_Command.jpg,nolink,25x25,Commander Point);1|&amp;ref(Nation/R_Fort.jpg,nolink,25x25,Land Fortress);|&amp;ref(Spell/P_Holy.jpg,nolink,25x25,Temple Needed);|&amp;ref(Nation/Squad.jpg,nolink,25x25,Squad);2&amp;ref(Nation/LivingLead.jpg,nolink,25x25,Leadership);40&amp;ref(Item/Taskmaster.jpg,nolink,25x25,Taskmaster (+1));|16|
|~|&gt;|&gt;|&gt;|&gt;|&gt;|BGCOLOR(#F5F5F5):レベル1の聖職者。滞在する州の不安度を少しずつ低下|
</v>
      </c>
    </row>
    <row r="1813" spans="1:36" x14ac:dyDescent="0.15">
      <c r="A1813" t="str">
        <f t="shared" si="59"/>
        <v>-</v>
      </c>
      <c r="B1813" t="s">
        <v>3012</v>
      </c>
      <c r="C1813" t="s">
        <v>15282</v>
      </c>
      <c r="D1813" t="s">
        <v>15136</v>
      </c>
      <c r="E1813" t="s">
        <v>15236</v>
      </c>
      <c r="F1813">
        <v>90</v>
      </c>
      <c r="G1813">
        <v>47</v>
      </c>
      <c r="H1813">
        <v>2</v>
      </c>
      <c r="I1813" t="s">
        <v>15148</v>
      </c>
      <c r="L1813" t="s">
        <v>15136</v>
      </c>
      <c r="N1813" t="s">
        <v>15237</v>
      </c>
      <c r="O1813" s="24">
        <v>3</v>
      </c>
      <c r="P1813" s="20">
        <v>80</v>
      </c>
      <c r="Q1813" s="21">
        <v>0</v>
      </c>
      <c r="R1813" s="29">
        <v>0</v>
      </c>
      <c r="T1813" s="20">
        <v>3</v>
      </c>
      <c r="V1813" s="20">
        <v>1</v>
      </c>
      <c r="Z1813" s="33" t="s">
        <v>15166</v>
      </c>
      <c r="AJ1813" s="26" t="str">
        <f t="shared" si="60"/>
        <v xml:space="preserve">|BGCOLOR(#F5F5F5):Phlegran Cataphract Commander|指揮官|&amp;ref(Nation/C_Gold.jpg,nolink,25x25,Gold);90&amp;ref(Nation/C_Resource.jpg,nolink,25x25,Resource);47&amp;ref(Nation/C_Command.jpg,nolink,25x25,Commander Point);2|&amp;ref(Nation/R_Fort.jpg,nolink,25x25,Land Fortress);||&amp;ref(Nation/Squad.jpg,nolink,25x25,Squad);3&amp;ref(Nation/LivingLead.jpg,nolink,25x25,Leadership);80&amp;ref(Item/Taskmaster.jpg,nolink,25x25,Taskmaster (+3));|18|
|~|&gt;|&gt;|&gt;|&gt;|&gt;|BGCOLOR(#F5F5F5):上位指揮官。指揮能力に優れ行軍も早い|
</v>
      </c>
    </row>
    <row r="1814" spans="1:36" x14ac:dyDescent="0.15">
      <c r="A1814" t="str">
        <f t="shared" si="59"/>
        <v>-</v>
      </c>
      <c r="B1814" t="s">
        <v>3012</v>
      </c>
      <c r="C1814" t="s">
        <v>15282</v>
      </c>
      <c r="D1814" t="s">
        <v>15136</v>
      </c>
      <c r="E1814" t="s">
        <v>15238</v>
      </c>
      <c r="F1814">
        <v>70</v>
      </c>
      <c r="G1814">
        <v>1</v>
      </c>
      <c r="H1814">
        <v>2</v>
      </c>
      <c r="I1814" t="s">
        <v>4325</v>
      </c>
      <c r="J1814" t="s">
        <v>9899</v>
      </c>
      <c r="L1814" t="s">
        <v>3138</v>
      </c>
      <c r="N1814" t="s">
        <v>12056</v>
      </c>
      <c r="O1814" s="24">
        <v>1</v>
      </c>
      <c r="P1814" s="21">
        <v>0</v>
      </c>
      <c r="Q1814" s="21">
        <v>5</v>
      </c>
      <c r="R1814" s="29">
        <v>0</v>
      </c>
      <c r="Z1814" s="33" t="s">
        <v>9266</v>
      </c>
      <c r="AJ1814" s="26" t="str">
        <f t="shared" si="60"/>
        <v xml:space="preserve">|BGCOLOR(#F5F5F5):Shackled Mage|魔術師|&amp;ref(Nation/C_Gold.jpg,nolink,25x25,Gold);70&amp;ref(Nation/C_Resource.jpg,nolink,25x25,Resource);1&amp;ref(Nation/C_Command.jpg,nolink,25x25,Commander Point);2|&amp;ref(Nation/R_Fort.jpg,nolink,25x25,Land Fortress);|&amp;ref(Spell/P_Research.jpg,nolink,25x25,Lab Needed);|&amp;ref(Nation/Squad.jpg,nolink,25x25,Squad);1&amp;ref(Nation/MagicLead.jpg,nolink,25x25,Magic Leadership);5|14|
|~|&gt;|&gt;|&gt;|&gt;|&gt;|BGCOLOR(#F5F5F5):火風水地から1系統を持つ魔術師。自動的に集団詠唱を支援する|
</v>
      </c>
    </row>
    <row r="1815" spans="1:36" x14ac:dyDescent="0.15">
      <c r="A1815" t="str">
        <f t="shared" si="59"/>
        <v>-</v>
      </c>
      <c r="B1815" t="s">
        <v>3012</v>
      </c>
      <c r="C1815" t="s">
        <v>15282</v>
      </c>
      <c r="D1815" t="s">
        <v>15136</v>
      </c>
      <c r="E1815" t="s">
        <v>15239</v>
      </c>
      <c r="F1815">
        <v>115</v>
      </c>
      <c r="G1815">
        <v>1</v>
      </c>
      <c r="H1815">
        <v>2</v>
      </c>
      <c r="I1815" t="s">
        <v>4325</v>
      </c>
      <c r="J1815" t="s">
        <v>9899</v>
      </c>
      <c r="L1815" t="s">
        <v>3138</v>
      </c>
      <c r="N1815" t="s">
        <v>12058</v>
      </c>
      <c r="O1815" s="24">
        <v>2</v>
      </c>
      <c r="P1815" s="21">
        <v>45</v>
      </c>
      <c r="Q1815" s="21">
        <v>15</v>
      </c>
      <c r="R1815" s="29">
        <v>0</v>
      </c>
      <c r="T1815" s="21">
        <v>2</v>
      </c>
      <c r="Z1815" s="33" t="s">
        <v>9266</v>
      </c>
      <c r="AJ1815" s="26" t="str">
        <f t="shared" si="60"/>
        <v xml:space="preserve">|BGCOLOR(#F5F5F5):Phlegran Oppressor|魔術師|&amp;ref(Nation/C_Gold.jpg,nolink,25x25,Gold);115&amp;ref(Nation/C_Resource.jpg,nolink,25x25,Resource);1&amp;ref(Nation/C_Command.jpg,nolink,25x25,Commander Point);2|&amp;ref(Nation/R_Fort.jpg,nolink,25x25,Land Fortress);|&amp;ref(Spell/P_Research.jpg,nolink,25x25,Lab Needed);|&amp;ref(Nation/Squad.jpg,nolink,25x25,Squad);2&amp;ref(Nation/LivingLead.jpg,nolink,25x25,Leadership);45&amp;ref(Nation/MagicLead.jpg,nolink,25x25,Magic Leadership);15&amp;ref(Item/Taskmaster.jpg,nolink,25x25,Taskmaster (+2));|14|
|~|&gt;|&gt;|&gt;|&gt;|&gt;|BGCOLOR(#F5F5F5):火、地などの魔法を持つ。自動的に集団詠唱の利用側となる|
</v>
      </c>
    </row>
    <row r="1816" spans="1:36" x14ac:dyDescent="0.15">
      <c r="A1816" t="str">
        <f t="shared" si="59"/>
        <v>-</v>
      </c>
      <c r="B1816" t="s">
        <v>3012</v>
      </c>
      <c r="C1816" t="s">
        <v>15282</v>
      </c>
      <c r="D1816" t="s">
        <v>15136</v>
      </c>
      <c r="E1816" t="s">
        <v>15240</v>
      </c>
      <c r="F1816">
        <v>135</v>
      </c>
      <c r="G1816">
        <v>21</v>
      </c>
      <c r="H1816">
        <v>2</v>
      </c>
      <c r="I1816" t="s">
        <v>15148</v>
      </c>
      <c r="J1816" t="s">
        <v>15163</v>
      </c>
      <c r="L1816" t="s">
        <v>15241</v>
      </c>
      <c r="N1816" t="s">
        <v>15242</v>
      </c>
      <c r="O1816" s="24">
        <v>3</v>
      </c>
      <c r="P1816" s="20">
        <v>80</v>
      </c>
      <c r="Q1816" s="20">
        <v>50</v>
      </c>
      <c r="R1816" s="29">
        <v>0</v>
      </c>
      <c r="T1816" s="20">
        <v>2</v>
      </c>
      <c r="Z1816" s="33" t="s">
        <v>15231</v>
      </c>
      <c r="AJ1816" s="26" t="str">
        <f t="shared" si="60"/>
        <v xml:space="preserve">|BGCOLOR(#F5F5F5):Oppressor General|魔術師|&amp;ref(Nation/C_Gold.jpg,nolink,25x25,Gold);135&amp;ref(Nation/C_Resource.jpg,nolink,25x25,Resource);21&amp;ref(Nation/C_Command.jpg,nolink,25x25,Commander Point);2|&amp;ref(Nation/R_Fort.jpg,nolink,25x25,Land Fortress);|&amp;ref(Spell/P_Research.jpg,nolink,25x25,Lab Needed);|&amp;ref(Nation/Squad.jpg,nolink,25x25,Squad);3&amp;ref(Nation/LivingLead.jpg,nolink,25x25,Leadership);80&amp;ref(Nation/MagicLead.jpg,nolink,25x25,Magic Leadership);50&amp;ref(Item/Taskmaster.jpg,nolink,25x25,Taskmaster (+2));|14|
|~|&gt;|&gt;|&gt;|&gt;|&gt;|BGCOLOR(#F5F5F5):地などの魔法技能を持つ。集団詠唱に加え指揮能力も備える|
</v>
      </c>
    </row>
    <row r="1817" spans="1:36" x14ac:dyDescent="0.15">
      <c r="A1817" t="str">
        <f t="shared" si="59"/>
        <v>-</v>
      </c>
      <c r="B1817" t="s">
        <v>3012</v>
      </c>
      <c r="C1817" t="s">
        <v>15282</v>
      </c>
      <c r="D1817" t="s">
        <v>15136</v>
      </c>
      <c r="E1817" t="s">
        <v>15243</v>
      </c>
      <c r="F1817">
        <v>75</v>
      </c>
      <c r="G1817">
        <v>83</v>
      </c>
      <c r="H1817">
        <v>1</v>
      </c>
      <c r="I1817" t="s">
        <v>15148</v>
      </c>
      <c r="L1817" t="s">
        <v>15136</v>
      </c>
      <c r="N1817" t="s">
        <v>15245</v>
      </c>
      <c r="O1817" s="24">
        <v>2</v>
      </c>
      <c r="P1817" s="20">
        <v>60</v>
      </c>
      <c r="Q1817" s="20">
        <v>0</v>
      </c>
      <c r="R1817" s="29">
        <v>0</v>
      </c>
      <c r="T1817" s="20">
        <v>2</v>
      </c>
      <c r="Z1817" s="33" t="s">
        <v>15231</v>
      </c>
      <c r="AJ1817" s="26" t="str">
        <f t="shared" si="60"/>
        <v xml:space="preserve">|BGCOLOR(#F5F5F5):Cyclope Commander|指揮官|&amp;ref(Nation/C_Gold.jpg,nolink,25x25,Gold);75&amp;ref(Nation/C_Resource.jpg,nolink,25x25,Resource);83&amp;ref(Nation/C_Command.jpg,nolink,25x25,Commander Point);1|&amp;ref(Nation/R_Fort.jpg,nolink,25x25,Land Fortress);||&amp;ref(Nation/Squad.jpg,nolink,25x25,Squad);2&amp;ref(Nation/LivingLead.jpg,nolink,25x25,Leadership);60&amp;ref(Item/Taskmaster.jpg,nolink,25x25,Taskmaster (+2));|14|
|~|&gt;|&gt;|&gt;|&gt;|&gt;|BGCOLOR(#F5F5F5):大型の指揮官。傲慢な大型兵士の指揮に必要|
</v>
      </c>
    </row>
    <row r="1818" spans="1:36" x14ac:dyDescent="0.15">
      <c r="A1818" t="str">
        <f t="shared" si="59"/>
        <v>-</v>
      </c>
      <c r="B1818" t="s">
        <v>3012</v>
      </c>
      <c r="C1818" t="s">
        <v>15282</v>
      </c>
      <c r="D1818" t="s">
        <v>15136</v>
      </c>
      <c r="E1818" t="s">
        <v>15246</v>
      </c>
      <c r="F1818">
        <v>240</v>
      </c>
      <c r="G1818">
        <v>3</v>
      </c>
      <c r="H1818">
        <v>2</v>
      </c>
      <c r="I1818" t="s">
        <v>15162</v>
      </c>
      <c r="J1818" t="s">
        <v>15163</v>
      </c>
      <c r="L1818" t="s">
        <v>15241</v>
      </c>
      <c r="N1818" t="s">
        <v>15247</v>
      </c>
      <c r="O1818" s="24">
        <v>2</v>
      </c>
      <c r="P1818" s="21" t="s">
        <v>15248</v>
      </c>
      <c r="Q1818" s="20" t="s">
        <v>15127</v>
      </c>
      <c r="R1818" s="29">
        <v>0</v>
      </c>
      <c r="Z1818" s="33" t="s">
        <v>15249</v>
      </c>
      <c r="AJ1818" s="26" t="str">
        <f t="shared" si="60"/>
        <v xml:space="preserve">|BGCOLOR(#F5F5F5):Cyclope Smith|魔術師|&amp;ref(Nation/C_Gold.jpg,nolink,25x25,Gold);240&amp;ref(Nation/C_Resource.jpg,nolink,25x25,Resource);3&amp;ref(Nation/C_Command.jpg,nolink,25x25,Commander Point);2|&amp;ref(Nation/R_Capital.jpg,nolink,25x25,National Capital);|&amp;ref(Spell/P_Research.jpg,nolink,25x25,Lab Needed);|&amp;ref(Nation/Squad.jpg,nolink,25x25,Squad);2&amp;ref(Nation/LivingLead.jpg,nolink,25x25,Leadership);45+&amp;ref(Nation/MagicLead.jpg,nolink,25x25,Magic Leadership);15+|22|
|~|&gt;|&gt;|&gt;|&gt;|&gt;|BGCOLOR(#F5F5F5):火、地などの魔法技能を持つ鍛冶師。要塞では資源も生産する|
</v>
      </c>
    </row>
    <row r="1819" spans="1:36" x14ac:dyDescent="0.15">
      <c r="A1819" t="str">
        <f t="shared" si="59"/>
        <v>-</v>
      </c>
      <c r="B1819" t="s">
        <v>3012</v>
      </c>
      <c r="C1819" t="s">
        <v>15282</v>
      </c>
      <c r="D1819" t="s">
        <v>15136</v>
      </c>
      <c r="E1819" t="s">
        <v>15250</v>
      </c>
      <c r="F1819">
        <v>335</v>
      </c>
      <c r="G1819">
        <v>1</v>
      </c>
      <c r="H1819">
        <v>4</v>
      </c>
      <c r="I1819" t="s">
        <v>15162</v>
      </c>
      <c r="J1819" t="s">
        <v>15163</v>
      </c>
      <c r="K1819" t="s">
        <v>15163</v>
      </c>
      <c r="L1819" t="s">
        <v>15233</v>
      </c>
      <c r="M1819" t="s">
        <v>15164</v>
      </c>
      <c r="N1819" t="s">
        <v>15251</v>
      </c>
      <c r="O1819" s="24">
        <v>2</v>
      </c>
      <c r="P1819" s="20" t="s">
        <v>15248</v>
      </c>
      <c r="Q1819" s="20" t="s">
        <v>15252</v>
      </c>
      <c r="R1819" s="29">
        <v>0</v>
      </c>
      <c r="T1819" s="20">
        <v>2</v>
      </c>
      <c r="Z1819" s="33" t="s">
        <v>15253</v>
      </c>
      <c r="AJ1819" s="26" t="str">
        <f t="shared" si="60"/>
        <v xml:space="preserve">|BGCOLOR(#F5F5F5):Oppressor Archon|聖職者&amp;ref(Nation/Sacred.jpg,nolink,25x25,Sacred);|&amp;ref(Nation/C_Gold.jpg,nolink,25x25,Gold);335&amp;ref(Nation/C_Resource.jpg,nolink,25x25,Resource);1&amp;ref(Nation/C_Command.jpg,nolink,25x25,Commander Point);4|&amp;ref(Nation/R_Capital.jpg,nolink,25x25,National Capital);|&amp;ref(Spell/P_Research.jpg,nolink,25x25,Lab Needed);&amp;ref(Spell/P_Holy.jpg,nolink,25x25,Temple Needed);|&amp;ref(Nation/Squad.jpg,nolink,25x25,Squad);2&amp;ref(Nation/LivingLead.jpg,nolink,25x25,Leadership);45+&amp;ref(Nation/MagicLead.jpg,nolink,25x25,Magic Leadership);40+&amp;ref(Item/Taskmaster.jpg,nolink,25x25,Taskmaster (+2));|10|
|~|&gt;|&gt;|&gt;|&gt;|&gt;|BGCOLOR(#F5F5F5):レベル2の聖職者。火風水地星の魔法技能を持ち集団詠唱を活かす|
</v>
      </c>
    </row>
    <row r="1820" spans="1:36" x14ac:dyDescent="0.15">
      <c r="A1820" t="str">
        <f t="shared" si="59"/>
        <v>LA Phlegra 指揮官 E</v>
      </c>
      <c r="B1820" t="s">
        <v>3012</v>
      </c>
      <c r="C1820" t="s">
        <v>15282</v>
      </c>
      <c r="D1820" t="s">
        <v>15136</v>
      </c>
      <c r="E1820" t="s">
        <v>15255</v>
      </c>
      <c r="F1820">
        <v>600</v>
      </c>
      <c r="G1820">
        <v>8</v>
      </c>
      <c r="H1820">
        <v>6</v>
      </c>
      <c r="I1820" t="s">
        <v>15162</v>
      </c>
      <c r="J1820" t="s">
        <v>15163</v>
      </c>
      <c r="L1820" t="s">
        <v>15241</v>
      </c>
      <c r="N1820" t="s">
        <v>15256</v>
      </c>
      <c r="O1820" s="24">
        <v>1</v>
      </c>
      <c r="P1820" s="21" t="s">
        <v>15128</v>
      </c>
      <c r="Q1820" s="20" t="s">
        <v>15257</v>
      </c>
      <c r="R1820" s="29" t="s">
        <v>15258</v>
      </c>
      <c r="T1820" s="20">
        <v>4</v>
      </c>
      <c r="Z1820" s="33" t="s">
        <v>15231</v>
      </c>
      <c r="AD1820" s="21" t="s">
        <v>15259</v>
      </c>
      <c r="AJ1820" s="26" t="str">
        <f t="shared" si="60"/>
        <v xml:space="preserve">|BGCOLOR(#F5F5F5):Laestrygonian Tyrant|魔術師|&amp;ref(Nation/C_Gold.jpg,nolink,25x25,Gold);600&amp;ref(Nation/C_Resource.jpg,nolink,25x25,Resource);8&amp;ref(Nation/C_Command.jpg,nolink,25x25,Commander Point);6|&amp;ref(Nation/R_Capital.jpg,nolink,25x25,National Capital);|&amp;ref(Spell/P_Research.jpg,nolink,25x25,Lab Needed);|&amp;ref(Nation/Squad.jpg,nolink,25x25,Squad);1&amp;ref(Nation/LivingLead.jpg,nolink,25x25,Leadership);30+&amp;ref(Nation/MagicLead.jpg,nolink,25x25,Magic Leadership);35+&amp;ref(Nation/UndeadLead.jpg,nolink,25x25,Undead Leadership);60+&amp;ref(Item/Taskmaster.jpg,nolink,25x25,Taskmaster (+4));|14&amp;ref(Nation/Poor-Amphibian.jpg,nolink,25x25,Poor Amphibian);|
|~|&gt;|&gt;|&gt;|&gt;|&gt;|BGCOLOR(#F5F5F5):火地死などの魔法と強大な身体能力を持つ巨人。イベント後のみ雇用可能に|
</v>
      </c>
    </row>
    <row r="1821" spans="1:36" x14ac:dyDescent="0.15">
      <c r="A1821" t="str">
        <f t="shared" si="59"/>
        <v>LA Phlegra 兵士 S</v>
      </c>
      <c r="B1821" t="s">
        <v>3012</v>
      </c>
      <c r="C1821" t="s">
        <v>15282</v>
      </c>
      <c r="D1821" t="s">
        <v>15155</v>
      </c>
      <c r="E1821" t="s">
        <v>15260</v>
      </c>
      <c r="F1821">
        <v>8</v>
      </c>
      <c r="G1821">
        <v>5</v>
      </c>
      <c r="H1821">
        <v>4</v>
      </c>
      <c r="I1821" t="s">
        <v>15148</v>
      </c>
      <c r="L1821" t="s">
        <v>15261</v>
      </c>
      <c r="N1821" t="s">
        <v>15262</v>
      </c>
      <c r="P1821" s="21">
        <v>1</v>
      </c>
      <c r="V1821">
        <v>1</v>
      </c>
      <c r="Z1821" s="33" t="s">
        <v>15231</v>
      </c>
      <c r="AJ1821" s="26" t="str">
        <f t="shared" si="60"/>
        <v xml:space="preserve">|BGCOLOR(#F5F5F5):Helote Archer|射手|&amp;ref(Nation/C_Gold.jpg,nolink,25x25,Gold);8&amp;ref(Nation/C_Resource.jpg,nolink,25x25,Resource);5&amp;ref(Nation/C_Recruitment.jpg,nolink,25x25,Recruitment Point);4|&amp;ref(Nation/R_Fort.jpg,nolink,25x25,Land Fortress);||&amp;ref(Nation/LivingLead.jpg,nolink,25x25,Living);&amp;ref(Nation/Slave.jpg,nolink,25x25,Slave);|14|
|~|&gt;|&gt;|&gt;|&gt;|&gt;|BGCOLOR(#F5F5F5):短弓を使う奴隷弓兵。安価に数を出せる|
</v>
      </c>
    </row>
    <row r="1822" spans="1:36" x14ac:dyDescent="0.15">
      <c r="A1822" t="str">
        <f t="shared" si="59"/>
        <v>-</v>
      </c>
      <c r="B1822" t="s">
        <v>3012</v>
      </c>
      <c r="C1822" t="s">
        <v>15282</v>
      </c>
      <c r="D1822" t="s">
        <v>15155</v>
      </c>
      <c r="E1822" t="s">
        <v>15263</v>
      </c>
      <c r="F1822">
        <v>8</v>
      </c>
      <c r="G1822">
        <v>26</v>
      </c>
      <c r="H1822">
        <v>4</v>
      </c>
      <c r="I1822" t="s">
        <v>15148</v>
      </c>
      <c r="L1822" t="s">
        <v>15261</v>
      </c>
      <c r="N1822" t="s">
        <v>15264</v>
      </c>
      <c r="P1822" s="21">
        <v>1</v>
      </c>
      <c r="V1822">
        <v>1</v>
      </c>
      <c r="Z1822" s="33" t="s">
        <v>15141</v>
      </c>
      <c r="AJ1822" s="26" t="str">
        <f t="shared" si="60"/>
        <v xml:space="preserve">|BGCOLOR(#F5F5F5):Helote Crossbowman|射手|&amp;ref(Nation/C_Gold.jpg,nolink,25x25,Gold);8&amp;ref(Nation/C_Resource.jpg,nolink,25x25,Resource);26&amp;ref(Nation/C_Recruitment.jpg,nolink,25x25,Recruitment Point);4|&amp;ref(Nation/R_Fort.jpg,nolink,25x25,Land Fortress);||&amp;ref(Nation/LivingLead.jpg,nolink,25x25,Living);&amp;ref(Nation/Slave.jpg,nolink,25x25,Slave);|12|
|~|&gt;|&gt;|&gt;|&gt;|&gt;|BGCOLOR(#F5F5F5):弩を使う弓兵。資源消費は重いが防御力は高め|
</v>
      </c>
    </row>
    <row r="1823" spans="1:36" x14ac:dyDescent="0.15">
      <c r="A1823" t="str">
        <f t="shared" si="59"/>
        <v>-</v>
      </c>
      <c r="B1823" t="s">
        <v>3012</v>
      </c>
      <c r="C1823" t="s">
        <v>15282</v>
      </c>
      <c r="D1823" t="s">
        <v>15155</v>
      </c>
      <c r="E1823" t="s">
        <v>15265</v>
      </c>
      <c r="F1823">
        <v>8</v>
      </c>
      <c r="G1823">
        <v>26</v>
      </c>
      <c r="H1823">
        <v>4</v>
      </c>
      <c r="I1823" t="s">
        <v>15148</v>
      </c>
      <c r="L1823" t="s">
        <v>15266</v>
      </c>
      <c r="N1823" t="s">
        <v>15267</v>
      </c>
      <c r="P1823" s="21">
        <v>1</v>
      </c>
      <c r="V1823">
        <v>1</v>
      </c>
      <c r="Z1823" s="33" t="s">
        <v>15141</v>
      </c>
      <c r="AJ1823" s="26" t="str">
        <f t="shared" si="60"/>
        <v xml:space="preserve">|BGCOLOR(#F5F5F5):Helote Soldier|歩兵|&amp;ref(Nation/C_Gold.jpg,nolink,25x25,Gold);8&amp;ref(Nation/C_Resource.jpg,nolink,25x25,Resource);26&amp;ref(Nation/C_Recruitment.jpg,nolink,25x25,Recruitment Point);4|&amp;ref(Nation/R_Fort.jpg,nolink,25x25,Land Fortress);||&amp;ref(Nation/LivingLead.jpg,nolink,25x25,Living);&amp;ref(Nation/Slave.jpg,nolink,25x25,Slave);|12|
|~|&gt;|&gt;|&gt;|&gt;|&gt;|BGCOLOR(#F5F5F5):長剣と盾を持つ重歩兵。経験を積み研究所に行くと昇格|
</v>
      </c>
    </row>
    <row r="1824" spans="1:36" x14ac:dyDescent="0.15">
      <c r="A1824" t="str">
        <f t="shared" si="59"/>
        <v>-</v>
      </c>
      <c r="B1824" t="s">
        <v>3012</v>
      </c>
      <c r="C1824" t="s">
        <v>15282</v>
      </c>
      <c r="D1824" t="s">
        <v>15155</v>
      </c>
      <c r="E1824" t="s">
        <v>15268</v>
      </c>
      <c r="F1824">
        <v>30</v>
      </c>
      <c r="G1824">
        <v>47</v>
      </c>
      <c r="H1824">
        <v>39</v>
      </c>
      <c r="I1824" t="s">
        <v>15148</v>
      </c>
      <c r="L1824" t="s">
        <v>15269</v>
      </c>
      <c r="N1824" t="s">
        <v>15270</v>
      </c>
      <c r="P1824" s="20">
        <v>1</v>
      </c>
      <c r="V1824">
        <v>1</v>
      </c>
      <c r="Z1824" s="33" t="s">
        <v>15235</v>
      </c>
      <c r="AE1824" s="21" t="s">
        <v>15271</v>
      </c>
      <c r="AJ1824" s="26" t="str">
        <f t="shared" si="60"/>
        <v xml:space="preserve">|BGCOLOR(#F5F5F5):Mouflon Cataphract|騎兵|&amp;ref(Nation/C_Gold.jpg,nolink,25x25,Gold);30&amp;ref(Nation/C_Resource.jpg,nolink,25x25,Resource);47&amp;ref(Nation/C_Recruitment.jpg,nolink,25x25,Recruitment Point);39|&amp;ref(Nation/R_Fort.jpg,nolink,25x25,Land Fortress);||&amp;ref(Nation/LivingLead.jpg,nolink,25x25,Living);&amp;ref(Nation/Slave.jpg,nolink,25x25,Slave);|16&amp;ref(Nation/Mountain-Survival.jpg,nolink,25x25,Mountain Survival);|
|~|&gt;|&gt;|&gt;|&gt;|&gt;|BGCOLOR(#F5F5F5):突撃槍、長剣、盾を持つ重騎兵。乗物の頭突きも強烈|
</v>
      </c>
    </row>
    <row r="1825" spans="1:36" x14ac:dyDescent="0.15">
      <c r="A1825" t="str">
        <f t="shared" si="59"/>
        <v>-</v>
      </c>
      <c r="B1825" t="s">
        <v>3012</v>
      </c>
      <c r="C1825" t="s">
        <v>15282</v>
      </c>
      <c r="D1825" t="s">
        <v>15155</v>
      </c>
      <c r="E1825" t="s">
        <v>15272</v>
      </c>
      <c r="F1825">
        <v>40</v>
      </c>
      <c r="G1825">
        <v>67</v>
      </c>
      <c r="H1825">
        <v>17</v>
      </c>
      <c r="I1825" t="s">
        <v>15273</v>
      </c>
      <c r="L1825" t="s">
        <v>15266</v>
      </c>
      <c r="N1825" t="s">
        <v>15274</v>
      </c>
      <c r="P1825" s="20">
        <v>1</v>
      </c>
      <c r="Y1825">
        <v>4</v>
      </c>
      <c r="Z1825" s="33" t="s">
        <v>15231</v>
      </c>
      <c r="AJ1825" s="26" t="str">
        <f t="shared" si="60"/>
        <v xml:space="preserve">|BGCOLOR(#F5F5F5):Cyclope Soldier|歩兵|&amp;ref(Nation/C_Gold.jpg,nolink,25x25,Gold);40&amp;ref(Nation/C_Resource.jpg,nolink,25x25,Resource);67&amp;ref(Nation/C_Recruitment.jpg,nolink,25x25,Recruitment Point);17|4/&amp;ref(Nation/R_Fort.jpg,nolink,25x25,Land Fortress);||&amp;ref(Nation/LivingLead.jpg,nolink,25x25,Living);&amp;ref(Nation/Enlarged.jpg,nolink,25x25,Size 4 or larger commander are needed);|14|
|~|&gt;|&gt;|&gt;|&gt;|&gt;|BGCOLOR(#F5F5F5):魔法の槍と丸盾を持つ重歩兵。巨人の力から繰り出される一突きは強烈|
</v>
      </c>
    </row>
    <row r="1826" spans="1:36" x14ac:dyDescent="0.15">
      <c r="A1826" t="str">
        <f t="shared" si="59"/>
        <v>-</v>
      </c>
      <c r="B1826" t="s">
        <v>3012</v>
      </c>
      <c r="C1826" t="s">
        <v>15282</v>
      </c>
      <c r="D1826" t="s">
        <v>15155</v>
      </c>
      <c r="E1826" t="s">
        <v>15275</v>
      </c>
      <c r="F1826">
        <v>15</v>
      </c>
      <c r="G1826">
        <v>35</v>
      </c>
      <c r="H1826">
        <v>16</v>
      </c>
      <c r="I1826" t="s">
        <v>15162</v>
      </c>
      <c r="L1826" t="s">
        <v>15266</v>
      </c>
      <c r="N1826" t="s">
        <v>15276</v>
      </c>
      <c r="Q1826" s="21">
        <v>1</v>
      </c>
      <c r="V1826">
        <v>1</v>
      </c>
      <c r="Z1826" s="33" t="s">
        <v>15253</v>
      </c>
      <c r="AJ1826" s="26" t="str">
        <f t="shared" si="60"/>
        <v xml:space="preserve">|BGCOLOR(#F5F5F5):Iron Guard|歩兵|&amp;ref(Nation/C_Gold.jpg,nolink,25x25,Gold);15&amp;ref(Nation/C_Resource.jpg,nolink,25x25,Resource);35&amp;ref(Nation/C_Recruitment.jpg,nolink,25x25,Recruitment Point);16|&amp;ref(Nation/R_Capital.jpg,nolink,25x25,National Capital);||&amp;ref(Nation/MagicLead.jpg,nolink,25x25,Magic Being);&amp;ref(Nation/Slave.jpg,nolink,25x25,Slave);|10|
|~|&gt;|&gt;|&gt;|&gt;|&gt;|BGCOLOR(#F5F5F5):長剣と盾を持つ重歩兵。逃走防止の首輪により異常な士気を持つ|
</v>
      </c>
    </row>
    <row r="1827" spans="1:36" x14ac:dyDescent="0.15">
      <c r="A1827" t="str">
        <f t="shared" si="59"/>
        <v>-</v>
      </c>
      <c r="B1827" t="s">
        <v>3012</v>
      </c>
      <c r="C1827" t="s">
        <v>15282</v>
      </c>
      <c r="D1827" t="s">
        <v>15155</v>
      </c>
      <c r="E1827" t="s">
        <v>15254</v>
      </c>
      <c r="F1827">
        <v>250</v>
      </c>
      <c r="G1827">
        <v>8</v>
      </c>
      <c r="H1827">
        <v>66</v>
      </c>
      <c r="I1827" t="s">
        <v>15277</v>
      </c>
      <c r="L1827" t="s">
        <v>15278</v>
      </c>
      <c r="N1827" t="s">
        <v>15279</v>
      </c>
      <c r="P1827" s="20">
        <v>1</v>
      </c>
      <c r="Z1827" s="33" t="s">
        <v>15141</v>
      </c>
      <c r="AD1827" s="21" t="s">
        <v>15259</v>
      </c>
      <c r="AJ1827" s="26" t="str">
        <f t="shared" si="60"/>
        <v xml:space="preserve">|BGCOLOR(#F5F5F5):Laestrygonian|魔獣|&amp;ref(Nation/C_Gold.jpg,nolink,25x25,Gold);250&amp;ref(Nation/C_Resource.jpg,nolink,25x25,Resource);8&amp;ref(Nation/C_Recruitment.jpg,nolink,25x25,Recruitment Point);66|0/&amp;ref(Nation/R_Capital.jpg,nolink,25x25,National Capital);||&amp;ref(Nation/LivingLead.jpg,nolink,25x25,Living);|12&amp;ref(Nation/Poor-Amphibian.jpg,nolink,25x25,Poor Amphibian);|
|~|&gt;|&gt;|&gt;|&gt;|&gt;|BGCOLOR(#F5F5F5):怪物化した巨人の末裔。イベント後に固有世界呪附発動で雇用可能に|
</v>
      </c>
    </row>
    <row r="1828" spans="1:36" x14ac:dyDescent="0.15">
      <c r="A1828" t="str">
        <f t="shared" si="59"/>
        <v>LA Phlegra 兵士 E</v>
      </c>
      <c r="B1828" t="s">
        <v>3012</v>
      </c>
      <c r="C1828" t="s">
        <v>15282</v>
      </c>
      <c r="D1828" t="s">
        <v>15155</v>
      </c>
      <c r="E1828" t="s">
        <v>15280</v>
      </c>
      <c r="F1828">
        <v>8</v>
      </c>
      <c r="G1828">
        <v>31</v>
      </c>
      <c r="H1828">
        <v>4</v>
      </c>
      <c r="I1828" t="s">
        <v>15283</v>
      </c>
      <c r="J1828" t="s">
        <v>15313</v>
      </c>
      <c r="L1828" t="s">
        <v>15266</v>
      </c>
      <c r="N1828" t="s">
        <v>15281</v>
      </c>
      <c r="Q1828" s="21">
        <v>1</v>
      </c>
      <c r="V1828">
        <v>1</v>
      </c>
      <c r="Z1828" s="33" t="s">
        <v>15253</v>
      </c>
      <c r="AJ1828" s="26" t="str">
        <f t="shared" si="60"/>
        <v xml:space="preserve">|BGCOLOR(#F5F5F5):Iron Bound|歩兵|&amp;ref(Nation/C_Gold.jpg,nolink,25x25,Gold);8&amp;ref(Nation/C_Resource.jpg,nolink,25x25,Resource);31&amp;ref(Nation/C_Recruitment.jpg,nolink,25x25,Recruitment Point);4|&amp;ref(Nation/Promotion.jpg,nolink,25x25,Promotion);|&amp;ref(Spell/P_Research.jpg,nolink,25x25,Lab Needed);|&amp;ref(Nation/MagicLead.jpg,nolink,25x25,Magic Being);&amp;ref(Nation/Slave.jpg,nolink,25x25,Slave);|10|
|~|&gt;|&gt;|&gt;|&gt;|&gt;|BGCOLOR(#F5F5F5):昇格した奴隷兵士。鎧が強化され逃走防止の首輪を持つ|
</v>
      </c>
    </row>
    <row r="1829" spans="1:36" x14ac:dyDescent="0.15">
      <c r="A1829" t="str">
        <f t="shared" si="59"/>
        <v>LA Atlantis 指揮官 S</v>
      </c>
      <c r="B1829" t="s">
        <v>3012</v>
      </c>
      <c r="C1829" t="s">
        <v>15386</v>
      </c>
      <c r="D1829" t="s">
        <v>15333</v>
      </c>
      <c r="E1829" t="s">
        <v>15324</v>
      </c>
      <c r="F1829">
        <v>25</v>
      </c>
      <c r="G1829">
        <v>6</v>
      </c>
      <c r="H1829">
        <v>1</v>
      </c>
      <c r="I1829" t="s">
        <v>15325</v>
      </c>
      <c r="L1829" t="s">
        <v>15330</v>
      </c>
      <c r="N1829" t="s">
        <v>15326</v>
      </c>
      <c r="O1829" s="24">
        <v>1</v>
      </c>
      <c r="P1829" s="20">
        <v>10</v>
      </c>
      <c r="Q1829" s="21">
        <v>0</v>
      </c>
      <c r="R1829" s="29">
        <v>0</v>
      </c>
      <c r="Z1829" s="33" t="s">
        <v>15327</v>
      </c>
      <c r="AA1829" s="21">
        <v>40</v>
      </c>
      <c r="AD1829" s="21" t="s">
        <v>15328</v>
      </c>
      <c r="AF1829" s="21" t="s">
        <v>15329</v>
      </c>
      <c r="AJ1829" s="26" t="str">
        <f t="shared" si="60"/>
        <v xml:space="preserve">|BGCOLOR(#F5F5F5):Tent Owner|斥候|&amp;ref(Nation/C_Gold.jpg,nolink,25x25,Gold);25&amp;ref(Nation/C_Resource.jpg,nolink,25x25,Resource);6&amp;ref(Nation/C_Command.jpg,nolink,25x25,Commander Point);1|&amp;ref(Nation/R_Fort.jpg,nolink,25x25,Land Fortress);||&amp;ref(Nation/Squad.jpg,nolink,25x25,Squad);1&amp;ref(Nation/LivingLead.jpg,nolink,25x25,Leadership);10|12&amp;ref(Nation/Stealthy.jpg,nolink,25x25,Stealthy (40));&amp;ref(Nation/Amphibian.jpg,nolink,25x25,Amphibian);&amp;ref(Nation/Snow-Move.jpg,nolink,25x25,Snow Move);|
|~|&gt;|&gt;|&gt;|&gt;|&gt;|BGCOLOR(#F5F5F5):僅かな兵も率いる斥候。斥候として見ると微妙な性能|
</v>
      </c>
    </row>
    <row r="1830" spans="1:36" x14ac:dyDescent="0.15">
      <c r="A1830" t="str">
        <f t="shared" si="59"/>
        <v>-</v>
      </c>
      <c r="B1830" t="s">
        <v>3012</v>
      </c>
      <c r="C1830" t="s">
        <v>15386</v>
      </c>
      <c r="D1830" t="s">
        <v>15333</v>
      </c>
      <c r="E1830" t="s">
        <v>15331</v>
      </c>
      <c r="F1830">
        <v>70</v>
      </c>
      <c r="G1830">
        <v>26</v>
      </c>
      <c r="H1830">
        <v>1</v>
      </c>
      <c r="I1830" t="s">
        <v>15332</v>
      </c>
      <c r="L1830" t="s">
        <v>15333</v>
      </c>
      <c r="N1830" t="s">
        <v>15334</v>
      </c>
      <c r="O1830" s="24">
        <v>3</v>
      </c>
      <c r="P1830" s="20">
        <v>80</v>
      </c>
      <c r="Q1830" s="20">
        <v>0</v>
      </c>
      <c r="R1830" s="29">
        <v>0</v>
      </c>
      <c r="Z1830" s="33" t="s">
        <v>15335</v>
      </c>
      <c r="AD1830" s="21" t="s">
        <v>15336</v>
      </c>
      <c r="AF1830" s="21" t="s">
        <v>15337</v>
      </c>
      <c r="AJ1830" s="26" t="str">
        <f t="shared" si="60"/>
        <v xml:space="preserve">|BGCOLOR(#F5F5F5):Snow Captain|指揮官|&amp;ref(Nation/C_Gold.jpg,nolink,25x25,Gold);70&amp;ref(Nation/C_Resource.jpg,nolink,25x25,Resource);26&amp;ref(Nation/C_Command.jpg,nolink,25x25,Commander Point);1|&amp;ref(Nation/R_Fort.jpg,nolink,25x25,Land Fortress);||&amp;ref(Nation/Squad.jpg,nolink,25x25,Squad);3&amp;ref(Nation/LivingLead.jpg,nolink,25x25,Leadership);80|14&amp;ref(Nation/Amphibian.jpg,nolink,25x25,Amphibian);&amp;ref(Nation/Snow-Move.jpg,nolink,25x25,Snow Move);|
|~|&gt;|&gt;|&gt;|&gt;|&gt;|BGCOLOR(#F5F5F5):標準的な指揮官。装備は悪くないが盾は持参しない|
</v>
      </c>
    </row>
    <row r="1831" spans="1:36" x14ac:dyDescent="0.15">
      <c r="A1831" t="str">
        <f t="shared" si="59"/>
        <v>-</v>
      </c>
      <c r="B1831" t="s">
        <v>3012</v>
      </c>
      <c r="C1831" t="s">
        <v>15386</v>
      </c>
      <c r="D1831" t="s">
        <v>15333</v>
      </c>
      <c r="E1831" t="s">
        <v>15338</v>
      </c>
      <c r="F1831">
        <v>110</v>
      </c>
      <c r="G1831">
        <v>32</v>
      </c>
      <c r="H1831">
        <v>2</v>
      </c>
      <c r="I1831" t="s">
        <v>15332</v>
      </c>
      <c r="L1831" t="s">
        <v>15333</v>
      </c>
      <c r="N1831" t="s">
        <v>15339</v>
      </c>
      <c r="O1831" s="24">
        <v>4</v>
      </c>
      <c r="P1831" s="20">
        <v>120</v>
      </c>
      <c r="Q1831" s="20">
        <v>0</v>
      </c>
      <c r="R1831" s="29">
        <v>0</v>
      </c>
      <c r="Z1831" s="33" t="s">
        <v>15340</v>
      </c>
      <c r="AD1831" s="20" t="s">
        <v>15336</v>
      </c>
      <c r="AF1831" s="21" t="s">
        <v>15337</v>
      </c>
      <c r="AJ1831" s="26" t="str">
        <f t="shared" si="60"/>
        <v xml:space="preserve">|BGCOLOR(#F5F5F5):Ice Captain|指揮官|&amp;ref(Nation/C_Gold.jpg,nolink,25x25,Gold);110&amp;ref(Nation/C_Resource.jpg,nolink,25x25,Resource);32&amp;ref(Nation/C_Command.jpg,nolink,25x25,Commander Point);2|&amp;ref(Nation/R_Fort.jpg,nolink,25x25,Land Fortress);||&amp;ref(Nation/Squad.jpg,nolink,25x25,Squad);4&amp;ref(Nation/LivingLead.jpg,nolink,25x25,Leadership);120|12&amp;ref(Nation/Amphibian.jpg,nolink,25x25,Amphibian);&amp;ref(Nation/Snow-Move.jpg,nolink,25x25,Snow Move);|
|~|&gt;|&gt;|&gt;|&gt;|&gt;|BGCOLOR(#F5F5F5):上位指揮官。防具がさらに強化されたが盾はない|
</v>
      </c>
    </row>
    <row r="1832" spans="1:36" x14ac:dyDescent="0.15">
      <c r="A1832" t="str">
        <f t="shared" si="59"/>
        <v>-</v>
      </c>
      <c r="B1832" t="s">
        <v>3012</v>
      </c>
      <c r="C1832" t="s">
        <v>15386</v>
      </c>
      <c r="D1832" t="s">
        <v>15333</v>
      </c>
      <c r="E1832" t="s">
        <v>15341</v>
      </c>
      <c r="F1832">
        <v>110</v>
      </c>
      <c r="G1832">
        <v>4</v>
      </c>
      <c r="H1832">
        <v>2</v>
      </c>
      <c r="I1832" t="s">
        <v>15332</v>
      </c>
      <c r="J1832" t="s">
        <v>15342</v>
      </c>
      <c r="K1832" t="s">
        <v>15342</v>
      </c>
      <c r="L1832" t="s">
        <v>15344</v>
      </c>
      <c r="M1832" t="s">
        <v>15343</v>
      </c>
      <c r="N1832" t="s">
        <v>15345</v>
      </c>
      <c r="O1832" s="24">
        <v>2</v>
      </c>
      <c r="P1832" s="20">
        <v>40</v>
      </c>
      <c r="Q1832" s="20">
        <v>5</v>
      </c>
      <c r="R1832" s="29">
        <v>30</v>
      </c>
      <c r="Z1832" s="33" t="s">
        <v>15340</v>
      </c>
      <c r="AD1832" s="20" t="s">
        <v>15336</v>
      </c>
      <c r="AF1832" s="20" t="s">
        <v>15337</v>
      </c>
      <c r="AJ1832" s="26" t="str">
        <f t="shared" si="60"/>
        <v xml:space="preserve">|BGCOLOR(#F5F5F5):Tungalik|聖職者&amp;ref(Nation/Sacred.jpg,nolink,25x25,Sacred);|&amp;ref(Nation/C_Gold.jpg,nolink,25x25,Gold);110&amp;ref(Nation/C_Resource.jpg,nolink,25x25,Resource);4&amp;ref(Nation/C_Command.jpg,nolink,25x25,Commander Point);2|&amp;ref(Nation/R_Fort.jpg,nolink,25x25,Land Fortress);|&amp;ref(Spell/P_Research.jpg,nolink,25x25,Lab Needed);&amp;ref(Spell/P_Holy.jpg,nolink,25x25,Temple Needed);|&amp;ref(Nation/Squad.jpg,nolink,25x25,Squad);2&amp;ref(Nation/LivingLead.jpg,nolink,25x25,Leadership);40&amp;ref(Nation/MagicLead.jpg,nolink,25x25,Magic Leadership);5&amp;ref(Nation/UndeadLead.jpg,nolink,25x25,Undead Leadership);30|12&amp;ref(Nation/Amphibian.jpg,nolink,25x25,Amphibian);&amp;ref(Nation/Snow-Move.jpg,nolink,25x25,Snow Move);|
|~|&gt;|&gt;|&gt;|&gt;|&gt;|BGCOLOR(#F5F5F5):レベル1の聖職者。水と死の魔法技能も持つ|
</v>
      </c>
    </row>
    <row r="1833" spans="1:36" x14ac:dyDescent="0.15">
      <c r="A1833" t="str">
        <f t="shared" si="59"/>
        <v>-</v>
      </c>
      <c r="B1833" t="s">
        <v>3012</v>
      </c>
      <c r="C1833" t="s">
        <v>15386</v>
      </c>
      <c r="D1833" t="s">
        <v>15333</v>
      </c>
      <c r="E1833" t="s">
        <v>15346</v>
      </c>
      <c r="F1833">
        <v>425</v>
      </c>
      <c r="G1833">
        <v>1</v>
      </c>
      <c r="H1833">
        <v>4</v>
      </c>
      <c r="I1833" t="s">
        <v>15347</v>
      </c>
      <c r="J1833" t="s">
        <v>15342</v>
      </c>
      <c r="K1833" t="s">
        <v>15342</v>
      </c>
      <c r="L1833" t="s">
        <v>15344</v>
      </c>
      <c r="M1833" t="s">
        <v>15343</v>
      </c>
      <c r="N1833" t="s">
        <v>15348</v>
      </c>
      <c r="O1833" s="24">
        <v>3</v>
      </c>
      <c r="P1833" s="20">
        <v>80</v>
      </c>
      <c r="Q1833" s="20" t="s">
        <v>15349</v>
      </c>
      <c r="R1833" s="29" t="s">
        <v>15350</v>
      </c>
      <c r="Z1833" s="33" t="s">
        <v>15351</v>
      </c>
      <c r="AD1833" s="20" t="s">
        <v>15336</v>
      </c>
      <c r="AF1833" s="20" t="s">
        <v>15337</v>
      </c>
      <c r="AH1833" s="21">
        <v>6999</v>
      </c>
      <c r="AI1833" s="29">
        <v>20</v>
      </c>
      <c r="AJ1833" s="26" t="str">
        <f t="shared" si="60"/>
        <v xml:space="preserve">|BGCOLOR(#F5F5F5):Angakok|聖職者&amp;ref(Nation/Sacred.jpg,nolink,25x25,Sacred);|&amp;ref(Nation/C_Gold.jpg,nolink,25x25,Gold);425&amp;ref(Nation/C_Resource.jpg,nolink,25x25,Resource);1&amp;ref(Nation/C_Command.jpg,nolink,25x25,Commander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Needed);|&amp;ref(Nation/Squad.jpg,nolink,25x25,Squad);3&amp;ref(Nation/LivingLead.jpg,nolink,25x25,Leadership);80&amp;ref(Nation/MagicLead.jpg,nolink,25x25,Magic Leadership);15+&amp;ref(Nation/UndeadLead.jpg,nolink,25x25,Undead Leadership);60+|16&amp;ref(Nation/Amphibian.jpg,nolink,25x25,Amphibian);&amp;ref(Nation/Snow-Move.jpg,nolink,25x25,Snow Move);&amp;ref(Nation/Sailing.jpg,nolink,25x25,Sailing (size points 999, max size 6));&amp;ref(Nation/Gift-of-Water-Breathing.jpg,nolink,25x25,Gift of Water Breathing (20 size points));|
|~|&gt;|&gt;|&gt;|&gt;|&gt;|BGCOLOR(#F5F5F5):レベル2の聖職者。水、死などの魔法技能を持つ|
</v>
      </c>
    </row>
    <row r="1834" spans="1:36" x14ac:dyDescent="0.15">
      <c r="A1834" t="str">
        <f t="shared" si="59"/>
        <v>-</v>
      </c>
      <c r="B1834" t="s">
        <v>3012</v>
      </c>
      <c r="C1834" t="s">
        <v>15386</v>
      </c>
      <c r="D1834" t="s">
        <v>15333</v>
      </c>
      <c r="E1834" t="s">
        <v>15352</v>
      </c>
      <c r="F1834">
        <v>50</v>
      </c>
      <c r="G1834">
        <v>2</v>
      </c>
      <c r="H1834">
        <v>1</v>
      </c>
      <c r="I1834" t="s">
        <v>6335</v>
      </c>
      <c r="L1834" t="s">
        <v>3119</v>
      </c>
      <c r="N1834" t="s">
        <v>12264</v>
      </c>
      <c r="O1834" s="24">
        <v>2</v>
      </c>
      <c r="P1834" s="21">
        <v>60</v>
      </c>
      <c r="Q1834" s="21">
        <v>0</v>
      </c>
      <c r="R1834" s="29">
        <v>0</v>
      </c>
      <c r="Z1834" s="33" t="s">
        <v>9196</v>
      </c>
      <c r="AD1834" s="21" t="s">
        <v>7286</v>
      </c>
      <c r="AJ1834" s="26" t="str">
        <f t="shared" si="60"/>
        <v xml:space="preserve">|BGCOLOR(#F5F5F5):Shambler Chief|指揮官|&amp;ref(Nation/C_Gold.jpg,nolink,25x25,Gold);50&amp;ref(Nation/C_Resource.jpg,nolink,25x25,Resource);2&amp;ref(Nation/C_Command.jpg,nolink,25x25,Commander Point);1|&amp;ref(Nation/R_UW-Fort.jpg,nolink,25x25,Underwater Fortress);||&amp;ref(Nation/Squad.jpg,nolink,25x25,Squad);2&amp;ref(Nation/LivingLead.jpg,nolink,25x25,Leadership);60|16&amp;ref(Nation/Amphibian.jpg,nolink,25x25,Amphibian);|
|~|&gt;|&gt;|&gt;|&gt;|&gt;|BGCOLOR(#F5F5F5):標準的な指揮官。防具がなく陸上では事故に遭いやすい|
</v>
      </c>
    </row>
    <row r="1835" spans="1:36" x14ac:dyDescent="0.15">
      <c r="A1835" t="str">
        <f t="shared" si="59"/>
        <v>-</v>
      </c>
      <c r="B1835" t="s">
        <v>3012</v>
      </c>
      <c r="C1835" t="s">
        <v>15386</v>
      </c>
      <c r="D1835" t="s">
        <v>15333</v>
      </c>
      <c r="E1835" t="s">
        <v>15354</v>
      </c>
      <c r="F1835">
        <v>115</v>
      </c>
      <c r="G1835">
        <v>26</v>
      </c>
      <c r="H1835">
        <v>1</v>
      </c>
      <c r="I1835" t="s">
        <v>15355</v>
      </c>
      <c r="K1835" t="s">
        <v>15342</v>
      </c>
      <c r="L1835" t="s">
        <v>15344</v>
      </c>
      <c r="M1835" t="s">
        <v>15343</v>
      </c>
      <c r="N1835" t="s">
        <v>15356</v>
      </c>
      <c r="O1835" s="24">
        <v>3</v>
      </c>
      <c r="P1835" s="20">
        <v>80</v>
      </c>
      <c r="Q1835" s="20">
        <v>0</v>
      </c>
      <c r="R1835" s="29">
        <v>0</v>
      </c>
      <c r="Z1835" s="33" t="s">
        <v>15340</v>
      </c>
      <c r="AD1835" s="20" t="s">
        <v>15336</v>
      </c>
      <c r="AJ1835" s="26" t="str">
        <f t="shared" si="60"/>
        <v xml:space="preserve">|BGCOLOR(#F5F5F5):Unsleeping Consort|聖職者&amp;ref(Nation/Sacred.jpg,nolink,25x25,Sacred);|&amp;ref(Nation/C_Gold.jpg,nolink,25x25,Gold);115&amp;ref(Nation/C_Resource.jpg,nolink,25x25,Resource);26&amp;ref(Nation/C_Command.jpg,nolink,25x25,Commander Point);1|&amp;ref(Nation/R_UW-Fort.jpg,nolink,25x25,Underwater Fortress);|&amp;ref(Spell/P_Holy.jpg,nolink,25x25,Temple Needed);|&amp;ref(Nation/Squad.jpg,nolink,25x25,Squad);3&amp;ref(Nation/LivingLead.jpg,nolink,25x25,Leadership);80|12&amp;ref(Nation/Amphibian.jpg,nolink,25x25,Amphibian);|
|~|&gt;|&gt;|&gt;|&gt;|&gt;|BGCOLOR(#F5F5F5):レベル1の聖職者。狂気耐性を持つため状況次第では有用|
</v>
      </c>
    </row>
    <row r="1836" spans="1:36" x14ac:dyDescent="0.15">
      <c r="A1836" t="str">
        <f t="shared" si="59"/>
        <v>-</v>
      </c>
      <c r="B1836" t="s">
        <v>3012</v>
      </c>
      <c r="C1836" t="s">
        <v>15386</v>
      </c>
      <c r="D1836" t="s">
        <v>15333</v>
      </c>
      <c r="E1836" t="s">
        <v>15357</v>
      </c>
      <c r="F1836">
        <v>185</v>
      </c>
      <c r="G1836">
        <v>4</v>
      </c>
      <c r="H1836">
        <v>2</v>
      </c>
      <c r="I1836" t="s">
        <v>15355</v>
      </c>
      <c r="J1836" t="s">
        <v>15342</v>
      </c>
      <c r="L1836" t="s">
        <v>15358</v>
      </c>
      <c r="N1836" t="s">
        <v>15359</v>
      </c>
      <c r="O1836" s="24">
        <v>1</v>
      </c>
      <c r="P1836" s="20" t="s">
        <v>15361</v>
      </c>
      <c r="Q1836" s="21" t="s">
        <v>15360</v>
      </c>
      <c r="R1836" s="29">
        <v>0</v>
      </c>
      <c r="Z1836" s="33" t="s">
        <v>15351</v>
      </c>
      <c r="AD1836" s="20" t="s">
        <v>15336</v>
      </c>
      <c r="AI1836" s="29">
        <v>10</v>
      </c>
      <c r="AJ1836" s="26" t="str">
        <f t="shared" si="60"/>
        <v xml:space="preserve">|BGCOLOR(#F5F5F5):Forgiving Father|魔術師|&amp;ref(Nation/C_Gold.jpg,nolink,25x25,Gold);185&amp;ref(Nation/C_Resource.jpg,nolink,25x25,Resource);4&amp;ref(Nation/C_Command.jpg,nolink,25x25,Commander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Leadership);25+|16&amp;ref(Nation/Amphibian.jpg,nolink,25x25,Amphibian);&amp;ref(Nation/Gift-of-Water-Breathing.jpg,nolink,25x25,Gift of Water Breathing (10 size points));|
|~|&gt;|&gt;|&gt;|&gt;|&gt;|BGCOLOR(#F5F5F5):水、星などの魔法技能を持つ。狂気耐性|
</v>
      </c>
    </row>
    <row r="1837" spans="1:36" x14ac:dyDescent="0.15">
      <c r="A1837" t="str">
        <f t="shared" si="59"/>
        <v>LA Atlantis 指揮官 E</v>
      </c>
      <c r="B1837" t="s">
        <v>3012</v>
      </c>
      <c r="C1837" t="s">
        <v>15386</v>
      </c>
      <c r="D1837" t="s">
        <v>15333</v>
      </c>
      <c r="E1837" t="s">
        <v>15362</v>
      </c>
      <c r="F1837">
        <v>95</v>
      </c>
      <c r="G1837">
        <v>5</v>
      </c>
      <c r="H1837">
        <v>2</v>
      </c>
      <c r="I1837" t="s">
        <v>15355</v>
      </c>
      <c r="K1837" t="s">
        <v>15342</v>
      </c>
      <c r="L1837" t="s">
        <v>15344</v>
      </c>
      <c r="M1837" t="s">
        <v>15343</v>
      </c>
      <c r="N1837" t="s">
        <v>15363</v>
      </c>
      <c r="O1837" s="24">
        <v>2</v>
      </c>
      <c r="P1837" s="20">
        <v>40</v>
      </c>
      <c r="Q1837" s="20">
        <v>0</v>
      </c>
      <c r="R1837" s="29">
        <v>0</v>
      </c>
      <c r="Z1837" s="33" t="s">
        <v>15351</v>
      </c>
      <c r="AD1837" s="20" t="s">
        <v>15336</v>
      </c>
      <c r="AJ1837" s="26" t="str">
        <f t="shared" si="60"/>
        <v xml:space="preserve">|BGCOLOR(#F5F5F5):Merciful Mother|聖職者&amp;ref(Nation/Sacred.jpg,nolink,25x25,Sacred);|&amp;ref(Nation/C_Gold.jpg,nolink,25x25,Gold);95&amp;ref(Nation/C_Resource.jpg,nolink,25x25,Resource);5&amp;ref(Nation/C_Command.jpg,nolink,25x25,Commander Point);2|&amp;ref(Nation/R_UW-Fort.jpg,nolink,25x25,Underwater Fortress);|&amp;ref(Spell/P_Holy.jpg,nolink,25x25,Temple Needed);|&amp;ref(Nation/Squad.jpg,nolink,25x25,Squad);2&amp;ref(Nation/LivingLead.jpg,nolink,25x25,Leadership);40|16&amp;ref(Nation/Amphibian.jpg,nolink,25x25,Amphibian);|
|~|&gt;|&gt;|&gt;|&gt;|&gt;|BGCOLOR(#F5F5F5):レベル2の聖職者。狂気耐性|
</v>
      </c>
    </row>
    <row r="1838" spans="1:36" x14ac:dyDescent="0.15">
      <c r="A1838" t="str">
        <f t="shared" si="59"/>
        <v>LA Atlantis 兵士 S</v>
      </c>
      <c r="B1838" t="s">
        <v>3012</v>
      </c>
      <c r="C1838" t="s">
        <v>15386</v>
      </c>
      <c r="D1838" t="s">
        <v>15385</v>
      </c>
      <c r="E1838" t="s">
        <v>15364</v>
      </c>
      <c r="F1838">
        <v>10</v>
      </c>
      <c r="G1838">
        <v>5</v>
      </c>
      <c r="H1838">
        <v>9</v>
      </c>
      <c r="I1838" t="s">
        <v>15332</v>
      </c>
      <c r="L1838" t="s">
        <v>15365</v>
      </c>
      <c r="N1838" t="s">
        <v>15366</v>
      </c>
      <c r="P1838" s="20">
        <v>1</v>
      </c>
      <c r="Z1838" s="33" t="s">
        <v>15340</v>
      </c>
      <c r="AD1838" s="20" t="s">
        <v>15336</v>
      </c>
      <c r="AF1838" s="21" t="s">
        <v>15337</v>
      </c>
      <c r="AJ1838" s="26" t="str">
        <f t="shared" si="60"/>
        <v xml:space="preserve">|BGCOLOR(#F5F5F5):Seal Hunter|歩兵|&amp;ref(Nation/C_Gold.jpg,nolink,25x25,Gold);10&amp;ref(Nation/C_Resource.jpg,nolink,25x25,Resource);5&amp;ref(Nation/C_Recruitment.jpg,nolink,25x25,Recruitment Point);9|&amp;ref(Nation/R_Fort.jpg,nolink,25x25,Land Fortress);||&amp;ref(Nation/LivingLead.jpg,nolink,25x25,Living);|12&amp;ref(Nation/Amphibian.jpg,nolink,25x25,Amphibian);&amp;ref(Nation/Snow-Move.jpg,nolink,25x25,Snow Move);|
|~|&gt;|&gt;|&gt;|&gt;|&gt;|BGCOLOR(#F5F5F5):槍と銛を持つ歩兵。銛は単発だが敵を捕縛する|
</v>
      </c>
    </row>
    <row r="1839" spans="1:36" x14ac:dyDescent="0.15">
      <c r="A1839" t="str">
        <f t="shared" si="59"/>
        <v>-</v>
      </c>
      <c r="B1839" t="s">
        <v>3012</v>
      </c>
      <c r="C1839" t="s">
        <v>15386</v>
      </c>
      <c r="D1839" t="s">
        <v>15385</v>
      </c>
      <c r="E1839" t="s">
        <v>15367</v>
      </c>
      <c r="F1839">
        <v>10</v>
      </c>
      <c r="G1839">
        <v>22</v>
      </c>
      <c r="H1839">
        <v>9</v>
      </c>
      <c r="I1839" t="s">
        <v>15332</v>
      </c>
      <c r="L1839" t="s">
        <v>15365</v>
      </c>
      <c r="N1839" t="s">
        <v>15368</v>
      </c>
      <c r="P1839" s="20">
        <v>1</v>
      </c>
      <c r="Z1839" s="33" t="s">
        <v>15340</v>
      </c>
      <c r="AD1839" s="20" t="s">
        <v>15336</v>
      </c>
      <c r="AF1839" s="21" t="s">
        <v>15337</v>
      </c>
      <c r="AJ1839" s="26" t="str">
        <f t="shared" si="60"/>
        <v xml:space="preserve">|BGCOLOR(#F5F5F5):Snow Warrior|歩兵|&amp;ref(Nation/C_Gold.jpg,nolink,25x25,Gold);10&amp;ref(Nation/C_Resource.jpg,nolink,25x25,Resource);22&amp;ref(Nation/C_Recruitment.jpg,nolink,25x25,Recruitment Point);9|&amp;ref(Nation/R_Fort.jpg,nolink,25x25,Land Fortress);||&amp;ref(Nation/LivingLead.jpg,nolink,25x25,Living);|12&amp;ref(Nation/Amphibian.jpg,nolink,25x25,Amphibian);&amp;ref(Nation/Snow-Move.jpg,nolink,25x25,Snow Move);|
|~|&gt;|&gt;|&gt;|&gt;|&gt;|BGCOLOR(#F5F5F5):氷の槍を持つ重歩兵。防御力は気候の影響を受ける|
</v>
      </c>
    </row>
    <row r="1840" spans="1:36" x14ac:dyDescent="0.15">
      <c r="A1840" t="str">
        <f t="shared" si="59"/>
        <v>-</v>
      </c>
      <c r="B1840" t="s">
        <v>3012</v>
      </c>
      <c r="C1840" t="s">
        <v>15386</v>
      </c>
      <c r="D1840" t="s">
        <v>15385</v>
      </c>
      <c r="E1840" t="s">
        <v>15367</v>
      </c>
      <c r="F1840">
        <v>10</v>
      </c>
      <c r="G1840">
        <v>26</v>
      </c>
      <c r="H1840">
        <v>9</v>
      </c>
      <c r="I1840" t="s">
        <v>15332</v>
      </c>
      <c r="L1840" t="s">
        <v>15365</v>
      </c>
      <c r="N1840" t="s">
        <v>15369</v>
      </c>
      <c r="P1840" s="20">
        <v>1</v>
      </c>
      <c r="Z1840" s="33" t="s">
        <v>15340</v>
      </c>
      <c r="AD1840" s="20" t="s">
        <v>15336</v>
      </c>
      <c r="AF1840" s="21" t="s">
        <v>15337</v>
      </c>
      <c r="AJ1840" s="26" t="str">
        <f t="shared" si="60"/>
        <v xml:space="preserve">|BGCOLOR(#F5F5F5):Snow Warrior|歩兵|&amp;ref(Nation/C_Gold.jpg,nolink,25x25,Gold);10&amp;ref(Nation/C_Resource.jpg,nolink,25x25,Resource);26&amp;ref(Nation/C_Recruitment.jpg,nolink,25x25,Recruitment Point);9|&amp;ref(Nation/R_Fort.jpg,nolink,25x25,Land Fortress);||&amp;ref(Nation/LivingLead.jpg,nolink,25x25,Living);|12&amp;ref(Nation/Amphibian.jpg,nolink,25x25,Amphibian);&amp;ref(Nation/Snow-Move.jpg,nolink,25x25,Snow Move);|
|~|&gt;|&gt;|&gt;|&gt;|&gt;|BGCOLOR(#F5F5F5):氷の薙刀を持つ重歩兵。霊体をも容赦なく引き裂く火力|
</v>
      </c>
    </row>
    <row r="1841" spans="1:36" x14ac:dyDescent="0.15">
      <c r="A1841" t="str">
        <f t="shared" si="59"/>
        <v>-</v>
      </c>
      <c r="B1841" t="s">
        <v>3012</v>
      </c>
      <c r="C1841" t="s">
        <v>15386</v>
      </c>
      <c r="D1841" t="s">
        <v>15385</v>
      </c>
      <c r="E1841" t="s">
        <v>15370</v>
      </c>
      <c r="F1841">
        <v>13</v>
      </c>
      <c r="G1841">
        <v>37</v>
      </c>
      <c r="H1841">
        <v>15</v>
      </c>
      <c r="I1841" t="s">
        <v>15332</v>
      </c>
      <c r="L1841" t="s">
        <v>15365</v>
      </c>
      <c r="N1841" t="s">
        <v>15372</v>
      </c>
      <c r="P1841" s="20">
        <v>1</v>
      </c>
      <c r="Z1841" s="33" t="s">
        <v>15371</v>
      </c>
      <c r="AD1841" s="20" t="s">
        <v>15336</v>
      </c>
      <c r="AF1841" s="20" t="s">
        <v>15337</v>
      </c>
      <c r="AJ1841" s="26" t="str">
        <f t="shared" si="60"/>
        <v xml:space="preserve">|BGCOLOR(#F5F5F5):Ice Warrior|歩兵|&amp;ref(Nation/C_Gold.jpg,nolink,25x25,Gold);13&amp;ref(Nation/C_Resource.jpg,nolink,25x25,Resource);37&amp;ref(Nation/C_Recruitment.jpg,nolink,25x25,Recruitment Point);15|&amp;ref(Nation/R_Fort.jpg,nolink,25x25,Land Fortress);||&amp;ref(Nation/LivingLead.jpg,nolink,25x25,Living);|10&amp;ref(Nation/Amphibian.jpg,nolink,25x25,Amphibian);&amp;ref(Nation/Snow-Move.jpg,nolink,25x25,Snow Move);|
|~|&gt;|&gt;|&gt;|&gt;|&gt;|BGCOLOR(#F5F5F5):氷の槍を持つ重歩兵。寒冷な州では素晴らしい耐久力に|
</v>
      </c>
    </row>
    <row r="1842" spans="1:36" x14ac:dyDescent="0.15">
      <c r="A1842" t="str">
        <f t="shared" si="59"/>
        <v>-</v>
      </c>
      <c r="B1842" t="s">
        <v>3012</v>
      </c>
      <c r="C1842" t="s">
        <v>15386</v>
      </c>
      <c r="D1842" t="s">
        <v>15385</v>
      </c>
      <c r="E1842" t="s">
        <v>15373</v>
      </c>
      <c r="F1842">
        <v>16</v>
      </c>
      <c r="G1842">
        <v>39</v>
      </c>
      <c r="H1842">
        <v>21</v>
      </c>
      <c r="I1842" t="s">
        <v>15332</v>
      </c>
      <c r="L1842" t="s">
        <v>15365</v>
      </c>
      <c r="N1842" t="s">
        <v>15374</v>
      </c>
      <c r="P1842" s="20">
        <v>1</v>
      </c>
      <c r="Z1842" s="33" t="s">
        <v>15371</v>
      </c>
      <c r="AD1842" s="20" t="s">
        <v>15336</v>
      </c>
      <c r="AF1842" s="20" t="s">
        <v>15337</v>
      </c>
      <c r="AJ1842" s="26" t="str">
        <f t="shared" si="60"/>
        <v xml:space="preserve">|BGCOLOR(#F5F5F5):Ice Guard|歩兵|&amp;ref(Nation/C_Gold.jpg,nolink,25x25,Gold);16&amp;ref(Nation/C_Resource.jpg,nolink,25x25,Resource);39&amp;ref(Nation/C_Recruitment.jpg,nolink,25x25,Recruitment Point);21|&amp;ref(Nation/R_Fort.jpg,nolink,25x25,Land Fortress);||&amp;ref(Nation/LivingLead.jpg,nolink,25x25,Living);|10&amp;ref(Nation/Amphibian.jpg,nolink,25x25,Amphibian);&amp;ref(Nation/Snow-Move.jpg,nolink,25x25,Snow Move);|
|~|&gt;|&gt;|&gt;|&gt;|&gt;|BGCOLOR(#F5F5F5):氷の長剣と盾を持つ重歩兵。戦闘技能や士気も優れている|
</v>
      </c>
    </row>
    <row r="1843" spans="1:36" x14ac:dyDescent="0.15">
      <c r="A1843" t="str">
        <f t="shared" si="59"/>
        <v>-</v>
      </c>
      <c r="B1843" t="s">
        <v>3012</v>
      </c>
      <c r="C1843" t="s">
        <v>15386</v>
      </c>
      <c r="D1843" t="s">
        <v>15385</v>
      </c>
      <c r="E1843" t="s">
        <v>15373</v>
      </c>
      <c r="F1843">
        <v>16</v>
      </c>
      <c r="G1843">
        <v>32</v>
      </c>
      <c r="H1843">
        <v>21</v>
      </c>
      <c r="I1843" t="s">
        <v>15332</v>
      </c>
      <c r="L1843" t="s">
        <v>15365</v>
      </c>
      <c r="N1843" t="s">
        <v>15375</v>
      </c>
      <c r="P1843" s="20">
        <v>1</v>
      </c>
      <c r="Z1843" s="33" t="s">
        <v>15371</v>
      </c>
      <c r="AD1843" s="20" t="s">
        <v>15336</v>
      </c>
      <c r="AF1843" s="20" t="s">
        <v>15337</v>
      </c>
      <c r="AJ1843" s="26" t="str">
        <f t="shared" si="60"/>
        <v xml:space="preserve">|BGCOLOR(#F5F5F5):Ice Guard|歩兵|&amp;ref(Nation/C_Gold.jpg,nolink,25x25,Gold);16&amp;ref(Nation/C_Resource.jpg,nolink,25x25,Resource);32&amp;ref(Nation/C_Recruitment.jpg,nolink,25x25,Recruitment Point);21|&amp;ref(Nation/R_Fort.jpg,nolink,25x25,Land Fortress);||&amp;ref(Nation/LivingLead.jpg,nolink,25x25,Living);|10&amp;ref(Nation/Amphibian.jpg,nolink,25x25,Amphibian);&amp;ref(Nation/Snow-Move.jpg,nolink,25x25,Snow Move);|
|~|&gt;|&gt;|&gt;|&gt;|&gt;|BGCOLOR(#F5F5F5):氷の薙刀を持つ重歩兵。高い攻撃力と防御力を併せ持つ|
</v>
      </c>
    </row>
    <row r="1844" spans="1:36" x14ac:dyDescent="0.15">
      <c r="A1844" t="str">
        <f t="shared" si="59"/>
        <v>-</v>
      </c>
      <c r="B1844" t="s">
        <v>3012</v>
      </c>
      <c r="C1844" t="s">
        <v>15386</v>
      </c>
      <c r="D1844" t="s">
        <v>15385</v>
      </c>
      <c r="E1844" t="s">
        <v>15376</v>
      </c>
      <c r="F1844">
        <v>25</v>
      </c>
      <c r="G1844">
        <v>14</v>
      </c>
      <c r="H1844">
        <v>30</v>
      </c>
      <c r="I1844" t="s">
        <v>15332</v>
      </c>
      <c r="L1844" t="s">
        <v>15365</v>
      </c>
      <c r="N1844" t="s">
        <v>15377</v>
      </c>
      <c r="P1844" s="20">
        <v>1</v>
      </c>
      <c r="Z1844" s="33" t="s">
        <v>15340</v>
      </c>
      <c r="AD1844" s="20" t="s">
        <v>15336</v>
      </c>
      <c r="AJ1844" s="26" t="str">
        <f t="shared" si="60"/>
        <v xml:space="preserve">|BGCOLOR(#F5F5F5):Mournful|歩兵|&amp;ref(Nation/C_Gold.jpg,nolink,25x25,Gold);25&amp;ref(Nation/C_Resource.jpg,nolink,25x25,Resource);14&amp;ref(Nation/C_Recruitment.jpg,nolink,25x25,Recruitment Point);30|&amp;ref(Nation/R_Fort.jpg,nolink,25x25,Land Fortress);||&amp;ref(Nation/LivingLead.jpg,nolink,25x25,Living);|12&amp;ref(Nation/Amphibian.jpg,nolink,25x25,Amphibian);|
|~|&gt;|&gt;|&gt;|&gt;|&gt;|BGCOLOR(#F5F5F5):薙刀と盾を持つ重歩兵。やや大型だが冷気耐性などを欠く|
</v>
      </c>
    </row>
    <row r="1845" spans="1:36" x14ac:dyDescent="0.15">
      <c r="A1845" t="str">
        <f t="shared" si="59"/>
        <v>-</v>
      </c>
      <c r="B1845" t="s">
        <v>3012</v>
      </c>
      <c r="C1845" t="s">
        <v>15386</v>
      </c>
      <c r="D1845" t="s">
        <v>15385</v>
      </c>
      <c r="E1845" t="s">
        <v>15378</v>
      </c>
      <c r="F1845">
        <v>23</v>
      </c>
      <c r="G1845">
        <v>10</v>
      </c>
      <c r="H1845">
        <v>25</v>
      </c>
      <c r="I1845" t="s">
        <v>15347</v>
      </c>
      <c r="K1845" t="s">
        <v>15342</v>
      </c>
      <c r="L1845" t="s">
        <v>15365</v>
      </c>
      <c r="M1845" t="s">
        <v>15343</v>
      </c>
      <c r="N1845" t="s">
        <v>15379</v>
      </c>
      <c r="P1845" s="20">
        <v>1</v>
      </c>
      <c r="Z1845" s="33" t="s">
        <v>15371</v>
      </c>
      <c r="AD1845" s="20" t="s">
        <v>15336</v>
      </c>
      <c r="AF1845" s="20" t="s">
        <v>15337</v>
      </c>
      <c r="AJ1845" s="26" t="str">
        <f t="shared" si="60"/>
        <v xml:space="preserve">|BGCOLOR(#F5F5F5):Arssartut|歩兵&amp;ref(Nation/Sacred.jpg,nolink,25x25,Sacred);|&amp;ref(Nation/C_Gold.jpg,nolink,25x25,Gold);23&amp;ref(Nation/C_Resource.jpg,nolink,25x25,Resource);10&amp;ref(Nation/C_Recruitment.jpg,nolink,25x25,Recruitment Point);25|&amp;ref(Nation/R_Capital.jpg,nolink,25x25,National Capital);|&amp;ref(Spell/P_Holy.jpg,nolink,25x25,Temple Needed);|&amp;ref(Nation/LivingLead.jpg,nolink,25x25,Living);|10&amp;ref(Nation/Amphibian.jpg,nolink,25x25,Amphibian);&amp;ref(Nation/Snow-Move.jpg,nolink,25x25,Snow Move);|
|~|&gt;|&gt;|&gt;|&gt;|&gt;|BGCOLOR(#F5F5F5):魔法の薙刀を持つ歩兵。傷付けた敵の力を奪い去る|
</v>
      </c>
    </row>
    <row r="1846" spans="1:36" x14ac:dyDescent="0.15">
      <c r="A1846" t="str">
        <f t="shared" si="59"/>
        <v>-</v>
      </c>
      <c r="B1846" t="s">
        <v>3012</v>
      </c>
      <c r="C1846" t="s">
        <v>15386</v>
      </c>
      <c r="D1846" t="s">
        <v>15385</v>
      </c>
      <c r="E1846" t="s">
        <v>15380</v>
      </c>
      <c r="F1846">
        <v>10</v>
      </c>
      <c r="G1846">
        <v>3</v>
      </c>
      <c r="H1846">
        <v>9</v>
      </c>
      <c r="I1846" t="s">
        <v>6335</v>
      </c>
      <c r="L1846" t="s">
        <v>3158</v>
      </c>
      <c r="N1846" t="s">
        <v>12289</v>
      </c>
      <c r="P1846" s="21">
        <v>1</v>
      </c>
      <c r="Z1846" s="33" t="s">
        <v>9227</v>
      </c>
      <c r="AD1846" s="21" t="s">
        <v>7286</v>
      </c>
      <c r="AJ1846" s="26" t="str">
        <f t="shared" si="60"/>
        <v xml:space="preserve">|BGCOLOR(#F5F5F5):Atlantian Shield Bearer|歩兵|&amp;ref(Nation/C_Gold.jpg,nolink,25x25,Gold);10&amp;ref(Nation/C_Resource.jpg,nolink,25x25,Resource);3&amp;ref(Nation/C_Recruitment.jpg,nolink,25x25,Recruitment Point);9|&amp;ref(Nation/R_UW-Fort.jpg,nolink,25x25,Underwater Fortress);||&amp;ref(Nation/LivingLead.jpg,nolink,25x25,Living);|12&amp;ref(Nation/Amphibian.jpg,nolink,25x25,Amphibian);|
|~|&gt;|&gt;|&gt;|&gt;|&gt;|BGCOLOR(#F5F5F5):珊瑚の槍と盾を持つ軽歩兵。防具が盾だけでは頼りない|
</v>
      </c>
    </row>
    <row r="1847" spans="1:36" x14ac:dyDescent="0.15">
      <c r="A1847" t="str">
        <f t="shared" si="59"/>
        <v>-</v>
      </c>
      <c r="B1847" t="s">
        <v>3012</v>
      </c>
      <c r="C1847" t="s">
        <v>15386</v>
      </c>
      <c r="D1847" t="s">
        <v>15385</v>
      </c>
      <c r="E1847" t="s">
        <v>15381</v>
      </c>
      <c r="F1847">
        <v>10</v>
      </c>
      <c r="G1847">
        <v>9</v>
      </c>
      <c r="H1847">
        <v>9</v>
      </c>
      <c r="I1847" t="s">
        <v>8428</v>
      </c>
      <c r="L1847" t="s">
        <v>3158</v>
      </c>
      <c r="N1847" t="s">
        <v>12291</v>
      </c>
      <c r="P1847" s="21">
        <v>1</v>
      </c>
      <c r="Z1847" s="33" t="s">
        <v>12391</v>
      </c>
      <c r="AD1847" s="21" t="s">
        <v>7286</v>
      </c>
      <c r="AJ1847" s="26" t="str">
        <f t="shared" si="60"/>
        <v xml:space="preserve">|BGCOLOR(#F5F5F5):Atlantian Light Infantry|歩兵|&amp;ref(Nation/C_Gold.jpg,nolink,25x25,Gold);10&amp;ref(Nation/C_Resource.jpg,nolink,25x25,Resource);9&amp;ref(Nation/C_Recruitment.jpg,nolink,25x25,Recruitment Point);9|&amp;ref(Nation/R_UW-Fort.jpg,nolink,25x25,Underwater Fortress);&amp;ref(Nation/R_Coast-Fort.jpg,nolink,25x25,Coastal Fortress);||&amp;ref(Nation/LivingLead.jpg,nolink,25x25,Living);|10&amp;ref(Nation/Amphibian.jpg,nolink,25x25,Amphibian);|
|~|&gt;|&gt;|&gt;|&gt;|&gt;|BGCOLOR(#F5F5F5):珊瑚の槍を持つ歩兵。毒の棘は時に精鋭すら道連れにする|
</v>
      </c>
    </row>
    <row r="1848" spans="1:36" x14ac:dyDescent="0.15">
      <c r="A1848" t="str">
        <f t="shared" si="59"/>
        <v>-</v>
      </c>
      <c r="B1848" t="s">
        <v>3012</v>
      </c>
      <c r="C1848" t="s">
        <v>15386</v>
      </c>
      <c r="D1848" t="s">
        <v>15385</v>
      </c>
      <c r="E1848" t="s">
        <v>15382</v>
      </c>
      <c r="F1848">
        <v>10</v>
      </c>
      <c r="G1848">
        <v>12</v>
      </c>
      <c r="H1848">
        <v>9</v>
      </c>
      <c r="I1848" t="s">
        <v>6335</v>
      </c>
      <c r="L1848" t="s">
        <v>3158</v>
      </c>
      <c r="N1848" t="s">
        <v>12293</v>
      </c>
      <c r="P1848" s="21">
        <v>1</v>
      </c>
      <c r="Z1848" s="33" t="s">
        <v>12391</v>
      </c>
      <c r="AD1848" s="21" t="s">
        <v>7286</v>
      </c>
      <c r="AJ1848" s="26" t="str">
        <f t="shared" si="60"/>
        <v xml:space="preserve">|BGCOLOR(#F5F5F5):Atlantian Infantry|歩兵|&amp;ref(Nation/C_Gold.jpg,nolink,25x25,Gold);10&amp;ref(Nation/C_Resource.jpg,nolink,25x25,Resource);12&amp;ref(Nation/C_Recruitment.jpg,nolink,25x25,Recruitment Point);9|&amp;ref(Nation/R_UW-Fort.jpg,nolink,25x25,Underwater Fortress);||&amp;ref(Nation/LivingLead.jpg,nolink,25x25,Living);|10&amp;ref(Nation/Amphibian.jpg,nolink,25x25,Amphibian);|
|~|&gt;|&gt;|&gt;|&gt;|&gt;|BGCOLOR(#F5F5F5):珊瑚の槍と盾を持つ歩兵。短い武器を使う敵から見れば既に脅威|
</v>
      </c>
    </row>
    <row r="1849" spans="1:36" x14ac:dyDescent="0.15">
      <c r="A1849" t="str">
        <f t="shared" si="59"/>
        <v>LA Atlantis 兵士 E</v>
      </c>
      <c r="B1849" t="s">
        <v>3012</v>
      </c>
      <c r="C1849" t="s">
        <v>15386</v>
      </c>
      <c r="D1849" t="s">
        <v>15385</v>
      </c>
      <c r="E1849" t="s">
        <v>15383</v>
      </c>
      <c r="F1849">
        <v>35</v>
      </c>
      <c r="G1849">
        <v>26</v>
      </c>
      <c r="H1849">
        <v>47</v>
      </c>
      <c r="I1849" t="s">
        <v>15355</v>
      </c>
      <c r="L1849" t="s">
        <v>15365</v>
      </c>
      <c r="N1849" t="s">
        <v>15384</v>
      </c>
      <c r="P1849" s="20">
        <v>1</v>
      </c>
      <c r="Z1849" s="33" t="s">
        <v>15371</v>
      </c>
      <c r="AD1849" s="20" t="s">
        <v>15336</v>
      </c>
      <c r="AJ1849" s="26" t="str">
        <f t="shared" si="60"/>
        <v xml:space="preserve">|BGCOLOR(#F5F5F5):Unsleeping|歩兵|&amp;ref(Nation/C_Gold.jpg,nolink,25x25,Gold);35&amp;ref(Nation/C_Resource.jpg,nolink,25x25,Resource);26&amp;ref(Nation/C_Recruitment.jpg,nolink,25x25,Recruitment Point);47|&amp;ref(Nation/R_UW-Fort.jpg,nolink,25x25,Underwater Fortress);||&amp;ref(Nation/LivingLead.jpg,nolink,25x25,Living);|10&amp;ref(Nation/Amphibian.jpg,nolink,25x25,Amphibian);|
|~|&gt;|&gt;|&gt;|&gt;|&gt;|BGCOLOR(#F5F5F5):珊瑚の薙刀と盾を持つ重歩兵。やや大型で相応に高い筋力を持つ|
</v>
      </c>
    </row>
    <row r="1850" spans="1:36" x14ac:dyDescent="0.15">
      <c r="A1850" t="str">
        <f t="shared" si="59"/>
        <v>LA R'lyeh 指揮官 S</v>
      </c>
      <c r="B1850" t="s">
        <v>3012</v>
      </c>
      <c r="C1850" t="s">
        <v>15490</v>
      </c>
      <c r="D1850" t="s">
        <v>15447</v>
      </c>
      <c r="E1850" t="s">
        <v>9190</v>
      </c>
      <c r="F1850">
        <v>25</v>
      </c>
      <c r="G1850">
        <v>1</v>
      </c>
      <c r="H1850">
        <v>1</v>
      </c>
      <c r="I1850" t="s">
        <v>6335</v>
      </c>
      <c r="L1850" t="s">
        <v>3122</v>
      </c>
      <c r="N1850" t="s">
        <v>12261</v>
      </c>
      <c r="O1850" s="24">
        <v>0</v>
      </c>
      <c r="P1850" s="21">
        <v>0</v>
      </c>
      <c r="Q1850" s="21">
        <v>0</v>
      </c>
      <c r="R1850" s="29">
        <v>0</v>
      </c>
      <c r="Z1850" s="33">
        <v>14</v>
      </c>
      <c r="AA1850" s="21">
        <v>50</v>
      </c>
      <c r="AD1850" s="21" t="s">
        <v>7286</v>
      </c>
      <c r="AJ1850" s="26" t="str">
        <f t="shared" si="60"/>
        <v xml:space="preserve">|BGCOLOR(#F5F5F5):Scout|斥候|&amp;ref(Nation/C_Gold.jpg,nolink,25x25,Gold);25&amp;ref(Nation/C_Resource.jpg,nolink,25x25,Resource);1&amp;ref(Nation/C_Command.jpg,nolink,25x25,Commander Point);1|&amp;ref(Nation/R_UW-Fort.jpg,nolink,25x25,Underwater Fortress);|||14&amp;ref(Nation/Stealthy.jpg,nolink,25x25,Stealthy (50));&amp;ref(Nation/Amphibian.jpg,nolink,25x25,Amphibian);|
|~|&gt;|&gt;|&gt;|&gt;|&gt;|BGCOLOR(#F5F5F5):水陸両棲の斥候。海を通れる一方で森や山は苦手|
</v>
      </c>
    </row>
    <row r="1851" spans="1:36" x14ac:dyDescent="0.15">
      <c r="A1851" t="str">
        <f t="shared" si="59"/>
        <v>-</v>
      </c>
      <c r="B1851" t="s">
        <v>3012</v>
      </c>
      <c r="C1851" t="s">
        <v>15490</v>
      </c>
      <c r="D1851" t="s">
        <v>15447</v>
      </c>
      <c r="E1851" t="s">
        <v>15423</v>
      </c>
      <c r="F1851">
        <v>80</v>
      </c>
      <c r="G1851">
        <v>49</v>
      </c>
      <c r="H1851">
        <v>1</v>
      </c>
      <c r="I1851" t="s">
        <v>6335</v>
      </c>
      <c r="L1851" t="s">
        <v>3119</v>
      </c>
      <c r="N1851" t="s">
        <v>12340</v>
      </c>
      <c r="O1851" s="24">
        <v>3</v>
      </c>
      <c r="P1851" s="21">
        <v>80</v>
      </c>
      <c r="Q1851" s="21">
        <v>0</v>
      </c>
      <c r="R1851" s="29">
        <v>0</v>
      </c>
      <c r="Z1851" s="33">
        <v>10</v>
      </c>
      <c r="AD1851" s="21" t="s">
        <v>7286</v>
      </c>
      <c r="AJ1851" s="26" t="str">
        <f t="shared" si="60"/>
        <v xml:space="preserve">|BGCOLOR(#F5F5F5):Traitor Prince|指揮官|&amp;ref(Nation/C_Gold.jpg,nolink,25x25,Gold);80&amp;ref(Nation/C_Resource.jpg,nolink,25x25,Resource);49&amp;ref(Nation/C_Command.jpg,nolink,25x25,Commander Point);1|&amp;ref(Nation/R_UW-Fort.jpg,nolink,25x25,Underwater Fortress);||&amp;ref(Nation/Squad.jpg,nolink,25x25,Squad);3&amp;ref(Nation/LivingLead.jpg,nolink,25x25,Leadership);80|10&amp;ref(Nation/Amphibian.jpg,nolink,25x25,Amphibian);|
|~|&gt;|&gt;|&gt;|&gt;|&gt;|BGCOLOR(#F5F5F5):標準的な指揮官。数を率いるのが得意|
</v>
      </c>
    </row>
    <row r="1852" spans="1:36" x14ac:dyDescent="0.15">
      <c r="A1852" t="str">
        <f t="shared" si="59"/>
        <v>-</v>
      </c>
      <c r="B1852" t="s">
        <v>3012</v>
      </c>
      <c r="C1852" t="s">
        <v>15490</v>
      </c>
      <c r="D1852" t="s">
        <v>15447</v>
      </c>
      <c r="E1852" t="s">
        <v>12333</v>
      </c>
      <c r="F1852">
        <v>45</v>
      </c>
      <c r="G1852">
        <v>1</v>
      </c>
      <c r="H1852">
        <v>1</v>
      </c>
      <c r="I1852" t="s">
        <v>6335</v>
      </c>
      <c r="K1852" t="s">
        <v>9899</v>
      </c>
      <c r="L1852" t="s">
        <v>3135</v>
      </c>
      <c r="M1852" t="s">
        <v>9899</v>
      </c>
      <c r="N1852" t="s">
        <v>12341</v>
      </c>
      <c r="O1852" s="24">
        <v>1</v>
      </c>
      <c r="P1852" s="21">
        <v>10</v>
      </c>
      <c r="Q1852" s="21">
        <v>0</v>
      </c>
      <c r="R1852" s="29">
        <v>0</v>
      </c>
      <c r="Z1852" s="33">
        <v>18</v>
      </c>
      <c r="AD1852" s="21" t="s">
        <v>7286</v>
      </c>
      <c r="AJ1852" s="26" t="str">
        <f t="shared" si="60"/>
        <v xml:space="preserve">|BGCOLOR(#F5F5F5):Slave Priest|聖職者&amp;ref(Nation/Sacred.jpg,nolink,25x25,Sacred);|&amp;ref(Nation/C_Gold.jpg,nolink,25x25,Gold);45&amp;ref(Nation/C_Resource.jpg,nolink,25x25,Resource);1&amp;ref(Nation/C_Command.jpg,nolink,25x25,Commander Point);1|&amp;ref(Nation/R_UW-Fort.jpg,nolink,25x25,Underwater Fortress);|&amp;ref(Spell/P_Holy.jpg,nolink,25x25,Temple Needed);|&amp;ref(Nation/Squad.jpg,nolink,25x25,Squad);1&amp;ref(Nation/LivingLead.jpg,nolink,25x25,Leadership);10|18&amp;ref(Nation/Amphibian.jpg,nolink,25x25,Amphibian);|
|~|&gt;|&gt;|&gt;|&gt;|&gt;|BGCOLOR(#F5F5F5):レベル1の聖職者。奴隷扱いで維持費が安い|
</v>
      </c>
    </row>
    <row r="1853" spans="1:36" x14ac:dyDescent="0.15">
      <c r="A1853" t="str">
        <f t="shared" si="59"/>
        <v>-</v>
      </c>
      <c r="B1853" t="s">
        <v>3012</v>
      </c>
      <c r="C1853" t="s">
        <v>15490</v>
      </c>
      <c r="D1853" t="s">
        <v>15447</v>
      </c>
      <c r="E1853" t="s">
        <v>12334</v>
      </c>
      <c r="F1853">
        <v>175</v>
      </c>
      <c r="G1853">
        <v>1</v>
      </c>
      <c r="H1853">
        <v>2</v>
      </c>
      <c r="I1853" t="s">
        <v>6335</v>
      </c>
      <c r="J1853" t="s">
        <v>9899</v>
      </c>
      <c r="L1853" t="s">
        <v>3138</v>
      </c>
      <c r="N1853" t="s">
        <v>12344</v>
      </c>
      <c r="O1853" s="24">
        <v>1</v>
      </c>
      <c r="P1853" s="21">
        <v>10</v>
      </c>
      <c r="Q1853" s="21" t="s">
        <v>12272</v>
      </c>
      <c r="R1853" s="29">
        <v>0</v>
      </c>
      <c r="Z1853" s="33">
        <v>16</v>
      </c>
      <c r="AD1853" s="21" t="s">
        <v>7286</v>
      </c>
      <c r="AJ1853" s="26" t="str">
        <f t="shared" si="60"/>
        <v xml:space="preserve">|BGCOLOR(#F5F5F5):Slave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Leadership);25+|16&amp;ref(Nation/Amphibian.jpg,nolink,25x25,Amphibian);|
|~|&gt;|&gt;|&gt;|&gt;|&gt;|BGCOLOR(#F5F5F5):水、星などの魔法技能を持つ。やや高価だが維持費は低め|
</v>
      </c>
    </row>
    <row r="1854" spans="1:36" x14ac:dyDescent="0.15">
      <c r="A1854" t="str">
        <f t="shared" si="59"/>
        <v>-</v>
      </c>
      <c r="B1854" t="s">
        <v>3012</v>
      </c>
      <c r="C1854" t="s">
        <v>15490</v>
      </c>
      <c r="D1854" t="s">
        <v>15447</v>
      </c>
      <c r="E1854" t="s">
        <v>15424</v>
      </c>
      <c r="F1854">
        <v>80</v>
      </c>
      <c r="G1854">
        <v>51</v>
      </c>
      <c r="H1854">
        <v>1</v>
      </c>
      <c r="I1854" t="s">
        <v>6335</v>
      </c>
      <c r="L1854" t="s">
        <v>3119</v>
      </c>
      <c r="N1854" t="s">
        <v>12343</v>
      </c>
      <c r="O1854" s="24">
        <v>2</v>
      </c>
      <c r="P1854" s="21">
        <v>40</v>
      </c>
      <c r="Q1854" s="21">
        <v>40</v>
      </c>
      <c r="R1854" s="29">
        <v>0</v>
      </c>
      <c r="T1854" s="21">
        <v>2</v>
      </c>
      <c r="Z1854" s="33" t="s">
        <v>9266</v>
      </c>
      <c r="AD1854" s="21" t="s">
        <v>7286</v>
      </c>
      <c r="AJ1854" s="26" t="str">
        <f t="shared" si="60"/>
        <v xml:space="preserve">|BGCOLOR(#F5F5F5):Illithid Lord|指揮官|&amp;ref(Nation/C_Gold.jpg,nolink,25x25,Gold);80&amp;ref(Nation/C_Resource.jpg,nolink,25x25,Resource);51&amp;ref(Nation/C_Command.jpg,nolink,25x25,Commander Point);1|&amp;ref(Nation/R_UW-Fort.jpg,nolink,25x25,Underwater Fortress);||&amp;ref(Nation/Squad.jpg,nolink,25x25,Squad);2&amp;ref(Nation/LivingLead.jpg,nolink,25x25,Leadership);40&amp;ref(Nation/MagicLead.jpg,nolink,25x25,Magic Leadership);40&amp;ref(Item/Taskmaster.jpg,nolink,25x25,Taskmaster (+2));|14&amp;ref(Nation/Amphibian.jpg,nolink,25x25,Amphibian);|
|~|&gt;|&gt;|&gt;|&gt;|&gt;|BGCOLOR(#F5F5F5):魔法生物向けの指揮官。数は少ないが奴隷管理も得意|
</v>
      </c>
    </row>
    <row r="1855" spans="1:36" x14ac:dyDescent="0.15">
      <c r="A1855" t="str">
        <f t="shared" si="59"/>
        <v>-</v>
      </c>
      <c r="B1855" t="s">
        <v>3012</v>
      </c>
      <c r="C1855" t="s">
        <v>15490</v>
      </c>
      <c r="D1855" t="s">
        <v>15447</v>
      </c>
      <c r="E1855" t="s">
        <v>15425</v>
      </c>
      <c r="F1855">
        <v>85</v>
      </c>
      <c r="G1855">
        <v>1</v>
      </c>
      <c r="H1855">
        <v>2</v>
      </c>
      <c r="I1855" t="s">
        <v>8428</v>
      </c>
      <c r="J1855" t="s">
        <v>9899</v>
      </c>
      <c r="L1855" t="s">
        <v>4805</v>
      </c>
      <c r="N1855" t="s">
        <v>12346</v>
      </c>
      <c r="O1855" s="24">
        <v>1</v>
      </c>
      <c r="P1855" s="21">
        <v>0</v>
      </c>
      <c r="Q1855" s="21">
        <v>20</v>
      </c>
      <c r="R1855" s="29">
        <v>0</v>
      </c>
      <c r="Z1855" s="33" t="s">
        <v>9196</v>
      </c>
      <c r="AD1855" s="21" t="s">
        <v>7286</v>
      </c>
      <c r="AJ1855" s="26" t="str">
        <f t="shared" si="60"/>
        <v xml:space="preserve">|BGCOLOR(#F5F5F5):Star Child|暗殺者|&amp;ref(Nation/C_Gold.jpg,nolink,25x25,Gold);85&amp;ref(Nation/C_Resource.jpg,nolink,25x25,Resource);1&amp;ref(Nation/C_Command.jpg,nolink,25x25,Commander Point);2|&amp;ref(Nation/R_UW-Fort.jpg,nolink,25x25,Underwater Fortress);&amp;ref(Nation/R_Coast-Fort.jpg,nolink,25x25,Coastal Fortress);|&amp;ref(Spell/P_Research.jpg,nolink,25x25,Lab Needed);|&amp;ref(Nation/Squad.jpg,nolink,25x25,Squad);1&amp;ref(Nation/MagicLead.jpg,nolink,25x25,Magic Leadership);20|16&amp;ref(Nation/Amphibian.jpg,nolink,25x25,Amphibian);|
|~|&gt;|&gt;|&gt;|&gt;|&gt;|BGCOLOR(#F5F5F5):星の魔法技能を持つ暗殺者。研究にもお手頃|
</v>
      </c>
    </row>
    <row r="1856" spans="1:36" x14ac:dyDescent="0.15">
      <c r="A1856" t="str">
        <f t="shared" si="59"/>
        <v>-</v>
      </c>
      <c r="B1856" t="s">
        <v>3012</v>
      </c>
      <c r="C1856" t="s">
        <v>15490</v>
      </c>
      <c r="D1856" t="s">
        <v>15447</v>
      </c>
      <c r="E1856" t="s">
        <v>15426</v>
      </c>
      <c r="F1856">
        <v>200</v>
      </c>
      <c r="G1856">
        <v>1</v>
      </c>
      <c r="H1856">
        <v>2</v>
      </c>
      <c r="I1856" t="s">
        <v>6335</v>
      </c>
      <c r="J1856" t="s">
        <v>9899</v>
      </c>
      <c r="K1856" t="s">
        <v>9899</v>
      </c>
      <c r="L1856" t="s">
        <v>3135</v>
      </c>
      <c r="M1856" t="s">
        <v>9899</v>
      </c>
      <c r="N1856" t="s">
        <v>12348</v>
      </c>
      <c r="O1856" s="24">
        <v>1</v>
      </c>
      <c r="P1856" s="21">
        <v>10</v>
      </c>
      <c r="Q1856" s="21" t="s">
        <v>12067</v>
      </c>
      <c r="R1856" s="29" t="s">
        <v>10946</v>
      </c>
      <c r="Z1856" s="33">
        <v>16</v>
      </c>
      <c r="AD1856" s="21" t="s">
        <v>7286</v>
      </c>
      <c r="AJ1856" s="26" t="str">
        <f t="shared" si="60"/>
        <v xml:space="preserve">|BGCOLOR(#F5F5F5):Starspawn|聖職者&amp;ref(Nation/Sacred.jpg,nolink,25x25,Sacred);|&amp;ref(Nation/C_Gold.jpg,nolink,25x25,Gold);200&amp;ref(Nation/C_Resource.jpg,nolink,25x25,Resource);1&amp;ref(Nation/C_Command.jpg,nolink,25x25,Commander Point);2|&amp;ref(Nation/R_UW-Fort.jpg,nolink,25x25,Underwater Fortress);|&amp;ref(Spell/P_Research.jpg,nolink,25x25,Lab Needed);&amp;ref(Spell/P_Holy.jpg,nolink,25x25,Temple Needed);|&amp;ref(Nation/Squad.jpg,nolink,25x25,Squad);1&amp;ref(Nation/LivingLead.jpg,nolink,25x25,Leadership);10&amp;ref(Nation/MagicLead.jpg,nolink,25x25,Magic Leadership);50+&amp;ref(Nation/UndeadLead.jpg,nolink,25x25,Undead Leadership);0+|16&amp;ref(Nation/Amphibian.jpg,nolink,25x25,Amphibian);|
|~|&gt;|&gt;|&gt;|&gt;|&gt;|BGCOLOR(#F5F5F5):レベル2の聖職者。星などの魔法と召喚技術を備える|
</v>
      </c>
    </row>
    <row r="1857" spans="1:36" x14ac:dyDescent="0.15">
      <c r="A1857" t="str">
        <f t="shared" si="59"/>
        <v>-</v>
      </c>
      <c r="B1857" t="s">
        <v>3012</v>
      </c>
      <c r="C1857" t="s">
        <v>15490</v>
      </c>
      <c r="D1857" t="s">
        <v>15447</v>
      </c>
      <c r="E1857" t="s">
        <v>15426</v>
      </c>
      <c r="F1857">
        <v>290</v>
      </c>
      <c r="G1857">
        <v>1</v>
      </c>
      <c r="H1857">
        <v>4</v>
      </c>
      <c r="I1857" t="s">
        <v>4326</v>
      </c>
      <c r="J1857" t="s">
        <v>9899</v>
      </c>
      <c r="L1857" t="s">
        <v>3138</v>
      </c>
      <c r="N1857" t="s">
        <v>12352</v>
      </c>
      <c r="O1857" s="24">
        <v>1</v>
      </c>
      <c r="P1857" s="21">
        <v>10</v>
      </c>
      <c r="Q1857" s="21" t="s">
        <v>15427</v>
      </c>
      <c r="R1857" s="29" t="s">
        <v>10946</v>
      </c>
      <c r="Z1857" s="33" t="s">
        <v>9196</v>
      </c>
      <c r="AD1857" s="21" t="s">
        <v>7286</v>
      </c>
      <c r="AJ1857" s="26" t="str">
        <f t="shared" si="60"/>
        <v xml:space="preserve">|BGCOLOR(#F5F5F5):Starspawn|魔術師|&amp;ref(Nation/C_Gold.jpg,nolink,25x25,Gold);290&amp;ref(Nation/C_Resource.jpg,nolink,25x25,Resource);1&amp;ref(Nation/C_Command.jpg,nolink,25x25,Commander Point);4|&amp;ref(Nation/R_Capital.jpg,nolink,25x25,National Capital);|&amp;ref(Spell/P_Research.jpg,nolink,25x25,Lab Needed);|&amp;ref(Nation/Squad.jpg,nolink,25x25,Squad);1&amp;ref(Nation/LivingLead.jpg,nolink,25x25,Leadership);10&amp;ref(Nation/MagicLead.jpg,nolink,25x25,Magic Leadership);115+&amp;ref(Nation/UndeadLead.jpg,nolink,25x25,Undead Leadership);0+|16&amp;ref(Nation/Amphibian.jpg,nolink,25x25,Amphibian);|
|~|&gt;|&gt;|&gt;|&gt;|&gt;|BGCOLOR(#F5F5F5):星、水などの魔法技能を持つ。魔力特化でとくに星魔法は得意|
</v>
      </c>
    </row>
    <row r="1858" spans="1:36" x14ac:dyDescent="0.15">
      <c r="A1858" t="str">
        <f t="shared" si="59"/>
        <v>-</v>
      </c>
      <c r="B1858" t="s">
        <v>3012</v>
      </c>
      <c r="C1858" t="s">
        <v>15490</v>
      </c>
      <c r="D1858" t="s">
        <v>15447</v>
      </c>
      <c r="E1858" t="s">
        <v>15428</v>
      </c>
      <c r="F1858">
        <v>50</v>
      </c>
      <c r="G1858">
        <v>19</v>
      </c>
      <c r="H1858">
        <v>1</v>
      </c>
      <c r="I1858" t="s">
        <v>7978</v>
      </c>
      <c r="L1858" t="s">
        <v>3119</v>
      </c>
      <c r="N1858" t="s">
        <v>12355</v>
      </c>
      <c r="O1858" s="24">
        <v>2</v>
      </c>
      <c r="P1858" s="21">
        <v>60</v>
      </c>
      <c r="Q1858" s="21">
        <v>10</v>
      </c>
      <c r="R1858" s="29">
        <v>0</v>
      </c>
      <c r="Z1858" s="33" t="s">
        <v>9266</v>
      </c>
      <c r="AD1858" s="21" t="s">
        <v>7286</v>
      </c>
      <c r="AJ1858" s="26" t="str">
        <f t="shared" si="60"/>
        <v xml:space="preserve">|BGCOLOR(#F5F5F5):Hybrid Commander|指揮官|&amp;ref(Nation/C_Gold.jpg,nolink,25x25,Gold);50&amp;ref(Nation/C_Resource.jpg,nolink,25x25,Resource);19&amp;ref(Nation/C_Command.jpg,nolink,25x25,Commander Point);1|&amp;ref(Nation/R_Coast-Fort.jpg,nolink,25x25,Coastal Fortress);||&amp;ref(Nation/Squad.jpg,nolink,25x25,Squad);2&amp;ref(Nation/LivingLead.jpg,nolink,25x25,Leadership);60&amp;ref(Nation/MagicLead.jpg,nolink,25x25,Magic Leadership);10|14&amp;ref(Nation/Amphibian.jpg,nolink,25x25,Amphibian);|
|~|&gt;|&gt;|&gt;|&gt;|&gt;|BGCOLOR(#F5F5F5):沿岸で雇える指揮官。魔法生物も少しだけ連れられる|
</v>
      </c>
    </row>
    <row r="1859" spans="1:36" x14ac:dyDescent="0.15">
      <c r="A1859" t="str">
        <f t="shared" si="59"/>
        <v>-</v>
      </c>
      <c r="B1859" t="s">
        <v>3012</v>
      </c>
      <c r="C1859" t="s">
        <v>15490</v>
      </c>
      <c r="D1859" t="s">
        <v>15447</v>
      </c>
      <c r="E1859" t="s">
        <v>15429</v>
      </c>
      <c r="F1859">
        <v>50</v>
      </c>
      <c r="G1859">
        <v>1</v>
      </c>
      <c r="H1859">
        <v>1</v>
      </c>
      <c r="I1859" t="s">
        <v>15430</v>
      </c>
      <c r="K1859" t="s">
        <v>15446</v>
      </c>
      <c r="L1859" t="s">
        <v>15431</v>
      </c>
      <c r="M1859" t="s">
        <v>15445</v>
      </c>
      <c r="N1859" t="s">
        <v>15432</v>
      </c>
      <c r="O1859" s="24">
        <v>2</v>
      </c>
      <c r="P1859" s="20">
        <v>40</v>
      </c>
      <c r="Q1859" s="21" t="s">
        <v>15433</v>
      </c>
      <c r="R1859" s="29">
        <v>0</v>
      </c>
      <c r="Z1859" s="33" t="s">
        <v>15434</v>
      </c>
      <c r="AA1859" s="21">
        <v>40</v>
      </c>
      <c r="AJ1859" s="26" t="str">
        <f t="shared" si="60"/>
        <v xml:space="preserve">|BGCOLOR(#F5F5F5):Void Cultist|聖職者&amp;ref(Nation/Sacred.jpg,nolink,25x25,Sacred);|&amp;ref(Nation/C_Gold.jpg,nolink,25x25,Gold);50&amp;ref(Nation/C_Resource.jpg,nolink,25x25,Resource);1&amp;ref(Nation/C_Command.jpg,nolink,25x25,Commander Point);1|&amp;ref(Nation/R_Fort.jpg,nolink,25x25,Land Fortress);|&amp;ref(Spell/P_Holy.jpg,nolink,25x25,Temple Needed);|&amp;ref(Nation/Squad.jpg,nolink,25x25,Squad);2&amp;ref(Nation/LivingLead.jpg,nolink,25x25,Leadership);40&amp;ref(Nation/MagicLead.jpg,nolink,25x25,Magic Leadership);10+|16&amp;ref(Nation/Stealthy.jpg,nolink,25x25,Stealthy (40));|
|~|&gt;|&gt;|&gt;|&gt;|&gt;|BGCOLOR(#F5F5F5):レベル1の聖職者。たまに星魔法を持つが最初から発狂|
</v>
      </c>
    </row>
    <row r="1860" spans="1:36" x14ac:dyDescent="0.15">
      <c r="A1860" t="str">
        <f t="shared" si="59"/>
        <v>-</v>
      </c>
      <c r="B1860" t="s">
        <v>3012</v>
      </c>
      <c r="C1860" t="s">
        <v>15490</v>
      </c>
      <c r="D1860" t="s">
        <v>15447</v>
      </c>
      <c r="E1860" t="s">
        <v>15435</v>
      </c>
      <c r="F1860">
        <v>0</v>
      </c>
      <c r="G1860">
        <v>1</v>
      </c>
      <c r="H1860">
        <v>1</v>
      </c>
      <c r="I1860" t="s">
        <v>15436</v>
      </c>
      <c r="L1860" t="s">
        <v>15431</v>
      </c>
      <c r="M1860" t="s">
        <v>15445</v>
      </c>
      <c r="N1860" t="s">
        <v>15437</v>
      </c>
      <c r="O1860" s="24">
        <v>2</v>
      </c>
      <c r="P1860" s="20">
        <v>40</v>
      </c>
      <c r="Q1860" s="20" t="s">
        <v>15433</v>
      </c>
      <c r="R1860" s="29">
        <v>0</v>
      </c>
      <c r="Z1860" s="33" t="s">
        <v>15434</v>
      </c>
      <c r="AD1860" s="20" t="s">
        <v>15438</v>
      </c>
      <c r="AJ1860" s="26" t="str">
        <f t="shared" si="60"/>
        <v xml:space="preserve">|BGCOLOR(#F5F5F5):Cultist|聖職者&amp;ref(Nation/Sacred.jpg,nolink,25x25,Sacred);|&amp;ref(Nation/C_Gold.jpg,nolink,25x25,Gold);0&amp;ref(Nation/C_Resource.jpg,nolink,25x25,Resource);1&amp;ref(Nation/C_Command.jpg,nolink,25x25,Commander Point);1|&amp;ref(Nation/Dominion-Free-Spawn.jpg,nolink,25x25,Dominion Automatic Generation (Free));（&amp;ref(Nation/R_UW-Fort.jpg,nolink,25x25,Underwater Fortress);&amp;ref(Nation/R_Foreign-Sea.jpg,nolink,25x25,Non-Fort Underwater);）||&amp;ref(Nation/Squad.jpg,nolink,25x25,Squad);2&amp;ref(Nation/LivingLead.jpg,nolink,25x25,Leadership);40&amp;ref(Nation/MagicLead.jpg,nolink,25x25,Magic Leadership);10+|16&amp;ref(Nation/Amphibian.jpg,nolink,25x25,Amphibian);|
|~|&gt;|&gt;|&gt;|&gt;|&gt;|BGCOLOR(#F5F5F5):レベル1の聖職者。最初から酷く狂っている|
</v>
      </c>
    </row>
    <row r="1861" spans="1:36" x14ac:dyDescent="0.15">
      <c r="A1861" t="str">
        <f t="shared" ref="A1861:A1913" si="61">IF(D1861&lt;&gt;D1860,B1861&amp;" "&amp;C1861&amp;" "&amp;D1861&amp;" S",IF(D1861&lt;&gt;D1862,B1861&amp;" "&amp;C1861&amp;" "&amp;D1861&amp;" E","-"))</f>
        <v>-</v>
      </c>
      <c r="B1861" t="s">
        <v>3012</v>
      </c>
      <c r="C1861" t="s">
        <v>15490</v>
      </c>
      <c r="D1861" t="s">
        <v>15447</v>
      </c>
      <c r="E1861" t="s">
        <v>15440</v>
      </c>
      <c r="F1861">
        <v>0</v>
      </c>
      <c r="G1861">
        <v>1</v>
      </c>
      <c r="H1861">
        <v>1</v>
      </c>
      <c r="I1861" t="s">
        <v>15441</v>
      </c>
      <c r="L1861" t="s">
        <v>15431</v>
      </c>
      <c r="M1861" t="s">
        <v>15445</v>
      </c>
      <c r="N1861" t="s">
        <v>15442</v>
      </c>
      <c r="O1861" s="24">
        <v>1</v>
      </c>
      <c r="P1861" s="20">
        <v>10</v>
      </c>
      <c r="Q1861" s="20" t="s">
        <v>15443</v>
      </c>
      <c r="R1861" s="29">
        <v>0</v>
      </c>
      <c r="Z1861" s="33" t="s">
        <v>15434</v>
      </c>
      <c r="AD1861" s="20" t="s">
        <v>15438</v>
      </c>
      <c r="AJ1861" s="26" t="str">
        <f t="shared" si="60"/>
        <v xml:space="preserve">|BGCOLOR(#F5F5F5):Hybrid Cultist|聖職者&amp;ref(Nation/Sacred.jpg,nolink,25x25,Sacred);|&amp;ref(Nation/C_Gold.jpg,nolink,25x25,Gold);0&amp;ref(Nation/C_Resource.jpg,nolink,25x25,Resource);1&amp;ref(Nation/C_Command.jpg,nolink,25x25,Commander Point);1|&amp;ref(Nation/Dominion-Free-Spawn.jpg,nolink,25x25,Dominion Automatic Generation (Free));（&amp;ref(Nation/R_Coast-Fort.jpg,nolink,25x25,Coastal Fortress);&amp;ref(Nation/R_Foreign-Coast.jpg,nolink,25x25,Non-Fort Coast);）||&amp;ref(Nation/Squad.jpg,nolink,25x25,Squad);1&amp;ref(Nation/LivingLead.jpg,nolink,25x25,Leadership);10&amp;ref(Nation/MagicLead.jpg,nolink,25x25,Magic Leadership);40+|16&amp;ref(Nation/Amphibian.jpg,nolink,25x25,Amphibian);|
|~|&gt;|&gt;|&gt;|&gt;|&gt;|BGCOLOR(#F5F5F5):レベル1の聖職者。星魔法を持ちやすい|
</v>
      </c>
    </row>
    <row r="1862" spans="1:36" x14ac:dyDescent="0.15">
      <c r="A1862" t="str">
        <f t="shared" si="61"/>
        <v>-</v>
      </c>
      <c r="B1862" t="s">
        <v>3012</v>
      </c>
      <c r="C1862" t="s">
        <v>15490</v>
      </c>
      <c r="D1862" t="s">
        <v>15447</v>
      </c>
      <c r="E1862" t="s">
        <v>15435</v>
      </c>
      <c r="F1862">
        <v>0</v>
      </c>
      <c r="G1862">
        <v>1</v>
      </c>
      <c r="H1862">
        <v>1</v>
      </c>
      <c r="I1862" t="s">
        <v>15439</v>
      </c>
      <c r="L1862" t="s">
        <v>15431</v>
      </c>
      <c r="M1862" t="s">
        <v>15445</v>
      </c>
      <c r="N1862" t="s">
        <v>15444</v>
      </c>
      <c r="O1862" s="24">
        <v>2</v>
      </c>
      <c r="P1862" s="20">
        <v>40</v>
      </c>
      <c r="Q1862" s="21" t="s">
        <v>15433</v>
      </c>
      <c r="R1862" s="29">
        <v>0</v>
      </c>
      <c r="Z1862" s="33" t="s">
        <v>15434</v>
      </c>
      <c r="AD1862" s="20"/>
      <c r="AJ1862" s="26" t="str">
        <f t="shared" si="60"/>
        <v xml:space="preserve">|BGCOLOR(#F5F5F5):Cultist|聖職者&amp;ref(Nation/Sacred.jpg,nolink,25x25,Sacred);|&amp;ref(Nation/C_Gold.jpg,nolink,25x25,Gold);0&amp;ref(Nation/C_Resource.jpg,nolink,25x25,Resource);1&amp;ref(Nation/C_Command.jpg,nolink,25x25,Commander Point);1|&amp;ref(Nation/Dominion-Free-Spawn.jpg,nolink,25x25,Dominion Automatic Generation (Free));（&amp;ref(Nation/R_Fort.jpg,nolink,25x25,Land Fortress);&amp;ref(Nation/R_Foreign.jpg,nolink,25x25,Non-Fort Land);）||&amp;ref(Nation/Squad.jpg,nolink,25x25,Squad);2&amp;ref(Nation/LivingLead.jpg,nolink,25x25,Leadership);40&amp;ref(Nation/MagicLead.jpg,nolink,25x25,Magic Leadership);10+|16|
|~|&gt;|&gt;|&gt;|&gt;|&gt;|BGCOLOR(#F5F5F5):レベル1の聖職者。内陸でも湧くが海には入れない|
</v>
      </c>
    </row>
    <row r="1863" spans="1:36" x14ac:dyDescent="0.15">
      <c r="A1863" t="str">
        <f t="shared" si="61"/>
        <v>LA R'lyeh 指揮官 E</v>
      </c>
      <c r="B1863" t="s">
        <v>3012</v>
      </c>
      <c r="C1863" t="s">
        <v>15490</v>
      </c>
      <c r="D1863" t="s">
        <v>15447</v>
      </c>
      <c r="E1863" t="s">
        <v>15480</v>
      </c>
      <c r="F1863">
        <v>0</v>
      </c>
      <c r="G1863">
        <v>1</v>
      </c>
      <c r="H1863">
        <v>1</v>
      </c>
      <c r="I1863" t="s">
        <v>15439</v>
      </c>
      <c r="L1863" t="s">
        <v>15431</v>
      </c>
      <c r="M1863" t="s">
        <v>15445</v>
      </c>
      <c r="N1863" t="s">
        <v>15482</v>
      </c>
      <c r="O1863" s="24">
        <v>1</v>
      </c>
      <c r="P1863" s="20">
        <v>10</v>
      </c>
      <c r="Q1863" s="20" t="s">
        <v>15443</v>
      </c>
      <c r="R1863" s="29">
        <v>0</v>
      </c>
      <c r="Z1863" s="33" t="s">
        <v>15434</v>
      </c>
      <c r="AD1863" s="20"/>
      <c r="AJ1863" s="26" t="str">
        <f t="shared" si="60"/>
        <v xml:space="preserve">|BGCOLOR(#F5F5F5):Mad Cultist|聖職者&amp;ref(Nation/Sacred.jpg,nolink,25x25,Sacred);|&amp;ref(Nation/C_Gold.jpg,nolink,25x25,Gold);0&amp;ref(Nation/C_Resource.jpg,nolink,25x25,Resource);1&amp;ref(Nation/C_Command.jpg,nolink,25x25,Commander Point);1|&amp;ref(Nation/Dominion-Free-Spawn.jpg,nolink,25x25,Dominion Automatic Generation (Free));（&amp;ref(Nation/R_Fort.jpg,nolink,25x25,Land Fortress);&amp;ref(Nation/R_Foreign.jpg,nolink,25x25,Non-Fort Land);）||&amp;ref(Nation/Squad.jpg,nolink,25x25,Squad);1&amp;ref(Nation/LivingLead.jpg,nolink,25x25,Leadership);10&amp;ref(Nation/MagicLead.jpg,nolink,25x25,Magic Leadership);40+|16|
|~|&gt;|&gt;|&gt;|&gt;|&gt;|BGCOLOR(#F5F5F5):レベル1の聖職者。星魔法の所有率が最も高い|
</v>
      </c>
    </row>
    <row r="1864" spans="1:36" x14ac:dyDescent="0.15">
      <c r="A1864" t="str">
        <f t="shared" si="61"/>
        <v>LA R'lyeh 兵士 S</v>
      </c>
      <c r="B1864" t="s">
        <v>3012</v>
      </c>
      <c r="C1864" t="s">
        <v>15490</v>
      </c>
      <c r="D1864" t="s">
        <v>15483</v>
      </c>
      <c r="E1864" t="s">
        <v>12335</v>
      </c>
      <c r="F1864">
        <v>9</v>
      </c>
      <c r="G1864">
        <v>1</v>
      </c>
      <c r="H1864">
        <v>6</v>
      </c>
      <c r="I1864" t="s">
        <v>6335</v>
      </c>
      <c r="L1864" t="s">
        <v>3158</v>
      </c>
      <c r="N1864" t="s">
        <v>8533</v>
      </c>
      <c r="P1864" s="21">
        <v>1</v>
      </c>
      <c r="V1864">
        <v>1</v>
      </c>
      <c r="Z1864" s="33">
        <v>14</v>
      </c>
      <c r="AD1864" s="21" t="s">
        <v>11854</v>
      </c>
      <c r="AJ1864" s="26" t="str">
        <f t="shared" si="60"/>
        <v xml:space="preserve">|BGCOLOR(#F5F5F5):Slave Trooper|歩兵|&amp;ref(Nation/C_Gold.jpg,nolink,25x25,Gold);9&amp;ref(Nation/C_Resource.jpg,nolink,25x25,Resource);1&amp;ref(Nation/C_Recruitment.jpg,nolink,25x25,Recruitment Point);6|&amp;ref(Nation/R_UW-Fort.jpg,nolink,25x25,Underwater Fortress);||&amp;ref(Nation/LivingLead.jpg,nolink,25x25,Living);&amp;ref(Nation/Slave.jpg,nolink,25x25,Slave);|14&amp;ref(Nation/Aquatic.jpg,nolink,25x25,Aquatic);|
|~|&gt;|&gt;|&gt;|&gt;|&gt;|BGCOLOR(#F5F5F5):槍を持つ軽歩兵。戦闘技能は悪くないが士気は欠く|
</v>
      </c>
    </row>
    <row r="1865" spans="1:36" x14ac:dyDescent="0.15">
      <c r="A1865" t="str">
        <f t="shared" si="61"/>
        <v>-</v>
      </c>
      <c r="B1865" t="s">
        <v>3012</v>
      </c>
      <c r="C1865" t="s">
        <v>15490</v>
      </c>
      <c r="D1865" t="s">
        <v>15483</v>
      </c>
      <c r="E1865" t="s">
        <v>12336</v>
      </c>
      <c r="F1865">
        <v>9</v>
      </c>
      <c r="G1865">
        <v>11</v>
      </c>
      <c r="H1865">
        <v>6</v>
      </c>
      <c r="I1865" t="s">
        <v>6335</v>
      </c>
      <c r="L1865" t="s">
        <v>3158</v>
      </c>
      <c r="N1865" t="s">
        <v>8535</v>
      </c>
      <c r="P1865" s="21">
        <v>1</v>
      </c>
      <c r="V1865">
        <v>1</v>
      </c>
      <c r="Z1865" s="33">
        <v>12</v>
      </c>
      <c r="AD1865" s="21" t="s">
        <v>11854</v>
      </c>
      <c r="AJ1865" s="26" t="str">
        <f t="shared" si="60"/>
        <v xml:space="preserve">|BGCOLOR(#F5F5F5):Slave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Fortress);||&amp;ref(Nation/LivingLead.jpg,nolink,25x25,Living);&amp;ref(Nation/Slave.jpg,nolink,25x25,Slave);|12&amp;ref(Nation/Aquatic.jpg,nolink,25x25,Aquatic);|
|~|&gt;|&gt;|&gt;|&gt;|&gt;|BGCOLOR(#F5F5F5):三叉矛を持つ歩兵。Tritonは水棲だが戦闘力は高め|
</v>
      </c>
    </row>
    <row r="1866" spans="1:36" x14ac:dyDescent="0.15">
      <c r="A1866" t="str">
        <f t="shared" si="61"/>
        <v>-</v>
      </c>
      <c r="B1866" t="s">
        <v>3012</v>
      </c>
      <c r="C1866" t="s">
        <v>15490</v>
      </c>
      <c r="D1866" t="s">
        <v>15483</v>
      </c>
      <c r="E1866" t="s">
        <v>12335</v>
      </c>
      <c r="F1866">
        <v>9</v>
      </c>
      <c r="G1866">
        <v>2</v>
      </c>
      <c r="H1866">
        <v>6</v>
      </c>
      <c r="I1866" t="s">
        <v>6335</v>
      </c>
      <c r="L1866" t="s">
        <v>3158</v>
      </c>
      <c r="N1866" t="s">
        <v>8536</v>
      </c>
      <c r="P1866" s="21">
        <v>1</v>
      </c>
      <c r="V1866">
        <v>1</v>
      </c>
      <c r="Z1866" s="33">
        <v>16</v>
      </c>
      <c r="AD1866" s="21" t="s">
        <v>7286</v>
      </c>
      <c r="AJ1866" s="26" t="str">
        <f t="shared" ref="AJ1866:AJ1913" si="62">CONCATENATE("|BGCOLOR(#F5F5F5):",E1866,"|",L1866,IF(M1866&lt;&gt;"","&amp;ref(Nation/Sacred.jpg,nolink,25x25,Sacred);",""),"|&amp;ref(Nation/C_Gold.jpg,nolink,25x25,Gold);",F1866,"&amp;ref(Nation/C_Resource.jpg,nolink,25x25,Resource);",G1866,IF(D1866="兵士","&amp;ref(Nation/C_Recruitment.jpg,nolink,25x25,Recruitment Point);","&amp;ref(Nation/C_Command.jpg,nolink,25x25,Commander Point);"),H1866,"|",SUBSTITUTE(SUBSTITUTE(SUBSTITUTE(SUBSTITUTE(SUBSTITUTE(SUBSTITUTE(SUBSTITUTE(SUBSTITUTE(SUBSTITUTE(SUBSTITUTE(SUBSTITUTE(SUBSTITUTE(SUBSTITUTE(SUBSTITUTE(SUBSTITUTE(SUBSTITUTE(SUBSTITUTE(SUBSTITUTE(SUBSTITUTE(SUBSTITUTE(SUBSTITUTE(SUBSTITUTE(SUBSTITUTE(SUBSTITUTE(SUBSTITUTE(I1866,"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Temperature);"),"捕","&amp;ref(Nation/Taskmaster.jpg,nolink,25x25,Capture Slaves (Free));"),"訓","&amp;ref(Spell/P_Holy.jpg,nolink,25x25,Train Monster in Temple (Free));"),"召","&amp;ref(Nation/Monster-Summoner.jpg,nolink,25x25,Monster Summoner (Free));"),"配","&amp;ref(Nation/Dominion-Monster-Summoner.jpg,nolink,25x25,Dominion Monster Summoner (Free));"),"自","&amp;ref(Nation/Free-Spawn.jpg,nolink,25x25,Automatic Generation (Free));"),"聖","&amp;ref(Nation/Dominion-Free-Spawn.jpg,nolink,25x25,Dominion Automatic Generation (Free));"),"仲","&amp;ref(Nation/Beastmaster.jpg,nolink,25x25,Summon Allies (Free));"),"格","&amp;ref(Nation/Promotion.jpg,nolink,25x25,Promotion);"),"|",IF(J1866&lt;&gt;"","&amp;ref(Spell/P_Research.jpg,nolink,25x25,Lab Needed);",""),IF(K1866&lt;&gt;"","&amp;ref(Spell/P_Holy.jpg,nolink,25x25,Temple Needed);",""),IF(D1866="指揮官",CONCATENATE("|",IF(O1866&lt;&gt;0,"&amp;ref(Nation/Squad.jpg,nolink,25x25,Squad);"&amp;O1866,""),IF(P1866&lt;&gt;0,"&amp;ref(Nation/LivingLead.jpg,nolink,25x25,Leadership);"&amp;P1866,""),IF(Q1866&lt;&gt;0,"&amp;ref(Nation/MagicLead.jpg,nolink,25x25,Magic Leadership);"&amp;Q1866,""),IF(R1866&lt;&gt;0,"&amp;ref(Nation/UndeadLead.jpg,nolink,25x25,Undead Leadership);"&amp;R1866,""),IF(S1866&lt;&gt;"",IF(S1866&gt;0,"&amp;ref(Item/Inspirational.jpg,nolink,25x25,Inspirational (+"&amp;S1866&amp;"));","&amp;ref(Item/Uninspirational.jpg,nolink,25x25,Inspirational ("&amp;S1866&amp;"));"),""),IF(T1866&lt;&gt;"","&amp;ref(Item/Taskmaster.jpg,nolink,25x25,Taskmaster (+"&amp;T1866&amp;"));",""),IF(U1866&lt;&gt;"","&amp;ref(Item/Beastmaster.jpg,nolink,25x25,Beastmaster (+"&amp;U1866&amp;"));","")),CONCATENATE("|",IF(P1866&lt;&gt;0,"&amp;ref(Nation/LivingLead.jpg,nolink,25x25,Living);",""),IF(Q1866&lt;&gt;0,"&amp;ref(Nation/MagicLead.jpg,nolink,25x25,Magic Being);",""),IF(R1866&lt;&gt;0,"&amp;ref(Nation/UndeadLead.jpg,nolink,25x25,Undead/Demon);",""),IF(V1866&lt;&gt;"","&amp;ref(Nation/Slave.jpg,nolink,25x25,Slave);",""),IF(W1866&lt;&gt;"","&amp;ref(Nation/Animal.jpg,nolink,25x25,Animal);",""),IF(X1866&lt;&gt;"","&amp;ref(Nation/Undisciplined.jpg,nolink,25x25,Undisciplined);",""),IF(Y1866&lt;&gt;"","&amp;ref(Nation/Enlarged.jpg,nolink,25x25,Size "&amp;Y1866&amp;" or larger commander are needed);",""))),"|",Z1866,IF(AA1866&lt;&gt;"","&amp;ref(Nation/Stealthy.jpg,nolink,25x25,Stealthy ("&amp;AA1866&amp;"));",""),IF(COUNTIF(AB1866,"*f*"),"&amp;ref(Nation/Flying.jpg,nolink,25x25,Flying);",""),IF(COUNTIF(AB1866,"*l*"),"&amp;ref(Nation/Floating.jpg,nolink,25x25,Floating);",""),IF(AC1866="s","&amp;ref(Nation/Storm-Immunity.jpg,nolink,25x25,Storm Immunity);",""),IF(AD1866="p","&amp;ref(Nation/Poor-Amphibian.jpg,nolink,25x25,Poor Amphibian);",""),IF(AD1866="f","&amp;ref(Nation/Amphibian.jpg,nolink,25x25,Amphibian);",""),IF(AD1866="a","&amp;ref(Nation/Aquatic.jpg,nolink,25x25,Aquatic);",""),IF(COUNTIF(AE1866,"*f*"),"&amp;ref(Nation/Forest-Survival.jpg,nolink,25x25,Forest Survival);",""),IF(COUNTIF(AE1866,"*m*"),"&amp;ref(Nation/Mountain-Survival.jpg,nolink,25x25,Mountain Survival);",""),IF(COUNTIF(AE1866,"*s*"),"&amp;ref(Nation/Swamp-Survival.jpg,nolink,25x25,Swamp Survival);",""),IF(COUNTIF(AE1866,"*w*"),"&amp;ref(Nation/Wasteland-Survival.jpg,nolink,25x25,Wasteland Survival);",""),IF(AF1866="s","&amp;ref(Nation/Snow-Move.jpg,nolink,25x25,Snow Move);",""),IF(AG1866="s","&amp;ref(Nation/Swimming.jpg,nolink,25x25,Swimming);",""),IF(AH1866&lt;&gt;"","&amp;ref(Nation/Sailing.jpg,nolink,25x25,Sailing (size points "&amp;VALUE(MID(AH1866,2,3))&amp;", max size "&amp;LEFT(AH1866,1)&amp;"));",""),IF(AI1866&lt;&gt;"","&amp;ref(Nation/Gift-of-Water-Breathing.jpg,nolink,25x25,Gift of Water Breathing ("&amp;AI1866&amp;" size points));",""),"|",CHAR(10),IF(D1866="指揮官","|~|&gt;|&gt;|&gt;|&gt;|&gt;|BGCOLOR(#F5F5F5):","|~|&gt;|&gt;|&gt;|&gt;|&gt;|BGCOLOR(#F5F5F5):"),N1866,"|",CHAR(10))</f>
        <v xml:space="preserve">|BGCOLOR(#F5F5F5):Slave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Fortress);||&amp;ref(Nation/LivingLead.jpg,nolink,25x25,Living);&amp;ref(Nation/Slave.jpg,nolink,25x25,Slave);|16&amp;ref(Nation/Amphibian.jpg,nolink,25x25,Amphibian);|
|~|&gt;|&gt;|&gt;|&gt;|&gt;|BGCOLOR(#F5F5F5):網と槍を持つ軽歩兵。中型までの敵の足止めに使える|
</v>
      </c>
    </row>
    <row r="1867" spans="1:36" x14ac:dyDescent="0.15">
      <c r="A1867" t="str">
        <f t="shared" si="61"/>
        <v>-</v>
      </c>
      <c r="B1867" t="s">
        <v>3012</v>
      </c>
      <c r="C1867" t="s">
        <v>15490</v>
      </c>
      <c r="D1867" t="s">
        <v>15483</v>
      </c>
      <c r="E1867" t="s">
        <v>12336</v>
      </c>
      <c r="F1867">
        <v>9</v>
      </c>
      <c r="G1867">
        <v>10</v>
      </c>
      <c r="H1867">
        <v>6</v>
      </c>
      <c r="I1867" t="s">
        <v>6335</v>
      </c>
      <c r="L1867" t="s">
        <v>3158</v>
      </c>
      <c r="N1867" t="s">
        <v>8537</v>
      </c>
      <c r="P1867" s="21">
        <v>1</v>
      </c>
      <c r="V1867">
        <v>1</v>
      </c>
      <c r="Z1867" s="33">
        <v>14</v>
      </c>
      <c r="AD1867" s="21" t="s">
        <v>7286</v>
      </c>
      <c r="AJ1867" s="26" t="str">
        <f t="shared" si="62"/>
        <v xml:space="preserve">|BGCOLOR(#F5F5F5):Slave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Fortress);||&amp;ref(Nation/LivingLead.jpg,nolink,25x25,Living);&amp;ref(Nation/Slave.jpg,nolink,25x25,Slave);|14&amp;ref(Nation/Amphibian.jpg,nolink,25x25,Amphibian);|
|~|&gt;|&gt;|&gt;|&gt;|&gt;|BGCOLOR(#F5F5F5):槍を持つ歩兵。Mermanは陸でも動けるが足は遅くなる|
</v>
      </c>
    </row>
    <row r="1868" spans="1:36" x14ac:dyDescent="0.15">
      <c r="A1868" t="str">
        <f t="shared" si="61"/>
        <v>-</v>
      </c>
      <c r="B1868" t="s">
        <v>3012</v>
      </c>
      <c r="C1868" t="s">
        <v>15490</v>
      </c>
      <c r="D1868" t="s">
        <v>15483</v>
      </c>
      <c r="E1868" t="s">
        <v>12335</v>
      </c>
      <c r="F1868">
        <v>9</v>
      </c>
      <c r="G1868">
        <v>2</v>
      </c>
      <c r="H1868">
        <v>6</v>
      </c>
      <c r="I1868" t="s">
        <v>6335</v>
      </c>
      <c r="L1868" t="s">
        <v>3158</v>
      </c>
      <c r="N1868" t="s">
        <v>8538</v>
      </c>
      <c r="P1868" s="21">
        <v>1</v>
      </c>
      <c r="V1868">
        <v>1</v>
      </c>
      <c r="Z1868" s="33">
        <v>12</v>
      </c>
      <c r="AD1868" s="21" t="s">
        <v>7286</v>
      </c>
      <c r="AJ1868" s="26" t="str">
        <f t="shared" si="62"/>
        <v xml:space="preserve">|BGCOLOR(#F5F5F5):Slave Trooper|歩兵|&amp;ref(Nation/C_Gold.jpg,nolink,25x25,Gold);9&amp;ref(Nation/C_Resource.jpg,nolink,25x25,Resource);2&amp;ref(Nation/C_Recruitment.jpg,nolink,25x25,Recruitment Point);6|&amp;ref(Nation/R_UW-Fort.jpg,nolink,25x25,Underwater Fortress);||&amp;ref(Nation/LivingLead.jpg,nolink,25x25,Living);&amp;ref(Nation/Slave.jpg,nolink,25x25,Slave);|12&amp;ref(Nation/Amphibian.jpg,nolink,25x25,Amphibian);|
|~|&gt;|&gt;|&gt;|&gt;|&gt;|BGCOLOR(#F5F5F5):三叉矛を持つ軽歩兵。安物の中では最も一撃が重い|
</v>
      </c>
    </row>
    <row r="1869" spans="1:36" x14ac:dyDescent="0.15">
      <c r="A1869" t="str">
        <f t="shared" si="61"/>
        <v>-</v>
      </c>
      <c r="B1869" t="s">
        <v>3012</v>
      </c>
      <c r="C1869" t="s">
        <v>15490</v>
      </c>
      <c r="D1869" t="s">
        <v>15483</v>
      </c>
      <c r="E1869" t="s">
        <v>12336</v>
      </c>
      <c r="F1869">
        <v>9</v>
      </c>
      <c r="G1869">
        <v>10</v>
      </c>
      <c r="H1869">
        <v>6</v>
      </c>
      <c r="I1869" t="s">
        <v>6335</v>
      </c>
      <c r="L1869" t="s">
        <v>3158</v>
      </c>
      <c r="N1869" t="s">
        <v>8539</v>
      </c>
      <c r="P1869" s="21">
        <v>1</v>
      </c>
      <c r="V1869">
        <v>1</v>
      </c>
      <c r="Z1869" s="33">
        <v>10</v>
      </c>
      <c r="AD1869" s="21" t="s">
        <v>7286</v>
      </c>
      <c r="AJ1869" s="26" t="str">
        <f t="shared" si="62"/>
        <v xml:space="preserve">|BGCOLOR(#F5F5F5):Slave Guardian|歩兵|&amp;ref(Nation/C_Gold.jpg,nolink,25x25,Gold);9&amp;ref(Nation/C_Resource.jpg,nolink,25x25,Resource);10&amp;ref(Nation/C_Recruitment.jpg,nolink,25x25,Recruitment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|~|&gt;|&gt;|&gt;|&gt;|&gt;|BGCOLOR(#F5F5F5):三叉矛を持つ歩兵。Atlantianは闇に強く陸も平気|
</v>
      </c>
    </row>
    <row r="1870" spans="1:36" x14ac:dyDescent="0.15">
      <c r="A1870" t="str">
        <f t="shared" si="61"/>
        <v>-</v>
      </c>
      <c r="B1870" t="s">
        <v>3012</v>
      </c>
      <c r="C1870" t="s">
        <v>15490</v>
      </c>
      <c r="D1870" t="s">
        <v>15483</v>
      </c>
      <c r="E1870" t="s">
        <v>12336</v>
      </c>
      <c r="F1870">
        <v>9</v>
      </c>
      <c r="G1870">
        <v>11</v>
      </c>
      <c r="H1870">
        <v>6</v>
      </c>
      <c r="I1870" t="s">
        <v>6335</v>
      </c>
      <c r="L1870" t="s">
        <v>3158</v>
      </c>
      <c r="N1870" t="s">
        <v>8540</v>
      </c>
      <c r="P1870" s="21">
        <v>1</v>
      </c>
      <c r="V1870">
        <v>1</v>
      </c>
      <c r="Z1870" s="33">
        <v>10</v>
      </c>
      <c r="AD1870" s="21" t="s">
        <v>7286</v>
      </c>
      <c r="AJ1870" s="26" t="str">
        <f t="shared" si="62"/>
        <v xml:space="preserve">|BGCOLOR(#F5F5F5):Slave Guardian|歩兵|&amp;ref(Nation/C_Gold.jpg,nolink,25x25,Gold);9&amp;ref(Nation/C_Resource.jpg,nolink,25x25,Resource);11&amp;ref(Nation/C_Recruitment.jpg,nolink,25x25,Recruitment Point);6|&amp;ref(Nation/R_UW-Fort.jpg,nolink,25x25,Underwater Fortress);||&amp;ref(Nation/LivingLead.jpg,nolink,25x25,Living);&amp;ref(Nation/Slave.jpg,nolink,25x25,Slave);|10&amp;ref(Nation/Amphibian.jpg,nolink,25x25,Amphibian);|
|~|&gt;|&gt;|&gt;|&gt;|&gt;|BGCOLOR(#F5F5F5):三叉矛を持つ歩兵。兜が追加されている程度の違いしかない|
</v>
      </c>
    </row>
    <row r="1871" spans="1:36" x14ac:dyDescent="0.15">
      <c r="A1871" t="str">
        <f t="shared" si="61"/>
        <v>-</v>
      </c>
      <c r="B1871" t="s">
        <v>3012</v>
      </c>
      <c r="C1871" t="s">
        <v>15490</v>
      </c>
      <c r="D1871" t="s">
        <v>15483</v>
      </c>
      <c r="E1871" t="s">
        <v>12337</v>
      </c>
      <c r="F1871">
        <v>5</v>
      </c>
      <c r="G1871">
        <v>1</v>
      </c>
      <c r="H1871">
        <v>2</v>
      </c>
      <c r="I1871" t="s">
        <v>6335</v>
      </c>
      <c r="L1871" t="s">
        <v>3158</v>
      </c>
      <c r="N1871" t="s">
        <v>8542</v>
      </c>
      <c r="Q1871" s="21">
        <v>1</v>
      </c>
      <c r="V1871">
        <v>1</v>
      </c>
      <c r="Z1871" s="33">
        <v>12</v>
      </c>
      <c r="AD1871" s="21" t="s">
        <v>7286</v>
      </c>
      <c r="AJ1871" s="26" t="str">
        <f t="shared" si="62"/>
        <v xml:space="preserve">|BGCOLOR(#F5F5F5):Lobo Guard|歩兵|&amp;ref(Nation/C_Gold.jpg,nolink,25x25,Gold);5&amp;ref(Nation/C_Resource.jpg,nolink,25x25,Resource);1&amp;ref(Nation/C_Recruitment.jpg,nolink,25x25,Recruitment Point);2|&amp;ref(Nation/R_UW-Fort.jpg,nolink,25x25,Underwater Fortress);||&amp;ref(Nation/MagicLead.jpg,nolink,25x25,Magic Being);&amp;ref(Nation/Slave.jpg,nolink,25x25,Slave);|12&amp;ref(Nation/Amphibian.jpg,nolink,25x25,Amphibian);|
|~|&gt;|&gt;|&gt;|&gt;|&gt;|BGCOLOR(#F5F5F5):意思無き肉壁。勝手に逃げないため信頼性は高い|
</v>
      </c>
    </row>
    <row r="1872" spans="1:36" x14ac:dyDescent="0.15">
      <c r="A1872" t="str">
        <f t="shared" si="61"/>
        <v>-</v>
      </c>
      <c r="B1872" t="s">
        <v>3012</v>
      </c>
      <c r="C1872" t="s">
        <v>15490</v>
      </c>
      <c r="D1872" t="s">
        <v>15483</v>
      </c>
      <c r="E1872" t="s">
        <v>15448</v>
      </c>
      <c r="F1872">
        <v>13</v>
      </c>
      <c r="G1872">
        <v>33</v>
      </c>
      <c r="H1872">
        <v>16</v>
      </c>
      <c r="I1872" t="s">
        <v>6335</v>
      </c>
      <c r="L1872" t="s">
        <v>3158</v>
      </c>
      <c r="N1872" t="s">
        <v>12357</v>
      </c>
      <c r="P1872" s="21">
        <v>1</v>
      </c>
      <c r="V1872">
        <v>1</v>
      </c>
      <c r="Z1872" s="33" t="s">
        <v>15449</v>
      </c>
      <c r="AD1872" s="21" t="s">
        <v>7286</v>
      </c>
      <c r="AJ1872" s="26" t="str">
        <f t="shared" si="62"/>
        <v xml:space="preserve">|BGCOLOR(#F5F5F5):Meteorite Guard|歩兵|&amp;ref(Nation/C_Gold.jpg,nolink,25x25,Gold);13&amp;ref(Nation/C_Resource.jpg,nolink,25x25,Resource);33&amp;ref(Nation/C_Recruitment.jpg,nolink,25x25,Recruitment Point);16|&amp;ref(Nation/R_UW-Fort.jpg,nolink,25x25,Underwater Fortress);||&amp;ref(Nation/LivingLead.jpg,nolink,25x25,Living);&amp;ref(Nation/Slave.jpg,nolink,25x25,Slave);|6&amp;ref(Nation/Amphibian.jpg,nolink,25x25,Amphibian);|
|~|&gt;|&gt;|&gt;|&gt;|&gt;|BGCOLOR(#F5F5F5):魔法の三叉矛を持つ重歩兵。奴隷にあるまじき士気を持つ|
</v>
      </c>
    </row>
    <row r="1873" spans="1:36" x14ac:dyDescent="0.15">
      <c r="A1873" t="str">
        <f t="shared" si="61"/>
        <v>-</v>
      </c>
      <c r="B1873" t="s">
        <v>3012</v>
      </c>
      <c r="C1873" t="s">
        <v>15490</v>
      </c>
      <c r="D1873" t="s">
        <v>15483</v>
      </c>
      <c r="E1873" t="s">
        <v>12338</v>
      </c>
      <c r="F1873">
        <v>20</v>
      </c>
      <c r="G1873">
        <v>1</v>
      </c>
      <c r="H1873">
        <v>22</v>
      </c>
      <c r="I1873" t="s">
        <v>6335</v>
      </c>
      <c r="L1873" t="s">
        <v>3158</v>
      </c>
      <c r="N1873" t="s">
        <v>8544</v>
      </c>
      <c r="Q1873" s="21">
        <v>1</v>
      </c>
      <c r="V1873">
        <v>1</v>
      </c>
      <c r="Z1873" s="33">
        <v>14</v>
      </c>
      <c r="AD1873" s="21" t="s">
        <v>7286</v>
      </c>
      <c r="AJ1873" s="26" t="str">
        <f t="shared" si="62"/>
        <v xml:space="preserve">|BGCOLOR(#F5F5F5):Shambler Thrall|歩兵|&amp;ref(Nation/C_Gold.jpg,nolink,25x25,Gold);20&amp;ref(Nation/C_Resource.jpg,nolink,25x25,Resource);1&amp;ref(Nation/C_Recruitment.jpg,nolink,25x25,Recruitment Point);22|&amp;ref(Nation/R_UW-Fort.jpg,nolink,25x25,Underwater Fortress);||&amp;ref(Nation/MagicLead.jpg,nolink,25x25,Magic Being);&amp;ref(Nation/Slave.jpg,nolink,25x25,Slave);|14&amp;ref(Nation/Amphibian.jpg,nolink,25x25,Amphibian);|
|~|&gt;|&gt;|&gt;|&gt;|&gt;|BGCOLOR(#F5F5F5):意思無き小型生体戦車。人間大以下の敵なら蹂躙する|
</v>
      </c>
    </row>
    <row r="1874" spans="1:36" x14ac:dyDescent="0.15">
      <c r="A1874" t="str">
        <f t="shared" si="61"/>
        <v>-</v>
      </c>
      <c r="B1874" t="s">
        <v>3012</v>
      </c>
      <c r="C1874" t="s">
        <v>15490</v>
      </c>
      <c r="D1874" t="s">
        <v>15483</v>
      </c>
      <c r="E1874" t="s">
        <v>15450</v>
      </c>
      <c r="F1874">
        <v>35</v>
      </c>
      <c r="G1874">
        <v>1</v>
      </c>
      <c r="H1874">
        <v>33</v>
      </c>
      <c r="I1874" t="s">
        <v>6335</v>
      </c>
      <c r="L1874" t="s">
        <v>3158</v>
      </c>
      <c r="N1874" t="s">
        <v>12359</v>
      </c>
      <c r="P1874" s="21">
        <v>1</v>
      </c>
      <c r="Z1874" s="33" t="s">
        <v>9266</v>
      </c>
      <c r="AD1874" s="21" t="s">
        <v>11854</v>
      </c>
      <c r="AJ1874" s="26" t="str">
        <f t="shared" si="62"/>
        <v xml:space="preserve">|BGCOLOR(#F5F5F5):Crab Hybrid|歩兵|&amp;ref(Nation/C_Gold.jpg,nolink,25x25,Gold);35&amp;ref(Nation/C_Resource.jpg,nolink,25x25,Resource);1&amp;ref(Nation/C_Recruitment.jpg,nolink,25x25,Recruitment Point);33|&amp;ref(Nation/R_UW-Fort.jpg,nolink,25x25,Underwater Fortress);||&amp;ref(Nation/LivingLead.jpg,nolink,25x25,Living);|14&amp;ref(Nation/Aquatic.jpg,nolink,25x25,Aquatic);|
|~|&gt;|&gt;|&gt;|&gt;|&gt;|BGCOLOR(#F5F5F5):二つの鋏で戦う歩兵。水棲だが戦闘力はなかなかのもの|
</v>
      </c>
    </row>
    <row r="1875" spans="1:36" x14ac:dyDescent="0.15">
      <c r="A1875" t="str">
        <f t="shared" si="61"/>
        <v>-</v>
      </c>
      <c r="B1875" t="s">
        <v>3012</v>
      </c>
      <c r="C1875" t="s">
        <v>15490</v>
      </c>
      <c r="D1875" t="s">
        <v>15483</v>
      </c>
      <c r="E1875" t="s">
        <v>15451</v>
      </c>
      <c r="F1875">
        <v>50</v>
      </c>
      <c r="G1875">
        <v>1</v>
      </c>
      <c r="H1875">
        <v>37</v>
      </c>
      <c r="I1875" t="s">
        <v>6335</v>
      </c>
      <c r="L1875" t="s">
        <v>3155</v>
      </c>
      <c r="N1875" t="s">
        <v>12361</v>
      </c>
      <c r="Q1875" s="21">
        <v>1</v>
      </c>
      <c r="Z1875" s="33" t="s">
        <v>9266</v>
      </c>
      <c r="AD1875" s="21" t="s">
        <v>7286</v>
      </c>
      <c r="AJ1875" s="26" t="str">
        <f t="shared" si="62"/>
        <v xml:space="preserve">|BGCOLOR(#F5F5F5):Illithid|射手|&amp;ref(Nation/C_Gold.jpg,nolink,25x25,Gold);50&amp;ref(Nation/C_Resource.jpg,nolink,25x25,Resource);1&amp;ref(Nation/C_Recruitment.jpg,nolink,25x25,Recruitment Point);37|&amp;ref(Nation/R_UW-Fort.jpg,nolink,25x25,Underwater Fortress);||&amp;ref(Nation/MagicLead.jpg,nolink,25x25,Magic Being);|14&amp;ref(Nation/Amphibian.jpg,nolink,25x25,Amphibian);|
|~|&gt;|&gt;|&gt;|&gt;|&gt;|BGCOLOR(#F5F5F5):思念により敵を麻痺させる。前衛の支援として効果的|
</v>
      </c>
    </row>
    <row r="1876" spans="1:36" x14ac:dyDescent="0.15">
      <c r="A1876" t="str">
        <f t="shared" si="61"/>
        <v>-</v>
      </c>
      <c r="B1876" t="s">
        <v>3012</v>
      </c>
      <c r="C1876" t="s">
        <v>15490</v>
      </c>
      <c r="D1876" t="s">
        <v>15483</v>
      </c>
      <c r="E1876" t="s">
        <v>15452</v>
      </c>
      <c r="F1876">
        <v>50</v>
      </c>
      <c r="G1876">
        <v>51</v>
      </c>
      <c r="H1876">
        <v>37</v>
      </c>
      <c r="I1876" t="s">
        <v>6335</v>
      </c>
      <c r="L1876" t="s">
        <v>3158</v>
      </c>
      <c r="N1876" t="s">
        <v>12363</v>
      </c>
      <c r="Q1876" s="21">
        <v>1</v>
      </c>
      <c r="Z1876" s="33" t="s">
        <v>9227</v>
      </c>
      <c r="AD1876" s="21" t="s">
        <v>7286</v>
      </c>
      <c r="AJ1876" s="26" t="str">
        <f t="shared" si="62"/>
        <v xml:space="preserve">|BGCOLOR(#F5F5F5):Illithid Soldier|歩兵|&amp;ref(Nation/C_Gold.jpg,nolink,25x25,Gold);50&amp;ref(Nation/C_Resource.jpg,nolink,25x25,Resource);51&amp;ref(Nation/C_Recruitment.jpg,nolink,25x25,Recruitment Point);37|&amp;ref(Nation/R_UW-Fort.jpg,nolink,25x25,Underwater Fortress);||&amp;ref(Nation/MagicLead.jpg,nolink,25x25,Magic Being);|12&amp;ref(Nation/Amphibian.jpg,nolink,25x25,Amphibian);|
|~|&gt;|&gt;|&gt;|&gt;|&gt;|BGCOLOR(#F5F5F5):魔法の三叉矛を持つ重歩兵。装備は良いが白兵戦には半端な大柄さが痛い|
</v>
      </c>
    </row>
    <row r="1877" spans="1:36" x14ac:dyDescent="0.15">
      <c r="A1877" t="str">
        <f t="shared" si="61"/>
        <v>-</v>
      </c>
      <c r="B1877" t="s">
        <v>3012</v>
      </c>
      <c r="C1877" t="s">
        <v>15490</v>
      </c>
      <c r="D1877" t="s">
        <v>15483</v>
      </c>
      <c r="E1877" t="s">
        <v>15453</v>
      </c>
      <c r="F1877">
        <v>12</v>
      </c>
      <c r="G1877">
        <v>3</v>
      </c>
      <c r="H1877">
        <v>21</v>
      </c>
      <c r="I1877" t="s">
        <v>15454</v>
      </c>
      <c r="L1877" t="s">
        <v>15455</v>
      </c>
      <c r="N1877" t="s">
        <v>15466</v>
      </c>
      <c r="P1877" s="21">
        <v>1</v>
      </c>
      <c r="Z1877" s="33" t="s">
        <v>15456</v>
      </c>
      <c r="AD1877" s="20" t="s">
        <v>15438</v>
      </c>
      <c r="AJ1877" s="26" t="str">
        <f t="shared" si="62"/>
        <v xml:space="preserve">|BGCOLOR(#F5F5F5):Hybrid|歩兵|&amp;ref(Nation/C_Gold.jpg,nolink,25x25,Gold);12&amp;ref(Nation/C_Resource.jpg,nolink,25x25,Resource);3&amp;ref(Nation/C_Recruitment.jpg,nolink,25x25,Recruitment Point);21|&amp;ref(Nation/R_Coast-Fort.jpg,nolink,25x25,Coastal Fortress);||&amp;ref(Nation/LivingLead.jpg,nolink,25x25,Living);|14&amp;ref(Nation/Amphibian.jpg,nolink,25x25,Amphibian);|
|~|&gt;|&gt;|&gt;|&gt;|&gt;|BGCOLOR(#F5F5F5):槍と触手を持つ軽歩兵。触手は攻撃力こそ低いが防御貫通|
</v>
      </c>
    </row>
    <row r="1878" spans="1:36" x14ac:dyDescent="0.15">
      <c r="A1878" t="str">
        <f t="shared" si="61"/>
        <v>-</v>
      </c>
      <c r="B1878" t="s">
        <v>3012</v>
      </c>
      <c r="C1878" t="s">
        <v>15490</v>
      </c>
      <c r="D1878" t="s">
        <v>15483</v>
      </c>
      <c r="E1878" t="s">
        <v>15457</v>
      </c>
      <c r="F1878">
        <v>13</v>
      </c>
      <c r="G1878">
        <v>6</v>
      </c>
      <c r="H1878">
        <v>24</v>
      </c>
      <c r="I1878" t="s">
        <v>15454</v>
      </c>
      <c r="L1878" t="s">
        <v>15455</v>
      </c>
      <c r="N1878" t="s">
        <v>15458</v>
      </c>
      <c r="P1878" s="21">
        <v>1</v>
      </c>
      <c r="Z1878" s="33" t="s">
        <v>15459</v>
      </c>
      <c r="AD1878" s="20" t="s">
        <v>15438</v>
      </c>
      <c r="AJ1878" s="26" t="str">
        <f t="shared" si="62"/>
        <v xml:space="preserve">|BGCOLOR(#F5F5F5):Hybrid Trooper|歩兵|&amp;ref(Nation/C_Gold.jpg,nolink,25x25,Gold);13&amp;ref(Nation/C_Resource.jpg,nolink,25x25,Resource);6&amp;ref(Nation/C_Recruitment.jpg,nolink,25x25,Recruitment Point);24|&amp;ref(Nation/R_Coast-Fort.jpg,nolink,25x25,Coastal Fortress);||&amp;ref(Nation/LivingLead.jpg,nolink,25x25,Living);|12&amp;ref(Nation/Amphibian.jpg,nolink,25x25,Amphibian);|
|~|&gt;|&gt;|&gt;|&gt;|&gt;|BGCOLOR(#F5F5F5):槍、触手、盾を持つ軽歩兵。防具が全体的に強化されている|
</v>
      </c>
    </row>
    <row r="1879" spans="1:36" x14ac:dyDescent="0.15">
      <c r="A1879" t="str">
        <f t="shared" si="61"/>
        <v>-</v>
      </c>
      <c r="B1879" t="s">
        <v>3012</v>
      </c>
      <c r="C1879" t="s">
        <v>15490</v>
      </c>
      <c r="D1879" t="s">
        <v>15483</v>
      </c>
      <c r="E1879" t="s">
        <v>15460</v>
      </c>
      <c r="F1879">
        <v>14</v>
      </c>
      <c r="G1879">
        <v>19</v>
      </c>
      <c r="H1879">
        <v>26</v>
      </c>
      <c r="I1879" t="s">
        <v>15454</v>
      </c>
      <c r="L1879" t="s">
        <v>15455</v>
      </c>
      <c r="N1879" t="s">
        <v>15461</v>
      </c>
      <c r="P1879" s="20">
        <v>1</v>
      </c>
      <c r="Z1879" s="33" t="s">
        <v>15459</v>
      </c>
      <c r="AD1879" s="20" t="s">
        <v>15438</v>
      </c>
      <c r="AJ1879" s="26" t="str">
        <f t="shared" si="62"/>
        <v xml:space="preserve">|BGCOLOR(#F5F5F5):Hybrid Soldier|歩兵|&amp;ref(Nation/C_Gold.jpg,nolink,25x25,Gold);14&amp;ref(Nation/C_Resource.jpg,nolink,25x25,Resource);19&amp;ref(Nation/C_Recruitment.jpg,nolink,25x25,Recruitment Point);26|&amp;ref(Nation/R_Coast-Fort.jpg,nolink,25x25,Coastal Fortress);||&amp;ref(Nation/LivingLead.jpg,nolink,25x25,Living);|12&amp;ref(Nation/Amphibian.jpg,nolink,25x25,Amphibian);|
|~|&gt;|&gt;|&gt;|&gt;|&gt;|BGCOLOR(#F5F5F5):三叉矛を持つ歩兵。防具は半端だが攻撃力は十分|
</v>
      </c>
    </row>
    <row r="1880" spans="1:36" x14ac:dyDescent="0.15">
      <c r="A1880" t="str">
        <f t="shared" si="61"/>
        <v>-</v>
      </c>
      <c r="B1880" t="s">
        <v>3012</v>
      </c>
      <c r="C1880" t="s">
        <v>15490</v>
      </c>
      <c r="D1880" t="s">
        <v>15483</v>
      </c>
      <c r="E1880" t="s">
        <v>15462</v>
      </c>
      <c r="F1880">
        <v>8</v>
      </c>
      <c r="G1880">
        <v>1</v>
      </c>
      <c r="H1880">
        <v>13</v>
      </c>
      <c r="I1880" t="s">
        <v>15463</v>
      </c>
      <c r="L1880" t="s">
        <v>15455</v>
      </c>
      <c r="N1880" t="s">
        <v>15464</v>
      </c>
      <c r="P1880" s="20">
        <v>1</v>
      </c>
      <c r="Z1880" s="33" t="s">
        <v>15456</v>
      </c>
      <c r="AD1880" s="20" t="s">
        <v>15438</v>
      </c>
      <c r="AJ1880" s="26" t="str">
        <f t="shared" si="62"/>
        <v xml:space="preserve">|BGCOLOR(#F5F5F5):Hybrid|歩兵|&amp;ref(Nation/C_Gold.jpg,nolink,25x25,Gold);8&amp;ref(Nation/C_Resource.jpg,nolink,25x25,Resource);1&amp;ref(Nation/C_Recruitment.jpg,nolink,25x25,Recruitment Point);13|&amp;ref(Nation/Free-Spawn.jpg,nolink,25x25,Automatic Generation (Free));（&amp;ref(Nation/R_Coast-Fort.jpg,nolink,25x25,Coastal Fortress);）||&amp;ref(Nation/LivingLead.jpg,nolink,25x25,Living);|14&amp;ref(Nation/Amphibian.jpg,nolink,25x25,Amphibian);|
|~|&gt;|&gt;|&gt;|&gt;|&gt;|BGCOLOR(#F5F5F5):触手を持つ軽歩兵。生産は自動で無償だが維持費は喰う|
</v>
      </c>
    </row>
    <row r="1881" spans="1:36" x14ac:dyDescent="0.15">
      <c r="A1881" t="str">
        <f t="shared" si="61"/>
        <v>-</v>
      </c>
      <c r="B1881" t="s">
        <v>3012</v>
      </c>
      <c r="C1881" t="s">
        <v>15490</v>
      </c>
      <c r="D1881" t="s">
        <v>15483</v>
      </c>
      <c r="E1881" t="s">
        <v>15462</v>
      </c>
      <c r="F1881">
        <v>10</v>
      </c>
      <c r="G1881">
        <v>1</v>
      </c>
      <c r="H1881">
        <v>17</v>
      </c>
      <c r="I1881" t="s">
        <v>15463</v>
      </c>
      <c r="L1881" t="s">
        <v>15455</v>
      </c>
      <c r="N1881" t="s">
        <v>15465</v>
      </c>
      <c r="P1881" s="20">
        <v>1</v>
      </c>
      <c r="Z1881" s="33" t="s">
        <v>15456</v>
      </c>
      <c r="AD1881" s="20" t="s">
        <v>15438</v>
      </c>
      <c r="AJ1881" s="26" t="str">
        <f t="shared" si="62"/>
        <v xml:space="preserve">|BGCOLOR(#F5F5F5):Hybrid|歩兵|&amp;ref(Nation/C_Gold.jpg,nolink,25x25,Gold);10&amp;ref(Nation/C_Resource.jpg,nolink,25x25,Resource);1&amp;ref(Nation/C_Recruitment.jpg,nolink,25x25,Recruitment Point);17|&amp;ref(Nation/Free-Spawn.jpg,nolink,25x25,Automatic Generation (Free));（&amp;ref(Nation/R_Coast-Fort.jpg,nolink,25x25,Coastal Fortress);）||&amp;ref(Nation/LivingLead.jpg,nolink,25x25,Living);|14&amp;ref(Nation/Amphibian.jpg,nolink,25x25,Amphibian);|
|~|&gt;|&gt;|&gt;|&gt;|&gt;|BGCOLOR(#F5F5F5):触手二本を持つ軽歩兵。軽装の敵を地味に削る|
</v>
      </c>
    </row>
    <row r="1882" spans="1:36" x14ac:dyDescent="0.15">
      <c r="A1882" t="str">
        <f t="shared" si="61"/>
        <v>-</v>
      </c>
      <c r="B1882" t="s">
        <v>3012</v>
      </c>
      <c r="C1882" t="s">
        <v>15490</v>
      </c>
      <c r="D1882" t="s">
        <v>15483</v>
      </c>
      <c r="E1882" t="s">
        <v>15462</v>
      </c>
      <c r="F1882">
        <v>10</v>
      </c>
      <c r="G1882">
        <v>2</v>
      </c>
      <c r="H1882">
        <v>17</v>
      </c>
      <c r="I1882" t="s">
        <v>15463</v>
      </c>
      <c r="L1882" t="s">
        <v>15455</v>
      </c>
      <c r="N1882" t="s">
        <v>15467</v>
      </c>
      <c r="P1882" s="20">
        <v>1</v>
      </c>
      <c r="Z1882" s="33" t="s">
        <v>15456</v>
      </c>
      <c r="AD1882" s="20" t="s">
        <v>15438</v>
      </c>
      <c r="AJ1882" s="26" t="str">
        <f t="shared" si="62"/>
        <v xml:space="preserve">|BGCOLOR(#F5F5F5):Hybrid|歩兵|&amp;ref(Nation/C_Gold.jpg,nolink,25x25,Gold);10&amp;ref(Nation/C_Resource.jpg,nolink,25x25,Resource);2&amp;ref(Nation/C_Recruitment.jpg,nolink,25x25,Recruitment Point);17|&amp;ref(Nation/Free-Spawn.jpg,nolink,25x25,Automatic Generation (Free));（&amp;ref(Nation/R_Coast-Fort.jpg,nolink,25x25,Coastal Fortress);）||&amp;ref(Nation/LivingLead.jpg,nolink,25x25,Living);|14&amp;ref(Nation/Amphibian.jpg,nolink,25x25,Amphibian);|
|~|&gt;|&gt;|&gt;|&gt;|&gt;|BGCOLOR(#F5F5F5):棍棒と触手を持つ軽歩兵。鎧も一応は着ている|
</v>
      </c>
    </row>
    <row r="1883" spans="1:36" x14ac:dyDescent="0.15">
      <c r="A1883" t="str">
        <f t="shared" si="61"/>
        <v>-</v>
      </c>
      <c r="B1883" t="s">
        <v>3012</v>
      </c>
      <c r="C1883" t="s">
        <v>15490</v>
      </c>
      <c r="D1883" t="s">
        <v>15483</v>
      </c>
      <c r="E1883" t="s">
        <v>15462</v>
      </c>
      <c r="F1883">
        <v>12</v>
      </c>
      <c r="G1883">
        <v>3</v>
      </c>
      <c r="H1883">
        <v>21</v>
      </c>
      <c r="I1883" t="s">
        <v>15463</v>
      </c>
      <c r="L1883" t="s">
        <v>15455</v>
      </c>
      <c r="N1883" t="s">
        <v>15468</v>
      </c>
      <c r="P1883" s="20">
        <v>1</v>
      </c>
      <c r="Z1883" s="33" t="s">
        <v>15456</v>
      </c>
      <c r="AD1883" s="20" t="s">
        <v>15438</v>
      </c>
      <c r="AJ1883" s="26" t="str">
        <f t="shared" si="62"/>
        <v xml:space="preserve">|BGCOLOR(#F5F5F5):Hybrid|歩兵|&amp;ref(Nation/C_Gold.jpg,nolink,25x25,Gold);12&amp;ref(Nation/C_Resource.jpg,nolink,25x25,Resource);3&amp;ref(Nation/C_Recruitment.jpg,nolink,25x25,Recruitment Point);21|&amp;ref(Nation/Free-Spawn.jpg,nolink,25x25,Automatic Generation (Free));（&amp;ref(Nation/R_Coast-Fort.jpg,nolink,25x25,Coastal Fortress);）||&amp;ref(Nation/LivingLead.jpg,nolink,25x25,Living);|14&amp;ref(Nation/Amphibian.jpg,nolink,25x25,Amphibian);|
|~|&gt;|&gt;|&gt;|&gt;|&gt;|BGCOLOR(#F5F5F5):槍と触手を持つ軽歩兵。他よりHPや筋力に恵まれている|
</v>
      </c>
    </row>
    <row r="1884" spans="1:36" x14ac:dyDescent="0.15">
      <c r="A1884" t="str">
        <f t="shared" si="61"/>
        <v>-</v>
      </c>
      <c r="B1884" t="s">
        <v>3012</v>
      </c>
      <c r="C1884" t="s">
        <v>15490</v>
      </c>
      <c r="D1884" t="s">
        <v>15483</v>
      </c>
      <c r="E1884" t="s">
        <v>15469</v>
      </c>
      <c r="F1884">
        <v>1</v>
      </c>
      <c r="G1884">
        <v>1</v>
      </c>
      <c r="H1884">
        <v>2</v>
      </c>
      <c r="I1884" t="s">
        <v>15436</v>
      </c>
      <c r="L1884" t="s">
        <v>15455</v>
      </c>
      <c r="N1884" t="s">
        <v>15470</v>
      </c>
      <c r="Q1884" s="21">
        <v>1</v>
      </c>
      <c r="Z1884" s="33" t="s">
        <v>15459</v>
      </c>
      <c r="AD1884" s="20" t="s">
        <v>15438</v>
      </c>
      <c r="AJ1884" s="26" t="str">
        <f t="shared" si="62"/>
        <v xml:space="preserve">|BGCOLOR(#F5F5F5):Mad One|歩兵|&amp;ref(Nation/C_Gold.jpg,nolink,25x25,Gold);1&amp;ref(Nation/C_Resource.jpg,nolink,25x25,Resource);1&amp;ref(Nation/C_Recruitment.jpg,nolink,25x25,Recruitment Point);2|&amp;ref(Nation/Dominion-Free-Spawn.jpg,nolink,25x25,Dominion Automatic Generation (Free));（&amp;ref(Nation/R_UW-Fort.jpg,nolink,25x25,Underwater Fortress);&amp;ref(Nation/R_Foreign-Sea.jpg,nolink,25x25,Non-Fort Underwater);）||&amp;ref(Nation/MagicLead.jpg,nolink,25x25,Magic Being);|12&amp;ref(Nation/Amphibian.jpg,nolink,25x25,Amphibian);|
|~|&gt;|&gt;|&gt;|&gt;|&gt;|BGCOLOR(#F5F5F5):狂った半魚人。攻撃力は案外高いが能力が低すぎる|
</v>
      </c>
    </row>
    <row r="1885" spans="1:36" x14ac:dyDescent="0.15">
      <c r="A1885" t="str">
        <f t="shared" si="61"/>
        <v>-</v>
      </c>
      <c r="B1885" t="s">
        <v>3012</v>
      </c>
      <c r="C1885" t="s">
        <v>15490</v>
      </c>
      <c r="D1885" t="s">
        <v>15483</v>
      </c>
      <c r="E1885" t="s">
        <v>15471</v>
      </c>
      <c r="F1885">
        <v>1</v>
      </c>
      <c r="G1885">
        <v>1</v>
      </c>
      <c r="H1885">
        <v>2</v>
      </c>
      <c r="I1885" t="s">
        <v>15436</v>
      </c>
      <c r="L1885" t="s">
        <v>15455</v>
      </c>
      <c r="N1885" t="s">
        <v>15472</v>
      </c>
      <c r="Q1885" s="21">
        <v>1</v>
      </c>
      <c r="Z1885" s="33" t="s">
        <v>15459</v>
      </c>
      <c r="AD1885" s="20" t="s">
        <v>15438</v>
      </c>
      <c r="AJ1885" s="26" t="str">
        <f t="shared" si="62"/>
        <v xml:space="preserve">|BGCOLOR(#F5F5F5):Mad Merman|歩兵|&amp;ref(Nation/C_Gold.jpg,nolink,25x25,Gold);1&amp;ref(Nation/C_Resource.jpg,nolink,25x25,Resource);1&amp;ref(Nation/C_Recruitment.jpg,nolink,25x25,Recruitment Point);2|&amp;ref(Nation/Dominion-Free-Spawn.jpg,nolink,25x25,Dominion Automatic Generation (Free));（&amp;ref(Nation/R_UW-Fort.jpg,nolink,25x25,Underwater Fortress);&amp;ref(Nation/R_Foreign-Sea.jpg,nolink,25x25,Non-Fort Underwater);）||&amp;ref(Nation/MagicLead.jpg,nolink,25x25,Magic Being);|12&amp;ref(Nation/Amphibian.jpg,nolink,25x25,Amphibian);|
|~|&gt;|&gt;|&gt;|&gt;|&gt;|BGCOLOR(#F5F5F5):狂った人魚。素手なので肉壁以外にはなり得ない|
</v>
      </c>
    </row>
    <row r="1886" spans="1:36" x14ac:dyDescent="0.15">
      <c r="A1886" t="str">
        <f t="shared" si="61"/>
        <v>-</v>
      </c>
      <c r="B1886" t="s">
        <v>3012</v>
      </c>
      <c r="C1886" t="s">
        <v>15490</v>
      </c>
      <c r="D1886" t="s">
        <v>15483</v>
      </c>
      <c r="E1886" t="s">
        <v>15473</v>
      </c>
      <c r="F1886">
        <v>1</v>
      </c>
      <c r="G1886">
        <v>1</v>
      </c>
      <c r="H1886">
        <v>2</v>
      </c>
      <c r="I1886" t="s">
        <v>15436</v>
      </c>
      <c r="L1886" t="s">
        <v>15455</v>
      </c>
      <c r="N1886" t="s">
        <v>15474</v>
      </c>
      <c r="Q1886" s="21">
        <v>1</v>
      </c>
      <c r="Z1886" s="33" t="s">
        <v>15475</v>
      </c>
      <c r="AD1886" s="20" t="s">
        <v>15438</v>
      </c>
      <c r="AJ1886" s="26" t="str">
        <f t="shared" si="62"/>
        <v xml:space="preserve">|BGCOLOR(#F5F5F5):Deep One Dreamer|歩兵|&amp;ref(Nation/C_Gold.jpg,nolink,25x25,Gold);1&amp;ref(Nation/C_Resource.jpg,nolink,25x25,Resource);1&amp;ref(Nation/C_Recruitment.jpg,nolink,25x25,Recruitment Point);2|&amp;ref(Nation/Dominion-Free-Spawn.jpg,nolink,25x25,Dominion Automatic Generation (Free));（&amp;ref(Nation/R_UW-Fort.jpg,nolink,25x25,Underwater Fortress);&amp;ref(Nation/R_Foreign-Sea.jpg,nolink,25x25,Non-Fort Underwater);）||&amp;ref(Nation/MagicLead.jpg,nolink,25x25,Magic Being);|10&amp;ref(Nation/Amphibian.jpg,nolink,25x25,Amphibian);|
|~|&gt;|&gt;|&gt;|&gt;|&gt;|BGCOLOR(#F5F5F5):短剣を持つ半魚人。武器があるのは良いが戦闘技能は低い|
</v>
      </c>
    </row>
    <row r="1887" spans="1:36" x14ac:dyDescent="0.15">
      <c r="A1887" t="str">
        <f t="shared" si="61"/>
        <v>-</v>
      </c>
      <c r="B1887" t="s">
        <v>3012</v>
      </c>
      <c r="C1887" t="s">
        <v>15490</v>
      </c>
      <c r="D1887" t="s">
        <v>15483</v>
      </c>
      <c r="E1887" t="s">
        <v>15476</v>
      </c>
      <c r="F1887">
        <v>1</v>
      </c>
      <c r="G1887">
        <v>1</v>
      </c>
      <c r="H1887">
        <v>2</v>
      </c>
      <c r="I1887" t="s">
        <v>15436</v>
      </c>
      <c r="L1887" t="s">
        <v>15455</v>
      </c>
      <c r="N1887" t="s">
        <v>15477</v>
      </c>
      <c r="Q1887" s="20">
        <v>1</v>
      </c>
      <c r="Z1887" s="33" t="s">
        <v>15459</v>
      </c>
      <c r="AD1887" s="20" t="s">
        <v>15438</v>
      </c>
      <c r="AJ1887" s="26" t="str">
        <f t="shared" si="62"/>
        <v xml:space="preserve">|BGCOLOR(#F5F5F5):Merman Dreamer|歩兵|&amp;ref(Nation/C_Gold.jpg,nolink,25x25,Gold);1&amp;ref(Nation/C_Resource.jpg,nolink,25x25,Resource);1&amp;ref(Nation/C_Recruitment.jpg,nolink,25x25,Recruitment Point);2|&amp;ref(Nation/Dominion-Free-Spawn.jpg,nolink,25x25,Dominion Automatic Generation (Free));（&amp;ref(Nation/R_UW-Fort.jpg,nolink,25x25,Underwater Fortress);&amp;ref(Nation/R_Foreign-Sea.jpg,nolink,25x25,Non-Fort Underwater);）||&amp;ref(Nation/MagicLead.jpg,nolink,25x25,Magic Being);|12&amp;ref(Nation/Amphibian.jpg,nolink,25x25,Amphibian);|
|~|&gt;|&gt;|&gt;|&gt;|&gt;|BGCOLOR(#F5F5F5):短剣を持つ人魚。魔法抵抗が高いが活かせる機会は少ない|
</v>
      </c>
    </row>
    <row r="1888" spans="1:36" x14ac:dyDescent="0.15">
      <c r="A1888" t="str">
        <f t="shared" si="61"/>
        <v>-</v>
      </c>
      <c r="B1888" t="s">
        <v>3012</v>
      </c>
      <c r="C1888" t="s">
        <v>15490</v>
      </c>
      <c r="D1888" t="s">
        <v>15483</v>
      </c>
      <c r="E1888" t="s">
        <v>15478</v>
      </c>
      <c r="F1888">
        <v>1</v>
      </c>
      <c r="G1888">
        <v>1</v>
      </c>
      <c r="H1888">
        <v>2</v>
      </c>
      <c r="I1888" t="s">
        <v>15436</v>
      </c>
      <c r="L1888" t="s">
        <v>15455</v>
      </c>
      <c r="N1888" t="s">
        <v>15479</v>
      </c>
      <c r="Q1888" s="20">
        <v>1</v>
      </c>
      <c r="Z1888" s="33" t="s">
        <v>15459</v>
      </c>
      <c r="AD1888" s="20" t="s">
        <v>7869</v>
      </c>
      <c r="AJ1888" s="26" t="str">
        <f t="shared" si="62"/>
        <v xml:space="preserve">|BGCOLOR(#F5F5F5):Triton Dreamer|歩兵|&amp;ref(Nation/C_Gold.jpg,nolink,25x25,Gold);1&amp;ref(Nation/C_Resource.jpg,nolink,25x25,Resource);1&amp;ref(Nation/C_Recruitment.jpg,nolink,25x25,Recruitment Point);2|&amp;ref(Nation/Dominion-Free-Spawn.jpg,nolink,25x25,Dominion Automatic Generation (Free));（&amp;ref(Nation/R_UW-Fort.jpg,nolink,25x25,Underwater Fortress);&amp;ref(Nation/R_Foreign-Sea.jpg,nolink,25x25,Non-Fort Underwater);）||&amp;ref(Nation/MagicLead.jpg,nolink,25x25,Magic Being);|12&amp;ref(Nation/Aquatic.jpg,nolink,25x25,Aquatic);|
|~|&gt;|&gt;|&gt;|&gt;|&gt;|BGCOLOR(#F5F5F5):短剣を持つ水棲人魚。陸に出せないため不良在庫になりがち|
</v>
      </c>
    </row>
    <row r="1889" spans="1:36" x14ac:dyDescent="0.15">
      <c r="A1889" t="str">
        <f t="shared" si="61"/>
        <v>-</v>
      </c>
      <c r="B1889" t="s">
        <v>3012</v>
      </c>
      <c r="C1889" t="s">
        <v>15490</v>
      </c>
      <c r="D1889" t="s">
        <v>15483</v>
      </c>
      <c r="E1889" t="s">
        <v>15484</v>
      </c>
      <c r="F1889">
        <v>1</v>
      </c>
      <c r="G1889">
        <v>1</v>
      </c>
      <c r="H1889">
        <v>2</v>
      </c>
      <c r="I1889" t="s">
        <v>15441</v>
      </c>
      <c r="L1889" t="s">
        <v>15455</v>
      </c>
      <c r="N1889" t="s">
        <v>15485</v>
      </c>
      <c r="Q1889" s="20">
        <v>1</v>
      </c>
      <c r="Z1889" s="33" t="s">
        <v>15456</v>
      </c>
      <c r="AD1889" s="20" t="s">
        <v>15438</v>
      </c>
      <c r="AJ1889" s="26" t="str">
        <f t="shared" si="62"/>
        <v xml:space="preserve">|BGCOLOR(#F5F5F5):Mad Hybrid|歩兵|&amp;ref(Nation/C_Gold.jpg,nolink,25x25,Gold);1&amp;ref(Nation/C_Resource.jpg,nolink,25x25,Resource);1&amp;ref(Nation/C_Recruitment.jpg,nolink,25x25,Recruitment Point);2|&amp;ref(Nation/Dominion-Free-Spawn.jpg,nolink,25x25,Dominion Automatic Generation (Free));（&amp;ref(Nation/R_Coast-Fort.jpg,nolink,25x25,Coastal Fortress);&amp;ref(Nation/R_Foreign-Coast.jpg,nolink,25x25,Non-Fort Coast);）||&amp;ref(Nation/MagicLead.jpg,nolink,25x25,Magic Being);|14&amp;ref(Nation/Amphibian.jpg,nolink,25x25,Amphibian);|
|~|&gt;|&gt;|&gt;|&gt;|&gt;|BGCOLOR(#F5F5F5):狂った雑種人。触手二本を持つが軽装相手にしか通らない|
</v>
      </c>
    </row>
    <row r="1890" spans="1:36" x14ac:dyDescent="0.15">
      <c r="A1890" t="str">
        <f t="shared" si="61"/>
        <v>-</v>
      </c>
      <c r="B1890" t="s">
        <v>3012</v>
      </c>
      <c r="C1890" t="s">
        <v>15490</v>
      </c>
      <c r="D1890" t="s">
        <v>15483</v>
      </c>
      <c r="E1890" t="s">
        <v>15486</v>
      </c>
      <c r="F1890">
        <v>1</v>
      </c>
      <c r="G1890">
        <v>2</v>
      </c>
      <c r="H1890">
        <v>2</v>
      </c>
      <c r="I1890" t="s">
        <v>15439</v>
      </c>
      <c r="L1890" t="s">
        <v>15455</v>
      </c>
      <c r="N1890" t="s">
        <v>15487</v>
      </c>
      <c r="Q1890" s="20">
        <v>1</v>
      </c>
      <c r="Z1890" s="33" t="s">
        <v>15475</v>
      </c>
      <c r="AJ1890" s="26" t="str">
        <f t="shared" si="62"/>
        <v xml:space="preserve">|BGCOLOR(#F5F5F5):Human Dreamer|歩兵|&amp;ref(Nation/C_Gold.jpg,nolink,25x25,Gold);1&amp;ref(Nation/C_Resource.jpg,nolink,25x25,Resource);2&amp;ref(Nation/C_Recruitment.jpg,nolink,25x25,Recruitment Point);2|&amp;ref(Nation/Dominion-Free-Spawn.jpg,nolink,25x25,Dominion Automatic Generation (Free));（&amp;ref(Nation/R_Fort.jpg,nolink,25x25,Land Fortress);&amp;ref(Nation/R_Foreign.jpg,nolink,25x25,Non-Fort Land);）||&amp;ref(Nation/MagicLead.jpg,nolink,25x25,Magic Being);|10|
|~|&gt;|&gt;|&gt;|&gt;|&gt;|BGCOLOR(#F5F5F5):熊手を持つ人間。技量は欠くが武器が長いだけ他よりは強い|
</v>
      </c>
    </row>
    <row r="1891" spans="1:36" x14ac:dyDescent="0.15">
      <c r="A1891" t="str">
        <f t="shared" si="61"/>
        <v>LA R'lyeh 兵士 E</v>
      </c>
      <c r="B1891" t="s">
        <v>3012</v>
      </c>
      <c r="C1891" t="s">
        <v>15490</v>
      </c>
      <c r="D1891" t="s">
        <v>15483</v>
      </c>
      <c r="E1891" t="s">
        <v>15488</v>
      </c>
      <c r="F1891">
        <v>1</v>
      </c>
      <c r="G1891">
        <v>1</v>
      </c>
      <c r="H1891">
        <v>2</v>
      </c>
      <c r="I1891" t="s">
        <v>15481</v>
      </c>
      <c r="L1891" t="s">
        <v>15455</v>
      </c>
      <c r="N1891" t="s">
        <v>15489</v>
      </c>
      <c r="Q1891" s="20">
        <v>1</v>
      </c>
      <c r="Z1891" s="33" t="s">
        <v>15459</v>
      </c>
      <c r="AJ1891" s="26" t="str">
        <f t="shared" si="62"/>
        <v xml:space="preserve">|BGCOLOR(#F5F5F5):Madman|歩兵|&amp;ref(Nation/C_Gold.jpg,nolink,25x25,Gold);1&amp;ref(Nation/C_Resource.jpg,nolink,25x25,Resource);1&amp;ref(Nation/C_Recruitment.jpg,nolink,25x25,Recruitment Point);2|&amp;ref(Nation/Dominion-Free-Spawn.jpg,nolink,25x25,Dominion Automatic Generation (Free));（&amp;ref(Nation/R_Inland-Fort.jpg,nolink,25x25,Inland Fortress);&amp;ref(Nation/R_Foreign-Inland.jpg,nolink,25x25,Non-Fort Inland);）||&amp;ref(Nation/MagicLead.jpg,nolink,25x25,Magic Being);|12|
|~|&gt;|&gt;|&gt;|&gt;|&gt;|BGCOLOR(#F5F5F5):狂った人間。半裸で魚を振り回すだけの賑やかし|
</v>
      </c>
    </row>
    <row r="1892" spans="1:36" x14ac:dyDescent="0.15">
      <c r="A1892" t="str">
        <f t="shared" si="61"/>
        <v>LA Erytheia 指揮官 S</v>
      </c>
      <c r="B1892" t="s">
        <v>3012</v>
      </c>
      <c r="C1892" t="s">
        <v>15608</v>
      </c>
      <c r="D1892" t="s">
        <v>15447</v>
      </c>
      <c r="E1892" t="s">
        <v>15557</v>
      </c>
      <c r="F1892">
        <v>40</v>
      </c>
      <c r="G1892">
        <v>16</v>
      </c>
      <c r="H1892">
        <v>1</v>
      </c>
      <c r="I1892" t="s">
        <v>15430</v>
      </c>
      <c r="L1892" t="s">
        <v>15447</v>
      </c>
      <c r="N1892" t="s">
        <v>15558</v>
      </c>
      <c r="O1892" s="24">
        <v>2</v>
      </c>
      <c r="P1892" s="21">
        <v>60</v>
      </c>
      <c r="Q1892" s="20">
        <v>0</v>
      </c>
      <c r="R1892" s="29">
        <v>0</v>
      </c>
      <c r="Z1892" s="33" t="s">
        <v>15456</v>
      </c>
      <c r="AJ1892" s="26" t="str">
        <f t="shared" si="62"/>
        <v xml:space="preserve">|BGCOLOR(#F5F5F5):Machimos Commander|指揮官|&amp;ref(Nation/C_Gold.jpg,nolink,25x25,Gold);40&amp;ref(Nation/C_Resource.jpg,nolink,25x25,Resource);16&amp;ref(Nation/C_Command.jpg,nolink,25x25,Commander Point);1|&amp;ref(Nation/R_Fort.jpg,nolink,25x25,Land Fortress);||&amp;ref(Nation/Squad.jpg,nolink,25x25,Squad);2&amp;ref(Nation/LivingLead.jpg,nolink,25x25,Leadership);60|14|
|~|&gt;|&gt;|&gt;|&gt;|&gt;|BGCOLOR(#F5F5F5):標準的な指揮官。人間なので海には潜れない|
</v>
      </c>
    </row>
    <row r="1893" spans="1:36" x14ac:dyDescent="0.15">
      <c r="A1893" t="str">
        <f t="shared" si="61"/>
        <v>-</v>
      </c>
      <c r="B1893" t="s">
        <v>3012</v>
      </c>
      <c r="C1893" t="s">
        <v>15608</v>
      </c>
      <c r="D1893" t="s">
        <v>15447</v>
      </c>
      <c r="E1893" t="s">
        <v>15559</v>
      </c>
      <c r="F1893">
        <v>25</v>
      </c>
      <c r="G1893">
        <v>6</v>
      </c>
      <c r="H1893">
        <v>1</v>
      </c>
      <c r="I1893" t="s">
        <v>15562</v>
      </c>
      <c r="L1893" t="s">
        <v>15560</v>
      </c>
      <c r="N1893" t="s">
        <v>15561</v>
      </c>
      <c r="O1893" s="24">
        <v>0</v>
      </c>
      <c r="P1893" s="21">
        <v>0</v>
      </c>
      <c r="Q1893" s="20">
        <v>0</v>
      </c>
      <c r="R1893" s="29">
        <v>0</v>
      </c>
      <c r="Z1893" s="33" t="s">
        <v>15434</v>
      </c>
      <c r="AA1893" s="21">
        <v>50</v>
      </c>
      <c r="AD1893" s="21" t="s">
        <v>15438</v>
      </c>
      <c r="AJ1893" s="26" t="str">
        <f t="shared" si="62"/>
        <v xml:space="preserve">|BGCOLOR(#F5F5F5):Erytheian Scout|斥候|&amp;ref(Nation/C_Gold.jpg,nolink,25x25,Gold);25&amp;ref(Nation/C_Resource.jpg,nolink,25x25,Resource);6&amp;ref(Nation/C_Command.jpg,nolink,25x25,Commander Point);1|&amp;ref(Nation/R_Fort.jpg,nolink,25x25,Land Fortress);&amp;ref(Nation/R_UW-Fort.jpg,nolink,25x25,Underwater Fortress);|||16&amp;ref(Nation/Stealthy.jpg,nolink,25x25,Stealthy (50));&amp;ref(Nation/Amphibian.jpg,nolink,25x25,Amphibian);|
|~|&gt;|&gt;|&gt;|&gt;|&gt;|BGCOLOR(#F5F5F5):水陸両棲の斥候。海を通れるが森や山は苦手で陸では少し遅い|
</v>
      </c>
    </row>
    <row r="1894" spans="1:36" x14ac:dyDescent="0.15">
      <c r="A1894" t="str">
        <f t="shared" si="61"/>
        <v>-</v>
      </c>
      <c r="B1894" t="s">
        <v>3012</v>
      </c>
      <c r="C1894" t="s">
        <v>15608</v>
      </c>
      <c r="D1894" t="s">
        <v>15447</v>
      </c>
      <c r="E1894" t="s">
        <v>15563</v>
      </c>
      <c r="F1894">
        <v>90</v>
      </c>
      <c r="G1894">
        <v>1</v>
      </c>
      <c r="H1894">
        <v>2</v>
      </c>
      <c r="I1894" t="s">
        <v>15430</v>
      </c>
      <c r="J1894" t="s">
        <v>15446</v>
      </c>
      <c r="L1894" t="s">
        <v>15564</v>
      </c>
      <c r="N1894" t="s">
        <v>15565</v>
      </c>
      <c r="O1894" s="24">
        <v>1</v>
      </c>
      <c r="P1894" s="21" t="s">
        <v>15433</v>
      </c>
      <c r="Q1894" s="21" t="s">
        <v>15566</v>
      </c>
      <c r="R1894" s="29">
        <v>0</v>
      </c>
      <c r="Z1894" s="33" t="s">
        <v>15434</v>
      </c>
      <c r="AJ1894" s="26" t="str">
        <f t="shared" si="62"/>
        <v xml:space="preserve">|BGCOLOR(#F5F5F5):Mystic|魔術師|&amp;ref(Nation/C_Gold.jpg,nolink,25x25,Gold);90&amp;ref(Nation/C_Resource.jpg,nolink,25x25,Resource);1&amp;ref(Nation/C_Command.jpg,nolink,25x25,Commander Point);2|&amp;ref(Nation/R_Fort.jpg,nolink,25x25,Land Fortress);|&amp;ref(Spell/P_Research.jpg,nolink,25x25,Lab Needed);|&amp;ref(Nation/Squad.jpg,nolink,25x25,Squad);1&amp;ref(Nation/LivingLead.jpg,nolink,25x25,Leadership);10+&amp;ref(Nation/MagicLead.jpg,nolink,25x25,Magic Leadership);15+|16|
|~|&gt;|&gt;|&gt;|&gt;|&gt;|BGCOLOR(#F5F5F5):星などの魔法技能を持つ。研究が得意|
</v>
      </c>
    </row>
    <row r="1895" spans="1:36" x14ac:dyDescent="0.15">
      <c r="A1895" t="str">
        <f t="shared" si="61"/>
        <v>-</v>
      </c>
      <c r="B1895" t="s">
        <v>3012</v>
      </c>
      <c r="C1895" t="s">
        <v>15608</v>
      </c>
      <c r="D1895" t="s">
        <v>15447</v>
      </c>
      <c r="E1895" t="s">
        <v>15567</v>
      </c>
      <c r="F1895">
        <v>75</v>
      </c>
      <c r="G1895">
        <v>2</v>
      </c>
      <c r="H1895">
        <v>2</v>
      </c>
      <c r="I1895" t="s">
        <v>15430</v>
      </c>
      <c r="K1895" t="s">
        <v>15446</v>
      </c>
      <c r="L1895" t="s">
        <v>15431</v>
      </c>
      <c r="M1895" t="s">
        <v>15445</v>
      </c>
      <c r="N1895" t="s">
        <v>15568</v>
      </c>
      <c r="O1895" s="24">
        <v>2</v>
      </c>
      <c r="P1895" s="21">
        <v>40</v>
      </c>
      <c r="Q1895" s="20">
        <v>0</v>
      </c>
      <c r="R1895" s="29">
        <v>0</v>
      </c>
      <c r="S1895" s="24">
        <v>-1</v>
      </c>
      <c r="Z1895" s="33" t="s">
        <v>15434</v>
      </c>
      <c r="AD1895" s="21" t="s">
        <v>15438</v>
      </c>
      <c r="AJ1895" s="26" t="str">
        <f t="shared" si="62"/>
        <v xml:space="preserve">|BGCOLOR(#F5F5F5):Nomarch|聖職者&amp;ref(Nation/Sacred.jpg,nolink,25x25,Sacred);|&amp;ref(Nation/C_Gold.jpg,nolink,25x25,Gold);75&amp;ref(Nation/C_Resource.jpg,nolink,25x25,Resource);2&amp;ref(Nation/C_Command.jpg,nolink,25x25,Commander Point);2|&amp;ref(Nation/R_Fort.jpg,nolink,25x25,Land Fortress);|&amp;ref(Spell/P_Holy.jpg,nolink,25x25,Temple Needed);|&amp;ref(Nation/Squad.jpg,nolink,25x25,Squad);2&amp;ref(Nation/LivingLead.jpg,nolink,25x25,Leadership);40&amp;ref(Item/Uninspirational.jpg,nolink,25x25,Inspirational (-1));|16&amp;ref(Nation/Amphibian.jpg,nolink,25x25,Amphibian);|
|~|&gt;|&gt;|&gt;|&gt;|&gt;|BGCOLOR(#F5F5F5):レベル2の聖職者。徴税や巡回などの雑務を専門とする|
</v>
      </c>
    </row>
    <row r="1896" spans="1:36" x14ac:dyDescent="0.15">
      <c r="A1896" t="str">
        <f t="shared" si="61"/>
        <v>-</v>
      </c>
      <c r="B1896" t="s">
        <v>3012</v>
      </c>
      <c r="C1896" t="s">
        <v>15608</v>
      </c>
      <c r="D1896" t="s">
        <v>15447</v>
      </c>
      <c r="E1896" t="s">
        <v>15569</v>
      </c>
      <c r="F1896">
        <v>70</v>
      </c>
      <c r="G1896">
        <v>31</v>
      </c>
      <c r="H1896">
        <v>1</v>
      </c>
      <c r="I1896" t="s">
        <v>15572</v>
      </c>
      <c r="L1896" t="s">
        <v>15447</v>
      </c>
      <c r="N1896" t="s">
        <v>15570</v>
      </c>
      <c r="O1896" s="24">
        <v>3</v>
      </c>
      <c r="P1896" s="20">
        <v>80</v>
      </c>
      <c r="Q1896" s="20">
        <v>0</v>
      </c>
      <c r="R1896" s="29">
        <v>0</v>
      </c>
      <c r="Z1896" s="33" t="s">
        <v>15456</v>
      </c>
      <c r="AD1896" s="21" t="s">
        <v>15438</v>
      </c>
      <c r="AJ1896" s="26" t="str">
        <f t="shared" si="62"/>
        <v xml:space="preserve">|BGCOLOR(#F5F5F5):Erytheian Commander|指揮官|&amp;ref(Nation/C_Gold.jpg,nolink,25x25,Gold);70&amp;ref(Nation/C_Resource.jpg,nolink,25x25,Resource);31&amp;ref(Nation/C_Command.jpg,nolink,25x25,Commander Point);1|&amp;ref(Nation/R_Coast-Fort.jpg,nolink,25x25,Coastal Fortress);&amp;ref(Nation/R_UW-Fort.jpg,nolink,25x25,Underwater Fortress);||&amp;ref(Nation/Squad.jpg,nolink,25x25,Squad);3&amp;ref(Nation/LivingLead.jpg,nolink,25x25,Leadership);80|14&amp;ref(Nation/Amphibian.jpg,nolink,25x25,Amphibian);|
|~|&gt;|&gt;|&gt;|&gt;|&gt;|BGCOLOR(#F5F5F5):上位指揮官。水陸両棲で相応の装備をしている|
</v>
      </c>
    </row>
    <row r="1897" spans="1:36" x14ac:dyDescent="0.15">
      <c r="A1897" t="str">
        <f t="shared" si="61"/>
        <v>-</v>
      </c>
      <c r="B1897" t="s">
        <v>3012</v>
      </c>
      <c r="C1897" t="s">
        <v>15608</v>
      </c>
      <c r="D1897" t="s">
        <v>15447</v>
      </c>
      <c r="E1897" t="s">
        <v>15571</v>
      </c>
      <c r="F1897">
        <v>95</v>
      </c>
      <c r="G1897">
        <v>1</v>
      </c>
      <c r="H1897">
        <v>2</v>
      </c>
      <c r="I1897" t="s">
        <v>15572</v>
      </c>
      <c r="J1897" t="s">
        <v>15446</v>
      </c>
      <c r="L1897" t="s">
        <v>15564</v>
      </c>
      <c r="N1897" t="s">
        <v>15573</v>
      </c>
      <c r="O1897" s="24">
        <v>1</v>
      </c>
      <c r="P1897" s="21" t="s">
        <v>15433</v>
      </c>
      <c r="Q1897" s="20" t="s">
        <v>15433</v>
      </c>
      <c r="R1897" s="29">
        <v>0</v>
      </c>
      <c r="Z1897" s="33" t="s">
        <v>15434</v>
      </c>
      <c r="AD1897" s="20" t="s">
        <v>15438</v>
      </c>
      <c r="AJ1897" s="26" t="str">
        <f t="shared" si="62"/>
        <v xml:space="preserve">|BGCOLOR(#F5F5F5):Mermage|魔術師|&amp;ref(Nation/C_Gold.jpg,nolink,25x25,Gold);95&amp;ref(Nation/C_Resource.jpg,nolink,25x25,Resource);1&amp;ref(Nation/C_Command.jpg,nolink,25x25,Commander Point);2|&amp;ref(Nation/R_Coast-Fort.jpg,nolink,25x25,Coastal Fortress);&amp;ref(Nation/R_UW-Fort.jpg,nolink,25x25,Underwater Fortress);|&amp;ref(Spell/P_Research.jpg,nolink,25x25,Lab Needed);|&amp;ref(Nation/Squad.jpg,nolink,25x25,Squad);1&amp;ref(Nation/LivingLead.jpg,nolink,25x25,Leadership);10+&amp;ref(Nation/MagicLead.jpg,nolink,25x25,Magic Leadership);10+|16&amp;ref(Nation/Amphibian.jpg,nolink,25x25,Amphibian);|
|~|&gt;|&gt;|&gt;|&gt;|&gt;|BGCOLOR(#F5F5F5):水などの魔法技能を持つ。水陸共に活動可能|
</v>
      </c>
    </row>
    <row r="1898" spans="1:36" x14ac:dyDescent="0.15">
      <c r="A1898" t="str">
        <f t="shared" si="61"/>
        <v>-</v>
      </c>
      <c r="B1898" t="s">
        <v>3012</v>
      </c>
      <c r="C1898" t="s">
        <v>15608</v>
      </c>
      <c r="D1898" t="s">
        <v>15447</v>
      </c>
      <c r="E1898" t="s">
        <v>15574</v>
      </c>
      <c r="F1898">
        <v>180</v>
      </c>
      <c r="G1898">
        <v>2</v>
      </c>
      <c r="H1898">
        <v>2</v>
      </c>
      <c r="I1898" t="s">
        <v>15572</v>
      </c>
      <c r="J1898" t="s">
        <v>15446</v>
      </c>
      <c r="K1898" t="s">
        <v>15446</v>
      </c>
      <c r="L1898" t="s">
        <v>15564</v>
      </c>
      <c r="M1898" t="s">
        <v>15445</v>
      </c>
      <c r="N1898" t="s">
        <v>15575</v>
      </c>
      <c r="O1898" s="24">
        <v>1</v>
      </c>
      <c r="P1898" s="20" t="s">
        <v>15566</v>
      </c>
      <c r="Q1898" s="20" t="s">
        <v>15576</v>
      </c>
      <c r="R1898" s="29">
        <v>0</v>
      </c>
      <c r="Z1898" s="33" t="s">
        <v>15434</v>
      </c>
      <c r="AD1898" s="20" t="s">
        <v>15438</v>
      </c>
      <c r="AJ1898" s="26" t="str">
        <f t="shared" si="62"/>
        <v xml:space="preserve">|BGCOLOR(#F5F5F5):Daduchos|魔術師&amp;ref(Nation/Sacred.jpg,nolink,25x25,Sacred);|&amp;ref(Nation/C_Gold.jpg,nolink,25x25,Gold);180&amp;ref(Nation/C_Resource.jpg,nolink,25x25,Resource);2&amp;ref(Nation/C_Command.jpg,nolink,25x25,Commander Point);2|&amp;ref(Nation/R_Coast-Fort.jpg,nolink,25x25,Coastal Fortress);&amp;ref(Nation/R_UW-Fort.jpg,nolink,25x25,Underwater Fortress);|&amp;ref(Spell/P_Research.jpg,nolink,25x25,Lab Needed);&amp;ref(Spell/P_Holy.jpg,nolink,25x25,Temple Needed);|&amp;ref(Nation/Squad.jpg,nolink,25x25,Squad);1&amp;ref(Nation/LivingLead.jpg,nolink,25x25,Leadership);15+&amp;ref(Nation/MagicLead.jpg,nolink,25x25,Magic Leadership);20+|16&amp;ref(Nation/Amphibian.jpg,nolink,25x25,Amphibian);|
|~|&gt;|&gt;|&gt;|&gt;|&gt;|BGCOLOR(#F5F5F5):火、星などの幅広い魔法技能を持つ。研究も得意|
</v>
      </c>
    </row>
    <row r="1899" spans="1:36" x14ac:dyDescent="0.15">
      <c r="A1899" t="str">
        <f t="shared" si="61"/>
        <v>-</v>
      </c>
      <c r="B1899" t="s">
        <v>3012</v>
      </c>
      <c r="C1899" t="s">
        <v>15608</v>
      </c>
      <c r="D1899" t="s">
        <v>15447</v>
      </c>
      <c r="E1899" t="s">
        <v>15577</v>
      </c>
      <c r="F1899">
        <v>210</v>
      </c>
      <c r="G1899">
        <v>2</v>
      </c>
      <c r="H1899">
        <v>4</v>
      </c>
      <c r="I1899" t="s">
        <v>15503</v>
      </c>
      <c r="J1899" t="s">
        <v>15446</v>
      </c>
      <c r="K1899" t="s">
        <v>15446</v>
      </c>
      <c r="L1899" t="s">
        <v>15431</v>
      </c>
      <c r="M1899" t="s">
        <v>15445</v>
      </c>
      <c r="N1899" t="s">
        <v>15580</v>
      </c>
      <c r="O1899" s="24">
        <v>3</v>
      </c>
      <c r="P1899" s="20" t="s">
        <v>15578</v>
      </c>
      <c r="Q1899" s="20" t="s">
        <v>15576</v>
      </c>
      <c r="R1899" s="29">
        <v>0</v>
      </c>
      <c r="Z1899" s="33" t="s">
        <v>15434</v>
      </c>
      <c r="AD1899" s="20" t="s">
        <v>15438</v>
      </c>
      <c r="AJ1899" s="26" t="str">
        <f t="shared" si="62"/>
        <v xml:space="preserve">|BGCOLOR(#F5F5F5):Prince of the Setting Sun|聖職者&amp;ref(Nation/Sacred.jpg,nolink,25x25,Sacred);|&amp;ref(Nation/C_Gold.jpg,nolink,25x25,Gold);210&amp;ref(Nation/C_Resource.jpg,nolink,25x25,Resource);2&amp;ref(Nation/C_Command.jpg,nolink,25x25,Commander Point);4|&amp;ref(Nation/R_Capital.jpg,nolink,25x25,National Capital);|&amp;ref(Spell/P_Research.jpg,nolink,25x25,Lab Needed);&amp;ref(Spell/P_Holy.jpg,nolink,25x25,Temple Needed);|&amp;ref(Nation/Squad.jpg,nolink,25x25,Squad);3&amp;ref(Nation/LivingLead.jpg,nolink,25x25,Leadership);85+&amp;ref(Nation/MagicLead.jpg,nolink,25x25,Magic Leadership);20+|16&amp;ref(Nation/Amphibian.jpg,nolink,25x25,Amphibian);|
|~|&gt;|&gt;|&gt;|&gt;|&gt;|BGCOLOR(#F5F5F5):レベル2の聖職者。非常に幅のある魔力を持つ。常に最大一名がKingに自動的に就任|
</v>
      </c>
    </row>
    <row r="1900" spans="1:36" x14ac:dyDescent="0.15">
      <c r="A1900" t="str">
        <f t="shared" si="61"/>
        <v>-</v>
      </c>
      <c r="B1900" t="s">
        <v>3012</v>
      </c>
      <c r="C1900" t="s">
        <v>15608</v>
      </c>
      <c r="D1900" t="s">
        <v>15447</v>
      </c>
      <c r="E1900" t="s">
        <v>15579</v>
      </c>
      <c r="F1900">
        <v>210</v>
      </c>
      <c r="G1900">
        <v>1</v>
      </c>
      <c r="H1900">
        <v>4</v>
      </c>
      <c r="I1900" t="s">
        <v>15503</v>
      </c>
      <c r="J1900" t="s">
        <v>15446</v>
      </c>
      <c r="K1900" t="s">
        <v>15446</v>
      </c>
      <c r="L1900" t="s">
        <v>15431</v>
      </c>
      <c r="N1900" t="s">
        <v>15581</v>
      </c>
      <c r="O1900" s="24">
        <v>3</v>
      </c>
      <c r="P1900" s="20" t="s">
        <v>15578</v>
      </c>
      <c r="Q1900" s="20" t="s">
        <v>15566</v>
      </c>
      <c r="R1900" s="29">
        <v>0</v>
      </c>
      <c r="Z1900" s="33" t="s">
        <v>15434</v>
      </c>
      <c r="AD1900" s="20" t="s">
        <v>15438</v>
      </c>
      <c r="AJ1900" s="26" t="str">
        <f t="shared" si="62"/>
        <v xml:space="preserve">|BGCOLOR(#F5F5F5):Princess of the Setting Sun|聖職者|&amp;ref(Nation/C_Gold.jpg,nolink,25x25,Gold);210&amp;ref(Nation/C_Resource.jpg,nolink,25x25,Resource);1&amp;ref(Nation/C_Command.jpg,nolink,25x25,Commander Point);4|&amp;ref(Nation/R_Capital.jpg,nolink,25x25,National Capital);|&amp;ref(Spell/P_Research.jpg,nolink,25x25,Lab Needed);&amp;ref(Spell/P_Holy.jpg,nolink,25x25,Temple Needed);|&amp;ref(Nation/Squad.jpg,nolink,25x25,Squad);3&amp;ref(Nation/LivingLead.jpg,nolink,25x25,Leadership);85+&amp;ref(Nation/MagicLead.jpg,nolink,25x25,Magic Leadership);15+|16&amp;ref(Nation/Amphibian.jpg,nolink,25x25,Amphibian);|
|~|&gt;|&gt;|&gt;|&gt;|&gt;|BGCOLOR(#F5F5F5):レベル2の聖職者。非常に幅のある魔力を持つ。常に最大一名がQueenに自動的に就任|
</v>
      </c>
    </row>
    <row r="1901" spans="1:36" x14ac:dyDescent="0.15">
      <c r="A1901" t="str">
        <f t="shared" si="61"/>
        <v>-</v>
      </c>
      <c r="B1901" t="s">
        <v>3012</v>
      </c>
      <c r="C1901" t="s">
        <v>15608</v>
      </c>
      <c r="D1901" t="s">
        <v>15447</v>
      </c>
      <c r="E1901" t="s">
        <v>15582</v>
      </c>
      <c r="F1901">
        <v>110</v>
      </c>
      <c r="G1901">
        <v>32</v>
      </c>
      <c r="H1901">
        <v>1</v>
      </c>
      <c r="I1901" t="s">
        <v>15492</v>
      </c>
      <c r="L1901" t="s">
        <v>15447</v>
      </c>
      <c r="N1901" t="s">
        <v>15583</v>
      </c>
      <c r="O1901" s="24">
        <v>3</v>
      </c>
      <c r="P1901" s="21">
        <v>80</v>
      </c>
      <c r="Q1901" s="21">
        <v>0</v>
      </c>
      <c r="R1901" s="29">
        <v>0</v>
      </c>
      <c r="Z1901" s="33" t="s">
        <v>15584</v>
      </c>
      <c r="AD1901" s="20" t="s">
        <v>15587</v>
      </c>
      <c r="AJ1901" s="26" t="str">
        <f t="shared" si="62"/>
        <v xml:space="preserve">|BGCOLOR(#F5F5F5):Triton Noble|指揮官|&amp;ref(Nation/C_Gold.jpg,nolink,25x25,Gold);110&amp;ref(Nation/C_Resource.jpg,nolink,25x25,Resource);32&amp;ref(Nation/C_Command.jpg,nolink,25x25,Commander Point);1|&amp;ref(Nation/R_UW-Fort.jpg,nolink,25x25,Underwater Fortress);||&amp;ref(Nation/Squad.jpg,nolink,25x25,Squad);3&amp;ref(Nation/LivingLead.jpg,nolink,25x25,Leadership);80|18&amp;ref(Nation/Aquatic.jpg,nolink,25x25,Aquatic);|
|~|&gt;|&gt;|&gt;|&gt;|&gt;|BGCOLOR(#F5F5F5):水棲の指揮官。腕は良いが使い所は限られる|
</v>
      </c>
    </row>
    <row r="1902" spans="1:36" x14ac:dyDescent="0.15">
      <c r="A1902" t="str">
        <f t="shared" si="61"/>
        <v>-</v>
      </c>
      <c r="B1902" t="s">
        <v>3012</v>
      </c>
      <c r="C1902" t="s">
        <v>15608</v>
      </c>
      <c r="D1902" t="s">
        <v>15447</v>
      </c>
      <c r="E1902" t="s">
        <v>15585</v>
      </c>
      <c r="F1902">
        <v>65</v>
      </c>
      <c r="G1902">
        <v>2</v>
      </c>
      <c r="H1902">
        <v>1</v>
      </c>
      <c r="I1902" t="s">
        <v>15492</v>
      </c>
      <c r="K1902" t="s">
        <v>15446</v>
      </c>
      <c r="L1902" t="s">
        <v>15431</v>
      </c>
      <c r="M1902" t="s">
        <v>15445</v>
      </c>
      <c r="N1902" t="s">
        <v>15586</v>
      </c>
      <c r="O1902" s="24">
        <v>2</v>
      </c>
      <c r="P1902" s="21">
        <v>40</v>
      </c>
      <c r="Q1902" s="21">
        <v>0</v>
      </c>
      <c r="R1902" s="29">
        <v>0</v>
      </c>
      <c r="Z1902" s="33" t="s">
        <v>15584</v>
      </c>
      <c r="AD1902" s="20" t="s">
        <v>15587</v>
      </c>
      <c r="AJ1902" s="26" t="str">
        <f t="shared" si="62"/>
        <v xml:space="preserve">|BGCOLOR(#F5F5F5):Triton Priest|聖職者&amp;ref(Nation/Sacred.jpg,nolink,25x25,Sacred);|&amp;ref(Nation/C_Gold.jpg,nolink,25x25,Gold);65&amp;ref(Nation/C_Resource.jpg,nolink,25x25,Resource);2&amp;ref(Nation/C_Command.jpg,nolink,25x25,Commander Point);1|&amp;ref(Nation/R_UW-Fort.jpg,nolink,25x25,Underwater Fortress);|&amp;ref(Spell/P_Holy.jpg,nolink,25x25,Temple Needed);|&amp;ref(Nation/Squad.jpg,nolink,25x25,Squad);2&amp;ref(Nation/LivingLead.jpg,nolink,25x25,Leadership);40|18&amp;ref(Nation/Aquatic.jpg,nolink,25x25,Aquatic);|
|~|&gt;|&gt;|&gt;|&gt;|&gt;|BGCOLOR(#F5F5F5):レベル1の聖職者。海中のみだが安く調達できる|
</v>
      </c>
    </row>
    <row r="1903" spans="1:36" x14ac:dyDescent="0.15">
      <c r="A1903" t="str">
        <f t="shared" si="61"/>
        <v>LA Erytheia 指揮官 E</v>
      </c>
      <c r="B1903" t="s">
        <v>3012</v>
      </c>
      <c r="C1903" t="s">
        <v>15608</v>
      </c>
      <c r="D1903" t="s">
        <v>15447</v>
      </c>
      <c r="E1903" t="s">
        <v>15588</v>
      </c>
      <c r="F1903">
        <v>175</v>
      </c>
      <c r="G1903">
        <v>1</v>
      </c>
      <c r="H1903">
        <v>2</v>
      </c>
      <c r="I1903" t="s">
        <v>15492</v>
      </c>
      <c r="J1903" t="s">
        <v>15446</v>
      </c>
      <c r="L1903" t="s">
        <v>15564</v>
      </c>
      <c r="N1903" t="s">
        <v>15589</v>
      </c>
      <c r="O1903" s="24">
        <v>1</v>
      </c>
      <c r="P1903" s="21">
        <v>10</v>
      </c>
      <c r="Q1903" s="20" t="s">
        <v>15590</v>
      </c>
      <c r="R1903" s="29">
        <v>0</v>
      </c>
      <c r="Z1903" s="33" t="s">
        <v>15434</v>
      </c>
      <c r="AD1903" s="20" t="s">
        <v>15587</v>
      </c>
      <c r="AJ1903" s="26" t="str">
        <f t="shared" si="62"/>
        <v xml:space="preserve">|BGCOLOR(#F5F5F5):Pearl Mage|魔術師|&amp;ref(Nation/C_Gold.jpg,nolink,25x25,Gold);175&amp;ref(Nation/C_Resource.jpg,nolink,25x25,Resource);1&amp;ref(Nation/C_Command.jpg,nolink,25x25,Commander Point);2|&amp;ref(Nation/R_UW-Fort.jpg,nolink,25x25,Underwater Fortress);|&amp;ref(Spell/P_Research.jpg,nolink,25x25,Lab Needed);|&amp;ref(Nation/Squad.jpg,nolink,25x25,Squad);1&amp;ref(Nation/LivingLead.jpg,nolink,25x25,Leadership);10&amp;ref(Nation/MagicLead.jpg,nolink,25x25,Magic Leadership);25+|16&amp;ref(Nation/Aquatic.jpg,nolink,25x25,Aquatic);|
|~|&gt;|&gt;|&gt;|&gt;|&gt;|BGCOLOR(#F5F5F5):水、星などの魔法技能を持つ。真珠養殖が可能|
</v>
      </c>
    </row>
    <row r="1904" spans="1:36" x14ac:dyDescent="0.15">
      <c r="A1904" t="str">
        <f t="shared" si="61"/>
        <v>LA Erytheia 兵士 S</v>
      </c>
      <c r="B1904" t="s">
        <v>3012</v>
      </c>
      <c r="C1904" t="s">
        <v>15608</v>
      </c>
      <c r="D1904" t="s">
        <v>15483</v>
      </c>
      <c r="E1904" t="s">
        <v>15591</v>
      </c>
      <c r="F1904">
        <v>9</v>
      </c>
      <c r="G1904">
        <v>9</v>
      </c>
      <c r="H1904">
        <v>7</v>
      </c>
      <c r="I1904" t="s">
        <v>15430</v>
      </c>
      <c r="L1904" t="s">
        <v>15455</v>
      </c>
      <c r="N1904" t="s">
        <v>15592</v>
      </c>
      <c r="P1904" s="20">
        <v>1</v>
      </c>
      <c r="Z1904" s="33" t="s">
        <v>15456</v>
      </c>
      <c r="AJ1904" s="26" t="str">
        <f t="shared" si="62"/>
        <v xml:space="preserve">|BGCOLOR(#F5F5F5):Machimos|歩兵|&amp;ref(Nation/C_Gold.jpg,nolink,25x25,Gold);9&amp;ref(Nation/C_Resource.jpg,nolink,25x25,Resource);9&amp;ref(Nation/C_Recruitment.jpg,nolink,25x25,Recruitment Point);7|&amp;ref(Nation/R_Fort.jpg,nolink,25x25,Land Fortress);||&amp;ref(Nation/LivingLead.jpg,nolink,25x25,Living);|14|
|~|&gt;|&gt;|&gt;|&gt;|&gt;|BGCOLOR(#F5F5F5):小剣、投槍、盾を持つ軽歩兵。強くはないが内陸でも雇える|
</v>
      </c>
    </row>
    <row r="1905" spans="1:36" x14ac:dyDescent="0.15">
      <c r="A1905" t="str">
        <f t="shared" si="61"/>
        <v>-</v>
      </c>
      <c r="B1905" t="s">
        <v>3012</v>
      </c>
      <c r="C1905" t="s">
        <v>15608</v>
      </c>
      <c r="D1905" t="s">
        <v>15483</v>
      </c>
      <c r="E1905" t="s">
        <v>15593</v>
      </c>
      <c r="F1905">
        <v>10</v>
      </c>
      <c r="G1905">
        <v>8</v>
      </c>
      <c r="H1905">
        <v>9</v>
      </c>
      <c r="I1905" t="s">
        <v>15572</v>
      </c>
      <c r="L1905" t="s">
        <v>15455</v>
      </c>
      <c r="N1905" t="s">
        <v>15597</v>
      </c>
      <c r="P1905" s="20">
        <v>1</v>
      </c>
      <c r="Z1905" s="33" t="s">
        <v>15456</v>
      </c>
      <c r="AD1905" s="20" t="s">
        <v>15438</v>
      </c>
      <c r="AJ1905" s="26" t="str">
        <f t="shared" si="62"/>
        <v xml:space="preserve">|BGCOLOR(#F5F5F5):Thyreophorite|歩兵|&amp;ref(Nation/C_Gold.jpg,nolink,25x25,Gold);10&amp;ref(Nation/C_Resource.jpg,nolink,25x25,Resource);8&amp;ref(Nation/C_Recruitment.jpg,nolink,25x25,Recruitment Point);9|&amp;ref(Nation/R_Coast-Fort.jpg,nolink,25x25,Coastal Fortress);&amp;ref(Nation/R_UW-Fort.jpg,nolink,25x25,Underwater Fortress);||&amp;ref(Nation/LivingLead.jpg,nolink,25x25,Living);|14&amp;ref(Nation/Amphibian.jpg,nolink,25x25,Amphibian);|
|~|&gt;|&gt;|&gt;|&gt;|&gt;|BGCOLOR(#F5F5F5):槍、投槍、盾を持つ軽歩兵。Mermanは陸海共に活動できる|
</v>
      </c>
    </row>
    <row r="1906" spans="1:36" x14ac:dyDescent="0.15">
      <c r="A1906" t="str">
        <f t="shared" si="61"/>
        <v>-</v>
      </c>
      <c r="B1906" t="s">
        <v>3012</v>
      </c>
      <c r="C1906" t="s">
        <v>15608</v>
      </c>
      <c r="D1906" t="s">
        <v>15483</v>
      </c>
      <c r="E1906" t="s">
        <v>15594</v>
      </c>
      <c r="F1906">
        <v>14</v>
      </c>
      <c r="G1906">
        <v>20</v>
      </c>
      <c r="H1906">
        <v>18</v>
      </c>
      <c r="I1906" t="s">
        <v>15454</v>
      </c>
      <c r="L1906" t="s">
        <v>15455</v>
      </c>
      <c r="N1906" t="s">
        <v>15595</v>
      </c>
      <c r="P1906" s="20">
        <v>1</v>
      </c>
      <c r="Z1906" s="33" t="s">
        <v>15475</v>
      </c>
      <c r="AD1906" s="20" t="s">
        <v>15438</v>
      </c>
      <c r="AJ1906" s="26" t="str">
        <f t="shared" si="62"/>
        <v xml:space="preserve">|BGCOLOR(#F5F5F5):Erytheian Phalangite|歩兵|&amp;ref(Nation/C_Gold.jpg,nolink,25x25,Gold);14&amp;ref(Nation/C_Resource.jpg,nolink,25x25,Resource);20&amp;ref(Nation/C_Recruitment.jpg,nolink,25x25,Recruitment Point);18|&amp;ref(Nation/R_Coast-Fort.jpg,nolink,25x25,Coastal Fortress);||&amp;ref(Nation/LivingLead.jpg,nolink,25x25,Living);|10&amp;ref(Nation/Amphibian.jpg,nolink,25x25,Amphibian);|
|~|&gt;|&gt;|&gt;|&gt;|&gt;|BGCOLOR(#F5F5F5):長槍と丸盾を持つ重歩兵。鉄製装備のため陸地での活動が好ましい|
</v>
      </c>
    </row>
    <row r="1907" spans="1:36" x14ac:dyDescent="0.15">
      <c r="A1907" t="str">
        <f t="shared" si="61"/>
        <v>-</v>
      </c>
      <c r="B1907" t="s">
        <v>3012</v>
      </c>
      <c r="C1907" t="s">
        <v>15608</v>
      </c>
      <c r="D1907" t="s">
        <v>15483</v>
      </c>
      <c r="E1907" t="s">
        <v>15596</v>
      </c>
      <c r="F1907">
        <v>12</v>
      </c>
      <c r="G1907">
        <v>29</v>
      </c>
      <c r="H1907">
        <v>14</v>
      </c>
      <c r="I1907" t="s">
        <v>15572</v>
      </c>
      <c r="L1907" t="s">
        <v>15455</v>
      </c>
      <c r="N1907" t="s">
        <v>15598</v>
      </c>
      <c r="P1907" s="20">
        <v>1</v>
      </c>
      <c r="Z1907" s="33" t="s">
        <v>15475</v>
      </c>
      <c r="AD1907" s="20" t="s">
        <v>15438</v>
      </c>
      <c r="AJ1907" s="26" t="str">
        <f t="shared" si="62"/>
        <v xml:space="preserve">|BGCOLOR(#F5F5F5):Erytheian Hoplite|歩兵|&amp;ref(Nation/C_Gold.jpg,nolink,25x25,Gold);12&amp;ref(Nation/C_Resource.jpg,nolink,25x25,Resource);29&amp;ref(Nation/C_Recruitment.jpg,nolink,25x25,Recruitment Point);14|&amp;ref(Nation/R_Coast-Fort.jpg,nolink,25x25,Coastal Fortress);&amp;ref(Nation/R_UW-Fort.jpg,nolink,25x25,Underwater Fortress);||&amp;ref(Nation/LivingLead.jpg,nolink,25x25,Living);|10&amp;ref(Nation/Amphibian.jpg,nolink,25x25,Amphibian);|
|~|&gt;|&gt;|&gt;|&gt;|&gt;|BGCOLOR(#F5F5F5):長槍と丸盾を持つ重歩兵。技量は劣るが海でも問題ない装備|
</v>
      </c>
    </row>
    <row r="1908" spans="1:36" x14ac:dyDescent="0.15">
      <c r="A1908" t="str">
        <f t="shared" si="61"/>
        <v>-</v>
      </c>
      <c r="B1908" t="s">
        <v>3012</v>
      </c>
      <c r="C1908" t="s">
        <v>15608</v>
      </c>
      <c r="D1908" t="s">
        <v>15483</v>
      </c>
      <c r="E1908" t="s">
        <v>15599</v>
      </c>
      <c r="F1908">
        <v>10</v>
      </c>
      <c r="G1908">
        <v>7</v>
      </c>
      <c r="H1908">
        <v>9</v>
      </c>
      <c r="I1908" t="s">
        <v>15454</v>
      </c>
      <c r="L1908" t="s">
        <v>15600</v>
      </c>
      <c r="N1908" t="s">
        <v>15601</v>
      </c>
      <c r="P1908" s="20">
        <v>1</v>
      </c>
      <c r="Z1908" s="33" t="s">
        <v>15456</v>
      </c>
      <c r="AD1908" s="20" t="s">
        <v>15438</v>
      </c>
      <c r="AJ1908" s="26" t="str">
        <f t="shared" si="62"/>
        <v xml:space="preserve">|BGCOLOR(#F5F5F5):Erytheian Crossbowman|射手|&amp;ref(Nation/C_Gold.jpg,nolink,25x25,Gold);10&amp;ref(Nation/C_Resource.jpg,nolink,25x25,Resource);7&amp;ref(Nation/C_Recruitment.jpg,nolink,25x25,Recruitment Point);9|&amp;ref(Nation/R_Coast-Fort.jpg,nolink,25x25,Coastal Fortress);||&amp;ref(Nation/LivingLead.jpg,nolink,25x25,Living);|14&amp;ref(Nation/Amphibian.jpg,nolink,25x25,Amphibian);|
|~|&gt;|&gt;|&gt;|&gt;|&gt;|BGCOLOR(#F5F5F5):独自の水陸両用の弩を使う弓兵。海中では射程が短い|
</v>
      </c>
    </row>
    <row r="1909" spans="1:36" x14ac:dyDescent="0.15">
      <c r="A1909" t="str">
        <f t="shared" si="61"/>
        <v>-</v>
      </c>
      <c r="B1909" t="s">
        <v>3012</v>
      </c>
      <c r="C1909" t="s">
        <v>15608</v>
      </c>
      <c r="D1909" t="s">
        <v>15483</v>
      </c>
      <c r="E1909" t="s">
        <v>15602</v>
      </c>
      <c r="F1909">
        <v>30</v>
      </c>
      <c r="G1909">
        <v>36</v>
      </c>
      <c r="H1909">
        <v>31</v>
      </c>
      <c r="I1909" t="s">
        <v>15503</v>
      </c>
      <c r="K1909" t="s">
        <v>15446</v>
      </c>
      <c r="L1909" t="s">
        <v>15455</v>
      </c>
      <c r="M1909" t="s">
        <v>15445</v>
      </c>
      <c r="N1909" t="s">
        <v>15603</v>
      </c>
      <c r="P1909" s="20">
        <v>1</v>
      </c>
      <c r="Z1909" s="33" t="s">
        <v>15475</v>
      </c>
      <c r="AD1909" s="20" t="s">
        <v>15438</v>
      </c>
      <c r="AJ1909" s="26" t="str">
        <f t="shared" si="62"/>
        <v xml:space="preserve">|BGCOLOR(#F5F5F5):Soldier of the Setting Sun|歩兵&amp;ref(Nation/Sacred.jpg,nolink,25x25,Sacred);|&amp;ref(Nation/C_Gold.jpg,nolink,25x25,Gold);30&amp;ref(Nation/C_Resource.jpg,nolink,25x25,Resource);36&amp;ref(Nation/C_Recruitment.jpg,nolink,25x25,Recruitment Point);31|&amp;ref(Nation/R_Capital.jpg,nolink,25x25,National Capital);|&amp;ref(Spell/P_Holy.jpg,nolink,25x25,Temple Needed);|&amp;ref(Nation/LivingLead.jpg,nolink,25x25,Living);|10&amp;ref(Nation/Amphibian.jpg,nolink,25x25,Amphibian);|
|~|&gt;|&gt;|&gt;|&gt;|&gt;|BGCOLOR(#F5F5F5):魔法の剣と盾を持つ重歩兵。明るい陸地では敵を畏怖させる|
</v>
      </c>
    </row>
    <row r="1910" spans="1:36" x14ac:dyDescent="0.15">
      <c r="A1910" t="str">
        <f t="shared" si="61"/>
        <v>-</v>
      </c>
      <c r="B1910" t="s">
        <v>3012</v>
      </c>
      <c r="C1910" t="s">
        <v>15608</v>
      </c>
      <c r="D1910" t="s">
        <v>15483</v>
      </c>
      <c r="E1910" t="s">
        <v>15604</v>
      </c>
      <c r="F1910">
        <v>8</v>
      </c>
      <c r="G1910">
        <v>2</v>
      </c>
      <c r="H1910">
        <v>5</v>
      </c>
      <c r="I1910" t="s">
        <v>6335</v>
      </c>
      <c r="L1910" t="s">
        <v>3158</v>
      </c>
      <c r="N1910" t="s">
        <v>12437</v>
      </c>
      <c r="P1910" s="21">
        <v>1</v>
      </c>
      <c r="Z1910" s="33" t="s">
        <v>9227</v>
      </c>
      <c r="AD1910" s="21" t="s">
        <v>11854</v>
      </c>
      <c r="AJ1910" s="26" t="str">
        <f t="shared" si="62"/>
        <v xml:space="preserve">|BGCOLOR(#F5F5F5):Triton Militia|歩兵|&amp;ref(Nation/C_Gold.jpg,nolink,25x25,Gold);8&amp;ref(Nation/C_Resource.jpg,nolink,25x25,Resource);2&amp;ref(Nation/C_Recruitment.jpg,nolink,25x25,Recruitment Point);5|&amp;ref(Nation/R_UW-Fort.jpg,nolink,25x25,Underwater Fortress);||&amp;ref(Nation/LivingLead.jpg,nolink,25x25,Living);|12&amp;ref(Nation/Aquatic.jpg,nolink,25x25,Aquatic);|
|~|&gt;|&gt;|&gt;|&gt;|&gt;|BGCOLOR(#F5F5F5):珊瑚の槍を持つ民兵。他の民兵よりは戦闘技能や士気は高め|
</v>
      </c>
    </row>
    <row r="1911" spans="1:36" x14ac:dyDescent="0.15">
      <c r="A1911" t="str">
        <f t="shared" si="61"/>
        <v>-</v>
      </c>
      <c r="B1911" t="s">
        <v>3012</v>
      </c>
      <c r="C1911" t="s">
        <v>15608</v>
      </c>
      <c r="D1911" t="s">
        <v>15483</v>
      </c>
      <c r="E1911" t="s">
        <v>15605</v>
      </c>
      <c r="F1911">
        <v>10</v>
      </c>
      <c r="G1911">
        <v>21</v>
      </c>
      <c r="H1911">
        <v>9</v>
      </c>
      <c r="I1911" t="s">
        <v>6335</v>
      </c>
      <c r="L1911" t="s">
        <v>3158</v>
      </c>
      <c r="N1911" t="s">
        <v>12438</v>
      </c>
      <c r="P1911" s="21">
        <v>1</v>
      </c>
      <c r="Z1911" s="33" t="s">
        <v>9266</v>
      </c>
      <c r="AD1911" s="21" t="s">
        <v>11854</v>
      </c>
      <c r="AJ1911" s="26" t="str">
        <f t="shared" si="62"/>
        <v xml:space="preserve">|BGCOLOR(#F5F5F5):Triton Soldier|歩兵|&amp;ref(Nation/C_Gold.jpg,nolink,25x25,Gold);10&amp;ref(Nation/C_Resource.jpg,nolink,25x25,Resource);21&amp;ref(Nation/C_Recruitment.jpg,nolink,25x25,Recruitment Point);9|&amp;ref(Nation/R_UW-Fort.jpg,nolink,25x25,Underwater Fortress);||&amp;ref(Nation/LivingLead.jpg,nolink,25x25,Living);|14&amp;ref(Nation/Aquatic.jpg,nolink,25x25,Aquatic);|
|~|&gt;|&gt;|&gt;|&gt;|&gt;|BGCOLOR(#F5F5F5):短三叉矛と盾を持つ歩兵。値段の割に優秀だが陸には上がれない|
</v>
      </c>
    </row>
    <row r="1912" spans="1:36" x14ac:dyDescent="0.15">
      <c r="A1912" t="str">
        <f t="shared" si="61"/>
        <v>-</v>
      </c>
      <c r="B1912" t="s">
        <v>3012</v>
      </c>
      <c r="C1912" t="s">
        <v>15608</v>
      </c>
      <c r="D1912" t="s">
        <v>15483</v>
      </c>
      <c r="E1912" t="s">
        <v>15606</v>
      </c>
      <c r="F1912">
        <v>13</v>
      </c>
      <c r="G1912">
        <v>27</v>
      </c>
      <c r="H1912">
        <v>16</v>
      </c>
      <c r="I1912" t="s">
        <v>6335</v>
      </c>
      <c r="L1912" t="s">
        <v>3158</v>
      </c>
      <c r="N1912" t="s">
        <v>12440</v>
      </c>
      <c r="P1912" s="21">
        <v>1</v>
      </c>
      <c r="Z1912" s="33" t="s">
        <v>9227</v>
      </c>
      <c r="AD1912" s="21" t="s">
        <v>11854</v>
      </c>
      <c r="AJ1912" s="26" t="str">
        <f t="shared" si="62"/>
        <v xml:space="preserve">|BGCOLOR(#F5F5F5):Triton Hoplite|歩兵|&amp;ref(Nation/C_Gold.jpg,nolink,25x25,Gold);13&amp;ref(Nation/C_Resource.jpg,nolink,25x25,Resource);27&amp;ref(Nation/C_Recruitment.jpg,nolink,25x25,Recruitment Point);16|&amp;ref(Nation/R_UW-Fort.jpg,nolink,25x25,Underwater Fortress);||&amp;ref(Nation/LivingLead.jpg,nolink,25x25,Living);|12&amp;ref(Nation/Aquatic.jpg,nolink,25x25,Aquatic);|
|~|&gt;|&gt;|&gt;|&gt;|&gt;|BGCOLOR(#F5F5F5):珊瑚の長槍と盾を持つ重歩兵。密集した隊列を組む|
</v>
      </c>
    </row>
    <row r="1913" spans="1:36" x14ac:dyDescent="0.15">
      <c r="A1913" t="str">
        <f t="shared" si="61"/>
        <v>LA Erytheia 兵士 E</v>
      </c>
      <c r="B1913" t="s">
        <v>3012</v>
      </c>
      <c r="C1913" t="s">
        <v>15608</v>
      </c>
      <c r="D1913" t="s">
        <v>15483</v>
      </c>
      <c r="E1913" t="s">
        <v>15607</v>
      </c>
      <c r="F1913">
        <v>50</v>
      </c>
      <c r="G1913">
        <v>25</v>
      </c>
      <c r="H1913">
        <v>48</v>
      </c>
      <c r="I1913" t="s">
        <v>6335</v>
      </c>
      <c r="L1913" t="s">
        <v>4844</v>
      </c>
      <c r="N1913" t="s">
        <v>12446</v>
      </c>
      <c r="P1913" s="21">
        <v>1</v>
      </c>
      <c r="Z1913" s="33" t="s">
        <v>9196</v>
      </c>
      <c r="AD1913" s="21" t="s">
        <v>11854</v>
      </c>
      <c r="AJ1913" s="26" t="str">
        <f t="shared" si="62"/>
        <v xml:space="preserve">|BGCOLOR(#F5F5F5):Triton Knight|騎兵|&amp;ref(Nation/C_Gold.jpg,nolink,25x25,Gold);50&amp;ref(Nation/C_Resource.jpg,nolink,25x25,Resource);25&amp;ref(Nation/C_Recruitment.jpg,nolink,25x25,Recruitment Point);48|&amp;ref(Nation/R_UW-Fort.jpg,nolink,25x25,Underwater Fortress);||&amp;ref(Nation/LivingLead.jpg,nolink,25x25,Living);|16&amp;ref(Nation/Aquatic.jpg,nolink,25x25,Aquatic);|
|~|&gt;|&gt;|&gt;|&gt;|&gt;|BGCOLOR(#F5F5F5):槍、突撃槍、盾を持つ重騎兵。海中での戦いでは頼りになる|
</v>
      </c>
    </row>
  </sheetData>
  <phoneticPr fontId="1"/>
  <dataValidations count="2">
    <dataValidation imeMode="off" allowBlank="1" showInputMessage="1" showErrorMessage="1" sqref="O271:AC285 AE271:AE285 O286:AE357 O1:AI7 O8:AE270 AF8:AI357 O358:AI1048576 B1:C1048576 J1:K1048576 M1:M1048576 E1:H1048576"/>
    <dataValidation imeMode="on" allowBlank="1" showInputMessage="1" showErrorMessage="1" sqref="L1:L1048576 D1:D1048576 N1:N1048576 I1:I1048576"/>
  </dataValidations>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861"/>
  <sheetViews>
    <sheetView workbookViewId="0">
      <pane xSplit="4" ySplit="1" topLeftCell="E147" activePane="bottomRight" state="frozen"/>
      <selection pane="topRight" activeCell="E1" sqref="E1"/>
      <selection pane="bottomLeft" activeCell="A2" sqref="A2"/>
      <selection pane="bottomRight" activeCell="D606" sqref="D606"/>
    </sheetView>
  </sheetViews>
  <sheetFormatPr defaultRowHeight="13.5" x14ac:dyDescent="0.15"/>
  <cols>
    <col min="1" max="1" width="5.125" customWidth="1"/>
    <col min="2" max="2" width="4" bestFit="1" customWidth="1"/>
    <col min="3" max="3" width="9.5" customWidth="1"/>
    <col min="4" max="4" width="14.125" customWidth="1"/>
    <col min="5" max="5" width="5.625" style="24" customWidth="1"/>
    <col min="6" max="6" width="7.5" style="21" customWidth="1"/>
    <col min="7" max="7" width="8.75" style="29" customWidth="1"/>
    <col min="8" max="8" width="4.5" bestFit="1" customWidth="1"/>
    <col min="9" max="9" width="6" customWidth="1"/>
    <col min="10" max="10" width="6.125" customWidth="1"/>
    <col min="11" max="11" width="6.25" customWidth="1"/>
    <col min="12" max="12" width="4.375" bestFit="1" customWidth="1"/>
    <col min="13" max="13" width="5.5" bestFit="1" customWidth="1"/>
    <col min="14" max="14" width="5.5" customWidth="1"/>
    <col min="15" max="15" width="5" bestFit="1" customWidth="1"/>
    <col min="16" max="16" width="6.375" bestFit="1" customWidth="1"/>
    <col min="17" max="17" width="6.375" customWidth="1"/>
    <col min="18" max="18" width="5.875" bestFit="1" customWidth="1"/>
    <col min="19" max="19" width="4.875" customWidth="1"/>
    <col min="20" max="20" width="5.5" customWidth="1"/>
    <col min="21" max="21" width="5.5" bestFit="1" customWidth="1"/>
    <col min="22" max="22" width="4.875" customWidth="1"/>
    <col min="23" max="24" width="5.5" customWidth="1"/>
    <col min="25" max="25" width="5.25" bestFit="1" customWidth="1"/>
    <col min="26" max="26" width="5.25" customWidth="1"/>
    <col min="27" max="27" width="4.125" customWidth="1"/>
    <col min="28" max="28" width="5.5" customWidth="1"/>
    <col min="29" max="29" width="5.25" bestFit="1" customWidth="1"/>
    <col min="30" max="30" width="5.75" customWidth="1"/>
    <col min="31" max="31" width="3.875" bestFit="1" customWidth="1"/>
    <col min="32" max="32" width="7.125" customWidth="1"/>
    <col min="33" max="33" width="5.625" bestFit="1" customWidth="1"/>
    <col min="34" max="34" width="7.25" style="9" bestFit="1" customWidth="1"/>
    <col min="35" max="35" width="3.875" bestFit="1" customWidth="1"/>
    <col min="36" max="36" width="5.375" bestFit="1" customWidth="1"/>
    <col min="37" max="37" width="4.5" bestFit="1" customWidth="1"/>
    <col min="38" max="38" width="3.875" bestFit="1" customWidth="1"/>
    <col min="39" max="39" width="9" style="26"/>
  </cols>
  <sheetData>
    <row r="1" spans="1:39" x14ac:dyDescent="0.15">
      <c r="A1" t="s">
        <v>3193</v>
      </c>
      <c r="B1" t="s">
        <v>3194</v>
      </c>
      <c r="C1" t="s">
        <v>3195</v>
      </c>
      <c r="D1" t="s">
        <v>3198</v>
      </c>
      <c r="E1" s="23" t="s">
        <v>3237</v>
      </c>
      <c r="F1" s="27" t="s">
        <v>3199</v>
      </c>
      <c r="G1" s="28" t="s">
        <v>3200</v>
      </c>
      <c r="H1" t="s">
        <v>3229</v>
      </c>
      <c r="I1" t="s">
        <v>3210</v>
      </c>
      <c r="J1" t="s">
        <v>3217</v>
      </c>
      <c r="K1" t="s">
        <v>3218</v>
      </c>
      <c r="L1" t="s">
        <v>3223</v>
      </c>
      <c r="M1" t="s">
        <v>3225</v>
      </c>
      <c r="N1" t="s">
        <v>7925</v>
      </c>
      <c r="O1" t="s">
        <v>3211</v>
      </c>
      <c r="P1" t="s">
        <v>3214</v>
      </c>
      <c r="Q1" t="s">
        <v>6733</v>
      </c>
      <c r="R1" t="s">
        <v>3230</v>
      </c>
      <c r="S1" t="s">
        <v>5722</v>
      </c>
      <c r="T1" t="s">
        <v>3215</v>
      </c>
      <c r="U1" t="s">
        <v>3216</v>
      </c>
      <c r="V1" t="s">
        <v>12661</v>
      </c>
      <c r="W1" t="s">
        <v>10094</v>
      </c>
      <c r="X1" t="s">
        <v>5721</v>
      </c>
      <c r="Y1" t="s">
        <v>3233</v>
      </c>
      <c r="Z1" t="s">
        <v>10095</v>
      </c>
      <c r="AA1" t="s">
        <v>3222</v>
      </c>
      <c r="AB1" t="s">
        <v>3231</v>
      </c>
      <c r="AC1" t="s">
        <v>3232</v>
      </c>
      <c r="AD1" t="s">
        <v>8032</v>
      </c>
      <c r="AE1" t="s">
        <v>3219</v>
      </c>
      <c r="AF1" t="s">
        <v>8031</v>
      </c>
      <c r="AG1" t="s">
        <v>3220</v>
      </c>
      <c r="AH1" s="9" t="s">
        <v>3221</v>
      </c>
      <c r="AI1" t="s">
        <v>3224</v>
      </c>
      <c r="AJ1" t="s">
        <v>3226</v>
      </c>
      <c r="AK1" t="s">
        <v>3227</v>
      </c>
      <c r="AL1" t="s">
        <v>3228</v>
      </c>
      <c r="AM1" s="25"/>
    </row>
    <row r="2" spans="1:39" x14ac:dyDescent="0.15">
      <c r="A2" t="str">
        <f>IF(C2&lt;&gt;C1,B2&amp;" "&amp;C2&amp;" S",IF(C2&lt;&gt;C3,B2&amp;" "&amp;C2&amp;" E","-"))</f>
        <v>EA Arcoscephale S</v>
      </c>
      <c r="B2" t="s">
        <v>3196</v>
      </c>
      <c r="C2" t="s">
        <v>3197</v>
      </c>
      <c r="D2" t="s">
        <v>10663</v>
      </c>
      <c r="E2" s="24" t="s">
        <v>6955</v>
      </c>
      <c r="F2" s="21" t="s">
        <v>5056</v>
      </c>
      <c r="G2" s="29" t="s">
        <v>10664</v>
      </c>
      <c r="H2">
        <v>7</v>
      </c>
      <c r="O2" t="s">
        <v>3212</v>
      </c>
      <c r="AK2">
        <v>1</v>
      </c>
      <c r="AM2" s="26" t="str">
        <f>CONCATENATE("|",D2,"|",SUBSTITUTE(SUBSTITUTE(SUBSTITUTE(SUBSTITUTE(SUBSTITUTE(SUBSTITUTE(SUBSTITUTE(SUBSTITUTE(SUBSTITUTE(SUBSTITUTE(SUBSTITUTE(SUBSTITUTE(SUBSTITUTE(SUBSTITUTE(SUBSTITUTE(SUBSTITUTE(SUBSTITUTE(SUBSTITUTE(SUBSTITUTE(SUBSTITUTE(SUBSTITUTE(E2,"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2&amp;"|"&amp;G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","&amp;br;"),"|",IF(H2&lt;&gt;"","&amp;ref(Spell/P_Research.jpg,nolink,25x25,Research);"&amp;H2,""),"|",IF(I2&lt;&gt;"",IF(I2&gt;=0,"&amp;ref(Nation/Adept-Researcher.jpg,nolink,25x25,Adept Researcher (+"&amp;I2&amp;"));","&amp;ref(Nation/Inept-Researcher.jpg,nolink,25x25,Inept Researcher ("&amp;I2&amp;"));"),""),IF(J2&lt;&gt;"","&amp;ref(Nation/Mundane-Researcher.jpg,nolink,25x25,Mundane Researcher);",""),IF(K2&lt;&gt;"","&amp;ref(Nation/Magically-Attuned-Researcher.jpg,nolink,25x25,Magically Attuned Researcher);",""),IF(L2&lt;&gt;"","&amp;ref(Nation/Philosopher.jpg,nolink,25x25,Philosopher ("&amp;L2&amp;"));",""),IF(M2&lt;&gt;"","&amp;ref(Nation/Divine-Insight.jpg,nolink,25x25,Divine Insight);",""),IF(N2&lt;&gt;"",IF(N2&gt;=0,"&amp;ref(Nation/Inspiring-Researcher.jpg,nolink,25x25,Inspiring Researcher (+"&amp;N2&amp;"));","&amp;ref(Nation/Disruptive-Researcher.jpg,nolink,25x25,Disruptive Researcher ("&amp;N2&amp;"));"),""),IF(O2&lt;&gt;"",IF(COUNTIF(O2,"*h*"),"&amp;ref(Nation/Healer.jpg,nolink,25x25,Healer ("&amp;MID(O2,2,1)&amp;"));","&amp;ref(Nation/Disease-Healer.jpg,nolink,25x25,Disease Healer ("&amp;O2&amp;"));"),""),IF(P2&lt;&gt;"","&amp;ref(Nation/Forge-Bonus.jpg,nolink,25x25,Forge Bonus ("&amp;P2&amp;"));",""),IF(Q2&lt;&gt;"","&amp;ref(Nation/Master-Smith.jpg,nolink,25x25,Master Smith ("&amp;Q2&amp;"));",""),IF(R2&lt;&gt;"","&amp;ref(Nation/Resource-Bonus.jpg,nolink,25x25,Resource Bonus ("&amp;R2&amp;"));",""),IF(S2&lt;&gt;"","&amp;ref(Nation/Ice-Forging.jpg,nolink,25x25,Ice Forging ("&amp;S2&amp;"));",""),IF(T2&lt;&gt;"","&amp;ref(Nation/Blood-Searcher.jpg,nolink,25x25,Blood Searcher ("&amp;T2&amp;"));",""),IF(U2&lt;&gt;"","&amp;ref(Nation/Pearl-Cultivator.jpg,nolink,25x25,Pearl Cultivator ("&amp;U2&amp;"));",""),IF(V2&lt;&gt;"","&amp;ref(Nation/Carcass-Collector.jpg,nolink,25x25,Carcass Collector ("&amp;V2&amp;"));",""),IF(W2&lt;&gt;"","&amp;ref(Nation/Alchemist.jpg,nolink,25x25,Alchemist ("&amp;W2&amp;"));",""),IF(X2&lt;&gt;"","&amp;ref(Nation/Adept-Cross-Breeder.jpg,nolink,25x25,Adept Cross Breeder ("&amp;X2&amp;"));",""),IF(Y2&lt;&gt;"","&amp;ref(Nation/Fortune-Teller.jpg,nolink,25x25,Fortune Teller ("&amp;Y2&amp;"));",""),IF(Z2&lt;&gt;"",IF(Z2&gt;=0,"&amp;ref(Nation/Bringer-of-Fortune.jpg,nolink,25x25,Bringer of Fortune ("&amp;Z2&amp;"));","&amp;ref(Nation/Bringer-of-Misfortune.jpg,nolink,25x25,Bringer of Misfortune ("&amp;ABS(Z2)&amp;"));"),""),IF(AA2&lt;&gt;"","&amp;ref(Nation/Spell-Singer.jpg,nolink,25x25,Spell Singer);",""),IF(AB2&lt;&gt;"","&amp;ref(Nation/Combat-Caster.jpg,nolink,25x25,Combat Caster);",""),IF(AC2&lt;&gt;"","&amp;ref(Nation/Innate-Spellcaster.jpg,nolink,25x25,Innate Spellcaster ("&amp;AC2&amp;"));",""),IF(AD2&lt;&gt;"",IF(AD2="m","&amp;ref(Nation/Communion-Master.jpg,nolink,25x25,Communion Master);","&amp;ref(Nation/Communion-Slave.jpg,nolink,25x25,Communion Slave);"),""),IF(AE2&lt;&gt;"","&amp;ref(Nation/Inquisitor.jpg,nolink,25x25,Inquisitor);",""),IF(AF2&lt;&gt;"","&amp;ref(Nation/Adept-Sacrificer.jpg,nolink,25x25,Adept Sacrificer ("&amp;AF2&amp;"));",""),IF(AG2&lt;&gt;"","&amp;ref(Nation/Reanimator-Priest.jpg,nolink,25x25,Reanimator Priest);",""),IF(AH2&lt;&gt;"","&amp;ref(Nation/Reanimation-Bonus.jpg,nolink,25x25,Reanimation Bonus ("&amp;AH2&amp;"));",""),IF(AI2&lt;&gt;"","&amp;ref(Nation/Elegist.jpg,nolink,25x25,Elegist ("&amp;AI2&amp;"));",""),IF(AJ2&lt;&gt;"","&amp;ref(Nation/Heretic.jpg,nolink,25x25,Heretic ("&amp;AJ2&amp;"));",""),IF(AK2&lt;&gt;"","&amp;ref(Nation/Sacred.jpg,nolink,25x25,Sacred);",""),IF(AL2&lt;&gt;"","&amp;ref(Nation/Slave.jpg,nolink,25x25,Slave);",""),"|",CHAR(10))</f>
        <v xml:space="preserve">|Melissa|&amp;ref(Nation/R_Fort.jpg,nolink,25x25,Land Fortress);&amp;ref(Nation/R_Foreign.jpg,nolink,25x25,Non-Fort Land);|&amp;ref(Spell/P_Nature.jpg,nolink,25x25,Nature);1&amp;ref(Spell/P_Holy.jpg,nolink,25x25,Holy);1|&amp;ref(Spell/P_Air.jpg,nolink,25x25,Air);&amp;ref(Spell/P_Nature.jpg,nolink,25x25,Nature);+1:100%|&amp;ref(Spell/P_Research.jpg,nolink,25x25,Research);7|&amp;ref(Nation/Healer.jpg,nolink,25x25,Healer (3));&amp;ref(Nation/Sacred.jpg,nolink,25x25,Sacred);|
</v>
      </c>
    </row>
    <row r="3" spans="1:39" x14ac:dyDescent="0.15">
      <c r="A3" t="str">
        <f t="shared" ref="A3:A67" si="0">IF(C3&lt;&gt;C2,B3&amp;" "&amp;C3&amp;" S",IF(C3&lt;&gt;C4,B3&amp;" "&amp;C3&amp;" E","-"))</f>
        <v>-</v>
      </c>
      <c r="B3" t="s">
        <v>3196</v>
      </c>
      <c r="C3" t="s">
        <v>3197</v>
      </c>
      <c r="D3" t="s">
        <v>3201</v>
      </c>
      <c r="E3" s="24" t="s">
        <v>4325</v>
      </c>
      <c r="F3" s="21" t="s">
        <v>653</v>
      </c>
      <c r="G3" s="29" t="s">
        <v>3202</v>
      </c>
      <c r="H3" t="s">
        <v>3234</v>
      </c>
      <c r="I3">
        <v>1</v>
      </c>
      <c r="AM3" s="26" t="str">
        <f t="shared" ref="AM3:AM66" si="1">CONCATENATE("|",D3,"|",SUBSTITUTE(SUBSTITUTE(SUBSTITUTE(SUBSTITUTE(SUBSTITUTE(SUBSTITUTE(SUBSTITUTE(SUBSTITUTE(SUBSTITUTE(SUBSTITUTE(SUBSTITUTE(SUBSTITUTE(SUBSTITUTE(SUBSTITUTE(SUBSTITUTE(SUBSTITUTE(SUBSTITUTE(SUBSTITUTE(SUBSTITUTE(SUBSTITUTE(SUBSTITUTE(E3,"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3&amp;"|"&amp;G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","&amp;br;"),"|",IF(H3&lt;&gt;"","&amp;ref(Spell/P_Research.jpg,nolink,25x25,Research);"&amp;H3,""),"|",IF(I3&lt;&gt;"",IF(I3&gt;=0,"&amp;ref(Nation/Adept-Researcher.jpg,nolink,25x25,Adept Researcher (+"&amp;I3&amp;"));","&amp;ref(Nation/Inept-Researcher.jpg,nolink,25x25,Inept Researcher ("&amp;I3&amp;"));"),""),IF(J3&lt;&gt;"","&amp;ref(Nation/Mundane-Researcher.jpg,nolink,25x25,Mundane Researcher);",""),IF(K3&lt;&gt;"","&amp;ref(Nation/Magically-Attuned-Researcher.jpg,nolink,25x25,Magically Attuned Researcher);",""),IF(L3&lt;&gt;"","&amp;ref(Nation/Philosopher.jpg,nolink,25x25,Philosopher ("&amp;L3&amp;"));",""),IF(M3&lt;&gt;"","&amp;ref(Nation/Divine-Insight.jpg,nolink,25x25,Divine Insight);",""),IF(N3&lt;&gt;"",IF(N3&gt;=0,"&amp;ref(Nation/Inspiring-Researcher.jpg,nolink,25x25,Inspiring Researcher (+"&amp;N3&amp;"));","&amp;ref(Nation/Disruptive-Researcher.jpg,nolink,25x25,Disruptive Researcher ("&amp;N3&amp;"));"),""),IF(O3&lt;&gt;"",IF(COUNTIF(O3,"*h*"),"&amp;ref(Nation/Healer.jpg,nolink,25x25,Healer ("&amp;MID(O3,2,1)&amp;"));","&amp;ref(Nation/Disease-Healer.jpg,nolink,25x25,Disease Healer ("&amp;O3&amp;"));"),""),IF(P3&lt;&gt;"","&amp;ref(Nation/Forge-Bonus.jpg,nolink,25x25,Forge Bonus ("&amp;P3&amp;"));",""),IF(Q3&lt;&gt;"","&amp;ref(Nation/Master-Smith.jpg,nolink,25x25,Master Smith ("&amp;Q3&amp;"));",""),IF(R3&lt;&gt;"","&amp;ref(Nation/Resource-Bonus.jpg,nolink,25x25,Resource Bonus ("&amp;R3&amp;"));",""),IF(S3&lt;&gt;"","&amp;ref(Nation/Ice-Forging.jpg,nolink,25x25,Ice Forging ("&amp;S3&amp;"));",""),IF(T3&lt;&gt;"","&amp;ref(Nation/Blood-Searcher.jpg,nolink,25x25,Blood Searcher ("&amp;T3&amp;"));",""),IF(U3&lt;&gt;"","&amp;ref(Nation/Pearl-Cultivator.jpg,nolink,25x25,Pearl Cultivator ("&amp;U3&amp;"));",""),IF(V3&lt;&gt;"","&amp;ref(Nation/Carcass-Collector.jpg,nolink,25x25,Carcass Collector ("&amp;V3&amp;"));",""),IF(W3&lt;&gt;"","&amp;ref(Nation/Alchemist.jpg,nolink,25x25,Alchemist ("&amp;W3&amp;"));",""),IF(X3&lt;&gt;"","&amp;ref(Nation/Adept-Cross-Breeder.jpg,nolink,25x25,Adept Cross Breeder ("&amp;X3&amp;"));",""),IF(Y3&lt;&gt;"","&amp;ref(Nation/Fortune-Teller.jpg,nolink,25x25,Fortune Teller ("&amp;Y3&amp;"));",""),IF(Z3&lt;&gt;"",IF(Z3&gt;=0,"&amp;ref(Nation/Bringer-of-Fortune.jpg,nolink,25x25,Bringer of Fortune ("&amp;Z3&amp;"));","&amp;ref(Nation/Bringer-of-Misfortune.jpg,nolink,25x25,Bringer of Misfortune ("&amp;ABS(Z3)&amp;"));"),""),IF(AA3&lt;&gt;"","&amp;ref(Nation/Spell-Singer.jpg,nolink,25x25,Spell Singer);",""),IF(AB3&lt;&gt;"","&amp;ref(Nation/Combat-Caster.jpg,nolink,25x25,Combat Caster);",""),IF(AC3&lt;&gt;"","&amp;ref(Nation/Innate-Spellcaster.jpg,nolink,25x25,Innate Spellcaster ("&amp;AC3&amp;"));",""),IF(AD3&lt;&gt;"",IF(AD3="m","&amp;ref(Nation/Communion-Master.jpg,nolink,25x25,Communion Master);","&amp;ref(Nation/Communion-Slave.jpg,nolink,25x25,Communion Slave);"),""),IF(AE3&lt;&gt;"","&amp;ref(Nation/Inquisitor.jpg,nolink,25x25,Inquisitor);",""),IF(AF3&lt;&gt;"","&amp;ref(Nation/Adept-Sacrificer.jpg,nolink,25x25,Adept Sacrificer ("&amp;AF3&amp;"));",""),IF(AG3&lt;&gt;"","&amp;ref(Nation/Reanimator-Priest.jpg,nolink,25x25,Reanimator Priest);",""),IF(AH3&lt;&gt;"","&amp;ref(Nation/Reanimation-Bonus.jpg,nolink,25x25,Reanimation Bonus ("&amp;AH3&amp;"));",""),IF(AI3&lt;&gt;"","&amp;ref(Nation/Elegist.jpg,nolink,25x25,Elegist ("&amp;AI3&amp;"));",""),IF(AJ3&lt;&gt;"","&amp;ref(Nation/Heretic.jpg,nolink,25x25,Heretic ("&amp;AJ3&amp;"));",""),IF(AK3&lt;&gt;"","&amp;ref(Nation/Sacred.jpg,nolink,25x25,Sacred);",""),IF(AL3&lt;&gt;"","&amp;ref(Nation/Slave.jpg,nolink,25x25,Slave);",""),"|",CHAR(10))</f>
        <v xml:space="preserve">|Mystic|&amp;ref(Nation/R_Fort.jpg,nolink,25x25,Land Fortress);|&amp;ref(Spell/P_Astral.jpg,nolink,25x25,Astral);1|&amp;ref(Spell/P_Fire.jpg,nolink,25x25,Fire);&amp;ref(Spell/P_Water.jpg,nolink,25x25,Water);&amp;ref(Spell/P_Earth.jpg,nolink,25x25,Earth);&amp;ref(Spell/P_Astral.jpg,nolink,25x25,Astral);+1:100%&amp;br;&amp;ref(Spell/P_Fire.jpg,nolink,25x25,Fire);+1:50%&amp;br;&amp;ref(Spell/P_Water.jpg,nolink,25x25,Water);+1:50%&amp;br;&amp;ref(Spell/P_Earth.jpg,nolink,25x25,Earth);+1:50%|&amp;ref(Spell/P_Research.jpg,nolink,25x25,Research);12+|&amp;ref(Nation/Adept-Researcher.jpg,nolink,25x25,Adept Researcher (+1));|
</v>
      </c>
    </row>
    <row r="4" spans="1:39" x14ac:dyDescent="0.15">
      <c r="A4" t="str">
        <f t="shared" si="0"/>
        <v>-</v>
      </c>
      <c r="B4" t="s">
        <v>3196</v>
      </c>
      <c r="C4" t="s">
        <v>3197</v>
      </c>
      <c r="D4" t="s">
        <v>3209</v>
      </c>
      <c r="E4" s="24" t="s">
        <v>4326</v>
      </c>
      <c r="H4">
        <v>10</v>
      </c>
      <c r="L4">
        <v>2</v>
      </c>
      <c r="AM4" s="26" t="str">
        <f t="shared" si="1"/>
        <v xml:space="preserve">|Philosopher|&amp;ref(Nation/R_Capital.jpg,nolink,25x25,National Capital);|||&amp;ref(Spell/P_Research.jpg,nolink,25x25,Research);10|&amp;ref(Nation/Philosopher.jpg,nolink,25x25,Philosopher (2));|
</v>
      </c>
    </row>
    <row r="5" spans="1:39" x14ac:dyDescent="0.15">
      <c r="A5" t="str">
        <f t="shared" si="0"/>
        <v>-</v>
      </c>
      <c r="B5" t="s">
        <v>3196</v>
      </c>
      <c r="C5" t="s">
        <v>3197</v>
      </c>
      <c r="D5" t="s">
        <v>3203</v>
      </c>
      <c r="E5" s="24" t="s">
        <v>4326</v>
      </c>
      <c r="F5" s="21" t="s">
        <v>3204</v>
      </c>
      <c r="G5" s="29" t="s">
        <v>3205</v>
      </c>
      <c r="H5">
        <v>11</v>
      </c>
      <c r="AM5" s="26" t="str">
        <f t="shared" si="1"/>
        <v xml:space="preserve">|Mage Engineer|&amp;ref(Nation/R_Capital.jpg,nolink,25x25,National Capital);|&amp;ref(Spell/P_Air.jpg,nolink,25x25,Air);1&amp;ref(Spell/P_Earth.jpg,nolink,25x25,Earth);1|&amp;ref(Spell/P_Fire.jpg,nolink,25x25,Fire);&amp;ref(Spell/P_Air.jpg,nolink,25x25,Air);&amp;ref(Spell/P_Water.jpg,nolink,25x25,Water);&amp;ref(Spell/P_Earth.jpg,nolink,25x25,Earth);&amp;ref(Spell/P_Astral.jpg,nolink,25x25,Astral);+1:100%|&amp;ref(Spell/P_Research.jpg,nolink,25x25,Research);11||
</v>
      </c>
    </row>
    <row r="6" spans="1:39" x14ac:dyDescent="0.15">
      <c r="A6" t="str">
        <f t="shared" si="0"/>
        <v>-</v>
      </c>
      <c r="B6" t="s">
        <v>3196</v>
      </c>
      <c r="C6" t="s">
        <v>3197</v>
      </c>
      <c r="D6" t="s">
        <v>3149</v>
      </c>
      <c r="E6" s="24" t="s">
        <v>4326</v>
      </c>
      <c r="F6" s="21" t="s">
        <v>3206</v>
      </c>
      <c r="G6" s="29" t="s">
        <v>3207</v>
      </c>
      <c r="H6" t="s">
        <v>3235</v>
      </c>
      <c r="AK6">
        <v>1</v>
      </c>
      <c r="AM6" s="26" t="str">
        <f t="shared" si="1"/>
        <v xml:space="preserve">|Oreiad|&amp;ref(Nation/R_Capital.jpg,nolink,25x25,National Capital);|&amp;ref(Spell/P_Air.jpg,nolink,25x25,Air);2&amp;ref(Spell/P_Earth.jpg,nolink,25x25,Earth);1&amp;ref(Spell/P_Nature.jpg,nolink,25x25,Nature);3|&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19+|&amp;ref(Nation/Sacred.jpg,nolink,25x25,Sacred);|
</v>
      </c>
    </row>
    <row r="7" spans="1:39" x14ac:dyDescent="0.15">
      <c r="A7" t="str">
        <f t="shared" si="0"/>
        <v>-</v>
      </c>
      <c r="B7" t="s">
        <v>3196</v>
      </c>
      <c r="C7" t="s">
        <v>3197</v>
      </c>
      <c r="D7" t="s">
        <v>3213</v>
      </c>
      <c r="E7" s="24" t="s">
        <v>4326</v>
      </c>
      <c r="F7" s="21" t="s">
        <v>2783</v>
      </c>
      <c r="AB7">
        <v>1</v>
      </c>
      <c r="AK7">
        <v>1</v>
      </c>
      <c r="AM7" s="26" t="str">
        <f t="shared" si="1"/>
        <v xml:space="preserve">|Wind Lord|&amp;ref(Nation/R_Capital.jpg,nolink,25x25,National Capital);|&amp;ref(Spell/P_Holy.jpg,nolink,25x25,Holy);1|||&amp;ref(Nation/Combat-Caster.jpg,nolink,25x25,Combat Caster);&amp;ref(Nation/Sacred.jpg,nolink,25x25,Sacred);|
</v>
      </c>
    </row>
    <row r="8" spans="1:39" x14ac:dyDescent="0.15">
      <c r="A8" t="str">
        <f t="shared" si="0"/>
        <v>EA Arcoscephale E</v>
      </c>
      <c r="B8" t="s">
        <v>2893</v>
      </c>
      <c r="C8" t="s">
        <v>2955</v>
      </c>
      <c r="D8" t="s">
        <v>5490</v>
      </c>
      <c r="E8" s="24" t="s">
        <v>5491</v>
      </c>
      <c r="F8" s="21" t="s">
        <v>5492</v>
      </c>
      <c r="H8">
        <v>7</v>
      </c>
      <c r="I8">
        <v>-4</v>
      </c>
      <c r="AC8">
        <v>1</v>
      </c>
      <c r="AM8" s="26" t="str">
        <f t="shared" si="1"/>
        <v xml:space="preserve">|Hamadryad|&amp;ref(Item/Master-Ritualist.jpg,nolink,25x25,Ritual Spell);|&amp;ref(Spell/P_Nature.jpg,nolink,25x25,Nature);3||&amp;ref(Spell/P_Research.jpg,nolink,25x25,Research);7|&amp;ref(Nation/Inept-Researcher.jpg,nolink,25x25,Inept Researcher (-4));&amp;ref(Nation/Innate-Spellcaster.jpg,nolink,25x25,Innate Spellcaster (1));|
</v>
      </c>
    </row>
    <row r="9" spans="1:39" x14ac:dyDescent="0.15">
      <c r="A9" t="str">
        <f t="shared" si="0"/>
        <v>EA Ermor S</v>
      </c>
      <c r="B9" t="s">
        <v>4859</v>
      </c>
      <c r="C9" t="s">
        <v>4860</v>
      </c>
      <c r="D9" t="s">
        <v>4861</v>
      </c>
      <c r="E9" s="24" t="s">
        <v>4800</v>
      </c>
      <c r="F9" s="21" t="s">
        <v>4862</v>
      </c>
      <c r="AK9">
        <v>1</v>
      </c>
      <c r="AM9" s="26" t="str">
        <f t="shared" si="1"/>
        <v xml:space="preserve">|Acolyte|&amp;ref(Nation/R_Fort.jpg,nolink,25x25,Land Fortress);|&amp;ref(Spell/P_Holy.jpg,nolink,25x25,Holy);1|||&amp;ref(Nation/Sacred.jpg,nolink,25x25,Sacred);|
</v>
      </c>
    </row>
    <row r="10" spans="1:39" x14ac:dyDescent="0.15">
      <c r="A10" t="str">
        <f t="shared" si="0"/>
        <v>-</v>
      </c>
      <c r="B10" t="s">
        <v>4859</v>
      </c>
      <c r="C10" t="s">
        <v>4860</v>
      </c>
      <c r="D10" t="s">
        <v>4863</v>
      </c>
      <c r="E10" s="24" t="s">
        <v>4800</v>
      </c>
      <c r="F10" s="21" t="s">
        <v>4864</v>
      </c>
      <c r="H10">
        <v>9</v>
      </c>
      <c r="Y10">
        <v>10</v>
      </c>
      <c r="AM10" s="26" t="str">
        <f t="shared" si="1"/>
        <v xml:space="preserve">|Augur|&amp;ref(Nation/R_Fort.jpg,nolink,25x25,Land Fortress);|&amp;ref(Spell/P_Fire.jpg,nolink,25x25,Fire);1&amp;ref(Spell/P_Astral.jpg,nolink,25x25,Astral);1||&amp;ref(Spell/P_Research.jpg,nolink,25x25,Research);9|&amp;ref(Nation/Fortune-Teller.jpg,nolink,25x25,Fortune Teller (10));|
</v>
      </c>
    </row>
    <row r="11" spans="1:39" x14ac:dyDescent="0.15">
      <c r="A11" t="str">
        <f t="shared" si="0"/>
        <v>-</v>
      </c>
      <c r="B11" t="s">
        <v>4859</v>
      </c>
      <c r="C11" t="s">
        <v>4860</v>
      </c>
      <c r="D11" t="s">
        <v>4865</v>
      </c>
      <c r="E11" s="24" t="s">
        <v>4800</v>
      </c>
      <c r="F11" s="21" t="s">
        <v>4866</v>
      </c>
      <c r="G11" s="29" t="s">
        <v>4867</v>
      </c>
      <c r="H11" t="s">
        <v>4868</v>
      </c>
      <c r="Y11">
        <v>10</v>
      </c>
      <c r="AM11" s="26" t="str">
        <f t="shared" si="1"/>
        <v xml:space="preserve">|Augur Elder|&amp;ref(Nation/R_Fort.jpg,nolink,25x25,Land Fortress);|&amp;ref(Spell/P_Fire.jpg,nolink,25x25,Fire);2&amp;ref(Spell/P_Astral.jpg,nolink,25x25,Astral);1&amp;ref(Spell/P_Death.jpg,nolink,25x25,Death);2|&amp;ref(Spell/P_Fire.jpg,nolink,25x25,Fire);&amp;ref(Spell/P_Air.jpg,nolink,25x25,Air);&amp;ref(Spell/P_Astral.jpg,nolink,25x25,Astral);&amp;ref(Spell/P_Death.jpg,nolink,25x25,Death);+1:100%&amp;br;&amp;ref(Spell/P_Fire.jpg,nolink,25x25,Fire);&amp;ref(Spell/P_Air.jpg,nolink,25x25,Air);&amp;ref(Spell/P_Astral.jpg,nolink,25x25,Astral);&amp;ref(Spell/P_Death.jpg,nolink,25x25,Death);+1:10%|&amp;ref(Spell/P_Research.jpg,nolink,25x25,Research);17+|&amp;ref(Nation/Fortune-Teller.jpg,nolink,25x25,Fortune Teller (10));|
</v>
      </c>
    </row>
    <row r="12" spans="1:39" x14ac:dyDescent="0.15">
      <c r="A12" t="str">
        <f t="shared" si="0"/>
        <v>-</v>
      </c>
      <c r="B12" t="s">
        <v>4859</v>
      </c>
      <c r="C12" t="s">
        <v>4860</v>
      </c>
      <c r="D12" t="s">
        <v>4869</v>
      </c>
      <c r="E12" s="24" t="s">
        <v>4823</v>
      </c>
      <c r="F12" s="21" t="s">
        <v>4870</v>
      </c>
      <c r="O12" t="s">
        <v>4871</v>
      </c>
      <c r="AK12">
        <v>1</v>
      </c>
      <c r="AM12" s="26" t="str">
        <f t="shared" si="1"/>
        <v xml:space="preserve">|Bishop of the Sacred Shroud|&amp;ref(Nation/R_Capital.jpg,nolink,25x25,National Capital);|&amp;ref(Spell/P_Holy.jpg,nolink,25x25,Holy);2|||&amp;ref(Nation/Healer.jpg,nolink,25x25,Healer (1));&amp;ref(Nation/Sacred.jpg,nolink,25x25,Sacred);|
</v>
      </c>
    </row>
    <row r="13" spans="1:39" x14ac:dyDescent="0.15">
      <c r="A13" t="str">
        <f t="shared" si="0"/>
        <v>-</v>
      </c>
      <c r="B13" t="s">
        <v>4859</v>
      </c>
      <c r="C13" t="s">
        <v>4860</v>
      </c>
      <c r="D13" t="s">
        <v>4872</v>
      </c>
      <c r="E13" s="24" t="s">
        <v>4823</v>
      </c>
      <c r="F13" s="21" t="s">
        <v>4873</v>
      </c>
      <c r="O13" t="s">
        <v>4871</v>
      </c>
      <c r="AK13">
        <v>1</v>
      </c>
      <c r="AM13" s="26" t="str">
        <f t="shared" si="1"/>
        <v xml:space="preserve">|Arch Bishop of the Sacred Shroud|&amp;ref(Nation/R_Capital.jpg,nolink,25x25,National Capital);|&amp;ref(Spell/P_Holy.jpg,nolink,25x25,Holy);3|||&amp;ref(Nation/Healer.jpg,nolink,25x25,Healer (1));&amp;ref(Nation/Sacred.jpg,nolink,25x25,Sacred);|
</v>
      </c>
    </row>
    <row r="14" spans="1:39" x14ac:dyDescent="0.15">
      <c r="A14" t="str">
        <f t="shared" si="0"/>
        <v>-</v>
      </c>
      <c r="B14" t="s">
        <v>4859</v>
      </c>
      <c r="C14" t="s">
        <v>4860</v>
      </c>
      <c r="D14" t="s">
        <v>4874</v>
      </c>
      <c r="E14" s="24" t="s">
        <v>4851</v>
      </c>
      <c r="F14" s="21" t="s">
        <v>4875</v>
      </c>
      <c r="G14" s="29" t="s">
        <v>4876</v>
      </c>
      <c r="H14">
        <v>9</v>
      </c>
      <c r="AK14">
        <v>1</v>
      </c>
      <c r="AM14" s="26" t="str">
        <f t="shared" si="1"/>
        <v xml:space="preserve">|Flamen|&amp;ref(Nation/R_Foreign.jpg,nolink,25x25,Non-Fort Land);|&amp;ref(Spell/P_Fire.jpg,nolink,25x25,Fire);1&amp;ref(Spell/P_Holy.jpg,nolink,25x25,Holy);1|&amp;ref(Spell/P_Fire.jpg,nolink,25x25,Fire);&amp;ref(Spell/P_Air.jpg,nolink,25x25,Air);&amp;ref(Spell/P_Water.jpg,nolink,25x25,Water);&amp;ref(Spell/P_Earth.jpg,nolink,25x25,Earth);&amp;ref(Spell/P_Nature.jpg,nolink,25x25,Nature);+1:100%|&amp;ref(Spell/P_Research.jpg,nolink,25x25,Research);9|&amp;ref(Nation/Sacred.jpg,nolink,25x25,Sacred);|
</v>
      </c>
    </row>
    <row r="15" spans="1:39" x14ac:dyDescent="0.15">
      <c r="A15" t="str">
        <f t="shared" si="0"/>
        <v>-</v>
      </c>
      <c r="B15" t="s">
        <v>4859</v>
      </c>
      <c r="C15" t="s">
        <v>4860</v>
      </c>
      <c r="D15" t="s">
        <v>4856</v>
      </c>
      <c r="E15" s="24" t="s">
        <v>4851</v>
      </c>
      <c r="F15" s="21" t="s">
        <v>4877</v>
      </c>
      <c r="H15">
        <v>7</v>
      </c>
      <c r="AK15">
        <v>1</v>
      </c>
      <c r="AM15" s="26" t="str">
        <f t="shared" si="1"/>
        <v xml:space="preserve">|Pontifex|&amp;ref(Nation/R_Foreign.jpg,nolink,25x25,Non-Fort Land);|&amp;ref(Spell/P_Fire.jpg,nolink,25x25,Fire);1&amp;ref(Spell/P_Holy.jpg,nolink,25x25,Holy);2||&amp;ref(Spell/P_Research.jpg,nolink,25x25,Research);7|&amp;ref(Nation/Sacred.jpg,nolink,25x25,Sacred);|
</v>
      </c>
    </row>
    <row r="16" spans="1:39" x14ac:dyDescent="0.15">
      <c r="A16" t="str">
        <f t="shared" si="0"/>
        <v>EA Ermor E</v>
      </c>
      <c r="B16" t="s">
        <v>2893</v>
      </c>
      <c r="C16" t="s">
        <v>2895</v>
      </c>
      <c r="D16" t="s">
        <v>5493</v>
      </c>
      <c r="E16" s="24" t="s">
        <v>5491</v>
      </c>
      <c r="F16" s="21" t="s">
        <v>5494</v>
      </c>
      <c r="H16">
        <v>13</v>
      </c>
      <c r="AK16">
        <v>1</v>
      </c>
      <c r="AM16" s="26" t="str">
        <f t="shared" si="1"/>
        <v xml:space="preserve">|Lar|&amp;ref(Item/Master-Ritualist.jpg,nolink,25x25,Ritual Spell);|&amp;ref(Spell/P_Water.jpg,nolink,25x25,Water);1&amp;ref(Spell/P_Earth.jpg,nolink,25x25,Earth);1&amp;ref(Spell/P_Nature.jpg,nolink,25x25,Nature);2||&amp;ref(Spell/P_Research.jpg,nolink,25x25,Research);13|&amp;ref(Nation/Sacred.jpg,nolink,25x25,Sacred);|
</v>
      </c>
    </row>
    <row r="17" spans="1:39" x14ac:dyDescent="0.15">
      <c r="A17" t="str">
        <f t="shared" si="0"/>
        <v>EA Ulm S</v>
      </c>
      <c r="B17" t="s">
        <v>4959</v>
      </c>
      <c r="C17" t="s">
        <v>4960</v>
      </c>
      <c r="D17" t="s">
        <v>4961</v>
      </c>
      <c r="E17" s="24" t="s">
        <v>4912</v>
      </c>
      <c r="F17" s="21" t="s">
        <v>4962</v>
      </c>
      <c r="G17" s="29" t="s">
        <v>4993</v>
      </c>
      <c r="H17" t="s">
        <v>4963</v>
      </c>
      <c r="R17">
        <v>5</v>
      </c>
      <c r="AM17" s="26" t="str">
        <f t="shared" si="1"/>
        <v xml:space="preserve">|Warrior Smith|&amp;ref(Nation/R_Fort.jpg,nolink,25x25,Land Fortress);|&amp;ref(Spell/P_Earth.jpg,nolink,25x25,Earth);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50%|&amp;ref(Spell/P_Research.jpg,nolink,25x25,Research);9+|&amp;ref(Nation/Resource-Bonus.jpg,nolink,25x25,Resource Bonus (5));|
</v>
      </c>
    </row>
    <row r="18" spans="1:39" x14ac:dyDescent="0.15">
      <c r="A18" t="str">
        <f t="shared" si="0"/>
        <v>-</v>
      </c>
      <c r="B18" t="s">
        <v>4959</v>
      </c>
      <c r="C18" t="s">
        <v>4960</v>
      </c>
      <c r="D18" t="s">
        <v>4964</v>
      </c>
      <c r="E18" s="24" t="s">
        <v>4904</v>
      </c>
      <c r="F18" s="21" t="s">
        <v>4965</v>
      </c>
      <c r="G18" s="29" t="s">
        <v>4994</v>
      </c>
      <c r="H18" t="s">
        <v>4966</v>
      </c>
      <c r="I18">
        <v>-2</v>
      </c>
      <c r="AK18">
        <v>1</v>
      </c>
      <c r="AM18" s="26" t="str">
        <f t="shared" si="1"/>
        <v xml:space="preserve">|Shaman|&amp;ref(Nation/R_Fort.jpg,nolink,25x25,Land Fortress);&amp;ref(Nation/R_Forest.jpg,nolink,25x25,Any Forest);&amp;ref(Nation/R_Mountain.jpg,nolink,25x25,Any Highland/Mountains);|&amp;ref(Spell/P_Earth.jpg,nolink,25x25,Earth);1&amp;ref(Spell/P_Holy.jpg,nolink,25x25,Holy);1|&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50%|&amp;ref(Spell/P_Research.jpg,nolink,25x25,Research);7+|&amp;ref(Nation/Inept-Researcher.jpg,nolink,25x25,Inept Researcher (-2));&amp;ref(Nation/Sacred.jpg,nolink,25x25,Sacred);|
</v>
      </c>
    </row>
    <row r="19" spans="1:39" x14ac:dyDescent="0.15">
      <c r="A19" t="str">
        <f t="shared" si="0"/>
        <v>EA Ulm E</v>
      </c>
      <c r="B19" t="s">
        <v>4959</v>
      </c>
      <c r="C19" t="s">
        <v>4960</v>
      </c>
      <c r="D19" t="s">
        <v>4967</v>
      </c>
      <c r="E19" s="24" t="s">
        <v>4924</v>
      </c>
      <c r="F19" s="21" t="s">
        <v>4968</v>
      </c>
      <c r="G19" s="29" t="s">
        <v>4969</v>
      </c>
      <c r="H19" t="s">
        <v>4970</v>
      </c>
      <c r="AK19">
        <v>1</v>
      </c>
      <c r="AM19" s="26" t="str">
        <f t="shared" si="1"/>
        <v xml:space="preserve">|Antlered Shaman|&amp;ref(Nation/R_Capital.jpg,nolink,25x25,National Capital);|&amp;ref(Spell/P_Earth.jpg,nolink,25x25,Earth);2&amp;ref(Spell/P_Nature.jpg,nolink,25x25,Nature);2&amp;ref(Spell/P_Holy.jpg,nolink,25x25,Holy);1|&amp;ref(Spell/P_Fire.jpg,nolink,25x25,Fire);&amp;ref(Spell/P_Earth.jpg,nolink,25x25,Earth);&amp;ref(Spell/P_Death.jpg,nolink,25x25,Death);&amp;ref(Spell/P_Nature.jpg,nolink,25x25,Nature);+1:10%|&amp;ref(Spell/P_Research.jpg,nolink,25x25,Research);13+|&amp;ref(Nation/Sacred.jpg,nolink,25x25,Sacred);|
</v>
      </c>
    </row>
    <row r="20" spans="1:39" x14ac:dyDescent="0.15">
      <c r="A20" t="str">
        <f t="shared" si="0"/>
        <v>EA Marverni S</v>
      </c>
      <c r="B20" t="s">
        <v>4959</v>
      </c>
      <c r="C20" t="s">
        <v>5050</v>
      </c>
      <c r="D20" t="s">
        <v>5051</v>
      </c>
      <c r="E20" s="24" t="s">
        <v>4912</v>
      </c>
      <c r="F20" s="21" t="s">
        <v>5052</v>
      </c>
      <c r="AK20">
        <v>1</v>
      </c>
      <c r="AM20" s="26" t="str">
        <f t="shared" si="1"/>
        <v xml:space="preserve">|Vergobret|&amp;ref(Nation/R_Fort.jpg,nolink,25x25,Land Fortress);|&amp;ref(Spell/P_Holy.jpg,nolink,25x25,Holy);1|||&amp;ref(Nation/Sacred.jpg,nolink,25x25,Sacred);|
</v>
      </c>
    </row>
    <row r="21" spans="1:39" x14ac:dyDescent="0.15">
      <c r="A21" t="str">
        <f t="shared" si="0"/>
        <v>-</v>
      </c>
      <c r="B21" t="s">
        <v>4959</v>
      </c>
      <c r="C21" t="s">
        <v>5050</v>
      </c>
      <c r="D21" t="s">
        <v>5053</v>
      </c>
      <c r="E21" s="24" t="s">
        <v>4912</v>
      </c>
      <c r="F21" s="21" t="s">
        <v>5054</v>
      </c>
      <c r="H21">
        <v>7</v>
      </c>
      <c r="Y21">
        <v>5</v>
      </c>
      <c r="AM21" s="26" t="str">
        <f t="shared" si="1"/>
        <v xml:space="preserve">|Sequani Stargazer|&amp;ref(Nation/R_Fort.jpg,nolink,25x25,Land Fortress);|&amp;ref(Spell/P_Astral.jpg,nolink,25x25,Astral);1||&amp;ref(Spell/P_Research.jpg,nolink,25x25,Research);7|&amp;ref(Nation/Fortune-Teller.jpg,nolink,25x25,Fortune Teller (5));|
</v>
      </c>
    </row>
    <row r="22" spans="1:39" x14ac:dyDescent="0.15">
      <c r="A22" t="str">
        <f t="shared" si="0"/>
        <v>-</v>
      </c>
      <c r="B22" t="s">
        <v>4959</v>
      </c>
      <c r="C22" t="s">
        <v>5050</v>
      </c>
      <c r="D22" t="s">
        <v>5055</v>
      </c>
      <c r="E22" s="24" t="s">
        <v>4912</v>
      </c>
      <c r="F22" s="21" t="s">
        <v>5056</v>
      </c>
      <c r="G22" s="29" t="s">
        <v>5057</v>
      </c>
      <c r="H22">
        <v>9</v>
      </c>
      <c r="AK22">
        <v>1</v>
      </c>
      <c r="AM22" s="26" t="str">
        <f t="shared" si="1"/>
        <v xml:space="preserve">|Gutuater|&amp;ref(Nation/R_Fort.jpg,nolink,25x25,Land Fortress);|&amp;ref(Spell/P_Nature.jpg,nolink,25x25,Nature);1&amp;ref(Spell/P_Holy.jpg,nolink,25x25,Holy);1|&amp;ref(Spell/P_Water.jpg,nolink,25x25,Water);&amp;ref(Spell/P_Earth.jpg,nolink,25x25,Earth);&amp;ref(Spell/P_Astral.jpg,nolink,25x25,Astral);&amp;ref(Spell/P_Nature.jpg,nolink,25x25,Nature);+1:100%|&amp;ref(Spell/P_Research.jpg,nolink,25x25,Research);9|&amp;ref(Nation/Sacred.jpg,nolink,25x25,Sacred);|
</v>
      </c>
    </row>
    <row r="23" spans="1:39" x14ac:dyDescent="0.15">
      <c r="A23" t="str">
        <f t="shared" si="0"/>
        <v>-</v>
      </c>
      <c r="B23" t="s">
        <v>4959</v>
      </c>
      <c r="C23" t="s">
        <v>5050</v>
      </c>
      <c r="D23" t="s">
        <v>5058</v>
      </c>
      <c r="E23" s="24" t="s">
        <v>4912</v>
      </c>
      <c r="F23" s="21" t="s">
        <v>5059</v>
      </c>
      <c r="G23" s="29" t="s">
        <v>5057</v>
      </c>
      <c r="H23">
        <v>11</v>
      </c>
      <c r="AK23">
        <v>1</v>
      </c>
      <c r="AM23" s="26" t="str">
        <f t="shared" si="1"/>
        <v xml:space="preserve">|Druid|&amp;ref(Nation/R_Fort.jpg,nolink,25x25,Land Fortress);|&amp;ref(Spell/P_Earth.jpg,nolink,25x25,Earth);1&amp;ref(Spell/P_Astral.jpg,nolink,25x25,Astral);1&amp;ref(Spell/P_Holy.jpg,nolink,25x25,Holy);1|&amp;ref(Spell/P_Water.jpg,nolink,25x25,Water);&amp;ref(Spell/P_Earth.jpg,nolink,25x25,Earth);&amp;ref(Spell/P_Astral.jpg,nolink,25x25,Astral);&amp;ref(Spell/P_Nature.jpg,nolink,25x25,Nature);+1:100%|&amp;ref(Spell/P_Research.jpg,nolink,25x25,Research);11|&amp;ref(Nation/Sacred.jpg,nolink,25x25,Sacred);|
</v>
      </c>
    </row>
    <row r="24" spans="1:39" x14ac:dyDescent="0.15">
      <c r="A24" t="str">
        <f t="shared" si="0"/>
        <v>EA Marverni E</v>
      </c>
      <c r="B24" t="s">
        <v>4959</v>
      </c>
      <c r="C24" t="s">
        <v>5050</v>
      </c>
      <c r="D24" t="s">
        <v>5060</v>
      </c>
      <c r="E24" s="24" t="s">
        <v>4924</v>
      </c>
      <c r="F24" s="21" t="s">
        <v>5061</v>
      </c>
      <c r="G24" s="29" t="s">
        <v>5062</v>
      </c>
      <c r="H24" t="s">
        <v>5063</v>
      </c>
      <c r="AK24">
        <v>1</v>
      </c>
      <c r="AM24" s="26" t="str">
        <f t="shared" si="1"/>
        <v xml:space="preserve">|Elder Druid|&amp;ref(Nation/R_Capital.jpg,nolink,25x25,National Capital);|&amp;ref(Spell/P_Earth.jpg,nolink,25x25,Earth);2&amp;ref(Spell/P_Astral.jpg,nolink,25x25,Astral);2&amp;ref(Spell/P_Holy.jpg,nolink,25x25,Holy);2|&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17+|&amp;ref(Nation/Sacred.jpg,nolink,25x25,Sacred);|
</v>
      </c>
    </row>
    <row r="25" spans="1:39" x14ac:dyDescent="0.15">
      <c r="A25" t="str">
        <f t="shared" si="0"/>
        <v>EA Sauromatia S</v>
      </c>
      <c r="B25" t="s">
        <v>5100</v>
      </c>
      <c r="C25" t="s">
        <v>5099</v>
      </c>
      <c r="D25" t="s">
        <v>5168</v>
      </c>
      <c r="E25" s="24" t="s">
        <v>5097</v>
      </c>
      <c r="F25" s="21" t="s">
        <v>5169</v>
      </c>
      <c r="AK25">
        <v>1</v>
      </c>
      <c r="AM25" s="26" t="str">
        <f t="shared" si="1"/>
        <v xml:space="preserve">|Warrior Priestess|&amp;ref(Nation/R_Fort.jpg,nolink,25x25,Land Fortress);|&amp;ref(Spell/P_Holy.jpg,nolink,25x25,Holy);1|||&amp;ref(Nation/Sacred.jpg,nolink,25x25,Sacred);|
</v>
      </c>
    </row>
    <row r="26" spans="1:39" x14ac:dyDescent="0.15">
      <c r="A26" t="str">
        <f t="shared" si="0"/>
        <v>-</v>
      </c>
      <c r="B26" t="s">
        <v>5100</v>
      </c>
      <c r="C26" t="s">
        <v>5099</v>
      </c>
      <c r="D26" t="s">
        <v>5170</v>
      </c>
      <c r="E26" s="24" t="s">
        <v>5097</v>
      </c>
      <c r="G26" s="29" t="s">
        <v>5171</v>
      </c>
      <c r="H26" t="s">
        <v>5174</v>
      </c>
      <c r="Y26">
        <v>10</v>
      </c>
      <c r="AM26" s="26" t="str">
        <f t="shared" si="1"/>
        <v xml:space="preserve">|Soothsayer|&amp;ref(Nation/R_Fort.jpg,nolink,25x25,Land Fortress);||&amp;ref(Spell/P_Astral.jpg,nolink,25x25,Astral);+1:90%|&amp;ref(Spell/P_Research.jpg,nolink,25x25,Research);0+|&amp;ref(Nation/Fortune-Teller.jpg,nolink,25x25,Fortune Teller (10));|
</v>
      </c>
    </row>
    <row r="27" spans="1:39" x14ac:dyDescent="0.15">
      <c r="A27" t="str">
        <f t="shared" si="0"/>
        <v>-</v>
      </c>
      <c r="B27" t="s">
        <v>5100</v>
      </c>
      <c r="C27" t="s">
        <v>5099</v>
      </c>
      <c r="D27" t="s">
        <v>5172</v>
      </c>
      <c r="E27" s="24" t="s">
        <v>5097</v>
      </c>
      <c r="F27" s="21" t="s">
        <v>5173</v>
      </c>
      <c r="H27">
        <v>7</v>
      </c>
      <c r="AM27" s="26" t="str">
        <f t="shared" si="1"/>
        <v xml:space="preserve">|Spirit Guide|&amp;ref(Nation/R_Fort.jpg,nolink,25x25,Land Fortress);|&amp;ref(Spell/P_Death.jpg,nolink,25x25,Death);1||&amp;ref(Spell/P_Research.jpg,nolink,25x25,Research);7||
</v>
      </c>
    </row>
    <row r="28" spans="1:39" x14ac:dyDescent="0.15">
      <c r="A28" t="str">
        <f t="shared" si="0"/>
        <v>-</v>
      </c>
      <c r="B28" t="s">
        <v>5100</v>
      </c>
      <c r="C28" t="s">
        <v>5099</v>
      </c>
      <c r="D28" t="s">
        <v>5175</v>
      </c>
      <c r="E28" s="24" t="s">
        <v>5097</v>
      </c>
      <c r="F28" s="21" t="s">
        <v>5176</v>
      </c>
      <c r="H28">
        <v>13</v>
      </c>
      <c r="Y28">
        <v>10</v>
      </c>
      <c r="AM28" s="26" t="str">
        <f t="shared" si="1"/>
        <v xml:space="preserve">|Enarie|&amp;ref(Nation/R_Fort.jpg,nolink,25x25,Land Fortress);|&amp;ref(Spell/P_Astral.jpg,nolink,25x25,Astral);1&amp;ref(Spell/P_Death.jpg,nolink,25x25,Death);2&amp;ref(Spell/P_Nature.jpg,nolink,25x25,Nature);1||&amp;ref(Spell/P_Research.jpg,nolink,25x25,Research);13|&amp;ref(Nation/Fortune-Teller.jpg,nolink,25x25,Fortune Teller (10));|
</v>
      </c>
    </row>
    <row r="29" spans="1:39" x14ac:dyDescent="0.15">
      <c r="A29" t="str">
        <f t="shared" si="0"/>
        <v>-</v>
      </c>
      <c r="B29" t="s">
        <v>5100</v>
      </c>
      <c r="C29" t="s">
        <v>5099</v>
      </c>
      <c r="D29" t="s">
        <v>5177</v>
      </c>
      <c r="E29" s="24" t="s">
        <v>5097</v>
      </c>
      <c r="F29" s="21" t="s">
        <v>5178</v>
      </c>
      <c r="G29" s="29" t="s">
        <v>5179</v>
      </c>
      <c r="H29">
        <v>9</v>
      </c>
      <c r="AB29">
        <v>1</v>
      </c>
      <c r="AK29">
        <v>1</v>
      </c>
      <c r="AM29" s="26" t="str">
        <f t="shared" si="1"/>
        <v xml:space="preserve">|Warrior Sorceress|&amp;ref(Nation/R_Fort.jpg,nolink,25x25,Land Fortress);|&amp;ref(Spell/P_Nature.jpg,nolink,25x25,Nature);1&amp;ref(Spell/P_Holy.jpg,nolink,25x25,Holy);1|&amp;ref(Spell/P_Water.jpg,nolink,25x25,Water);&amp;ref(Spell/P_Death.jpg,nolink,25x25,Death);&amp;ref(Spell/P_Nature.jpg,nolink,25x25,Nature);&amp;ref(Spell/P_Blood.jpg,nolink,25x25,Blood);+1:100%|&amp;ref(Spell/P_Research.jpg,nolink,25x25,Research);9|&amp;ref(Nation/Combat-Caster.jpg,nolink,25x25,Combat Caster);&amp;ref(Nation/Sacred.jpg,nolink,25x25,Sacred);|
</v>
      </c>
    </row>
    <row r="30" spans="1:39" x14ac:dyDescent="0.15">
      <c r="A30" t="str">
        <f t="shared" si="0"/>
        <v>EA Sauromatia E</v>
      </c>
      <c r="B30" t="s">
        <v>5100</v>
      </c>
      <c r="C30" t="s">
        <v>5099</v>
      </c>
      <c r="D30" t="s">
        <v>5180</v>
      </c>
      <c r="E30" s="24" t="s">
        <v>5130</v>
      </c>
      <c r="F30" s="21" t="s">
        <v>5181</v>
      </c>
      <c r="G30" s="29" t="s">
        <v>5182</v>
      </c>
      <c r="H30" t="s">
        <v>5183</v>
      </c>
      <c r="AK30">
        <v>1</v>
      </c>
      <c r="AM30" s="26" t="str">
        <f t="shared" si="1"/>
        <v xml:space="preserve">|Witch King|&amp;ref(Nation/R_Capital.jpg,nolink,25x25,National Capital);|&amp;ref(Spell/P_Death.jpg,nolink,25x25,Death);3&amp;ref(Spell/P_Nature.jpg,nolink,25x25,Nature);1&amp;ref(Spell/P_Blood.jpg,nolink,25x25,Blood);1|&amp;ref(Spell/P_Water.jpg,nolink,25x25,Water);&amp;ref(Spell/P_Death.jpg,nolink,25x25,Death);&amp;ref(Spell/P_Nature.jpg,nolink,25x25,Nature);&amp;ref(Spell/P_Blood.jpg,nolink,25x25,Blood);+1:100%&amp;br;&amp;ref(Spell/P_Water.jpg,nolink,25x25,Water);&amp;ref(Spell/P_Death.jpg,nolink,25x25,Death);&amp;ref(Spell/P_Nature.jpg,nolink,25x25,Nature);&amp;ref(Spell/P_Blood.jpg,nolink,25x25,Blood);+1:10%|&amp;ref(Spell/P_Research.jpg,nolink,25x25,Research);17+|&amp;ref(Nation/Sacred.jpg,nolink,25x25,Sacred);|
</v>
      </c>
    </row>
    <row r="31" spans="1:39" x14ac:dyDescent="0.15">
      <c r="A31" t="str">
        <f t="shared" si="0"/>
        <v>EA T'ien Ch'i S</v>
      </c>
      <c r="B31" t="s">
        <v>5240</v>
      </c>
      <c r="C31" t="s">
        <v>5239</v>
      </c>
      <c r="D31" t="s">
        <v>5247</v>
      </c>
      <c r="E31" s="24" t="s">
        <v>5241</v>
      </c>
      <c r="F31" s="21" t="s">
        <v>5287</v>
      </c>
      <c r="H31">
        <v>7</v>
      </c>
      <c r="AK31">
        <v>1</v>
      </c>
      <c r="AM31" s="26" t="str">
        <f t="shared" si="1"/>
        <v xml:space="preserve">|Master of the Dead|&amp;ref(Nation/R_Fort.jpg,nolink,25x25,Land Fortress);|&amp;ref(Spell/P_Death.jpg,nolink,25x25,Death);1&amp;ref(Spell/P_Holy.jpg,nolink,25x25,Holy);1||&amp;ref(Spell/P_Research.jpg,nolink,25x25,Research);7|&amp;ref(Nation/Sacred.jpg,nolink,25x25,Sacred);|
</v>
      </c>
    </row>
    <row r="32" spans="1:39" x14ac:dyDescent="0.15">
      <c r="A32" t="str">
        <f t="shared" si="0"/>
        <v>-</v>
      </c>
      <c r="B32" t="s">
        <v>5240</v>
      </c>
      <c r="C32" t="s">
        <v>5239</v>
      </c>
      <c r="D32" t="s">
        <v>5250</v>
      </c>
      <c r="E32" s="24" t="s">
        <v>5241</v>
      </c>
      <c r="F32" s="21" t="s">
        <v>5288</v>
      </c>
      <c r="G32" s="29" t="s">
        <v>5289</v>
      </c>
      <c r="H32">
        <v>9</v>
      </c>
      <c r="AK32">
        <v>1</v>
      </c>
      <c r="AM32" s="26" t="str">
        <f t="shared" si="1"/>
        <v xml:space="preserve">|Master of the Way|&amp;ref(Nation/R_Fort.jpg,nolink,25x25,Land Fortress);|&amp;ref(Spell/P_Water.jpg,nolink,25x25,Water);1&amp;ref(Spell/P_Holy.jpg,nolink,25x25,Holy);1|&amp;ref(Spell/P_Air.jpg,nolink,25x25,Air);&amp;ref(Spell/P_Water.jpg,nolink,25x25,Water);&amp;ref(Spell/P_Astral.jpg,nolink,25x25,Astral);&amp;ref(Spell/P_Nature.jpg,nolink,25x25,Nature);+1:100%|&amp;ref(Spell/P_Research.jpg,nolink,25x25,Research);9|&amp;ref(Nation/Sacred.jpg,nolink,25x25,Sacred);|
</v>
      </c>
    </row>
    <row r="33" spans="1:39" x14ac:dyDescent="0.15">
      <c r="A33" t="str">
        <f t="shared" si="0"/>
        <v>-</v>
      </c>
      <c r="B33" t="s">
        <v>5240</v>
      </c>
      <c r="C33" t="s">
        <v>5239</v>
      </c>
      <c r="D33" t="s">
        <v>5254</v>
      </c>
      <c r="E33" s="24" t="s">
        <v>5255</v>
      </c>
      <c r="F33" s="21" t="s">
        <v>5290</v>
      </c>
      <c r="G33" s="29" t="s">
        <v>5291</v>
      </c>
      <c r="H33">
        <v>17</v>
      </c>
      <c r="AK33">
        <v>1</v>
      </c>
      <c r="AM33" s="26" t="str">
        <f t="shared" si="1"/>
        <v xml:space="preserve">|Master of the Five Elements|&amp;ref(Nation/R_Capital.jpg,nolink,25x25,National Capital);|&amp;ref(Spell/P_Fire.jpg,nolink,25x25,Fire);1&amp;ref(Spell/P_Air.jpg,nolink,25x25,Air);1&amp;ref(Spell/P_Water.jpg,nolink,25x25,Water);1&amp;ref(Spell/P_Earth.jpg,nolink,25x25,Earth);1&amp;ref(Spell/P_Nature.jpg,nolink,25x25,Nature);1&amp;ref(Spell/P_Holy.jpg,nolink,25x25,Holy);1|&amp;ref(Spell/P_Fire.jpg,nolink,25x25,Fire);&amp;ref(Spell/P_Air.jpg,nolink,25x25,Air);&amp;ref(Spell/P_Water.jpg,nolink,25x25,Water);&amp;ref(Spell/P_Earth.jpg,nolink,25x25,Earth);&amp;ref(Spell/P_Nature.jpg,nolink,25x25,Nature);+1:100%|&amp;ref(Spell/P_Research.jpg,nolink,25x25,Research);17|&amp;ref(Nation/Sacred.jpg,nolink,25x25,Sacred);|
</v>
      </c>
    </row>
    <row r="34" spans="1:39" x14ac:dyDescent="0.15">
      <c r="A34" t="str">
        <f t="shared" si="0"/>
        <v>-</v>
      </c>
      <c r="B34" t="s">
        <v>5240</v>
      </c>
      <c r="C34" t="s">
        <v>5239</v>
      </c>
      <c r="D34" t="s">
        <v>5259</v>
      </c>
      <c r="E34" s="24" t="s">
        <v>5255</v>
      </c>
      <c r="F34" s="21" t="s">
        <v>5292</v>
      </c>
      <c r="G34" s="29" t="s">
        <v>5293</v>
      </c>
      <c r="H34" t="s">
        <v>5294</v>
      </c>
      <c r="AK34">
        <v>1</v>
      </c>
      <c r="AM34" s="26" t="str">
        <f t="shared" si="1"/>
        <v xml:space="preserve">|Celestial Master|&amp;ref(Nation/R_Capital.jpg,nolink,25x25,National Capital);|&amp;ref(Spell/P_Fire.jpg,nolink,25x25,Fire);1&amp;ref(Spell/P_Air.jpg,nolink,25x25,Air);1&amp;ref(Spell/P_Water.jpg,nolink,25x25,Water);2&amp;ref(Spell/P_Astral.jpg,nolink,25x25,Astral);1&amp;ref(Spell/P_Holy.jpg,nolink,25x25,Holy);2|&amp;ref(Spell/P_Air.jpg,nolink,25x25,Air);&amp;ref(Spell/P_Water.jpg,nolink,25x25,Water);&amp;ref(Spell/P_Astral.jpg,nolink,25x25,Astral);+1:100%&amp;br;&amp;ref(Spell/P_Air.jpg,nolink,25x25,Air);&amp;ref(Spell/P_Water.jpg,nolink,25x25,Water);&amp;ref(Spell/P_Astral.jpg,nolink,25x25,Astral);+1:10%&amp;br;&amp;ref(Spell/P_Fire.jpg,nolink,25x25,Fire);&amp;ref(Spell/P_Earth.jpg,nolink,25x25,Earth);&amp;ref(Spell/P_Death.jpg,nolink,25x25,Death);&amp;ref(Spell/P_Nature.jpg,nolink,25x25,Nature);+1:100%|&amp;ref(Spell/P_Research.jpg,nolink,25x25,Research);19+|&amp;ref(Nation/Sacred.jpg,nolink,25x25,Sacred);|
</v>
      </c>
    </row>
    <row r="35" spans="1:39" x14ac:dyDescent="0.15">
      <c r="A35" t="str">
        <f t="shared" si="0"/>
        <v>EA T'ien Ch'i E</v>
      </c>
      <c r="B35" t="s">
        <v>2893</v>
      </c>
      <c r="C35" t="s">
        <v>2903</v>
      </c>
      <c r="D35" t="s">
        <v>5495</v>
      </c>
      <c r="E35" s="24" t="s">
        <v>5491</v>
      </c>
      <c r="F35" s="21" t="s">
        <v>5492</v>
      </c>
      <c r="G35" s="29" t="s">
        <v>5497</v>
      </c>
      <c r="H35" t="s">
        <v>5496</v>
      </c>
      <c r="AM35" s="26" t="str">
        <f t="shared" si="1"/>
        <v xml:space="preserve">|Huli Jing|&amp;ref(Item/Master-Ritualist.jpg,nolink,25x25,Ritual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v>
      </c>
    </row>
    <row r="36" spans="1:39" x14ac:dyDescent="0.15">
      <c r="A36" t="str">
        <f t="shared" si="0"/>
        <v>EA Machaka S</v>
      </c>
      <c r="B36" t="s">
        <v>2893</v>
      </c>
      <c r="C36" t="s">
        <v>5443</v>
      </c>
      <c r="D36" t="s">
        <v>5444</v>
      </c>
      <c r="E36" s="24" t="s">
        <v>5372</v>
      </c>
      <c r="F36" s="21" t="s">
        <v>5445</v>
      </c>
      <c r="H36">
        <v>7</v>
      </c>
      <c r="AK36">
        <v>1</v>
      </c>
      <c r="AM36" s="26" t="str">
        <f t="shared" si="1"/>
        <v xml:space="preserve">|Voice of Lion|&amp;ref(Nation/R_Fort.jpg,nolink,25x25,Land Fortress);|&amp;ref(Spell/P_Nature.jpg,nolink,25x25,Nature);1&amp;ref(Spell/P_Holy.jpg,nolink,25x25,Holy);1||&amp;ref(Spell/P_Research.jpg,nolink,25x25,Research);7|&amp;ref(Nation/Sacred.jpg,nolink,25x25,Sacred);|
</v>
      </c>
    </row>
    <row r="37" spans="1:39" x14ac:dyDescent="0.15">
      <c r="A37" t="str">
        <f t="shared" si="0"/>
        <v>-</v>
      </c>
      <c r="B37" t="s">
        <v>2893</v>
      </c>
      <c r="C37" t="s">
        <v>5443</v>
      </c>
      <c r="D37" t="s">
        <v>5446</v>
      </c>
      <c r="E37" s="24" t="s">
        <v>5372</v>
      </c>
      <c r="F37" s="21" t="s">
        <v>5447</v>
      </c>
      <c r="H37">
        <v>13</v>
      </c>
      <c r="O37">
        <v>1</v>
      </c>
      <c r="AJ37">
        <v>1</v>
      </c>
      <c r="AM37" s="26" t="str">
        <f t="shared" si="1"/>
        <v xml:space="preserve">|Hyena Clan Witch Doctor|&amp;ref(Nation/R_Fort.jpg,nolink,25x25,Land Fortress);|&amp;ref(Spell/P_Fire.jpg,nolink,25x25,Fire);1&amp;ref(Spell/P_Earth.jpg,nolink,25x25,Earth);1&amp;ref(Spell/P_Death.jpg,nolink,25x25,Death);2||&amp;ref(Spell/P_Research.jpg,nolink,25x25,Research);13|&amp;ref(Nation/Disease-Healer.jpg,nolink,25x25,Disease Healer (1));&amp;ref(Nation/Heretic.jpg,nolink,25x25,Heretic (1));|
</v>
      </c>
    </row>
    <row r="38" spans="1:39" x14ac:dyDescent="0.15">
      <c r="A38" t="str">
        <f t="shared" si="0"/>
        <v>-</v>
      </c>
      <c r="B38" t="s">
        <v>2893</v>
      </c>
      <c r="C38" t="s">
        <v>5443</v>
      </c>
      <c r="D38" t="s">
        <v>5448</v>
      </c>
      <c r="E38" s="24" t="s">
        <v>5372</v>
      </c>
      <c r="F38" s="21" t="s">
        <v>5449</v>
      </c>
      <c r="G38" s="29" t="s">
        <v>5450</v>
      </c>
      <c r="H38">
        <v>17</v>
      </c>
      <c r="P38">
        <v>1</v>
      </c>
      <c r="AJ38">
        <v>2</v>
      </c>
      <c r="AM38" s="26" t="str">
        <f t="shared" si="1"/>
        <v xml:space="preserve">|Bouda|&amp;ref(Nation/R_Fort.jpg,nolink,25x25,Land Fortress);|&amp;ref(Spell/P_Fire.jpg,nolink,25x25,Fire);1&amp;ref(Spell/P_Earth.jpg,nolink,25x25,Earth);2&amp;ref(Spell/P_Death.jpg,nolink,25x25,Death);2|&amp;ref(Spell/P_Fire.jpg,nolink,25x25,Fire);&amp;ref(Spell/P_Earth.jpg,nolink,25x25,Earth);&amp;ref(Spell/P_Death.jpg,nolink,25x25,Death);+1:100%|&amp;ref(Spell/P_Research.jpg,nolink,25x25,Research);17|&amp;ref(Nation/Forge-Bonus.jpg,nolink,25x25,Forge Bonus (1));&amp;ref(Nation/Heretic.jpg,nolink,25x25,Heretic (2));|
</v>
      </c>
    </row>
    <row r="39" spans="1:39" x14ac:dyDescent="0.15">
      <c r="A39" t="str">
        <f t="shared" si="0"/>
        <v>-</v>
      </c>
      <c r="B39" t="s">
        <v>2893</v>
      </c>
      <c r="C39" t="s">
        <v>5443</v>
      </c>
      <c r="D39" t="s">
        <v>5451</v>
      </c>
      <c r="E39" s="24" t="s">
        <v>5372</v>
      </c>
      <c r="F39" s="21" t="s">
        <v>5452</v>
      </c>
      <c r="H39">
        <v>7</v>
      </c>
      <c r="I39">
        <v>-4</v>
      </c>
      <c r="AM39" s="26" t="str">
        <f t="shared" si="1"/>
        <v xml:space="preserve">|Spider Clan Witch Doctor|&amp;ref(Nation/R_Fort.jpg,nolink,25x25,Land Fortress);|&amp;ref(Spell/P_Fire.jpg,nolink,25x25,Fire);1&amp;ref(Spell/P_Death.jpg,nolink,25x25,Death);1&amp;ref(Spell/P_Nature.jpg,nolink,25x25,Nature);1||&amp;ref(Spell/P_Research.jpg,nolink,25x25,Research);7|&amp;ref(Nation/Inept-Researcher.jpg,nolink,25x25,Inept Researcher (-4));|
</v>
      </c>
    </row>
    <row r="40" spans="1:39" x14ac:dyDescent="0.15">
      <c r="A40" t="str">
        <f t="shared" si="0"/>
        <v>-</v>
      </c>
      <c r="B40" t="s">
        <v>2893</v>
      </c>
      <c r="C40" t="s">
        <v>5443</v>
      </c>
      <c r="D40" t="s">
        <v>5453</v>
      </c>
      <c r="E40" s="24" t="s">
        <v>5395</v>
      </c>
      <c r="F40" s="21" t="s">
        <v>5452</v>
      </c>
      <c r="G40" s="29" t="s">
        <v>5454</v>
      </c>
      <c r="H40" t="s">
        <v>5455</v>
      </c>
      <c r="AM40" s="26" t="str">
        <f t="shared" si="1"/>
        <v xml:space="preserve">|Spider Clan Sorcerer|&amp;ref(Nation/R_Capital.jpg,nolink,25x25,National Capital);|&amp;ref(Spell/P_Fire.jpg,nolink,25x25,Fire);1&amp;ref(Spell/P_Death.jpg,nolink,25x25,Death);1&amp;ref(Spell/P_Nature.jpg,nolink,25x25,Nature);1|&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10%|&amp;ref(Spell/P_Research.jpg,nolink,25x25,Research);15+||
</v>
      </c>
    </row>
    <row r="41" spans="1:39" x14ac:dyDescent="0.15">
      <c r="A41" t="str">
        <f t="shared" si="0"/>
        <v>-</v>
      </c>
      <c r="B41" t="s">
        <v>2893</v>
      </c>
      <c r="C41" t="s">
        <v>5443</v>
      </c>
      <c r="D41" t="s">
        <v>5456</v>
      </c>
      <c r="E41" s="24" t="s">
        <v>5395</v>
      </c>
      <c r="F41" s="21" t="s">
        <v>5457</v>
      </c>
      <c r="G41" s="29" t="s">
        <v>5458</v>
      </c>
      <c r="H41" t="s">
        <v>5484</v>
      </c>
      <c r="AK41">
        <v>1</v>
      </c>
      <c r="AM41" s="26" t="str">
        <f t="shared" si="1"/>
        <v xml:space="preserve">|Lion Queen|&amp;ref(Nation/R_Capital.jpg,nolink,25x25,National Capital);|&amp;ref(Spell/P_Fire.jpg,nolink,25x25,Fire);3&amp;ref(Spell/P_Earth.jpg,nolink,25x25,Earth);1&amp;ref(Spell/P_Nature.jpg,nolink,25x25,Nature);2&amp;ref(Spell/P_Holy.jpg,nolink,25x25,Holy);1|&amp;ref(Spell/P_Fire.jpg,nolink,25x25,Fire);&amp;ref(Spell/P_Earth.jpg,nolink,25x25,Earth);&amp;ref(Spell/P_Nature.jpg,nolink,25x25,Nature);+1:10%|&amp;ref(Spell/P_Research.jpg,nolink,25x25,Research);17+|&amp;ref(Nation/Sacred.jpg,nolink,25x25,Sacred);|
</v>
      </c>
    </row>
    <row r="42" spans="1:39" x14ac:dyDescent="0.15">
      <c r="A42" t="str">
        <f t="shared" si="0"/>
        <v>EA Machaka E</v>
      </c>
      <c r="B42" t="s">
        <v>2893</v>
      </c>
      <c r="C42" t="s">
        <v>5443</v>
      </c>
      <c r="D42" t="s">
        <v>5459</v>
      </c>
      <c r="E42" s="24" t="s">
        <v>5395</v>
      </c>
      <c r="F42" s="21" t="s">
        <v>5460</v>
      </c>
      <c r="G42" s="29" t="s">
        <v>5458</v>
      </c>
      <c r="H42" t="s">
        <v>5485</v>
      </c>
      <c r="AK42">
        <v>1</v>
      </c>
      <c r="AM42" s="26" t="str">
        <f t="shared" si="1"/>
        <v xml:space="preserve">|Lion King|&amp;ref(Nation/R_Capital.jpg,nolink,25x25,National Capital);|&amp;ref(Spell/P_Fire.jpg,nolink,25x25,Fire);2&amp;ref(Spell/P_Earth.jpg,nolink,25x25,Earth);1&amp;ref(Spell/P_Nature.jpg,nolink,25x25,Nature);3&amp;ref(Spell/P_Holy.jpg,nolink,25x25,Holy);2|&amp;ref(Spell/P_Fire.jpg,nolink,25x25,Fire);&amp;ref(Spell/P_Earth.jpg,nolink,25x25,Earth);&amp;ref(Spell/P_Nature.jpg,nolink,25x25,Nature);+1:10%|&amp;ref(Spell/P_Research.jpg,nolink,25x25,Research);17+|&amp;ref(Nation/Sacred.jpg,nolink,25x25,Sacred);|
</v>
      </c>
    </row>
    <row r="43" spans="1:39" x14ac:dyDescent="0.15">
      <c r="A43" t="str">
        <f t="shared" si="0"/>
        <v>EA Mictlan S</v>
      </c>
      <c r="B43" t="s">
        <v>2893</v>
      </c>
      <c r="C43" t="s">
        <v>5504</v>
      </c>
      <c r="D43" t="s">
        <v>5515</v>
      </c>
      <c r="E43" s="24" t="s">
        <v>5507</v>
      </c>
      <c r="F43" s="21" t="s">
        <v>5555</v>
      </c>
      <c r="G43" s="29" t="s">
        <v>5556</v>
      </c>
      <c r="H43" t="s">
        <v>5557</v>
      </c>
      <c r="AK43">
        <v>1</v>
      </c>
      <c r="AM43" s="26" t="str">
        <f t="shared" si="1"/>
        <v xml:space="preserve">|Mictlan Priest|&amp;ref(Nation/R_Fort.jpg,nolink,25x25,Land Fortress);|&amp;ref(Spell/P_Blood.jpg,nolink,25x25,Blood);1&amp;ref(Spell/P_Holy.jpg,nolink,25x25,Holy);1|&amp;ref(Spell/P_Fire.jpg,nolink,25x25,Fire);&amp;ref(Spell/P_Water.jpg,nolink,25x25,Water);&amp;ref(Spell/P_Astral.jpg,nolink,25x25,Astral);&amp;ref(Spell/P_Nature.jpg,nolink,25x25,Nature);+1:10%|&amp;ref(Spell/P_Research.jpg,nolink,25x25,Research);7+|&amp;ref(Nation/Sacred.jpg,nolink,25x25,Sacred);|
</v>
      </c>
    </row>
    <row r="44" spans="1:39" x14ac:dyDescent="0.15">
      <c r="A44" t="str">
        <f t="shared" si="0"/>
        <v>-</v>
      </c>
      <c r="B44" t="s">
        <v>2893</v>
      </c>
      <c r="C44" t="s">
        <v>5504</v>
      </c>
      <c r="D44" t="s">
        <v>5520</v>
      </c>
      <c r="E44" s="24" t="s">
        <v>5507</v>
      </c>
      <c r="F44" s="21" t="s">
        <v>5558</v>
      </c>
      <c r="G44" s="29" t="s">
        <v>5559</v>
      </c>
      <c r="H44" t="s">
        <v>5560</v>
      </c>
      <c r="AM44" s="26" t="str">
        <f t="shared" si="1"/>
        <v xml:space="preserve">|Nahualli|&amp;ref(Nation/R_Fort.jpg,nolink,25x25,Land Fortress);|&amp;ref(Spell/P_Astral.jpg,nolink,25x25,Astral);1&amp;ref(Spell/P_Nature.jpg,nolink,25x25,Nature);2|&amp;ref(Spell/P_Astral.jpg,nolink,25x25,Astral);&amp;ref(Spell/P_Death.jpg,nolink,25x25,Death);&amp;ref(Spell/P_Nature.jpg,nolink,25x25,Nature);&amp;ref(Spell/P_Blood.jpg,nolink,25x25,Blood);+1:10%|&amp;ref(Spell/P_Research.jpg,nolink,25x25,Research);11+||
</v>
      </c>
    </row>
    <row r="45" spans="1:39" x14ac:dyDescent="0.15">
      <c r="A45" t="str">
        <f t="shared" si="0"/>
        <v>-</v>
      </c>
      <c r="B45" t="s">
        <v>2893</v>
      </c>
      <c r="C45" t="s">
        <v>5504</v>
      </c>
      <c r="D45" t="s">
        <v>5525</v>
      </c>
      <c r="E45" s="24" t="s">
        <v>5526</v>
      </c>
      <c r="F45" s="21" t="s">
        <v>5561</v>
      </c>
      <c r="H45">
        <v>13</v>
      </c>
      <c r="AK45">
        <v>1</v>
      </c>
      <c r="AM45" s="26" t="str">
        <f t="shared" si="1"/>
        <v xml:space="preserve">|Priest King|&amp;ref(Nation/R_Capital.jpg,nolink,25x25,National Capital);|&amp;ref(Spell/P_Nature.jpg,nolink,25x25,Nature);2&amp;ref(Spell/P_Blood.jpg,nolink,25x25,Blood);2&amp;ref(Spell/P_Holy.jpg,nolink,25x25,Holy);2||&amp;ref(Spell/P_Research.jpg,nolink,25x25,Research);13|&amp;ref(Nation/Sacred.jpg,nolink,25x25,Sacred);|
</v>
      </c>
    </row>
    <row r="46" spans="1:39" x14ac:dyDescent="0.15">
      <c r="A46" t="str">
        <f t="shared" si="0"/>
        <v>-</v>
      </c>
      <c r="B46" t="s">
        <v>2893</v>
      </c>
      <c r="C46" t="s">
        <v>5504</v>
      </c>
      <c r="D46" t="s">
        <v>5528</v>
      </c>
      <c r="E46" s="24" t="s">
        <v>5526</v>
      </c>
      <c r="F46" s="21" t="s">
        <v>5562</v>
      </c>
      <c r="H46">
        <v>13</v>
      </c>
      <c r="AK46">
        <v>1</v>
      </c>
      <c r="AM46" s="26" t="str">
        <f t="shared" si="1"/>
        <v xml:space="preserve">|Rain Priest|&amp;ref(Nation/R_Capital.jpg,nolink,25x25,National Capital);|&amp;ref(Spell/P_Water.jpg,nolink,25x25,Water);2&amp;ref(Spell/P_Blood.jpg,nolink,25x25,Blood);2&amp;ref(Spell/P_Holy.jpg,nolink,25x25,Holy);2||&amp;ref(Spell/P_Research.jpg,nolink,25x25,Research);13|&amp;ref(Nation/Sacred.jpg,nolink,25x25,Sacred);|
</v>
      </c>
    </row>
    <row r="47" spans="1:39" x14ac:dyDescent="0.15">
      <c r="A47" t="str">
        <f t="shared" si="0"/>
        <v>-</v>
      </c>
      <c r="B47" t="s">
        <v>2893</v>
      </c>
      <c r="C47" t="s">
        <v>5504</v>
      </c>
      <c r="D47" t="s">
        <v>5531</v>
      </c>
      <c r="E47" s="24" t="s">
        <v>5526</v>
      </c>
      <c r="F47" s="21" t="s">
        <v>5563</v>
      </c>
      <c r="H47">
        <v>13</v>
      </c>
      <c r="AK47">
        <v>1</v>
      </c>
      <c r="AM47" s="26" t="str">
        <f t="shared" si="1"/>
        <v xml:space="preserve">|Moon Priest|&amp;ref(Nation/R_Capital.jpg,nolink,25x25,National Capital);|&amp;ref(Spell/P_Astral.jpg,nolink,25x25,Astral);2&amp;ref(Spell/P_Blood.jpg,nolink,25x25,Blood);2&amp;ref(Spell/P_Holy.jpg,nolink,25x25,Holy);2||&amp;ref(Spell/P_Research.jpg,nolink,25x25,Research);13|&amp;ref(Nation/Sacred.jpg,nolink,25x25,Sacred);|
</v>
      </c>
    </row>
    <row r="48" spans="1:39" x14ac:dyDescent="0.15">
      <c r="A48" t="str">
        <f t="shared" si="0"/>
        <v>-</v>
      </c>
      <c r="B48" t="s">
        <v>2893</v>
      </c>
      <c r="C48" t="s">
        <v>5504</v>
      </c>
      <c r="D48" t="s">
        <v>5533</v>
      </c>
      <c r="E48" s="24" t="s">
        <v>5526</v>
      </c>
      <c r="F48" s="21" t="s">
        <v>5564</v>
      </c>
      <c r="H48">
        <v>15</v>
      </c>
      <c r="AK48">
        <v>1</v>
      </c>
      <c r="AM48" s="26" t="str">
        <f t="shared" si="1"/>
        <v xml:space="preserve">|High Priest of the Sun|&amp;ref(Nation/R_Capital.jpg,nolink,25x25,National Capital);|&amp;ref(Spell/P_Fire.jpg,nolink,25x25,Fire);2&amp;ref(Spell/P_Blood.jpg,nolink,25x25,Blood);3&amp;ref(Spell/P_Holy.jpg,nolink,25x25,Holy);3||&amp;ref(Spell/P_Research.jpg,nolink,25x25,Research);15|&amp;ref(Nation/Sacred.jpg,nolink,25x25,Sacred);|
</v>
      </c>
    </row>
    <row r="49" spans="1:39" x14ac:dyDescent="0.15">
      <c r="A49" t="str">
        <f t="shared" si="0"/>
        <v>-</v>
      </c>
      <c r="B49" t="s">
        <v>2893</v>
      </c>
      <c r="C49" t="s">
        <v>5504</v>
      </c>
      <c r="D49" t="s">
        <v>5565</v>
      </c>
      <c r="E49" s="24" t="s">
        <v>5566</v>
      </c>
      <c r="F49" s="21" t="s">
        <v>5567</v>
      </c>
      <c r="H49">
        <v>17</v>
      </c>
      <c r="AK49">
        <v>1</v>
      </c>
      <c r="AM49" s="26" t="str">
        <f t="shared" si="1"/>
        <v xml:space="preserve">|Couatl|&amp;ref(Item/Master-Ritualist.jpg,nolink,25x25,Ritual Spell);|&amp;ref(Spell/P_Astral.jpg,nolink,25x25,Astral);3&amp;ref(Spell/P_Nature.jpg,nolink,25x25,Nature);3&amp;ref(Spell/P_Holy.jpg,nolink,25x25,Holy);2||&amp;ref(Spell/P_Research.jpg,nolink,25x25,Research);17|&amp;ref(Nation/Sacred.jpg,nolink,25x25,Sacred);|
</v>
      </c>
    </row>
    <row r="50" spans="1:39" x14ac:dyDescent="0.15">
      <c r="A50" t="str">
        <f t="shared" si="0"/>
        <v>-</v>
      </c>
      <c r="B50" t="s">
        <v>2893</v>
      </c>
      <c r="C50" t="s">
        <v>5504</v>
      </c>
      <c r="D50" t="s">
        <v>5570</v>
      </c>
      <c r="E50" s="24" t="s">
        <v>5566</v>
      </c>
      <c r="F50" s="21" t="s">
        <v>5571</v>
      </c>
      <c r="H50">
        <v>9</v>
      </c>
      <c r="AG50">
        <v>1</v>
      </c>
      <c r="AK50">
        <v>1</v>
      </c>
      <c r="AM50" s="26" t="str">
        <f t="shared" si="1"/>
        <v xml:space="preserve">|Civateteo|&amp;ref(Item/Master-Ritualist.jpg,nolink,25x25,Ritual Spell);|&amp;ref(Spell/P_Death.jpg,nolink,25x25,Death);1&amp;ref(Spell/P_Blood.jpg,nolink,25x25,Blood);1&amp;ref(Spell/P_Holy.jpg,nolink,25x25,Holy);2||&amp;ref(Spell/P_Research.jpg,nolink,25x25,Research);9|&amp;ref(Nation/Reanimator-Priest.jpg,nolink,25x25,Reanimator Priest);&amp;ref(Nation/Sacred.jpg,nolink,25x25,Sacred);|
</v>
      </c>
    </row>
    <row r="51" spans="1:39" x14ac:dyDescent="0.15">
      <c r="A51" t="str">
        <f t="shared" si="0"/>
        <v>-</v>
      </c>
      <c r="B51" t="s">
        <v>2893</v>
      </c>
      <c r="C51" t="s">
        <v>5504</v>
      </c>
      <c r="D51" t="s">
        <v>5572</v>
      </c>
      <c r="E51" s="24" t="s">
        <v>5566</v>
      </c>
      <c r="F51" s="21" t="s">
        <v>5573</v>
      </c>
      <c r="H51">
        <v>13</v>
      </c>
      <c r="AM51" s="26" t="str">
        <f t="shared" si="1"/>
        <v xml:space="preserve">|Tlahuelpuchi|&amp;ref(Item/Master-Ritualist.jpg,nolink,25x25,Ritual Spell);|&amp;ref(Spell/P_Death.jpg,nolink,25x25,Death);1&amp;ref(Spell/P_Nature.jpg,nolink,25x25,Nature);1&amp;ref(Spell/P_Blood.jpg,nolink,25x25,Blood);2||&amp;ref(Spell/P_Research.jpg,nolink,25x25,Research);13||
</v>
      </c>
    </row>
    <row r="52" spans="1:39" x14ac:dyDescent="0.15">
      <c r="A52" t="str">
        <f t="shared" si="0"/>
        <v>-</v>
      </c>
      <c r="B52" t="s">
        <v>2893</v>
      </c>
      <c r="C52" t="s">
        <v>5504</v>
      </c>
      <c r="D52" t="s">
        <v>5574</v>
      </c>
      <c r="E52" s="24" t="s">
        <v>5566</v>
      </c>
      <c r="F52" s="21" t="s">
        <v>5575</v>
      </c>
      <c r="G52" s="29" t="s">
        <v>5576</v>
      </c>
      <c r="H52">
        <v>19</v>
      </c>
      <c r="T52">
        <v>2</v>
      </c>
      <c r="AK52">
        <v>1</v>
      </c>
      <c r="AM52" s="26" t="str">
        <f t="shared" si="1"/>
        <v xml:space="preserve">|Onaqui|&amp;ref(Item/Master-Ritualist.jpg,nolink,25x25,Ritual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v>
      </c>
    </row>
    <row r="53" spans="1:39" x14ac:dyDescent="0.15">
      <c r="A53" t="str">
        <f t="shared" si="0"/>
        <v>-</v>
      </c>
      <c r="B53" t="s">
        <v>2893</v>
      </c>
      <c r="C53" t="s">
        <v>5504</v>
      </c>
      <c r="D53" t="s">
        <v>5568</v>
      </c>
      <c r="E53" s="24" t="s">
        <v>5569</v>
      </c>
      <c r="F53" s="21" t="s">
        <v>5577</v>
      </c>
      <c r="H53">
        <v>23</v>
      </c>
      <c r="AK53">
        <v>1</v>
      </c>
      <c r="AM53" s="26" t="str">
        <f t="shared" si="1"/>
        <v xml:space="preserve">|Tlaloque of the East|&amp;ref(Nation/Unique.jpg,nolink,25x25,Ritual Spell (Unique Unit));|&amp;ref(Spell/P_Water.jpg,nolink,25x25,Water);4&amp;ref(Spell/P_Nature.jpg,nolink,25x25,Nature);2&amp;ref(Spell/P_Blood.jpg,nolink,25x25,Blood);3&amp;ref(Spell/P_Holy.jpg,nolink,25x25,Holy);3||&amp;ref(Spell/P_Research.jpg,nolink,25x25,Research);23|&amp;ref(Nation/Sacred.jpg,nolink,25x25,Sacred);|
</v>
      </c>
    </row>
    <row r="54" spans="1:39" x14ac:dyDescent="0.15">
      <c r="A54" t="str">
        <f t="shared" si="0"/>
        <v>-</v>
      </c>
      <c r="B54" t="s">
        <v>2893</v>
      </c>
      <c r="C54" t="s">
        <v>5504</v>
      </c>
      <c r="D54" t="s">
        <v>5578</v>
      </c>
      <c r="E54" s="24" t="s">
        <v>5569</v>
      </c>
      <c r="F54" s="21" t="s">
        <v>5579</v>
      </c>
      <c r="H54">
        <v>23</v>
      </c>
      <c r="AK54">
        <v>1</v>
      </c>
      <c r="AM54" s="26" t="str">
        <f t="shared" si="1"/>
        <v xml:space="preserve">|Tlaloque of the North|&amp;ref(Nation/Unique.jpg,nolink,25x25,Ritual Spell (Unique Unit));|&amp;ref(Spell/P_Air.jpg,nolink,25x25,Air);2&amp;ref(Spell/P_Water.jpg,nolink,25x25,Water);4&amp;ref(Spell/P_Blood.jpg,nolink,25x25,Blood);3&amp;ref(Spell/P_Holy.jpg,nolink,25x25,Holy);3||&amp;ref(Spell/P_Research.jpg,nolink,25x25,Research);23|&amp;ref(Nation/Sacred.jpg,nolink,25x25,Sacred);|
</v>
      </c>
    </row>
    <row r="55" spans="1:39" x14ac:dyDescent="0.15">
      <c r="A55" t="str">
        <f t="shared" si="0"/>
        <v>-</v>
      </c>
      <c r="B55" t="s">
        <v>2893</v>
      </c>
      <c r="C55" t="s">
        <v>5504</v>
      </c>
      <c r="D55" t="s">
        <v>5580</v>
      </c>
      <c r="E55" s="24" t="s">
        <v>5569</v>
      </c>
      <c r="F55" s="21" t="s">
        <v>5581</v>
      </c>
      <c r="H55">
        <v>23</v>
      </c>
      <c r="AK55">
        <v>1</v>
      </c>
      <c r="AM55" s="26" t="str">
        <f t="shared" si="1"/>
        <v xml:space="preserve">|Tlaloque of the South|&amp;ref(Nation/Unique.jpg,nolink,25x25,Ritual Spell (Unique Unit));|&amp;ref(Spell/P_Fire.jpg,nolink,25x25,Fire);2&amp;ref(Spell/P_Water.jpg,nolink,25x25,Water);4&amp;ref(Spell/P_Blood.jpg,nolink,25x25,Blood);3&amp;ref(Spell/P_Holy.jpg,nolink,25x25,Holy);3||&amp;ref(Spell/P_Research.jpg,nolink,25x25,Research);23|&amp;ref(Nation/Sacred.jpg,nolink,25x25,Sacred);|
</v>
      </c>
    </row>
    <row r="56" spans="1:39" x14ac:dyDescent="0.15">
      <c r="A56" t="str">
        <f t="shared" si="0"/>
        <v>EA Mictlan E</v>
      </c>
      <c r="B56" t="s">
        <v>2893</v>
      </c>
      <c r="C56" t="s">
        <v>5504</v>
      </c>
      <c r="D56" t="s">
        <v>5582</v>
      </c>
      <c r="E56" s="24" t="s">
        <v>5569</v>
      </c>
      <c r="F56" s="21" t="s">
        <v>5583</v>
      </c>
      <c r="H56">
        <v>23</v>
      </c>
      <c r="AK56">
        <v>1</v>
      </c>
      <c r="AM56" s="26" t="str">
        <f t="shared" si="1"/>
        <v xml:space="preserve">|Tlaloque of the West|&amp;ref(Nation/Unique.jpg,nolink,25x25,Ritual Spell (Unique Unit));|&amp;ref(Spell/P_Water.jpg,nolink,25x25,Water);4&amp;ref(Spell/P_Death.jpg,nolink,25x25,Death);2&amp;ref(Spell/P_Blood.jpg,nolink,25x25,Blood);3&amp;ref(Spell/P_Holy.jpg,nolink,25x25,Holy);3||&amp;ref(Spell/P_Research.jpg,nolink,25x25,Research);23|&amp;ref(Nation/Sacred.jpg,nolink,25x25,Sacred);|
</v>
      </c>
    </row>
    <row r="57" spans="1:39" x14ac:dyDescent="0.15">
      <c r="A57" t="str">
        <f t="shared" si="0"/>
        <v>EA Abysia S</v>
      </c>
      <c r="B57" t="s">
        <v>2893</v>
      </c>
      <c r="C57" t="s">
        <v>5777</v>
      </c>
      <c r="D57" t="s">
        <v>5710</v>
      </c>
      <c r="E57" s="24" t="s">
        <v>5711</v>
      </c>
      <c r="F57" s="21" t="s">
        <v>5712</v>
      </c>
      <c r="H57">
        <v>9</v>
      </c>
      <c r="AK57">
        <v>1</v>
      </c>
      <c r="AM57" s="26" t="str">
        <f t="shared" si="1"/>
        <v xml:space="preserve">|Anathemant Salamander|&amp;ref(Nation/R_Fort.jpg,nolink,25x25,Land Fortress);|&amp;ref(Spell/P_Fire.jpg,nolink,25x25,Fire);2&amp;ref(Spell/P_Holy.jpg,nolink,25x25,Holy);1||&amp;ref(Spell/P_Research.jpg,nolink,25x25,Research);9|&amp;ref(Nation/Sacred.jpg,nolink,25x25,Sacred);|
</v>
      </c>
    </row>
    <row r="58" spans="1:39" x14ac:dyDescent="0.15">
      <c r="A58" t="str">
        <f t="shared" si="0"/>
        <v>-</v>
      </c>
      <c r="B58" t="s">
        <v>2893</v>
      </c>
      <c r="C58" t="s">
        <v>5777</v>
      </c>
      <c r="D58" t="s">
        <v>5713</v>
      </c>
      <c r="E58" s="24" t="s">
        <v>5711</v>
      </c>
      <c r="F58" s="21" t="s">
        <v>5714</v>
      </c>
      <c r="H58">
        <v>13</v>
      </c>
      <c r="AK58">
        <v>1</v>
      </c>
      <c r="AM58" s="26" t="str">
        <f t="shared" si="1"/>
        <v xml:space="preserve">|Anathemant Dragon|&amp;ref(Nation/R_Fort.jpg,nolink,25x25,Land Fortress);|&amp;ref(Spell/P_Fire.jpg,nolink,25x25,Fire);3&amp;ref(Spell/P_Earth.jpg,nolink,25x25,Earth);1&amp;ref(Spell/P_Holy.jpg,nolink,25x25,Holy);2||&amp;ref(Spell/P_Research.jpg,nolink,25x25,Research);13|&amp;ref(Nation/Sacred.jpg,nolink,25x25,Sacred);|
</v>
      </c>
    </row>
    <row r="59" spans="1:39" x14ac:dyDescent="0.15">
      <c r="A59" t="str">
        <f t="shared" si="0"/>
        <v>-</v>
      </c>
      <c r="B59" t="s">
        <v>2893</v>
      </c>
      <c r="C59" t="s">
        <v>5777</v>
      </c>
      <c r="D59" t="s">
        <v>5715</v>
      </c>
      <c r="E59" s="24" t="s">
        <v>5716</v>
      </c>
      <c r="F59" s="21" t="s">
        <v>5717</v>
      </c>
      <c r="H59">
        <v>7</v>
      </c>
      <c r="AM59" s="26" t="str">
        <f t="shared" si="1"/>
        <v xml:space="preserve">|Warlock Apprentice|&amp;ref(Nation/R_Capital.jpg,nolink,25x25,National Capital);|&amp;ref(Spell/P_Blood.jpg,nolink,25x25,Blood);1||&amp;ref(Spell/P_Research.jpg,nolink,25x25,Research);7||
</v>
      </c>
    </row>
    <row r="60" spans="1:39" x14ac:dyDescent="0.15">
      <c r="A60" t="str">
        <f t="shared" si="0"/>
        <v>-</v>
      </c>
      <c r="B60" t="s">
        <v>2893</v>
      </c>
      <c r="C60" t="s">
        <v>5777</v>
      </c>
      <c r="D60" t="s">
        <v>5718</v>
      </c>
      <c r="E60" s="24" t="s">
        <v>5716</v>
      </c>
      <c r="F60" s="21" t="s">
        <v>5719</v>
      </c>
      <c r="G60" s="29" t="s">
        <v>5720</v>
      </c>
      <c r="H60" t="s">
        <v>5725</v>
      </c>
      <c r="X60">
        <v>2</v>
      </c>
      <c r="AM60" s="26" t="str">
        <f t="shared" si="1"/>
        <v xml:space="preserve">|Warlock|&amp;ref(Nation/R_Capital.jpg,nolink,25x25,National Capital);|&amp;ref(Spell/P_Astral.jpg,nolink,25x25,Astral);1&amp;ref(Spell/P_Blood.jpg,nolink,25x25,Blood);2|&amp;ref(Spell/P_Fire.jpg,nolink,25x25,Fire);&amp;ref(Spell/P_Earth.jpg,nolink,25x25,Earth);&amp;ref(Spell/P_Astral.jpg,nolink,25x25,Astral);&amp;ref(Spell/P_Blood.jpg,nolink,25x25,Blood);+1:10%|&amp;ref(Spell/P_Research.jpg,nolink,25x25,Research);11+|&amp;ref(Nation/Adept-Cross-Breeder.jpg,nolink,25x25,Adept Cross Breeder (2));|
</v>
      </c>
    </row>
    <row r="61" spans="1:39" x14ac:dyDescent="0.15">
      <c r="A61" t="str">
        <f t="shared" si="0"/>
        <v>EA Abysia E</v>
      </c>
      <c r="B61" t="s">
        <v>2893</v>
      </c>
      <c r="C61" t="s">
        <v>5777</v>
      </c>
      <c r="D61" t="s">
        <v>5723</v>
      </c>
      <c r="E61" s="24" t="s">
        <v>5716</v>
      </c>
      <c r="F61" s="21" t="s">
        <v>5724</v>
      </c>
      <c r="G61" s="29" t="s">
        <v>5720</v>
      </c>
      <c r="H61" t="s">
        <v>5726</v>
      </c>
      <c r="AM61" s="26" t="str">
        <f t="shared" si="1"/>
        <v xml:space="preserve">|Anointed of Rhuax|&amp;ref(Nation/R_Capital.jpg,nolink,25x25,National Capital);|&amp;ref(Spell/P_Fire.jpg,nolink,25x25,Fire);4&amp;ref(Spell/P_Earth.jpg,nolink,25x25,Earth);1&amp;ref(Spell/P_Holy.jpg,nolink,25x25,Holy);3|&amp;ref(Spell/P_Fire.jpg,nolink,25x25,Fire);&amp;ref(Spell/P_Earth.jpg,nolink,25x25,Earth);&amp;ref(Spell/P_Astral.jpg,nolink,25x25,Astral);&amp;ref(Spell/P_Blood.jpg,nolink,25x25,Blood);+1:10%|&amp;ref(Spell/P_Research.jpg,nolink,25x25,Research);15+||
</v>
      </c>
    </row>
    <row r="62" spans="1:39" x14ac:dyDescent="0.15">
      <c r="A62" t="str">
        <f t="shared" si="0"/>
        <v>EA Caelum S</v>
      </c>
      <c r="B62" t="s">
        <v>5861</v>
      </c>
      <c r="C62" t="s">
        <v>5860</v>
      </c>
      <c r="D62" t="s">
        <v>5858</v>
      </c>
      <c r="E62" s="24" t="s">
        <v>5792</v>
      </c>
      <c r="F62" s="21" t="s">
        <v>5859</v>
      </c>
      <c r="H62">
        <v>7</v>
      </c>
      <c r="AM62" s="26" t="str">
        <f t="shared" si="1"/>
        <v xml:space="preserve">|Spire Horn Seraph|&amp;ref(Nation/R_Fort.jpg,nolink,25x25,Land Fortress);|&amp;ref(Spell/P_Air.jpg,nolink,25x25,Air);1||&amp;ref(Spell/P_Research.jpg,nolink,25x25,Research);7||
</v>
      </c>
    </row>
    <row r="63" spans="1:39" x14ac:dyDescent="0.15">
      <c r="A63" t="str">
        <f t="shared" si="0"/>
        <v>-</v>
      </c>
      <c r="B63" t="s">
        <v>5861</v>
      </c>
      <c r="C63" t="s">
        <v>5860</v>
      </c>
      <c r="D63" t="s">
        <v>5802</v>
      </c>
      <c r="E63" s="24" t="s">
        <v>5792</v>
      </c>
      <c r="F63" s="21" t="s">
        <v>5862</v>
      </c>
      <c r="H63">
        <v>7</v>
      </c>
      <c r="AK63">
        <v>1</v>
      </c>
      <c r="AM63" s="26" t="str">
        <f t="shared" si="1"/>
        <v xml:space="preserve">|Airya Seraphine|&amp;ref(Nation/R_Fort.jpg,nolink,25x25,Land Fortress);|&amp;ref(Spell/P_Fire.jpg,nolink,25x25,Fire);1&amp;ref(Spell/P_Holy.jpg,nolink,25x25,Holy);2||&amp;ref(Spell/P_Research.jpg,nolink,25x25,Research);7|&amp;ref(Nation/Sacred.jpg,nolink,25x25,Sacred);|
</v>
      </c>
    </row>
    <row r="64" spans="1:39" x14ac:dyDescent="0.15">
      <c r="A64" t="str">
        <f t="shared" si="0"/>
        <v>-</v>
      </c>
      <c r="B64" t="s">
        <v>5861</v>
      </c>
      <c r="C64" t="s">
        <v>5860</v>
      </c>
      <c r="D64" t="s">
        <v>5806</v>
      </c>
      <c r="E64" s="24" t="s">
        <v>5792</v>
      </c>
      <c r="F64" s="21" t="s">
        <v>5863</v>
      </c>
      <c r="H64">
        <v>11</v>
      </c>
      <c r="AM64" s="26" t="str">
        <f t="shared" si="1"/>
        <v xml:space="preserve">|Airya Seraph|&amp;ref(Nation/R_Fort.jpg,nolink,25x25,Land Fortress);|&amp;ref(Spell/P_Air.jpg,nolink,25x25,Air);2&amp;ref(Spell/P_Water.jpg,nolink,25x25,Water);1||&amp;ref(Spell/P_Research.jpg,nolink,25x25,Research);11||
</v>
      </c>
    </row>
    <row r="65" spans="1:39" x14ac:dyDescent="0.15">
      <c r="A65" t="str">
        <f t="shared" si="0"/>
        <v>-</v>
      </c>
      <c r="B65" t="s">
        <v>5861</v>
      </c>
      <c r="C65" t="s">
        <v>5860</v>
      </c>
      <c r="D65" t="s">
        <v>5864</v>
      </c>
      <c r="E65" s="24" t="s">
        <v>5792</v>
      </c>
      <c r="F65" s="21" t="s">
        <v>5865</v>
      </c>
      <c r="G65" s="29" t="s">
        <v>5866</v>
      </c>
      <c r="H65">
        <v>11</v>
      </c>
      <c r="AM65" s="26" t="str">
        <f t="shared" si="1"/>
        <v xml:space="preserve">|Harab Seraph|&amp;ref(Nation/R_Fort.jpg,nolink,25x25,Land Fortress);|&amp;ref(Spell/P_Air.jpg,nolink,25x25,Air);1&amp;ref(Spell/P_Death.jpg,nolink,25x25,Death);1|&amp;ref(Spell/P_Air.jpg,nolink,25x25,Air);&amp;ref(Spell/P_Earth.jpg,nolink,25x25,Earth);&amp;ref(Spell/P_Death.jpg,nolink,25x25,Death);+1:100%|&amp;ref(Spell/P_Research.jpg,nolink,25x25,Research);11||
</v>
      </c>
    </row>
    <row r="66" spans="1:39" x14ac:dyDescent="0.15">
      <c r="A66" t="str">
        <f t="shared" si="0"/>
        <v>-</v>
      </c>
      <c r="B66" t="s">
        <v>5861</v>
      </c>
      <c r="C66" t="s">
        <v>5860</v>
      </c>
      <c r="D66" t="s">
        <v>5867</v>
      </c>
      <c r="E66" s="24" t="s">
        <v>5813</v>
      </c>
      <c r="F66" s="21" t="s">
        <v>5868</v>
      </c>
      <c r="G66" s="29" t="s">
        <v>5869</v>
      </c>
      <c r="H66" t="s">
        <v>5870</v>
      </c>
      <c r="AK66">
        <v>1</v>
      </c>
      <c r="AM66" s="26" t="str">
        <f t="shared" si="1"/>
        <v xml:space="preserve">|Eagle King|&amp;ref(Nation/R_Capital.jpg,nolink,25x25,National Capital);|&amp;ref(Spell/P_Air.jpg,nolink,25x25,Air);4&amp;ref(Spell/P_Water.jpg,nolink,25x25,Water);1&amp;ref(Spell/P_Earth.jpg,nolink,25x25,Earth);1&amp;ref(Spell/P_Holy.jpg,nolink,25x25,Holy);2|&amp;ref(Spell/P_Fire.jpg,nolink,25x25,Fire);&amp;ref(Spell/P_Air.jpg,nolink,25x25,Air);&amp;ref(Spell/P_Water.jpg,nolink,25x25,Water);&amp;ref(Spell/P_Earth.jpg,nolink,25x25,Earth);+1:10%|&amp;ref(Spell/P_Research.jpg,nolink,25x25,Research);17+|&amp;ref(Nation/Sacred.jpg,nolink,25x25,Sacred);|
</v>
      </c>
    </row>
    <row r="67" spans="1:39" x14ac:dyDescent="0.15">
      <c r="A67" t="str">
        <f t="shared" si="0"/>
        <v>-</v>
      </c>
      <c r="B67" t="s">
        <v>5861</v>
      </c>
      <c r="C67" t="s">
        <v>5860</v>
      </c>
      <c r="D67" t="s">
        <v>5881</v>
      </c>
      <c r="E67" s="24" t="s">
        <v>5882</v>
      </c>
      <c r="F67" s="21" t="s">
        <v>5883</v>
      </c>
      <c r="H67">
        <v>9</v>
      </c>
      <c r="O67">
        <v>1</v>
      </c>
      <c r="AK67">
        <v>1</v>
      </c>
      <c r="AM67" s="26" t="str">
        <f t="shared" ref="AM67:AM130" si="2">CONCATENATE("|",D67,"|",SUBSTITUTE(SUBSTITUTE(SUBSTITUTE(SUBSTITUTE(SUBSTITUTE(SUBSTITUTE(SUBSTITUTE(SUBSTITUTE(SUBSTITUTE(SUBSTITUTE(SUBSTITUTE(SUBSTITUTE(SUBSTITUTE(SUBSTITUTE(SUBSTITUTE(SUBSTITUTE(SUBSTITUTE(SUBSTITUTE(SUBSTITUTE(SUBSTITUTE(SUBSTITUTE(E67,"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67&amp;"|"&amp;G67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","&amp;br;"),"|",IF(H67&lt;&gt;"","&amp;ref(Spell/P_Research.jpg,nolink,25x25,Research);"&amp;H67,""),"|",IF(I67&lt;&gt;"",IF(I67&gt;=0,"&amp;ref(Nation/Adept-Researcher.jpg,nolink,25x25,Adept Researcher (+"&amp;I67&amp;"));","&amp;ref(Nation/Inept-Researcher.jpg,nolink,25x25,Inept Researcher ("&amp;I67&amp;"));"),""),IF(J67&lt;&gt;"","&amp;ref(Nation/Mundane-Researcher.jpg,nolink,25x25,Mundane Researcher);",""),IF(K67&lt;&gt;"","&amp;ref(Nation/Magically-Attuned-Researcher.jpg,nolink,25x25,Magically Attuned Researcher);",""),IF(L67&lt;&gt;"","&amp;ref(Nation/Philosopher.jpg,nolink,25x25,Philosopher ("&amp;L67&amp;"));",""),IF(M67&lt;&gt;"","&amp;ref(Nation/Divine-Insight.jpg,nolink,25x25,Divine Insight);",""),IF(N67&lt;&gt;"",IF(N67&gt;=0,"&amp;ref(Nation/Inspiring-Researcher.jpg,nolink,25x25,Inspiring Researcher (+"&amp;N67&amp;"));","&amp;ref(Nation/Disruptive-Researcher.jpg,nolink,25x25,Disruptive Researcher ("&amp;N67&amp;"));"),""),IF(O67&lt;&gt;"",IF(COUNTIF(O67,"*h*"),"&amp;ref(Nation/Healer.jpg,nolink,25x25,Healer ("&amp;MID(O67,2,1)&amp;"));","&amp;ref(Nation/Disease-Healer.jpg,nolink,25x25,Disease Healer ("&amp;O67&amp;"));"),""),IF(P67&lt;&gt;"","&amp;ref(Nation/Forge-Bonus.jpg,nolink,25x25,Forge Bonus ("&amp;P67&amp;"));",""),IF(Q67&lt;&gt;"","&amp;ref(Nation/Master-Smith.jpg,nolink,25x25,Master Smith ("&amp;Q67&amp;"));",""),IF(R67&lt;&gt;"","&amp;ref(Nation/Resource-Bonus.jpg,nolink,25x25,Resource Bonus ("&amp;R67&amp;"));",""),IF(S67&lt;&gt;"","&amp;ref(Nation/Ice-Forging.jpg,nolink,25x25,Ice Forging ("&amp;S67&amp;"));",""),IF(T67&lt;&gt;"","&amp;ref(Nation/Blood-Searcher.jpg,nolink,25x25,Blood Searcher ("&amp;T67&amp;"));",""),IF(U67&lt;&gt;"","&amp;ref(Nation/Pearl-Cultivator.jpg,nolink,25x25,Pearl Cultivator ("&amp;U67&amp;"));",""),IF(V67&lt;&gt;"","&amp;ref(Nation/Carcass-Collector.jpg,nolink,25x25,Carcass Collector ("&amp;V67&amp;"));",""),IF(W67&lt;&gt;"","&amp;ref(Nation/Alchemist.jpg,nolink,25x25,Alchemist ("&amp;W67&amp;"));",""),IF(X67&lt;&gt;"","&amp;ref(Nation/Adept-Cross-Breeder.jpg,nolink,25x25,Adept Cross Breeder ("&amp;X67&amp;"));",""),IF(Y67&lt;&gt;"","&amp;ref(Nation/Fortune-Teller.jpg,nolink,25x25,Fortune Teller ("&amp;Y67&amp;"));",""),IF(Z67&lt;&gt;"",IF(Z67&gt;=0,"&amp;ref(Nation/Bringer-of-Fortune.jpg,nolink,25x25,Bringer of Fortune ("&amp;Z67&amp;"));","&amp;ref(Nation/Bringer-of-Misfortune.jpg,nolink,25x25,Bringer of Misfortune ("&amp;ABS(Z67)&amp;"));"),""),IF(AA67&lt;&gt;"","&amp;ref(Nation/Spell-Singer.jpg,nolink,25x25,Spell Singer);",""),IF(AB67&lt;&gt;"","&amp;ref(Nation/Combat-Caster.jpg,nolink,25x25,Combat Caster);",""),IF(AC67&lt;&gt;"","&amp;ref(Nation/Innate-Spellcaster.jpg,nolink,25x25,Innate Spellcaster ("&amp;AC67&amp;"));",""),IF(AD67&lt;&gt;"",IF(AD67="m","&amp;ref(Nation/Communion-Master.jpg,nolink,25x25,Communion Master);","&amp;ref(Nation/Communion-Slave.jpg,nolink,25x25,Communion Slave);"),""),IF(AE67&lt;&gt;"","&amp;ref(Nation/Inquisitor.jpg,nolink,25x25,Inquisitor);",""),IF(AF67&lt;&gt;"","&amp;ref(Nation/Adept-Sacrificer.jpg,nolink,25x25,Adept Sacrificer ("&amp;AF67&amp;"));",""),IF(AG67&lt;&gt;"","&amp;ref(Nation/Reanimator-Priest.jpg,nolink,25x25,Reanimator Priest);",""),IF(AH67&lt;&gt;"","&amp;ref(Nation/Reanimation-Bonus.jpg,nolink,25x25,Reanimation Bonus ("&amp;AH67&amp;"));",""),IF(AI67&lt;&gt;"","&amp;ref(Nation/Elegist.jpg,nolink,25x25,Elegist ("&amp;AI67&amp;"));",""),IF(AJ67&lt;&gt;"","&amp;ref(Nation/Heretic.jpg,nolink,25x25,Heretic ("&amp;AJ67&amp;"));",""),IF(AK67&lt;&gt;"","&amp;ref(Nation/Sacred.jpg,nolink,25x25,Sacred);",""),IF(AL67&lt;&gt;"","&amp;ref(Nation/Slave.jpg,nolink,25x25,Slave);",""),"|",CHAR(10))</f>
        <v xml:space="preserve">|Ahurani|&amp;ref(Item/Master-Ritualist.jpg,nolink,25x25,Ritual Spell);|&amp;ref(Spell/P_Water.jpg,nolink,25x25,Water);2&amp;ref(Spell/P_Holy.jpg,nolink,25x25,Holy);1||&amp;ref(Spell/P_Research.jpg,nolink,25x25,Research);9|&amp;ref(Nation/Disease-Healer.jpg,nolink,25x25,Disease Healer (1));&amp;ref(Nation/Sacred.jpg,nolink,25x25,Sacred);|
</v>
      </c>
    </row>
    <row r="68" spans="1:39" x14ac:dyDescent="0.15">
      <c r="A68" t="str">
        <f t="shared" ref="A68:A131" si="3">IF(C68&lt;&gt;C67,B68&amp;" "&amp;C68&amp;" S",IF(C68&lt;&gt;C69,B68&amp;" "&amp;C68&amp;" E","-"))</f>
        <v>-</v>
      </c>
      <c r="B68" t="s">
        <v>5861</v>
      </c>
      <c r="C68" t="s">
        <v>5860</v>
      </c>
      <c r="D68" t="s">
        <v>5884</v>
      </c>
      <c r="E68" s="24" t="s">
        <v>5882</v>
      </c>
      <c r="F68" s="21" t="s">
        <v>5885</v>
      </c>
      <c r="H68">
        <v>17</v>
      </c>
      <c r="AK68">
        <v>1</v>
      </c>
      <c r="AM68" s="26" t="str">
        <f t="shared" si="2"/>
        <v xml:space="preserve">|Yazad of Fire|&amp;ref(Item/Master-Ritualist.jpg,nolink,25x25,Ritual Spell);|&amp;ref(Spell/P_Fire.jpg,nolink,25x25,Fire);4&amp;ref(Spell/P_Astral.jpg,nolink,25x25,Astral);2&amp;ref(Spell/P_Holy.jpg,nolink,25x25,Holy);2||&amp;ref(Spell/P_Research.jpg,nolink,25x25,Research);17|&amp;ref(Nation/Sacred.jpg,nolink,25x25,Sacred);|
</v>
      </c>
    </row>
    <row r="69" spans="1:39" x14ac:dyDescent="0.15">
      <c r="A69" t="str">
        <f t="shared" si="3"/>
        <v>-</v>
      </c>
      <c r="B69" t="s">
        <v>5861</v>
      </c>
      <c r="C69" t="s">
        <v>5860</v>
      </c>
      <c r="D69" t="s">
        <v>5886</v>
      </c>
      <c r="E69" s="24" t="s">
        <v>5882</v>
      </c>
      <c r="F69" s="21" t="s">
        <v>5887</v>
      </c>
      <c r="H69">
        <v>17</v>
      </c>
      <c r="AK69">
        <v>1</v>
      </c>
      <c r="AM69" s="26" t="str">
        <f t="shared" si="2"/>
        <v xml:space="preserve">|Yazad of Justice|&amp;ref(Item/Master-Ritualist.jpg,nolink,25x25,Ritual Spell);|&amp;ref(Spell/P_Fire.jpg,nolink,25x25,Fire);3&amp;ref(Spell/P_Astral.jpg,nolink,25x25,Astral);3&amp;ref(Spell/P_Holy.jpg,nolink,25x25,Holy);2||&amp;ref(Spell/P_Research.jpg,nolink,25x25,Research);17|&amp;ref(Nation/Sacred.jpg,nolink,25x25,Sacred);|
</v>
      </c>
    </row>
    <row r="70" spans="1:39" x14ac:dyDescent="0.15">
      <c r="A70" t="str">
        <f t="shared" si="3"/>
        <v>-</v>
      </c>
      <c r="B70" t="s">
        <v>5861</v>
      </c>
      <c r="C70" t="s">
        <v>5860</v>
      </c>
      <c r="D70" t="s">
        <v>5888</v>
      </c>
      <c r="E70" s="24" t="s">
        <v>5882</v>
      </c>
      <c r="F70" s="21" t="s">
        <v>5889</v>
      </c>
      <c r="H70">
        <v>17</v>
      </c>
      <c r="AK70">
        <v>1</v>
      </c>
      <c r="AM70" s="26" t="str">
        <f t="shared" si="2"/>
        <v xml:space="preserve">|Yazad of Water|&amp;ref(Item/Master-Ritualist.jpg,nolink,25x25,Ritual Spell);|&amp;ref(Spell/P_Water.jpg,nolink,25x25,Water);4&amp;ref(Spell/P_Astral.jpg,nolink,25x25,Astral);2&amp;ref(Spell/P_Holy.jpg,nolink,25x25,Holy);2||&amp;ref(Spell/P_Research.jpg,nolink,25x25,Research);17|&amp;ref(Nation/Sacred.jpg,nolink,25x25,Sacred);|
</v>
      </c>
    </row>
    <row r="71" spans="1:39" x14ac:dyDescent="0.15">
      <c r="A71" t="str">
        <f t="shared" si="3"/>
        <v>-</v>
      </c>
      <c r="B71" t="s">
        <v>5861</v>
      </c>
      <c r="C71" t="s">
        <v>5860</v>
      </c>
      <c r="D71" t="s">
        <v>5890</v>
      </c>
      <c r="E71" s="24" t="s">
        <v>5882</v>
      </c>
      <c r="F71" s="21" t="s">
        <v>5891</v>
      </c>
      <c r="H71">
        <v>19</v>
      </c>
      <c r="AK71">
        <v>1</v>
      </c>
      <c r="AM71" s="26" t="str">
        <f t="shared" si="2"/>
        <v xml:space="preserve">|Yazad of the Earth|&amp;ref(Item/Master-Ritualist.jpg,nolink,25x25,Ritual Spell);|&amp;ref(Spell/P_Earth.jpg,nolink,25x25,Earth);3&amp;ref(Spell/P_Astral.jpg,nolink,25x25,Astral);2&amp;ref(Spell/P_Nature.jpg,nolink,25x25,Nature);2&amp;ref(Spell/P_Holy.jpg,nolink,25x25,Holy);2||&amp;ref(Spell/P_Research.jpg,nolink,25x25,Research);19|&amp;ref(Nation/Sacred.jpg,nolink,25x25,Sacred);|
</v>
      </c>
    </row>
    <row r="72" spans="1:39" x14ac:dyDescent="0.15">
      <c r="A72" t="str">
        <f t="shared" si="3"/>
        <v>-</v>
      </c>
      <c r="B72" t="s">
        <v>5861</v>
      </c>
      <c r="C72" t="s">
        <v>5860</v>
      </c>
      <c r="D72" t="s">
        <v>5892</v>
      </c>
      <c r="E72" s="24" t="s">
        <v>5882</v>
      </c>
      <c r="F72" s="21" t="s">
        <v>5893</v>
      </c>
      <c r="H72">
        <v>17</v>
      </c>
      <c r="AK72">
        <v>1</v>
      </c>
      <c r="AM72" s="26" t="str">
        <f t="shared" si="2"/>
        <v xml:space="preserve">|Yazad of the Sky|&amp;ref(Item/Master-Ritualist.jpg,nolink,25x25,Ritual Spell);|&amp;ref(Spell/P_Air.jpg,nolink,25x25,Air);4&amp;ref(Spell/P_Astral.jpg,nolink,25x25,Astral);2&amp;ref(Spell/P_Holy.jpg,nolink,25x25,Holy);2||&amp;ref(Spell/P_Research.jpg,nolink,25x25,Research);17|&amp;ref(Nation/Sacred.jpg,nolink,25x25,Sacred);|
</v>
      </c>
    </row>
    <row r="73" spans="1:39" x14ac:dyDescent="0.15">
      <c r="A73" t="str">
        <f t="shared" si="3"/>
        <v>-</v>
      </c>
      <c r="B73" t="s">
        <v>5861</v>
      </c>
      <c r="C73" t="s">
        <v>5860</v>
      </c>
      <c r="D73" t="s">
        <v>5894</v>
      </c>
      <c r="E73" s="24" t="s">
        <v>5882</v>
      </c>
      <c r="F73" s="21" t="s">
        <v>5895</v>
      </c>
      <c r="H73">
        <v>17</v>
      </c>
      <c r="AK73">
        <v>1</v>
      </c>
      <c r="AM73" s="26" t="str">
        <f t="shared" si="2"/>
        <v xml:space="preserve">|Yazad of the Stars|&amp;ref(Item/Master-Ritualist.jpg,nolink,25x25,Ritual Spell);|&amp;ref(Spell/P_Air.jpg,nolink,25x25,Air);2&amp;ref(Spell/P_Astral.jpg,nolink,25x25,Astral);4&amp;ref(Spell/P_Holy.jpg,nolink,25x25,Holy);2||&amp;ref(Spell/P_Research.jpg,nolink,25x25,Research);17|&amp;ref(Nation/Sacred.jpg,nolink,25x25,Sacred);|
</v>
      </c>
    </row>
    <row r="74" spans="1:39" x14ac:dyDescent="0.15">
      <c r="A74" t="str">
        <f t="shared" si="3"/>
        <v>-</v>
      </c>
      <c r="B74" t="s">
        <v>5861</v>
      </c>
      <c r="C74" t="s">
        <v>5860</v>
      </c>
      <c r="D74" t="s">
        <v>5896</v>
      </c>
      <c r="E74" s="24" t="s">
        <v>5882</v>
      </c>
      <c r="F74" s="21" t="s">
        <v>5897</v>
      </c>
      <c r="H74">
        <v>17</v>
      </c>
      <c r="AK74">
        <v>1</v>
      </c>
      <c r="AM74" s="26" t="str">
        <f t="shared" si="2"/>
        <v xml:space="preserve">|Daeva of Frost and Snow|&amp;ref(Item/Master-Ritualist.jpg,nolink,25x25,Ritual Spell);|&amp;ref(Spell/P_Water.jpg,nolink,25x25,Water);3&amp;ref(Spell/P_Death.jpg,nolink,25x25,Death);3&amp;ref(Spell/P_Holy.jpg,nolink,25x25,Holy);2||&amp;ref(Spell/P_Research.jpg,nolink,25x25,Research);17|&amp;ref(Nation/Sacred.jpg,nolink,25x25,Sacred);|
</v>
      </c>
    </row>
    <row r="75" spans="1:39" x14ac:dyDescent="0.15">
      <c r="A75" t="str">
        <f t="shared" si="3"/>
        <v>-</v>
      </c>
      <c r="B75" t="s">
        <v>5861</v>
      </c>
      <c r="C75" t="s">
        <v>5860</v>
      </c>
      <c r="D75" t="s">
        <v>5898</v>
      </c>
      <c r="E75" s="24" t="s">
        <v>5882</v>
      </c>
      <c r="F75" s="21" t="s">
        <v>5899</v>
      </c>
      <c r="H75">
        <v>17</v>
      </c>
      <c r="AK75">
        <v>1</v>
      </c>
      <c r="AM75" s="26" t="str">
        <f t="shared" si="2"/>
        <v xml:space="preserve">|Daeva of Shooting Stars|&amp;ref(Item/Master-Ritualist.jpg,nolink,25x25,Ritual Spell);|&amp;ref(Spell/P_Astral.jpg,nolink,25x25,Astral);3&amp;ref(Spell/P_Death.jpg,nolink,25x25,Death);3&amp;ref(Spell/P_Holy.jpg,nolink,25x25,Holy);2||&amp;ref(Spell/P_Research.jpg,nolink,25x25,Research);17|&amp;ref(Nation/Sacred.jpg,nolink,25x25,Sacred);|
</v>
      </c>
    </row>
    <row r="76" spans="1:39" x14ac:dyDescent="0.15">
      <c r="A76" t="str">
        <f t="shared" si="3"/>
        <v>-</v>
      </c>
      <c r="B76" t="s">
        <v>5861</v>
      </c>
      <c r="C76" t="s">
        <v>5860</v>
      </c>
      <c r="D76" t="s">
        <v>5900</v>
      </c>
      <c r="E76" s="24" t="s">
        <v>5882</v>
      </c>
      <c r="F76" s="21" t="s">
        <v>5901</v>
      </c>
      <c r="H76">
        <v>19</v>
      </c>
      <c r="AK76">
        <v>1</v>
      </c>
      <c r="AM76" s="26" t="str">
        <f t="shared" si="2"/>
        <v xml:space="preserve">|Pairika|&amp;ref(Item/Master-Ritualist.jpg,nolink,25x25,Ritual Spell);|&amp;ref(Spell/P_Fire.jpg,nolink,25x25,Fire);2&amp;ref(Spell/P_Death.jpg,nolink,25x25,Death);2&amp;ref(Spell/P_Blood.jpg,nolink,25x25,Blood);3&amp;ref(Spell/P_Holy.jpg,nolink,25x25,Holy);2||&amp;ref(Spell/P_Research.jpg,nolink,25x25,Research);19|&amp;ref(Nation/Sacred.jpg,nolink,25x25,Sacred);|
</v>
      </c>
    </row>
    <row r="77" spans="1:39" x14ac:dyDescent="0.15">
      <c r="A77" t="str">
        <f t="shared" si="3"/>
        <v>-</v>
      </c>
      <c r="B77" t="s">
        <v>5861</v>
      </c>
      <c r="C77" t="s">
        <v>5860</v>
      </c>
      <c r="D77" t="s">
        <v>5902</v>
      </c>
      <c r="E77" s="24" t="s">
        <v>5882</v>
      </c>
      <c r="F77" s="21" t="s">
        <v>5903</v>
      </c>
      <c r="H77">
        <v>17</v>
      </c>
      <c r="AK77">
        <v>1</v>
      </c>
      <c r="AM77" s="26" t="str">
        <f t="shared" si="2"/>
        <v xml:space="preserve">|Yata|&amp;ref(Item/Master-Ritualist.jpg,nolink,25x25,Ritual Spell);|&amp;ref(Spell/P_Fire.jpg,nolink,25x25,Fire);3&amp;ref(Spell/P_Death.jpg,nolink,25x25,Death);3&amp;ref(Spell/P_Holy.jpg,nolink,25x25,Holy);2||&amp;ref(Spell/P_Research.jpg,nolink,25x25,Research);17|&amp;ref(Nation/Sacred.jpg,nolink,25x25,Sacred);|
</v>
      </c>
    </row>
    <row r="78" spans="1:39" x14ac:dyDescent="0.15">
      <c r="A78" t="str">
        <f t="shared" si="3"/>
        <v>-</v>
      </c>
      <c r="B78" t="s">
        <v>5861</v>
      </c>
      <c r="C78" t="s">
        <v>5860</v>
      </c>
      <c r="D78" t="s">
        <v>5904</v>
      </c>
      <c r="E78" s="24" t="s">
        <v>5882</v>
      </c>
      <c r="F78" s="21" t="s">
        <v>5905</v>
      </c>
      <c r="H78">
        <v>15</v>
      </c>
      <c r="AK78">
        <v>1</v>
      </c>
      <c r="AM78" s="26" t="str">
        <f t="shared" si="2"/>
        <v xml:space="preserve">|Ancestral Fravashi|&amp;ref(Item/Master-Ritualist.jpg,nolink,25x25,Ritual Spell);|&amp;ref(Spell/P_Air.jpg,nolink,25x25,Air);3&amp;ref(Spell/P_Astral.jpg,nolink,25x25,Astral);2&amp;ref(Spell/P_Holy.jpg,nolink,25x25,Holy);3||&amp;ref(Spell/P_Research.jpg,nolink,25x25,Research);15|&amp;ref(Nation/Sacred.jpg,nolink,25x25,Sacred);|
</v>
      </c>
    </row>
    <row r="79" spans="1:39" x14ac:dyDescent="0.15">
      <c r="A79" t="str">
        <f t="shared" si="3"/>
        <v>-</v>
      </c>
      <c r="B79" t="s">
        <v>5861</v>
      </c>
      <c r="C79" t="s">
        <v>5860</v>
      </c>
      <c r="D79" t="s">
        <v>5906</v>
      </c>
      <c r="E79" s="24" t="s">
        <v>5907</v>
      </c>
      <c r="F79" s="21" t="s">
        <v>5908</v>
      </c>
      <c r="H79">
        <v>15</v>
      </c>
      <c r="AK79">
        <v>1</v>
      </c>
      <c r="AM79" s="26" t="str">
        <f t="shared" si="2"/>
        <v xml:space="preserve">|Spenta of Animals|&amp;ref(Nation/Unique.jpg,nolink,25x25,Ritual Spell (Unique Unit));|&amp;ref(Spell/P_Nature.jpg,nolink,25x25,Nature);5&amp;ref(Spell/P_Holy.jpg,nolink,25x25,Holy);3||&amp;ref(Spell/P_Research.jpg,nolink,25x25,Research);15|&amp;ref(Nation/Sacred.jpg,nolink,25x25,Sacred);|
</v>
      </c>
    </row>
    <row r="80" spans="1:39" x14ac:dyDescent="0.15">
      <c r="A80" t="str">
        <f t="shared" si="3"/>
        <v>-</v>
      </c>
      <c r="B80" t="s">
        <v>5861</v>
      </c>
      <c r="C80" t="s">
        <v>5860</v>
      </c>
      <c r="D80" t="s">
        <v>5909</v>
      </c>
      <c r="E80" s="24" t="s">
        <v>5907</v>
      </c>
      <c r="F80" s="21" t="s">
        <v>5910</v>
      </c>
      <c r="H80">
        <v>15</v>
      </c>
      <c r="AK80">
        <v>1</v>
      </c>
      <c r="AM80" s="26" t="str">
        <f t="shared" si="2"/>
        <v xml:space="preserve">|Spenta of Fire|&amp;ref(Nation/Unique.jpg,nolink,25x25,Ritual Spell (Unique Unit));|&amp;ref(Spell/P_Fire.jpg,nolink,25x25,Fire);5&amp;ref(Spell/P_Holy.jpg,nolink,25x25,Holy);3||&amp;ref(Spell/P_Research.jpg,nolink,25x25,Research);15|&amp;ref(Nation/Sacred.jpg,nolink,25x25,Sacred);|
</v>
      </c>
    </row>
    <row r="81" spans="1:39" x14ac:dyDescent="0.15">
      <c r="A81" t="str">
        <f t="shared" si="3"/>
        <v>-</v>
      </c>
      <c r="B81" t="s">
        <v>5861</v>
      </c>
      <c r="C81" t="s">
        <v>5860</v>
      </c>
      <c r="D81" t="s">
        <v>5911</v>
      </c>
      <c r="E81" s="24" t="s">
        <v>5907</v>
      </c>
      <c r="F81" s="21" t="s">
        <v>5912</v>
      </c>
      <c r="H81">
        <v>15</v>
      </c>
      <c r="AK81">
        <v>1</v>
      </c>
      <c r="AM81" s="26" t="str">
        <f t="shared" si="2"/>
        <v xml:space="preserve">|Spenta of Plants|&amp;ref(Nation/Unique.jpg,nolink,25x25,Ritual Spell (Unique Unit));|&amp;ref(Spell/P_Earth.jpg,nolink,25x25,Earth);2&amp;ref(Spell/P_Nature.jpg,nolink,25x25,Nature);3&amp;ref(Spell/P_Holy.jpg,nolink,25x25,Holy);3||&amp;ref(Spell/P_Research.jpg,nolink,25x25,Research);15|&amp;ref(Nation/Sacred.jpg,nolink,25x25,Sacred);|
</v>
      </c>
    </row>
    <row r="82" spans="1:39" x14ac:dyDescent="0.15">
      <c r="A82" t="str">
        <f t="shared" si="3"/>
        <v>-</v>
      </c>
      <c r="B82" t="s">
        <v>5861</v>
      </c>
      <c r="C82" t="s">
        <v>5860</v>
      </c>
      <c r="D82" t="s">
        <v>5913</v>
      </c>
      <c r="E82" s="24" t="s">
        <v>5907</v>
      </c>
      <c r="F82" s="21" t="s">
        <v>5914</v>
      </c>
      <c r="H82">
        <v>19</v>
      </c>
      <c r="AK82">
        <v>1</v>
      </c>
      <c r="AM82" s="26" t="str">
        <f t="shared" si="2"/>
        <v xml:space="preserve">|Spenta of Sky and Metals|&amp;ref(Nation/Unique.jpg,nolink,25x25,Ritual Spell (Unique Unit));|&amp;ref(Spell/P_Air.jpg,nolink,25x25,Air);4&amp;ref(Spell/P_Earth.jpg,nolink,25x25,Earth);3&amp;ref(Spell/P_Holy.jpg,nolink,25x25,Holy);4||&amp;ref(Spell/P_Research.jpg,nolink,25x25,Research);19|&amp;ref(Nation/Sacred.jpg,nolink,25x25,Sacred);|
</v>
      </c>
    </row>
    <row r="83" spans="1:39" x14ac:dyDescent="0.15">
      <c r="A83" t="str">
        <f t="shared" si="3"/>
        <v>-</v>
      </c>
      <c r="B83" t="s">
        <v>5861</v>
      </c>
      <c r="C83" t="s">
        <v>5860</v>
      </c>
      <c r="D83" t="s">
        <v>5915</v>
      </c>
      <c r="E83" s="24" t="s">
        <v>5907</v>
      </c>
      <c r="F83" s="21" t="s">
        <v>5916</v>
      </c>
      <c r="H83">
        <v>13</v>
      </c>
      <c r="O83" t="s">
        <v>5917</v>
      </c>
      <c r="AK83">
        <v>1</v>
      </c>
      <c r="AM83" s="26" t="str">
        <f t="shared" si="2"/>
        <v xml:space="preserve">|Spenta of Waters|&amp;ref(Nation/Unique.jpg,nolink,25x25,Ritual Spell (Unique Unit));|&amp;ref(Spell/P_Water.jpg,nolink,25x25,Water);4&amp;ref(Spell/P_Holy.jpg,nolink,25x25,Holy);3||&amp;ref(Spell/P_Research.jpg,nolink,25x25,Research);13|&amp;ref(Nation/Healer.jpg,nolink,25x25,Healer (3));&amp;ref(Nation/Sacred.jpg,nolink,25x25,Sacred);|
</v>
      </c>
    </row>
    <row r="84" spans="1:39" x14ac:dyDescent="0.15">
      <c r="A84" t="str">
        <f t="shared" si="3"/>
        <v>-</v>
      </c>
      <c r="B84" t="s">
        <v>5861</v>
      </c>
      <c r="C84" t="s">
        <v>5860</v>
      </c>
      <c r="D84" t="s">
        <v>5918</v>
      </c>
      <c r="E84" s="24" t="s">
        <v>5907</v>
      </c>
      <c r="F84" s="21" t="s">
        <v>5919</v>
      </c>
      <c r="H84">
        <v>17</v>
      </c>
      <c r="AK84">
        <v>1</v>
      </c>
      <c r="AM84" s="26" t="str">
        <f t="shared" si="2"/>
        <v xml:space="preserve">|Spenta of the Earth|&amp;ref(Nation/Unique.jpg,nolink,25x25,Ritual Spell (Unique Unit));|&amp;ref(Spell/P_Earth.jpg,nolink,25x25,Earth);4&amp;ref(Spell/P_Nature.jpg,nolink,25x25,Nature);2&amp;ref(Spell/P_Holy.jpg,nolink,25x25,Holy);4||&amp;ref(Spell/P_Research.jpg,nolink,25x25,Research);17|&amp;ref(Nation/Sacred.jpg,nolink,25x25,Sacred);|
</v>
      </c>
    </row>
    <row r="85" spans="1:39" x14ac:dyDescent="0.15">
      <c r="A85" t="str">
        <f t="shared" si="3"/>
        <v>-</v>
      </c>
      <c r="B85" t="s">
        <v>5861</v>
      </c>
      <c r="C85" t="s">
        <v>5860</v>
      </c>
      <c r="D85" t="s">
        <v>5923</v>
      </c>
      <c r="E85" s="24" t="s">
        <v>5907</v>
      </c>
      <c r="F85" s="21" t="s">
        <v>5920</v>
      </c>
      <c r="H85">
        <v>15</v>
      </c>
      <c r="AK85">
        <v>1</v>
      </c>
      <c r="AM85" s="26" t="str">
        <f t="shared" si="2"/>
        <v xml:space="preserve">|Daeva of Aging|&amp;ref(Nation/Unique.jpg,nolink,25x25,Ritual Spell (Unique Unit));|&amp;ref(Spell/P_Death.jpg,nolink,25x25,Death);5&amp;ref(Spell/P_Holy.jpg,nolink,25x25,Holy);3||&amp;ref(Spell/P_Research.jpg,nolink,25x25,Research);15|&amp;ref(Nation/Sacred.jpg,nolink,25x25,Sacred);|
</v>
      </c>
    </row>
    <row r="86" spans="1:39" x14ac:dyDescent="0.15">
      <c r="A86" t="str">
        <f t="shared" si="3"/>
        <v>-</v>
      </c>
      <c r="B86" t="s">
        <v>5861</v>
      </c>
      <c r="C86" t="s">
        <v>5860</v>
      </c>
      <c r="D86" t="s">
        <v>5924</v>
      </c>
      <c r="E86" s="24" t="s">
        <v>5907</v>
      </c>
      <c r="F86" s="21" t="s">
        <v>5921</v>
      </c>
      <c r="H86">
        <v>23</v>
      </c>
      <c r="AK86">
        <v>1</v>
      </c>
      <c r="AM86" s="26" t="str">
        <f t="shared" si="2"/>
        <v xml:space="preserve">|Daeva of Destruction|&amp;ref(Nation/Unique.jpg,nolink,25x25,Ritual Spell (Unique Unit));|&amp;ref(Spell/P_Fire.jpg,nolink,25x25,Fire);4&amp;ref(Spell/P_Earth.jpg,nolink,25x25,Earth);3&amp;ref(Spell/P_Death.jpg,nolink,25x25,Death);2&amp;ref(Spell/P_Holy.jpg,nolink,25x25,Holy);3||&amp;ref(Spell/P_Research.jpg,nolink,25x25,Research);23|&amp;ref(Nation/Sacred.jpg,nolink,25x25,Sacred);|
</v>
      </c>
    </row>
    <row r="87" spans="1:39" x14ac:dyDescent="0.15">
      <c r="A87" t="str">
        <f t="shared" si="3"/>
        <v>-</v>
      </c>
      <c r="B87" t="s">
        <v>5861</v>
      </c>
      <c r="C87" t="s">
        <v>5860</v>
      </c>
      <c r="D87" t="s">
        <v>5925</v>
      </c>
      <c r="E87" s="24" t="s">
        <v>5907</v>
      </c>
      <c r="F87" s="21" t="s">
        <v>5922</v>
      </c>
      <c r="H87">
        <v>19</v>
      </c>
      <c r="AK87">
        <v>1</v>
      </c>
      <c r="AM87" s="26" t="str">
        <f t="shared" si="2"/>
        <v xml:space="preserve">|Daeva of Discontent|&amp;ref(Nation/Unique.jpg,nolink,25x25,Ritual Spell (Unique Unit));|&amp;ref(Spell/P_Earth.jpg,nolink,25x25,Earth);4&amp;ref(Spell/P_Death.jpg,nolink,25x25,Death);3&amp;ref(Spell/P_Holy.jpg,nolink,25x25,Holy);4||&amp;ref(Spell/P_Research.jpg,nolink,25x25,Research);19|&amp;ref(Nation/Sacred.jpg,nolink,25x25,Sacred);|
</v>
      </c>
    </row>
    <row r="88" spans="1:39" x14ac:dyDescent="0.15">
      <c r="A88" t="str">
        <f t="shared" si="3"/>
        <v>-</v>
      </c>
      <c r="B88" t="s">
        <v>5861</v>
      </c>
      <c r="C88" t="s">
        <v>5860</v>
      </c>
      <c r="D88" t="s">
        <v>5926</v>
      </c>
      <c r="E88" s="24" t="s">
        <v>5907</v>
      </c>
      <c r="F88" s="21" t="s">
        <v>5927</v>
      </c>
      <c r="H88">
        <v>19</v>
      </c>
      <c r="AK88">
        <v>1</v>
      </c>
      <c r="AM88" s="26" t="str">
        <f t="shared" si="2"/>
        <v xml:space="preserve">|Daeva of Evil Intentions|&amp;ref(Nation/Unique.jpg,nolink,25x25,Ritual Spell (Unique Unit));|&amp;ref(Spell/P_Death.jpg,nolink,25x25,Death);4&amp;ref(Spell/P_Blood.jpg,nolink,25x25,Blood);3&amp;ref(Spell/P_Holy.jpg,nolink,25x25,Holy);3||&amp;ref(Spell/P_Research.jpg,nolink,25x25,Research);19|&amp;ref(Nation/Sacred.jpg,nolink,25x25,Sacred);|
</v>
      </c>
    </row>
    <row r="89" spans="1:39" x14ac:dyDescent="0.15">
      <c r="A89" t="str">
        <f t="shared" si="3"/>
        <v>-</v>
      </c>
      <c r="B89" t="s">
        <v>5861</v>
      </c>
      <c r="C89" t="s">
        <v>5860</v>
      </c>
      <c r="D89" t="s">
        <v>5928</v>
      </c>
      <c r="E89" s="24" t="s">
        <v>5907</v>
      </c>
      <c r="F89" s="21" t="s">
        <v>5929</v>
      </c>
      <c r="H89">
        <v>19</v>
      </c>
      <c r="AK89">
        <v>1</v>
      </c>
      <c r="AM89" s="26" t="str">
        <f t="shared" si="2"/>
        <v xml:space="preserve">|Daeva of Frozen Minds|&amp;ref(Nation/Unique.jpg,nolink,25x25,Ritual Spell (Unique Unit));|&amp;ref(Spell/P_Fire.jpg,nolink,25x25,Fire);3&amp;ref(Spell/P_Death.jpg,nolink,25x25,Death);4&amp;ref(Spell/P_Holy.jpg,nolink,25x25,Holy);3||&amp;ref(Spell/P_Research.jpg,nolink,25x25,Research);19|&amp;ref(Nation/Sacred.jpg,nolink,25x25,Sacred);|
</v>
      </c>
    </row>
    <row r="90" spans="1:39" x14ac:dyDescent="0.15">
      <c r="A90" t="str">
        <f t="shared" si="3"/>
        <v>EA Caelum E</v>
      </c>
      <c r="B90" t="s">
        <v>5861</v>
      </c>
      <c r="C90" t="s">
        <v>5860</v>
      </c>
      <c r="D90" t="s">
        <v>5930</v>
      </c>
      <c r="E90" s="24" t="s">
        <v>5907</v>
      </c>
      <c r="F90" s="21" t="s">
        <v>5931</v>
      </c>
      <c r="H90">
        <v>19</v>
      </c>
      <c r="AK90">
        <v>1</v>
      </c>
      <c r="AM90" s="26" t="str">
        <f t="shared" si="2"/>
        <v xml:space="preserve">|Daeva of Oppression|&amp;ref(Nation/Unique.jpg,nolink,25x25,Ritual Spell (Unique Unit));|&amp;ref(Spell/P_Fire.jpg,nolink,25x25,Fire);4&amp;ref(Spell/P_Blood.jpg,nolink,25x25,Blood);3&amp;ref(Spell/P_Holy.jpg,nolink,25x25,Holy);4||&amp;ref(Spell/P_Research.jpg,nolink,25x25,Research);19|&amp;ref(Nation/Sacred.jpg,nolink,25x25,Sacred);|
</v>
      </c>
    </row>
    <row r="91" spans="1:39" x14ac:dyDescent="0.15">
      <c r="A91" t="str">
        <f t="shared" si="3"/>
        <v>EA C'tis S</v>
      </c>
      <c r="B91" t="s">
        <v>6063</v>
      </c>
      <c r="C91" t="s">
        <v>6062</v>
      </c>
      <c r="D91" t="s">
        <v>6064</v>
      </c>
      <c r="E91" s="24" t="s">
        <v>6008</v>
      </c>
      <c r="F91" s="21" t="s">
        <v>6065</v>
      </c>
      <c r="AK91">
        <v>1</v>
      </c>
      <c r="AM91" s="26" t="str">
        <f t="shared" si="2"/>
        <v xml:space="preserve">|High Priest of C'tis|&amp;ref(Nation/R_Fort.jpg,nolink,25x25,Land Fortress);|&amp;ref(Spell/P_Holy.jpg,nolink,25x25,Holy);2|||&amp;ref(Nation/Sacred.jpg,nolink,25x25,Sacred);|
</v>
      </c>
    </row>
    <row r="92" spans="1:39" x14ac:dyDescent="0.15">
      <c r="A92" t="str">
        <f t="shared" si="3"/>
        <v>-</v>
      </c>
      <c r="B92" t="s">
        <v>6063</v>
      </c>
      <c r="C92" t="s">
        <v>6062</v>
      </c>
      <c r="D92" t="s">
        <v>6066</v>
      </c>
      <c r="E92" s="24" t="s">
        <v>6008</v>
      </c>
      <c r="F92" s="21" t="s">
        <v>6067</v>
      </c>
      <c r="AK92">
        <v>1</v>
      </c>
      <c r="AM92" s="26" t="str">
        <f t="shared" si="2"/>
        <v xml:space="preserve">|Hierodule|&amp;ref(Nation/R_Fort.jpg,nolink,25x25,Land Fortress);|&amp;ref(Spell/P_Holy.jpg,nolink,25x25,Holy);1|||&amp;ref(Nation/Sacred.jpg,nolink,25x25,Sacred);|
</v>
      </c>
    </row>
    <row r="93" spans="1:39" x14ac:dyDescent="0.15">
      <c r="A93" t="str">
        <f t="shared" si="3"/>
        <v>-</v>
      </c>
      <c r="B93" t="s">
        <v>6063</v>
      </c>
      <c r="C93" t="s">
        <v>6062</v>
      </c>
      <c r="D93" t="s">
        <v>6068</v>
      </c>
      <c r="E93" s="24" t="s">
        <v>6008</v>
      </c>
      <c r="F93" s="21" t="s">
        <v>6069</v>
      </c>
      <c r="H93">
        <v>9</v>
      </c>
      <c r="AK93">
        <v>1</v>
      </c>
      <c r="AM93" s="26" t="str">
        <f t="shared" si="2"/>
        <v xml:space="preserve">|Shaman|&amp;ref(Nation/R_Fort.jpg,nolink,25x25,Land Fortress);|&amp;ref(Spell/P_Astral.jpg,nolink,25x25,Astral);1&amp;ref(Spell/P_Nature.jpg,nolink,25x25,Nature);1||&amp;ref(Spell/P_Research.jpg,nolink,25x25,Research);9|&amp;ref(Nation/Sacred.jpg,nolink,25x25,Sacred);|
</v>
      </c>
    </row>
    <row r="94" spans="1:39" x14ac:dyDescent="0.15">
      <c r="A94" t="str">
        <f t="shared" si="3"/>
        <v>-</v>
      </c>
      <c r="B94" t="s">
        <v>6063</v>
      </c>
      <c r="C94" t="s">
        <v>6062</v>
      </c>
      <c r="D94" t="s">
        <v>6070</v>
      </c>
      <c r="E94" s="24" t="s">
        <v>6008</v>
      </c>
      <c r="F94" s="21" t="s">
        <v>6071</v>
      </c>
      <c r="H94">
        <v>9</v>
      </c>
      <c r="AM94" s="26" t="str">
        <f t="shared" si="2"/>
        <v xml:space="preserve">|Reborn|&amp;ref(Nation/R_Fort.jpg,nolink,25x25,Land Fortress);|&amp;ref(Spell/P_Death.jpg,nolink,25x25,Death);2||&amp;ref(Spell/P_Research.jpg,nolink,25x25,Research);9||
</v>
      </c>
    </row>
    <row r="95" spans="1:39" x14ac:dyDescent="0.15">
      <c r="A95" t="str">
        <f t="shared" si="3"/>
        <v>-</v>
      </c>
      <c r="B95" t="s">
        <v>6063</v>
      </c>
      <c r="C95" t="s">
        <v>6062</v>
      </c>
      <c r="D95" t="s">
        <v>6030</v>
      </c>
      <c r="E95" s="24" t="s">
        <v>6008</v>
      </c>
      <c r="F95" s="21" t="s">
        <v>6072</v>
      </c>
      <c r="G95" s="29" t="s">
        <v>6073</v>
      </c>
      <c r="H95" t="s">
        <v>6074</v>
      </c>
      <c r="AM95" s="26" t="str">
        <f t="shared" si="2"/>
        <v xml:space="preserve">|Sauromancer|&amp;ref(Nation/R_Fort.jpg,nolink,25x25,Land Fortress);|&amp;ref(Spell/P_Death.jpg,nolink,25x25,Death);3&amp;ref(Spell/P_Nature.jpg,nolink,25x25,Nature);1|&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15+||
</v>
      </c>
    </row>
    <row r="96" spans="1:39" x14ac:dyDescent="0.15">
      <c r="A96" t="str">
        <f t="shared" si="3"/>
        <v>-</v>
      </c>
      <c r="B96" t="s">
        <v>6063</v>
      </c>
      <c r="C96" t="s">
        <v>6062</v>
      </c>
      <c r="D96" t="s">
        <v>6034</v>
      </c>
      <c r="E96" s="24" t="s">
        <v>6035</v>
      </c>
      <c r="F96" s="21" t="s">
        <v>6075</v>
      </c>
      <c r="AK96">
        <v>1</v>
      </c>
      <c r="AM96" s="26" t="str">
        <f t="shared" si="2"/>
        <v xml:space="preserve">|Lizard King|&amp;ref(Nation/R_Capital.jpg,nolink,25x25,National Capital);|&amp;ref(Spell/P_Holy.jpg,nolink,25x25,Holy);3|||&amp;ref(Nation/Sacred.jpg,nolink,25x25,Sacred);|
</v>
      </c>
    </row>
    <row r="97" spans="1:39" x14ac:dyDescent="0.15">
      <c r="A97" t="str">
        <f t="shared" si="3"/>
        <v>-</v>
      </c>
      <c r="B97" t="s">
        <v>6063</v>
      </c>
      <c r="C97" t="s">
        <v>6062</v>
      </c>
      <c r="D97" t="s">
        <v>6037</v>
      </c>
      <c r="E97" s="24" t="s">
        <v>6035</v>
      </c>
      <c r="F97" s="21" t="s">
        <v>6067</v>
      </c>
      <c r="AK97">
        <v>1</v>
      </c>
      <c r="AM97" s="26" t="str">
        <f t="shared" si="2"/>
        <v xml:space="preserve">|Lizard Heir|&amp;ref(Nation/R_Capital.jpg,nolink,25x25,National Capital);|&amp;ref(Spell/P_Holy.jpg,nolink,25x25,Holy);1|||&amp;ref(Nation/Sacred.jpg,nolink,25x25,Sacred);|
</v>
      </c>
    </row>
    <row r="98" spans="1:39" x14ac:dyDescent="0.15">
      <c r="A98" t="str">
        <f t="shared" si="3"/>
        <v>EA C'tis E</v>
      </c>
      <c r="B98" t="s">
        <v>6063</v>
      </c>
      <c r="C98" t="s">
        <v>6062</v>
      </c>
      <c r="D98" t="s">
        <v>6076</v>
      </c>
      <c r="E98" s="24" t="s">
        <v>5491</v>
      </c>
      <c r="F98" s="21" t="s">
        <v>5567</v>
      </c>
      <c r="H98">
        <v>17</v>
      </c>
      <c r="AK98">
        <v>1</v>
      </c>
      <c r="AM98" s="26" t="str">
        <f t="shared" si="2"/>
        <v xml:space="preserve">|Couatl|&amp;ref(Item/Master-Ritualist.jpg,nolink,25x25,Ritual Spell);|&amp;ref(Spell/P_Astral.jpg,nolink,25x25,Astral);3&amp;ref(Spell/P_Nature.jpg,nolink,25x25,Nature);3&amp;ref(Spell/P_Holy.jpg,nolink,25x25,Holy);2||&amp;ref(Spell/P_Research.jpg,nolink,25x25,Research);17|&amp;ref(Nation/Sacred.jpg,nolink,25x25,Sacred);|
</v>
      </c>
    </row>
    <row r="99" spans="1:39" x14ac:dyDescent="0.15">
      <c r="A99" t="str">
        <f t="shared" si="3"/>
        <v>EA Pangaea S</v>
      </c>
      <c r="B99" t="s">
        <v>6198</v>
      </c>
      <c r="C99" t="s">
        <v>6197</v>
      </c>
      <c r="D99" t="s">
        <v>6199</v>
      </c>
      <c r="E99" s="24" t="s">
        <v>6144</v>
      </c>
      <c r="F99" s="21" t="s">
        <v>6067</v>
      </c>
      <c r="G99" s="29" t="s">
        <v>6200</v>
      </c>
      <c r="H99">
        <v>7</v>
      </c>
      <c r="AK99">
        <v>1</v>
      </c>
      <c r="AM99" s="26" t="str">
        <f t="shared" si="2"/>
        <v xml:space="preserve">|Centauride Hierophantide|&amp;ref(Nation/R_Fort.jpg,nolink,25x25,Land Fortress);&amp;ref(Nation/R_Forest.jpg,nolink,25x25,Any Forest);|&amp;ref(Spell/P_Holy.jpg,nolink,25x25,Holy);1|&amp;ref(Spell/P_Water.jpg,nolink,25x25,Water);&amp;ref(Spell/P_Nature.jpg,nolink,25x25,Nature);+1:100%|&amp;ref(Spell/P_Research.jpg,nolink,25x25,Research);7|&amp;ref(Nation/Sacred.jpg,nolink,25x25,Sacred);|
</v>
      </c>
    </row>
    <row r="100" spans="1:39" x14ac:dyDescent="0.15">
      <c r="A100" t="str">
        <f t="shared" si="3"/>
        <v>-</v>
      </c>
      <c r="B100" t="s">
        <v>6198</v>
      </c>
      <c r="C100" t="s">
        <v>6197</v>
      </c>
      <c r="D100" t="s">
        <v>6201</v>
      </c>
      <c r="E100" s="24" t="s">
        <v>6144</v>
      </c>
      <c r="F100" s="21" t="s">
        <v>6067</v>
      </c>
      <c r="G100" s="29" t="s">
        <v>6202</v>
      </c>
      <c r="H100">
        <v>7</v>
      </c>
      <c r="AK100">
        <v>1</v>
      </c>
      <c r="AM100" s="26" t="str">
        <f t="shared" si="2"/>
        <v xml:space="preserve">|Centaur Hierophant|&amp;ref(Nation/R_Fort.jpg,nolink,25x25,Land Fortress);&amp;ref(Nation/R_Forest.jpg,nolink,25x25,Any Forest);|&amp;ref(Spell/P_Holy.jpg,nolink,25x25,Holy);1|&amp;ref(Spell/P_Earth.jpg,nolink,25x25,Earth);&amp;ref(Spell/P_Nature.jpg,nolink,25x25,Nature);+1:100%|&amp;ref(Spell/P_Research.jpg,nolink,25x25,Research);7|&amp;ref(Nation/Sacred.jpg,nolink,25x25,Sacred);|
</v>
      </c>
    </row>
    <row r="101" spans="1:39" x14ac:dyDescent="0.15">
      <c r="A101" t="str">
        <f t="shared" si="3"/>
        <v>-</v>
      </c>
      <c r="B101" t="s">
        <v>6198</v>
      </c>
      <c r="C101" t="s">
        <v>6197</v>
      </c>
      <c r="D101" t="s">
        <v>6160</v>
      </c>
      <c r="E101" s="24" t="s">
        <v>6008</v>
      </c>
      <c r="F101" s="21" t="s">
        <v>6203</v>
      </c>
      <c r="H101">
        <v>9</v>
      </c>
      <c r="AK101">
        <v>1</v>
      </c>
      <c r="AM101" s="26" t="str">
        <f t="shared" si="2"/>
        <v xml:space="preserve">|Dryad|&amp;ref(Nation/R_Fort.jpg,nolink,25x25,Land Fortress);|&amp;ref(Spell/P_Water.jpg,nolink,25x25,Water);1&amp;ref(Spell/P_Nature.jpg,nolink,25x25,Nature);1&amp;ref(Spell/P_Holy.jpg,nolink,25x25,Holy);2||&amp;ref(Spell/P_Research.jpg,nolink,25x25,Research);9|&amp;ref(Nation/Sacred.jpg,nolink,25x25,Sacred);|
</v>
      </c>
    </row>
    <row r="102" spans="1:39" x14ac:dyDescent="0.15">
      <c r="A102" t="str">
        <f t="shared" si="3"/>
        <v>-</v>
      </c>
      <c r="B102" t="s">
        <v>6198</v>
      </c>
      <c r="C102" t="s">
        <v>6197</v>
      </c>
      <c r="D102" t="s">
        <v>6204</v>
      </c>
      <c r="E102" s="24" t="s">
        <v>6008</v>
      </c>
      <c r="F102" s="21" t="s">
        <v>6205</v>
      </c>
      <c r="G102" s="29" t="s">
        <v>6206</v>
      </c>
      <c r="H102" t="s">
        <v>6207</v>
      </c>
      <c r="AK102">
        <v>1</v>
      </c>
      <c r="AM102" s="26" t="str">
        <f t="shared" si="2"/>
        <v xml:space="preserve">|Dryad Mother|&amp;ref(Nation/R_Fort.jpg,nolink,25x25,Land Fortress);|&amp;ref(Spell/P_Water.jpg,nolink,25x25,Water);1&amp;ref(Spell/P_Nature.jpg,nolink,25x25,Nature);2&amp;ref(Spell/P_Holy.jpg,nolink,25x25,Holy);2|&amp;ref(Spell/P_Water.jpg,nolink,25x25,Water);&amp;ref(Spell/P_Earth.jpg,nolink,25x25,Earth);+1:100%&amp;br;&amp;ref(Spell/P_Water.jpg,nolink,25x25,Water);&amp;ref(Spell/P_Earth.jpg,nolink,25x25,Earth);&amp;ref(Spell/P_Nature.jpg,nolink,25x25,Nature);+1:10%|&amp;ref(Spell/P_Research.jpg,nolink,25x25,Research);13+|&amp;ref(Nation/Sacred.jpg,nolink,25x25,Sacred);|
</v>
      </c>
    </row>
    <row r="103" spans="1:39" x14ac:dyDescent="0.15">
      <c r="A103" t="str">
        <f t="shared" si="3"/>
        <v>-</v>
      </c>
      <c r="B103" t="s">
        <v>6198</v>
      </c>
      <c r="C103" t="s">
        <v>6197</v>
      </c>
      <c r="D103" t="s">
        <v>6208</v>
      </c>
      <c r="E103" s="24" t="s">
        <v>6008</v>
      </c>
      <c r="F103" s="21" t="s">
        <v>6209</v>
      </c>
      <c r="G103" s="29" t="s">
        <v>6210</v>
      </c>
      <c r="H103" t="s">
        <v>6211</v>
      </c>
      <c r="AM103" s="26" t="str">
        <f t="shared" si="2"/>
        <v xml:space="preserve">|Pan|&amp;ref(Nation/R_Fort.jpg,nolink,25x25,Land Fortress);|&amp;ref(Spell/P_Earth.jpg,nolink,25x25,Earth);1&amp;ref(Spell/P_Nature.jpg,nolink,25x25,Nature);4&amp;ref(Spell/P_Blood.jpg,nolink,25x25,Blood);1|&amp;ref(Spell/P_Earth.jpg,nolink,25x25,Earth);&amp;ref(Spell/P_Blood.jpg,nolink,25x25,Blood);+1:100%&amp;br;&amp;ref(Spell/P_Earth.jpg,nolink,25x25,Earth);&amp;ref(Spell/P_Nature.jpg,nolink,25x25,Nature);&amp;ref(Spell/P_Blood.jpg,nolink,25x25,Blood);+1:10%|&amp;ref(Spell/P_Research.jpg,nolink,25x25,Research);19+||
</v>
      </c>
    </row>
    <row r="104" spans="1:39" x14ac:dyDescent="0.15">
      <c r="A104" t="str">
        <f t="shared" si="3"/>
        <v>EA Pangaea E</v>
      </c>
      <c r="B104" t="s">
        <v>6198</v>
      </c>
      <c r="C104" t="s">
        <v>6197</v>
      </c>
      <c r="D104" t="s">
        <v>6212</v>
      </c>
      <c r="E104" s="24" t="s">
        <v>5491</v>
      </c>
      <c r="F104" s="21" t="s">
        <v>660</v>
      </c>
      <c r="H104">
        <v>7</v>
      </c>
      <c r="I104">
        <v>-4</v>
      </c>
      <c r="AC104">
        <v>1</v>
      </c>
      <c r="AM104" s="26" t="str">
        <f t="shared" si="2"/>
        <v xml:space="preserve">|Hamadryad|&amp;ref(Item/Master-Ritualist.jpg,nolink,25x25,Ritual Spell);|&amp;ref(Spell/P_Nature.jpg,nolink,25x25,Nature);3||&amp;ref(Spell/P_Research.jpg,nolink,25x25,Research);7|&amp;ref(Nation/Inept-Researcher.jpg,nolink,25x25,Inept Researcher (-4));&amp;ref(Nation/Innate-Spellcaster.jpg,nolink,25x25,Innate Spellcaster (1));|
</v>
      </c>
    </row>
    <row r="105" spans="1:39" x14ac:dyDescent="0.15">
      <c r="A105" t="str">
        <f t="shared" si="3"/>
        <v>EA Agartha S</v>
      </c>
      <c r="B105" t="s">
        <v>6365</v>
      </c>
      <c r="C105" t="s">
        <v>6364</v>
      </c>
      <c r="D105" t="s">
        <v>6363</v>
      </c>
      <c r="E105" s="24" t="s">
        <v>6309</v>
      </c>
      <c r="F105" s="21" t="s">
        <v>6366</v>
      </c>
      <c r="H105">
        <v>9</v>
      </c>
      <c r="I105">
        <v>2</v>
      </c>
      <c r="AK105">
        <v>1</v>
      </c>
      <c r="AM105" s="26" t="str">
        <f t="shared" si="2"/>
        <v xml:space="preserve">|Engraver|&amp;ref(Nation/R_Fort.jpg,nolink,25x25,Land Fortress);&amp;ref(Nation/R_Cave.jpg,nolink,25x25,Any Cave);|&amp;ref(Spell/P_Earth.jpg,nolink,25x25,Earth);1||&amp;ref(Spell/P_Research.jpg,nolink,25x25,Research);9|&amp;ref(Nation/Adept-Researcher.jpg,nolink,25x25,Adept Researcher (+2));&amp;ref(Nation/Sacred.jpg,nolink,25x25,Sacred);|
</v>
      </c>
    </row>
    <row r="106" spans="1:39" x14ac:dyDescent="0.15">
      <c r="A106" t="str">
        <f t="shared" si="3"/>
        <v>-</v>
      </c>
      <c r="B106" t="s">
        <v>6365</v>
      </c>
      <c r="C106" t="s">
        <v>6364</v>
      </c>
      <c r="D106" t="s">
        <v>6367</v>
      </c>
      <c r="E106" s="24" t="s">
        <v>6297</v>
      </c>
      <c r="F106" s="21" t="s">
        <v>6368</v>
      </c>
      <c r="G106" s="29" t="s">
        <v>6369</v>
      </c>
      <c r="H106">
        <v>11</v>
      </c>
      <c r="Y106">
        <v>10</v>
      </c>
      <c r="AK106">
        <v>1</v>
      </c>
      <c r="AM106" s="26" t="str">
        <f t="shared" si="2"/>
        <v xml:space="preserve">|Earth Reader|&amp;ref(Nation/R_Fort.jpg,nolink,25x25,Land Fortress);|&amp;ref(Spell/P_Earth.jpg,nolink,25x25,Earth);2&amp;ref(Spell/P_Holy.jpg,nolink,25x25,Holy);1|&amp;ref(Spell/P_Fire.jpg,nolink,25x25,Fire);&amp;ref(Spell/P_Water.jpg,nolink,25x25,Water);&amp;ref(Spell/P_Death.jpg,nolink,25x25,Death);+1:100%|&amp;ref(Spell/P_Research.jpg,nolink,25x25,Research);11|&amp;ref(Nation/Fortune-Teller.jpg,nolink,25x25,Fortune Teller (10));&amp;ref(Nation/Sacred.jpg,nolink,25x25,Sacred);|
</v>
      </c>
    </row>
    <row r="107" spans="1:39" x14ac:dyDescent="0.15">
      <c r="A107" t="str">
        <f t="shared" si="3"/>
        <v>-</v>
      </c>
      <c r="B107" t="s">
        <v>6365</v>
      </c>
      <c r="C107" t="s">
        <v>6364</v>
      </c>
      <c r="D107" t="s">
        <v>6370</v>
      </c>
      <c r="E107" s="24" t="s">
        <v>6320</v>
      </c>
      <c r="F107" s="21" t="s">
        <v>6371</v>
      </c>
      <c r="G107" s="29" t="s">
        <v>6372</v>
      </c>
      <c r="H107" t="s">
        <v>6373</v>
      </c>
      <c r="Y107">
        <v>15</v>
      </c>
      <c r="AK107">
        <v>1</v>
      </c>
      <c r="AM107" s="26" t="str">
        <f t="shared" si="2"/>
        <v xml:space="preserve">|Oracle of Subterranean Waters|&amp;ref(Nation/R_Capital.jpg,nolink,25x25,National Capital);|&amp;ref(Spell/P_Water.jpg,nolink,25x25,Water);1&amp;ref(Spell/P_Earth.jpg,nolink,25x25,Earth);3&amp;ref(Spell/P_Holy.jpg,nolink,25x25,Holy);3|&amp;ref(Spell/P_Water.jpg,nolink,25x25,Water);&amp;ref(Spell/P_Earth.jpg,nolink,25x25,Earth);+1:100%&amp;br;&amp;ref(Spell/P_Water.jpg,nolink,25x25,Water);&amp;ref(Spell/P_Earth.jpg,nolink,25x25,Earth);+1:10%|&amp;ref(Spell/P_Research.jpg,nolink,25x25,Research);15+|&amp;ref(Nation/Fortune-Teller.jpg,nolink,25x25,Fortune Teller (15));&amp;ref(Nation/Sacred.jpg,nolink,25x25,Sacred);|
</v>
      </c>
    </row>
    <row r="108" spans="1:39" x14ac:dyDescent="0.15">
      <c r="A108" t="str">
        <f t="shared" si="3"/>
        <v>-</v>
      </c>
      <c r="B108" t="s">
        <v>6365</v>
      </c>
      <c r="C108" t="s">
        <v>6364</v>
      </c>
      <c r="D108" t="s">
        <v>6374</v>
      </c>
      <c r="E108" s="24" t="s">
        <v>6320</v>
      </c>
      <c r="F108" s="21" t="s">
        <v>6375</v>
      </c>
      <c r="G108" s="29" t="s">
        <v>6376</v>
      </c>
      <c r="H108" t="s">
        <v>6377</v>
      </c>
      <c r="Y108">
        <v>15</v>
      </c>
      <c r="AK108">
        <v>1</v>
      </c>
      <c r="AM108" s="26" t="str">
        <f t="shared" si="2"/>
        <v xml:space="preserve">|Oracle of Subterranean Fires|&amp;ref(Nation/R_Capital.jpg,nolink,25x25,National Capital);|&amp;ref(Spell/P_Fire.jpg,nolink,25x25,Fire);1&amp;ref(Spell/P_Earth.jpg,nolink,25x25,Earth);3&amp;ref(Spell/P_Holy.jpg,nolink,25x25,Holy);3|&amp;ref(Spell/P_Fire.jpg,nolink,25x25,Fire);&amp;ref(Spell/P_Earth.jpg,nolink,25x25,Earth);+1:100%&amp;br;&amp;ref(Spell/P_Fire.jpg,nolink,25x25,Fire);&amp;ref(Spell/P_Earth.jpg,nolink,25x25,Earth);+1:10%|&amp;ref(Spell/P_Research.jpg,nolink,25x25,Research);15+|&amp;ref(Nation/Fortune-Teller.jpg,nolink,25x25,Fortune Teller (15));&amp;ref(Nation/Sacred.jpg,nolink,25x25,Sacred);|
</v>
      </c>
    </row>
    <row r="109" spans="1:39" x14ac:dyDescent="0.15">
      <c r="A109" t="str">
        <f t="shared" si="3"/>
        <v>-</v>
      </c>
      <c r="B109" t="s">
        <v>6365</v>
      </c>
      <c r="C109" t="s">
        <v>6364</v>
      </c>
      <c r="D109" t="s">
        <v>6378</v>
      </c>
      <c r="E109" s="24" t="s">
        <v>6320</v>
      </c>
      <c r="F109" s="21" t="s">
        <v>6379</v>
      </c>
      <c r="G109" s="29" t="s">
        <v>6380</v>
      </c>
      <c r="H109" t="s">
        <v>6377</v>
      </c>
      <c r="Y109">
        <v>15</v>
      </c>
      <c r="AK109">
        <v>1</v>
      </c>
      <c r="AM109" s="26" t="str">
        <f t="shared" si="2"/>
        <v xml:space="preserve">|Oracle of the Dead|&amp;ref(Nation/R_Capital.jpg,nolink,25x25,National Capital);|&amp;ref(Spell/P_Earth.jpg,nolink,25x25,Earth);3&amp;ref(Spell/P_Death.jpg,nolink,25x25,Death);1&amp;ref(Spell/P_Holy.jpg,nolink,25x25,Holy);3|&amp;ref(Spell/P_Earth.jpg,nolink,25x25,Earth);&amp;ref(Spell/P_Death.jpg,nolink,25x25,Death);+1:100%&amp;br;&amp;ref(Spell/P_Earth.jpg,nolink,25x25,Earth);&amp;ref(Spell/P_Death.jpg,nolink,25x25,Death);+1:10%|&amp;ref(Spell/P_Research.jpg,nolink,25x25,Research);15+|&amp;ref(Nation/Fortune-Teller.jpg,nolink,25x25,Fortune Teller (15));&amp;ref(Nation/Sacred.jpg,nolink,25x25,Sacred);|
</v>
      </c>
    </row>
    <row r="110" spans="1:39" x14ac:dyDescent="0.15">
      <c r="A110" t="str">
        <f t="shared" si="3"/>
        <v>EA Agartha E</v>
      </c>
      <c r="B110" t="s">
        <v>6365</v>
      </c>
      <c r="C110" t="s">
        <v>6364</v>
      </c>
      <c r="D110" t="s">
        <v>6381</v>
      </c>
      <c r="E110" s="24" t="s">
        <v>6330</v>
      </c>
      <c r="F110" s="21" t="s">
        <v>6382</v>
      </c>
      <c r="H110">
        <v>11</v>
      </c>
      <c r="Y110">
        <v>10</v>
      </c>
      <c r="AK110">
        <v>1</v>
      </c>
      <c r="AM110" s="26" t="str">
        <f t="shared" si="2"/>
        <v xml:space="preserve">|Olm Sage|&amp;ref(Nation/R_Capital.jpg,nolink,25x25,National Capital);&amp;ref(Nation/R_Cave.jpg,nolink,25x25,Any Cave);|&amp;ref(Spell/P_Water.jpg,nolink,25x25,Water);2&amp;ref(Spell/P_Earth.jpg,nolink,25x25,Earth);1||&amp;ref(Spell/P_Research.jpg,nolink,25x25,Research);11|&amp;ref(Nation/Fortune-Teller.jpg,nolink,25x25,Fortune Teller (10));&amp;ref(Nation/Sacred.jpg,nolink,25x25,Sacred);|
</v>
      </c>
    </row>
    <row r="111" spans="1:39" x14ac:dyDescent="0.15">
      <c r="A111" t="str">
        <f t="shared" si="3"/>
        <v>EA Tir na n'Og S</v>
      </c>
      <c r="B111" t="s">
        <v>2893</v>
      </c>
      <c r="C111" t="s">
        <v>6465</v>
      </c>
      <c r="D111" t="s">
        <v>6516</v>
      </c>
      <c r="E111" s="24" t="s">
        <v>6466</v>
      </c>
      <c r="F111" s="21" t="s">
        <v>6517</v>
      </c>
      <c r="G111" s="29" t="s">
        <v>6518</v>
      </c>
      <c r="H111">
        <v>9</v>
      </c>
      <c r="AM111" s="26" t="str">
        <f t="shared" si="2"/>
        <v xml:space="preserve">|Fir Bolg Druid|&amp;ref(Nation/R_Fort.jpg,nolink,25x25,Land Fortress);|&amp;ref(Spell/P_Air.jpg,nolink,25x25,Air);1|&amp;ref(Spell/P_Water.jpg,nolink,25x25,Water);&amp;ref(Spell/P_Earth.jpg,nolink,25x25,Earth);&amp;ref(Spell/P_Nature.jpg,nolink,25x25,Nature);+1:100%|&amp;ref(Spell/P_Research.jpg,nolink,25x25,Research);9||
</v>
      </c>
    </row>
    <row r="112" spans="1:39" x14ac:dyDescent="0.15">
      <c r="A112" t="str">
        <f t="shared" si="3"/>
        <v>-</v>
      </c>
      <c r="B112" t="s">
        <v>2893</v>
      </c>
      <c r="C112" t="s">
        <v>6465</v>
      </c>
      <c r="D112" t="s">
        <v>6519</v>
      </c>
      <c r="E112" s="24" t="s">
        <v>6466</v>
      </c>
      <c r="F112" s="21" t="s">
        <v>6522</v>
      </c>
      <c r="H112">
        <v>9</v>
      </c>
      <c r="AA112">
        <v>1</v>
      </c>
      <c r="AK112">
        <v>1</v>
      </c>
      <c r="AM112" s="26" t="str">
        <f t="shared" si="2"/>
        <v xml:space="preserve">|Sidhe Champion|&amp;ref(Nation/R_Fort.jpg,nolink,25x25,Land Fortress);|&amp;ref(Spell/P_Air.jpg,nolink,25x25,Air);1&amp;ref(Spell/P_Nature.jpg,nolink,25x25,Nature);1&amp;ref(Spell/P_Holy.jpg,nolink,25x25,Holy);1||&amp;ref(Spell/P_Research.jpg,nolink,25x25,Research);9|&amp;ref(Nation/Spell-Singer.jpg,nolink,25x25,Spell Singer);&amp;ref(Nation/Sacred.jpg,nolink,25x25,Sacred);|
</v>
      </c>
    </row>
    <row r="113" spans="1:39" x14ac:dyDescent="0.15">
      <c r="A113" t="str">
        <f t="shared" si="3"/>
        <v>-</v>
      </c>
      <c r="B113" t="s">
        <v>2893</v>
      </c>
      <c r="C113" t="s">
        <v>6465</v>
      </c>
      <c r="D113" t="s">
        <v>6520</v>
      </c>
      <c r="E113" s="24" t="s">
        <v>6466</v>
      </c>
      <c r="F113" s="21" t="s">
        <v>6523</v>
      </c>
      <c r="H113">
        <v>11</v>
      </c>
      <c r="AA113">
        <v>1</v>
      </c>
      <c r="AK113">
        <v>1</v>
      </c>
      <c r="AM113" s="26" t="str">
        <f t="shared" si="2"/>
        <v xml:space="preserve">|Sidhe Lord|&amp;ref(Nation/R_Fort.jpg,nolink,25x25,Land Fortress);|&amp;ref(Spell/P_Air.jpg,nolink,25x25,Air);2&amp;ref(Spell/P_Nature.jpg,nolink,25x25,Nature);1&amp;ref(Spell/P_Holy.jpg,nolink,25x25,Holy);2||&amp;ref(Spell/P_Research.jpg,nolink,25x25,Research);11|&amp;ref(Nation/Spell-Singer.jpg,nolink,25x25,Spell Singer);&amp;ref(Nation/Sacred.jpg,nolink,25x25,Sacred);|
</v>
      </c>
    </row>
    <row r="114" spans="1:39" x14ac:dyDescent="0.15">
      <c r="A114" t="str">
        <f t="shared" si="3"/>
        <v>-</v>
      </c>
      <c r="B114" t="s">
        <v>2893</v>
      </c>
      <c r="C114" t="s">
        <v>6465</v>
      </c>
      <c r="D114" t="s">
        <v>6521</v>
      </c>
      <c r="E114" s="24" t="s">
        <v>6466</v>
      </c>
      <c r="F114" s="21" t="s">
        <v>6524</v>
      </c>
      <c r="G114" s="29" t="s">
        <v>6525</v>
      </c>
      <c r="H114">
        <v>13</v>
      </c>
      <c r="AA114">
        <v>1</v>
      </c>
      <c r="AK114">
        <v>1</v>
      </c>
      <c r="AM114" s="26" t="str">
        <f t="shared" si="2"/>
        <v xml:space="preserve">|Bean Sidhe|&amp;ref(Nation/R_Fort.jpg,nolink,25x25,Land Fortress);|&amp;ref(Spell/P_Air.jpg,nolink,25x25,Air);1&amp;ref(Spell/P_Water.jpg,nolink,25x25,Water);1&amp;ref(Spell/P_Nature.jpg,nolink,25x25,Nature);1|&amp;ref(Spell/P_Air.jpg,nolink,25x25,Air);&amp;ref(Spell/P_Water.jpg,nolink,25x25,Water);&amp;ref(Spell/P_Earth.jpg,nolink,25x25,Earth);&amp;ref(Spell/P_Nature.jpg,nolink,25x25,Nature);+1:100%|&amp;ref(Spell/P_Research.jpg,nolink,25x25,Research);13|&amp;ref(Nation/Spell-Singer.jpg,nolink,25x25,Spell Singer);&amp;ref(Nation/Sacred.jpg,nolink,25x25,Sacred);|
</v>
      </c>
    </row>
    <row r="115" spans="1:39" x14ac:dyDescent="0.15">
      <c r="A115" t="str">
        <f t="shared" si="3"/>
        <v>-</v>
      </c>
      <c r="B115" t="s">
        <v>2893</v>
      </c>
      <c r="C115" t="s">
        <v>6465</v>
      </c>
      <c r="D115" t="s">
        <v>6526</v>
      </c>
      <c r="E115" s="24" t="s">
        <v>6466</v>
      </c>
      <c r="F115" s="21" t="s">
        <v>6527</v>
      </c>
      <c r="H115">
        <v>9</v>
      </c>
      <c r="AA115">
        <v>1</v>
      </c>
      <c r="AM115" s="26" t="str">
        <f t="shared" si="2"/>
        <v xml:space="preserve">|Baobhan Sidhe|&amp;ref(Nation/R_Fort.jpg,nolink,25x25,Land Fortress);|&amp;ref(Spell/P_Air.jpg,nolink,25x25,Air);2||&amp;ref(Spell/P_Research.jpg,nolink,25x25,Research);9|&amp;ref(Nation/Spell-Singer.jpg,nolink,25x25,Spell Singer);|
</v>
      </c>
    </row>
    <row r="116" spans="1:39" x14ac:dyDescent="0.15">
      <c r="A116" t="str">
        <f t="shared" si="3"/>
        <v>-</v>
      </c>
      <c r="B116" t="s">
        <v>2893</v>
      </c>
      <c r="C116" t="s">
        <v>6465</v>
      </c>
      <c r="D116" t="s">
        <v>6528</v>
      </c>
      <c r="E116" s="24" t="s">
        <v>6494</v>
      </c>
      <c r="F116" s="21" t="s">
        <v>6529</v>
      </c>
      <c r="G116" s="29" t="s">
        <v>6530</v>
      </c>
      <c r="H116" t="s">
        <v>6531</v>
      </c>
      <c r="AA116">
        <v>1</v>
      </c>
      <c r="AK116">
        <v>1</v>
      </c>
      <c r="AM116" s="26" t="str">
        <f t="shared" si="2"/>
        <v xml:space="preserve">|Ri|&amp;ref(Nation/R_Capital.jpg,nolink,25x25,National Capital);|&amp;ref(Spell/P_Air.jpg,nolink,25x25,Air);2&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15+|&amp;ref(Nation/Spell-Singer.jpg,nolink,25x25,Spell Singer);&amp;ref(Nation/Sacred.jpg,nolink,25x25,Sacred);|
</v>
      </c>
    </row>
    <row r="117" spans="1:39" x14ac:dyDescent="0.15">
      <c r="A117" t="str">
        <f t="shared" si="3"/>
        <v>EA Tir na n'Og E</v>
      </c>
      <c r="B117" t="s">
        <v>2893</v>
      </c>
      <c r="C117" t="s">
        <v>6465</v>
      </c>
      <c r="D117" t="s">
        <v>6532</v>
      </c>
      <c r="E117" s="24" t="s">
        <v>6494</v>
      </c>
      <c r="F117" s="21" t="s">
        <v>6533</v>
      </c>
      <c r="G117" s="29" t="s">
        <v>6530</v>
      </c>
      <c r="H117" t="s">
        <v>6534</v>
      </c>
      <c r="AA117">
        <v>1</v>
      </c>
      <c r="AK117">
        <v>1</v>
      </c>
      <c r="AM117" s="26" t="str">
        <f t="shared" si="2"/>
        <v xml:space="preserve">|Tuatha Sorceress|&amp;ref(Nation/R_Capital.jpg,nolink,25x25,National Capital);|&amp;ref(Spell/P_Air.jpg,nolink,25x25,Air);3&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pell-Singer.jpg,nolink,25x25,Spell Singer);&amp;ref(Nation/Sacred.jpg,nolink,25x25,Sacred);|
</v>
      </c>
    </row>
    <row r="118" spans="1:39" x14ac:dyDescent="0.15">
      <c r="A118" t="str">
        <f t="shared" si="3"/>
        <v>EA Fomoria S</v>
      </c>
      <c r="B118" t="s">
        <v>2893</v>
      </c>
      <c r="C118" t="s">
        <v>6645</v>
      </c>
      <c r="D118" t="s">
        <v>6628</v>
      </c>
      <c r="E118" s="24" t="s">
        <v>6568</v>
      </c>
      <c r="F118" s="21" t="s">
        <v>6629</v>
      </c>
      <c r="G118" s="29" t="s">
        <v>6630</v>
      </c>
      <c r="H118">
        <v>9</v>
      </c>
      <c r="AM118" s="26" t="str">
        <f t="shared" si="2"/>
        <v xml:space="preserve">|Fir Bolg Druid|&amp;ref(Nation/R_Fort.jpg,nolink,25x25,Land Fortress);|&amp;ref(Spell/P_Air.jpg,nolink,25x25,Air);1|&amp;ref(Spell/P_Water.jpg,nolink,25x25,Water);&amp;ref(Spell/P_Earth.jpg,nolink,25x25,Earth);&amp;ref(Spell/P_Nature.jpg,nolink,25x25,Nature);+1:100%|&amp;ref(Spell/P_Research.jpg,nolink,25x25,Research);9||
</v>
      </c>
    </row>
    <row r="119" spans="1:39" x14ac:dyDescent="0.15">
      <c r="A119" t="str">
        <f t="shared" si="3"/>
        <v>-</v>
      </c>
      <c r="B119" t="s">
        <v>2893</v>
      </c>
      <c r="C119" t="s">
        <v>6645</v>
      </c>
      <c r="D119" t="s">
        <v>6631</v>
      </c>
      <c r="E119" s="24" t="s">
        <v>6568</v>
      </c>
      <c r="F119" s="21" t="s">
        <v>6632</v>
      </c>
      <c r="AK119">
        <v>1</v>
      </c>
      <c r="AM119" s="26" t="str">
        <f t="shared" si="2"/>
        <v xml:space="preserve">|Unmarked Champion|&amp;ref(Nation/R_Fort.jpg,nolink,25x25,Land Fortress);|&amp;ref(Spell/P_Holy.jpg,nolink,25x25,Holy);1|||&amp;ref(Nation/Sacred.jpg,nolink,25x25,Sacred);|
</v>
      </c>
    </row>
    <row r="120" spans="1:39" x14ac:dyDescent="0.15">
      <c r="A120" t="str">
        <f t="shared" si="3"/>
        <v>-</v>
      </c>
      <c r="B120" t="s">
        <v>2893</v>
      </c>
      <c r="C120" t="s">
        <v>6645</v>
      </c>
      <c r="D120" t="s">
        <v>6633</v>
      </c>
      <c r="E120" s="24" t="s">
        <v>6568</v>
      </c>
      <c r="F120" s="21" t="s">
        <v>6634</v>
      </c>
      <c r="G120" s="29" t="s">
        <v>6635</v>
      </c>
      <c r="H120">
        <v>11</v>
      </c>
      <c r="AK120">
        <v>1</v>
      </c>
      <c r="AM120" s="26" t="str">
        <f t="shared" si="2"/>
        <v xml:space="preserve">|Fomorian Druid|&amp;ref(Nation/R_Fort.jpg,nolink,25x25,Land Fortress);|&amp;ref(Spell/P_Air.jpg,nolink,25x25,Air);2&amp;ref(Spell/P_Holy.jpg,nolink,25x25,Holy);1|&amp;ref(Spell/P_Water.jpg,nolink,25x25,Water);&amp;ref(Spell/P_Death.jpg,nolink,25x25,Death);&amp;ref(Spell/P_Nature.jpg,nolink,25x25,Nature);+1:100%|&amp;ref(Spell/P_Research.jpg,nolink,25x25,Research);11|&amp;ref(Nation/Sacred.jpg,nolink,25x25,Sacred);|
</v>
      </c>
    </row>
    <row r="121" spans="1:39" x14ac:dyDescent="0.15">
      <c r="A121" t="str">
        <f t="shared" si="3"/>
        <v>-</v>
      </c>
      <c r="B121" t="s">
        <v>2893</v>
      </c>
      <c r="C121" t="s">
        <v>6645</v>
      </c>
      <c r="D121" t="s">
        <v>6636</v>
      </c>
      <c r="E121" s="24" t="s">
        <v>6596</v>
      </c>
      <c r="F121" s="21" t="s">
        <v>6637</v>
      </c>
      <c r="G121" s="29" t="s">
        <v>6691</v>
      </c>
      <c r="H121" t="s">
        <v>6638</v>
      </c>
      <c r="AK121">
        <v>1</v>
      </c>
      <c r="AM121" s="26" t="str">
        <f t="shared" si="2"/>
        <v xml:space="preserve">|Fomorian King|&amp;ref(Nation/R_Capital.jpg,nolink,25x25,National Capital);|&amp;ref(Spell/P_Air.jpg,nolink,25x25,Air);3&amp;ref(Spell/P_Death.jpg,nolink,25x25,Death);2&amp;ref(Spell/P_Holy.jpg,nolink,25x25,Holy);2|&amp;ref(Spell/P_Air.jpg,nolink,25x25,Air);&amp;ref(Spell/P_Water.jpg,nolink,25x25,Water);&amp;ref(Spell/P_Death.jpg,nolink,25x25,Death);+1:100%&amp;br;&amp;ref(Spell/P_Air.jpg,nolink,25x25,Air);&amp;ref(Spell/P_Water.jpg,nolink,25x25,Water);&amp;ref(Spell/P_Death.jpg,nolink,25x25,Death);+1:10%|&amp;ref(Spell/P_Research.jpg,nolink,25x25,Research);17+|&amp;ref(Nation/Sacred.jpg,nolink,25x25,Sacred);|
</v>
      </c>
    </row>
    <row r="122" spans="1:39" x14ac:dyDescent="0.15">
      <c r="A122" t="str">
        <f t="shared" si="3"/>
        <v>-</v>
      </c>
      <c r="B122" t="s">
        <v>2893</v>
      </c>
      <c r="C122" t="s">
        <v>6645</v>
      </c>
      <c r="D122" t="s">
        <v>6639</v>
      </c>
      <c r="E122" s="24" t="s">
        <v>6596</v>
      </c>
      <c r="F122" s="21" t="s">
        <v>6640</v>
      </c>
      <c r="H122">
        <v>9</v>
      </c>
      <c r="AA122">
        <v>1</v>
      </c>
      <c r="AK122">
        <v>1</v>
      </c>
      <c r="AM122" s="26" t="str">
        <f t="shared" si="2"/>
        <v xml:space="preserve">|Nemedian Champion|&amp;ref(Nation/R_Capital.jpg,nolink,25x25,National Capital);|&amp;ref(Spell/P_Air.jpg,nolink,25x25,Air);1&amp;ref(Spell/P_Death.jpg,nolink,25x25,Death);1&amp;ref(Spell/P_Holy.jpg,nolink,25x25,Holy);1||&amp;ref(Spell/P_Research.jpg,nolink,25x25,Research);9|&amp;ref(Nation/Spell-Singer.jpg,nolink,25x25,Spell Singer);&amp;ref(Nation/Sacred.jpg,nolink,25x25,Sacred);|
</v>
      </c>
    </row>
    <row r="123" spans="1:39" x14ac:dyDescent="0.15">
      <c r="A123" t="str">
        <f t="shared" si="3"/>
        <v>EA Fomoria E</v>
      </c>
      <c r="B123" t="s">
        <v>2893</v>
      </c>
      <c r="C123" t="s">
        <v>6645</v>
      </c>
      <c r="D123" t="s">
        <v>6641</v>
      </c>
      <c r="E123" s="24" t="s">
        <v>6596</v>
      </c>
      <c r="F123" s="21" t="s">
        <v>6642</v>
      </c>
      <c r="G123" s="29" t="s">
        <v>6643</v>
      </c>
      <c r="H123" t="s">
        <v>6644</v>
      </c>
      <c r="AA123">
        <v>1</v>
      </c>
      <c r="AM123" s="26" t="str">
        <f t="shared" si="2"/>
        <v xml:space="preserve">|Nemedian Sorceress|&amp;ref(Nation/R_Capital.jpg,nolink,25x25,National Capital);|&amp;ref(Spell/P_Air.jpg,nolink,25x25,Air);2&amp;ref(Spell/P_Death.jpg,nolink,25x25,Death);2|&amp;ref(Spell/P_Air.jpg,nolink,25x25,Air);&amp;ref(Spell/P_Water.jpg,nolink,25x25,Water);&amp;ref(Spell/P_Death.jpg,nolink,25x25,Death);&amp;ref(Spell/P_Nature.jpg,nolink,25x25,Nature);+1:100%&amp;br;&amp;ref(Spell/P_Air.jpg,nolink,25x25,Air);&amp;ref(Spell/P_Water.jpg,nolink,25x25,Water);&amp;ref(Spell/P_Death.jpg,nolink,25x25,Death);&amp;ref(Spell/P_Nature.jpg,nolink,25x25,Nature);+1:10%|&amp;ref(Spell/P_Research.jpg,nolink,25x25,Research);15+|&amp;ref(Nation/Spell-Singer.jpg,nolink,25x25,Spell Singer);|
</v>
      </c>
    </row>
    <row r="124" spans="1:39" x14ac:dyDescent="0.15">
      <c r="A124" t="str">
        <f t="shared" si="3"/>
        <v>EA Vanheim S</v>
      </c>
      <c r="B124" t="s">
        <v>2893</v>
      </c>
      <c r="C124" t="s">
        <v>6755</v>
      </c>
      <c r="D124" t="s">
        <v>6723</v>
      </c>
      <c r="E124" s="24" t="s">
        <v>6568</v>
      </c>
      <c r="F124" s="21" t="s">
        <v>6724</v>
      </c>
      <c r="H124">
        <v>7</v>
      </c>
      <c r="AK124">
        <v>1</v>
      </c>
      <c r="AM124" s="26" t="str">
        <f t="shared" si="2"/>
        <v xml:space="preserve">|Vanherse|&amp;ref(Nation/R_Fort.jpg,nolink,25x25,Land Fortress);|&amp;ref(Spell/P_Air.jpg,nolink,25x25,Air);1&amp;ref(Spell/P_Holy.jpg,nolink,25x25,Holy);1||&amp;ref(Spell/P_Research.jpg,nolink,25x25,Research);7|&amp;ref(Nation/Sacred.jpg,nolink,25x25,Sacred);|
</v>
      </c>
    </row>
    <row r="125" spans="1:39" x14ac:dyDescent="0.15">
      <c r="A125" t="str">
        <f t="shared" si="3"/>
        <v>-</v>
      </c>
      <c r="B125" t="s">
        <v>2893</v>
      </c>
      <c r="C125" t="s">
        <v>6755</v>
      </c>
      <c r="D125" t="s">
        <v>6701</v>
      </c>
      <c r="E125" s="24" t="s">
        <v>6568</v>
      </c>
      <c r="F125" s="21" t="s">
        <v>6725</v>
      </c>
      <c r="H125">
        <v>11</v>
      </c>
      <c r="AK125">
        <v>1</v>
      </c>
      <c r="AM125" s="26" t="str">
        <f t="shared" si="2"/>
        <v xml:space="preserve">|Vanjarl|&amp;ref(Nation/R_Fort.jpg,nolink,25x25,Land Fortress);|&amp;ref(Spell/P_Air.jpg,nolink,25x25,Air);2&amp;ref(Spell/P_Blood.jpg,nolink,25x25,Blood);1&amp;ref(Spell/P_Holy.jpg,nolink,25x25,Holy);2||&amp;ref(Spell/P_Research.jpg,nolink,25x25,Research);11|&amp;ref(Nation/Sacred.jpg,nolink,25x25,Sacred);|
</v>
      </c>
    </row>
    <row r="126" spans="1:39" x14ac:dyDescent="0.15">
      <c r="A126" t="str">
        <f t="shared" si="3"/>
        <v>-</v>
      </c>
      <c r="B126" t="s">
        <v>2893</v>
      </c>
      <c r="C126" t="s">
        <v>6755</v>
      </c>
      <c r="D126" t="s">
        <v>6726</v>
      </c>
      <c r="E126" s="24" t="s">
        <v>6596</v>
      </c>
      <c r="F126" s="21" t="s">
        <v>6727</v>
      </c>
      <c r="G126" s="29" t="s">
        <v>6728</v>
      </c>
      <c r="H126" t="s">
        <v>6644</v>
      </c>
      <c r="AK126">
        <v>1</v>
      </c>
      <c r="AM126" s="26" t="str">
        <f t="shared" si="2"/>
        <v xml:space="preserve">|Vanadrott|&amp;ref(Nation/R_Capital.jpg,nolink,25x25,National Capital);|&amp;ref(Spell/P_Air.jpg,nolink,25x25,Air);3&amp;ref(Spell/P_Blood.jpg,nolink,25x25,Blood);1&amp;ref(Spell/P_Holy.jpg,nolink,25x25,Holy);2|&amp;ref(Spell/P_Air.jpg,nolink,25x25,Air);&amp;ref(Spell/P_Earth.jpg,nolink,25x25,Earth);&amp;ref(Spell/P_Death.jpg,nolink,25x25,Death);&amp;ref(Spell/P_Blood.jpg,nolink,25x25,Blood);+1:100%&amp;br;&amp;ref(Spell/P_Air.jpg,nolink,25x25,Air);&amp;ref(Spell/P_Earth.jpg,nolink,25x25,Earth);&amp;ref(Spell/P_Death.jpg,nolink,25x25,Death);&amp;ref(Spell/P_Blood.jpg,nolink,25x25,Blood);+1:10%|&amp;ref(Spell/P_Research.jpg,nolink,25x25,Research);15+|&amp;ref(Nation/Sacred.jpg,nolink,25x25,Sacred);|
</v>
      </c>
    </row>
    <row r="127" spans="1:39" x14ac:dyDescent="0.15">
      <c r="A127" t="str">
        <f t="shared" si="3"/>
        <v>EA Vanheim E</v>
      </c>
      <c r="B127" t="s">
        <v>2893</v>
      </c>
      <c r="C127" t="s">
        <v>6755</v>
      </c>
      <c r="D127" t="s">
        <v>6729</v>
      </c>
      <c r="E127" s="24" t="s">
        <v>6596</v>
      </c>
      <c r="F127" s="21" t="s">
        <v>6730</v>
      </c>
      <c r="G127" s="29" t="s">
        <v>6731</v>
      </c>
      <c r="H127" t="s">
        <v>6732</v>
      </c>
      <c r="Q127">
        <v>1</v>
      </c>
      <c r="AM127" s="26" t="str">
        <f t="shared" si="2"/>
        <v xml:space="preserve">|Dwarven Smith|&amp;ref(Nation/R_Capital.jpg,nolink,25x25,National Capital);|&amp;ref(Spell/P_Earth.jpg,nolink,25x25,Earth);2|&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11+|&amp;ref(Nation/Master-Smith.jpg,nolink,25x25,Master Smith (1));|
</v>
      </c>
    </row>
    <row r="128" spans="1:39" x14ac:dyDescent="0.15">
      <c r="A128" t="str">
        <f t="shared" si="3"/>
        <v>EA Helheim S</v>
      </c>
      <c r="B128" t="s">
        <v>2893</v>
      </c>
      <c r="C128" t="s">
        <v>6820</v>
      </c>
      <c r="D128" t="s">
        <v>6803</v>
      </c>
      <c r="E128" s="24" t="s">
        <v>6804</v>
      </c>
      <c r="F128" s="21" t="s">
        <v>6805</v>
      </c>
      <c r="H128">
        <v>7</v>
      </c>
      <c r="AK128">
        <v>1</v>
      </c>
      <c r="AM128" s="26" t="str">
        <f t="shared" si="2"/>
        <v xml:space="preserve">|Vanherse|&amp;ref(Nation/R_Fort.jpg,nolink,25x25,Land Fortress);|&amp;ref(Spell/P_Air.jpg,nolink,25x25,Air);1&amp;ref(Spell/P_Holy.jpg,nolink,25x25,Holy);1||&amp;ref(Spell/P_Research.jpg,nolink,25x25,Research);7|&amp;ref(Nation/Sacred.jpg,nolink,25x25,Sacred);|
</v>
      </c>
    </row>
    <row r="129" spans="1:39" x14ac:dyDescent="0.15">
      <c r="A129" t="str">
        <f t="shared" si="3"/>
        <v>-</v>
      </c>
      <c r="B129" t="s">
        <v>2893</v>
      </c>
      <c r="C129" t="s">
        <v>6820</v>
      </c>
      <c r="D129" t="s">
        <v>6806</v>
      </c>
      <c r="E129" s="24" t="s">
        <v>6804</v>
      </c>
      <c r="F129" s="21" t="s">
        <v>6807</v>
      </c>
      <c r="H129">
        <v>11</v>
      </c>
      <c r="AK129">
        <v>1</v>
      </c>
      <c r="AM129" s="26" t="str">
        <f t="shared" si="2"/>
        <v xml:space="preserve">|Vanjarl|&amp;ref(Nation/R_Fort.jpg,nolink,25x25,Land Fortress);|&amp;ref(Spell/P_Air.jpg,nolink,25x25,Air);2&amp;ref(Spell/P_Blood.jpg,nolink,25x25,Blood);1&amp;ref(Spell/P_Holy.jpg,nolink,25x25,Holy);2||&amp;ref(Spell/P_Research.jpg,nolink,25x25,Research);11|&amp;ref(Nation/Sacred.jpg,nolink,25x25,Sacred);|
</v>
      </c>
    </row>
    <row r="130" spans="1:39" x14ac:dyDescent="0.15">
      <c r="A130" t="str">
        <f t="shared" si="3"/>
        <v>-</v>
      </c>
      <c r="B130" t="s">
        <v>2893</v>
      </c>
      <c r="C130" t="s">
        <v>6820</v>
      </c>
      <c r="D130" t="s">
        <v>6808</v>
      </c>
      <c r="E130" s="24" t="s">
        <v>6804</v>
      </c>
      <c r="F130" s="21" t="s">
        <v>6809</v>
      </c>
      <c r="H130">
        <v>7</v>
      </c>
      <c r="AK130">
        <v>1</v>
      </c>
      <c r="AM130" s="26" t="str">
        <f t="shared" si="2"/>
        <v xml:space="preserve">|Helkarl|&amp;ref(Nation/R_Fort.jpg,nolink,25x25,Land Fortress);|&amp;ref(Spell/P_Death.jpg,nolink,25x25,Death);1&amp;ref(Spell/P_Holy.jpg,nolink,25x25,Holy);1||&amp;ref(Spell/P_Research.jpg,nolink,25x25,Research);7|&amp;ref(Nation/Sacred.jpg,nolink,25x25,Sacred);|
</v>
      </c>
    </row>
    <row r="131" spans="1:39" x14ac:dyDescent="0.15">
      <c r="A131" t="str">
        <f t="shared" si="3"/>
        <v>-</v>
      </c>
      <c r="B131" t="s">
        <v>2893</v>
      </c>
      <c r="C131" t="s">
        <v>6820</v>
      </c>
      <c r="D131" t="s">
        <v>6810</v>
      </c>
      <c r="E131" s="24" t="s">
        <v>6813</v>
      </c>
      <c r="F131" s="21" t="s">
        <v>6811</v>
      </c>
      <c r="H131">
        <v>9</v>
      </c>
      <c r="AK131">
        <v>1</v>
      </c>
      <c r="AM131" s="26" t="str">
        <f t="shared" ref="AM131:AM194" si="4">CONCATENATE("|",D131,"|",SUBSTITUTE(SUBSTITUTE(SUBSTITUTE(SUBSTITUTE(SUBSTITUTE(SUBSTITUTE(SUBSTITUTE(SUBSTITUTE(SUBSTITUTE(SUBSTITUTE(SUBSTITUTE(SUBSTITUTE(SUBSTITUTE(SUBSTITUTE(SUBSTITUTE(SUBSTITUTE(SUBSTITUTE(SUBSTITUTE(SUBSTITUTE(SUBSTITUTE(SUBSTITUTE(E131,"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131&amp;"|"&amp;G131,"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","&amp;br;"),"|",IF(H131&lt;&gt;"","&amp;ref(Spell/P_Research.jpg,nolink,25x25,Research);"&amp;H131,""),"|",IF(I131&lt;&gt;"",IF(I131&gt;=0,"&amp;ref(Nation/Adept-Researcher.jpg,nolink,25x25,Adept Researcher (+"&amp;I131&amp;"));","&amp;ref(Nation/Inept-Researcher.jpg,nolink,25x25,Inept Researcher ("&amp;I131&amp;"));"),""),IF(J131&lt;&gt;"","&amp;ref(Nation/Mundane-Researcher.jpg,nolink,25x25,Mundane Researcher);",""),IF(K131&lt;&gt;"","&amp;ref(Nation/Magically-Attuned-Researcher.jpg,nolink,25x25,Magically Attuned Researcher);",""),IF(L131&lt;&gt;"","&amp;ref(Nation/Philosopher.jpg,nolink,25x25,Philosopher ("&amp;L131&amp;"));",""),IF(M131&lt;&gt;"","&amp;ref(Nation/Divine-Insight.jpg,nolink,25x25,Divine Insight);",""),IF(N131&lt;&gt;"",IF(N131&gt;=0,"&amp;ref(Nation/Inspiring-Researcher.jpg,nolink,25x25,Inspiring Researcher (+"&amp;N131&amp;"));","&amp;ref(Nation/Disruptive-Researcher.jpg,nolink,25x25,Disruptive Researcher ("&amp;N131&amp;"));"),""),IF(O131&lt;&gt;"",IF(COUNTIF(O131,"*h*"),"&amp;ref(Nation/Healer.jpg,nolink,25x25,Healer ("&amp;MID(O131,2,1)&amp;"));","&amp;ref(Nation/Disease-Healer.jpg,nolink,25x25,Disease Healer ("&amp;O131&amp;"));"),""),IF(P131&lt;&gt;"","&amp;ref(Nation/Forge-Bonus.jpg,nolink,25x25,Forge Bonus ("&amp;P131&amp;"));",""),IF(Q131&lt;&gt;"","&amp;ref(Nation/Master-Smith.jpg,nolink,25x25,Master Smith ("&amp;Q131&amp;"));",""),IF(R131&lt;&gt;"","&amp;ref(Nation/Resource-Bonus.jpg,nolink,25x25,Resource Bonus ("&amp;R131&amp;"));",""),IF(S131&lt;&gt;"","&amp;ref(Nation/Ice-Forging.jpg,nolink,25x25,Ice Forging ("&amp;S131&amp;"));",""),IF(T131&lt;&gt;"","&amp;ref(Nation/Blood-Searcher.jpg,nolink,25x25,Blood Searcher ("&amp;T131&amp;"));",""),IF(U131&lt;&gt;"","&amp;ref(Nation/Pearl-Cultivator.jpg,nolink,25x25,Pearl Cultivator ("&amp;U131&amp;"));",""),IF(V131&lt;&gt;"","&amp;ref(Nation/Carcass-Collector.jpg,nolink,25x25,Carcass Collector ("&amp;V131&amp;"));",""),IF(W131&lt;&gt;"","&amp;ref(Nation/Alchemist.jpg,nolink,25x25,Alchemist ("&amp;W131&amp;"));",""),IF(X131&lt;&gt;"","&amp;ref(Nation/Adept-Cross-Breeder.jpg,nolink,25x25,Adept Cross Breeder ("&amp;X131&amp;"));",""),IF(Y131&lt;&gt;"","&amp;ref(Nation/Fortune-Teller.jpg,nolink,25x25,Fortune Teller ("&amp;Y131&amp;"));",""),IF(Z131&lt;&gt;"",IF(Z131&gt;=0,"&amp;ref(Nation/Bringer-of-Fortune.jpg,nolink,25x25,Bringer of Fortune ("&amp;Z131&amp;"));","&amp;ref(Nation/Bringer-of-Misfortune.jpg,nolink,25x25,Bringer of Misfortune ("&amp;ABS(Z131)&amp;"));"),""),IF(AA131&lt;&gt;"","&amp;ref(Nation/Spell-Singer.jpg,nolink,25x25,Spell Singer);",""),IF(AB131&lt;&gt;"","&amp;ref(Nation/Combat-Caster.jpg,nolink,25x25,Combat Caster);",""),IF(AC131&lt;&gt;"","&amp;ref(Nation/Innate-Spellcaster.jpg,nolink,25x25,Innate Spellcaster ("&amp;AC131&amp;"));",""),IF(AD131&lt;&gt;"",IF(AD131="m","&amp;ref(Nation/Communion-Master.jpg,nolink,25x25,Communion Master);","&amp;ref(Nation/Communion-Slave.jpg,nolink,25x25,Communion Slave);"),""),IF(AE131&lt;&gt;"","&amp;ref(Nation/Inquisitor.jpg,nolink,25x25,Inquisitor);",""),IF(AF131&lt;&gt;"","&amp;ref(Nation/Adept-Sacrificer.jpg,nolink,25x25,Adept Sacrificer ("&amp;AF131&amp;"));",""),IF(AG131&lt;&gt;"","&amp;ref(Nation/Reanimator-Priest.jpg,nolink,25x25,Reanimator Priest);",""),IF(AH131&lt;&gt;"","&amp;ref(Nation/Reanimation-Bonus.jpg,nolink,25x25,Reanimation Bonus ("&amp;AH131&amp;"));",""),IF(AI131&lt;&gt;"","&amp;ref(Nation/Elegist.jpg,nolink,25x25,Elegist ("&amp;AI131&amp;"));",""),IF(AJ131&lt;&gt;"","&amp;ref(Nation/Heretic.jpg,nolink,25x25,Heretic ("&amp;AJ131&amp;"));",""),IF(AK131&lt;&gt;"","&amp;ref(Nation/Sacred.jpg,nolink,25x25,Sacred);",""),IF(AL131&lt;&gt;"","&amp;ref(Nation/Slave.jpg,nolink,25x25,Slave);",""),"|",CHAR(10))</f>
        <v xml:space="preserve">|Dis|&amp;ref(Nation/R_Capital.jpg,nolink,25x25,National Capital);|&amp;ref(Spell/P_Air.jpg,nolink,25x25,Air);1&amp;ref(Spell/P_Death.jpg,nolink,25x25,Death);1&amp;ref(Spell/P_Holy.jpg,nolink,25x25,Holy);1||&amp;ref(Spell/P_Research.jpg,nolink,25x25,Research);9|&amp;ref(Nation/Sacred.jpg,nolink,25x25,Sacred);|
</v>
      </c>
    </row>
    <row r="132" spans="1:39" x14ac:dyDescent="0.15">
      <c r="A132" t="str">
        <f t="shared" ref="A132:A195" si="5">IF(C132&lt;&gt;C131,B132&amp;" "&amp;C132&amp;" S",IF(C132&lt;&gt;C133,B132&amp;" "&amp;C132&amp;" E","-"))</f>
        <v>-</v>
      </c>
      <c r="B132" t="s">
        <v>2893</v>
      </c>
      <c r="C132" t="s">
        <v>6820</v>
      </c>
      <c r="D132" t="s">
        <v>6812</v>
      </c>
      <c r="E132" s="24" t="s">
        <v>6813</v>
      </c>
      <c r="F132" s="21" t="s">
        <v>6814</v>
      </c>
      <c r="G132" s="29" t="s">
        <v>6815</v>
      </c>
      <c r="H132" t="s">
        <v>6816</v>
      </c>
      <c r="AK132">
        <v>1</v>
      </c>
      <c r="AM132" s="26" t="str">
        <f t="shared" si="4"/>
        <v xml:space="preserve">|Hangadrott|&amp;ref(Nation/R_Capital.jpg,nolink,25x25,National Capital);|&amp;ref(Spell/P_Air.jpg,nolink,25x25,Air);2&amp;ref(Spell/P_Death.jpg,nolink,25x25,Death);3&amp;ref(Spell/P_Holy.jpg,nolink,25x25,Holy);2|&amp;ref(Spell/P_Air.jpg,nolink,25x25,Air);&amp;ref(Spell/P_Earth.jpg,nolink,25x25,Earth);&amp;ref(Spell/P_Death.jpg,nolink,25x25,Death);&amp;ref(Spell/P_Blood.jpg,nolink,25x25,Blood);+1:100%&amp;br;&amp;ref(Spell/P_Air.jpg,nolink,25x25,Air);&amp;ref(Spell/P_Earth.jpg,nolink,25x25,Earth);&amp;ref(Spell/P_Death.jpg,nolink,25x25,Death);&amp;ref(Spell/P_Blood.jpg,nolink,25x25,Blood);+1:10%|&amp;ref(Spell/P_Research.jpg,nolink,25x25,Research);17+|&amp;ref(Nation/Sacred.jpg,nolink,25x25,Sacred);|
</v>
      </c>
    </row>
    <row r="133" spans="1:39" x14ac:dyDescent="0.15">
      <c r="A133" t="str">
        <f t="shared" si="5"/>
        <v>EA Helheim E</v>
      </c>
      <c r="B133" t="s">
        <v>2893</v>
      </c>
      <c r="C133" t="s">
        <v>6820</v>
      </c>
      <c r="D133" t="s">
        <v>6817</v>
      </c>
      <c r="E133" s="24" t="s">
        <v>6813</v>
      </c>
      <c r="F133" s="21" t="s">
        <v>6818</v>
      </c>
      <c r="G133" s="29" t="s">
        <v>6819</v>
      </c>
      <c r="H133">
        <v>15</v>
      </c>
      <c r="AK133">
        <v>1</v>
      </c>
      <c r="AM133" s="26" t="str">
        <f t="shared" si="4"/>
        <v xml:space="preserve">|Svartalf|&amp;ref(Nation/R_Capital.jpg,nolink,25x25,National Capital);|&amp;ref(Spell/P_Earth.jpg,nolink,25x25,Earth);2&amp;ref(Spell/P_Death.jpg,nolink,25x25,Death);2|&amp;ref(Spell/P_Fire.jpg,nolink,25x25,Fire);&amp;ref(Spell/P_Air.jpg,nolink,25x25,Air);&amp;ref(Spell/P_Earth.jpg,nolink,25x25,Earth);&amp;ref(Spell/P_Death.jpg,nolink,25x25,Death);+1:100%|&amp;ref(Spell/P_Research.jpg,nolink,25x25,Research);15|&amp;ref(Nation/Sacred.jpg,nolink,25x25,Sacred);|
</v>
      </c>
    </row>
    <row r="134" spans="1:39" x14ac:dyDescent="0.15">
      <c r="A134" t="str">
        <f t="shared" si="5"/>
        <v>EA Niefelheim S</v>
      </c>
      <c r="B134" t="s">
        <v>2893</v>
      </c>
      <c r="C134" t="s">
        <v>6852</v>
      </c>
      <c r="D134" t="s">
        <v>6907</v>
      </c>
      <c r="E134" s="24" t="s">
        <v>6853</v>
      </c>
      <c r="F134" s="21" t="s">
        <v>6908</v>
      </c>
      <c r="AK134">
        <v>1</v>
      </c>
      <c r="AM134" s="26" t="str">
        <f t="shared" si="4"/>
        <v xml:space="preserve">|Jotun Jarl|&amp;ref(Nation/R_Fort.jpg,nolink,25x25,Land Fortress);|&amp;ref(Spell/P_Holy.jpg,nolink,25x25,Holy);1|||&amp;ref(Nation/Sacred.jpg,nolink,25x25,Sacred);|
</v>
      </c>
    </row>
    <row r="135" spans="1:39" x14ac:dyDescent="0.15">
      <c r="A135" t="str">
        <f t="shared" si="5"/>
        <v>-</v>
      </c>
      <c r="B135" t="s">
        <v>2893</v>
      </c>
      <c r="C135" t="s">
        <v>6852</v>
      </c>
      <c r="D135" t="s">
        <v>6909</v>
      </c>
      <c r="E135" s="24" t="s">
        <v>6853</v>
      </c>
      <c r="F135" s="21" t="s">
        <v>6910</v>
      </c>
      <c r="AK135">
        <v>1</v>
      </c>
      <c r="AM135" s="26" t="str">
        <f t="shared" si="4"/>
        <v xml:space="preserve">|Jotun Gode|&amp;ref(Nation/R_Fort.jpg,nolink,25x25,Land Fortress);|&amp;ref(Spell/P_Holy.jpg,nolink,25x25,Holy);2|||&amp;ref(Nation/Sacred.jpg,nolink,25x25,Sacred);|
</v>
      </c>
    </row>
    <row r="136" spans="1:39" x14ac:dyDescent="0.15">
      <c r="A136" t="str">
        <f t="shared" si="5"/>
        <v>-</v>
      </c>
      <c r="B136" t="s">
        <v>2893</v>
      </c>
      <c r="C136" t="s">
        <v>6852</v>
      </c>
      <c r="D136" t="s">
        <v>6911</v>
      </c>
      <c r="E136" s="24" t="s">
        <v>6853</v>
      </c>
      <c r="F136" s="21" t="s">
        <v>6912</v>
      </c>
      <c r="G136" s="29" t="s">
        <v>6913</v>
      </c>
      <c r="H136">
        <v>15</v>
      </c>
      <c r="AM136" s="26" t="str">
        <f t="shared" si="4"/>
        <v xml:space="preserve">|Jotun Skratti|&amp;ref(Nation/R_Fort.jpg,nolink,25x25,Land Fortress);|&amp;ref(Spell/P_Water.jpg,nolink,25x25,Water);2&amp;ref(Spell/P_Blood.jpg,nolink,25x25,Blood);2|&amp;ref(Spell/P_Water.jpg,nolink,25x25,Water);&amp;ref(Spell/P_Death.jpg,nolink,25x25,Death);&amp;ref(Spell/P_Nature.jpg,nolink,25x25,Nature);&amp;ref(Spell/P_Blood.jpg,nolink,25x25,Blood);+1:100%|&amp;ref(Spell/P_Research.jpg,nolink,25x25,Research);15||
</v>
      </c>
    </row>
    <row r="137" spans="1:39" x14ac:dyDescent="0.15">
      <c r="A137" t="str">
        <f t="shared" si="5"/>
        <v>-</v>
      </c>
      <c r="B137" t="s">
        <v>2893</v>
      </c>
      <c r="C137" t="s">
        <v>6852</v>
      </c>
      <c r="D137" t="s">
        <v>6914</v>
      </c>
      <c r="E137" s="24" t="s">
        <v>6853</v>
      </c>
      <c r="F137" s="21" t="s">
        <v>6915</v>
      </c>
      <c r="G137" s="29" t="s">
        <v>6916</v>
      </c>
      <c r="H137" t="s">
        <v>6885</v>
      </c>
      <c r="AM137" s="26" t="str">
        <f t="shared" si="4"/>
        <v xml:space="preserve">|Gygja|&amp;ref(Nation/R_Fort.jpg,nolink,25x25,Land Fortress);|&amp;ref(Spell/P_Death.jpg,nolink,25x25,Death);1&amp;ref(Spell/P_Nature.jpg,nolink,25x25,Nature);1&amp;ref(Spell/P_Blood.jpg,nolink,25x25,Blood);1|&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amp;ref(Spell/P_Research.jpg,nolink,25x25,Research);15+||
</v>
      </c>
    </row>
    <row r="138" spans="1:39" x14ac:dyDescent="0.15">
      <c r="A138" t="str">
        <f t="shared" si="5"/>
        <v>EA Niefelheim E</v>
      </c>
      <c r="B138" t="s">
        <v>2893</v>
      </c>
      <c r="C138" t="s">
        <v>6852</v>
      </c>
      <c r="D138" t="s">
        <v>6917</v>
      </c>
      <c r="E138" s="24" t="s">
        <v>6882</v>
      </c>
      <c r="F138" s="21" t="s">
        <v>6918</v>
      </c>
      <c r="G138" s="29" t="s">
        <v>6919</v>
      </c>
      <c r="H138" t="s">
        <v>6920</v>
      </c>
      <c r="AK138">
        <v>1</v>
      </c>
      <c r="AM138" s="26" t="str">
        <f t="shared" si="4"/>
        <v xml:space="preserve">|Niefel Jarl|&amp;ref(Nation/R_Capital.jpg,nolink,25x25,National Capital);|&amp;ref(Spell/P_Water.jpg,nolink,25x25,Water);3&amp;ref(Spell/P_Death.jpg,nolink,25x25,Death);2&amp;ref(Spell/P_Holy.jpg,nolink,25x25,Holy);2|&amp;ref(Spell/P_Air.jpg,nolink,25x25,Air);&amp;ref(Spell/P_Water.jpg,nolink,25x25,Water);&amp;ref(Spell/P_Death.jpg,nolink,25x25,Death);+1:100%&amp;br;&amp;ref(Spell/P_Air.jpg,nolink,25x25,Air);&amp;ref(Spell/P_Water.jpg,nolink,25x25,Water);&amp;ref(Spell/P_Death.jpg,nolink,25x25,Death);+1:10%|&amp;ref(Spell/P_Research.jpg,nolink,25x25,Research);17+|&amp;ref(Nation/Sacred.jpg,nolink,25x25,Sacred);|
</v>
      </c>
    </row>
    <row r="139" spans="1:39" x14ac:dyDescent="0.15">
      <c r="A139" t="str">
        <f t="shared" si="5"/>
        <v>EA Rus S</v>
      </c>
      <c r="B139" t="s">
        <v>2893</v>
      </c>
      <c r="C139" t="s">
        <v>6979</v>
      </c>
      <c r="D139" t="s">
        <v>6957</v>
      </c>
      <c r="E139" s="24" t="s">
        <v>6853</v>
      </c>
      <c r="F139" s="21" t="s">
        <v>6908</v>
      </c>
      <c r="AK139">
        <v>1</v>
      </c>
      <c r="AM139" s="26" t="str">
        <f t="shared" si="4"/>
        <v xml:space="preserve">|Rusian Priest|&amp;ref(Nation/R_Fort.jpg,nolink,25x25,Land Fortress);|&amp;ref(Spell/P_Holy.jpg,nolink,25x25,Holy);1|||&amp;ref(Nation/Sacred.jpg,nolink,25x25,Sacred);|
</v>
      </c>
    </row>
    <row r="140" spans="1:39" x14ac:dyDescent="0.15">
      <c r="A140" t="str">
        <f t="shared" si="5"/>
        <v>-</v>
      </c>
      <c r="B140" t="s">
        <v>2893</v>
      </c>
      <c r="C140" t="s">
        <v>6979</v>
      </c>
      <c r="D140" t="s">
        <v>6959</v>
      </c>
      <c r="E140" s="24" t="s">
        <v>6853</v>
      </c>
      <c r="F140" s="21" t="s">
        <v>6997</v>
      </c>
      <c r="G140" s="29" t="s">
        <v>6998</v>
      </c>
      <c r="H140">
        <v>2</v>
      </c>
      <c r="AM140" s="26" t="str">
        <f t="shared" si="4"/>
        <v xml:space="preserve">|Rusian Wizard|&amp;ref(Nation/R_Fort.jpg,nolink,25x25,Land Fortress);|&amp;ref(Spell/P_Fire.jpg,nolink,25x25,Fire);1&amp;ref(Spell/P_Nature.jpg,nolink,25x25,Nature);1|&amp;ref(Spell/P_Air.jpg,nolink,25x25,Air);&amp;ref(Spell/P_Earth.jpg,nolink,25x25,Earth);&amp;ref(Spell/P_Astral.jpg,nolink,25x25,Astral);&amp;ref(Spell/P_Nature.jpg,nolink,25x25,Nature);+1:100%|&amp;ref(Spell/P_Research.jpg,nolink,25x25,Research);2||
</v>
      </c>
    </row>
    <row r="141" spans="1:39" x14ac:dyDescent="0.15">
      <c r="A141" t="str">
        <f t="shared" si="5"/>
        <v>-</v>
      </c>
      <c r="B141" t="s">
        <v>2893</v>
      </c>
      <c r="C141" t="s">
        <v>6979</v>
      </c>
      <c r="D141" t="s">
        <v>6962</v>
      </c>
      <c r="E141" s="24" t="s">
        <v>6882</v>
      </c>
      <c r="F141" s="21" t="s">
        <v>6999</v>
      </c>
      <c r="G141" s="29" t="s">
        <v>7000</v>
      </c>
      <c r="H141" t="s">
        <v>7107</v>
      </c>
      <c r="AK141">
        <v>1</v>
      </c>
      <c r="AM141" s="26" t="str">
        <f t="shared" si="4"/>
        <v xml:space="preserve">|Son of Heaven|&amp;ref(Nation/R_Capital.jpg,nolink,25x25,National Capital);|&amp;ref(Spell/P_Fire.jpg,nolink,25x25,Fire);1&amp;ref(Spell/P_Air.jpg,nolink,25x25,Air);1&amp;ref(Spell/P_Nature.jpg,nolink,25x25,Nature);1&amp;ref(Spell/P_Holy.jpg,nolink,25x25,Holy);2|&amp;ref(Spell/P_Fire.jpg,nolink,25x25,Fire);&amp;ref(Spell/P_Air.jpg,nolink,25x25,Air);&amp;ref(Spell/P_Astral.jpg,nolink,25x25,Astral);&amp;ref(Spell/P_Nature.jpg,nolink,25x25,Nature);+1:100%|&amp;ref(Spell/P_Research.jpg,nolink,25x25,Research);13+|&amp;ref(Nation/Sacred.jpg,nolink,25x25,Sacred);|
</v>
      </c>
    </row>
    <row r="142" spans="1:39" x14ac:dyDescent="0.15">
      <c r="A142" t="str">
        <f t="shared" si="5"/>
        <v>-</v>
      </c>
      <c r="B142" t="s">
        <v>2893</v>
      </c>
      <c r="C142" t="s">
        <v>6979</v>
      </c>
      <c r="D142" t="s">
        <v>6965</v>
      </c>
      <c r="E142" s="24" t="s">
        <v>6882</v>
      </c>
      <c r="F142" s="21" t="s">
        <v>7001</v>
      </c>
      <c r="G142" s="29" t="s">
        <v>7002</v>
      </c>
      <c r="H142" t="s">
        <v>7003</v>
      </c>
      <c r="AK142">
        <v>1</v>
      </c>
      <c r="AM142" s="26" t="str">
        <f t="shared" si="4"/>
        <v xml:space="preserve">|Daughter of the Sun|&amp;ref(Nation/R_Capital.jpg,nolink,25x25,National Capital);|&amp;ref(Spell/P_Fire.jpg,nolink,25x25,Fire);2&amp;ref(Spell/P_Nature.jpg,nolink,25x25,Nature);1&amp;ref(Spell/P_Holy.jpg,nolink,25x25,Holy);1|&amp;ref(Spell/P_Fire.jpg,nolink,25x25,Fire);&amp;ref(Spell/P_Air.jpg,nolink,25x25,Air);&amp;ref(Spell/P_Astral.jpg,nolink,25x25,Astral);&amp;ref(Spell/P_Nature.jpg,nolink,25x25,Nature);+1:100%&amp;br;&amp;ref(Spell/P_Fire.jpg,nolink,25x25,Fire);&amp;ref(Spell/P_Air.jpg,nolink,25x25,Air);&amp;ref(Spell/P_Astral.jpg,nolink,25x25,Astral);&amp;ref(Spell/P_Nature.jpg,nolink,25x25,Nature);+1:10%|&amp;ref(Spell/P_Research.jpg,nolink,25x25,Research);13+|&amp;ref(Nation/Sacred.jpg,nolink,25x25,Sacred);|
</v>
      </c>
    </row>
    <row r="143" spans="1:39" x14ac:dyDescent="0.15">
      <c r="A143" t="str">
        <f t="shared" si="5"/>
        <v>-</v>
      </c>
      <c r="B143" t="s">
        <v>2893</v>
      </c>
      <c r="C143" t="s">
        <v>6979</v>
      </c>
      <c r="D143" t="s">
        <v>6968</v>
      </c>
      <c r="E143" s="24" t="s">
        <v>6882</v>
      </c>
      <c r="F143" s="21" t="s">
        <v>7004</v>
      </c>
      <c r="G143" s="29" t="s">
        <v>7005</v>
      </c>
      <c r="H143" t="s">
        <v>7006</v>
      </c>
      <c r="AK143">
        <v>1</v>
      </c>
      <c r="AM143" s="26" t="str">
        <f t="shared" si="4"/>
        <v xml:space="preserve">|Perkunu|&amp;ref(Nation/R_Capital.jpg,nolink,25x25,National Capital);|&amp;ref(Spell/P_Air.jpg,nolink,25x25,Air);3&amp;ref(Spell/P_Astral.jpg,nolink,25x25,Astral);1&amp;ref(Spell/P_Nature.jpg,nolink,25x25,Nature);2&amp;ref(Spell/P_Holy.jpg,nolink,25x25,Holy);1|&amp;ref(Spell/P_Air.jpg,nolink,25x25,Air);&amp;ref(Spell/P_Astral.jpg,nolink,25x25,Astral);&amp;ref(Spell/P_Nature.jpg,nolink,25x25,Nature);+1:10%|&amp;ref(Spell/P_Research.jpg,nolink,25x25,Research);17+|&amp;ref(Nation/Sacred.jpg,nolink,25x25,Sacred);|
</v>
      </c>
    </row>
    <row r="144" spans="1:39" x14ac:dyDescent="0.15">
      <c r="A144" t="str">
        <f t="shared" si="5"/>
        <v>-</v>
      </c>
      <c r="B144" t="s">
        <v>2893</v>
      </c>
      <c r="C144" t="s">
        <v>6979</v>
      </c>
      <c r="D144" t="s">
        <v>6976</v>
      </c>
      <c r="E144" s="24" t="s">
        <v>6974</v>
      </c>
      <c r="F144" s="21" t="s">
        <v>7007</v>
      </c>
      <c r="G144" s="29" t="s">
        <v>6998</v>
      </c>
      <c r="H144">
        <v>11</v>
      </c>
      <c r="I144">
        <v>-2</v>
      </c>
      <c r="AK144">
        <v>1</v>
      </c>
      <c r="AM144" s="26" t="str">
        <f t="shared" si="4"/>
        <v xml:space="preserve">|Thunder Priest|&amp;ref(Nation/R_Forest.jpg,nolink,25x25,Any Forest);|&amp;ref(Spell/P_Air.jpg,nolink,25x25,Air);2&amp;ref(Spell/P_Nature.jpg,nolink,25x25,Nature);1&amp;ref(Spell/P_Holy.jpg,nolink,25x25,Holy);1|&amp;ref(Spell/P_Air.jpg,nolink,25x25,Air);&amp;ref(Spell/P_Earth.jpg,nolink,25x25,Earth);&amp;ref(Spell/P_Astral.jpg,nolink,25x25,Astral);&amp;ref(Spell/P_Nature.jpg,nolink,25x25,Nature);+1:100%|&amp;ref(Spell/P_Research.jpg,nolink,25x25,Research);11|&amp;ref(Nation/Inept-Researcher.jpg,nolink,25x25,Inept Researcher (-2));&amp;ref(Nation/Sacred.jpg,nolink,25x25,Sacred);|
</v>
      </c>
    </row>
    <row r="145" spans="1:39" x14ac:dyDescent="0.15">
      <c r="A145" t="str">
        <f t="shared" si="5"/>
        <v>-</v>
      </c>
      <c r="B145" t="s">
        <v>2893</v>
      </c>
      <c r="C145" t="s">
        <v>2929</v>
      </c>
      <c r="D145" t="s">
        <v>7097</v>
      </c>
      <c r="E145" s="24" t="s">
        <v>7105</v>
      </c>
      <c r="F145" s="21" t="s">
        <v>7112</v>
      </c>
      <c r="H145">
        <v>9</v>
      </c>
      <c r="AM145" s="26" t="str">
        <f t="shared" si="4"/>
        <v xml:space="preserve">|Rusalka|&amp;ref(Item/Master-Ritualist.jpg,nolink,25x25,Ritual Spell);|&amp;ref(Spell/P_Water.jpg,nolink,25x25,Water);1&amp;ref(Spell/P_Death.jpg,nolink,25x25,Death);1||&amp;ref(Spell/P_Research.jpg,nolink,25x25,Research);9||
</v>
      </c>
    </row>
    <row r="146" spans="1:39" x14ac:dyDescent="0.15">
      <c r="A146" t="str">
        <f t="shared" si="5"/>
        <v>-</v>
      </c>
      <c r="B146" t="s">
        <v>2893</v>
      </c>
      <c r="C146" t="s">
        <v>2929</v>
      </c>
      <c r="D146" t="s">
        <v>7098</v>
      </c>
      <c r="E146" s="24" t="s">
        <v>7105</v>
      </c>
      <c r="F146" s="21" t="s">
        <v>7106</v>
      </c>
      <c r="H146">
        <v>13</v>
      </c>
      <c r="AM146" s="26" t="str">
        <f t="shared" si="4"/>
        <v xml:space="preserve">|Vodyanoy|&amp;ref(Item/Master-Ritualist.jpg,nolink,25x25,Ritual Spell);|&amp;ref(Spell/P_Water.jpg,nolink,25x25,Water);3&amp;ref(Spell/P_Nature.jpg,nolink,25x25,Nature);1||&amp;ref(Spell/P_Research.jpg,nolink,25x25,Research);13||
</v>
      </c>
    </row>
    <row r="147" spans="1:39" x14ac:dyDescent="0.15">
      <c r="A147" t="str">
        <f t="shared" si="5"/>
        <v>-</v>
      </c>
      <c r="B147" t="s">
        <v>2893</v>
      </c>
      <c r="C147" t="s">
        <v>2929</v>
      </c>
      <c r="D147" t="s">
        <v>7099</v>
      </c>
      <c r="E147" s="24" t="s">
        <v>7105</v>
      </c>
      <c r="F147" s="21" t="s">
        <v>7113</v>
      </c>
      <c r="AK147">
        <v>1</v>
      </c>
      <c r="AM147" s="26" t="str">
        <f t="shared" si="4"/>
        <v xml:space="preserve">|Alkonost|&amp;ref(Item/Master-Ritualist.jpg,nolink,25x25,Ritual Spell);|&amp;ref(Spell/P_Holy.jpg,nolink,25x25,Holy);3|||&amp;ref(Nation/Sacred.jpg,nolink,25x25,Sacred);|
</v>
      </c>
    </row>
    <row r="148" spans="1:39" x14ac:dyDescent="0.15">
      <c r="A148" t="str">
        <f t="shared" si="5"/>
        <v>-</v>
      </c>
      <c r="B148" t="s">
        <v>2893</v>
      </c>
      <c r="C148" t="s">
        <v>2929</v>
      </c>
      <c r="D148" t="s">
        <v>7100</v>
      </c>
      <c r="E148" s="24" t="s">
        <v>7105</v>
      </c>
      <c r="F148" s="21" t="s">
        <v>7114</v>
      </c>
      <c r="H148">
        <v>19</v>
      </c>
      <c r="I148">
        <v>6</v>
      </c>
      <c r="AK148">
        <v>1</v>
      </c>
      <c r="AM148" s="26" t="str">
        <f t="shared" si="4"/>
        <v xml:space="preserve">|Gamayun|&amp;ref(Item/Master-Ritualist.jpg,nolink,25x25,Ritual Spell);|&amp;ref(Spell/P_Air.jpg,nolink,25x25,Air);2&amp;ref(Spell/P_Astral.jpg,nolink,25x25,Astral);2&amp;ref(Spell/P_Holy.jpg,nolink,25x25,Holy);2||&amp;ref(Spell/P_Research.jpg,nolink,25x25,Research);19|&amp;ref(Nation/Adept-Researcher.jpg,nolink,25x25,Adept Researcher (+6));&amp;ref(Nation/Sacred.jpg,nolink,25x25,Sacred);|
</v>
      </c>
    </row>
    <row r="149" spans="1:39" x14ac:dyDescent="0.15">
      <c r="A149" t="str">
        <f t="shared" si="5"/>
        <v>-</v>
      </c>
      <c r="B149" t="s">
        <v>2893</v>
      </c>
      <c r="C149" t="s">
        <v>2929</v>
      </c>
      <c r="D149" t="s">
        <v>7101</v>
      </c>
      <c r="E149" s="24" t="s">
        <v>7105</v>
      </c>
      <c r="F149" s="21" t="s">
        <v>7115</v>
      </c>
      <c r="H149">
        <v>17</v>
      </c>
      <c r="AM149" s="26" t="str">
        <f t="shared" si="4"/>
        <v xml:space="preserve">|Beregina|&amp;ref(Item/Master-Ritualist.jpg,nolink,25x25,Ritual Spell);|&amp;ref(Spell/P_Water.jpg,nolink,25x25,Water);3&amp;ref(Spell/P_Earth.jpg,nolink,25x25,Earth);1&amp;ref(Spell/P_Nature.jpg,nolink,25x25,Nature);2||&amp;ref(Spell/P_Research.jpg,nolink,25x25,Research);17||
</v>
      </c>
    </row>
    <row r="150" spans="1:39" x14ac:dyDescent="0.15">
      <c r="A150" t="str">
        <f t="shared" si="5"/>
        <v>-</v>
      </c>
      <c r="B150" t="s">
        <v>2893</v>
      </c>
      <c r="C150" t="s">
        <v>2929</v>
      </c>
      <c r="D150" t="s">
        <v>7102</v>
      </c>
      <c r="E150" s="24" t="s">
        <v>7105</v>
      </c>
      <c r="F150" s="21" t="s">
        <v>7108</v>
      </c>
      <c r="H150">
        <v>17</v>
      </c>
      <c r="O150" t="s">
        <v>7109</v>
      </c>
      <c r="AK150">
        <v>1</v>
      </c>
      <c r="AM150" s="26" t="str">
        <f t="shared" si="4"/>
        <v xml:space="preserve">|Cloud Vila|&amp;ref(Item/Master-Ritualist.jpg,nolink,25x25,Ritual Spell);|&amp;ref(Spell/P_Air.jpg,nolink,25x25,Air);3&amp;ref(Spell/P_Astral.jpg,nolink,25x25,Astral);1&amp;ref(Spell/P_Nature.jpg,nolink,25x25,Nature);2||&amp;ref(Spell/P_Research.jpg,nolink,25x25,Research);17|&amp;ref(Nation/Healer.jpg,nolink,25x25,Healer (1));&amp;ref(Nation/Sacred.jpg,nolink,25x25,Sacred);|
</v>
      </c>
    </row>
    <row r="151" spans="1:39" x14ac:dyDescent="0.15">
      <c r="A151" t="str">
        <f t="shared" si="5"/>
        <v>-</v>
      </c>
      <c r="B151" t="s">
        <v>2893</v>
      </c>
      <c r="C151" t="s">
        <v>2929</v>
      </c>
      <c r="D151" t="s">
        <v>7103</v>
      </c>
      <c r="E151" s="24" t="s">
        <v>7105</v>
      </c>
      <c r="F151" s="21" t="s">
        <v>7111</v>
      </c>
      <c r="H151">
        <v>17</v>
      </c>
      <c r="O151" t="s">
        <v>7110</v>
      </c>
      <c r="AK151">
        <v>1</v>
      </c>
      <c r="AM151" s="26" t="str">
        <f t="shared" si="4"/>
        <v xml:space="preserve">|Mountain Vila|&amp;ref(Item/Master-Ritualist.jpg,nolink,25x25,Ritual Spell);|&amp;ref(Spell/P_Air.jpg,nolink,25x25,Air);2&amp;ref(Spell/P_Astral.jpg,nolink,25x25,Astral);1&amp;ref(Spell/P_Nature.jpg,nolink,25x25,Nature);3||&amp;ref(Spell/P_Research.jpg,nolink,25x25,Research);17|&amp;ref(Nation/Healer.jpg,nolink,25x25,Healer (2));&amp;ref(Nation/Sacred.jpg,nolink,25x25,Sacred);|
</v>
      </c>
    </row>
    <row r="152" spans="1:39" x14ac:dyDescent="0.15">
      <c r="A152" t="str">
        <f t="shared" si="5"/>
        <v>EA Rus E</v>
      </c>
      <c r="B152" t="s">
        <v>2893</v>
      </c>
      <c r="C152" t="s">
        <v>2929</v>
      </c>
      <c r="D152" t="s">
        <v>7104</v>
      </c>
      <c r="E152" s="24" t="s">
        <v>7105</v>
      </c>
      <c r="F152" s="21" t="s">
        <v>7116</v>
      </c>
      <c r="H152">
        <v>23</v>
      </c>
      <c r="AM152" s="26" t="str">
        <f t="shared" si="4"/>
        <v xml:space="preserve">|Leshiy|&amp;ref(Item/Master-Ritualist.jpg,nolink,25x25,Ritual Spell);|&amp;ref(Spell/P_Air.jpg,nolink,25x25,Air);2&amp;ref(Spell/P_Water.jpg,nolink,25x25,Water);1&amp;ref(Spell/P_Earth.jpg,nolink,25x25,Earth);2&amp;ref(Spell/P_Nature.jpg,nolink,25x25,Nature);3+1||&amp;ref(Spell/P_Research.jpg,nolink,25x25,Research);23||
</v>
      </c>
    </row>
    <row r="153" spans="1:39" x14ac:dyDescent="0.15">
      <c r="A153" t="str">
        <f t="shared" si="5"/>
        <v>EA Kailasa S</v>
      </c>
      <c r="B153" t="s">
        <v>2893</v>
      </c>
      <c r="C153" t="s">
        <v>7201</v>
      </c>
      <c r="D153" t="s">
        <v>7175</v>
      </c>
      <c r="E153" s="24" t="s">
        <v>7176</v>
      </c>
      <c r="F153" s="21" t="s">
        <v>7177</v>
      </c>
      <c r="H153">
        <v>7</v>
      </c>
      <c r="AK153">
        <v>1</v>
      </c>
      <c r="AM153" s="26" t="str">
        <f t="shared" si="4"/>
        <v xml:space="preserve">|Yogi|&amp;ref(Nation/R_Fort.jpg,nolink,25x25,Land Fortress);|&amp;ref(Spell/P_Astral.jpg,nolink,25x25,Astral);1||&amp;ref(Spell/P_Research.jpg,nolink,25x25,Research);7|&amp;ref(Nation/Sacred.jpg,nolink,25x25,Sacred);|
</v>
      </c>
    </row>
    <row r="154" spans="1:39" x14ac:dyDescent="0.15">
      <c r="A154" t="str">
        <f t="shared" si="5"/>
        <v>-</v>
      </c>
      <c r="B154" t="s">
        <v>2893</v>
      </c>
      <c r="C154" t="s">
        <v>7201</v>
      </c>
      <c r="D154" t="s">
        <v>7178</v>
      </c>
      <c r="E154" s="24" t="s">
        <v>7176</v>
      </c>
      <c r="F154" s="21" t="s">
        <v>7179</v>
      </c>
      <c r="H154">
        <v>11</v>
      </c>
      <c r="AK154">
        <v>1</v>
      </c>
      <c r="AM154" s="26" t="str">
        <f t="shared" si="4"/>
        <v xml:space="preserve">|Guru|&amp;ref(Nation/R_Fort.jpg,nolink,25x25,Land Fortress);|&amp;ref(Spell/P_Astral.jpg,nolink,25x25,Astral);2&amp;ref(Spell/P_Nature.jpg,nolink,25x25,Nature);1||&amp;ref(Spell/P_Research.jpg,nolink,25x25,Research);11|&amp;ref(Nation/Sacred.jpg,nolink,25x25,Sacred);|
</v>
      </c>
    </row>
    <row r="155" spans="1:39" x14ac:dyDescent="0.15">
      <c r="A155" t="str">
        <f t="shared" si="5"/>
        <v>-</v>
      </c>
      <c r="B155" t="s">
        <v>2893</v>
      </c>
      <c r="C155" t="s">
        <v>7201</v>
      </c>
      <c r="D155" t="s">
        <v>7180</v>
      </c>
      <c r="E155" s="24" t="s">
        <v>7176</v>
      </c>
      <c r="F155" s="21" t="s">
        <v>7181</v>
      </c>
      <c r="AK155">
        <v>1</v>
      </c>
      <c r="AM155" s="26" t="str">
        <f t="shared" si="4"/>
        <v xml:space="preserve">|Guhyaka General|&amp;ref(Nation/R_Fort.jpg,nolink,25x25,Land Fortress);|&amp;ref(Spell/P_Holy.jpg,nolink,25x25,Holy);1|||&amp;ref(Nation/Sacred.jpg,nolink,25x25,Sacred);|
</v>
      </c>
    </row>
    <row r="156" spans="1:39" x14ac:dyDescent="0.15">
      <c r="A156" t="str">
        <f t="shared" si="5"/>
        <v>-</v>
      </c>
      <c r="B156" t="s">
        <v>2893</v>
      </c>
      <c r="C156" t="s">
        <v>7201</v>
      </c>
      <c r="D156" t="s">
        <v>7182</v>
      </c>
      <c r="E156" s="24" t="s">
        <v>7183</v>
      </c>
      <c r="F156" s="21" t="s">
        <v>7184</v>
      </c>
      <c r="G156" s="29" t="s">
        <v>7185</v>
      </c>
      <c r="H156" t="s">
        <v>7186</v>
      </c>
      <c r="AK156">
        <v>1</v>
      </c>
      <c r="AM156" s="26" t="str">
        <f t="shared" si="4"/>
        <v xml:space="preserve">|Yaksha|&amp;ref(Nation/R_Capital.jpg,nolink,25x25,National Capital);&amp;ref(Item/Master-Ritualist.jpg,nolink,25x25,Ritual Spell);|&amp;ref(Spell/P_Earth.jpg,nolink,25x25,Earth);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v>
      </c>
    </row>
    <row r="157" spans="1:39" x14ac:dyDescent="0.15">
      <c r="A157" t="str">
        <f t="shared" si="5"/>
        <v>-</v>
      </c>
      <c r="B157" t="s">
        <v>2893</v>
      </c>
      <c r="C157" t="s">
        <v>7201</v>
      </c>
      <c r="D157" t="s">
        <v>7187</v>
      </c>
      <c r="E157" s="24" t="s">
        <v>7183</v>
      </c>
      <c r="F157" s="21" t="s">
        <v>7188</v>
      </c>
      <c r="G157" s="29" t="s">
        <v>7185</v>
      </c>
      <c r="H157" t="s">
        <v>7189</v>
      </c>
      <c r="AK157">
        <v>1</v>
      </c>
      <c r="AM157" s="26" t="str">
        <f t="shared" si="4"/>
        <v xml:space="preserve">|Yakshini|&amp;ref(Nation/R_Capital.jpg,nolink,25x25,National Capital);&amp;ref(Item/Master-Ritualist.jpg,nolink,25x25,Ritual Spell);|&amp;ref(Spell/P_Water.jpg,nolink,25x25,Water);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v>
      </c>
    </row>
    <row r="158" spans="1:39" x14ac:dyDescent="0.15">
      <c r="A158" t="str">
        <f t="shared" si="5"/>
        <v>-</v>
      </c>
      <c r="B158" t="s">
        <v>2893</v>
      </c>
      <c r="C158" t="s">
        <v>7201</v>
      </c>
      <c r="D158" t="s">
        <v>7190</v>
      </c>
      <c r="E158" s="24" t="s">
        <v>7195</v>
      </c>
      <c r="F158" s="21" t="s">
        <v>7196</v>
      </c>
      <c r="H158">
        <v>13</v>
      </c>
      <c r="AK158">
        <v>1</v>
      </c>
      <c r="AM158" s="26" t="str">
        <f t="shared" si="4"/>
        <v xml:space="preserve">|Kinnara|&amp;ref(Item/Master-Ritualist.jpg,nolink,25x25,Ritual Spell);|&amp;ref(Spell/P_Air.jpg,nolink,25x25,Air);2&amp;ref(Spell/P_Astral.jpg,nolink,25x25,Astral);2&amp;ref(Spell/P_Holy.jpg,nolink,25x25,Holy);2||&amp;ref(Spell/P_Research.jpg,nolink,25x25,Research);13|&amp;ref(Nation/Sacred.jpg,nolink,25x25,Sacred);|
</v>
      </c>
    </row>
    <row r="159" spans="1:39" x14ac:dyDescent="0.15">
      <c r="A159" t="str">
        <f t="shared" si="5"/>
        <v>-</v>
      </c>
      <c r="B159" t="s">
        <v>2893</v>
      </c>
      <c r="C159" t="s">
        <v>7201</v>
      </c>
      <c r="D159" t="s">
        <v>7191</v>
      </c>
      <c r="E159" s="24" t="s">
        <v>7195</v>
      </c>
      <c r="F159" s="21" t="s">
        <v>7197</v>
      </c>
      <c r="H159">
        <v>15</v>
      </c>
      <c r="AK159">
        <v>1</v>
      </c>
      <c r="AM159" s="26" t="str">
        <f t="shared" si="4"/>
        <v xml:space="preserve">|Siddha|&amp;ref(Item/Master-Ritualist.jpg,nolink,25x25,Ritual Spell);|&amp;ref(Spell/P_Air.jpg,nolink,25x25,Air);2&amp;ref(Spell/P_Astral.jpg,nolink,25x25,Astral);3&amp;ref(Spell/P_Holy.jpg,nolink,25x25,Holy);3||&amp;ref(Spell/P_Research.jpg,nolink,25x25,Research);15|&amp;ref(Nation/Sacred.jpg,nolink,25x25,Sacred);|
</v>
      </c>
    </row>
    <row r="160" spans="1:39" x14ac:dyDescent="0.15">
      <c r="A160" t="str">
        <f t="shared" si="5"/>
        <v>-</v>
      </c>
      <c r="B160" t="s">
        <v>2893</v>
      </c>
      <c r="C160" t="s">
        <v>7201</v>
      </c>
      <c r="D160" t="s">
        <v>7192</v>
      </c>
      <c r="E160" s="24" t="s">
        <v>7195</v>
      </c>
      <c r="F160" s="21" t="s">
        <v>7198</v>
      </c>
      <c r="H160">
        <v>15</v>
      </c>
      <c r="AK160">
        <v>1</v>
      </c>
      <c r="AM160" s="26" t="str">
        <f t="shared" si="4"/>
        <v xml:space="preserve">|Devata|&amp;ref(Item/Master-Ritualist.jpg,nolink,25x25,Ritual Spell);|&amp;ref(Spell/P_Air.jpg,nolink,25x25,Air);3&amp;ref(Spell/P_Astral.jpg,nolink,25x25,Astral);2&amp;ref(Spell/P_Holy.jpg,nolink,25x25,Holy);3||&amp;ref(Spell/P_Research.jpg,nolink,25x25,Research);15|&amp;ref(Nation/Sacred.jpg,nolink,25x25,Sacred);|
</v>
      </c>
    </row>
    <row r="161" spans="1:39" x14ac:dyDescent="0.15">
      <c r="A161" t="str">
        <f t="shared" si="5"/>
        <v>-</v>
      </c>
      <c r="B161" t="s">
        <v>2893</v>
      </c>
      <c r="C161" t="s">
        <v>7201</v>
      </c>
      <c r="D161" t="s">
        <v>7193</v>
      </c>
      <c r="E161" s="24" t="s">
        <v>7195</v>
      </c>
      <c r="F161" s="21" t="s">
        <v>7199</v>
      </c>
      <c r="H161">
        <v>11</v>
      </c>
      <c r="AK161">
        <v>1</v>
      </c>
      <c r="AM161" s="26" t="str">
        <f t="shared" si="4"/>
        <v xml:space="preserve">|Devala|&amp;ref(Item/Master-Ritualist.jpg,nolink,25x25,Ritual Spell);|&amp;ref(Spell/P_Astral.jpg,nolink,25x25,Astral);3&amp;ref(Spell/P_Holy.jpg,nolink,25x25,Holy);4||&amp;ref(Spell/P_Research.jpg,nolink,25x25,Research);11|&amp;ref(Nation/Sacred.jpg,nolink,25x25,Sacred);|
</v>
      </c>
    </row>
    <row r="162" spans="1:39" x14ac:dyDescent="0.15">
      <c r="A162" t="str">
        <f t="shared" si="5"/>
        <v>EA Kailasa E</v>
      </c>
      <c r="B162" t="s">
        <v>2893</v>
      </c>
      <c r="C162" t="s">
        <v>7201</v>
      </c>
      <c r="D162" t="s">
        <v>7194</v>
      </c>
      <c r="E162" s="24" t="s">
        <v>7195</v>
      </c>
      <c r="F162" s="21" t="s">
        <v>7200</v>
      </c>
      <c r="H162">
        <v>3</v>
      </c>
      <c r="I162">
        <v>-20</v>
      </c>
      <c r="P162">
        <v>-5</v>
      </c>
      <c r="AK162">
        <v>1</v>
      </c>
      <c r="AM162" s="26" t="str">
        <f t="shared" si="4"/>
        <v xml:space="preserve">|Rudra|&amp;ref(Item/Master-Ritualist.jpg,nolink,25x25,Ritual Spell);|&amp;ref(Spell/P_Fire.jpg,nolink,25x25,Fire);3&amp;ref(Spell/P_Air.jpg,nolink,25x25,Air);3&amp;ref(Spell/P_Death.jpg,nolink,25x25,Death);3&amp;ref(Spell/P_Holy.jpg,nolink,25x25,Holy);1||&amp;ref(Spell/P_Research.jpg,nolink,25x25,Research);3|&amp;ref(Nation/Inept-Researcher.jpg,nolink,25x25,Inept Researcher (-20));&amp;ref(Nation/Forge-Bonus.jpg,nolink,25x25,Forge Bonus (-5));&amp;ref(Nation/Sacred.jpg,nolink,25x25,Sacred);|
</v>
      </c>
    </row>
    <row r="163" spans="1:39" x14ac:dyDescent="0.15">
      <c r="A163" t="str">
        <f t="shared" si="5"/>
        <v>EA Lanka S</v>
      </c>
      <c r="B163" t="s">
        <v>2893</v>
      </c>
      <c r="C163" t="s">
        <v>7349</v>
      </c>
      <c r="D163" t="s">
        <v>7332</v>
      </c>
      <c r="E163" s="24" t="s">
        <v>7333</v>
      </c>
      <c r="F163" s="21" t="s">
        <v>7334</v>
      </c>
      <c r="H163">
        <v>7</v>
      </c>
      <c r="AG163">
        <v>1</v>
      </c>
      <c r="AK163">
        <v>1</v>
      </c>
      <c r="AM163" s="26" t="str">
        <f t="shared" si="4"/>
        <v xml:space="preserve">|Raktapata|&amp;ref(Nation/R_Fort.jpg,nolink,25x25,Land Fortress);|&amp;ref(Spell/P_Blood.jpg,nolink,25x25,Blood);1&amp;ref(Spell/P_Holy.jpg,nolink,25x25,Holy);1||&amp;ref(Spell/P_Research.jpg,nolink,25x25,Research);7|&amp;ref(Nation/Reanimator-Priest.jpg,nolink,25x25,Reanimator Priest);&amp;ref(Nation/Sacred.jpg,nolink,25x25,Sacred);|
</v>
      </c>
    </row>
    <row r="164" spans="1:39" x14ac:dyDescent="0.15">
      <c r="A164" t="str">
        <f t="shared" si="5"/>
        <v>-</v>
      </c>
      <c r="B164" t="s">
        <v>2893</v>
      </c>
      <c r="C164" t="s">
        <v>7349</v>
      </c>
      <c r="D164" t="s">
        <v>7335</v>
      </c>
      <c r="E164" s="24" t="s">
        <v>7333</v>
      </c>
      <c r="F164" s="21" t="s">
        <v>7336</v>
      </c>
      <c r="H164">
        <v>13</v>
      </c>
      <c r="AM164" s="26" t="str">
        <f t="shared" si="4"/>
        <v xml:space="preserve">|Yogini|&amp;ref(Nation/R_Fort.jpg,nolink,25x25,Land Fortress);|&amp;ref(Spell/P_Death.jpg,nolink,25x25,Death);1&amp;ref(Spell/P_Nature.jpg,nolink,25x25,Nature);2&amp;ref(Spell/P_Blood.jpg,nolink,25x25,Blood);1||&amp;ref(Spell/P_Research.jpg,nolink,25x25,Research);13||
</v>
      </c>
    </row>
    <row r="165" spans="1:39" x14ac:dyDescent="0.15">
      <c r="A165" t="str">
        <f t="shared" si="5"/>
        <v>-</v>
      </c>
      <c r="B165" t="s">
        <v>2893</v>
      </c>
      <c r="C165" t="s">
        <v>7349</v>
      </c>
      <c r="D165" t="s">
        <v>7337</v>
      </c>
      <c r="E165" s="24" t="s">
        <v>7333</v>
      </c>
      <c r="F165" s="21" t="s">
        <v>7338</v>
      </c>
      <c r="G165" s="29" t="s">
        <v>7339</v>
      </c>
      <c r="H165">
        <v>9</v>
      </c>
      <c r="AG165">
        <v>1</v>
      </c>
      <c r="AK165">
        <v>1</v>
      </c>
      <c r="AM165" s="26" t="str">
        <f t="shared" si="4"/>
        <v xml:space="preserve">|Kala-Mukha|&amp;ref(Nation/R_Fort.jpg,nolink,25x25,Land Fortress);|&amp;ref(Spell/P_Blood.jpg,nolink,25x25,Blood);1&amp;ref(Spell/P_Holy.jpg,nolink,25x25,Holy);2|&amp;ref(Spell/P_Death.jpg,nolink,25x25,Death);&amp;ref(Spell/P_Nature.jpg,nolink,25x25,Nature);&amp;ref(Spell/P_Blood.jpg,nolink,25x25,Blood);+1:100%|&amp;ref(Spell/P_Research.jpg,nolink,25x25,Research);9|&amp;ref(Nation/Reanimator-Priest.jpg,nolink,25x25,Reanimator Priest);&amp;ref(Nation/Sacred.jpg,nolink,25x25,Sacred);|
</v>
      </c>
    </row>
    <row r="166" spans="1:39" x14ac:dyDescent="0.15">
      <c r="A166" t="str">
        <f t="shared" si="5"/>
        <v>-</v>
      </c>
      <c r="B166" t="s">
        <v>2893</v>
      </c>
      <c r="C166" t="s">
        <v>7349</v>
      </c>
      <c r="D166" t="s">
        <v>7340</v>
      </c>
      <c r="E166" s="24" t="s">
        <v>7341</v>
      </c>
      <c r="F166" s="21" t="s">
        <v>7342</v>
      </c>
      <c r="G166" s="29" t="s">
        <v>7343</v>
      </c>
      <c r="H166" t="s">
        <v>7344</v>
      </c>
      <c r="AG166">
        <v>1</v>
      </c>
      <c r="AK166">
        <v>1</v>
      </c>
      <c r="AM166" s="26" t="str">
        <f t="shared" si="4"/>
        <v xml:space="preserve">|Rakshasi|&amp;ref(Nation/R_Capital.jpg,nolink,25x25,National Capital);|&amp;ref(Spell/P_Air.jpg,nolink,25x25,Air);1&amp;ref(Spell/P_Death.jpg,nolink,25x25,Death);1&amp;ref(Spell/P_Nature.jpg,nolink,25x25,Nature);1&amp;ref(Spell/P_Blood.jpg,nolink,25x25,Blood);1&amp;ref(Spell/P_Holy.jpg,nolink,25x25,Holy);1|&amp;ref(Spell/P_Air.jpg,nolink,25x25,Air);&amp;ref(Spell/P_Death.jpg,nolink,25x25,Death);&amp;ref(Spell/P_Nature.jpg,nolink,25x25,Nature);&amp;ref(Spell/P_Blood.jpg,nolink,25x25,Blood);+1:100%&amp;br;&amp;ref(Spell/P_Air.jpg,nolink,25x25,Air);&amp;ref(Spell/P_Death.jpg,nolink,25x25,Death);&amp;ref(Spell/P_Nature.jpg,nolink,25x25,Nature);&amp;ref(Spell/P_Blood.jpg,nolink,25x25,Blood);+1:100%&amp;br;&amp;ref(Spell/P_Air.jpg,nolink,25x25,Air);&amp;ref(Spell/P_Death.jpg,nolink,25x25,Death);&amp;ref(Spell/P_Nature.jpg,nolink,25x25,Nature);&amp;ref(Spell/P_Blood.jpg,nolink,25x25,Blood);+1:10%|&amp;ref(Spell/P_Research.jpg,nolink,25x25,Research);17+|&amp;ref(Nation/Reanimator-Priest.jpg,nolink,25x25,Reanimator Priest);&amp;ref(Nation/Sacred.jpg,nolink,25x25,Sacred);|
</v>
      </c>
    </row>
    <row r="167" spans="1:39" x14ac:dyDescent="0.15">
      <c r="A167" t="str">
        <f t="shared" si="5"/>
        <v>-</v>
      </c>
      <c r="B167" t="s">
        <v>2893</v>
      </c>
      <c r="C167" t="s">
        <v>7349</v>
      </c>
      <c r="D167" t="s">
        <v>7345</v>
      </c>
      <c r="E167" s="24" t="s">
        <v>7341</v>
      </c>
      <c r="F167" s="21" t="s">
        <v>7346</v>
      </c>
      <c r="G167" s="29" t="s">
        <v>7347</v>
      </c>
      <c r="H167" t="s">
        <v>7348</v>
      </c>
      <c r="AG167">
        <v>1</v>
      </c>
      <c r="AK167">
        <v>1</v>
      </c>
      <c r="AM167" s="26" t="str">
        <f t="shared" si="4"/>
        <v xml:space="preserve">|Raksharaja|&amp;ref(Nation/R_Capital.jpg,nolink,25x25,National Capital);|&amp;ref(Spell/P_Air.jpg,nolink,25x25,Air);2&amp;ref(Spell/P_Death.jpg,nolink,25x25,Death);1&amp;ref(Spell/P_Blood.jpg,nolink,25x25,Blood);2&amp;ref(Spell/P_Holy.jpg,nolink,25x25,Holy);2|&amp;ref(Spell/P_Air.jpg,nolink,25x25,Air);&amp;ref(Spell/P_Death.jpg,nolink,25x25,Death);&amp;ref(Spell/P_Blood.jpg,nolink,25x25,Blood);+1:100%&amp;br;&amp;ref(Spell/P_Air.jpg,nolink,25x25,Air);&amp;ref(Spell/P_Death.jpg,nolink,25x25,Death);&amp;ref(Spell/P_Nature.jpg,nolink,25x25,Nature);&amp;ref(Spell/P_Blood.jpg,nolink,25x25,Blood);+1:10%|&amp;ref(Spell/P_Research.jpg,nolink,25x25,Research);17+|&amp;ref(Nation/Reanimator-Priest.jpg,nolink,25x25,Reanimator Priest);&amp;ref(Nation/Sacred.jpg,nolink,25x25,Sacred);|
</v>
      </c>
    </row>
    <row r="168" spans="1:39" x14ac:dyDescent="0.15">
      <c r="A168" t="str">
        <f t="shared" si="5"/>
        <v>-</v>
      </c>
      <c r="B168" t="s">
        <v>2893</v>
      </c>
      <c r="C168" t="s">
        <v>7349</v>
      </c>
      <c r="D168" t="s">
        <v>7350</v>
      </c>
      <c r="E168" s="24" t="s">
        <v>7351</v>
      </c>
      <c r="F168" s="21" t="s">
        <v>7352</v>
      </c>
      <c r="H168">
        <v>19</v>
      </c>
      <c r="AK168">
        <v>1</v>
      </c>
      <c r="AM168" s="26" t="str">
        <f t="shared" si="4"/>
        <v xml:space="preserve">|Dakini|&amp;ref(Item/Master-Ritualist.jpg,nolink,25x25,Ritual Spell);|&amp;ref(Spell/P_Air.jpg,nolink,25x25,Air);3&amp;ref(Spell/P_Death.jpg,nolink,25x25,Death);1&amp;ref(Spell/P_Blood.jpg,nolink,25x25,Blood);3&amp;ref(Spell/P_Holy.jpg,nolink,25x25,Holy);2||&amp;ref(Spell/P_Research.jpg,nolink,25x25,Research);19|&amp;ref(Nation/Sacred.jpg,nolink,25x25,Sacred);|
</v>
      </c>
    </row>
    <row r="169" spans="1:39" x14ac:dyDescent="0.15">
      <c r="A169" t="str">
        <f t="shared" si="5"/>
        <v>EA Lanka E</v>
      </c>
      <c r="B169" t="s">
        <v>2893</v>
      </c>
      <c r="C169" t="s">
        <v>7349</v>
      </c>
      <c r="D169" t="s">
        <v>7353</v>
      </c>
      <c r="E169" s="24" t="s">
        <v>7351</v>
      </c>
      <c r="F169" s="21" t="s">
        <v>7354</v>
      </c>
      <c r="H169">
        <v>21</v>
      </c>
      <c r="AG169">
        <v>1</v>
      </c>
      <c r="AK169">
        <v>1</v>
      </c>
      <c r="AM169" s="26" t="str">
        <f t="shared" si="4"/>
        <v xml:space="preserve">|Mandeha|&amp;ref(Item/Master-Ritualist.jpg,nolink,25x25,Ritual Spell);|&amp;ref(Spell/P_Air.jpg,nolink,25x25,Air);3&amp;ref(Spell/P_Death.jpg,nolink,25x25,Death);3&amp;ref(Spell/P_Blood.jpg,nolink,25x25,Blood);2&amp;ref(Spell/P_Holy.jpg,nolink,25x25,Holy);3||&amp;ref(Spell/P_Research.jpg,nolink,25x25,Research);21|&amp;ref(Nation/Reanimator-Priest.jpg,nolink,25x25,Reanimator Priest);&amp;ref(Nation/Sacred.jpg,nolink,25x25,Sacred);|
</v>
      </c>
    </row>
    <row r="170" spans="1:39" x14ac:dyDescent="0.15">
      <c r="A170" t="str">
        <f t="shared" si="5"/>
        <v>EA Yomi S</v>
      </c>
      <c r="B170" t="s">
        <v>2893</v>
      </c>
      <c r="C170" t="s">
        <v>7535</v>
      </c>
      <c r="D170" t="s">
        <v>7513</v>
      </c>
      <c r="E170" s="24" t="s">
        <v>7440</v>
      </c>
      <c r="F170" s="21" t="s">
        <v>7514</v>
      </c>
      <c r="H170">
        <v>7</v>
      </c>
      <c r="AM170" s="26" t="str">
        <f t="shared" si="4"/>
        <v xml:space="preserve">|Demon General|&amp;ref(Nation/R_Fort.jpg,nolink,25x25,Land Fortress);|&amp;ref(Spell/P_Death.jpg,nolink,25x25,Death);1||&amp;ref(Spell/P_Research.jpg,nolink,25x25,Research);7||
</v>
      </c>
    </row>
    <row r="171" spans="1:39" x14ac:dyDescent="0.15">
      <c r="A171" t="str">
        <f t="shared" si="5"/>
        <v>-</v>
      </c>
      <c r="B171" t="s">
        <v>2893</v>
      </c>
      <c r="C171" t="s">
        <v>7535</v>
      </c>
      <c r="D171" t="s">
        <v>7508</v>
      </c>
      <c r="E171" s="24" t="s">
        <v>7434</v>
      </c>
      <c r="F171" s="21" t="s">
        <v>7509</v>
      </c>
      <c r="H171">
        <v>9</v>
      </c>
      <c r="AM171" s="26" t="str">
        <f t="shared" si="4"/>
        <v xml:space="preserve">|Namanari|&amp;ref(Nation/R_Fort.jpg,nolink,25x25,Land Fortress);&amp;ref(Nation/R_Mountain.jpg,nolink,25x25,Any Highland/Mountains);|&amp;ref(Spell/P_Death.jpg,nolink,25x25,Death);1&amp;ref(Spell/P_Nature.jpg,nolink,25x25,Nature);1||&amp;ref(Spell/P_Research.jpg,nolink,25x25,Research);9||
</v>
      </c>
    </row>
    <row r="172" spans="1:39" x14ac:dyDescent="0.15">
      <c r="A172" t="str">
        <f t="shared" si="5"/>
        <v>-</v>
      </c>
      <c r="B172" t="s">
        <v>2893</v>
      </c>
      <c r="C172" t="s">
        <v>7535</v>
      </c>
      <c r="D172" t="s">
        <v>7510</v>
      </c>
      <c r="E172" s="24" t="s">
        <v>7440</v>
      </c>
      <c r="F172" s="21" t="s">
        <v>7511</v>
      </c>
      <c r="G172" s="29" t="s">
        <v>7512</v>
      </c>
      <c r="H172">
        <v>11</v>
      </c>
      <c r="AM172" s="26" t="str">
        <f t="shared" si="4"/>
        <v xml:space="preserve">|Sorcerer|&amp;ref(Nation/R_Fort.jpg,nolink,25x25,Land Fortress);|&amp;ref(Spell/P_Earth.jpg,nolink,25x25,Earth);1&amp;ref(Spell/P_Death.jpg,nolink,25x25,Death);1|&amp;ref(Spell/P_Fire.jpg,nolink,25x25,Fire);&amp;ref(Spell/P_Air.jpg,nolink,25x25,Air);&amp;ref(Spell/P_Earth.jpg,nolink,25x25,Earth);&amp;ref(Spell/P_Death.jpg,nolink,25x25,Death);+1:100%|&amp;ref(Spell/P_Research.jpg,nolink,25x25,Research);11||
</v>
      </c>
    </row>
    <row r="173" spans="1:39" x14ac:dyDescent="0.15">
      <c r="A173" t="str">
        <f t="shared" si="5"/>
        <v>-</v>
      </c>
      <c r="B173" t="s">
        <v>2893</v>
      </c>
      <c r="C173" t="s">
        <v>7535</v>
      </c>
      <c r="D173" t="s">
        <v>7515</v>
      </c>
      <c r="E173" s="24" t="s">
        <v>7440</v>
      </c>
      <c r="F173" s="21" t="s">
        <v>7516</v>
      </c>
      <c r="G173" s="29" t="s">
        <v>7517</v>
      </c>
      <c r="H173" t="s">
        <v>7518</v>
      </c>
      <c r="AK173">
        <v>1</v>
      </c>
      <c r="AM173" s="26" t="str">
        <f t="shared" si="4"/>
        <v xml:space="preserve">|Demon Priest|&amp;ref(Nation/R_Fort.jpg,nolink,25x25,Land Fortress);|&amp;ref(Spell/P_Holy.jpg,nolink,25x25,Holy);1|&amp;ref(Spell/P_Fire.jpg,nolink,25x25,Fire);&amp;ref(Spell/P_Air.jpg,nolink,25x25,Air);&amp;ref(Spell/P_Earth.jpg,nolink,25x25,Earth);&amp;ref(Spell/P_Death.jpg,nolink,25x25,Death);+1:10%|&amp;ref(Spell/P_Research.jpg,nolink,25x25,Research);0+|&amp;ref(Nation/Sacred.jpg,nolink,25x25,Sacred);|
</v>
      </c>
    </row>
    <row r="174" spans="1:39" x14ac:dyDescent="0.15">
      <c r="A174" t="str">
        <f t="shared" si="5"/>
        <v>-</v>
      </c>
      <c r="B174" t="s">
        <v>2893</v>
      </c>
      <c r="C174" t="s">
        <v>7535</v>
      </c>
      <c r="D174" t="s">
        <v>7519</v>
      </c>
      <c r="E174" s="24" t="s">
        <v>7440</v>
      </c>
      <c r="F174" s="21" t="s">
        <v>7520</v>
      </c>
      <c r="G174" s="29" t="s">
        <v>7521</v>
      </c>
      <c r="H174">
        <v>7</v>
      </c>
      <c r="I174">
        <v>-4</v>
      </c>
      <c r="AK174">
        <v>1</v>
      </c>
      <c r="AM174" s="26" t="str">
        <f t="shared" si="4"/>
        <v xml:space="preserve">|Oni Shugo|&amp;ref(Nation/R_Fort.jpg,nolink,25x25,Land Fortress);|&amp;ref(Spell/P_Death.jpg,nolink,25x25,Death);2|&amp;ref(Spell/P_Fire.jpg,nolink,25x25,Fire);&amp;ref(Spell/P_Air.jpg,nolink,25x25,Air);&amp;ref(Spell/P_Earth.jpg,nolink,25x25,Earth);+1:100%|&amp;ref(Spell/P_Research.jpg,nolink,25x25,Research);7|&amp;ref(Nation/Inept-Researcher.jpg,nolink,25x25,Inept Researcher (-4));&amp;ref(Nation/Sacred.jpg,nolink,25x25,Sacred);|
</v>
      </c>
    </row>
    <row r="175" spans="1:39" x14ac:dyDescent="0.15">
      <c r="A175" t="str">
        <f t="shared" si="5"/>
        <v>-</v>
      </c>
      <c r="B175" t="s">
        <v>2893</v>
      </c>
      <c r="C175" t="s">
        <v>7535</v>
      </c>
      <c r="D175" t="s">
        <v>7522</v>
      </c>
      <c r="E175" s="24" t="s">
        <v>7464</v>
      </c>
      <c r="F175" s="21" t="s">
        <v>7523</v>
      </c>
      <c r="G175" s="29" t="s">
        <v>7524</v>
      </c>
      <c r="H175" t="s">
        <v>7525</v>
      </c>
      <c r="I175">
        <v>-12</v>
      </c>
      <c r="AK175">
        <v>1</v>
      </c>
      <c r="AM175" s="26" t="str">
        <f t="shared" si="4"/>
        <v xml:space="preserve">|Dai Oni|&amp;ref(Nation/R_Capital.jpg,nolink,25x25,National Capital);|&amp;ref(Spell/P_Fire.jpg,nolink,25x25,Fire);2&amp;ref(Spell/P_Earth.jpg,nolink,25x25,Earth);2&amp;ref(Spell/P_Death.jpg,nolink,25x25,Death);3&amp;ref(Spell/P_Holy.jpg,nolink,25x25,Holy);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9+|&amp;ref(Nation/Inept-Researcher.jpg,nolink,25x25,Inept Researcher (-12));&amp;ref(Nation/Sacred.jpg,nolink,25x25,Sacred);|
</v>
      </c>
    </row>
    <row r="176" spans="1:39" x14ac:dyDescent="0.15">
      <c r="A176" t="str">
        <f t="shared" si="5"/>
        <v>-</v>
      </c>
      <c r="B176" t="s">
        <v>2893</v>
      </c>
      <c r="C176" t="s">
        <v>7535</v>
      </c>
      <c r="D176" t="s">
        <v>7526</v>
      </c>
      <c r="E176" s="24" t="s">
        <v>7527</v>
      </c>
      <c r="F176" s="21" t="s">
        <v>7528</v>
      </c>
      <c r="H176">
        <v>13</v>
      </c>
      <c r="AM176" s="26" t="str">
        <f t="shared" si="4"/>
        <v xml:space="preserve">|Chunari|&amp;ref(Item/Master-Ritualist.jpg,nolink,25x25,Ritual Spell);|&amp;ref(Spell/P_Fire.jpg,nolink,25x25,Fire);1&amp;ref(Spell/P_Death.jpg,nolink,25x25,Death);2&amp;ref(Spell/P_Nature.jpg,nolink,25x25,Nature);1||&amp;ref(Spell/P_Research.jpg,nolink,25x25,Research);13||
</v>
      </c>
    </row>
    <row r="177" spans="1:39" x14ac:dyDescent="0.15">
      <c r="A177" t="str">
        <f t="shared" si="5"/>
        <v>-</v>
      </c>
      <c r="B177" t="s">
        <v>2893</v>
      </c>
      <c r="C177" t="s">
        <v>7535</v>
      </c>
      <c r="D177" t="s">
        <v>7529</v>
      </c>
      <c r="E177" s="24" t="s">
        <v>7527</v>
      </c>
      <c r="F177" s="21" t="s">
        <v>7530</v>
      </c>
      <c r="H177">
        <v>17</v>
      </c>
      <c r="AM177" s="26" t="str">
        <f t="shared" si="4"/>
        <v xml:space="preserve">|Hannya|&amp;ref(Item/Master-Ritualist.jpg,nolink,25x25,Ritual Spell);|&amp;ref(Spell/P_Fire.jpg,nolink,25x25,Fire);2&amp;ref(Spell/P_Death.jpg,nolink,25x25,Death);3&amp;ref(Spell/P_Nature.jpg,nolink,25x25,Nature);1||&amp;ref(Spell/P_Research.jpg,nolink,25x25,Research);17||
</v>
      </c>
    </row>
    <row r="178" spans="1:39" x14ac:dyDescent="0.15">
      <c r="A178" t="str">
        <f t="shared" si="5"/>
        <v>-</v>
      </c>
      <c r="B178" t="s">
        <v>2893</v>
      </c>
      <c r="C178" t="s">
        <v>7535</v>
      </c>
      <c r="D178" t="s">
        <v>7531</v>
      </c>
      <c r="E178" s="24" t="s">
        <v>7527</v>
      </c>
      <c r="F178" s="21" t="s">
        <v>7532</v>
      </c>
      <c r="H178">
        <v>15</v>
      </c>
      <c r="AK178">
        <v>1</v>
      </c>
      <c r="AM178" s="26" t="str">
        <f t="shared" si="4"/>
        <v xml:space="preserve">|Dai Tengu|&amp;ref(Item/Master-Ritualist.jpg,nolink,25x25,Ritual Spell);|&amp;ref(Spell/P_Air.jpg,nolink,25x25,Air);3&amp;ref(Spell/P_Earth.jpg,nolink,25x25,Earth);1&amp;ref(Spell/P_Nature.jpg,nolink,25x25,Nature);1&amp;ref(Spell/P_Holy.jpg,nolink,25x25,Holy);2||&amp;ref(Spell/P_Research.jpg,nolink,25x25,Research);15|&amp;ref(Nation/Sacred.jpg,nolink,25x25,Sacred);|
</v>
      </c>
    </row>
    <row r="179" spans="1:39" x14ac:dyDescent="0.15">
      <c r="A179" t="str">
        <f t="shared" si="5"/>
        <v>EA Yomi E</v>
      </c>
      <c r="B179" t="s">
        <v>2893</v>
      </c>
      <c r="C179" t="s">
        <v>7535</v>
      </c>
      <c r="D179" t="s">
        <v>7533</v>
      </c>
      <c r="E179" s="24" t="s">
        <v>7527</v>
      </c>
      <c r="F179" s="21" t="s">
        <v>7534</v>
      </c>
      <c r="H179">
        <v>17</v>
      </c>
      <c r="AM179" s="26" t="str">
        <f t="shared" si="4"/>
        <v xml:space="preserve">|Nushi|&amp;ref(Item/Master-Ritualist.jpg,nolink,25x25,Ritual Spell);|&amp;ref(Spell/P_Water.jpg,nolink,25x25,Water);3&amp;ref(Spell/P_Death.jpg,nolink,25x25,Death);1&amp;ref(Spell/P_Nature.jpg,nolink,25x25,Nature);2||&amp;ref(Spell/P_Research.jpg,nolink,25x25,Research);17||
</v>
      </c>
    </row>
    <row r="180" spans="1:39" x14ac:dyDescent="0.15">
      <c r="A180" t="str">
        <f t="shared" si="5"/>
        <v>EA Hinnom S</v>
      </c>
      <c r="B180" t="s">
        <v>2893</v>
      </c>
      <c r="C180" t="s">
        <v>7736</v>
      </c>
      <c r="D180" t="s">
        <v>7719</v>
      </c>
      <c r="E180" s="24" t="s">
        <v>7644</v>
      </c>
      <c r="F180" s="21" t="s">
        <v>7720</v>
      </c>
      <c r="H180">
        <v>5</v>
      </c>
      <c r="I180">
        <v>-6</v>
      </c>
      <c r="AM180" s="26" t="str">
        <f t="shared" si="4"/>
        <v xml:space="preserve">|Horite Shaman|&amp;ref(Nation/R_Fort.jpg,nolink,25x25,Land Fortress);|&amp;ref(Spell/P_Earth.jpg,nolink,25x25,Earth);1&amp;ref(Spell/P_Death.jpg,nolink,25x25,Death);1&amp;ref(Spell/P_Nature.jpg,nolink,25x25,Nature);1||&amp;ref(Spell/P_Research.jpg,nolink,25x25,Research);5|&amp;ref(Nation/Inept-Researcher.jpg,nolink,25x25,Inept Researcher (-6));|
</v>
      </c>
    </row>
    <row r="181" spans="1:39" x14ac:dyDescent="0.15">
      <c r="A181" t="str">
        <f t="shared" si="5"/>
        <v>-</v>
      </c>
      <c r="B181" t="s">
        <v>2893</v>
      </c>
      <c r="C181" t="s">
        <v>7736</v>
      </c>
      <c r="D181" t="s">
        <v>7656</v>
      </c>
      <c r="E181" s="24" t="s">
        <v>7644</v>
      </c>
      <c r="F181" s="21" t="s">
        <v>7721</v>
      </c>
      <c r="AK181">
        <v>1</v>
      </c>
      <c r="AM181" s="26" t="str">
        <f t="shared" si="4"/>
        <v xml:space="preserve">|Qedesim|&amp;ref(Nation/R_Fort.jpg,nolink,25x25,Land Fortress);|&amp;ref(Spell/P_Holy.jpg,nolink,25x25,Holy);1|||&amp;ref(Nation/Sacred.jpg,nolink,25x25,Sacred);|
</v>
      </c>
    </row>
    <row r="182" spans="1:39" x14ac:dyDescent="0.15">
      <c r="A182" t="str">
        <f t="shared" si="5"/>
        <v>-</v>
      </c>
      <c r="B182" t="s">
        <v>2893</v>
      </c>
      <c r="C182" t="s">
        <v>7736</v>
      </c>
      <c r="D182" t="s">
        <v>7722</v>
      </c>
      <c r="E182" s="24" t="s">
        <v>7644</v>
      </c>
      <c r="F182" s="21" t="s">
        <v>7721</v>
      </c>
      <c r="AK182">
        <v>1</v>
      </c>
      <c r="AM182" s="26" t="str">
        <f t="shared" si="4"/>
        <v xml:space="preserve">|Qedesot|&amp;ref(Nation/R_Fort.jpg,nolink,25x25,Land Fortress);|&amp;ref(Spell/P_Holy.jpg,nolink,25x25,Holy);1|||&amp;ref(Nation/Sacred.jpg,nolink,25x25,Sacred);|
</v>
      </c>
    </row>
    <row r="183" spans="1:39" x14ac:dyDescent="0.15">
      <c r="A183" t="str">
        <f t="shared" si="5"/>
        <v>-</v>
      </c>
      <c r="B183" t="s">
        <v>2893</v>
      </c>
      <c r="C183" t="s">
        <v>7736</v>
      </c>
      <c r="D183" t="s">
        <v>7723</v>
      </c>
      <c r="E183" s="24" t="s">
        <v>7644</v>
      </c>
      <c r="F183" s="21" t="s">
        <v>7724</v>
      </c>
      <c r="H183">
        <v>9</v>
      </c>
      <c r="O183" t="s">
        <v>7725</v>
      </c>
      <c r="AM183" s="26" t="str">
        <f t="shared" si="4"/>
        <v xml:space="preserve">|Acha|&amp;ref(Nation/R_Fort.jpg,nolink,25x25,Land Fortress);|&amp;ref(Spell/P_Nature.jpg,nolink,25x25,Nature);2||&amp;ref(Spell/P_Research.jpg,nolink,25x25,Research);9|&amp;ref(Nation/Healer.jpg,nolink,25x25,Healer (2));|
</v>
      </c>
    </row>
    <row r="184" spans="1:39" x14ac:dyDescent="0.15">
      <c r="A184" t="str">
        <f t="shared" si="5"/>
        <v>-</v>
      </c>
      <c r="B184" t="s">
        <v>2893</v>
      </c>
      <c r="C184" t="s">
        <v>7736</v>
      </c>
      <c r="D184" t="s">
        <v>7726</v>
      </c>
      <c r="E184" s="24" t="s">
        <v>7644</v>
      </c>
      <c r="G184" s="29" t="s">
        <v>7727</v>
      </c>
      <c r="H184">
        <v>9</v>
      </c>
      <c r="Y184">
        <v>15</v>
      </c>
      <c r="AM184" s="26" t="str">
        <f t="shared" si="4"/>
        <v xml:space="preserve">|Ammi|&amp;ref(Nation/R_Fort.jpg,nolink,25x25,Land Fortress);||&amp;ref(Spell/P_Fire.jpg,nolink,25x25,Fire);&amp;ref(Spell/P_Air.jpg,nolink,25x25,Air);&amp;ref(Spell/P_Earth.jpg,nolink,25x25,Earth);&amp;ref(Spell/P_Astral.jpg,nolink,25x25,Astral);+2:100%|&amp;ref(Spell/P_Research.jpg,nolink,25x25,Research);9|&amp;ref(Nation/Fortune-Teller.jpg,nolink,25x25,Fortune Teller (15));|
</v>
      </c>
    </row>
    <row r="185" spans="1:39" x14ac:dyDescent="0.15">
      <c r="A185" t="str">
        <f t="shared" si="5"/>
        <v>-</v>
      </c>
      <c r="B185" t="s">
        <v>2893</v>
      </c>
      <c r="C185" t="s">
        <v>7736</v>
      </c>
      <c r="D185" t="s">
        <v>7669</v>
      </c>
      <c r="E185" s="24" t="s">
        <v>7644</v>
      </c>
      <c r="F185" s="21" t="s">
        <v>7728</v>
      </c>
      <c r="G185" s="29" t="s">
        <v>7729</v>
      </c>
      <c r="H185">
        <v>9</v>
      </c>
      <c r="AK185">
        <v>1</v>
      </c>
      <c r="AM185" s="26" t="str">
        <f t="shared" si="4"/>
        <v xml:space="preserve">|Kohen|&amp;ref(Nation/R_Fort.jpg,nolink,25x25,Land Fortress);|&amp;ref(Spell/P_Blood.jpg,nolink,25x25,Blood);1&amp;ref(Spell/P_Holy.jpg,nolink,25x25,Holy);1|&amp;ref(Spell/P_Fire.jpg,nolink,25x25,Fire);&amp;ref(Spell/P_Earth.jpg,nolink,25x25,Earth);&amp;ref(Spell/P_Astral.jpg,nolink,25x25,Astral);+1:100%|&amp;ref(Spell/P_Research.jpg,nolink,25x25,Research);9|&amp;ref(Nation/Sacred.jpg,nolink,25x25,Sacred);|
</v>
      </c>
    </row>
    <row r="186" spans="1:39" x14ac:dyDescent="0.15">
      <c r="A186" t="str">
        <f t="shared" si="5"/>
        <v>-</v>
      </c>
      <c r="B186" t="s">
        <v>2893</v>
      </c>
      <c r="C186" t="s">
        <v>7736</v>
      </c>
      <c r="D186" t="s">
        <v>7730</v>
      </c>
      <c r="E186" s="24" t="s">
        <v>7673</v>
      </c>
      <c r="F186" s="21" t="s">
        <v>7731</v>
      </c>
      <c r="G186" s="29" t="s">
        <v>7732</v>
      </c>
      <c r="H186">
        <v>15</v>
      </c>
      <c r="T186">
        <v>3</v>
      </c>
      <c r="AF186">
        <v>3</v>
      </c>
      <c r="AK186">
        <v>1</v>
      </c>
      <c r="AM186" s="26" t="str">
        <f t="shared" si="4"/>
        <v xml:space="preserve">|Melqart|&amp;ref(Nation/R_Capital.jpg,nolink,25x25,National Capital);|&amp;ref(Spell/P_Blood.jpg,nolink,25x25,Blood);3&amp;ref(Spell/P_Holy.jpg,nolink,25x25,Holy);1|&amp;ref(Spell/P_Fire.jpg,nolink,25x25,Fire);&amp;ref(Spell/P_Earth.jpg,nolink,25x25,Earth);&amp;ref(Spell/P_Astral.jpg,nolink,25x25,Astral);+2:100%|&amp;ref(Spell/P_Research.jpg,nolink,25x25,Research);15|&amp;ref(Nation/Blood-Searcher.jpg,nolink,25x25,Blood Searcher (3));&amp;ref(Nation/Adept-Sacrificer.jpg,nolink,25x25,Adept Sacrificer (3));&amp;ref(Nation/Sacred.jpg,nolink,25x25,Sacred);|
</v>
      </c>
    </row>
    <row r="187" spans="1:39" x14ac:dyDescent="0.15">
      <c r="A187" t="str">
        <f t="shared" si="5"/>
        <v>-</v>
      </c>
      <c r="B187" t="s">
        <v>2893</v>
      </c>
      <c r="C187" t="s">
        <v>7736</v>
      </c>
      <c r="D187" t="s">
        <v>7733</v>
      </c>
      <c r="E187" s="24" t="s">
        <v>7673</v>
      </c>
      <c r="F187" s="21" t="s">
        <v>7734</v>
      </c>
      <c r="G187" s="29" t="s">
        <v>7735</v>
      </c>
      <c r="H187">
        <v>15</v>
      </c>
      <c r="AK187">
        <v>1</v>
      </c>
      <c r="AM187" s="26" t="str">
        <f t="shared" si="4"/>
        <v xml:space="preserve">|Ba'al|&amp;ref(Nation/R_Capital.jpg,nolink,25x25,National Capital);|&amp;ref(Spell/P_Blood.jpg,nolink,25x25,Blood);2&amp;ref(Spell/P_Holy.jpg,nolink,25x25,Holy);1|&amp;ref(Spell/P_Fire.jpg,nolink,25x25,Fire);&amp;ref(Spell/P_Earth.jpg,nolink,25x25,Earth);&amp;ref(Spell/P_Astral.jpg,nolink,25x25,Astral);+3:100%&amp;br;&amp;ref(Spell/P_Fire.jpg,nolink,25x25,Fire);&amp;ref(Spell/P_Earth.jpg,nolink,25x25,Earth);&amp;ref(Spell/P_Astral.jpg,nolink,25x25,Astral);&amp;ref(Spell/P_Blood.jpg,nolink,25x25,Blood);+1:10%|&amp;ref(Spell/P_Research.jpg,nolink,25x25,Research);15|&amp;ref(Nation/Sacred.jpg,nolink,25x25,Sacred);|
</v>
      </c>
    </row>
    <row r="188" spans="1:39" x14ac:dyDescent="0.15">
      <c r="A188" t="str">
        <f t="shared" si="5"/>
        <v>-</v>
      </c>
      <c r="B188" t="s">
        <v>2893</v>
      </c>
      <c r="C188" t="s">
        <v>7736</v>
      </c>
      <c r="D188" t="s">
        <v>7737</v>
      </c>
      <c r="E188" s="24" t="s">
        <v>7738</v>
      </c>
      <c r="F188" s="21" t="s">
        <v>7739</v>
      </c>
      <c r="H188">
        <v>33</v>
      </c>
      <c r="AK188">
        <v>1</v>
      </c>
      <c r="AM188" s="26" t="str">
        <f t="shared" si="4"/>
        <v xml:space="preserve">|Grigori (Azazel)|&amp;ref(Nation/Unique.jpg,nolink,25x25,Ritual Spell (Unique Unit));|&amp;ref(Spell/P_Fire.jpg,nolink,25x25,Fire);3&amp;ref(Spell/P_Earth.jpg,nolink,25x25,Earth);2&amp;ref(Spell/P_Astral.jpg,nolink,25x25,Astral);4&amp;ref(Spell/P_Blood.jpg,nolink,25x25,Blood);5&amp;ref(Spell/P_Holy.jpg,nolink,25x25,Holy);4||&amp;ref(Spell/P_Research.jpg,nolink,25x25,Research);33|&amp;ref(Nation/Sacred.jpg,nolink,25x25,Sacred);|
</v>
      </c>
    </row>
    <row r="189" spans="1:39" x14ac:dyDescent="0.15">
      <c r="A189" t="str">
        <f t="shared" si="5"/>
        <v>-</v>
      </c>
      <c r="B189" t="s">
        <v>2893</v>
      </c>
      <c r="C189" t="s">
        <v>7736</v>
      </c>
      <c r="D189" t="s">
        <v>7740</v>
      </c>
      <c r="E189" s="24" t="s">
        <v>7738</v>
      </c>
      <c r="F189" s="21" t="s">
        <v>7741</v>
      </c>
      <c r="H189">
        <v>29</v>
      </c>
      <c r="O189" t="s">
        <v>7742</v>
      </c>
      <c r="AK189">
        <v>1</v>
      </c>
      <c r="AM189" s="26" t="str">
        <f t="shared" si="4"/>
        <v xml:space="preserve">|Grigori (Semyaza)|&amp;ref(Nation/Unique.jpg,nolink,25x25,Ritual Spell (Unique Unit));|&amp;ref(Spell/P_Astral.jpg,nolink,25x25,Astral);4&amp;ref(Spell/P_Nature.jpg,nolink,25x25,Nature);4&amp;ref(Spell/P_Blood.jpg,nolink,25x25,Blood);4&amp;ref(Spell/P_Holy.jpg,nolink,25x25,Holy);3||&amp;ref(Spell/P_Research.jpg,nolink,25x25,Research);29|&amp;ref(Nation/Healer.jpg,nolink,25x25,Healer (3));&amp;ref(Nation/Sacred.jpg,nolink,25x25,Sacred);|
</v>
      </c>
    </row>
    <row r="190" spans="1:39" x14ac:dyDescent="0.15">
      <c r="A190" t="str">
        <f t="shared" si="5"/>
        <v>-</v>
      </c>
      <c r="B190" t="s">
        <v>2893</v>
      </c>
      <c r="C190" t="s">
        <v>7736</v>
      </c>
      <c r="D190" t="s">
        <v>7743</v>
      </c>
      <c r="E190" s="24" t="s">
        <v>7738</v>
      </c>
      <c r="F190" s="21" t="s">
        <v>7744</v>
      </c>
      <c r="H190">
        <v>29</v>
      </c>
      <c r="Y190">
        <v>20</v>
      </c>
      <c r="AK190">
        <v>1</v>
      </c>
      <c r="AM190" s="26" t="str">
        <f t="shared" si="4"/>
        <v xml:space="preserve">|Grigori (Shamshiel)|&amp;ref(Nation/Unique.jpg,nolink,25x25,Ritual Spell (Unique Unit));|&amp;ref(Spell/P_Fire.jpg,nolink,25x25,Fire);4&amp;ref(Spell/P_Astral.jpg,nolink,25x25,Astral);4&amp;ref(Spell/P_Blood.jpg,nolink,25x25,Blood);4&amp;ref(Spell/P_Holy.jpg,nolink,25x25,Holy);3||&amp;ref(Spell/P_Research.jpg,nolink,25x25,Research);29|&amp;ref(Nation/Fortune-Teller.jpg,nolink,25x25,Fortune Teller (20));&amp;ref(Nation/Sacred.jpg,nolink,25x25,Sacred);|
</v>
      </c>
    </row>
    <row r="191" spans="1:39" x14ac:dyDescent="0.15">
      <c r="A191" t="str">
        <f t="shared" si="5"/>
        <v>-</v>
      </c>
      <c r="B191" t="s">
        <v>2893</v>
      </c>
      <c r="C191" t="s">
        <v>7736</v>
      </c>
      <c r="D191" t="s">
        <v>7745</v>
      </c>
      <c r="E191" s="24" t="s">
        <v>7738</v>
      </c>
      <c r="F191" s="21" t="s">
        <v>7746</v>
      </c>
      <c r="H191">
        <v>29</v>
      </c>
      <c r="Y191">
        <v>20</v>
      </c>
      <c r="AK191">
        <v>1</v>
      </c>
      <c r="AM191" s="26" t="str">
        <f t="shared" si="4"/>
        <v xml:space="preserve">|Grigori (Ezekiel)|&amp;ref(Nation/Unique.jpg,nolink,25x25,Ritual Spell (Unique Unit));|&amp;ref(Spell/P_Air.jpg,nolink,25x25,Air);4&amp;ref(Spell/P_Astral.jpg,nolink,25x25,Astral);4&amp;ref(Spell/P_Blood.jpg,nolink,25x25,Blood);4&amp;ref(Spell/P_Holy.jpg,nolink,25x25,Holy);3||&amp;ref(Spell/P_Research.jpg,nolink,25x25,Research);29|&amp;ref(Nation/Fortune-Teller.jpg,nolink,25x25,Fortune Teller (20));&amp;ref(Nation/Sacred.jpg,nolink,25x25,Sacred);|
</v>
      </c>
    </row>
    <row r="192" spans="1:39" x14ac:dyDescent="0.15">
      <c r="A192" t="str">
        <f t="shared" si="5"/>
        <v>-</v>
      </c>
      <c r="B192" t="s">
        <v>2893</v>
      </c>
      <c r="C192" t="s">
        <v>7736</v>
      </c>
      <c r="D192" t="s">
        <v>7747</v>
      </c>
      <c r="E192" s="24" t="s">
        <v>7738</v>
      </c>
      <c r="F192" s="21" t="s">
        <v>7748</v>
      </c>
      <c r="H192">
        <v>29</v>
      </c>
      <c r="Y192">
        <v>20</v>
      </c>
      <c r="AK192">
        <v>1</v>
      </c>
      <c r="AM192" s="26" t="str">
        <f t="shared" si="4"/>
        <v xml:space="preserve">|Grigori (Arakiel)|&amp;ref(Nation/Unique.jpg,nolink,25x25,Ritual Spell (Unique Unit));|&amp;ref(Spell/P_Earth.jpg,nolink,25x25,Earth);4&amp;ref(Spell/P_Astral.jpg,nolink,25x25,Astral);4&amp;ref(Spell/P_Blood.jpg,nolink,25x25,Blood);4&amp;ref(Spell/P_Holy.jpg,nolink,25x25,Holy);3||&amp;ref(Spell/P_Research.jpg,nolink,25x25,Research);29|&amp;ref(Nation/Fortune-Teller.jpg,nolink,25x25,Fortune Teller (20));&amp;ref(Nation/Sacred.jpg,nolink,25x25,Sacred);|
</v>
      </c>
    </row>
    <row r="193" spans="1:39" x14ac:dyDescent="0.15">
      <c r="A193" t="str">
        <f t="shared" si="5"/>
        <v>EA Hinnom E</v>
      </c>
      <c r="B193" t="s">
        <v>2893</v>
      </c>
      <c r="C193" t="s">
        <v>7736</v>
      </c>
      <c r="D193" t="s">
        <v>7749</v>
      </c>
      <c r="E193" s="24" t="s">
        <v>7738</v>
      </c>
      <c r="F193" s="21" t="s">
        <v>7750</v>
      </c>
      <c r="H193">
        <v>23</v>
      </c>
      <c r="Y193">
        <v>20</v>
      </c>
      <c r="AK193">
        <v>1</v>
      </c>
      <c r="AM193" s="26" t="str">
        <f t="shared" si="4"/>
        <v xml:space="preserve">|Grigori (Kokabel)|&amp;ref(Nation/Unique.jpg,nolink,25x25,Ritual Spell (Unique Unit));|&amp;ref(Spell/P_Astral.jpg,nolink,25x25,Astral);5&amp;ref(Spell/P_Blood.jpg,nolink,25x25,Blood);4&amp;ref(Spell/P_Holy.jpg,nolink,25x25,Holy);3||&amp;ref(Spell/P_Research.jpg,nolink,25x25,Research);23|&amp;ref(Nation/Fortune-Teller.jpg,nolink,25x25,Fortune Teller (20));&amp;ref(Nation/Sacred.jpg,nolink,25x25,Sacred);|
</v>
      </c>
    </row>
    <row r="194" spans="1:39" x14ac:dyDescent="0.15">
      <c r="A194" t="str">
        <f t="shared" si="5"/>
        <v>EA Ur S</v>
      </c>
      <c r="B194" t="s">
        <v>2893</v>
      </c>
      <c r="C194" t="s">
        <v>7898</v>
      </c>
      <c r="D194" t="s">
        <v>7899</v>
      </c>
      <c r="E194" s="24" t="s">
        <v>7795</v>
      </c>
      <c r="F194" s="21" t="s">
        <v>7900</v>
      </c>
      <c r="H194">
        <v>7</v>
      </c>
      <c r="AA194">
        <v>1</v>
      </c>
      <c r="AI194">
        <v>2</v>
      </c>
      <c r="AK194">
        <v>1</v>
      </c>
      <c r="AM194" s="26" t="str">
        <f t="shared" si="4"/>
        <v xml:space="preserve">|Gala|&amp;ref(Nation/R_Fort.jpg,nolink,25x25,Land Fortress);|&amp;ref(Spell/P_Nature.jpg,nolink,25x25,Nature);1&amp;ref(Spell/P_Holy.jpg,nolink,25x25,Holy);1||&amp;ref(Spell/P_Research.jpg,nolink,25x25,Research);7|&amp;ref(Nation/Spell-Singer.jpg,nolink,25x25,Spell Singer);&amp;ref(Nation/Elegist.jpg,nolink,25x25,Elegist (2));&amp;ref(Nation/Sacred.jpg,nolink,25x25,Sacred);|
</v>
      </c>
    </row>
    <row r="195" spans="1:39" x14ac:dyDescent="0.15">
      <c r="A195" t="str">
        <f t="shared" si="5"/>
        <v>-</v>
      </c>
      <c r="B195" t="s">
        <v>2893</v>
      </c>
      <c r="C195" t="s">
        <v>7898</v>
      </c>
      <c r="D195" t="s">
        <v>7901</v>
      </c>
      <c r="E195" s="24" t="s">
        <v>7795</v>
      </c>
      <c r="F195" s="21" t="s">
        <v>7902</v>
      </c>
      <c r="H195">
        <v>9</v>
      </c>
      <c r="AK195">
        <v>1</v>
      </c>
      <c r="AM195" s="26" t="str">
        <f t="shared" ref="AM195:AM258" si="6">CONCATENATE("|",D195,"|",SUBSTITUTE(SUBSTITUTE(SUBSTITUTE(SUBSTITUTE(SUBSTITUTE(SUBSTITUTE(SUBSTITUTE(SUBSTITUTE(SUBSTITUTE(SUBSTITUTE(SUBSTITUTE(SUBSTITUTE(SUBSTITUTE(SUBSTITUTE(SUBSTITUTE(SUBSTITUTE(SUBSTITUTE(SUBSTITUTE(SUBSTITUTE(SUBSTITUTE(SUBSTITUTE(E195,"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195&amp;"|"&amp;G195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","&amp;br;"),"|",IF(H195&lt;&gt;"","&amp;ref(Spell/P_Research.jpg,nolink,25x25,Research);"&amp;H195,""),"|",IF(I195&lt;&gt;"",IF(I195&gt;=0,"&amp;ref(Nation/Adept-Researcher.jpg,nolink,25x25,Adept Researcher (+"&amp;I195&amp;"));","&amp;ref(Nation/Inept-Researcher.jpg,nolink,25x25,Inept Researcher ("&amp;I195&amp;"));"),""),IF(J195&lt;&gt;"","&amp;ref(Nation/Mundane-Researcher.jpg,nolink,25x25,Mundane Researcher);",""),IF(K195&lt;&gt;"","&amp;ref(Nation/Magically-Attuned-Researcher.jpg,nolink,25x25,Magically Attuned Researcher);",""),IF(L195&lt;&gt;"","&amp;ref(Nation/Philosopher.jpg,nolink,25x25,Philosopher ("&amp;L195&amp;"));",""),IF(M195&lt;&gt;"","&amp;ref(Nation/Divine-Insight.jpg,nolink,25x25,Divine Insight);",""),IF(N195&lt;&gt;"",IF(N195&gt;=0,"&amp;ref(Nation/Inspiring-Researcher.jpg,nolink,25x25,Inspiring Researcher (+"&amp;N195&amp;"));","&amp;ref(Nation/Disruptive-Researcher.jpg,nolink,25x25,Disruptive Researcher ("&amp;N195&amp;"));"),""),IF(O195&lt;&gt;"",IF(COUNTIF(O195,"*h*"),"&amp;ref(Nation/Healer.jpg,nolink,25x25,Healer ("&amp;MID(O195,2,1)&amp;"));","&amp;ref(Nation/Disease-Healer.jpg,nolink,25x25,Disease Healer ("&amp;O195&amp;"));"),""),IF(P195&lt;&gt;"","&amp;ref(Nation/Forge-Bonus.jpg,nolink,25x25,Forge Bonus ("&amp;P195&amp;"));",""),IF(Q195&lt;&gt;"","&amp;ref(Nation/Master-Smith.jpg,nolink,25x25,Master Smith ("&amp;Q195&amp;"));",""),IF(R195&lt;&gt;"","&amp;ref(Nation/Resource-Bonus.jpg,nolink,25x25,Resource Bonus ("&amp;R195&amp;"));",""),IF(S195&lt;&gt;"","&amp;ref(Nation/Ice-Forging.jpg,nolink,25x25,Ice Forging ("&amp;S195&amp;"));",""),IF(T195&lt;&gt;"","&amp;ref(Nation/Blood-Searcher.jpg,nolink,25x25,Blood Searcher ("&amp;T195&amp;"));",""),IF(U195&lt;&gt;"","&amp;ref(Nation/Pearl-Cultivator.jpg,nolink,25x25,Pearl Cultivator ("&amp;U195&amp;"));",""),IF(V195&lt;&gt;"","&amp;ref(Nation/Carcass-Collector.jpg,nolink,25x25,Carcass Collector ("&amp;V195&amp;"));",""),IF(W195&lt;&gt;"","&amp;ref(Nation/Alchemist.jpg,nolink,25x25,Alchemist ("&amp;W195&amp;"));",""),IF(X195&lt;&gt;"","&amp;ref(Nation/Adept-Cross-Breeder.jpg,nolink,25x25,Adept Cross Breeder ("&amp;X195&amp;"));",""),IF(Y195&lt;&gt;"","&amp;ref(Nation/Fortune-Teller.jpg,nolink,25x25,Fortune Teller ("&amp;Y195&amp;"));",""),IF(Z195&lt;&gt;"",IF(Z195&gt;=0,"&amp;ref(Nation/Bringer-of-Fortune.jpg,nolink,25x25,Bringer of Fortune ("&amp;Z195&amp;"));","&amp;ref(Nation/Bringer-of-Misfortune.jpg,nolink,25x25,Bringer of Misfortune ("&amp;ABS(Z195)&amp;"));"),""),IF(AA195&lt;&gt;"","&amp;ref(Nation/Spell-Singer.jpg,nolink,25x25,Spell Singer);",""),IF(AB195&lt;&gt;"","&amp;ref(Nation/Combat-Caster.jpg,nolink,25x25,Combat Caster);",""),IF(AC195&lt;&gt;"","&amp;ref(Nation/Innate-Spellcaster.jpg,nolink,25x25,Innate Spellcaster ("&amp;AC195&amp;"));",""),IF(AD195&lt;&gt;"",IF(AD195="m","&amp;ref(Nation/Communion-Master.jpg,nolink,25x25,Communion Master);","&amp;ref(Nation/Communion-Slave.jpg,nolink,25x25,Communion Slave);"),""),IF(AE195&lt;&gt;"","&amp;ref(Nation/Inquisitor.jpg,nolink,25x25,Inquisitor);",""),IF(AF195&lt;&gt;"","&amp;ref(Nation/Adept-Sacrificer.jpg,nolink,25x25,Adept Sacrificer ("&amp;AF195&amp;"));",""),IF(AG195&lt;&gt;"","&amp;ref(Nation/Reanimator-Priest.jpg,nolink,25x25,Reanimator Priest);",""),IF(AH195&lt;&gt;"","&amp;ref(Nation/Reanimation-Bonus.jpg,nolink,25x25,Reanimation Bonus ("&amp;AH195&amp;"));",""),IF(AI195&lt;&gt;"","&amp;ref(Nation/Elegist.jpg,nolink,25x25,Elegist ("&amp;AI195&amp;"));",""),IF(AJ195&lt;&gt;"","&amp;ref(Nation/Heretic.jpg,nolink,25x25,Heretic ("&amp;AJ195&amp;"));",""),IF(AK195&lt;&gt;"","&amp;ref(Nation/Sacred.jpg,nolink,25x25,Sacred);",""),IF(AL195&lt;&gt;"","&amp;ref(Nation/Slave.jpg,nolink,25x25,Slave);",""),"|",CHAR(10))</f>
        <v xml:space="preserve">|Sal-Me|&amp;ref(Nation/R_Fort.jpg,nolink,25x25,Land Fortress);|&amp;ref(Spell/P_Water.jpg,nolink,25x25,Water);1&amp;ref(Spell/P_Nature.jpg,nolink,25x25,Nature);1&amp;ref(Spell/P_Holy.jpg,nolink,25x25,Holy);1||&amp;ref(Spell/P_Research.jpg,nolink,25x25,Research);9|&amp;ref(Nation/Sacred.jpg,nolink,25x25,Sacred);|
</v>
      </c>
    </row>
    <row r="196" spans="1:39" x14ac:dyDescent="0.15">
      <c r="A196" t="str">
        <f t="shared" ref="A196:A260" si="7">IF(C196&lt;&gt;C195,B196&amp;" "&amp;C196&amp;" S",IF(C196&lt;&gt;C197,B196&amp;" "&amp;C196&amp;" E","-"))</f>
        <v>-</v>
      </c>
      <c r="B196" t="s">
        <v>2893</v>
      </c>
      <c r="C196" t="s">
        <v>7898</v>
      </c>
      <c r="D196" t="s">
        <v>7889</v>
      </c>
      <c r="E196" s="24" t="s">
        <v>7795</v>
      </c>
      <c r="F196" s="21" t="s">
        <v>7903</v>
      </c>
      <c r="G196" s="29" t="s">
        <v>7904</v>
      </c>
      <c r="H196">
        <v>9</v>
      </c>
      <c r="AK196">
        <v>1</v>
      </c>
      <c r="AM196" s="26" t="str">
        <f t="shared" si="6"/>
        <v xml:space="preserve">|Gudu|&amp;ref(Nation/R_Fort.jpg,nolink,25x25,Land Fortress);|&amp;ref(Spell/P_Holy.jpg,nolink,25x25,Holy);1|&amp;ref(Spell/P_Air.jpg,nolink,25x25,Air);&amp;ref(Spell/P_Earth.jpg,nolink,25x25,Earth);+2:100%|&amp;ref(Spell/P_Research.jpg,nolink,25x25,Research);9|&amp;ref(Nation/Sacred.jpg,nolink,25x25,Sacred);|
</v>
      </c>
    </row>
    <row r="197" spans="1:39" x14ac:dyDescent="0.15">
      <c r="A197" t="str">
        <f t="shared" si="7"/>
        <v>-</v>
      </c>
      <c r="B197" t="s">
        <v>2893</v>
      </c>
      <c r="C197" t="s">
        <v>7898</v>
      </c>
      <c r="D197" t="s">
        <v>7905</v>
      </c>
      <c r="E197" s="24" t="s">
        <v>7795</v>
      </c>
      <c r="F197" s="21" t="s">
        <v>7906</v>
      </c>
      <c r="G197" s="29" t="s">
        <v>7907</v>
      </c>
      <c r="H197">
        <v>11</v>
      </c>
      <c r="AK197">
        <v>1</v>
      </c>
      <c r="AM197" s="26" t="str">
        <f t="shared" si="6"/>
        <v xml:space="preserve">|Ishib|&amp;ref(Nation/R_Fort.jpg,nolink,25x25,Land Fortress);|&amp;ref(Spell/P_Water.jpg,nolink,25x25,Water);2&amp;ref(Spell/P_Holy.jpg,nolink,25x25,Holy);2|&amp;ref(Spell/P_Air.jpg,nolink,25x25,Air);&amp;ref(Spell/P_Earth.jpg,nolink,25x25,Earth);&amp;ref(Spell/P_Nature.jpg,nolink,25x25,Nature);+1:100%|&amp;ref(Spell/P_Research.jpg,nolink,25x25,Research);11|&amp;ref(Nation/Sacred.jpg,nolink,25x25,Sacred);|
</v>
      </c>
    </row>
    <row r="198" spans="1:39" x14ac:dyDescent="0.15">
      <c r="A198" t="str">
        <f t="shared" si="7"/>
        <v>-</v>
      </c>
      <c r="B198" t="s">
        <v>2893</v>
      </c>
      <c r="C198" t="s">
        <v>7898</v>
      </c>
      <c r="D198" t="s">
        <v>7908</v>
      </c>
      <c r="E198" s="24" t="s">
        <v>7814</v>
      </c>
      <c r="F198" s="21" t="s">
        <v>7909</v>
      </c>
      <c r="G198" s="29" t="s">
        <v>7910</v>
      </c>
      <c r="H198">
        <v>13</v>
      </c>
      <c r="AK198">
        <v>1</v>
      </c>
      <c r="AM198" s="26" t="str">
        <f t="shared" si="6"/>
        <v xml:space="preserve">|Entu|&amp;ref(Nation/R_Capital.jpg,nolink,25x25,National Capital);|&amp;ref(Spell/P_Earth.jpg,nolink,25x25,Earth);2&amp;ref(Spell/P_Nature.jpg,nolink,25x25,Nature);1&amp;ref(Spell/P_Holy.jpg,nolink,25x25,Holy);3|&amp;ref(Spell/P_Air.jpg,nolink,25x25,Air);&amp;ref(Spell/P_Water.jpg,nolink,25x25,Water);&amp;ref(Spell/P_Earth.jpg,nolink,25x25,Earth);&amp;ref(Spell/P_Nature.jpg,nolink,25x25,Nature);+1:100%|&amp;ref(Spell/P_Research.jpg,nolink,25x25,Research);13|&amp;ref(Nation/Sacred.jpg,nolink,25x25,Sacred);|
</v>
      </c>
    </row>
    <row r="199" spans="1:39" x14ac:dyDescent="0.15">
      <c r="A199" t="str">
        <f t="shared" si="7"/>
        <v>-</v>
      </c>
      <c r="B199" t="s">
        <v>2893</v>
      </c>
      <c r="C199" t="s">
        <v>7898</v>
      </c>
      <c r="D199" t="s">
        <v>7911</v>
      </c>
      <c r="E199" s="24" t="s">
        <v>7814</v>
      </c>
      <c r="F199" s="21" t="s">
        <v>7912</v>
      </c>
      <c r="G199" s="29" t="s">
        <v>7910</v>
      </c>
      <c r="H199">
        <v>13</v>
      </c>
      <c r="AM199" s="26" t="str">
        <f t="shared" si="6"/>
        <v xml:space="preserve">|Ensi|&amp;ref(Nation/R_Capital.jpg,nolink,25x25,National Capital);|&amp;ref(Spell/P_Water.jpg,nolink,25x25,Water);2&amp;ref(Spell/P_Nature.jpg,nolink,25x25,Nature);1&amp;ref(Spell/P_Holy.jpg,nolink,25x25,Holy);3|&amp;ref(Spell/P_Air.jpg,nolink,25x25,Air);&amp;ref(Spell/P_Water.jpg,nolink,25x25,Water);&amp;ref(Spell/P_Earth.jpg,nolink,25x25,Earth);&amp;ref(Spell/P_Nature.jpg,nolink,25x25,Nature);+1:100%|&amp;ref(Spell/P_Research.jpg,nolink,25x25,Research);13||
</v>
      </c>
    </row>
    <row r="200" spans="1:39" x14ac:dyDescent="0.15">
      <c r="A200" t="str">
        <f t="shared" si="7"/>
        <v>-</v>
      </c>
      <c r="B200" t="s">
        <v>2893</v>
      </c>
      <c r="C200" t="s">
        <v>7898</v>
      </c>
      <c r="D200" t="s">
        <v>7913</v>
      </c>
      <c r="E200" s="24" t="s">
        <v>7820</v>
      </c>
      <c r="F200" s="21" t="s">
        <v>7914</v>
      </c>
      <c r="G200" s="29" t="s">
        <v>7915</v>
      </c>
      <c r="H200" t="s">
        <v>7916</v>
      </c>
      <c r="I200">
        <v>-4</v>
      </c>
      <c r="AM200" s="26" t="str">
        <f t="shared" si="6"/>
        <v xml:space="preserve">|Enkidu Shaman|&amp;ref(Nation/R_Foreign.jpg,nolink,25x25,Non-Fort Land);|&amp;ref(Spell/P_Earth.jpg,nolink,25x25,Earth);2&amp;ref(Spell/P_Nature.jpg,nolink,25x25,Nature);3|&amp;ref(Spell/P_Water.jpg,nolink,25x25,Water);&amp;ref(Spell/P_Earth.jpg,nolink,25x25,Earth);&amp;ref(Spell/P_Nature.jpg,nolink,25x25,Nature);+1:100%&amp;br;&amp;ref(Spell/P_Water.jpg,nolink,25x25,Water);&amp;ref(Spell/P_Earth.jpg,nolink,25x25,Earth);&amp;ref(Spell/P_Death.jpg,nolink,25x25,Death);&amp;ref(Spell/P_Nature.jpg,nolink,25x25,Nature);+1:10%|&amp;ref(Spell/P_Research.jpg,nolink,25x25,Research);13+|&amp;ref(Nation/Inept-Researcher.jpg,nolink,25x25,Inept Researcher (-4));|
</v>
      </c>
    </row>
    <row r="201" spans="1:39" x14ac:dyDescent="0.15">
      <c r="A201" t="str">
        <f t="shared" si="7"/>
        <v>-</v>
      </c>
      <c r="B201" t="s">
        <v>2893</v>
      </c>
      <c r="C201" t="s">
        <v>7898</v>
      </c>
      <c r="D201" t="s">
        <v>7917</v>
      </c>
      <c r="E201" s="24" t="s">
        <v>7828</v>
      </c>
      <c r="F201" s="21" t="s">
        <v>7918</v>
      </c>
      <c r="G201" s="29" t="s">
        <v>7919</v>
      </c>
      <c r="H201">
        <v>7</v>
      </c>
      <c r="I201">
        <v>-4</v>
      </c>
      <c r="Y201">
        <v>10</v>
      </c>
      <c r="AM201" s="26" t="str">
        <f t="shared" si="6"/>
        <v xml:space="preserve">|Enkidu Bone Reader|&amp;ref(Nation/R_Swamp.jpg,nolink,25x25,Any Swamp);|&amp;ref(Spell/P_Earth.jpg,nolink,25x25,Earth);1&amp;ref(Spell/P_Death.jpg,nolink,25x25,Death);1|&amp;ref(Spell/P_Water.jpg,nolink,25x25,Water);&amp;ref(Spell/P_Earth.jpg,nolink,25x25,Earth);&amp;ref(Spell/P_Death.jpg,nolink,25x25,Death);+1:100%|&amp;ref(Spell/P_Research.jpg,nolink,25x25,Research);7|&amp;ref(Nation/Inept-Researcher.jpg,nolink,25x25,Inept Researcher (-4));&amp;ref(Nation/Fortune-Teller.jpg,nolink,25x25,Fortune Teller (10));|
</v>
      </c>
    </row>
    <row r="202" spans="1:39" x14ac:dyDescent="0.15">
      <c r="A202" t="str">
        <f t="shared" si="7"/>
        <v>-</v>
      </c>
      <c r="B202" t="s">
        <v>2893</v>
      </c>
      <c r="C202" t="s">
        <v>7898</v>
      </c>
      <c r="D202" t="s">
        <v>7920</v>
      </c>
      <c r="E202" s="24" t="s">
        <v>7868</v>
      </c>
      <c r="F202" s="21" t="s">
        <v>7921</v>
      </c>
      <c r="H202">
        <v>7</v>
      </c>
      <c r="AK202">
        <v>1</v>
      </c>
      <c r="AM202" s="26" t="str">
        <f t="shared" si="6"/>
        <v xml:space="preserve">|Kulullu King|&amp;ref(Nation/R_UW-Fort.jpg,nolink,25x25,Underwater Fortress);|&amp;ref(Spell/P_Water.jpg,nolink,25x25,Water);1&amp;ref(Spell/P_Holy.jpg,nolink,25x25,Holy);2||&amp;ref(Spell/P_Research.jpg,nolink,25x25,Research);7|&amp;ref(Nation/Sacred.jpg,nolink,25x25,Sacred);|
</v>
      </c>
    </row>
    <row r="203" spans="1:39" x14ac:dyDescent="0.15">
      <c r="A203" t="str">
        <f t="shared" si="7"/>
        <v>-</v>
      </c>
      <c r="B203" t="s">
        <v>2893</v>
      </c>
      <c r="C203" t="s">
        <v>7898</v>
      </c>
      <c r="D203" t="s">
        <v>11908</v>
      </c>
      <c r="E203" s="24" t="s">
        <v>7868</v>
      </c>
      <c r="F203" s="21" t="s">
        <v>7922</v>
      </c>
      <c r="G203" s="29" t="s">
        <v>7923</v>
      </c>
      <c r="H203">
        <v>11</v>
      </c>
      <c r="AK203">
        <v>1</v>
      </c>
      <c r="AM203" s="26" t="str">
        <f t="shared" si="6"/>
        <v xml:space="preserve">|Kuliltu Queen|&amp;ref(Nation/R_UW-Fort.jpg,nolink,25x25,Underwater Fortress);|&amp;ref(Spell/P_Water.jpg,nolink,25x25,Water);1&amp;ref(Spell/P_Nature.jpg,nolink,25x25,Nature);1&amp;ref(Spell/P_Holy.jpg,nolink,25x25,Holy);2|&amp;ref(Spell/P_Air.jpg,nolink,25x25,Air);&amp;ref(Spell/P_Water.jpg,nolink,25x25,Water);&amp;ref(Spell/P_Astral.jpg,nolink,25x25,Astral);&amp;ref(Spell/P_Nature.jpg,nolink,25x25,Nature);+1:100%|&amp;ref(Spell/P_Research.jpg,nolink,25x25,Research);11|&amp;ref(Nation/Sacred.jpg,nolink,25x25,Sacred);|
</v>
      </c>
    </row>
    <row r="204" spans="1:39" x14ac:dyDescent="0.15">
      <c r="A204" t="str">
        <f t="shared" si="7"/>
        <v>-</v>
      </c>
      <c r="B204" t="s">
        <v>2893</v>
      </c>
      <c r="C204" t="s">
        <v>7898</v>
      </c>
      <c r="D204" t="s">
        <v>7875</v>
      </c>
      <c r="E204" s="24" t="s">
        <v>7868</v>
      </c>
      <c r="F204" s="21" t="s">
        <v>7924</v>
      </c>
      <c r="G204" s="29" t="s">
        <v>7923</v>
      </c>
      <c r="H204">
        <v>15</v>
      </c>
      <c r="I204">
        <v>4</v>
      </c>
      <c r="AM204" s="26" t="str">
        <f t="shared" si="6"/>
        <v xml:space="preserve">|Kulullu Sage|&amp;ref(Nation/R_UW-Fort.jpg,nolink,25x25,Underwater Fortress);|&amp;ref(Spell/P_Water.jpg,nolink,25x25,Water);2|&amp;ref(Spell/P_Air.jpg,nolink,25x25,Air);&amp;ref(Spell/P_Water.jpg,nolink,25x25,Water);&amp;ref(Spell/P_Astral.jpg,nolink,25x25,Astral);&amp;ref(Spell/P_Nature.jpg,nolink,25x25,Nature);+1:100%|&amp;ref(Spell/P_Research.jpg,nolink,25x25,Research);15|&amp;ref(Nation/Adept-Researcher.jpg,nolink,25x25,Adept Researcher (+4));|
</v>
      </c>
    </row>
    <row r="205" spans="1:39" x14ac:dyDescent="0.15">
      <c r="A205" t="str">
        <f t="shared" si="7"/>
        <v>-</v>
      </c>
      <c r="B205" t="s">
        <v>2893</v>
      </c>
      <c r="C205" t="s">
        <v>7898</v>
      </c>
      <c r="D205" t="s">
        <v>7926</v>
      </c>
      <c r="E205" s="24" t="s">
        <v>7927</v>
      </c>
      <c r="F205" s="21" t="s">
        <v>7928</v>
      </c>
      <c r="H205">
        <v>11</v>
      </c>
      <c r="AK205">
        <v>1</v>
      </c>
      <c r="AM205" s="26" t="str">
        <f t="shared" si="6"/>
        <v xml:space="preserve">|Ugallu|&amp;ref(Item/Master-Ritualist.jpg,nolink,25x25,Ritual Spell);|&amp;ref(Spell/P_Air.jpg,nolink,25x25,Air);3||&amp;ref(Spell/P_Research.jpg,nolink,25x25,Research);11|&amp;ref(Nation/Sacred.jpg,nolink,25x25,Sacred);|
</v>
      </c>
    </row>
    <row r="206" spans="1:39" x14ac:dyDescent="0.15">
      <c r="A206" t="str">
        <f t="shared" si="7"/>
        <v>EA Ur E</v>
      </c>
      <c r="B206" t="s">
        <v>2893</v>
      </c>
      <c r="C206" t="s">
        <v>7898</v>
      </c>
      <c r="D206" t="s">
        <v>7929</v>
      </c>
      <c r="E206" s="24" t="s">
        <v>7927</v>
      </c>
      <c r="F206" s="21" t="s">
        <v>7930</v>
      </c>
      <c r="H206">
        <v>43</v>
      </c>
      <c r="I206">
        <v>10</v>
      </c>
      <c r="N206">
        <v>1</v>
      </c>
      <c r="O206">
        <v>1</v>
      </c>
      <c r="AK206">
        <v>1</v>
      </c>
      <c r="AM206" s="26" t="str">
        <f t="shared" si="6"/>
        <v xml:space="preserve">|Umu-apkallu|&amp;ref(Item/Master-Ritualist.jpg,nolink,25x25,Ritual Spell);|&amp;ref(Spell/P_Air.jpg,nolink,25x25,Air);3&amp;ref(Spell/P_Water.jpg,nolink,25x25,Water);3&amp;ref(Spell/P_Earth.jpg,nolink,25x25,Earth);2&amp;ref(Spell/P_Astral.jpg,nolink,25x25,Astral);4&amp;ref(Spell/P_Nature.jpg,nolink,25x25,Nature);2&amp;ref(Spell/P_Holy.jpg,nolink,25x25,Holy);2||&amp;ref(Spell/P_Research.jpg,nolink,25x25,Research);43|&amp;ref(Nation/Adept-Researcher.jpg,nolink,25x25,Adept Researcher (+10));&amp;ref(Nation/Inspiring-Researcher.jpg,nolink,25x25,Inspiring Researcher (+1));&amp;ref(Nation/Disease-Healer.jpg,nolink,25x25,Disease Healer (1));&amp;ref(Nation/Sacred.jpg,nolink,25x25,Sacred);|
</v>
      </c>
    </row>
    <row r="207" spans="1:39" x14ac:dyDescent="0.15">
      <c r="A207" t="str">
        <f t="shared" si="7"/>
        <v>EA Berytos S</v>
      </c>
      <c r="B207" t="s">
        <v>2893</v>
      </c>
      <c r="C207" t="s">
        <v>8027</v>
      </c>
      <c r="D207" t="s">
        <v>8008</v>
      </c>
      <c r="E207" s="24" t="s">
        <v>7795</v>
      </c>
      <c r="F207" s="21" t="s">
        <v>8009</v>
      </c>
      <c r="G207" s="29" t="s">
        <v>8010</v>
      </c>
      <c r="H207">
        <v>9</v>
      </c>
      <c r="AK207">
        <v>1</v>
      </c>
      <c r="AM207" s="26" t="str">
        <f t="shared" si="6"/>
        <v xml:space="preserve">|Berytian Priest|&amp;ref(Nation/R_Fort.jpg,nolink,25x25,Land Fortress);|&amp;ref(Spell/P_Blood.jpg,nolink,25x25,Blood);1&amp;ref(Spell/P_Holy.jpg,nolink,25x25,Holy);1|&amp;ref(Spell/P_Fire.jpg,nolink,25x25,Fire);&amp;ref(Spell/P_Air.jpg,nolink,25x25,Air);&amp;ref(Spell/P_Earth.jpg,nolink,25x25,Earth);&amp;ref(Spell/P_Blood.jpg,nolink,25x25,Blood);+1:100%|&amp;ref(Spell/P_Research.jpg,nolink,25x25,Research);9|&amp;ref(Nation/Sacred.jpg,nolink,25x25,Sacred);|
</v>
      </c>
    </row>
    <row r="208" spans="1:39" x14ac:dyDescent="0.15">
      <c r="A208" t="str">
        <f t="shared" si="7"/>
        <v>-</v>
      </c>
      <c r="B208" t="s">
        <v>2893</v>
      </c>
      <c r="C208" t="s">
        <v>8027</v>
      </c>
      <c r="D208" t="s">
        <v>8011</v>
      </c>
      <c r="E208" s="24" t="s">
        <v>7795</v>
      </c>
      <c r="F208" s="21" t="s">
        <v>8012</v>
      </c>
      <c r="G208" s="29" t="s">
        <v>8013</v>
      </c>
      <c r="H208">
        <v>11</v>
      </c>
      <c r="I208">
        <v>2</v>
      </c>
      <c r="AM208" s="26" t="str">
        <f t="shared" si="6"/>
        <v xml:space="preserve">|Berytian Sage|&amp;ref(Nation/R_Fort.jpg,nolink,25x25,Land Fortress);|&amp;ref(Spell/P_Earth.jpg,nolink,25x25,Earth);1|&amp;ref(Spell/P_Air.jpg,nolink,25x25,Air);&amp;ref(Spell/P_Water.jpg,nolink,25x25,Water);+1:100%|&amp;ref(Spell/P_Research.jpg,nolink,25x25,Research);11|&amp;ref(Nation/Adept-Researcher.jpg,nolink,25x25,Adept Researcher (+2));|
</v>
      </c>
    </row>
    <row r="209" spans="1:39" x14ac:dyDescent="0.15">
      <c r="A209" t="str">
        <f t="shared" si="7"/>
        <v>-</v>
      </c>
      <c r="B209" t="s">
        <v>2893</v>
      </c>
      <c r="C209" t="s">
        <v>8027</v>
      </c>
      <c r="D209" t="s">
        <v>8014</v>
      </c>
      <c r="E209" s="24" t="s">
        <v>7978</v>
      </c>
      <c r="F209" s="21" t="s">
        <v>8015</v>
      </c>
      <c r="H209">
        <v>9</v>
      </c>
      <c r="AM209" s="26" t="str">
        <f t="shared" si="6"/>
        <v xml:space="preserve">|Mage Pilot|&amp;ref(Nation/R_Coast-Fort.jpg,nolink,25x25,Coastal Fortress);|&amp;ref(Spell/P_Air.jpg,nolink,25x25,Air);1&amp;ref(Spell/P_Water.jpg,nolink,25x25,Water);1||&amp;ref(Spell/P_Research.jpg,nolink,25x25,Research);9||
</v>
      </c>
    </row>
    <row r="210" spans="1:39" x14ac:dyDescent="0.15">
      <c r="A210" t="str">
        <f t="shared" si="7"/>
        <v>-</v>
      </c>
      <c r="B210" t="s">
        <v>2893</v>
      </c>
      <c r="C210" t="s">
        <v>8027</v>
      </c>
      <c r="D210" t="s">
        <v>8016</v>
      </c>
      <c r="E210" s="24" t="s">
        <v>7978</v>
      </c>
      <c r="F210" s="21" t="s">
        <v>8017</v>
      </c>
      <c r="G210" s="29" t="s">
        <v>8018</v>
      </c>
      <c r="H210">
        <v>15</v>
      </c>
      <c r="AM210" s="26" t="str">
        <f t="shared" si="6"/>
        <v xml:space="preserve">|Storm Caller|&amp;ref(Nation/R_Coast-Fort.jpg,nolink,25x25,Coastal Fortress);|&amp;ref(Spell/P_Air.jpg,nolink,25x25,Air);2&amp;ref(Spell/P_Water.jpg,nolink,25x25,Water);2|&amp;ref(Spell/P_Fire.jpg,nolink,25x25,Fire);&amp;ref(Spell/P_Air.jpg,nolink,25x25,Air);&amp;ref(Spell/P_Water.jpg,nolink,25x25,Water);&amp;ref(Spell/P_Astral.jpg,nolink,25x25,Astral);+1:100%|&amp;ref(Spell/P_Research.jpg,nolink,25x25,Research);15||
</v>
      </c>
    </row>
    <row r="211" spans="1:39" x14ac:dyDescent="0.15">
      <c r="A211" t="str">
        <f t="shared" si="7"/>
        <v>-</v>
      </c>
      <c r="B211" t="s">
        <v>2893</v>
      </c>
      <c r="C211" t="s">
        <v>8027</v>
      </c>
      <c r="D211" t="s">
        <v>8019</v>
      </c>
      <c r="E211" s="24" t="s">
        <v>7814</v>
      </c>
      <c r="F211" s="21" t="s">
        <v>8020</v>
      </c>
      <c r="G211" s="29" t="s">
        <v>8021</v>
      </c>
      <c r="H211" t="s">
        <v>8022</v>
      </c>
      <c r="AK211">
        <v>1</v>
      </c>
      <c r="AM211" s="26" t="str">
        <f t="shared" si="6"/>
        <v xml:space="preserve">|Bride-in-Waiting|&amp;ref(Nation/R_Capital.jpg,nolink,25x25,National Capital);|&amp;ref(Spell/P_Fire.jpg,nolink,25x25,Fire);2&amp;ref(Spell/P_Air.jpg,nolink,25x25,Air);2&amp;ref(Spell/P_Earth.jpg,nolink,25x25,Earth);1&amp;ref(Spell/P_Blood.jpg,nolink,25x25,Blood);2&amp;ref(Spell/P_Holy.jpg,nolink,25x25,Holy);2|&amp;ref(Spell/P_Fire.jpg,nolink,25x25,Fire);&amp;ref(Spell/P_Air.jpg,nolink,25x25,Air);&amp;ref(Spell/P_Earth.jpg,nolink,25x25,Earth);&amp;ref(Spell/P_Blood.jpg,nolink,25x25,Blood);+1:100%&amp;br;&amp;ref(Spell/P_Fire.jpg,nolink,25x25,Fire);&amp;ref(Spell/P_Air.jpg,nolink,25x25,Air);&amp;ref(Spell/P_Earth.jpg,nolink,25x25,Earth);&amp;ref(Spell/P_Blood.jpg,nolink,25x25,Blood);+1:10%|&amp;ref(Spell/P_Research.jpg,nolink,25x25,Research);21+|&amp;ref(Nation/Sacred.jpg,nolink,25x25,Sacred);|
</v>
      </c>
    </row>
    <row r="212" spans="1:39" x14ac:dyDescent="0.15">
      <c r="A212" t="str">
        <f t="shared" si="7"/>
        <v>-</v>
      </c>
      <c r="B212" t="s">
        <v>2893</v>
      </c>
      <c r="C212" t="s">
        <v>8027</v>
      </c>
      <c r="D212" t="s">
        <v>8023</v>
      </c>
      <c r="E212" s="24" t="s">
        <v>7927</v>
      </c>
      <c r="F212" s="21" t="s">
        <v>8026</v>
      </c>
      <c r="G212" s="29" t="s">
        <v>8025</v>
      </c>
      <c r="H212">
        <v>37</v>
      </c>
      <c r="AM212" s="26" t="str">
        <f t="shared" si="6"/>
        <v xml:space="preserve">|Telkhine (Daimon)|&amp;ref(Item/Master-Ritualist.jpg,nolink,25x25,Ritual Spell);|&amp;ref(Spell/P_Fire.jpg,nolink,25x25,Fire);2&amp;ref(Spell/P_Air.jpg,nolink,25x25,Air);3+1&amp;ref(Spell/P_Water.jpg,nolink,25x25,Water);3+1&amp;ref(Spell/P_Earth.jpg,nolink,25x25,Earth);3&amp;ref(Spell/P_Death.jpg,nolink,25x25,Death);2|&amp;ref(Spell/P_Fire.jpg,nolink,25x25,Fire);&amp;ref(Spell/P_Air.jpg,nolink,25x25,Air);&amp;ref(Spell/P_Water.jpg,nolink,25x25,Water);&amp;ref(Spell/P_Earth.jpg,nolink,25x25,Earth);&amp;ref(Spell/P_Death.jpg,nolink,25x25,Death);+1:100%|&amp;ref(Spell/P_Research.jpg,nolink,25x25,Research);37||
</v>
      </c>
    </row>
    <row r="213" spans="1:39" x14ac:dyDescent="0.15">
      <c r="A213" t="str">
        <f t="shared" si="7"/>
        <v>-</v>
      </c>
      <c r="B213" t="s">
        <v>2893</v>
      </c>
      <c r="C213" t="s">
        <v>8027</v>
      </c>
      <c r="D213" t="s">
        <v>8024</v>
      </c>
      <c r="E213" s="24" t="s">
        <v>7927</v>
      </c>
      <c r="F213" s="21" t="s">
        <v>8066</v>
      </c>
      <c r="G213" s="29" t="s">
        <v>8025</v>
      </c>
      <c r="H213">
        <v>33</v>
      </c>
      <c r="Q213">
        <v>1</v>
      </c>
      <c r="AM213" s="26" t="str">
        <f t="shared" si="6"/>
        <v xml:space="preserve">|Telkhine (Human)|&amp;ref(Item/Master-Ritualist.jpg,nolink,25x25,Ritual Spell);|&amp;ref(Spell/P_Fire.jpg,nolink,25x25,Fire);2&amp;ref(Spell/P_Air.jpg,nolink,25x25,Air);3&amp;ref(Spell/P_Water.jpg,nolink,25x25,Water);3&amp;ref(Spell/P_Earth.jpg,nolink,25x25,Earth);3&amp;ref(Spell/P_Death.jpg,nolink,25x25,Death);2|&amp;ref(Spell/P_Fire.jpg,nolink,25x25,Fire);&amp;ref(Spell/P_Air.jpg,nolink,25x25,Air);&amp;ref(Spell/P_Water.jpg,nolink,25x25,Water);&amp;ref(Spell/P_Earth.jpg,nolink,25x25,Earth);&amp;ref(Spell/P_Death.jpg,nolink,25x25,Death);+1:100%|&amp;ref(Spell/P_Research.jpg,nolink,25x25,Research);33|&amp;ref(Nation/Master-Smith.jpg,nolink,25x25,Master Smith (1));|
</v>
      </c>
    </row>
    <row r="214" spans="1:39" x14ac:dyDescent="0.15">
      <c r="A214" t="str">
        <f t="shared" si="7"/>
        <v>EA Berytos E</v>
      </c>
      <c r="B214" t="s">
        <v>2893</v>
      </c>
      <c r="C214" t="s">
        <v>8027</v>
      </c>
      <c r="D214" t="s">
        <v>8028</v>
      </c>
      <c r="E214" s="24" t="s">
        <v>7927</v>
      </c>
      <c r="F214" s="21" t="s">
        <v>8029</v>
      </c>
      <c r="G214" s="29" t="s">
        <v>8030</v>
      </c>
      <c r="H214">
        <v>15</v>
      </c>
      <c r="T214">
        <v>3</v>
      </c>
      <c r="AF214">
        <v>1</v>
      </c>
      <c r="AK214">
        <v>1</v>
      </c>
      <c r="AM214" s="26" t="str">
        <f t="shared" si="6"/>
        <v xml:space="preserve">|Melqart|&amp;ref(Item/Master-Ritualist.jpg,nolink,25x25,Ritual Spell);|&amp;ref(Spell/P_Blood.jpg,nolink,25x25,Blood);3&amp;ref(Spell/P_Holy.jpg,nolink,25x25,Holy);3|&amp;ref(Spell/P_Fire.jpg,nolink,25x25,Fire);&amp;ref(Spell/P_Air.jpg,nolink,25x25,Air);&amp;ref(Spell/P_Earth.jpg,nolink,25x25,Earth);+2:100%|&amp;ref(Spell/P_Research.jpg,nolink,25x25,Research);15|&amp;ref(Nation/Blood-Searcher.jpg,nolink,25x25,Blood Searcher (3));&amp;ref(Nation/Adept-Sacrificer.jpg,nolink,25x25,Adept Sacrificer (1));&amp;ref(Nation/Sacred.jpg,nolink,25x25,Sacred);|
</v>
      </c>
    </row>
    <row r="215" spans="1:39" x14ac:dyDescent="0.15">
      <c r="A215" t="str">
        <f t="shared" si="7"/>
        <v>EA Xibalba S</v>
      </c>
      <c r="B215" t="s">
        <v>2893</v>
      </c>
      <c r="C215" t="s">
        <v>8171</v>
      </c>
      <c r="D215" t="s">
        <v>8147</v>
      </c>
      <c r="E215" s="24" t="s">
        <v>8148</v>
      </c>
      <c r="F215" s="21" t="s">
        <v>8149</v>
      </c>
      <c r="T215">
        <v>1</v>
      </c>
      <c r="AK215">
        <v>1</v>
      </c>
      <c r="AM215" s="26" t="str">
        <f t="shared" si="6"/>
        <v xml:space="preserve">|Ajaw|&amp;ref(Nation/R_Fort.jpg,nolink,25x25,Land Fortress);|&amp;ref(Spell/P_Holy.jpg,nolink,25x25,Holy);1|||&amp;ref(Nation/Blood-Searcher.jpg,nolink,25x25,Blood Searcher (1));&amp;ref(Nation/Sacred.jpg,nolink,25x25,Sacred);|
</v>
      </c>
    </row>
    <row r="216" spans="1:39" x14ac:dyDescent="0.15">
      <c r="A216" t="str">
        <f t="shared" si="7"/>
        <v>-</v>
      </c>
      <c r="B216" t="s">
        <v>2893</v>
      </c>
      <c r="C216" t="s">
        <v>8171</v>
      </c>
      <c r="D216" t="s">
        <v>8150</v>
      </c>
      <c r="E216" s="24" t="s">
        <v>8148</v>
      </c>
      <c r="F216" s="21" t="s">
        <v>8151</v>
      </c>
      <c r="T216">
        <v>1</v>
      </c>
      <c r="AK216">
        <v>1</v>
      </c>
      <c r="AM216" s="26" t="str">
        <f t="shared" si="6"/>
        <v xml:space="preserve">|Ajaw Kan Ek'|&amp;ref(Nation/R_Fort.jpg,nolink,25x25,Land Fortress);|&amp;ref(Spell/P_Holy.jpg,nolink,25x25,Holy);2|||&amp;ref(Nation/Blood-Searcher.jpg,nolink,25x25,Blood Searcher (1));&amp;ref(Nation/Sacred.jpg,nolink,25x25,Sacred);|
</v>
      </c>
    </row>
    <row r="217" spans="1:39" x14ac:dyDescent="0.15">
      <c r="A217" t="str">
        <f t="shared" si="7"/>
        <v>-</v>
      </c>
      <c r="B217" t="s">
        <v>2893</v>
      </c>
      <c r="C217" t="s">
        <v>8171</v>
      </c>
      <c r="D217" t="s">
        <v>8152</v>
      </c>
      <c r="E217" s="24" t="s">
        <v>8153</v>
      </c>
      <c r="F217" s="21" t="s">
        <v>8154</v>
      </c>
      <c r="H217">
        <v>9</v>
      </c>
      <c r="T217">
        <v>1</v>
      </c>
      <c r="Y217">
        <v>10</v>
      </c>
      <c r="AK217">
        <v>1</v>
      </c>
      <c r="AM217" s="26" t="str">
        <f t="shared" si="6"/>
        <v xml:space="preserve">|Chilan|&amp;ref(Nation/R_Fort.jpg,nolink,25x25,Land Fortress);&amp;ref(Nation/R_Cave.jpg,nolink,25x25,Any Cave);|&amp;ref(Spell/P_Earth.jpg,nolink,25x25,Earth);1&amp;ref(Spell/P_Death.jpg,nolink,25x25,Death);1&amp;ref(Spell/P_Holy.jpg,nolink,25x25,Holy);1||&amp;ref(Spell/P_Research.jpg,nolink,25x25,Research);9|&amp;ref(Nation/Blood-Searcher.jpg,nolink,25x25,Blood Searcher (1));&amp;ref(Nation/Fortune-Teller.jpg,nolink,25x25,Fortune Teller (10));&amp;ref(Nation/Sacred.jpg,nolink,25x25,Sacred);|
</v>
      </c>
    </row>
    <row r="218" spans="1:39" x14ac:dyDescent="0.15">
      <c r="A218" t="str">
        <f t="shared" si="7"/>
        <v>-</v>
      </c>
      <c r="B218" t="s">
        <v>2893</v>
      </c>
      <c r="C218" t="s">
        <v>8171</v>
      </c>
      <c r="D218" t="s">
        <v>8155</v>
      </c>
      <c r="E218" s="24" t="s">
        <v>8148</v>
      </c>
      <c r="F218" s="21" t="s">
        <v>8156</v>
      </c>
      <c r="H218">
        <v>7</v>
      </c>
      <c r="T218">
        <v>1</v>
      </c>
      <c r="AK218">
        <v>1</v>
      </c>
      <c r="AM218" s="26" t="str">
        <f t="shared" si="6"/>
        <v xml:space="preserve">|Ah Nakom|&amp;ref(Nation/R_Fort.jpg,nolink,25x25,Land Fortress);|&amp;ref(Spell/P_Blood.jpg,nolink,25x25,Blood);1&amp;ref(Spell/P_Holy.jpg,nolink,25x25,Holy);1||&amp;ref(Spell/P_Research.jpg,nolink,25x25,Research);7|&amp;ref(Nation/Blood-Searcher.jpg,nolink,25x25,Blood Searcher (1));&amp;ref(Nation/Sacred.jpg,nolink,25x25,Sacred);|
</v>
      </c>
    </row>
    <row r="219" spans="1:39" x14ac:dyDescent="0.15">
      <c r="A219" t="str">
        <f t="shared" si="7"/>
        <v>-</v>
      </c>
      <c r="B219" t="s">
        <v>2893</v>
      </c>
      <c r="C219" t="s">
        <v>8171</v>
      </c>
      <c r="D219" t="s">
        <v>8157</v>
      </c>
      <c r="E219" s="24" t="s">
        <v>8148</v>
      </c>
      <c r="F219" s="21" t="s">
        <v>8158</v>
      </c>
      <c r="G219" s="29" t="s">
        <v>8159</v>
      </c>
      <c r="H219">
        <v>9</v>
      </c>
      <c r="T219">
        <v>1</v>
      </c>
      <c r="AK219">
        <v>1</v>
      </c>
      <c r="AM219" s="26" t="str">
        <f t="shared" si="6"/>
        <v xml:space="preserve">|Ah K'in|&amp;ref(Nation/R_Fort.jpg,nolink,25x25,Land Fortress);|&amp;ref(Spell/P_Fire.jpg,nolink,25x25,Fire);1&amp;ref(Spell/P_Holy.jpg,nolink,25x25,Holy);1|&amp;ref(Spell/P_Earth.jpg,nolink,25x25,Earth);&amp;ref(Spell/P_Death.jpg,nolink,25x25,Death);&amp;ref(Spell/P_Blood.jpg,nolink,25x25,Blood);+1:100%|&amp;ref(Spell/P_Research.jpg,nolink,25x25,Research);9|&amp;ref(Nation/Blood-Searcher.jpg,nolink,25x25,Blood Searcher (1));&amp;ref(Nation/Sacred.jpg,nolink,25x25,Sacred);|
</v>
      </c>
    </row>
    <row r="220" spans="1:39" x14ac:dyDescent="0.15">
      <c r="A220" t="str">
        <f t="shared" si="7"/>
        <v>-</v>
      </c>
      <c r="B220" t="s">
        <v>2893</v>
      </c>
      <c r="C220" t="s">
        <v>8171</v>
      </c>
      <c r="D220" t="s">
        <v>8160</v>
      </c>
      <c r="E220" s="24" t="s">
        <v>8148</v>
      </c>
      <c r="F220" s="21" t="s">
        <v>8161</v>
      </c>
      <c r="G220" s="29" t="s">
        <v>8162</v>
      </c>
      <c r="H220">
        <v>11</v>
      </c>
      <c r="T220">
        <v>1</v>
      </c>
      <c r="AM220" s="26" t="str">
        <f t="shared" si="6"/>
        <v xml:space="preserve">|Ah Itz|&amp;ref(Nation/R_Fort.jpg,nolink,25x25,Land Fortress);|&amp;ref(Spell/P_Death.jpg,nolink,25x25,Death);1&amp;ref(Spell/P_Blood.jpg,nolink,25x25,Blood);1|&amp;ref(Spell/P_Air.jpg,nolink,25x25,Air);&amp;ref(Spell/P_Earth.jpg,nolink,25x25,Earth);&amp;ref(Spell/P_Death.jpg,nolink,25x25,Death);&amp;ref(Spell/P_Blood.jpg,nolink,25x25,Blood);+1:100%|&amp;ref(Spell/P_Research.jpg,nolink,25x25,Research);11|&amp;ref(Nation/Blood-Searcher.jpg,nolink,25x25,Blood Searcher (1));|
</v>
      </c>
    </row>
    <row r="221" spans="1:39" x14ac:dyDescent="0.15">
      <c r="A221" t="str">
        <f t="shared" si="7"/>
        <v>-</v>
      </c>
      <c r="B221" t="s">
        <v>2893</v>
      </c>
      <c r="C221" t="s">
        <v>8171</v>
      </c>
      <c r="D221" t="s">
        <v>8163</v>
      </c>
      <c r="E221" s="24" t="s">
        <v>8148</v>
      </c>
      <c r="F221" s="21" t="s">
        <v>8164</v>
      </c>
      <c r="G221" s="29" t="s">
        <v>8162</v>
      </c>
      <c r="H221">
        <v>13</v>
      </c>
      <c r="T221">
        <v>1</v>
      </c>
      <c r="AM221" s="26" t="str">
        <f t="shared" si="6"/>
        <v xml:space="preserve">|Camazotz|&amp;ref(Nation/R_Fort.jpg,nolink,25x25,Land Fortress);|&amp;ref(Spell/P_Death.jpg,nolink,25x25,Death);2&amp;ref(Spell/P_Blood.jpg,nolink,25x25,Blood);1|&amp;ref(Spell/P_Air.jpg,nolink,25x25,Air);&amp;ref(Spell/P_Earth.jpg,nolink,25x25,Earth);&amp;ref(Spell/P_Death.jpg,nolink,25x25,Death);&amp;ref(Spell/P_Blood.jpg,nolink,25x25,Blood);+1:100%|&amp;ref(Spell/P_Research.jpg,nolink,25x25,Research);13|&amp;ref(Nation/Blood-Searcher.jpg,nolink,25x25,Blood Searcher (1));|
</v>
      </c>
    </row>
    <row r="222" spans="1:39" x14ac:dyDescent="0.15">
      <c r="A222" t="str">
        <f t="shared" si="7"/>
        <v>-</v>
      </c>
      <c r="B222" t="s">
        <v>2893</v>
      </c>
      <c r="C222" t="s">
        <v>8171</v>
      </c>
      <c r="D222" t="s">
        <v>8165</v>
      </c>
      <c r="E222" s="24" t="s">
        <v>8166</v>
      </c>
      <c r="F222" s="21" t="s">
        <v>8167</v>
      </c>
      <c r="G222" s="29" t="s">
        <v>8159</v>
      </c>
      <c r="H222">
        <v>15</v>
      </c>
      <c r="T222">
        <v>1</v>
      </c>
      <c r="AK222">
        <v>1</v>
      </c>
      <c r="AM222" s="26" t="str">
        <f t="shared" si="6"/>
        <v xml:space="preserve">|Ah K'in Kan Ek'|&amp;ref(Nation/R_Capital.jpg,nolink,25x25,National Capital);|&amp;ref(Spell/P_Fire.jpg,nolink,25x25,Fire);2&amp;ref(Spell/P_Earth.jpg,nolink,25x25,Earth);1&amp;ref(Spell/P_Death.jpg,nolink,25x25,Death);1&amp;ref(Spell/P_Holy.jpg,nolink,25x25,Holy);2|&amp;ref(Spell/P_Earth.jpg,nolink,25x25,Earth);&amp;ref(Spell/P_Death.jpg,nolink,25x25,Death);&amp;ref(Spell/P_Blood.jpg,nolink,25x25,Blood);+1:100%|&amp;ref(Spell/P_Research.jpg,nolink,25x25,Research);15|&amp;ref(Nation/Blood-Searcher.jpg,nolink,25x25,Blood Searcher (1));&amp;ref(Nation/Sacred.jpg,nolink,25x25,Sacred);|
</v>
      </c>
    </row>
    <row r="223" spans="1:39" x14ac:dyDescent="0.15">
      <c r="A223" t="str">
        <f t="shared" si="7"/>
        <v>-</v>
      </c>
      <c r="B223" t="s">
        <v>2893</v>
      </c>
      <c r="C223" t="s">
        <v>8171</v>
      </c>
      <c r="D223" t="s">
        <v>8168</v>
      </c>
      <c r="E223" s="24" t="s">
        <v>8166</v>
      </c>
      <c r="F223" s="21" t="s">
        <v>8169</v>
      </c>
      <c r="G223" s="29" t="s">
        <v>8170</v>
      </c>
      <c r="H223" t="s">
        <v>8268</v>
      </c>
      <c r="T223">
        <v>2</v>
      </c>
      <c r="AK223">
        <v>1</v>
      </c>
      <c r="AM223" s="26" t="str">
        <f t="shared" si="6"/>
        <v xml:space="preserve">|Onaqui|&amp;ref(Nation/R_Capital.jpg,nolink,25x25,National Capital);|&amp;ref(Spell/P_Death.jpg,nolink,25x25,Death);3&amp;ref(Spell/P_Nature.jpg,nolink,25x25,Nature);1&amp;ref(Spell/P_Blood.jpg,nolink,25x25,Blood);3&amp;ref(Spell/P_Holy.jpg,nolink,25x25,Holy);2|&amp;ref(Spell/P_Fire.jpg,nolink,25x25,Fire);&amp;ref(Spell/P_Death.jpg,nolink,25x25,Death);&amp;ref(Spell/P_Nature.jpg,nolink,25x25,Nature);&amp;ref(Spell/P_Blood.jpg,nolink,25x25,Blood);+1:100%&amp;br;&amp;ref(Spell/P_Fire.jpg,nolink,25x25,Fire);&amp;ref(Spell/P_Death.jpg,nolink,25x25,Death);&amp;ref(Spell/P_Nature.jpg,nolink,25x25,Nature);&amp;ref(Spell/P_Blood.jpg,nolink,25x25,Blood);+1:10%|&amp;ref(Spell/P_Research.jpg,nolink,25x25,Research);21+|&amp;ref(Nation/Blood-Searcher.jpg,nolink,25x25,Blood Searcher (2));&amp;ref(Nation/Sacred.jpg,nolink,25x25,Sacred);|
</v>
      </c>
    </row>
    <row r="224" spans="1:39" x14ac:dyDescent="0.15">
      <c r="A224" t="str">
        <f t="shared" si="7"/>
        <v>-</v>
      </c>
      <c r="B224" t="s">
        <v>2893</v>
      </c>
      <c r="C224" t="s">
        <v>8171</v>
      </c>
      <c r="D224" t="s">
        <v>8247</v>
      </c>
      <c r="E224" s="24" t="s">
        <v>8248</v>
      </c>
      <c r="F224" s="21" t="s">
        <v>8251</v>
      </c>
      <c r="H224">
        <v>21</v>
      </c>
      <c r="AK224">
        <v>1</v>
      </c>
      <c r="AM224" s="26" t="str">
        <f t="shared" si="6"/>
        <v xml:space="preserve">|Balam of the East|&amp;ref(Nation/Unique.jpg,nolink,25x25,Ritual Spell (Unique Unit));|&amp;ref(Spell/P_Water.jpg,nolink,25x25,Water);2&amp;ref(Spell/P_Nature.jpg,nolink,25x25,Nature);4&amp;ref(Spell/P_Blood.jpg,nolink,25x25,Blood);2&amp;ref(Spell/P_Holy.jpg,nolink,25x25,Holy);3||&amp;ref(Spell/P_Research.jpg,nolink,25x25,Research);21|&amp;ref(Nation/Sacred.jpg,nolink,25x25,Sacred);|
</v>
      </c>
    </row>
    <row r="225" spans="1:39" x14ac:dyDescent="0.15">
      <c r="A225" t="str">
        <f t="shared" si="7"/>
        <v>-</v>
      </c>
      <c r="B225" t="s">
        <v>2893</v>
      </c>
      <c r="C225" t="s">
        <v>8171</v>
      </c>
      <c r="D225" t="s">
        <v>8249</v>
      </c>
      <c r="E225" s="24" t="s">
        <v>8248</v>
      </c>
      <c r="F225" s="21" t="s">
        <v>8250</v>
      </c>
      <c r="H225">
        <v>21</v>
      </c>
      <c r="AK225">
        <v>1</v>
      </c>
      <c r="AM225" s="26" t="str">
        <f t="shared" si="6"/>
        <v xml:space="preserve">|Balam of the North|&amp;ref(Nation/Unique.jpg,nolink,25x25,Ritual Spell (Unique Unit));|&amp;ref(Spell/P_Air.jpg,nolink,25x25,Air);2&amp;ref(Spell/P_Nature.jpg,nolink,25x25,Nature);4&amp;ref(Spell/P_Blood.jpg,nolink,25x25,Blood);2&amp;ref(Spell/P_Holy.jpg,nolink,25x25,Holy);3||&amp;ref(Spell/P_Research.jpg,nolink,25x25,Research);21|&amp;ref(Nation/Sacred.jpg,nolink,25x25,Sacred);|
</v>
      </c>
    </row>
    <row r="226" spans="1:39" x14ac:dyDescent="0.15">
      <c r="A226" t="str">
        <f t="shared" si="7"/>
        <v>-</v>
      </c>
      <c r="B226" t="s">
        <v>2893</v>
      </c>
      <c r="C226" t="s">
        <v>8171</v>
      </c>
      <c r="D226" t="s">
        <v>8252</v>
      </c>
      <c r="E226" s="24" t="s">
        <v>8248</v>
      </c>
      <c r="F226" s="21" t="s">
        <v>8253</v>
      </c>
      <c r="H226">
        <v>21</v>
      </c>
      <c r="AK226">
        <v>1</v>
      </c>
      <c r="AM226" s="26" t="str">
        <f t="shared" si="6"/>
        <v xml:space="preserve">|Balam of the South|&amp;ref(Nation/Unique.jpg,nolink,25x25,Ritual Spell (Unique Unit));|&amp;ref(Spell/P_Fire.jpg,nolink,25x25,Fire);2&amp;ref(Spell/P_Nature.jpg,nolink,25x25,Nature);4&amp;ref(Spell/P_Blood.jpg,nolink,25x25,Blood);2&amp;ref(Spell/P_Holy.jpg,nolink,25x25,Holy);3||&amp;ref(Spell/P_Research.jpg,nolink,25x25,Research);21|&amp;ref(Nation/Sacred.jpg,nolink,25x25,Sacred);|
</v>
      </c>
    </row>
    <row r="227" spans="1:39" x14ac:dyDescent="0.15">
      <c r="A227" t="str">
        <f t="shared" si="7"/>
        <v>-</v>
      </c>
      <c r="B227" t="s">
        <v>2893</v>
      </c>
      <c r="C227" t="s">
        <v>8171</v>
      </c>
      <c r="D227" t="s">
        <v>8254</v>
      </c>
      <c r="E227" s="24" t="s">
        <v>8248</v>
      </c>
      <c r="F227" s="21" t="s">
        <v>8255</v>
      </c>
      <c r="H227">
        <v>21</v>
      </c>
      <c r="AK227">
        <v>1</v>
      </c>
      <c r="AM227" s="26" t="str">
        <f t="shared" si="6"/>
        <v xml:space="preserve">|Balam of the West|&amp;ref(Nation/Unique.jpg,nolink,25x25,Ritual Spell (Unique Unit));|&amp;ref(Spell/P_Death.jpg,nolink,25x25,Death);2&amp;ref(Spell/P_Nature.jpg,nolink,25x25,Nature);4&amp;ref(Spell/P_Blood.jpg,nolink,25x25,Blood);2&amp;ref(Spell/P_Holy.jpg,nolink,25x25,Holy);3||&amp;ref(Spell/P_Research.jpg,nolink,25x25,Research);21|&amp;ref(Nation/Sacred.jpg,nolink,25x25,Sacred);|
</v>
      </c>
    </row>
    <row r="228" spans="1:39" x14ac:dyDescent="0.15">
      <c r="A228" t="str">
        <f t="shared" si="7"/>
        <v>-</v>
      </c>
      <c r="B228" t="s">
        <v>2893</v>
      </c>
      <c r="C228" t="s">
        <v>8171</v>
      </c>
      <c r="D228" t="s">
        <v>8256</v>
      </c>
      <c r="E228" s="24" t="s">
        <v>8248</v>
      </c>
      <c r="F228" s="21" t="s">
        <v>8257</v>
      </c>
      <c r="H228">
        <v>21</v>
      </c>
      <c r="AK228">
        <v>1</v>
      </c>
      <c r="AM228" s="26" t="str">
        <f t="shared" si="6"/>
        <v xml:space="preserve">|Chaac of the East|&amp;ref(Nation/Unique.jpg,nolink,25x25,Ritual Spell (Unique Unit));|&amp;ref(Spell/P_Air.jpg,nolink,25x25,Air);4&amp;ref(Spell/P_Water.jpg,nolink,25x25,Water);2&amp;ref(Spell/P_Nature.jpg,nolink,25x25,Nature);2&amp;ref(Spell/P_Holy.jpg,nolink,25x25,Holy);3||&amp;ref(Spell/P_Research.jpg,nolink,25x25,Research);21|&amp;ref(Nation/Sacred.jpg,nolink,25x25,Sacred);|
</v>
      </c>
    </row>
    <row r="229" spans="1:39" x14ac:dyDescent="0.15">
      <c r="A229" t="str">
        <f t="shared" si="7"/>
        <v>-</v>
      </c>
      <c r="B229" t="s">
        <v>2893</v>
      </c>
      <c r="C229" t="s">
        <v>8171</v>
      </c>
      <c r="D229" t="s">
        <v>8258</v>
      </c>
      <c r="E229" s="24" t="s">
        <v>8248</v>
      </c>
      <c r="F229" s="21" t="s">
        <v>8259</v>
      </c>
      <c r="H229">
        <v>19</v>
      </c>
      <c r="AK229">
        <v>1</v>
      </c>
      <c r="AM229" s="26" t="str">
        <f t="shared" si="6"/>
        <v xml:space="preserve">|Chaac of the North|&amp;ref(Nation/Unique.jpg,nolink,25x25,Ritual Spell (Unique Unit));|&amp;ref(Spell/P_Air.jpg,nolink,25x25,Air);4&amp;ref(Spell/P_Water.jpg,nolink,25x25,Water);3&amp;ref(Spell/P_Holy.jpg,nolink,25x25,Holy);3||&amp;ref(Spell/P_Research.jpg,nolink,25x25,Research);19|&amp;ref(Nation/Sacred.jpg,nolink,25x25,Sacred);|
</v>
      </c>
    </row>
    <row r="230" spans="1:39" x14ac:dyDescent="0.15">
      <c r="A230" t="str">
        <f t="shared" si="7"/>
        <v>-</v>
      </c>
      <c r="B230" t="s">
        <v>2893</v>
      </c>
      <c r="C230" t="s">
        <v>8171</v>
      </c>
      <c r="D230" t="s">
        <v>8260</v>
      </c>
      <c r="E230" s="24" t="s">
        <v>8248</v>
      </c>
      <c r="F230" s="21" t="s">
        <v>8261</v>
      </c>
      <c r="H230">
        <v>21</v>
      </c>
      <c r="AK230">
        <v>1</v>
      </c>
      <c r="AM230" s="26" t="str">
        <f t="shared" si="6"/>
        <v xml:space="preserve">|Chaac of the South|&amp;ref(Nation/Unique.jpg,nolink,25x25,Ritual Spell (Unique Unit));|&amp;ref(Spell/P_Fire.jpg,nolink,25x25,Fire);2&amp;ref(Spell/P_Air.jpg,nolink,25x25,Air);4&amp;ref(Spell/P_Water.jpg,nolink,25x25,Water);2&amp;ref(Spell/P_Holy.jpg,nolink,25x25,Holy);3||&amp;ref(Spell/P_Research.jpg,nolink,25x25,Research);21|&amp;ref(Nation/Sacred.jpg,nolink,25x25,Sacred);|
</v>
      </c>
    </row>
    <row r="231" spans="1:39" x14ac:dyDescent="0.15">
      <c r="A231" t="str">
        <f t="shared" si="7"/>
        <v>-</v>
      </c>
      <c r="B231" t="s">
        <v>2893</v>
      </c>
      <c r="C231" t="s">
        <v>8171</v>
      </c>
      <c r="D231" t="s">
        <v>8262</v>
      </c>
      <c r="E231" s="24" t="s">
        <v>8248</v>
      </c>
      <c r="F231" s="21" t="s">
        <v>8263</v>
      </c>
      <c r="H231">
        <v>21</v>
      </c>
      <c r="AK231">
        <v>1</v>
      </c>
      <c r="AM231" s="26" t="str">
        <f t="shared" si="6"/>
        <v xml:space="preserve">|Chaac of the West|&amp;ref(Nation/Unique.jpg,nolink,25x25,Ritual Spell (Unique Unit));|&amp;ref(Spell/P_Air.jpg,nolink,25x25,Air);4&amp;ref(Spell/P_Water.jpg,nolink,25x25,Water);2&amp;ref(Spell/P_Death.jpg,nolink,25x25,Death);2&amp;ref(Spell/P_Holy.jpg,nolink,25x25,Holy);3||&amp;ref(Spell/P_Research.jpg,nolink,25x25,Research);21|&amp;ref(Nation/Sacred.jpg,nolink,25x25,Sacred);|
</v>
      </c>
    </row>
    <row r="232" spans="1:39" x14ac:dyDescent="0.15">
      <c r="A232" t="str">
        <f t="shared" si="7"/>
        <v>EA Xibalba E</v>
      </c>
      <c r="B232" t="s">
        <v>2893</v>
      </c>
      <c r="C232" t="s">
        <v>8171</v>
      </c>
      <c r="D232" t="s">
        <v>8264</v>
      </c>
      <c r="E232" s="24" t="s">
        <v>8265</v>
      </c>
      <c r="F232" s="21" t="s">
        <v>8266</v>
      </c>
      <c r="G232" s="29" t="s">
        <v>8267</v>
      </c>
      <c r="H232">
        <v>19</v>
      </c>
      <c r="T232">
        <v>2</v>
      </c>
      <c r="AK232">
        <v>1</v>
      </c>
      <c r="AM232" s="26" t="str">
        <f t="shared" si="6"/>
        <v xml:space="preserve">|Onaqui|&amp;ref(Item/Master-Ritualist.jpg,nolink,25x25,Ritual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v>
      </c>
    </row>
    <row r="233" spans="1:39" x14ac:dyDescent="0.15">
      <c r="A233" t="str">
        <f t="shared" si="7"/>
        <v>EA Mekone S</v>
      </c>
      <c r="B233" t="s">
        <v>2893</v>
      </c>
      <c r="C233" t="s">
        <v>8386</v>
      </c>
      <c r="D233" t="s">
        <v>8367</v>
      </c>
      <c r="E233" s="24" t="s">
        <v>8368</v>
      </c>
      <c r="F233" s="21" t="s">
        <v>8369</v>
      </c>
      <c r="G233" s="29" t="s">
        <v>8370</v>
      </c>
      <c r="H233">
        <v>7</v>
      </c>
      <c r="AE233">
        <v>1</v>
      </c>
      <c r="AK233">
        <v>1</v>
      </c>
      <c r="AM233" s="26" t="str">
        <f t="shared" si="6"/>
        <v xml:space="preserve">|Geronte|&amp;ref(Nation/R_Fort.jpg,nolink,25x25,Land Fortress);|&amp;ref(Spell/P_Holy.jpg,nolink,25x25,Holy);1|&amp;ref(Spell/P_Fire.jpg,nolink,25x25,Fire);&amp;ref(Spell/P_Earth.jpg,nolink,25x25,Earth);+1:100%|&amp;ref(Spell/P_Research.jpg,nolink,25x25,Research);7|&amp;ref(Nation/Inquisitor.jpg,nolink,25x25,Inquisitor);&amp;ref(Nation/Sacred.jpg,nolink,25x25,Sacred);|
</v>
      </c>
    </row>
    <row r="234" spans="1:39" x14ac:dyDescent="0.15">
      <c r="A234" t="str">
        <f t="shared" si="7"/>
        <v>-</v>
      </c>
      <c r="B234" t="s">
        <v>2893</v>
      </c>
      <c r="C234" t="s">
        <v>8386</v>
      </c>
      <c r="D234" t="s">
        <v>8371</v>
      </c>
      <c r="E234" s="24" t="s">
        <v>8368</v>
      </c>
      <c r="F234" s="21" t="s">
        <v>8372</v>
      </c>
      <c r="G234" s="29" t="s">
        <v>8373</v>
      </c>
      <c r="H234">
        <v>11</v>
      </c>
      <c r="AE234">
        <v>1</v>
      </c>
      <c r="AK234">
        <v>1</v>
      </c>
      <c r="AM234" s="26" t="str">
        <f t="shared" si="6"/>
        <v xml:space="preserve">|Ephor|&amp;ref(Nation/R_Fort.jpg,nolink,25x25,Land Fortress);|&amp;ref(Spell/P_Fire.jpg,nolink,25x25,Fire);1&amp;ref(Spell/P_Earth.jpg,nolink,25x25,Earth);1&amp;ref(Spell/P_Holy.jpg,nolink,25x25,Holy);1|&amp;ref(Spell/P_Fire.jpg,nolink,25x25,Fire);&amp;ref(Spell/P_Air.jpg,nolink,25x25,Air);&amp;ref(Spell/P_Earth.jpg,nolink,25x25,Earth);+1:100%|&amp;ref(Spell/P_Research.jpg,nolink,25x25,Research);11|&amp;ref(Nation/Inquisitor.jpg,nolink,25x25,Inquisitor);&amp;ref(Nation/Sacred.jpg,nolink,25x25,Sacred);|
</v>
      </c>
    </row>
    <row r="235" spans="1:39" x14ac:dyDescent="0.15">
      <c r="A235" t="str">
        <f t="shared" si="7"/>
        <v>-</v>
      </c>
      <c r="B235" t="s">
        <v>2893</v>
      </c>
      <c r="C235" t="s">
        <v>8386</v>
      </c>
      <c r="D235" t="s">
        <v>8374</v>
      </c>
      <c r="E235" s="24" t="s">
        <v>8375</v>
      </c>
      <c r="F235" s="21" t="s">
        <v>8376</v>
      </c>
      <c r="H235">
        <v>13</v>
      </c>
      <c r="AB235">
        <v>1</v>
      </c>
      <c r="AK235">
        <v>1</v>
      </c>
      <c r="AM235" s="26" t="str">
        <f t="shared" si="6"/>
        <v xml:space="preserve">|Polemarch|&amp;ref(Nation/R_Capital.jpg,nolink,25x25,National Capital);|&amp;ref(Spell/P_Fire.jpg,nolink,25x25,Fire);2&amp;ref(Spell/P_Earth.jpg,nolink,25x25,Earth);2||&amp;ref(Spell/P_Research.jpg,nolink,25x25,Research);13|&amp;ref(Nation/Combat-Caster.jpg,nolink,25x25,Combat Caster);&amp;ref(Nation/Sacred.jpg,nolink,25x25,Sacred);|
</v>
      </c>
    </row>
    <row r="236" spans="1:39" x14ac:dyDescent="0.15">
      <c r="A236" t="str">
        <f t="shared" si="7"/>
        <v>-</v>
      </c>
      <c r="B236" t="s">
        <v>2893</v>
      </c>
      <c r="C236" t="s">
        <v>8386</v>
      </c>
      <c r="D236" t="s">
        <v>8377</v>
      </c>
      <c r="E236" s="24" t="s">
        <v>8375</v>
      </c>
      <c r="F236" s="21" t="s">
        <v>8372</v>
      </c>
      <c r="G236" s="29" t="s">
        <v>8378</v>
      </c>
      <c r="H236">
        <v>13</v>
      </c>
      <c r="AE236">
        <v>1</v>
      </c>
      <c r="AK236">
        <v>1</v>
      </c>
      <c r="AM236" s="26" t="str">
        <f t="shared" si="6"/>
        <v xml:space="preserve">|Archon|&amp;ref(Nation/R_Capital.jpg,nolink,25x25,National Capital);|&amp;ref(Spell/P_Fire.jpg,nolink,25x25,Fire);1&amp;ref(Spell/P_Earth.jpg,nolink,25x25,Earth);1&amp;ref(Spell/P_Holy.jpg,nolink,25x25,Holy);1|&amp;ref(Spell/P_Fire.jpg,nolink,25x25,Fire);&amp;ref(Spell/P_Air.jpg,nolink,25x25,Air);&amp;ref(Spell/P_Earth.jpg,nolink,25x25,Earth);+2:100%|&amp;ref(Spell/P_Research.jpg,nolink,25x25,Research);13|&amp;ref(Nation/Inquisitor.jpg,nolink,25x25,Inquisitor);&amp;ref(Nation/Sacred.jpg,nolink,25x25,Sacred);|
</v>
      </c>
    </row>
    <row r="237" spans="1:39" x14ac:dyDescent="0.15">
      <c r="A237" t="str">
        <f t="shared" si="7"/>
        <v>-</v>
      </c>
      <c r="B237" t="s">
        <v>2893</v>
      </c>
      <c r="C237" t="s">
        <v>8386</v>
      </c>
      <c r="D237" t="s">
        <v>8379</v>
      </c>
      <c r="E237" s="24" t="s">
        <v>8375</v>
      </c>
      <c r="F237" s="21" t="s">
        <v>8380</v>
      </c>
      <c r="G237" s="29" t="s">
        <v>8381</v>
      </c>
      <c r="H237" t="s">
        <v>8385</v>
      </c>
      <c r="AE237">
        <v>1</v>
      </c>
      <c r="AK237">
        <v>1</v>
      </c>
      <c r="AM237" s="26" t="str">
        <f t="shared" si="6"/>
        <v xml:space="preserve">|Basileus|&amp;ref(Nation/R_Capital.jpg,nolink,25x25,National Capital);|&amp;ref(Spell/P_Fire.jpg,nolink,25x25,Fire);2&amp;ref(Spell/P_Water.jpg,nolink,25x25,Water);1&amp;ref(Spell/P_Earth.jpg,nolink,25x25,Earth);2&amp;ref(Spell/P_Holy.jpg,nolink,25x25,Holy);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17+|&amp;ref(Nation/Inquisitor.jpg,nolink,25x25,Inquisitor);&amp;ref(Nation/Sacred.jpg,nolink,25x25,Sacred);|
</v>
      </c>
    </row>
    <row r="238" spans="1:39" x14ac:dyDescent="0.15">
      <c r="A238" t="str">
        <f t="shared" si="7"/>
        <v>EA Mekone E</v>
      </c>
      <c r="B238" t="s">
        <v>2893</v>
      </c>
      <c r="C238" t="s">
        <v>8386</v>
      </c>
      <c r="D238" t="s">
        <v>8382</v>
      </c>
      <c r="E238" s="24" t="s">
        <v>8375</v>
      </c>
      <c r="F238" s="21" t="s">
        <v>8383</v>
      </c>
      <c r="G238" s="29" t="s">
        <v>8381</v>
      </c>
      <c r="H238" t="s">
        <v>8384</v>
      </c>
      <c r="Q238">
        <v>1</v>
      </c>
      <c r="R238">
        <v>25</v>
      </c>
      <c r="AM238" s="26" t="str">
        <f t="shared" si="6"/>
        <v xml:space="preserve">|Elder Cyclops|&amp;ref(Nation/R_Capital.jpg,nolink,25x25,National Capital);|&amp;ref(Spell/P_Fire.jpg,nolink,25x25,Fire);2&amp;ref(Spell/P_Air.jpg,nolink,25x25,Air);1&amp;ref(Spell/P_Earth.jpg,nolink,25x25,Earth);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17+|&amp;ref(Nation/Master-Smith.jpg,nolink,25x25,Master Smith (1));&amp;ref(Nation/Resource-Bonus.jpg,nolink,25x25,Resource Bonus (25));|
</v>
      </c>
    </row>
    <row r="239" spans="1:39" x14ac:dyDescent="0.15">
      <c r="A239" t="str">
        <f t="shared" si="7"/>
        <v>EA Atlantis S</v>
      </c>
      <c r="B239" t="s">
        <v>2893</v>
      </c>
      <c r="C239" t="s">
        <v>8488</v>
      </c>
      <c r="D239" t="s">
        <v>8477</v>
      </c>
      <c r="E239" s="24" t="s">
        <v>8428</v>
      </c>
      <c r="F239" s="21" t="s">
        <v>8369</v>
      </c>
      <c r="AK239">
        <v>1</v>
      </c>
      <c r="AM239" s="26" t="str">
        <f t="shared" si="6"/>
        <v xml:space="preserve">|Coral Priest|&amp;ref(Nation/R_UW-Fort.jpg,nolink,25x25,Underwater Fortress);&amp;ref(Nation/R_Coast-Fort.jpg,nolink,25x25,Coastal Fortress);|&amp;ref(Spell/P_Holy.jpg,nolink,25x25,Holy);1|||&amp;ref(Nation/Sacred.jpg,nolink,25x25,Sacred);|
</v>
      </c>
    </row>
    <row r="240" spans="1:39" x14ac:dyDescent="0.15">
      <c r="A240" t="str">
        <f t="shared" si="7"/>
        <v>-</v>
      </c>
      <c r="B240" t="s">
        <v>2893</v>
      </c>
      <c r="C240" t="s">
        <v>8488</v>
      </c>
      <c r="D240" t="s">
        <v>8478</v>
      </c>
      <c r="E240" s="24" t="s">
        <v>8427</v>
      </c>
      <c r="F240" s="21" t="s">
        <v>8479</v>
      </c>
      <c r="AK240">
        <v>1</v>
      </c>
      <c r="AM240" s="26" t="str">
        <f t="shared" si="6"/>
        <v xml:space="preserve">|Mother of the Deep|&amp;ref(Nation/R_UW-Fort.jpg,nolink,25x25,Underwater Fortress);|&amp;ref(Spell/P_Holy.jpg,nolink,25x25,Holy);2|||&amp;ref(Nation/Sacred.jpg,nolink,25x25,Sacred);|
</v>
      </c>
    </row>
    <row r="241" spans="1:39" x14ac:dyDescent="0.15">
      <c r="A241" t="str">
        <f t="shared" si="7"/>
        <v>-</v>
      </c>
      <c r="B241" t="s">
        <v>2893</v>
      </c>
      <c r="C241" t="s">
        <v>8488</v>
      </c>
      <c r="D241" t="s">
        <v>8480</v>
      </c>
      <c r="E241" s="24" t="s">
        <v>8427</v>
      </c>
      <c r="F241" s="21" t="s">
        <v>8481</v>
      </c>
      <c r="G241" s="29" t="s">
        <v>8482</v>
      </c>
      <c r="H241">
        <v>13</v>
      </c>
      <c r="AM241" s="26" t="str">
        <f t="shared" si="6"/>
        <v xml:space="preserve">|Mage of the Deep|&amp;ref(Nation/R_UW-Fort.jpg,nolink,25x25,Underwater Fortress);|&amp;ref(Spell/P_Water.jpg,nolink,25x25,Water);2|&amp;ref(Spell/P_Fire.jpg,nolink,25x25,Fire);&amp;ref(Spell/P_Water.jpg,nolink,25x25,Water);&amp;ref(Spell/P_Earth.jpg,nolink,25x25,Earth);&amp;ref(Spell/P_Astral.jpg,nolink,25x25,Astral);+1:100%&amp;br;&amp;ref(Spell/P_Fire.jpg,nolink,25x25,Fire);&amp;ref(Spell/P_Water.jpg,nolink,25x25,Water);&amp;ref(Spell/P_Earth.jpg,nolink,25x25,Earth);+1:100%|&amp;ref(Spell/P_Research.jpg,nolink,25x25,Research);13||
</v>
      </c>
    </row>
    <row r="242" spans="1:39" x14ac:dyDescent="0.15">
      <c r="A242" t="str">
        <f t="shared" si="7"/>
        <v>-</v>
      </c>
      <c r="B242" t="s">
        <v>2893</v>
      </c>
      <c r="C242" t="s">
        <v>8488</v>
      </c>
      <c r="D242" t="s">
        <v>8483</v>
      </c>
      <c r="E242" s="24" t="s">
        <v>8375</v>
      </c>
      <c r="F242" s="21" t="s">
        <v>8484</v>
      </c>
      <c r="AK242">
        <v>1</v>
      </c>
      <c r="AM242" s="26" t="str">
        <f t="shared" si="6"/>
        <v xml:space="preserve">|Basalt Queen|&amp;ref(Nation/R_Capital.jpg,nolink,25x25,National Capital);|&amp;ref(Spell/P_Holy.jpg,nolink,25x25,Holy);3|||&amp;ref(Nation/Sacred.jpg,nolink,25x25,Sacred);|
</v>
      </c>
    </row>
    <row r="243" spans="1:39" x14ac:dyDescent="0.15">
      <c r="A243" t="str">
        <f t="shared" si="7"/>
        <v>EA Atlantis E</v>
      </c>
      <c r="B243" t="s">
        <v>2893</v>
      </c>
      <c r="C243" t="s">
        <v>8488</v>
      </c>
      <c r="D243" t="s">
        <v>8485</v>
      </c>
      <c r="E243" s="24" t="s">
        <v>8375</v>
      </c>
      <c r="F243" s="21" t="s">
        <v>8421</v>
      </c>
      <c r="G243" s="29" t="s">
        <v>8486</v>
      </c>
      <c r="H243" t="s">
        <v>8487</v>
      </c>
      <c r="R243">
        <v>10</v>
      </c>
      <c r="AK243">
        <v>1</v>
      </c>
      <c r="AM243" s="26" t="str">
        <f t="shared" si="6"/>
        <v xml:space="preserve">|Basalt King|&amp;ref(Nation/R_Capital.jpg,nolink,25x25,National Capital);|&amp;ref(Spell/P_Fire.jpg,nolink,25x25,Fire);1&amp;ref(Spell/P_Water.jpg,nolink,25x25,Water);2&amp;ref(Spell/P_Earth.jpg,nolink,25x25,Earth);3|&amp;ref(Spell/P_Fire.jpg,nolink,25x25,Fire);&amp;ref(Spell/P_Water.jpg,nolink,25x25,Water);&amp;ref(Spell/P_Earth.jpg,nolink,25x25,Earth);+1:100%&amp;br;&amp;ref(Spell/P_Fire.jpg,nolink,25x25,Fire);&amp;ref(Spell/P_Water.jpg,nolink,25x25,Water);&amp;ref(Spell/P_Earth.jpg,nolink,25x25,Earth);+1:10%|&amp;ref(Spell/P_Research.jpg,nolink,25x25,Research);19+|&amp;ref(Nation/Resource-Bonus.jpg,nolink,25x25,Resource Bonus (10));&amp;ref(Nation/Sacred.jpg,nolink,25x25,Sacred);|
</v>
      </c>
    </row>
    <row r="244" spans="1:39" x14ac:dyDescent="0.15">
      <c r="A244" t="str">
        <f t="shared" si="7"/>
        <v>EA R'lyeh S</v>
      </c>
      <c r="B244" t="s">
        <v>2893</v>
      </c>
      <c r="C244" t="s">
        <v>8531</v>
      </c>
      <c r="D244" t="s">
        <v>8558</v>
      </c>
      <c r="E244" s="24" t="s">
        <v>8427</v>
      </c>
      <c r="F244" s="21" t="s">
        <v>8369</v>
      </c>
      <c r="AK244">
        <v>1</v>
      </c>
      <c r="AL244">
        <v>1</v>
      </c>
      <c r="AM244" s="26" t="str">
        <f t="shared" si="6"/>
        <v xml:space="preserve">|Slave Priest|&amp;ref(Nation/R_UW-Fort.jpg,nolink,25x25,Underwater Fortress);|&amp;ref(Spell/P_Holy.jpg,nolink,25x25,Holy);1|||&amp;ref(Nation/Sacred.jpg,nolink,25x25,Sacred);&amp;ref(Nation/Slave.jpg,nolink,25x25,Slave);|
</v>
      </c>
    </row>
    <row r="245" spans="1:39" x14ac:dyDescent="0.15">
      <c r="A245" t="str">
        <f t="shared" si="7"/>
        <v>-</v>
      </c>
      <c r="B245" t="s">
        <v>2893</v>
      </c>
      <c r="C245" t="s">
        <v>8531</v>
      </c>
      <c r="D245" t="s">
        <v>8562</v>
      </c>
      <c r="E245" s="24" t="s">
        <v>8427</v>
      </c>
      <c r="F245" s="21" t="s">
        <v>8563</v>
      </c>
      <c r="G245" s="29" t="s">
        <v>8564</v>
      </c>
      <c r="H245">
        <v>13</v>
      </c>
      <c r="AL245">
        <v>1</v>
      </c>
      <c r="AM245" s="26" t="str">
        <f t="shared" si="6"/>
        <v xml:space="preserve">|Slave Mage|&amp;ref(Nation/R_UW-Fort.jpg,nolink,25x25,Underwater Fortress);|&amp;ref(Spell/P_Water.jpg,nolink,25x25,Water);2&amp;ref(Spell/P_Astral.jpg,nolink,25x25,Astral);1|&amp;ref(Spell/P_Water.jpg,nolink,25x25,Water);&amp;ref(Spell/P_Earth.jpg,nolink,25x25,Earth);&amp;ref(Spell/P_Astral.jpg,nolink,25x25,Astral);&amp;ref(Spell/P_Nature.jpg,nolink,25x25,Nature);+1:100%|&amp;ref(Spell/P_Research.jpg,nolink,25x25,Research);13|&amp;ref(Nation/Slave.jpg,nolink,25x25,Slave);|
</v>
      </c>
    </row>
    <row r="246" spans="1:39" x14ac:dyDescent="0.15">
      <c r="A246" t="str">
        <f t="shared" si="7"/>
        <v>-</v>
      </c>
      <c r="B246" t="s">
        <v>2893</v>
      </c>
      <c r="C246" t="s">
        <v>8531</v>
      </c>
      <c r="D246" t="s">
        <v>8565</v>
      </c>
      <c r="E246" s="24" t="s">
        <v>8427</v>
      </c>
      <c r="F246" s="21" t="s">
        <v>8566</v>
      </c>
      <c r="H246">
        <v>7</v>
      </c>
      <c r="AK246">
        <v>1</v>
      </c>
      <c r="AM246" s="26" t="str">
        <f t="shared" si="6"/>
        <v xml:space="preserve">|Grandmother|&amp;ref(Nation/R_UW-Fort.jpg,nolink,25x25,Underwater Fortress);|&amp;ref(Spell/P_Astral.jpg,nolink,25x25,Astral);1&amp;ref(Spell/P_Holy.jpg,nolink,25x25,Holy);3||&amp;ref(Spell/P_Research.jpg,nolink,25x25,Research);7|&amp;ref(Nation/Sacred.jpg,nolink,25x25,Sacred);|
</v>
      </c>
    </row>
    <row r="247" spans="1:39" x14ac:dyDescent="0.15">
      <c r="A247" t="str">
        <f t="shared" si="7"/>
        <v>-</v>
      </c>
      <c r="B247" t="s">
        <v>2893</v>
      </c>
      <c r="C247" t="s">
        <v>8531</v>
      </c>
      <c r="D247" t="s">
        <v>8567</v>
      </c>
      <c r="E247" s="24" t="s">
        <v>8427</v>
      </c>
      <c r="F247" s="21" t="s">
        <v>8568</v>
      </c>
      <c r="G247" s="29" t="s">
        <v>8569</v>
      </c>
      <c r="H247">
        <v>15</v>
      </c>
      <c r="AM247" s="26" t="str">
        <f t="shared" si="6"/>
        <v xml:space="preserve">|Aboleth|&amp;ref(Nation/R_UW-Fort.jpg,nolink,25x25,Underwater Fortress);|&amp;ref(Spell/P_Water.jpg,nolink,25x25,Water);2&amp;ref(Spell/P_Astral.jpg,nolink,25x25,Astral);2|&amp;ref(Spell/P_Water.jpg,nolink,25x25,Water);&amp;ref(Spell/P_Earth.jpg,nolink,25x25,Earth);&amp;ref(Spell/P_Astral.jpg,nolink,25x25,Astral);&amp;ref(Spell/P_Death.jpg,nolink,25x25,Death);+1:100%|&amp;ref(Spell/P_Research.jpg,nolink,25x25,Research);15||
</v>
      </c>
    </row>
    <row r="248" spans="1:39" x14ac:dyDescent="0.15">
      <c r="A248" t="str">
        <f t="shared" si="7"/>
        <v>-</v>
      </c>
      <c r="B248" t="s">
        <v>2893</v>
      </c>
      <c r="C248" t="s">
        <v>8531</v>
      </c>
      <c r="D248" t="s">
        <v>8570</v>
      </c>
      <c r="E248" s="24" t="s">
        <v>8375</v>
      </c>
      <c r="F248" s="21" t="s">
        <v>8571</v>
      </c>
      <c r="G248" s="29" t="s">
        <v>8572</v>
      </c>
      <c r="H248" t="s">
        <v>8573</v>
      </c>
      <c r="AM248" s="26" t="str">
        <f t="shared" si="6"/>
        <v xml:space="preserve">|Mind Lord|&amp;ref(Nation/R_Capital.jpg,nolink,25x25,National Capital);|&amp;ref(Spell/P_Water.jpg,nolink,25x25,Water);3&amp;ref(Spell/P_Astral.jpg,nolink,25x25,Astral);3|&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amp;ref(Spell/P_Research.jpg,nolink,25x25,Research);19+||
</v>
      </c>
    </row>
    <row r="249" spans="1:39" x14ac:dyDescent="0.15">
      <c r="A249" t="str">
        <f t="shared" si="7"/>
        <v>-</v>
      </c>
      <c r="B249" t="s">
        <v>2893</v>
      </c>
      <c r="C249" t="s">
        <v>8531</v>
      </c>
      <c r="D249" t="s">
        <v>8527</v>
      </c>
      <c r="E249" s="24" t="s">
        <v>8375</v>
      </c>
      <c r="F249" s="21" t="s">
        <v>8574</v>
      </c>
      <c r="G249" s="29" t="s">
        <v>8569</v>
      </c>
      <c r="H249">
        <v>15</v>
      </c>
      <c r="AK249">
        <v>1</v>
      </c>
      <c r="AM249" s="26" t="str">
        <f t="shared" si="6"/>
        <v xml:space="preserve">|Abodai|&amp;ref(Nation/R_Capital.jpg,nolink,25x25,National Capital);|&amp;ref(Spell/P_Water.jpg,nolink,25x25,Water);1&amp;ref(Spell/P_Astral.jpg,nolink,25x25,Astral);2&amp;ref(Spell/P_Death.jpg,nolink,25x25,Death);1&amp;ref(Spell/P_Holy.jpg,nolink,25x25,Holy);1|&amp;ref(Spell/P_Water.jpg,nolink,25x25,Water);&amp;ref(Spell/P_Earth.jpg,nolink,25x25,Earth);&amp;ref(Spell/P_Astral.jpg,nolink,25x25,Astral);&amp;ref(Spell/P_Death.jpg,nolink,25x25,Death);+1:100%|&amp;ref(Spell/P_Research.jpg,nolink,25x25,Research);15|&amp;ref(Nation/Sacred.jpg,nolink,25x25,Sacred);|
</v>
      </c>
    </row>
    <row r="250" spans="1:39" x14ac:dyDescent="0.15">
      <c r="A250" t="str">
        <f t="shared" si="7"/>
        <v>-</v>
      </c>
      <c r="B250" t="s">
        <v>2893</v>
      </c>
      <c r="C250" t="s">
        <v>2947</v>
      </c>
      <c r="D250" t="s">
        <v>8849</v>
      </c>
      <c r="E250" s="24" t="s">
        <v>8850</v>
      </c>
      <c r="F250" s="21" t="s">
        <v>8851</v>
      </c>
      <c r="AK250">
        <v>1</v>
      </c>
      <c r="AM250" s="26" t="str">
        <f t="shared" si="6"/>
        <v xml:space="preserve">|Polypal Mother|&amp;ref(Nation/R_Foreign-Sea.jpg,nolink,25x25,Non-Fort Underwater);|&amp;ref(Spell/P_Holy.jpg,nolink,25x25,Holy);2|||&amp;ref(Nation/Sacred.jpg,nolink,25x25,Sacred);|
</v>
      </c>
    </row>
    <row r="251" spans="1:39" x14ac:dyDescent="0.15">
      <c r="A251" t="str">
        <f t="shared" si="7"/>
        <v>EA R'lyeh E</v>
      </c>
      <c r="B251" t="s">
        <v>2893</v>
      </c>
      <c r="C251" t="s">
        <v>8531</v>
      </c>
      <c r="D251" t="s">
        <v>8575</v>
      </c>
      <c r="E251" s="24" t="s">
        <v>8554</v>
      </c>
      <c r="F251" s="21" t="s">
        <v>8576</v>
      </c>
      <c r="G251" s="29" t="s">
        <v>8569</v>
      </c>
      <c r="H251">
        <v>9</v>
      </c>
      <c r="AK251">
        <v>1</v>
      </c>
      <c r="AM251" s="26" t="str">
        <f t="shared" si="6"/>
        <v xml:space="preserve">|Androdai|&amp;ref(Nation/R_Coast-Fort.jpg,nolink,25x25,Coastal Fortress);|&amp;ref(Spell/P_Astral.jpg,nolink,25x25,Astral);1&amp;ref(Spell/P_Holy.jpg,nolink,25x25,Holy);1|&amp;ref(Spell/P_Water.jpg,nolink,25x25,Water);&amp;ref(Spell/P_Earth.jpg,nolink,25x25,Earth);&amp;ref(Spell/P_Astral.jpg,nolink,25x25,Astral);&amp;ref(Spell/P_Death.jpg,nolink,25x25,Death);+1:100%|&amp;ref(Spell/P_Research.jpg,nolink,25x25,Research);9|&amp;ref(Nation/Sacred.jpg,nolink,25x25,Sacred);|
</v>
      </c>
    </row>
    <row r="252" spans="1:39" x14ac:dyDescent="0.15">
      <c r="A252" t="str">
        <f t="shared" si="7"/>
        <v>EA Pelagia S</v>
      </c>
      <c r="B252" t="s">
        <v>2893</v>
      </c>
      <c r="C252" t="s">
        <v>8678</v>
      </c>
      <c r="D252" t="s">
        <v>8663</v>
      </c>
      <c r="E252" s="24" t="s">
        <v>8428</v>
      </c>
      <c r="F252" s="21" t="s">
        <v>8369</v>
      </c>
      <c r="AK252">
        <v>1</v>
      </c>
      <c r="AM252" s="26" t="str">
        <f t="shared" si="6"/>
        <v xml:space="preserve">|Merman Priest|&amp;ref(Nation/R_UW-Fort.jpg,nolink,25x25,Underwater Fortress);&amp;ref(Nation/R_Coast-Fort.jpg,nolink,25x25,Coastal Fortress);|&amp;ref(Spell/P_Holy.jpg,nolink,25x25,Holy);1|||&amp;ref(Nation/Sacred.jpg,nolink,25x25,Sacred);|
</v>
      </c>
    </row>
    <row r="253" spans="1:39" x14ac:dyDescent="0.15">
      <c r="A253" t="str">
        <f t="shared" si="7"/>
        <v>-</v>
      </c>
      <c r="B253" t="s">
        <v>2893</v>
      </c>
      <c r="C253" t="s">
        <v>8678</v>
      </c>
      <c r="D253" t="s">
        <v>8664</v>
      </c>
      <c r="E253" s="24" t="s">
        <v>8427</v>
      </c>
      <c r="F253" s="21" t="s">
        <v>8665</v>
      </c>
      <c r="G253" s="29" t="s">
        <v>8666</v>
      </c>
      <c r="H253">
        <v>9</v>
      </c>
      <c r="AM253" s="26" t="str">
        <f t="shared" si="6"/>
        <v xml:space="preserve">|Pelagian Mermage|&amp;ref(Nation/R_UW-Fort.jpg,nolink,25x25,Underwater Fortress);|&amp;ref(Spell/P_Water.jpg,nolink,25x25,Water);1|&amp;ref(Spell/P_Air.jpg,nolink,25x25,Air);&amp;ref(Spell/P_Water.jpg,nolink,25x25,Water);&amp;ref(Spell/P_Earth.jpg,nolink,25x25,Earth);&amp;ref(Spell/P_Nature.jpg,nolink,25x25,Nature);+1:100%|&amp;ref(Spell/P_Research.jpg,nolink,25x25,Research);9||
</v>
      </c>
    </row>
    <row r="254" spans="1:39" x14ac:dyDescent="0.15">
      <c r="A254" t="str">
        <f t="shared" si="7"/>
        <v>-</v>
      </c>
      <c r="B254" t="s">
        <v>2893</v>
      </c>
      <c r="C254" t="s">
        <v>8678</v>
      </c>
      <c r="D254" t="s">
        <v>8667</v>
      </c>
      <c r="E254" s="24" t="s">
        <v>8427</v>
      </c>
      <c r="F254" s="21" t="s">
        <v>8479</v>
      </c>
      <c r="AK254">
        <v>1</v>
      </c>
      <c r="AM254" s="26" t="str">
        <f t="shared" si="6"/>
        <v xml:space="preserve">|Pearl Clan Priest|&amp;ref(Nation/R_UW-Fort.jpg,nolink,25x25,Underwater Fortress);|&amp;ref(Spell/P_Holy.jpg,nolink,25x25,Holy);2|||&amp;ref(Nation/Sacred.jpg,nolink,25x25,Sacred);|
</v>
      </c>
    </row>
    <row r="255" spans="1:39" x14ac:dyDescent="0.15">
      <c r="A255" t="str">
        <f t="shared" si="7"/>
        <v>-</v>
      </c>
      <c r="B255" t="s">
        <v>2893</v>
      </c>
      <c r="C255" t="s">
        <v>8678</v>
      </c>
      <c r="D255" t="s">
        <v>8668</v>
      </c>
      <c r="E255" s="24" t="s">
        <v>8427</v>
      </c>
      <c r="F255" s="21" t="s">
        <v>8669</v>
      </c>
      <c r="G255" s="29" t="s">
        <v>8670</v>
      </c>
      <c r="H255">
        <v>15</v>
      </c>
      <c r="U255">
        <v>3</v>
      </c>
      <c r="AM255" s="26" t="str">
        <f t="shared" si="6"/>
        <v xml:space="preserve">|Pearl Mage|&amp;ref(Nation/R_UW-Fort.jpg,nolink,25x25,Underwater Fortress);|&amp;ref(Spell/P_Water.jpg,nolink,25x25,Water);2&amp;ref(Spell/P_Astral.jpg,nolink,25x25,Astral);1&amp;ref(Spell/P_Nature.jpg,nolink,25x25,Nature);1|&amp;ref(Spell/P_Air.jpg,nolink,25x25,Air);&amp;ref(Spell/P_Water.jpg,nolink,25x25,Water);&amp;ref(Spell/P_Astral.jpg,nolink,25x25,Astral);&amp;ref(Spell/P_Nature.jpg,nolink,25x25,Nature);+1:100%|&amp;ref(Spell/P_Research.jpg,nolink,25x25,Research);15|&amp;ref(Nation/Pearl-Cultivator.jpg,nolink,25x25,Pearl Cultivator (3));|
</v>
      </c>
    </row>
    <row r="256" spans="1:39" x14ac:dyDescent="0.15">
      <c r="A256" t="str">
        <f t="shared" si="7"/>
        <v>-</v>
      </c>
      <c r="B256" t="s">
        <v>2893</v>
      </c>
      <c r="C256" t="s">
        <v>8678</v>
      </c>
      <c r="D256" t="s">
        <v>8671</v>
      </c>
      <c r="E256" s="24" t="s">
        <v>8375</v>
      </c>
      <c r="F256" s="21" t="s">
        <v>8672</v>
      </c>
      <c r="G256" s="29" t="s">
        <v>8673</v>
      </c>
      <c r="H256" t="s">
        <v>8573</v>
      </c>
      <c r="U256">
        <v>5</v>
      </c>
      <c r="AK256">
        <v>1</v>
      </c>
      <c r="AM256" s="26" t="str">
        <f t="shared" si="6"/>
        <v xml:space="preserve">|Pearl King|&amp;ref(Nation/R_Capital.jpg,nolink,25x25,National Capital);|&amp;ref(Spell/P_Water.jpg,nolink,25x25,Water);4&amp;ref(Spell/P_Astral.jpg,nolink,25x25,Astral);1&amp;ref(Spell/P_Nature.jpg,nolink,25x25,Nature);1&amp;ref(Spell/P_Holy.jpg,nolink,25x25,Holy);3|&amp;ref(Spell/P_Air.jpg,nolink,25x25,Air);&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19+|&amp;ref(Nation/Pearl-Cultivator.jpg,nolink,25x25,Pearl Cultivator (5));&amp;ref(Nation/Sacred.jpg,nolink,25x25,Sacred);|
</v>
      </c>
    </row>
    <row r="257" spans="1:39" x14ac:dyDescent="0.15">
      <c r="A257" t="str">
        <f t="shared" si="7"/>
        <v>-</v>
      </c>
      <c r="B257" t="s">
        <v>2893</v>
      </c>
      <c r="C257" t="s">
        <v>8678</v>
      </c>
      <c r="D257" t="s">
        <v>8674</v>
      </c>
      <c r="E257" s="24" t="s">
        <v>8375</v>
      </c>
      <c r="F257" s="21" t="s">
        <v>8675</v>
      </c>
      <c r="H257">
        <v>7</v>
      </c>
      <c r="I257">
        <v>-2</v>
      </c>
      <c r="AM257" s="26" t="str">
        <f t="shared" si="6"/>
        <v xml:space="preserve">|Ichtyid Pearl Mage|&amp;ref(Nation/R_Capital.jpg,nolink,25x25,National Capital);|&amp;ref(Spell/P_Water.jpg,nolink,25x25,Water);1&amp;ref(Spell/P_Astral.jpg,nolink,25x25,Astral);1||&amp;ref(Spell/P_Research.jpg,nolink,25x25,Research);7|&amp;ref(Nation/Inept-Researcher.jpg,nolink,25x25,Inept Researcher (-2));|
</v>
      </c>
    </row>
    <row r="258" spans="1:39" x14ac:dyDescent="0.15">
      <c r="A258" t="str">
        <f t="shared" si="7"/>
        <v>EA Pelagia E</v>
      </c>
      <c r="B258" t="s">
        <v>2893</v>
      </c>
      <c r="C258" t="s">
        <v>8678</v>
      </c>
      <c r="D258" t="s">
        <v>8676</v>
      </c>
      <c r="E258" s="24" t="s">
        <v>8554</v>
      </c>
      <c r="F258" s="21" t="s">
        <v>8665</v>
      </c>
      <c r="G258" s="29" t="s">
        <v>8677</v>
      </c>
      <c r="H258">
        <v>11</v>
      </c>
      <c r="I258">
        <v>2</v>
      </c>
      <c r="AM258" s="26" t="str">
        <f t="shared" si="6"/>
        <v xml:space="preserve">|Pelagian Explorer|&amp;ref(Nation/R_Coast-Fort.jpg,nolink,25x25,Coastal Fortress);|&amp;ref(Spell/P_Water.jpg,nolink,25x25,Water);1|&amp;ref(Spell/P_Air.jpg,nolink,25x25,Air);&amp;ref(Spell/P_Earth.jpg,nolink,25x25,Earth);&amp;ref(Spell/P_Astral.jpg,nolink,25x25,Astral);&amp;ref(Spell/P_Nature.jpg,nolink,25x25,Nature);+1:100%|&amp;ref(Spell/P_Research.jpg,nolink,25x25,Research);11|&amp;ref(Nation/Adept-Researcher.jpg,nolink,25x25,Adept Researcher (+2));|
</v>
      </c>
    </row>
    <row r="259" spans="1:39" x14ac:dyDescent="0.15">
      <c r="A259" t="str">
        <f t="shared" si="7"/>
        <v>EA Oceania S</v>
      </c>
      <c r="B259" t="s">
        <v>2893</v>
      </c>
      <c r="C259" t="s">
        <v>8746</v>
      </c>
      <c r="D259" t="s">
        <v>8732</v>
      </c>
      <c r="E259" s="24" t="s">
        <v>8427</v>
      </c>
      <c r="F259" s="21" t="s">
        <v>8369</v>
      </c>
      <c r="G259" s="29" t="s">
        <v>8733</v>
      </c>
      <c r="H259">
        <v>7</v>
      </c>
      <c r="AK259">
        <v>1</v>
      </c>
      <c r="AM259" s="26" t="str">
        <f t="shared" ref="AM259:AM322" si="8">CONCATENATE("|",D259,"|",SUBSTITUTE(SUBSTITUTE(SUBSTITUTE(SUBSTITUTE(SUBSTITUTE(SUBSTITUTE(SUBSTITUTE(SUBSTITUTE(SUBSTITUTE(SUBSTITUTE(SUBSTITUTE(SUBSTITUTE(SUBSTITUTE(SUBSTITUTE(SUBSTITUTE(SUBSTITUTE(SUBSTITUTE(SUBSTITUTE(SUBSTITUTE(SUBSTITUTE(SUBSTITUTE(E259,"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259&amp;"|"&amp;G259,"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","&amp;br;"),"|",IF(H259&lt;&gt;"","&amp;ref(Spell/P_Research.jpg,nolink,25x25,Research);"&amp;H259,""),"|",IF(I259&lt;&gt;"",IF(I259&gt;=0,"&amp;ref(Nation/Adept-Researcher.jpg,nolink,25x25,Adept Researcher (+"&amp;I259&amp;"));","&amp;ref(Nation/Inept-Researcher.jpg,nolink,25x25,Inept Researcher ("&amp;I259&amp;"));"),""),IF(J259&lt;&gt;"","&amp;ref(Nation/Mundane-Researcher.jpg,nolink,25x25,Mundane Researcher);",""),IF(K259&lt;&gt;"","&amp;ref(Nation/Magically-Attuned-Researcher.jpg,nolink,25x25,Magically Attuned Researcher);",""),IF(L259&lt;&gt;"","&amp;ref(Nation/Philosopher.jpg,nolink,25x25,Philosopher ("&amp;L259&amp;"));",""),IF(M259&lt;&gt;"","&amp;ref(Nation/Divine-Insight.jpg,nolink,25x25,Divine Insight);",""),IF(N259&lt;&gt;"",IF(N259&gt;=0,"&amp;ref(Nation/Inspiring-Researcher.jpg,nolink,25x25,Inspiring Researcher (+"&amp;N259&amp;"));","&amp;ref(Nation/Disruptive-Researcher.jpg,nolink,25x25,Disruptive Researcher ("&amp;N259&amp;"));"),""),IF(O259&lt;&gt;"",IF(COUNTIF(O259,"*h*"),"&amp;ref(Nation/Healer.jpg,nolink,25x25,Healer ("&amp;MID(O259,2,1)&amp;"));","&amp;ref(Nation/Disease-Healer.jpg,nolink,25x25,Disease Healer ("&amp;O259&amp;"));"),""),IF(P259&lt;&gt;"","&amp;ref(Nation/Forge-Bonus.jpg,nolink,25x25,Forge Bonus ("&amp;P259&amp;"));",""),IF(Q259&lt;&gt;"","&amp;ref(Nation/Master-Smith.jpg,nolink,25x25,Master Smith ("&amp;Q259&amp;"));",""),IF(R259&lt;&gt;"","&amp;ref(Nation/Resource-Bonus.jpg,nolink,25x25,Resource Bonus ("&amp;R259&amp;"));",""),IF(S259&lt;&gt;"","&amp;ref(Nation/Ice-Forging.jpg,nolink,25x25,Ice Forging ("&amp;S259&amp;"));",""),IF(T259&lt;&gt;"","&amp;ref(Nation/Blood-Searcher.jpg,nolink,25x25,Blood Searcher ("&amp;T259&amp;"));",""),IF(U259&lt;&gt;"","&amp;ref(Nation/Pearl-Cultivator.jpg,nolink,25x25,Pearl Cultivator ("&amp;U259&amp;"));",""),IF(V259&lt;&gt;"","&amp;ref(Nation/Carcass-Collector.jpg,nolink,25x25,Carcass Collector ("&amp;V259&amp;"));",""),IF(W259&lt;&gt;"","&amp;ref(Nation/Alchemist.jpg,nolink,25x25,Alchemist ("&amp;W259&amp;"));",""),IF(X259&lt;&gt;"","&amp;ref(Nation/Adept-Cross-Breeder.jpg,nolink,25x25,Adept Cross Breeder ("&amp;X259&amp;"));",""),IF(Y259&lt;&gt;"","&amp;ref(Nation/Fortune-Teller.jpg,nolink,25x25,Fortune Teller ("&amp;Y259&amp;"));",""),IF(Z259&lt;&gt;"",IF(Z259&gt;=0,"&amp;ref(Nation/Bringer-of-Fortune.jpg,nolink,25x25,Bringer of Fortune ("&amp;Z259&amp;"));","&amp;ref(Nation/Bringer-of-Misfortune.jpg,nolink,25x25,Bringer of Misfortune ("&amp;ABS(Z259)&amp;"));"),""),IF(AA259&lt;&gt;"","&amp;ref(Nation/Spell-Singer.jpg,nolink,25x25,Spell Singer);",""),IF(AB259&lt;&gt;"","&amp;ref(Nation/Combat-Caster.jpg,nolink,25x25,Combat Caster);",""),IF(AC259&lt;&gt;"","&amp;ref(Nation/Innate-Spellcaster.jpg,nolink,25x25,Innate Spellcaster ("&amp;AC259&amp;"));",""),IF(AD259&lt;&gt;"",IF(AD259="m","&amp;ref(Nation/Communion-Master.jpg,nolink,25x25,Communion Master);","&amp;ref(Nation/Communion-Slave.jpg,nolink,25x25,Communion Slave);"),""),IF(AE259&lt;&gt;"","&amp;ref(Nation/Inquisitor.jpg,nolink,25x25,Inquisitor);",""),IF(AF259&lt;&gt;"","&amp;ref(Nation/Adept-Sacrificer.jpg,nolink,25x25,Adept Sacrificer ("&amp;AF259&amp;"));",""),IF(AG259&lt;&gt;"","&amp;ref(Nation/Reanimator-Priest.jpg,nolink,25x25,Reanimator Priest);",""),IF(AH259&lt;&gt;"","&amp;ref(Nation/Reanimation-Bonus.jpg,nolink,25x25,Reanimation Bonus ("&amp;AH259&amp;"));",""),IF(AI259&lt;&gt;"","&amp;ref(Nation/Elegist.jpg,nolink,25x25,Elegist ("&amp;AI259&amp;"));",""),IF(AJ259&lt;&gt;"","&amp;ref(Nation/Heretic.jpg,nolink,25x25,Heretic ("&amp;AJ259&amp;"));",""),IF(AK259&lt;&gt;"","&amp;ref(Nation/Sacred.jpg,nolink,25x25,Sacred);",""),IF(AL259&lt;&gt;"","&amp;ref(Nation/Slave.jpg,nolink,25x25,Slave);",""),"|",CHAR(10))</f>
        <v xml:space="preserve">|Aphroi Hierophant|&amp;ref(Nation/R_UW-Fort.jpg,nolink,25x25,Underwater Fortress);|&amp;ref(Spell/P_Holy.jpg,nolink,25x25,Holy);1|&amp;ref(Spell/P_Water.jpg,nolink,25x25,Water);&amp;ref(Spell/P_Nature.jpg,nolink,25x25,Nature);+1:100%|&amp;ref(Spell/P_Research.jpg,nolink,25x25,Research);7|&amp;ref(Nation/Sacred.jpg,nolink,25x25,Sacred);|
</v>
      </c>
    </row>
    <row r="260" spans="1:39" x14ac:dyDescent="0.15">
      <c r="A260" t="str">
        <f t="shared" si="7"/>
        <v>-</v>
      </c>
      <c r="B260" t="s">
        <v>2893</v>
      </c>
      <c r="C260" t="s">
        <v>8746</v>
      </c>
      <c r="D260" t="s">
        <v>8734</v>
      </c>
      <c r="E260" s="24" t="s">
        <v>8427</v>
      </c>
      <c r="F260" s="21" t="s">
        <v>8735</v>
      </c>
      <c r="H260">
        <v>9</v>
      </c>
      <c r="AM260" s="26" t="str">
        <f t="shared" si="8"/>
        <v xml:space="preserve">|Siren (Water form)|&amp;ref(Nation/R_UW-Fort.jpg,nolink,25x25,Underwater Fortress);|&amp;ref(Spell/P_Air.jpg,nolink,25x25,Air);1-1&amp;ref(Spell/P_Water.jpg,nolink,25x25,Water);2||&amp;ref(Spell/P_Research.jpg,nolink,25x25,Research);9||
</v>
      </c>
    </row>
    <row r="261" spans="1:39" x14ac:dyDescent="0.15">
      <c r="A261" t="str">
        <f t="shared" ref="A261:A328" si="9">IF(C261&lt;&gt;C260,B261&amp;" "&amp;C261&amp;" S",IF(C261&lt;&gt;C262,B261&amp;" "&amp;C261&amp;" E","-"))</f>
        <v>-</v>
      </c>
      <c r="B261" t="s">
        <v>2893</v>
      </c>
      <c r="C261" t="s">
        <v>8746</v>
      </c>
      <c r="D261" t="s">
        <v>8736</v>
      </c>
      <c r="E261" s="24" t="s">
        <v>8554</v>
      </c>
      <c r="F261" s="21" t="s">
        <v>8737</v>
      </c>
      <c r="H261">
        <v>9</v>
      </c>
      <c r="AM261" s="26" t="str">
        <f t="shared" si="8"/>
        <v xml:space="preserve">|Siren (Land form)|&amp;ref(Nation/R_Coast-Fort.jpg,nolink,25x25,Coastal Fortress);|&amp;ref(Spell/P_Air.jpg,nolink,25x25,Air);1&amp;ref(Spell/P_Water.jpg,nolink,25x25,Water);2-1||&amp;ref(Spell/P_Research.jpg,nolink,25x25,Research);9||
</v>
      </c>
    </row>
    <row r="262" spans="1:39" x14ac:dyDescent="0.15">
      <c r="A262" t="str">
        <f t="shared" si="9"/>
        <v>-</v>
      </c>
      <c r="B262" t="s">
        <v>2893</v>
      </c>
      <c r="C262" t="s">
        <v>8746</v>
      </c>
      <c r="D262" t="s">
        <v>8738</v>
      </c>
      <c r="E262" s="24" t="s">
        <v>8427</v>
      </c>
      <c r="F262" s="21" t="s">
        <v>8739</v>
      </c>
      <c r="G262" s="29" t="s">
        <v>8740</v>
      </c>
      <c r="H262" t="s">
        <v>8451</v>
      </c>
      <c r="AK262">
        <v>1</v>
      </c>
      <c r="AM262" s="26" t="str">
        <f t="shared" si="8"/>
        <v xml:space="preserve">|Haliade|&amp;ref(Nation/R_UW-Fort.jpg,nolink,25x25,Underwater Fortress);|&amp;ref(Spell/P_Water.jpg,nolink,25x25,Water);2&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15+|&amp;ref(Nation/Sacred.jpg,nolink,25x25,Sacred);|
</v>
      </c>
    </row>
    <row r="263" spans="1:39" x14ac:dyDescent="0.15">
      <c r="A263" t="str">
        <f t="shared" si="9"/>
        <v>-</v>
      </c>
      <c r="B263" t="s">
        <v>2893</v>
      </c>
      <c r="C263" t="s">
        <v>8746</v>
      </c>
      <c r="D263" t="s">
        <v>8743</v>
      </c>
      <c r="E263" s="24" t="s">
        <v>8427</v>
      </c>
      <c r="F263" s="21" t="s">
        <v>8741</v>
      </c>
      <c r="G263" s="29" t="s">
        <v>8742</v>
      </c>
      <c r="H263">
        <v>19</v>
      </c>
      <c r="AM263" s="26" t="str">
        <f t="shared" si="8"/>
        <v xml:space="preserve">|Capricorn (Water form)|&amp;ref(Nation/R_UW-Fort.jpg,nolink,25x25,Underwater Fortress);|&amp;ref(Spell/P_Water.jpg,nolink,25x25,Water);2&amp;ref(Spell/P_Earth.jpg,nolink,25x25,Earth);1-1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v>
      </c>
    </row>
    <row r="264" spans="1:39" x14ac:dyDescent="0.15">
      <c r="A264" t="str">
        <f t="shared" si="9"/>
        <v>EA Oceania E</v>
      </c>
      <c r="B264" t="s">
        <v>2893</v>
      </c>
      <c r="C264" t="s">
        <v>8746</v>
      </c>
      <c r="D264" t="s">
        <v>8744</v>
      </c>
      <c r="E264" s="24" t="s">
        <v>8554</v>
      </c>
      <c r="F264" s="21" t="s">
        <v>8745</v>
      </c>
      <c r="G264" s="29" t="s">
        <v>8742</v>
      </c>
      <c r="H264">
        <v>19</v>
      </c>
      <c r="AM264" s="26" t="str">
        <f t="shared" si="8"/>
        <v xml:space="preserve">|Capricorn (Land form)|&amp;ref(Nation/R_Coast-Fort.jpg,nolink,25x25,Coastal Fortress);|&amp;ref(Spell/P_Water.jpg,nolink,25x25,Water);2-1&amp;ref(Spell/P_Earth.jpg,nolink,25x25,Earth);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v>
      </c>
    </row>
    <row r="265" spans="1:39" x14ac:dyDescent="0.15">
      <c r="A265" t="str">
        <f t="shared" si="9"/>
        <v>EA Therodos S</v>
      </c>
      <c r="B265" t="s">
        <v>2893</v>
      </c>
      <c r="C265" t="s">
        <v>8831</v>
      </c>
      <c r="D265" t="s">
        <v>8829</v>
      </c>
      <c r="E265" s="24" t="s">
        <v>8830</v>
      </c>
      <c r="F265" s="21" t="s">
        <v>8832</v>
      </c>
      <c r="G265" s="29" t="s">
        <v>8833</v>
      </c>
      <c r="H265">
        <v>9</v>
      </c>
      <c r="AK265">
        <v>1</v>
      </c>
      <c r="AM265" s="26" t="str">
        <f t="shared" si="8"/>
        <v xml:space="preserve">|Melia|&amp;ref(Nation/R_UW-Fort.jpg,nolink,25x25,Underwater Fortress);&amp;ref(Nation/R_Coast-Fort.jpg,nolink,25x25,Coastal Fortress);|&amp;ref(Spell/P_Nature.jpg,nolink,25x25,Nature);1&amp;ref(Spell/P_Holy.jpg,nolink,25x25,Holy);1|&amp;ref(Spell/P_Air.jpg,nolink,25x25,Air);&amp;ref(Spell/P_Water.jpg,nolink,25x25,Water);&amp;ref(Spell/P_Earth.jpg,nolink,25x25,Earth);+1:100%|&amp;ref(Spell/P_Research.jpg,nolink,25x25,Research);9|&amp;ref(Nation/Sacred.jpg,nolink,25x25,Sacred);|
</v>
      </c>
    </row>
    <row r="266" spans="1:39" x14ac:dyDescent="0.15">
      <c r="A266" t="str">
        <f t="shared" si="9"/>
        <v>-</v>
      </c>
      <c r="B266" t="s">
        <v>2893</v>
      </c>
      <c r="C266" t="s">
        <v>8831</v>
      </c>
      <c r="D266" t="s">
        <v>8834</v>
      </c>
      <c r="E266" s="24" t="s">
        <v>8835</v>
      </c>
      <c r="F266" s="21" t="s">
        <v>8836</v>
      </c>
      <c r="G266" s="29" t="s">
        <v>8837</v>
      </c>
      <c r="H266" t="s">
        <v>8838</v>
      </c>
      <c r="AK266">
        <v>1</v>
      </c>
      <c r="AM266" s="26" t="str">
        <f t="shared" si="8"/>
        <v xml:space="preserve">|Hekateride|&amp;ref(Nation/R_Capital.jpg,nolink,25x25,National Capital);|&amp;ref(Spell/P_Water.jpg,nolink,25x25,Water);2&amp;ref(Spell/P_Nature.jpg,nolink,25x25,Nature);3&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acred.jpg,nolink,25x25,Sacred);|
</v>
      </c>
    </row>
    <row r="267" spans="1:39" x14ac:dyDescent="0.15">
      <c r="A267" t="str">
        <f t="shared" si="9"/>
        <v>-</v>
      </c>
      <c r="B267" t="s">
        <v>2893</v>
      </c>
      <c r="C267" t="s">
        <v>8831</v>
      </c>
      <c r="D267" t="s">
        <v>8839</v>
      </c>
      <c r="E267" s="24" t="s">
        <v>8835</v>
      </c>
      <c r="F267" s="21" t="s">
        <v>8840</v>
      </c>
      <c r="G267" s="29" t="s">
        <v>8841</v>
      </c>
      <c r="H267" t="s">
        <v>8842</v>
      </c>
      <c r="Q267">
        <v>1</v>
      </c>
      <c r="AK267">
        <v>1</v>
      </c>
      <c r="AM267" s="26" t="str">
        <f t="shared" si="8"/>
        <v xml:space="preserve">|Daktyl|&amp;ref(Nation/R_Capital.jpg,nolink,25x25,National Capital);|&amp;ref(Spell/P_Air.jpg,nolink,25x25,Air);1&amp;ref(Spell/P_Water.jpg,nolink,25x25,Water);1&amp;ref(Spell/P_Earth.jpg,nolink,25x25,Earth);2|&amp;ref(Spell/P_Fire.jpg,nolink,25x25,Fire);&amp;ref(Spell/P_Air.jpg,nolink,25x25,Air);&amp;ref(Spell/P_Water.jpg,nolink,25x25,Water);&amp;ref(Spell/P_Earth.jpg,nolink,25x25,Earth);&amp;ref(Spell/P_Death.jpg,nolink,25x25,Death);+1:100%&amp;br;&amp;ref(Spell/P_Fire.jpg,nolink,25x25,Fire);&amp;ref(Spell/P_Air.jpg,nolink,25x25,Air);&amp;ref(Spell/P_Water.jpg,nolink,25x25,Water);&amp;ref(Spell/P_Earth.jpg,nolink,25x25,Earth);&amp;ref(Spell/P_Death.jpg,nolink,25x25,Death);+1:10%|&amp;ref(Spell/P_Research.jpg,nolink,25x25,Research);15+|&amp;ref(Nation/Master-Smith.jpg,nolink,25x25,Master Smith (1));&amp;ref(Nation/Sacred.jpg,nolink,25x25,Sacred);|
</v>
      </c>
    </row>
    <row r="268" spans="1:39" x14ac:dyDescent="0.15">
      <c r="A268" t="str">
        <f t="shared" si="9"/>
        <v>-</v>
      </c>
      <c r="B268" t="s">
        <v>2893</v>
      </c>
      <c r="C268" t="s">
        <v>8831</v>
      </c>
      <c r="D268" t="s">
        <v>8843</v>
      </c>
      <c r="E268" s="24" t="s">
        <v>8844</v>
      </c>
      <c r="F268" s="21" t="s">
        <v>8845</v>
      </c>
      <c r="G268" s="29" t="s">
        <v>8846</v>
      </c>
      <c r="H268">
        <v>9</v>
      </c>
      <c r="P268">
        <v>1</v>
      </c>
      <c r="R268">
        <v>5</v>
      </c>
      <c r="AK268">
        <v>1</v>
      </c>
      <c r="AM268" s="26" t="str">
        <f t="shared" si="8"/>
        <v xml:space="preserve">|Kabeiros|&amp;ref(Nation/R_Coast-Fort.jpg,nolink,25x25,Coastal Fortress);|&amp;ref(Spell/P_Earth.jpg,nolink,25x25,Earth);1|&amp;ref(Spell/P_Fire.jpg,nolink,25x25,Fire);&amp;ref(Spell/P_Air.jpg,nolink,25x25,Air);&amp;ref(Spell/P_Water.jpg,nolink,25x25,Water);&amp;ref(Spell/P_Earth.jpg,nolink,25x25,Earth);+1:100%|&amp;ref(Spell/P_Research.jpg,nolink,25x25,Research);9|&amp;ref(Nation/Forge-Bonus.jpg,nolink,25x25,Forge Bonus (1));&amp;ref(Nation/Resource-Bonus.jpg,nolink,25x25,Resource Bonus (5));&amp;ref(Nation/Sacred.jpg,nolink,25x25,Sacred);|
</v>
      </c>
    </row>
    <row r="269" spans="1:39" x14ac:dyDescent="0.15">
      <c r="A269" t="str">
        <f t="shared" si="9"/>
        <v>-</v>
      </c>
      <c r="B269" t="s">
        <v>2893</v>
      </c>
      <c r="C269" t="s">
        <v>8831</v>
      </c>
      <c r="D269" t="s">
        <v>8847</v>
      </c>
      <c r="E269" s="24" t="s">
        <v>8879</v>
      </c>
      <c r="F269" s="21" t="s">
        <v>8848</v>
      </c>
      <c r="AK269">
        <v>1</v>
      </c>
      <c r="AM269" s="26" t="str">
        <f t="shared" si="8"/>
        <v xml:space="preserve">|Ephor|&amp;ref(Nation/Dominion-Free-Spawn.jpg,nolink,25x25,Dominion Automatic Generation (Free));（&amp;ref(Nation/R_UW-Fort.jpg,nolink,25x25,Underwater Fortress);&amp;ref(Nation/R_Fort.jpg,nolink,25x25,Land Fortress);）|&amp;ref(Spell/P_Holy.jpg,nolink,25x25,Holy);1|||&amp;ref(Nation/Sacred.jpg,nolink,25x25,Sacred);|
</v>
      </c>
    </row>
    <row r="270" spans="1:39" x14ac:dyDescent="0.15">
      <c r="A270" t="str">
        <f t="shared" si="9"/>
        <v>EA Therodos E</v>
      </c>
      <c r="B270" t="s">
        <v>2893</v>
      </c>
      <c r="C270" t="s">
        <v>8831</v>
      </c>
      <c r="D270" t="s">
        <v>8880</v>
      </c>
      <c r="E270" s="24" t="s">
        <v>8879</v>
      </c>
      <c r="H270">
        <v>10</v>
      </c>
      <c r="L270">
        <v>2</v>
      </c>
      <c r="AM270" s="26" t="str">
        <f t="shared" si="8"/>
        <v xml:space="preserve">|Spectral Philosopher|&amp;ref(Nation/Dominion-Free-Spawn.jpg,nolink,25x25,Dominion Automatic Generation (Free));（&amp;ref(Nation/R_UW-Fort.jpg,nolink,25x25,Underwater Fortress);&amp;ref(Nation/R_Fort.jpg,nolink,25x25,Land Fortress);）|||&amp;ref(Spell/P_Research.jpg,nolink,25x25,Research);10|&amp;ref(Nation/Philosopher.jpg,nolink,25x25,Philosopher (2));|
</v>
      </c>
    </row>
    <row r="271" spans="1:39" x14ac:dyDescent="0.15">
      <c r="A271" t="str">
        <f t="shared" si="9"/>
        <v>MA Arcoscephale S</v>
      </c>
      <c r="B271" t="s">
        <v>8964</v>
      </c>
      <c r="C271" t="s">
        <v>8963</v>
      </c>
      <c r="D271" t="s">
        <v>10665</v>
      </c>
      <c r="E271" s="24" t="s">
        <v>6955</v>
      </c>
      <c r="F271" s="21" t="s">
        <v>5056</v>
      </c>
      <c r="H271">
        <v>7</v>
      </c>
      <c r="O271" t="s">
        <v>4871</v>
      </c>
      <c r="AK271">
        <v>1</v>
      </c>
      <c r="AM271" s="26" t="str">
        <f t="shared" si="8"/>
        <v xml:space="preserve">|Hiereia|&amp;ref(Nation/R_Fort.jpg,nolink,25x25,Land Fortress);&amp;ref(Nation/R_Foreign.jpg,nolink,25x25,Non-Fort Land);|&amp;ref(Spell/P_Nature.jpg,nolink,25x25,Nature);1&amp;ref(Spell/P_Holy.jpg,nolink,25x25,Holy);1||&amp;ref(Spell/P_Research.jpg,nolink,25x25,Research);7|&amp;ref(Nation/Healer.jpg,nolink,25x25,Healer (1));&amp;ref(Nation/Sacred.jpg,nolink,25x25,Sacred);|
</v>
      </c>
    </row>
    <row r="272" spans="1:39" x14ac:dyDescent="0.15">
      <c r="A272" t="str">
        <f t="shared" si="9"/>
        <v>-</v>
      </c>
      <c r="B272" t="s">
        <v>2954</v>
      </c>
      <c r="C272" t="s">
        <v>2955</v>
      </c>
      <c r="D272" t="s">
        <v>10667</v>
      </c>
      <c r="E272" s="24" t="s">
        <v>10668</v>
      </c>
      <c r="F272" s="21" t="s">
        <v>10674</v>
      </c>
      <c r="H272">
        <v>7</v>
      </c>
      <c r="O272" t="s">
        <v>10675</v>
      </c>
      <c r="AK272">
        <v>1</v>
      </c>
      <c r="AM272" s="26" t="str">
        <f t="shared" si="8"/>
        <v xml:space="preserve">|Archousa|&amp;ref(Nation/R_Fort.jpg,nolink,25x25,Land Fortress);|&amp;ref(Spell/P_Nature.jpg,nolink,25x25,Nature);1&amp;ref(Spell/P_Holy.jpg,nolink,25x25,Holy);2||&amp;ref(Spell/P_Research.jpg,nolink,25x25,Research);7|&amp;ref(Nation/Healer.jpg,nolink,25x25,Healer (3));&amp;ref(Nation/Sacred.jpg,nolink,25x25,Sacred);|
</v>
      </c>
    </row>
    <row r="273" spans="1:39" x14ac:dyDescent="0.15">
      <c r="A273" t="str">
        <f t="shared" si="9"/>
        <v>-</v>
      </c>
      <c r="B273" t="s">
        <v>8964</v>
      </c>
      <c r="C273" t="s">
        <v>8963</v>
      </c>
      <c r="D273" t="s">
        <v>8955</v>
      </c>
      <c r="E273" s="24" t="s">
        <v>8898</v>
      </c>
      <c r="F273" s="21" t="s">
        <v>8956</v>
      </c>
      <c r="G273" s="29" t="s">
        <v>8957</v>
      </c>
      <c r="H273" t="s">
        <v>8958</v>
      </c>
      <c r="I273">
        <v>1</v>
      </c>
      <c r="AM273" s="26" t="str">
        <f t="shared" si="8"/>
        <v xml:space="preserve">|Mystic|&amp;ref(Nation/R_Fort.jpg,nolink,25x25,Land Fortress);|&amp;ref(Spell/P_Astral.jpg,nolink,25x25,Astral);1|&amp;ref(Spell/P_Fire.jpg,nolink,25x25,Fire);&amp;ref(Spell/P_Water.jpg,nolink,25x25,Water);&amp;ref(Spell/P_Earth.jpg,nolink,25x25,Earth);&amp;ref(Spell/P_Astral.jpg,nolink,25x25,Astral);+1:100%&amp;br;&amp;ref(Spell/P_Fire.jpg,nolink,25x25,Fire);+1:50%&amp;br;&amp;ref(Spell/P_Water.jpg,nolink,25x25,Water);+1:50%&amp;br;&amp;ref(Spell/P_Earth.jpg,nolink,25x25,Earth);+1:50%|&amp;ref(Spell/P_Research.jpg,nolink,25x25,Research);12+|&amp;ref(Nation/Adept-Researcher.jpg,nolink,25x25,Adept Researcher (+1));|
</v>
      </c>
    </row>
    <row r="274" spans="1:39" x14ac:dyDescent="0.15">
      <c r="A274" t="str">
        <f t="shared" si="9"/>
        <v>-</v>
      </c>
      <c r="B274" t="s">
        <v>8964</v>
      </c>
      <c r="C274" t="s">
        <v>8963</v>
      </c>
      <c r="D274" t="s">
        <v>8959</v>
      </c>
      <c r="E274" s="24" t="s">
        <v>8928</v>
      </c>
      <c r="F274" s="21" t="s">
        <v>8960</v>
      </c>
      <c r="G274" s="29" t="s">
        <v>8961</v>
      </c>
      <c r="H274" t="s">
        <v>8962</v>
      </c>
      <c r="Y274">
        <v>10</v>
      </c>
      <c r="AM274" s="26" t="str">
        <f t="shared" si="8"/>
        <v xml:space="preserve">|Astrologer|&amp;ref(Nation/R_Capital.jpg,nolink,25x25,National Capital);|&amp;ref(Spell/P_Astral.jpg,nolink,25x25,Astral);3|&amp;ref(Spell/P_Fire.jpg,nolink,25x25,Fire);&amp;ref(Spell/P_Water.jpg,nolink,25x25,Water);&amp;ref(Spell/P_Earth.jpg,nolink,25x25,Earth);&amp;ref(Spell/P_Astral.jpg,nolink,25x25,Astral);+1:100%&amp;br;&amp;ref(Spell/P_Fire.jpg,nolink,25x25,Fire);&amp;ref(Spell/P_Water.jpg,nolink,25x25,Water);&amp;ref(Spell/P_Earth.jpg,nolink,25x25,Earth);&amp;ref(Spell/P_Astral.jpg,nolink,25x25,Astral);+1:10%|&amp;ref(Spell/P_Research.jpg,nolink,25x25,Research);13+|&amp;ref(Nation/Fortune-Teller.jpg,nolink,25x25,Fortune Teller (10));|
</v>
      </c>
    </row>
    <row r="275" spans="1:39" x14ac:dyDescent="0.15">
      <c r="A275" t="str">
        <f t="shared" si="9"/>
        <v>MA Arcoscephale E</v>
      </c>
      <c r="B275" t="s">
        <v>8964</v>
      </c>
      <c r="C275" t="s">
        <v>8963</v>
      </c>
      <c r="D275" t="s">
        <v>8965</v>
      </c>
      <c r="E275" s="24" t="s">
        <v>5491</v>
      </c>
      <c r="F275" s="21" t="s">
        <v>660</v>
      </c>
      <c r="H275">
        <v>7</v>
      </c>
      <c r="I275">
        <v>-4</v>
      </c>
      <c r="AC275">
        <v>1</v>
      </c>
      <c r="AM275" s="26" t="str">
        <f t="shared" si="8"/>
        <v xml:space="preserve">|Hamadryad|&amp;ref(Item/Master-Ritualist.jpg,nolink,25x25,Ritual Spell);|&amp;ref(Spell/P_Nature.jpg,nolink,25x25,Nature);3||&amp;ref(Spell/P_Research.jpg,nolink,25x25,Research);7|&amp;ref(Nation/Inept-Researcher.jpg,nolink,25x25,Inept Researcher (-4));&amp;ref(Nation/Innate-Spellcaster.jpg,nolink,25x25,Innate Spellcaster (1));|
</v>
      </c>
    </row>
    <row r="276" spans="1:39" x14ac:dyDescent="0.15">
      <c r="A276" t="str">
        <f t="shared" si="9"/>
        <v>MA Ermor S</v>
      </c>
      <c r="B276" t="s">
        <v>8964</v>
      </c>
      <c r="C276" t="s">
        <v>9041</v>
      </c>
      <c r="D276" t="s">
        <v>9042</v>
      </c>
      <c r="E276" s="24" t="s">
        <v>9043</v>
      </c>
      <c r="F276" s="21" t="s">
        <v>9044</v>
      </c>
      <c r="AG276">
        <v>1</v>
      </c>
      <c r="AK276">
        <v>1</v>
      </c>
      <c r="AM276" s="26" t="str">
        <f t="shared" si="8"/>
        <v xml:space="preserve">|Acolyte of Eldregate|&amp;ref(Item/Master-Ritualist.jpg,nolink,25x25,Ritual Spell);|&amp;ref(Spell/P_Holy.jpg,nolink,25x25,Holy);1|||&amp;ref(Nation/Reanimator-Priest.jpg,nolink,25x25,Reanimator Priest);&amp;ref(Nation/Sacred.jpg,nolink,25x25,Sacred);|
</v>
      </c>
    </row>
    <row r="277" spans="1:39" x14ac:dyDescent="0.15">
      <c r="A277" t="str">
        <f t="shared" si="9"/>
        <v>-</v>
      </c>
      <c r="B277" t="s">
        <v>8964</v>
      </c>
      <c r="C277" t="s">
        <v>9041</v>
      </c>
      <c r="D277" t="s">
        <v>9045</v>
      </c>
      <c r="E277" s="24" t="s">
        <v>9043</v>
      </c>
      <c r="F277" s="21" t="s">
        <v>9046</v>
      </c>
      <c r="AG277">
        <v>1</v>
      </c>
      <c r="AK277">
        <v>1</v>
      </c>
      <c r="AM277" s="26" t="str">
        <f t="shared" si="8"/>
        <v xml:space="preserve">|Bishop of Eldregate|&amp;ref(Item/Master-Ritualist.jpg,nolink,25x25,Ritual Spell);|&amp;ref(Spell/P_Holy.jpg,nolink,25x25,Holy);2|||&amp;ref(Nation/Reanimator-Priest.jpg,nolink,25x25,Reanimator Priest);&amp;ref(Nation/Sacred.jpg,nolink,25x25,Sacred);|
</v>
      </c>
    </row>
    <row r="278" spans="1:39" x14ac:dyDescent="0.15">
      <c r="A278" t="str">
        <f t="shared" si="9"/>
        <v>-</v>
      </c>
      <c r="B278" t="s">
        <v>8964</v>
      </c>
      <c r="C278" t="s">
        <v>9041</v>
      </c>
      <c r="D278" t="s">
        <v>9047</v>
      </c>
      <c r="E278" s="24" t="s">
        <v>9043</v>
      </c>
      <c r="F278" s="21" t="s">
        <v>9048</v>
      </c>
      <c r="AG278">
        <v>1</v>
      </c>
      <c r="AK278">
        <v>1</v>
      </c>
      <c r="AM278" s="26" t="str">
        <f t="shared" si="8"/>
        <v xml:space="preserve">|Arch Bishop of Eldregate|&amp;ref(Item/Master-Ritualist.jpg,nolink,25x25,Ritual Spell);|&amp;ref(Spell/P_Holy.jpg,nolink,25x25,Holy);3|||&amp;ref(Nation/Reanimator-Priest.jpg,nolink,25x25,Reanimator Priest);&amp;ref(Nation/Sacred.jpg,nolink,25x25,Sacred);|
</v>
      </c>
    </row>
    <row r="279" spans="1:39" x14ac:dyDescent="0.15">
      <c r="A279" t="str">
        <f t="shared" si="9"/>
        <v>-</v>
      </c>
      <c r="B279" t="s">
        <v>8964</v>
      </c>
      <c r="C279" t="s">
        <v>9041</v>
      </c>
      <c r="D279" t="s">
        <v>9049</v>
      </c>
      <c r="E279" s="24" t="s">
        <v>9043</v>
      </c>
      <c r="F279" s="21" t="s">
        <v>9050</v>
      </c>
      <c r="H279">
        <v>9</v>
      </c>
      <c r="AM279" s="26" t="str">
        <f t="shared" si="8"/>
        <v xml:space="preserve">|Spectator|&amp;ref(Item/Master-Ritualist.jpg,nolink,25x25,Ritual Spell);|&amp;ref(Spell/P_Death.jpg,nolink,25x25,Death);2||&amp;ref(Spell/P_Research.jpg,nolink,25x25,Research);9||
</v>
      </c>
    </row>
    <row r="280" spans="1:39" x14ac:dyDescent="0.15">
      <c r="A280" t="str">
        <f t="shared" si="9"/>
        <v>MA Ermor E</v>
      </c>
      <c r="B280" t="s">
        <v>8964</v>
      </c>
      <c r="C280" t="s">
        <v>9041</v>
      </c>
      <c r="D280" t="s">
        <v>9051</v>
      </c>
      <c r="E280" s="24" t="s">
        <v>9043</v>
      </c>
      <c r="F280" s="21" t="s">
        <v>9052</v>
      </c>
      <c r="G280" s="29" t="s">
        <v>9053</v>
      </c>
      <c r="H280" t="s">
        <v>9054</v>
      </c>
      <c r="AM280" s="26" t="str">
        <f t="shared" si="8"/>
        <v xml:space="preserve">|Dusk Elder|&amp;ref(Item/Master-Ritualist.jpg,nolink,25x25,Ritual Spell);|&amp;ref(Spell/P_Fire.jpg,nolink,25x25,Fire);1&amp;ref(Spell/P_Astral.jpg,nolink,25x25,Astral);1&amp;ref(Spell/P_Death.jpg,nolink,25x25,Death);3|&amp;ref(Spell/P_Fire.jpg,nolink,25x25,Fire);&amp;ref(Spell/P_Air.jpg,nolink,25x25,Air);&amp;ref(Spell/P_Water.jpg,nolink,25x25,Water);&amp;ref(Spell/P_Earth.jpg,nolink,25x25,Earth);&amp;ref(Spell/P_Astral.jpg,nolink,25x25,Astral);&amp;ref(Spell/P_Death.jpg,nolink,25x25,Death);+1:100%&amp;br;&amp;ref(Spell/P_Fire.jpg,nolink,25x25,Fire);&amp;ref(Spell/P_Air.jpg,nolink,25x25,Air);&amp;ref(Spell/P_Water.jpg,nolink,25x25,Water);&amp;ref(Spell/P_Earth.jpg,nolink,25x25,Earth);&amp;ref(Spell/P_Astral.jpg,nolink,25x25,Astral);&amp;ref(Spell/P_Death.jpg,nolink,25x25,Death);+1:10%|&amp;ref(Spell/P_Research.jpg,nolink,25x25,Research);17+||
</v>
      </c>
    </row>
    <row r="281" spans="1:39" x14ac:dyDescent="0.15">
      <c r="A281" t="str">
        <f t="shared" si="9"/>
        <v>MA Sceleria S</v>
      </c>
      <c r="B281" t="s">
        <v>8964</v>
      </c>
      <c r="C281" t="s">
        <v>9302</v>
      </c>
      <c r="D281" t="s">
        <v>9294</v>
      </c>
      <c r="E281" s="24" t="s">
        <v>9192</v>
      </c>
      <c r="F281" s="21" t="s">
        <v>9044</v>
      </c>
      <c r="AG281">
        <v>1</v>
      </c>
      <c r="AK281">
        <v>1</v>
      </c>
      <c r="AM281" s="26" t="str">
        <f t="shared" si="8"/>
        <v xml:space="preserve">|Scelerian Cultist|&amp;ref(Nation/R_Fort.jpg,nolink,25x25,Land Fortress);|&amp;ref(Spell/P_Holy.jpg,nolink,25x25,Holy);1|||&amp;ref(Nation/Reanimator-Priest.jpg,nolink,25x25,Reanimator Priest);&amp;ref(Nation/Sacred.jpg,nolink,25x25,Sacred);|
</v>
      </c>
    </row>
    <row r="282" spans="1:39" x14ac:dyDescent="0.15">
      <c r="A282" t="str">
        <f t="shared" si="9"/>
        <v>-</v>
      </c>
      <c r="B282" t="s">
        <v>8964</v>
      </c>
      <c r="C282" t="s">
        <v>9302</v>
      </c>
      <c r="D282" t="s">
        <v>9290</v>
      </c>
      <c r="E282" s="24" t="s">
        <v>9192</v>
      </c>
      <c r="F282" s="21" t="s">
        <v>9295</v>
      </c>
      <c r="H282">
        <v>9</v>
      </c>
      <c r="AG282">
        <v>1</v>
      </c>
      <c r="AK282">
        <v>1</v>
      </c>
      <c r="AM282" s="26" t="str">
        <f t="shared" si="8"/>
        <v xml:space="preserve">|Thaumaturg|&amp;ref(Nation/R_Fort.jpg,nolink,25x25,Land Fortress);|&amp;ref(Spell/P_Astral.jpg,nolink,25x25,Astral);1&amp;ref(Spell/P_Death.jpg,nolink,25x25,Death);1&amp;ref(Spell/P_Holy.jpg,nolink,25x25,Holy);2||&amp;ref(Spell/P_Research.jpg,nolink,25x25,Research);9|&amp;ref(Nation/Reanimator-Priest.jpg,nolink,25x25,Reanimator Priest);&amp;ref(Nation/Sacred.jpg,nolink,25x25,Sacred);|
</v>
      </c>
    </row>
    <row r="283" spans="1:39" x14ac:dyDescent="0.15">
      <c r="A283" t="str">
        <f t="shared" si="9"/>
        <v>MA Sceleria E</v>
      </c>
      <c r="B283" t="s">
        <v>8964</v>
      </c>
      <c r="C283" t="s">
        <v>9302</v>
      </c>
      <c r="D283" t="s">
        <v>9296</v>
      </c>
      <c r="E283" s="24" t="s">
        <v>9225</v>
      </c>
      <c r="F283" s="21" t="s">
        <v>9297</v>
      </c>
      <c r="G283" s="29" t="s">
        <v>9298</v>
      </c>
      <c r="H283" t="s">
        <v>9299</v>
      </c>
      <c r="AG283">
        <v>1</v>
      </c>
      <c r="AK283">
        <v>1</v>
      </c>
      <c r="AM283" s="26" t="str">
        <f t="shared" si="8"/>
        <v xml:space="preserve">|Grand Thaumaturg|&amp;ref(Nation/R_Capital.jpg,nolink,25x25,National Capital);|&amp;ref(Spell/P_Astral.jpg,nolink,25x25,Astral);2&amp;ref(Spell/P_Death.jpg,nolink,25x25,Death);2&amp;ref(Spell/P_Holy.jpg,nolink,25x25,Holy);3|&amp;ref(Spell/P_Air.jpg,nolink,25x25,Air);&amp;ref(Spell/P_Water.jpg,nolink,25x25,Water);&amp;ref(Spell/P_Astral.jpg,nolink,25x25,Astral);&amp;ref(Spell/P_Death.jpg,nolink,25x25,Death);+1:100%&amp;br;&amp;ref(Spell/P_Air.jpg,nolink,25x25,Air);&amp;ref(Spell/P_Water.jpg,nolink,25x25,Water);&amp;ref(Spell/P_Astral.jpg,nolink,25x25,Astral);&amp;ref(Spell/P_Death.jpg,nolink,25x25,Death);+1:10%|&amp;ref(Spell/P_Research.jpg,nolink,25x25,Research);15+|&amp;ref(Nation/Reanimator-Priest.jpg,nolink,25x25,Reanimator Priest);&amp;ref(Nation/Sacred.jpg,nolink,25x25,Sacred);|
</v>
      </c>
    </row>
    <row r="284" spans="1:39" x14ac:dyDescent="0.15">
      <c r="A284" t="str">
        <f t="shared" si="9"/>
        <v>MA Pythium S</v>
      </c>
      <c r="B284" t="s">
        <v>8964</v>
      </c>
      <c r="C284" t="s">
        <v>9359</v>
      </c>
      <c r="D284" t="s">
        <v>9341</v>
      </c>
      <c r="E284" s="24" t="s">
        <v>9192</v>
      </c>
      <c r="F284" s="21" t="s">
        <v>9044</v>
      </c>
      <c r="AK284">
        <v>1</v>
      </c>
      <c r="AM284" s="26" t="str">
        <f t="shared" si="8"/>
        <v xml:space="preserve">|Battle Deacon|&amp;ref(Nation/R_Fort.jpg,nolink,25x25,Land Fortress);|&amp;ref(Spell/P_Holy.jpg,nolink,25x25,Holy);1|||&amp;ref(Nation/Sacred.jpg,nolink,25x25,Sacred);|
</v>
      </c>
    </row>
    <row r="285" spans="1:39" x14ac:dyDescent="0.15">
      <c r="A285" t="str">
        <f t="shared" si="9"/>
        <v>-</v>
      </c>
      <c r="B285" t="s">
        <v>8964</v>
      </c>
      <c r="C285" t="s">
        <v>9359</v>
      </c>
      <c r="D285" t="s">
        <v>9342</v>
      </c>
      <c r="E285" s="24" t="s">
        <v>9192</v>
      </c>
      <c r="F285" s="21" t="s">
        <v>9343</v>
      </c>
      <c r="H285">
        <v>7</v>
      </c>
      <c r="AK285">
        <v>1</v>
      </c>
      <c r="AM285" s="26" t="str">
        <f t="shared" si="8"/>
        <v xml:space="preserve">|Theurg Acolyte|&amp;ref(Nation/R_Fort.jpg,nolink,25x25,Land Fortress);|&amp;ref(Spell/P_Astral.jpg,nolink,25x25,Astral);1&amp;ref(Spell/P_Holy.jpg,nolink,25x25,Holy);1||&amp;ref(Spell/P_Research.jpg,nolink,25x25,Research);7|&amp;ref(Nation/Sacred.jpg,nolink,25x25,Sacred);|
</v>
      </c>
    </row>
    <row r="286" spans="1:39" x14ac:dyDescent="0.15">
      <c r="A286" t="str">
        <f t="shared" si="9"/>
        <v>-</v>
      </c>
      <c r="B286" t="s">
        <v>8964</v>
      </c>
      <c r="C286" t="s">
        <v>9359</v>
      </c>
      <c r="D286" t="s">
        <v>9314</v>
      </c>
      <c r="E286" s="24" t="s">
        <v>9192</v>
      </c>
      <c r="F286" s="21" t="s">
        <v>9344</v>
      </c>
      <c r="H286">
        <v>13</v>
      </c>
      <c r="Y286">
        <v>5</v>
      </c>
      <c r="AK286">
        <v>1</v>
      </c>
      <c r="AM286" s="26" t="str">
        <f t="shared" si="8"/>
        <v xml:space="preserve">|Theurg|&amp;ref(Nation/R_Fort.jpg,nolink,25x25,Land Fortress);|&amp;ref(Spell/P_Air.jpg,nolink,25x25,Air);1&amp;ref(Spell/P_Water.jpg,nolink,25x25,Water);1&amp;ref(Spell/P_Astral.jpg,nolink,25x25,Astral);2&amp;ref(Spell/P_Holy.jpg,nolink,25x25,Holy);2||&amp;ref(Spell/P_Research.jpg,nolink,25x25,Research);13|&amp;ref(Nation/Fortune-Teller.jpg,nolink,25x25,Fortune Teller (5));&amp;ref(Nation/Sacred.jpg,nolink,25x25,Sacred);|
</v>
      </c>
    </row>
    <row r="287" spans="1:39" x14ac:dyDescent="0.15">
      <c r="A287" t="str">
        <f t="shared" si="9"/>
        <v>-</v>
      </c>
      <c r="B287" t="s">
        <v>8964</v>
      </c>
      <c r="C287" t="s">
        <v>9359</v>
      </c>
      <c r="D287" t="s">
        <v>9345</v>
      </c>
      <c r="E287" s="24" t="s">
        <v>9225</v>
      </c>
      <c r="F287" s="21" t="s">
        <v>9346</v>
      </c>
      <c r="G287" s="29" t="s">
        <v>9347</v>
      </c>
      <c r="H287">
        <v>19</v>
      </c>
      <c r="Y287">
        <v>10</v>
      </c>
      <c r="AK287">
        <v>1</v>
      </c>
      <c r="AM287" s="26" t="str">
        <f t="shared" si="8"/>
        <v xml:space="preserve">|Arch Theurg|&amp;ref(Nation/R_Capital.jpg,nolink,25x25,National Capital);|&amp;ref(Spell/P_Air.jpg,nolink,25x25,Air);2&amp;ref(Spell/P_Water.jpg,nolink,25x25,Water);1&amp;ref(Spell/P_Astral.jpg,nolink,25x25,Astral);3&amp;ref(Spell/P_Holy.jpg,nolink,25x25,Holy);3|&amp;ref(Spell/P_Fire.jpg,nolink,25x25,Fire);&amp;ref(Spell/P_Air.jpg,nolink,25x25,Air);&amp;ref(Spell/P_Water.jpg,nolink,25x25,Water);&amp;ref(Spell/P_Astral.jpg,nolink,25x25,Astral);+1:100%&amp;br;&amp;ref(Spell/P_Fire.jpg,nolink,25x25,Fire);&amp;ref(Spell/P_Air.jpg,nolink,25x25,Air);&amp;ref(Spell/P_Water.jpg,nolink,25x25,Water);&amp;ref(Spell/P_Astral.jpg,nolink,25x25,Astral);+1:10%|&amp;ref(Spell/P_Research.jpg,nolink,25x25,Research);19|&amp;ref(Nation/Fortune-Teller.jpg,nolink,25x25,Fortune Teller (10));&amp;ref(Nation/Sacred.jpg,nolink,25x25,Sacred);|
</v>
      </c>
    </row>
    <row r="288" spans="1:39" x14ac:dyDescent="0.15">
      <c r="A288" t="str">
        <f t="shared" si="9"/>
        <v>-</v>
      </c>
      <c r="B288" t="s">
        <v>8964</v>
      </c>
      <c r="C288" t="s">
        <v>9359</v>
      </c>
      <c r="D288" t="s">
        <v>9353</v>
      </c>
      <c r="E288" s="24" t="s">
        <v>9043</v>
      </c>
      <c r="F288" s="21" t="s">
        <v>9354</v>
      </c>
      <c r="H288">
        <v>11</v>
      </c>
      <c r="AK288">
        <v>1</v>
      </c>
      <c r="AM288" s="26" t="str">
        <f t="shared" si="8"/>
        <v xml:space="preserve">|Harbinger|&amp;ref(Item/Master-Ritualist.jpg,nolink,25x25,Ritual Spell);|&amp;ref(Spell/P_Air.jpg,nolink,25x25,Air);3&amp;ref(Spell/P_Holy.jpg,nolink,25x25,Holy);2||&amp;ref(Spell/P_Research.jpg,nolink,25x25,Research);11|&amp;ref(Nation/Sacred.jpg,nolink,25x25,Sacred);|
</v>
      </c>
    </row>
    <row r="289" spans="1:39" x14ac:dyDescent="0.15">
      <c r="A289" t="str">
        <f t="shared" si="9"/>
        <v>-</v>
      </c>
      <c r="B289" t="s">
        <v>8964</v>
      </c>
      <c r="C289" t="s">
        <v>9359</v>
      </c>
      <c r="D289" t="s">
        <v>9355</v>
      </c>
      <c r="E289" s="24" t="s">
        <v>9043</v>
      </c>
      <c r="F289" s="21" t="s">
        <v>9356</v>
      </c>
      <c r="H289">
        <v>13</v>
      </c>
      <c r="AK289">
        <v>1</v>
      </c>
      <c r="AM289" s="26" t="str">
        <f t="shared" si="8"/>
        <v xml:space="preserve">|Arch Angel|&amp;ref(Item/Master-Ritualist.jpg,nolink,25x25,Ritual Spell);|&amp;ref(Spell/P_Fire.jpg,nolink,25x25,Fire);4&amp;ref(Spell/P_Holy.jpg,nolink,25x25,Holy);3||&amp;ref(Spell/P_Research.jpg,nolink,25x25,Research);13|&amp;ref(Nation/Sacred.jpg,nolink,25x25,Sacred);|
</v>
      </c>
    </row>
    <row r="290" spans="1:39" x14ac:dyDescent="0.15">
      <c r="A290" t="str">
        <f t="shared" si="9"/>
        <v>MA Pythium E</v>
      </c>
      <c r="B290" t="s">
        <v>8964</v>
      </c>
      <c r="C290" t="s">
        <v>9359</v>
      </c>
      <c r="D290" t="s">
        <v>9357</v>
      </c>
      <c r="E290" s="24" t="s">
        <v>9043</v>
      </c>
      <c r="F290" s="21" t="s">
        <v>9358</v>
      </c>
      <c r="H290">
        <v>29</v>
      </c>
      <c r="AK290">
        <v>1</v>
      </c>
      <c r="AM290" s="26" t="str">
        <f t="shared" si="8"/>
        <v xml:space="preserve">|Seraph|&amp;ref(Item/Master-Ritualist.jpg,nolink,25x25,Ritual Spell);|&amp;ref(Spell/P_Fire.jpg,nolink,25x25,Fire);4&amp;ref(Spell/P_Air.jpg,nolink,25x25,Air);4&amp;ref(Spell/P_Astral.jpg,nolink,25x25,Astral);4&amp;ref(Spell/P_Holy.jpg,nolink,25x25,Holy);4||&amp;ref(Spell/P_Research.jpg,nolink,25x25,Research);29|&amp;ref(Nation/Sacred.jpg,nolink,25x25,Sacred);|
</v>
      </c>
    </row>
    <row r="291" spans="1:39" x14ac:dyDescent="0.15">
      <c r="A291" t="str">
        <f t="shared" si="9"/>
        <v>MA Man S</v>
      </c>
      <c r="B291" t="s">
        <v>2954</v>
      </c>
      <c r="C291" t="s">
        <v>9467</v>
      </c>
      <c r="D291" t="s">
        <v>9468</v>
      </c>
      <c r="E291" s="24" t="s">
        <v>9408</v>
      </c>
      <c r="F291" s="21" t="s">
        <v>9469</v>
      </c>
      <c r="H291">
        <v>3</v>
      </c>
      <c r="M291">
        <v>1</v>
      </c>
      <c r="AK291">
        <v>1</v>
      </c>
      <c r="AM291" s="26" t="str">
        <f t="shared" si="8"/>
        <v xml:space="preserve">|Monk|&amp;ref(Nation/R_Fort.jpg,nolink,25x25,Land Fortress);&amp;ref(Nation/R_Foreign.jpg,nolink,25x25,Non-Fort Land);|&amp;ref(Spell/P_Holy.jpg,nolink,25x25,Holy);1||&amp;ref(Spell/P_Research.jpg,nolink,25x25,Research);3|&amp;ref(Nation/Divine-Insight.jpg,nolink,25x25,Divine Insight);&amp;ref(Nation/Sacred.jpg,nolink,25x25,Sacred);|
</v>
      </c>
    </row>
    <row r="292" spans="1:39" x14ac:dyDescent="0.15">
      <c r="A292" t="str">
        <f t="shared" si="9"/>
        <v>-</v>
      </c>
      <c r="B292" t="s">
        <v>2954</v>
      </c>
      <c r="C292" t="s">
        <v>9467</v>
      </c>
      <c r="D292" t="s">
        <v>9470</v>
      </c>
      <c r="E292" s="24" t="s">
        <v>9404</v>
      </c>
      <c r="F292" s="21" t="s">
        <v>9471</v>
      </c>
      <c r="H292">
        <v>7</v>
      </c>
      <c r="AA292">
        <v>1</v>
      </c>
      <c r="AM292" s="26" t="str">
        <f t="shared" si="8"/>
        <v xml:space="preserve">|Bard|&amp;ref(Nation/R_Fort.jpg,nolink,25x25,Land Fortress);|&amp;ref(Spell/P_Nature.jpg,nolink,25x25,Nature);1||&amp;ref(Spell/P_Research.jpg,nolink,25x25,Research);7|&amp;ref(Nation/Spell-Singer.jpg,nolink,25x25,Spell Singer);|
</v>
      </c>
    </row>
    <row r="293" spans="1:39" x14ac:dyDescent="0.15">
      <c r="A293" t="str">
        <f t="shared" si="9"/>
        <v>-</v>
      </c>
      <c r="B293" t="s">
        <v>2954</v>
      </c>
      <c r="C293" t="s">
        <v>9467</v>
      </c>
      <c r="D293" t="s">
        <v>9472</v>
      </c>
      <c r="E293" s="24" t="s">
        <v>9404</v>
      </c>
      <c r="F293" s="21" t="s">
        <v>9471</v>
      </c>
      <c r="G293" s="29" t="s">
        <v>9473</v>
      </c>
      <c r="H293">
        <v>9</v>
      </c>
      <c r="AA293">
        <v>1</v>
      </c>
      <c r="AK293">
        <v>1</v>
      </c>
      <c r="AM293" s="26" t="str">
        <f t="shared" si="8"/>
        <v xml:space="preserve">|Daughter of Avalon|&amp;ref(Nation/R_Fort.jpg,nolink,25x25,Land Fortress);|&amp;ref(Spell/P_Nature.jpg,nolink,25x25,Nature);1|&amp;ref(Spell/P_Air.jpg,nolink,25x25,Air);&amp;ref(Spell/P_Nature.jpg,nolink,25x25,Nature);+1:100%|&amp;ref(Spell/P_Research.jpg,nolink,25x25,Research);9|&amp;ref(Nation/Spell-Singer.jpg,nolink,25x25,Spell Singer);&amp;ref(Nation/Sacred.jpg,nolink,25x25,Sacred);|
</v>
      </c>
    </row>
    <row r="294" spans="1:39" x14ac:dyDescent="0.15">
      <c r="A294" t="str">
        <f t="shared" si="9"/>
        <v>-</v>
      </c>
      <c r="B294" t="s">
        <v>2954</v>
      </c>
      <c r="C294" t="s">
        <v>9467</v>
      </c>
      <c r="D294" t="s">
        <v>9474</v>
      </c>
      <c r="E294" s="24" t="s">
        <v>9404</v>
      </c>
      <c r="F294" s="21" t="s">
        <v>9475</v>
      </c>
      <c r="G294" s="29" t="s">
        <v>9476</v>
      </c>
      <c r="H294" t="s">
        <v>9481</v>
      </c>
      <c r="AA294">
        <v>1</v>
      </c>
      <c r="AK294">
        <v>1</v>
      </c>
      <c r="AM294" s="26" t="str">
        <f t="shared" si="8"/>
        <v xml:space="preserve">|Mother of Avalon|&amp;ref(Nation/R_Fort.jpg,nolink,25x25,Land Fortress);|&amp;ref(Spell/P_Nature.jpg,nolink,25x25,Nature);1&amp;ref(Spell/P_Holy.jpg,nolink,25x25,Holy);1|&amp;ref(Spell/P_Air.jpg,nolink,25x25,Air);&amp;ref(Spell/P_Nature.jpg,nolink,25x25,Nature);+1:100%&amp;br;&amp;ref(Spell/P_Air.jpg,nolink,25x25,Air);&amp;ref(Spell/P_Nature.jpg,nolink,25x25,Nature);+1:100%&amp;br;&amp;ref(Spell/P_Water.jpg,nolink,25x25,Water);&amp;ref(Spell/P_Earth.jpg,nolink,25x25,Earth);+1:20%|&amp;ref(Spell/P_Research.jpg,nolink,25x25,Research);11+|&amp;ref(Nation/Spell-Singer.jpg,nolink,25x25,Spell Singer);&amp;ref(Nation/Sacred.jpg,nolink,25x25,Sacred);|
</v>
      </c>
    </row>
    <row r="295" spans="1:39" x14ac:dyDescent="0.15">
      <c r="A295" t="str">
        <f t="shared" si="9"/>
        <v>-</v>
      </c>
      <c r="B295" t="s">
        <v>2954</v>
      </c>
      <c r="C295" t="s">
        <v>9467</v>
      </c>
      <c r="D295" t="s">
        <v>9477</v>
      </c>
      <c r="E295" s="24" t="s">
        <v>9425</v>
      </c>
      <c r="F295" s="21" t="s">
        <v>9478</v>
      </c>
      <c r="G295" s="29" t="s">
        <v>9479</v>
      </c>
      <c r="H295" t="s">
        <v>9480</v>
      </c>
      <c r="AA295">
        <v>1</v>
      </c>
      <c r="AK295">
        <v>1</v>
      </c>
      <c r="AM295" s="26" t="str">
        <f t="shared" si="8"/>
        <v xml:space="preserve">|Crone of Avalon|&amp;ref(Nation/R_Capital.jpg,nolink,25x25,National Capital);|&amp;ref(Spell/P_Air.jpg,nolink,25x25,Air);2&amp;ref(Spell/P_Nature.jpg,nolink,25x25,Nature);3&amp;ref(Spell/P_Holy.jpg,nolink,25x25,Holy);1|&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pell-Singer.jpg,nolink,25x25,Spell Singer);&amp;ref(Nation/Sacred.jpg,nolink,25x25,Sacred);|
</v>
      </c>
    </row>
    <row r="296" spans="1:39" x14ac:dyDescent="0.15">
      <c r="A296" t="str">
        <f t="shared" si="9"/>
        <v>MA Man E</v>
      </c>
      <c r="B296" t="s">
        <v>2954</v>
      </c>
      <c r="C296" t="s">
        <v>9467</v>
      </c>
      <c r="D296" t="s">
        <v>9482</v>
      </c>
      <c r="E296" s="24" t="s">
        <v>9435</v>
      </c>
      <c r="F296" s="21" t="s">
        <v>9483</v>
      </c>
      <c r="G296" s="29" t="s">
        <v>9484</v>
      </c>
      <c r="H296">
        <v>5</v>
      </c>
      <c r="I296">
        <v>-4</v>
      </c>
      <c r="AM296" s="26" t="str">
        <f t="shared" si="8"/>
        <v xml:space="preserve">|Logrian Wise Man|&amp;ref(Nation/R_Foreign.jpg,nolink,25x25,Non-Fort Land);|&amp;ref(Spell/P_Earth.jpg,nolink,25x25,Earth);1|&amp;ref(Spell/P_Fire.jpg,nolink,25x25,Fire);&amp;ref(Spell/P_Air.jpg,nolink,25x25,Air);&amp;ref(Spell/P_Earth.jpg,nolink,25x25,Earth);&amp;ref(Spell/P_Nature.jpg,nolink,25x25,Nature);+1:100%|&amp;ref(Spell/P_Research.jpg,nolink,25x25,Research);5|&amp;ref(Nation/Inept-Researcher.jpg,nolink,25x25,Inept Researcher (-4));|
</v>
      </c>
    </row>
    <row r="297" spans="1:39" x14ac:dyDescent="0.15">
      <c r="A297" t="str">
        <f t="shared" si="9"/>
        <v>MA Eriu S</v>
      </c>
      <c r="B297" t="s">
        <v>2954</v>
      </c>
      <c r="C297" t="s">
        <v>9568</v>
      </c>
      <c r="D297" t="s">
        <v>9587</v>
      </c>
      <c r="E297" s="24" t="s">
        <v>9525</v>
      </c>
      <c r="F297" s="21" t="s">
        <v>9588</v>
      </c>
      <c r="AK297">
        <v>1</v>
      </c>
      <c r="AM297" s="26" t="str">
        <f t="shared" si="8"/>
        <v xml:space="preserve">|Milesian Monk|&amp;ref(Nation/R_Fort.jpg,nolink,25x25,Land Fortress);|&amp;ref(Spell/P_Holy.jpg,nolink,25x25,Holy);1|||&amp;ref(Nation/Sacred.jpg,nolink,25x25,Sacred);|
</v>
      </c>
    </row>
    <row r="298" spans="1:39" x14ac:dyDescent="0.15">
      <c r="A298" t="str">
        <f t="shared" si="9"/>
        <v>-</v>
      </c>
      <c r="B298" t="s">
        <v>2954</v>
      </c>
      <c r="C298" t="s">
        <v>9568</v>
      </c>
      <c r="D298" t="s">
        <v>9589</v>
      </c>
      <c r="E298" s="24" t="s">
        <v>9525</v>
      </c>
      <c r="F298" s="21" t="s">
        <v>9590</v>
      </c>
      <c r="H298">
        <v>7</v>
      </c>
      <c r="AA298">
        <v>1</v>
      </c>
      <c r="AM298" s="26" t="str">
        <f t="shared" si="8"/>
        <v xml:space="preserve">|Bard|&amp;ref(Nation/R_Fort.jpg,nolink,25x25,Land Fortress);|&amp;ref(Spell/P_Nature.jpg,nolink,25x25,Nature);1||&amp;ref(Spell/P_Research.jpg,nolink,25x25,Research);7|&amp;ref(Nation/Spell-Singer.jpg,nolink,25x25,Spell Singer);|
</v>
      </c>
    </row>
    <row r="299" spans="1:39" x14ac:dyDescent="0.15">
      <c r="A299" t="str">
        <f t="shared" si="9"/>
        <v>-</v>
      </c>
      <c r="B299" t="s">
        <v>2954</v>
      </c>
      <c r="C299" t="s">
        <v>9568</v>
      </c>
      <c r="D299" t="s">
        <v>9591</v>
      </c>
      <c r="E299" s="24" t="s">
        <v>9525</v>
      </c>
      <c r="F299" s="21" t="s">
        <v>9592</v>
      </c>
      <c r="H299">
        <v>9</v>
      </c>
      <c r="AA299">
        <v>1</v>
      </c>
      <c r="AK299">
        <v>1</v>
      </c>
      <c r="AM299" s="26" t="str">
        <f t="shared" si="8"/>
        <v xml:space="preserve">|Sidhe Champion|&amp;ref(Nation/R_Fort.jpg,nolink,25x25,Land Fortress);|&amp;ref(Spell/P_Air.jpg,nolink,25x25,Air);1&amp;ref(Spell/P_Nature.jpg,nolink,25x25,Nature);1&amp;ref(Spell/P_Holy.jpg,nolink,25x25,Holy);1||&amp;ref(Spell/P_Research.jpg,nolink,25x25,Research);9|&amp;ref(Nation/Spell-Singer.jpg,nolink,25x25,Spell Singer);&amp;ref(Nation/Sacred.jpg,nolink,25x25,Sacred);|
</v>
      </c>
    </row>
    <row r="300" spans="1:39" x14ac:dyDescent="0.15">
      <c r="A300" t="str">
        <f t="shared" si="9"/>
        <v>-</v>
      </c>
      <c r="B300" t="s">
        <v>2954</v>
      </c>
      <c r="C300" t="s">
        <v>9568</v>
      </c>
      <c r="D300" t="s">
        <v>9593</v>
      </c>
      <c r="E300" s="24" t="s">
        <v>9525</v>
      </c>
      <c r="F300" s="21" t="s">
        <v>9594</v>
      </c>
      <c r="H300">
        <v>11</v>
      </c>
      <c r="AA300">
        <v>1</v>
      </c>
      <c r="AK300">
        <v>1</v>
      </c>
      <c r="AM300" s="26" t="str">
        <f t="shared" si="8"/>
        <v xml:space="preserve">|Sidhe Lord|&amp;ref(Nation/R_Fort.jpg,nolink,25x25,Land Fortress);|&amp;ref(Spell/P_Air.jpg,nolink,25x25,Air);2&amp;ref(Spell/P_Nature.jpg,nolink,25x25,Nature);1&amp;ref(Spell/P_Holy.jpg,nolink,25x25,Holy);2||&amp;ref(Spell/P_Research.jpg,nolink,25x25,Research);11|&amp;ref(Nation/Spell-Singer.jpg,nolink,25x25,Spell Singer);&amp;ref(Nation/Sacred.jpg,nolink,25x25,Sacred);|
</v>
      </c>
    </row>
    <row r="301" spans="1:39" x14ac:dyDescent="0.15">
      <c r="A301" t="str">
        <f t="shared" si="9"/>
        <v>-</v>
      </c>
      <c r="B301" t="s">
        <v>2954</v>
      </c>
      <c r="C301" t="s">
        <v>9568</v>
      </c>
      <c r="D301" t="s">
        <v>9595</v>
      </c>
      <c r="E301" s="24" t="s">
        <v>9552</v>
      </c>
      <c r="F301" s="21" t="s">
        <v>9596</v>
      </c>
      <c r="G301" s="29" t="s">
        <v>9598</v>
      </c>
      <c r="H301" t="s">
        <v>9597</v>
      </c>
      <c r="AA301">
        <v>1</v>
      </c>
      <c r="AK301">
        <v>1</v>
      </c>
      <c r="AM301" s="26" t="str">
        <f t="shared" si="8"/>
        <v xml:space="preserve">|Tuatha|&amp;ref(Nation/R_Capital.jpg,nolink,25x25,National Capital);|&amp;ref(Spell/P_Air.jpg,nolink,25x25,Air);3&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pell-Singer.jpg,nolink,25x25,Spell Singer);&amp;ref(Nation/Sacred.jpg,nolink,25x25,Sacred);|
</v>
      </c>
    </row>
    <row r="302" spans="1:39" x14ac:dyDescent="0.15">
      <c r="A302" t="str">
        <f t="shared" si="9"/>
        <v>MA Eriu E</v>
      </c>
      <c r="B302" t="s">
        <v>2954</v>
      </c>
      <c r="C302" t="s">
        <v>9568</v>
      </c>
      <c r="D302" t="s">
        <v>9599</v>
      </c>
      <c r="E302" s="24" t="s">
        <v>9552</v>
      </c>
      <c r="F302" s="21" t="s">
        <v>9600</v>
      </c>
      <c r="G302" s="29" t="s">
        <v>9601</v>
      </c>
      <c r="H302">
        <v>13</v>
      </c>
      <c r="AA302">
        <v>1</v>
      </c>
      <c r="AK302">
        <v>1</v>
      </c>
      <c r="AM302" s="26" t="str">
        <f t="shared" si="8"/>
        <v xml:space="preserve">|Bean Sidhe|&amp;ref(Nation/R_Capital.jpg,nolink,25x25,National Capital);|&amp;ref(Spell/P_Air.jpg,nolink,25x25,Air);1&amp;ref(Spell/P_Water.jpg,nolink,25x25,Water);1&amp;ref(Spell/P_Nature.jpg,nolink,25x25,Nature);1|&amp;ref(Spell/P_Air.jpg,nolink,25x25,Air);&amp;ref(Spell/P_Water.jpg,nolink,25x25,Water);&amp;ref(Spell/P_Earth.jpg,nolink,25x25,Earth);&amp;ref(Spell/P_Nature.jpg,nolink,25x25,Nature);+1:100%|&amp;ref(Spell/P_Research.jpg,nolink,25x25,Research);13|&amp;ref(Nation/Spell-Singer.jpg,nolink,25x25,Spell Singer);&amp;ref(Nation/Sacred.jpg,nolink,25x25,Sacred);|
</v>
      </c>
    </row>
    <row r="303" spans="1:39" x14ac:dyDescent="0.15">
      <c r="A303" t="str">
        <f t="shared" si="9"/>
        <v>MA Ulm S</v>
      </c>
      <c r="B303" t="s">
        <v>2954</v>
      </c>
      <c r="C303" t="s">
        <v>9706</v>
      </c>
      <c r="D303" t="s">
        <v>9693</v>
      </c>
      <c r="E303" s="24" t="s">
        <v>9694</v>
      </c>
      <c r="F303" s="21" t="s">
        <v>9695</v>
      </c>
      <c r="G303" s="29" t="s">
        <v>9696</v>
      </c>
      <c r="H303" t="s">
        <v>9697</v>
      </c>
      <c r="J303">
        <v>1</v>
      </c>
      <c r="P303">
        <v>2</v>
      </c>
      <c r="R303">
        <v>10</v>
      </c>
      <c r="AM303" s="26" t="str">
        <f t="shared" si="8"/>
        <v xml:space="preserve">|Master Smith|&amp;ref(Nation/R_Fort.jpg,nolink,25x25,Land Fortress);|&amp;ref(Spell/P_Fire.jpg,nolink,25x25,Fire);1&amp;ref(Spell/P_Earth.jpg,nolink,25x25,Earth);2|&amp;ref(Spell/P_Fire.jpg,nolink,25x25,Fire);&amp;ref(Spell/P_Air.jpg,nolink,25x25,Air);&amp;ref(Spell/P_Earth.jpg,nolink,25x25,Earth);&amp;ref(Spell/P_Astral.jpg,nolink,25x25,Astral);+1:20%|&amp;ref(Spell/P_Research.jpg,nolink,25x25,Research);11+|&amp;ref(Nation/Mundane-Researcher.jpg,nolink,25x25,Mundane Researcher);&amp;ref(Nation/Forge-Bonus.jpg,nolink,25x25,Forge Bonus (2));&amp;ref(Nation/Resource-Bonus.jpg,nolink,25x25,Resource Bonus (10));|
</v>
      </c>
    </row>
    <row r="304" spans="1:39" x14ac:dyDescent="0.15">
      <c r="A304" t="str">
        <f t="shared" si="9"/>
        <v>-</v>
      </c>
      <c r="B304" t="s">
        <v>2954</v>
      </c>
      <c r="C304" t="s">
        <v>9706</v>
      </c>
      <c r="D304" t="s">
        <v>9698</v>
      </c>
      <c r="E304" s="24" t="s">
        <v>9694</v>
      </c>
      <c r="F304" s="21" t="s">
        <v>9699</v>
      </c>
      <c r="AK304">
        <v>1</v>
      </c>
      <c r="AM304" s="26" t="str">
        <f t="shared" si="8"/>
        <v xml:space="preserve">|Black Acolyte|&amp;ref(Nation/R_Fort.jpg,nolink,25x25,Land Fortress);|&amp;ref(Spell/P_Holy.jpg,nolink,25x25,Holy);1|||&amp;ref(Nation/Sacred.jpg,nolink,25x25,Sacred);|
</v>
      </c>
    </row>
    <row r="305" spans="1:39" x14ac:dyDescent="0.15">
      <c r="A305" t="str">
        <f t="shared" si="9"/>
        <v>-</v>
      </c>
      <c r="B305" t="s">
        <v>2954</v>
      </c>
      <c r="C305" t="s">
        <v>9706</v>
      </c>
      <c r="D305" t="s">
        <v>9700</v>
      </c>
      <c r="E305" s="24" t="s">
        <v>9701</v>
      </c>
      <c r="F305" s="21" t="s">
        <v>9702</v>
      </c>
      <c r="G305" s="29" t="s">
        <v>9703</v>
      </c>
      <c r="H305">
        <v>7</v>
      </c>
      <c r="AE305">
        <v>1</v>
      </c>
      <c r="AK305">
        <v>1</v>
      </c>
      <c r="AM305" s="26" t="str">
        <f t="shared" si="8"/>
        <v xml:space="preserve">|Black Priest|&amp;ref(Nation/R_Capital.jpg,nolink,25x25,National Capital);|&amp;ref(Spell/P_Earth.jpg,nolink,25x25,Earth);1&amp;ref(Spell/P_Holy.jpg,nolink,25x25,Holy);2|&amp;ref(Spell/P_Fire.jpg,nolink,25x25,Fire);&amp;ref(Spell/P_Air.jpg,nolink,25x25,Air);&amp;ref(Spell/P_Earth.jpg,nolink,25x25,Earth);&amp;ref(Spell/P_Astral.jpg,nolink,25x25,Astral);+1:10%|&amp;ref(Spell/P_Research.jpg,nolink,25x25,Research);7|&amp;ref(Nation/Inquisitor.jpg,nolink,25x25,Inquisitor);&amp;ref(Nation/Sacred.jpg,nolink,25x25,Sacred);|
</v>
      </c>
    </row>
    <row r="306" spans="1:39" x14ac:dyDescent="0.15">
      <c r="A306" t="str">
        <f t="shared" si="9"/>
        <v>MA Ulm E</v>
      </c>
      <c r="B306" t="s">
        <v>2954</v>
      </c>
      <c r="C306" t="s">
        <v>9706</v>
      </c>
      <c r="D306" t="s">
        <v>9704</v>
      </c>
      <c r="E306" s="24" t="s">
        <v>9701</v>
      </c>
      <c r="F306" s="21" t="s">
        <v>9705</v>
      </c>
      <c r="H306">
        <v>11</v>
      </c>
      <c r="J306">
        <v>1</v>
      </c>
      <c r="P306">
        <v>1</v>
      </c>
      <c r="R306">
        <v>10</v>
      </c>
      <c r="AK306">
        <v>1</v>
      </c>
      <c r="AM306" s="26" t="str">
        <f t="shared" si="8"/>
        <v xml:space="preserve">|Priest Smith|&amp;ref(Nation/R_Capital.jpg,nolink,25x25,National Capital);|&amp;ref(Spell/P_Fire.jpg,nolink,25x25,Fire);1&amp;ref(Spell/P_Earth.jpg,nolink,25x25,Earth);2&amp;ref(Spell/P_Holy.jpg,nolink,25x25,Holy);1||&amp;ref(Spell/P_Research.jpg,nolink,25x25,Research);11|&amp;ref(Nation/Mundane-Researcher.jpg,nolink,25x25,Mundane Researcher);&amp;ref(Nation/Forge-Bonus.jpg,nolink,25x25,Forge Bonus (1));&amp;ref(Nation/Resource-Bonus.jpg,nolink,25x25,Resource Bonus (10));&amp;ref(Nation/Sacred.jpg,nolink,25x25,Sacred);|
</v>
      </c>
    </row>
    <row r="307" spans="1:39" x14ac:dyDescent="0.15">
      <c r="A307" t="str">
        <f t="shared" si="9"/>
        <v>MA Marignon S</v>
      </c>
      <c r="B307" t="s">
        <v>2954</v>
      </c>
      <c r="C307" t="s">
        <v>9849</v>
      </c>
      <c r="D307" t="s">
        <v>9831</v>
      </c>
      <c r="E307" s="24" t="s">
        <v>9832</v>
      </c>
      <c r="F307" s="21" t="s">
        <v>9833</v>
      </c>
      <c r="AB307">
        <v>1</v>
      </c>
      <c r="AK307">
        <v>1</v>
      </c>
      <c r="AM307" s="26" t="str">
        <f t="shared" si="8"/>
        <v xml:space="preserve">|Paladin|&amp;ref(Nation/R_Fort.jpg,nolink,25x25,Land Fortress);|&amp;ref(Spell/P_Holy.jpg,nolink,25x25,Holy);1|||&amp;ref(Nation/Combat-Caster.jpg,nolink,25x25,Combat Caster);&amp;ref(Nation/Sacred.jpg,nolink,25x25,Sacred);|
</v>
      </c>
    </row>
    <row r="308" spans="1:39" x14ac:dyDescent="0.15">
      <c r="A308" t="str">
        <f t="shared" si="9"/>
        <v>-</v>
      </c>
      <c r="B308" t="s">
        <v>2954</v>
      </c>
      <c r="C308" t="s">
        <v>9849</v>
      </c>
      <c r="D308" t="s">
        <v>9834</v>
      </c>
      <c r="E308" s="24" t="s">
        <v>9835</v>
      </c>
      <c r="F308" s="21" t="s">
        <v>9833</v>
      </c>
      <c r="AK308">
        <v>1</v>
      </c>
      <c r="AM308" s="26" t="str">
        <f t="shared" si="8"/>
        <v xml:space="preserve">|Friar|&amp;ref(Nation/R_Fort.jpg,nolink,25x25,Land Fortress);&amp;ref(Nation/R_Foreign.jpg,nolink,25x25,Non-Fort Land);|&amp;ref(Spell/P_Holy.jpg,nolink,25x25,Holy);1|||&amp;ref(Nation/Sacred.jpg,nolink,25x25,Sacred);|
</v>
      </c>
    </row>
    <row r="309" spans="1:39" x14ac:dyDescent="0.15">
      <c r="A309" t="str">
        <f t="shared" si="9"/>
        <v>-</v>
      </c>
      <c r="B309" t="s">
        <v>2954</v>
      </c>
      <c r="C309" t="s">
        <v>2967</v>
      </c>
      <c r="D309" t="s">
        <v>9836</v>
      </c>
      <c r="E309" s="24" t="s">
        <v>9832</v>
      </c>
      <c r="F309" s="21" t="s">
        <v>9837</v>
      </c>
      <c r="H309">
        <v>7</v>
      </c>
      <c r="AE309">
        <v>1</v>
      </c>
      <c r="AK309">
        <v>1</v>
      </c>
      <c r="AM309" s="26" t="str">
        <f t="shared" si="8"/>
        <v xml:space="preserve">|Inquisitor|&amp;ref(Nation/R_Fort.jpg,nolink,25x25,Land Fortress);|&amp;ref(Spell/P_Fire.jpg,nolink,25x25,Fire);1&amp;ref(Spell/P_Holy.jpg,nolink,25x25,Holy);2||&amp;ref(Spell/P_Research.jpg,nolink,25x25,Research);7|&amp;ref(Nation/Inquisitor.jpg,nolink,25x25,Inquisitor);&amp;ref(Nation/Sacred.jpg,nolink,25x25,Sacred);|
</v>
      </c>
    </row>
    <row r="310" spans="1:39" x14ac:dyDescent="0.15">
      <c r="A310" t="str">
        <f t="shared" si="9"/>
        <v>-</v>
      </c>
      <c r="B310" t="s">
        <v>2954</v>
      </c>
      <c r="C310" t="s">
        <v>2967</v>
      </c>
      <c r="D310" t="s">
        <v>9838</v>
      </c>
      <c r="E310" s="24" t="s">
        <v>9832</v>
      </c>
      <c r="F310" s="21" t="s">
        <v>9839</v>
      </c>
      <c r="H310">
        <v>7</v>
      </c>
      <c r="AM310" s="26" t="str">
        <f t="shared" si="8"/>
        <v xml:space="preserve">|Initiate|&amp;ref(Nation/R_Fort.jpg,nolink,25x25,Land Fortress);|&amp;ref(Spell/P_Fire.jpg,nolink,25x25,Fire);1||&amp;ref(Spell/P_Research.jpg,nolink,25x25,Research);7||
</v>
      </c>
    </row>
    <row r="311" spans="1:39" x14ac:dyDescent="0.15">
      <c r="A311" t="str">
        <f t="shared" si="9"/>
        <v>-</v>
      </c>
      <c r="B311" t="s">
        <v>2954</v>
      </c>
      <c r="C311" t="s">
        <v>2967</v>
      </c>
      <c r="D311" t="s">
        <v>9840</v>
      </c>
      <c r="E311" s="24" t="s">
        <v>9832</v>
      </c>
      <c r="F311" s="21" t="s">
        <v>9841</v>
      </c>
      <c r="H311">
        <v>11</v>
      </c>
      <c r="AK311">
        <v>1</v>
      </c>
      <c r="AM311" s="26" t="str">
        <f t="shared" si="8"/>
        <v xml:space="preserve">|Witch Hunter|&amp;ref(Nation/R_Fort.jpg,nolink,25x25,Land Fortress);|&amp;ref(Spell/P_Fire.jpg,nolink,25x25,Fire);2&amp;ref(Spell/P_Astral.jpg,nolink,25x25,Astral);1&amp;ref(Spell/P_Holy.jpg,nolink,25x25,Holy);1||&amp;ref(Spell/P_Research.jpg,nolink,25x25,Research);11|&amp;ref(Nation/Sacred.jpg,nolink,25x25,Sacred);|
</v>
      </c>
    </row>
    <row r="312" spans="1:39" x14ac:dyDescent="0.15">
      <c r="A312" t="str">
        <f t="shared" si="9"/>
        <v>-</v>
      </c>
      <c r="B312" t="s">
        <v>2954</v>
      </c>
      <c r="C312" t="s">
        <v>2967</v>
      </c>
      <c r="D312" t="s">
        <v>9842</v>
      </c>
      <c r="E312" s="24" t="s">
        <v>9843</v>
      </c>
      <c r="F312" s="21" t="s">
        <v>9844</v>
      </c>
      <c r="H312">
        <v>7</v>
      </c>
      <c r="AE312">
        <v>1</v>
      </c>
      <c r="AK312">
        <v>1</v>
      </c>
      <c r="AM312" s="26" t="str">
        <f t="shared" si="8"/>
        <v xml:space="preserve">|High Inquisitor|&amp;ref(Nation/R_Capital.jpg,nolink,25x25,National Capital);|&amp;ref(Spell/P_Fire.jpg,nolink,25x25,Fire);1&amp;ref(Spell/P_Holy.jpg,nolink,25x25,Holy);3||&amp;ref(Spell/P_Research.jpg,nolink,25x25,Research);7|&amp;ref(Nation/Inquisitor.jpg,nolink,25x25,Inquisitor);&amp;ref(Nation/Sacred.jpg,nolink,25x25,Sacred);|
</v>
      </c>
    </row>
    <row r="313" spans="1:39" x14ac:dyDescent="0.15">
      <c r="A313" t="str">
        <f t="shared" si="9"/>
        <v>-</v>
      </c>
      <c r="B313" t="s">
        <v>2954</v>
      </c>
      <c r="C313" t="s">
        <v>2967</v>
      </c>
      <c r="D313" t="s">
        <v>9845</v>
      </c>
      <c r="E313" s="24" t="s">
        <v>9843</v>
      </c>
      <c r="F313" s="21" t="s">
        <v>9846</v>
      </c>
      <c r="G313" s="29" t="s">
        <v>9847</v>
      </c>
      <c r="H313" t="s">
        <v>9848</v>
      </c>
      <c r="AK313">
        <v>1</v>
      </c>
      <c r="AM313" s="26" t="str">
        <f t="shared" si="8"/>
        <v xml:space="preserve">|Grand Master|&amp;ref(Nation/R_Capital.jpg,nolink,25x25,National Capital);|&amp;ref(Spell/P_Fire.jpg,nolink,25x25,Fire);3&amp;ref(Spell/P_Astral.jpg,nolink,25x25,Astral);2&amp;ref(Spell/P_Holy.jpg,nolink,25x25,Holy);2|&amp;ref(Spell/P_Fire.jpg,nolink,25x25,Fire);&amp;ref(Spell/P_Air.jpg,nolink,25x25,Air);&amp;ref(Spell/P_Earth.jpg,nolink,25x25,Earth);&amp;ref(Spell/P_Astral.jpg,nolink,25x25,Astral);+1:100%&amp;br;&amp;ref(Spell/P_Fire.jpg,nolink,25x25,Fire);&amp;ref(Spell/P_Air.jpg,nolink,25x25,Air);&amp;ref(Spell/P_Earth.jpg,nolink,25x25,Earth);&amp;ref(Spell/P_Astral.jpg,nolink,25x25,Astral);+1:10%|&amp;ref(Spell/P_Research.jpg,nolink,25x25,Research);17+|&amp;ref(Nation/Sacred.jpg,nolink,25x25,Sacred);|
</v>
      </c>
    </row>
    <row r="314" spans="1:39" x14ac:dyDescent="0.15">
      <c r="A314" t="str">
        <f t="shared" si="9"/>
        <v>-</v>
      </c>
      <c r="B314" t="s">
        <v>2954</v>
      </c>
      <c r="C314" t="s">
        <v>2967</v>
      </c>
      <c r="D314" t="s">
        <v>9353</v>
      </c>
      <c r="E314" s="24" t="s">
        <v>5491</v>
      </c>
      <c r="F314" s="21" t="s">
        <v>9354</v>
      </c>
      <c r="H314">
        <v>11</v>
      </c>
      <c r="AK314">
        <v>1</v>
      </c>
      <c r="AM314" s="26" t="str">
        <f t="shared" si="8"/>
        <v xml:space="preserve">|Harbinger|&amp;ref(Item/Master-Ritualist.jpg,nolink,25x25,Ritual Spell);|&amp;ref(Spell/P_Air.jpg,nolink,25x25,Air);3&amp;ref(Spell/P_Holy.jpg,nolink,25x25,Holy);2||&amp;ref(Spell/P_Research.jpg,nolink,25x25,Research);11|&amp;ref(Nation/Sacred.jpg,nolink,25x25,Sacred);|
</v>
      </c>
    </row>
    <row r="315" spans="1:39" x14ac:dyDescent="0.15">
      <c r="A315" t="str">
        <f t="shared" si="9"/>
        <v>-</v>
      </c>
      <c r="B315" t="s">
        <v>2954</v>
      </c>
      <c r="C315" t="s">
        <v>2967</v>
      </c>
      <c r="D315" t="s">
        <v>9355</v>
      </c>
      <c r="E315" s="24" t="s">
        <v>5491</v>
      </c>
      <c r="F315" s="21" t="s">
        <v>9356</v>
      </c>
      <c r="H315">
        <v>13</v>
      </c>
      <c r="AK315">
        <v>1</v>
      </c>
      <c r="AM315" s="26" t="str">
        <f t="shared" si="8"/>
        <v xml:space="preserve">|Arch Angel|&amp;ref(Item/Master-Ritualist.jpg,nolink,25x25,Ritual Spell);|&amp;ref(Spell/P_Fire.jpg,nolink,25x25,Fire);4&amp;ref(Spell/P_Holy.jpg,nolink,25x25,Holy);3||&amp;ref(Spell/P_Research.jpg,nolink,25x25,Research);13|&amp;ref(Nation/Sacred.jpg,nolink,25x25,Sacred);|
</v>
      </c>
    </row>
    <row r="316" spans="1:39" x14ac:dyDescent="0.15">
      <c r="A316" t="str">
        <f t="shared" si="9"/>
        <v>MA Marignon E</v>
      </c>
      <c r="B316" t="s">
        <v>2954</v>
      </c>
      <c r="C316" t="s">
        <v>2967</v>
      </c>
      <c r="D316" t="s">
        <v>9357</v>
      </c>
      <c r="E316" s="24" t="s">
        <v>5491</v>
      </c>
      <c r="F316" s="21" t="s">
        <v>9358</v>
      </c>
      <c r="H316">
        <v>29</v>
      </c>
      <c r="AK316">
        <v>1</v>
      </c>
      <c r="AM316" s="26" t="str">
        <f t="shared" si="8"/>
        <v xml:space="preserve">|Seraph|&amp;ref(Item/Master-Ritualist.jpg,nolink,25x25,Ritual Spell);|&amp;ref(Spell/P_Fire.jpg,nolink,25x25,Fire);4&amp;ref(Spell/P_Air.jpg,nolink,25x25,Air);4&amp;ref(Spell/P_Astral.jpg,nolink,25x25,Astral);4&amp;ref(Spell/P_Holy.jpg,nolink,25x25,Holy);4||&amp;ref(Spell/P_Research.jpg,nolink,25x25,Research);29|&amp;ref(Nation/Sacred.jpg,nolink,25x25,Sacred);|
</v>
      </c>
    </row>
    <row r="317" spans="1:39" x14ac:dyDescent="0.15">
      <c r="A317" t="str">
        <f t="shared" si="9"/>
        <v>MA Mictlan S</v>
      </c>
      <c r="B317" t="s">
        <v>2954</v>
      </c>
      <c r="C317" t="s">
        <v>9891</v>
      </c>
      <c r="D317" t="s">
        <v>9945</v>
      </c>
      <c r="E317" s="24" t="s">
        <v>9832</v>
      </c>
      <c r="F317" s="21" t="s">
        <v>9833</v>
      </c>
      <c r="G317" s="29" t="s">
        <v>9946</v>
      </c>
      <c r="H317">
        <v>7</v>
      </c>
      <c r="AK317">
        <v>1</v>
      </c>
      <c r="AM317" s="26" t="str">
        <f t="shared" si="8"/>
        <v xml:space="preserve">|Mictlan Priest|&amp;ref(Nation/R_Fort.jpg,nolink,25x25,Land Fortress);|&amp;ref(Spell/P_Holy.jpg,nolink,25x25,Holy);1|&amp;ref(Spell/P_Fire.jpg,nolink,25x25,Fire);&amp;ref(Spell/P_Water.jpg,nolink,25x25,Water);&amp;ref(Spell/P_Astral.jpg,nolink,25x25,Astral);&amp;ref(Spell/P_Nature.jpg,nolink,25x25,Nature);+1:100%|&amp;ref(Spell/P_Research.jpg,nolink,25x25,Research);7|&amp;ref(Nation/Sacred.jpg,nolink,25x25,Sacred);|
</v>
      </c>
    </row>
    <row r="318" spans="1:39" x14ac:dyDescent="0.15">
      <c r="A318" t="str">
        <f t="shared" si="9"/>
        <v>-</v>
      </c>
      <c r="B318" t="s">
        <v>2954</v>
      </c>
      <c r="C318" t="s">
        <v>9891</v>
      </c>
      <c r="D318" t="s">
        <v>9907</v>
      </c>
      <c r="E318" s="24" t="s">
        <v>9832</v>
      </c>
      <c r="F318" s="21" t="s">
        <v>9947</v>
      </c>
      <c r="G318" s="29" t="s">
        <v>9948</v>
      </c>
      <c r="H318" t="s">
        <v>9949</v>
      </c>
      <c r="AM318" s="26" t="str">
        <f t="shared" si="8"/>
        <v xml:space="preserve">|Nahualli|&amp;ref(Nation/R_Fort.jpg,nolink,25x25,Land Fortress);|&amp;ref(Spell/P_Astral.jpg,nolink,25x25,Astral);1&amp;ref(Spell/P_Nature.jpg,nolink,25x25,Nature);2|&amp;ref(Spell/P_Astral.jpg,nolink,25x25,Astral);&amp;ref(Spell/P_Death.jpg,nolink,25x25,Death);&amp;ref(Spell/P_Nature.jpg,nolink,25x25,Nature);&amp;ref(Spell/P_Blood.jpg,nolink,25x25,Blood);+1:10%|&amp;ref(Spell/P_Research.jpg,nolink,25x25,Research);11+||
</v>
      </c>
    </row>
    <row r="319" spans="1:39" x14ac:dyDescent="0.15">
      <c r="A319" t="str">
        <f t="shared" si="9"/>
        <v>-</v>
      </c>
      <c r="B319" t="s">
        <v>2954</v>
      </c>
      <c r="C319" t="s">
        <v>9891</v>
      </c>
      <c r="D319" t="s">
        <v>9912</v>
      </c>
      <c r="E319" s="24" t="s">
        <v>9832</v>
      </c>
      <c r="F319" s="21" t="s">
        <v>9950</v>
      </c>
      <c r="G319" s="29" t="s">
        <v>9951</v>
      </c>
      <c r="H319" t="s">
        <v>9952</v>
      </c>
      <c r="Y319">
        <v>5</v>
      </c>
      <c r="AK319">
        <v>1</v>
      </c>
      <c r="AM319" s="26" t="str">
        <f t="shared" si="8"/>
        <v xml:space="preserve">|Sky Priest|&amp;ref(Nation/R_Fort.jpg,nolink,25x25,Land Fortress);|&amp;ref(Spell/P_Air.jpg,nolink,25x25,Air);1&amp;ref(Spell/P_Holy.jpg,nolink,25x25,Holy);1|&amp;ref(Spell/P_Fire.jpg,nolink,25x25,Fire);&amp;ref(Spell/P_Water.jpg,nolink,25x25,Water);&amp;ref(Spell/P_Astral.jpg,nolink,25x25,Astral);&amp;ref(Spell/P_Nature.jpg,nolink,25x25,Nature);+1:10%|&amp;ref(Spell/P_Research.jpg,nolink,25x25,Research);7+|&amp;ref(Nation/Fortune-Teller.jpg,nolink,25x25,Fortune Teller (5));&amp;ref(Nation/Sacred.jpg,nolink,25x25,Sacred);|
</v>
      </c>
    </row>
    <row r="320" spans="1:39" x14ac:dyDescent="0.15">
      <c r="A320" t="str">
        <f t="shared" si="9"/>
        <v>-</v>
      </c>
      <c r="B320" t="s">
        <v>2954</v>
      </c>
      <c r="C320" t="s">
        <v>9891</v>
      </c>
      <c r="D320" t="s">
        <v>9914</v>
      </c>
      <c r="E320" s="24" t="s">
        <v>9843</v>
      </c>
      <c r="F320" s="21" t="s">
        <v>9953</v>
      </c>
      <c r="H320">
        <v>9</v>
      </c>
      <c r="AK320">
        <v>1</v>
      </c>
      <c r="AM320" s="26" t="str">
        <f t="shared" si="8"/>
        <v xml:space="preserve">|Moon Priest|&amp;ref(Nation/R_Capital.jpg,nolink,25x25,National Capital);|&amp;ref(Spell/P_Astral.jpg,nolink,25x25,Astral);2&amp;ref(Spell/P_Holy.jpg,nolink,25x25,Holy);2||&amp;ref(Spell/P_Research.jpg,nolink,25x25,Research);9|&amp;ref(Nation/Sacred.jpg,nolink,25x25,Sacred);|
</v>
      </c>
    </row>
    <row r="321" spans="1:39" x14ac:dyDescent="0.15">
      <c r="A321" t="str">
        <f t="shared" si="9"/>
        <v>-</v>
      </c>
      <c r="B321" t="s">
        <v>2954</v>
      </c>
      <c r="C321" t="s">
        <v>9891</v>
      </c>
      <c r="D321" t="s">
        <v>9916</v>
      </c>
      <c r="E321" s="24" t="s">
        <v>9843</v>
      </c>
      <c r="F321" s="21" t="s">
        <v>9954</v>
      </c>
      <c r="H321">
        <v>9</v>
      </c>
      <c r="AK321">
        <v>1</v>
      </c>
      <c r="AM321" s="26" t="str">
        <f t="shared" si="8"/>
        <v xml:space="preserve">|Sun Priest|&amp;ref(Nation/R_Capital.jpg,nolink,25x25,National Capital);|&amp;ref(Spell/P_Fire.jpg,nolink,25x25,Fire);2&amp;ref(Spell/P_Holy.jpg,nolink,25x25,Holy);2||&amp;ref(Spell/P_Research.jpg,nolink,25x25,Research);9|&amp;ref(Nation/Sacred.jpg,nolink,25x25,Sacred);|
</v>
      </c>
    </row>
    <row r="322" spans="1:39" x14ac:dyDescent="0.15">
      <c r="A322" t="str">
        <f t="shared" si="9"/>
        <v>-</v>
      </c>
      <c r="B322" t="s">
        <v>2954</v>
      </c>
      <c r="C322" t="s">
        <v>9891</v>
      </c>
      <c r="D322" t="s">
        <v>9918</v>
      </c>
      <c r="E322" s="24" t="s">
        <v>9843</v>
      </c>
      <c r="F322" s="21" t="s">
        <v>9955</v>
      </c>
      <c r="H322">
        <v>9</v>
      </c>
      <c r="AK322">
        <v>1</v>
      </c>
      <c r="AM322" s="26" t="str">
        <f t="shared" si="8"/>
        <v xml:space="preserve">|Rain Priest|&amp;ref(Nation/R_Capital.jpg,nolink,25x25,National Capital);|&amp;ref(Spell/P_Water.jpg,nolink,25x25,Water);2&amp;ref(Spell/P_Holy.jpg,nolink,25x25,Holy);2||&amp;ref(Spell/P_Research.jpg,nolink,25x25,Research);9|&amp;ref(Nation/Sacred.jpg,nolink,25x25,Sacred);|
</v>
      </c>
    </row>
    <row r="323" spans="1:39" x14ac:dyDescent="0.15">
      <c r="A323" t="str">
        <f t="shared" si="9"/>
        <v>-</v>
      </c>
      <c r="B323" t="s">
        <v>2954</v>
      </c>
      <c r="C323" t="s">
        <v>9891</v>
      </c>
      <c r="D323" t="s">
        <v>9920</v>
      </c>
      <c r="E323" s="24" t="s">
        <v>9843</v>
      </c>
      <c r="F323" s="21" t="s">
        <v>9956</v>
      </c>
      <c r="G323" s="29" t="s">
        <v>9957</v>
      </c>
      <c r="H323" t="s">
        <v>9949</v>
      </c>
      <c r="Y323">
        <v>10</v>
      </c>
      <c r="AK323">
        <v>1</v>
      </c>
      <c r="AM323" s="26" t="str">
        <f t="shared" ref="AM323:AM386" si="10">CONCATENATE("|",D323,"|",SUBSTITUTE(SUBSTITUTE(SUBSTITUTE(SUBSTITUTE(SUBSTITUTE(SUBSTITUTE(SUBSTITUTE(SUBSTITUTE(SUBSTITUTE(SUBSTITUTE(SUBSTITUTE(SUBSTITUTE(SUBSTITUTE(SUBSTITUTE(SUBSTITUTE(SUBSTITUTE(SUBSTITUTE(SUBSTITUTE(SUBSTITUTE(SUBSTITUTE(SUBSTITUTE(E323,"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323&amp;"|"&amp;G323,"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","&amp;br;"),"|",IF(H323&lt;&gt;"","&amp;ref(Spell/P_Research.jpg,nolink,25x25,Research);"&amp;H323,""),"|",IF(I323&lt;&gt;"",IF(I323&gt;=0,"&amp;ref(Nation/Adept-Researcher.jpg,nolink,25x25,Adept Researcher (+"&amp;I323&amp;"));","&amp;ref(Nation/Inept-Researcher.jpg,nolink,25x25,Inept Researcher ("&amp;I323&amp;"));"),""),IF(J323&lt;&gt;"","&amp;ref(Nation/Mundane-Researcher.jpg,nolink,25x25,Mundane Researcher);",""),IF(K323&lt;&gt;"","&amp;ref(Nation/Magically-Attuned-Researcher.jpg,nolink,25x25,Magically Attuned Researcher);",""),IF(L323&lt;&gt;"","&amp;ref(Nation/Philosopher.jpg,nolink,25x25,Philosopher ("&amp;L323&amp;"));",""),IF(M323&lt;&gt;"","&amp;ref(Nation/Divine-Insight.jpg,nolink,25x25,Divine Insight);",""),IF(N323&lt;&gt;"",IF(N323&gt;=0,"&amp;ref(Nation/Inspiring-Researcher.jpg,nolink,25x25,Inspiring Researcher (+"&amp;N323&amp;"));","&amp;ref(Nation/Disruptive-Researcher.jpg,nolink,25x25,Disruptive Researcher ("&amp;N323&amp;"));"),""),IF(O323&lt;&gt;"",IF(COUNTIF(O323,"*h*"),"&amp;ref(Nation/Healer.jpg,nolink,25x25,Healer ("&amp;MID(O323,2,1)&amp;"));","&amp;ref(Nation/Disease-Healer.jpg,nolink,25x25,Disease Healer ("&amp;O323&amp;"));"),""),IF(P323&lt;&gt;"","&amp;ref(Nation/Forge-Bonus.jpg,nolink,25x25,Forge Bonus ("&amp;P323&amp;"));",""),IF(Q323&lt;&gt;"","&amp;ref(Nation/Master-Smith.jpg,nolink,25x25,Master Smith ("&amp;Q323&amp;"));",""),IF(R323&lt;&gt;"","&amp;ref(Nation/Resource-Bonus.jpg,nolink,25x25,Resource Bonus ("&amp;R323&amp;"));",""),IF(S323&lt;&gt;"","&amp;ref(Nation/Ice-Forging.jpg,nolink,25x25,Ice Forging ("&amp;S323&amp;"));",""),IF(T323&lt;&gt;"","&amp;ref(Nation/Blood-Searcher.jpg,nolink,25x25,Blood Searcher ("&amp;T323&amp;"));",""),IF(U323&lt;&gt;"","&amp;ref(Nation/Pearl-Cultivator.jpg,nolink,25x25,Pearl Cultivator ("&amp;U323&amp;"));",""),IF(V323&lt;&gt;"","&amp;ref(Nation/Carcass-Collector.jpg,nolink,25x25,Carcass Collector ("&amp;V323&amp;"));",""),IF(W323&lt;&gt;"","&amp;ref(Nation/Alchemist.jpg,nolink,25x25,Alchemist ("&amp;W323&amp;"));",""),IF(X323&lt;&gt;"","&amp;ref(Nation/Adept-Cross-Breeder.jpg,nolink,25x25,Adept Cross Breeder ("&amp;X323&amp;"));",""),IF(Y323&lt;&gt;"","&amp;ref(Nation/Fortune-Teller.jpg,nolink,25x25,Fortune Teller ("&amp;Y323&amp;"));",""),IF(Z323&lt;&gt;"",IF(Z323&gt;=0,"&amp;ref(Nation/Bringer-of-Fortune.jpg,nolink,25x25,Bringer of Fortune ("&amp;Z323&amp;"));","&amp;ref(Nation/Bringer-of-Misfortune.jpg,nolink,25x25,Bringer of Misfortune ("&amp;ABS(Z323)&amp;"));"),""),IF(AA323&lt;&gt;"","&amp;ref(Nation/Spell-Singer.jpg,nolink,25x25,Spell Singer);",""),IF(AB323&lt;&gt;"","&amp;ref(Nation/Combat-Caster.jpg,nolink,25x25,Combat Caster);",""),IF(AC323&lt;&gt;"","&amp;ref(Nation/Innate-Spellcaster.jpg,nolink,25x25,Innate Spellcaster ("&amp;AC323&amp;"));",""),IF(AD323&lt;&gt;"",IF(AD323="m","&amp;ref(Nation/Communion-Master.jpg,nolink,25x25,Communion Master);","&amp;ref(Nation/Communion-Slave.jpg,nolink,25x25,Communion Slave);"),""),IF(AE323&lt;&gt;"","&amp;ref(Nation/Inquisitor.jpg,nolink,25x25,Inquisitor);",""),IF(AF323&lt;&gt;"","&amp;ref(Nation/Adept-Sacrificer.jpg,nolink,25x25,Adept Sacrificer ("&amp;AF323&amp;"));",""),IF(AG323&lt;&gt;"","&amp;ref(Nation/Reanimator-Priest.jpg,nolink,25x25,Reanimator Priest);",""),IF(AH323&lt;&gt;"","&amp;ref(Nation/Reanimation-Bonus.jpg,nolink,25x25,Reanimation Bonus ("&amp;AH323&amp;"));",""),IF(AI323&lt;&gt;"","&amp;ref(Nation/Elegist.jpg,nolink,25x25,Elegist ("&amp;AI323&amp;"));",""),IF(AJ323&lt;&gt;"","&amp;ref(Nation/Heretic.jpg,nolink,25x25,Heretic ("&amp;AJ323&amp;"));",""),IF(AK323&lt;&gt;"","&amp;ref(Nation/Sacred.jpg,nolink,25x25,Sacred);",""),IF(AL323&lt;&gt;"","&amp;ref(Nation/Slave.jpg,nolink,25x25,Slave);",""),"|",CHAR(10))</f>
        <v xml:space="preserve">|High Priest of the Sky|&amp;ref(Nation/R_Capital.jpg,nolink,25x25,National Capital);|&amp;ref(Spell/P_Air.jpg,nolink,25x25,Air);2&amp;ref(Spell/P_Holy.jpg,nolink,25x25,Holy);3|&amp;ref(Spell/P_Fire.jpg,nolink,25x25,Fire);&amp;ref(Spell/P_Water.jpg,nolink,25x25,Water);&amp;ref(Spell/P_Astral.jpg,nolink,25x25,Astral);&amp;ref(Spell/P_Nature.jpg,nolink,25x25,Nature);+1:100%&amp;br;&amp;ref(Spell/P_Fire.jpg,nolink,25x25,Fire);&amp;ref(Spell/P_Air.jpg,nolink,25x25,Air);&amp;ref(Spell/P_Water.jpg,nolink,25x25,Water);&amp;ref(Spell/P_Astral.jpg,nolink,25x25,Astral);&amp;ref(Spell/P_Nature.jpg,nolink,25x25,Nature);+1:10%|&amp;ref(Spell/P_Research.jpg,nolink,25x25,Research);11+|&amp;ref(Nation/Fortune-Teller.jpg,nolink,25x25,Fortune Teller (10));&amp;ref(Nation/Sacred.jpg,nolink,25x25,Sacred);|
</v>
      </c>
    </row>
    <row r="324" spans="1:39" x14ac:dyDescent="0.15">
      <c r="A324" t="str">
        <f t="shared" si="9"/>
        <v>-</v>
      </c>
      <c r="B324" t="s">
        <v>2954</v>
      </c>
      <c r="C324" t="s">
        <v>9891</v>
      </c>
      <c r="D324" t="s">
        <v>9926</v>
      </c>
      <c r="E324" s="24" t="s">
        <v>9843</v>
      </c>
      <c r="F324" s="21" t="s">
        <v>9958</v>
      </c>
      <c r="G324" s="29" t="s">
        <v>9959</v>
      </c>
      <c r="H324" t="s">
        <v>9960</v>
      </c>
      <c r="AK324">
        <v>1</v>
      </c>
      <c r="AM324" s="26" t="str">
        <f t="shared" si="10"/>
        <v xml:space="preserve">|Priest King|&amp;ref(Nation/R_Capital.jpg,nolink,25x25,National Capital);|&amp;ref(Spell/P_Nature.jpg,nolink,25x25,Nature);2&amp;ref(Spell/P_Holy.jpg,nolink,25x25,Holy);3|&amp;ref(Spell/P_Fire.jpg,nolink,25x25,Fire);&amp;ref(Spell/P_Air.jpg,nolink,25x25,Air);&amp;ref(Spell/P_Water.jpg,nolink,25x25,Water);&amp;ref(Spell/P_Astral.jpg,nolink,25x25,Astral);&amp;ref(Spell/P_Nature.jpg,nolink,25x25,Nature);+1:10%|&amp;ref(Spell/P_Research.jpg,nolink,25x25,Research);9+|&amp;ref(Nation/Sacred.jpg,nolink,25x25,Sacred);|
</v>
      </c>
    </row>
    <row r="325" spans="1:39" x14ac:dyDescent="0.15">
      <c r="A325" t="str">
        <f t="shared" si="9"/>
        <v>-</v>
      </c>
      <c r="B325" t="s">
        <v>2954</v>
      </c>
      <c r="C325" t="s">
        <v>9891</v>
      </c>
      <c r="D325" t="s">
        <v>9929</v>
      </c>
      <c r="E325" s="24" t="s">
        <v>9843</v>
      </c>
      <c r="F325" s="21" t="s">
        <v>9961</v>
      </c>
      <c r="G325" s="29" t="s">
        <v>9962</v>
      </c>
      <c r="H325" t="s">
        <v>9848</v>
      </c>
      <c r="AK325">
        <v>1</v>
      </c>
      <c r="AM325" s="26" t="str">
        <f t="shared" si="10"/>
        <v xml:space="preserve">|Couatl|&amp;ref(Nation/R_Capital.jpg,nolink,25x25,National Capital);|&amp;ref(Spell/P_Astral.jpg,nolink,25x25,Astral);3&amp;ref(Spell/P_Nature.jpg,nolink,25x25,Nature);1&amp;ref(Spell/P_Holy.jpg,nolink,25x25,Holy);2|&amp;ref(Spell/P_Air.jpg,nolink,25x25,Air);&amp;ref(Spell/P_Nature.jpg,nolink,25x25,Nature);+1:100%&amp;br;&amp;ref(Spell/P_Air.jpg,nolink,25x25,Air);&amp;ref(Spell/P_Nature.jpg,nolink,25x25,Nature);+1:100%&amp;br;&amp;ref(Spell/P_Air.jpg,nolink,25x25,Air);&amp;ref(Spell/P_Astral.jpg,nolink,25x25,Astral);&amp;ref(Spell/P_Nature.jpg,nolink,25x25,Nature);+1:10%|&amp;ref(Spell/P_Research.jpg,nolink,25x25,Research);17+|&amp;ref(Nation/Sacred.jpg,nolink,25x25,Sacred);|
</v>
      </c>
    </row>
    <row r="326" spans="1:39" x14ac:dyDescent="0.15">
      <c r="A326" t="str">
        <f t="shared" si="9"/>
        <v>-</v>
      </c>
      <c r="B326" t="s">
        <v>2954</v>
      </c>
      <c r="C326" t="s">
        <v>9891</v>
      </c>
      <c r="D326" t="s">
        <v>6076</v>
      </c>
      <c r="E326" s="24" t="s">
        <v>5491</v>
      </c>
      <c r="F326" s="21" t="s">
        <v>5567</v>
      </c>
      <c r="H326">
        <v>17</v>
      </c>
      <c r="AK326">
        <v>1</v>
      </c>
      <c r="AM326" s="26" t="str">
        <f t="shared" si="10"/>
        <v xml:space="preserve">|Couatl|&amp;ref(Item/Master-Ritualist.jpg,nolink,25x25,Ritual Spell);|&amp;ref(Spell/P_Astral.jpg,nolink,25x25,Astral);3&amp;ref(Spell/P_Nature.jpg,nolink,25x25,Nature);3&amp;ref(Spell/P_Holy.jpg,nolink,25x25,Holy);2||&amp;ref(Spell/P_Research.jpg,nolink,25x25,Research);17|&amp;ref(Nation/Sacred.jpg,nolink,25x25,Sacred);|
</v>
      </c>
    </row>
    <row r="327" spans="1:39" x14ac:dyDescent="0.15">
      <c r="A327" t="str">
        <f t="shared" si="9"/>
        <v>-</v>
      </c>
      <c r="B327" t="s">
        <v>2954</v>
      </c>
      <c r="C327" t="s">
        <v>9891</v>
      </c>
      <c r="D327" t="s">
        <v>9963</v>
      </c>
      <c r="E327" s="24" t="s">
        <v>5491</v>
      </c>
      <c r="F327" s="21" t="s">
        <v>5571</v>
      </c>
      <c r="H327">
        <v>9</v>
      </c>
      <c r="AG327">
        <v>1</v>
      </c>
      <c r="AK327">
        <v>1</v>
      </c>
      <c r="AM327" s="26" t="str">
        <f t="shared" si="10"/>
        <v xml:space="preserve">|Civateteo|&amp;ref(Item/Master-Ritualist.jpg,nolink,25x25,Ritual Spell);|&amp;ref(Spell/P_Death.jpg,nolink,25x25,Death);1&amp;ref(Spell/P_Blood.jpg,nolink,25x25,Blood);1&amp;ref(Spell/P_Holy.jpg,nolink,25x25,Holy);2||&amp;ref(Spell/P_Research.jpg,nolink,25x25,Research);9|&amp;ref(Nation/Reanimator-Priest.jpg,nolink,25x25,Reanimator Priest);&amp;ref(Nation/Sacred.jpg,nolink,25x25,Sacred);|
</v>
      </c>
    </row>
    <row r="328" spans="1:39" x14ac:dyDescent="0.15">
      <c r="A328" t="str">
        <f t="shared" si="9"/>
        <v>-</v>
      </c>
      <c r="B328" t="s">
        <v>2954</v>
      </c>
      <c r="C328" t="s">
        <v>9891</v>
      </c>
      <c r="D328" t="s">
        <v>9964</v>
      </c>
      <c r="E328" s="24" t="s">
        <v>5491</v>
      </c>
      <c r="F328" s="21" t="s">
        <v>5573</v>
      </c>
      <c r="H328">
        <v>13</v>
      </c>
      <c r="AM328" s="26" t="str">
        <f t="shared" si="10"/>
        <v xml:space="preserve">|Tlahuelpuchi|&amp;ref(Item/Master-Ritualist.jpg,nolink,25x25,Ritual Spell);|&amp;ref(Spell/P_Death.jpg,nolink,25x25,Death);1&amp;ref(Spell/P_Nature.jpg,nolink,25x25,Nature);1&amp;ref(Spell/P_Blood.jpg,nolink,25x25,Blood);2||&amp;ref(Spell/P_Research.jpg,nolink,25x25,Research);13||
</v>
      </c>
    </row>
    <row r="329" spans="1:39" x14ac:dyDescent="0.15">
      <c r="A329" t="str">
        <f t="shared" ref="A329:A420" si="11">IF(C329&lt;&gt;C328,B329&amp;" "&amp;C329&amp;" S",IF(C329&lt;&gt;C330,B329&amp;" "&amp;C329&amp;" E","-"))</f>
        <v>-</v>
      </c>
      <c r="B329" t="s">
        <v>2954</v>
      </c>
      <c r="C329" t="s">
        <v>9891</v>
      </c>
      <c r="D329" t="s">
        <v>9965</v>
      </c>
      <c r="E329" s="24" t="s">
        <v>5491</v>
      </c>
      <c r="F329" s="21" t="s">
        <v>5575</v>
      </c>
      <c r="G329" s="29" t="s">
        <v>5576</v>
      </c>
      <c r="H329">
        <v>19</v>
      </c>
      <c r="T329">
        <v>2</v>
      </c>
      <c r="AK329">
        <v>1</v>
      </c>
      <c r="AM329" s="26" t="str">
        <f t="shared" si="10"/>
        <v xml:space="preserve">|Onaqui|&amp;ref(Item/Master-Ritualist.jpg,nolink,25x25,Ritual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v>
      </c>
    </row>
    <row r="330" spans="1:39" x14ac:dyDescent="0.15">
      <c r="A330" t="str">
        <f t="shared" si="11"/>
        <v>-</v>
      </c>
      <c r="B330" t="s">
        <v>2954</v>
      </c>
      <c r="C330" t="s">
        <v>9891</v>
      </c>
      <c r="D330" t="s">
        <v>9966</v>
      </c>
      <c r="E330" s="24" t="s">
        <v>5569</v>
      </c>
      <c r="F330" s="21" t="s">
        <v>5577</v>
      </c>
      <c r="H330">
        <v>23</v>
      </c>
      <c r="AK330">
        <v>1</v>
      </c>
      <c r="AM330" s="26" t="str">
        <f t="shared" si="10"/>
        <v xml:space="preserve">|Tlaloque of the East|&amp;ref(Nation/Unique.jpg,nolink,25x25,Ritual Spell (Unique Unit));|&amp;ref(Spell/P_Water.jpg,nolink,25x25,Water);4&amp;ref(Spell/P_Nature.jpg,nolink,25x25,Nature);2&amp;ref(Spell/P_Blood.jpg,nolink,25x25,Blood);3&amp;ref(Spell/P_Holy.jpg,nolink,25x25,Holy);3||&amp;ref(Spell/P_Research.jpg,nolink,25x25,Research);23|&amp;ref(Nation/Sacred.jpg,nolink,25x25,Sacred);|
</v>
      </c>
    </row>
    <row r="331" spans="1:39" x14ac:dyDescent="0.15">
      <c r="A331" t="str">
        <f t="shared" si="11"/>
        <v>-</v>
      </c>
      <c r="B331" t="s">
        <v>2954</v>
      </c>
      <c r="C331" t="s">
        <v>9891</v>
      </c>
      <c r="D331" t="s">
        <v>9967</v>
      </c>
      <c r="E331" s="24" t="s">
        <v>5569</v>
      </c>
      <c r="F331" s="21" t="s">
        <v>5579</v>
      </c>
      <c r="H331">
        <v>23</v>
      </c>
      <c r="AK331">
        <v>1</v>
      </c>
      <c r="AM331" s="26" t="str">
        <f t="shared" si="10"/>
        <v xml:space="preserve">|Tlaloque of the North|&amp;ref(Nation/Unique.jpg,nolink,25x25,Ritual Spell (Unique Unit));|&amp;ref(Spell/P_Air.jpg,nolink,25x25,Air);2&amp;ref(Spell/P_Water.jpg,nolink,25x25,Water);4&amp;ref(Spell/P_Blood.jpg,nolink,25x25,Blood);3&amp;ref(Spell/P_Holy.jpg,nolink,25x25,Holy);3||&amp;ref(Spell/P_Research.jpg,nolink,25x25,Research);23|&amp;ref(Nation/Sacred.jpg,nolink,25x25,Sacred);|
</v>
      </c>
    </row>
    <row r="332" spans="1:39" x14ac:dyDescent="0.15">
      <c r="A332" t="str">
        <f t="shared" si="11"/>
        <v>-</v>
      </c>
      <c r="B332" t="s">
        <v>2954</v>
      </c>
      <c r="C332" t="s">
        <v>9891</v>
      </c>
      <c r="D332" t="s">
        <v>9968</v>
      </c>
      <c r="E332" s="24" t="s">
        <v>5569</v>
      </c>
      <c r="F332" s="21" t="s">
        <v>5581</v>
      </c>
      <c r="H332">
        <v>23</v>
      </c>
      <c r="AK332">
        <v>1</v>
      </c>
      <c r="AM332" s="26" t="str">
        <f t="shared" si="10"/>
        <v xml:space="preserve">|Tlaloque of the South|&amp;ref(Nation/Unique.jpg,nolink,25x25,Ritual Spell (Unique Unit));|&amp;ref(Spell/P_Fire.jpg,nolink,25x25,Fire);2&amp;ref(Spell/P_Water.jpg,nolink,25x25,Water);4&amp;ref(Spell/P_Blood.jpg,nolink,25x25,Blood);3&amp;ref(Spell/P_Holy.jpg,nolink,25x25,Holy);3||&amp;ref(Spell/P_Research.jpg,nolink,25x25,Research);23|&amp;ref(Nation/Sacred.jpg,nolink,25x25,Sacred);|
</v>
      </c>
    </row>
    <row r="333" spans="1:39" x14ac:dyDescent="0.15">
      <c r="A333" t="str">
        <f t="shared" si="11"/>
        <v>MA Mictlan E</v>
      </c>
      <c r="B333" t="s">
        <v>2954</v>
      </c>
      <c r="C333" t="s">
        <v>9891</v>
      </c>
      <c r="D333" t="s">
        <v>9969</v>
      </c>
      <c r="E333" s="24" t="s">
        <v>5569</v>
      </c>
      <c r="F333" s="21" t="s">
        <v>5583</v>
      </c>
      <c r="H333">
        <v>23</v>
      </c>
      <c r="AK333">
        <v>1</v>
      </c>
      <c r="AM333" s="26" t="str">
        <f t="shared" si="10"/>
        <v xml:space="preserve">|Tlaloque of the West|&amp;ref(Nation/Unique.jpg,nolink,25x25,Ritual Spell (Unique Unit));|&amp;ref(Spell/P_Water.jpg,nolink,25x25,Water);4&amp;ref(Spell/P_Death.jpg,nolink,25x25,Death);2&amp;ref(Spell/P_Blood.jpg,nolink,25x25,Blood);3&amp;ref(Spell/P_Holy.jpg,nolink,25x25,Holy);3||&amp;ref(Spell/P_Research.jpg,nolink,25x25,Research);23|&amp;ref(Nation/Sacred.jpg,nolink,25x25,Sacred);|
</v>
      </c>
    </row>
    <row r="334" spans="1:39" x14ac:dyDescent="0.15">
      <c r="A334" t="str">
        <f t="shared" si="11"/>
        <v>MA T'ien Ch'i S</v>
      </c>
      <c r="B334" t="s">
        <v>2954</v>
      </c>
      <c r="C334" t="s">
        <v>10085</v>
      </c>
      <c r="D334" t="s">
        <v>10024</v>
      </c>
      <c r="E334" s="24" t="s">
        <v>10011</v>
      </c>
      <c r="F334" s="21" t="s">
        <v>10086</v>
      </c>
      <c r="Y334">
        <v>10</v>
      </c>
      <c r="AK334">
        <v>1</v>
      </c>
      <c r="AM334" s="26" t="str">
        <f t="shared" si="10"/>
        <v xml:space="preserve">|Ceremonial Master|&amp;ref(Nation/R_Fort.jpg,nolink,25x25,Land Fortress);|&amp;ref(Spell/P_Holy.jpg,nolink,25x25,Holy);1|||&amp;ref(Nation/Fortune-Teller.jpg,nolink,25x25,Fortune Teller (10));&amp;ref(Nation/Sacred.jpg,nolink,25x25,Sacred);|
</v>
      </c>
    </row>
    <row r="335" spans="1:39" x14ac:dyDescent="0.15">
      <c r="A335" t="str">
        <f t="shared" si="11"/>
        <v>-</v>
      </c>
      <c r="B335" t="s">
        <v>2954</v>
      </c>
      <c r="C335" t="s">
        <v>10085</v>
      </c>
      <c r="D335" t="s">
        <v>10029</v>
      </c>
      <c r="E335" s="24" t="s">
        <v>10011</v>
      </c>
      <c r="F335" s="21" t="s">
        <v>10087</v>
      </c>
      <c r="Y335">
        <v>10</v>
      </c>
      <c r="Z335">
        <v>2</v>
      </c>
      <c r="AK335">
        <v>1</v>
      </c>
      <c r="AM335" s="26" t="str">
        <f t="shared" si="10"/>
        <v xml:space="preserve">|Minister of Rituals|&amp;ref(Nation/R_Fort.jpg,nolink,25x25,Land Fortress);|&amp;ref(Spell/P_Holy.jpg,nolink,25x25,Holy);2|||&amp;ref(Nation/Fortune-Teller.jpg,nolink,25x25,Fortune Teller (10));&amp;ref(Nation/Bringer-of-Fortune.jpg,nolink,25x25,Bringer of Fortune (2));&amp;ref(Nation/Sacred.jpg,nolink,25x25,Sacred);|
</v>
      </c>
    </row>
    <row r="336" spans="1:39" x14ac:dyDescent="0.15">
      <c r="A336" t="str">
        <f t="shared" si="11"/>
        <v>-</v>
      </c>
      <c r="B336" t="s">
        <v>2954</v>
      </c>
      <c r="C336" t="s">
        <v>10085</v>
      </c>
      <c r="D336" t="s">
        <v>10088</v>
      </c>
      <c r="E336" s="24" t="s">
        <v>10011</v>
      </c>
      <c r="F336" s="21" t="s">
        <v>10089</v>
      </c>
      <c r="G336" s="29" t="s">
        <v>10090</v>
      </c>
      <c r="H336">
        <v>9</v>
      </c>
      <c r="AK336">
        <v>1</v>
      </c>
      <c r="AM336" s="26" t="str">
        <f t="shared" si="10"/>
        <v xml:space="preserve">|Master of the Way|&amp;ref(Nation/R_Fort.jpg,nolink,25x25,Land Fortress);|&amp;ref(Spell/P_Water.jpg,nolink,25x25,Water);1&amp;ref(Spell/P_Holy.jpg,nolink,25x25,Holy);1|&amp;ref(Spell/P_Air.jpg,nolink,25x25,Air);&amp;ref(Spell/P_Water.jpg,nolink,25x25,Water);&amp;ref(Spell/P_Astral.jpg,nolink,25x25,Astral);&amp;ref(Spell/P_Nature.jpg,nolink,25x25,Nature);+1:100%|&amp;ref(Spell/P_Research.jpg,nolink,25x25,Research);9|&amp;ref(Nation/Sacred.jpg,nolink,25x25,Sacred);|
</v>
      </c>
    </row>
    <row r="337" spans="1:39" x14ac:dyDescent="0.15">
      <c r="A337" t="str">
        <f t="shared" si="11"/>
        <v>-</v>
      </c>
      <c r="B337" t="s">
        <v>2954</v>
      </c>
      <c r="C337" t="s">
        <v>10085</v>
      </c>
      <c r="D337" t="s">
        <v>10033</v>
      </c>
      <c r="E337" s="24" t="s">
        <v>10011</v>
      </c>
      <c r="F337" s="21" t="s">
        <v>10091</v>
      </c>
      <c r="H337">
        <v>7</v>
      </c>
      <c r="O337">
        <v>1</v>
      </c>
      <c r="AM337" s="26" t="str">
        <f t="shared" si="10"/>
        <v xml:space="preserve">|Apothecary|&amp;ref(Nation/R_Fort.jpg,nolink,25x25,Land Fortress);|&amp;ref(Spell/P_Nature.jpg,nolink,25x25,Nature);1||&amp;ref(Spell/P_Research.jpg,nolink,25x25,Research);7|&amp;ref(Nation/Disease-Healer.jpg,nolink,25x25,Disease Healer (1));|
</v>
      </c>
    </row>
    <row r="338" spans="1:39" x14ac:dyDescent="0.15">
      <c r="A338" t="str">
        <f t="shared" si="11"/>
        <v>-</v>
      </c>
      <c r="B338" t="s">
        <v>2954</v>
      </c>
      <c r="C338" t="s">
        <v>10085</v>
      </c>
      <c r="D338" t="s">
        <v>10036</v>
      </c>
      <c r="E338" s="24" t="s">
        <v>10011</v>
      </c>
      <c r="F338" s="21" t="s">
        <v>10091</v>
      </c>
      <c r="G338" s="29" t="s">
        <v>10092</v>
      </c>
      <c r="H338" t="s">
        <v>10093</v>
      </c>
      <c r="O338">
        <v>1</v>
      </c>
      <c r="W338">
        <v>25</v>
      </c>
      <c r="AM338" s="26" t="str">
        <f t="shared" si="10"/>
        <v xml:space="preserve">|Alchemist of the Five Elements|&amp;ref(Nation/R_Fort.jpg,nolink,25x25,Land Fortress);|&amp;ref(Spell/P_Nature.jpg,nolink,25x25,Nature);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amp;ref(Spell/P_Nature.jpg,nolink,25x25,Nature);+1:10%|&amp;ref(Spell/P_Research.jpg,nolink,25x25,Research);9+|&amp;ref(Nation/Disease-Healer.jpg,nolink,25x25,Disease Healer (1));&amp;ref(Nation/Alchemist.jpg,nolink,25x25,Alchemist (25));|
</v>
      </c>
    </row>
    <row r="339" spans="1:39" x14ac:dyDescent="0.15">
      <c r="A339" t="str">
        <f t="shared" si="11"/>
        <v>-</v>
      </c>
      <c r="B339" t="s">
        <v>2954</v>
      </c>
      <c r="C339" t="s">
        <v>10085</v>
      </c>
      <c r="D339" t="s">
        <v>10096</v>
      </c>
      <c r="E339" s="24" t="s">
        <v>10011</v>
      </c>
      <c r="G339" s="29" t="s">
        <v>10097</v>
      </c>
      <c r="H339">
        <v>11</v>
      </c>
      <c r="I339">
        <v>4</v>
      </c>
      <c r="AM339" s="26" t="str">
        <f t="shared" si="10"/>
        <v xml:space="preserve">|Minister of Magic|&amp;ref(Nation/R_Fort.jpg,nolink,25x25,Land Fortress);||&amp;ref(Spell/P_Air.jpg,nolink,25x25,Air);&amp;ref(Spell/P_Water.jpg,nolink,25x25,Water);&amp;ref(Spell/P_Earth.jpg,nolink,25x25,Earth);&amp;ref(Spell/P_Astral.jpg,nolink,25x25,Astral);+1:100%&amp;br;&amp;ref(Spell/P_Air.jpg,nolink,25x25,Air);&amp;ref(Spell/P_Water.jpg,nolink,25x25,Water);&amp;ref(Spell/P_Earth.jpg,nolink,25x25,Earth);&amp;ref(Spell/P_Astral.jpg,nolink,25x25,Astral);+1:10%|&amp;ref(Spell/P_Research.jpg,nolink,25x25,Research);11|&amp;ref(Nation/Adept-Researcher.jpg,nolink,25x25,Adept Researcher (+4));|
</v>
      </c>
    </row>
    <row r="340" spans="1:39" x14ac:dyDescent="0.15">
      <c r="A340" t="str">
        <f t="shared" si="11"/>
        <v>-</v>
      </c>
      <c r="B340" t="s">
        <v>2954</v>
      </c>
      <c r="C340" t="s">
        <v>10085</v>
      </c>
      <c r="D340" t="s">
        <v>10042</v>
      </c>
      <c r="E340" s="24" t="s">
        <v>10011</v>
      </c>
      <c r="F340" s="21" t="s">
        <v>10098</v>
      </c>
      <c r="H340">
        <v>9</v>
      </c>
      <c r="Y340">
        <v>10</v>
      </c>
      <c r="AM340" s="26" t="str">
        <f t="shared" si="10"/>
        <v xml:space="preserve">|Imperial Geomancer|&amp;ref(Nation/R_Fort.jpg,nolink,25x25,Land Fortress);|&amp;ref(Spell/P_Earth.jpg,nolink,25x25,Earth);1&amp;ref(Spell/P_Astral.jpg,nolink,25x25,Astral);1||&amp;ref(Spell/P_Research.jpg,nolink,25x25,Research);9|&amp;ref(Nation/Fortune-Teller.jpg,nolink,25x25,Fortune Teller (10));|
</v>
      </c>
    </row>
    <row r="341" spans="1:39" x14ac:dyDescent="0.15">
      <c r="A341" t="str">
        <f t="shared" si="11"/>
        <v>-</v>
      </c>
      <c r="B341" t="s">
        <v>2954</v>
      </c>
      <c r="C341" t="s">
        <v>10085</v>
      </c>
      <c r="D341" t="s">
        <v>10048</v>
      </c>
      <c r="E341" s="24" t="s">
        <v>10046</v>
      </c>
      <c r="F341" s="21" t="s">
        <v>10099</v>
      </c>
      <c r="G341" s="29" t="s">
        <v>10092</v>
      </c>
      <c r="H341" t="s">
        <v>10100</v>
      </c>
      <c r="O341">
        <v>2</v>
      </c>
      <c r="W341">
        <v>50</v>
      </c>
      <c r="AM341" s="26" t="str">
        <f t="shared" si="10"/>
        <v xml:space="preserve">|Imperial Alchemist|&amp;ref(Nation/R_Capital.jpg,nolink,25x25,National Capital);|&amp;ref(Spell/P_Fire.jpg,nolink,25x25,Fire);1&amp;ref(Spell/P_Air.jpg,nolink,25x25,Air);1&amp;ref(Spell/P_Water.jpg,nolink,25x25,Water);1&amp;ref(Spell/P_Earth.jpg,nolink,25x25,Earth);1&amp;ref(Spell/P_Nature.jpg,nolink,25x25,Nature);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amp;ref(Spell/P_Nature.jpg,nolink,25x25,Nature);+1:10%|&amp;ref(Spell/P_Research.jpg,nolink,25x25,Research);19+|&amp;ref(Nation/Disease-Healer.jpg,nolink,25x25,Disease Healer (2));&amp;ref(Nation/Alchemist.jpg,nolink,25x25,Alchemist (50));|
</v>
      </c>
    </row>
    <row r="342" spans="1:39" x14ac:dyDescent="0.15">
      <c r="A342" t="str">
        <f t="shared" si="11"/>
        <v>-</v>
      </c>
      <c r="B342" t="s">
        <v>2954</v>
      </c>
      <c r="C342" t="s">
        <v>10085</v>
      </c>
      <c r="D342" t="s">
        <v>10052</v>
      </c>
      <c r="E342" s="24" t="s">
        <v>10046</v>
      </c>
      <c r="F342" s="21" t="s">
        <v>10101</v>
      </c>
      <c r="G342" s="29" t="s">
        <v>10102</v>
      </c>
      <c r="H342" t="s">
        <v>10103</v>
      </c>
      <c r="AM342" s="26" t="str">
        <f t="shared" si="10"/>
        <v xml:space="preserve">|Celestial Master|&amp;ref(Nation/R_Capital.jpg,nolink,25x25,National Capital);|&amp;ref(Spell/P_Air.jpg,nolink,25x25,Air);1&amp;ref(Spell/P_Water.jpg,nolink,25x25,Water);2&amp;ref(Spell/P_Earth.jpg,nolink,25x25,Earth);1&amp;ref(Spell/P_Astral.jpg,nolink,25x25,Astral);1&amp;ref(Spell/P_Holy.jpg,nolink,25x25,Holy);2|&amp;ref(Spell/P_Air.jpg,nolink,25x25,Air);&amp;ref(Spell/P_Water.jpg,nolink,25x25,Water);&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17+||
</v>
      </c>
    </row>
    <row r="343" spans="1:39" x14ac:dyDescent="0.15">
      <c r="A343" t="str">
        <f t="shared" si="11"/>
        <v>MA T'ien Ch'i E</v>
      </c>
      <c r="B343" t="s">
        <v>2954</v>
      </c>
      <c r="C343" t="s">
        <v>2903</v>
      </c>
      <c r="D343" t="s">
        <v>10128</v>
      </c>
      <c r="E343" s="24" t="s">
        <v>5491</v>
      </c>
      <c r="F343" s="21" t="s">
        <v>660</v>
      </c>
      <c r="G343" s="29" t="s">
        <v>5497</v>
      </c>
      <c r="H343" t="s">
        <v>10127</v>
      </c>
      <c r="AM343" s="26" t="str">
        <f t="shared" si="10"/>
        <v xml:space="preserve">|Huli Jing|&amp;ref(Item/Master-Ritualist.jpg,nolink,25x25,Ritual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v>
      </c>
    </row>
    <row r="344" spans="1:39" x14ac:dyDescent="0.15">
      <c r="A344" t="str">
        <f t="shared" si="11"/>
        <v>MA Machaka S</v>
      </c>
      <c r="B344" t="s">
        <v>2954</v>
      </c>
      <c r="C344" t="s">
        <v>10242</v>
      </c>
      <c r="D344" t="s">
        <v>10221</v>
      </c>
      <c r="E344" s="24" t="s">
        <v>10222</v>
      </c>
      <c r="F344" s="21" t="s">
        <v>10223</v>
      </c>
      <c r="AK344">
        <v>1</v>
      </c>
      <c r="AM344" s="26" t="str">
        <f t="shared" si="10"/>
        <v xml:space="preserve">|Ear of the Lord|&amp;ref(Nation/R_Fort.jpg,nolink,25x25,Land Fortress);|&amp;ref(Spell/P_Holy.jpg,nolink,25x25,Holy);1|||&amp;ref(Nation/Sacred.jpg,nolink,25x25,Sacred);|
</v>
      </c>
    </row>
    <row r="345" spans="1:39" x14ac:dyDescent="0.15">
      <c r="A345" t="str">
        <f t="shared" si="11"/>
        <v>-</v>
      </c>
      <c r="B345" t="s">
        <v>2954</v>
      </c>
      <c r="C345" t="s">
        <v>10242</v>
      </c>
      <c r="D345" t="s">
        <v>10224</v>
      </c>
      <c r="E345" s="24" t="s">
        <v>10222</v>
      </c>
      <c r="F345" s="21" t="s">
        <v>10223</v>
      </c>
      <c r="AK345">
        <v>1</v>
      </c>
      <c r="AM345" s="26" t="str">
        <f t="shared" si="10"/>
        <v xml:space="preserve">|Eye of the Lord|&amp;ref(Nation/R_Fort.jpg,nolink,25x25,Land Fortress);|&amp;ref(Spell/P_Holy.jpg,nolink,25x25,Holy);1|||&amp;ref(Nation/Sacred.jpg,nolink,25x25,Sacred);|
</v>
      </c>
    </row>
    <row r="346" spans="1:39" x14ac:dyDescent="0.15">
      <c r="A346" t="str">
        <f t="shared" si="11"/>
        <v>-</v>
      </c>
      <c r="B346" t="s">
        <v>2954</v>
      </c>
      <c r="C346" t="s">
        <v>10242</v>
      </c>
      <c r="D346" t="s">
        <v>10225</v>
      </c>
      <c r="E346" s="24" t="s">
        <v>10222</v>
      </c>
      <c r="F346" s="21" t="s">
        <v>10226</v>
      </c>
      <c r="AK346">
        <v>1</v>
      </c>
      <c r="AM346" s="26" t="str">
        <f t="shared" si="10"/>
        <v xml:space="preserve">|Voice of the Lord|&amp;ref(Nation/R_Fort.jpg,nolink,25x25,Land Fortress);|&amp;ref(Spell/P_Holy.jpg,nolink,25x25,Holy);2|||&amp;ref(Nation/Sacred.jpg,nolink,25x25,Sacred);|
</v>
      </c>
    </row>
    <row r="347" spans="1:39" x14ac:dyDescent="0.15">
      <c r="A347" t="str">
        <f t="shared" si="11"/>
        <v>-</v>
      </c>
      <c r="B347" t="s">
        <v>2954</v>
      </c>
      <c r="C347" t="s">
        <v>10242</v>
      </c>
      <c r="D347" t="s">
        <v>10227</v>
      </c>
      <c r="E347" s="24" t="s">
        <v>10228</v>
      </c>
      <c r="F347" s="21" t="s">
        <v>10229</v>
      </c>
      <c r="H347">
        <v>7</v>
      </c>
      <c r="I347">
        <v>-4</v>
      </c>
      <c r="AM347" s="26" t="str">
        <f t="shared" si="10"/>
        <v xml:space="preserve">|Witch Doctor|&amp;ref(Nation/R_Fort.jpg,nolink,25x25,Land Fortress);&amp;ref(Nation/R_Forest.jpg,nolink,25x25,Any Forest);|&amp;ref(Spell/P_Fire.jpg,nolink,25x25,Fire);1&amp;ref(Spell/P_Death.jpg,nolink,25x25,Death);1&amp;ref(Spell/P_Nature.jpg,nolink,25x25,Nature);1||&amp;ref(Spell/P_Research.jpg,nolink,25x25,Research);7|&amp;ref(Nation/Inept-Researcher.jpg,nolink,25x25,Inept Researcher (-4));|
</v>
      </c>
    </row>
    <row r="348" spans="1:39" x14ac:dyDescent="0.15">
      <c r="A348" t="str">
        <f t="shared" si="11"/>
        <v>-</v>
      </c>
      <c r="B348" t="s">
        <v>2954</v>
      </c>
      <c r="C348" t="s">
        <v>10242</v>
      </c>
      <c r="D348" t="s">
        <v>10230</v>
      </c>
      <c r="E348" s="24" t="s">
        <v>10222</v>
      </c>
      <c r="F348" s="21" t="s">
        <v>10231</v>
      </c>
      <c r="G348" s="29" t="s">
        <v>10232</v>
      </c>
      <c r="H348">
        <v>15</v>
      </c>
      <c r="AM348" s="26" t="str">
        <f t="shared" si="10"/>
        <v xml:space="preserve">|Sorcerer|&amp;ref(Nation/R_Fort.jpg,nolink,25x25,Land Fortress);|&amp;ref(Spell/P_Fire.jpg,nolink,25x25,Fire);1&amp;ref(Spell/P_Death.jpg,nolink,25x25,Death);1&amp;ref(Spell/P_Nature.jpg,nolink,25x25,Nature);2|&amp;ref(Spell/P_Fire.jpg,nolink,25x25,Fire);&amp;ref(Spell/P_Earth.jpg,nolink,25x25,Earth);&amp;ref(Spell/P_Death.jpg,nolink,25x25,Death);&amp;ref(Spell/P_Nature.jpg,nolink,25x25,Nature);+1:100%|&amp;ref(Spell/P_Research.jpg,nolink,25x25,Research);15||
</v>
      </c>
    </row>
    <row r="349" spans="1:39" x14ac:dyDescent="0.15">
      <c r="A349" t="str">
        <f t="shared" si="11"/>
        <v>-</v>
      </c>
      <c r="B349" t="s">
        <v>2954</v>
      </c>
      <c r="C349" t="s">
        <v>10242</v>
      </c>
      <c r="D349" t="s">
        <v>10233</v>
      </c>
      <c r="E349" s="24" t="s">
        <v>10234</v>
      </c>
      <c r="F349" s="21" t="s">
        <v>10235</v>
      </c>
      <c r="G349" s="29" t="s">
        <v>10236</v>
      </c>
      <c r="H349" t="s">
        <v>10237</v>
      </c>
      <c r="AM349" s="26" t="str">
        <f t="shared" si="10"/>
        <v xml:space="preserve">|Black Sorcerer|&amp;ref(Nation/R_Capital.jpg,nolink,25x25,National Capital);|&amp;ref(Spell/P_Fire.jpg,nolink,25x25,Fire);2&amp;ref(Spell/P_Earth.jpg,nolink,25x25,Earth);2&amp;ref(Spell/P_Death.jpg,nolink,25x25,Death);1|&amp;ref(Spell/P_Fire.jpg,nolink,25x25,Fire);&amp;ref(Spell/P_Earth.jpg,nolink,25x25,Earth);&amp;ref(Spell/P_Death.jpg,nolink,25x25,Death);&amp;ref(Spell/P_Nature.jpg,nolink,25x25,Nature);+1:100%&amp;br;&amp;ref(Spell/P_Fire.jpg,nolink,25x25,Fire);&amp;ref(Spell/P_Earth.jpg,nolink,25x25,Earth);&amp;ref(Spell/P_Death.jpg,nolink,25x25,Death);&amp;ref(Spell/P_Nature.jpg,nolink,25x25,Nature);+1:10%|&amp;ref(Spell/P_Research.jpg,nolink,25x25,Research);17+||
</v>
      </c>
    </row>
    <row r="350" spans="1:39" x14ac:dyDescent="0.15">
      <c r="A350" t="str">
        <f t="shared" si="11"/>
        <v>MA Machaka E</v>
      </c>
      <c r="B350" t="s">
        <v>2954</v>
      </c>
      <c r="C350" t="s">
        <v>10242</v>
      </c>
      <c r="D350" t="s">
        <v>10238</v>
      </c>
      <c r="E350" s="24" t="s">
        <v>10234</v>
      </c>
      <c r="F350" s="21" t="s">
        <v>10239</v>
      </c>
      <c r="G350" s="29" t="s">
        <v>10240</v>
      </c>
      <c r="H350" t="s">
        <v>10241</v>
      </c>
      <c r="AM350" s="26" t="str">
        <f t="shared" si="10"/>
        <v xml:space="preserve">|Sorceress|&amp;ref(Nation/R_Capital.jpg,nolink,25x25,National Capital);|&amp;ref(Spell/P_Fire.jpg,nolink,25x25,Fire);1&amp;ref(Spell/P_Earth.jpg,nolink,25x25,Earth);1&amp;ref(Spell/P_Death.jpg,nolink,25x25,Death);1|&amp;ref(Spell/P_Fire.jpg,nolink,25x25,Fire);&amp;ref(Spell/P_Earth.jpg,nolink,25x25,Earth);&amp;ref(Spell/P_Death.jpg,nolink,25x25,Death);&amp;ref(Spell/P_Nature.jpg,nolink,25x25,Nature);+1:10%|&amp;ref(Spell/P_Research.jpg,nolink,25x25,Research);11+||
</v>
      </c>
    </row>
    <row r="351" spans="1:39" x14ac:dyDescent="0.15">
      <c r="A351" t="str">
        <f t="shared" si="11"/>
        <v>MA Agartha S</v>
      </c>
      <c r="B351" t="s">
        <v>2954</v>
      </c>
      <c r="C351" t="s">
        <v>10340</v>
      </c>
      <c r="D351" t="s">
        <v>10341</v>
      </c>
      <c r="E351" s="24" t="s">
        <v>10342</v>
      </c>
      <c r="F351" s="21" t="s">
        <v>10343</v>
      </c>
      <c r="AK351">
        <v>1</v>
      </c>
      <c r="AM351" s="26" t="str">
        <f t="shared" si="10"/>
        <v xml:space="preserve">|Attendant of the Oracles|&amp;ref(Nation/R_Fort.jpg,nolink,25x25,Land Fortress);|&amp;ref(Spell/P_Holy.jpg,nolink,25x25,Holy);1|||&amp;ref(Nation/Sacred.jpg,nolink,25x25,Sacred);|
</v>
      </c>
    </row>
    <row r="352" spans="1:39" x14ac:dyDescent="0.15">
      <c r="A352" t="str">
        <f t="shared" si="11"/>
        <v>-</v>
      </c>
      <c r="B352" t="s">
        <v>2954</v>
      </c>
      <c r="C352" t="s">
        <v>10340</v>
      </c>
      <c r="D352" t="s">
        <v>10344</v>
      </c>
      <c r="E352" s="24" t="s">
        <v>10342</v>
      </c>
      <c r="F352" s="21" t="s">
        <v>10345</v>
      </c>
      <c r="H352">
        <v>7</v>
      </c>
      <c r="Y352">
        <v>5</v>
      </c>
      <c r="AK352">
        <v>1</v>
      </c>
      <c r="AM352" s="26" t="str">
        <f t="shared" si="10"/>
        <v xml:space="preserve">|Earth Reader|&amp;ref(Nation/R_Fort.jpg,nolink,25x25,Land Fortress);|&amp;ref(Spell/P_Earth.jpg,nolink,25x25,Earth);1&amp;ref(Spell/P_Holy.jpg,nolink,25x25,Holy);1||&amp;ref(Spell/P_Research.jpg,nolink,25x25,Research);7|&amp;ref(Nation/Fortune-Teller.jpg,nolink,25x25,Fortune Teller (5));&amp;ref(Nation/Sacred.jpg,nolink,25x25,Sacred);|
</v>
      </c>
    </row>
    <row r="353" spans="1:39" x14ac:dyDescent="0.15">
      <c r="A353" t="str">
        <f t="shared" si="11"/>
        <v>-</v>
      </c>
      <c r="B353" t="s">
        <v>2954</v>
      </c>
      <c r="C353" t="s">
        <v>10340</v>
      </c>
      <c r="D353" t="s">
        <v>10346</v>
      </c>
      <c r="E353" s="24" t="s">
        <v>10342</v>
      </c>
      <c r="F353" s="21" t="s">
        <v>10347</v>
      </c>
      <c r="H353">
        <v>13</v>
      </c>
      <c r="AK353">
        <v>1</v>
      </c>
      <c r="AM353" s="26" t="str">
        <f t="shared" si="10"/>
        <v xml:space="preserve">|Golem Crafter|&amp;ref(Nation/R_Fort.jpg,nolink,25x25,Land Fortress);|&amp;ref(Spell/P_Fire.jpg,nolink,25x25,Fire);1&amp;ref(Spell/P_Water.jpg,nolink,25x25,Water);1&amp;ref(Spell/P_Earth.jpg,nolink,25x25,Earth);2&amp;ref(Spell/P_Holy.jpg,nolink,25x25,Holy);1||&amp;ref(Spell/P_Research.jpg,nolink,25x25,Research);13|&amp;ref(Nation/Sacred.jpg,nolink,25x25,Sacred);|
</v>
      </c>
    </row>
    <row r="354" spans="1:39" x14ac:dyDescent="0.15">
      <c r="A354" t="str">
        <f t="shared" si="11"/>
        <v>-</v>
      </c>
      <c r="B354" t="s">
        <v>2954</v>
      </c>
      <c r="C354" t="s">
        <v>10340</v>
      </c>
      <c r="D354" t="s">
        <v>10348</v>
      </c>
      <c r="E354" s="24" t="s">
        <v>10349</v>
      </c>
      <c r="F354" s="21" t="s">
        <v>10350</v>
      </c>
      <c r="G354" s="29" t="s">
        <v>10351</v>
      </c>
      <c r="H354" t="s">
        <v>10352</v>
      </c>
      <c r="Y354">
        <v>15</v>
      </c>
      <c r="AK354">
        <v>1</v>
      </c>
      <c r="AM354" s="26" t="str">
        <f t="shared" si="10"/>
        <v xml:space="preserve">|Oracle of the Ancients|&amp;ref(Nation/R_Capital.jpg,nolink,25x25,National Capital);|&amp;ref(Spell/P_Earth.jpg,nolink,25x25,Earth);3&amp;ref(Spell/P_Death.jpg,nolink,25x25,Death);1&amp;ref(Spell/P_Holy.jpg,nolink,25x25,Holy);3|&amp;ref(Spell/P_Fire.jpg,nolink,25x25,Fire);&amp;ref(Spell/P_Water.jpg,nolink,25x25,Water);&amp;ref(Spell/P_Earth.jpg,nolink,25x25,Earth);&amp;ref(Spell/P_Death.jpg,nolink,25x25,Death);+1:100%&amp;br;&amp;ref(Spell/P_Fire.jpg,nolink,25x25,Fire);&amp;ref(Spell/P_Water.jpg,nolink,25x25,Water);&amp;ref(Spell/P_Earth.jpg,nolink,25x25,Earth);&amp;ref(Spell/P_Death.jpg,nolink,25x25,Death);+1:10%|&amp;ref(Spell/P_Research.jpg,nolink,25x25,Research);15+|&amp;ref(Nation/Fortune-Teller.jpg,nolink,25x25,Fortune Teller (15));&amp;ref(Nation/Sacred.jpg,nolink,25x25,Sacred);|
</v>
      </c>
    </row>
    <row r="355" spans="1:39" x14ac:dyDescent="0.15">
      <c r="A355" t="str">
        <f t="shared" si="11"/>
        <v>MA Agartha E</v>
      </c>
      <c r="B355" t="s">
        <v>2954</v>
      </c>
      <c r="C355" t="s">
        <v>10340</v>
      </c>
      <c r="D355" t="s">
        <v>10353</v>
      </c>
      <c r="E355" s="24" t="s">
        <v>10354</v>
      </c>
      <c r="F355" s="21" t="s">
        <v>10355</v>
      </c>
      <c r="Y355">
        <v>15</v>
      </c>
      <c r="AK355">
        <v>1</v>
      </c>
      <c r="AM355" s="26" t="str">
        <f t="shared" si="10"/>
        <v xml:space="preserve">|Marble Oracle|&amp;ref(Item/Master-Ritualist.jpg,nolink,25x25,Ritual Spell);|&amp;ref(Spell/P_Holy.jpg,nolink,25x25,Holy);2|||&amp;ref(Nation/Fortune-Teller.jpg,nolink,25x25,Fortune Teller (15));&amp;ref(Nation/Sacred.jpg,nolink,25x25,Sacred);|
</v>
      </c>
    </row>
    <row r="356" spans="1:39" x14ac:dyDescent="0.15">
      <c r="A356" t="str">
        <f t="shared" si="11"/>
        <v>MA Abysia S</v>
      </c>
      <c r="B356" t="s">
        <v>2954</v>
      </c>
      <c r="C356" t="s">
        <v>10466</v>
      </c>
      <c r="D356" t="s">
        <v>10467</v>
      </c>
      <c r="E356" s="24" t="s">
        <v>10457</v>
      </c>
      <c r="F356" s="21" t="s">
        <v>10468</v>
      </c>
      <c r="H356">
        <v>9</v>
      </c>
      <c r="AK356">
        <v>1</v>
      </c>
      <c r="AM356" s="26" t="str">
        <f t="shared" si="10"/>
        <v xml:space="preserve">|Anathemant Salamander|&amp;ref(Nation/R_Fort.jpg,nolink,25x25,Land Fortress);|&amp;ref(Spell/P_Fire.jpg,nolink,25x25,Fire);2&amp;ref(Spell/P_Holy.jpg,nolink,25x25,Holy);2||&amp;ref(Spell/P_Research.jpg,nolink,25x25,Research);9|&amp;ref(Nation/Sacred.jpg,nolink,25x25,Sacred);|
</v>
      </c>
    </row>
    <row r="357" spans="1:39" x14ac:dyDescent="0.15">
      <c r="A357" t="str">
        <f t="shared" si="11"/>
        <v>-</v>
      </c>
      <c r="B357" t="s">
        <v>2954</v>
      </c>
      <c r="C357" t="s">
        <v>10466</v>
      </c>
      <c r="D357" t="s">
        <v>10469</v>
      </c>
      <c r="E357" s="24" t="s">
        <v>10457</v>
      </c>
      <c r="F357" s="21" t="s">
        <v>10470</v>
      </c>
      <c r="G357" s="29" t="s">
        <v>10471</v>
      </c>
      <c r="H357" t="s">
        <v>10472</v>
      </c>
      <c r="AK357">
        <v>1</v>
      </c>
      <c r="AM357" s="26" t="str">
        <f t="shared" si="10"/>
        <v xml:space="preserve">|Anathemant Dragon|&amp;ref(Nation/R_Fort.jpg,nolink,25x25,Land Fortress);|&amp;ref(Spell/P_Fire.jpg,nolink,25x25,Fire);3&amp;ref(Spell/P_Earth.jpg,nolink,25x25,Earth);1&amp;ref(Spell/P_Holy.jpg,nolink,25x25,Holy);3|&amp;ref(Spell/P_Fire.jpg,nolink,25x25,Fire);&amp;ref(Spell/P_Earth.jpg,nolink,25x25,Earth);&amp;ref(Spell/P_Astral.jpg,nolink,25x25,Astral);&amp;ref(Spell/P_Blood.jpg,nolink,25x25,Blood);+1:10%|&amp;ref(Spell/P_Research.jpg,nolink,25x25,Research);13+|&amp;ref(Nation/Sacred.jpg,nolink,25x25,Sacred);|
</v>
      </c>
    </row>
    <row r="358" spans="1:39" x14ac:dyDescent="0.15">
      <c r="A358" t="str">
        <f t="shared" si="11"/>
        <v>-</v>
      </c>
      <c r="B358" t="s">
        <v>2954</v>
      </c>
      <c r="C358" t="s">
        <v>10466</v>
      </c>
      <c r="D358" t="s">
        <v>10473</v>
      </c>
      <c r="E358" s="24" t="s">
        <v>10463</v>
      </c>
      <c r="F358" s="21" t="s">
        <v>10474</v>
      </c>
      <c r="H358">
        <v>11</v>
      </c>
      <c r="X358">
        <v>2</v>
      </c>
      <c r="AM358" s="26" t="str">
        <f t="shared" si="10"/>
        <v xml:space="preserve">|Warlock Apprentice|&amp;ref(Nation/R_Capital.jpg,nolink,25x25,National Capital);|&amp;ref(Spell/P_Astral.jpg,nolink,25x25,Astral);1&amp;ref(Spell/P_Blood.jpg,nolink,25x25,Blood);2||&amp;ref(Spell/P_Research.jpg,nolink,25x25,Research);11|&amp;ref(Nation/Adept-Cross-Breeder.jpg,nolink,25x25,Adept Cross Breeder (2));|
</v>
      </c>
    </row>
    <row r="359" spans="1:39" x14ac:dyDescent="0.15">
      <c r="A359" t="str">
        <f t="shared" si="11"/>
        <v>-</v>
      </c>
      <c r="B359" t="s">
        <v>2954</v>
      </c>
      <c r="C359" t="s">
        <v>10466</v>
      </c>
      <c r="D359" t="s">
        <v>10475</v>
      </c>
      <c r="E359" s="24" t="s">
        <v>10463</v>
      </c>
      <c r="F359" s="21" t="s">
        <v>10476</v>
      </c>
      <c r="G359" s="29" t="s">
        <v>10477</v>
      </c>
      <c r="H359" t="s">
        <v>10478</v>
      </c>
      <c r="X359">
        <v>6</v>
      </c>
      <c r="AM359" s="26" t="str">
        <f t="shared" si="10"/>
        <v xml:space="preserve">|Warlock|&amp;ref(Nation/R_Capital.jpg,nolink,25x25,National Capital);|&amp;ref(Spell/P_Astral.jpg,nolink,25x25,Astral);2&amp;ref(Spell/P_Blood.jpg,nolink,25x25,Blood);3|&amp;ref(Spell/P_Fire.jpg,nolink,25x25,Fire);&amp;ref(Spell/P_Earth.jpg,nolink,25x25,Earth);&amp;ref(Spell/P_Astral.jpg,nolink,25x25,Astral);&amp;ref(Spell/P_Blood.jpg,nolink,25x25,Blood);+1:100%&amp;br;&amp;ref(Spell/P_Fire.jpg,nolink,25x25,Fire);&amp;ref(Spell/P_Earth.jpg,nolink,25x25,Earth);&amp;ref(Spell/P_Astral.jpg,nolink,25x25,Astral);&amp;ref(Spell/P_Blood.jpg,nolink,25x25,Blood);+1:10%|&amp;ref(Spell/P_Research.jpg,nolink,25x25,Research);17+|&amp;ref(Nation/Adept-Cross-Breeder.jpg,nolink,25x25,Adept Cross Breeder (6));|
</v>
      </c>
    </row>
    <row r="360" spans="1:39" x14ac:dyDescent="0.15">
      <c r="A360" t="str">
        <f t="shared" si="11"/>
        <v>MA Abysia E</v>
      </c>
      <c r="B360" t="s">
        <v>2954</v>
      </c>
      <c r="C360" t="s">
        <v>10466</v>
      </c>
      <c r="D360" t="s">
        <v>10479</v>
      </c>
      <c r="E360" s="24" t="s">
        <v>10463</v>
      </c>
      <c r="F360" s="21" t="s">
        <v>10480</v>
      </c>
      <c r="H360">
        <v>13</v>
      </c>
      <c r="T360">
        <v>1</v>
      </c>
      <c r="AK360">
        <v>1</v>
      </c>
      <c r="AM360" s="26" t="str">
        <f t="shared" si="10"/>
        <v xml:space="preserve">|Demonbred|&amp;ref(Nation/R_Capital.jpg,nolink,25x25,National Capital);|&amp;ref(Spell/P_Fire.jpg,nolink,25x25,Fire);2&amp;ref(Spell/P_Blood.jpg,nolink,25x25,Blood);2&amp;ref(Spell/P_Holy.jpg,nolink,25x25,Holy);2||&amp;ref(Spell/P_Research.jpg,nolink,25x25,Research);13|&amp;ref(Nation/Blood-Searcher.jpg,nolink,25x25,Blood Searcher (1));&amp;ref(Nation/Sacred.jpg,nolink,25x25,Sacred);|
</v>
      </c>
    </row>
    <row r="361" spans="1:39" x14ac:dyDescent="0.15">
      <c r="A361" t="str">
        <f t="shared" si="11"/>
        <v>MA Caelum S</v>
      </c>
      <c r="B361" t="s">
        <v>2954</v>
      </c>
      <c r="C361" t="s">
        <v>10554</v>
      </c>
      <c r="D361" t="s">
        <v>10555</v>
      </c>
      <c r="E361" s="24" t="s">
        <v>10523</v>
      </c>
      <c r="F361" s="21" t="s">
        <v>10556</v>
      </c>
      <c r="H361">
        <v>7</v>
      </c>
      <c r="AM361" s="26" t="str">
        <f t="shared" si="10"/>
        <v xml:space="preserve">|Spire Horn Seraph|&amp;ref(Nation/R_Fort.jpg,nolink,25x25,Land Fortress);|&amp;ref(Spell/P_Air.jpg,nolink,25x25,Air);1||&amp;ref(Spell/P_Research.jpg,nolink,25x25,Research);7||
</v>
      </c>
    </row>
    <row r="362" spans="1:39" x14ac:dyDescent="0.15">
      <c r="A362" t="str">
        <f t="shared" si="11"/>
        <v>-</v>
      </c>
      <c r="B362" t="s">
        <v>2954</v>
      </c>
      <c r="C362" t="s">
        <v>10554</v>
      </c>
      <c r="D362" t="s">
        <v>10528</v>
      </c>
      <c r="E362" s="24" t="s">
        <v>10523</v>
      </c>
      <c r="F362" s="21" t="s">
        <v>10557</v>
      </c>
      <c r="H362">
        <v>7</v>
      </c>
      <c r="P362">
        <v>1</v>
      </c>
      <c r="S362">
        <v>4</v>
      </c>
      <c r="AM362" s="26" t="str">
        <f t="shared" si="10"/>
        <v xml:space="preserve">|Ice Crafter|&amp;ref(Nation/R_Fort.jpg,nolink,25x25,Land Fortress);|&amp;ref(Spell/P_Water.jpg,nolink,25x25,Water);1||&amp;ref(Spell/P_Research.jpg,nolink,25x25,Research);7|&amp;ref(Nation/Forge-Bonus.jpg,nolink,25x25,Forge Bonus (1));&amp;ref(Nation/Ice-Forging.jpg,nolink,25x25,Ice Forging (4));|
</v>
      </c>
    </row>
    <row r="363" spans="1:39" x14ac:dyDescent="0.15">
      <c r="A363" t="str">
        <f t="shared" si="11"/>
        <v>-</v>
      </c>
      <c r="B363" t="s">
        <v>2954</v>
      </c>
      <c r="C363" t="s">
        <v>10554</v>
      </c>
      <c r="D363" t="s">
        <v>10530</v>
      </c>
      <c r="E363" s="24" t="s">
        <v>10523</v>
      </c>
      <c r="F363" s="21" t="s">
        <v>10558</v>
      </c>
      <c r="H363">
        <v>11</v>
      </c>
      <c r="AM363" s="26" t="str">
        <f t="shared" si="10"/>
        <v xml:space="preserve">|Caelian Seraph|&amp;ref(Nation/R_Fort.jpg,nolink,25x25,Land Fortress);|&amp;ref(Spell/P_Air.jpg,nolink,25x25,Air);2&amp;ref(Spell/P_Water.jpg,nolink,25x25,Water);1||&amp;ref(Spell/P_Research.jpg,nolink,25x25,Research);11||
</v>
      </c>
    </row>
    <row r="364" spans="1:39" x14ac:dyDescent="0.15">
      <c r="A364" t="str">
        <f t="shared" si="11"/>
        <v>-</v>
      </c>
      <c r="B364" t="s">
        <v>2954</v>
      </c>
      <c r="C364" t="s">
        <v>10554</v>
      </c>
      <c r="D364" t="s">
        <v>10531</v>
      </c>
      <c r="E364" s="24" t="s">
        <v>10523</v>
      </c>
      <c r="F364" s="21" t="s">
        <v>10559</v>
      </c>
      <c r="G364" s="29" t="s">
        <v>10560</v>
      </c>
      <c r="H364" t="s">
        <v>10561</v>
      </c>
      <c r="AM364" s="26" t="str">
        <f t="shared" si="10"/>
        <v xml:space="preserve">|Seraphine|&amp;ref(Nation/R_Fort.jpg,nolink,25x25,Land Fortress);|&amp;ref(Spell/P_Holy.jpg,nolink,25x25,Holy);1|&amp;ref(Spell/P_Fire.jpg,nolink,25x25,Fire);+1:20%|&amp;ref(Spell/P_Research.jpg,nolink,25x25,Research);0+||
</v>
      </c>
    </row>
    <row r="365" spans="1:39" x14ac:dyDescent="0.15">
      <c r="A365" t="str">
        <f t="shared" si="11"/>
        <v>-</v>
      </c>
      <c r="B365" t="s">
        <v>2954</v>
      </c>
      <c r="C365" t="s">
        <v>10554</v>
      </c>
      <c r="D365" t="s">
        <v>10537</v>
      </c>
      <c r="E365" s="24" t="s">
        <v>10551</v>
      </c>
      <c r="F365" s="21" t="s">
        <v>10562</v>
      </c>
      <c r="G365" s="29" t="s">
        <v>10563</v>
      </c>
      <c r="H365" t="s">
        <v>10564</v>
      </c>
      <c r="AM365" s="26" t="str">
        <f t="shared" si="10"/>
        <v xml:space="preserve">|High Seraph|&amp;ref(Nation/R_Capital.jpg,nolink,25x25,National Capital);|&amp;ref(Spell/P_Air.jpg,nolink,25x25,Air);3&amp;ref(Spell/P_Water.jpg,nolink,25x25,Water);2|&amp;ref(Spell/P_Air.jpg,nolink,25x25,Air);&amp;ref(Spell/P_Water.jpg,nolink,25x25,Water);&amp;ref(Spell/P_Astral.jpg,nolink,25x25,Astral);&amp;ref(Spell/P_Death.jpg,nolink,25x25,Death);+1:100%&amp;br;&amp;ref(Spell/P_Air.jpg,nolink,25x25,Air);&amp;ref(Spell/P_Water.jpg,nolink,25x25,Water);&amp;ref(Spell/P_Astral.jpg,nolink,25x25,Astral);&amp;ref(Spell/P_Death.jpg,nolink,25x25,Death);+1:10%|&amp;ref(Spell/P_Research.jpg,nolink,25x25,Research);17+||
</v>
      </c>
    </row>
    <row r="366" spans="1:39" x14ac:dyDescent="0.15">
      <c r="A366" t="str">
        <f t="shared" si="11"/>
        <v>-</v>
      </c>
      <c r="B366" t="s">
        <v>2954</v>
      </c>
      <c r="C366" t="s">
        <v>2911</v>
      </c>
      <c r="D366" t="s">
        <v>5881</v>
      </c>
      <c r="E366" s="24" t="s">
        <v>5491</v>
      </c>
      <c r="F366" s="21" t="s">
        <v>5883</v>
      </c>
      <c r="H366">
        <v>9</v>
      </c>
      <c r="O366">
        <v>1</v>
      </c>
      <c r="AK366">
        <v>1</v>
      </c>
      <c r="AM366" s="26" t="str">
        <f t="shared" si="10"/>
        <v xml:space="preserve">|Ahurani|&amp;ref(Item/Master-Ritualist.jpg,nolink,25x25,Ritual Spell);|&amp;ref(Spell/P_Water.jpg,nolink,25x25,Water);2&amp;ref(Spell/P_Holy.jpg,nolink,25x25,Holy);1||&amp;ref(Spell/P_Research.jpg,nolink,25x25,Research);9|&amp;ref(Nation/Disease-Healer.jpg,nolink,25x25,Disease Healer (1));&amp;ref(Nation/Sacred.jpg,nolink,25x25,Sacred);|
</v>
      </c>
    </row>
    <row r="367" spans="1:39" x14ac:dyDescent="0.15">
      <c r="A367" t="str">
        <f t="shared" si="11"/>
        <v>-</v>
      </c>
      <c r="B367" t="s">
        <v>2954</v>
      </c>
      <c r="C367" t="s">
        <v>2911</v>
      </c>
      <c r="D367" t="s">
        <v>5884</v>
      </c>
      <c r="E367" s="24" t="s">
        <v>5491</v>
      </c>
      <c r="F367" s="21" t="s">
        <v>5885</v>
      </c>
      <c r="H367">
        <v>17</v>
      </c>
      <c r="AK367">
        <v>1</v>
      </c>
      <c r="AM367" s="26" t="str">
        <f t="shared" si="10"/>
        <v xml:space="preserve">|Yazad of Fire|&amp;ref(Item/Master-Ritualist.jpg,nolink,25x25,Ritual Spell);|&amp;ref(Spell/P_Fire.jpg,nolink,25x25,Fire);4&amp;ref(Spell/P_Astral.jpg,nolink,25x25,Astral);2&amp;ref(Spell/P_Holy.jpg,nolink,25x25,Holy);2||&amp;ref(Spell/P_Research.jpg,nolink,25x25,Research);17|&amp;ref(Nation/Sacred.jpg,nolink,25x25,Sacred);|
</v>
      </c>
    </row>
    <row r="368" spans="1:39" x14ac:dyDescent="0.15">
      <c r="A368" t="str">
        <f t="shared" si="11"/>
        <v>-</v>
      </c>
      <c r="B368" t="s">
        <v>2954</v>
      </c>
      <c r="C368" t="s">
        <v>2911</v>
      </c>
      <c r="D368" t="s">
        <v>5886</v>
      </c>
      <c r="E368" s="24" t="s">
        <v>5491</v>
      </c>
      <c r="F368" s="21" t="s">
        <v>5887</v>
      </c>
      <c r="H368">
        <v>17</v>
      </c>
      <c r="AK368">
        <v>1</v>
      </c>
      <c r="AM368" s="26" t="str">
        <f t="shared" si="10"/>
        <v xml:space="preserve">|Yazad of Justice|&amp;ref(Item/Master-Ritualist.jpg,nolink,25x25,Ritual Spell);|&amp;ref(Spell/P_Fire.jpg,nolink,25x25,Fire);3&amp;ref(Spell/P_Astral.jpg,nolink,25x25,Astral);3&amp;ref(Spell/P_Holy.jpg,nolink,25x25,Holy);2||&amp;ref(Spell/P_Research.jpg,nolink,25x25,Research);17|&amp;ref(Nation/Sacred.jpg,nolink,25x25,Sacred);|
</v>
      </c>
    </row>
    <row r="369" spans="1:39" x14ac:dyDescent="0.15">
      <c r="A369" t="str">
        <f t="shared" si="11"/>
        <v>-</v>
      </c>
      <c r="B369" t="s">
        <v>2954</v>
      </c>
      <c r="C369" t="s">
        <v>2911</v>
      </c>
      <c r="D369" t="s">
        <v>5888</v>
      </c>
      <c r="E369" s="24" t="s">
        <v>5491</v>
      </c>
      <c r="F369" s="21" t="s">
        <v>5889</v>
      </c>
      <c r="H369">
        <v>17</v>
      </c>
      <c r="AK369">
        <v>1</v>
      </c>
      <c r="AM369" s="26" t="str">
        <f t="shared" si="10"/>
        <v xml:space="preserve">|Yazad of Water|&amp;ref(Item/Master-Ritualist.jpg,nolink,25x25,Ritual Spell);|&amp;ref(Spell/P_Water.jpg,nolink,25x25,Water);4&amp;ref(Spell/P_Astral.jpg,nolink,25x25,Astral);2&amp;ref(Spell/P_Holy.jpg,nolink,25x25,Holy);2||&amp;ref(Spell/P_Research.jpg,nolink,25x25,Research);17|&amp;ref(Nation/Sacred.jpg,nolink,25x25,Sacred);|
</v>
      </c>
    </row>
    <row r="370" spans="1:39" x14ac:dyDescent="0.15">
      <c r="A370" t="str">
        <f t="shared" si="11"/>
        <v>-</v>
      </c>
      <c r="B370" t="s">
        <v>2954</v>
      </c>
      <c r="C370" t="s">
        <v>2911</v>
      </c>
      <c r="D370" t="s">
        <v>5890</v>
      </c>
      <c r="E370" s="24" t="s">
        <v>5491</v>
      </c>
      <c r="F370" s="21" t="s">
        <v>5891</v>
      </c>
      <c r="H370">
        <v>19</v>
      </c>
      <c r="AK370">
        <v>1</v>
      </c>
      <c r="AM370" s="26" t="str">
        <f t="shared" si="10"/>
        <v xml:space="preserve">|Yazad of the Earth|&amp;ref(Item/Master-Ritualist.jpg,nolink,25x25,Ritual Spell);|&amp;ref(Spell/P_Earth.jpg,nolink,25x25,Earth);3&amp;ref(Spell/P_Astral.jpg,nolink,25x25,Astral);2&amp;ref(Spell/P_Nature.jpg,nolink,25x25,Nature);2&amp;ref(Spell/P_Holy.jpg,nolink,25x25,Holy);2||&amp;ref(Spell/P_Research.jpg,nolink,25x25,Research);19|&amp;ref(Nation/Sacred.jpg,nolink,25x25,Sacred);|
</v>
      </c>
    </row>
    <row r="371" spans="1:39" x14ac:dyDescent="0.15">
      <c r="A371" t="str">
        <f t="shared" si="11"/>
        <v>-</v>
      </c>
      <c r="B371" t="s">
        <v>2954</v>
      </c>
      <c r="C371" t="s">
        <v>2911</v>
      </c>
      <c r="D371" t="s">
        <v>5892</v>
      </c>
      <c r="E371" s="24" t="s">
        <v>5491</v>
      </c>
      <c r="F371" s="21" t="s">
        <v>5893</v>
      </c>
      <c r="H371">
        <v>17</v>
      </c>
      <c r="AK371">
        <v>1</v>
      </c>
      <c r="AM371" s="26" t="str">
        <f t="shared" si="10"/>
        <v xml:space="preserve">|Yazad of the Sky|&amp;ref(Item/Master-Ritualist.jpg,nolink,25x25,Ritual Spell);|&amp;ref(Spell/P_Air.jpg,nolink,25x25,Air);4&amp;ref(Spell/P_Astral.jpg,nolink,25x25,Astral);2&amp;ref(Spell/P_Holy.jpg,nolink,25x25,Holy);2||&amp;ref(Spell/P_Research.jpg,nolink,25x25,Research);17|&amp;ref(Nation/Sacred.jpg,nolink,25x25,Sacred);|
</v>
      </c>
    </row>
    <row r="372" spans="1:39" x14ac:dyDescent="0.15">
      <c r="A372" t="str">
        <f t="shared" si="11"/>
        <v>-</v>
      </c>
      <c r="B372" t="s">
        <v>2954</v>
      </c>
      <c r="C372" t="s">
        <v>2911</v>
      </c>
      <c r="D372" t="s">
        <v>5894</v>
      </c>
      <c r="E372" s="24" t="s">
        <v>5491</v>
      </c>
      <c r="F372" s="21" t="s">
        <v>5895</v>
      </c>
      <c r="H372">
        <v>17</v>
      </c>
      <c r="AK372">
        <v>1</v>
      </c>
      <c r="AM372" s="26" t="str">
        <f t="shared" si="10"/>
        <v xml:space="preserve">|Yazad of the Stars|&amp;ref(Item/Master-Ritualist.jpg,nolink,25x25,Ritual Spell);|&amp;ref(Spell/P_Air.jpg,nolink,25x25,Air);2&amp;ref(Spell/P_Astral.jpg,nolink,25x25,Astral);4&amp;ref(Spell/P_Holy.jpg,nolink,25x25,Holy);2||&amp;ref(Spell/P_Research.jpg,nolink,25x25,Research);17|&amp;ref(Nation/Sacred.jpg,nolink,25x25,Sacred);|
</v>
      </c>
    </row>
    <row r="373" spans="1:39" x14ac:dyDescent="0.15">
      <c r="A373" t="str">
        <f t="shared" si="11"/>
        <v>-</v>
      </c>
      <c r="B373" t="s">
        <v>2954</v>
      </c>
      <c r="C373" t="s">
        <v>2911</v>
      </c>
      <c r="D373" t="s">
        <v>5896</v>
      </c>
      <c r="E373" s="24" t="s">
        <v>5491</v>
      </c>
      <c r="F373" s="21" t="s">
        <v>5897</v>
      </c>
      <c r="H373">
        <v>17</v>
      </c>
      <c r="AK373">
        <v>1</v>
      </c>
      <c r="AM373" s="26" t="str">
        <f t="shared" si="10"/>
        <v xml:space="preserve">|Daeva of Frost and Snow|&amp;ref(Item/Master-Ritualist.jpg,nolink,25x25,Ritual Spell);|&amp;ref(Spell/P_Water.jpg,nolink,25x25,Water);3&amp;ref(Spell/P_Death.jpg,nolink,25x25,Death);3&amp;ref(Spell/P_Holy.jpg,nolink,25x25,Holy);2||&amp;ref(Spell/P_Research.jpg,nolink,25x25,Research);17|&amp;ref(Nation/Sacred.jpg,nolink,25x25,Sacred);|
</v>
      </c>
    </row>
    <row r="374" spans="1:39" x14ac:dyDescent="0.15">
      <c r="A374" t="str">
        <f t="shared" si="11"/>
        <v>-</v>
      </c>
      <c r="B374" t="s">
        <v>2954</v>
      </c>
      <c r="C374" t="s">
        <v>2911</v>
      </c>
      <c r="D374" t="s">
        <v>5898</v>
      </c>
      <c r="E374" s="24" t="s">
        <v>5491</v>
      </c>
      <c r="F374" s="21" t="s">
        <v>5899</v>
      </c>
      <c r="H374">
        <v>17</v>
      </c>
      <c r="AK374">
        <v>1</v>
      </c>
      <c r="AM374" s="26" t="str">
        <f t="shared" si="10"/>
        <v xml:space="preserve">|Daeva of Shooting Stars|&amp;ref(Item/Master-Ritualist.jpg,nolink,25x25,Ritual Spell);|&amp;ref(Spell/P_Astral.jpg,nolink,25x25,Astral);3&amp;ref(Spell/P_Death.jpg,nolink,25x25,Death);3&amp;ref(Spell/P_Holy.jpg,nolink,25x25,Holy);2||&amp;ref(Spell/P_Research.jpg,nolink,25x25,Research);17|&amp;ref(Nation/Sacred.jpg,nolink,25x25,Sacred);|
</v>
      </c>
    </row>
    <row r="375" spans="1:39" x14ac:dyDescent="0.15">
      <c r="A375" t="str">
        <f t="shared" si="11"/>
        <v>-</v>
      </c>
      <c r="B375" t="s">
        <v>2954</v>
      </c>
      <c r="C375" t="s">
        <v>2911</v>
      </c>
      <c r="D375" t="s">
        <v>5900</v>
      </c>
      <c r="E375" s="24" t="s">
        <v>5491</v>
      </c>
      <c r="F375" s="21" t="s">
        <v>5901</v>
      </c>
      <c r="H375">
        <v>19</v>
      </c>
      <c r="AK375">
        <v>1</v>
      </c>
      <c r="AM375" s="26" t="str">
        <f t="shared" si="10"/>
        <v xml:space="preserve">|Pairika|&amp;ref(Item/Master-Ritualist.jpg,nolink,25x25,Ritual Spell);|&amp;ref(Spell/P_Fire.jpg,nolink,25x25,Fire);2&amp;ref(Spell/P_Death.jpg,nolink,25x25,Death);2&amp;ref(Spell/P_Blood.jpg,nolink,25x25,Blood);3&amp;ref(Spell/P_Holy.jpg,nolink,25x25,Holy);2||&amp;ref(Spell/P_Research.jpg,nolink,25x25,Research);19|&amp;ref(Nation/Sacred.jpg,nolink,25x25,Sacred);|
</v>
      </c>
    </row>
    <row r="376" spans="1:39" x14ac:dyDescent="0.15">
      <c r="A376" t="str">
        <f t="shared" si="11"/>
        <v>-</v>
      </c>
      <c r="B376" t="s">
        <v>2954</v>
      </c>
      <c r="C376" t="s">
        <v>2911</v>
      </c>
      <c r="D376" t="s">
        <v>5902</v>
      </c>
      <c r="E376" s="24" t="s">
        <v>5491</v>
      </c>
      <c r="F376" s="21" t="s">
        <v>5903</v>
      </c>
      <c r="H376">
        <v>17</v>
      </c>
      <c r="AK376">
        <v>1</v>
      </c>
      <c r="AM376" s="26" t="str">
        <f t="shared" si="10"/>
        <v xml:space="preserve">|Yata|&amp;ref(Item/Master-Ritualist.jpg,nolink,25x25,Ritual Spell);|&amp;ref(Spell/P_Fire.jpg,nolink,25x25,Fire);3&amp;ref(Spell/P_Death.jpg,nolink,25x25,Death);3&amp;ref(Spell/P_Holy.jpg,nolink,25x25,Holy);2||&amp;ref(Spell/P_Research.jpg,nolink,25x25,Research);17|&amp;ref(Nation/Sacred.jpg,nolink,25x25,Sacred);|
</v>
      </c>
    </row>
    <row r="377" spans="1:39" x14ac:dyDescent="0.15">
      <c r="A377" t="str">
        <f t="shared" si="11"/>
        <v>-</v>
      </c>
      <c r="B377" t="s">
        <v>2954</v>
      </c>
      <c r="C377" t="s">
        <v>2911</v>
      </c>
      <c r="D377" t="s">
        <v>5904</v>
      </c>
      <c r="E377" s="24" t="s">
        <v>5491</v>
      </c>
      <c r="F377" s="21" t="s">
        <v>5905</v>
      </c>
      <c r="H377">
        <v>15</v>
      </c>
      <c r="AK377">
        <v>1</v>
      </c>
      <c r="AM377" s="26" t="str">
        <f t="shared" si="10"/>
        <v xml:space="preserve">|Ancestral Fravashi|&amp;ref(Item/Master-Ritualist.jpg,nolink,25x25,Ritual Spell);|&amp;ref(Spell/P_Air.jpg,nolink,25x25,Air);3&amp;ref(Spell/P_Astral.jpg,nolink,25x25,Astral);2&amp;ref(Spell/P_Holy.jpg,nolink,25x25,Holy);3||&amp;ref(Spell/P_Research.jpg,nolink,25x25,Research);15|&amp;ref(Nation/Sacred.jpg,nolink,25x25,Sacred);|
</v>
      </c>
    </row>
    <row r="378" spans="1:39" x14ac:dyDescent="0.15">
      <c r="A378" t="str">
        <f t="shared" si="11"/>
        <v>-</v>
      </c>
      <c r="B378" t="s">
        <v>2954</v>
      </c>
      <c r="C378" t="s">
        <v>2911</v>
      </c>
      <c r="D378" t="s">
        <v>5906</v>
      </c>
      <c r="E378" s="24" t="s">
        <v>5569</v>
      </c>
      <c r="F378" s="21" t="s">
        <v>5908</v>
      </c>
      <c r="H378">
        <v>15</v>
      </c>
      <c r="AK378">
        <v>1</v>
      </c>
      <c r="AM378" s="26" t="str">
        <f t="shared" si="10"/>
        <v xml:space="preserve">|Spenta of Animals|&amp;ref(Nation/Unique.jpg,nolink,25x25,Ritual Spell (Unique Unit));|&amp;ref(Spell/P_Nature.jpg,nolink,25x25,Nature);5&amp;ref(Spell/P_Holy.jpg,nolink,25x25,Holy);3||&amp;ref(Spell/P_Research.jpg,nolink,25x25,Research);15|&amp;ref(Nation/Sacred.jpg,nolink,25x25,Sacred);|
</v>
      </c>
    </row>
    <row r="379" spans="1:39" x14ac:dyDescent="0.15">
      <c r="A379" t="str">
        <f t="shared" si="11"/>
        <v>-</v>
      </c>
      <c r="B379" t="s">
        <v>2954</v>
      </c>
      <c r="C379" t="s">
        <v>2911</v>
      </c>
      <c r="D379" t="s">
        <v>5909</v>
      </c>
      <c r="E379" s="24" t="s">
        <v>5569</v>
      </c>
      <c r="F379" s="21" t="s">
        <v>5910</v>
      </c>
      <c r="H379">
        <v>15</v>
      </c>
      <c r="AK379">
        <v>1</v>
      </c>
      <c r="AM379" s="26" t="str">
        <f t="shared" si="10"/>
        <v xml:space="preserve">|Spenta of Fire|&amp;ref(Nation/Unique.jpg,nolink,25x25,Ritual Spell (Unique Unit));|&amp;ref(Spell/P_Fire.jpg,nolink,25x25,Fire);5&amp;ref(Spell/P_Holy.jpg,nolink,25x25,Holy);3||&amp;ref(Spell/P_Research.jpg,nolink,25x25,Research);15|&amp;ref(Nation/Sacred.jpg,nolink,25x25,Sacred);|
</v>
      </c>
    </row>
    <row r="380" spans="1:39" x14ac:dyDescent="0.15">
      <c r="A380" t="str">
        <f t="shared" si="11"/>
        <v>-</v>
      </c>
      <c r="B380" t="s">
        <v>2954</v>
      </c>
      <c r="C380" t="s">
        <v>2911</v>
      </c>
      <c r="D380" t="s">
        <v>5911</v>
      </c>
      <c r="E380" s="24" t="s">
        <v>5569</v>
      </c>
      <c r="F380" s="21" t="s">
        <v>5912</v>
      </c>
      <c r="H380">
        <v>15</v>
      </c>
      <c r="AK380">
        <v>1</v>
      </c>
      <c r="AM380" s="26" t="str">
        <f t="shared" si="10"/>
        <v xml:space="preserve">|Spenta of Plants|&amp;ref(Nation/Unique.jpg,nolink,25x25,Ritual Spell (Unique Unit));|&amp;ref(Spell/P_Earth.jpg,nolink,25x25,Earth);2&amp;ref(Spell/P_Nature.jpg,nolink,25x25,Nature);3&amp;ref(Spell/P_Holy.jpg,nolink,25x25,Holy);3||&amp;ref(Spell/P_Research.jpg,nolink,25x25,Research);15|&amp;ref(Nation/Sacred.jpg,nolink,25x25,Sacred);|
</v>
      </c>
    </row>
    <row r="381" spans="1:39" x14ac:dyDescent="0.15">
      <c r="A381" t="str">
        <f t="shared" si="11"/>
        <v>-</v>
      </c>
      <c r="B381" t="s">
        <v>2954</v>
      </c>
      <c r="C381" t="s">
        <v>2911</v>
      </c>
      <c r="D381" t="s">
        <v>5913</v>
      </c>
      <c r="E381" s="24" t="s">
        <v>5569</v>
      </c>
      <c r="F381" s="21" t="s">
        <v>5914</v>
      </c>
      <c r="H381">
        <v>19</v>
      </c>
      <c r="AK381">
        <v>1</v>
      </c>
      <c r="AM381" s="26" t="str">
        <f t="shared" si="10"/>
        <v xml:space="preserve">|Spenta of Sky and Metals|&amp;ref(Nation/Unique.jpg,nolink,25x25,Ritual Spell (Unique Unit));|&amp;ref(Spell/P_Air.jpg,nolink,25x25,Air);4&amp;ref(Spell/P_Earth.jpg,nolink,25x25,Earth);3&amp;ref(Spell/P_Holy.jpg,nolink,25x25,Holy);4||&amp;ref(Spell/P_Research.jpg,nolink,25x25,Research);19|&amp;ref(Nation/Sacred.jpg,nolink,25x25,Sacred);|
</v>
      </c>
    </row>
    <row r="382" spans="1:39" x14ac:dyDescent="0.15">
      <c r="A382" t="str">
        <f t="shared" si="11"/>
        <v>-</v>
      </c>
      <c r="B382" t="s">
        <v>2954</v>
      </c>
      <c r="C382" t="s">
        <v>2911</v>
      </c>
      <c r="D382" t="s">
        <v>5915</v>
      </c>
      <c r="E382" s="24" t="s">
        <v>5569</v>
      </c>
      <c r="F382" s="21" t="s">
        <v>5916</v>
      </c>
      <c r="H382">
        <v>13</v>
      </c>
      <c r="O382" t="s">
        <v>3212</v>
      </c>
      <c r="AK382">
        <v>1</v>
      </c>
      <c r="AM382" s="26" t="str">
        <f t="shared" si="10"/>
        <v xml:space="preserve">|Spenta of Waters|&amp;ref(Nation/Unique.jpg,nolink,25x25,Ritual Spell (Unique Unit));|&amp;ref(Spell/P_Water.jpg,nolink,25x25,Water);4&amp;ref(Spell/P_Holy.jpg,nolink,25x25,Holy);3||&amp;ref(Spell/P_Research.jpg,nolink,25x25,Research);13|&amp;ref(Nation/Healer.jpg,nolink,25x25,Healer (3));&amp;ref(Nation/Sacred.jpg,nolink,25x25,Sacred);|
</v>
      </c>
    </row>
    <row r="383" spans="1:39" x14ac:dyDescent="0.15">
      <c r="A383" t="str">
        <f t="shared" si="11"/>
        <v>-</v>
      </c>
      <c r="B383" t="s">
        <v>2954</v>
      </c>
      <c r="C383" t="s">
        <v>2911</v>
      </c>
      <c r="D383" t="s">
        <v>5918</v>
      </c>
      <c r="E383" s="24" t="s">
        <v>5569</v>
      </c>
      <c r="F383" s="21" t="s">
        <v>5919</v>
      </c>
      <c r="H383">
        <v>17</v>
      </c>
      <c r="AK383">
        <v>1</v>
      </c>
      <c r="AM383" s="26" t="str">
        <f t="shared" si="10"/>
        <v xml:space="preserve">|Spenta of the Earth|&amp;ref(Nation/Unique.jpg,nolink,25x25,Ritual Spell (Unique Unit));|&amp;ref(Spell/P_Earth.jpg,nolink,25x25,Earth);4&amp;ref(Spell/P_Nature.jpg,nolink,25x25,Nature);2&amp;ref(Spell/P_Holy.jpg,nolink,25x25,Holy);4||&amp;ref(Spell/P_Research.jpg,nolink,25x25,Research);17|&amp;ref(Nation/Sacred.jpg,nolink,25x25,Sacred);|
</v>
      </c>
    </row>
    <row r="384" spans="1:39" x14ac:dyDescent="0.15">
      <c r="A384" t="str">
        <f t="shared" si="11"/>
        <v>-</v>
      </c>
      <c r="B384" t="s">
        <v>2954</v>
      </c>
      <c r="C384" t="s">
        <v>2911</v>
      </c>
      <c r="D384" t="s">
        <v>5923</v>
      </c>
      <c r="E384" s="24" t="s">
        <v>5569</v>
      </c>
      <c r="F384" s="21" t="s">
        <v>5920</v>
      </c>
      <c r="H384">
        <v>15</v>
      </c>
      <c r="AK384">
        <v>1</v>
      </c>
      <c r="AM384" s="26" t="str">
        <f t="shared" si="10"/>
        <v xml:space="preserve">|Daeva of Aging|&amp;ref(Nation/Unique.jpg,nolink,25x25,Ritual Spell (Unique Unit));|&amp;ref(Spell/P_Death.jpg,nolink,25x25,Death);5&amp;ref(Spell/P_Holy.jpg,nolink,25x25,Holy);3||&amp;ref(Spell/P_Research.jpg,nolink,25x25,Research);15|&amp;ref(Nation/Sacred.jpg,nolink,25x25,Sacred);|
</v>
      </c>
    </row>
    <row r="385" spans="1:39" x14ac:dyDescent="0.15">
      <c r="A385" t="str">
        <f t="shared" si="11"/>
        <v>-</v>
      </c>
      <c r="B385" t="s">
        <v>2954</v>
      </c>
      <c r="C385" t="s">
        <v>2911</v>
      </c>
      <c r="D385" t="s">
        <v>5924</v>
      </c>
      <c r="E385" s="24" t="s">
        <v>5569</v>
      </c>
      <c r="F385" s="21" t="s">
        <v>5921</v>
      </c>
      <c r="H385">
        <v>23</v>
      </c>
      <c r="AK385">
        <v>1</v>
      </c>
      <c r="AM385" s="26" t="str">
        <f t="shared" si="10"/>
        <v xml:space="preserve">|Daeva of Destruction|&amp;ref(Nation/Unique.jpg,nolink,25x25,Ritual Spell (Unique Unit));|&amp;ref(Spell/P_Fire.jpg,nolink,25x25,Fire);4&amp;ref(Spell/P_Earth.jpg,nolink,25x25,Earth);3&amp;ref(Spell/P_Death.jpg,nolink,25x25,Death);2&amp;ref(Spell/P_Holy.jpg,nolink,25x25,Holy);3||&amp;ref(Spell/P_Research.jpg,nolink,25x25,Research);23|&amp;ref(Nation/Sacred.jpg,nolink,25x25,Sacred);|
</v>
      </c>
    </row>
    <row r="386" spans="1:39" x14ac:dyDescent="0.15">
      <c r="A386" t="str">
        <f t="shared" si="11"/>
        <v>-</v>
      </c>
      <c r="B386" t="s">
        <v>2954</v>
      </c>
      <c r="C386" t="s">
        <v>2911</v>
      </c>
      <c r="D386" t="s">
        <v>5925</v>
      </c>
      <c r="E386" s="24" t="s">
        <v>5569</v>
      </c>
      <c r="F386" s="21" t="s">
        <v>5922</v>
      </c>
      <c r="H386">
        <v>19</v>
      </c>
      <c r="AK386">
        <v>1</v>
      </c>
      <c r="AM386" s="26" t="str">
        <f t="shared" si="10"/>
        <v xml:space="preserve">|Daeva of Discontent|&amp;ref(Nation/Unique.jpg,nolink,25x25,Ritual Spell (Unique Unit));|&amp;ref(Spell/P_Earth.jpg,nolink,25x25,Earth);4&amp;ref(Spell/P_Death.jpg,nolink,25x25,Death);3&amp;ref(Spell/P_Holy.jpg,nolink,25x25,Holy);4||&amp;ref(Spell/P_Research.jpg,nolink,25x25,Research);19|&amp;ref(Nation/Sacred.jpg,nolink,25x25,Sacred);|
</v>
      </c>
    </row>
    <row r="387" spans="1:39" x14ac:dyDescent="0.15">
      <c r="A387" t="str">
        <f t="shared" si="11"/>
        <v>-</v>
      </c>
      <c r="B387" t="s">
        <v>2954</v>
      </c>
      <c r="C387" t="s">
        <v>2911</v>
      </c>
      <c r="D387" t="s">
        <v>5926</v>
      </c>
      <c r="E387" s="24" t="s">
        <v>5569</v>
      </c>
      <c r="F387" s="21" t="s">
        <v>5927</v>
      </c>
      <c r="H387">
        <v>19</v>
      </c>
      <c r="AK387">
        <v>1</v>
      </c>
      <c r="AM387" s="26" t="str">
        <f t="shared" ref="AM387:AM454" si="12">CONCATENATE("|",D387,"|",SUBSTITUTE(SUBSTITUTE(SUBSTITUTE(SUBSTITUTE(SUBSTITUTE(SUBSTITUTE(SUBSTITUTE(SUBSTITUTE(SUBSTITUTE(SUBSTITUTE(SUBSTITUTE(SUBSTITUTE(SUBSTITUTE(SUBSTITUTE(SUBSTITUTE(SUBSTITUTE(SUBSTITUTE(SUBSTITUTE(SUBSTITUTE(SUBSTITUTE(SUBSTITUTE(E387,"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387&amp;"|"&amp;G387,"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","&amp;br;"),"|",IF(H387&lt;&gt;"","&amp;ref(Spell/P_Research.jpg,nolink,25x25,Research);"&amp;H387,""),"|",IF(I387&lt;&gt;"",IF(I387&gt;=0,"&amp;ref(Nation/Adept-Researcher.jpg,nolink,25x25,Adept Researcher (+"&amp;I387&amp;"));","&amp;ref(Nation/Inept-Researcher.jpg,nolink,25x25,Inept Researcher ("&amp;I387&amp;"));"),""),IF(J387&lt;&gt;"","&amp;ref(Nation/Mundane-Researcher.jpg,nolink,25x25,Mundane Researcher);",""),IF(K387&lt;&gt;"","&amp;ref(Nation/Magically-Attuned-Researcher.jpg,nolink,25x25,Magically Attuned Researcher);",""),IF(L387&lt;&gt;"","&amp;ref(Nation/Philosopher.jpg,nolink,25x25,Philosopher ("&amp;L387&amp;"));",""),IF(M387&lt;&gt;"","&amp;ref(Nation/Divine-Insight.jpg,nolink,25x25,Divine Insight);",""),IF(N387&lt;&gt;"",IF(N387&gt;=0,"&amp;ref(Nation/Inspiring-Researcher.jpg,nolink,25x25,Inspiring Researcher (+"&amp;N387&amp;"));","&amp;ref(Nation/Disruptive-Researcher.jpg,nolink,25x25,Disruptive Researcher ("&amp;N387&amp;"));"),""),IF(O387&lt;&gt;"",IF(COUNTIF(O387,"*h*"),"&amp;ref(Nation/Healer.jpg,nolink,25x25,Healer ("&amp;MID(O387,2,1)&amp;"));","&amp;ref(Nation/Disease-Healer.jpg,nolink,25x25,Disease Healer ("&amp;O387&amp;"));"),""),IF(P387&lt;&gt;"","&amp;ref(Nation/Forge-Bonus.jpg,nolink,25x25,Forge Bonus ("&amp;P387&amp;"));",""),IF(Q387&lt;&gt;"","&amp;ref(Nation/Master-Smith.jpg,nolink,25x25,Master Smith ("&amp;Q387&amp;"));",""),IF(R387&lt;&gt;"","&amp;ref(Nation/Resource-Bonus.jpg,nolink,25x25,Resource Bonus ("&amp;R387&amp;"));",""),IF(S387&lt;&gt;"","&amp;ref(Nation/Ice-Forging.jpg,nolink,25x25,Ice Forging ("&amp;S387&amp;"));",""),IF(T387&lt;&gt;"","&amp;ref(Nation/Blood-Searcher.jpg,nolink,25x25,Blood Searcher ("&amp;T387&amp;"));",""),IF(U387&lt;&gt;"","&amp;ref(Nation/Pearl-Cultivator.jpg,nolink,25x25,Pearl Cultivator ("&amp;U387&amp;"));",""),IF(V387&lt;&gt;"","&amp;ref(Nation/Carcass-Collector.jpg,nolink,25x25,Carcass Collector ("&amp;V387&amp;"));",""),IF(W387&lt;&gt;"","&amp;ref(Nation/Alchemist.jpg,nolink,25x25,Alchemist ("&amp;W387&amp;"));",""),IF(X387&lt;&gt;"","&amp;ref(Nation/Adept-Cross-Breeder.jpg,nolink,25x25,Adept Cross Breeder ("&amp;X387&amp;"));",""),IF(Y387&lt;&gt;"","&amp;ref(Nation/Fortune-Teller.jpg,nolink,25x25,Fortune Teller ("&amp;Y387&amp;"));",""),IF(Z387&lt;&gt;"",IF(Z387&gt;=0,"&amp;ref(Nation/Bringer-of-Fortune.jpg,nolink,25x25,Bringer of Fortune ("&amp;Z387&amp;"));","&amp;ref(Nation/Bringer-of-Misfortune.jpg,nolink,25x25,Bringer of Misfortune ("&amp;ABS(Z387)&amp;"));"),""),IF(AA387&lt;&gt;"","&amp;ref(Nation/Spell-Singer.jpg,nolink,25x25,Spell Singer);",""),IF(AB387&lt;&gt;"","&amp;ref(Nation/Combat-Caster.jpg,nolink,25x25,Combat Caster);",""),IF(AC387&lt;&gt;"","&amp;ref(Nation/Innate-Spellcaster.jpg,nolink,25x25,Innate Spellcaster ("&amp;AC387&amp;"));",""),IF(AD387&lt;&gt;"",IF(AD387="m","&amp;ref(Nation/Communion-Master.jpg,nolink,25x25,Communion Master);","&amp;ref(Nation/Communion-Slave.jpg,nolink,25x25,Communion Slave);"),""),IF(AE387&lt;&gt;"","&amp;ref(Nation/Inquisitor.jpg,nolink,25x25,Inquisitor);",""),IF(AF387&lt;&gt;"","&amp;ref(Nation/Adept-Sacrificer.jpg,nolink,25x25,Adept Sacrificer ("&amp;AF387&amp;"));",""),IF(AG387&lt;&gt;"","&amp;ref(Nation/Reanimator-Priest.jpg,nolink,25x25,Reanimator Priest);",""),IF(AH387&lt;&gt;"","&amp;ref(Nation/Reanimation-Bonus.jpg,nolink,25x25,Reanimation Bonus ("&amp;AH387&amp;"));",""),IF(AI387&lt;&gt;"","&amp;ref(Nation/Elegist.jpg,nolink,25x25,Elegist ("&amp;AI387&amp;"));",""),IF(AJ387&lt;&gt;"","&amp;ref(Nation/Heretic.jpg,nolink,25x25,Heretic ("&amp;AJ387&amp;"));",""),IF(AK387&lt;&gt;"","&amp;ref(Nation/Sacred.jpg,nolink,25x25,Sacred);",""),IF(AL387&lt;&gt;"","&amp;ref(Nation/Slave.jpg,nolink,25x25,Slave);",""),"|",CHAR(10))</f>
        <v xml:space="preserve">|Daeva of Evil Intentions|&amp;ref(Nation/Unique.jpg,nolink,25x25,Ritual Spell (Unique Unit));|&amp;ref(Spell/P_Death.jpg,nolink,25x25,Death);4&amp;ref(Spell/P_Blood.jpg,nolink,25x25,Blood);3&amp;ref(Spell/P_Holy.jpg,nolink,25x25,Holy);3||&amp;ref(Spell/P_Research.jpg,nolink,25x25,Research);19|&amp;ref(Nation/Sacred.jpg,nolink,25x25,Sacred);|
</v>
      </c>
    </row>
    <row r="388" spans="1:39" x14ac:dyDescent="0.15">
      <c r="A388" t="str">
        <f t="shared" si="11"/>
        <v>-</v>
      </c>
      <c r="B388" t="s">
        <v>2954</v>
      </c>
      <c r="C388" t="s">
        <v>2911</v>
      </c>
      <c r="D388" t="s">
        <v>5928</v>
      </c>
      <c r="E388" s="24" t="s">
        <v>5569</v>
      </c>
      <c r="F388" s="21" t="s">
        <v>5929</v>
      </c>
      <c r="H388">
        <v>19</v>
      </c>
      <c r="AK388">
        <v>1</v>
      </c>
      <c r="AM388" s="26" t="str">
        <f t="shared" si="12"/>
        <v xml:space="preserve">|Daeva of Frozen Minds|&amp;ref(Nation/Unique.jpg,nolink,25x25,Ritual Spell (Unique Unit));|&amp;ref(Spell/P_Fire.jpg,nolink,25x25,Fire);3&amp;ref(Spell/P_Death.jpg,nolink,25x25,Death);4&amp;ref(Spell/P_Holy.jpg,nolink,25x25,Holy);3||&amp;ref(Spell/P_Research.jpg,nolink,25x25,Research);19|&amp;ref(Nation/Sacred.jpg,nolink,25x25,Sacred);|
</v>
      </c>
    </row>
    <row r="389" spans="1:39" x14ac:dyDescent="0.15">
      <c r="A389" t="str">
        <f t="shared" si="11"/>
        <v>MA Caelum E</v>
      </c>
      <c r="B389" t="s">
        <v>2954</v>
      </c>
      <c r="C389" t="s">
        <v>2911</v>
      </c>
      <c r="D389" t="s">
        <v>5930</v>
      </c>
      <c r="E389" s="24" t="s">
        <v>5569</v>
      </c>
      <c r="F389" s="21" t="s">
        <v>5931</v>
      </c>
      <c r="H389">
        <v>19</v>
      </c>
      <c r="AK389">
        <v>1</v>
      </c>
      <c r="AM389" s="26" t="str">
        <f t="shared" si="12"/>
        <v xml:space="preserve">|Daeva of Oppression|&amp;ref(Nation/Unique.jpg,nolink,25x25,Ritual Spell (Unique Unit));|&amp;ref(Spell/P_Fire.jpg,nolink,25x25,Fire);4&amp;ref(Spell/P_Blood.jpg,nolink,25x25,Blood);3&amp;ref(Spell/P_Holy.jpg,nolink,25x25,Holy);4||&amp;ref(Spell/P_Research.jpg,nolink,25x25,Research);19|&amp;ref(Nation/Sacred.jpg,nolink,25x25,Sacred);|
</v>
      </c>
    </row>
    <row r="390" spans="1:39" x14ac:dyDescent="0.15">
      <c r="A390" t="str">
        <f t="shared" si="11"/>
        <v>MA C'tis S</v>
      </c>
      <c r="B390" t="s">
        <v>2954</v>
      </c>
      <c r="C390" t="s">
        <v>10649</v>
      </c>
      <c r="D390" t="s">
        <v>10636</v>
      </c>
      <c r="E390" s="24" t="s">
        <v>10637</v>
      </c>
      <c r="F390" s="21" t="s">
        <v>10638</v>
      </c>
      <c r="AK390">
        <v>1</v>
      </c>
      <c r="AM390" s="26" t="str">
        <f t="shared" si="12"/>
        <v xml:space="preserve">|High Priest of C'tis|&amp;ref(Nation/R_Fort.jpg,nolink,25x25,Land Fortress);|&amp;ref(Spell/P_Holy.jpg,nolink,25x25,Holy);2|||&amp;ref(Nation/Sacred.jpg,nolink,25x25,Sacred);|
</v>
      </c>
    </row>
    <row r="391" spans="1:39" x14ac:dyDescent="0.15">
      <c r="A391" t="str">
        <f t="shared" si="11"/>
        <v>-</v>
      </c>
      <c r="B391" t="s">
        <v>2954</v>
      </c>
      <c r="C391" t="s">
        <v>10649</v>
      </c>
      <c r="D391" t="s">
        <v>10639</v>
      </c>
      <c r="E391" s="24" t="s">
        <v>10637</v>
      </c>
      <c r="F391" s="21" t="s">
        <v>10640</v>
      </c>
      <c r="AK391">
        <v>1</v>
      </c>
      <c r="AM391" s="26" t="str">
        <f t="shared" si="12"/>
        <v xml:space="preserve">|Hierodule|&amp;ref(Nation/R_Fort.jpg,nolink,25x25,Land Fortress);|&amp;ref(Spell/P_Holy.jpg,nolink,25x25,Holy);1|||&amp;ref(Nation/Sacred.jpg,nolink,25x25,Sacred);|
</v>
      </c>
    </row>
    <row r="392" spans="1:39" x14ac:dyDescent="0.15">
      <c r="A392" t="str">
        <f t="shared" si="11"/>
        <v>-</v>
      </c>
      <c r="B392" t="s">
        <v>2954</v>
      </c>
      <c r="C392" t="s">
        <v>10649</v>
      </c>
      <c r="D392" t="s">
        <v>10641</v>
      </c>
      <c r="E392" s="24" t="s">
        <v>10637</v>
      </c>
      <c r="F392" s="21" t="s">
        <v>10642</v>
      </c>
      <c r="H392">
        <v>9</v>
      </c>
      <c r="AK392">
        <v>1</v>
      </c>
      <c r="AM392" s="26" t="str">
        <f t="shared" si="12"/>
        <v xml:space="preserve">|Shaman|&amp;ref(Nation/R_Fort.jpg,nolink,25x25,Land Fortress);|&amp;ref(Spell/P_Astral.jpg,nolink,25x25,Astral);1&amp;ref(Spell/P_Nature.jpg,nolink,25x25,Nature);1||&amp;ref(Spell/P_Research.jpg,nolink,25x25,Research);9|&amp;ref(Nation/Sacred.jpg,nolink,25x25,Sacred);|
</v>
      </c>
    </row>
    <row r="393" spans="1:39" x14ac:dyDescent="0.15">
      <c r="A393" t="str">
        <f t="shared" si="11"/>
        <v>-</v>
      </c>
      <c r="B393" t="s">
        <v>2954</v>
      </c>
      <c r="C393" t="s">
        <v>10649</v>
      </c>
      <c r="D393" t="s">
        <v>10643</v>
      </c>
      <c r="E393" s="24" t="s">
        <v>10637</v>
      </c>
      <c r="F393" s="21" t="s">
        <v>10644</v>
      </c>
      <c r="AK393">
        <v>1</v>
      </c>
      <c r="AM393" s="26" t="str">
        <f t="shared" si="12"/>
        <v xml:space="preserve">|Lizard King|&amp;ref(Nation/R_Fort.jpg,nolink,25x25,Land Fortress);|&amp;ref(Spell/P_Holy.jpg,nolink,25x25,Holy);3|||&amp;ref(Nation/Sacred.jpg,nolink,25x25,Sacred);|
</v>
      </c>
    </row>
    <row r="394" spans="1:39" x14ac:dyDescent="0.15">
      <c r="A394" t="str">
        <f t="shared" si="11"/>
        <v>-</v>
      </c>
      <c r="B394" t="s">
        <v>2954</v>
      </c>
      <c r="C394" t="s">
        <v>10649</v>
      </c>
      <c r="D394" t="s">
        <v>10645</v>
      </c>
      <c r="E394" s="24" t="s">
        <v>10637</v>
      </c>
      <c r="F394" s="21" t="s">
        <v>10591</v>
      </c>
      <c r="G394" s="29" t="s">
        <v>10646</v>
      </c>
      <c r="H394" t="s">
        <v>10647</v>
      </c>
      <c r="AM394" s="26" t="str">
        <f t="shared" si="12"/>
        <v xml:space="preserve">|Marshmaster|&amp;ref(Nation/R_Fort.jpg,nolink,25x25,Land Fortress);|&amp;ref(Spell/P_Water.jpg,nolink,25x25,Water);1&amp;ref(Spell/P_Death.jpg,nolink,25x25,Death);2&amp;ref(Spell/P_Nature.jpg,nolink,25x25,Nature);2|&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17+||
</v>
      </c>
    </row>
    <row r="395" spans="1:39" x14ac:dyDescent="0.15">
      <c r="A395" t="str">
        <f t="shared" si="11"/>
        <v>-</v>
      </c>
      <c r="B395" t="s">
        <v>2954</v>
      </c>
      <c r="C395" t="s">
        <v>10649</v>
      </c>
      <c r="D395" t="s">
        <v>10622</v>
      </c>
      <c r="E395" s="24" t="s">
        <v>10617</v>
      </c>
      <c r="F395" s="21" t="s">
        <v>10648</v>
      </c>
      <c r="H395">
        <v>9</v>
      </c>
      <c r="AM395" s="26" t="str">
        <f t="shared" si="12"/>
        <v xml:space="preserve">|Empoisoner|&amp;ref(Nation/R_Capital.jpg,nolink,25x25,National Capital);|&amp;ref(Spell/P_Death.jpg,nolink,25x25,Death);1&amp;ref(Spell/P_Nature.jpg,nolink,25x25,Nature);1||&amp;ref(Spell/P_Research.jpg,nolink,25x25,Research);9||
</v>
      </c>
    </row>
    <row r="396" spans="1:39" x14ac:dyDescent="0.15">
      <c r="A396" t="str">
        <f t="shared" si="11"/>
        <v>MA C'tis E</v>
      </c>
      <c r="B396" t="s">
        <v>2954</v>
      </c>
      <c r="C396" t="s">
        <v>2913</v>
      </c>
      <c r="D396" t="s">
        <v>6076</v>
      </c>
      <c r="E396" s="24" t="s">
        <v>5491</v>
      </c>
      <c r="F396" s="21" t="s">
        <v>5567</v>
      </c>
      <c r="H396">
        <v>17</v>
      </c>
      <c r="AK396">
        <v>1</v>
      </c>
      <c r="AM396" s="26" t="str">
        <f t="shared" si="12"/>
        <v xml:space="preserve">|Couatl|&amp;ref(Item/Master-Ritualist.jpg,nolink,25x25,Ritual Spell);|&amp;ref(Spell/P_Astral.jpg,nolink,25x25,Astral);3&amp;ref(Spell/P_Nature.jpg,nolink,25x25,Nature);3&amp;ref(Spell/P_Holy.jpg,nolink,25x25,Holy);2||&amp;ref(Spell/P_Research.jpg,nolink,25x25,Research);17|&amp;ref(Nation/Sacred.jpg,nolink,25x25,Sacred);|
</v>
      </c>
    </row>
    <row r="397" spans="1:39" x14ac:dyDescent="0.15">
      <c r="A397" t="str">
        <f t="shared" si="11"/>
        <v>MA Pangaea S</v>
      </c>
      <c r="B397" t="s">
        <v>2954</v>
      </c>
      <c r="C397" t="s">
        <v>10758</v>
      </c>
      <c r="D397" t="s">
        <v>10759</v>
      </c>
      <c r="E397" s="24" t="s">
        <v>10747</v>
      </c>
      <c r="F397" s="21" t="s">
        <v>10760</v>
      </c>
      <c r="G397" s="29" t="s">
        <v>10761</v>
      </c>
      <c r="H397">
        <v>7</v>
      </c>
      <c r="AK397">
        <v>1</v>
      </c>
      <c r="AM397" s="26" t="str">
        <f t="shared" si="12"/>
        <v xml:space="preserve">|Centauride Hierophantide|&amp;ref(Nation/R_Fort.jpg,nolink,25x25,Land Fortress);&amp;ref(Nation/R_Forest.jpg,nolink,25x25,Any Forest);|&amp;ref(Spell/P_Holy.jpg,nolink,25x25,Holy);1|&amp;ref(Spell/P_Water.jpg,nolink,25x25,Water);&amp;ref(Spell/P_Nature.jpg,nolink,25x25,Nature);+1:100%|&amp;ref(Spell/P_Research.jpg,nolink,25x25,Research);7|&amp;ref(Nation/Sacred.jpg,nolink,25x25,Sacred);|
</v>
      </c>
    </row>
    <row r="398" spans="1:39" x14ac:dyDescent="0.15">
      <c r="A398" t="str">
        <f t="shared" si="11"/>
        <v>-</v>
      </c>
      <c r="B398" t="s">
        <v>2954</v>
      </c>
      <c r="C398" t="s">
        <v>10758</v>
      </c>
      <c r="D398" t="s">
        <v>10762</v>
      </c>
      <c r="E398" s="24" t="s">
        <v>10747</v>
      </c>
      <c r="F398" s="21" t="s">
        <v>10760</v>
      </c>
      <c r="G398" s="29" t="s">
        <v>10763</v>
      </c>
      <c r="H398">
        <v>7</v>
      </c>
      <c r="AK398">
        <v>1</v>
      </c>
      <c r="AM398" s="26" t="str">
        <f t="shared" si="12"/>
        <v xml:space="preserve">|Centaur Hierophant|&amp;ref(Nation/R_Fort.jpg,nolink,25x25,Land Fortress);&amp;ref(Nation/R_Forest.jpg,nolink,25x25,Any Forest);|&amp;ref(Spell/P_Holy.jpg,nolink,25x25,Holy);1|&amp;ref(Spell/P_Earth.jpg,nolink,25x25,Earth);&amp;ref(Spell/P_Nature.jpg,nolink,25x25,Nature);+1:100%|&amp;ref(Spell/P_Research.jpg,nolink,25x25,Research);7|&amp;ref(Nation/Sacred.jpg,nolink,25x25,Sacred);|
</v>
      </c>
    </row>
    <row r="399" spans="1:39" x14ac:dyDescent="0.15">
      <c r="A399" t="str">
        <f t="shared" si="11"/>
        <v>-</v>
      </c>
      <c r="B399" t="s">
        <v>2954</v>
      </c>
      <c r="C399" t="s">
        <v>10758</v>
      </c>
      <c r="D399" t="s">
        <v>10764</v>
      </c>
      <c r="E399" s="24" t="s">
        <v>10729</v>
      </c>
      <c r="F399" s="21" t="s">
        <v>10765</v>
      </c>
      <c r="G399" s="29" t="s">
        <v>10766</v>
      </c>
      <c r="H399">
        <v>9</v>
      </c>
      <c r="AK399">
        <v>1</v>
      </c>
      <c r="AM399" s="26" t="str">
        <f t="shared" si="12"/>
        <v xml:space="preserve">|Dryad|&amp;ref(Nation/R_Fort.jpg,nolink,25x25,Land Fortress);|&amp;ref(Spell/P_Nature.jpg,nolink,25x25,Nature);1&amp;ref(Spell/P_Holy.jpg,nolink,25x25,Holy);2|&amp;ref(Spell/P_Water.jpg,nolink,25x25,Water);&amp;ref(Spell/P_Earth.jpg,nolink,25x25,Earth);&amp;ref(Spell/P_Nature.jpg,nolink,25x25,Nature);+1:100%|&amp;ref(Spell/P_Research.jpg,nolink,25x25,Research);9|&amp;ref(Nation/Sacred.jpg,nolink,25x25,Sacred);|
</v>
      </c>
    </row>
    <row r="400" spans="1:39" x14ac:dyDescent="0.15">
      <c r="A400" t="str">
        <f t="shared" si="11"/>
        <v>-</v>
      </c>
      <c r="B400" t="s">
        <v>2954</v>
      </c>
      <c r="C400" t="s">
        <v>10758</v>
      </c>
      <c r="D400" t="s">
        <v>10767</v>
      </c>
      <c r="E400" s="24" t="s">
        <v>10729</v>
      </c>
      <c r="F400" s="21" t="s">
        <v>10768</v>
      </c>
      <c r="G400" s="29" t="s">
        <v>10769</v>
      </c>
      <c r="H400" t="s">
        <v>10770</v>
      </c>
      <c r="AM400" s="26" t="str">
        <f t="shared" si="12"/>
        <v xml:space="preserve">|Pan|&amp;ref(Nation/R_Fort.jpg,nolink,25x25,Land Fortress);|&amp;ref(Spell/P_Earth.jpg,nolink,25x25,Earth);2&amp;ref(Spell/P_Nature.jpg,nolink,25x25,Nature);3|&amp;ref(Spell/P_Earth.jpg,nolink,25x25,Earth);&amp;ref(Spell/P_Nature.jpg,nolink,25x25,Nature);+1:100%&amp;br;&amp;ref(Spell/P_Earth.jpg,nolink,25x25,Earth);&amp;ref(Spell/P_Nature.jpg,nolink,25x25,Nature);&amp;ref(Spell/P_Blood.jpg,nolink,25x25,Blood);+1:10%|&amp;ref(Spell/P_Research.jpg,nolink,25x25,Research);17+||
</v>
      </c>
    </row>
    <row r="401" spans="1:39" x14ac:dyDescent="0.15">
      <c r="A401" t="str">
        <f t="shared" si="11"/>
        <v>MA Pangaea E</v>
      </c>
      <c r="B401" t="s">
        <v>2954</v>
      </c>
      <c r="C401" t="s">
        <v>10758</v>
      </c>
      <c r="D401" t="s">
        <v>10737</v>
      </c>
      <c r="E401" s="24" t="s">
        <v>10738</v>
      </c>
      <c r="F401" s="21" t="s">
        <v>10771</v>
      </c>
      <c r="G401" s="29" t="s">
        <v>10772</v>
      </c>
      <c r="H401" t="s">
        <v>10773</v>
      </c>
      <c r="AM401" s="26" t="str">
        <f t="shared" si="12"/>
        <v xml:space="preserve">|Pandemoniac|&amp;ref(Nation/R_Capital.jpg,nolink,25x25,National Capital);|&amp;ref(Spell/P_Nature.jpg,nolink,25x25,Nature);3&amp;ref(Spell/P_Blood.jpg,nolink,25x25,Blood);2|&amp;ref(Spell/P_Earth.jpg,nolink,25x25,Earth);&amp;ref(Spell/P_Nature.jpg,nolink,25x25,Nature);&amp;ref(Spell/P_Blood.jpg,nolink,25x25,Blood);+1:10%|&amp;ref(Spell/P_Research.jpg,nolink,25x25,Research);15+||
</v>
      </c>
    </row>
    <row r="402" spans="1:39" x14ac:dyDescent="0.15">
      <c r="A402" t="str">
        <f t="shared" si="11"/>
        <v>MA Asphodel S</v>
      </c>
      <c r="B402" t="s">
        <v>2954</v>
      </c>
      <c r="C402" t="s">
        <v>10808</v>
      </c>
      <c r="D402" t="s">
        <v>10835</v>
      </c>
      <c r="E402" s="24" t="s">
        <v>10837</v>
      </c>
      <c r="F402" s="21" t="s">
        <v>10838</v>
      </c>
      <c r="G402" s="29" t="s">
        <v>10839</v>
      </c>
      <c r="H402" t="s">
        <v>10843</v>
      </c>
      <c r="AK402">
        <v>1</v>
      </c>
      <c r="AM402" s="26" t="str">
        <f t="shared" si="12"/>
        <v xml:space="preserve">|Centaur Hierophant|&amp;ref(Nation/R_Fort.jpg,nolink,25x25,Land Fortress);&amp;ref(Nation/R_Forest.jpg,nolink,25x25,Any Forest);|&amp;ref(Spell/P_Holy.jpg,nolink,25x25,Holy);1|&amp;ref(Spell/P_Death.jpg,nolink,25x25,Death);&amp;ref(Spell/P_Nature.jpg,nolink,25x25,Nature);+1:100%&amp;br;&amp;ref(Spell/P_Earth.jpg,nolink,25x25,Earth);+1:10%|&amp;ref(Spell/P_Research.jpg,nolink,25x25,Research);7+|&amp;ref(Nation/Sacred.jpg,nolink,25x25,Sacred);|
</v>
      </c>
    </row>
    <row r="403" spans="1:39" x14ac:dyDescent="0.15">
      <c r="A403" t="str">
        <f t="shared" si="11"/>
        <v>-</v>
      </c>
      <c r="B403" t="s">
        <v>2954</v>
      </c>
      <c r="C403" t="s">
        <v>10808</v>
      </c>
      <c r="D403" t="s">
        <v>10840</v>
      </c>
      <c r="E403" s="24" t="s">
        <v>10837</v>
      </c>
      <c r="F403" s="21" t="s">
        <v>10838</v>
      </c>
      <c r="G403" s="29" t="s">
        <v>10841</v>
      </c>
      <c r="H403" t="s">
        <v>10842</v>
      </c>
      <c r="AK403">
        <v>1</v>
      </c>
      <c r="AM403" s="26" t="str">
        <f t="shared" si="12"/>
        <v xml:space="preserve">|Centauride Hierophantide|&amp;ref(Nation/R_Fort.jpg,nolink,25x25,Land Fortress);&amp;ref(Nation/R_Forest.jpg,nolink,25x25,Any Forest);|&amp;ref(Spell/P_Holy.jpg,nolink,25x25,Holy);1|&amp;ref(Spell/P_Death.jpg,nolink,25x25,Death);&amp;ref(Spell/P_Nature.jpg,nolink,25x25,Nature);+1:100%&amp;br;&amp;ref(Spell/P_Water.jpg,nolink,25x25,Water);+1:10%|&amp;ref(Spell/P_Research.jpg,nolink,25x25,Research);7+|&amp;ref(Nation/Sacred.jpg,nolink,25x25,Sacred);|
</v>
      </c>
    </row>
    <row r="404" spans="1:39" x14ac:dyDescent="0.15">
      <c r="A404" t="str">
        <f t="shared" si="11"/>
        <v>-</v>
      </c>
      <c r="B404" t="s">
        <v>2954</v>
      </c>
      <c r="C404" t="s">
        <v>10808</v>
      </c>
      <c r="D404" t="s">
        <v>10796</v>
      </c>
      <c r="E404" s="24" t="s">
        <v>10836</v>
      </c>
      <c r="F404" s="21" t="s">
        <v>10844</v>
      </c>
      <c r="H404">
        <v>9</v>
      </c>
      <c r="AK404">
        <v>1</v>
      </c>
      <c r="AM404" s="26" t="str">
        <f t="shared" si="12"/>
        <v xml:space="preserve">|Black Dryad|&amp;ref(Nation/R_Fort.jpg,nolink,25x25,Land Fortress);|&amp;ref(Spell/P_Death.jpg,nolink,25x25,Death);1&amp;ref(Spell/P_Nature.jpg,nolink,25x25,Nature);1&amp;ref(Spell/P_Holy.jpg,nolink,25x25,Holy);2||&amp;ref(Spell/P_Research.jpg,nolink,25x25,Research);9|&amp;ref(Nation/Sacred.jpg,nolink,25x25,Sacred);|
</v>
      </c>
    </row>
    <row r="405" spans="1:39" x14ac:dyDescent="0.15">
      <c r="A405" t="str">
        <f t="shared" si="11"/>
        <v>-</v>
      </c>
      <c r="B405" t="s">
        <v>2954</v>
      </c>
      <c r="C405" t="s">
        <v>10808</v>
      </c>
      <c r="D405" t="s">
        <v>10799</v>
      </c>
      <c r="E405" s="24" t="s">
        <v>10836</v>
      </c>
      <c r="F405" s="21" t="s">
        <v>10845</v>
      </c>
      <c r="G405" s="29" t="s">
        <v>10846</v>
      </c>
      <c r="H405" t="s">
        <v>10847</v>
      </c>
      <c r="AK405">
        <v>1</v>
      </c>
      <c r="AM405" s="26" t="str">
        <f t="shared" si="12"/>
        <v xml:space="preserve">|Dryad Hag|&amp;ref(Nation/R_Fort.jpg,nolink,25x25,Land Fortress);|&amp;ref(Spell/P_Death.jpg,nolink,25x25,Death);1&amp;ref(Spell/P_Nature.jpg,nolink,25x25,Nature);2&amp;ref(Spell/P_Holy.jpg,nolink,25x25,Holy);2|&amp;ref(Spell/P_Water.jpg,nolink,25x25,Water);&amp;ref(Spell/P_Earth.jpg,nolink,25x25,Earth);&amp;ref(Spell/P_Death.jpg,nolink,25x25,Death);+1:100%&amp;br;&amp;ref(Spell/P_Water.jpg,nolink,25x25,Water);&amp;ref(Spell/P_Earth.jpg,nolink,25x25,Earth);&amp;ref(Spell/P_Death.jpg,nolink,25x25,Death);+1:10%|&amp;ref(Spell/P_Research.jpg,nolink,25x25,Research);13+|&amp;ref(Nation/Sacred.jpg,nolink,25x25,Sacred);|
</v>
      </c>
    </row>
    <row r="406" spans="1:39" x14ac:dyDescent="0.15">
      <c r="A406" t="str">
        <f t="shared" si="11"/>
        <v>-</v>
      </c>
      <c r="B406" t="s">
        <v>2954</v>
      </c>
      <c r="C406" t="s">
        <v>10808</v>
      </c>
      <c r="D406" t="s">
        <v>10848</v>
      </c>
      <c r="E406" s="24" t="s">
        <v>10836</v>
      </c>
      <c r="F406" s="21" t="s">
        <v>10849</v>
      </c>
      <c r="G406" s="29" t="s">
        <v>10850</v>
      </c>
      <c r="H406" t="s">
        <v>10851</v>
      </c>
      <c r="AM406" s="26" t="str">
        <f t="shared" si="12"/>
        <v xml:space="preserve">|Panic Apostate|&amp;ref(Nation/R_Fort.jpg,nolink,25x25,Land Fortress);|&amp;ref(Spell/P_Death.jpg,nolink,25x25,Death);2&amp;ref(Spell/P_Nature.jpg,nolink,25x25,Nature);3|&amp;ref(Spell/P_Water.jpg,nolink,25x25,Water);&amp;ref(Spell/P_Earth.jpg,nolink,25x25,Earth);&amp;ref(Spell/P_Death.jpg,nolink,25x25,Death);&amp;ref(Spell/P_Nature.jpg,nolink,25x25,Nature);+1:100%&amp;br;&amp;ref(Spell/P_Water.jpg,nolink,25x25,Water);&amp;ref(Spell/P_Earth.jpg,nolink,25x25,Earth);&amp;ref(Spell/P_Death.jpg,nolink,25x25,Death);&amp;ref(Spell/P_Nature.jpg,nolink,25x25,Nature);+1:10%|&amp;ref(Spell/P_Research.jpg,nolink,25x25,Research);17+||
</v>
      </c>
    </row>
    <row r="407" spans="1:39" x14ac:dyDescent="0.15">
      <c r="A407" t="str">
        <f t="shared" si="11"/>
        <v>-</v>
      </c>
      <c r="B407" t="s">
        <v>2954</v>
      </c>
      <c r="C407" t="s">
        <v>2980</v>
      </c>
      <c r="D407" t="s">
        <v>19006</v>
      </c>
      <c r="E407" s="24" t="s">
        <v>18999</v>
      </c>
      <c r="F407" s="20" t="s">
        <v>19007</v>
      </c>
      <c r="AK407">
        <v>1</v>
      </c>
      <c r="AM407" s="26" t="str">
        <f t="shared" si="12"/>
        <v xml:space="preserve">|Carrion Centaur|&amp;ref(Item/Master-Ritualist.jpg,nolink,25x25,Ritual Spell);|&amp;ref(Spell/P_Holy.jpg,nolink,25x25,Holy);1|||&amp;ref(Nation/Sacred.jpg,nolink,25x25,Sacred);|
</v>
      </c>
    </row>
    <row r="408" spans="1:39" x14ac:dyDescent="0.15">
      <c r="A408" t="str">
        <f t="shared" si="11"/>
        <v>-</v>
      </c>
      <c r="B408" t="s">
        <v>2954</v>
      </c>
      <c r="C408" t="s">
        <v>2980</v>
      </c>
      <c r="D408" t="s">
        <v>19008</v>
      </c>
      <c r="E408" s="24" t="s">
        <v>18999</v>
      </c>
      <c r="F408" s="20" t="s">
        <v>19009</v>
      </c>
      <c r="H408">
        <v>7</v>
      </c>
      <c r="AK408">
        <v>1</v>
      </c>
      <c r="AM408" s="26" t="str">
        <f t="shared" si="12"/>
        <v xml:space="preserve">|Carrion Lady|&amp;ref(Item/Master-Ritualist.jpg,nolink,25x25,Ritual Spell);|&amp;ref(Spell/P_Nature.jpg,nolink,25x25,Nature);1&amp;ref(Spell/P_Holy.jpg,nolink,25x25,Holy);2||&amp;ref(Spell/P_Research.jpg,nolink,25x25,Research);7|&amp;ref(Nation/Sacred.jpg,nolink,25x25,Sacred);|
</v>
      </c>
    </row>
    <row r="409" spans="1:39" x14ac:dyDescent="0.15">
      <c r="A409" t="str">
        <f t="shared" si="11"/>
        <v>MA Asphodel E</v>
      </c>
      <c r="B409" t="s">
        <v>2954</v>
      </c>
      <c r="C409" t="s">
        <v>2980</v>
      </c>
      <c r="D409" t="s">
        <v>19010</v>
      </c>
      <c r="E409" s="24" t="s">
        <v>18999</v>
      </c>
      <c r="F409" s="20" t="s">
        <v>19011</v>
      </c>
      <c r="H409">
        <v>15</v>
      </c>
      <c r="AK409">
        <v>1</v>
      </c>
      <c r="AM409" s="26" t="str">
        <f t="shared" si="12"/>
        <v xml:space="preserve">|Carrion Lord|&amp;ref(Item/Master-Ritualist.jpg,nolink,25x25,Ritual Spell);|&amp;ref(Spell/P_Death.jpg,nolink,25x25,Death);2&amp;ref(Spell/P_Nature.jpg,nolink,25x25,Nature);3&amp;ref(Spell/P_Holy.jpg,nolink,25x25,Holy);3||&amp;ref(Spell/P_Research.jpg,nolink,25x25,Research);15|&amp;ref(Nation/Sacred.jpg,nolink,25x25,Sacred);|
</v>
      </c>
    </row>
    <row r="410" spans="1:39" x14ac:dyDescent="0.15">
      <c r="A410" t="str">
        <f t="shared" si="11"/>
        <v>MA Vanheim S</v>
      </c>
      <c r="B410" t="s">
        <v>2954</v>
      </c>
      <c r="C410" t="s">
        <v>10971</v>
      </c>
      <c r="D410" t="s">
        <v>10939</v>
      </c>
      <c r="E410" s="24" t="s">
        <v>4325</v>
      </c>
      <c r="F410" s="21" t="s">
        <v>6724</v>
      </c>
      <c r="H410">
        <v>7</v>
      </c>
      <c r="AK410">
        <v>1</v>
      </c>
      <c r="AM410" s="26" t="str">
        <f t="shared" si="12"/>
        <v xml:space="preserve">|Vanherse|&amp;ref(Nation/R_Fort.jpg,nolink,25x25,Land Fortress);|&amp;ref(Spell/P_Air.jpg,nolink,25x25,Air);1&amp;ref(Spell/P_Holy.jpg,nolink,25x25,Holy);1||&amp;ref(Spell/P_Research.jpg,nolink,25x25,Research);7|&amp;ref(Nation/Sacred.jpg,nolink,25x25,Sacred);|
</v>
      </c>
    </row>
    <row r="411" spans="1:39" x14ac:dyDescent="0.15">
      <c r="A411" t="str">
        <f t="shared" si="11"/>
        <v>-</v>
      </c>
      <c r="B411" t="s">
        <v>2954</v>
      </c>
      <c r="C411" t="s">
        <v>10971</v>
      </c>
      <c r="D411" t="s">
        <v>10942</v>
      </c>
      <c r="E411" s="24" t="s">
        <v>4325</v>
      </c>
      <c r="F411" s="21" t="s">
        <v>6725</v>
      </c>
      <c r="H411">
        <v>11</v>
      </c>
      <c r="AK411">
        <v>1</v>
      </c>
      <c r="AM411" s="26" t="str">
        <f t="shared" si="12"/>
        <v xml:space="preserve">|Vanjarl|&amp;ref(Nation/R_Fort.jpg,nolink,25x25,Land Fortress);|&amp;ref(Spell/P_Air.jpg,nolink,25x25,Air);2&amp;ref(Spell/P_Blood.jpg,nolink,25x25,Blood);1&amp;ref(Spell/P_Holy.jpg,nolink,25x25,Holy);2||&amp;ref(Spell/P_Research.jpg,nolink,25x25,Research);11|&amp;ref(Nation/Sacred.jpg,nolink,25x25,Sacred);|
</v>
      </c>
    </row>
    <row r="412" spans="1:39" x14ac:dyDescent="0.15">
      <c r="A412" t="str">
        <f t="shared" si="11"/>
        <v>-</v>
      </c>
      <c r="B412" t="s">
        <v>2954</v>
      </c>
      <c r="C412" t="s">
        <v>10971</v>
      </c>
      <c r="D412" t="s">
        <v>10943</v>
      </c>
      <c r="E412" s="24" t="s">
        <v>4326</v>
      </c>
      <c r="F412" s="21" t="s">
        <v>6727</v>
      </c>
      <c r="G412" s="29" t="s">
        <v>6728</v>
      </c>
      <c r="H412" t="s">
        <v>10972</v>
      </c>
      <c r="AK412">
        <v>1</v>
      </c>
      <c r="AM412" s="26" t="str">
        <f t="shared" si="12"/>
        <v xml:space="preserve">|Vanadrott|&amp;ref(Nation/R_Capital.jpg,nolink,25x25,National Capital);|&amp;ref(Spell/P_Air.jpg,nolink,25x25,Air);3&amp;ref(Spell/P_Blood.jpg,nolink,25x25,Blood);1&amp;ref(Spell/P_Holy.jpg,nolink,25x25,Holy);2|&amp;ref(Spell/P_Air.jpg,nolink,25x25,Air);&amp;ref(Spell/P_Earth.jpg,nolink,25x25,Earth);&amp;ref(Spell/P_Death.jpg,nolink,25x25,Death);&amp;ref(Spell/P_Blood.jpg,nolink,25x25,Blood);+1:100%&amp;br;&amp;ref(Spell/P_Air.jpg,nolink,25x25,Air);&amp;ref(Spell/P_Earth.jpg,nolink,25x25,Earth);&amp;ref(Spell/P_Death.jpg,nolink,25x25,Death);&amp;ref(Spell/P_Blood.jpg,nolink,25x25,Blood);+1:10%|&amp;ref(Spell/P_Research.jpg,nolink,25x25,Research);15+|&amp;ref(Nation/Sacred.jpg,nolink,25x25,Sacred);|
</v>
      </c>
    </row>
    <row r="413" spans="1:39" x14ac:dyDescent="0.15">
      <c r="A413" t="str">
        <f t="shared" si="11"/>
        <v>MA Vanheim E</v>
      </c>
      <c r="B413" t="s">
        <v>2954</v>
      </c>
      <c r="C413" t="s">
        <v>10971</v>
      </c>
      <c r="D413" t="s">
        <v>10945</v>
      </c>
      <c r="E413" s="24" t="s">
        <v>4326</v>
      </c>
      <c r="F413" s="21" t="s">
        <v>651</v>
      </c>
      <c r="G413" s="29" t="s">
        <v>6731</v>
      </c>
      <c r="H413" t="s">
        <v>10973</v>
      </c>
      <c r="Q413">
        <v>1</v>
      </c>
      <c r="AM413" s="26" t="str">
        <f t="shared" si="12"/>
        <v xml:space="preserve">|Dwarven Smith|&amp;ref(Nation/R_Capital.jpg,nolink,25x25,National Capital);|&amp;ref(Spell/P_Earth.jpg,nolink,25x25,Earth);2|&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11+|&amp;ref(Nation/Master-Smith.jpg,nolink,25x25,Master Smith (1));|
</v>
      </c>
    </row>
    <row r="414" spans="1:39" x14ac:dyDescent="0.15">
      <c r="A414" t="str">
        <f t="shared" si="11"/>
        <v>MA Jotunheim S</v>
      </c>
      <c r="B414" t="s">
        <v>2954</v>
      </c>
      <c r="C414" t="s">
        <v>11050</v>
      </c>
      <c r="D414" t="s">
        <v>11037</v>
      </c>
      <c r="E414" s="24" t="s">
        <v>11005</v>
      </c>
      <c r="F414" s="21" t="s">
        <v>11038</v>
      </c>
      <c r="AK414">
        <v>1</v>
      </c>
      <c r="AM414" s="26" t="str">
        <f t="shared" si="12"/>
        <v xml:space="preserve">|Jotun Jarl|&amp;ref(Nation/R_Fort.jpg,nolink,25x25,Land Fortress);|&amp;ref(Spell/P_Holy.jpg,nolink,25x25,Holy);1|||&amp;ref(Nation/Sacred.jpg,nolink,25x25,Sacred);|
</v>
      </c>
    </row>
    <row r="415" spans="1:39" x14ac:dyDescent="0.15">
      <c r="A415" t="str">
        <f t="shared" si="11"/>
        <v>-</v>
      </c>
      <c r="B415" t="s">
        <v>2954</v>
      </c>
      <c r="C415" t="s">
        <v>11050</v>
      </c>
      <c r="D415" t="s">
        <v>11039</v>
      </c>
      <c r="E415" s="24" t="s">
        <v>11005</v>
      </c>
      <c r="F415" s="21" t="s">
        <v>11040</v>
      </c>
      <c r="AK415">
        <v>1</v>
      </c>
      <c r="AM415" s="26" t="str">
        <f t="shared" si="12"/>
        <v xml:space="preserve">|Jotun Gode|&amp;ref(Nation/R_Fort.jpg,nolink,25x25,Land Fortress);|&amp;ref(Spell/P_Holy.jpg,nolink,25x25,Holy);2|||&amp;ref(Nation/Sacred.jpg,nolink,25x25,Sacred);|
</v>
      </c>
    </row>
    <row r="416" spans="1:39" x14ac:dyDescent="0.15">
      <c r="A416" t="str">
        <f t="shared" si="11"/>
        <v>-</v>
      </c>
      <c r="B416" t="s">
        <v>2954</v>
      </c>
      <c r="C416" t="s">
        <v>11050</v>
      </c>
      <c r="D416" t="s">
        <v>11009</v>
      </c>
      <c r="E416" s="24" t="s">
        <v>11006</v>
      </c>
      <c r="G416" s="29" t="s">
        <v>11041</v>
      </c>
      <c r="H416">
        <v>5</v>
      </c>
      <c r="I416">
        <v>-2</v>
      </c>
      <c r="AM416" s="26" t="str">
        <f t="shared" si="12"/>
        <v xml:space="preserve">|Vaetti Hag|&amp;ref(Nation/R_Fort.jpg,nolink,25x25,Land Fortress);&amp;ref(Nation/R_Forest.jpg,nolink,25x25,Any Forest);||&amp;ref(Spell/P_Astral.jpg,nolink,25x25,Astral);&amp;ref(Spell/P_Death.jpg,nolink,25x25,Death);&amp;ref(Spell/P_Nature.jpg,nolink,25x25,Nature);&amp;ref(Spell/P_Blood.jpg,nolink,25x25,Blood);+1:100%|&amp;ref(Spell/P_Research.jpg,nolink,25x25,Research);5|&amp;ref(Nation/Inept-Researcher.jpg,nolink,25x25,Inept Researcher (-2));|
</v>
      </c>
    </row>
    <row r="417" spans="1:39" x14ac:dyDescent="0.15">
      <c r="A417" t="str">
        <f t="shared" si="11"/>
        <v>-</v>
      </c>
      <c r="B417" t="s">
        <v>2954</v>
      </c>
      <c r="C417" t="s">
        <v>11050</v>
      </c>
      <c r="D417" t="s">
        <v>11042</v>
      </c>
      <c r="E417" s="24" t="s">
        <v>11005</v>
      </c>
      <c r="F417" s="21" t="s">
        <v>11043</v>
      </c>
      <c r="G417" s="29" t="s">
        <v>11044</v>
      </c>
      <c r="H417">
        <v>15</v>
      </c>
      <c r="AM417" s="26" t="str">
        <f t="shared" si="12"/>
        <v xml:space="preserve">|Jotun Skratti|&amp;ref(Nation/R_Fort.jpg,nolink,25x25,Land Fortress);|&amp;ref(Spell/P_Water.jpg,nolink,25x25,Water);2&amp;ref(Spell/P_Blood.jpg,nolink,25x25,Blood);2|&amp;ref(Spell/P_Water.jpg,nolink,25x25,Water);&amp;ref(Spell/P_Death.jpg,nolink,25x25,Death);&amp;ref(Spell/P_Nature.jpg,nolink,25x25,Nature);&amp;ref(Spell/P_Blood.jpg,nolink,25x25,Blood);+1:100%|&amp;ref(Spell/P_Research.jpg,nolink,25x25,Research);15||
</v>
      </c>
    </row>
    <row r="418" spans="1:39" x14ac:dyDescent="0.15">
      <c r="A418" t="str">
        <f t="shared" si="11"/>
        <v>MA Jotunheim E</v>
      </c>
      <c r="B418" t="s">
        <v>2954</v>
      </c>
      <c r="C418" t="s">
        <v>11050</v>
      </c>
      <c r="D418" t="s">
        <v>11045</v>
      </c>
      <c r="E418" s="24" t="s">
        <v>11046</v>
      </c>
      <c r="F418" s="21" t="s">
        <v>11047</v>
      </c>
      <c r="G418" s="29" t="s">
        <v>11048</v>
      </c>
      <c r="H418" t="s">
        <v>11049</v>
      </c>
      <c r="Y418">
        <v>5</v>
      </c>
      <c r="AM418" s="26" t="str">
        <f t="shared" si="12"/>
        <v xml:space="preserve">|Gygja|&amp;ref(Nation/R_Capital.jpg,nolink,25x25,National Capital);|&amp;ref(Spell/P_Death.jpg,nolink,25x25,Death);1&amp;ref(Spell/P_Nature.jpg,nolink,25x25,Nature);1&amp;ref(Spell/P_Blood.jpg,nolink,25x25,Blood);1|&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100%&amp;br;&amp;ref(Spell/P_Astral.jpg,nolink,25x25,Astral);&amp;ref(Spell/P_Death.jpg,nolink,25x25,Death);&amp;ref(Spell/P_Nature.jpg,nolink,25x25,Nature);&amp;ref(Spell/P_Blood.jpg,nolink,25x25,Blood);+1:10%|&amp;ref(Spell/P_Research.jpg,nolink,25x25,Research);15+|&amp;ref(Nation/Fortune-Teller.jpg,nolink,25x25,Fortune Teller (5));|
</v>
      </c>
    </row>
    <row r="419" spans="1:39" x14ac:dyDescent="0.15">
      <c r="A419" t="str">
        <f t="shared" si="11"/>
        <v>MA Vanarus S</v>
      </c>
      <c r="B419" t="s">
        <v>2954</v>
      </c>
      <c r="C419" t="s">
        <v>11138</v>
      </c>
      <c r="D419" t="s">
        <v>11086</v>
      </c>
      <c r="E419" s="24" t="s">
        <v>11071</v>
      </c>
      <c r="F419" s="21" t="s">
        <v>11130</v>
      </c>
      <c r="AK419">
        <v>1</v>
      </c>
      <c r="AM419" s="26" t="str">
        <f t="shared" si="12"/>
        <v xml:space="preserve">|Vanarusian Gode|&amp;ref(Nation/R_Fort.jpg,nolink,25x25,Land Fortress);|&amp;ref(Spell/P_Holy.jpg,nolink,25x25,Holy);1|||&amp;ref(Nation/Sacred.jpg,nolink,25x25,Sacred);|
</v>
      </c>
    </row>
    <row r="420" spans="1:39" x14ac:dyDescent="0.15">
      <c r="A420" t="str">
        <f t="shared" si="11"/>
        <v>-</v>
      </c>
      <c r="B420" t="s">
        <v>2954</v>
      </c>
      <c r="C420" t="s">
        <v>11138</v>
      </c>
      <c r="D420" t="s">
        <v>11089</v>
      </c>
      <c r="E420" s="24" t="s">
        <v>11071</v>
      </c>
      <c r="F420" s="21" t="s">
        <v>11131</v>
      </c>
      <c r="G420" s="29" t="s">
        <v>11132</v>
      </c>
      <c r="H420">
        <v>15</v>
      </c>
      <c r="I420">
        <v>4</v>
      </c>
      <c r="AM420" s="26" t="str">
        <f t="shared" si="12"/>
        <v xml:space="preserve">|Vanarusian Sage|&amp;ref(Nation/R_Fort.jpg,nolink,25x25,Land Fortress);|&amp;ref(Spell/P_Air.jpg,nolink,25x25,Air);1|&amp;ref(Spell/P_Fire.jpg,nolink,25x25,Fire);&amp;ref(Spell/P_Air.jpg,nolink,25x25,Air);&amp;ref(Spell/P_Earth.jpg,nolink,25x25,Earth);&amp;ref(Spell/P_Nature.jpg,nolink,25x25,Nature);+1:100%&amp;br;&amp;ref(Spell/P_Air.jpg,nolink,25x25,Air);&amp;ref(Spell/P_Death.jpg,nolink,25x25,Death);&amp;ref(Spell/P_Blood.jpg,nolink,25x25,Blood);+1:100%|&amp;ref(Spell/P_Research.jpg,nolink,25x25,Research);15|&amp;ref(Nation/Adept-Researcher.jpg,nolink,25x25,Adept Researcher (+4));|
</v>
      </c>
    </row>
    <row r="421" spans="1:39" x14ac:dyDescent="0.15">
      <c r="A421" t="str">
        <f t="shared" ref="A421:A426" si="13">IF(C421&lt;&gt;C420,B421&amp;" "&amp;C421&amp;" S",IF(C421&lt;&gt;C422,B421&amp;" "&amp;C421&amp;" E","-"))</f>
        <v>-</v>
      </c>
      <c r="B421" t="s">
        <v>2954</v>
      </c>
      <c r="C421" t="s">
        <v>11138</v>
      </c>
      <c r="D421" t="s">
        <v>11094</v>
      </c>
      <c r="E421" s="24" t="s">
        <v>11071</v>
      </c>
      <c r="F421" s="21" t="s">
        <v>11130</v>
      </c>
      <c r="AK421">
        <v>1</v>
      </c>
      <c r="AM421" s="26" t="str">
        <f t="shared" si="12"/>
        <v xml:space="preserve">|Chud Jarl|&amp;ref(Nation/R_Fort.jpg,nolink,25x25,Land Fortress);|&amp;ref(Spell/P_Holy.jpg,nolink,25x25,Holy);1|||&amp;ref(Nation/Sacred.jpg,nolink,25x25,Sacred);|
</v>
      </c>
    </row>
    <row r="422" spans="1:39" x14ac:dyDescent="0.15">
      <c r="A422" t="str">
        <f t="shared" si="13"/>
        <v>-</v>
      </c>
      <c r="B422" t="s">
        <v>2954</v>
      </c>
      <c r="C422" t="s">
        <v>11138</v>
      </c>
      <c r="D422" t="s">
        <v>11096</v>
      </c>
      <c r="E422" s="24" t="s">
        <v>11097</v>
      </c>
      <c r="F422" s="21" t="s">
        <v>11133</v>
      </c>
      <c r="G422" s="29" t="s">
        <v>11134</v>
      </c>
      <c r="H422" t="s">
        <v>11100</v>
      </c>
      <c r="AK422">
        <v>1</v>
      </c>
      <c r="AM422" s="26" t="str">
        <f t="shared" si="12"/>
        <v xml:space="preserve">|Vanabog|&amp;ref(Nation/R_Capital.jpg,nolink,25x25,National Capital);|&amp;ref(Spell/P_Air.jpg,nolink,25x25,Air);2&amp;ref(Spell/P_Death.jpg,nolink,25x25,Death);1&amp;ref(Spell/P_Blood.jpg,nolink,25x25,Blood);1&amp;ref(Spell/P_Holy.jpg,nolink,25x25,Holy);2|&amp;ref(Spell/P_Fire.jpg,nolink,25x25,Fire);&amp;ref(Spell/P_Air.jpg,nolink,25x25,Air);&amp;ref(Spell/P_Death.jpg,nolink,25x25,Death);&amp;ref(Spell/P_Blood.jpg,nolink,25x25,Blood);+1:100%&amp;br;&amp;ref(Spell/P_Fire.jpg,nolink,25x25,Fire);&amp;ref(Spell/P_Air.jpg,nolink,25x25,Air);&amp;ref(Spell/P_Death.jpg,nolink,25x25,Death);&amp;ref(Spell/P_Blood.jpg,nolink,25x25,Blood);+1:10%|&amp;ref(Spell/P_Research.jpg,nolink,25x25,Research);15+|&amp;ref(Nation/Sacred.jpg,nolink,25x25,Sacred);|
</v>
      </c>
    </row>
    <row r="423" spans="1:39" x14ac:dyDescent="0.15">
      <c r="A423" t="str">
        <f t="shared" si="13"/>
        <v>-</v>
      </c>
      <c r="B423" t="s">
        <v>2954</v>
      </c>
      <c r="C423" t="s">
        <v>11138</v>
      </c>
      <c r="D423" t="s">
        <v>11103</v>
      </c>
      <c r="E423" s="24" t="s">
        <v>11104</v>
      </c>
      <c r="F423" s="21" t="s">
        <v>11135</v>
      </c>
      <c r="G423" s="29" t="s">
        <v>11136</v>
      </c>
      <c r="H423">
        <v>11</v>
      </c>
      <c r="I423">
        <v>-2</v>
      </c>
      <c r="AM423" s="26" t="str">
        <f t="shared" si="12"/>
        <v xml:space="preserve">|Vyedma|&amp;ref(Nation/R_Forest.jpg,nolink,25x25,Any Forest);|&amp;ref(Spell/P_Water.jpg,nolink,25x25,Water);1&amp;ref(Spell/P_Earth.jpg,nolink,25x25,Earth);1&amp;ref(Spell/P_Nature.jpg,nolink,25x25,Nature);1|&amp;ref(Spell/P_Fire.jpg,nolink,25x25,Fire);&amp;ref(Spell/P_Air.jpg,nolink,25x25,Air);&amp;ref(Spell/P_Water.jpg,nolink,25x25,Water);&amp;ref(Spell/P_Nature.jpg,nolink,25x25,Nature);+1:100%|&amp;ref(Spell/P_Research.jpg,nolink,25x25,Research);11|&amp;ref(Nation/Inept-Researcher.jpg,nolink,25x25,Inept Researcher (-2));|
</v>
      </c>
    </row>
    <row r="424" spans="1:39" x14ac:dyDescent="0.15">
      <c r="A424" t="str">
        <f t="shared" si="13"/>
        <v>-</v>
      </c>
      <c r="B424" t="s">
        <v>2954</v>
      </c>
      <c r="C424" t="s">
        <v>11138</v>
      </c>
      <c r="D424" t="s">
        <v>11106</v>
      </c>
      <c r="E424" s="24" t="s">
        <v>11104</v>
      </c>
      <c r="F424" s="21" t="s">
        <v>11137</v>
      </c>
      <c r="G424" s="29" t="s">
        <v>11136</v>
      </c>
      <c r="H424">
        <v>13</v>
      </c>
      <c r="I424">
        <v>-2</v>
      </c>
      <c r="AM424" s="26" t="str">
        <f t="shared" si="12"/>
        <v xml:space="preserve">|Vyedun|&amp;ref(Nation/R_Forest.jpg,nolink,25x25,Any Forest);|&amp;ref(Spell/P_Fire.jpg,nolink,25x25,Fire);1&amp;ref(Spell/P_Air.jpg,nolink,25x25,Air);1&amp;ref(Spell/P_Earth.jpg,nolink,25x25,Earth);1&amp;ref(Spell/P_Nature.jpg,nolink,25x25,Nature);1|&amp;ref(Spell/P_Fire.jpg,nolink,25x25,Fire);&amp;ref(Spell/P_Air.jpg,nolink,25x25,Air);&amp;ref(Spell/P_Water.jpg,nolink,25x25,Water);&amp;ref(Spell/P_Nature.jpg,nolink,25x25,Nature);+1:100%|&amp;ref(Spell/P_Research.jpg,nolink,25x25,Research);13|&amp;ref(Nation/Inept-Researcher.jpg,nolink,25x25,Inept Researcher (-2));|
</v>
      </c>
    </row>
    <row r="425" spans="1:39" x14ac:dyDescent="0.15">
      <c r="A425" t="str">
        <f t="shared" si="13"/>
        <v>-</v>
      </c>
      <c r="B425" t="s">
        <v>2954</v>
      </c>
      <c r="C425" t="s">
        <v>2986</v>
      </c>
      <c r="D425" t="s">
        <v>7033</v>
      </c>
      <c r="E425" s="24" t="s">
        <v>5491</v>
      </c>
      <c r="F425" s="21" t="s">
        <v>7112</v>
      </c>
      <c r="H425">
        <v>9</v>
      </c>
      <c r="AM425" s="26" t="str">
        <f t="shared" si="12"/>
        <v xml:space="preserve">|Rusalka|&amp;ref(Item/Master-Ritualist.jpg,nolink,25x25,Ritual Spell);|&amp;ref(Spell/P_Water.jpg,nolink,25x25,Water);1&amp;ref(Spell/P_Death.jpg,nolink,25x25,Death);1||&amp;ref(Spell/P_Research.jpg,nolink,25x25,Research);9||
</v>
      </c>
    </row>
    <row r="426" spans="1:39" x14ac:dyDescent="0.15">
      <c r="A426" t="str">
        <f t="shared" si="13"/>
        <v>-</v>
      </c>
      <c r="B426" t="s">
        <v>2954</v>
      </c>
      <c r="C426" t="s">
        <v>2986</v>
      </c>
      <c r="D426" t="s">
        <v>7038</v>
      </c>
      <c r="E426" s="24" t="s">
        <v>5491</v>
      </c>
      <c r="F426" s="21" t="s">
        <v>7106</v>
      </c>
      <c r="H426">
        <v>13</v>
      </c>
      <c r="AM426" s="26" t="str">
        <f t="shared" si="12"/>
        <v xml:space="preserve">|Vodyanoy|&amp;ref(Item/Master-Ritualist.jpg,nolink,25x25,Ritual Spell);|&amp;ref(Spell/P_Water.jpg,nolink,25x25,Water);3&amp;ref(Spell/P_Nature.jpg,nolink,25x25,Nature);1||&amp;ref(Spell/P_Research.jpg,nolink,25x25,Research);13||
</v>
      </c>
    </row>
    <row r="427" spans="1:39" x14ac:dyDescent="0.15">
      <c r="A427" t="str">
        <f t="shared" ref="A427:A488" si="14">IF(C427&lt;&gt;C426,B427&amp;" "&amp;C427&amp;" S",IF(C427&lt;&gt;C428,B427&amp;" "&amp;C427&amp;" E","-"))</f>
        <v>-</v>
      </c>
      <c r="B427" t="s">
        <v>2954</v>
      </c>
      <c r="C427" t="s">
        <v>2986</v>
      </c>
      <c r="D427" t="s">
        <v>7044</v>
      </c>
      <c r="E427" s="24" t="s">
        <v>5491</v>
      </c>
      <c r="F427" s="21" t="s">
        <v>2791</v>
      </c>
      <c r="AK427">
        <v>1</v>
      </c>
      <c r="AM427" s="26" t="str">
        <f t="shared" si="12"/>
        <v xml:space="preserve">|Alkonost|&amp;ref(Item/Master-Ritualist.jpg,nolink,25x25,Ritual Spell);|&amp;ref(Spell/P_Holy.jpg,nolink,25x25,Holy);3|||&amp;ref(Nation/Sacred.jpg,nolink,25x25,Sacred);|
</v>
      </c>
    </row>
    <row r="428" spans="1:39" x14ac:dyDescent="0.15">
      <c r="A428" t="str">
        <f t="shared" si="14"/>
        <v>-</v>
      </c>
      <c r="B428" t="s">
        <v>2954</v>
      </c>
      <c r="C428" t="s">
        <v>2986</v>
      </c>
      <c r="D428" t="s">
        <v>7062</v>
      </c>
      <c r="E428" s="24" t="s">
        <v>5491</v>
      </c>
      <c r="F428" s="21" t="s">
        <v>7114</v>
      </c>
      <c r="H428">
        <v>19</v>
      </c>
      <c r="I428">
        <v>6</v>
      </c>
      <c r="AK428">
        <v>1</v>
      </c>
      <c r="AM428" s="26" t="str">
        <f t="shared" si="12"/>
        <v xml:space="preserve">|Gamayun|&amp;ref(Item/Master-Ritualist.jpg,nolink,25x25,Ritual Spell);|&amp;ref(Spell/P_Air.jpg,nolink,25x25,Air);2&amp;ref(Spell/P_Astral.jpg,nolink,25x25,Astral);2&amp;ref(Spell/P_Holy.jpg,nolink,25x25,Holy);2||&amp;ref(Spell/P_Research.jpg,nolink,25x25,Research);19|&amp;ref(Nation/Adept-Researcher.jpg,nolink,25x25,Adept Researcher (+6));&amp;ref(Nation/Sacred.jpg,nolink,25x25,Sacred);|
</v>
      </c>
    </row>
    <row r="429" spans="1:39" x14ac:dyDescent="0.15">
      <c r="A429" t="str">
        <f t="shared" si="14"/>
        <v>-</v>
      </c>
      <c r="B429" t="s">
        <v>2954</v>
      </c>
      <c r="C429" t="s">
        <v>2986</v>
      </c>
      <c r="D429" t="s">
        <v>7066</v>
      </c>
      <c r="E429" s="24" t="s">
        <v>5491</v>
      </c>
      <c r="F429" s="21" t="s">
        <v>7115</v>
      </c>
      <c r="H429">
        <v>17</v>
      </c>
      <c r="AM429" s="26" t="str">
        <f t="shared" si="12"/>
        <v xml:space="preserve">|Beregina|&amp;ref(Item/Master-Ritualist.jpg,nolink,25x25,Ritual Spell);|&amp;ref(Spell/P_Water.jpg,nolink,25x25,Water);3&amp;ref(Spell/P_Earth.jpg,nolink,25x25,Earth);1&amp;ref(Spell/P_Nature.jpg,nolink,25x25,Nature);2||&amp;ref(Spell/P_Research.jpg,nolink,25x25,Research);17||
</v>
      </c>
    </row>
    <row r="430" spans="1:39" x14ac:dyDescent="0.15">
      <c r="A430" t="str">
        <f t="shared" si="14"/>
        <v>-</v>
      </c>
      <c r="B430" t="s">
        <v>2954</v>
      </c>
      <c r="C430" t="s">
        <v>2986</v>
      </c>
      <c r="D430" t="s">
        <v>7073</v>
      </c>
      <c r="E430" s="24" t="s">
        <v>5491</v>
      </c>
      <c r="F430" s="21" t="s">
        <v>7108</v>
      </c>
      <c r="H430">
        <v>17</v>
      </c>
      <c r="O430" t="s">
        <v>4871</v>
      </c>
      <c r="AK430">
        <v>1</v>
      </c>
      <c r="AM430" s="26" t="str">
        <f t="shared" si="12"/>
        <v xml:space="preserve">|Cloud Vila|&amp;ref(Item/Master-Ritualist.jpg,nolink,25x25,Ritual Spell);|&amp;ref(Spell/P_Air.jpg,nolink,25x25,Air);3&amp;ref(Spell/P_Astral.jpg,nolink,25x25,Astral);1&amp;ref(Spell/P_Nature.jpg,nolink,25x25,Nature);2||&amp;ref(Spell/P_Research.jpg,nolink,25x25,Research);17|&amp;ref(Nation/Healer.jpg,nolink,25x25,Healer (1));&amp;ref(Nation/Sacred.jpg,nolink,25x25,Sacred);|
</v>
      </c>
    </row>
    <row r="431" spans="1:39" x14ac:dyDescent="0.15">
      <c r="A431" t="str">
        <f t="shared" si="14"/>
        <v>-</v>
      </c>
      <c r="B431" t="s">
        <v>2954</v>
      </c>
      <c r="C431" t="s">
        <v>2986</v>
      </c>
      <c r="D431" t="s">
        <v>7075</v>
      </c>
      <c r="E431" s="24" t="s">
        <v>5491</v>
      </c>
      <c r="F431" s="21" t="s">
        <v>7111</v>
      </c>
      <c r="H431">
        <v>17</v>
      </c>
      <c r="O431" t="s">
        <v>7110</v>
      </c>
      <c r="AK431">
        <v>1</v>
      </c>
      <c r="AM431" s="26" t="str">
        <f t="shared" si="12"/>
        <v xml:space="preserve">|Mountain Vila|&amp;ref(Item/Master-Ritualist.jpg,nolink,25x25,Ritual Spell);|&amp;ref(Spell/P_Air.jpg,nolink,25x25,Air);2&amp;ref(Spell/P_Astral.jpg,nolink,25x25,Astral);1&amp;ref(Spell/P_Nature.jpg,nolink,25x25,Nature);3||&amp;ref(Spell/P_Research.jpg,nolink,25x25,Research);17|&amp;ref(Nation/Healer.jpg,nolink,25x25,Healer (2));&amp;ref(Nation/Sacred.jpg,nolink,25x25,Sacred);|
</v>
      </c>
    </row>
    <row r="432" spans="1:39" x14ac:dyDescent="0.15">
      <c r="A432" t="str">
        <f t="shared" si="14"/>
        <v>MA Vanarus E</v>
      </c>
      <c r="B432" t="s">
        <v>2954</v>
      </c>
      <c r="C432" t="s">
        <v>2986</v>
      </c>
      <c r="D432" t="s">
        <v>7080</v>
      </c>
      <c r="E432" s="24" t="s">
        <v>5491</v>
      </c>
      <c r="F432" s="21" t="s">
        <v>7116</v>
      </c>
      <c r="H432">
        <v>23</v>
      </c>
      <c r="AM432" s="26" t="str">
        <f t="shared" si="12"/>
        <v xml:space="preserve">|Leshiy|&amp;ref(Item/Master-Ritualist.jpg,nolink,25x25,Ritual Spell);|&amp;ref(Spell/P_Air.jpg,nolink,25x25,Air);2&amp;ref(Spell/P_Water.jpg,nolink,25x25,Water);1&amp;ref(Spell/P_Earth.jpg,nolink,25x25,Earth);2&amp;ref(Spell/P_Nature.jpg,nolink,25x25,Nature);3+1||&amp;ref(Spell/P_Research.jpg,nolink,25x25,Research);23||
</v>
      </c>
    </row>
    <row r="433" spans="1:39" x14ac:dyDescent="0.15">
      <c r="A433" t="str">
        <f t="shared" si="14"/>
        <v>MA Bandar Log S</v>
      </c>
      <c r="B433" t="s">
        <v>2954</v>
      </c>
      <c r="C433" t="s">
        <v>11235</v>
      </c>
      <c r="D433" t="s">
        <v>11236</v>
      </c>
      <c r="E433" s="24" t="s">
        <v>11201</v>
      </c>
      <c r="F433" s="21" t="s">
        <v>11237</v>
      </c>
      <c r="AK433">
        <v>1</v>
      </c>
      <c r="AM433" s="26" t="str">
        <f t="shared" si="12"/>
        <v xml:space="preserve">|Brahmin|&amp;ref(Nation/R_Fort.jpg,nolink,25x25,Land Fortress);|&amp;ref(Spell/P_Holy.jpg,nolink,25x25,Holy);1|||&amp;ref(Nation/Sacred.jpg,nolink,25x25,Sacred);|
</v>
      </c>
    </row>
    <row r="434" spans="1:39" x14ac:dyDescent="0.15">
      <c r="A434" t="str">
        <f t="shared" si="14"/>
        <v>-</v>
      </c>
      <c r="B434" t="s">
        <v>2954</v>
      </c>
      <c r="C434" t="s">
        <v>11235</v>
      </c>
      <c r="D434" t="s">
        <v>11238</v>
      </c>
      <c r="E434" s="24" t="s">
        <v>11201</v>
      </c>
      <c r="F434" s="21" t="s">
        <v>11239</v>
      </c>
      <c r="H434">
        <v>7</v>
      </c>
      <c r="AK434">
        <v>1</v>
      </c>
      <c r="AM434" s="26" t="str">
        <f t="shared" si="12"/>
        <v xml:space="preserve">|Yogi|&amp;ref(Nation/R_Fort.jpg,nolink,25x25,Land Fortress);|&amp;ref(Spell/P_Astral.jpg,nolink,25x25,Astral);1||&amp;ref(Spell/P_Research.jpg,nolink,25x25,Research);7|&amp;ref(Nation/Sacred.jpg,nolink,25x25,Sacred);|
</v>
      </c>
    </row>
    <row r="435" spans="1:39" x14ac:dyDescent="0.15">
      <c r="A435" t="str">
        <f t="shared" si="14"/>
        <v>-</v>
      </c>
      <c r="B435" t="s">
        <v>2954</v>
      </c>
      <c r="C435" t="s">
        <v>11235</v>
      </c>
      <c r="D435" t="s">
        <v>11240</v>
      </c>
      <c r="E435" s="24" t="s">
        <v>11201</v>
      </c>
      <c r="F435" s="21" t="s">
        <v>11241</v>
      </c>
      <c r="H435">
        <v>11</v>
      </c>
      <c r="AK435">
        <v>1</v>
      </c>
      <c r="AM435" s="26" t="str">
        <f t="shared" si="12"/>
        <v xml:space="preserve">|Guru|&amp;ref(Nation/R_Fort.jpg,nolink,25x25,Land Fortress);|&amp;ref(Spell/P_Astral.jpg,nolink,25x25,Astral);2&amp;ref(Spell/P_Nature.jpg,nolink,25x25,Nature);1||&amp;ref(Spell/P_Research.jpg,nolink,25x25,Research);11|&amp;ref(Nation/Sacred.jpg,nolink,25x25,Sacred);|
</v>
      </c>
    </row>
    <row r="436" spans="1:39" x14ac:dyDescent="0.15">
      <c r="A436" t="str">
        <f t="shared" si="14"/>
        <v>-</v>
      </c>
      <c r="B436" t="s">
        <v>2954</v>
      </c>
      <c r="C436" t="s">
        <v>11235</v>
      </c>
      <c r="D436" t="s">
        <v>11242</v>
      </c>
      <c r="E436" s="24" t="s">
        <v>11243</v>
      </c>
      <c r="F436" s="21" t="s">
        <v>11244</v>
      </c>
      <c r="G436" s="29" t="s">
        <v>11245</v>
      </c>
      <c r="H436" t="s">
        <v>11246</v>
      </c>
      <c r="AK436">
        <v>1</v>
      </c>
      <c r="AM436" s="26" t="str">
        <f t="shared" si="12"/>
        <v xml:space="preserve">|Rishi|&amp;ref(Nation/R_Capital.jpg,nolink,25x25,National Capital);|&amp;ref(Spell/P_Astral.jpg,nolink,25x25,Astral);3&amp;ref(Spell/P_Nature.jpg,nolink,25x25,Nature);2|&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17+|&amp;ref(Nation/Sacred.jpg,nolink,25x25,Sacred);|
</v>
      </c>
    </row>
    <row r="437" spans="1:39" x14ac:dyDescent="0.15">
      <c r="A437" t="str">
        <f t="shared" si="14"/>
        <v>-</v>
      </c>
      <c r="B437" t="s">
        <v>2954</v>
      </c>
      <c r="C437" t="s">
        <v>11235</v>
      </c>
      <c r="D437" t="s">
        <v>11256</v>
      </c>
      <c r="E437" s="24" t="s">
        <v>5491</v>
      </c>
      <c r="F437" s="21" t="s">
        <v>11259</v>
      </c>
      <c r="G437" s="29" t="s">
        <v>11260</v>
      </c>
      <c r="H437">
        <v>15</v>
      </c>
      <c r="AK437">
        <v>1</v>
      </c>
      <c r="AM437" s="26" t="str">
        <f t="shared" si="12"/>
        <v xml:space="preserve">|Nagini|&amp;ref(Item/Master-Ritualist.jpg,nolink,25x25,Ritual Spell);|&amp;ref(Spell/P_Water.jpg,nolink,25x25,Water);1+1&amp;ref(Spell/P_Earth.jpg,nolink,25x25,Earth);1&amp;ref(Spell/P_Nature.jpg,nolink,25x25,Nature);1&amp;ref(Spell/P_Holy.jpg,nolink,25x25,Holy);1|&amp;ref(Spell/P_Water.jpg,nolink,25x25,Water);&amp;ref(Spell/P_Earth.jpg,nolink,25x25,Earth);&amp;ref(Spell/P_Astral.jpg,nolink,25x25,Astral);&amp;ref(Spell/P_Nature.jpg,nolink,25x25,Nature);+1:100%|&amp;ref(Spell/P_Research.jpg,nolink,25x25,Research);15|&amp;ref(Nation/Sacred.jpg,nolink,25x25,Sacred);|
</v>
      </c>
    </row>
    <row r="438" spans="1:39" x14ac:dyDescent="0.15">
      <c r="A438" t="str">
        <f t="shared" si="14"/>
        <v>-</v>
      </c>
      <c r="B438" t="s">
        <v>2954</v>
      </c>
      <c r="C438" t="s">
        <v>11235</v>
      </c>
      <c r="D438" t="s">
        <v>11247</v>
      </c>
      <c r="E438" s="24" t="s">
        <v>5491</v>
      </c>
      <c r="F438" s="21" t="s">
        <v>7184</v>
      </c>
      <c r="G438" s="29" t="s">
        <v>7185</v>
      </c>
      <c r="H438" t="s">
        <v>10972</v>
      </c>
      <c r="AK438">
        <v>1</v>
      </c>
      <c r="AM438" s="26" t="str">
        <f t="shared" si="12"/>
        <v xml:space="preserve">|Yaksha|&amp;ref(Item/Master-Ritualist.jpg,nolink,25x25,Ritual Spell);|&amp;ref(Spell/P_Earth.jpg,nolink,25x25,Earth);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v>
      </c>
    </row>
    <row r="439" spans="1:39" x14ac:dyDescent="0.15">
      <c r="A439" t="str">
        <f t="shared" si="14"/>
        <v>-</v>
      </c>
      <c r="B439" t="s">
        <v>2954</v>
      </c>
      <c r="C439" t="s">
        <v>11235</v>
      </c>
      <c r="D439" t="s">
        <v>11248</v>
      </c>
      <c r="E439" s="24" t="s">
        <v>5491</v>
      </c>
      <c r="F439" s="21" t="s">
        <v>7188</v>
      </c>
      <c r="G439" s="29" t="s">
        <v>7185</v>
      </c>
      <c r="H439" t="s">
        <v>10972</v>
      </c>
      <c r="AK439">
        <v>1</v>
      </c>
      <c r="AM439" s="26" t="str">
        <f t="shared" si="12"/>
        <v xml:space="preserve">|Yakshini|&amp;ref(Item/Master-Ritualist.jpg,nolink,25x25,Ritual Spell);|&amp;ref(Spell/P_Water.jpg,nolink,25x25,Water);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v>
      </c>
    </row>
    <row r="440" spans="1:39" x14ac:dyDescent="0.15">
      <c r="A440" t="str">
        <f t="shared" si="14"/>
        <v>-</v>
      </c>
      <c r="B440" t="s">
        <v>2954</v>
      </c>
      <c r="C440" t="s">
        <v>11235</v>
      </c>
      <c r="D440" t="s">
        <v>11257</v>
      </c>
      <c r="E440" s="24" t="s">
        <v>5491</v>
      </c>
      <c r="F440" s="21" t="s">
        <v>11261</v>
      </c>
      <c r="H440">
        <v>13</v>
      </c>
      <c r="AK440">
        <v>1</v>
      </c>
      <c r="AM440" s="26" t="str">
        <f t="shared" si="12"/>
        <v xml:space="preserve">|Nagaraja|&amp;ref(Item/Master-Ritualist.jpg,nolink,25x25,Ritual Spell);|&amp;ref(Spell/P_Water.jpg,nolink,25x25,Water);1+1&amp;ref(Spell/P_Earth.jpg,nolink,25x25,Earth);1&amp;ref(Spell/P_Nature.jpg,nolink,25x25,Nature);1&amp;ref(Spell/P_Holy.jpg,nolink,25x25,Holy);2||&amp;ref(Spell/P_Research.jpg,nolink,25x25,Research);13|&amp;ref(Nation/Sacred.jpg,nolink,25x25,Sacred);|
</v>
      </c>
    </row>
    <row r="441" spans="1:39" x14ac:dyDescent="0.15">
      <c r="A441" t="str">
        <f t="shared" si="14"/>
        <v>-</v>
      </c>
      <c r="B441" t="s">
        <v>2954</v>
      </c>
      <c r="C441" t="s">
        <v>11235</v>
      </c>
      <c r="D441" t="s">
        <v>11258</v>
      </c>
      <c r="E441" s="24" t="s">
        <v>5491</v>
      </c>
      <c r="F441" s="21" t="s">
        <v>11262</v>
      </c>
      <c r="G441" s="29" t="s">
        <v>11245</v>
      </c>
      <c r="H441">
        <v>23</v>
      </c>
      <c r="AK441">
        <v>1</v>
      </c>
      <c r="AM441" s="26" t="str">
        <f t="shared" si="12"/>
        <v xml:space="preserve">|Nagarishi|&amp;ref(Item/Master-Ritualist.jpg,nolink,25x25,Ritual Spell);|&amp;ref(Spell/P_Water.jpg,nolink,25x25,Water);2+1&amp;ref(Spell/P_Earth.jpg,nolink,25x25,Earth);3&amp;ref(Spell/P_Astral.jpg,nolink,25x25,Astral);1&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23|&amp;ref(Nation/Sacred.jpg,nolink,25x25,Sacred);|
</v>
      </c>
    </row>
    <row r="442" spans="1:39" x14ac:dyDescent="0.15">
      <c r="A442" t="str">
        <f t="shared" si="14"/>
        <v>-</v>
      </c>
      <c r="B442" t="s">
        <v>2954</v>
      </c>
      <c r="C442" t="s">
        <v>11235</v>
      </c>
      <c r="D442" t="s">
        <v>11249</v>
      </c>
      <c r="E442" s="24" t="s">
        <v>5491</v>
      </c>
      <c r="F442" s="21" t="s">
        <v>7114</v>
      </c>
      <c r="H442">
        <v>13</v>
      </c>
      <c r="AK442">
        <v>1</v>
      </c>
      <c r="AM442" s="26" t="str">
        <f t="shared" si="12"/>
        <v xml:space="preserve">|Kinnara|&amp;ref(Item/Master-Ritualist.jpg,nolink,25x25,Ritual Spell);|&amp;ref(Spell/P_Air.jpg,nolink,25x25,Air);2&amp;ref(Spell/P_Astral.jpg,nolink,25x25,Astral);2&amp;ref(Spell/P_Holy.jpg,nolink,25x25,Holy);2||&amp;ref(Spell/P_Research.jpg,nolink,25x25,Research);13|&amp;ref(Nation/Sacred.jpg,nolink,25x25,Sacred);|
</v>
      </c>
    </row>
    <row r="443" spans="1:39" x14ac:dyDescent="0.15">
      <c r="A443" t="str">
        <f t="shared" si="14"/>
        <v>-</v>
      </c>
      <c r="B443" t="s">
        <v>2954</v>
      </c>
      <c r="C443" t="s">
        <v>11235</v>
      </c>
      <c r="D443" t="s">
        <v>11250</v>
      </c>
      <c r="E443" s="24" t="s">
        <v>5491</v>
      </c>
      <c r="F443" s="21" t="s">
        <v>7197</v>
      </c>
      <c r="H443">
        <v>15</v>
      </c>
      <c r="AK443">
        <v>1</v>
      </c>
      <c r="AM443" s="26" t="str">
        <f t="shared" si="12"/>
        <v xml:space="preserve">|Siddha|&amp;ref(Item/Master-Ritualist.jpg,nolink,25x25,Ritual Spell);|&amp;ref(Spell/P_Air.jpg,nolink,25x25,Air);2&amp;ref(Spell/P_Astral.jpg,nolink,25x25,Astral);3&amp;ref(Spell/P_Holy.jpg,nolink,25x25,Holy);3||&amp;ref(Spell/P_Research.jpg,nolink,25x25,Research);15|&amp;ref(Nation/Sacred.jpg,nolink,25x25,Sacred);|
</v>
      </c>
    </row>
    <row r="444" spans="1:39" x14ac:dyDescent="0.15">
      <c r="A444" t="str">
        <f t="shared" si="14"/>
        <v>-</v>
      </c>
      <c r="B444" t="s">
        <v>2954</v>
      </c>
      <c r="C444" t="s">
        <v>11235</v>
      </c>
      <c r="D444" t="s">
        <v>11251</v>
      </c>
      <c r="E444" s="24" t="s">
        <v>5491</v>
      </c>
      <c r="F444" s="21" t="s">
        <v>5905</v>
      </c>
      <c r="H444">
        <v>15</v>
      </c>
      <c r="AK444">
        <v>1</v>
      </c>
      <c r="AM444" s="26" t="str">
        <f t="shared" si="12"/>
        <v xml:space="preserve">|Devata|&amp;ref(Item/Master-Ritualist.jpg,nolink,25x25,Ritual Spell);|&amp;ref(Spell/P_Air.jpg,nolink,25x25,Air);3&amp;ref(Spell/P_Astral.jpg,nolink,25x25,Astral);2&amp;ref(Spell/P_Holy.jpg,nolink,25x25,Holy);3||&amp;ref(Spell/P_Research.jpg,nolink,25x25,Research);15|&amp;ref(Nation/Sacred.jpg,nolink,25x25,Sacred);|
</v>
      </c>
    </row>
    <row r="445" spans="1:39" x14ac:dyDescent="0.15">
      <c r="A445" t="str">
        <f t="shared" si="14"/>
        <v>-</v>
      </c>
      <c r="B445" t="s">
        <v>2954</v>
      </c>
      <c r="C445" t="s">
        <v>11235</v>
      </c>
      <c r="D445" t="s">
        <v>11252</v>
      </c>
      <c r="E445" s="24" t="s">
        <v>5491</v>
      </c>
      <c r="F445" s="21" t="s">
        <v>7199</v>
      </c>
      <c r="H445">
        <v>11</v>
      </c>
      <c r="AK445">
        <v>1</v>
      </c>
      <c r="AM445" s="26" t="str">
        <f t="shared" si="12"/>
        <v xml:space="preserve">|Devala|&amp;ref(Item/Master-Ritualist.jpg,nolink,25x25,Ritual Spell);|&amp;ref(Spell/P_Astral.jpg,nolink,25x25,Astral);3&amp;ref(Spell/P_Holy.jpg,nolink,25x25,Holy);4||&amp;ref(Spell/P_Research.jpg,nolink,25x25,Research);11|&amp;ref(Nation/Sacred.jpg,nolink,25x25,Sacred);|
</v>
      </c>
    </row>
    <row r="446" spans="1:39" x14ac:dyDescent="0.15">
      <c r="A446" t="str">
        <f t="shared" si="14"/>
        <v>-</v>
      </c>
      <c r="B446" t="s">
        <v>2954</v>
      </c>
      <c r="C446" t="s">
        <v>11235</v>
      </c>
      <c r="D446" t="s">
        <v>11253</v>
      </c>
      <c r="E446" s="24" t="s">
        <v>5491</v>
      </c>
      <c r="F446" s="21" t="s">
        <v>7200</v>
      </c>
      <c r="H446">
        <v>3</v>
      </c>
      <c r="I446">
        <v>-20</v>
      </c>
      <c r="P446">
        <v>-5</v>
      </c>
      <c r="AK446">
        <v>1</v>
      </c>
      <c r="AM446" s="26" t="str">
        <f t="shared" si="12"/>
        <v xml:space="preserve">|Rudra|&amp;ref(Item/Master-Ritualist.jpg,nolink,25x25,Ritual Spell);|&amp;ref(Spell/P_Fire.jpg,nolink,25x25,Fire);3&amp;ref(Spell/P_Air.jpg,nolink,25x25,Air);3&amp;ref(Spell/P_Death.jpg,nolink,25x25,Death);3&amp;ref(Spell/P_Holy.jpg,nolink,25x25,Holy);1||&amp;ref(Spell/P_Research.jpg,nolink,25x25,Research);3|&amp;ref(Nation/Inept-Researcher.jpg,nolink,25x25,Inept Researcher (-20));&amp;ref(Nation/Forge-Bonus.jpg,nolink,25x25,Forge Bonus (-5));&amp;ref(Nation/Sacred.jpg,nolink,25x25,Sacred);|
</v>
      </c>
    </row>
    <row r="447" spans="1:39" x14ac:dyDescent="0.15">
      <c r="A447" t="str">
        <f t="shared" si="14"/>
        <v>-</v>
      </c>
      <c r="B447" t="s">
        <v>2954</v>
      </c>
      <c r="C447" t="s">
        <v>11235</v>
      </c>
      <c r="D447" t="s">
        <v>11254</v>
      </c>
      <c r="E447" s="24" t="s">
        <v>5491</v>
      </c>
      <c r="F447" s="21" t="s">
        <v>7352</v>
      </c>
      <c r="H447">
        <v>19</v>
      </c>
      <c r="AK447">
        <v>1</v>
      </c>
      <c r="AM447" s="26" t="str">
        <f t="shared" si="12"/>
        <v xml:space="preserve">|Dakini|&amp;ref(Item/Master-Ritualist.jpg,nolink,25x25,Ritual Spell);|&amp;ref(Spell/P_Air.jpg,nolink,25x25,Air);3&amp;ref(Spell/P_Death.jpg,nolink,25x25,Death);1&amp;ref(Spell/P_Blood.jpg,nolink,25x25,Blood);3&amp;ref(Spell/P_Holy.jpg,nolink,25x25,Holy);2||&amp;ref(Spell/P_Research.jpg,nolink,25x25,Research);19|&amp;ref(Nation/Sacred.jpg,nolink,25x25,Sacred);|
</v>
      </c>
    </row>
    <row r="448" spans="1:39" x14ac:dyDescent="0.15">
      <c r="A448" t="str">
        <f t="shared" si="14"/>
        <v>MA Bandar Log E</v>
      </c>
      <c r="B448" t="s">
        <v>2954</v>
      </c>
      <c r="C448" t="s">
        <v>11235</v>
      </c>
      <c r="D448" t="s">
        <v>11255</v>
      </c>
      <c r="E448" s="24" t="s">
        <v>5491</v>
      </c>
      <c r="F448" s="21" t="s">
        <v>7354</v>
      </c>
      <c r="H448">
        <v>21</v>
      </c>
      <c r="AG448">
        <v>1</v>
      </c>
      <c r="AK448">
        <v>1</v>
      </c>
      <c r="AM448" s="26" t="str">
        <f t="shared" si="12"/>
        <v xml:space="preserve">|Mandeha|&amp;ref(Item/Master-Ritualist.jpg,nolink,25x25,Ritual Spell);|&amp;ref(Spell/P_Air.jpg,nolink,25x25,Air);3&amp;ref(Spell/P_Death.jpg,nolink,25x25,Death);3&amp;ref(Spell/P_Blood.jpg,nolink,25x25,Blood);2&amp;ref(Spell/P_Holy.jpg,nolink,25x25,Holy);3||&amp;ref(Spell/P_Research.jpg,nolink,25x25,Research);21|&amp;ref(Nation/Reanimator-Priest.jpg,nolink,25x25,Reanimator Priest);&amp;ref(Nation/Sacred.jpg,nolink,25x25,Sacred);|
</v>
      </c>
    </row>
    <row r="449" spans="1:39" x14ac:dyDescent="0.15">
      <c r="A449" t="str">
        <f t="shared" si="14"/>
        <v>MA Shinuyama S</v>
      </c>
      <c r="B449" t="s">
        <v>2954</v>
      </c>
      <c r="C449" t="s">
        <v>11386</v>
      </c>
      <c r="D449" t="s">
        <v>11350</v>
      </c>
      <c r="E449" s="24" t="s">
        <v>11331</v>
      </c>
      <c r="F449" s="21" t="s">
        <v>11387</v>
      </c>
      <c r="G449" s="29" t="s">
        <v>11388</v>
      </c>
      <c r="H449">
        <v>13</v>
      </c>
      <c r="AM449" s="26" t="str">
        <f t="shared" si="12"/>
        <v xml:space="preserve">|Uba|&amp;ref(Nation/R_Fort.jpg,nolink,25x25,Land Fortress);|&amp;ref(Spell/P_Water.jpg,nolink,25x25,Water);1&amp;ref(Spell/P_Death.jpg,nolink,25x25,Death);1&amp;ref(Spell/P_Nature.jpg,nolink,25x25,Nature);1|&amp;ref(Spell/P_Water.jpg,nolink,25x25,Water);&amp;ref(Spell/P_Earth.jpg,nolink,25x25,Earth);&amp;ref(Spell/P_Death.jpg,nolink,25x25,Death);&amp;ref(Spell/P_Nature.jpg,nolink,25x25,Nature);+1:100%|&amp;ref(Spell/P_Research.jpg,nolink,25x25,Research);13||
</v>
      </c>
    </row>
    <row r="450" spans="1:39" x14ac:dyDescent="0.15">
      <c r="A450" t="str">
        <f t="shared" ref="A450:A454" si="15">IF(C450&lt;&gt;C449,B450&amp;" "&amp;C450&amp;" S",IF(C450&lt;&gt;C451,B450&amp;" "&amp;C450&amp;" E","-"))</f>
        <v>-</v>
      </c>
      <c r="B450" t="s">
        <v>2954</v>
      </c>
      <c r="C450" t="s">
        <v>2990</v>
      </c>
      <c r="D450" t="s">
        <v>11389</v>
      </c>
      <c r="E450" s="24" t="s">
        <v>11358</v>
      </c>
      <c r="F450" s="21" t="s">
        <v>11390</v>
      </c>
      <c r="G450" s="29" t="s">
        <v>11391</v>
      </c>
      <c r="H450">
        <v>5</v>
      </c>
      <c r="I450">
        <v>-2</v>
      </c>
      <c r="AK450">
        <v>1</v>
      </c>
      <c r="AM450" s="26" t="str">
        <f t="shared" si="12"/>
        <v xml:space="preserve">|Bakemono Shaman|&amp;ref(Nation/R_Fort.jpg,nolink,25x25,Land Fortress);&amp;ref(Nation/R_Mountain.jpg,nolink,25x25,Any Highland/Mountains);|&amp;ref(Spell/P_Holy.jpg,nolink,25x25,Holy);1|&amp;ref(Spell/P_Fire.jpg,nolink,25x25,Fire);&amp;ref(Spell/P_Water.jpg,nolink,25x25,Water);&amp;ref(Spell/P_Earth.jpg,nolink,25x25,Earth);&amp;ref(Spell/P_Death.jpg,nolink,25x25,Death);+1:100%|&amp;ref(Spell/P_Research.jpg,nolink,25x25,Research);5|&amp;ref(Nation/Inept-Researcher.jpg,nolink,25x25,Inept Researcher (-2));&amp;ref(Nation/Sacred.jpg,nolink,25x25,Sacred);|
</v>
      </c>
    </row>
    <row r="451" spans="1:39" x14ac:dyDescent="0.15">
      <c r="A451" t="str">
        <f t="shared" si="15"/>
        <v>-</v>
      </c>
      <c r="B451" t="s">
        <v>2954</v>
      </c>
      <c r="C451" t="s">
        <v>2990</v>
      </c>
      <c r="D451" t="s">
        <v>11359</v>
      </c>
      <c r="E451" s="24" t="s">
        <v>11331</v>
      </c>
      <c r="F451" s="21" t="s">
        <v>11392</v>
      </c>
      <c r="G451" s="29" t="s">
        <v>11393</v>
      </c>
      <c r="H451" t="s">
        <v>11394</v>
      </c>
      <c r="AK451">
        <v>1</v>
      </c>
      <c r="AM451" s="26" t="str">
        <f t="shared" si="12"/>
        <v xml:space="preserve">|Bakemono Sorcerer|&amp;ref(Nation/R_Fort.jpg,nolink,25x25,Land Fortress);|&amp;ref(Spell/P_Fire.jpg,nolink,25x25,Fire);2&amp;ref(Spell/P_Water.jpg,nolink,25x25,Water);1&amp;ref(Spell/P_Earth.jpg,nolink,25x25,Earth);2&amp;ref(Spell/P_Death.jpg,nolink,25x25,Death);2&amp;ref(Spell/P_Holy.jpg,nolink,25x25,Holy);1|&amp;ref(Spell/P_Fire.jpg,nolink,25x25,Fire);&amp;ref(Spell/P_Water.jpg,nolink,25x25,Water);&amp;ref(Spell/P_Earth.jpg,nolink,25x25,Earth);&amp;ref(Spell/P_Death.jpg,nolink,25x25,Death);+1:100%&amp;br;&amp;ref(Spell/P_Fire.jpg,nolink,25x25,Fire);&amp;ref(Spell/P_Water.jpg,nolink,25x25,Water);&amp;ref(Spell/P_Earth.jpg,nolink,25x25,Earth);&amp;ref(Spell/P_Death.jpg,nolink,25x25,Death);+1:10%|&amp;ref(Spell/P_Research.jpg,nolink,25x25,Research);21+|&amp;ref(Nation/Sacred.jpg,nolink,25x25,Sacred);|
</v>
      </c>
    </row>
    <row r="452" spans="1:39" x14ac:dyDescent="0.15">
      <c r="A452" t="str">
        <f t="shared" si="15"/>
        <v>-</v>
      </c>
      <c r="B452" t="s">
        <v>2954</v>
      </c>
      <c r="C452" t="s">
        <v>2990</v>
      </c>
      <c r="D452" t="s">
        <v>20164</v>
      </c>
      <c r="E452" s="24" t="s">
        <v>5491</v>
      </c>
      <c r="G452" s="29" t="s">
        <v>20168</v>
      </c>
      <c r="H452">
        <v>7</v>
      </c>
      <c r="AM452" s="26" t="str">
        <f t="shared" si="12"/>
        <v xml:space="preserve">|Bakeneko|&amp;ref(Item/Master-Ritualist.jpg,nolink,25x25,Ritual Spell);||&amp;ref(Spell/P_Fire.jpg,nolink,25x25,Fire);&amp;ref(Spell/P_Death.jpg,nolink,25x25,Death);+1:100%|&amp;ref(Spell/P_Research.jpg,nolink,25x25,Research);7||
</v>
      </c>
    </row>
    <row r="453" spans="1:39" x14ac:dyDescent="0.15">
      <c r="A453" t="str">
        <f t="shared" si="15"/>
        <v>-</v>
      </c>
      <c r="B453" t="s">
        <v>2954</v>
      </c>
      <c r="C453" t="s">
        <v>2990</v>
      </c>
      <c r="D453" t="s">
        <v>11395</v>
      </c>
      <c r="E453" s="24" t="s">
        <v>5491</v>
      </c>
      <c r="F453" s="21" t="s">
        <v>7532</v>
      </c>
      <c r="H453">
        <v>15</v>
      </c>
      <c r="AK453">
        <v>1</v>
      </c>
      <c r="AM453" s="26" t="str">
        <f t="shared" si="12"/>
        <v xml:space="preserve">|Dai Tengu|&amp;ref(Item/Master-Ritualist.jpg,nolink,25x25,Ritual Spell);|&amp;ref(Spell/P_Air.jpg,nolink,25x25,Air);3&amp;ref(Spell/P_Earth.jpg,nolink,25x25,Earth);1&amp;ref(Spell/P_Nature.jpg,nolink,25x25,Nature);1&amp;ref(Spell/P_Holy.jpg,nolink,25x25,Holy);2||&amp;ref(Spell/P_Research.jpg,nolink,25x25,Research);15|&amp;ref(Nation/Sacred.jpg,nolink,25x25,Sacred);|
</v>
      </c>
    </row>
    <row r="454" spans="1:39" x14ac:dyDescent="0.15">
      <c r="A454" t="str">
        <f t="shared" si="15"/>
        <v>-</v>
      </c>
      <c r="B454" t="s">
        <v>2954</v>
      </c>
      <c r="C454" t="s">
        <v>2990</v>
      </c>
      <c r="D454" t="s">
        <v>13812</v>
      </c>
      <c r="E454" s="24" t="s">
        <v>5491</v>
      </c>
      <c r="F454" s="20" t="s">
        <v>13819</v>
      </c>
      <c r="H454">
        <v>17</v>
      </c>
      <c r="AM454" s="26" t="str">
        <f t="shared" si="12"/>
        <v xml:space="preserve">|Nushi|&amp;ref(Item/Master-Ritualist.jpg,nolink,25x25,Ritual Spell);|&amp;ref(Spell/P_Water.jpg,nolink,25x25,Water);3&amp;ref(Spell/P_Death.jpg,nolink,25x25,Death);1&amp;ref(Spell/P_Nature.jpg,nolink,25x25,Nature);2||&amp;ref(Spell/P_Research.jpg,nolink,25x25,Research);17||
</v>
      </c>
    </row>
    <row r="455" spans="1:39" x14ac:dyDescent="0.15">
      <c r="A455" t="str">
        <f t="shared" ref="A455:A460" si="16">IF(C455&lt;&gt;C454,B455&amp;" "&amp;C455&amp;" S",IF(C455&lt;&gt;C456,B455&amp;" "&amp;C455&amp;" E","-"))</f>
        <v>-</v>
      </c>
      <c r="B455" t="s">
        <v>2954</v>
      </c>
      <c r="C455" t="s">
        <v>2990</v>
      </c>
      <c r="D455" t="s">
        <v>20165</v>
      </c>
      <c r="E455" s="24" t="s">
        <v>5491</v>
      </c>
      <c r="F455" s="20" t="s">
        <v>20169</v>
      </c>
      <c r="G455" s="29" t="s">
        <v>20170</v>
      </c>
      <c r="H455" s="20" t="s">
        <v>20171</v>
      </c>
      <c r="AM455" s="26" t="str">
        <f t="shared" ref="AM455:AM463" si="17">CONCATENATE("|",D455,"|",SUBSTITUTE(SUBSTITUTE(SUBSTITUTE(SUBSTITUTE(SUBSTITUTE(SUBSTITUTE(SUBSTITUTE(SUBSTITUTE(SUBSTITUTE(SUBSTITUTE(SUBSTITUTE(SUBSTITUTE(SUBSTITUTE(SUBSTITUTE(SUBSTITUTE(SUBSTITUTE(SUBSTITUTE(SUBSTITUTE(SUBSTITUTE(SUBSTITUTE(SUBSTITUTE(E455,"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455&amp;"|"&amp;G455,"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","&amp;br;"),"|",IF(H455&lt;&gt;"","&amp;ref(Spell/P_Research.jpg,nolink,25x25,Research);"&amp;H455,""),"|",IF(I455&lt;&gt;"",IF(I455&gt;=0,"&amp;ref(Nation/Adept-Researcher.jpg,nolink,25x25,Adept Researcher (+"&amp;I455&amp;"));","&amp;ref(Nation/Inept-Researcher.jpg,nolink,25x25,Inept Researcher ("&amp;I455&amp;"));"),""),IF(J455&lt;&gt;"","&amp;ref(Nation/Mundane-Researcher.jpg,nolink,25x25,Mundane Researcher);",""),IF(K455&lt;&gt;"","&amp;ref(Nation/Magically-Attuned-Researcher.jpg,nolink,25x25,Magically Attuned Researcher);",""),IF(L455&lt;&gt;"","&amp;ref(Nation/Philosopher.jpg,nolink,25x25,Philosopher ("&amp;L455&amp;"));",""),IF(M455&lt;&gt;"","&amp;ref(Nation/Divine-Insight.jpg,nolink,25x25,Divine Insight);",""),IF(N455&lt;&gt;"",IF(N455&gt;=0,"&amp;ref(Nation/Inspiring-Researcher.jpg,nolink,25x25,Inspiring Researcher (+"&amp;N455&amp;"));","&amp;ref(Nation/Disruptive-Researcher.jpg,nolink,25x25,Disruptive Researcher ("&amp;N455&amp;"));"),""),IF(O455&lt;&gt;"",IF(COUNTIF(O455,"*h*"),"&amp;ref(Nation/Healer.jpg,nolink,25x25,Healer ("&amp;MID(O455,2,1)&amp;"));","&amp;ref(Nation/Disease-Healer.jpg,nolink,25x25,Disease Healer ("&amp;O455&amp;"));"),""),IF(P455&lt;&gt;"","&amp;ref(Nation/Forge-Bonus.jpg,nolink,25x25,Forge Bonus ("&amp;P455&amp;"));",""),IF(Q455&lt;&gt;"","&amp;ref(Nation/Master-Smith.jpg,nolink,25x25,Master Smith ("&amp;Q455&amp;"));",""),IF(R455&lt;&gt;"","&amp;ref(Nation/Resource-Bonus.jpg,nolink,25x25,Resource Bonus ("&amp;R455&amp;"));",""),IF(S455&lt;&gt;"","&amp;ref(Nation/Ice-Forging.jpg,nolink,25x25,Ice Forging ("&amp;S455&amp;"));",""),IF(T455&lt;&gt;"","&amp;ref(Nation/Blood-Searcher.jpg,nolink,25x25,Blood Searcher ("&amp;T455&amp;"));",""),IF(U455&lt;&gt;"","&amp;ref(Nation/Pearl-Cultivator.jpg,nolink,25x25,Pearl Cultivator ("&amp;U455&amp;"));",""),IF(V455&lt;&gt;"","&amp;ref(Nation/Carcass-Collector.jpg,nolink,25x25,Carcass Collector ("&amp;V455&amp;"));",""),IF(W455&lt;&gt;"","&amp;ref(Nation/Alchemist.jpg,nolink,25x25,Alchemist ("&amp;W455&amp;"));",""),IF(X455&lt;&gt;"","&amp;ref(Nation/Adept-Cross-Breeder.jpg,nolink,25x25,Adept Cross Breeder ("&amp;X455&amp;"));",""),IF(Y455&lt;&gt;"","&amp;ref(Nation/Fortune-Teller.jpg,nolink,25x25,Fortune Teller ("&amp;Y455&amp;"));",""),IF(Z455&lt;&gt;"",IF(Z455&gt;=0,"&amp;ref(Nation/Bringer-of-Fortune.jpg,nolink,25x25,Bringer of Fortune ("&amp;Z455&amp;"));","&amp;ref(Nation/Bringer-of-Misfortune.jpg,nolink,25x25,Bringer of Misfortune ("&amp;ABS(Z455)&amp;"));"),""),IF(AA455&lt;&gt;"","&amp;ref(Nation/Spell-Singer.jpg,nolink,25x25,Spell Singer);",""),IF(AB455&lt;&gt;"","&amp;ref(Nation/Combat-Caster.jpg,nolink,25x25,Combat Caster);",""),IF(AC455&lt;&gt;"","&amp;ref(Nation/Innate-Spellcaster.jpg,nolink,25x25,Innate Spellcaster ("&amp;AC455&amp;"));",""),IF(AD455&lt;&gt;"",IF(AD455="m","&amp;ref(Nation/Communion-Master.jpg,nolink,25x25,Communion Master);","&amp;ref(Nation/Communion-Slave.jpg,nolink,25x25,Communion Slave);"),""),IF(AE455&lt;&gt;"","&amp;ref(Nation/Inquisitor.jpg,nolink,25x25,Inquisitor);",""),IF(AF455&lt;&gt;"","&amp;ref(Nation/Adept-Sacrificer.jpg,nolink,25x25,Adept Sacrificer ("&amp;AF455&amp;"));",""),IF(AG455&lt;&gt;"","&amp;ref(Nation/Reanimator-Priest.jpg,nolink,25x25,Reanimator Priest);",""),IF(AH455&lt;&gt;"","&amp;ref(Nation/Reanimation-Bonus.jpg,nolink,25x25,Reanimation Bonus ("&amp;AH455&amp;"));",""),IF(AI455&lt;&gt;"","&amp;ref(Nation/Elegist.jpg,nolink,25x25,Elegist ("&amp;AI455&amp;"));",""),IF(AJ455&lt;&gt;"","&amp;ref(Nation/Heretic.jpg,nolink,25x25,Heretic ("&amp;AJ455&amp;"));",""),IF(AK455&lt;&gt;"","&amp;ref(Nation/Sacred.jpg,nolink,25x25,Sacred);",""),IF(AL455&lt;&gt;"","&amp;ref(Nation/Slave.jpg,nolink,25x25,Slave);",""),"|",CHAR(10))</f>
        <v xml:space="preserve">|Mujina|&amp;ref(Item/Master-Ritualist.jpg,nolink,25x25,Ritual Spell);|&amp;ref(Spell/P_Earth.jpg,nolink,25x25,Earth);1&amp;ref(Spell/P_Nature.jpg,nolink,25x25,Nature);2|&amp;ref(Spell/P_Water.jpg,nolink,25x25,Water);&amp;ref(Spell/P_Earth.jpg,nolink,25x25,Earth);+1:50%|&amp;ref(Spell/P_Research.jpg,nolink,25x25,Research);11+||
</v>
      </c>
    </row>
    <row r="456" spans="1:39" x14ac:dyDescent="0.15">
      <c r="A456" t="str">
        <f t="shared" si="16"/>
        <v>-</v>
      </c>
      <c r="B456" t="s">
        <v>2954</v>
      </c>
      <c r="C456" t="s">
        <v>2990</v>
      </c>
      <c r="D456" t="s">
        <v>20166</v>
      </c>
      <c r="E456" s="24" t="s">
        <v>5491</v>
      </c>
      <c r="F456" s="20" t="s">
        <v>20169</v>
      </c>
      <c r="G456" s="29" t="s">
        <v>20172</v>
      </c>
      <c r="H456" s="20" t="s">
        <v>20175</v>
      </c>
      <c r="AJ456">
        <v>1</v>
      </c>
      <c r="AM456" s="26" t="str">
        <f t="shared" si="17"/>
        <v xml:space="preserve">|Tanuki|&amp;ref(Item/Master-Ritualist.jpg,nolink,25x25,Ritual Spell);|&amp;ref(Spell/P_Earth.jpg,nolink,25x25,Earth);1&amp;ref(Spell/P_Nature.jpg,nolink,25x25,Nature);2|&amp;ref(Spell/P_Fire.jpg,nolink,25x25,Fire);&amp;ref(Spell/P_Water.jpg,nolink,25x25,Water);&amp;ref(Spell/P_Earth.jpg,nolink,25x25,Earth);&amp;ref(Spell/P_Nature.jpg,nolink,25x25,Nature);+1:100%&amp;br;&amp;ref(Spell/P_Fire.jpg,nolink,25x25,Fire);&amp;ref(Spell/P_Water.jpg,nolink,25x25,Water);&amp;ref(Spell/P_Earth.jpg,nolink,25x25,Earth);&amp;ref(Spell/P_Nature.jpg,nolink,25x25,Nature);+1:50%|&amp;ref(Spell/P_Research.jpg,nolink,25x25,Research);13+|&amp;ref(Nation/Heretic.jpg,nolink,25x25,Heretic (1));|
</v>
      </c>
    </row>
    <row r="457" spans="1:39" x14ac:dyDescent="0.15">
      <c r="A457" t="str">
        <f t="shared" si="16"/>
        <v>-</v>
      </c>
      <c r="B457" t="s">
        <v>2954</v>
      </c>
      <c r="C457" t="s">
        <v>2990</v>
      </c>
      <c r="D457" t="s">
        <v>11396</v>
      </c>
      <c r="E457" s="24" t="s">
        <v>5491</v>
      </c>
      <c r="F457" s="21" t="s">
        <v>640</v>
      </c>
      <c r="G457" s="29" t="s">
        <v>7521</v>
      </c>
      <c r="H457">
        <v>7</v>
      </c>
      <c r="I457">
        <v>-4</v>
      </c>
      <c r="AK457">
        <v>1</v>
      </c>
      <c r="AM457" s="26" t="str">
        <f t="shared" si="17"/>
        <v xml:space="preserve">|Oni Shugo|&amp;ref(Item/Master-Ritualist.jpg,nolink,25x25,Ritual Spell);|&amp;ref(Spell/P_Death.jpg,nolink,25x25,Death);2|&amp;ref(Spell/P_Fire.jpg,nolink,25x25,Fire);&amp;ref(Spell/P_Air.jpg,nolink,25x25,Air);&amp;ref(Spell/P_Earth.jpg,nolink,25x25,Earth);+1:100%|&amp;ref(Spell/P_Research.jpg,nolink,25x25,Research);7|&amp;ref(Nation/Inept-Researcher.jpg,nolink,25x25,Inept Researcher (-4));&amp;ref(Nation/Sacred.jpg,nolink,25x25,Sacred);|
</v>
      </c>
    </row>
    <row r="458" spans="1:39" x14ac:dyDescent="0.15">
      <c r="A458" t="str">
        <f t="shared" si="16"/>
        <v>-</v>
      </c>
      <c r="B458" t="s">
        <v>2954</v>
      </c>
      <c r="C458" t="s">
        <v>2990</v>
      </c>
      <c r="D458" t="s">
        <v>11458</v>
      </c>
      <c r="E458" s="24" t="s">
        <v>5491</v>
      </c>
      <c r="F458" s="21" t="s">
        <v>11459</v>
      </c>
      <c r="G458" s="29" t="s">
        <v>11460</v>
      </c>
      <c r="H458" t="s">
        <v>11461</v>
      </c>
      <c r="AM458" s="26" t="str">
        <f t="shared" si="17"/>
        <v xml:space="preserve">|Kitsune|&amp;ref(Item/Master-Ritualist.jpg,nolink,25x25,Ritual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v>
      </c>
    </row>
    <row r="459" spans="1:39" x14ac:dyDescent="0.15">
      <c r="A459" t="str">
        <f t="shared" si="16"/>
        <v>-</v>
      </c>
      <c r="B459" t="s">
        <v>2954</v>
      </c>
      <c r="C459" t="s">
        <v>2990</v>
      </c>
      <c r="D459" t="s">
        <v>20167</v>
      </c>
      <c r="E459" s="24" t="s">
        <v>5491</v>
      </c>
      <c r="F459" s="20" t="s">
        <v>20173</v>
      </c>
      <c r="G459" s="29" t="s">
        <v>20174</v>
      </c>
      <c r="H459">
        <v>17</v>
      </c>
      <c r="AM459" s="26" t="str">
        <f t="shared" si="17"/>
        <v xml:space="preserve">|Jorogumo|&amp;ref(Item/Master-Ritualist.jpg,nolink,25x25,Ritual Spell);|&amp;ref(Spell/P_Water.jpg,nolink,25x25,Water);1&amp;ref(Spell/P_Death.jpg,nolink,25x25,Death);2&amp;ref(Spell/P_Nature.jpg,nolink,25x25,Nature);2|&amp;ref(Spell/P_Fire.jpg,nolink,25x25,Fire);&amp;ref(Spell/P_Water.jpg,nolink,25x25,Water);&amp;ref(Spell/P_Death.jpg,nolink,25x25,Death);&amp;ref(Spell/P_Nature.jpg,nolink,25x25,Nature);+1:100%|&amp;ref(Spell/P_Research.jpg,nolink,25x25,Research);17||
</v>
      </c>
    </row>
    <row r="460" spans="1:39" x14ac:dyDescent="0.15">
      <c r="A460" t="str">
        <f t="shared" si="16"/>
        <v>MA Shinuyama E</v>
      </c>
      <c r="B460" t="s">
        <v>2954</v>
      </c>
      <c r="C460" t="s">
        <v>2990</v>
      </c>
      <c r="D460" t="s">
        <v>11397</v>
      </c>
      <c r="E460" s="24" t="s">
        <v>5491</v>
      </c>
      <c r="F460" s="21" t="s">
        <v>7523</v>
      </c>
      <c r="G460" s="29" t="s">
        <v>6731</v>
      </c>
      <c r="H460" t="s">
        <v>11398</v>
      </c>
      <c r="I460">
        <v>-12</v>
      </c>
      <c r="AK460">
        <v>1</v>
      </c>
      <c r="AM460" s="26" t="str">
        <f t="shared" si="17"/>
        <v xml:space="preserve">|Dai Oni|&amp;ref(Item/Master-Ritualist.jpg,nolink,25x25,Ritual Spell);|&amp;ref(Spell/P_Fire.jpg,nolink,25x25,Fire);2&amp;ref(Spell/P_Earth.jpg,nolink,25x25,Earth);2&amp;ref(Spell/P_Death.jpg,nolink,25x25,Death);3&amp;ref(Spell/P_Holy.jpg,nolink,25x25,Holy);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9+|&amp;ref(Nation/Inept-Researcher.jpg,nolink,25x25,Inept Researcher (-12));&amp;ref(Nation/Sacred.jpg,nolink,25x25,Sacred);|
</v>
      </c>
    </row>
    <row r="461" spans="1:39" x14ac:dyDescent="0.15">
      <c r="A461" t="str">
        <f t="shared" si="14"/>
        <v>MA Ashdod S</v>
      </c>
      <c r="B461" t="s">
        <v>2954</v>
      </c>
      <c r="C461" t="s">
        <v>11558</v>
      </c>
      <c r="D461" t="s">
        <v>11541</v>
      </c>
      <c r="E461" s="24" t="s">
        <v>11520</v>
      </c>
      <c r="F461" s="21" t="s">
        <v>11542</v>
      </c>
      <c r="G461" s="29" t="s">
        <v>11543</v>
      </c>
      <c r="H461" t="s">
        <v>11544</v>
      </c>
      <c r="AK461">
        <v>1</v>
      </c>
      <c r="AM461" s="26" t="str">
        <f t="shared" si="17"/>
        <v xml:space="preserve">|Kohen|&amp;ref(Nation/R_Fort.jpg,nolink,25x25,Land Fortress);|&amp;ref(Spell/P_Holy.jpg,nolink,25x25,Holy);1|&amp;ref(Spell/P_Death.jpg,nolink,25x25,Death);+1:10%|&amp;ref(Spell/P_Research.jpg,nolink,25x25,Research);0+|&amp;ref(Nation/Sacred.jpg,nolink,25x25,Sacred);|
</v>
      </c>
    </row>
    <row r="462" spans="1:39" x14ac:dyDescent="0.15">
      <c r="A462" t="str">
        <f t="shared" si="14"/>
        <v>-</v>
      </c>
      <c r="B462" t="s">
        <v>2954</v>
      </c>
      <c r="C462" t="s">
        <v>11558</v>
      </c>
      <c r="D462" t="s">
        <v>11545</v>
      </c>
      <c r="E462" s="24" t="s">
        <v>11520</v>
      </c>
      <c r="G462" s="29" t="s">
        <v>11546</v>
      </c>
      <c r="H462">
        <v>13</v>
      </c>
      <c r="I462">
        <v>4</v>
      </c>
      <c r="AM462" s="26" t="str">
        <f t="shared" si="17"/>
        <v xml:space="preserve">|Rephaite Sage|&amp;ref(Nation/R_Fort.jpg,nolink,25x25,Land Fortress);||&amp;ref(Spell/P_Fire.jpg,nolink,25x25,Fire);&amp;ref(Spell/P_Earth.jpg,nolink,25x25,Earth);&amp;ref(Spell/P_Astral.jpg,nolink,25x25,Astral);+2:100%|&amp;ref(Spell/P_Research.jpg,nolink,25x25,Research);13|&amp;ref(Nation/Adept-Researcher.jpg,nolink,25x25,Adept Researcher (+4));|
</v>
      </c>
    </row>
    <row r="463" spans="1:39" x14ac:dyDescent="0.15">
      <c r="A463" t="str">
        <f t="shared" si="14"/>
        <v>-</v>
      </c>
      <c r="B463" t="s">
        <v>2954</v>
      </c>
      <c r="C463" t="s">
        <v>11558</v>
      </c>
      <c r="D463" t="s">
        <v>11547</v>
      </c>
      <c r="E463" s="24" t="s">
        <v>11520</v>
      </c>
      <c r="F463" s="21" t="s">
        <v>11548</v>
      </c>
      <c r="G463" s="29" t="s">
        <v>11549</v>
      </c>
      <c r="H463">
        <v>9</v>
      </c>
      <c r="Y463">
        <v>10</v>
      </c>
      <c r="AM463" s="26" t="str">
        <f t="shared" si="17"/>
        <v xml:space="preserve">|Emite|&amp;ref(Nation/R_Fort.jpg,nolink,25x25,Land Fortress);|&amp;ref(Spell/P_Death.jpg,nolink,25x25,Death);1|&amp;ref(Spell/P_Fire.jpg,nolink,25x25,Fire);&amp;ref(Spell/P_Earth.jpg,nolink,25x25,Earth);&amp;ref(Spell/P_Astral.jpg,nolink,25x25,Astral);&amp;ref(Spell/P_Death.jpg,nolink,25x25,Death);+1:100%|&amp;ref(Spell/P_Research.jpg,nolink,25x25,Research);9|&amp;ref(Nation/Fortune-Teller.jpg,nolink,25x25,Fortune Teller (10));|
</v>
      </c>
    </row>
    <row r="464" spans="1:39" x14ac:dyDescent="0.15">
      <c r="A464" t="str">
        <f t="shared" si="14"/>
        <v>-</v>
      </c>
      <c r="B464" t="s">
        <v>2954</v>
      </c>
      <c r="C464" t="s">
        <v>11558</v>
      </c>
      <c r="D464" t="s">
        <v>11550</v>
      </c>
      <c r="E464" s="24" t="s">
        <v>11532</v>
      </c>
      <c r="F464" s="21" t="s">
        <v>11551</v>
      </c>
      <c r="G464" s="29" t="s">
        <v>11552</v>
      </c>
      <c r="H464">
        <v>15</v>
      </c>
      <c r="AK464">
        <v>1</v>
      </c>
      <c r="AM464" s="26" t="str">
        <f t="shared" ref="AM464:AM521" si="18">CONCATENATE("|",D464,"|",SUBSTITUTE(SUBSTITUTE(SUBSTITUTE(SUBSTITUTE(SUBSTITUTE(SUBSTITUTE(SUBSTITUTE(SUBSTITUTE(SUBSTITUTE(SUBSTITUTE(SUBSTITUTE(SUBSTITUTE(SUBSTITUTE(SUBSTITUTE(SUBSTITUTE(SUBSTITUTE(SUBSTITUTE(SUBSTITUTE(SUBSTITUTE(SUBSTITUTE(SUBSTITUTE(E464,"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464&amp;"|"&amp;G464,"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","&amp;br;"),"|",IF(H464&lt;&gt;"","&amp;ref(Spell/P_Research.jpg,nolink,25x25,Research);"&amp;H464,""),"|",IF(I464&lt;&gt;"",IF(I464&gt;=0,"&amp;ref(Nation/Adept-Researcher.jpg,nolink,25x25,Adept Researcher (+"&amp;I464&amp;"));","&amp;ref(Nation/Inept-Researcher.jpg,nolink,25x25,Inept Researcher ("&amp;I464&amp;"));"),""),IF(J464&lt;&gt;"","&amp;ref(Nation/Mundane-Researcher.jpg,nolink,25x25,Mundane Researcher);",""),IF(K464&lt;&gt;"","&amp;ref(Nation/Magically-Attuned-Researcher.jpg,nolink,25x25,Magically Attuned Researcher);",""),IF(L464&lt;&gt;"","&amp;ref(Nation/Philosopher.jpg,nolink,25x25,Philosopher ("&amp;L464&amp;"));",""),IF(M464&lt;&gt;"","&amp;ref(Nation/Divine-Insight.jpg,nolink,25x25,Divine Insight);",""),IF(N464&lt;&gt;"",IF(N464&gt;=0,"&amp;ref(Nation/Inspiring-Researcher.jpg,nolink,25x25,Inspiring Researcher (+"&amp;N464&amp;"));","&amp;ref(Nation/Disruptive-Researcher.jpg,nolink,25x25,Disruptive Researcher ("&amp;N464&amp;"));"),""),IF(O464&lt;&gt;"",IF(COUNTIF(O464,"*h*"),"&amp;ref(Nation/Healer.jpg,nolink,25x25,Healer ("&amp;MID(O464,2,1)&amp;"));","&amp;ref(Nation/Disease-Healer.jpg,nolink,25x25,Disease Healer ("&amp;O464&amp;"));"),""),IF(P464&lt;&gt;"","&amp;ref(Nation/Forge-Bonus.jpg,nolink,25x25,Forge Bonus ("&amp;P464&amp;"));",""),IF(Q464&lt;&gt;"","&amp;ref(Nation/Master-Smith.jpg,nolink,25x25,Master Smith ("&amp;Q464&amp;"));",""),IF(R464&lt;&gt;"","&amp;ref(Nation/Resource-Bonus.jpg,nolink,25x25,Resource Bonus ("&amp;R464&amp;"));",""),IF(S464&lt;&gt;"","&amp;ref(Nation/Ice-Forging.jpg,nolink,25x25,Ice Forging ("&amp;S464&amp;"));",""),IF(T464&lt;&gt;"","&amp;ref(Nation/Blood-Searcher.jpg,nolink,25x25,Blood Searcher ("&amp;T464&amp;"));",""),IF(U464&lt;&gt;"","&amp;ref(Nation/Pearl-Cultivator.jpg,nolink,25x25,Pearl Cultivator ("&amp;U464&amp;"));",""),IF(V464&lt;&gt;"","&amp;ref(Nation/Carcass-Collector.jpg,nolink,25x25,Carcass Collector ("&amp;V464&amp;"));",""),IF(W464&lt;&gt;"","&amp;ref(Nation/Alchemist.jpg,nolink,25x25,Alchemist ("&amp;W464&amp;"));",""),IF(X464&lt;&gt;"","&amp;ref(Nation/Adept-Cross-Breeder.jpg,nolink,25x25,Adept Cross Breeder ("&amp;X464&amp;"));",""),IF(Y464&lt;&gt;"","&amp;ref(Nation/Fortune-Teller.jpg,nolink,25x25,Fortune Teller ("&amp;Y464&amp;"));",""),IF(Z464&lt;&gt;"",IF(Z464&gt;=0,"&amp;ref(Nation/Bringer-of-Fortune.jpg,nolink,25x25,Bringer of Fortune ("&amp;Z464&amp;"));","&amp;ref(Nation/Bringer-of-Misfortune.jpg,nolink,25x25,Bringer of Misfortune ("&amp;ABS(Z464)&amp;"));"),""),IF(AA464&lt;&gt;"","&amp;ref(Nation/Spell-Singer.jpg,nolink,25x25,Spell Singer);",""),IF(AB464&lt;&gt;"","&amp;ref(Nation/Combat-Caster.jpg,nolink,25x25,Combat Caster);",""),IF(AC464&lt;&gt;"","&amp;ref(Nation/Innate-Spellcaster.jpg,nolink,25x25,Innate Spellcaster ("&amp;AC464&amp;"));",""),IF(AD464&lt;&gt;"",IF(AD464="m","&amp;ref(Nation/Communion-Master.jpg,nolink,25x25,Communion Master);","&amp;ref(Nation/Communion-Slave.jpg,nolink,25x25,Communion Slave);"),""),IF(AE464&lt;&gt;"","&amp;ref(Nation/Inquisitor.jpg,nolink,25x25,Inquisitor);",""),IF(AF464&lt;&gt;"","&amp;ref(Nation/Adept-Sacrificer.jpg,nolink,25x25,Adept Sacrificer ("&amp;AF464&amp;"));",""),IF(AG464&lt;&gt;"","&amp;ref(Nation/Reanimator-Priest.jpg,nolink,25x25,Reanimator Priest);",""),IF(AH464&lt;&gt;"","&amp;ref(Nation/Reanimation-Bonus.jpg,nolink,25x25,Reanimation Bonus ("&amp;AH464&amp;"));",""),IF(AI464&lt;&gt;"","&amp;ref(Nation/Elegist.jpg,nolink,25x25,Elegist ("&amp;AI464&amp;"));",""),IF(AJ464&lt;&gt;"","&amp;ref(Nation/Heretic.jpg,nolink,25x25,Heretic ("&amp;AJ464&amp;"));",""),IF(AK464&lt;&gt;"","&amp;ref(Nation/Sacred.jpg,nolink,25x25,Sacred);",""),IF(AL464&lt;&gt;"","&amp;ref(Nation/Slave.jpg,nolink,25x25,Slave);",""),"|",CHAR(10))</f>
        <v xml:space="preserve">|Zamzummite|&amp;ref(Nation/R_Capital.jpg,nolink,25x25,National Capital);|&amp;ref(Spell/P_Earth.jpg,nolink,25x25,Earth);1&amp;ref(Spell/P_Death.jpg,nolink,25x25,Death);2&amp;ref(Spell/P_Holy.jpg,nolink,25x25,Holy);1|&amp;ref(Spell/P_Earth.jpg,nolink,25x25,Earth);&amp;ref(Spell/P_Death.jpg,nolink,25x25,Death);+1:100%&amp;br;&amp;ref(Spell/P_Fire.jpg,nolink,25x25,Fire);&amp;ref(Spell/P_Earth.jpg,nolink,25x25,Earth);&amp;ref(Spell/P_Astral.jpg,nolink,25x25,Astral);&amp;ref(Spell/P_Death.jpg,nolink,25x25,Death);+1:100%|&amp;ref(Spell/P_Research.jpg,nolink,25x25,Research);15|&amp;ref(Nation/Sacred.jpg,nolink,25x25,Sacred);|
</v>
      </c>
    </row>
    <row r="465" spans="1:39" x14ac:dyDescent="0.15">
      <c r="A465" t="str">
        <f t="shared" si="14"/>
        <v>-</v>
      </c>
      <c r="B465" t="s">
        <v>2954</v>
      </c>
      <c r="C465" t="s">
        <v>11558</v>
      </c>
      <c r="D465" t="s">
        <v>11553</v>
      </c>
      <c r="E465" s="24" t="s">
        <v>11532</v>
      </c>
      <c r="F465" s="21" t="s">
        <v>11554</v>
      </c>
      <c r="G465" s="29" t="s">
        <v>11546</v>
      </c>
      <c r="H465">
        <v>5</v>
      </c>
      <c r="I465">
        <v>-4</v>
      </c>
      <c r="AK465">
        <v>1</v>
      </c>
      <c r="AM465" s="26" t="str">
        <f t="shared" si="18"/>
        <v xml:space="preserve">|Adon|&amp;ref(Nation/R_Capital.jpg,nolink,25x25,National Capital);|&amp;ref(Spell/P_Holy.jpg,nolink,25x25,Holy);2|&amp;ref(Spell/P_Fire.jpg,nolink,25x25,Fire);&amp;ref(Spell/P_Earth.jpg,nolink,25x25,Earth);&amp;ref(Spell/P_Astral.jpg,nolink,25x25,Astral);+2:100%|&amp;ref(Spell/P_Research.jpg,nolink,25x25,Research);5|&amp;ref(Nation/Inept-Researcher.jpg,nolink,25x25,Inept Researcher (-4));&amp;ref(Nation/Sacred.jpg,nolink,25x25,Sacred);|
</v>
      </c>
    </row>
    <row r="466" spans="1:39" x14ac:dyDescent="0.15">
      <c r="A466" t="str">
        <f t="shared" si="14"/>
        <v>-</v>
      </c>
      <c r="B466" t="s">
        <v>2954</v>
      </c>
      <c r="C466" t="s">
        <v>11558</v>
      </c>
      <c r="D466" t="s">
        <v>11555</v>
      </c>
      <c r="E466" s="24" t="s">
        <v>11532</v>
      </c>
      <c r="G466" s="29" t="s">
        <v>11556</v>
      </c>
      <c r="H466" t="s">
        <v>11557</v>
      </c>
      <c r="I466">
        <v>8</v>
      </c>
      <c r="P466">
        <v>1</v>
      </c>
      <c r="AK466">
        <v>1</v>
      </c>
      <c r="AM466" s="26" t="str">
        <f t="shared" si="18"/>
        <v xml:space="preserve">|Talmai Elder|&amp;ref(Nation/R_Capital.jpg,nolink,25x25,National Capital);||&amp;ref(Spell/P_Fire.jpg,nolink,25x25,Fire);&amp;ref(Spell/P_Earth.jpg,nolink,25x25,Earth);&amp;ref(Spell/P_Astral.jpg,nolink,25x25,Astral);+3:100%&amp;br;&amp;ref(Spell/P_Fire.jpg,nolink,25x25,Fire);&amp;ref(Spell/P_Earth.jpg,nolink,25x25,Earth);&amp;ref(Spell/P_Astral.jpg,nolink,25x25,Astral);&amp;ref(Spell/P_Death.jpg,nolink,25x25,Death);+1:10%|&amp;ref(Spell/P_Research.jpg,nolink,25x25,Research);19+|&amp;ref(Nation/Adept-Researcher.jpg,nolink,25x25,Adept Researcher (+8));&amp;ref(Nation/Forge-Bonus.jpg,nolink,25x25,Forge Bonus (1));&amp;ref(Nation/Sacred.jpg,nolink,25x25,Sacred);|
</v>
      </c>
    </row>
    <row r="467" spans="1:39" x14ac:dyDescent="0.15">
      <c r="A467" t="str">
        <f t="shared" si="14"/>
        <v>-</v>
      </c>
      <c r="B467" t="s">
        <v>2954</v>
      </c>
      <c r="C467" t="s">
        <v>2992</v>
      </c>
      <c r="D467" t="s">
        <v>11559</v>
      </c>
      <c r="E467" s="24" t="s">
        <v>11560</v>
      </c>
      <c r="F467" s="21" t="s">
        <v>11561</v>
      </c>
      <c r="AK467">
        <v>1</v>
      </c>
      <c r="AM467" s="26" t="str">
        <f t="shared" si="18"/>
        <v xml:space="preserve">|Malakh|&amp;ref(Item/Master-Ritualist.jpg,nolink,25x25,Ritual Spell);|&amp;ref(Spell/P_Holy.jpg,nolink,25x25,Holy);1|||&amp;ref(Nation/Sacred.jpg,nolink,25x25,Sacred);|
</v>
      </c>
    </row>
    <row r="468" spans="1:39" x14ac:dyDescent="0.15">
      <c r="A468" t="str">
        <f t="shared" si="14"/>
        <v>-</v>
      </c>
      <c r="B468" t="s">
        <v>2954</v>
      </c>
      <c r="C468" t="s">
        <v>2992</v>
      </c>
      <c r="D468" t="s">
        <v>11562</v>
      </c>
      <c r="E468" s="24" t="s">
        <v>11560</v>
      </c>
      <c r="F468" s="21" t="s">
        <v>11563</v>
      </c>
      <c r="AE468">
        <v>1</v>
      </c>
      <c r="AK468">
        <v>1</v>
      </c>
      <c r="AM468" s="26" t="str">
        <f t="shared" si="18"/>
        <v xml:space="preserve">|Hashmal|&amp;ref(Item/Master-Ritualist.jpg,nolink,25x25,Ritual Spell);|&amp;ref(Spell/P_Holy.jpg,nolink,25x25,Holy);2|||&amp;ref(Nation/Inquisitor.jpg,nolink,25x25,Inquisitor);&amp;ref(Nation/Sacred.jpg,nolink,25x25,Sacred);|
</v>
      </c>
    </row>
    <row r="469" spans="1:39" x14ac:dyDescent="0.15">
      <c r="A469" t="str">
        <f t="shared" si="14"/>
        <v>-</v>
      </c>
      <c r="B469" t="s">
        <v>2954</v>
      </c>
      <c r="C469" t="s">
        <v>2992</v>
      </c>
      <c r="D469" t="s">
        <v>11564</v>
      </c>
      <c r="E469" s="24" t="s">
        <v>11560</v>
      </c>
      <c r="F469" s="21" t="s">
        <v>11565</v>
      </c>
      <c r="G469" s="29" t="s">
        <v>11566</v>
      </c>
      <c r="H469">
        <v>9</v>
      </c>
      <c r="AK469">
        <v>1</v>
      </c>
      <c r="AM469" s="26" t="str">
        <f t="shared" si="18"/>
        <v xml:space="preserve">|Ditanu|&amp;ref(Item/Master-Ritualist.jpg,nolink,25x25,Ritual Spell);|&amp;ref(Spell/P_Death.jpg,nolink,25x25,Death);1&amp;ref(Spell/P_Holy.jpg,nolink,25x25,Holy);1|&amp;ref(Spell/P_Fire.jpg,nolink,25x25,Fire);&amp;ref(Spell/P_Earth.jpg,nolink,25x25,Earth);&amp;ref(Spell/P_Astral.jpg,nolink,25x25,Astral);+1:100%|&amp;ref(Spell/P_Research.jpg,nolink,25x25,Research);9|&amp;ref(Nation/Sacred.jpg,nolink,25x25,Sacred);|
</v>
      </c>
    </row>
    <row r="470" spans="1:39" x14ac:dyDescent="0.15">
      <c r="A470" t="str">
        <f t="shared" si="14"/>
        <v>-</v>
      </c>
      <c r="B470" t="s">
        <v>2954</v>
      </c>
      <c r="C470" t="s">
        <v>2992</v>
      </c>
      <c r="D470" t="s">
        <v>11567</v>
      </c>
      <c r="E470" s="24" t="s">
        <v>11560</v>
      </c>
      <c r="F470" s="21" t="s">
        <v>11568</v>
      </c>
      <c r="H470">
        <v>11</v>
      </c>
      <c r="O470" t="s">
        <v>11569</v>
      </c>
      <c r="AK470">
        <v>1</v>
      </c>
      <c r="AM470" s="26" t="str">
        <f t="shared" si="18"/>
        <v xml:space="preserve">|Arel|&amp;ref(Item/Master-Ritualist.jpg,nolink,25x25,Ritual Spell);|&amp;ref(Spell/P_Nature.jpg,nolink,25x25,Nature);3&amp;ref(Spell/P_Holy.jpg,nolink,25x25,Holy);3||&amp;ref(Spell/P_Research.jpg,nolink,25x25,Research);11|&amp;ref(Nation/Healer.jpg,nolink,25x25,Healer (3));&amp;ref(Nation/Sacred.jpg,nolink,25x25,Sacred);|
</v>
      </c>
    </row>
    <row r="471" spans="1:39" x14ac:dyDescent="0.15">
      <c r="A471" t="str">
        <f t="shared" si="14"/>
        <v>-</v>
      </c>
      <c r="B471" t="s">
        <v>2954</v>
      </c>
      <c r="C471" t="s">
        <v>2992</v>
      </c>
      <c r="D471" t="s">
        <v>11570</v>
      </c>
      <c r="E471" s="24" t="s">
        <v>11560</v>
      </c>
      <c r="F471" s="21" t="s">
        <v>11571</v>
      </c>
      <c r="AK471">
        <v>1</v>
      </c>
      <c r="AM471" s="26" t="str">
        <f t="shared" si="18"/>
        <v xml:space="preserve">|Ophan|&amp;ref(Item/Master-Ritualist.jpg,nolink,25x25,Ritual Spell);|&amp;ref(Spell/P_Holy.jpg,nolink,25x25,Holy);3|||&amp;ref(Nation/Sacred.jpg,nolink,25x25,Sacred);|
</v>
      </c>
    </row>
    <row r="472" spans="1:39" x14ac:dyDescent="0.15">
      <c r="A472" t="str">
        <f t="shared" si="14"/>
        <v>-</v>
      </c>
      <c r="B472" t="s">
        <v>2954</v>
      </c>
      <c r="C472" t="s">
        <v>2992</v>
      </c>
      <c r="D472" t="s">
        <v>11572</v>
      </c>
      <c r="E472" s="24" t="s">
        <v>11560</v>
      </c>
      <c r="F472" s="21" t="s">
        <v>11573</v>
      </c>
      <c r="G472" s="29" t="s">
        <v>11574</v>
      </c>
      <c r="H472">
        <v>17</v>
      </c>
      <c r="AK472">
        <v>1</v>
      </c>
      <c r="AM472" s="26" t="str">
        <f t="shared" si="18"/>
        <v xml:space="preserve">|Malik|&amp;ref(Item/Master-Ritualist.jpg,nolink,25x25,Ritual Spell);|&amp;ref(Spell/P_Death.jpg,nolink,25x25,Death);2&amp;ref(Spell/P_Blood.jpg,nolink,25x25,Blood);2&amp;ref(Spell/P_Holy.jpg,nolink,25x25,Holy);2|&amp;ref(Spell/P_Fire.jpg,nolink,25x25,Fire);&amp;ref(Spell/P_Earth.jpg,nolink,25x25,Earth);&amp;ref(Spell/P_Astral.jpg,nolink,25x25,Astral);+2:100%|&amp;ref(Spell/P_Research.jpg,nolink,25x25,Research);17|&amp;ref(Nation/Sacred.jpg,nolink,25x25,Sacred);|
</v>
      </c>
    </row>
    <row r="473" spans="1:39" x14ac:dyDescent="0.15">
      <c r="A473" t="str">
        <f t="shared" si="14"/>
        <v>MA Ashdod E</v>
      </c>
      <c r="B473" t="s">
        <v>2954</v>
      </c>
      <c r="C473" t="s">
        <v>2992</v>
      </c>
      <c r="D473" t="s">
        <v>11630</v>
      </c>
      <c r="E473" s="24" t="s">
        <v>11629</v>
      </c>
      <c r="F473" s="21" t="s">
        <v>11631</v>
      </c>
      <c r="H473">
        <v>13</v>
      </c>
      <c r="AK473">
        <v>1</v>
      </c>
      <c r="AM473" s="26" t="str">
        <f t="shared" si="18"/>
        <v xml:space="preserve">|Chayot|&amp;ref(Item/Master-Ritualist.jpg,nolink,25x25,Ritual Spell);|&amp;ref(Spell/P_Fire.jpg,nolink,25x25,Fire);4-4&amp;ref(Spell/P_Air.jpg,nolink,25x25,Air);4-4&amp;ref(Spell/P_Earth.jpg,nolink,25x25,Earth);4-4&amp;ref(Spell/P_Astral.jpg,nolink,25x25,Astral);4&amp;ref(Spell/P_Holy.jpg,nolink,25x25,Holy);4||&amp;ref(Spell/P_Research.jpg,nolink,25x25,Research);13|&amp;ref(Nation/Sacred.jpg,nolink,25x25,Sacred);|
</v>
      </c>
    </row>
    <row r="474" spans="1:39" x14ac:dyDescent="0.15">
      <c r="A474" t="str">
        <f t="shared" si="14"/>
        <v>MA Uruk S</v>
      </c>
      <c r="B474" t="s">
        <v>2954</v>
      </c>
      <c r="C474" t="s">
        <v>11911</v>
      </c>
      <c r="D474" t="s">
        <v>11884</v>
      </c>
      <c r="E474" s="24" t="s">
        <v>11712</v>
      </c>
      <c r="F474" s="21" t="s">
        <v>11885</v>
      </c>
      <c r="G474" s="29" t="s">
        <v>11886</v>
      </c>
      <c r="H474">
        <v>11</v>
      </c>
      <c r="AK474">
        <v>1</v>
      </c>
      <c r="AM474" s="26" t="str">
        <f t="shared" si="18"/>
        <v xml:space="preserve">|Ensi|&amp;ref(Nation/R_Fort.jpg,nolink,25x25,Land Fortress);|&amp;ref(Spell/P_Water.jpg,nolink,25x25,Water);1&amp;ref(Spell/P_Nature.jpg,nolink,25x25,Nature);1&amp;ref(Spell/P_Holy.jpg,nolink,25x25,Holy);2|&amp;ref(Spell/P_Water.jpg,nolink,25x25,Water);&amp;ref(Spell/P_Earth.jpg,nolink,25x25,Earth);&amp;ref(Spell/P_Astral.jpg,nolink,25x25,Astral);&amp;ref(Spell/P_Nature.jpg,nolink,25x25,Nature);+1:100%|&amp;ref(Spell/P_Research.jpg,nolink,25x25,Research);11|&amp;ref(Nation/Sacred.jpg,nolink,25x25,Sacred);|
</v>
      </c>
    </row>
    <row r="475" spans="1:39" x14ac:dyDescent="0.15">
      <c r="A475" t="str">
        <f t="shared" si="14"/>
        <v>-</v>
      </c>
      <c r="B475" t="s">
        <v>2954</v>
      </c>
      <c r="C475" t="s">
        <v>11911</v>
      </c>
      <c r="D475" t="s">
        <v>11887</v>
      </c>
      <c r="E475" s="24" t="s">
        <v>11712</v>
      </c>
      <c r="F475" s="21" t="s">
        <v>11888</v>
      </c>
      <c r="G475" s="29" t="s">
        <v>11889</v>
      </c>
      <c r="H475">
        <v>7</v>
      </c>
      <c r="AK475">
        <v>1</v>
      </c>
      <c r="AM475" s="26" t="str">
        <f t="shared" si="18"/>
        <v xml:space="preserve">|Gudu|&amp;ref(Nation/R_Fort.jpg,nolink,25x25,Land Fortress);|&amp;ref(Spell/P_Holy.jpg,nolink,25x25,Holy);1|&amp;ref(Spell/P_Air.jpg,nolink,25x25,Air);&amp;ref(Spell/P_Earth.jpg,nolink,25x25,Earth);+1:100%|&amp;ref(Spell/P_Research.jpg,nolink,25x25,Research);7|&amp;ref(Nation/Sacred.jpg,nolink,25x25,Sacred);|
</v>
      </c>
    </row>
    <row r="476" spans="1:39" x14ac:dyDescent="0.15">
      <c r="A476" t="str">
        <f t="shared" si="14"/>
        <v>-</v>
      </c>
      <c r="B476" t="s">
        <v>2954</v>
      </c>
      <c r="C476" t="s">
        <v>11911</v>
      </c>
      <c r="D476" t="s">
        <v>11833</v>
      </c>
      <c r="E476" s="24" t="s">
        <v>11712</v>
      </c>
      <c r="F476" s="21" t="s">
        <v>11890</v>
      </c>
      <c r="G476" s="29" t="s">
        <v>11891</v>
      </c>
      <c r="H476">
        <v>9</v>
      </c>
      <c r="AK476">
        <v>1</v>
      </c>
      <c r="AM476" s="26" t="str">
        <f t="shared" si="18"/>
        <v xml:space="preserve">|Ishib|&amp;ref(Nation/R_Fort.jpg,nolink,25x25,Land Fortress);|&amp;ref(Spell/P_Water.jpg,nolink,25x25,Water);1&amp;ref(Spell/P_Holy.jpg,nolink,25x25,Holy);2|&amp;ref(Spell/P_Air.jpg,nolink,25x25,Air);&amp;ref(Spell/P_Water.jpg,nolink,25x25,Water);&amp;ref(Spell/P_Earth.jpg,nolink,25x25,Earth);&amp;ref(Spell/P_Nature.jpg,nolink,25x25,Nature);+1:100%|&amp;ref(Spell/P_Research.jpg,nolink,25x25,Research);9|&amp;ref(Nation/Sacred.jpg,nolink,25x25,Sacred);|
</v>
      </c>
    </row>
    <row r="477" spans="1:39" x14ac:dyDescent="0.15">
      <c r="A477" t="str">
        <f t="shared" si="14"/>
        <v>-</v>
      </c>
      <c r="B477" t="s">
        <v>2954</v>
      </c>
      <c r="C477" t="s">
        <v>11911</v>
      </c>
      <c r="D477" t="s">
        <v>11835</v>
      </c>
      <c r="E477" s="24" t="s">
        <v>11712</v>
      </c>
      <c r="F477" s="21" t="s">
        <v>11892</v>
      </c>
      <c r="H477">
        <v>9</v>
      </c>
      <c r="O477">
        <v>1</v>
      </c>
      <c r="AK477">
        <v>1</v>
      </c>
      <c r="AM477" s="26" t="str">
        <f t="shared" si="18"/>
        <v xml:space="preserve">|Ashipu|&amp;ref(Nation/R_Fort.jpg,nolink,25x25,Land Fortress);|&amp;ref(Spell/P_Astral.jpg,nolink,25x25,Astral);1&amp;ref(Spell/P_Nature.jpg,nolink,25x25,Nature);1&amp;ref(Spell/P_Holy.jpg,nolink,25x25,Holy);1||&amp;ref(Spell/P_Research.jpg,nolink,25x25,Research);9|&amp;ref(Nation/Disease-Healer.jpg,nolink,25x25,Disease Healer (1));&amp;ref(Nation/Sacred.jpg,nolink,25x25,Sacred);|
</v>
      </c>
    </row>
    <row r="478" spans="1:39" x14ac:dyDescent="0.15">
      <c r="A478" t="str">
        <f t="shared" si="14"/>
        <v>-</v>
      </c>
      <c r="B478" t="s">
        <v>2954</v>
      </c>
      <c r="C478" t="s">
        <v>11911</v>
      </c>
      <c r="D478" t="s">
        <v>11837</v>
      </c>
      <c r="E478" s="24" t="s">
        <v>11712</v>
      </c>
      <c r="F478" s="21" t="s">
        <v>11888</v>
      </c>
      <c r="G478" s="29" t="s">
        <v>11886</v>
      </c>
      <c r="H478">
        <v>7</v>
      </c>
      <c r="AK478">
        <v>1</v>
      </c>
      <c r="AM478" s="26" t="str">
        <f t="shared" si="18"/>
        <v xml:space="preserve">|Nin|&amp;ref(Nation/R_Fort.jpg,nolink,25x25,Land Fortress);|&amp;ref(Spell/P_Holy.jpg,nolink,25x25,Holy);1|&amp;ref(Spell/P_Water.jpg,nolink,25x25,Water);&amp;ref(Spell/P_Earth.jpg,nolink,25x25,Earth);&amp;ref(Spell/P_Astral.jpg,nolink,25x25,Astral);&amp;ref(Spell/P_Nature.jpg,nolink,25x25,Nature);+1:100%|&amp;ref(Spell/P_Research.jpg,nolink,25x25,Research);7|&amp;ref(Nation/Sacred.jpg,nolink,25x25,Sacred);|
</v>
      </c>
    </row>
    <row r="479" spans="1:39" x14ac:dyDescent="0.15">
      <c r="A479" t="str">
        <f t="shared" si="14"/>
        <v>-</v>
      </c>
      <c r="B479" t="s">
        <v>2954</v>
      </c>
      <c r="C479" t="s">
        <v>11911</v>
      </c>
      <c r="D479" t="s">
        <v>11840</v>
      </c>
      <c r="E479" s="24" t="s">
        <v>11712</v>
      </c>
      <c r="F479" s="21" t="s">
        <v>11893</v>
      </c>
      <c r="H479">
        <v>7</v>
      </c>
      <c r="AA479">
        <v>1</v>
      </c>
      <c r="AI479">
        <v>2</v>
      </c>
      <c r="AK479">
        <v>1</v>
      </c>
      <c r="AM479" s="26" t="str">
        <f t="shared" si="18"/>
        <v xml:space="preserve">|Gala|&amp;ref(Nation/R_Fort.jpg,nolink,25x25,Land Fortress);|&amp;ref(Spell/P_Nature.jpg,nolink,25x25,Nature);1&amp;ref(Spell/P_Holy.jpg,nolink,25x25,Holy);1||&amp;ref(Spell/P_Research.jpg,nolink,25x25,Research);7|&amp;ref(Nation/Spell-Singer.jpg,nolink,25x25,Spell Singer);&amp;ref(Nation/Elegist.jpg,nolink,25x25,Elegist (2));&amp;ref(Nation/Sacred.jpg,nolink,25x25,Sacred);|
</v>
      </c>
    </row>
    <row r="480" spans="1:39" x14ac:dyDescent="0.15">
      <c r="A480" t="str">
        <f t="shared" si="14"/>
        <v>-</v>
      </c>
      <c r="B480" t="s">
        <v>2954</v>
      </c>
      <c r="C480" t="s">
        <v>11911</v>
      </c>
      <c r="D480" t="s">
        <v>11842</v>
      </c>
      <c r="E480" s="24" t="s">
        <v>11712</v>
      </c>
      <c r="F480" s="21" t="s">
        <v>11894</v>
      </c>
      <c r="H480">
        <v>7</v>
      </c>
      <c r="AK480">
        <v>1</v>
      </c>
      <c r="AM480" s="26" t="str">
        <f t="shared" si="18"/>
        <v xml:space="preserve">|Naditu|&amp;ref(Nation/R_Fort.jpg,nolink,25x25,Land Fortress);|&amp;ref(Spell/P_Astral.jpg,nolink,25x25,Astral);1&amp;ref(Spell/P_Holy.jpg,nolink,25x25,Holy);1||&amp;ref(Spell/P_Research.jpg,nolink,25x25,Research);7|&amp;ref(Nation/Sacred.jpg,nolink,25x25,Sacred);|
</v>
      </c>
    </row>
    <row r="481" spans="1:39" x14ac:dyDescent="0.15">
      <c r="A481" t="str">
        <f t="shared" si="14"/>
        <v>-</v>
      </c>
      <c r="B481" t="s">
        <v>2954</v>
      </c>
      <c r="C481" t="s">
        <v>11911</v>
      </c>
      <c r="D481" t="s">
        <v>11844</v>
      </c>
      <c r="E481" s="24" t="s">
        <v>11712</v>
      </c>
      <c r="F481" s="21" t="s">
        <v>11895</v>
      </c>
      <c r="H481">
        <v>11</v>
      </c>
      <c r="Y481">
        <v>5</v>
      </c>
      <c r="AK481">
        <v>1</v>
      </c>
      <c r="AM481" s="26" t="str">
        <f t="shared" si="18"/>
        <v xml:space="preserve">|Ereshdingir|&amp;ref(Nation/R_Fort.jpg,nolink,25x25,Land Fortress);|&amp;ref(Spell/P_Water.jpg,nolink,25x25,Water);1&amp;ref(Spell/P_Astral.jpg,nolink,25x25,Astral);2&amp;ref(Spell/P_Holy.jpg,nolink,25x25,Holy);2||&amp;ref(Spell/P_Research.jpg,nolink,25x25,Research);11|&amp;ref(Nation/Fortune-Teller.jpg,nolink,25x25,Fortune Teller (5));&amp;ref(Nation/Sacred.jpg,nolink,25x25,Sacred);|
</v>
      </c>
    </row>
    <row r="482" spans="1:39" x14ac:dyDescent="0.15">
      <c r="A482" t="str">
        <f t="shared" si="14"/>
        <v>-</v>
      </c>
      <c r="B482" t="s">
        <v>2954</v>
      </c>
      <c r="C482" t="s">
        <v>11911</v>
      </c>
      <c r="D482" t="s">
        <v>11846</v>
      </c>
      <c r="E482" s="24" t="s">
        <v>11728</v>
      </c>
      <c r="F482" s="21" t="s">
        <v>11896</v>
      </c>
      <c r="G482" s="29" t="s">
        <v>11897</v>
      </c>
      <c r="H482" t="s">
        <v>11898</v>
      </c>
      <c r="Y482">
        <v>10</v>
      </c>
      <c r="AK482">
        <v>1</v>
      </c>
      <c r="AM482" s="26" t="str">
        <f t="shared" si="18"/>
        <v xml:space="preserve">|Entu|&amp;ref(Nation/R_Capital.jpg,nolink,25x25,National Capital);|&amp;ref(Spell/P_Water.jpg,nolink,25x25,Water);1&amp;ref(Spell/P_Astral.jpg,nolink,25x25,Astral);2&amp;ref(Spell/P_Holy.jpg,nolink,25x25,Holy);3|&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13+|&amp;ref(Nation/Fortune-Teller.jpg,nolink,25x25,Fortune Teller (10));&amp;ref(Nation/Sacred.jpg,nolink,25x25,Sacred);|
</v>
      </c>
    </row>
    <row r="483" spans="1:39" x14ac:dyDescent="0.15">
      <c r="A483" t="str">
        <f t="shared" si="14"/>
        <v>-</v>
      </c>
      <c r="B483" t="s">
        <v>2954</v>
      </c>
      <c r="C483" t="s">
        <v>11911</v>
      </c>
      <c r="D483" t="s">
        <v>11849</v>
      </c>
      <c r="E483" s="24" t="s">
        <v>11728</v>
      </c>
      <c r="F483" s="21" t="s">
        <v>11899</v>
      </c>
      <c r="G483" s="29" t="s">
        <v>11900</v>
      </c>
      <c r="H483" t="s">
        <v>11830</v>
      </c>
      <c r="Y483">
        <v>15</v>
      </c>
      <c r="AK483">
        <v>1</v>
      </c>
      <c r="AM483" s="26" t="str">
        <f t="shared" si="18"/>
        <v xml:space="preserve">|Mashmashu|&amp;ref(Nation/R_Capital.jpg,nolink,25x25,National Capital);|&amp;ref(Spell/P_Astral.jpg,nolink,25x25,Astral);3&amp;ref(Spell/P_Nature.jpg,nolink,25x25,Nature);1|&amp;ref(Spell/P_Air.jpg,nolink,25x25,Air);&amp;ref(Spell/P_Water.jpg,nolink,25x25,Water);&amp;ref(Spell/P_Earth.jpg,nolink,25x25,Earth);&amp;ref(Spell/P_Astral.jpg,nolink,25x25,Astral);+1:100%&amp;br;&amp;ref(Spell/P_Air.jpg,nolink,25x25,Air);&amp;ref(Spell/P_Water.jpg,nolink,25x25,Water);&amp;ref(Spell/P_Earth.jpg,nolink,25x25,Earth);&amp;ref(Spell/P_Nature.jpg,nolink,25x25,Nature);+1:10%|&amp;ref(Spell/P_Research.jpg,nolink,25x25,Research);15+|&amp;ref(Nation/Fortune-Teller.jpg,nolink,25x25,Fortune Teller (15));&amp;ref(Nation/Sacred.jpg,nolink,25x25,Sacred);|
</v>
      </c>
    </row>
    <row r="484" spans="1:39" x14ac:dyDescent="0.15">
      <c r="A484" t="str">
        <f t="shared" si="14"/>
        <v>-</v>
      </c>
      <c r="B484" t="s">
        <v>2954</v>
      </c>
      <c r="C484" t="s">
        <v>11911</v>
      </c>
      <c r="D484" t="s">
        <v>11880</v>
      </c>
      <c r="E484" s="24" t="s">
        <v>11878</v>
      </c>
      <c r="F484" s="21" t="s">
        <v>11901</v>
      </c>
      <c r="H484">
        <v>7</v>
      </c>
      <c r="I484">
        <v>-4</v>
      </c>
      <c r="AM484" s="26" t="str">
        <f t="shared" si="18"/>
        <v xml:space="preserve">|Enkidu Shaman|&amp;ref(Nation/R_Foreign.jpg,nolink,25x25,Non-Fort Land);|&amp;ref(Spell/P_Earth.jpg,nolink,25x25,Earth);1&amp;ref(Spell/P_Nature.jpg,nolink,25x25,Nature);2||&amp;ref(Spell/P_Research.jpg,nolink,25x25,Research);7|&amp;ref(Nation/Inept-Researcher.jpg,nolink,25x25,Inept Researcher (-4));|
</v>
      </c>
    </row>
    <row r="485" spans="1:39" x14ac:dyDescent="0.15">
      <c r="A485" t="str">
        <f t="shared" si="14"/>
        <v>-</v>
      </c>
      <c r="B485" t="s">
        <v>2954</v>
      </c>
      <c r="C485" t="s">
        <v>11911</v>
      </c>
      <c r="D485" t="s">
        <v>11902</v>
      </c>
      <c r="E485" s="24" t="s">
        <v>11903</v>
      </c>
      <c r="F485" s="21" t="s">
        <v>11890</v>
      </c>
      <c r="H485">
        <v>7</v>
      </c>
      <c r="AK485">
        <v>1</v>
      </c>
      <c r="AM485" s="26" t="str">
        <f t="shared" si="18"/>
        <v xml:space="preserve">|Kulullu King|&amp;ref(Nation/R_UW-Fort.jpg,nolink,25x25,Underwater Fortress);|&amp;ref(Spell/P_Water.jpg,nolink,25x25,Water);1&amp;ref(Spell/P_Holy.jpg,nolink,25x25,Holy);2||&amp;ref(Spell/P_Research.jpg,nolink,25x25,Research);7|&amp;ref(Nation/Sacred.jpg,nolink,25x25,Sacred);|
</v>
      </c>
    </row>
    <row r="486" spans="1:39" x14ac:dyDescent="0.15">
      <c r="A486" t="str">
        <f t="shared" si="14"/>
        <v>-</v>
      </c>
      <c r="B486" t="s">
        <v>2954</v>
      </c>
      <c r="C486" t="s">
        <v>11911</v>
      </c>
      <c r="D486" t="s">
        <v>11904</v>
      </c>
      <c r="E486" s="24" t="s">
        <v>11903</v>
      </c>
      <c r="F486" s="21" t="s">
        <v>11885</v>
      </c>
      <c r="G486" s="29" t="s">
        <v>11905</v>
      </c>
      <c r="H486">
        <v>11</v>
      </c>
      <c r="AK486">
        <v>1</v>
      </c>
      <c r="AM486" s="26" t="str">
        <f t="shared" si="18"/>
        <v xml:space="preserve">|Kuliltu Queen|&amp;ref(Nation/R_UW-Fort.jpg,nolink,25x25,Underwater Fortress);|&amp;ref(Spell/P_Water.jpg,nolink,25x25,Water);1&amp;ref(Spell/P_Nature.jpg,nolink,25x25,Nature);1&amp;ref(Spell/P_Holy.jpg,nolink,25x25,Holy);2|&amp;ref(Spell/P_Air.jpg,nolink,25x25,Air);&amp;ref(Spell/P_Water.jpg,nolink,25x25,Water);&amp;ref(Spell/P_Astral.jpg,nolink,25x25,Astral);&amp;ref(Spell/P_Nature.jpg,nolink,25x25,Nature);+1:100%|&amp;ref(Spell/P_Research.jpg,nolink,25x25,Research);11|&amp;ref(Nation/Sacred.jpg,nolink,25x25,Sacred);|
</v>
      </c>
    </row>
    <row r="487" spans="1:39" x14ac:dyDescent="0.15">
      <c r="A487" t="str">
        <f t="shared" si="14"/>
        <v>-</v>
      </c>
      <c r="B487" t="s">
        <v>2954</v>
      </c>
      <c r="C487" t="s">
        <v>11911</v>
      </c>
      <c r="D487" t="s">
        <v>11906</v>
      </c>
      <c r="E487" s="24" t="s">
        <v>11903</v>
      </c>
      <c r="F487" s="21" t="s">
        <v>11907</v>
      </c>
      <c r="G487" s="29" t="s">
        <v>11905</v>
      </c>
      <c r="H487">
        <v>15</v>
      </c>
      <c r="I487">
        <v>4</v>
      </c>
      <c r="AM487" s="26" t="str">
        <f t="shared" si="18"/>
        <v xml:space="preserve">|Kulullu Sage|&amp;ref(Nation/R_UW-Fort.jpg,nolink,25x25,Underwater Fortress);|&amp;ref(Spell/P_Water.jpg,nolink,25x25,Water);2|&amp;ref(Spell/P_Air.jpg,nolink,25x25,Air);&amp;ref(Spell/P_Water.jpg,nolink,25x25,Water);&amp;ref(Spell/P_Astral.jpg,nolink,25x25,Astral);&amp;ref(Spell/P_Nature.jpg,nolink,25x25,Nature);+1:100%|&amp;ref(Spell/P_Research.jpg,nolink,25x25,Research);15|&amp;ref(Nation/Adept-Researcher.jpg,nolink,25x25,Adept Researcher (+4));|
</v>
      </c>
    </row>
    <row r="488" spans="1:39" x14ac:dyDescent="0.15">
      <c r="A488" t="str">
        <f t="shared" si="14"/>
        <v>-</v>
      </c>
      <c r="B488" t="s">
        <v>2954</v>
      </c>
      <c r="C488" t="s">
        <v>11911</v>
      </c>
      <c r="D488" t="s">
        <v>11909</v>
      </c>
      <c r="E488" s="24" t="s">
        <v>5491</v>
      </c>
      <c r="F488" s="21" t="s">
        <v>662</v>
      </c>
      <c r="H488">
        <v>11</v>
      </c>
      <c r="AK488">
        <v>1</v>
      </c>
      <c r="AM488" s="26" t="str">
        <f t="shared" si="18"/>
        <v xml:space="preserve">|Ugallu|&amp;ref(Item/Master-Ritualist.jpg,nolink,25x25,Ritual Spell);|&amp;ref(Spell/P_Air.jpg,nolink,25x25,Air);3||&amp;ref(Spell/P_Research.jpg,nolink,25x25,Research);11|&amp;ref(Nation/Sacred.jpg,nolink,25x25,Sacred);|
</v>
      </c>
    </row>
    <row r="489" spans="1:39" x14ac:dyDescent="0.15">
      <c r="A489" t="str">
        <f t="shared" ref="A489:A552" si="19">IF(C489&lt;&gt;C488,B489&amp;" "&amp;C489&amp;" S",IF(C489&lt;&gt;C490,B489&amp;" "&amp;C489&amp;" E","-"))</f>
        <v>MA Uruk E</v>
      </c>
      <c r="B489" t="s">
        <v>2954</v>
      </c>
      <c r="C489" t="s">
        <v>11911</v>
      </c>
      <c r="D489" t="s">
        <v>11910</v>
      </c>
      <c r="E489" s="24" t="s">
        <v>5491</v>
      </c>
      <c r="F489" s="21" t="s">
        <v>7930</v>
      </c>
      <c r="H489">
        <v>43</v>
      </c>
      <c r="I489">
        <v>10</v>
      </c>
      <c r="N489">
        <v>1</v>
      </c>
      <c r="O489">
        <v>1</v>
      </c>
      <c r="AK489">
        <v>1</v>
      </c>
      <c r="AM489" s="26" t="str">
        <f t="shared" si="18"/>
        <v xml:space="preserve">|Umu-apkallu|&amp;ref(Item/Master-Ritualist.jpg,nolink,25x25,Ritual Spell);|&amp;ref(Spell/P_Air.jpg,nolink,25x25,Air);3&amp;ref(Spell/P_Water.jpg,nolink,25x25,Water);3&amp;ref(Spell/P_Earth.jpg,nolink,25x25,Earth);2&amp;ref(Spell/P_Astral.jpg,nolink,25x25,Astral);4&amp;ref(Spell/P_Nature.jpg,nolink,25x25,Nature);2&amp;ref(Spell/P_Holy.jpg,nolink,25x25,Holy);2||&amp;ref(Spell/P_Research.jpg,nolink,25x25,Research);43|&amp;ref(Nation/Adept-Researcher.jpg,nolink,25x25,Adept Researcher (+10));&amp;ref(Nation/Inspiring-Researcher.jpg,nolink,25x25,Inspiring Researcher (+1));&amp;ref(Nation/Disease-Healer.jpg,nolink,25x25,Disease Healer (1));&amp;ref(Nation/Sacred.jpg,nolink,25x25,Sacred);|
</v>
      </c>
    </row>
    <row r="490" spans="1:39" x14ac:dyDescent="0.15">
      <c r="A490" t="str">
        <f t="shared" si="19"/>
        <v>MA Nazca S</v>
      </c>
      <c r="B490" t="s">
        <v>2954</v>
      </c>
      <c r="C490" t="s">
        <v>11762</v>
      </c>
      <c r="D490" t="s">
        <v>11735</v>
      </c>
      <c r="E490" s="24" t="s">
        <v>11712</v>
      </c>
      <c r="F490" s="21" t="s">
        <v>11736</v>
      </c>
      <c r="H490">
        <v>9</v>
      </c>
      <c r="AK490">
        <v>1</v>
      </c>
      <c r="AM490" s="26" t="str">
        <f t="shared" si="18"/>
        <v xml:space="preserve">|Aclla|&amp;ref(Nation/R_Fort.jpg,nolink,25x25,Land Fortress);|&amp;ref(Spell/P_Fire.jpg,nolink,25x25,Fire);1&amp;ref(Spell/P_Air.jpg,nolink,25x25,Air);1&amp;ref(Spell/P_Holy.jpg,nolink,25x25,Holy);1||&amp;ref(Spell/P_Research.jpg,nolink,25x25,Research);9|&amp;ref(Nation/Sacred.jpg,nolink,25x25,Sacred);|
</v>
      </c>
    </row>
    <row r="491" spans="1:39" x14ac:dyDescent="0.15">
      <c r="A491" t="str">
        <f t="shared" si="19"/>
        <v>-</v>
      </c>
      <c r="B491" t="s">
        <v>2954</v>
      </c>
      <c r="C491" t="s">
        <v>11762</v>
      </c>
      <c r="D491" t="s">
        <v>11737</v>
      </c>
      <c r="E491" s="24" t="s">
        <v>11712</v>
      </c>
      <c r="F491" s="21" t="s">
        <v>11738</v>
      </c>
      <c r="G491" s="29" t="s">
        <v>11739</v>
      </c>
      <c r="H491">
        <v>13</v>
      </c>
      <c r="AK491">
        <v>1</v>
      </c>
      <c r="AM491" s="26" t="str">
        <f t="shared" si="18"/>
        <v xml:space="preserve">|Hurin Priest|&amp;ref(Nation/R_Fort.jpg,nolink,25x25,Land Fortress);|&amp;ref(Spell/P_Earth.jpg,nolink,25x25,Earth);1&amp;ref(Spell/P_Death.jpg,nolink,25x25,Death);2&amp;ref(Spell/P_Holy.jpg,nolink,25x25,Holy);2|&amp;ref(Spell/P_Air.jpg,nolink,25x25,Air);&amp;ref(Spell/P_Earth.jpg,nolink,25x25,Earth);&amp;ref(Spell/P_Astral.jpg,nolink,25x25,Astral);+1:100%|&amp;ref(Spell/P_Research.jpg,nolink,25x25,Research);13|&amp;ref(Nation/Sacred.jpg,nolink,25x25,Sacred);|
</v>
      </c>
    </row>
    <row r="492" spans="1:39" x14ac:dyDescent="0.15">
      <c r="A492" t="str">
        <f t="shared" si="19"/>
        <v>-</v>
      </c>
      <c r="B492" t="s">
        <v>2954</v>
      </c>
      <c r="C492" t="s">
        <v>11762</v>
      </c>
      <c r="D492" t="s">
        <v>11740</v>
      </c>
      <c r="E492" s="24" t="s">
        <v>11712</v>
      </c>
      <c r="F492" s="21" t="s">
        <v>11736</v>
      </c>
      <c r="H492">
        <v>9</v>
      </c>
      <c r="Y492">
        <v>10</v>
      </c>
      <c r="AC492">
        <v>1</v>
      </c>
      <c r="AH492" s="9" t="s">
        <v>11741</v>
      </c>
      <c r="AK492">
        <v>1</v>
      </c>
      <c r="AM492" s="26" t="str">
        <f t="shared" si="18"/>
        <v xml:space="preserve">|Mallqui Priestess|&amp;ref(Nation/R_Fort.jpg,nolink,25x25,Land Fortress);|&amp;ref(Spell/P_Fire.jpg,nolink,25x25,Fire);1&amp;ref(Spell/P_Air.jpg,nolink,25x25,Air);1&amp;ref(Spell/P_Holy.jpg,nolink,25x25,Holy);1||&amp;ref(Spell/P_Research.jpg,nolink,25x25,Research);9|&amp;ref(Nation/Fortune-Teller.jpg,nolink,25x25,Fortune Teller (10));&amp;ref(Nation/Innate-Spellcaster.jpg,nolink,25x25,Innate Spellcaster (1));&amp;ref(Nation/Reanimation-Bonus.jpg,nolink,25x25,Reanimation Bonus (1/1));&amp;ref(Nation/Sacred.jpg,nolink,25x25,Sacred);|
</v>
      </c>
    </row>
    <row r="493" spans="1:39" x14ac:dyDescent="0.15">
      <c r="A493" t="str">
        <f t="shared" si="19"/>
        <v>-</v>
      </c>
      <c r="B493" t="s">
        <v>2954</v>
      </c>
      <c r="C493" t="s">
        <v>11762</v>
      </c>
      <c r="D493" t="s">
        <v>11742</v>
      </c>
      <c r="E493" s="24" t="s">
        <v>11712</v>
      </c>
      <c r="F493" s="21" t="s">
        <v>11738</v>
      </c>
      <c r="G493" s="29" t="s">
        <v>11739</v>
      </c>
      <c r="H493">
        <v>13</v>
      </c>
      <c r="Y493">
        <v>10</v>
      </c>
      <c r="AC493">
        <v>1</v>
      </c>
      <c r="AH493" s="9" t="s">
        <v>11743</v>
      </c>
      <c r="AK493">
        <v>1</v>
      </c>
      <c r="AM493" s="26" t="str">
        <f t="shared" si="18"/>
        <v xml:space="preserve">|Mallqui Priest|&amp;ref(Nation/R_Fort.jpg,nolink,25x25,Land Fortress);|&amp;ref(Spell/P_Earth.jpg,nolink,25x25,Earth);1&amp;ref(Spell/P_Death.jpg,nolink,25x25,Death);2&amp;ref(Spell/P_Holy.jpg,nolink,25x25,Holy);2|&amp;ref(Spell/P_Air.jpg,nolink,25x25,Air);&amp;ref(Spell/P_Earth.jpg,nolink,25x25,Earth);&amp;ref(Spell/P_Astral.jpg,nolink,25x25,Astral);+1:100%|&amp;ref(Spell/P_Research.jpg,nolink,25x25,Research);13|&amp;ref(Nation/Fortune-Teller.jpg,nolink,25x25,Fortune Teller (10));&amp;ref(Nation/Innate-Spellcaster.jpg,nolink,25x25,Innate Spellcaster (1));&amp;ref(Nation/Reanimation-Bonus.jpg,nolink,25x25,Reanimation Bonus (2/2));&amp;ref(Nation/Sacred.jpg,nolink,25x25,Sacred);|
</v>
      </c>
    </row>
    <row r="494" spans="1:39" x14ac:dyDescent="0.15">
      <c r="A494" t="str">
        <f t="shared" si="19"/>
        <v>-</v>
      </c>
      <c r="B494" t="s">
        <v>2954</v>
      </c>
      <c r="C494" t="s">
        <v>11762</v>
      </c>
      <c r="D494" t="s">
        <v>11744</v>
      </c>
      <c r="E494" s="24" t="s">
        <v>11728</v>
      </c>
      <c r="F494" s="21" t="s">
        <v>11745</v>
      </c>
      <c r="G494" s="29" t="s">
        <v>11746</v>
      </c>
      <c r="H494" t="s">
        <v>11747</v>
      </c>
      <c r="AK494">
        <v>1</v>
      </c>
      <c r="AM494" s="26" t="str">
        <f t="shared" si="18"/>
        <v xml:space="preserve">|Inca|&amp;ref(Nation/R_Capital.jpg,nolink,25x25,National Capital);|&amp;ref(Spell/P_Fire.jpg,nolink,25x25,Fire);2&amp;ref(Spell/P_Air.jpg,nolink,25x25,Air);2&amp;ref(Spell/P_Holy.jpg,nolink,25x25,Holy);3|&amp;ref(Spell/P_Fire.jpg,nolink,25x25,Fire);&amp;ref(Spell/P_Air.jpg,nolink,25x25,Air);&amp;ref(Spell/P_Astral.jpg,nolink,25x25,Astral);+1:10%|&amp;ref(Spell/P_Research.jpg,nolink,25x25,Research);13+|&amp;ref(Nation/Sacred.jpg,nolink,25x25,Sacred);|
</v>
      </c>
    </row>
    <row r="495" spans="1:39" x14ac:dyDescent="0.15">
      <c r="A495" t="str">
        <f t="shared" si="19"/>
        <v>-</v>
      </c>
      <c r="B495" t="s">
        <v>2954</v>
      </c>
      <c r="C495" t="s">
        <v>11762</v>
      </c>
      <c r="D495" t="s">
        <v>11748</v>
      </c>
      <c r="E495" s="24" t="s">
        <v>11728</v>
      </c>
      <c r="F495" s="21" t="s">
        <v>11749</v>
      </c>
      <c r="G495" s="29" t="s">
        <v>11750</v>
      </c>
      <c r="H495" t="s">
        <v>11751</v>
      </c>
      <c r="AK495">
        <v>1</v>
      </c>
      <c r="AM495" s="26" t="str">
        <f t="shared" si="18"/>
        <v xml:space="preserve">|Coya|&amp;ref(Nation/R_Capital.jpg,nolink,25x25,National Capital);|&amp;ref(Spell/P_Earth.jpg,nolink,25x25,Earth);2&amp;ref(Spell/P_Astral.jpg,nolink,25x25,Astral);2&amp;ref(Spell/P_Death.jpg,nolink,25x25,Death);2&amp;ref(Spell/P_Holy.jpg,nolink,25x25,Holy);2|&amp;ref(Spell/P_Fire.jpg,nolink,25x25,Fire);&amp;ref(Spell/P_Air.jpg,nolink,25x25,Air);&amp;ref(Spell/P_Earth.jpg,nolink,25x25,Earth);&amp;ref(Spell/P_Astral.jpg,nolink,25x25,Astral);&amp;ref(Spell/P_Death.jpg,nolink,25x25,Death);+1:30%|&amp;ref(Spell/P_Research.jpg,nolink,25x25,Research);17+|&amp;ref(Nation/Sacred.jpg,nolink,25x25,Sacred);|
</v>
      </c>
    </row>
    <row r="496" spans="1:39" x14ac:dyDescent="0.15">
      <c r="A496" t="str">
        <f t="shared" si="19"/>
        <v>-</v>
      </c>
      <c r="B496" t="s">
        <v>2954</v>
      </c>
      <c r="C496" t="s">
        <v>11762</v>
      </c>
      <c r="D496" t="s">
        <v>11752</v>
      </c>
      <c r="E496" s="24" t="s">
        <v>11728</v>
      </c>
      <c r="F496" s="21" t="s">
        <v>11753</v>
      </c>
      <c r="G496" s="29" t="s">
        <v>11754</v>
      </c>
      <c r="H496" t="s">
        <v>11755</v>
      </c>
      <c r="Y496">
        <v>15</v>
      </c>
      <c r="AC496">
        <v>2</v>
      </c>
      <c r="AH496" s="9" t="s">
        <v>11756</v>
      </c>
      <c r="AK496">
        <v>1</v>
      </c>
      <c r="AM496" s="26" t="str">
        <f t="shared" si="18"/>
        <v xml:space="preserve">|Royal Mallqui|&amp;ref(Nation/R_Capital.jpg,nolink,25x25,National Capital);|&amp;ref(Spell/P_Fire.jpg,nolink,25x25,Fire);2&amp;ref(Spell/P_Air.jpg,nolink,25x25,Air);2&amp;ref(Spell/P_Earth.jpg,nolink,25x25,Earth);2&amp;ref(Spell/P_Astral.jpg,nolink,25x25,Astral);2&amp;ref(Spell/P_Death.jpg,nolink,25x25,Death);2&amp;ref(Spell/P_Holy.jpg,nolink,25x25,Holy);3|&amp;ref(Spell/P_Fire.jpg,nolink,25x25,Fire);&amp;ref(Spell/P_Air.jpg,nolink,25x25,Air);&amp;ref(Spell/P_Earth.jpg,nolink,25x25,Earth);&amp;ref(Spell/P_Astral.jpg,nolink,25x25,Astral);&amp;ref(Spell/P_Death.jpg,nolink,25x25,Death);+1:10%|&amp;ref(Spell/P_Research.jpg,nolink,25x25,Research);25+|&amp;ref(Nation/Fortune-Teller.jpg,nolink,25x25,Fortune Teller (15));&amp;ref(Nation/Innate-Spellcaster.jpg,nolink,25x25,Innate Spellcaster (2));&amp;ref(Nation/Reanimation-Bonus.jpg,nolink,25x25,Reanimation Bonus (3/3));&amp;ref(Nation/Sacred.jpg,nolink,25x25,Sacred);|
</v>
      </c>
    </row>
    <row r="497" spans="1:39" x14ac:dyDescent="0.15">
      <c r="A497" t="str">
        <f t="shared" si="19"/>
        <v>-</v>
      </c>
      <c r="B497" t="s">
        <v>2954</v>
      </c>
      <c r="C497" t="s">
        <v>11762</v>
      </c>
      <c r="D497" t="s">
        <v>11757</v>
      </c>
      <c r="E497" s="24" t="s">
        <v>11758</v>
      </c>
      <c r="F497" s="21" t="s">
        <v>11759</v>
      </c>
      <c r="H497">
        <v>5</v>
      </c>
      <c r="I497">
        <v>-4</v>
      </c>
      <c r="O497">
        <v>1</v>
      </c>
      <c r="Z497">
        <v>1</v>
      </c>
      <c r="AJ497">
        <v>1</v>
      </c>
      <c r="AM497" s="26" t="str">
        <f t="shared" si="18"/>
        <v xml:space="preserve">|Paqo of the Mountain Spirits|&amp;ref(Nation/R_Mountain.jpg,nolink,25x25,Any Highland/Mountains);|&amp;ref(Spell/P_Air.jpg,nolink,25x25,Air);1&amp;ref(Spell/P_Nature.jpg,nolink,25x25,Nature);1||&amp;ref(Spell/P_Research.jpg,nolink,25x25,Research);5|&amp;ref(Nation/Inept-Researcher.jpg,nolink,25x25,Inept Researcher (-4));&amp;ref(Nation/Disease-Healer.jpg,nolink,25x25,Disease Healer (1));&amp;ref(Nation/Bringer-of-Fortune.jpg,nolink,25x25,Bringer of Fortune (1));&amp;ref(Nation/Heretic.jpg,nolink,25x25,Heretic (1));|
</v>
      </c>
    </row>
    <row r="498" spans="1:39" x14ac:dyDescent="0.15">
      <c r="A498" t="str">
        <f t="shared" si="19"/>
        <v>MA Nazca E</v>
      </c>
      <c r="B498" t="s">
        <v>2954</v>
      </c>
      <c r="C498" t="s">
        <v>11762</v>
      </c>
      <c r="D498" t="s">
        <v>11760</v>
      </c>
      <c r="E498" s="24" t="s">
        <v>11758</v>
      </c>
      <c r="F498" s="21" t="s">
        <v>11761</v>
      </c>
      <c r="H498">
        <v>5</v>
      </c>
      <c r="I498">
        <v>-4</v>
      </c>
      <c r="O498">
        <v>1</v>
      </c>
      <c r="Y498">
        <v>10</v>
      </c>
      <c r="AJ498">
        <v>1</v>
      </c>
      <c r="AM498" s="26" t="str">
        <f t="shared" si="18"/>
        <v xml:space="preserve">|Paqo of the Earth Mother|&amp;ref(Nation/R_Mountain.jpg,nolink,25x25,Any Highland/Mountains);|&amp;ref(Spell/P_Earth.jpg,nolink,25x25,Earth);1&amp;ref(Spell/P_Nature.jpg,nolink,25x25,Nature);1||&amp;ref(Spell/P_Research.jpg,nolink,25x25,Research);5|&amp;ref(Nation/Inept-Researcher.jpg,nolink,25x25,Inept Researcher (-4));&amp;ref(Nation/Disease-Healer.jpg,nolink,25x25,Disease Healer (1));&amp;ref(Nation/Fortune-Teller.jpg,nolink,25x25,Fortune Teller (10));&amp;ref(Nation/Heretic.jpg,nolink,25x25,Heretic (1));|
</v>
      </c>
    </row>
    <row r="499" spans="1:39" x14ac:dyDescent="0.15">
      <c r="A499" t="str">
        <f t="shared" si="19"/>
        <v>MA Xibalba S</v>
      </c>
      <c r="B499" t="s">
        <v>2954</v>
      </c>
      <c r="C499" t="s">
        <v>12020</v>
      </c>
      <c r="D499" t="s">
        <v>11939</v>
      </c>
      <c r="E499" s="24" t="s">
        <v>11940</v>
      </c>
      <c r="F499" s="21" t="s">
        <v>11888</v>
      </c>
      <c r="AK499">
        <v>1</v>
      </c>
      <c r="AM499" s="26" t="str">
        <f t="shared" si="18"/>
        <v xml:space="preserve">|Muuch Ajaw|&amp;ref(Nation/R_Fort.jpg,nolink,25x25,Land Fortress);&amp;ref(Nation/R_UW-Fort.jpg,nolink,25x25,Underwater Fortress);|&amp;ref(Spell/P_Holy.jpg,nolink,25x25,Holy);1|||&amp;ref(Nation/Sacred.jpg,nolink,25x25,Sacred);|
</v>
      </c>
    </row>
    <row r="500" spans="1:39" x14ac:dyDescent="0.15">
      <c r="A500" t="str">
        <f t="shared" si="19"/>
        <v>-</v>
      </c>
      <c r="B500" t="s">
        <v>2954</v>
      </c>
      <c r="C500" t="s">
        <v>12020</v>
      </c>
      <c r="D500" t="s">
        <v>11944</v>
      </c>
      <c r="E500" s="24" t="s">
        <v>11712</v>
      </c>
      <c r="F500" s="21" t="s">
        <v>12000</v>
      </c>
      <c r="H500">
        <v>9</v>
      </c>
      <c r="AK500">
        <v>1</v>
      </c>
      <c r="AM500" s="26" t="str">
        <f t="shared" si="18"/>
        <v xml:space="preserve">|Ah Itz|&amp;ref(Nation/R_Fort.jpg,nolink,25x25,Land Fortress);|&amp;ref(Spell/P_Water.jpg,nolink,25x25,Water);1&amp;ref(Spell/P_Death.jpg,nolink,25x25,Death);1||&amp;ref(Spell/P_Research.jpg,nolink,25x25,Research);9|&amp;ref(Nation/Sacred.jpg,nolink,25x25,Sacred);|
</v>
      </c>
    </row>
    <row r="501" spans="1:39" x14ac:dyDescent="0.15">
      <c r="A501" t="str">
        <f t="shared" si="19"/>
        <v>-</v>
      </c>
      <c r="B501" t="s">
        <v>2954</v>
      </c>
      <c r="C501" t="s">
        <v>12020</v>
      </c>
      <c r="D501" t="s">
        <v>11946</v>
      </c>
      <c r="E501" s="24" t="s">
        <v>11940</v>
      </c>
      <c r="F501" s="21" t="s">
        <v>12001</v>
      </c>
      <c r="H501">
        <v>9</v>
      </c>
      <c r="AK501">
        <v>1</v>
      </c>
      <c r="AM501" s="26" t="str">
        <f t="shared" si="18"/>
        <v xml:space="preserve">|Ah Ha'|&amp;ref(Nation/R_Fort.jpg,nolink,25x25,Land Fortress);&amp;ref(Nation/R_UW-Fort.jpg,nolink,25x25,Underwater Fortress);|&amp;ref(Spell/P_Water.jpg,nolink,25x25,Water);1&amp;ref(Spell/P_Earth.jpg,nolink,25x25,Earth);1&amp;ref(Spell/P_Holy.jpg,nolink,25x25,Holy);1||&amp;ref(Spell/P_Research.jpg,nolink,25x25,Research);9|&amp;ref(Nation/Sacred.jpg,nolink,25x25,Sacred);|
</v>
      </c>
    </row>
    <row r="502" spans="1:39" x14ac:dyDescent="0.15">
      <c r="A502" t="str">
        <f t="shared" si="19"/>
        <v>-</v>
      </c>
      <c r="B502" t="s">
        <v>2954</v>
      </c>
      <c r="C502" t="s">
        <v>12020</v>
      </c>
      <c r="D502" t="s">
        <v>11948</v>
      </c>
      <c r="E502" s="24" t="s">
        <v>11940</v>
      </c>
      <c r="F502" s="21" t="s">
        <v>12002</v>
      </c>
      <c r="G502" s="29" t="s">
        <v>12003</v>
      </c>
      <c r="H502">
        <v>15</v>
      </c>
      <c r="AK502">
        <v>1</v>
      </c>
      <c r="AM502" s="26" t="str">
        <f t="shared" si="18"/>
        <v xml:space="preserve">|Muuch K'uhul|&amp;ref(Nation/R_Fort.jpg,nolink,25x25,Land Fortress);&amp;ref(Nation/R_UW-Fort.jpg,nolink,25x25,Underwater Fortress);|&amp;ref(Spell/P_Water.jpg,nolink,25x25,Water);2&amp;ref(Spell/P_Earth.jpg,nolink,25x25,Earth);1&amp;ref(Spell/P_Death.jpg,nolink,25x25,Death);1&amp;ref(Spell/P_Holy.jpg,nolink,25x25,Holy);1|&amp;ref(Spell/P_Water.jpg,nolink,25x25,Water);&amp;ref(Spell/P_Earth.jpg,nolink,25x25,Earth);&amp;ref(Spell/P_Death.jpg,nolink,25x25,Death);&amp;ref(Spell/P_Nature.jpg,nolink,25x25,Nature);+1:100%|&amp;ref(Spell/P_Research.jpg,nolink,25x25,Research);15|&amp;ref(Nation/Sacred.jpg,nolink,25x25,Sacred);|
</v>
      </c>
    </row>
    <row r="503" spans="1:39" x14ac:dyDescent="0.15">
      <c r="A503" t="str">
        <f t="shared" si="19"/>
        <v>-</v>
      </c>
      <c r="B503" t="s">
        <v>2954</v>
      </c>
      <c r="C503" t="s">
        <v>12020</v>
      </c>
      <c r="D503" t="s">
        <v>11953</v>
      </c>
      <c r="E503" s="24" t="s">
        <v>11728</v>
      </c>
      <c r="F503" s="21" t="s">
        <v>12004</v>
      </c>
      <c r="G503" s="29" t="s">
        <v>12005</v>
      </c>
      <c r="H503" t="s">
        <v>12006</v>
      </c>
      <c r="R503">
        <v>5</v>
      </c>
      <c r="AK503">
        <v>1</v>
      </c>
      <c r="AM503" s="26" t="str">
        <f t="shared" si="18"/>
        <v xml:space="preserve">|Bacab|&amp;ref(Nation/R_Capital.jpg,nolink,25x25,National Capital);|&amp;ref(Spell/P_Water.jpg,nolink,25x25,Water);3&amp;ref(Spell/P_Earth.jpg,nolink,25x25,Earth);2&amp;ref(Spell/P_Death.jpg,nolink,25x25,Death);1&amp;ref(Spell/P_Holy.jpg,nolink,25x25,Holy);2|&amp;ref(Spell/P_Water.jpg,nolink,25x25,Water);&amp;ref(Spell/P_Earth.jpg,nolink,25x25,Earth);&amp;ref(Spell/P_Death.jpg,nolink,25x25,Death);&amp;ref(Spell/P_Nature.jpg,nolink,25x25,Nature);+1:100%&amp;br;&amp;ref(Spell/P_Water.jpg,nolink,25x25,Water);&amp;ref(Spell/P_Earth.jpg,nolink,25x25,Earth);&amp;ref(Spell/P_Death.jpg,nolink,25x25,Death);&amp;ref(Spell/P_Nature.jpg,nolink,25x25,Nature);+1:10%|&amp;ref(Spell/P_Research.jpg,nolink,25x25,Research);19+|&amp;ref(Nation/Resource-Bonus.jpg,nolink,25x25,Resource Bonus (5));&amp;ref(Nation/Sacred.jpg,nolink,25x25,Sacred);|
</v>
      </c>
    </row>
    <row r="504" spans="1:39" x14ac:dyDescent="0.15">
      <c r="A504" t="str">
        <f t="shared" si="19"/>
        <v>-</v>
      </c>
      <c r="B504" t="s">
        <v>2954</v>
      </c>
      <c r="C504" t="s">
        <v>12020</v>
      </c>
      <c r="D504" t="s">
        <v>11956</v>
      </c>
      <c r="E504" s="24" t="s">
        <v>11957</v>
      </c>
      <c r="F504" s="21" t="s">
        <v>12007</v>
      </c>
      <c r="G504" s="29" t="s">
        <v>12008</v>
      </c>
      <c r="H504">
        <v>13</v>
      </c>
      <c r="T504">
        <v>1</v>
      </c>
      <c r="AM504" s="26" t="str">
        <f t="shared" si="18"/>
        <v xml:space="preserve">|Camazotz|&amp;ref(Nation/R_Capital.jpg,nolink,25x25,National Capital);&amp;ref(Nation/R_Cave.jpg,nolink,25x25,Any Cave);|&amp;ref(Spell/P_Death.jpg,nolink,25x25,Death);2&amp;ref(Spell/P_Blood.jpg,nolink,25x25,Blood);1|&amp;ref(Spell/P_Air.jpg,nolink,25x25,Air);&amp;ref(Spell/P_Earth.jpg,nolink,25x25,Earth);&amp;ref(Spell/P_Blood.jpg,nolink,25x25,Blood);+1:100%|&amp;ref(Spell/P_Research.jpg,nolink,25x25,Research);13|&amp;ref(Nation/Blood-Searcher.jpg,nolink,25x25,Blood Searcher (1));|
</v>
      </c>
    </row>
    <row r="505" spans="1:39" x14ac:dyDescent="0.15">
      <c r="A505" t="str">
        <f t="shared" si="19"/>
        <v>-</v>
      </c>
      <c r="B505" t="s">
        <v>2954</v>
      </c>
      <c r="C505" t="s">
        <v>12020</v>
      </c>
      <c r="D505" t="s">
        <v>11971</v>
      </c>
      <c r="E505" s="24" t="s">
        <v>11961</v>
      </c>
      <c r="F505" s="21" t="s">
        <v>12009</v>
      </c>
      <c r="G505" s="29" t="s">
        <v>12010</v>
      </c>
      <c r="H505" t="s">
        <v>12011</v>
      </c>
      <c r="I505">
        <v>-4</v>
      </c>
      <c r="T505">
        <v>1</v>
      </c>
      <c r="AM505" s="26" t="str">
        <f t="shared" si="18"/>
        <v xml:space="preserve">|Way|&amp;ref(Nation/R_Forest.jpg,nolink,25x25,Any Forest);|&amp;ref(Spell/P_Nature.jpg,nolink,25x25,Nature);2&amp;ref(Spell/P_Blood.jpg,nolink,25x25,Blood);1|&amp;ref(Spell/P_Fire.jpg,nolink,25x25,Fire);&amp;ref(Spell/P_Death.jpg,nolink,25x25,Death);&amp;ref(Spell/P_Nature.jpg,nolink,25x25,Nature);&amp;ref(Spell/P_Blood.jpg,nolink,25x25,Blood);+1:10%|&amp;ref(Spell/P_Research.jpg,nolink,25x25,Research);7+|&amp;ref(Nation/Inept-Researcher.jpg,nolink,25x25,Inept Researcher (-4));&amp;ref(Nation/Blood-Searcher.jpg,nolink,25x25,Blood Searcher (1));|
</v>
      </c>
    </row>
    <row r="506" spans="1:39" x14ac:dyDescent="0.15">
      <c r="A506" t="str">
        <f t="shared" si="19"/>
        <v>-</v>
      </c>
      <c r="B506" t="s">
        <v>2954</v>
      </c>
      <c r="C506" t="s">
        <v>12020</v>
      </c>
      <c r="D506" t="s">
        <v>12012</v>
      </c>
      <c r="E506" s="24" t="s">
        <v>5569</v>
      </c>
      <c r="F506" s="21" t="s">
        <v>8251</v>
      </c>
      <c r="H506">
        <v>21</v>
      </c>
      <c r="AK506">
        <v>1</v>
      </c>
      <c r="AM506" s="26" t="str">
        <f t="shared" si="18"/>
        <v xml:space="preserve">|Balam of the East|&amp;ref(Nation/Unique.jpg,nolink,25x25,Ritual Spell (Unique Unit));|&amp;ref(Spell/P_Water.jpg,nolink,25x25,Water);2&amp;ref(Spell/P_Nature.jpg,nolink,25x25,Nature);4&amp;ref(Spell/P_Blood.jpg,nolink,25x25,Blood);2&amp;ref(Spell/P_Holy.jpg,nolink,25x25,Holy);3||&amp;ref(Spell/P_Research.jpg,nolink,25x25,Research);21|&amp;ref(Nation/Sacred.jpg,nolink,25x25,Sacred);|
</v>
      </c>
    </row>
    <row r="507" spans="1:39" x14ac:dyDescent="0.15">
      <c r="A507" t="str">
        <f t="shared" si="19"/>
        <v>-</v>
      </c>
      <c r="B507" t="s">
        <v>2954</v>
      </c>
      <c r="C507" t="s">
        <v>12020</v>
      </c>
      <c r="D507" t="s">
        <v>12013</v>
      </c>
      <c r="E507" s="24" t="s">
        <v>5569</v>
      </c>
      <c r="F507" s="21" t="s">
        <v>8250</v>
      </c>
      <c r="H507">
        <v>21</v>
      </c>
      <c r="AK507">
        <v>1</v>
      </c>
      <c r="AM507" s="26" t="str">
        <f t="shared" si="18"/>
        <v xml:space="preserve">|Balam of the North|&amp;ref(Nation/Unique.jpg,nolink,25x25,Ritual Spell (Unique Unit));|&amp;ref(Spell/P_Air.jpg,nolink,25x25,Air);2&amp;ref(Spell/P_Nature.jpg,nolink,25x25,Nature);4&amp;ref(Spell/P_Blood.jpg,nolink,25x25,Blood);2&amp;ref(Spell/P_Holy.jpg,nolink,25x25,Holy);3||&amp;ref(Spell/P_Research.jpg,nolink,25x25,Research);21|&amp;ref(Nation/Sacred.jpg,nolink,25x25,Sacred);|
</v>
      </c>
    </row>
    <row r="508" spans="1:39" x14ac:dyDescent="0.15">
      <c r="A508" t="str">
        <f t="shared" si="19"/>
        <v>-</v>
      </c>
      <c r="B508" t="s">
        <v>2954</v>
      </c>
      <c r="C508" t="s">
        <v>12020</v>
      </c>
      <c r="D508" t="s">
        <v>12014</v>
      </c>
      <c r="E508" s="24" t="s">
        <v>5569</v>
      </c>
      <c r="F508" s="21" t="s">
        <v>8253</v>
      </c>
      <c r="H508">
        <v>21</v>
      </c>
      <c r="AK508">
        <v>1</v>
      </c>
      <c r="AM508" s="26" t="str">
        <f t="shared" si="18"/>
        <v xml:space="preserve">|Balam of the South|&amp;ref(Nation/Unique.jpg,nolink,25x25,Ritual Spell (Unique Unit));|&amp;ref(Spell/P_Fire.jpg,nolink,25x25,Fire);2&amp;ref(Spell/P_Nature.jpg,nolink,25x25,Nature);4&amp;ref(Spell/P_Blood.jpg,nolink,25x25,Blood);2&amp;ref(Spell/P_Holy.jpg,nolink,25x25,Holy);3||&amp;ref(Spell/P_Research.jpg,nolink,25x25,Research);21|&amp;ref(Nation/Sacred.jpg,nolink,25x25,Sacred);|
</v>
      </c>
    </row>
    <row r="509" spans="1:39" x14ac:dyDescent="0.15">
      <c r="A509" t="str">
        <f t="shared" si="19"/>
        <v>-</v>
      </c>
      <c r="B509" t="s">
        <v>2954</v>
      </c>
      <c r="C509" t="s">
        <v>12020</v>
      </c>
      <c r="D509" t="s">
        <v>12015</v>
      </c>
      <c r="E509" s="24" t="s">
        <v>5569</v>
      </c>
      <c r="F509" s="21" t="s">
        <v>8255</v>
      </c>
      <c r="H509">
        <v>21</v>
      </c>
      <c r="AK509">
        <v>1</v>
      </c>
      <c r="AM509" s="26" t="str">
        <f t="shared" si="18"/>
        <v xml:space="preserve">|Balam of the West|&amp;ref(Nation/Unique.jpg,nolink,25x25,Ritual Spell (Unique Unit));|&amp;ref(Spell/P_Death.jpg,nolink,25x25,Death);2&amp;ref(Spell/P_Nature.jpg,nolink,25x25,Nature);4&amp;ref(Spell/P_Blood.jpg,nolink,25x25,Blood);2&amp;ref(Spell/P_Holy.jpg,nolink,25x25,Holy);3||&amp;ref(Spell/P_Research.jpg,nolink,25x25,Research);21|&amp;ref(Nation/Sacred.jpg,nolink,25x25,Sacred);|
</v>
      </c>
    </row>
    <row r="510" spans="1:39" x14ac:dyDescent="0.15">
      <c r="A510" t="str">
        <f t="shared" si="19"/>
        <v>-</v>
      </c>
      <c r="B510" t="s">
        <v>2954</v>
      </c>
      <c r="C510" t="s">
        <v>12020</v>
      </c>
      <c r="D510" t="s">
        <v>12016</v>
      </c>
      <c r="E510" s="24" t="s">
        <v>5569</v>
      </c>
      <c r="F510" s="21" t="s">
        <v>8257</v>
      </c>
      <c r="H510">
        <v>21</v>
      </c>
      <c r="AK510">
        <v>1</v>
      </c>
      <c r="AM510" s="26" t="str">
        <f t="shared" si="18"/>
        <v xml:space="preserve">|Chaac of the East|&amp;ref(Nation/Unique.jpg,nolink,25x25,Ritual Spell (Unique Unit));|&amp;ref(Spell/P_Air.jpg,nolink,25x25,Air);4&amp;ref(Spell/P_Water.jpg,nolink,25x25,Water);2&amp;ref(Spell/P_Nature.jpg,nolink,25x25,Nature);2&amp;ref(Spell/P_Holy.jpg,nolink,25x25,Holy);3||&amp;ref(Spell/P_Research.jpg,nolink,25x25,Research);21|&amp;ref(Nation/Sacred.jpg,nolink,25x25,Sacred);|
</v>
      </c>
    </row>
    <row r="511" spans="1:39" x14ac:dyDescent="0.15">
      <c r="A511" t="str">
        <f t="shared" si="19"/>
        <v>-</v>
      </c>
      <c r="B511" t="s">
        <v>2954</v>
      </c>
      <c r="C511" t="s">
        <v>12020</v>
      </c>
      <c r="D511" t="s">
        <v>12017</v>
      </c>
      <c r="E511" s="24" t="s">
        <v>5569</v>
      </c>
      <c r="F511" s="21" t="s">
        <v>8259</v>
      </c>
      <c r="H511">
        <v>19</v>
      </c>
      <c r="AK511">
        <v>1</v>
      </c>
      <c r="AM511" s="26" t="str">
        <f t="shared" si="18"/>
        <v xml:space="preserve">|Chaac of the North|&amp;ref(Nation/Unique.jpg,nolink,25x25,Ritual Spell (Unique Unit));|&amp;ref(Spell/P_Air.jpg,nolink,25x25,Air);4&amp;ref(Spell/P_Water.jpg,nolink,25x25,Water);3&amp;ref(Spell/P_Holy.jpg,nolink,25x25,Holy);3||&amp;ref(Spell/P_Research.jpg,nolink,25x25,Research);19|&amp;ref(Nation/Sacred.jpg,nolink,25x25,Sacred);|
</v>
      </c>
    </row>
    <row r="512" spans="1:39" x14ac:dyDescent="0.15">
      <c r="A512" t="str">
        <f t="shared" si="19"/>
        <v>-</v>
      </c>
      <c r="B512" t="s">
        <v>2954</v>
      </c>
      <c r="C512" t="s">
        <v>12020</v>
      </c>
      <c r="D512" t="s">
        <v>12018</v>
      </c>
      <c r="E512" s="24" t="s">
        <v>5569</v>
      </c>
      <c r="F512" s="21" t="s">
        <v>8261</v>
      </c>
      <c r="H512">
        <v>21</v>
      </c>
      <c r="AK512">
        <v>1</v>
      </c>
      <c r="AM512" s="26" t="str">
        <f t="shared" si="18"/>
        <v xml:space="preserve">|Chaac of the South|&amp;ref(Nation/Unique.jpg,nolink,25x25,Ritual Spell (Unique Unit));|&amp;ref(Spell/P_Fire.jpg,nolink,25x25,Fire);2&amp;ref(Spell/P_Air.jpg,nolink,25x25,Air);4&amp;ref(Spell/P_Water.jpg,nolink,25x25,Water);2&amp;ref(Spell/P_Holy.jpg,nolink,25x25,Holy);3||&amp;ref(Spell/P_Research.jpg,nolink,25x25,Research);21|&amp;ref(Nation/Sacred.jpg,nolink,25x25,Sacred);|
</v>
      </c>
    </row>
    <row r="513" spans="1:39" x14ac:dyDescent="0.15">
      <c r="A513" t="str">
        <f t="shared" si="19"/>
        <v>MA Xibalba E</v>
      </c>
      <c r="B513" t="s">
        <v>2954</v>
      </c>
      <c r="C513" t="s">
        <v>12020</v>
      </c>
      <c r="D513" t="s">
        <v>12019</v>
      </c>
      <c r="E513" s="24" t="s">
        <v>5569</v>
      </c>
      <c r="F513" s="21" t="s">
        <v>8263</v>
      </c>
      <c r="H513">
        <v>21</v>
      </c>
      <c r="AK513">
        <v>1</v>
      </c>
      <c r="AM513" s="26" t="str">
        <f t="shared" si="18"/>
        <v xml:space="preserve">|Chaac of the West|&amp;ref(Nation/Unique.jpg,nolink,25x25,Ritual Spell (Unique Unit));|&amp;ref(Spell/P_Air.jpg,nolink,25x25,Air);4&amp;ref(Spell/P_Water.jpg,nolink,25x25,Water);2&amp;ref(Spell/P_Death.jpg,nolink,25x25,Death);2&amp;ref(Spell/P_Holy.jpg,nolink,25x25,Holy);3||&amp;ref(Spell/P_Research.jpg,nolink,25x25,Research);21|&amp;ref(Nation/Sacred.jpg,nolink,25x25,Sacred);|
</v>
      </c>
    </row>
    <row r="514" spans="1:39" x14ac:dyDescent="0.15">
      <c r="A514" t="str">
        <f t="shared" si="19"/>
        <v>MA Phlegra S</v>
      </c>
      <c r="B514" t="s">
        <v>2954</v>
      </c>
      <c r="C514" t="s">
        <v>12068</v>
      </c>
      <c r="D514" t="s">
        <v>12051</v>
      </c>
      <c r="E514" s="24" t="s">
        <v>11712</v>
      </c>
      <c r="F514" s="21" t="s">
        <v>11888</v>
      </c>
      <c r="G514" s="29" t="s">
        <v>12085</v>
      </c>
      <c r="H514">
        <v>9</v>
      </c>
      <c r="I514">
        <v>2</v>
      </c>
      <c r="AK514">
        <v>1</v>
      </c>
      <c r="AM514" s="26" t="str">
        <f t="shared" si="18"/>
        <v xml:space="preserve">|Trophimos Priest|&amp;ref(Nation/R_Fort.jpg,nolink,25x25,Land Fortress);|&amp;ref(Spell/P_Holy.jpg,nolink,25x25,Holy);1|&amp;ref(Spell/P_Fire.jpg,nolink,25x25,Fire);&amp;ref(Spell/P_Air.jpg,nolink,25x25,Air);&amp;ref(Spell/P_Water.jpg,nolink,25x25,Water);&amp;ref(Spell/P_Earth.jpg,nolink,25x25,Earth);+1:100%|&amp;ref(Spell/P_Research.jpg,nolink,25x25,Research);9|&amp;ref(Nation/Adept-Researcher.jpg,nolink,25x25,Adept Researcher (+2));&amp;ref(Nation/Sacred.jpg,nolink,25x25,Sacred);|
</v>
      </c>
    </row>
    <row r="515" spans="1:39" x14ac:dyDescent="0.15">
      <c r="A515" t="str">
        <f t="shared" si="19"/>
        <v>-</v>
      </c>
      <c r="B515" t="s">
        <v>2954</v>
      </c>
      <c r="C515" t="s">
        <v>12068</v>
      </c>
      <c r="D515" t="s">
        <v>12053</v>
      </c>
      <c r="E515" s="24" t="s">
        <v>11712</v>
      </c>
      <c r="G515" s="29" t="s">
        <v>12086</v>
      </c>
      <c r="H515">
        <v>11</v>
      </c>
      <c r="I515">
        <v>2</v>
      </c>
      <c r="AM515" s="26" t="str">
        <f t="shared" si="18"/>
        <v xml:space="preserve">|Trophimos Sage|&amp;ref(Nation/R_Fort.jpg,nolink,25x25,Land Fortress);||&amp;ref(Spell/P_Fire.jpg,nolink,25x25,Fire);&amp;ref(Spell/P_Air.jpg,nolink,25x25,Air);&amp;ref(Spell/P_Water.jpg,nolink,25x25,Water);&amp;ref(Spell/P_Earth.jpg,nolink,25x25,Earth);+2:100%|&amp;ref(Spell/P_Research.jpg,nolink,25x25,Research);11|&amp;ref(Nation/Adept-Researcher.jpg,nolink,25x25,Adept Researcher (+2));|
</v>
      </c>
    </row>
    <row r="516" spans="1:39" x14ac:dyDescent="0.15">
      <c r="A516" t="str">
        <f t="shared" si="19"/>
        <v>-</v>
      </c>
      <c r="B516" t="s">
        <v>2954</v>
      </c>
      <c r="C516" t="s">
        <v>12068</v>
      </c>
      <c r="D516" t="s">
        <v>12055</v>
      </c>
      <c r="E516" s="24" t="s">
        <v>11712</v>
      </c>
      <c r="G516" s="29" t="s">
        <v>12085</v>
      </c>
      <c r="H516">
        <v>5</v>
      </c>
      <c r="I516">
        <v>-2</v>
      </c>
      <c r="AD516" t="s">
        <v>11943</v>
      </c>
      <c r="AL516">
        <v>1</v>
      </c>
      <c r="AM516" s="26" t="str">
        <f t="shared" si="18"/>
        <v xml:space="preserve">|Shackled Mage|&amp;ref(Nation/R_Fort.jpg,nolink,25x25,Land Fortress);||&amp;ref(Spell/P_Fire.jpg,nolink,25x25,Fire);&amp;ref(Spell/P_Air.jpg,nolink,25x25,Air);&amp;ref(Spell/P_Water.jpg,nolink,25x25,Water);&amp;ref(Spell/P_Earth.jpg,nolink,25x25,Earth);+1:100%|&amp;ref(Spell/P_Research.jpg,nolink,25x25,Research);5|&amp;ref(Nation/Inept-Researcher.jpg,nolink,25x25,Inept Researcher (-2));&amp;ref(Nation/Communion-Slave.jpg,nolink,25x25,Communion Slave);&amp;ref(Nation/Slave.jpg,nolink,25x25,Slave);|
</v>
      </c>
    </row>
    <row r="517" spans="1:39" x14ac:dyDescent="0.15">
      <c r="A517" t="str">
        <f t="shared" si="19"/>
        <v>-</v>
      </c>
      <c r="B517" t="s">
        <v>2954</v>
      </c>
      <c r="C517" t="s">
        <v>12068</v>
      </c>
      <c r="D517" t="s">
        <v>12057</v>
      </c>
      <c r="E517" s="24" t="s">
        <v>11712</v>
      </c>
      <c r="F517" s="21" t="s">
        <v>12087</v>
      </c>
      <c r="G517" s="29" t="s">
        <v>12088</v>
      </c>
      <c r="H517">
        <v>11</v>
      </c>
      <c r="AD517" t="s">
        <v>11705</v>
      </c>
      <c r="AM517" s="26" t="str">
        <f t="shared" si="18"/>
        <v xml:space="preserve">|Trophimos Oppressor|&amp;ref(Nation/R_Fort.jpg,nolink,25x25,Land Fortress);|&amp;ref(Spell/P_Fire.jpg,nolink,25x25,Fire);1&amp;ref(Spell/P_Earth.jpg,nolink,25x25,Earth);1|&amp;ref(Spell/P_Air.jpg,nolink,25x25,Air);&amp;ref(Spell/P_Water.jpg,nolink,25x25,Water);+1:100%|&amp;ref(Spell/P_Research.jpg,nolink,25x25,Research);11|&amp;ref(Nation/Communion-Master.jpg,nolink,25x25,Communion Master);|
</v>
      </c>
    </row>
    <row r="518" spans="1:39" x14ac:dyDescent="0.15">
      <c r="A518" t="str">
        <f t="shared" si="19"/>
        <v>-</v>
      </c>
      <c r="B518" t="s">
        <v>2954</v>
      </c>
      <c r="C518" t="s">
        <v>12068</v>
      </c>
      <c r="D518" t="s">
        <v>12061</v>
      </c>
      <c r="E518" s="24" t="s">
        <v>11712</v>
      </c>
      <c r="F518" s="21" t="s">
        <v>12089</v>
      </c>
      <c r="H518">
        <v>4</v>
      </c>
      <c r="I518">
        <v>-3</v>
      </c>
      <c r="AM518" s="26" t="str">
        <f t="shared" si="18"/>
        <v xml:space="preserve">|Cyclops Shepherd Shaman|&amp;ref(Nation/R_Fort.jpg,nolink,25x25,Land Fortress);|&amp;ref(Spell/P_Nature.jpg,nolink,25x25,Nature);1||&amp;ref(Spell/P_Research.jpg,nolink,25x25,Research);4|&amp;ref(Nation/Inept-Researcher.jpg,nolink,25x25,Inept Researcher (-3));|
</v>
      </c>
    </row>
    <row r="519" spans="1:39" x14ac:dyDescent="0.15">
      <c r="A519" t="str">
        <f t="shared" si="19"/>
        <v>-</v>
      </c>
      <c r="B519" t="s">
        <v>2954</v>
      </c>
      <c r="C519" t="s">
        <v>12068</v>
      </c>
      <c r="D519" t="s">
        <v>12063</v>
      </c>
      <c r="E519" s="24" t="s">
        <v>11728</v>
      </c>
      <c r="F519" s="21" t="s">
        <v>12090</v>
      </c>
      <c r="G519" s="29" t="s">
        <v>12091</v>
      </c>
      <c r="H519" t="s">
        <v>11898</v>
      </c>
      <c r="I519">
        <v>-6</v>
      </c>
      <c r="AB519">
        <v>1</v>
      </c>
      <c r="AM519" s="26" t="str">
        <f t="shared" si="18"/>
        <v xml:space="preserve">|Phlegran Tyrant|&amp;ref(Nation/R_Capital.jpg,nolink,25x25,National Capital);|&amp;ref(Spell/P_Fire.jpg,nolink,25x25,Fire);3&amp;ref(Spell/P_Earth.jpg,nolink,25x25,Earth);2&amp;ref(Spell/P_Death.jpg,nolink,25x25,Death);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13+|&amp;ref(Nation/Inept-Researcher.jpg,nolink,25x25,Inept Researcher (-6));&amp;ref(Nation/Combat-Caster.jpg,nolink,25x25,Combat Caster);|
</v>
      </c>
    </row>
    <row r="520" spans="1:39" x14ac:dyDescent="0.15">
      <c r="A520" t="str">
        <f t="shared" si="19"/>
        <v>MA Phlegra E</v>
      </c>
      <c r="B520" t="s">
        <v>2954</v>
      </c>
      <c r="C520" t="s">
        <v>12068</v>
      </c>
      <c r="D520" t="s">
        <v>12092</v>
      </c>
      <c r="E520" s="24" t="s">
        <v>11728</v>
      </c>
      <c r="F520" s="21" t="s">
        <v>12093</v>
      </c>
      <c r="G520" s="29" t="s">
        <v>12094</v>
      </c>
      <c r="H520" t="s">
        <v>12095</v>
      </c>
      <c r="Q520">
        <v>1</v>
      </c>
      <c r="R520">
        <v>25</v>
      </c>
      <c r="AM520" s="26" t="str">
        <f t="shared" si="18"/>
        <v xml:space="preserve">|Elder Cyclops|&amp;ref(Nation/R_Capital.jpg,nolink,25x25,National Capital);|&amp;ref(Spell/P_Fire.jpg,nolink,25x25,Fire);2&amp;ref(Spell/P_Air.jpg,nolink,25x25,Air);1&amp;ref(Spell/P_Earth.jpg,nolink,25x25,Earth);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17+|&amp;ref(Nation/Master-Smith.jpg,nolink,25x25,Master Smith (1));&amp;ref(Nation/Resource-Bonus.jpg,nolink,25x25,Resource Bonus (25));|
</v>
      </c>
    </row>
    <row r="521" spans="1:39" x14ac:dyDescent="0.15">
      <c r="A521" t="str">
        <f t="shared" si="19"/>
        <v>MA Phaeacia S</v>
      </c>
      <c r="B521" t="s">
        <v>2954</v>
      </c>
      <c r="C521" t="s">
        <v>12160</v>
      </c>
      <c r="D521" t="s">
        <v>12130</v>
      </c>
      <c r="E521" s="24" t="s">
        <v>12121</v>
      </c>
      <c r="F521" s="21" t="s">
        <v>12184</v>
      </c>
      <c r="AK521">
        <v>1</v>
      </c>
      <c r="AM521" s="26" t="str">
        <f t="shared" si="18"/>
        <v xml:space="preserve">|Phaeacian Priest|&amp;ref(Nation/R_Fort.jpg,nolink,25x25,Land Fortress);|&amp;ref(Spell/P_Holy.jpg,nolink,25x25,Holy);1|||&amp;ref(Nation/Sacred.jpg,nolink,25x25,Sacred);|
</v>
      </c>
    </row>
    <row r="522" spans="1:39" x14ac:dyDescent="0.15">
      <c r="A522" t="str">
        <f t="shared" si="19"/>
        <v>-</v>
      </c>
      <c r="B522" t="s">
        <v>2954</v>
      </c>
      <c r="C522" t="s">
        <v>12160</v>
      </c>
      <c r="D522" t="s">
        <v>12135</v>
      </c>
      <c r="E522" s="24" t="s">
        <v>12121</v>
      </c>
      <c r="F522" s="21" t="s">
        <v>12185</v>
      </c>
      <c r="AM522" s="26" t="str">
        <f t="shared" ref="AM522:AM585" si="20">CONCATENATE("|",D522,"|",SUBSTITUTE(SUBSTITUTE(SUBSTITUTE(SUBSTITUTE(SUBSTITUTE(SUBSTITUTE(SUBSTITUTE(SUBSTITUTE(SUBSTITUTE(SUBSTITUTE(SUBSTITUTE(SUBSTITUTE(SUBSTITUTE(SUBSTITUTE(SUBSTITUTE(SUBSTITUTE(SUBSTITUTE(SUBSTITUTE(SUBSTITUTE(SUBSTITUTE(SUBSTITUTE(E522,"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522&amp;"|"&amp;G522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","&amp;br;"),"|",IF(H522&lt;&gt;"","&amp;ref(Spell/P_Research.jpg,nolink,25x25,Research);"&amp;H522,""),"|",IF(I522&lt;&gt;"",IF(I522&gt;=0,"&amp;ref(Nation/Adept-Researcher.jpg,nolink,25x25,Adept Researcher (+"&amp;I522&amp;"));","&amp;ref(Nation/Inept-Researcher.jpg,nolink,25x25,Inept Researcher ("&amp;I522&amp;"));"),""),IF(J522&lt;&gt;"","&amp;ref(Nation/Mundane-Researcher.jpg,nolink,25x25,Mundane Researcher);",""),IF(K522&lt;&gt;"","&amp;ref(Nation/Magically-Attuned-Researcher.jpg,nolink,25x25,Magically Attuned Researcher);",""),IF(L522&lt;&gt;"","&amp;ref(Nation/Philosopher.jpg,nolink,25x25,Philosopher ("&amp;L522&amp;"));",""),IF(M522&lt;&gt;"","&amp;ref(Nation/Divine-Insight.jpg,nolink,25x25,Divine Insight);",""),IF(N522&lt;&gt;"",IF(N522&gt;=0,"&amp;ref(Nation/Inspiring-Researcher.jpg,nolink,25x25,Inspiring Researcher (+"&amp;N522&amp;"));","&amp;ref(Nation/Disruptive-Researcher.jpg,nolink,25x25,Disruptive Researcher ("&amp;N522&amp;"));"),""),IF(O522&lt;&gt;"",IF(COUNTIF(O522,"*h*"),"&amp;ref(Nation/Healer.jpg,nolink,25x25,Healer ("&amp;MID(O522,2,1)&amp;"));","&amp;ref(Nation/Disease-Healer.jpg,nolink,25x25,Disease Healer ("&amp;O522&amp;"));"),""),IF(P522&lt;&gt;"","&amp;ref(Nation/Forge-Bonus.jpg,nolink,25x25,Forge Bonus ("&amp;P522&amp;"));",""),IF(Q522&lt;&gt;"","&amp;ref(Nation/Master-Smith.jpg,nolink,25x25,Master Smith ("&amp;Q522&amp;"));",""),IF(R522&lt;&gt;"","&amp;ref(Nation/Resource-Bonus.jpg,nolink,25x25,Resource Bonus ("&amp;R522&amp;"));",""),IF(S522&lt;&gt;"","&amp;ref(Nation/Ice-Forging.jpg,nolink,25x25,Ice Forging ("&amp;S522&amp;"));",""),IF(T522&lt;&gt;"","&amp;ref(Nation/Blood-Searcher.jpg,nolink,25x25,Blood Searcher ("&amp;T522&amp;"));",""),IF(U522&lt;&gt;"","&amp;ref(Nation/Pearl-Cultivator.jpg,nolink,25x25,Pearl Cultivator ("&amp;U522&amp;"));",""),IF(V522&lt;&gt;"","&amp;ref(Nation/Carcass-Collector.jpg,nolink,25x25,Carcass Collector ("&amp;V522&amp;"));",""),IF(W522&lt;&gt;"","&amp;ref(Nation/Alchemist.jpg,nolink,25x25,Alchemist ("&amp;W522&amp;"));",""),IF(X522&lt;&gt;"","&amp;ref(Nation/Adept-Cross-Breeder.jpg,nolink,25x25,Adept Cross Breeder ("&amp;X522&amp;"));",""),IF(Y522&lt;&gt;"","&amp;ref(Nation/Fortune-Teller.jpg,nolink,25x25,Fortune Teller ("&amp;Y522&amp;"));",""),IF(Z522&lt;&gt;"",IF(Z522&gt;=0,"&amp;ref(Nation/Bringer-of-Fortune.jpg,nolink,25x25,Bringer of Fortune ("&amp;Z522&amp;"));","&amp;ref(Nation/Bringer-of-Misfortune.jpg,nolink,25x25,Bringer of Misfortune ("&amp;ABS(Z522)&amp;"));"),""),IF(AA522&lt;&gt;"","&amp;ref(Nation/Spell-Singer.jpg,nolink,25x25,Spell Singer);",""),IF(AB522&lt;&gt;"","&amp;ref(Nation/Combat-Caster.jpg,nolink,25x25,Combat Caster);",""),IF(AC522&lt;&gt;"","&amp;ref(Nation/Innate-Spellcaster.jpg,nolink,25x25,Innate Spellcaster ("&amp;AC522&amp;"));",""),IF(AD522&lt;&gt;"",IF(AD522="m","&amp;ref(Nation/Communion-Master.jpg,nolink,25x25,Communion Master);","&amp;ref(Nation/Communion-Slave.jpg,nolink,25x25,Communion Slave);"),""),IF(AE522&lt;&gt;"","&amp;ref(Nation/Inquisitor.jpg,nolink,25x25,Inquisitor);",""),IF(AF522&lt;&gt;"","&amp;ref(Nation/Adept-Sacrificer.jpg,nolink,25x25,Adept Sacrificer ("&amp;AF522&amp;"));",""),IF(AG522&lt;&gt;"","&amp;ref(Nation/Reanimator-Priest.jpg,nolink,25x25,Reanimator Priest);",""),IF(AH522&lt;&gt;"","&amp;ref(Nation/Reanimation-Bonus.jpg,nolink,25x25,Reanimation Bonus ("&amp;AH522&amp;"));",""),IF(AI522&lt;&gt;"","&amp;ref(Nation/Elegist.jpg,nolink,25x25,Elegist ("&amp;AI522&amp;"));",""),IF(AJ522&lt;&gt;"","&amp;ref(Nation/Heretic.jpg,nolink,25x25,Heretic ("&amp;AJ522&amp;"));",""),IF(AK522&lt;&gt;"","&amp;ref(Nation/Sacred.jpg,nolink,25x25,Sacred);",""),IF(AL522&lt;&gt;"","&amp;ref(Nation/Slave.jpg,nolink,25x25,Slave);",""),"|",CHAR(10))</f>
        <v xml:space="preserve">|Mage Pilot|&amp;ref(Nation/R_Fort.jpg,nolink,25x25,Land Fortress);|&amp;ref(Spell/P_Air.jpg,nolink,25x25,Air);1&amp;ref(Spell/P_Water.jpg,nolink,25x25,Water);1||||
</v>
      </c>
    </row>
    <row r="523" spans="1:39" x14ac:dyDescent="0.15">
      <c r="A523" t="str">
        <f t="shared" si="19"/>
        <v>-</v>
      </c>
      <c r="B523" t="s">
        <v>2954</v>
      </c>
      <c r="C523" t="s">
        <v>12160</v>
      </c>
      <c r="D523" t="s">
        <v>12138</v>
      </c>
      <c r="E523" s="24" t="s">
        <v>12121</v>
      </c>
      <c r="F523" s="21" t="s">
        <v>12186</v>
      </c>
      <c r="G523" s="29" t="s">
        <v>12187</v>
      </c>
      <c r="H523">
        <v>11</v>
      </c>
      <c r="P523">
        <v>1</v>
      </c>
      <c r="AM523" s="26" t="str">
        <f t="shared" si="20"/>
        <v xml:space="preserve">|Colossi Weaver|&amp;ref(Nation/R_Fort.jpg,nolink,25x25,Land Fortress);|&amp;ref(Spell/P_Air.jpg,nolink,25x25,Air);1&amp;ref(Spell/P_Astral.jpg,nolink,25x25,Astral);1|&amp;ref(Spell/P_Fire.jpg,nolink,25x25,Fire);&amp;ref(Spell/P_Air.jpg,nolink,25x25,Air);&amp;ref(Spell/P_Water.jpg,nolink,25x25,Water);&amp;ref(Spell/P_Earth.jpg,nolink,25x25,Earth);&amp;ref(Spell/P_Astral.jpg,nolink,25x25,Astral);+1:100%|&amp;ref(Spell/P_Research.jpg,nolink,25x25,Research);11|&amp;ref(Nation/Forge-Bonus.jpg,nolink,25x25,Forge Bonus (1));|
</v>
      </c>
    </row>
    <row r="524" spans="1:39" x14ac:dyDescent="0.15">
      <c r="A524" t="str">
        <f t="shared" si="19"/>
        <v>-</v>
      </c>
      <c r="B524" t="s">
        <v>2954</v>
      </c>
      <c r="C524" t="s">
        <v>12160</v>
      </c>
      <c r="D524" t="s">
        <v>12143</v>
      </c>
      <c r="E524" s="24" t="s">
        <v>12121</v>
      </c>
      <c r="F524" s="21" t="s">
        <v>12188</v>
      </c>
      <c r="H524">
        <v>11</v>
      </c>
      <c r="AM524" s="26" t="str">
        <f t="shared" si="20"/>
        <v xml:space="preserve">|Colossi Storm Captain|&amp;ref(Nation/R_Fort.jpg,nolink,25x25,Land Fortress);|&amp;ref(Spell/P_Air.jpg,nolink,25x25,Air);2&amp;ref(Spell/P_Water.jpg,nolink,25x25,Water);1||&amp;ref(Spell/P_Research.jpg,nolink,25x25,Research);11||
</v>
      </c>
    </row>
    <row r="525" spans="1:39" x14ac:dyDescent="0.15">
      <c r="A525" t="str">
        <f t="shared" si="19"/>
        <v>-</v>
      </c>
      <c r="B525" t="s">
        <v>2954</v>
      </c>
      <c r="C525" t="s">
        <v>12160</v>
      </c>
      <c r="D525" t="s">
        <v>12146</v>
      </c>
      <c r="E525" s="24" t="s">
        <v>12147</v>
      </c>
      <c r="F525" s="21" t="s">
        <v>12188</v>
      </c>
      <c r="G525" s="29" t="s">
        <v>12189</v>
      </c>
      <c r="H525">
        <v>13</v>
      </c>
      <c r="AM525" s="26" t="str">
        <f t="shared" si="20"/>
        <v xml:space="preserve">|Wind Caller|&amp;ref(Nation/R_Coast-Fort.jpg,nolink,25x25,Coastal Fortress);|&amp;ref(Spell/P_Air.jpg,nolink,25x25,Air);2&amp;ref(Spell/P_Water.jpg,nolink,25x25,Water);1|&amp;ref(Spell/P_Air.jpg,nolink,25x25,Air);&amp;ref(Spell/P_Water.jpg,nolink,25x25,Water);&amp;ref(Spell/P_Astral.jpg,nolink,25x25,Astral);+1:100%|&amp;ref(Spell/P_Research.jpg,nolink,25x25,Research);13||
</v>
      </c>
    </row>
    <row r="526" spans="1:39" x14ac:dyDescent="0.15">
      <c r="A526" t="str">
        <f t="shared" si="19"/>
        <v>-</v>
      </c>
      <c r="B526" t="s">
        <v>2954</v>
      </c>
      <c r="C526" t="s">
        <v>12160</v>
      </c>
      <c r="D526" t="s">
        <v>12190</v>
      </c>
      <c r="E526" s="24" t="s">
        <v>12150</v>
      </c>
      <c r="F526" s="21" t="s">
        <v>12191</v>
      </c>
      <c r="G526" s="29" t="s">
        <v>12192</v>
      </c>
      <c r="H526" t="s">
        <v>12196</v>
      </c>
      <c r="AK526">
        <v>1</v>
      </c>
      <c r="AM526" s="26" t="str">
        <f t="shared" si="20"/>
        <v xml:space="preserve">|Prince Consort|&amp;ref(Nation/R_Capital.jpg,nolink,25x25,National Capital);|&amp;ref(Spell/P_Fire.jpg,nolink,25x25,Fire);1&amp;ref(Spell/P_Air.jpg,nolink,25x25,Air);3&amp;ref(Spell/P_Water.jpg,nolink,25x25,Water);2&amp;ref(Spell/P_Holy.jpg,nolink,25x25,Holy);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19+|&amp;ref(Nation/Sacred.jpg,nolink,25x25,Sacred);|
</v>
      </c>
    </row>
    <row r="527" spans="1:39" x14ac:dyDescent="0.15">
      <c r="A527" t="str">
        <f t="shared" si="19"/>
        <v>-</v>
      </c>
      <c r="B527" t="s">
        <v>2954</v>
      </c>
      <c r="C527" t="s">
        <v>12160</v>
      </c>
      <c r="D527" t="s">
        <v>12154</v>
      </c>
      <c r="E527" s="24" t="s">
        <v>12150</v>
      </c>
      <c r="F527" s="21" t="s">
        <v>12193</v>
      </c>
      <c r="G527" s="29" t="s">
        <v>12194</v>
      </c>
      <c r="H527" t="s">
        <v>12195</v>
      </c>
      <c r="AK527">
        <v>1</v>
      </c>
      <c r="AM527" s="26" t="str">
        <f t="shared" si="20"/>
        <v xml:space="preserve">|Colossi Queen|&amp;ref(Nation/R_Capital.jpg,nolink,25x25,National Capital);|&amp;ref(Spell/P_Air.jpg,nolink,25x25,Air);2&amp;ref(Spell/P_Water.jpg,nolink,25x25,Water);2&amp;ref(Spell/P_Astral.jpg,nolink,25x25,Astral);1&amp;ref(Spell/P_Holy.jpg,nolink,25x25,Holy);2|&amp;ref(Spell/P_Fire.jpg,nolink,25x25,Fire);&amp;ref(Spell/P_Air.jpg,nolink,25x25,Air);&amp;ref(Spell/P_Water.jpg,nolink,25x25,Water);&amp;ref(Spell/P_Astral.jpg,nolink,25x25,Astral);+1:100%&amp;br;&amp;ref(Spell/P_Fire.jpg,nolink,25x25,Fire);&amp;ref(Spell/P_Air.jpg,nolink,25x25,Air);&amp;ref(Spell/P_Water.jpg,nolink,25x25,Water);&amp;ref(Spell/P_Astral.jpg,nolink,25x25,Astral);+1:10%|&amp;ref(Spell/P_Research.jpg,nolink,25x25,Research);17+|&amp;ref(Nation/Sacred.jpg,nolink,25x25,Sacred);|
</v>
      </c>
    </row>
    <row r="528" spans="1:39" x14ac:dyDescent="0.15">
      <c r="A528" t="str">
        <f t="shared" si="19"/>
        <v>MA Phaeacia E</v>
      </c>
      <c r="B528" t="s">
        <v>2954</v>
      </c>
      <c r="C528" t="s">
        <v>12160</v>
      </c>
      <c r="D528" t="s">
        <v>12197</v>
      </c>
      <c r="E528" s="24" t="s">
        <v>12198</v>
      </c>
      <c r="F528" s="21" t="s">
        <v>12199</v>
      </c>
      <c r="H528">
        <v>21</v>
      </c>
      <c r="O528">
        <v>3</v>
      </c>
      <c r="AK528">
        <v>1</v>
      </c>
      <c r="AM528" s="26" t="str">
        <f t="shared" si="20"/>
        <v xml:space="preserve">|Hesperide|&amp;ref(Item/Master-Ritualist.jpg,nolink,25x25,Ritual Spell);|&amp;ref(Spell/P_Fire.jpg,nolink,25x25,Fire);3&amp;ref(Spell/P_Astral.jpg,nolink,25x25,Astral);3&amp;ref(Spell/P_Nature.jpg,nolink,25x25,Nature);2&amp;ref(Spell/P_Holy.jpg,nolink,25x25,Holy);2||&amp;ref(Spell/P_Research.jpg,nolink,25x25,Research);21|&amp;ref(Nation/Disease-Healer.jpg,nolink,25x25,Disease Healer (3));&amp;ref(Nation/Sacred.jpg,nolink,25x25,Sacred);|
</v>
      </c>
    </row>
    <row r="529" spans="1:39" x14ac:dyDescent="0.15">
      <c r="A529" t="str">
        <f t="shared" si="19"/>
        <v>MA Atlantis S</v>
      </c>
      <c r="B529" t="s">
        <v>2954</v>
      </c>
      <c r="C529" t="s">
        <v>12313</v>
      </c>
      <c r="D529" t="s">
        <v>12266</v>
      </c>
      <c r="E529" s="24" t="s">
        <v>12263</v>
      </c>
      <c r="F529" s="21" t="s">
        <v>12184</v>
      </c>
      <c r="AK529">
        <v>1</v>
      </c>
      <c r="AM529" s="26" t="str">
        <f t="shared" si="20"/>
        <v xml:space="preserve">|Consort|&amp;ref(Nation/R_UW-Fort.jpg,nolink,25x25,Underwater Fortress);|&amp;ref(Spell/P_Holy.jpg,nolink,25x25,Holy);1|||&amp;ref(Nation/Sacred.jpg,nolink,25x25,Sacred);|
</v>
      </c>
    </row>
    <row r="530" spans="1:39" x14ac:dyDescent="0.15">
      <c r="A530" t="str">
        <f t="shared" si="19"/>
        <v>-</v>
      </c>
      <c r="B530" t="s">
        <v>2954</v>
      </c>
      <c r="C530" t="s">
        <v>12313</v>
      </c>
      <c r="D530" t="s">
        <v>12268</v>
      </c>
      <c r="E530" s="24" t="s">
        <v>12263</v>
      </c>
      <c r="F530" s="21" t="s">
        <v>12314</v>
      </c>
      <c r="AK530">
        <v>1</v>
      </c>
      <c r="AM530" s="26" t="str">
        <f t="shared" si="20"/>
        <v xml:space="preserve">|Coral Queen|&amp;ref(Nation/R_UW-Fort.jpg,nolink,25x25,Underwater Fortress);|&amp;ref(Spell/P_Holy.jpg,nolink,25x25,Holy);3|||&amp;ref(Nation/Sacred.jpg,nolink,25x25,Sacred);|
</v>
      </c>
    </row>
    <row r="531" spans="1:39" x14ac:dyDescent="0.15">
      <c r="A531" t="str">
        <f t="shared" si="19"/>
        <v>-</v>
      </c>
      <c r="B531" t="s">
        <v>2954</v>
      </c>
      <c r="C531" t="s">
        <v>12313</v>
      </c>
      <c r="D531" t="s">
        <v>12270</v>
      </c>
      <c r="E531" s="24" t="s">
        <v>12263</v>
      </c>
      <c r="F531" s="21" t="s">
        <v>12315</v>
      </c>
      <c r="G531" s="29" t="s">
        <v>12316</v>
      </c>
      <c r="H531" t="s">
        <v>12152</v>
      </c>
      <c r="AM531" s="26" t="str">
        <f t="shared" si="20"/>
        <v xml:space="preserve">|King of the Deep|&amp;ref(Nation/R_UW-Fort.jpg,nolink,25x25,Underwater Fortress);|&amp;ref(Spell/P_Water.jpg,nolink,25x25,Water);3|&amp;ref(Spell/P_Fire.jpg,nolink,25x25,Fire);&amp;ref(Spell/P_Water.jpg,nolink,25x25,Water);&amp;ref(Spell/P_Earth.jpg,nolink,25x25,Earth);&amp;ref(Spell/P_Astral.jpg,nolink,25x25,Astral);+2:100%&amp;br;&amp;ref(Spell/P_Fire.jpg,nolink,25x25,Fire);&amp;ref(Spell/P_Water.jpg,nolink,25x25,Water);&amp;ref(Spell/P_Earth.jpg,nolink,25x25,Earth);&amp;ref(Spell/P_Astral.jpg,nolink,25x25,Astral);+1:10%|&amp;ref(Spell/P_Research.jpg,nolink,25x25,Research);15+||
</v>
      </c>
    </row>
    <row r="532" spans="1:39" x14ac:dyDescent="0.15">
      <c r="A532" t="str">
        <f t="shared" si="19"/>
        <v>-</v>
      </c>
      <c r="B532" t="s">
        <v>2954</v>
      </c>
      <c r="C532" t="s">
        <v>12313</v>
      </c>
      <c r="D532" t="s">
        <v>12275</v>
      </c>
      <c r="E532" s="24" t="s">
        <v>12263</v>
      </c>
      <c r="F532" s="21" t="s">
        <v>12317</v>
      </c>
      <c r="G532" s="29" t="s">
        <v>12318</v>
      </c>
      <c r="H532">
        <v>11</v>
      </c>
      <c r="AM532" s="26" t="str">
        <f t="shared" si="20"/>
        <v xml:space="preserve">|Mage of the Deep|&amp;ref(Nation/R_UW-Fort.jpg,nolink,25x25,Underwater Fortress);|&amp;ref(Spell/P_Water.jpg,nolink,25x25,Water);2|&amp;ref(Spell/P_Fire.jpg,nolink,25x25,Fire);&amp;ref(Spell/P_Water.jpg,nolink,25x25,Water);&amp;ref(Spell/P_Earth.jpg,nolink,25x25,Earth);&amp;ref(Spell/P_Astral.jpg,nolink,25x25,Astral);+1:100%|&amp;ref(Spell/P_Research.jpg,nolink,25x25,Research);11||
</v>
      </c>
    </row>
    <row r="533" spans="1:39" x14ac:dyDescent="0.15">
      <c r="A533" t="str">
        <f t="shared" si="19"/>
        <v>-</v>
      </c>
      <c r="B533" t="s">
        <v>2954</v>
      </c>
      <c r="C533" t="s">
        <v>12313</v>
      </c>
      <c r="D533" t="s">
        <v>12277</v>
      </c>
      <c r="E533" s="24" t="s">
        <v>12150</v>
      </c>
      <c r="F533" s="21" t="s">
        <v>12319</v>
      </c>
      <c r="H533">
        <v>15</v>
      </c>
      <c r="Y533">
        <v>15</v>
      </c>
      <c r="AK533">
        <v>1</v>
      </c>
      <c r="AM533" s="26" t="str">
        <f t="shared" si="20"/>
        <v xml:space="preserve">|Deep Seer|&amp;ref(Nation/R_Capital.jpg,nolink,25x25,National Capital);|&amp;ref(Spell/P_Water.jpg,nolink,25x25,Water);3&amp;ref(Spell/P_Astral.jpg,nolink,25x25,Astral);2&amp;ref(Spell/P_Holy.jpg,nolink,25x25,Holy);1||&amp;ref(Spell/P_Research.jpg,nolink,25x25,Research);15|&amp;ref(Nation/Fortune-Teller.jpg,nolink,25x25,Fortune Teller (15));&amp;ref(Nation/Sacred.jpg,nolink,25x25,Sacred);|
</v>
      </c>
    </row>
    <row r="534" spans="1:39" x14ac:dyDescent="0.15">
      <c r="A534" t="str">
        <f t="shared" si="19"/>
        <v>-</v>
      </c>
      <c r="B534" t="s">
        <v>2954</v>
      </c>
      <c r="C534" t="s">
        <v>12313</v>
      </c>
      <c r="D534" t="s">
        <v>12281</v>
      </c>
      <c r="E534" s="24" t="s">
        <v>12147</v>
      </c>
      <c r="F534" s="21" t="s">
        <v>12320</v>
      </c>
      <c r="H534">
        <v>7</v>
      </c>
      <c r="AM534" s="26" t="str">
        <f t="shared" si="20"/>
        <v xml:space="preserve">|Initiate of the Deep|&amp;ref(Nation/R_Coast-Fort.jpg,nolink,25x25,Coastal Fortress);|&amp;ref(Spell/P_Water.jpg,nolink,25x25,Water);1||&amp;ref(Spell/P_Research.jpg,nolink,25x25,Research);7||
</v>
      </c>
    </row>
    <row r="535" spans="1:39" x14ac:dyDescent="0.15">
      <c r="A535" t="str">
        <f t="shared" si="19"/>
        <v>MA Atlantis E</v>
      </c>
      <c r="B535" t="s">
        <v>2954</v>
      </c>
      <c r="C535" t="s">
        <v>12313</v>
      </c>
      <c r="D535" t="s">
        <v>12284</v>
      </c>
      <c r="E535" s="24" t="s">
        <v>12147</v>
      </c>
      <c r="F535" s="21" t="s">
        <v>12321</v>
      </c>
      <c r="H535">
        <v>11</v>
      </c>
      <c r="Y535">
        <v>10</v>
      </c>
      <c r="AK535">
        <v>1</v>
      </c>
      <c r="AM535" s="26" t="str">
        <f t="shared" si="20"/>
        <v xml:space="preserve">|Witness of the Deep|&amp;ref(Nation/R_Coast-Fort.jpg,nolink,25x25,Coastal Fortress);|&amp;ref(Spell/P_Water.jpg,nolink,25x25,Water);2&amp;ref(Spell/P_Astral.jpg,nolink,25x25,Astral);1||&amp;ref(Spell/P_Research.jpg,nolink,25x25,Research);11|&amp;ref(Nation/Fortune-Teller.jpg,nolink,25x25,Fortune Teller (10));&amp;ref(Nation/Sacred.jpg,nolink,25x25,Sacred);|
</v>
      </c>
    </row>
    <row r="536" spans="1:39" x14ac:dyDescent="0.15">
      <c r="A536" t="str">
        <f t="shared" si="19"/>
        <v>MA R'lyeh S</v>
      </c>
      <c r="B536" t="s">
        <v>2954</v>
      </c>
      <c r="C536" t="s">
        <v>12374</v>
      </c>
      <c r="D536" t="s">
        <v>12365</v>
      </c>
      <c r="E536" s="24" t="s">
        <v>12263</v>
      </c>
      <c r="F536" s="21" t="s">
        <v>12184</v>
      </c>
      <c r="AK536">
        <v>1</v>
      </c>
      <c r="AL536">
        <v>1</v>
      </c>
      <c r="AM536" s="26" t="str">
        <f t="shared" si="20"/>
        <v xml:space="preserve">|Slave Priest|&amp;ref(Nation/R_UW-Fort.jpg,nolink,25x25,Underwater Fortress);|&amp;ref(Spell/P_Holy.jpg,nolink,25x25,Holy);1|||&amp;ref(Nation/Sacred.jpg,nolink,25x25,Sacred);&amp;ref(Nation/Slave.jpg,nolink,25x25,Slave);|
</v>
      </c>
    </row>
    <row r="537" spans="1:39" x14ac:dyDescent="0.15">
      <c r="A537" t="str">
        <f t="shared" si="19"/>
        <v>-</v>
      </c>
      <c r="B537" t="s">
        <v>2954</v>
      </c>
      <c r="C537" t="s">
        <v>12374</v>
      </c>
      <c r="D537" t="s">
        <v>12366</v>
      </c>
      <c r="E537" s="24" t="s">
        <v>12263</v>
      </c>
      <c r="F537" s="21" t="s">
        <v>12321</v>
      </c>
      <c r="G537" s="29" t="s">
        <v>12367</v>
      </c>
      <c r="H537">
        <v>13</v>
      </c>
      <c r="AL537">
        <v>1</v>
      </c>
      <c r="AM537" s="26" t="str">
        <f t="shared" si="20"/>
        <v xml:space="preserve">|Slave Mage|&amp;ref(Nation/R_UW-Fort.jpg,nolink,25x25,Underwater Fortress);|&amp;ref(Spell/P_Water.jpg,nolink,25x25,Water);2&amp;ref(Spell/P_Astral.jpg,nolink,25x25,Astral);1|&amp;ref(Spell/P_Water.jpg,nolink,25x25,Water);&amp;ref(Spell/P_Earth.jpg,nolink,25x25,Earth);&amp;ref(Spell/P_Astral.jpg,nolink,25x25,Astral);&amp;ref(Spell/P_Nature.jpg,nolink,25x25,Nature);+1:100%|&amp;ref(Spell/P_Research.jpg,nolink,25x25,Research);13|&amp;ref(Nation/Slave.jpg,nolink,25x25,Slave);|
</v>
      </c>
    </row>
    <row r="538" spans="1:39" x14ac:dyDescent="0.15">
      <c r="A538" t="str">
        <f t="shared" si="19"/>
        <v>-</v>
      </c>
      <c r="B538" t="s">
        <v>2954</v>
      </c>
      <c r="C538" t="s">
        <v>12374</v>
      </c>
      <c r="D538" t="s">
        <v>12368</v>
      </c>
      <c r="E538" s="24" t="s">
        <v>12280</v>
      </c>
      <c r="F538" s="21" t="s">
        <v>12369</v>
      </c>
      <c r="H538">
        <v>7</v>
      </c>
      <c r="AM538" s="26" t="str">
        <f t="shared" si="20"/>
        <v xml:space="preserve">|Star Child|&amp;ref(Nation/R_UW-Fort.jpg,nolink,25x25,Underwater Fortress);&amp;ref(Nation/R_Coast-Fort.jpg,nolink,25x25,Coastal Fortress);|&amp;ref(Spell/P_Astral.jpg,nolink,25x25,Astral);1||&amp;ref(Spell/P_Research.jpg,nolink,25x25,Research);7||
</v>
      </c>
    </row>
    <row r="539" spans="1:39" x14ac:dyDescent="0.15">
      <c r="A539" t="str">
        <f t="shared" si="19"/>
        <v>-</v>
      </c>
      <c r="B539" t="s">
        <v>2954</v>
      </c>
      <c r="C539" t="s">
        <v>12374</v>
      </c>
      <c r="D539" t="s">
        <v>12347</v>
      </c>
      <c r="E539" s="24" t="s">
        <v>12263</v>
      </c>
      <c r="F539" s="21" t="s">
        <v>12370</v>
      </c>
      <c r="G539" s="29" t="s">
        <v>12371</v>
      </c>
      <c r="H539">
        <v>9</v>
      </c>
      <c r="AK539">
        <v>1</v>
      </c>
      <c r="AM539" s="26" t="str">
        <f t="shared" si="20"/>
        <v xml:space="preserve">|Starspawn|&amp;ref(Nation/R_UW-Fort.jpg,nolink,25x25,Underwater Fortress);|&amp;ref(Spell/P_Astral.jpg,nolink,25x25,Astral);1&amp;ref(Spell/P_Holy.jpg,nolink,25x25,Holy);2|&amp;ref(Spell/P_Water.jpg,nolink,25x25,Water);&amp;ref(Spell/P_Earth.jpg,nolink,25x25,Earth);&amp;ref(Spell/P_Astral.jpg,nolink,25x25,Astral);&amp;ref(Spell/P_Death.jpg,nolink,25x25,Death);+1:100%|&amp;ref(Spell/P_Research.jpg,nolink,25x25,Research);9|&amp;ref(Nation/Sacred.jpg,nolink,25x25,Sacred);|
</v>
      </c>
    </row>
    <row r="540" spans="1:39" x14ac:dyDescent="0.15">
      <c r="A540" t="str">
        <f t="shared" si="19"/>
        <v>MA R'lyeh E</v>
      </c>
      <c r="B540" t="s">
        <v>2954</v>
      </c>
      <c r="C540" t="s">
        <v>12374</v>
      </c>
      <c r="D540" t="s">
        <v>12347</v>
      </c>
      <c r="E540" s="24" t="s">
        <v>12150</v>
      </c>
      <c r="F540" s="21" t="s">
        <v>12372</v>
      </c>
      <c r="G540" s="29" t="s">
        <v>12373</v>
      </c>
      <c r="H540" t="s">
        <v>12195</v>
      </c>
      <c r="AM540" s="26" t="str">
        <f t="shared" si="20"/>
        <v xml:space="preserve">|Starspawn|&amp;ref(Nation/R_Capital.jpg,nolink,25x25,National Capital);|&amp;ref(Spell/P_Water.jpg,nolink,25x25,Water);1&amp;ref(Spell/P_Astral.jpg,nolink,25x25,Astral);3|&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amp;ref(Spell/P_Research.jpg,nolink,25x25,Research);17+||
</v>
      </c>
    </row>
    <row r="541" spans="1:39" x14ac:dyDescent="0.15">
      <c r="A541" t="str">
        <f t="shared" si="19"/>
        <v>MA Pelagia S</v>
      </c>
      <c r="B541" t="s">
        <v>2954</v>
      </c>
      <c r="C541" t="s">
        <v>12455</v>
      </c>
      <c r="D541" t="s">
        <v>12456</v>
      </c>
      <c r="E541" s="24" t="s">
        <v>12476</v>
      </c>
      <c r="F541" s="21" t="s">
        <v>12457</v>
      </c>
      <c r="AK541">
        <v>1</v>
      </c>
      <c r="AM541" s="26" t="str">
        <f t="shared" si="20"/>
        <v xml:space="preserve">|Merman Priest|&amp;ref(Nation/R_UW-Fort.jpg,nolink,25x25,Underwater Fortress);&amp;ref(Nation/R_Coast-Fort.jpg,nolink,25x25,Coastal Fortress);|&amp;ref(Spell/P_Holy.jpg,nolink,25x25,Holy);1|||&amp;ref(Nation/Sacred.jpg,nolink,25x25,Sacred);|
</v>
      </c>
    </row>
    <row r="542" spans="1:39" x14ac:dyDescent="0.15">
      <c r="A542" t="str">
        <f t="shared" si="19"/>
        <v>-</v>
      </c>
      <c r="B542" t="s">
        <v>2954</v>
      </c>
      <c r="C542" t="s">
        <v>12455</v>
      </c>
      <c r="D542" t="s">
        <v>12458</v>
      </c>
      <c r="E542" s="24" t="s">
        <v>12402</v>
      </c>
      <c r="F542" s="21" t="s">
        <v>12459</v>
      </c>
      <c r="G542" s="29" t="s">
        <v>12460</v>
      </c>
      <c r="H542">
        <v>9</v>
      </c>
      <c r="AM542" s="26" t="str">
        <f t="shared" si="20"/>
        <v xml:space="preserve">|Pelagian Mermage|&amp;ref(Nation/R_UW-Fort.jpg,nolink,25x25,Underwater Fortress);|&amp;ref(Spell/P_Water.jpg,nolink,25x25,Water);1|&amp;ref(Spell/P_Air.jpg,nolink,25x25,Air);&amp;ref(Spell/P_Water.jpg,nolink,25x25,Water);&amp;ref(Spell/P_Earth.jpg,nolink,25x25,Earth);&amp;ref(Spell/P_Nature.jpg,nolink,25x25,Nature);+1:;100%|&amp;ref(Spell/P_Research.jpg,nolink,25x25,Research);9||
</v>
      </c>
    </row>
    <row r="543" spans="1:39" x14ac:dyDescent="0.15">
      <c r="A543" t="str">
        <f t="shared" si="19"/>
        <v>-</v>
      </c>
      <c r="B543" t="s">
        <v>2954</v>
      </c>
      <c r="C543" t="s">
        <v>12455</v>
      </c>
      <c r="D543" t="s">
        <v>12406</v>
      </c>
      <c r="E543" s="24" t="s">
        <v>12402</v>
      </c>
      <c r="F543" s="21" t="s">
        <v>12461</v>
      </c>
      <c r="G543" s="29" t="s">
        <v>12462</v>
      </c>
      <c r="H543">
        <v>15</v>
      </c>
      <c r="I543">
        <v>2</v>
      </c>
      <c r="AM543" s="26" t="str">
        <f t="shared" si="20"/>
        <v xml:space="preserve">|Pelagian Mystic|&amp;ref(Nation/R_UW-Fort.jpg,nolink,25x25,Underwater Fortress);|&amp;ref(Spell/P_Air.jpg,nolink,25x25,Air);1&amp;ref(Spell/P_Water.jpg,nolink,25x25,Water);1&amp;ref(Spell/P_Earth.jpg,nolink,25x25,Earth);1|&amp;ref(Spell/P_Air.jpg,nolink,25x25,Air);&amp;ref(Spell/P_Water.jpg,nolink,25x25,Water);&amp;ref(Spell/P_Earth.jpg,nolink,25x25,Earth);&amp;ref(Spell/P_Astral.jpg,nolink,25x25,Astral);+1:100%|&amp;ref(Spell/P_Research.jpg,nolink,25x25,Research);15|&amp;ref(Nation/Adept-Researcher.jpg,nolink,25x25,Adept Researcher (+2));|
</v>
      </c>
    </row>
    <row r="544" spans="1:39" x14ac:dyDescent="0.15">
      <c r="A544" t="str">
        <f t="shared" si="19"/>
        <v>-</v>
      </c>
      <c r="B544" t="s">
        <v>2954</v>
      </c>
      <c r="C544" t="s">
        <v>12455</v>
      </c>
      <c r="D544" t="s">
        <v>12413</v>
      </c>
      <c r="E544" s="24" t="s">
        <v>12402</v>
      </c>
      <c r="F544" s="21" t="s">
        <v>12457</v>
      </c>
      <c r="AK544">
        <v>1</v>
      </c>
      <c r="AM544" s="26" t="str">
        <f t="shared" si="20"/>
        <v xml:space="preserve">|Amber Clan Priest|&amp;ref(Nation/R_UW-Fort.jpg,nolink,25x25,Underwater Fortress);|&amp;ref(Spell/P_Holy.jpg,nolink,25x25,Holy);1|||&amp;ref(Nation/Sacred.jpg,nolink,25x25,Sacred);|
</v>
      </c>
    </row>
    <row r="545" spans="1:39" x14ac:dyDescent="0.15">
      <c r="A545" t="str">
        <f t="shared" si="19"/>
        <v>-</v>
      </c>
      <c r="B545" t="s">
        <v>2954</v>
      </c>
      <c r="C545" t="s">
        <v>12455</v>
      </c>
      <c r="D545" t="s">
        <v>12418</v>
      </c>
      <c r="E545" s="24" t="s">
        <v>12402</v>
      </c>
      <c r="F545" s="21" t="s">
        <v>12463</v>
      </c>
      <c r="G545" s="29" t="s">
        <v>12464</v>
      </c>
      <c r="H545">
        <v>13</v>
      </c>
      <c r="AM545" s="26" t="str">
        <f t="shared" si="20"/>
        <v xml:space="preserve">|Amber Clan Mage|&amp;ref(Nation/R_UW-Fort.jpg,nolink,25x25,Underwater Fortress);|&amp;ref(Spell/P_Fire.jpg,nolink,25x25,Fire);1&amp;ref(Spell/P_Water.jpg,nolink,25x25,Water);2|&amp;ref(Spell/P_Water.jpg,nolink,25x25,Water);&amp;ref(Spell/P_Earth.jpg,nolink,25x25,Earth);&amp;ref(Spell/P_Nature.jpg,nolink,25x25,Nature);+1:100%|&amp;ref(Spell/P_Research.jpg,nolink,25x25,Research);13||
</v>
      </c>
    </row>
    <row r="546" spans="1:39" x14ac:dyDescent="0.15">
      <c r="A546" t="str">
        <f t="shared" si="19"/>
        <v>-</v>
      </c>
      <c r="B546" t="s">
        <v>2954</v>
      </c>
      <c r="C546" t="s">
        <v>12455</v>
      </c>
      <c r="D546" t="s">
        <v>12465</v>
      </c>
      <c r="E546" s="24" t="s">
        <v>12402</v>
      </c>
      <c r="F546" s="21" t="s">
        <v>12466</v>
      </c>
      <c r="AK546">
        <v>1</v>
      </c>
      <c r="AM546" s="26" t="str">
        <f t="shared" si="20"/>
        <v xml:space="preserve">|Pearl Clan Priest|&amp;ref(Nation/R_UW-Fort.jpg,nolink,25x25,Underwater Fortress);|&amp;ref(Spell/P_Holy.jpg,nolink,25x25,Holy);2|||&amp;ref(Nation/Sacred.jpg,nolink,25x25,Sacred);|
</v>
      </c>
    </row>
    <row r="547" spans="1:39" x14ac:dyDescent="0.15">
      <c r="A547" t="str">
        <f t="shared" si="19"/>
        <v>-</v>
      </c>
      <c r="B547" t="s">
        <v>2954</v>
      </c>
      <c r="C547" t="s">
        <v>12455</v>
      </c>
      <c r="D547" t="s">
        <v>12467</v>
      </c>
      <c r="E547" s="24" t="s">
        <v>12402</v>
      </c>
      <c r="F547" s="21" t="s">
        <v>12468</v>
      </c>
      <c r="G547" s="29" t="s">
        <v>12469</v>
      </c>
      <c r="H547">
        <v>13</v>
      </c>
      <c r="U547">
        <v>3</v>
      </c>
      <c r="AM547" s="26" t="str">
        <f t="shared" si="20"/>
        <v xml:space="preserve">|Pearl Mage|&amp;ref(Nation/R_UW-Fort.jpg,nolink,25x25,Underwater Fortress);|&amp;ref(Spell/P_Water.jpg,nolink,25x25,Water);2&amp;ref(Spell/P_Astral.jpg,nolink,25x25,Astral);1|&amp;ref(Spell/P_Air.jpg,nolink,25x25,Air);&amp;ref(Spell/P_Water.jpg,nolink,25x25,Water);&amp;ref(Spell/P_Astral.jpg,nolink,25x25,Astral);&amp;ref(Spell/P_Nature.jpg,nolink,25x25,Nature);+1:100%|&amp;ref(Spell/P_Research.jpg,nolink,25x25,Research);13|&amp;ref(Nation/Pearl-Cultivator.jpg,nolink,25x25,Pearl Cultivator (3));|
</v>
      </c>
    </row>
    <row r="548" spans="1:39" x14ac:dyDescent="0.15">
      <c r="A548" t="str">
        <f t="shared" si="19"/>
        <v>-</v>
      </c>
      <c r="B548" t="s">
        <v>2954</v>
      </c>
      <c r="C548" t="s">
        <v>12455</v>
      </c>
      <c r="D548" t="s">
        <v>12424</v>
      </c>
      <c r="E548" s="24" t="s">
        <v>12470</v>
      </c>
      <c r="F548" s="21" t="s">
        <v>12471</v>
      </c>
      <c r="G548" s="29" t="s">
        <v>12472</v>
      </c>
      <c r="H548" t="s">
        <v>12474</v>
      </c>
      <c r="U548">
        <v>4</v>
      </c>
      <c r="AK548">
        <v>1</v>
      </c>
      <c r="AM548" s="26" t="str">
        <f t="shared" si="20"/>
        <v xml:space="preserve">|Triton King|&amp;ref(Nation/R_Capital.jpg,nolink,25x25,National Capital);|&amp;ref(Spell/P_Water.jpg,nolink,25x25,Water);4|&amp;ref(Spell/P_Air.jpg,nolink,25x25,Air);&amp;ref(Spell/P_Astral.jpg,nolink,25x25,Astral);&amp;ref(Spell/P_Nature.jpg,nolink,25x25,Nature);+1:100%&amp;br;&amp;ref(Spell/P_Air.jpg,nolink,25x25,Air);&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17+|&amp;ref(Nation/Pearl-Cultivator.jpg,nolink,25x25,Pearl Cultivator (4));&amp;ref(Nation/Sacred.jpg,nolink,25x25,Sacred);|
</v>
      </c>
    </row>
    <row r="549" spans="1:39" x14ac:dyDescent="0.15">
      <c r="A549" t="str">
        <f t="shared" si="19"/>
        <v>-</v>
      </c>
      <c r="B549" t="s">
        <v>2954</v>
      </c>
      <c r="C549" t="s">
        <v>12455</v>
      </c>
      <c r="D549" t="s">
        <v>12427</v>
      </c>
      <c r="E549" s="24" t="s">
        <v>12470</v>
      </c>
      <c r="F549" s="21" t="s">
        <v>12457</v>
      </c>
      <c r="G549" s="29" t="s">
        <v>12475</v>
      </c>
      <c r="H549">
        <v>7</v>
      </c>
      <c r="AK549">
        <v>1</v>
      </c>
      <c r="AM549" s="26" t="str">
        <f t="shared" si="20"/>
        <v xml:space="preserve">|Conqueror of the Closed Realm|&amp;ref(Nation/R_Capital.jpg,nolink,25x25,National Capital);|&amp;ref(Spell/P_Holy.jpg,nolink,25x25,Holy);1|&amp;ref(Spell/P_Air.jpg,nolink,25x25,Air);&amp;ref(Spell/P_Earth.jpg,nolink,25x25,Earth);&amp;ref(Spell/P_Astral.jpg,nolink,25x25,Astral);+1:100%|&amp;ref(Spell/P_Research.jpg,nolink,25x25,Research);7|&amp;ref(Nation/Sacred.jpg,nolink,25x25,Sacred);|
</v>
      </c>
    </row>
    <row r="550" spans="1:39" x14ac:dyDescent="0.15">
      <c r="A550" t="str">
        <f t="shared" si="19"/>
        <v>-</v>
      </c>
      <c r="B550" t="s">
        <v>2954</v>
      </c>
      <c r="C550" t="s">
        <v>12455</v>
      </c>
      <c r="D550" t="s">
        <v>12431</v>
      </c>
      <c r="E550" s="24" t="s">
        <v>12477</v>
      </c>
      <c r="F550" s="21" t="s">
        <v>12478</v>
      </c>
      <c r="G550" s="29" t="s">
        <v>12462</v>
      </c>
      <c r="H550">
        <v>11</v>
      </c>
      <c r="I550">
        <v>2</v>
      </c>
      <c r="AM550" s="26" t="str">
        <f t="shared" si="20"/>
        <v xml:space="preserve">|Daduchos|&amp;ref(Nation/R_Coast-Fort.jpg,nolink,25x25,Coastal Fortress);|&amp;ref(Spell/P_Fire.jpg,nolink,25x25,Fire);1|&amp;ref(Spell/P_Air.jpg,nolink,25x25,Air);&amp;ref(Spell/P_Water.jpg,nolink,25x25,Water);&amp;ref(Spell/P_Earth.jpg,nolink,25x25,Earth);&amp;ref(Spell/P_Astral.jpg,nolink,25x25,Astral);+1:100%|&amp;ref(Spell/P_Research.jpg,nolink,25x25,Research);11|&amp;ref(Nation/Adept-Researcher.jpg,nolink,25x25,Adept Researcher (+2));|
</v>
      </c>
    </row>
    <row r="551" spans="1:39" x14ac:dyDescent="0.15">
      <c r="A551" t="str">
        <f t="shared" si="19"/>
        <v>-</v>
      </c>
      <c r="B551" t="s">
        <v>2954</v>
      </c>
      <c r="C551" t="s">
        <v>12455</v>
      </c>
      <c r="D551" t="s">
        <v>12479</v>
      </c>
      <c r="E551" s="24" t="s">
        <v>5491</v>
      </c>
      <c r="F551" s="21" t="s">
        <v>8836</v>
      </c>
      <c r="G551" s="29" t="s">
        <v>3207</v>
      </c>
      <c r="H551" t="s">
        <v>12473</v>
      </c>
      <c r="AK551">
        <v>1</v>
      </c>
      <c r="AM551" s="26" t="str">
        <f t="shared" si="20"/>
        <v xml:space="preserve">|Hekateride|&amp;ref(Item/Master-Ritualist.jpg,nolink,25x25,Ritual Spell);|&amp;ref(Spell/P_Water.jpg,nolink,25x25,Water);2&amp;ref(Spell/P_Nature.jpg,nolink,25x25,Nature);3&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acred.jpg,nolink,25x25,Sacred);|
</v>
      </c>
    </row>
    <row r="552" spans="1:39" x14ac:dyDescent="0.15">
      <c r="A552" t="str">
        <f t="shared" si="19"/>
        <v>MA Pelagia E</v>
      </c>
      <c r="B552" t="s">
        <v>2954</v>
      </c>
      <c r="C552" t="s">
        <v>12455</v>
      </c>
      <c r="D552" t="s">
        <v>12480</v>
      </c>
      <c r="E552" s="24" t="s">
        <v>5491</v>
      </c>
      <c r="F552" s="21" t="s">
        <v>8840</v>
      </c>
      <c r="G552" s="29" t="s">
        <v>8841</v>
      </c>
      <c r="H552" t="s">
        <v>10972</v>
      </c>
      <c r="Q552">
        <v>1</v>
      </c>
      <c r="AK552">
        <v>1</v>
      </c>
      <c r="AM552" s="26" t="str">
        <f t="shared" si="20"/>
        <v xml:space="preserve">|Daktyl|&amp;ref(Item/Master-Ritualist.jpg,nolink,25x25,Ritual Spell);|&amp;ref(Spell/P_Air.jpg,nolink,25x25,Air);1&amp;ref(Spell/P_Water.jpg,nolink,25x25,Water);1&amp;ref(Spell/P_Earth.jpg,nolink,25x25,Earth);2|&amp;ref(Spell/P_Fire.jpg,nolink,25x25,Fire);&amp;ref(Spell/P_Air.jpg,nolink,25x25,Air);&amp;ref(Spell/P_Water.jpg,nolink,25x25,Water);&amp;ref(Spell/P_Earth.jpg,nolink,25x25,Earth);&amp;ref(Spell/P_Death.jpg,nolink,25x25,Death);+1:100%&amp;br;&amp;ref(Spell/P_Fire.jpg,nolink,25x25,Fire);&amp;ref(Spell/P_Air.jpg,nolink,25x25,Air);&amp;ref(Spell/P_Water.jpg,nolink,25x25,Water);&amp;ref(Spell/P_Earth.jpg,nolink,25x25,Earth);&amp;ref(Spell/P_Death.jpg,nolink,25x25,Death);+1:10%|&amp;ref(Spell/P_Research.jpg,nolink,25x25,Research);15+|&amp;ref(Nation/Master-Smith.jpg,nolink,25x25,Master Smith (1));&amp;ref(Nation/Sacred.jpg,nolink,25x25,Sacred);|
</v>
      </c>
    </row>
    <row r="553" spans="1:39" x14ac:dyDescent="0.15">
      <c r="A553" t="str">
        <f t="shared" ref="A553:A623" si="21">IF(C553&lt;&gt;C552,B553&amp;" "&amp;C553&amp;" S",IF(C553&lt;&gt;C554,B553&amp;" "&amp;C553&amp;" E","-"))</f>
        <v>MA Oceania S</v>
      </c>
      <c r="B553" t="s">
        <v>2954</v>
      </c>
      <c r="C553" t="s">
        <v>12544</v>
      </c>
      <c r="D553" t="s">
        <v>12518</v>
      </c>
      <c r="E553" s="24" t="s">
        <v>6335</v>
      </c>
      <c r="F553" s="21" t="s">
        <v>2783</v>
      </c>
      <c r="G553" s="29" t="s">
        <v>6200</v>
      </c>
      <c r="H553">
        <v>7</v>
      </c>
      <c r="AK553">
        <v>1</v>
      </c>
      <c r="AM553" s="26" t="str">
        <f t="shared" si="20"/>
        <v xml:space="preserve">|Aphroi Hierophant|&amp;ref(Nation/R_UW-Fort.jpg,nolink,25x25,Underwater Fortress);|&amp;ref(Spell/P_Holy.jpg,nolink,25x25,Holy);1|&amp;ref(Spell/P_Water.jpg,nolink,25x25,Water);&amp;ref(Spell/P_Nature.jpg,nolink,25x25,Nature);+1:100%|&amp;ref(Spell/P_Research.jpg,nolink,25x25,Research);7|&amp;ref(Nation/Sacred.jpg,nolink,25x25,Sacred);|
</v>
      </c>
    </row>
    <row r="554" spans="1:39" x14ac:dyDescent="0.15">
      <c r="A554" t="str">
        <f t="shared" si="21"/>
        <v>-</v>
      </c>
      <c r="B554" t="s">
        <v>2954</v>
      </c>
      <c r="C554" t="s">
        <v>12544</v>
      </c>
      <c r="D554" t="s">
        <v>12551</v>
      </c>
      <c r="E554" s="24" t="s">
        <v>6335</v>
      </c>
      <c r="F554" s="21" t="s">
        <v>8735</v>
      </c>
      <c r="H554">
        <v>9</v>
      </c>
      <c r="AM554" s="26" t="str">
        <f t="shared" si="20"/>
        <v xml:space="preserve">|Siren (Water form)|&amp;ref(Nation/R_UW-Fort.jpg,nolink,25x25,Underwater Fortress);|&amp;ref(Spell/P_Air.jpg,nolink,25x25,Air);1-1&amp;ref(Spell/P_Water.jpg,nolink,25x25,Water);2||&amp;ref(Spell/P_Research.jpg,nolink,25x25,Research);9||
</v>
      </c>
    </row>
    <row r="555" spans="1:39" x14ac:dyDescent="0.15">
      <c r="A555" t="str">
        <f t="shared" si="21"/>
        <v>-</v>
      </c>
      <c r="B555" t="s">
        <v>2954</v>
      </c>
      <c r="C555" t="s">
        <v>12544</v>
      </c>
      <c r="D555" t="s">
        <v>12552</v>
      </c>
      <c r="E555" s="24" t="s">
        <v>7978</v>
      </c>
      <c r="F555" s="21" t="s">
        <v>8737</v>
      </c>
      <c r="H555">
        <v>9</v>
      </c>
      <c r="AM555" s="26" t="str">
        <f t="shared" si="20"/>
        <v xml:space="preserve">|Siren (Land form)|&amp;ref(Nation/R_Coast-Fort.jpg,nolink,25x25,Coastal Fortress);|&amp;ref(Spell/P_Air.jpg,nolink,25x25,Air);1&amp;ref(Spell/P_Water.jpg,nolink,25x25,Water);2-1||&amp;ref(Spell/P_Research.jpg,nolink,25x25,Research);9||
</v>
      </c>
    </row>
    <row r="556" spans="1:39" x14ac:dyDescent="0.15">
      <c r="A556" t="str">
        <f t="shared" si="21"/>
        <v>-</v>
      </c>
      <c r="B556" t="s">
        <v>2954</v>
      </c>
      <c r="C556" t="s">
        <v>12544</v>
      </c>
      <c r="D556" t="s">
        <v>12520</v>
      </c>
      <c r="E556" s="24" t="s">
        <v>6335</v>
      </c>
      <c r="F556" s="21" t="s">
        <v>8739</v>
      </c>
      <c r="G556" s="29" t="s">
        <v>3207</v>
      </c>
      <c r="H556" t="s">
        <v>10972</v>
      </c>
      <c r="AK556">
        <v>1</v>
      </c>
      <c r="AM556" s="26" t="str">
        <f t="shared" si="20"/>
        <v xml:space="preserve">|Haliade|&amp;ref(Nation/R_UW-Fort.jpg,nolink,25x25,Underwater Fortress);|&amp;ref(Spell/P_Water.jpg,nolink,25x25,Water);2&amp;ref(Spell/P_Nature.jpg,nolink,25x25,Nature);2&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15+|&amp;ref(Nation/Sacred.jpg,nolink,25x25,Sacred);|
</v>
      </c>
    </row>
    <row r="557" spans="1:39" x14ac:dyDescent="0.15">
      <c r="A557" t="str">
        <f t="shared" si="21"/>
        <v>-</v>
      </c>
      <c r="B557" t="s">
        <v>2954</v>
      </c>
      <c r="C557" t="s">
        <v>12544</v>
      </c>
      <c r="D557" t="s">
        <v>12553</v>
      </c>
      <c r="E557" s="24" t="s">
        <v>6335</v>
      </c>
      <c r="F557" s="21" t="s">
        <v>8741</v>
      </c>
      <c r="G557" s="29" t="s">
        <v>8742</v>
      </c>
      <c r="H557">
        <v>19</v>
      </c>
      <c r="AM557" s="26" t="str">
        <f t="shared" si="20"/>
        <v xml:space="preserve">|Capricorn (Water form)|&amp;ref(Nation/R_UW-Fort.jpg,nolink,25x25,Underwater Fortress);|&amp;ref(Spell/P_Water.jpg,nolink,25x25,Water);2&amp;ref(Spell/P_Earth.jpg,nolink,25x25,Earth);1-1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v>
      </c>
    </row>
    <row r="558" spans="1:39" x14ac:dyDescent="0.15">
      <c r="A558" t="str">
        <f t="shared" si="21"/>
        <v>MA Oceania E</v>
      </c>
      <c r="B558" t="s">
        <v>2954</v>
      </c>
      <c r="C558" t="s">
        <v>12544</v>
      </c>
      <c r="D558" t="s">
        <v>12554</v>
      </c>
      <c r="E558" s="24" t="s">
        <v>7978</v>
      </c>
      <c r="F558" s="21" t="s">
        <v>8745</v>
      </c>
      <c r="G558" s="29" t="s">
        <v>8742</v>
      </c>
      <c r="H558">
        <v>19</v>
      </c>
      <c r="AM558" s="26" t="str">
        <f t="shared" si="20"/>
        <v xml:space="preserve">|Capricorn (Land form)|&amp;ref(Nation/R_Coast-Fort.jpg,nolink,25x25,Coastal Fortress);|&amp;ref(Spell/P_Water.jpg,nolink,25x25,Water);2-1&amp;ref(Spell/P_Earth.jpg,nolink,25x25,Earth);1&amp;ref(Spell/P_Nature.jpg,nolink,25x25,Nature);4|&amp;ref(Spell/P_Air.jpg,nolink,25x25,Air);&amp;ref(Spell/P_Water.jpg,nolink,25x25,Water);&amp;ref(Spell/P_Earth.jpg,nolink,25x25,Earth);+1:100%&amp;br;&amp;ref(Spell/P_Air.jpg,nolink,25x25,Air);&amp;ref(Spell/P_Water.jpg,nolink,25x25,Water);&amp;ref(Spell/P_Earth.jpg,nolink,25x25,Earth);&amp;ref(Spell/P_Nature.jpg,nolink,25x25,Nature);+1:10%|&amp;ref(Spell/P_Research.jpg,nolink,25x25,Research);19||
</v>
      </c>
    </row>
    <row r="559" spans="1:39" x14ac:dyDescent="0.15">
      <c r="A559" t="str">
        <f t="shared" si="21"/>
        <v>MA Ys S</v>
      </c>
      <c r="B559" t="s">
        <v>2954</v>
      </c>
      <c r="C559" t="s">
        <v>12638</v>
      </c>
      <c r="D559" t="s">
        <v>12582</v>
      </c>
      <c r="E559" s="24" t="s">
        <v>12573</v>
      </c>
      <c r="F559" s="21" t="s">
        <v>12639</v>
      </c>
      <c r="G559" s="29" t="s">
        <v>12640</v>
      </c>
      <c r="H559">
        <v>11</v>
      </c>
      <c r="AK559">
        <v>1</v>
      </c>
      <c r="AM559" s="26" t="str">
        <f t="shared" si="20"/>
        <v xml:space="preserve">|Ysian Druid|&amp;ref(Nation/R_UW-Fort.jpg,nolink,25x25,Underwater Fortress);|&amp;ref(Spell/P_Water.jpg,nolink,25x25,Water);1&amp;ref(Spell/P_Earth.jpg,nolink,25x25,Earth);1&amp;ref(Spell/P_Holy.jpg,nolink,25x25,Holy);1|&amp;ref(Spell/P_Water.jpg,nolink,25x25,Water);&amp;ref(Spell/P_Earth.jpg,nolink,25x25,Earth);&amp;ref(Spell/P_Astral.jpg,nolink,25x25,Astral);&amp;ref(Spell/P_Nature.jpg,nolink,25x25,Nature);+1:100%|&amp;ref(Spell/P_Research.jpg,nolink,25x25,Research);11|&amp;ref(Nation/Sacred.jpg,nolink,25x25,Sacred);|
</v>
      </c>
    </row>
    <row r="560" spans="1:39" x14ac:dyDescent="0.15">
      <c r="A560" t="str">
        <f t="shared" si="21"/>
        <v>-</v>
      </c>
      <c r="B560" t="s">
        <v>2954</v>
      </c>
      <c r="C560" t="s">
        <v>12638</v>
      </c>
      <c r="D560" t="s">
        <v>12590</v>
      </c>
      <c r="E560" s="24" t="s">
        <v>12591</v>
      </c>
      <c r="F560" s="21" t="s">
        <v>12641</v>
      </c>
      <c r="H560">
        <v>9</v>
      </c>
      <c r="AA560">
        <v>1</v>
      </c>
      <c r="AK560">
        <v>1</v>
      </c>
      <c r="AM560" s="26" t="str">
        <f t="shared" si="20"/>
        <v xml:space="preserve">|Morgen Champion|&amp;ref(Nation/R_Capital.jpg,nolink,25x25,National Capital);|&amp;ref(Spell/P_Air.jpg,nolink,25x25,Air);1&amp;ref(Spell/P_Water.jpg,nolink,25x25,Water);1&amp;ref(Spell/P_Holy.jpg,nolink,25x25,Holy);1||&amp;ref(Spell/P_Research.jpg,nolink,25x25,Research);9|&amp;ref(Nation/Spell-Singer.jpg,nolink,25x25,Spell Singer);&amp;ref(Nation/Sacred.jpg,nolink,25x25,Sacred);|
</v>
      </c>
    </row>
    <row r="561" spans="1:39" x14ac:dyDescent="0.15">
      <c r="A561" t="str">
        <f t="shared" si="21"/>
        <v>-</v>
      </c>
      <c r="B561" t="s">
        <v>2954</v>
      </c>
      <c r="C561" t="s">
        <v>12638</v>
      </c>
      <c r="D561" t="s">
        <v>12594</v>
      </c>
      <c r="E561" s="24" t="s">
        <v>12591</v>
      </c>
      <c r="F561" s="21" t="s">
        <v>12642</v>
      </c>
      <c r="H561">
        <v>11</v>
      </c>
      <c r="AA561">
        <v>1</v>
      </c>
      <c r="AK561">
        <v>1</v>
      </c>
      <c r="AM561" s="26" t="str">
        <f t="shared" si="20"/>
        <v xml:space="preserve">|Morgen Princess|&amp;ref(Nation/R_Capital.jpg,nolink,25x25,National Capital);|&amp;ref(Spell/P_Air.jpg,nolink,25x25,Air);2&amp;ref(Spell/P_Water.jpg,nolink,25x25,Water);1&amp;ref(Spell/P_Holy.jpg,nolink,25x25,Holy);2||&amp;ref(Spell/P_Research.jpg,nolink,25x25,Research);11|&amp;ref(Nation/Spell-Singer.jpg,nolink,25x25,Spell Singer);&amp;ref(Nation/Sacred.jpg,nolink,25x25,Sacred);|
</v>
      </c>
    </row>
    <row r="562" spans="1:39" x14ac:dyDescent="0.15">
      <c r="A562" t="str">
        <f t="shared" si="21"/>
        <v>-</v>
      </c>
      <c r="B562" t="s">
        <v>2954</v>
      </c>
      <c r="C562" t="s">
        <v>12638</v>
      </c>
      <c r="D562" t="s">
        <v>12596</v>
      </c>
      <c r="E562" s="24" t="s">
        <v>12591</v>
      </c>
      <c r="F562" s="21" t="s">
        <v>12643</v>
      </c>
      <c r="G562" s="29" t="s">
        <v>12644</v>
      </c>
      <c r="H562" t="s">
        <v>12645</v>
      </c>
      <c r="AA562">
        <v>1</v>
      </c>
      <c r="AK562">
        <v>1</v>
      </c>
      <c r="AM562" s="26" t="str">
        <f t="shared" si="20"/>
        <v xml:space="preserve">|Morgen Sorceress|&amp;ref(Nation/R_Capital.jpg,nolink,25x25,National Capital);|&amp;ref(Spell/P_Air.jpg,nolink,25x25,Air);3&amp;ref(Spell/P_Water.jpg,nolink,25x25,Water);2&amp;ref(Spell/P_Earth.jpg,nolink,25x25,Earth);1&amp;ref(Spell/P_Holy.jpg,nolink,25x25,Holy);2|&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19+|&amp;ref(Nation/Spell-Singer.jpg,nolink,25x25,Spell Singer);&amp;ref(Nation/Sacred.jpg,nolink,25x25,Sacred);|
</v>
      </c>
    </row>
    <row r="563" spans="1:39" x14ac:dyDescent="0.15">
      <c r="A563" t="str">
        <f t="shared" si="21"/>
        <v>MA Ys E</v>
      </c>
      <c r="B563" t="s">
        <v>2954</v>
      </c>
      <c r="C563" t="s">
        <v>12638</v>
      </c>
      <c r="D563" t="s">
        <v>12605</v>
      </c>
      <c r="E563" s="24" t="s">
        <v>12600</v>
      </c>
      <c r="F563" s="21" t="s">
        <v>12646</v>
      </c>
      <c r="G563" s="29" t="s">
        <v>12640</v>
      </c>
      <c r="H563">
        <v>11</v>
      </c>
      <c r="AK563">
        <v>1</v>
      </c>
      <c r="AM563" s="26" t="str">
        <f t="shared" si="20"/>
        <v xml:space="preserve">|Kernou Druid|&amp;ref(Nation/R_Coast-Fort.jpg,nolink,25x25,Coastal Fortress);|&amp;ref(Spell/P_Earth.jpg,nolink,25x25,Earth);1&amp;ref(Spell/P_Astral.jpg,nolink,25x25,Astral);1&amp;ref(Spell/P_Holy.jpg,nolink,25x25,Holy);1|&amp;ref(Spell/P_Water.jpg,nolink,25x25,Water);&amp;ref(Spell/P_Earth.jpg,nolink,25x25,Earth);&amp;ref(Spell/P_Astral.jpg,nolink,25x25,Astral);&amp;ref(Spell/P_Nature.jpg,nolink,25x25,Nature);+1:100%|&amp;ref(Spell/P_Research.jpg,nolink,25x25,Research);11|&amp;ref(Nation/Sacred.jpg,nolink,25x25,Sacred);|
</v>
      </c>
    </row>
    <row r="564" spans="1:39" x14ac:dyDescent="0.15">
      <c r="A564" t="str">
        <f t="shared" si="21"/>
        <v>LA Arcoscephale S</v>
      </c>
      <c r="B564" t="s">
        <v>12717</v>
      </c>
      <c r="C564" t="s">
        <v>12674</v>
      </c>
      <c r="D564" t="s">
        <v>12718</v>
      </c>
      <c r="E564" s="24" t="s">
        <v>12680</v>
      </c>
      <c r="F564" s="21" t="s">
        <v>12719</v>
      </c>
      <c r="G564" s="29" t="s">
        <v>12720</v>
      </c>
      <c r="H564" t="s">
        <v>12721</v>
      </c>
      <c r="O564" t="s">
        <v>12722</v>
      </c>
      <c r="AK564">
        <v>1</v>
      </c>
      <c r="AM564" s="26" t="str">
        <f t="shared" si="20"/>
        <v xml:space="preserve">|Neokoros|&amp;ref(Nation/R_Fort.jpg,nolink,25x25,Land Fortress);|&amp;ref(Spell/P_Nature.jpg,nolink,25x25,Nature);1&amp;ref(Spell/P_Holy.jpg,nolink,25x25,Holy);1|&amp;ref(Spell/P_Death.jpg,nolink,25x25,Death);&amp;ref(Spell/P_Nature.jpg,nolink,25x25,Nature);+1:20%|&amp;ref(Spell/P_Research.jpg,nolink,25x25,Research);7+|&amp;ref(Nation/Healer.jpg,nolink,25x25,Healer (1));&amp;ref(Nation/Sacred.jpg,nolink,25x25,Sacred);|
</v>
      </c>
    </row>
    <row r="565" spans="1:39" x14ac:dyDescent="0.15">
      <c r="A565" t="str">
        <f t="shared" si="21"/>
        <v>-</v>
      </c>
      <c r="B565" t="s">
        <v>12717</v>
      </c>
      <c r="C565" t="s">
        <v>12674</v>
      </c>
      <c r="D565" t="s">
        <v>12690</v>
      </c>
      <c r="E565" s="24" t="s">
        <v>12680</v>
      </c>
      <c r="F565" s="21" t="s">
        <v>12723</v>
      </c>
      <c r="G565" s="29" t="s">
        <v>12724</v>
      </c>
      <c r="H565">
        <v>9</v>
      </c>
      <c r="O565" t="s">
        <v>12725</v>
      </c>
      <c r="V565">
        <v>3</v>
      </c>
      <c r="AK565">
        <v>1</v>
      </c>
      <c r="AM565" s="26" t="str">
        <f t="shared" si="20"/>
        <v xml:space="preserve">|Panageis|&amp;ref(Nation/R_Fort.jpg,nolink,25x25,Land Fortress);|&amp;ref(Spell/P_Nature.jpg,nolink,25x25,Nature);1&amp;ref(Spell/P_Holy.jpg,nolink,25x25,Holy);2|&amp;ref(Spell/P_Death.jpg,nolink,25x25,Death);&amp;ref(Spell/P_Nature.jpg,nolink,25x25,Nature);+1:100%|&amp;ref(Spell/P_Research.jpg,nolink,25x25,Research);9|&amp;ref(Nation/Healer.jpg,nolink,25x25,Healer (2));&amp;ref(Nation/Carcass-Collector.jpg,nolink,25x25,Carcass Collector (3));&amp;ref(Nation/Sacred.jpg,nolink,25x25,Sacred);|
</v>
      </c>
    </row>
    <row r="566" spans="1:39" x14ac:dyDescent="0.15">
      <c r="A566" t="str">
        <f t="shared" si="21"/>
        <v>-</v>
      </c>
      <c r="B566" t="s">
        <v>12717</v>
      </c>
      <c r="C566" t="s">
        <v>12674</v>
      </c>
      <c r="D566" t="s">
        <v>12728</v>
      </c>
      <c r="E566" s="24" t="s">
        <v>12680</v>
      </c>
      <c r="F566" s="21" t="s">
        <v>12726</v>
      </c>
      <c r="G566" s="29" t="s">
        <v>12727</v>
      </c>
      <c r="H566" t="s">
        <v>12732</v>
      </c>
      <c r="I566">
        <v>1</v>
      </c>
      <c r="AM566" s="26" t="str">
        <f t="shared" si="20"/>
        <v xml:space="preserve">|Mystic|&amp;ref(Nation/R_Fort.jpg,nolink,25x25,Land Fortress);|&amp;ref(Spell/P_Astral.jpg,nolink,25x25,Astral);1|&amp;ref(Spell/P_Fire.jpg,nolink,25x25,Fire);&amp;ref(Spell/P_Water.jpg,nolink,25x25,Water);&amp;ref(Spell/P_Earth.jpg,nolink,25x25,Earth);&amp;ref(Spell/P_Astral.jpg,nolink,25x25,Astral);+1:100%&amp;br;&amp;ref(Spell/P_Fire.jpg,nolink,25x25,Fire);+1:50%&amp;br;&amp;ref(Spell/P_Water.jpg,nolink,25x25,Water);+1:50%&amp;br;&amp;ref(Spell/P_Earth.jpg,nolink,25x25,Earth);+1:50%|&amp;ref(Spell/P_Research.jpg,nolink,25x25,Research);10+|&amp;ref(Nation/Adept-Researcher.jpg,nolink,25x25,Adept Researcher (+1));|
</v>
      </c>
    </row>
    <row r="567" spans="1:39" x14ac:dyDescent="0.15">
      <c r="A567" t="str">
        <f t="shared" si="21"/>
        <v>-</v>
      </c>
      <c r="B567" t="s">
        <v>12717</v>
      </c>
      <c r="C567" t="s">
        <v>12674</v>
      </c>
      <c r="D567" t="s">
        <v>12692</v>
      </c>
      <c r="E567" s="24" t="s">
        <v>12680</v>
      </c>
      <c r="F567" s="21" t="s">
        <v>12729</v>
      </c>
      <c r="G567" s="29" t="s">
        <v>12730</v>
      </c>
      <c r="H567" t="s">
        <v>12731</v>
      </c>
      <c r="AA567">
        <v>1</v>
      </c>
      <c r="AM567" s="26" t="str">
        <f t="shared" si="20"/>
        <v xml:space="preserve">|Orphic Mystic|&amp;ref(Nation/R_Fort.jpg,nolink,25x25,Land Fortress);|&amp;ref(Spell/P_Death.jpg,nolink,25x25,Death);1&amp;ref(Spell/P_Nature.jpg,nolink,25x25,Nature);1|&amp;ref(Spell/P_Fire.jpg,nolink,25x25,Fire);&amp;ref(Spell/P_Water.jpg,nolink,25x25,Water);&amp;ref(Spell/P_Earth.jpg,nolink,25x25,Earth);+1:50%&amp;br;&amp;ref(Spell/P_Astral.jpg,nolink,25x25,Astral);&amp;ref(Spell/P_Death.jpg,nolink,25x25,Death);&amp;ref(Spell/P_Nature.jpg,nolink,25x25,Nature);+1:50%|&amp;ref(Spell/P_Research.jpg,nolink,25x25,Research);9+|&amp;ref(Nation/Spell-Singer.jpg,nolink,25x25,Spell Singer);|
</v>
      </c>
    </row>
    <row r="568" spans="1:39" x14ac:dyDescent="0.15">
      <c r="A568" t="str">
        <f t="shared" si="21"/>
        <v>LA Arcoscephale E</v>
      </c>
      <c r="B568" t="s">
        <v>12717</v>
      </c>
      <c r="C568" t="s">
        <v>12674</v>
      </c>
      <c r="D568" t="s">
        <v>12699</v>
      </c>
      <c r="E568" s="24" t="s">
        <v>12704</v>
      </c>
      <c r="F568" s="21" t="s">
        <v>12733</v>
      </c>
      <c r="G568" s="29" t="s">
        <v>12734</v>
      </c>
      <c r="H568" t="s">
        <v>12735</v>
      </c>
      <c r="Y568">
        <v>20</v>
      </c>
      <c r="AK568">
        <v>1</v>
      </c>
      <c r="AM568" s="26" t="str">
        <f t="shared" si="20"/>
        <v xml:space="preserve">|Sibyl|&amp;ref(Nation/R_Capital.jpg,nolink,25x25,National Capital);|&amp;ref(Spell/P_Astral.jpg,nolink,25x25,Astral);2&amp;ref(Spell/P_Nature.jpg,nolink,25x25,Nature);1&amp;ref(Spell/P_Holy.jpg,nolink,25x25,Holy);2|&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13+|&amp;ref(Nation/Fortune-Teller.jpg,nolink,25x25,Fortune Teller (20));&amp;ref(Nation/Sacred.jpg,nolink,25x25,Sacred);|
</v>
      </c>
    </row>
    <row r="569" spans="1:39" x14ac:dyDescent="0.15">
      <c r="A569" t="str">
        <f t="shared" si="21"/>
        <v>LA Pythium S</v>
      </c>
      <c r="B569" t="s">
        <v>12717</v>
      </c>
      <c r="C569" t="s">
        <v>12861</v>
      </c>
      <c r="D569" t="s">
        <v>12862</v>
      </c>
      <c r="E569" s="24" t="s">
        <v>12794</v>
      </c>
      <c r="F569" s="21" t="s">
        <v>12863</v>
      </c>
      <c r="AK569">
        <v>1</v>
      </c>
      <c r="AM569" s="26" t="str">
        <f t="shared" si="20"/>
        <v xml:space="preserve">|Battle Deacon|&amp;ref(Nation/R_Fort.jpg,nolink,25x25,Land Fortress);|&amp;ref(Spell/P_Holy.jpg,nolink,25x25,Holy);1|||&amp;ref(Nation/Sacred.jpg,nolink,25x25,Sacred);|
</v>
      </c>
    </row>
    <row r="570" spans="1:39" x14ac:dyDescent="0.15">
      <c r="A570" t="str">
        <f t="shared" si="21"/>
        <v>-</v>
      </c>
      <c r="B570" t="s">
        <v>12717</v>
      </c>
      <c r="C570" t="s">
        <v>12861</v>
      </c>
      <c r="D570" t="s">
        <v>12802</v>
      </c>
      <c r="E570" s="24" t="s">
        <v>12794</v>
      </c>
      <c r="F570" s="21" t="s">
        <v>12864</v>
      </c>
      <c r="H570">
        <v>7</v>
      </c>
      <c r="AK570">
        <v>1</v>
      </c>
      <c r="AM570" s="26" t="str">
        <f t="shared" si="20"/>
        <v xml:space="preserve">|Serpent Acolyte|&amp;ref(Nation/R_Fort.jpg,nolink,25x25,Land Fortress);|&amp;ref(Spell/P_Nature.jpg,nolink,25x25,Nature);1&amp;ref(Spell/P_Holy.jpg,nolink,25x25,Holy);1||&amp;ref(Spell/P_Research.jpg,nolink,25x25,Research);7|&amp;ref(Nation/Sacred.jpg,nolink,25x25,Sacred);|
</v>
      </c>
    </row>
    <row r="571" spans="1:39" x14ac:dyDescent="0.15">
      <c r="A571" t="str">
        <f t="shared" si="21"/>
        <v>-</v>
      </c>
      <c r="B571" t="s">
        <v>12717</v>
      </c>
      <c r="C571" t="s">
        <v>12861</v>
      </c>
      <c r="D571" t="s">
        <v>12807</v>
      </c>
      <c r="E571" s="24" t="s">
        <v>12794</v>
      </c>
      <c r="F571" s="21" t="s">
        <v>7112</v>
      </c>
      <c r="G571" s="29" t="s">
        <v>20160</v>
      </c>
      <c r="H571">
        <v>11</v>
      </c>
      <c r="AK571">
        <v>1</v>
      </c>
      <c r="AM571" s="26" t="str">
        <f t="shared" si="20"/>
        <v xml:space="preserve">|Renata|&amp;ref(Nation/R_Fort.jpg,nolink,25x25,Land Fortress);|&amp;ref(Spell/P_Water.jpg,nolink,25x25,Water);1&amp;ref(Spell/P_Death.jpg,nolink,25x25,Death);1|&amp;ref(Spell/P_Water.jpg,nolink,25x25,Water);&amp;ref(Spell/P_Astral.jpg,nolink,25x25,Astral);&amp;ref(Spell/P_Nature.jpg,nolink,25x25,Nature);+1:100%|&amp;ref(Spell/P_Research.jpg,nolink,25x25,Research);11|&amp;ref(Nation/Sacred.jpg,nolink,25x25,Sacred);|
</v>
      </c>
    </row>
    <row r="572" spans="1:39" x14ac:dyDescent="0.15">
      <c r="A572" t="str">
        <f t="shared" si="21"/>
        <v>-</v>
      </c>
      <c r="B572" t="s">
        <v>12717</v>
      </c>
      <c r="C572" t="s">
        <v>12861</v>
      </c>
      <c r="D572" t="s">
        <v>12811</v>
      </c>
      <c r="E572" s="24" t="s">
        <v>12794</v>
      </c>
      <c r="F572" s="21" t="s">
        <v>7112</v>
      </c>
      <c r="G572" s="29" t="s">
        <v>20161</v>
      </c>
      <c r="H572">
        <v>11</v>
      </c>
      <c r="AK572">
        <v>1</v>
      </c>
      <c r="AM572" s="26" t="str">
        <f t="shared" si="20"/>
        <v xml:space="preserve">|Renatus|&amp;ref(Nation/R_Fort.jpg,nolink,25x25,Land Fortress);|&amp;ref(Spell/P_Water.jpg,nolink,25x25,Water);1&amp;ref(Spell/P_Death.jpg,nolink,25x25,Death);1|&amp;ref(Spell/P_Astral.jpg,nolink,25x25,Astral);&amp;ref(Spell/P_Death.jpg,nolink,25x25,Death);&amp;ref(Spell/P_Nature.jpg,nolink,25x25,Nature);+1:100%|&amp;ref(Spell/P_Research.jpg,nolink,25x25,Research);11|&amp;ref(Nation/Sacred.jpg,nolink,25x25,Sacred);|
</v>
      </c>
    </row>
    <row r="573" spans="1:39" x14ac:dyDescent="0.15">
      <c r="A573" t="str">
        <f t="shared" si="21"/>
        <v>-</v>
      </c>
      <c r="B573" t="s">
        <v>12717</v>
      </c>
      <c r="C573" t="s">
        <v>12861</v>
      </c>
      <c r="D573" t="s">
        <v>12816</v>
      </c>
      <c r="E573" s="24" t="s">
        <v>12814</v>
      </c>
      <c r="F573" s="21" t="s">
        <v>12865</v>
      </c>
      <c r="G573" s="29" t="s">
        <v>12866</v>
      </c>
      <c r="H573">
        <v>9</v>
      </c>
      <c r="AK573">
        <v>1</v>
      </c>
      <c r="AM573" s="26" t="str">
        <f t="shared" si="20"/>
        <v xml:space="preserve">|Theurg|&amp;ref(Nation/R_Capital.jpg,nolink,25x25,National Capital);|&amp;ref(Spell/P_Astral.jpg,nolink,25x25,Astral);1&amp;ref(Spell/P_Holy.jpg,nolink,25x25,Holy);1|&amp;ref(Spell/P_Air.jpg,nolink,25x25,Air);&amp;ref(Spell/P_Water.jpg,nolink,25x25,Water);&amp;ref(Spell/P_Astral.jpg,nolink,25x25,Astral);+1:100%|&amp;ref(Spell/P_Research.jpg,nolink,25x25,Research);9|&amp;ref(Nation/Sacred.jpg,nolink,25x25,Sacred);|
</v>
      </c>
    </row>
    <row r="574" spans="1:39" x14ac:dyDescent="0.15">
      <c r="A574" t="str">
        <f t="shared" si="21"/>
        <v>-</v>
      </c>
      <c r="B574" t="s">
        <v>12717</v>
      </c>
      <c r="C574" t="s">
        <v>12861</v>
      </c>
      <c r="D574" t="s">
        <v>12822</v>
      </c>
      <c r="E574" s="24" t="s">
        <v>12814</v>
      </c>
      <c r="F574" s="21" t="s">
        <v>12867</v>
      </c>
      <c r="G574" s="29" t="s">
        <v>12868</v>
      </c>
      <c r="H574" t="s">
        <v>12869</v>
      </c>
      <c r="AK574">
        <v>1</v>
      </c>
      <c r="AM574" s="26" t="str">
        <f t="shared" si="20"/>
        <v xml:space="preserve">|Serpent Priest|&amp;ref(Nation/R_Capital.jpg,nolink,25x25,National Capital);|&amp;ref(Spell/P_Water.jpg,nolink,25x25,Water);1&amp;ref(Spell/P_Nature.jpg,nolink,25x25,Nature);2&amp;ref(Spell/P_Holy.jpg,nolink,25x25,Holy);2|&amp;ref(Spell/P_Water.jpg,nolink,25x25,Water);&amp;ref(Spell/P_Astral.jpg,nolink,25x25,Astral);&amp;ref(Spell/P_Death.jpg,nolink,25x25,Death);&amp;ref(Spell/P_Nature.jpg,nolink,25x25,Nature);+1:100%&amp;br;&amp;ref(Spell/P_Water.jpg,nolink,25x25,Water);&amp;ref(Spell/P_Astral.jpg,nolink,25x25,Astral);&amp;ref(Spell/P_Death.jpg,nolink,25x25,Death);&amp;ref(Spell/P_Nature.jpg,nolink,25x25,Nature);+1:10%|&amp;ref(Spell/P_Research.jpg,nolink,25x25,Research);13+|&amp;ref(Nation/Sacred.jpg,nolink,25x25,Sacred);|
</v>
      </c>
    </row>
    <row r="575" spans="1:39" x14ac:dyDescent="0.15">
      <c r="A575" t="str">
        <f t="shared" si="21"/>
        <v>-</v>
      </c>
      <c r="B575" t="s">
        <v>12717</v>
      </c>
      <c r="C575" t="s">
        <v>12861</v>
      </c>
      <c r="D575" t="s">
        <v>12824</v>
      </c>
      <c r="E575" s="24" t="s">
        <v>12825</v>
      </c>
      <c r="F575" s="21" t="s">
        <v>12870</v>
      </c>
      <c r="G575" s="29" t="s">
        <v>12871</v>
      </c>
      <c r="H575" t="s">
        <v>12872</v>
      </c>
      <c r="I575">
        <v>-2</v>
      </c>
      <c r="AJ575">
        <v>1</v>
      </c>
      <c r="AM575" s="26" t="str">
        <f t="shared" si="20"/>
        <v xml:space="preserve">|Leo|&amp;ref(Nation/R_Foreign.jpg,nolink,25x25,Non-Fort Land);|&amp;ref(Spell/P_Fire.jpg,nolink,25x25,Fire);1|&amp;ref(Spell/P_Nature.jpg,nolink,25x25,Nature);+1:10%|&amp;ref(Spell/P_Research.jpg,nolink,25x25,Research);5+|&amp;ref(Nation/Inept-Researcher.jpg,nolink,25x25,Inept Researcher (-2));&amp;ref(Nation/Heretic.jpg,nolink,25x25,Heretic (1));|
</v>
      </c>
    </row>
    <row r="576" spans="1:39" x14ac:dyDescent="0.15">
      <c r="A576" t="str">
        <f t="shared" si="21"/>
        <v>-</v>
      </c>
      <c r="B576" t="s">
        <v>12717</v>
      </c>
      <c r="C576" t="s">
        <v>12861</v>
      </c>
      <c r="D576" t="s">
        <v>12828</v>
      </c>
      <c r="E576" s="24" t="s">
        <v>12825</v>
      </c>
      <c r="F576" s="21" t="s">
        <v>12870</v>
      </c>
      <c r="G576" s="29" t="s">
        <v>12873</v>
      </c>
      <c r="H576" t="s">
        <v>12874</v>
      </c>
      <c r="I576">
        <v>-2</v>
      </c>
      <c r="AJ576">
        <v>2</v>
      </c>
      <c r="AM576" s="26" t="str">
        <f t="shared" si="20"/>
        <v xml:space="preserve">|Heliodromus|&amp;ref(Nation/R_Foreign.jpg,nolink,25x25,Non-Fort Land);|&amp;ref(Spell/P_Fire.jpg,nolink,25x25,Fire);1|&amp;ref(Spell/P_Fire.jpg,nolink,25x25,Fire);&amp;ref(Spell/P_Nature.jpg,nolink,25x25,Nature);+1:100%&amp;br;&amp;ref(Spell/P_Fire.jpg,nolink,25x25,Fire);+1:10%|&amp;ref(Spell/P_Research.jpg,nolink,25x25,Research);7+|&amp;ref(Nation/Inept-Researcher.jpg,nolink,25x25,Inept Researcher (-2));&amp;ref(Nation/Heretic.jpg,nolink,25x25,Heretic (2));|
</v>
      </c>
    </row>
    <row r="577" spans="1:39" x14ac:dyDescent="0.15">
      <c r="A577" t="str">
        <f t="shared" si="21"/>
        <v>-</v>
      </c>
      <c r="B577" t="s">
        <v>12717</v>
      </c>
      <c r="C577" t="s">
        <v>12861</v>
      </c>
      <c r="D577" t="s">
        <v>12831</v>
      </c>
      <c r="E577" s="24" t="s">
        <v>12825</v>
      </c>
      <c r="F577" s="21" t="s">
        <v>12875</v>
      </c>
      <c r="G577" s="29" t="s">
        <v>12876</v>
      </c>
      <c r="H577" t="s">
        <v>12872</v>
      </c>
      <c r="I577">
        <v>-2</v>
      </c>
      <c r="AM577" s="26" t="str">
        <f t="shared" si="20"/>
        <v xml:space="preserve">|Mystes|&amp;ref(Nation/R_Foreign.jpg,nolink,25x25,Non-Fort Land);|&amp;ref(Spell/P_Nature.jpg,nolink,25x25,Nature);1|&amp;ref(Spell/P_Earth.jpg,nolink,25x25,Earth);&amp;ref(Spell/P_Nature.jpg,nolink,25x25,Nature);+1:10%|&amp;ref(Spell/P_Research.jpg,nolink,25x25,Research);5+|&amp;ref(Nation/Inept-Researcher.jpg,nolink,25x25,Inept Researcher (-2));|
</v>
      </c>
    </row>
    <row r="578" spans="1:39" x14ac:dyDescent="0.15">
      <c r="A578" t="str">
        <f t="shared" si="21"/>
        <v>-</v>
      </c>
      <c r="B578" t="s">
        <v>12717</v>
      </c>
      <c r="C578" t="s">
        <v>12861</v>
      </c>
      <c r="D578" t="s">
        <v>12832</v>
      </c>
      <c r="E578" s="24" t="s">
        <v>12825</v>
      </c>
      <c r="F578" s="21" t="s">
        <v>12875</v>
      </c>
      <c r="G578" s="29" t="s">
        <v>12877</v>
      </c>
      <c r="H578" t="s">
        <v>12874</v>
      </c>
      <c r="I578">
        <v>-2</v>
      </c>
      <c r="O578">
        <v>1</v>
      </c>
      <c r="AJ578">
        <v>2</v>
      </c>
      <c r="AM578" s="26" t="str">
        <f t="shared" si="20"/>
        <v xml:space="preserve">|Epoptes|&amp;ref(Nation/R_Foreign.jpg,nolink,25x25,Non-Fort Land);|&amp;ref(Spell/P_Nature.jpg,nolink,25x25,Nature);1|&amp;ref(Spell/P_Earth.jpg,nolink,25x25,Earth);&amp;ref(Spell/P_Nature.jpg,nolink,25x25,Nature);+1:100%&amp;br;&amp;ref(Spell/P_Nature.jpg,nolink,25x25,Nature);+1:10%|&amp;ref(Spell/P_Research.jpg,nolink,25x25,Research);7+|&amp;ref(Nation/Inept-Researcher.jpg,nolink,25x25,Inept Researcher (-2));&amp;ref(Nation/Disease-Healer.jpg,nolink,25x25,Disease Healer (1));&amp;ref(Nation/Heretic.jpg,nolink,25x25,Heretic (2));|
</v>
      </c>
    </row>
    <row r="579" spans="1:39" x14ac:dyDescent="0.15">
      <c r="A579" t="str">
        <f t="shared" si="21"/>
        <v>LA Pythium E</v>
      </c>
      <c r="B579" t="s">
        <v>12717</v>
      </c>
      <c r="C579" t="s">
        <v>12861</v>
      </c>
      <c r="D579" t="s">
        <v>12834</v>
      </c>
      <c r="E579" s="24" t="s">
        <v>12825</v>
      </c>
      <c r="F579" s="21" t="s">
        <v>12875</v>
      </c>
      <c r="G579" s="29" t="s">
        <v>12878</v>
      </c>
      <c r="H579" t="s">
        <v>12879</v>
      </c>
      <c r="I579">
        <v>-4</v>
      </c>
      <c r="AJ579">
        <v>3</v>
      </c>
      <c r="AM579" s="26" t="str">
        <f t="shared" si="20"/>
        <v xml:space="preserve">|Reveler|&amp;ref(Nation/R_Foreign.jpg,nolink,25x25,Non-Fort Land);|&amp;ref(Spell/P_Nature.jpg,nolink,25x25,Nature);1|&amp;ref(Spell/P_Nature.jpg,nolink,25x25,Nature);&amp;ref(Spell/P_Blood.jpg,nolink,25x25,Blood);+1:20%|&amp;ref(Spell/P_Research.jpg,nolink,25x25,Research);3+|&amp;ref(Nation/Inept-Researcher.jpg,nolink,25x25,Inept Researcher (-4));&amp;ref(Nation/Heretic.jpg,nolink,25x25,Heretic (3));|
</v>
      </c>
    </row>
    <row r="580" spans="1:39" x14ac:dyDescent="0.15">
      <c r="A580" t="str">
        <f t="shared" si="21"/>
        <v>LA Lemuria S</v>
      </c>
      <c r="B580" t="s">
        <v>12717</v>
      </c>
      <c r="C580" t="s">
        <v>12975</v>
      </c>
      <c r="D580" t="s">
        <v>12924</v>
      </c>
      <c r="E580" s="24" t="s">
        <v>12976</v>
      </c>
      <c r="F580" s="21" t="s">
        <v>12977</v>
      </c>
      <c r="AG580">
        <v>1</v>
      </c>
      <c r="AK580">
        <v>1</v>
      </c>
      <c r="AM580" s="26" t="str">
        <f t="shared" si="20"/>
        <v xml:space="preserve">|Shadow Tribune|&amp;ref(Nation/Dominion-Free-Spawn.jpg,nolink,25x25,Dominion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Underwater);）&amp;ref(Item/Master-Ritualist.jpg,nolink,25x25,Ritual Spell);|&amp;ref(Spell/P_Holy.jpg,nolink,25x25,Holy);1|||&amp;ref(Nation/Reanimator-Priest.jpg,nolink,25x25,Reanimator Priest);&amp;ref(Nation/Sacred.jpg,nolink,25x25,Sacred);|
</v>
      </c>
    </row>
    <row r="581" spans="1:39" x14ac:dyDescent="0.15">
      <c r="A581" t="str">
        <f t="shared" si="21"/>
        <v>-</v>
      </c>
      <c r="B581" t="s">
        <v>12717</v>
      </c>
      <c r="C581" t="s">
        <v>12975</v>
      </c>
      <c r="D581" t="s">
        <v>12978</v>
      </c>
      <c r="E581" s="24" t="s">
        <v>12979</v>
      </c>
      <c r="F581" s="21" t="s">
        <v>12980</v>
      </c>
      <c r="AG581">
        <v>1</v>
      </c>
      <c r="AK581">
        <v>1</v>
      </c>
      <c r="AM581" s="26" t="str">
        <f t="shared" si="20"/>
        <v xml:space="preserve">|Lemur Senator|&amp;ref(Item/Master-Ritualist.jpg,nolink,25x25,Ritual Spell);|&amp;ref(Spell/P_Holy.jpg,nolink,25x25,Holy);2|||&amp;ref(Nation/Reanimator-Priest.jpg,nolink,25x25,Reanimator Priest);&amp;ref(Nation/Sacred.jpg,nolink,25x25,Sacred);|
</v>
      </c>
    </row>
    <row r="582" spans="1:39" x14ac:dyDescent="0.15">
      <c r="A582" t="str">
        <f t="shared" si="21"/>
        <v>-</v>
      </c>
      <c r="B582" t="s">
        <v>12717</v>
      </c>
      <c r="C582" t="s">
        <v>12975</v>
      </c>
      <c r="D582" t="s">
        <v>12973</v>
      </c>
      <c r="E582" s="24" t="s">
        <v>12976</v>
      </c>
      <c r="F582" s="21" t="s">
        <v>12983</v>
      </c>
      <c r="H582">
        <v>7</v>
      </c>
      <c r="K582">
        <v>1</v>
      </c>
      <c r="AG582">
        <v>1</v>
      </c>
      <c r="AK582">
        <v>1</v>
      </c>
      <c r="AM582" s="26" t="str">
        <f t="shared" si="20"/>
        <v xml:space="preserve">|Lemur Acolyte|&amp;ref(Nation/Dominion-Free-Spawn.jpg,nolink,25x25,Dominion Automatic Generation (Free));（&amp;ref(Nation/R_Fort.jpg,nolink,25x25,Land Fortress);&amp;ref(Nation/R_Foreign.jpg,nolink,25x25,Non-Fort Land);&amp;ref(Nation/R_UW-Fort.jpg,nolink,25x25,Underwater Fortress);&amp;ref(Nation/R_Foreign-Sea.jpg,nolink,25x25,Non-Fort Underwater);）&amp;ref(Item/Master-Ritualist.jpg,nolink,25x25,Ritual Spell);|&amp;ref(Spell/P_Death.jpg,nolink,25x25,Death);1&amp;ref(Spell/P_Holy.jpg,nolink,25x25,Holy);1||&amp;ref(Spell/P_Research.jpg,nolink,25x25,Research);7|&amp;ref(Nation/Magically-Attuned-Researcher.jpg,nolink,25x25,Magically Attuned Researcher);&amp;ref(Nation/Reanimator-Priest.jpg,nolink,25x25,Reanimator Priest);&amp;ref(Nation/Sacred.jpg,nolink,25x25,Sacred);|
</v>
      </c>
    </row>
    <row r="583" spans="1:39" x14ac:dyDescent="0.15">
      <c r="A583" t="str">
        <f t="shared" si="21"/>
        <v>-</v>
      </c>
      <c r="B583" t="s">
        <v>12717</v>
      </c>
      <c r="C583" t="s">
        <v>12975</v>
      </c>
      <c r="D583" t="s">
        <v>12981</v>
      </c>
      <c r="E583" s="24" t="s">
        <v>12979</v>
      </c>
      <c r="F583" s="21" t="s">
        <v>12982</v>
      </c>
      <c r="AG583">
        <v>1</v>
      </c>
      <c r="AK583">
        <v>1</v>
      </c>
      <c r="AM583" s="26" t="str">
        <f t="shared" si="20"/>
        <v xml:space="preserve">|Lemur Consul|&amp;ref(Item/Master-Ritualist.jpg,nolink,25x25,Ritual Spell);|&amp;ref(Spell/P_Holy.jpg,nolink,25x25,Holy);3|||&amp;ref(Nation/Reanimator-Priest.jpg,nolink,25x25,Reanimator Priest);&amp;ref(Nation/Sacred.jpg,nolink,25x25,Sacred);|
</v>
      </c>
    </row>
    <row r="584" spans="1:39" x14ac:dyDescent="0.15">
      <c r="A584" t="str">
        <f t="shared" si="21"/>
        <v>-</v>
      </c>
      <c r="B584" t="s">
        <v>12717</v>
      </c>
      <c r="C584" t="s">
        <v>12975</v>
      </c>
      <c r="D584" t="s">
        <v>12984</v>
      </c>
      <c r="E584" s="24" t="s">
        <v>12979</v>
      </c>
      <c r="F584" s="21" t="s">
        <v>12985</v>
      </c>
      <c r="H584">
        <v>11</v>
      </c>
      <c r="K584">
        <v>1</v>
      </c>
      <c r="AG584">
        <v>1</v>
      </c>
      <c r="AK584">
        <v>1</v>
      </c>
      <c r="AM584" s="26" t="str">
        <f t="shared" si="20"/>
        <v xml:space="preserve">|Lemur Thaumaturg|&amp;ref(Item/Master-Ritualist.jpg,nolink,25x25,Ritual Spell);|&amp;ref(Spell/P_Astral.jpg,nolink,25x25,Astral);1&amp;ref(Spell/P_Death.jpg,nolink,25x25,Death);2&amp;ref(Spell/P_Holy.jpg,nolink,25x25,Holy);2||&amp;ref(Spell/P_Research.jpg,nolink,25x25,Research);11|&amp;ref(Nation/Magically-Attuned-Researcher.jpg,nolink,25x25,Magically Attuned Researcher);&amp;ref(Nation/Reanimator-Priest.jpg,nolink,25x25,Reanimator Priest);&amp;ref(Nation/Sacred.jpg,nolink,25x25,Sacred);|
</v>
      </c>
    </row>
    <row r="585" spans="1:39" x14ac:dyDescent="0.15">
      <c r="A585" t="str">
        <f t="shared" si="21"/>
        <v>LA Lemuria E</v>
      </c>
      <c r="B585" t="s">
        <v>12717</v>
      </c>
      <c r="C585" t="s">
        <v>12975</v>
      </c>
      <c r="D585" t="s">
        <v>12986</v>
      </c>
      <c r="E585" s="24" t="s">
        <v>12979</v>
      </c>
      <c r="F585" s="21" t="s">
        <v>12987</v>
      </c>
      <c r="G585" s="29" t="s">
        <v>12988</v>
      </c>
      <c r="H585">
        <v>17</v>
      </c>
      <c r="K585">
        <v>1</v>
      </c>
      <c r="AG585">
        <v>1</v>
      </c>
      <c r="AK585">
        <v>1</v>
      </c>
      <c r="AM585" s="26" t="str">
        <f t="shared" si="20"/>
        <v xml:space="preserve">|Grand Lemur|&amp;ref(Item/Master-Ritualist.jpg,nolink,25x25,Ritual Spell);|&amp;ref(Spell/P_Astral.jpg,nolink,25x25,Astral);2&amp;ref(Spell/P_Death.jpg,nolink,25x25,Death);3&amp;ref(Spell/P_Holy.jpg,nolink,25x25,Holy);3|&amp;ref(Spell/P_Air.jpg,nolink,25x25,Air);&amp;ref(Spell/P_Water.jpg,nolink,25x25,Water);&amp;ref(Spell/P_Astral.jpg,nolink,25x25,Astral);&amp;ref(Spell/P_Death.jpg,nolink,25x25,Death);+1:100%|&amp;ref(Spell/P_Research.jpg,nolink,25x25,Research);17|&amp;ref(Nation/Magically-Attuned-Researcher.jpg,nolink,25x25,Magically Attuned Researcher);&amp;ref(Nation/Reanimator-Priest.jpg,nolink,25x25,Reanimator Priest);&amp;ref(Nation/Sacred.jpg,nolink,25x25,Sacred);|
</v>
      </c>
    </row>
    <row r="586" spans="1:39" x14ac:dyDescent="0.15">
      <c r="A586" t="str">
        <f t="shared" si="21"/>
        <v>LA Man S</v>
      </c>
      <c r="B586" t="s">
        <v>3012</v>
      </c>
      <c r="C586" t="s">
        <v>13273</v>
      </c>
      <c r="D586" t="s">
        <v>13274</v>
      </c>
      <c r="E586" s="24" t="s">
        <v>13224</v>
      </c>
      <c r="G586" s="29" t="s">
        <v>13275</v>
      </c>
      <c r="H586" t="s">
        <v>13232</v>
      </c>
      <c r="J586">
        <v>1</v>
      </c>
      <c r="AM586" s="26" t="str">
        <f t="shared" ref="AM586:AM659" si="22">CONCATENATE("|",D586,"|",SUBSTITUTE(SUBSTITUTE(SUBSTITUTE(SUBSTITUTE(SUBSTITUTE(SUBSTITUTE(SUBSTITUTE(SUBSTITUTE(SUBSTITUTE(SUBSTITUTE(SUBSTITUTE(SUBSTITUTE(SUBSTITUTE(SUBSTITUTE(SUBSTITUTE(SUBSTITUTE(SUBSTITUTE(SUBSTITUTE(SUBSTITUTE(SUBSTITUTE(SUBSTITUTE(E586,"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586&amp;"|"&amp;G586,"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","&amp;br;"),"|",IF(H586&lt;&gt;"","&amp;ref(Spell/P_Research.jpg,nolink,25x25,Research);"&amp;H586,""),"|",IF(I586&lt;&gt;"",IF(I586&gt;=0,"&amp;ref(Nation/Adept-Researcher.jpg,nolink,25x25,Adept Researcher (+"&amp;I586&amp;"));","&amp;ref(Nation/Inept-Researcher.jpg,nolink,25x25,Inept Researcher ("&amp;I586&amp;"));"),""),IF(J586&lt;&gt;"","&amp;ref(Nation/Mundane-Researcher.jpg,nolink,25x25,Mundane Researcher);",""),IF(K586&lt;&gt;"","&amp;ref(Nation/Magically-Attuned-Researcher.jpg,nolink,25x25,Magically Attuned Researcher);",""),IF(L586&lt;&gt;"","&amp;ref(Nation/Philosopher.jpg,nolink,25x25,Philosopher ("&amp;L586&amp;"));",""),IF(M586&lt;&gt;"","&amp;ref(Nation/Divine-Insight.jpg,nolink,25x25,Divine Insight);",""),IF(N586&lt;&gt;"",IF(N586&gt;=0,"&amp;ref(Nation/Inspiring-Researcher.jpg,nolink,25x25,Inspiring Researcher (+"&amp;N586&amp;"));","&amp;ref(Nation/Disruptive-Researcher.jpg,nolink,25x25,Disruptive Researcher ("&amp;N586&amp;"));"),""),IF(O586&lt;&gt;"",IF(COUNTIF(O586,"*h*"),"&amp;ref(Nation/Healer.jpg,nolink,25x25,Healer ("&amp;MID(O586,2,1)&amp;"));","&amp;ref(Nation/Disease-Healer.jpg,nolink,25x25,Disease Healer ("&amp;O586&amp;"));"),""),IF(P586&lt;&gt;"","&amp;ref(Nation/Forge-Bonus.jpg,nolink,25x25,Forge Bonus ("&amp;P586&amp;"));",""),IF(Q586&lt;&gt;"","&amp;ref(Nation/Master-Smith.jpg,nolink,25x25,Master Smith ("&amp;Q586&amp;"));",""),IF(R586&lt;&gt;"","&amp;ref(Nation/Resource-Bonus.jpg,nolink,25x25,Resource Bonus ("&amp;R586&amp;"));",""),IF(S586&lt;&gt;"","&amp;ref(Nation/Ice-Forging.jpg,nolink,25x25,Ice Forging ("&amp;S586&amp;"));",""),IF(T586&lt;&gt;"","&amp;ref(Nation/Blood-Searcher.jpg,nolink,25x25,Blood Searcher ("&amp;T586&amp;"));",""),IF(U586&lt;&gt;"","&amp;ref(Nation/Pearl-Cultivator.jpg,nolink,25x25,Pearl Cultivator ("&amp;U586&amp;"));",""),IF(V586&lt;&gt;"","&amp;ref(Nation/Carcass-Collector.jpg,nolink,25x25,Carcass Collector ("&amp;V586&amp;"));",""),IF(W586&lt;&gt;"","&amp;ref(Nation/Alchemist.jpg,nolink,25x25,Alchemist ("&amp;W586&amp;"));",""),IF(X586&lt;&gt;"","&amp;ref(Nation/Adept-Cross-Breeder.jpg,nolink,25x25,Adept Cross Breeder ("&amp;X586&amp;"));",""),IF(Y586&lt;&gt;"","&amp;ref(Nation/Fortune-Teller.jpg,nolink,25x25,Fortune Teller ("&amp;Y586&amp;"));",""),IF(Z586&lt;&gt;"",IF(Z586&gt;=0,"&amp;ref(Nation/Bringer-of-Fortune.jpg,nolink,25x25,Bringer of Fortune ("&amp;Z586&amp;"));","&amp;ref(Nation/Bringer-of-Misfortune.jpg,nolink,25x25,Bringer of Misfortune ("&amp;ABS(Z586)&amp;"));"),""),IF(AA586&lt;&gt;"","&amp;ref(Nation/Spell-Singer.jpg,nolink,25x25,Spell Singer);",""),IF(AB586&lt;&gt;"","&amp;ref(Nation/Combat-Caster.jpg,nolink,25x25,Combat Caster);",""),IF(AC586&lt;&gt;"","&amp;ref(Nation/Innate-Spellcaster.jpg,nolink,25x25,Innate Spellcaster ("&amp;AC586&amp;"));",""),IF(AD586&lt;&gt;"",IF(AD586="m","&amp;ref(Nation/Communion-Master.jpg,nolink,25x25,Communion Master);","&amp;ref(Nation/Communion-Slave.jpg,nolink,25x25,Communion Slave);"),""),IF(AE586&lt;&gt;"","&amp;ref(Nation/Inquisitor.jpg,nolink,25x25,Inquisitor);",""),IF(AF586&lt;&gt;"","&amp;ref(Nation/Adept-Sacrificer.jpg,nolink,25x25,Adept Sacrificer ("&amp;AF586&amp;"));",""),IF(AG586&lt;&gt;"","&amp;ref(Nation/Reanimator-Priest.jpg,nolink,25x25,Reanimator Priest);",""),IF(AH586&lt;&gt;"","&amp;ref(Nation/Reanimation-Bonus.jpg,nolink,25x25,Reanimation Bonus ("&amp;AH586&amp;"));",""),IF(AI586&lt;&gt;"","&amp;ref(Nation/Elegist.jpg,nolink,25x25,Elegist ("&amp;AI586&amp;"));",""),IF(AJ586&lt;&gt;"","&amp;ref(Nation/Heretic.jpg,nolink,25x25,Heretic ("&amp;AJ586&amp;"));",""),IF(AK586&lt;&gt;"","&amp;ref(Nation/Sacred.jpg,nolink,25x25,Sacred);",""),IF(AL586&lt;&gt;"","&amp;ref(Nation/Slave.jpg,nolink,25x25,Slave);",""),"|",CHAR(10))</f>
        <v xml:space="preserve">|Judge|&amp;ref(Nation/R_Fort.jpg,nolink,25x25,Land Fortress);||&amp;ref(Spell/P_Fire.jpg,nolink,25x25,Fire);+1:25%&amp;br;&amp;ref(Spell/P_Death.jpg,nolink,25x25,Death);+1:25%|&amp;ref(Spell/P_Research.jpg,nolink,25x25,Research);0+|&amp;ref(Nation/Mundane-Researcher.jpg,nolink,25x25,Mundane Researcher);|
</v>
      </c>
    </row>
    <row r="587" spans="1:39" x14ac:dyDescent="0.15">
      <c r="A587" t="str">
        <f t="shared" si="21"/>
        <v>-</v>
      </c>
      <c r="B587" t="s">
        <v>3012</v>
      </c>
      <c r="C587" t="s">
        <v>13273</v>
      </c>
      <c r="D587" t="s">
        <v>13228</v>
      </c>
      <c r="E587" s="24" t="s">
        <v>13224</v>
      </c>
      <c r="G587" s="29" t="s">
        <v>13276</v>
      </c>
      <c r="H587" t="s">
        <v>13232</v>
      </c>
      <c r="J587">
        <v>1</v>
      </c>
      <c r="AM587" s="26" t="str">
        <f t="shared" si="22"/>
        <v xml:space="preserve">|Magister|&amp;ref(Nation/R_Fort.jpg,nolink,25x25,Land Fortress);||&amp;ref(Spell/P_Earth.jpg,nolink,25x25,Earth);+1:50%&amp;br;&amp;ref(Spell/P_Air.jpg,nolink,25x25,Air);+1:50%&amp;br;&amp;ref(Spell/P_Astral.jpg,nolink,25x25,Astral);+1:25%|&amp;ref(Spell/P_Research.jpg,nolink,25x25,Research);0+|&amp;ref(Nation/Mundane-Researcher.jpg,nolink,25x25,Mundane Researcher);|
</v>
      </c>
    </row>
    <row r="588" spans="1:39" x14ac:dyDescent="0.15">
      <c r="A588" t="str">
        <f t="shared" si="21"/>
        <v>-</v>
      </c>
      <c r="B588" t="s">
        <v>3012</v>
      </c>
      <c r="C588" t="s">
        <v>13273</v>
      </c>
      <c r="D588" t="s">
        <v>13234</v>
      </c>
      <c r="E588" s="24" t="s">
        <v>13224</v>
      </c>
      <c r="F588" s="21" t="s">
        <v>13277</v>
      </c>
      <c r="G588" s="29" t="s">
        <v>13278</v>
      </c>
      <c r="H588" t="s">
        <v>13279</v>
      </c>
      <c r="J588">
        <v>1</v>
      </c>
      <c r="AM588" s="26" t="str">
        <f t="shared" si="22"/>
        <v xml:space="preserve">|Magister Arcane|&amp;ref(Nation/R_Fort.jpg,nolink,25x25,Land Fortress);|&amp;ref(Spell/P_Air.jpg,nolink,25x25,Air);2&amp;ref(Spell/P_Earth.jpg,nolink,25x25,Earth);1&amp;ref(Spell/P_Astral.jpg,nolink,25x25,Astral);1|&amp;ref(Spell/P_Fire.jpg,nolink,25x25,Fire);&amp;ref(Spell/P_Air.jpg,nolink,25x25,Air);&amp;ref(Spell/P_Earth.jpg,nolink,25x25,Earth);&amp;ref(Spell/P_Astral.jpg,nolink,25x25,Astral);+1:50%|&amp;ref(Spell/P_Research.jpg,nolink,25x25,Research);13+|&amp;ref(Nation/Mundane-Researcher.jpg,nolink,25x25,Mundane Researcher);|
</v>
      </c>
    </row>
    <row r="589" spans="1:39" x14ac:dyDescent="0.15">
      <c r="A589" t="str">
        <f t="shared" si="21"/>
        <v>-</v>
      </c>
      <c r="B589" t="s">
        <v>3012</v>
      </c>
      <c r="C589" t="s">
        <v>13273</v>
      </c>
      <c r="D589" t="s">
        <v>13239</v>
      </c>
      <c r="E589" s="24" t="s">
        <v>13224</v>
      </c>
      <c r="F589" s="21" t="s">
        <v>13280</v>
      </c>
      <c r="AE589">
        <v>1</v>
      </c>
      <c r="AK589">
        <v>1</v>
      </c>
      <c r="AM589" s="26" t="str">
        <f t="shared" si="22"/>
        <v xml:space="preserve">|Magister of Theology|&amp;ref(Nation/R_Fort.jpg,nolink,25x25,Land Fortress);|&amp;ref(Spell/P_Holy.jpg,nolink,25x25,Holy);1|||&amp;ref(Nation/Inquisitor.jpg,nolink,25x25,Inquisitor);&amp;ref(Nation/Sacred.jpg,nolink,25x25,Sacred);|
</v>
      </c>
    </row>
    <row r="590" spans="1:39" x14ac:dyDescent="0.15">
      <c r="A590" t="str">
        <f t="shared" si="21"/>
        <v>-</v>
      </c>
      <c r="B590" t="s">
        <v>3012</v>
      </c>
      <c r="C590" t="s">
        <v>13273</v>
      </c>
      <c r="D590" t="s">
        <v>13243</v>
      </c>
      <c r="E590" s="24" t="s">
        <v>13224</v>
      </c>
      <c r="F590" s="21" t="s">
        <v>13281</v>
      </c>
      <c r="AK590">
        <v>1</v>
      </c>
      <c r="AM590" s="26" t="str">
        <f t="shared" si="22"/>
        <v xml:space="preserve">|Bishop|&amp;ref(Nation/R_Fort.jpg,nolink,25x25,Land Fortress);|&amp;ref(Spell/P_Holy.jpg,nolink,25x25,Holy);2|||&amp;ref(Nation/Sacred.jpg,nolink,25x25,Sacred);|
</v>
      </c>
    </row>
    <row r="591" spans="1:39" x14ac:dyDescent="0.15">
      <c r="A591" t="str">
        <f t="shared" si="21"/>
        <v>-</v>
      </c>
      <c r="B591" t="s">
        <v>3012</v>
      </c>
      <c r="C591" t="s">
        <v>13273</v>
      </c>
      <c r="D591" t="s">
        <v>13269</v>
      </c>
      <c r="E591" s="24" t="s">
        <v>13271</v>
      </c>
      <c r="F591" s="21" t="s">
        <v>13280</v>
      </c>
      <c r="AK591">
        <v>1</v>
      </c>
      <c r="AM591" s="26" t="str">
        <f t="shared" si="22"/>
        <v xml:space="preserve">|Warden|&amp;ref(Nation/R_Capital.jpg,nolink,25x25,National Capital);|&amp;ref(Spell/P_Holy.jpg,nolink,25x25,Holy);1|||&amp;ref(Nation/Sacred.jpg,nolink,25x25,Sacred);|
</v>
      </c>
    </row>
    <row r="592" spans="1:39" x14ac:dyDescent="0.15">
      <c r="A592" t="str">
        <f t="shared" si="21"/>
        <v>LA Man E</v>
      </c>
      <c r="B592" t="s">
        <v>3012</v>
      </c>
      <c r="C592" t="s">
        <v>13273</v>
      </c>
      <c r="D592" t="s">
        <v>13282</v>
      </c>
      <c r="E592" s="24" t="s">
        <v>13283</v>
      </c>
      <c r="F592" s="21" t="s">
        <v>13284</v>
      </c>
      <c r="G592" s="29" t="s">
        <v>13285</v>
      </c>
      <c r="H592">
        <v>11</v>
      </c>
      <c r="AA592">
        <v>1</v>
      </c>
      <c r="AM592" s="26" t="str">
        <f t="shared" si="22"/>
        <v xml:space="preserve">|Bean Sidhe|&amp;ref(Item/Master-Ritualist.jpg,nolink,25x25,Ritual Spell);|&amp;ref(Spell/P_Air.jpg,nolink,25x25,Air);1&amp;ref(Spell/P_Death.jpg,nolink,25x25,Death);1|&amp;ref(Spell/P_Air.jpg,nolink,25x25,Air);&amp;ref(Spell/P_Water.jpg,nolink,25x25,Water);&amp;ref(Spell/P_Earth.jpg,nolink,25x25,Earth);&amp;ref(Spell/P_Death.jpg,nolink,25x25,Death);+1:100%|&amp;ref(Spell/P_Research.jpg,nolink,25x25,Research);11|&amp;ref(Nation/Spell-Singer.jpg,nolink,25x25,Spell Singer);|
</v>
      </c>
    </row>
    <row r="593" spans="1:39" x14ac:dyDescent="0.15">
      <c r="A593" t="str">
        <f t="shared" si="21"/>
        <v>LA Ulm S</v>
      </c>
      <c r="B593" t="s">
        <v>3012</v>
      </c>
      <c r="C593" t="s">
        <v>13394</v>
      </c>
      <c r="D593" t="s">
        <v>13315</v>
      </c>
      <c r="E593" s="24" t="s">
        <v>13308</v>
      </c>
      <c r="F593" s="21" t="s">
        <v>13376</v>
      </c>
      <c r="G593" s="29" t="s">
        <v>13377</v>
      </c>
      <c r="H593" t="s">
        <v>13378</v>
      </c>
      <c r="AE593">
        <v>1</v>
      </c>
      <c r="AK593">
        <v>1</v>
      </c>
      <c r="AM593" s="26" t="str">
        <f t="shared" si="22"/>
        <v xml:space="preserve">|Black Acolyte|&amp;ref(Nation/R_Fort.jpg,nolink,25x25,Land Fortress);|&amp;ref(Spell/P_Holy.jpg,nolink,25x25,Holy);1|&amp;ref(Spell/P_Earth.jpg,nolink,25x25,Earth);+1:10%|&amp;ref(Spell/P_Research.jpg,nolink,25x25,Research);0+|&amp;ref(Nation/Inquisitor.jpg,nolink,25x25,Inquisitor);&amp;ref(Nation/Sacred.jpg,nolink,25x25,Sacred);|
</v>
      </c>
    </row>
    <row r="594" spans="1:39" x14ac:dyDescent="0.15">
      <c r="A594" t="str">
        <f t="shared" si="21"/>
        <v>-</v>
      </c>
      <c r="B594" t="s">
        <v>3012</v>
      </c>
      <c r="C594" t="s">
        <v>13394</v>
      </c>
      <c r="D594" t="s">
        <v>13379</v>
      </c>
      <c r="E594" s="24" t="s">
        <v>13308</v>
      </c>
      <c r="F594" s="20" t="s">
        <v>13380</v>
      </c>
      <c r="G594" s="29" t="s">
        <v>13381</v>
      </c>
      <c r="H594">
        <v>9</v>
      </c>
      <c r="P594">
        <v>1</v>
      </c>
      <c r="AE594">
        <v>1</v>
      </c>
      <c r="AM594" s="26" t="str">
        <f t="shared" si="22"/>
        <v xml:space="preserve">|Black Priest|&amp;ref(Nation/R_Fort.jpg,nolink,25x25,Land Fortress);|&amp;ref(Spell/P_Earth.jpg,nolink,25x25,Earth);1&amp;ref(Spell/P_Holy.jpg,nolink,25x25,Holy);2|&amp;ref(Spell/P_Fire.jpg,nolink,25x25,Fire);&amp;ref(Spell/P_Air.jpg,nolink,25x25,Air);&amp;ref(Spell/P_Earth.jpg,nolink,25x25,Earth);&amp;ref(Spell/P_Astral.jpg,nolink,25x25,Astral);+1:100%|&amp;ref(Spell/P_Research.jpg,nolink,25x25,Research);9|&amp;ref(Nation/Forge-Bonus.jpg,nolink,25x25,Forge Bonus (1));&amp;ref(Nation/Inquisitor.jpg,nolink,25x25,Inquisitor);|
</v>
      </c>
    </row>
    <row r="595" spans="1:39" x14ac:dyDescent="0.15">
      <c r="A595" t="str">
        <f t="shared" si="21"/>
        <v>-</v>
      </c>
      <c r="B595" t="s">
        <v>3012</v>
      </c>
      <c r="C595" t="s">
        <v>13394</v>
      </c>
      <c r="D595" t="s">
        <v>13382</v>
      </c>
      <c r="E595" s="24" t="s">
        <v>13327</v>
      </c>
      <c r="F595" s="20" t="s">
        <v>13383</v>
      </c>
      <c r="H595">
        <v>7</v>
      </c>
      <c r="AM595" s="26" t="str">
        <f t="shared" si="22"/>
        <v xml:space="preserve">|Illuminated One|&amp;ref(Nation/R_Fort.jpg,nolink,25x25,Land Fortress);&amp;ref(Nation/R_Foreign.jpg,nolink,25x25,Non-Fort Land);|&amp;ref(Spell/P_Astral.jpg,nolink,25x25,Astral);1||&amp;ref(Spell/P_Research.jpg,nolink,25x25,Research);7||
</v>
      </c>
    </row>
    <row r="596" spans="1:39" x14ac:dyDescent="0.15">
      <c r="A596" t="str">
        <f t="shared" si="21"/>
        <v>-</v>
      </c>
      <c r="B596" t="s">
        <v>3012</v>
      </c>
      <c r="C596" t="s">
        <v>13394</v>
      </c>
      <c r="D596" t="s">
        <v>13384</v>
      </c>
      <c r="E596" s="24" t="s">
        <v>13327</v>
      </c>
      <c r="F596" s="20" t="s">
        <v>13385</v>
      </c>
      <c r="G596" s="29" t="s">
        <v>13386</v>
      </c>
      <c r="H596" s="20" t="s">
        <v>13387</v>
      </c>
      <c r="AM596" s="26" t="str">
        <f t="shared" si="22"/>
        <v xml:space="preserve">|Member of the Secound Tier|&amp;ref(Nation/R_Fort.jpg,nolink,25x25,Land Fortress);&amp;ref(Nation/R_Foreign.jpg,nolink,25x25,Non-Fort Land);|&amp;ref(Spell/P_Astral.jpg,nolink,25x25,Astral);2&amp;ref(Spell/P_Blood.jpg,nolink,25x25,Blood);1|&amp;ref(Spell/P_Fire.jpg,nolink,25x25,Fire);&amp;ref(Spell/P_Astral.jpg,nolink,25x25,Astral);&amp;ref(Spell/P_Death.jpg,nolink,25x25,Death);&amp;ref(Spell/P_Blood.jpg,nolink,25x25,Blood);+1:10%|&amp;ref(Spell/P_Research.jpg,nolink,25x25,Research);11+||
</v>
      </c>
    </row>
    <row r="597" spans="1:39" x14ac:dyDescent="0.15">
      <c r="A597" t="str">
        <f t="shared" si="21"/>
        <v>-</v>
      </c>
      <c r="B597" t="s">
        <v>3012</v>
      </c>
      <c r="C597" t="s">
        <v>13394</v>
      </c>
      <c r="D597" t="s">
        <v>13388</v>
      </c>
      <c r="E597" s="24" t="s">
        <v>13334</v>
      </c>
      <c r="F597" s="20" t="s">
        <v>13383</v>
      </c>
      <c r="G597" s="29" t="s">
        <v>13389</v>
      </c>
      <c r="H597" s="20">
        <v>9</v>
      </c>
      <c r="Y597">
        <v>15</v>
      </c>
      <c r="AM597" s="26" t="str">
        <f t="shared" si="22"/>
        <v xml:space="preserve">|Fortune Teller|&amp;ref(Nation/R_Capital.jpg,nolink,25x25,National Capital);|&amp;ref(Spell/P_Astral.jpg,nolink,25x25,Astral);1|&amp;ref(Spell/P_Astral.jpg,nolink,25x25,Astral);&amp;ref(Spell/P_Death.jpg,nolink,25x25,Death);&amp;ref(Spell/P_Nature.jpg,nolink,25x25,Nature);&amp;ref(Spell/P_Blood.jpg,nolink,25x25,Blood);+1:100%|&amp;ref(Spell/P_Research.jpg,nolink,25x25,Research);9|&amp;ref(Nation/Fortune-Teller.jpg,nolink,25x25,Fortune Teller (15));|
</v>
      </c>
    </row>
    <row r="598" spans="1:39" x14ac:dyDescent="0.15">
      <c r="A598" t="str">
        <f t="shared" si="21"/>
        <v>-</v>
      </c>
      <c r="B598" t="s">
        <v>3012</v>
      </c>
      <c r="C598" t="s">
        <v>13394</v>
      </c>
      <c r="D598" t="s">
        <v>13390</v>
      </c>
      <c r="E598" s="24" t="s">
        <v>13334</v>
      </c>
      <c r="F598" s="20" t="s">
        <v>13376</v>
      </c>
      <c r="AB598">
        <v>1</v>
      </c>
      <c r="AE598">
        <v>1</v>
      </c>
      <c r="AK598">
        <v>1</v>
      </c>
      <c r="AM598" s="26" t="str">
        <f t="shared" si="22"/>
        <v xml:space="preserve">|Hochmeister|&amp;ref(Nation/R_Capital.jpg,nolink,25x25,National Capital);|&amp;ref(Spell/P_Holy.jpg,nolink,25x25,Holy);1|||&amp;ref(Nation/Combat-Caster.jpg,nolink,25x25,Combat Caster);&amp;ref(Nation/Inquisitor.jpg,nolink,25x25,Inquisitor);&amp;ref(Nation/Sacred.jpg,nolink,25x25,Sacred);|
</v>
      </c>
    </row>
    <row r="599" spans="1:39" x14ac:dyDescent="0.15">
      <c r="A599" t="str">
        <f t="shared" ref="A599:A603" si="23">IF(C599&lt;&gt;C598,B599&amp;" "&amp;C599&amp;" S",IF(C599&lt;&gt;C600,B599&amp;" "&amp;C599&amp;" E","-"))</f>
        <v>-</v>
      </c>
      <c r="B599" t="s">
        <v>3012</v>
      </c>
      <c r="C599" t="s">
        <v>2897</v>
      </c>
      <c r="D599" t="s">
        <v>13391</v>
      </c>
      <c r="E599" s="24" t="s">
        <v>5569</v>
      </c>
      <c r="F599" s="20" t="s">
        <v>13393</v>
      </c>
      <c r="H599">
        <v>13</v>
      </c>
      <c r="AM599" s="26" t="str">
        <f t="shared" si="22"/>
        <v xml:space="preserve">|Vampire Count|&amp;ref(Nation/Unique.jpg,nolink,25x25,Ritual Spell (Unique Unit));|&amp;ref(Spell/P_Death.jpg,nolink,25x25,Death);2&amp;ref(Spell/P_Blood.jpg,nolink,25x25,Blood);2||&amp;ref(Spell/P_Research.jpg,nolink,25x25,Research);13||
</v>
      </c>
    </row>
    <row r="600" spans="1:39" x14ac:dyDescent="0.15">
      <c r="A600" t="str">
        <f t="shared" si="23"/>
        <v>-</v>
      </c>
      <c r="B600" t="s">
        <v>3012</v>
      </c>
      <c r="C600" t="s">
        <v>2897</v>
      </c>
      <c r="D600" t="s">
        <v>20188</v>
      </c>
      <c r="E600" s="24" t="s">
        <v>20189</v>
      </c>
      <c r="F600" s="20" t="s">
        <v>20190</v>
      </c>
      <c r="H600">
        <v>9</v>
      </c>
      <c r="AM600" s="26" t="str">
        <f t="shared" si="22"/>
        <v xml:space="preserve">|Blood Marshal|&amp;ref(Nation/Unique.jpg,nolink,25x25,Ritual Spell (Unique Unit));|&amp;ref(Spell/P_Blood.jpg,nolink,25x25,Blood);2||&amp;ref(Spell/P_Research.jpg,nolink,25x25,Research);9||
</v>
      </c>
    </row>
    <row r="601" spans="1:39" x14ac:dyDescent="0.15">
      <c r="A601" t="str">
        <f t="shared" si="23"/>
        <v>-</v>
      </c>
      <c r="B601" t="s">
        <v>3012</v>
      </c>
      <c r="C601" t="s">
        <v>2897</v>
      </c>
      <c r="D601" t="s">
        <v>20191</v>
      </c>
      <c r="E601" s="24" t="s">
        <v>20189</v>
      </c>
      <c r="F601" s="20" t="s">
        <v>20192</v>
      </c>
      <c r="H601">
        <v>11</v>
      </c>
      <c r="T601">
        <v>2</v>
      </c>
      <c r="AM601" s="26" t="str">
        <f t="shared" si="22"/>
        <v xml:space="preserve">|Blood Countess|&amp;ref(Nation/Unique.jpg,nolink,25x25,Ritual Spell (Unique Unit));|&amp;ref(Spell/P_Blood.jpg,nolink,25x25,Blood);3||&amp;ref(Spell/P_Research.jpg,nolink,25x25,Research);11|&amp;ref(Nation/Blood-Searcher.jpg,nolink,25x25,Blood Searcher (2));|
</v>
      </c>
    </row>
    <row r="602" spans="1:39" x14ac:dyDescent="0.15">
      <c r="A602" t="str">
        <f t="shared" si="23"/>
        <v>-</v>
      </c>
      <c r="B602" t="s">
        <v>3012</v>
      </c>
      <c r="C602" t="s">
        <v>2897</v>
      </c>
      <c r="D602" t="s">
        <v>20193</v>
      </c>
      <c r="E602" s="24" t="s">
        <v>20189</v>
      </c>
      <c r="F602" s="20" t="s">
        <v>20194</v>
      </c>
      <c r="H602">
        <v>11</v>
      </c>
      <c r="AM602" s="26" t="str">
        <f t="shared" si="22"/>
        <v xml:space="preserve">|Vampire Countess|&amp;ref(Nation/Unique.jpg,nolink,25x25,Ritual Spell (Unique Unit));|&amp;ref(Spell/P_Death.jpg,nolink,25x25,Death);1&amp;ref(Spell/P_Blood.jpg,nolink,25x25,Blood);2||&amp;ref(Spell/P_Research.jpg,nolink,25x25,Research);11||
</v>
      </c>
    </row>
    <row r="603" spans="1:39" x14ac:dyDescent="0.15">
      <c r="A603" t="str">
        <f t="shared" si="23"/>
        <v>-</v>
      </c>
      <c r="B603" t="s">
        <v>3012</v>
      </c>
      <c r="C603" t="s">
        <v>2897</v>
      </c>
      <c r="D603" t="s">
        <v>20195</v>
      </c>
      <c r="E603" s="24" t="s">
        <v>20189</v>
      </c>
      <c r="F603" s="20" t="s">
        <v>20196</v>
      </c>
      <c r="H603">
        <v>13</v>
      </c>
      <c r="AM603" s="26" t="str">
        <f t="shared" si="22"/>
        <v xml:space="preserve">|Vampire Count|&amp;ref(Nation/Unique.jpg,nolink,25x25,Ritual Spell (Unique Unit));|&amp;ref(Spell/P_Death.jpg,nolink,25x25,Death);2&amp;ref(Spell/P_Blood.jpg,nolink,25x25,Blood);2||&amp;ref(Spell/P_Research.jpg,nolink,25x25,Research);13||
</v>
      </c>
    </row>
    <row r="604" spans="1:39" x14ac:dyDescent="0.15">
      <c r="A604" t="str">
        <f t="shared" ref="A604:A615" si="24">IF(C604&lt;&gt;C603,B604&amp;" "&amp;C604&amp;" S",IF(C604&lt;&gt;C605,B604&amp;" "&amp;C604&amp;" E","-"))</f>
        <v>-</v>
      </c>
      <c r="B604" t="s">
        <v>3012</v>
      </c>
      <c r="C604" t="s">
        <v>2897</v>
      </c>
      <c r="D604" t="s">
        <v>20197</v>
      </c>
      <c r="E604" s="24" t="s">
        <v>20189</v>
      </c>
      <c r="F604" s="20" t="s">
        <v>20196</v>
      </c>
      <c r="H604">
        <v>21</v>
      </c>
      <c r="I604">
        <v>8</v>
      </c>
      <c r="AM604" s="26" t="str">
        <f t="shared" si="22"/>
        <v xml:space="preserve">|Vivisectionist|&amp;ref(Nation/Unique.jpg,nolink,25x25,Ritual Spell (Unique Unit));|&amp;ref(Spell/P_Death.jpg,nolink,25x25,Death);2&amp;ref(Spell/P_Blood.jpg,nolink,25x25,Blood);2||&amp;ref(Spell/P_Research.jpg,nolink,25x25,Research);21|&amp;ref(Nation/Adept-Researcher.jpg,nolink,25x25,Adept Researcher (+8));|
</v>
      </c>
    </row>
    <row r="605" spans="1:39" x14ac:dyDescent="0.15">
      <c r="A605" t="str">
        <f t="shared" si="24"/>
        <v>-</v>
      </c>
      <c r="B605" t="s">
        <v>3012</v>
      </c>
      <c r="C605" t="s">
        <v>2897</v>
      </c>
      <c r="D605" t="s">
        <v>20195</v>
      </c>
      <c r="E605" s="24" t="s">
        <v>20189</v>
      </c>
      <c r="F605" s="20" t="s">
        <v>20198</v>
      </c>
      <c r="H605">
        <v>13</v>
      </c>
      <c r="AM605" s="26" t="str">
        <f t="shared" si="22"/>
        <v xml:space="preserve">|Vampire Count|&amp;ref(Nation/Unique.jpg,nolink,25x25,Ritual Spell (Unique Unit));|&amp;ref(Spell/P_Death.jpg,nolink,25x25,Death);3&amp;ref(Spell/P_Blood.jpg,nolink,25x25,Blood);1||&amp;ref(Spell/P_Research.jpg,nolink,25x25,Research);13||
</v>
      </c>
    </row>
    <row r="606" spans="1:39" x14ac:dyDescent="0.15">
      <c r="A606" t="str">
        <f t="shared" si="24"/>
        <v>LA Ulm E</v>
      </c>
      <c r="B606" t="s">
        <v>3012</v>
      </c>
      <c r="C606" t="s">
        <v>2897</v>
      </c>
      <c r="D606" t="s">
        <v>20199</v>
      </c>
      <c r="E606" s="24" t="s">
        <v>20189</v>
      </c>
      <c r="F606" s="20" t="s">
        <v>20200</v>
      </c>
      <c r="H606">
        <v>15</v>
      </c>
      <c r="AM606" s="26" t="str">
        <f t="shared" si="22"/>
        <v xml:space="preserve">|Blood Graf|&amp;ref(Nation/Unique.jpg,nolink,25x25,Ritual Spell (Unique Unit));|&amp;ref(Spell/P_Earth.jpg,nolink,25x25,Earth);2&amp;ref(Spell/P_Death.jpg,nolink,25x25,Death);1&amp;ref(Spell/P_Blood.jpg,nolink,25x25,Blood);2||&amp;ref(Spell/P_Research.jpg,nolink,25x25,Research);15||
</v>
      </c>
    </row>
    <row r="607" spans="1:39" x14ac:dyDescent="0.15">
      <c r="A607" t="str">
        <f t="shared" si="24"/>
        <v>LA Marignon S</v>
      </c>
      <c r="B607" t="s">
        <v>3012</v>
      </c>
      <c r="C607" t="s">
        <v>13505</v>
      </c>
      <c r="D607" t="s">
        <v>13478</v>
      </c>
      <c r="E607" s="24" t="s">
        <v>13308</v>
      </c>
      <c r="G607" s="29" t="s">
        <v>13479</v>
      </c>
      <c r="H607" s="20" t="s">
        <v>13320</v>
      </c>
      <c r="AM607" s="26" t="str">
        <f t="shared" si="22"/>
        <v xml:space="preserve">|Goetic Captain|&amp;ref(Nation/R_Fort.jpg,nolink,25x25,Land Fortress);||&amp;ref(Spell/P_Blood.jpg,nolink,25x25,Blood);+1:20%|&amp;ref(Spell/P_Research.jpg,nolink,25x25,Research);0+||
</v>
      </c>
    </row>
    <row r="608" spans="1:39" x14ac:dyDescent="0.15">
      <c r="A608" t="str">
        <f t="shared" si="24"/>
        <v>-</v>
      </c>
      <c r="B608" t="s">
        <v>3012</v>
      </c>
      <c r="C608" t="s">
        <v>13505</v>
      </c>
      <c r="D608" t="s">
        <v>13481</v>
      </c>
      <c r="E608" s="24" t="s">
        <v>13327</v>
      </c>
      <c r="F608" s="20" t="s">
        <v>13376</v>
      </c>
      <c r="AK608">
        <v>1</v>
      </c>
      <c r="AM608" s="26" t="str">
        <f t="shared" si="22"/>
        <v xml:space="preserve">|Missionary|&amp;ref(Nation/R_Fort.jpg,nolink,25x25,Land Fortress);&amp;ref(Nation/R_Foreign.jpg,nolink,25x25,Non-Fort Land);|&amp;ref(Spell/P_Holy.jpg,nolink,25x25,Holy);1|||&amp;ref(Nation/Sacred.jpg,nolink,25x25,Sacred);|
</v>
      </c>
    </row>
    <row r="609" spans="1:39" x14ac:dyDescent="0.15">
      <c r="A609" t="str">
        <f t="shared" si="24"/>
        <v>-</v>
      </c>
      <c r="B609" t="s">
        <v>3012</v>
      </c>
      <c r="C609" t="s">
        <v>13505</v>
      </c>
      <c r="D609" t="s">
        <v>13482</v>
      </c>
      <c r="E609" s="24" t="s">
        <v>13308</v>
      </c>
      <c r="F609" s="20" t="s">
        <v>13483</v>
      </c>
      <c r="G609" s="29" t="s">
        <v>13484</v>
      </c>
      <c r="H609">
        <v>7</v>
      </c>
      <c r="AE609">
        <v>1</v>
      </c>
      <c r="AK609">
        <v>1</v>
      </c>
      <c r="AM609" s="26" t="str">
        <f t="shared" si="22"/>
        <v xml:space="preserve">|Inquisitor|&amp;ref(Nation/R_Fort.jpg,nolink,25x25,Land Fortress);|&amp;ref(Spell/P_Holy.jpg,nolink,25x25,Holy);2|&amp;ref(Spell/P_Fire.jpg,nolink,25x25,Fire);&amp;ref(Spell/P_Blood.jpg,nolink,25x25,Blood);+1:100%|&amp;ref(Spell/P_Research.jpg,nolink,25x25,Research);7|&amp;ref(Nation/Inquisitor.jpg,nolink,25x25,Inquisitor);&amp;ref(Nation/Sacred.jpg,nolink,25x25,Sacred);|
</v>
      </c>
    </row>
    <row r="610" spans="1:39" x14ac:dyDescent="0.15">
      <c r="A610" t="str">
        <f t="shared" si="24"/>
        <v>-</v>
      </c>
      <c r="B610" t="s">
        <v>3012</v>
      </c>
      <c r="C610" t="s">
        <v>13505</v>
      </c>
      <c r="D610" t="s">
        <v>13485</v>
      </c>
      <c r="E610" s="24" t="s">
        <v>13308</v>
      </c>
      <c r="F610" s="20" t="s">
        <v>13486</v>
      </c>
      <c r="H610">
        <v>9</v>
      </c>
      <c r="AM610" s="26" t="str">
        <f t="shared" si="22"/>
        <v xml:space="preserve">|Diabolist|&amp;ref(Nation/R_Fort.jpg,nolink,25x25,Land Fortress);|&amp;ref(Spell/P_Fire.jpg,nolink,25x25,Fire);1&amp;ref(Spell/P_Blood.jpg,nolink,25x25,Blood);1||&amp;ref(Spell/P_Research.jpg,nolink,25x25,Research);9||
</v>
      </c>
    </row>
    <row r="611" spans="1:39" x14ac:dyDescent="0.15">
      <c r="A611" t="str">
        <f t="shared" si="24"/>
        <v>-</v>
      </c>
      <c r="B611" t="s">
        <v>3012</v>
      </c>
      <c r="C611" t="s">
        <v>13505</v>
      </c>
      <c r="D611" t="s">
        <v>13487</v>
      </c>
      <c r="E611" s="24" t="s">
        <v>13308</v>
      </c>
      <c r="F611" s="20" t="s">
        <v>13486</v>
      </c>
      <c r="G611" s="29" t="s">
        <v>13488</v>
      </c>
      <c r="H611">
        <v>11</v>
      </c>
      <c r="AM611" s="26" t="str">
        <f t="shared" si="22"/>
        <v xml:space="preserve">|Goetic Adept|&amp;ref(Nation/R_Fort.jpg,nolink,25x25,Land Fortress);|&amp;ref(Spell/P_Fire.jpg,nolink,25x25,Fire);1&amp;ref(Spell/P_Blood.jpg,nolink,25x25,Blood);1|&amp;ref(Spell/P_Fire.jpg,nolink,25x25,Fire);&amp;ref(Spell/P_Earth.jpg,nolink,25x25,Earth);&amp;ref(Spell/P_Astral.jpg,nolink,25x25,Astral);&amp;ref(Spell/P_Blood.jpg,nolink,25x25,Blood);+1:100%|&amp;ref(Spell/P_Research.jpg,nolink,25x25,Research);11||
</v>
      </c>
    </row>
    <row r="612" spans="1:39" x14ac:dyDescent="0.15">
      <c r="A612" t="str">
        <f t="shared" si="24"/>
        <v>-</v>
      </c>
      <c r="B612" t="s">
        <v>3012</v>
      </c>
      <c r="C612" t="s">
        <v>13505</v>
      </c>
      <c r="D612" t="s">
        <v>13489</v>
      </c>
      <c r="E612" s="24" t="s">
        <v>13308</v>
      </c>
      <c r="F612" s="20" t="s">
        <v>13490</v>
      </c>
      <c r="G612" s="29" t="s">
        <v>13491</v>
      </c>
      <c r="H612">
        <v>9</v>
      </c>
      <c r="AM612" s="26" t="str">
        <f t="shared" si="22"/>
        <v xml:space="preserve">|Chartmaker|&amp;ref(Nation/R_Fort.jpg,nolink,25x25,Land Fortress);|&amp;ref(Spell/P_Air.jpg,nolink,25x25,Air);1|&amp;ref(Spell/P_Water.jpg,nolink,25x25,Water);&amp;ref(Spell/P_Astral.jpg,nolink,25x25,Astral);+1:100%|&amp;ref(Spell/P_Research.jpg,nolink,25x25,Research);9||
</v>
      </c>
    </row>
    <row r="613" spans="1:39" x14ac:dyDescent="0.15">
      <c r="A613" t="str">
        <f t="shared" si="24"/>
        <v>-</v>
      </c>
      <c r="B613" t="s">
        <v>3012</v>
      </c>
      <c r="C613" t="s">
        <v>13505</v>
      </c>
      <c r="D613" t="s">
        <v>13492</v>
      </c>
      <c r="E613" s="24" t="s">
        <v>13334</v>
      </c>
      <c r="F613" s="20" t="s">
        <v>13493</v>
      </c>
      <c r="G613" s="29" t="s">
        <v>13494</v>
      </c>
      <c r="H613">
        <v>13</v>
      </c>
      <c r="AM613" s="26" t="str">
        <f t="shared" si="22"/>
        <v xml:space="preserve">|Royal Navigator|&amp;ref(Nation/R_Capital.jpg,nolink,25x25,National Capital);|&amp;ref(Spell/P_Air.jpg,nolink,25x25,Air);1&amp;ref(Spell/P_Water.jpg,nolink,25x25,Water);1&amp;ref(Spell/P_Astral.jpg,nolink,25x25,Astral);1|&amp;ref(Spell/P_Air.jpg,nolink,25x25,Air);&amp;ref(Spell/P_Water.jpg,nolink,25x25,Water);&amp;ref(Spell/P_Astral.jpg,nolink,25x25,Astral);+1:100%|&amp;ref(Spell/P_Research.jpg,nolink,25x25,Research);13||
</v>
      </c>
    </row>
    <row r="614" spans="1:39" x14ac:dyDescent="0.15">
      <c r="A614" t="str">
        <f t="shared" si="24"/>
        <v>-</v>
      </c>
      <c r="B614" t="s">
        <v>3012</v>
      </c>
      <c r="C614" t="s">
        <v>13505</v>
      </c>
      <c r="D614" t="s">
        <v>13495</v>
      </c>
      <c r="E614" s="24" t="s">
        <v>13334</v>
      </c>
      <c r="F614" s="20" t="s">
        <v>13496</v>
      </c>
      <c r="G614" s="29" t="s">
        <v>13484</v>
      </c>
      <c r="H614">
        <v>7</v>
      </c>
      <c r="AE614">
        <v>1</v>
      </c>
      <c r="AK614">
        <v>1</v>
      </c>
      <c r="AM614" s="26" t="str">
        <f t="shared" si="22"/>
        <v xml:space="preserve">|High Inquisitor|&amp;ref(Nation/R_Capital.jpg,nolink,25x25,National Capital);|&amp;ref(Spell/P_Holy.jpg,nolink,25x25,Holy);3|&amp;ref(Spell/P_Fire.jpg,nolink,25x25,Fire);&amp;ref(Spell/P_Blood.jpg,nolink,25x25,Blood);+1:100%|&amp;ref(Spell/P_Research.jpg,nolink,25x25,Research);7|&amp;ref(Nation/Inquisitor.jpg,nolink,25x25,Inquisitor);&amp;ref(Nation/Sacred.jpg,nolink,25x25,Sacred);|
</v>
      </c>
    </row>
    <row r="615" spans="1:39" x14ac:dyDescent="0.15">
      <c r="A615" t="str">
        <f t="shared" si="24"/>
        <v>-</v>
      </c>
      <c r="B615" t="s">
        <v>3012</v>
      </c>
      <c r="C615" t="s">
        <v>13505</v>
      </c>
      <c r="D615" t="s">
        <v>13497</v>
      </c>
      <c r="E615" s="24" t="s">
        <v>13334</v>
      </c>
      <c r="F615" s="20" t="s">
        <v>13498</v>
      </c>
      <c r="G615" s="29" t="s">
        <v>13499</v>
      </c>
      <c r="H615" s="20" t="s">
        <v>13447</v>
      </c>
      <c r="AK615">
        <v>1</v>
      </c>
      <c r="AM615" s="26" t="str">
        <f t="shared" si="22"/>
        <v xml:space="preserve">|Goetic Master|&amp;ref(Nation/R_Capital.jpg,nolink,25x25,National Capital);|&amp;ref(Spell/P_Fire.jpg,nolink,25x25,Fire);2&amp;ref(Spell/P_Blood.jpg,nolink,25x25,Blood);2&amp;ref(Spell/P_Holy.jpg,nolink,25x25,Holy);1|&amp;ref(Spell/P_Fire.jpg,nolink,25x25,Fire);&amp;ref(Spell/P_Earth.jpg,nolink,25x25,Earth);&amp;ref(Spell/P_Astral.jpg,nolink,25x25,Astral);&amp;ref(Spell/P_Blood.jpg,nolink,25x25,Blood);+1:100%&amp;br;&amp;ref(Spell/P_Fire.jpg,nolink,25x25,Fire);&amp;ref(Spell/P_Earth.jpg,nolink,25x25,Earth);&amp;ref(Spell/P_Astral.jpg,nolink,25x25,Astral);&amp;ref(Spell/P_Blood.jpg,nolink,25x25,Blood);+1:10%|&amp;ref(Spell/P_Research.jpg,nolink,25x25,Research);15+|&amp;ref(Nation/Sacred.jpg,nolink,25x25,Sacred);|
</v>
      </c>
    </row>
    <row r="616" spans="1:39" x14ac:dyDescent="0.15">
      <c r="A616" t="str">
        <f t="shared" si="21"/>
        <v>-</v>
      </c>
      <c r="B616" t="s">
        <v>3012</v>
      </c>
      <c r="C616" t="s">
        <v>13505</v>
      </c>
      <c r="D616" t="s">
        <v>13500</v>
      </c>
      <c r="E616" s="24" t="s">
        <v>5491</v>
      </c>
      <c r="F616" s="21" t="s">
        <v>9354</v>
      </c>
      <c r="H616">
        <v>11</v>
      </c>
      <c r="AK616">
        <v>1</v>
      </c>
      <c r="AM616" s="26" t="str">
        <f t="shared" si="22"/>
        <v xml:space="preserve">|Harbinger|&amp;ref(Item/Master-Ritualist.jpg,nolink,25x25,Ritual Spell);|&amp;ref(Spell/P_Air.jpg,nolink,25x25,Air);3&amp;ref(Spell/P_Holy.jpg,nolink,25x25,Holy);2||&amp;ref(Spell/P_Research.jpg,nolink,25x25,Research);11|&amp;ref(Nation/Sacred.jpg,nolink,25x25,Sacred);|
</v>
      </c>
    </row>
    <row r="617" spans="1:39" x14ac:dyDescent="0.15">
      <c r="A617" t="str">
        <f t="shared" si="21"/>
        <v>-</v>
      </c>
      <c r="B617" t="s">
        <v>3012</v>
      </c>
      <c r="C617" t="s">
        <v>13505</v>
      </c>
      <c r="D617" t="s">
        <v>13501</v>
      </c>
      <c r="E617" s="24" t="s">
        <v>5491</v>
      </c>
      <c r="F617" s="21" t="s">
        <v>9356</v>
      </c>
      <c r="H617">
        <v>13</v>
      </c>
      <c r="AK617">
        <v>1</v>
      </c>
      <c r="AM617" s="26" t="str">
        <f t="shared" si="22"/>
        <v xml:space="preserve">|Arch Angel|&amp;ref(Item/Master-Ritualist.jpg,nolink,25x25,Ritual Spell);|&amp;ref(Spell/P_Fire.jpg,nolink,25x25,Fire);4&amp;ref(Spell/P_Holy.jpg,nolink,25x25,Holy);3||&amp;ref(Spell/P_Research.jpg,nolink,25x25,Research);13|&amp;ref(Nation/Sacred.jpg,nolink,25x25,Sacred);|
</v>
      </c>
    </row>
    <row r="618" spans="1:39" x14ac:dyDescent="0.15">
      <c r="A618" t="str">
        <f t="shared" si="21"/>
        <v>-</v>
      </c>
      <c r="B618" t="s">
        <v>3012</v>
      </c>
      <c r="C618" t="s">
        <v>13505</v>
      </c>
      <c r="D618" t="s">
        <v>13502</v>
      </c>
      <c r="E618" s="24" t="s">
        <v>5491</v>
      </c>
      <c r="F618" s="21" t="s">
        <v>9358</v>
      </c>
      <c r="H618">
        <v>29</v>
      </c>
      <c r="AK618">
        <v>1</v>
      </c>
      <c r="AM618" s="26" t="str">
        <f t="shared" si="22"/>
        <v xml:space="preserve">|Seraph|&amp;ref(Item/Master-Ritualist.jpg,nolink,25x25,Ritual Spell);|&amp;ref(Spell/P_Fire.jpg,nolink,25x25,Fire);4&amp;ref(Spell/P_Air.jpg,nolink,25x25,Air);4&amp;ref(Spell/P_Astral.jpg,nolink,25x25,Astral);4&amp;ref(Spell/P_Holy.jpg,nolink,25x25,Holy);4||&amp;ref(Spell/P_Research.jpg,nolink,25x25,Research);29|&amp;ref(Nation/Sacred.jpg,nolink,25x25,Sacred);|
</v>
      </c>
    </row>
    <row r="619" spans="1:39" x14ac:dyDescent="0.15">
      <c r="A619" t="str">
        <f t="shared" si="21"/>
        <v>LA Marignon E</v>
      </c>
      <c r="B619" t="s">
        <v>3012</v>
      </c>
      <c r="C619" t="s">
        <v>13505</v>
      </c>
      <c r="D619" t="s">
        <v>13503</v>
      </c>
      <c r="E619" s="24" t="s">
        <v>13392</v>
      </c>
      <c r="F619" s="20" t="s">
        <v>13504</v>
      </c>
      <c r="H619">
        <v>23</v>
      </c>
      <c r="AK619">
        <v>1</v>
      </c>
      <c r="AM619" s="26" t="str">
        <f t="shared" si="22"/>
        <v xml:space="preserve">|Fallen Angel|&amp;ref(Item/Master-Ritualist.jpg,nolink,25x25,Ritual Spell);|&amp;ref(Spell/P_Fire.jpg,nolink,25x25,Fire);3&amp;ref(Spell/P_Death.jpg,nolink,25x25,Death);3&amp;ref(Spell/P_Blood.jpg,nolink,25x25,Blood);3||&amp;ref(Spell/P_Research.jpg,nolink,25x25,Research);23|&amp;ref(Nation/Sacred.jpg,nolink,25x25,Sacred);|
</v>
      </c>
    </row>
    <row r="620" spans="1:39" x14ac:dyDescent="0.15">
      <c r="A620" t="str">
        <f t="shared" si="21"/>
        <v>LA Mictlan S</v>
      </c>
      <c r="B620" t="s">
        <v>3012</v>
      </c>
      <c r="C620" t="s">
        <v>13606</v>
      </c>
      <c r="D620" t="s">
        <v>13579</v>
      </c>
      <c r="E620" s="24" t="s">
        <v>13580</v>
      </c>
      <c r="F620" s="20" t="s">
        <v>13581</v>
      </c>
      <c r="G620" s="29" t="s">
        <v>13582</v>
      </c>
      <c r="H620" s="20" t="s">
        <v>13583</v>
      </c>
      <c r="AK620">
        <v>1</v>
      </c>
      <c r="AM620" s="26" t="str">
        <f t="shared" si="22"/>
        <v xml:space="preserve">|Mictlan Priest|&amp;ref(Nation/R_Fort.jpg,nolink,25x25,Land Fortress);|&amp;ref(Spell/P_Blood.jpg,nolink,25x25,Blood);1&amp;ref(Spell/P_Holy.jpg,nolink,25x25,Holy);1|&amp;ref(Spell/P_Fire.jpg,nolink,25x25,Fire);&amp;ref(Spell/P_Water.jpg,nolink,25x25,Water);&amp;ref(Spell/P_Astral.jpg,nolink,25x25,Astral);&amp;ref(Spell/P_Nature.jpg,nolink,25x25,Nature);+1:10%|&amp;ref(Spell/P_Research.jpg,nolink,25x25,Research);7+|&amp;ref(Nation/Sacred.jpg,nolink,25x25,Sacred);|
</v>
      </c>
    </row>
    <row r="621" spans="1:39" x14ac:dyDescent="0.15">
      <c r="A621" t="str">
        <f t="shared" si="21"/>
        <v>-</v>
      </c>
      <c r="B621" t="s">
        <v>3012</v>
      </c>
      <c r="C621" t="s">
        <v>13606</v>
      </c>
      <c r="D621" t="s">
        <v>13584</v>
      </c>
      <c r="E621" s="24" t="s">
        <v>13580</v>
      </c>
      <c r="F621" s="20" t="s">
        <v>13585</v>
      </c>
      <c r="G621" s="29" t="s">
        <v>13586</v>
      </c>
      <c r="H621" s="20" t="s">
        <v>13587</v>
      </c>
      <c r="AK621">
        <v>1</v>
      </c>
      <c r="AM621" s="26" t="str">
        <f t="shared" si="22"/>
        <v xml:space="preserve">|Nahualli|&amp;ref(Nation/R_Fort.jpg,nolink,25x25,Land Fortress);|&amp;ref(Spell/P_Astral.jpg,nolink,25x25,Astral);1&amp;ref(Spell/P_Nature.jpg,nolink,25x25,Nature);2|&amp;ref(Spell/P_Astral.jpg,nolink,25x25,Astral);&amp;ref(Spell/P_Death.jpg,nolink,25x25,Death);&amp;ref(Spell/P_Nature.jpg,nolink,25x25,Nature);&amp;ref(Spell/P_Blood.jpg,nolink,25x25,Blood);+1:10%|&amp;ref(Spell/P_Research.jpg,nolink,25x25,Research);11+|&amp;ref(Nation/Sacred.jpg,nolink,25x25,Sacred);|
</v>
      </c>
    </row>
    <row r="622" spans="1:39" x14ac:dyDescent="0.15">
      <c r="A622" t="str">
        <f t="shared" si="21"/>
        <v>-</v>
      </c>
      <c r="B622" t="s">
        <v>3012</v>
      </c>
      <c r="C622" t="s">
        <v>13606</v>
      </c>
      <c r="D622" t="s">
        <v>13588</v>
      </c>
      <c r="E622" s="24" t="s">
        <v>13544</v>
      </c>
      <c r="F622" s="20" t="s">
        <v>13589</v>
      </c>
      <c r="H622" s="20">
        <v>13</v>
      </c>
      <c r="AK622">
        <v>1</v>
      </c>
      <c r="AM622" s="26" t="str">
        <f t="shared" si="22"/>
        <v xml:space="preserve">|Priest King|&amp;ref(Nation/R_Capital.jpg,nolink,25x25,National Capital);|&amp;ref(Spell/P_Nature.jpg,nolink,25x25,Nature);2&amp;ref(Spell/P_Blood.jpg,nolink,25x25,Blood);2&amp;ref(Spell/P_Holy.jpg,nolink,25x25,Holy);2||&amp;ref(Spell/P_Research.jpg,nolink,25x25,Research);13|&amp;ref(Nation/Sacred.jpg,nolink,25x25,Sacred);|
</v>
      </c>
    </row>
    <row r="623" spans="1:39" x14ac:dyDescent="0.15">
      <c r="A623" t="str">
        <f t="shared" si="21"/>
        <v>-</v>
      </c>
      <c r="B623" t="s">
        <v>3012</v>
      </c>
      <c r="C623" t="s">
        <v>13606</v>
      </c>
      <c r="D623" t="s">
        <v>13590</v>
      </c>
      <c r="E623" s="24" t="s">
        <v>13544</v>
      </c>
      <c r="F623" s="20" t="s">
        <v>13591</v>
      </c>
      <c r="H623" s="20">
        <v>13</v>
      </c>
      <c r="AK623">
        <v>1</v>
      </c>
      <c r="AM623" s="26" t="str">
        <f t="shared" si="22"/>
        <v xml:space="preserve">|Moon Priest|&amp;ref(Nation/R_Capital.jpg,nolink,25x25,National Capital);|&amp;ref(Spell/P_Astral.jpg,nolink,25x25,Astral);2&amp;ref(Spell/P_Blood.jpg,nolink,25x25,Blood);2&amp;ref(Spell/P_Holy.jpg,nolink,25x25,Holy);2||&amp;ref(Spell/P_Research.jpg,nolink,25x25,Research);13|&amp;ref(Nation/Sacred.jpg,nolink,25x25,Sacred);|
</v>
      </c>
    </row>
    <row r="624" spans="1:39" x14ac:dyDescent="0.15">
      <c r="A624" t="str">
        <f t="shared" ref="A624:A690" si="25">IF(C624&lt;&gt;C623,B624&amp;" "&amp;C624&amp;" S",IF(C624&lt;&gt;C625,B624&amp;" "&amp;C624&amp;" E","-"))</f>
        <v>-</v>
      </c>
      <c r="B624" t="s">
        <v>3012</v>
      </c>
      <c r="C624" t="s">
        <v>13606</v>
      </c>
      <c r="D624" t="s">
        <v>13592</v>
      </c>
      <c r="E624" s="24" t="s">
        <v>13544</v>
      </c>
      <c r="F624" s="20" t="s">
        <v>13593</v>
      </c>
      <c r="H624" s="20">
        <v>13</v>
      </c>
      <c r="AK624">
        <v>1</v>
      </c>
      <c r="AM624" s="26" t="str">
        <f t="shared" si="22"/>
        <v xml:space="preserve">|Sun Priest|&amp;ref(Nation/R_Capital.jpg,nolink,25x25,National Capital);|&amp;ref(Spell/P_Fire.jpg,nolink,25x25,Fire);2&amp;ref(Spell/P_Blood.jpg,nolink,25x25,Blood);2&amp;ref(Spell/P_Holy.jpg,nolink,25x25,Holy);2||&amp;ref(Spell/P_Research.jpg,nolink,25x25,Research);13|&amp;ref(Nation/Sacred.jpg,nolink,25x25,Sacred);|
</v>
      </c>
    </row>
    <row r="625" spans="1:39" x14ac:dyDescent="0.15">
      <c r="A625" t="str">
        <f t="shared" si="25"/>
        <v>-</v>
      </c>
      <c r="B625" t="s">
        <v>3012</v>
      </c>
      <c r="C625" t="s">
        <v>13606</v>
      </c>
      <c r="D625" t="s">
        <v>13594</v>
      </c>
      <c r="E625" s="24" t="s">
        <v>13544</v>
      </c>
      <c r="F625" s="20" t="s">
        <v>13595</v>
      </c>
      <c r="H625" s="20">
        <v>11</v>
      </c>
      <c r="AK625">
        <v>1</v>
      </c>
      <c r="AM625" s="26" t="str">
        <f t="shared" si="22"/>
        <v xml:space="preserve">|Rain Priest|&amp;ref(Nation/R_Capital.jpg,nolink,25x25,National Capital);|&amp;ref(Spell/P_Water.jpg,nolink,25x25,Water);2&amp;ref(Spell/P_Blood.jpg,nolink,25x25,Blood);1&amp;ref(Spell/P_Holy.jpg,nolink,25x25,Holy);2||&amp;ref(Spell/P_Research.jpg,nolink,25x25,Research);11|&amp;ref(Nation/Sacred.jpg,nolink,25x25,Sacred);|
</v>
      </c>
    </row>
    <row r="626" spans="1:39" x14ac:dyDescent="0.15">
      <c r="A626" t="str">
        <f t="shared" si="25"/>
        <v>-</v>
      </c>
      <c r="B626" t="s">
        <v>3012</v>
      </c>
      <c r="C626" t="s">
        <v>13606</v>
      </c>
      <c r="D626" t="s">
        <v>13596</v>
      </c>
      <c r="E626" s="24" t="s">
        <v>13544</v>
      </c>
      <c r="F626" s="20" t="s">
        <v>13597</v>
      </c>
      <c r="G626" s="29" t="s">
        <v>13598</v>
      </c>
      <c r="H626" s="20" t="s">
        <v>13599</v>
      </c>
      <c r="AK626">
        <v>1</v>
      </c>
      <c r="AM626" s="26" t="str">
        <f t="shared" si="22"/>
        <v xml:space="preserve">|King of Rain|&amp;ref(Nation/R_Capital.jpg,nolink,25x25,National Capital);|&amp;ref(Spell/P_Water.jpg,nolink,25x25,Water);3&amp;ref(Spell/P_Blood.jpg,nolink,25x25,Blood);2&amp;ref(Spell/P_Holy.jpg,nolink,25x25,Holy);3|&amp;ref(Spell/P_Water.jpg,nolink,25x25,Water);&amp;ref(Spell/P_Astral.jpg,nolink,25x25,Astral);&amp;ref(Spell/P_Nature.jpg,nolink,25x25,Nature);&amp;ref(Spell/P_Blood.jpg,nolink,25x25,Blood);+1:100%&amp;br;&amp;ref(Spell/P_Water.jpg,nolink,25x25,Water);&amp;ref(Spell/P_Astral.jpg,nolink,25x25,Astral);&amp;ref(Spell/P_Nature.jpg,nolink,25x25,Nature);&amp;ref(Spell/P_Blood.jpg,nolink,25x25,Blood);+1:10%|&amp;ref(Spell/P_Research.jpg,nolink,25x25,Research);17+|&amp;ref(Nation/Sacred.jpg,nolink,25x25,Sacred);|
</v>
      </c>
    </row>
    <row r="627" spans="1:39" x14ac:dyDescent="0.15">
      <c r="A627" t="str">
        <f t="shared" si="25"/>
        <v>-</v>
      </c>
      <c r="B627" t="s">
        <v>3012</v>
      </c>
      <c r="C627" t="s">
        <v>13606</v>
      </c>
      <c r="D627" t="s">
        <v>13600</v>
      </c>
      <c r="E627" s="24" t="s">
        <v>13565</v>
      </c>
      <c r="F627" s="20" t="s">
        <v>13601</v>
      </c>
      <c r="AK627">
        <v>1</v>
      </c>
      <c r="AM627" s="26" t="str">
        <f t="shared" si="22"/>
        <v xml:space="preserve">|Lord of the Deep|&amp;ref(Nation/R_UW-Fort.jpg,nolink,25x25,Underwater Fortress);|&amp;ref(Spell/P_Holy.jpg,nolink,25x25,Holy);1|||&amp;ref(Nation/Sacred.jpg,nolink,25x25,Sacred);|
</v>
      </c>
    </row>
    <row r="628" spans="1:39" x14ac:dyDescent="0.15">
      <c r="A628" t="str">
        <f t="shared" si="25"/>
        <v>-</v>
      </c>
      <c r="B628" t="s">
        <v>3012</v>
      </c>
      <c r="C628" t="s">
        <v>13606</v>
      </c>
      <c r="D628" t="s">
        <v>13602</v>
      </c>
      <c r="E628" s="24" t="s">
        <v>13565</v>
      </c>
      <c r="F628" s="20" t="s">
        <v>13603</v>
      </c>
      <c r="H628">
        <v>9</v>
      </c>
      <c r="AK628">
        <v>1</v>
      </c>
      <c r="AM628" s="26" t="str">
        <f t="shared" si="22"/>
        <v xml:space="preserve">|Priest of All Waters|&amp;ref(Nation/R_UW-Fort.jpg,nolink,25x25,Underwater Fortress);|&amp;ref(Spell/P_Water.jpg,nolink,25x25,Water);2&amp;ref(Spell/P_Holy.jpg,nolink,25x25,Holy);2||&amp;ref(Spell/P_Research.jpg,nolink,25x25,Research);9|&amp;ref(Nation/Sacred.jpg,nolink,25x25,Sacred);|
</v>
      </c>
    </row>
    <row r="629" spans="1:39" x14ac:dyDescent="0.15">
      <c r="A629" t="str">
        <f t="shared" si="25"/>
        <v>-</v>
      </c>
      <c r="B629" t="s">
        <v>3012</v>
      </c>
      <c r="C629" t="s">
        <v>13606</v>
      </c>
      <c r="D629" t="s">
        <v>13604</v>
      </c>
      <c r="E629" s="24" t="s">
        <v>13565</v>
      </c>
      <c r="F629" s="20" t="s">
        <v>13605</v>
      </c>
      <c r="H629">
        <v>11</v>
      </c>
      <c r="AK629">
        <v>1</v>
      </c>
      <c r="AM629" s="26" t="str">
        <f t="shared" si="22"/>
        <v xml:space="preserve">|Mother of All Waters|&amp;ref(Nation/R_UW-Fort.jpg,nolink,25x25,Underwater Fortress);|&amp;ref(Spell/P_Water.jpg,nolink,25x25,Water);3&amp;ref(Spell/P_Holy.jpg,nolink,25x25,Holy);2||&amp;ref(Spell/P_Research.jpg,nolink,25x25,Research);11|&amp;ref(Nation/Sacred.jpg,nolink,25x25,Sacred);|
</v>
      </c>
    </row>
    <row r="630" spans="1:39" x14ac:dyDescent="0.15">
      <c r="A630" t="str">
        <f t="shared" si="25"/>
        <v>-</v>
      </c>
      <c r="B630" t="s">
        <v>3012</v>
      </c>
      <c r="C630" t="s">
        <v>13606</v>
      </c>
      <c r="D630" t="s">
        <v>6076</v>
      </c>
      <c r="E630" s="24" t="s">
        <v>5491</v>
      </c>
      <c r="F630" s="21" t="s">
        <v>5567</v>
      </c>
      <c r="H630">
        <v>17</v>
      </c>
      <c r="AK630">
        <v>1</v>
      </c>
      <c r="AM630" s="26" t="str">
        <f t="shared" si="22"/>
        <v xml:space="preserve">|Couatl|&amp;ref(Item/Master-Ritualist.jpg,nolink,25x25,Ritual Spell);|&amp;ref(Spell/P_Astral.jpg,nolink,25x25,Astral);3&amp;ref(Spell/P_Nature.jpg,nolink,25x25,Nature);3&amp;ref(Spell/P_Holy.jpg,nolink,25x25,Holy);2||&amp;ref(Spell/P_Research.jpg,nolink,25x25,Research);17|&amp;ref(Nation/Sacred.jpg,nolink,25x25,Sacred);|
</v>
      </c>
    </row>
    <row r="631" spans="1:39" x14ac:dyDescent="0.15">
      <c r="A631" t="str">
        <f t="shared" si="25"/>
        <v>-</v>
      </c>
      <c r="B631" t="s">
        <v>3012</v>
      </c>
      <c r="C631" t="s">
        <v>13606</v>
      </c>
      <c r="D631" t="s">
        <v>9963</v>
      </c>
      <c r="E631" s="24" t="s">
        <v>5491</v>
      </c>
      <c r="F631" s="21" t="s">
        <v>5571</v>
      </c>
      <c r="H631">
        <v>9</v>
      </c>
      <c r="AG631">
        <v>1</v>
      </c>
      <c r="AK631">
        <v>1</v>
      </c>
      <c r="AM631" s="26" t="str">
        <f t="shared" si="22"/>
        <v xml:space="preserve">|Civateteo|&amp;ref(Item/Master-Ritualist.jpg,nolink,25x25,Ritual Spell);|&amp;ref(Spell/P_Death.jpg,nolink,25x25,Death);1&amp;ref(Spell/P_Blood.jpg,nolink,25x25,Blood);1&amp;ref(Spell/P_Holy.jpg,nolink,25x25,Holy);2||&amp;ref(Spell/P_Research.jpg,nolink,25x25,Research);9|&amp;ref(Nation/Reanimator-Priest.jpg,nolink,25x25,Reanimator Priest);&amp;ref(Nation/Sacred.jpg,nolink,25x25,Sacred);|
</v>
      </c>
    </row>
    <row r="632" spans="1:39" x14ac:dyDescent="0.15">
      <c r="A632" t="str">
        <f t="shared" si="25"/>
        <v>-</v>
      </c>
      <c r="B632" t="s">
        <v>3012</v>
      </c>
      <c r="C632" t="s">
        <v>13606</v>
      </c>
      <c r="D632" t="s">
        <v>9964</v>
      </c>
      <c r="E632" s="24" t="s">
        <v>5491</v>
      </c>
      <c r="F632" s="21" t="s">
        <v>5573</v>
      </c>
      <c r="H632">
        <v>13</v>
      </c>
      <c r="AM632" s="26" t="str">
        <f t="shared" si="22"/>
        <v xml:space="preserve">|Tlahuelpuchi|&amp;ref(Item/Master-Ritualist.jpg,nolink,25x25,Ritual Spell);|&amp;ref(Spell/P_Death.jpg,nolink,25x25,Death);1&amp;ref(Spell/P_Nature.jpg,nolink,25x25,Nature);1&amp;ref(Spell/P_Blood.jpg,nolink,25x25,Blood);2||&amp;ref(Spell/P_Research.jpg,nolink,25x25,Research);13||
</v>
      </c>
    </row>
    <row r="633" spans="1:39" x14ac:dyDescent="0.15">
      <c r="A633" t="str">
        <f t="shared" si="25"/>
        <v>-</v>
      </c>
      <c r="B633" t="s">
        <v>3012</v>
      </c>
      <c r="C633" t="s">
        <v>13606</v>
      </c>
      <c r="D633" t="s">
        <v>9965</v>
      </c>
      <c r="E633" s="24" t="s">
        <v>5491</v>
      </c>
      <c r="F633" s="21" t="s">
        <v>5575</v>
      </c>
      <c r="G633" s="29" t="s">
        <v>5576</v>
      </c>
      <c r="H633">
        <v>19</v>
      </c>
      <c r="T633">
        <v>2</v>
      </c>
      <c r="AK633">
        <v>1</v>
      </c>
      <c r="AM633" s="26" t="str">
        <f t="shared" si="22"/>
        <v xml:space="preserve">|Onaqui|&amp;ref(Item/Master-Ritualist.jpg,nolink,25x25,Ritual Spell);|&amp;ref(Spell/P_Death.jpg,nolink,25x25,Death);2&amp;ref(Spell/P_Nature.jpg,nolink,25x25,Nature);1&amp;ref(Spell/P_Blood.jpg,nolink,25x25,Blood);3&amp;ref(Spell/P_Holy.jpg,nolink,25x25,Holy);1|&amp;ref(Spell/P_Fire.jpg,nolink,25x25,Fire);&amp;ref(Spell/P_Death.jpg,nolink,25x25,Death);&amp;ref(Spell/P_Nature.jpg,nolink,25x25,Nature);&amp;ref(Spell/P_Blood.jpg,nolink,25x25,Blood);+1:100%|&amp;ref(Spell/P_Research.jpg,nolink,25x25,Research);19|&amp;ref(Nation/Blood-Searcher.jpg,nolink,25x25,Blood Searcher (2));&amp;ref(Nation/Sacred.jpg,nolink,25x25,Sacred);|
</v>
      </c>
    </row>
    <row r="634" spans="1:39" x14ac:dyDescent="0.15">
      <c r="A634" t="str">
        <f t="shared" si="25"/>
        <v>-</v>
      </c>
      <c r="B634" t="s">
        <v>3012</v>
      </c>
      <c r="C634" t="s">
        <v>13606</v>
      </c>
      <c r="D634" t="s">
        <v>9966</v>
      </c>
      <c r="E634" s="24" t="s">
        <v>5569</v>
      </c>
      <c r="F634" s="21" t="s">
        <v>5577</v>
      </c>
      <c r="H634">
        <v>23</v>
      </c>
      <c r="AK634">
        <v>1</v>
      </c>
      <c r="AM634" s="26" t="str">
        <f t="shared" si="22"/>
        <v xml:space="preserve">|Tlaloque of the East|&amp;ref(Nation/Unique.jpg,nolink,25x25,Ritual Spell (Unique Unit));|&amp;ref(Spell/P_Water.jpg,nolink,25x25,Water);4&amp;ref(Spell/P_Nature.jpg,nolink,25x25,Nature);2&amp;ref(Spell/P_Blood.jpg,nolink,25x25,Blood);3&amp;ref(Spell/P_Holy.jpg,nolink,25x25,Holy);3||&amp;ref(Spell/P_Research.jpg,nolink,25x25,Research);23|&amp;ref(Nation/Sacred.jpg,nolink,25x25,Sacred);|
</v>
      </c>
    </row>
    <row r="635" spans="1:39" x14ac:dyDescent="0.15">
      <c r="A635" t="str">
        <f t="shared" si="25"/>
        <v>-</v>
      </c>
      <c r="B635" t="s">
        <v>3012</v>
      </c>
      <c r="C635" t="s">
        <v>13606</v>
      </c>
      <c r="D635" t="s">
        <v>9967</v>
      </c>
      <c r="E635" s="24" t="s">
        <v>5569</v>
      </c>
      <c r="F635" s="21" t="s">
        <v>5579</v>
      </c>
      <c r="H635">
        <v>23</v>
      </c>
      <c r="AK635">
        <v>1</v>
      </c>
      <c r="AM635" s="26" t="str">
        <f t="shared" si="22"/>
        <v xml:space="preserve">|Tlaloque of the North|&amp;ref(Nation/Unique.jpg,nolink,25x25,Ritual Spell (Unique Unit));|&amp;ref(Spell/P_Air.jpg,nolink,25x25,Air);2&amp;ref(Spell/P_Water.jpg,nolink,25x25,Water);4&amp;ref(Spell/P_Blood.jpg,nolink,25x25,Blood);3&amp;ref(Spell/P_Holy.jpg,nolink,25x25,Holy);3||&amp;ref(Spell/P_Research.jpg,nolink,25x25,Research);23|&amp;ref(Nation/Sacred.jpg,nolink,25x25,Sacred);|
</v>
      </c>
    </row>
    <row r="636" spans="1:39" x14ac:dyDescent="0.15">
      <c r="A636" t="str">
        <f t="shared" si="25"/>
        <v>-</v>
      </c>
      <c r="B636" t="s">
        <v>3012</v>
      </c>
      <c r="C636" t="s">
        <v>13606</v>
      </c>
      <c r="D636" t="s">
        <v>9968</v>
      </c>
      <c r="E636" s="24" t="s">
        <v>5569</v>
      </c>
      <c r="F636" s="21" t="s">
        <v>5581</v>
      </c>
      <c r="H636">
        <v>23</v>
      </c>
      <c r="AK636">
        <v>1</v>
      </c>
      <c r="AM636" s="26" t="str">
        <f t="shared" si="22"/>
        <v xml:space="preserve">|Tlaloque of the South|&amp;ref(Nation/Unique.jpg,nolink,25x25,Ritual Spell (Unique Unit));|&amp;ref(Spell/P_Fire.jpg,nolink,25x25,Fire);2&amp;ref(Spell/P_Water.jpg,nolink,25x25,Water);4&amp;ref(Spell/P_Blood.jpg,nolink,25x25,Blood);3&amp;ref(Spell/P_Holy.jpg,nolink,25x25,Holy);3||&amp;ref(Spell/P_Research.jpg,nolink,25x25,Research);23|&amp;ref(Nation/Sacred.jpg,nolink,25x25,Sacred);|
</v>
      </c>
    </row>
    <row r="637" spans="1:39" x14ac:dyDescent="0.15">
      <c r="A637" t="str">
        <f t="shared" si="25"/>
        <v>LA Mictlan E</v>
      </c>
      <c r="B637" t="s">
        <v>3012</v>
      </c>
      <c r="C637" t="s">
        <v>13606</v>
      </c>
      <c r="D637" t="s">
        <v>9969</v>
      </c>
      <c r="E637" s="24" t="s">
        <v>5569</v>
      </c>
      <c r="F637" s="21" t="s">
        <v>5583</v>
      </c>
      <c r="H637">
        <v>23</v>
      </c>
      <c r="AK637">
        <v>1</v>
      </c>
      <c r="AM637" s="26" t="str">
        <f t="shared" si="22"/>
        <v xml:space="preserve">|Tlaloque of the West|&amp;ref(Nation/Unique.jpg,nolink,25x25,Ritual Spell (Unique Unit));|&amp;ref(Spell/P_Water.jpg,nolink,25x25,Water);4&amp;ref(Spell/P_Death.jpg,nolink,25x25,Death);2&amp;ref(Spell/P_Blood.jpg,nolink,25x25,Blood);3&amp;ref(Spell/P_Holy.jpg,nolink,25x25,Holy);3||&amp;ref(Spell/P_Research.jpg,nolink,25x25,Research);23|&amp;ref(Nation/Sacred.jpg,nolink,25x25,Sacred);|
</v>
      </c>
    </row>
    <row r="638" spans="1:39" x14ac:dyDescent="0.15">
      <c r="A638" t="str">
        <f t="shared" si="25"/>
        <v>LA T'ien Ch'i S</v>
      </c>
      <c r="B638" t="s">
        <v>3012</v>
      </c>
      <c r="C638" t="s">
        <v>13689</v>
      </c>
      <c r="D638" t="s">
        <v>13669</v>
      </c>
      <c r="E638" s="24" t="s">
        <v>13670</v>
      </c>
      <c r="F638" s="20" t="s">
        <v>13671</v>
      </c>
      <c r="AK638">
        <v>1</v>
      </c>
      <c r="AM638" s="26" t="str">
        <f t="shared" si="22"/>
        <v xml:space="preserve">|Ceremonial Master|&amp;ref(Nation/R_Fort.jpg,nolink,25x25,Land Fortress);|&amp;ref(Spell/P_Holy.jpg,nolink,25x25,Holy);1|||&amp;ref(Nation/Sacred.jpg,nolink,25x25,Sacred);|
</v>
      </c>
    </row>
    <row r="639" spans="1:39" x14ac:dyDescent="0.15">
      <c r="A639" t="str">
        <f t="shared" si="25"/>
        <v>-</v>
      </c>
      <c r="B639" t="s">
        <v>3012</v>
      </c>
      <c r="C639" t="s">
        <v>13689</v>
      </c>
      <c r="D639" t="s">
        <v>13672</v>
      </c>
      <c r="E639" s="24" t="s">
        <v>13670</v>
      </c>
      <c r="F639" s="20" t="s">
        <v>13673</v>
      </c>
      <c r="G639" s="29" t="s">
        <v>13674</v>
      </c>
      <c r="H639">
        <v>9</v>
      </c>
      <c r="AK639">
        <v>1</v>
      </c>
      <c r="AM639" s="26" t="str">
        <f t="shared" si="22"/>
        <v xml:space="preserve">|Master of the Way|&amp;ref(Nation/R_Fort.jpg,nolink,25x25,Land Fortress);|&amp;ref(Spell/P_Water.jpg,nolink,25x25,Water);1&amp;ref(Spell/P_Holy.jpg,nolink,25x25,Holy);1|&amp;ref(Spell/P_Air.jpg,nolink,25x25,Air);&amp;ref(Spell/P_Water.jpg,nolink,25x25,Water);&amp;ref(Spell/P_Astral.jpg,nolink,25x25,Astral);&amp;ref(Spell/P_Nature.jpg,nolink,25x25,Nature);+1:100%|&amp;ref(Spell/P_Research.jpg,nolink,25x25,Research);9|&amp;ref(Nation/Sacred.jpg,nolink,25x25,Sacred);|
</v>
      </c>
    </row>
    <row r="640" spans="1:39" x14ac:dyDescent="0.15">
      <c r="A640" t="str">
        <f t="shared" si="25"/>
        <v>-</v>
      </c>
      <c r="B640" t="s">
        <v>3012</v>
      </c>
      <c r="C640" t="s">
        <v>13689</v>
      </c>
      <c r="D640" t="s">
        <v>13675</v>
      </c>
      <c r="E640" s="24" t="s">
        <v>13670</v>
      </c>
      <c r="F640" s="20" t="s">
        <v>13676</v>
      </c>
      <c r="G640" s="29" t="s">
        <v>13677</v>
      </c>
      <c r="H640">
        <v>13</v>
      </c>
      <c r="P640">
        <v>1</v>
      </c>
      <c r="AK640">
        <v>1</v>
      </c>
      <c r="AM640" s="26" t="str">
        <f t="shared" si="22"/>
        <v xml:space="preserve">|Ancestor Smith|&amp;ref(Nation/R_Fort.jpg,nolink,25x25,Land Fortress);|&amp;ref(Spell/P_Earth.jpg,nolink,25x25,Earth);2&amp;ref(Spell/P_Death.jpg,nolink,25x25,Death);1&amp;ref(Spell/P_Holy.jpg,nolink,25x25,Holy);1|&amp;ref(Spell/P_Air.jpg,nolink,25x25,Air);&amp;ref(Spell/P_Astral.jpg,nolink,25x25,Astral);&amp;ref(Spell/P_Death.jpg,nolink,25x25,Death);&amp;ref(Spell/P_Nature.jpg,nolink,25x25,Nature);+1:100%|&amp;ref(Spell/P_Research.jpg,nolink,25x25,Research);13|&amp;ref(Nation/Forge-Bonus.jpg,nolink,25x25,Forge Bonus (1));&amp;ref(Nation/Sacred.jpg,nolink,25x25,Sacred);|
</v>
      </c>
    </row>
    <row r="641" spans="1:39" x14ac:dyDescent="0.15">
      <c r="A641" t="str">
        <f t="shared" si="25"/>
        <v>-</v>
      </c>
      <c r="B641" t="s">
        <v>3012</v>
      </c>
      <c r="C641" t="s">
        <v>13689</v>
      </c>
      <c r="D641" t="s">
        <v>13678</v>
      </c>
      <c r="E641" s="24" t="s">
        <v>13670</v>
      </c>
      <c r="F641" s="20" t="s">
        <v>13679</v>
      </c>
      <c r="G641" s="29" t="s">
        <v>13680</v>
      </c>
      <c r="H641">
        <v>13</v>
      </c>
      <c r="AK641">
        <v>1</v>
      </c>
      <c r="AM641" s="26" t="str">
        <f t="shared" si="22"/>
        <v xml:space="preserve">|Spirit Master|&amp;ref(Nation/R_Fort.jpg,nolink,25x25,Land Fortress);|&amp;ref(Spell/P_Death.jpg,nolink,25x25,Death);1&amp;ref(Spell/P_Nature.jpg,nolink,25x25,Nature);2&amp;ref(Spell/P_Holy.jpg,nolink,25x25,Holy);1|&amp;ref(Spell/P_Air.jpg,nolink,25x25,Air);&amp;ref(Spell/P_Earth.jpg,nolink,25x25,Earth);&amp;ref(Spell/P_Astral.jpg,nolink,25x25,Astral);&amp;ref(Spell/P_Death.jpg,nolink,25x25,Death);+1:100%|&amp;ref(Spell/P_Research.jpg,nolink,25x25,Research);13|&amp;ref(Nation/Sacred.jpg,nolink,25x25,Sacred);|
</v>
      </c>
    </row>
    <row r="642" spans="1:39" x14ac:dyDescent="0.15">
      <c r="A642" t="str">
        <f t="shared" si="25"/>
        <v>-</v>
      </c>
      <c r="B642" t="s">
        <v>3012</v>
      </c>
      <c r="C642" t="s">
        <v>13689</v>
      </c>
      <c r="D642" t="s">
        <v>13681</v>
      </c>
      <c r="E642" s="24" t="s">
        <v>13670</v>
      </c>
      <c r="F642" s="20" t="s">
        <v>13682</v>
      </c>
      <c r="G642" s="29" t="s">
        <v>13683</v>
      </c>
      <c r="H642">
        <v>13</v>
      </c>
      <c r="AK642">
        <v>1</v>
      </c>
      <c r="AM642" s="26" t="str">
        <f t="shared" si="22"/>
        <v xml:space="preserve">|Ancestor Guide|&amp;ref(Nation/R_Fort.jpg,nolink,25x25,Land Fortress);|&amp;ref(Spell/P_Air.jpg,nolink,25x25,Air);1&amp;ref(Spell/P_Death.jpg,nolink,25x25,Death);2&amp;ref(Spell/P_Holy.jpg,nolink,25x25,Holy);1|&amp;ref(Spell/P_Air.jpg,nolink,25x25,Air);&amp;ref(Spell/P_Earth.jpg,nolink,25x25,Earth);&amp;ref(Spell/P_Astral.jpg,nolink,25x25,Astral);&amp;ref(Spell/P_Nature.jpg,nolink,25x25,Nature);+1:100%|&amp;ref(Spell/P_Research.jpg,nolink,25x25,Research);13|&amp;ref(Nation/Sacred.jpg,nolink,25x25,Sacred);|
</v>
      </c>
    </row>
    <row r="643" spans="1:39" x14ac:dyDescent="0.15">
      <c r="A643" t="str">
        <f t="shared" si="25"/>
        <v>LA T'ien Ch'i E</v>
      </c>
      <c r="B643" t="s">
        <v>3012</v>
      </c>
      <c r="C643" t="s">
        <v>13689</v>
      </c>
      <c r="D643" t="s">
        <v>13684</v>
      </c>
      <c r="E643" s="24" t="s">
        <v>13685</v>
      </c>
      <c r="F643" s="20" t="s">
        <v>13686</v>
      </c>
      <c r="G643" s="29" t="s">
        <v>13687</v>
      </c>
      <c r="H643" s="20" t="s">
        <v>13688</v>
      </c>
      <c r="AK643">
        <v>1</v>
      </c>
      <c r="AM643" s="26" t="str">
        <f t="shared" si="22"/>
        <v xml:space="preserve">|Celestial Master|&amp;ref(Nation/R_Capital.jpg,nolink,25x25,National Capital);|&amp;ref(Spell/P_Air.jpg,nolink,25x25,Air);1&amp;ref(Spell/P_Water.jpg,nolink,25x25,Water);2&amp;ref(Spell/P_Astral.jpg,nolink,25x25,Astral);1&amp;ref(Spell/P_Holy.jpg,nolink,25x25,Holy);1|&amp;ref(Spell/P_Air.jpg,nolink,25x25,Air);&amp;ref(Spell/P_Earth.jpg,nolink,25x25,Earth);&amp;ref(Spell/P_Astral.jpg,nolink,25x25,Astral);&amp;ref(Spell/P_Nature.jpg,nolink,25x25,Nature);+1:100%&amp;br;&amp;ref(Spell/P_Air.jpg,nolink,25x25,Air);&amp;ref(Spell/P_Water.jpg,nolink,25x25,Water);&amp;ref(Spell/P_Astral.jpg,nolink,25x25,Astral);&amp;ref(Spell/P_Nature.jpg,nolink,25x25,Nature);+1:10%|&amp;ref(Spell/P_Research.jpg,nolink,25x25,Research);15+|&amp;ref(Nation/Sacred.jpg,nolink,25x25,Sacred);|
</v>
      </c>
    </row>
    <row r="644" spans="1:39" x14ac:dyDescent="0.15">
      <c r="A644" t="str">
        <f t="shared" si="25"/>
        <v>LA Jomon S</v>
      </c>
      <c r="B644" t="s">
        <v>3012</v>
      </c>
      <c r="C644" t="s">
        <v>13809</v>
      </c>
      <c r="D644" t="s">
        <v>13792</v>
      </c>
      <c r="E644" s="24" t="s">
        <v>13793</v>
      </c>
      <c r="F644" s="20" t="s">
        <v>13794</v>
      </c>
      <c r="G644" s="29" t="s">
        <v>13795</v>
      </c>
      <c r="H644" s="20" t="s">
        <v>13796</v>
      </c>
      <c r="AK644">
        <v>1</v>
      </c>
      <c r="AM644" s="26" t="str">
        <f t="shared" si="22"/>
        <v xml:space="preserve">|Kannushi|&amp;ref(Nation/R_Fort.jpg,nolink,25x25,Land Fortress);|&amp;ref(Spell/P_Holy.jpg,nolink,25x25,Holy);2|&amp;ref(Spell/P_Fire.jpg,nolink,25x25,Fire);&amp;ref(Spell/P_Air.jpg,nolink,25x25,Air);&amp;ref(Spell/P_Water.jpg,nolink,25x25,Water);&amp;ref(Spell/P_Earth.jpg,nolink,25x25,Earth);&amp;ref(Spell/P_Nature.jpg,nolink,25x25,Nature);+1:10%|&amp;ref(Spell/P_Research.jpg,nolink,25x25,Research);0+|&amp;ref(Nation/Sacred.jpg,nolink,25x25,Sacred);|
</v>
      </c>
    </row>
    <row r="645" spans="1:39" x14ac:dyDescent="0.15">
      <c r="A645" t="str">
        <f t="shared" si="25"/>
        <v>-</v>
      </c>
      <c r="B645" t="s">
        <v>3012</v>
      </c>
      <c r="C645" t="s">
        <v>3024</v>
      </c>
      <c r="D645" t="s">
        <v>13797</v>
      </c>
      <c r="E645" s="24" t="s">
        <v>13793</v>
      </c>
      <c r="F645" s="20" t="s">
        <v>13798</v>
      </c>
      <c r="G645" s="29" t="s">
        <v>13799</v>
      </c>
      <c r="H645" s="20">
        <v>7</v>
      </c>
      <c r="AK645">
        <v>1</v>
      </c>
      <c r="AM645" s="26" t="str">
        <f t="shared" si="22"/>
        <v xml:space="preserve">|Monk of the Fivefold Path|&amp;ref(Nation/R_Fort.jpg,nolink,25x25,Land Fortress);|&amp;ref(Spell/P_Holy.jpg,nolink,25x25,Holy);1|&amp;ref(Spell/P_Fire.jpg,nolink,25x25,Fire);&amp;ref(Spell/P_Air.jpg,nolink,25x25,Air);&amp;ref(Spell/P_Water.jpg,nolink,25x25,Water);&amp;ref(Spell/P_Earth.jpg,nolink,25x25,Earth);&amp;ref(Spell/P_Nature.jpg,nolink,25x25,Nature);+1:100%|&amp;ref(Spell/P_Research.jpg,nolink,25x25,Research);7|&amp;ref(Nation/Sacred.jpg,nolink,25x25,Sacred);|
</v>
      </c>
    </row>
    <row r="646" spans="1:39" x14ac:dyDescent="0.15">
      <c r="A646" t="str">
        <f t="shared" si="25"/>
        <v>-</v>
      </c>
      <c r="B646" t="s">
        <v>3012</v>
      </c>
      <c r="C646" t="s">
        <v>3024</v>
      </c>
      <c r="D646" t="s">
        <v>13800</v>
      </c>
      <c r="E646" s="24" t="s">
        <v>13802</v>
      </c>
      <c r="F646" s="20" t="s">
        <v>13801</v>
      </c>
      <c r="G646" s="29" t="s">
        <v>13799</v>
      </c>
      <c r="H646" s="20">
        <v>9</v>
      </c>
      <c r="AM646" s="26" t="str">
        <f t="shared" si="22"/>
        <v xml:space="preserve">|Shugenja|&amp;ref(Nation/R_Fort.jpg,nolink,25x25,Land Fortress);&amp;ref(Nation/R_Mountain.jpg,nolink,25x25,Any Highland/Mountains);|&amp;ref(Spell/P_Earth.jpg,nolink,25x25,Earth);1|&amp;ref(Spell/P_Fire.jpg,nolink,25x25,Fire);&amp;ref(Spell/P_Air.jpg,nolink,25x25,Air);&amp;ref(Spell/P_Water.jpg,nolink,25x25,Water);&amp;ref(Spell/P_Earth.jpg,nolink,25x25,Earth);&amp;ref(Spell/P_Nature.jpg,nolink,25x25,Nature);+1:100%|&amp;ref(Spell/P_Research.jpg,nolink,25x25,Research);9||
</v>
      </c>
    </row>
    <row r="647" spans="1:39" x14ac:dyDescent="0.15">
      <c r="A647" t="str">
        <f t="shared" si="25"/>
        <v>-</v>
      </c>
      <c r="B647" t="s">
        <v>3012</v>
      </c>
      <c r="C647" t="s">
        <v>3024</v>
      </c>
      <c r="D647" t="s">
        <v>13803</v>
      </c>
      <c r="E647" s="24" t="s">
        <v>13802</v>
      </c>
      <c r="F647" s="20" t="s">
        <v>13804</v>
      </c>
      <c r="G647" s="29" t="s">
        <v>13805</v>
      </c>
      <c r="H647" s="20" t="s">
        <v>13806</v>
      </c>
      <c r="AM647" s="26" t="str">
        <f t="shared" si="22"/>
        <v xml:space="preserve">|Master Shugenja|&amp;ref(Nation/R_Fort.jpg,nolink,25x25,Land Fortress);&amp;ref(Nation/R_Mountain.jpg,nolink,25x25,Any Highland/Mountains);|&amp;ref(Spell/P_Earth.jpg,nolink,25x25,Earth);1&amp;ref(Spell/P_Nature.jpg,nolink,25x25,Nature);1|&amp;ref(Spell/P_Fire.jpg,nolink,25x25,Fire);&amp;ref(Spell/P_Air.jpg,nolink,25x25,Air);&amp;ref(Spell/P_Water.jpg,nolink,25x25,Water);&amp;ref(Spell/P_Earth.jpg,nolink,25x25,Earth);&amp;ref(Spell/P_Nature.jpg,nolink,25x25,Nature);+1:100%&amp;br;&amp;ref(Spell/P_Fire.jpg,nolink,25x25,Fire);&amp;ref(Spell/P_Air.jpg,nolink,25x25,Air);&amp;ref(Spell/P_Water.jpg,nolink,25x25,Water);&amp;ref(Spell/P_Earth.jpg,nolink,25x25,Earth);&amp;ref(Spell/P_Nature.jpg,nolink,25x25,Nature);+1:100%&amp;br;&amp;ref(Spell/P_Fire.jpg,nolink,25x25,Fire);&amp;ref(Spell/P_Air.jpg,nolink,25x25,Air);&amp;ref(Spell/P_Water.jpg,nolink,25x25,Water);&amp;ref(Spell/P_Earth.jpg,nolink,25x25,Earth);&amp;ref(Spell/P_Nature.jpg,nolink,25x25,Nature);+1:10%|&amp;ref(Spell/P_Research.jpg,nolink,25x25,Research);13+||
</v>
      </c>
    </row>
    <row r="648" spans="1:39" x14ac:dyDescent="0.15">
      <c r="A648" t="str">
        <f t="shared" si="25"/>
        <v>-</v>
      </c>
      <c r="B648" t="s">
        <v>3012</v>
      </c>
      <c r="C648" t="s">
        <v>3024</v>
      </c>
      <c r="D648" t="s">
        <v>13807</v>
      </c>
      <c r="E648" s="24" t="s">
        <v>13793</v>
      </c>
      <c r="F648" s="20" t="s">
        <v>13808</v>
      </c>
      <c r="G648" s="29" t="s">
        <v>13805</v>
      </c>
      <c r="H648" s="20" t="s">
        <v>13806</v>
      </c>
      <c r="Y648">
        <v>10</v>
      </c>
      <c r="AM648" s="26" t="str">
        <f t="shared" si="22"/>
        <v xml:space="preserve">|Onmyo-ji|&amp;ref(Nation/R_Fort.jpg,nolink,25x25,Land Fortress);|&amp;ref(Spell/P_Astral.jpg,nolink,25x25,Astral);2|&amp;ref(Spell/P_Fire.jpg,nolink,25x25,Fire);&amp;ref(Spell/P_Air.jpg,nolink,25x25,Air);&amp;ref(Spell/P_Water.jpg,nolink,25x25,Water);&amp;ref(Spell/P_Earth.jpg,nolink,25x25,Earth);&amp;ref(Spell/P_Nature.jpg,nolink,25x25,Nature);+1:100%&amp;br;&amp;ref(Spell/P_Fire.jpg,nolink,25x25,Fire);&amp;ref(Spell/P_Air.jpg,nolink,25x25,Air);&amp;ref(Spell/P_Water.jpg,nolink,25x25,Water);&amp;ref(Spell/P_Earth.jpg,nolink,25x25,Earth);&amp;ref(Spell/P_Nature.jpg,nolink,25x25,Nature);+1:100%&amp;br;&amp;ref(Spell/P_Fire.jpg,nolink,25x25,Fire);&amp;ref(Spell/P_Air.jpg,nolink,25x25,Air);&amp;ref(Spell/P_Water.jpg,nolink,25x25,Water);&amp;ref(Spell/P_Earth.jpg,nolink,25x25,Earth);&amp;ref(Spell/P_Nature.jpg,nolink,25x25,Nature);+1:10%|&amp;ref(Spell/P_Research.jpg,nolink,25x25,Research);13+|&amp;ref(Nation/Fortune-Teller.jpg,nolink,25x25,Fortune Teller (10));|
</v>
      </c>
    </row>
    <row r="649" spans="1:39" x14ac:dyDescent="0.15">
      <c r="A649" t="str">
        <f t="shared" si="25"/>
        <v>-</v>
      </c>
      <c r="B649" t="s">
        <v>3012</v>
      </c>
      <c r="C649" t="s">
        <v>3024</v>
      </c>
      <c r="D649" t="s">
        <v>20164</v>
      </c>
      <c r="E649" s="24" t="s">
        <v>5491</v>
      </c>
      <c r="G649" s="29" t="s">
        <v>20168</v>
      </c>
      <c r="H649">
        <v>7</v>
      </c>
      <c r="AM649" s="26" t="str">
        <f t="shared" si="22"/>
        <v xml:space="preserve">|Bakeneko|&amp;ref(Item/Master-Ritualist.jpg,nolink,25x25,Ritual Spell);||&amp;ref(Spell/P_Fire.jpg,nolink,25x25,Fire);&amp;ref(Spell/P_Death.jpg,nolink,25x25,Death);+1:100%|&amp;ref(Spell/P_Research.jpg,nolink,25x25,Research);7||
</v>
      </c>
    </row>
    <row r="650" spans="1:39" x14ac:dyDescent="0.15">
      <c r="A650" t="str">
        <f t="shared" si="25"/>
        <v>-</v>
      </c>
      <c r="B650" t="s">
        <v>3012</v>
      </c>
      <c r="C650" t="s">
        <v>3024</v>
      </c>
      <c r="D650" t="s">
        <v>13811</v>
      </c>
      <c r="E650" s="24" t="s">
        <v>5491</v>
      </c>
      <c r="F650" s="20" t="s">
        <v>13818</v>
      </c>
      <c r="H650">
        <v>9</v>
      </c>
      <c r="AK650">
        <v>1</v>
      </c>
      <c r="AM650" s="26" t="str">
        <f t="shared" si="22"/>
        <v xml:space="preserve">|Jigami|&amp;ref(Item/Master-Ritualist.jpg,nolink,25x25,Ritual Spell);|&amp;ref(Spell/P_Nature.jpg,nolink,25x25,Nature);2||&amp;ref(Spell/P_Research.jpg,nolink,25x25,Research);9|&amp;ref(Nation/Sacred.jpg,nolink,25x25,Sacred);|
</v>
      </c>
    </row>
    <row r="651" spans="1:39" x14ac:dyDescent="0.15">
      <c r="A651" t="str">
        <f t="shared" si="25"/>
        <v>-</v>
      </c>
      <c r="B651" t="s">
        <v>3012</v>
      </c>
      <c r="C651" t="s">
        <v>3024</v>
      </c>
      <c r="D651" t="s">
        <v>11395</v>
      </c>
      <c r="E651" s="24" t="s">
        <v>5491</v>
      </c>
      <c r="F651" s="21" t="s">
        <v>7532</v>
      </c>
      <c r="H651">
        <v>15</v>
      </c>
      <c r="AK651">
        <v>1</v>
      </c>
      <c r="AM651" s="26" t="str">
        <f t="shared" si="22"/>
        <v xml:space="preserve">|Dai Tengu|&amp;ref(Item/Master-Ritualist.jpg,nolink,25x25,Ritual Spell);|&amp;ref(Spell/P_Air.jpg,nolink,25x25,Air);3&amp;ref(Spell/P_Earth.jpg,nolink,25x25,Earth);1&amp;ref(Spell/P_Nature.jpg,nolink,25x25,Nature);1&amp;ref(Spell/P_Holy.jpg,nolink,25x25,Holy);2||&amp;ref(Spell/P_Research.jpg,nolink,25x25,Research);15|&amp;ref(Nation/Sacred.jpg,nolink,25x25,Sacred);|
</v>
      </c>
    </row>
    <row r="652" spans="1:39" x14ac:dyDescent="0.15">
      <c r="A652" t="str">
        <f t="shared" si="25"/>
        <v>-</v>
      </c>
      <c r="B652" t="s">
        <v>3012</v>
      </c>
      <c r="C652" t="s">
        <v>3024</v>
      </c>
      <c r="D652" t="s">
        <v>13812</v>
      </c>
      <c r="E652" s="24" t="s">
        <v>5491</v>
      </c>
      <c r="F652" s="20" t="s">
        <v>13819</v>
      </c>
      <c r="H652">
        <v>17</v>
      </c>
      <c r="AM652" s="26" t="str">
        <f t="shared" si="22"/>
        <v xml:space="preserve">|Nushi|&amp;ref(Item/Master-Ritualist.jpg,nolink,25x25,Ritual Spell);|&amp;ref(Spell/P_Water.jpg,nolink,25x25,Water);3&amp;ref(Spell/P_Death.jpg,nolink,25x25,Death);1&amp;ref(Spell/P_Nature.jpg,nolink,25x25,Nature);2||&amp;ref(Spell/P_Research.jpg,nolink,25x25,Research);17||
</v>
      </c>
    </row>
    <row r="653" spans="1:39" x14ac:dyDescent="0.15">
      <c r="A653" t="str">
        <f t="shared" si="25"/>
        <v>-</v>
      </c>
      <c r="B653" t="s">
        <v>3012</v>
      </c>
      <c r="C653" t="s">
        <v>3024</v>
      </c>
      <c r="D653" t="s">
        <v>13813</v>
      </c>
      <c r="E653" s="24" t="s">
        <v>5491</v>
      </c>
      <c r="F653" s="20" t="s">
        <v>13820</v>
      </c>
      <c r="H653">
        <v>17</v>
      </c>
      <c r="AK653">
        <v>1</v>
      </c>
      <c r="AM653" s="26" t="str">
        <f t="shared" si="22"/>
        <v xml:space="preserve">|Kaijin|&amp;ref(Item/Master-Ritualist.jpg,nolink,25x25,Ritual Spell);|&amp;ref(Spell/P_Water.jpg,nolink,25x25,Water);3&amp;ref(Spell/P_Earth.jpg,nolink,25x25,Earth);1&amp;ref(Spell/P_Nature.jpg,nolink,25x25,Nature);2||&amp;ref(Spell/P_Research.jpg,nolink,25x25,Research);17|&amp;ref(Nation/Sacred.jpg,nolink,25x25,Sacred);|
</v>
      </c>
    </row>
    <row r="654" spans="1:39" x14ac:dyDescent="0.15">
      <c r="A654" t="str">
        <f t="shared" si="25"/>
        <v>-</v>
      </c>
      <c r="B654" t="s">
        <v>3012</v>
      </c>
      <c r="C654" t="s">
        <v>3024</v>
      </c>
      <c r="D654" t="s">
        <v>13814</v>
      </c>
      <c r="E654" s="24" t="s">
        <v>5491</v>
      </c>
      <c r="F654" s="20" t="s">
        <v>13794</v>
      </c>
      <c r="Y654">
        <v>5</v>
      </c>
      <c r="AK654">
        <v>1</v>
      </c>
      <c r="AM654" s="26" t="str">
        <f t="shared" si="22"/>
        <v xml:space="preserve">|Ujigami|&amp;ref(Item/Master-Ritualist.jpg,nolink,25x25,Ritual Spell);|&amp;ref(Spell/P_Holy.jpg,nolink,25x25,Holy);2|||&amp;ref(Nation/Fortune-Teller.jpg,nolink,25x25,Fortune Teller (5));&amp;ref(Nation/Sacred.jpg,nolink,25x25,Sacred);|
</v>
      </c>
    </row>
    <row r="655" spans="1:39" x14ac:dyDescent="0.15">
      <c r="A655" t="str">
        <f t="shared" si="25"/>
        <v>-</v>
      </c>
      <c r="B655" t="s">
        <v>3012</v>
      </c>
      <c r="C655" t="s">
        <v>3024</v>
      </c>
      <c r="D655" t="s">
        <v>20165</v>
      </c>
      <c r="E655" s="24" t="s">
        <v>5491</v>
      </c>
      <c r="F655" s="20" t="s">
        <v>20169</v>
      </c>
      <c r="G655" s="29" t="s">
        <v>20170</v>
      </c>
      <c r="H655" s="20" t="s">
        <v>20171</v>
      </c>
      <c r="AM655" s="26" t="str">
        <f t="shared" si="22"/>
        <v xml:space="preserve">|Mujina|&amp;ref(Item/Master-Ritualist.jpg,nolink,25x25,Ritual Spell);|&amp;ref(Spell/P_Earth.jpg,nolink,25x25,Earth);1&amp;ref(Spell/P_Nature.jpg,nolink,25x25,Nature);2|&amp;ref(Spell/P_Water.jpg,nolink,25x25,Water);&amp;ref(Spell/P_Earth.jpg,nolink,25x25,Earth);+1:50%|&amp;ref(Spell/P_Research.jpg,nolink,25x25,Research);11+||
</v>
      </c>
    </row>
    <row r="656" spans="1:39" x14ac:dyDescent="0.15">
      <c r="A656" t="str">
        <f t="shared" si="25"/>
        <v>-</v>
      </c>
      <c r="B656" t="s">
        <v>3012</v>
      </c>
      <c r="C656" t="s">
        <v>3024</v>
      </c>
      <c r="D656" t="s">
        <v>20166</v>
      </c>
      <c r="E656" s="24" t="s">
        <v>5491</v>
      </c>
      <c r="F656" s="20" t="s">
        <v>20169</v>
      </c>
      <c r="G656" s="29" t="s">
        <v>20172</v>
      </c>
      <c r="H656" s="20" t="s">
        <v>20175</v>
      </c>
      <c r="AJ656">
        <v>1</v>
      </c>
      <c r="AM656" s="26" t="str">
        <f t="shared" si="22"/>
        <v xml:space="preserve">|Tanuki|&amp;ref(Item/Master-Ritualist.jpg,nolink,25x25,Ritual Spell);|&amp;ref(Spell/P_Earth.jpg,nolink,25x25,Earth);1&amp;ref(Spell/P_Nature.jpg,nolink,25x25,Nature);2|&amp;ref(Spell/P_Fire.jpg,nolink,25x25,Fire);&amp;ref(Spell/P_Water.jpg,nolink,25x25,Water);&amp;ref(Spell/P_Earth.jpg,nolink,25x25,Earth);&amp;ref(Spell/P_Nature.jpg,nolink,25x25,Nature);+1:100%&amp;br;&amp;ref(Spell/P_Fire.jpg,nolink,25x25,Fire);&amp;ref(Spell/P_Water.jpg,nolink,25x25,Water);&amp;ref(Spell/P_Earth.jpg,nolink,25x25,Earth);&amp;ref(Spell/P_Nature.jpg,nolink,25x25,Nature);+1:50%|&amp;ref(Spell/P_Research.jpg,nolink,25x25,Research);13+|&amp;ref(Nation/Heretic.jpg,nolink,25x25,Heretic (1));|
</v>
      </c>
    </row>
    <row r="657" spans="1:39" x14ac:dyDescent="0.15">
      <c r="A657" t="str">
        <f t="shared" si="25"/>
        <v>-</v>
      </c>
      <c r="B657" t="s">
        <v>3012</v>
      </c>
      <c r="C657" t="s">
        <v>13809</v>
      </c>
      <c r="D657" t="s">
        <v>13815</v>
      </c>
      <c r="E657" s="24" t="s">
        <v>5491</v>
      </c>
      <c r="F657" s="20" t="s">
        <v>13821</v>
      </c>
      <c r="H657">
        <v>13</v>
      </c>
      <c r="AK657">
        <v>1</v>
      </c>
      <c r="AM657" s="26" t="str">
        <f t="shared" si="22"/>
        <v xml:space="preserve">|Mori-no-kami|&amp;ref(Item/Master-Ritualist.jpg,nolink,25x25,Ritual Spell);|&amp;ref(Spell/P_Earth.jpg,nolink,25x25,Earth);1&amp;ref(Spell/P_Nature.jpg,nolink,25x25,Nature);3||&amp;ref(Spell/P_Research.jpg,nolink,25x25,Research);13|&amp;ref(Nation/Sacred.jpg,nolink,25x25,Sacred);|
</v>
      </c>
    </row>
    <row r="658" spans="1:39" x14ac:dyDescent="0.15">
      <c r="A658" t="str">
        <f t="shared" si="25"/>
        <v>-</v>
      </c>
      <c r="B658" t="s">
        <v>3012</v>
      </c>
      <c r="C658" t="s">
        <v>13809</v>
      </c>
      <c r="D658" t="s">
        <v>13816</v>
      </c>
      <c r="E658" s="24" t="s">
        <v>5491</v>
      </c>
      <c r="G658" s="29" t="s">
        <v>13822</v>
      </c>
      <c r="H658">
        <v>9</v>
      </c>
      <c r="AM658" s="26" t="str">
        <f t="shared" si="22"/>
        <v xml:space="preserve">|Tatsu|&amp;ref(Item/Master-Ritualist.jpg,nolink,25x25,Ritual Spell);||&amp;ref(Spell/P_Fire.jpg,nolink,25x25,Fire);&amp;ref(Spell/P_Air.jpg,nolink,25x25,Air);&amp;ref(Spell/P_Water.jpg,nolink,25x25,Water);&amp;ref(Spell/P_Earth.jpg,nolink,25x25,Earth);&amp;ref(Spell/P_Nature.jpg,nolink,25x25,Nature);+2:100%|&amp;ref(Spell/P_Research.jpg,nolink,25x25,Research);9||
</v>
      </c>
    </row>
    <row r="659" spans="1:39" x14ac:dyDescent="0.15">
      <c r="A659" t="str">
        <f t="shared" si="25"/>
        <v>-</v>
      </c>
      <c r="B659" t="s">
        <v>3012</v>
      </c>
      <c r="C659" t="s">
        <v>13809</v>
      </c>
      <c r="D659" t="s">
        <v>11396</v>
      </c>
      <c r="E659" s="24" t="s">
        <v>5491</v>
      </c>
      <c r="F659" s="21" t="s">
        <v>640</v>
      </c>
      <c r="G659" s="29" t="s">
        <v>7521</v>
      </c>
      <c r="H659">
        <v>7</v>
      </c>
      <c r="I659">
        <v>-4</v>
      </c>
      <c r="AK659">
        <v>1</v>
      </c>
      <c r="AM659" s="26" t="str">
        <f t="shared" si="22"/>
        <v xml:space="preserve">|Oni Shugo|&amp;ref(Item/Master-Ritualist.jpg,nolink,25x25,Ritual Spell);|&amp;ref(Spell/P_Death.jpg,nolink,25x25,Death);2|&amp;ref(Spell/P_Fire.jpg,nolink,25x25,Fire);&amp;ref(Spell/P_Air.jpg,nolink,25x25,Air);&amp;ref(Spell/P_Earth.jpg,nolink,25x25,Earth);+1:100%|&amp;ref(Spell/P_Research.jpg,nolink,25x25,Research);7|&amp;ref(Nation/Inept-Researcher.jpg,nolink,25x25,Inept Researcher (-4));&amp;ref(Nation/Sacred.jpg,nolink,25x25,Sacred);|
</v>
      </c>
    </row>
    <row r="660" spans="1:39" x14ac:dyDescent="0.15">
      <c r="A660" t="str">
        <f t="shared" si="25"/>
        <v>-</v>
      </c>
      <c r="B660" t="s">
        <v>3012</v>
      </c>
      <c r="C660" t="s">
        <v>13809</v>
      </c>
      <c r="D660" t="s">
        <v>13810</v>
      </c>
      <c r="E660" s="24" t="s">
        <v>5491</v>
      </c>
      <c r="F660" s="21" t="s">
        <v>660</v>
      </c>
      <c r="G660" s="29" t="s">
        <v>5497</v>
      </c>
      <c r="H660" t="s">
        <v>10127</v>
      </c>
      <c r="AM660" s="26" t="str">
        <f t="shared" ref="AM660:AM663" si="26">CONCATENATE("|",D660,"|",SUBSTITUTE(SUBSTITUTE(SUBSTITUTE(SUBSTITUTE(SUBSTITUTE(SUBSTITUTE(SUBSTITUTE(SUBSTITUTE(SUBSTITUTE(SUBSTITUTE(SUBSTITUTE(SUBSTITUTE(SUBSTITUTE(SUBSTITUTE(SUBSTITUTE(SUBSTITUTE(SUBSTITUTE(SUBSTITUTE(SUBSTITUTE(SUBSTITUTE(SUBSTITUTE(E660,"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660&amp;"|"&amp;G660,"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","&amp;br;"),"|",IF(H660&lt;&gt;"","&amp;ref(Spell/P_Research.jpg,nolink,25x25,Research);"&amp;H660,""),"|",IF(I660&lt;&gt;"",IF(I660&gt;=0,"&amp;ref(Nation/Adept-Researcher.jpg,nolink,25x25,Adept Researcher (+"&amp;I660&amp;"));","&amp;ref(Nation/Inept-Researcher.jpg,nolink,25x25,Inept Researcher ("&amp;I660&amp;"));"),""),IF(J660&lt;&gt;"","&amp;ref(Nation/Mundane-Researcher.jpg,nolink,25x25,Mundane Researcher);",""),IF(K660&lt;&gt;"","&amp;ref(Nation/Magically-Attuned-Researcher.jpg,nolink,25x25,Magically Attuned Researcher);",""),IF(L660&lt;&gt;"","&amp;ref(Nation/Philosopher.jpg,nolink,25x25,Philosopher ("&amp;L660&amp;"));",""),IF(M660&lt;&gt;"","&amp;ref(Nation/Divine-Insight.jpg,nolink,25x25,Divine Insight);",""),IF(N660&lt;&gt;"",IF(N660&gt;=0,"&amp;ref(Nation/Inspiring-Researcher.jpg,nolink,25x25,Inspiring Researcher (+"&amp;N660&amp;"));","&amp;ref(Nation/Disruptive-Researcher.jpg,nolink,25x25,Disruptive Researcher ("&amp;N660&amp;"));"),""),IF(O660&lt;&gt;"",IF(COUNTIF(O660,"*h*"),"&amp;ref(Nation/Healer.jpg,nolink,25x25,Healer ("&amp;MID(O660,2,1)&amp;"));","&amp;ref(Nation/Disease-Healer.jpg,nolink,25x25,Disease Healer ("&amp;O660&amp;"));"),""),IF(P660&lt;&gt;"","&amp;ref(Nation/Forge-Bonus.jpg,nolink,25x25,Forge Bonus ("&amp;P660&amp;"));",""),IF(Q660&lt;&gt;"","&amp;ref(Nation/Master-Smith.jpg,nolink,25x25,Master Smith ("&amp;Q660&amp;"));",""),IF(R660&lt;&gt;"","&amp;ref(Nation/Resource-Bonus.jpg,nolink,25x25,Resource Bonus ("&amp;R660&amp;"));",""),IF(S660&lt;&gt;"","&amp;ref(Nation/Ice-Forging.jpg,nolink,25x25,Ice Forging ("&amp;S660&amp;"));",""),IF(T660&lt;&gt;"","&amp;ref(Nation/Blood-Searcher.jpg,nolink,25x25,Blood Searcher ("&amp;T660&amp;"));",""),IF(U660&lt;&gt;"","&amp;ref(Nation/Pearl-Cultivator.jpg,nolink,25x25,Pearl Cultivator ("&amp;U660&amp;"));",""),IF(V660&lt;&gt;"","&amp;ref(Nation/Carcass-Collector.jpg,nolink,25x25,Carcass Collector ("&amp;V660&amp;"));",""),IF(W660&lt;&gt;"","&amp;ref(Nation/Alchemist.jpg,nolink,25x25,Alchemist ("&amp;W660&amp;"));",""),IF(X660&lt;&gt;"","&amp;ref(Nation/Adept-Cross-Breeder.jpg,nolink,25x25,Adept Cross Breeder ("&amp;X660&amp;"));",""),IF(Y660&lt;&gt;"","&amp;ref(Nation/Fortune-Teller.jpg,nolink,25x25,Fortune Teller ("&amp;Y660&amp;"));",""),IF(Z660&lt;&gt;"",IF(Z660&gt;=0,"&amp;ref(Nation/Bringer-of-Fortune.jpg,nolink,25x25,Bringer of Fortune ("&amp;Z660&amp;"));","&amp;ref(Nation/Bringer-of-Misfortune.jpg,nolink,25x25,Bringer of Misfortune ("&amp;ABS(Z660)&amp;"));"),""),IF(AA660&lt;&gt;"","&amp;ref(Nation/Spell-Singer.jpg,nolink,25x25,Spell Singer);",""),IF(AB660&lt;&gt;"","&amp;ref(Nation/Combat-Caster.jpg,nolink,25x25,Combat Caster);",""),IF(AC660&lt;&gt;"","&amp;ref(Nation/Innate-Spellcaster.jpg,nolink,25x25,Innate Spellcaster ("&amp;AC660&amp;"));",""),IF(AD660&lt;&gt;"",IF(AD660="m","&amp;ref(Nation/Communion-Master.jpg,nolink,25x25,Communion Master);","&amp;ref(Nation/Communion-Slave.jpg,nolink,25x25,Communion Slave);"),""),IF(AE660&lt;&gt;"","&amp;ref(Nation/Inquisitor.jpg,nolink,25x25,Inquisitor);",""),IF(AF660&lt;&gt;"","&amp;ref(Nation/Adept-Sacrificer.jpg,nolink,25x25,Adept Sacrificer ("&amp;AF660&amp;"));",""),IF(AG660&lt;&gt;"","&amp;ref(Nation/Reanimator-Priest.jpg,nolink,25x25,Reanimator Priest);",""),IF(AH660&lt;&gt;"","&amp;ref(Nation/Reanimation-Bonus.jpg,nolink,25x25,Reanimation Bonus ("&amp;AH660&amp;"));",""),IF(AI660&lt;&gt;"","&amp;ref(Nation/Elegist.jpg,nolink,25x25,Elegist ("&amp;AI660&amp;"));",""),IF(AJ660&lt;&gt;"","&amp;ref(Nation/Heretic.jpg,nolink,25x25,Heretic ("&amp;AJ660&amp;"));",""),IF(AK660&lt;&gt;"","&amp;ref(Nation/Sacred.jpg,nolink,25x25,Sacred);",""),IF(AL660&lt;&gt;"","&amp;ref(Nation/Slave.jpg,nolink,25x25,Slave);",""),"|",CHAR(10))</f>
        <v xml:space="preserve">|Kitsune|&amp;ref(Item/Master-Ritualist.jpg,nolink,25x25,Ritual Spell);|&amp;ref(Spell/P_Nature.jpg,nolink,25x25,Nature);3|&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Astral.jpg,nolink,25x25,Astral);+1:50%&amp;br;&amp;ref(Spell/P_Air.jpg,nolink,25x25,Air);&amp;ref(Spell/P_Water.jpg,nolink,25x25,Water);&amp;ref(Spell/P_Earth.jpg,nolink,25x25,Earth);&amp;ref(Spell/P_Nature.jpg,nolink,25x25,Nature);+1:25%|&amp;ref(Spell/P_Research.jpg,nolink,25x25,Research);13+||
</v>
      </c>
    </row>
    <row r="661" spans="1:39" x14ac:dyDescent="0.15">
      <c r="A661" t="str">
        <f t="shared" si="25"/>
        <v>-</v>
      </c>
      <c r="B661" t="s">
        <v>3012</v>
      </c>
      <c r="C661" t="s">
        <v>13809</v>
      </c>
      <c r="D661" t="s">
        <v>13817</v>
      </c>
      <c r="E661" s="24" t="s">
        <v>5491</v>
      </c>
      <c r="F661" s="20" t="s">
        <v>13823</v>
      </c>
      <c r="H661">
        <v>19</v>
      </c>
      <c r="AK661">
        <v>1</v>
      </c>
      <c r="AM661" s="26" t="str">
        <f t="shared" si="26"/>
        <v xml:space="preserve">|Yama-no-kami|&amp;ref(Item/Master-Ritualist.jpg,nolink,25x25,Ritual Spell);|&amp;ref(Spell/P_Air.jpg,nolink,25x25,Air);2&amp;ref(Spell/P_Earth.jpg,nolink,25x25,Earth);3&amp;ref(Spell/P_Nature.jpg,nolink,25x25,Nature);2||&amp;ref(Spell/P_Research.jpg,nolink,25x25,Research);19|&amp;ref(Nation/Sacred.jpg,nolink,25x25,Sacred);|
</v>
      </c>
    </row>
    <row r="662" spans="1:39" x14ac:dyDescent="0.15">
      <c r="A662" t="str">
        <f t="shared" si="25"/>
        <v>LA Jomon E</v>
      </c>
      <c r="B662" t="s">
        <v>3012</v>
      </c>
      <c r="C662" t="s">
        <v>13809</v>
      </c>
      <c r="D662" t="s">
        <v>11397</v>
      </c>
      <c r="E662" s="24" t="s">
        <v>5491</v>
      </c>
      <c r="F662" s="21" t="s">
        <v>7523</v>
      </c>
      <c r="G662" s="29" t="s">
        <v>6731</v>
      </c>
      <c r="H662" t="s">
        <v>11398</v>
      </c>
      <c r="I662">
        <v>-12</v>
      </c>
      <c r="AK662">
        <v>1</v>
      </c>
      <c r="AM662" s="26" t="str">
        <f t="shared" si="26"/>
        <v xml:space="preserve">|Dai Oni|&amp;ref(Item/Master-Ritualist.jpg,nolink,25x25,Ritual Spell);|&amp;ref(Spell/P_Fire.jpg,nolink,25x25,Fire);2&amp;ref(Spell/P_Earth.jpg,nolink,25x25,Earth);2&amp;ref(Spell/P_Death.jpg,nolink,25x25,Death);3&amp;ref(Spell/P_Holy.jpg,nolink,25x25,Holy);1|&amp;ref(Spell/P_Fire.jpg,nolink,25x25,Fire);&amp;ref(Spell/P_Air.jpg,nolink,25x25,Air);&amp;ref(Spell/P_Earth.jpg,nolink,25x25,Earth);&amp;ref(Spell/P_Death.jpg,nolink,25x25,Death);+1:100%&amp;br;&amp;ref(Spell/P_Fire.jpg,nolink,25x25,Fire);&amp;ref(Spell/P_Air.jpg,nolink,25x25,Air);&amp;ref(Spell/P_Earth.jpg,nolink,25x25,Earth);&amp;ref(Spell/P_Death.jpg,nolink,25x25,Death);+1:10%|&amp;ref(Spell/P_Research.jpg,nolink,25x25,Research);9+|&amp;ref(Nation/Inept-Researcher.jpg,nolink,25x25,Inept Researcher (-12));&amp;ref(Nation/Sacred.jpg,nolink,25x25,Sacred);|
</v>
      </c>
    </row>
    <row r="663" spans="1:39" x14ac:dyDescent="0.15">
      <c r="A663" t="str">
        <f t="shared" si="25"/>
        <v>LA Agartha S</v>
      </c>
      <c r="B663" t="s">
        <v>3012</v>
      </c>
      <c r="C663" t="s">
        <v>14012</v>
      </c>
      <c r="D663" t="s">
        <v>13998</v>
      </c>
      <c r="E663" s="24" t="s">
        <v>13940</v>
      </c>
      <c r="F663" s="20" t="s">
        <v>13999</v>
      </c>
      <c r="H663">
        <v>9</v>
      </c>
      <c r="AK663">
        <v>1</v>
      </c>
      <c r="AM663" s="26" t="str">
        <f t="shared" si="26"/>
        <v xml:space="preserve">|Attendant of the Dead|&amp;ref(Nation/R_Fort.jpg,nolink,25x25,Land Fortress);|&amp;ref(Spell/P_Earth.jpg,nolink,25x25,Earth);1&amp;ref(Spell/P_Death.jpg,nolink,25x25,Death);1&amp;ref(Spell/P_Holy.jpg,nolink,25x25,Holy);1||&amp;ref(Spell/P_Research.jpg,nolink,25x25,Research);9|&amp;ref(Nation/Sacred.jpg,nolink,25x25,Sacred);|
</v>
      </c>
    </row>
    <row r="664" spans="1:39" x14ac:dyDescent="0.15">
      <c r="A664" t="str">
        <f t="shared" si="25"/>
        <v>-</v>
      </c>
      <c r="B664" t="s">
        <v>3012</v>
      </c>
      <c r="C664" t="s">
        <v>14012</v>
      </c>
      <c r="D664" t="s">
        <v>14000</v>
      </c>
      <c r="E664" s="24" t="s">
        <v>13940</v>
      </c>
      <c r="F664" s="20" t="s">
        <v>14001</v>
      </c>
      <c r="G664" s="29" t="s">
        <v>14002</v>
      </c>
      <c r="H664">
        <v>11</v>
      </c>
      <c r="AK664">
        <v>1</v>
      </c>
      <c r="AM664" s="26" t="str">
        <f t="shared" ref="AM664:AM723" si="27">CONCATENATE("|",D664,"|",SUBSTITUTE(SUBSTITUTE(SUBSTITUTE(SUBSTITUTE(SUBSTITUTE(SUBSTITUTE(SUBSTITUTE(SUBSTITUTE(SUBSTITUTE(SUBSTITUTE(SUBSTITUTE(SUBSTITUTE(SUBSTITUTE(SUBSTITUTE(SUBSTITUTE(SUBSTITUTE(SUBSTITUTE(SUBSTITUTE(SUBSTITUTE(SUBSTITUTE(SUBSTITUTE(E664,"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664&amp;"|"&amp;G664,"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","&amp;br;"),"|",IF(H664&lt;&gt;"","&amp;ref(Spell/P_Research.jpg,nolink,25x25,Research);"&amp;H664,""),"|",IF(I664&lt;&gt;"",IF(I664&gt;=0,"&amp;ref(Nation/Adept-Researcher.jpg,nolink,25x25,Adept Researcher (+"&amp;I664&amp;"));","&amp;ref(Nation/Inept-Researcher.jpg,nolink,25x25,Inept Researcher ("&amp;I664&amp;"));"),""),IF(J664&lt;&gt;"","&amp;ref(Nation/Mundane-Researcher.jpg,nolink,25x25,Mundane Researcher);",""),IF(K664&lt;&gt;"","&amp;ref(Nation/Magically-Attuned-Researcher.jpg,nolink,25x25,Magically Attuned Researcher);",""),IF(L664&lt;&gt;"","&amp;ref(Nation/Philosopher.jpg,nolink,25x25,Philosopher ("&amp;L664&amp;"));",""),IF(M664&lt;&gt;"","&amp;ref(Nation/Divine-Insight.jpg,nolink,25x25,Divine Insight);",""),IF(N664&lt;&gt;"",IF(N664&gt;=0,"&amp;ref(Nation/Inspiring-Researcher.jpg,nolink,25x25,Inspiring Researcher (+"&amp;N664&amp;"));","&amp;ref(Nation/Disruptive-Researcher.jpg,nolink,25x25,Disruptive Researcher ("&amp;N664&amp;"));"),""),IF(O664&lt;&gt;"",IF(COUNTIF(O664,"*h*"),"&amp;ref(Nation/Healer.jpg,nolink,25x25,Healer ("&amp;MID(O664,2,1)&amp;"));","&amp;ref(Nation/Disease-Healer.jpg,nolink,25x25,Disease Healer ("&amp;O664&amp;"));"),""),IF(P664&lt;&gt;"","&amp;ref(Nation/Forge-Bonus.jpg,nolink,25x25,Forge Bonus ("&amp;P664&amp;"));",""),IF(Q664&lt;&gt;"","&amp;ref(Nation/Master-Smith.jpg,nolink,25x25,Master Smith ("&amp;Q664&amp;"));",""),IF(R664&lt;&gt;"","&amp;ref(Nation/Resource-Bonus.jpg,nolink,25x25,Resource Bonus ("&amp;R664&amp;"));",""),IF(S664&lt;&gt;"","&amp;ref(Nation/Ice-Forging.jpg,nolink,25x25,Ice Forging ("&amp;S664&amp;"));",""),IF(T664&lt;&gt;"","&amp;ref(Nation/Blood-Searcher.jpg,nolink,25x25,Blood Searcher ("&amp;T664&amp;"));",""),IF(U664&lt;&gt;"","&amp;ref(Nation/Pearl-Cultivator.jpg,nolink,25x25,Pearl Cultivator ("&amp;U664&amp;"));",""),IF(V664&lt;&gt;"","&amp;ref(Nation/Carcass-Collector.jpg,nolink,25x25,Carcass Collector ("&amp;V664&amp;"));",""),IF(W664&lt;&gt;"","&amp;ref(Nation/Alchemist.jpg,nolink,25x25,Alchemist ("&amp;W664&amp;"));",""),IF(X664&lt;&gt;"","&amp;ref(Nation/Adept-Cross-Breeder.jpg,nolink,25x25,Adept Cross Breeder ("&amp;X664&amp;"));",""),IF(Y664&lt;&gt;"","&amp;ref(Nation/Fortune-Teller.jpg,nolink,25x25,Fortune Teller ("&amp;Y664&amp;"));",""),IF(Z664&lt;&gt;"",IF(Z664&gt;=0,"&amp;ref(Nation/Bringer-of-Fortune.jpg,nolink,25x25,Bringer of Fortune ("&amp;Z664&amp;"));","&amp;ref(Nation/Bringer-of-Misfortune.jpg,nolink,25x25,Bringer of Misfortune ("&amp;ABS(Z664)&amp;"));"),""),IF(AA664&lt;&gt;"","&amp;ref(Nation/Spell-Singer.jpg,nolink,25x25,Spell Singer);",""),IF(AB664&lt;&gt;"","&amp;ref(Nation/Combat-Caster.jpg,nolink,25x25,Combat Caster);",""),IF(AC664&lt;&gt;"","&amp;ref(Nation/Innate-Spellcaster.jpg,nolink,25x25,Innate Spellcaster ("&amp;AC664&amp;"));",""),IF(AD664&lt;&gt;"",IF(AD664="m","&amp;ref(Nation/Communion-Master.jpg,nolink,25x25,Communion Master);","&amp;ref(Nation/Communion-Slave.jpg,nolink,25x25,Communion Slave);"),""),IF(AE664&lt;&gt;"","&amp;ref(Nation/Inquisitor.jpg,nolink,25x25,Inquisitor);",""),IF(AF664&lt;&gt;"","&amp;ref(Nation/Adept-Sacrificer.jpg,nolink,25x25,Adept Sacrificer ("&amp;AF664&amp;"));",""),IF(AG664&lt;&gt;"","&amp;ref(Nation/Reanimator-Priest.jpg,nolink,25x25,Reanimator Priest);",""),IF(AH664&lt;&gt;"","&amp;ref(Nation/Reanimation-Bonus.jpg,nolink,25x25,Reanimation Bonus ("&amp;AH664&amp;"));",""),IF(AI664&lt;&gt;"","&amp;ref(Nation/Elegist.jpg,nolink,25x25,Elegist ("&amp;AI664&amp;"));",""),IF(AJ664&lt;&gt;"","&amp;ref(Nation/Heretic.jpg,nolink,25x25,Heretic ("&amp;AJ664&amp;"));",""),IF(AK664&lt;&gt;"","&amp;ref(Nation/Sacred.jpg,nolink,25x25,Sacred);",""),IF(AL664&lt;&gt;"","&amp;ref(Nation/Slave.jpg,nolink,25x25,Slave);",""),"|",CHAR(10))</f>
        <v xml:space="preserve">|Servant of the Oracles|&amp;ref(Nation/R_Fort.jpg,nolink,25x25,Land Fortress);|&amp;ref(Spell/P_Earth.jpg,nolink,25x25,Earth);1&amp;ref(Spell/P_Death.jpg,nolink,25x25,Death);1&amp;ref(Spell/P_Holy.jpg,nolink,25x25,Holy);2|&amp;ref(Spell/P_Fire.jpg,nolink,25x25,Fire);&amp;ref(Spell/P_Earth.jpg,nolink,25x25,Earth);&amp;ref(Spell/P_Astral.jpg,nolink,25x25,Astral);&amp;ref(Spell/P_Death.jpg,nolink,25x25,Death);+1:100%|&amp;ref(Spell/P_Research.jpg,nolink,25x25,Research);11|&amp;ref(Nation/Sacred.jpg,nolink,25x25,Sacred);|
</v>
      </c>
    </row>
    <row r="665" spans="1:39" x14ac:dyDescent="0.15">
      <c r="A665" t="str">
        <f t="shared" si="25"/>
        <v>-</v>
      </c>
      <c r="B665" t="s">
        <v>3012</v>
      </c>
      <c r="C665" t="s">
        <v>14012</v>
      </c>
      <c r="D665" t="s">
        <v>14003</v>
      </c>
      <c r="E665" s="24" t="s">
        <v>13940</v>
      </c>
      <c r="F665" s="20" t="s">
        <v>14004</v>
      </c>
      <c r="H665">
        <v>11</v>
      </c>
      <c r="R665">
        <v>10</v>
      </c>
      <c r="AM665" s="26" t="str">
        <f t="shared" si="27"/>
        <v xml:space="preserve">|Ktonian Reanimator|&amp;ref(Nation/R_Fort.jpg,nolink,25x25,Land Fortress);|&amp;ref(Spell/P_Earth.jpg,nolink,25x25,Earth);1&amp;ref(Spell/P_Death.jpg,nolink,25x25,Death);2||&amp;ref(Spell/P_Research.jpg,nolink,25x25,Research);11|&amp;ref(Nation/Resource-Bonus.jpg,nolink,25x25,Resource Bonus (10));|
</v>
      </c>
    </row>
    <row r="666" spans="1:39" x14ac:dyDescent="0.15">
      <c r="A666" t="str">
        <f t="shared" si="25"/>
        <v>-</v>
      </c>
      <c r="B666" t="s">
        <v>3012</v>
      </c>
      <c r="C666" t="s">
        <v>14012</v>
      </c>
      <c r="D666" t="s">
        <v>14005</v>
      </c>
      <c r="E666" s="24" t="s">
        <v>13940</v>
      </c>
      <c r="F666" s="20" t="s">
        <v>14006</v>
      </c>
      <c r="G666" s="29" t="s">
        <v>14007</v>
      </c>
      <c r="H666">
        <v>13</v>
      </c>
      <c r="W666">
        <v>50</v>
      </c>
      <c r="AM666" s="26" t="str">
        <f t="shared" si="27"/>
        <v xml:space="preserve">|Ktonian Alchemist|&amp;ref(Nation/R_Fort.jpg,nolink,25x25,Land Fortress);|&amp;ref(Spell/P_Fire.jpg,nolink,25x25,Fire);1&amp;ref(Spell/P_Water.jpg,nolink,25x25,Water);1&amp;ref(Spell/P_Earth.jpg,nolink,25x25,Earth);1|&amp;ref(Spell/P_Fire.jpg,nolink,25x25,Fire);&amp;ref(Spell/P_Water.jpg,nolink,25x25,Water);&amp;ref(Spell/P_Earth.jpg,nolink,25x25,Earth);&amp;ref(Spell/P_Death.jpg,nolink,25x25,Death);+1:100%|&amp;ref(Spell/P_Research.jpg,nolink,25x25,Research);13|&amp;ref(Nation/Alchemist.jpg,nolink,25x25,Alchemist (50));|
</v>
      </c>
    </row>
    <row r="667" spans="1:39" x14ac:dyDescent="0.15">
      <c r="A667" t="str">
        <f t="shared" si="25"/>
        <v>-</v>
      </c>
      <c r="B667" t="s">
        <v>3012</v>
      </c>
      <c r="C667" t="s">
        <v>14012</v>
      </c>
      <c r="D667" t="s">
        <v>14008</v>
      </c>
      <c r="E667" s="24" t="s">
        <v>13971</v>
      </c>
      <c r="F667" s="20" t="s">
        <v>14009</v>
      </c>
      <c r="G667" s="29" t="s">
        <v>14010</v>
      </c>
      <c r="H667" s="20" t="s">
        <v>14011</v>
      </c>
      <c r="AK667">
        <v>1</v>
      </c>
      <c r="AM667" s="26" t="str">
        <f t="shared" si="27"/>
        <v xml:space="preserve">|Ktonian Necromancer|&amp;ref(Nation/R_Capital.jpg,nolink,25x25,National Capital);|&amp;ref(Spell/P_Fire.jpg,nolink,25x25,Fire);1&amp;ref(Spell/P_Earth.jpg,nolink,25x25,Earth);2&amp;ref(Spell/P_Death.jpg,nolink,25x25,Death);2&amp;ref(Spell/P_Holy.jpg,nolink,25x25,Holy);1|&amp;ref(Spell/P_Fire.jpg,nolink,25x25,Fire);&amp;ref(Spell/P_Earth.jpg,nolink,25x25,Earth);&amp;ref(Spell/P_Astral.jpg,nolink,25x25,Astral);&amp;ref(Spell/P_Death.jpg,nolink,25x25,Death);+1:100%&amp;br;&amp;ref(Spell/P_Fire.jpg,nolink,25x25,Fire);&amp;ref(Spell/P_Earth.jpg,nolink,25x25,Earth);&amp;ref(Spell/P_Astral.jpg,nolink,25x25,Astral);&amp;ref(Spell/P_Death.jpg,nolink,25x25,Death);+1:10%|&amp;ref(Spell/P_Research.jpg,nolink,25x25,Research);17+|&amp;ref(Nation/Sacred.jpg,nolink,25x25,Sacred);|
</v>
      </c>
    </row>
    <row r="668" spans="1:39" x14ac:dyDescent="0.15">
      <c r="A668" t="str">
        <f t="shared" si="25"/>
        <v>LA Agartha E</v>
      </c>
      <c r="B668" t="s">
        <v>3012</v>
      </c>
      <c r="C668" t="s">
        <v>2917</v>
      </c>
      <c r="D668" t="s">
        <v>14013</v>
      </c>
      <c r="E668" s="24" t="s">
        <v>14014</v>
      </c>
      <c r="F668" s="20" t="s">
        <v>14015</v>
      </c>
      <c r="H668" s="20">
        <v>17</v>
      </c>
      <c r="Y668">
        <v>15</v>
      </c>
      <c r="AG668">
        <v>1</v>
      </c>
      <c r="AK668">
        <v>1</v>
      </c>
      <c r="AM668" s="26" t="str">
        <f t="shared" si="27"/>
        <v xml:space="preserve">|Tomb Oracle|&amp;ref(Item/Master-Ritualist.jpg,nolink,25x25,Ritual Spell);|&amp;ref(Spell/P_Earth.jpg,nolink,25x25,Earth);3&amp;ref(Spell/P_Death.jpg,nolink,25x25,Death);3&amp;ref(Spell/P_Holy.jpg,nolink,25x25,Holy);3||&amp;ref(Spell/P_Research.jpg,nolink,25x25,Research);17|&amp;ref(Nation/Fortune-Teller.jpg,nolink,25x25,Fortune Teller (15));&amp;ref(Nation/Reanimator-Priest.jpg,nolink,25x25,Reanimator Priest);&amp;ref(Nation/Sacred.jpg,nolink,25x25,Sacred);|
</v>
      </c>
    </row>
    <row r="669" spans="1:39" x14ac:dyDescent="0.15">
      <c r="A669" t="str">
        <f t="shared" si="25"/>
        <v>LA Abysia S</v>
      </c>
      <c r="B669" t="s">
        <v>3012</v>
      </c>
      <c r="C669" t="s">
        <v>14191</v>
      </c>
      <c r="D669" t="s">
        <v>14168</v>
      </c>
      <c r="E669" s="24" t="s">
        <v>14113</v>
      </c>
      <c r="F669" s="20" t="s">
        <v>14169</v>
      </c>
      <c r="AK669">
        <v>1</v>
      </c>
      <c r="AM669" s="26" t="str">
        <f t="shared" si="27"/>
        <v xml:space="preserve">|Slayer Worm|&amp;ref(Nation/R_Fort.jpg,nolink,25x25,Land Fortress);|&amp;ref(Spell/P_Holy.jpg,nolink,25x25,Holy);1|||&amp;ref(Nation/Sacred.jpg,nolink,25x25,Sacred);|
</v>
      </c>
    </row>
    <row r="670" spans="1:39" x14ac:dyDescent="0.15">
      <c r="A670" t="str">
        <f t="shared" si="25"/>
        <v>-</v>
      </c>
      <c r="B670" t="s">
        <v>3012</v>
      </c>
      <c r="C670" t="s">
        <v>14191</v>
      </c>
      <c r="D670" t="s">
        <v>14170</v>
      </c>
      <c r="E670" s="24" t="s">
        <v>14113</v>
      </c>
      <c r="F670" s="20" t="s">
        <v>14171</v>
      </c>
      <c r="H670">
        <v>7</v>
      </c>
      <c r="AK670">
        <v>1</v>
      </c>
      <c r="AM670" s="26" t="str">
        <f t="shared" si="27"/>
        <v xml:space="preserve">|Sanguine Acolyte|&amp;ref(Nation/R_Fort.jpg,nolink,25x25,Land Fortress);|&amp;ref(Spell/P_Blood.jpg,nolink,25x25,Blood);1&amp;ref(Spell/P_Holy.jpg,nolink,25x25,Holy);1||&amp;ref(Spell/P_Research.jpg,nolink,25x25,Research);7|&amp;ref(Nation/Sacred.jpg,nolink,25x25,Sacred);|
</v>
      </c>
    </row>
    <row r="671" spans="1:39" x14ac:dyDescent="0.15">
      <c r="A671" t="str">
        <f t="shared" si="25"/>
        <v>-</v>
      </c>
      <c r="B671" t="s">
        <v>3012</v>
      </c>
      <c r="C671" t="s">
        <v>14191</v>
      </c>
      <c r="D671" t="s">
        <v>14172</v>
      </c>
      <c r="E671" s="24" t="s">
        <v>14113</v>
      </c>
      <c r="F671" s="20" t="s">
        <v>14173</v>
      </c>
      <c r="H671">
        <v>7</v>
      </c>
      <c r="AK671">
        <v>1</v>
      </c>
      <c r="AM671" s="26" t="str">
        <f t="shared" si="27"/>
        <v xml:space="preserve">|Newt|&amp;ref(Nation/R_Fort.jpg,nolink,25x25,Land Fortress);|&amp;ref(Spell/P_Fire.jpg,nolink,25x25,Fire);1&amp;ref(Spell/P_Holy.jpg,nolink,25x25,Holy);1||&amp;ref(Spell/P_Research.jpg,nolink,25x25,Research);7|&amp;ref(Nation/Sacred.jpg,nolink,25x25,Sacred);|
</v>
      </c>
    </row>
    <row r="672" spans="1:39" x14ac:dyDescent="0.15">
      <c r="A672" t="str">
        <f t="shared" si="25"/>
        <v>-</v>
      </c>
      <c r="B672" t="s">
        <v>3012</v>
      </c>
      <c r="C672" t="s">
        <v>14191</v>
      </c>
      <c r="D672" t="s">
        <v>14174</v>
      </c>
      <c r="E672" s="24" t="s">
        <v>14113</v>
      </c>
      <c r="F672" s="20" t="s">
        <v>14175</v>
      </c>
      <c r="H672">
        <v>11</v>
      </c>
      <c r="AK672">
        <v>1</v>
      </c>
      <c r="AM672" s="26" t="str">
        <f t="shared" si="27"/>
        <v xml:space="preserve">|Anathemant Salamander|&amp;ref(Nation/R_Fort.jpg,nolink,25x25,Land Fortress);|&amp;ref(Spell/P_Fire.jpg,nolink,25x25,Fire);2&amp;ref(Spell/P_Death.jpg,nolink,25x25,Death);1&amp;ref(Spell/P_Holy.jpg,nolink,25x25,Holy);2||&amp;ref(Spell/P_Research.jpg,nolink,25x25,Research);11|&amp;ref(Nation/Sacred.jpg,nolink,25x25,Sacred);|
</v>
      </c>
    </row>
    <row r="673" spans="1:39" x14ac:dyDescent="0.15">
      <c r="A673" t="str">
        <f t="shared" si="25"/>
        <v>-</v>
      </c>
      <c r="B673" t="s">
        <v>3012</v>
      </c>
      <c r="C673" t="s">
        <v>14191</v>
      </c>
      <c r="D673" t="s">
        <v>14176</v>
      </c>
      <c r="E673" s="24" t="s">
        <v>14113</v>
      </c>
      <c r="F673" s="20" t="s">
        <v>14177</v>
      </c>
      <c r="H673">
        <v>11</v>
      </c>
      <c r="AK673">
        <v>1</v>
      </c>
      <c r="AM673" s="26" t="str">
        <f t="shared" si="27"/>
        <v xml:space="preserve">|Sanguine Anathemant|&amp;ref(Nation/R_Fort.jpg,nolink,25x25,Land Fortress);|&amp;ref(Spell/P_Fire.jpg,nolink,25x25,Fire);1&amp;ref(Spell/P_Blood.jpg,nolink,25x25,Blood);2&amp;ref(Spell/P_Holy.jpg,nolink,25x25,Holy);2||&amp;ref(Spell/P_Research.jpg,nolink,25x25,Research);11|&amp;ref(Nation/Sacred.jpg,nolink,25x25,Sacred);|
</v>
      </c>
    </row>
    <row r="674" spans="1:39" x14ac:dyDescent="0.15">
      <c r="A674" t="str">
        <f t="shared" si="25"/>
        <v>-</v>
      </c>
      <c r="B674" t="s">
        <v>3012</v>
      </c>
      <c r="C674" t="s">
        <v>14191</v>
      </c>
      <c r="D674" t="s">
        <v>14178</v>
      </c>
      <c r="E674" s="24" t="s">
        <v>14137</v>
      </c>
      <c r="F674" s="20" t="s">
        <v>14179</v>
      </c>
      <c r="G674" s="29" t="s">
        <v>14180</v>
      </c>
      <c r="H674">
        <v>13</v>
      </c>
      <c r="AK674">
        <v>1</v>
      </c>
      <c r="AM674" s="26" t="str">
        <f t="shared" si="27"/>
        <v xml:space="preserve">|Anathemant Dragon|&amp;ref(Nation/R_Capital.jpg,nolink,25x25,National Capital);|&amp;ref(Spell/P_Fire.jpg,nolink,25x25,Fire);2&amp;ref(Spell/P_Death.jpg,nolink,25x25,Death);1&amp;ref(Spell/P_Holy.jpg,nolink,25x25,Holy);3|&amp;ref(Spell/P_Fire.jpg,nolink,25x25,Fire);&amp;ref(Spell/P_Death.jpg,nolink,25x25,Death);+1:100%|&amp;ref(Spell/P_Research.jpg,nolink,25x25,Research);13|&amp;ref(Nation/Sacred.jpg,nolink,25x25,Sacred);|
</v>
      </c>
    </row>
    <row r="675" spans="1:39" x14ac:dyDescent="0.15">
      <c r="A675" t="str">
        <f t="shared" si="25"/>
        <v>-</v>
      </c>
      <c r="B675" t="s">
        <v>3012</v>
      </c>
      <c r="C675" t="s">
        <v>14191</v>
      </c>
      <c r="D675" t="s">
        <v>14181</v>
      </c>
      <c r="E675" s="24" t="s">
        <v>14137</v>
      </c>
      <c r="F675" s="20" t="s">
        <v>14182</v>
      </c>
      <c r="G675" s="29" t="s">
        <v>14180</v>
      </c>
      <c r="H675">
        <v>9</v>
      </c>
      <c r="AK675">
        <v>1</v>
      </c>
      <c r="AM675" s="26" t="str">
        <f t="shared" si="27"/>
        <v xml:space="preserve">|Slayer Anathemant|&amp;ref(Nation/R_Capital.jpg,nolink,25x25,National Capital);|&amp;ref(Spell/P_Fire.jpg,nolink,25x25,Fire);1&amp;ref(Spell/P_Holy.jpg,nolink,25x25,Holy);2|&amp;ref(Spell/P_Fire.jpg,nolink,25x25,Fire);&amp;ref(Spell/P_Death.jpg,nolink,25x25,Death);+1:100%|&amp;ref(Spell/P_Research.jpg,nolink,25x25,Research);9|&amp;ref(Nation/Sacred.jpg,nolink,25x25,Sacred);|
</v>
      </c>
    </row>
    <row r="676" spans="1:39" x14ac:dyDescent="0.15">
      <c r="A676" t="str">
        <f t="shared" si="25"/>
        <v>-</v>
      </c>
      <c r="B676" t="s">
        <v>3012</v>
      </c>
      <c r="C676" t="s">
        <v>14191</v>
      </c>
      <c r="D676" t="s">
        <v>14183</v>
      </c>
      <c r="E676" s="24" t="s">
        <v>14137</v>
      </c>
      <c r="F676" s="20" t="s">
        <v>14184</v>
      </c>
      <c r="H676">
        <v>9</v>
      </c>
      <c r="AK676">
        <v>1</v>
      </c>
      <c r="AM676" s="26" t="str">
        <f t="shared" si="27"/>
        <v xml:space="preserve">|Slayer Sanguine|&amp;ref(Nation/R_Capital.jpg,nolink,25x25,National Capital);|&amp;ref(Spell/P_Blood.jpg,nolink,25x25,Blood);2&amp;ref(Spell/P_Holy.jpg,nolink,25x25,Holy);2||&amp;ref(Spell/P_Research.jpg,nolink,25x25,Research);9|&amp;ref(Nation/Sacred.jpg,nolink,25x25,Sacred);|
</v>
      </c>
    </row>
    <row r="677" spans="1:39" x14ac:dyDescent="0.15">
      <c r="A677" t="str">
        <f t="shared" si="25"/>
        <v>-</v>
      </c>
      <c r="B677" t="s">
        <v>3012</v>
      </c>
      <c r="C677" t="s">
        <v>14191</v>
      </c>
      <c r="D677" t="s">
        <v>14185</v>
      </c>
      <c r="E677" s="24" t="s">
        <v>14137</v>
      </c>
      <c r="F677" s="20" t="s">
        <v>14186</v>
      </c>
      <c r="H677">
        <v>11</v>
      </c>
      <c r="X677">
        <v>2</v>
      </c>
      <c r="AM677" s="26" t="str">
        <f t="shared" si="27"/>
        <v xml:space="preserve">|Warlock Apprentice|&amp;ref(Nation/R_Capital.jpg,nolink,25x25,National Capital);|&amp;ref(Spell/P_Astral.jpg,nolink,25x25,Astral);1&amp;ref(Spell/P_Blood.jpg,nolink,25x25,Blood);2||&amp;ref(Spell/P_Research.jpg,nolink,25x25,Research);11|&amp;ref(Nation/Adept-Cross-Breeder.jpg,nolink,25x25,Adept Cross Breeder (2));|
</v>
      </c>
    </row>
    <row r="678" spans="1:39" x14ac:dyDescent="0.15">
      <c r="A678" t="str">
        <f t="shared" si="25"/>
        <v>LA Abysia E</v>
      </c>
      <c r="B678" t="s">
        <v>3012</v>
      </c>
      <c r="C678" t="s">
        <v>14191</v>
      </c>
      <c r="D678" t="s">
        <v>14187</v>
      </c>
      <c r="E678" s="24" t="s">
        <v>14137</v>
      </c>
      <c r="F678" s="20" t="s">
        <v>14188</v>
      </c>
      <c r="G678" s="29" t="s">
        <v>14189</v>
      </c>
      <c r="H678" s="20" t="s">
        <v>14190</v>
      </c>
      <c r="X678">
        <v>6</v>
      </c>
      <c r="AM678" s="26" t="str">
        <f t="shared" si="27"/>
        <v xml:space="preserve">|Warlock|&amp;ref(Nation/R_Capital.jpg,nolink,25x25,National Capital);|&amp;ref(Spell/P_Astral.jpg,nolink,25x25,Astral);2&amp;ref(Spell/P_Blood.jpg,nolink,25x25,Blood);3|&amp;ref(Spell/P_Fire.jpg,nolink,25x25,Fire);&amp;ref(Spell/P_Earth.jpg,nolink,25x25,Earth);&amp;ref(Spell/P_Astral.jpg,nolink,25x25,Astral);&amp;ref(Spell/P_Blood.jpg,nolink,25x25,Blood);+1:100%&amp;br;&amp;ref(Spell/P_Fire.jpg,nolink,25x25,Fire);&amp;ref(Spell/P_Earth.jpg,nolink,25x25,Earth);&amp;ref(Spell/P_Astral.jpg,nolink,25x25,Astral);&amp;ref(Spell/P_Blood.jpg,nolink,25x25,Blood);+1:10%|&amp;ref(Spell/P_Research.jpg,nolink,25x25,Research);17+|&amp;ref(Nation/Adept-Cross-Breeder.jpg,nolink,25x25,Adept Cross Breeder (6));|
</v>
      </c>
    </row>
    <row r="679" spans="1:39" x14ac:dyDescent="0.15">
      <c r="A679" t="str">
        <f t="shared" si="25"/>
        <v>LA Caelum S</v>
      </c>
      <c r="B679" t="s">
        <v>3012</v>
      </c>
      <c r="C679" t="s">
        <v>14322</v>
      </c>
      <c r="D679" t="s">
        <v>14284</v>
      </c>
      <c r="E679" s="24" t="s">
        <v>14235</v>
      </c>
      <c r="F679" s="20" t="s">
        <v>14285</v>
      </c>
      <c r="G679" s="29" t="s">
        <v>14286</v>
      </c>
      <c r="H679" s="20">
        <v>11</v>
      </c>
      <c r="AM679" s="26" t="str">
        <f t="shared" si="27"/>
        <v xml:space="preserve">|Harab Seraph|&amp;ref(Nation/R_Fort.jpg,nolink,25x25,Land Fortress);|&amp;ref(Spell/P_Air.jpg,nolink,25x25,Air);1&amp;ref(Spell/P_Death.jpg,nolink,25x25,Death);1|&amp;ref(Spell/P_Fire.jpg,nolink,25x25,Fire);&amp;ref(Spell/P_Air.jpg,nolink,25x25,Air);&amp;ref(Spell/P_Water.jpg,nolink,25x25,Water);&amp;ref(Spell/P_Earth.jpg,nolink,25x25,Earth);&amp;ref(Spell/P_Death.jpg,nolink,25x25,Death);+1:100%|&amp;ref(Spell/P_Research.jpg,nolink,25x25,Research);11||
</v>
      </c>
    </row>
    <row r="680" spans="1:39" x14ac:dyDescent="0.15">
      <c r="A680" t="str">
        <f t="shared" si="25"/>
        <v>-</v>
      </c>
      <c r="B680" t="s">
        <v>3012</v>
      </c>
      <c r="C680" t="s">
        <v>14322</v>
      </c>
      <c r="D680" t="s">
        <v>14287</v>
      </c>
      <c r="E680" s="24" t="s">
        <v>14235</v>
      </c>
      <c r="F680" s="20" t="s">
        <v>14288</v>
      </c>
      <c r="H680" s="20">
        <v>7</v>
      </c>
      <c r="P680">
        <v>1</v>
      </c>
      <c r="R680">
        <v>10</v>
      </c>
      <c r="AM680" s="26" t="str">
        <f t="shared" si="27"/>
        <v xml:space="preserve">|Iron Crafter|&amp;ref(Nation/R_Fort.jpg,nolink,25x25,Land Fortress);|&amp;ref(Spell/P_Earth.jpg,nolink,25x25,Earth);1||&amp;ref(Spell/P_Research.jpg,nolink,25x25,Research);7|&amp;ref(Nation/Forge-Bonus.jpg,nolink,25x25,Forge Bonus (1));&amp;ref(Nation/Resource-Bonus.jpg,nolink,25x25,Resource Bonus (10));|
</v>
      </c>
    </row>
    <row r="681" spans="1:39" x14ac:dyDescent="0.15">
      <c r="A681" t="str">
        <f t="shared" si="25"/>
        <v>-</v>
      </c>
      <c r="B681" t="s">
        <v>3012</v>
      </c>
      <c r="C681" t="s">
        <v>14322</v>
      </c>
      <c r="D681" t="s">
        <v>14289</v>
      </c>
      <c r="E681" s="24" t="s">
        <v>14235</v>
      </c>
      <c r="F681" s="20" t="s">
        <v>14290</v>
      </c>
      <c r="H681" s="20">
        <v>9</v>
      </c>
      <c r="AK681">
        <v>1</v>
      </c>
      <c r="AM681" s="26" t="str">
        <f t="shared" si="27"/>
        <v xml:space="preserve">|Caretaker|&amp;ref(Nation/R_Fort.jpg,nolink,25x25,Land Fortress);|&amp;ref(Spell/P_Earth.jpg,nolink,25x25,Earth);1&amp;ref(Spell/P_Death.jpg,nolink,25x25,Death);1&amp;ref(Spell/P_Holy.jpg,nolink,25x25,Holy);1||&amp;ref(Spell/P_Research.jpg,nolink,25x25,Research);9|&amp;ref(Nation/Sacred.jpg,nolink,25x25,Sacred);|
</v>
      </c>
    </row>
    <row r="682" spans="1:39" x14ac:dyDescent="0.15">
      <c r="A682" t="str">
        <f t="shared" si="25"/>
        <v>-</v>
      </c>
      <c r="B682" t="s">
        <v>3012</v>
      </c>
      <c r="C682" t="s">
        <v>14322</v>
      </c>
      <c r="D682" t="s">
        <v>14291</v>
      </c>
      <c r="E682" s="24" t="s">
        <v>14255</v>
      </c>
      <c r="F682" s="20" t="s">
        <v>14292</v>
      </c>
      <c r="H682" s="20">
        <v>11</v>
      </c>
      <c r="AM682" s="26" t="str">
        <f t="shared" si="27"/>
        <v xml:space="preserve">|Caelian Seraph|&amp;ref(Nation/R_Capital.jpg,nolink,25x25,National Capital);|&amp;ref(Spell/P_Air.jpg,nolink,25x25,Air);2&amp;ref(Spell/P_Water.jpg,nolink,25x25,Water);1||&amp;ref(Spell/P_Research.jpg,nolink,25x25,Research);11||
</v>
      </c>
    </row>
    <row r="683" spans="1:39" x14ac:dyDescent="0.15">
      <c r="A683" t="str">
        <f t="shared" si="25"/>
        <v>-</v>
      </c>
      <c r="B683" t="s">
        <v>3012</v>
      </c>
      <c r="C683" t="s">
        <v>14322</v>
      </c>
      <c r="D683" t="s">
        <v>14293</v>
      </c>
      <c r="E683" s="24" t="s">
        <v>14255</v>
      </c>
      <c r="F683" s="20" t="s">
        <v>14294</v>
      </c>
      <c r="G683" s="29" t="s">
        <v>14295</v>
      </c>
      <c r="H683" s="20" t="s">
        <v>14296</v>
      </c>
      <c r="AK683">
        <v>1</v>
      </c>
      <c r="AM683" s="26" t="str">
        <f t="shared" si="27"/>
        <v xml:space="preserve">|Harab Elder|&amp;ref(Nation/R_Capital.jpg,nolink,25x25,National Capital);|&amp;ref(Spell/P_Air.jpg,nolink,25x25,Air);2&amp;ref(Spell/P_Earth.jpg,nolink,25x25,Earth);1&amp;ref(Spell/P_Death.jpg,nolink,25x25,Death);2&amp;ref(Spell/P_Holy.jpg,nolink,25x25,Holy);2|&amp;ref(Spell/P_Fire.jpg,nolink,25x25,Fire);&amp;ref(Spell/P_Air.jpg,nolink,25x25,Air);&amp;ref(Spell/P_Water.jpg,nolink,25x25,Water);&amp;ref(Spell/P_Earth.jpg,nolink,25x25,Earth);&amp;ref(Spell/P_Death.jpg,nolink,25x25,Death);+1:100%&amp;br;&amp;ref(Spell/P_Fire.jpg,nolink,25x25,Fire);&amp;ref(Spell/P_Air.jpg,nolink,25x25,Air);&amp;ref(Spell/P_Water.jpg,nolink,25x25,Water);&amp;ref(Spell/P_Earth.jpg,nolink,25x25,Earth);&amp;ref(Spell/P_Death.jpg,nolink,25x25,Death);+1:10%|&amp;ref(Spell/P_Research.jpg,nolink,25x25,Research);17+|&amp;ref(Nation/Sacred.jpg,nolink,25x25,Sacred);|
</v>
      </c>
    </row>
    <row r="684" spans="1:39" x14ac:dyDescent="0.15">
      <c r="A684" t="str">
        <f t="shared" si="25"/>
        <v>-</v>
      </c>
      <c r="B684" t="s">
        <v>3012</v>
      </c>
      <c r="C684" t="s">
        <v>14322</v>
      </c>
      <c r="D684" t="s">
        <v>14297</v>
      </c>
      <c r="E684" s="24" t="s">
        <v>5491</v>
      </c>
      <c r="F684" s="21" t="s">
        <v>5883</v>
      </c>
      <c r="H684">
        <v>9</v>
      </c>
      <c r="O684">
        <v>1</v>
      </c>
      <c r="AK684">
        <v>1</v>
      </c>
      <c r="AM684" s="26" t="str">
        <f t="shared" si="27"/>
        <v xml:space="preserve">|Ahurani|&amp;ref(Item/Master-Ritualist.jpg,nolink,25x25,Ritual Spell);|&amp;ref(Spell/P_Water.jpg,nolink,25x25,Water);2&amp;ref(Spell/P_Holy.jpg,nolink,25x25,Holy);1||&amp;ref(Spell/P_Research.jpg,nolink,25x25,Research);9|&amp;ref(Nation/Disease-Healer.jpg,nolink,25x25,Disease Healer (1));&amp;ref(Nation/Sacred.jpg,nolink,25x25,Sacred);|
</v>
      </c>
    </row>
    <row r="685" spans="1:39" x14ac:dyDescent="0.15">
      <c r="A685" t="str">
        <f t="shared" si="25"/>
        <v>-</v>
      </c>
      <c r="B685" t="s">
        <v>3012</v>
      </c>
      <c r="C685" t="s">
        <v>14322</v>
      </c>
      <c r="D685" t="s">
        <v>14298</v>
      </c>
      <c r="E685" s="24" t="s">
        <v>5491</v>
      </c>
      <c r="F685" s="21" t="s">
        <v>5885</v>
      </c>
      <c r="H685">
        <v>17</v>
      </c>
      <c r="AK685">
        <v>1</v>
      </c>
      <c r="AM685" s="26" t="str">
        <f t="shared" si="27"/>
        <v xml:space="preserve">|Yazad of Fire|&amp;ref(Item/Master-Ritualist.jpg,nolink,25x25,Ritual Spell);|&amp;ref(Spell/P_Fire.jpg,nolink,25x25,Fire);4&amp;ref(Spell/P_Astral.jpg,nolink,25x25,Astral);2&amp;ref(Spell/P_Holy.jpg,nolink,25x25,Holy);2||&amp;ref(Spell/P_Research.jpg,nolink,25x25,Research);17|&amp;ref(Nation/Sacred.jpg,nolink,25x25,Sacred);|
</v>
      </c>
    </row>
    <row r="686" spans="1:39" x14ac:dyDescent="0.15">
      <c r="A686" t="str">
        <f t="shared" si="25"/>
        <v>-</v>
      </c>
      <c r="B686" t="s">
        <v>3012</v>
      </c>
      <c r="C686" t="s">
        <v>14322</v>
      </c>
      <c r="D686" t="s">
        <v>14299</v>
      </c>
      <c r="E686" s="24" t="s">
        <v>5491</v>
      </c>
      <c r="F686" s="21" t="s">
        <v>5887</v>
      </c>
      <c r="H686">
        <v>17</v>
      </c>
      <c r="AK686">
        <v>1</v>
      </c>
      <c r="AM686" s="26" t="str">
        <f t="shared" si="27"/>
        <v xml:space="preserve">|Yazad of Justice|&amp;ref(Item/Master-Ritualist.jpg,nolink,25x25,Ritual Spell);|&amp;ref(Spell/P_Fire.jpg,nolink,25x25,Fire);3&amp;ref(Spell/P_Astral.jpg,nolink,25x25,Astral);3&amp;ref(Spell/P_Holy.jpg,nolink,25x25,Holy);2||&amp;ref(Spell/P_Research.jpg,nolink,25x25,Research);17|&amp;ref(Nation/Sacred.jpg,nolink,25x25,Sacred);|
</v>
      </c>
    </row>
    <row r="687" spans="1:39" x14ac:dyDescent="0.15">
      <c r="A687" t="str">
        <f t="shared" si="25"/>
        <v>-</v>
      </c>
      <c r="B687" t="s">
        <v>3012</v>
      </c>
      <c r="C687" t="s">
        <v>14322</v>
      </c>
      <c r="D687" t="s">
        <v>14300</v>
      </c>
      <c r="E687" s="24" t="s">
        <v>5491</v>
      </c>
      <c r="F687" s="21" t="s">
        <v>5889</v>
      </c>
      <c r="H687">
        <v>17</v>
      </c>
      <c r="AK687">
        <v>1</v>
      </c>
      <c r="AM687" s="26" t="str">
        <f t="shared" si="27"/>
        <v xml:space="preserve">|Yazad of Water|&amp;ref(Item/Master-Ritualist.jpg,nolink,25x25,Ritual Spell);|&amp;ref(Spell/P_Water.jpg,nolink,25x25,Water);4&amp;ref(Spell/P_Astral.jpg,nolink,25x25,Astral);2&amp;ref(Spell/P_Holy.jpg,nolink,25x25,Holy);2||&amp;ref(Spell/P_Research.jpg,nolink,25x25,Research);17|&amp;ref(Nation/Sacred.jpg,nolink,25x25,Sacred);|
</v>
      </c>
    </row>
    <row r="688" spans="1:39" x14ac:dyDescent="0.15">
      <c r="A688" t="str">
        <f t="shared" si="25"/>
        <v>-</v>
      </c>
      <c r="B688" t="s">
        <v>3012</v>
      </c>
      <c r="C688" t="s">
        <v>14322</v>
      </c>
      <c r="D688" t="s">
        <v>14301</v>
      </c>
      <c r="E688" s="24" t="s">
        <v>5491</v>
      </c>
      <c r="F688" s="21" t="s">
        <v>5891</v>
      </c>
      <c r="H688">
        <v>19</v>
      </c>
      <c r="AK688">
        <v>1</v>
      </c>
      <c r="AM688" s="26" t="str">
        <f t="shared" si="27"/>
        <v xml:space="preserve">|Yazad of the Earth|&amp;ref(Item/Master-Ritualist.jpg,nolink,25x25,Ritual Spell);|&amp;ref(Spell/P_Earth.jpg,nolink,25x25,Earth);3&amp;ref(Spell/P_Astral.jpg,nolink,25x25,Astral);2&amp;ref(Spell/P_Nature.jpg,nolink,25x25,Nature);2&amp;ref(Spell/P_Holy.jpg,nolink,25x25,Holy);2||&amp;ref(Spell/P_Research.jpg,nolink,25x25,Research);19|&amp;ref(Nation/Sacred.jpg,nolink,25x25,Sacred);|
</v>
      </c>
    </row>
    <row r="689" spans="1:39" x14ac:dyDescent="0.15">
      <c r="A689" t="str">
        <f t="shared" si="25"/>
        <v>-</v>
      </c>
      <c r="B689" t="s">
        <v>3012</v>
      </c>
      <c r="C689" t="s">
        <v>14322</v>
      </c>
      <c r="D689" t="s">
        <v>14302</v>
      </c>
      <c r="E689" s="24" t="s">
        <v>5491</v>
      </c>
      <c r="F689" s="21" t="s">
        <v>5893</v>
      </c>
      <c r="H689">
        <v>17</v>
      </c>
      <c r="AK689">
        <v>1</v>
      </c>
      <c r="AM689" s="26" t="str">
        <f t="shared" si="27"/>
        <v xml:space="preserve">|Yazad of the Sky|&amp;ref(Item/Master-Ritualist.jpg,nolink,25x25,Ritual Spell);|&amp;ref(Spell/P_Air.jpg,nolink,25x25,Air);4&amp;ref(Spell/P_Astral.jpg,nolink,25x25,Astral);2&amp;ref(Spell/P_Holy.jpg,nolink,25x25,Holy);2||&amp;ref(Spell/P_Research.jpg,nolink,25x25,Research);17|&amp;ref(Nation/Sacred.jpg,nolink,25x25,Sacred);|
</v>
      </c>
    </row>
    <row r="690" spans="1:39" x14ac:dyDescent="0.15">
      <c r="A690" t="str">
        <f t="shared" si="25"/>
        <v>-</v>
      </c>
      <c r="B690" t="s">
        <v>3012</v>
      </c>
      <c r="C690" t="s">
        <v>14322</v>
      </c>
      <c r="D690" t="s">
        <v>14303</v>
      </c>
      <c r="E690" s="24" t="s">
        <v>5491</v>
      </c>
      <c r="F690" s="21" t="s">
        <v>5895</v>
      </c>
      <c r="H690">
        <v>17</v>
      </c>
      <c r="AK690">
        <v>1</v>
      </c>
      <c r="AM690" s="26" t="str">
        <f t="shared" si="27"/>
        <v xml:space="preserve">|Yazad of the Stars|&amp;ref(Item/Master-Ritualist.jpg,nolink,25x25,Ritual Spell);|&amp;ref(Spell/P_Air.jpg,nolink,25x25,Air);2&amp;ref(Spell/P_Astral.jpg,nolink,25x25,Astral);4&amp;ref(Spell/P_Holy.jpg,nolink,25x25,Holy);2||&amp;ref(Spell/P_Research.jpg,nolink,25x25,Research);17|&amp;ref(Nation/Sacred.jpg,nolink,25x25,Sacred);|
</v>
      </c>
    </row>
    <row r="691" spans="1:39" x14ac:dyDescent="0.15">
      <c r="A691" t="str">
        <f t="shared" ref="A691:A754" si="28">IF(C691&lt;&gt;C690,B691&amp;" "&amp;C691&amp;" S",IF(C691&lt;&gt;C692,B691&amp;" "&amp;C691&amp;" E","-"))</f>
        <v>-</v>
      </c>
      <c r="B691" t="s">
        <v>3012</v>
      </c>
      <c r="C691" t="s">
        <v>14322</v>
      </c>
      <c r="D691" t="s">
        <v>14304</v>
      </c>
      <c r="E691" s="24" t="s">
        <v>5491</v>
      </c>
      <c r="F691" s="21" t="s">
        <v>5897</v>
      </c>
      <c r="H691">
        <v>17</v>
      </c>
      <c r="AK691">
        <v>1</v>
      </c>
      <c r="AM691" s="26" t="str">
        <f t="shared" si="27"/>
        <v xml:space="preserve">|Daeva of Frost and Snow|&amp;ref(Item/Master-Ritualist.jpg,nolink,25x25,Ritual Spell);|&amp;ref(Spell/P_Water.jpg,nolink,25x25,Water);3&amp;ref(Spell/P_Death.jpg,nolink,25x25,Death);3&amp;ref(Spell/P_Holy.jpg,nolink,25x25,Holy);2||&amp;ref(Spell/P_Research.jpg,nolink,25x25,Research);17|&amp;ref(Nation/Sacred.jpg,nolink,25x25,Sacred);|
</v>
      </c>
    </row>
    <row r="692" spans="1:39" x14ac:dyDescent="0.15">
      <c r="A692" t="str">
        <f t="shared" si="28"/>
        <v>-</v>
      </c>
      <c r="B692" t="s">
        <v>3012</v>
      </c>
      <c r="C692" t="s">
        <v>14322</v>
      </c>
      <c r="D692" t="s">
        <v>14305</v>
      </c>
      <c r="E692" s="24" t="s">
        <v>5491</v>
      </c>
      <c r="F692" s="21" t="s">
        <v>5899</v>
      </c>
      <c r="H692">
        <v>17</v>
      </c>
      <c r="AK692">
        <v>1</v>
      </c>
      <c r="AM692" s="26" t="str">
        <f t="shared" si="27"/>
        <v xml:space="preserve">|Daeva of Shooting Stars|&amp;ref(Item/Master-Ritualist.jpg,nolink,25x25,Ritual Spell);|&amp;ref(Spell/P_Astral.jpg,nolink,25x25,Astral);3&amp;ref(Spell/P_Death.jpg,nolink,25x25,Death);3&amp;ref(Spell/P_Holy.jpg,nolink,25x25,Holy);2||&amp;ref(Spell/P_Research.jpg,nolink,25x25,Research);17|&amp;ref(Nation/Sacred.jpg,nolink,25x25,Sacred);|
</v>
      </c>
    </row>
    <row r="693" spans="1:39" x14ac:dyDescent="0.15">
      <c r="A693" t="str">
        <f t="shared" si="28"/>
        <v>-</v>
      </c>
      <c r="B693" t="s">
        <v>3012</v>
      </c>
      <c r="C693" t="s">
        <v>14322</v>
      </c>
      <c r="D693" t="s">
        <v>14306</v>
      </c>
      <c r="E693" s="24" t="s">
        <v>5491</v>
      </c>
      <c r="F693" s="21" t="s">
        <v>5901</v>
      </c>
      <c r="H693">
        <v>19</v>
      </c>
      <c r="AK693">
        <v>1</v>
      </c>
      <c r="AM693" s="26" t="str">
        <f t="shared" si="27"/>
        <v xml:space="preserve">|Pairika|&amp;ref(Item/Master-Ritualist.jpg,nolink,25x25,Ritual Spell);|&amp;ref(Spell/P_Fire.jpg,nolink,25x25,Fire);2&amp;ref(Spell/P_Death.jpg,nolink,25x25,Death);2&amp;ref(Spell/P_Blood.jpg,nolink,25x25,Blood);3&amp;ref(Spell/P_Holy.jpg,nolink,25x25,Holy);2||&amp;ref(Spell/P_Research.jpg,nolink,25x25,Research);19|&amp;ref(Nation/Sacred.jpg,nolink,25x25,Sacred);|
</v>
      </c>
    </row>
    <row r="694" spans="1:39" x14ac:dyDescent="0.15">
      <c r="A694" t="str">
        <f t="shared" si="28"/>
        <v>-</v>
      </c>
      <c r="B694" t="s">
        <v>3012</v>
      </c>
      <c r="C694" t="s">
        <v>14322</v>
      </c>
      <c r="D694" t="s">
        <v>14307</v>
      </c>
      <c r="E694" s="24" t="s">
        <v>5491</v>
      </c>
      <c r="F694" s="21" t="s">
        <v>5903</v>
      </c>
      <c r="H694">
        <v>17</v>
      </c>
      <c r="AK694">
        <v>1</v>
      </c>
      <c r="AM694" s="26" t="str">
        <f t="shared" si="27"/>
        <v xml:space="preserve">|Yata|&amp;ref(Item/Master-Ritualist.jpg,nolink,25x25,Ritual Spell);|&amp;ref(Spell/P_Fire.jpg,nolink,25x25,Fire);3&amp;ref(Spell/P_Death.jpg,nolink,25x25,Death);3&amp;ref(Spell/P_Holy.jpg,nolink,25x25,Holy);2||&amp;ref(Spell/P_Research.jpg,nolink,25x25,Research);17|&amp;ref(Nation/Sacred.jpg,nolink,25x25,Sacred);|
</v>
      </c>
    </row>
    <row r="695" spans="1:39" x14ac:dyDescent="0.15">
      <c r="A695" t="str">
        <f t="shared" si="28"/>
        <v>-</v>
      </c>
      <c r="B695" t="s">
        <v>3012</v>
      </c>
      <c r="C695" t="s">
        <v>14322</v>
      </c>
      <c r="D695" t="s">
        <v>14308</v>
      </c>
      <c r="E695" s="24" t="s">
        <v>5491</v>
      </c>
      <c r="F695" s="21" t="s">
        <v>5905</v>
      </c>
      <c r="H695">
        <v>15</v>
      </c>
      <c r="AK695">
        <v>1</v>
      </c>
      <c r="AM695" s="26" t="str">
        <f t="shared" si="27"/>
        <v xml:space="preserve">|Ancestral Fravashi|&amp;ref(Item/Master-Ritualist.jpg,nolink,25x25,Ritual Spell);|&amp;ref(Spell/P_Air.jpg,nolink,25x25,Air);3&amp;ref(Spell/P_Astral.jpg,nolink,25x25,Astral);2&amp;ref(Spell/P_Holy.jpg,nolink,25x25,Holy);3||&amp;ref(Spell/P_Research.jpg,nolink,25x25,Research);15|&amp;ref(Nation/Sacred.jpg,nolink,25x25,Sacred);|
</v>
      </c>
    </row>
    <row r="696" spans="1:39" x14ac:dyDescent="0.15">
      <c r="A696" t="str">
        <f t="shared" si="28"/>
        <v>-</v>
      </c>
      <c r="B696" t="s">
        <v>3012</v>
      </c>
      <c r="C696" t="s">
        <v>14322</v>
      </c>
      <c r="D696" t="s">
        <v>14309</v>
      </c>
      <c r="E696" s="24" t="s">
        <v>5569</v>
      </c>
      <c r="F696" s="21" t="s">
        <v>5908</v>
      </c>
      <c r="H696">
        <v>15</v>
      </c>
      <c r="AK696">
        <v>1</v>
      </c>
      <c r="AM696" s="26" t="str">
        <f t="shared" si="27"/>
        <v xml:space="preserve">|Spenta of Animals|&amp;ref(Nation/Unique.jpg,nolink,25x25,Ritual Spell (Unique Unit));|&amp;ref(Spell/P_Nature.jpg,nolink,25x25,Nature);5&amp;ref(Spell/P_Holy.jpg,nolink,25x25,Holy);3||&amp;ref(Spell/P_Research.jpg,nolink,25x25,Research);15|&amp;ref(Nation/Sacred.jpg,nolink,25x25,Sacred);|
</v>
      </c>
    </row>
    <row r="697" spans="1:39" x14ac:dyDescent="0.15">
      <c r="A697" t="str">
        <f t="shared" si="28"/>
        <v>-</v>
      </c>
      <c r="B697" t="s">
        <v>3012</v>
      </c>
      <c r="C697" t="s">
        <v>14322</v>
      </c>
      <c r="D697" t="s">
        <v>14310</v>
      </c>
      <c r="E697" s="24" t="s">
        <v>5569</v>
      </c>
      <c r="F697" s="21" t="s">
        <v>5910</v>
      </c>
      <c r="H697">
        <v>15</v>
      </c>
      <c r="AK697">
        <v>1</v>
      </c>
      <c r="AM697" s="26" t="str">
        <f t="shared" si="27"/>
        <v xml:space="preserve">|Spenta of Fire|&amp;ref(Nation/Unique.jpg,nolink,25x25,Ritual Spell (Unique Unit));|&amp;ref(Spell/P_Fire.jpg,nolink,25x25,Fire);5&amp;ref(Spell/P_Holy.jpg,nolink,25x25,Holy);3||&amp;ref(Spell/P_Research.jpg,nolink,25x25,Research);15|&amp;ref(Nation/Sacred.jpg,nolink,25x25,Sacred);|
</v>
      </c>
    </row>
    <row r="698" spans="1:39" x14ac:dyDescent="0.15">
      <c r="A698" t="str">
        <f t="shared" si="28"/>
        <v>-</v>
      </c>
      <c r="B698" t="s">
        <v>3012</v>
      </c>
      <c r="C698" t="s">
        <v>14322</v>
      </c>
      <c r="D698" t="s">
        <v>14311</v>
      </c>
      <c r="E698" s="24" t="s">
        <v>5569</v>
      </c>
      <c r="F698" s="21" t="s">
        <v>5912</v>
      </c>
      <c r="H698">
        <v>15</v>
      </c>
      <c r="AK698">
        <v>1</v>
      </c>
      <c r="AM698" s="26" t="str">
        <f t="shared" si="27"/>
        <v xml:space="preserve">|Spenta of Plants|&amp;ref(Nation/Unique.jpg,nolink,25x25,Ritual Spell (Unique Unit));|&amp;ref(Spell/P_Earth.jpg,nolink,25x25,Earth);2&amp;ref(Spell/P_Nature.jpg,nolink,25x25,Nature);3&amp;ref(Spell/P_Holy.jpg,nolink,25x25,Holy);3||&amp;ref(Spell/P_Research.jpg,nolink,25x25,Research);15|&amp;ref(Nation/Sacred.jpg,nolink,25x25,Sacred);|
</v>
      </c>
    </row>
    <row r="699" spans="1:39" x14ac:dyDescent="0.15">
      <c r="A699" t="str">
        <f t="shared" si="28"/>
        <v>-</v>
      </c>
      <c r="B699" t="s">
        <v>3012</v>
      </c>
      <c r="C699" t="s">
        <v>14322</v>
      </c>
      <c r="D699" t="s">
        <v>14312</v>
      </c>
      <c r="E699" s="24" t="s">
        <v>5569</v>
      </c>
      <c r="F699" s="21" t="s">
        <v>5914</v>
      </c>
      <c r="H699">
        <v>19</v>
      </c>
      <c r="AK699">
        <v>1</v>
      </c>
      <c r="AM699" s="26" t="str">
        <f t="shared" si="27"/>
        <v xml:space="preserve">|Spenta of Sky and Metals|&amp;ref(Nation/Unique.jpg,nolink,25x25,Ritual Spell (Unique Unit));|&amp;ref(Spell/P_Air.jpg,nolink,25x25,Air);4&amp;ref(Spell/P_Earth.jpg,nolink,25x25,Earth);3&amp;ref(Spell/P_Holy.jpg,nolink,25x25,Holy);4||&amp;ref(Spell/P_Research.jpg,nolink,25x25,Research);19|&amp;ref(Nation/Sacred.jpg,nolink,25x25,Sacred);|
</v>
      </c>
    </row>
    <row r="700" spans="1:39" x14ac:dyDescent="0.15">
      <c r="A700" t="str">
        <f t="shared" si="28"/>
        <v>-</v>
      </c>
      <c r="B700" t="s">
        <v>3012</v>
      </c>
      <c r="C700" t="s">
        <v>14322</v>
      </c>
      <c r="D700" t="s">
        <v>14313</v>
      </c>
      <c r="E700" s="24" t="s">
        <v>5569</v>
      </c>
      <c r="F700" s="21" t="s">
        <v>5916</v>
      </c>
      <c r="H700">
        <v>13</v>
      </c>
      <c r="O700" t="s">
        <v>14314</v>
      </c>
      <c r="AK700">
        <v>1</v>
      </c>
      <c r="AM700" s="26" t="str">
        <f t="shared" si="27"/>
        <v xml:space="preserve">|Spenta of Waters|&amp;ref(Nation/Unique.jpg,nolink,25x25,Ritual Spell (Unique Unit));|&amp;ref(Spell/P_Water.jpg,nolink,25x25,Water);4&amp;ref(Spell/P_Holy.jpg,nolink,25x25,Holy);3||&amp;ref(Spell/P_Research.jpg,nolink,25x25,Research);13|&amp;ref(Nation/Healer.jpg,nolink,25x25,Healer (3));&amp;ref(Nation/Sacred.jpg,nolink,25x25,Sacred);|
</v>
      </c>
    </row>
    <row r="701" spans="1:39" x14ac:dyDescent="0.15">
      <c r="A701" t="str">
        <f t="shared" si="28"/>
        <v>-</v>
      </c>
      <c r="B701" t="s">
        <v>3012</v>
      </c>
      <c r="C701" t="s">
        <v>14322</v>
      </c>
      <c r="D701" t="s">
        <v>14315</v>
      </c>
      <c r="E701" s="24" t="s">
        <v>5569</v>
      </c>
      <c r="F701" s="21" t="s">
        <v>5919</v>
      </c>
      <c r="H701">
        <v>17</v>
      </c>
      <c r="AK701">
        <v>1</v>
      </c>
      <c r="AM701" s="26" t="str">
        <f t="shared" si="27"/>
        <v xml:space="preserve">|Spenta of the Earth|&amp;ref(Nation/Unique.jpg,nolink,25x25,Ritual Spell (Unique Unit));|&amp;ref(Spell/P_Earth.jpg,nolink,25x25,Earth);4&amp;ref(Spell/P_Nature.jpg,nolink,25x25,Nature);2&amp;ref(Spell/P_Holy.jpg,nolink,25x25,Holy);4||&amp;ref(Spell/P_Research.jpg,nolink,25x25,Research);17|&amp;ref(Nation/Sacred.jpg,nolink,25x25,Sacred);|
</v>
      </c>
    </row>
    <row r="702" spans="1:39" x14ac:dyDescent="0.15">
      <c r="A702" t="str">
        <f t="shared" si="28"/>
        <v>-</v>
      </c>
      <c r="B702" t="s">
        <v>3012</v>
      </c>
      <c r="C702" t="s">
        <v>14322</v>
      </c>
      <c r="D702" t="s">
        <v>14316</v>
      </c>
      <c r="E702" s="24" t="s">
        <v>5569</v>
      </c>
      <c r="F702" s="21" t="s">
        <v>5920</v>
      </c>
      <c r="H702">
        <v>15</v>
      </c>
      <c r="AK702">
        <v>1</v>
      </c>
      <c r="AM702" s="26" t="str">
        <f t="shared" si="27"/>
        <v xml:space="preserve">|Daeva of Aging|&amp;ref(Nation/Unique.jpg,nolink,25x25,Ritual Spell (Unique Unit));|&amp;ref(Spell/P_Death.jpg,nolink,25x25,Death);5&amp;ref(Spell/P_Holy.jpg,nolink,25x25,Holy);3||&amp;ref(Spell/P_Research.jpg,nolink,25x25,Research);15|&amp;ref(Nation/Sacred.jpg,nolink,25x25,Sacred);|
</v>
      </c>
    </row>
    <row r="703" spans="1:39" x14ac:dyDescent="0.15">
      <c r="A703" t="str">
        <f t="shared" si="28"/>
        <v>-</v>
      </c>
      <c r="B703" t="s">
        <v>3012</v>
      </c>
      <c r="C703" t="s">
        <v>14322</v>
      </c>
      <c r="D703" t="s">
        <v>14317</v>
      </c>
      <c r="E703" s="24" t="s">
        <v>5569</v>
      </c>
      <c r="F703" s="21" t="s">
        <v>5921</v>
      </c>
      <c r="H703">
        <v>23</v>
      </c>
      <c r="AK703">
        <v>1</v>
      </c>
      <c r="AM703" s="26" t="str">
        <f t="shared" si="27"/>
        <v xml:space="preserve">|Daeva of Destruction|&amp;ref(Nation/Unique.jpg,nolink,25x25,Ritual Spell (Unique Unit));|&amp;ref(Spell/P_Fire.jpg,nolink,25x25,Fire);4&amp;ref(Spell/P_Earth.jpg,nolink,25x25,Earth);3&amp;ref(Spell/P_Death.jpg,nolink,25x25,Death);2&amp;ref(Spell/P_Holy.jpg,nolink,25x25,Holy);3||&amp;ref(Spell/P_Research.jpg,nolink,25x25,Research);23|&amp;ref(Nation/Sacred.jpg,nolink,25x25,Sacred);|
</v>
      </c>
    </row>
    <row r="704" spans="1:39" x14ac:dyDescent="0.15">
      <c r="A704" t="str">
        <f t="shared" si="28"/>
        <v>-</v>
      </c>
      <c r="B704" t="s">
        <v>3012</v>
      </c>
      <c r="C704" t="s">
        <v>14322</v>
      </c>
      <c r="D704" t="s">
        <v>14318</v>
      </c>
      <c r="E704" s="24" t="s">
        <v>5569</v>
      </c>
      <c r="F704" s="21" t="s">
        <v>5922</v>
      </c>
      <c r="H704">
        <v>19</v>
      </c>
      <c r="AK704">
        <v>1</v>
      </c>
      <c r="AM704" s="26" t="str">
        <f t="shared" si="27"/>
        <v xml:space="preserve">|Daeva of Discontent|&amp;ref(Nation/Unique.jpg,nolink,25x25,Ritual Spell (Unique Unit));|&amp;ref(Spell/P_Earth.jpg,nolink,25x25,Earth);4&amp;ref(Spell/P_Death.jpg,nolink,25x25,Death);3&amp;ref(Spell/P_Holy.jpg,nolink,25x25,Holy);4||&amp;ref(Spell/P_Research.jpg,nolink,25x25,Research);19|&amp;ref(Nation/Sacred.jpg,nolink,25x25,Sacred);|
</v>
      </c>
    </row>
    <row r="705" spans="1:39" x14ac:dyDescent="0.15">
      <c r="A705" t="str">
        <f t="shared" si="28"/>
        <v>-</v>
      </c>
      <c r="B705" t="s">
        <v>3012</v>
      </c>
      <c r="C705" t="s">
        <v>14322</v>
      </c>
      <c r="D705" t="s">
        <v>14319</v>
      </c>
      <c r="E705" s="24" t="s">
        <v>5569</v>
      </c>
      <c r="F705" s="21" t="s">
        <v>5927</v>
      </c>
      <c r="H705">
        <v>19</v>
      </c>
      <c r="AK705">
        <v>1</v>
      </c>
      <c r="AM705" s="26" t="str">
        <f t="shared" si="27"/>
        <v xml:space="preserve">|Daeva of Evil Intentions|&amp;ref(Nation/Unique.jpg,nolink,25x25,Ritual Spell (Unique Unit));|&amp;ref(Spell/P_Death.jpg,nolink,25x25,Death);4&amp;ref(Spell/P_Blood.jpg,nolink,25x25,Blood);3&amp;ref(Spell/P_Holy.jpg,nolink,25x25,Holy);3||&amp;ref(Spell/P_Research.jpg,nolink,25x25,Research);19|&amp;ref(Nation/Sacred.jpg,nolink,25x25,Sacred);|
</v>
      </c>
    </row>
    <row r="706" spans="1:39" x14ac:dyDescent="0.15">
      <c r="A706" t="str">
        <f t="shared" si="28"/>
        <v>-</v>
      </c>
      <c r="B706" t="s">
        <v>3012</v>
      </c>
      <c r="C706" t="s">
        <v>14322</v>
      </c>
      <c r="D706" t="s">
        <v>14320</v>
      </c>
      <c r="E706" s="24" t="s">
        <v>5569</v>
      </c>
      <c r="F706" s="21" t="s">
        <v>5929</v>
      </c>
      <c r="H706">
        <v>19</v>
      </c>
      <c r="AK706">
        <v>1</v>
      </c>
      <c r="AM706" s="26" t="str">
        <f t="shared" si="27"/>
        <v xml:space="preserve">|Daeva of Frozen Minds|&amp;ref(Nation/Unique.jpg,nolink,25x25,Ritual Spell (Unique Unit));|&amp;ref(Spell/P_Fire.jpg,nolink,25x25,Fire);3&amp;ref(Spell/P_Death.jpg,nolink,25x25,Death);4&amp;ref(Spell/P_Holy.jpg,nolink,25x25,Holy);3||&amp;ref(Spell/P_Research.jpg,nolink,25x25,Research);19|&amp;ref(Nation/Sacred.jpg,nolink,25x25,Sacred);|
</v>
      </c>
    </row>
    <row r="707" spans="1:39" x14ac:dyDescent="0.15">
      <c r="A707" t="str">
        <f t="shared" si="28"/>
        <v>LA Caelum E</v>
      </c>
      <c r="B707" t="s">
        <v>3012</v>
      </c>
      <c r="C707" t="s">
        <v>14322</v>
      </c>
      <c r="D707" t="s">
        <v>14321</v>
      </c>
      <c r="E707" s="24" t="s">
        <v>5569</v>
      </c>
      <c r="F707" s="21" t="s">
        <v>5931</v>
      </c>
      <c r="H707">
        <v>19</v>
      </c>
      <c r="AK707">
        <v>1</v>
      </c>
      <c r="AM707" s="26" t="str">
        <f t="shared" si="27"/>
        <v xml:space="preserve">|Daeva of Oppression|&amp;ref(Nation/Unique.jpg,nolink,25x25,Ritual Spell (Unique Unit));|&amp;ref(Spell/P_Fire.jpg,nolink,25x25,Fire);4&amp;ref(Spell/P_Blood.jpg,nolink,25x25,Blood);3&amp;ref(Spell/P_Holy.jpg,nolink,25x25,Holy);4||&amp;ref(Spell/P_Research.jpg,nolink,25x25,Research);19|&amp;ref(Nation/Sacred.jpg,nolink,25x25,Sacred);|
</v>
      </c>
    </row>
    <row r="708" spans="1:39" x14ac:dyDescent="0.15">
      <c r="A708" t="str">
        <f t="shared" si="28"/>
        <v>LA C'tis S</v>
      </c>
      <c r="B708" t="s">
        <v>3012</v>
      </c>
      <c r="C708" t="s">
        <v>14418</v>
      </c>
      <c r="D708" t="s">
        <v>14398</v>
      </c>
      <c r="E708" s="24" t="s">
        <v>14235</v>
      </c>
      <c r="F708" s="20" t="s">
        <v>14399</v>
      </c>
      <c r="AK708">
        <v>1</v>
      </c>
      <c r="AM708" s="26" t="str">
        <f t="shared" si="27"/>
        <v xml:space="preserve">|High Priest of C'tis|&amp;ref(Nation/R_Fort.jpg,nolink,25x25,Land Fortress);|&amp;ref(Spell/P_Holy.jpg,nolink,25x25,Holy);2|||&amp;ref(Nation/Sacred.jpg,nolink,25x25,Sacred);|
</v>
      </c>
    </row>
    <row r="709" spans="1:39" x14ac:dyDescent="0.15">
      <c r="A709" t="str">
        <f t="shared" si="28"/>
        <v>-</v>
      </c>
      <c r="B709" t="s">
        <v>3012</v>
      </c>
      <c r="C709" t="s">
        <v>14418</v>
      </c>
      <c r="D709" t="s">
        <v>14400</v>
      </c>
      <c r="E709" s="24" t="s">
        <v>14235</v>
      </c>
      <c r="F709" s="20" t="s">
        <v>14401</v>
      </c>
      <c r="AK709">
        <v>1</v>
      </c>
      <c r="AM709" s="26" t="str">
        <f t="shared" si="27"/>
        <v xml:space="preserve">|Hierodule|&amp;ref(Nation/R_Fort.jpg,nolink,25x25,Land Fortress);|&amp;ref(Spell/P_Holy.jpg,nolink,25x25,Holy);1|||&amp;ref(Nation/Sacred.jpg,nolink,25x25,Sacred);|
</v>
      </c>
    </row>
    <row r="710" spans="1:39" x14ac:dyDescent="0.15">
      <c r="A710" t="str">
        <f t="shared" si="28"/>
        <v>-</v>
      </c>
      <c r="B710" t="s">
        <v>3012</v>
      </c>
      <c r="C710" t="s">
        <v>14418</v>
      </c>
      <c r="D710" t="s">
        <v>14402</v>
      </c>
      <c r="E710" s="24" t="s">
        <v>14235</v>
      </c>
      <c r="F710" s="20" t="s">
        <v>14403</v>
      </c>
      <c r="AK710">
        <v>1</v>
      </c>
      <c r="AM710" s="26" t="str">
        <f t="shared" si="27"/>
        <v xml:space="preserve">|Lizard King|&amp;ref(Nation/R_Fort.jpg,nolink,25x25,Land Fortress);|&amp;ref(Spell/P_Holy.jpg,nolink,25x25,Holy);3|||&amp;ref(Nation/Sacred.jpg,nolink,25x25,Sacred);|
</v>
      </c>
    </row>
    <row r="711" spans="1:39" x14ac:dyDescent="0.15">
      <c r="A711" t="str">
        <f t="shared" si="28"/>
        <v>-</v>
      </c>
      <c r="B711" t="s">
        <v>3012</v>
      </c>
      <c r="C711" t="s">
        <v>14418</v>
      </c>
      <c r="D711" t="s">
        <v>14404</v>
      </c>
      <c r="E711" s="24" t="s">
        <v>14235</v>
      </c>
      <c r="F711" s="20" t="s">
        <v>14405</v>
      </c>
      <c r="G711" s="29" t="s">
        <v>14406</v>
      </c>
      <c r="H711">
        <v>9</v>
      </c>
      <c r="AK711">
        <v>1</v>
      </c>
      <c r="AM711" s="26" t="str">
        <f t="shared" si="27"/>
        <v xml:space="preserve">|Reborn|&amp;ref(Nation/R_Fort.jpg,nolink,25x25,Land Fortress);|&amp;ref(Spell/P_Death.jpg,nolink,25x25,Death);1|&amp;ref(Spell/P_Fire.jpg,nolink,25x25,Fire);&amp;ref(Spell/P_Death.jpg,nolink,25x25,Death);+1:100%|&amp;ref(Spell/P_Research.jpg,nolink,25x25,Research);9|&amp;ref(Nation/Sacred.jpg,nolink,25x25,Sacred);|
</v>
      </c>
    </row>
    <row r="712" spans="1:39" x14ac:dyDescent="0.15">
      <c r="A712" t="str">
        <f t="shared" si="28"/>
        <v>-</v>
      </c>
      <c r="B712" t="s">
        <v>3012</v>
      </c>
      <c r="C712" t="s">
        <v>14418</v>
      </c>
      <c r="D712" t="s">
        <v>14407</v>
      </c>
      <c r="E712" s="24" t="s">
        <v>14235</v>
      </c>
      <c r="F712" s="20" t="s">
        <v>14408</v>
      </c>
      <c r="G712" s="29" t="s">
        <v>14409</v>
      </c>
      <c r="H712">
        <v>15</v>
      </c>
      <c r="AK712">
        <v>1</v>
      </c>
      <c r="AM712" s="26" t="str">
        <f t="shared" si="27"/>
        <v xml:space="preserve">|Sauromancer|&amp;ref(Nation/R_Fort.jpg,nolink,25x25,Land Fortress);|&amp;ref(Spell/P_Fire.jpg,nolink,25x25,Fire);1&amp;ref(Spell/P_Death.jpg,nolink,25x25,Death);3&amp;ref(Spell/P_Holy.jpg,nolink,25x25,Holy);1|&amp;ref(Spell/P_Fire.jpg,nolink,25x25,Fire);&amp;ref(Spell/P_Earth.jpg,nolink,25x25,Earth);&amp;ref(Spell/P_Astral.jpg,nolink,25x25,Astral);&amp;ref(Spell/P_Death.jpg,nolink,25x25,Death);+1:100%&amp;br;&amp;ref(Spell/P_Fire.jpg,nolink,25x25,Fire);&amp;ref(Spell/P_Earth.jpg,nolink,25x25,Earth);&amp;ref(Spell/P_Astral.jpg,nolink,25x25,Astral);&amp;ref(Spell/P_Death.jpg,nolink,25x25,Death);+1:10%|&amp;ref(Spell/P_Research.jpg,nolink,25x25,Research);15|&amp;ref(Nation/Sacred.jpg,nolink,25x25,Sacred);|
</v>
      </c>
    </row>
    <row r="713" spans="1:39" x14ac:dyDescent="0.15">
      <c r="A713" t="str">
        <f t="shared" si="28"/>
        <v>-</v>
      </c>
      <c r="B713" t="s">
        <v>3012</v>
      </c>
      <c r="C713" t="s">
        <v>14418</v>
      </c>
      <c r="D713" t="s">
        <v>14410</v>
      </c>
      <c r="E713" s="24" t="s">
        <v>14255</v>
      </c>
      <c r="F713" s="20" t="s">
        <v>14411</v>
      </c>
      <c r="H713">
        <v>9</v>
      </c>
      <c r="AK713">
        <v>1</v>
      </c>
      <c r="AM713" s="26" t="str">
        <f t="shared" si="27"/>
        <v xml:space="preserve">|Keeper of the Tombs|&amp;ref(Nation/R_Capital.jpg,nolink,25x25,National Capital);|&amp;ref(Spell/P_Fire.jpg,nolink,25x25,Fire);1&amp;ref(Spell/P_Death.jpg,nolink,25x25,Death);1&amp;ref(Spell/P_Holy.jpg,nolink,25x25,Holy);1||&amp;ref(Spell/P_Research.jpg,nolink,25x25,Research);9|&amp;ref(Nation/Sacred.jpg,nolink,25x25,Sacred);|
</v>
      </c>
    </row>
    <row r="714" spans="1:39" x14ac:dyDescent="0.15">
      <c r="A714" t="str">
        <f t="shared" si="28"/>
        <v>-</v>
      </c>
      <c r="B714" t="s">
        <v>3012</v>
      </c>
      <c r="C714" t="s">
        <v>14418</v>
      </c>
      <c r="D714" t="s">
        <v>14412</v>
      </c>
      <c r="E714" s="24" t="s">
        <v>14255</v>
      </c>
      <c r="F714" s="20" t="s">
        <v>14413</v>
      </c>
      <c r="H714">
        <v>9</v>
      </c>
      <c r="AM714" s="26" t="str">
        <f t="shared" si="27"/>
        <v xml:space="preserve">|Empoisoner|&amp;ref(Nation/R_Capital.jpg,nolink,25x25,National Capital);|&amp;ref(Spell/P_Death.jpg,nolink,25x25,Death);1&amp;ref(Spell/P_Nature.jpg,nolink,25x25,Nature);1||&amp;ref(Spell/P_Research.jpg,nolink,25x25,Research);9||
</v>
      </c>
    </row>
    <row r="715" spans="1:39" x14ac:dyDescent="0.15">
      <c r="A715" t="str">
        <f t="shared" si="28"/>
        <v>-</v>
      </c>
      <c r="B715" t="s">
        <v>3012</v>
      </c>
      <c r="C715" t="s">
        <v>14418</v>
      </c>
      <c r="D715" t="s">
        <v>6076</v>
      </c>
      <c r="E715" s="24" t="s">
        <v>5491</v>
      </c>
      <c r="F715" s="21" t="s">
        <v>5567</v>
      </c>
      <c r="H715">
        <v>17</v>
      </c>
      <c r="AK715">
        <v>1</v>
      </c>
      <c r="AM715" s="26" t="str">
        <f t="shared" si="27"/>
        <v xml:space="preserve">|Couatl|&amp;ref(Item/Master-Ritualist.jpg,nolink,25x25,Ritual Spell);|&amp;ref(Spell/P_Astral.jpg,nolink,25x25,Astral);3&amp;ref(Spell/P_Nature.jpg,nolink,25x25,Nature);3&amp;ref(Spell/P_Holy.jpg,nolink,25x25,Holy);2||&amp;ref(Spell/P_Research.jpg,nolink,25x25,Research);17|&amp;ref(Nation/Sacred.jpg,nolink,25x25,Sacred);|
</v>
      </c>
    </row>
    <row r="716" spans="1:39" x14ac:dyDescent="0.15">
      <c r="A716" t="str">
        <f t="shared" si="28"/>
        <v>-</v>
      </c>
      <c r="B716" t="s">
        <v>3012</v>
      </c>
      <c r="C716" t="s">
        <v>14418</v>
      </c>
      <c r="D716" t="s">
        <v>14414</v>
      </c>
      <c r="E716" s="24" t="s">
        <v>14415</v>
      </c>
      <c r="F716" s="20" t="s">
        <v>14401</v>
      </c>
      <c r="AG716">
        <v>1</v>
      </c>
      <c r="AK716">
        <v>1</v>
      </c>
      <c r="AM716" s="26" t="str">
        <f t="shared" si="27"/>
        <v xml:space="preserve">|Grave Consort|&amp;ref(Item/Master-Ritualist.jpg,nolink,25x25,Ritual Spell);|&amp;ref(Spell/P_Holy.jpg,nolink,25x25,Holy);1|||&amp;ref(Nation/Reanimator-Priest.jpg,nolink,25x25,Reanimator Priest);&amp;ref(Nation/Sacred.jpg,nolink,25x25,Sacred);|
</v>
      </c>
    </row>
    <row r="717" spans="1:39" x14ac:dyDescent="0.15">
      <c r="A717" t="str">
        <f t="shared" si="28"/>
        <v>-</v>
      </c>
      <c r="B717" t="s">
        <v>3012</v>
      </c>
      <c r="C717" t="s">
        <v>14418</v>
      </c>
      <c r="D717" t="s">
        <v>14416</v>
      </c>
      <c r="E717" s="24" t="s">
        <v>14415</v>
      </c>
      <c r="F717" s="20" t="s">
        <v>14399</v>
      </c>
      <c r="AG717">
        <v>1</v>
      </c>
      <c r="AK717">
        <v>1</v>
      </c>
      <c r="AM717" s="26" t="str">
        <f t="shared" si="27"/>
        <v xml:space="preserve">|Tomb Priest|&amp;ref(Item/Master-Ritualist.jpg,nolink,25x25,Ritual Spell);|&amp;ref(Spell/P_Holy.jpg,nolink,25x25,Holy);2|||&amp;ref(Nation/Reanimator-Priest.jpg,nolink,25x25,Reanimator Priest);&amp;ref(Nation/Sacred.jpg,nolink,25x25,Sacred);|
</v>
      </c>
    </row>
    <row r="718" spans="1:39" x14ac:dyDescent="0.15">
      <c r="A718" t="str">
        <f t="shared" si="28"/>
        <v>LA C'tis E</v>
      </c>
      <c r="B718" t="s">
        <v>3012</v>
      </c>
      <c r="C718" t="s">
        <v>14418</v>
      </c>
      <c r="D718" t="s">
        <v>14417</v>
      </c>
      <c r="E718" s="24" t="s">
        <v>14415</v>
      </c>
      <c r="F718" s="20" t="s">
        <v>14403</v>
      </c>
      <c r="AG718">
        <v>1</v>
      </c>
      <c r="AK718">
        <v>1</v>
      </c>
      <c r="AM718" s="26" t="str">
        <f t="shared" si="27"/>
        <v xml:space="preserve">|Tomb King|&amp;ref(Item/Master-Ritualist.jpg,nolink,25x25,Ritual Spell);|&amp;ref(Spell/P_Holy.jpg,nolink,25x25,Holy);3|||&amp;ref(Nation/Reanimator-Priest.jpg,nolink,25x25,Reanimator Priest);&amp;ref(Nation/Sacred.jpg,nolink,25x25,Sacred);|
</v>
      </c>
    </row>
    <row r="719" spans="1:39" x14ac:dyDescent="0.15">
      <c r="A719" t="str">
        <f t="shared" si="28"/>
        <v>LA Pangaea S</v>
      </c>
      <c r="B719" t="s">
        <v>3012</v>
      </c>
      <c r="C719" t="s">
        <v>14495</v>
      </c>
      <c r="D719" t="s">
        <v>14484</v>
      </c>
      <c r="E719" s="24" t="s">
        <v>14433</v>
      </c>
      <c r="F719" s="20" t="s">
        <v>14485</v>
      </c>
      <c r="AK719">
        <v>1</v>
      </c>
      <c r="AM719" s="26" t="str">
        <f t="shared" si="27"/>
        <v xml:space="preserve">|Keeper of Traditions|&amp;ref(Nation/R_Fort.jpg,nolink,25x25,Land Fortress);|&amp;ref(Spell/P_Holy.jpg,nolink,25x25,Holy);1|||&amp;ref(Nation/Sacred.jpg,nolink,25x25,Sacred);|
</v>
      </c>
    </row>
    <row r="720" spans="1:39" x14ac:dyDescent="0.15">
      <c r="A720" t="str">
        <f t="shared" si="28"/>
        <v>-</v>
      </c>
      <c r="B720" t="s">
        <v>3012</v>
      </c>
      <c r="C720" t="s">
        <v>14495</v>
      </c>
      <c r="D720" t="s">
        <v>14486</v>
      </c>
      <c r="E720" s="24" t="s">
        <v>14433</v>
      </c>
      <c r="F720" s="20" t="s">
        <v>14487</v>
      </c>
      <c r="G720" s="29" t="s">
        <v>14488</v>
      </c>
      <c r="H720">
        <v>11</v>
      </c>
      <c r="I720">
        <v>2</v>
      </c>
      <c r="AM720" s="26" t="str">
        <f t="shared" si="27"/>
        <v xml:space="preserve">|Centaur Sage|&amp;ref(Nation/R_Fort.jpg,nolink,25x25,Land Fortress);|&amp;ref(Spell/P_Astral.jpg,nolink,25x25,Astral);1|&amp;ref(Spell/P_Air.jpg,nolink,25x25,Air);&amp;ref(Spell/P_Water.jpg,nolink,25x25,Water);&amp;ref(Spell/P_Earth.jpg,nolink,25x25,Earth);&amp;ref(Spell/P_Nature.jpg,nolink,25x25,Nature);+1:100%|&amp;ref(Spell/P_Research.jpg,nolink,25x25,Research);11|&amp;ref(Nation/Adept-Researcher.jpg,nolink,25x25,Adept Researcher (+2));|
</v>
      </c>
    </row>
    <row r="721" spans="1:39" x14ac:dyDescent="0.15">
      <c r="A721" t="str">
        <f t="shared" si="28"/>
        <v>-</v>
      </c>
      <c r="B721" t="s">
        <v>3012</v>
      </c>
      <c r="C721" t="s">
        <v>14495</v>
      </c>
      <c r="D721" t="s">
        <v>14489</v>
      </c>
      <c r="E721" s="24" t="s">
        <v>14433</v>
      </c>
      <c r="F721" s="20" t="s">
        <v>14490</v>
      </c>
      <c r="H721">
        <v>7</v>
      </c>
      <c r="AK721">
        <v>1</v>
      </c>
      <c r="AM721" s="26" t="str">
        <f t="shared" si="27"/>
        <v xml:space="preserve">|Dryad|&amp;ref(Nation/R_Fort.jpg,nolink,25x25,Land Fortress);|&amp;ref(Spell/P_Nature.jpg,nolink,25x25,Nature);1&amp;ref(Spell/P_Holy.jpg,nolink,25x25,Holy);1||&amp;ref(Spell/P_Research.jpg,nolink,25x25,Research);7|&amp;ref(Nation/Sacred.jpg,nolink,25x25,Sacred);|
</v>
      </c>
    </row>
    <row r="722" spans="1:39" x14ac:dyDescent="0.15">
      <c r="A722" t="str">
        <f t="shared" si="28"/>
        <v>-</v>
      </c>
      <c r="B722" t="s">
        <v>3012</v>
      </c>
      <c r="C722" t="s">
        <v>14495</v>
      </c>
      <c r="D722" t="s">
        <v>14491</v>
      </c>
      <c r="E722" s="24" t="s">
        <v>14433</v>
      </c>
      <c r="F722" s="20" t="s">
        <v>14492</v>
      </c>
      <c r="G722" s="29" t="s">
        <v>14493</v>
      </c>
      <c r="H722" s="20" t="s">
        <v>14494</v>
      </c>
      <c r="AM722" s="26" t="str">
        <f t="shared" si="27"/>
        <v xml:space="preserve">|Pan|&amp;ref(Nation/R_Fort.jpg,nolink,25x25,Land Fortress);|&amp;ref(Spell/P_Earth.jpg,nolink,25x25,Earth);2&amp;ref(Spell/P_Nature.jpg,nolink,25x25,Nature);3|&amp;ref(Spell/P_Earth.jpg,nolink,25x25,Earth);&amp;ref(Spell/P_Death.jpg,nolink,25x25,Death);&amp;ref(Spell/P_Nature.jpg,nolink,25x25,Nature);&amp;ref(Spell/P_Blood.jpg,nolink,25x25,Blood);+1:10%|&amp;ref(Spell/P_Research.jpg,nolink,25x25,Research);15+||
</v>
      </c>
    </row>
    <row r="723" spans="1:39" x14ac:dyDescent="0.15">
      <c r="A723" t="str">
        <f t="shared" si="28"/>
        <v>LA Pangaea E</v>
      </c>
      <c r="B723" t="s">
        <v>3012</v>
      </c>
      <c r="C723" t="s">
        <v>14495</v>
      </c>
      <c r="D723" t="s">
        <v>6212</v>
      </c>
      <c r="E723" s="24" t="s">
        <v>5491</v>
      </c>
      <c r="F723" s="21" t="s">
        <v>660</v>
      </c>
      <c r="H723">
        <v>7</v>
      </c>
      <c r="I723">
        <v>-4</v>
      </c>
      <c r="AC723">
        <v>1</v>
      </c>
      <c r="AM723" s="26" t="str">
        <f t="shared" si="27"/>
        <v xml:space="preserve">|Hamadryad|&amp;ref(Item/Master-Ritualist.jpg,nolink,25x25,Ritual Spell);|&amp;ref(Spell/P_Nature.jpg,nolink,25x25,Nature);3||&amp;ref(Spell/P_Research.jpg,nolink,25x25,Research);7|&amp;ref(Nation/Inept-Researcher.jpg,nolink,25x25,Inept Researcher (-4));&amp;ref(Nation/Innate-Spellcaster.jpg,nolink,25x25,Innate Spellcaster (1));|
</v>
      </c>
    </row>
    <row r="724" spans="1:39" x14ac:dyDescent="0.15">
      <c r="A724" t="str">
        <f t="shared" si="28"/>
        <v>LA Midgård S</v>
      </c>
      <c r="B724" t="s">
        <v>3012</v>
      </c>
      <c r="C724" t="s">
        <v>14533</v>
      </c>
      <c r="D724" t="s">
        <v>14536</v>
      </c>
      <c r="E724" s="24" t="s">
        <v>14433</v>
      </c>
      <c r="F724" s="20" t="s">
        <v>14485</v>
      </c>
      <c r="AK724">
        <v>1</v>
      </c>
      <c r="AM724" s="26" t="str">
        <f t="shared" ref="AM724:AM787" si="29">CONCATENATE("|",D724,"|",SUBSTITUTE(SUBSTITUTE(SUBSTITUTE(SUBSTITUTE(SUBSTITUTE(SUBSTITUTE(SUBSTITUTE(SUBSTITUTE(SUBSTITUTE(SUBSTITUTE(SUBSTITUTE(SUBSTITUTE(SUBSTITUTE(SUBSTITUTE(SUBSTITUTE(SUBSTITUTE(SUBSTITUTE(SUBSTITUTE(SUBSTITUTE(SUBSTITUTE(SUBSTITUTE(E724,"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724&amp;"|"&amp;G724,"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","&amp;br;"),"|",IF(H724&lt;&gt;"","&amp;ref(Spell/P_Research.jpg,nolink,25x25,Research);"&amp;H724,""),"|",IF(I724&lt;&gt;"",IF(I724&gt;=0,"&amp;ref(Nation/Adept-Researcher.jpg,nolink,25x25,Adept Researcher (+"&amp;I724&amp;"));","&amp;ref(Nation/Inept-Researcher.jpg,nolink,25x25,Inept Researcher ("&amp;I724&amp;"));"),""),IF(J724&lt;&gt;"","&amp;ref(Nation/Mundane-Researcher.jpg,nolink,25x25,Mundane Researcher);",""),IF(K724&lt;&gt;"","&amp;ref(Nation/Magically-Attuned-Researcher.jpg,nolink,25x25,Magically Attuned Researcher);",""),IF(L724&lt;&gt;"","&amp;ref(Nation/Philosopher.jpg,nolink,25x25,Philosopher ("&amp;L724&amp;"));",""),IF(M724&lt;&gt;"","&amp;ref(Nation/Divine-Insight.jpg,nolink,25x25,Divine Insight);",""),IF(N724&lt;&gt;"",IF(N724&gt;=0,"&amp;ref(Nation/Inspiring-Researcher.jpg,nolink,25x25,Inspiring Researcher (+"&amp;N724&amp;"));","&amp;ref(Nation/Disruptive-Researcher.jpg,nolink,25x25,Disruptive Researcher ("&amp;N724&amp;"));"),""),IF(O724&lt;&gt;"",IF(COUNTIF(O724,"*h*"),"&amp;ref(Nation/Healer.jpg,nolink,25x25,Healer ("&amp;MID(O724,2,1)&amp;"));","&amp;ref(Nation/Disease-Healer.jpg,nolink,25x25,Disease Healer ("&amp;O724&amp;"));"),""),IF(P724&lt;&gt;"","&amp;ref(Nation/Forge-Bonus.jpg,nolink,25x25,Forge Bonus ("&amp;P724&amp;"));",""),IF(Q724&lt;&gt;"","&amp;ref(Nation/Master-Smith.jpg,nolink,25x25,Master Smith ("&amp;Q724&amp;"));",""),IF(R724&lt;&gt;"","&amp;ref(Nation/Resource-Bonus.jpg,nolink,25x25,Resource Bonus ("&amp;R724&amp;"));",""),IF(S724&lt;&gt;"","&amp;ref(Nation/Ice-Forging.jpg,nolink,25x25,Ice Forging ("&amp;S724&amp;"));",""),IF(T724&lt;&gt;"","&amp;ref(Nation/Blood-Searcher.jpg,nolink,25x25,Blood Searcher ("&amp;T724&amp;"));",""),IF(U724&lt;&gt;"","&amp;ref(Nation/Pearl-Cultivator.jpg,nolink,25x25,Pearl Cultivator ("&amp;U724&amp;"));",""),IF(V724&lt;&gt;"","&amp;ref(Nation/Carcass-Collector.jpg,nolink,25x25,Carcass Collector ("&amp;V724&amp;"));",""),IF(W724&lt;&gt;"","&amp;ref(Nation/Alchemist.jpg,nolink,25x25,Alchemist ("&amp;W724&amp;"));",""),IF(X724&lt;&gt;"","&amp;ref(Nation/Adept-Cross-Breeder.jpg,nolink,25x25,Adept Cross Breeder ("&amp;X724&amp;"));",""),IF(Y724&lt;&gt;"","&amp;ref(Nation/Fortune-Teller.jpg,nolink,25x25,Fortune Teller ("&amp;Y724&amp;"));",""),IF(Z724&lt;&gt;"",IF(Z724&gt;=0,"&amp;ref(Nation/Bringer-of-Fortune.jpg,nolink,25x25,Bringer of Fortune ("&amp;Z724&amp;"));","&amp;ref(Nation/Bringer-of-Misfortune.jpg,nolink,25x25,Bringer of Misfortune ("&amp;ABS(Z724)&amp;"));"),""),IF(AA724&lt;&gt;"","&amp;ref(Nation/Spell-Singer.jpg,nolink,25x25,Spell Singer);",""),IF(AB724&lt;&gt;"","&amp;ref(Nation/Combat-Caster.jpg,nolink,25x25,Combat Caster);",""),IF(AC724&lt;&gt;"","&amp;ref(Nation/Innate-Spellcaster.jpg,nolink,25x25,Innate Spellcaster ("&amp;AC724&amp;"));",""),IF(AD724&lt;&gt;"",IF(AD724="m","&amp;ref(Nation/Communion-Master.jpg,nolink,25x25,Communion Master);","&amp;ref(Nation/Communion-Slave.jpg,nolink,25x25,Communion Slave);"),""),IF(AE724&lt;&gt;"","&amp;ref(Nation/Inquisitor.jpg,nolink,25x25,Inquisitor);",""),IF(AF724&lt;&gt;"","&amp;ref(Nation/Adept-Sacrificer.jpg,nolink,25x25,Adept Sacrificer ("&amp;AF724&amp;"));",""),IF(AG724&lt;&gt;"","&amp;ref(Nation/Reanimator-Priest.jpg,nolink,25x25,Reanimator Priest);",""),IF(AH724&lt;&gt;"","&amp;ref(Nation/Reanimation-Bonus.jpg,nolink,25x25,Reanimation Bonus ("&amp;AH724&amp;"));",""),IF(AI724&lt;&gt;"","&amp;ref(Nation/Elegist.jpg,nolink,25x25,Elegist ("&amp;AI724&amp;"));",""),IF(AJ724&lt;&gt;"","&amp;ref(Nation/Heretic.jpg,nolink,25x25,Heretic ("&amp;AJ724&amp;"));",""),IF(AK724&lt;&gt;"","&amp;ref(Nation/Sacred.jpg,nolink,25x25,Sacred);",""),IF(AL724&lt;&gt;"","&amp;ref(Nation/Slave.jpg,nolink,25x25,Slave);",""),"|",CHAR(10))</f>
        <v xml:space="preserve">|Gode|&amp;ref(Nation/R_Fort.jpg,nolink,25x25,Land Fortress);|&amp;ref(Spell/P_Holy.jpg,nolink,25x25,Holy);1|||&amp;ref(Nation/Sacred.jpg,nolink,25x25,Sacred);|
</v>
      </c>
    </row>
    <row r="725" spans="1:39" x14ac:dyDescent="0.15">
      <c r="A725" t="str">
        <f t="shared" si="28"/>
        <v>-</v>
      </c>
      <c r="B725" t="s">
        <v>3012</v>
      </c>
      <c r="C725" t="s">
        <v>14533</v>
      </c>
      <c r="D725" t="s">
        <v>14537</v>
      </c>
      <c r="E725" s="24" t="s">
        <v>14433</v>
      </c>
      <c r="F725" s="20" t="s">
        <v>14538</v>
      </c>
      <c r="G725" s="29" t="s">
        <v>14539</v>
      </c>
      <c r="H725" s="20" t="s">
        <v>14540</v>
      </c>
      <c r="AM725" s="26" t="str">
        <f t="shared" si="29"/>
        <v xml:space="preserve">|Galderman|&amp;ref(Nation/R_Fort.jpg,nolink,25x25,Land Fortress);|&amp;ref(Spell/P_Air.jpg,nolink,25x25,Air);2|&amp;ref(Spell/P_Air.jpg,nolink,25x25,Air);&amp;ref(Spell/P_Earth.jpg,nolink,25x25,Earth);&amp;ref(Spell/P_Death.jpg,nolink,25x25,Death);&amp;ref(Spell/P_Blood.jpg,nolink,25x25,Blood);+1:100%&amp;br;&amp;ref(Spell/P_Earth.jpg,nolink,25x25,Earth);&amp;ref(Spell/P_Death.jpg,nolink,25x25,Death);&amp;ref(Spell/P_Nature.jpg,nolink,25x25,Nature);&amp;ref(Spell/P_Blood.jpg,nolink,25x25,Blood);+1:100%&amp;br;&amp;ref(Spell/P_Air.jpg,nolink,25x25,Air);&amp;ref(Spell/P_Earth.jpg,nolink,25x25,Earth);&amp;ref(Spell/P_Death.jpg,nolink,25x25,Death);&amp;ref(Spell/P_Blood.jpg,nolink,25x25,Blood);+1:10%|&amp;ref(Spell/P_Research.jpg,nolink,25x25,Research);13+||
</v>
      </c>
    </row>
    <row r="726" spans="1:39" x14ac:dyDescent="0.15">
      <c r="A726" t="str">
        <f t="shared" si="28"/>
        <v>-</v>
      </c>
      <c r="B726" t="s">
        <v>3012</v>
      </c>
      <c r="C726" t="s">
        <v>14533</v>
      </c>
      <c r="D726" t="s">
        <v>14541</v>
      </c>
      <c r="E726" s="24" t="s">
        <v>14433</v>
      </c>
      <c r="F726" s="20" t="s">
        <v>14542</v>
      </c>
      <c r="H726">
        <v>9</v>
      </c>
      <c r="Y726">
        <v>10</v>
      </c>
      <c r="AM726" s="26" t="str">
        <f t="shared" si="29"/>
        <v xml:space="preserve">|Völva|&amp;ref(Nation/R_Fort.jpg,nolink,25x25,Land Fortress);|&amp;ref(Spell/P_Astral.jpg,nolink,25x25,Astral);2||&amp;ref(Spell/P_Research.jpg,nolink,25x25,Research);9|&amp;ref(Nation/Fortune-Teller.jpg,nolink,25x25,Fortune Teller (10));|
</v>
      </c>
    </row>
    <row r="727" spans="1:39" x14ac:dyDescent="0.15">
      <c r="A727" t="str">
        <f t="shared" si="28"/>
        <v>-</v>
      </c>
      <c r="B727" t="s">
        <v>3012</v>
      </c>
      <c r="C727" t="s">
        <v>14533</v>
      </c>
      <c r="D727" t="s">
        <v>14543</v>
      </c>
      <c r="E727" s="24" t="s">
        <v>14479</v>
      </c>
      <c r="F727" s="20" t="s">
        <v>14544</v>
      </c>
      <c r="H727">
        <v>7</v>
      </c>
      <c r="AK727">
        <v>1</v>
      </c>
      <c r="AM727" s="26" t="str">
        <f t="shared" si="29"/>
        <v xml:space="preserve">|Vanherse|&amp;ref(Nation/R_Capital.jpg,nolink,25x25,National Capital);|&amp;ref(Spell/P_Air.jpg,nolink,25x25,Air);1&amp;ref(Spell/P_Holy.jpg,nolink,25x25,Holy);1||&amp;ref(Spell/P_Research.jpg,nolink,25x25,Research);7|&amp;ref(Nation/Sacred.jpg,nolink,25x25,Sacred);|
</v>
      </c>
    </row>
    <row r="728" spans="1:39" x14ac:dyDescent="0.15">
      <c r="A728" t="str">
        <f t="shared" si="28"/>
        <v>LA Midgård E</v>
      </c>
      <c r="B728" t="s">
        <v>3012</v>
      </c>
      <c r="C728" t="s">
        <v>14533</v>
      </c>
      <c r="D728" t="s">
        <v>14545</v>
      </c>
      <c r="E728" s="24" t="s">
        <v>14479</v>
      </c>
      <c r="F728" s="20" t="s">
        <v>14546</v>
      </c>
      <c r="H728">
        <v>11</v>
      </c>
      <c r="AK728">
        <v>1</v>
      </c>
      <c r="AM728" s="26" t="str">
        <f t="shared" si="29"/>
        <v xml:space="preserve">|Vanjarl|&amp;ref(Nation/R_Capital.jpg,nolink,25x25,National Capital);|&amp;ref(Spell/P_Air.jpg,nolink,25x25,Air);2&amp;ref(Spell/P_Blood.jpg,nolink,25x25,Blood);1&amp;ref(Spell/P_Holy.jpg,nolink,25x25,Holy);2||&amp;ref(Spell/P_Research.jpg,nolink,25x25,Research);11|&amp;ref(Nation/Sacred.jpg,nolink,25x25,Sacred);|
</v>
      </c>
    </row>
    <row r="729" spans="1:39" x14ac:dyDescent="0.15">
      <c r="A729" t="str">
        <f t="shared" si="28"/>
        <v>LA Utgård S</v>
      </c>
      <c r="B729" t="s">
        <v>3012</v>
      </c>
      <c r="C729" t="s">
        <v>14599</v>
      </c>
      <c r="D729" t="s">
        <v>14602</v>
      </c>
      <c r="E729" s="24" t="s">
        <v>14583</v>
      </c>
      <c r="F729" s="20" t="s">
        <v>14603</v>
      </c>
      <c r="AK729">
        <v>1</v>
      </c>
      <c r="AM729" s="26" t="str">
        <f t="shared" si="29"/>
        <v xml:space="preserve">|Gode|&amp;ref(Nation/R_Fort.jpg,nolink,25x25,Land Fortress);|&amp;ref(Spell/P_Holy.jpg,nolink,25x25,Holy);1|||&amp;ref(Nation/Sacred.jpg,nolink,25x25,Sacred);|
</v>
      </c>
    </row>
    <row r="730" spans="1:39" x14ac:dyDescent="0.15">
      <c r="A730" t="str">
        <f t="shared" si="28"/>
        <v>-</v>
      </c>
      <c r="B730" t="s">
        <v>3012</v>
      </c>
      <c r="C730" t="s">
        <v>14599</v>
      </c>
      <c r="D730" t="s">
        <v>14604</v>
      </c>
      <c r="E730" s="24" t="s">
        <v>14583</v>
      </c>
      <c r="F730" s="20" t="s">
        <v>14605</v>
      </c>
      <c r="H730">
        <v>11</v>
      </c>
      <c r="Y730">
        <v>5</v>
      </c>
      <c r="AM730" s="26" t="str">
        <f t="shared" si="29"/>
        <v xml:space="preserve">|Seithkona|&amp;ref(Nation/R_Fort.jpg,nolink,25x25,Land Fortress);|&amp;ref(Spell/P_Astral.jpg,nolink,25x25,Astral);1&amp;ref(Spell/P_Death.jpg,nolink,25x25,Death);1&amp;ref(Spell/P_Nature.jpg,nolink,25x25,Nature);1||&amp;ref(Spell/P_Research.jpg,nolink,25x25,Research);11|&amp;ref(Nation/Fortune-Teller.jpg,nolink,25x25,Fortune Teller (5));|
</v>
      </c>
    </row>
    <row r="731" spans="1:39" x14ac:dyDescent="0.15">
      <c r="A731" t="str">
        <f t="shared" si="28"/>
        <v>-</v>
      </c>
      <c r="B731" t="s">
        <v>3012</v>
      </c>
      <c r="C731" t="s">
        <v>14599</v>
      </c>
      <c r="D731" t="s">
        <v>14606</v>
      </c>
      <c r="E731" s="24" t="s">
        <v>14583</v>
      </c>
      <c r="F731" s="20" t="s">
        <v>14603</v>
      </c>
      <c r="AK731">
        <v>1</v>
      </c>
      <c r="AM731" s="26" t="str">
        <f t="shared" si="29"/>
        <v xml:space="preserve">|Jotun Jarl|&amp;ref(Nation/R_Fort.jpg,nolink,25x25,Land Fortress);|&amp;ref(Spell/P_Holy.jpg,nolink,25x25,Holy);1|||&amp;ref(Nation/Sacred.jpg,nolink,25x25,Sacred);|
</v>
      </c>
    </row>
    <row r="732" spans="1:39" x14ac:dyDescent="0.15">
      <c r="A732" t="str">
        <f t="shared" si="28"/>
        <v>-</v>
      </c>
      <c r="B732" t="s">
        <v>3012</v>
      </c>
      <c r="C732" t="s">
        <v>14599</v>
      </c>
      <c r="D732" t="s">
        <v>14607</v>
      </c>
      <c r="E732" s="24" t="s">
        <v>14583</v>
      </c>
      <c r="F732" s="20" t="s">
        <v>14608</v>
      </c>
      <c r="AK732">
        <v>1</v>
      </c>
      <c r="AM732" s="26" t="str">
        <f t="shared" si="29"/>
        <v xml:space="preserve">|Jotun Gode|&amp;ref(Nation/R_Fort.jpg,nolink,25x25,Land Fortress);|&amp;ref(Spell/P_Holy.jpg,nolink,25x25,Holy);2|||&amp;ref(Nation/Sacred.jpg,nolink,25x25,Sacred);|
</v>
      </c>
    </row>
    <row r="733" spans="1:39" x14ac:dyDescent="0.15">
      <c r="A733" t="str">
        <f t="shared" si="28"/>
        <v>-</v>
      </c>
      <c r="B733" t="s">
        <v>3012</v>
      </c>
      <c r="C733" t="s">
        <v>14599</v>
      </c>
      <c r="D733" t="s">
        <v>14609</v>
      </c>
      <c r="E733" s="24" t="s">
        <v>14583</v>
      </c>
      <c r="F733" s="20" t="s">
        <v>14610</v>
      </c>
      <c r="G733" s="29" t="s">
        <v>14611</v>
      </c>
      <c r="H733">
        <v>15</v>
      </c>
      <c r="AM733" s="26" t="str">
        <f t="shared" si="29"/>
        <v xml:space="preserve">|Jotun Skratti|&amp;ref(Nation/R_Fort.jpg,nolink,25x25,Land Fortress);|&amp;ref(Spell/P_Water.jpg,nolink,25x25,Water);2&amp;ref(Spell/P_Blood.jpg,nolink,25x25,Blood);2|&amp;ref(Spell/P_Water.jpg,nolink,25x25,Water);&amp;ref(Spell/P_Death.jpg,nolink,25x25,Death);&amp;ref(Spell/P_Nature.jpg,nolink,25x25,Nature);&amp;ref(Spell/P_Blood.jpg,nolink,25x25,Blood);+1:100%|&amp;ref(Spell/P_Research.jpg,nolink,25x25,Research);15||
</v>
      </c>
    </row>
    <row r="734" spans="1:39" x14ac:dyDescent="0.15">
      <c r="A734" t="str">
        <f t="shared" si="28"/>
        <v>LA Utgård E</v>
      </c>
      <c r="B734" t="s">
        <v>3012</v>
      </c>
      <c r="C734" t="s">
        <v>14599</v>
      </c>
      <c r="D734" t="s">
        <v>14612</v>
      </c>
      <c r="E734" s="24" t="s">
        <v>14589</v>
      </c>
      <c r="F734" s="20" t="s">
        <v>14613</v>
      </c>
      <c r="G734" s="29" t="s">
        <v>14614</v>
      </c>
      <c r="H734" s="20" t="s">
        <v>14615</v>
      </c>
      <c r="Y734">
        <v>20</v>
      </c>
      <c r="AM734" s="26" t="str">
        <f t="shared" si="29"/>
        <v xml:space="preserve">|Norna|&amp;ref(Nation/R_Capital.jpg,nolink,25x25,National Capital);|&amp;ref(Spell/P_Astral.jpg,nolink,25x25,Astral);2&amp;ref(Spell/P_Death.jpg,nolink,25x25,Death);2&amp;ref(Spell/P_Nature.jpg,nolink,25x25,Nature);1|&amp;ref(Spell/P_Astral.jpg,nolink,25x25,Astral);&amp;ref(Spell/P_Death.jpg,nolink,25x25,Death);&amp;ref(Spell/P_Nature.jpg,nolink,25x25,Nature);&amp;ref(Spell/P_Blood.jpg,nolink,25x25,Blood);+1:100%&amp;br;&amp;ref(Spell/P_Fire.jpg,nolink,25x25,Fire);&amp;ref(Spell/P_Death.jpg,nolink,25x25,Death);&amp;ref(Spell/P_Nature.jpg,nolink,25x25,Nature);&amp;ref(Spell/P_Blood.jpg,nolink,25x25,Blood);+1:10%|&amp;ref(Spell/P_Research.jpg,nolink,25x25,Research);17+|&amp;ref(Nation/Fortune-Teller.jpg,nolink,25x25,Fortune Teller (20));|
</v>
      </c>
    </row>
    <row r="735" spans="1:39" x14ac:dyDescent="0.15">
      <c r="A735" t="str">
        <f t="shared" si="28"/>
        <v>LA Bogarus S</v>
      </c>
      <c r="B735" t="s">
        <v>3012</v>
      </c>
      <c r="C735" t="s">
        <v>14738</v>
      </c>
      <c r="D735" t="s">
        <v>14708</v>
      </c>
      <c r="E735" s="24" t="s">
        <v>14583</v>
      </c>
      <c r="F735" s="20" t="s">
        <v>14608</v>
      </c>
      <c r="AK735">
        <v>1</v>
      </c>
      <c r="AM735" s="26" t="str">
        <f t="shared" si="29"/>
        <v xml:space="preserve">|Exarch|&amp;ref(Nation/R_Fort.jpg,nolink,25x25,Land Fortress);|&amp;ref(Spell/P_Holy.jpg,nolink,25x25,Holy);2|||&amp;ref(Nation/Sacred.jpg,nolink,25x25,Sacred);|
</v>
      </c>
    </row>
    <row r="736" spans="1:39" x14ac:dyDescent="0.15">
      <c r="A736" t="str">
        <f t="shared" si="28"/>
        <v>-</v>
      </c>
      <c r="B736" t="s">
        <v>3012</v>
      </c>
      <c r="C736" t="s">
        <v>14738</v>
      </c>
      <c r="D736" t="s">
        <v>14709</v>
      </c>
      <c r="E736" s="24" t="s">
        <v>14583</v>
      </c>
      <c r="F736" s="20" t="s">
        <v>14603</v>
      </c>
      <c r="G736" s="29" t="s">
        <v>14710</v>
      </c>
      <c r="H736" s="20" t="s">
        <v>14656</v>
      </c>
      <c r="AK736">
        <v>1</v>
      </c>
      <c r="AM736" s="26" t="str">
        <f t="shared" si="29"/>
        <v xml:space="preserve">|Skopets|&amp;ref(Nation/R_Fort.jpg,nolink,25x25,Land Fortress);|&amp;ref(Spell/P_Holy.jpg,nolink,25x25,Holy);1|&amp;ref(Spell/P_Blood.jpg,nolink,25x25,Blood);+1:20%|&amp;ref(Spell/P_Research.jpg,nolink,25x25,Research);0+|&amp;ref(Nation/Sacred.jpg,nolink,25x25,Sacred);|
</v>
      </c>
    </row>
    <row r="737" spans="1:39" x14ac:dyDescent="0.15">
      <c r="A737" t="str">
        <f t="shared" si="28"/>
        <v>-</v>
      </c>
      <c r="B737" t="s">
        <v>3012</v>
      </c>
      <c r="C737" t="s">
        <v>14738</v>
      </c>
      <c r="D737" t="s">
        <v>14711</v>
      </c>
      <c r="E737" s="24" t="s">
        <v>14583</v>
      </c>
      <c r="F737" s="20" t="s">
        <v>14712</v>
      </c>
      <c r="H737">
        <v>9</v>
      </c>
      <c r="AK737">
        <v>1</v>
      </c>
      <c r="AM737" s="26" t="str">
        <f t="shared" si="29"/>
        <v xml:space="preserve">|Fivefold Angel|&amp;ref(Nation/R_Fort.jpg,nolink,25x25,Land Fortress);|&amp;ref(Spell/P_Blood.jpg,nolink,25x25,Blood);2&amp;ref(Spell/P_Holy.jpg,nolink,25x25,Holy);2||&amp;ref(Spell/P_Research.jpg,nolink,25x25,Research);9|&amp;ref(Nation/Sacred.jpg,nolink,25x25,Sacred);|
</v>
      </c>
    </row>
    <row r="738" spans="1:39" x14ac:dyDescent="0.15">
      <c r="A738" t="str">
        <f t="shared" si="28"/>
        <v>-</v>
      </c>
      <c r="B738" t="s">
        <v>3012</v>
      </c>
      <c r="C738" t="s">
        <v>14738</v>
      </c>
      <c r="D738" t="s">
        <v>14713</v>
      </c>
      <c r="E738" s="24" t="s">
        <v>14583</v>
      </c>
      <c r="F738" s="20" t="s">
        <v>14714</v>
      </c>
      <c r="H738">
        <v>11</v>
      </c>
      <c r="AM738" s="26" t="str">
        <f t="shared" si="29"/>
        <v xml:space="preserve">|Occultist|&amp;ref(Nation/R_Fort.jpg,nolink,25x25,Land Fortress);|&amp;ref(Spell/P_Astral.jpg,nolink,25x25,Astral);1&amp;ref(Spell/P_Death.jpg,nolink,25x25,Death);1&amp;ref(Spell/P_Blood.jpg,nolink,25x25,Blood);1||&amp;ref(Spell/P_Research.jpg,nolink,25x25,Research);11||
</v>
      </c>
    </row>
    <row r="739" spans="1:39" x14ac:dyDescent="0.15">
      <c r="A739" t="str">
        <f t="shared" si="28"/>
        <v>-</v>
      </c>
      <c r="B739" t="s">
        <v>3012</v>
      </c>
      <c r="C739" t="s">
        <v>14738</v>
      </c>
      <c r="D739" t="s">
        <v>14715</v>
      </c>
      <c r="E739" s="24" t="s">
        <v>14583</v>
      </c>
      <c r="F739" s="20" t="s">
        <v>14716</v>
      </c>
      <c r="H739">
        <v>9</v>
      </c>
      <c r="Y739">
        <v>10</v>
      </c>
      <c r="AM739" s="26" t="str">
        <f t="shared" si="29"/>
        <v xml:space="preserve">|Kelendologist|&amp;ref(Nation/R_Fort.jpg,nolink,25x25,Land Fortress);|&amp;ref(Spell/P_Astral.jpg,nolink,25x25,Astral);2||&amp;ref(Spell/P_Research.jpg,nolink,25x25,Research);9|&amp;ref(Nation/Fortune-Teller.jpg,nolink,25x25,Fortune Teller (10));|
</v>
      </c>
    </row>
    <row r="740" spans="1:39" x14ac:dyDescent="0.15">
      <c r="A740" t="str">
        <f t="shared" si="28"/>
        <v>-</v>
      </c>
      <c r="B740" t="s">
        <v>3012</v>
      </c>
      <c r="C740" t="s">
        <v>14738</v>
      </c>
      <c r="D740" t="s">
        <v>14717</v>
      </c>
      <c r="E740" s="24" t="s">
        <v>14583</v>
      </c>
      <c r="F740" s="20" t="s">
        <v>14718</v>
      </c>
      <c r="H740">
        <v>11</v>
      </c>
      <c r="Y740">
        <v>5</v>
      </c>
      <c r="AM740" s="26" t="str">
        <f t="shared" si="29"/>
        <v xml:space="preserve">|Astrapelagist|&amp;ref(Nation/R_Fort.jpg,nolink,25x25,Land Fortress);|&amp;ref(Spell/P_Air.jpg,nolink,25x25,Air);2&amp;ref(Spell/P_Astral.jpg,nolink,25x25,Astral);1||&amp;ref(Spell/P_Research.jpg,nolink,25x25,Research);11|&amp;ref(Nation/Fortune-Teller.jpg,nolink,25x25,Fortune Teller (5));|
</v>
      </c>
    </row>
    <row r="741" spans="1:39" x14ac:dyDescent="0.15">
      <c r="A741" t="str">
        <f t="shared" si="28"/>
        <v>-</v>
      </c>
      <c r="B741" t="s">
        <v>3012</v>
      </c>
      <c r="C741" t="s">
        <v>14738</v>
      </c>
      <c r="D741" t="s">
        <v>14719</v>
      </c>
      <c r="E741" s="24" t="s">
        <v>14583</v>
      </c>
      <c r="F741" s="20" t="s">
        <v>14716</v>
      </c>
      <c r="G741" s="29" t="s">
        <v>14720</v>
      </c>
      <c r="H741">
        <v>17</v>
      </c>
      <c r="I741">
        <v>6</v>
      </c>
      <c r="AM741" s="26" t="str">
        <f t="shared" si="29"/>
        <v xml:space="preserve">|Master of Names|&amp;ref(Nation/R_Fort.jpg,nolink,25x25,Land Fortress);|&amp;ref(Spell/P_Astral.jpg,nolink,25x25,Astral);2|&amp;ref(Spell/P_Fire.jpg,nolink,25x25,Fire);&amp;ref(Spell/P_Air.jpg,nolink,25x25,Air);&amp;ref(Spell/P_Blood.jpg,nolink,25x25,Blood);+1:100%|&amp;ref(Spell/P_Research.jpg,nolink,25x25,Research);17|&amp;ref(Nation/Adept-Researcher.jpg,nolink,25x25,Adept Researcher (+6));|
</v>
      </c>
    </row>
    <row r="742" spans="1:39" x14ac:dyDescent="0.15">
      <c r="A742" t="str">
        <f t="shared" si="28"/>
        <v>-</v>
      </c>
      <c r="B742" t="s">
        <v>3012</v>
      </c>
      <c r="C742" t="s">
        <v>14738</v>
      </c>
      <c r="D742" t="s">
        <v>14721</v>
      </c>
      <c r="E742" s="24" t="s">
        <v>14583</v>
      </c>
      <c r="F742" s="20" t="s">
        <v>14722</v>
      </c>
      <c r="H742">
        <v>11</v>
      </c>
      <c r="W742">
        <v>50</v>
      </c>
      <c r="AM742" s="26" t="str">
        <f t="shared" si="29"/>
        <v xml:space="preserve">|Alchemist|&amp;ref(Nation/R_Fort.jpg,nolink,25x25,Land Fortress);|&amp;ref(Spell/P_Fire.jpg,nolink,25x25,Fire);1&amp;ref(Spell/P_Earth.jpg,nolink,25x25,Earth);1&amp;ref(Spell/P_Astral.jpg,nolink,25x25,Astral);1||&amp;ref(Spell/P_Research.jpg,nolink,25x25,Research);11|&amp;ref(Nation/Alchemist.jpg,nolink,25x25,Alchemist (50));|
</v>
      </c>
    </row>
    <row r="743" spans="1:39" x14ac:dyDescent="0.15">
      <c r="A743" t="str">
        <f t="shared" si="28"/>
        <v>-</v>
      </c>
      <c r="B743" t="s">
        <v>3012</v>
      </c>
      <c r="C743" t="s">
        <v>14738</v>
      </c>
      <c r="D743" t="s">
        <v>14723</v>
      </c>
      <c r="E743" s="24" t="s">
        <v>14589</v>
      </c>
      <c r="F743" s="20" t="s">
        <v>14724</v>
      </c>
      <c r="AK743">
        <v>1</v>
      </c>
      <c r="AM743" s="26" t="str">
        <f t="shared" si="29"/>
        <v xml:space="preserve">|Eparch|&amp;ref(Nation/R_Capital.jpg,nolink,25x25,National Capital);|&amp;ref(Spell/P_Holy.jpg,nolink,25x25,Holy);3|||&amp;ref(Nation/Sacred.jpg,nolink,25x25,Sacred);|
</v>
      </c>
    </row>
    <row r="744" spans="1:39" x14ac:dyDescent="0.15">
      <c r="A744" t="str">
        <f t="shared" si="28"/>
        <v>-</v>
      </c>
      <c r="B744" t="s">
        <v>3012</v>
      </c>
      <c r="C744" t="s">
        <v>14738</v>
      </c>
      <c r="D744" t="s">
        <v>14725</v>
      </c>
      <c r="E744" s="24" t="s">
        <v>14589</v>
      </c>
      <c r="F744" s="20" t="s">
        <v>14726</v>
      </c>
      <c r="G744" s="29" t="s">
        <v>14727</v>
      </c>
      <c r="H744" s="20" t="s">
        <v>14592</v>
      </c>
      <c r="I744">
        <v>6</v>
      </c>
      <c r="AM744" s="26" t="str">
        <f t="shared" si="29"/>
        <v xml:space="preserve">|Starets|&amp;ref(Nation/R_Capital.jpg,nolink,25x25,National Capital);|&amp;ref(Spell/P_Fire.jpg,nolink,25x25,Fire);2&amp;ref(Spell/P_Air.jpg,nolink,25x25,Air);1&amp;ref(Spell/P_Astral.jpg,nolink,25x25,Astral);2&amp;ref(Spell/P_Blood.jpg,nolink,25x25,Blood);1|&amp;ref(Spell/P_Air.jpg,nolink,25x25,Air);&amp;ref(Spell/P_Astral.jpg,nolink,25x25,Astral);&amp;ref(Spell/P_Death.jpg,nolink,25x25,Death);&amp;ref(Spell/P_Blood.jpg,nolink,25x25,Blood);+1:100%&amp;br;&amp;ref(Spell/P_Fire.jpg,nolink,25x25,Fire);&amp;ref(Spell/P_Air.jpg,nolink,25x25,Air);&amp;ref(Spell/P_Astral.jpg,nolink,25x25,Astral);&amp;ref(Spell/P_Blood.jpg,nolink,25x25,Blood);+1:10%|&amp;ref(Spell/P_Research.jpg,nolink,25x25,Research);25+|&amp;ref(Nation/Adept-Researcher.jpg,nolink,25x25,Adept Researcher (+6));|
</v>
      </c>
    </row>
    <row r="745" spans="1:39" x14ac:dyDescent="0.15">
      <c r="A745" t="str">
        <f t="shared" si="28"/>
        <v>-</v>
      </c>
      <c r="B745" t="s">
        <v>3012</v>
      </c>
      <c r="C745" t="s">
        <v>14738</v>
      </c>
      <c r="D745" t="s">
        <v>14728</v>
      </c>
      <c r="E745" s="24" t="s">
        <v>5491</v>
      </c>
      <c r="F745" s="21" t="s">
        <v>7112</v>
      </c>
      <c r="H745">
        <v>9</v>
      </c>
      <c r="AM745" s="26" t="str">
        <f t="shared" si="29"/>
        <v xml:space="preserve">|Rusalka|&amp;ref(Item/Master-Ritualist.jpg,nolink,25x25,Ritual Spell);|&amp;ref(Spell/P_Water.jpg,nolink,25x25,Water);1&amp;ref(Spell/P_Death.jpg,nolink,25x25,Death);1||&amp;ref(Spell/P_Research.jpg,nolink,25x25,Research);9||
</v>
      </c>
    </row>
    <row r="746" spans="1:39" x14ac:dyDescent="0.15">
      <c r="A746" t="str">
        <f t="shared" si="28"/>
        <v>-</v>
      </c>
      <c r="B746" t="s">
        <v>3012</v>
      </c>
      <c r="C746" t="s">
        <v>14738</v>
      </c>
      <c r="D746" t="s">
        <v>14729</v>
      </c>
      <c r="E746" s="24" t="s">
        <v>5491</v>
      </c>
      <c r="F746" s="21" t="s">
        <v>7106</v>
      </c>
      <c r="H746">
        <v>13</v>
      </c>
      <c r="AM746" s="26" t="str">
        <f t="shared" si="29"/>
        <v xml:space="preserve">|Vodyanoy|&amp;ref(Item/Master-Ritualist.jpg,nolink,25x25,Ritual Spell);|&amp;ref(Spell/P_Water.jpg,nolink,25x25,Water);3&amp;ref(Spell/P_Nature.jpg,nolink,25x25,Nature);1||&amp;ref(Spell/P_Research.jpg,nolink,25x25,Research);13||
</v>
      </c>
    </row>
    <row r="747" spans="1:39" x14ac:dyDescent="0.15">
      <c r="A747" t="str">
        <f t="shared" si="28"/>
        <v>-</v>
      </c>
      <c r="B747" t="s">
        <v>3012</v>
      </c>
      <c r="C747" t="s">
        <v>14738</v>
      </c>
      <c r="D747" t="s">
        <v>14730</v>
      </c>
      <c r="E747" s="24" t="s">
        <v>5491</v>
      </c>
      <c r="F747" s="21" t="s">
        <v>2791</v>
      </c>
      <c r="AK747">
        <v>1</v>
      </c>
      <c r="AM747" s="26" t="str">
        <f t="shared" si="29"/>
        <v xml:space="preserve">|Alkonost|&amp;ref(Item/Master-Ritualist.jpg,nolink,25x25,Ritual Spell);|&amp;ref(Spell/P_Holy.jpg,nolink,25x25,Holy);3|||&amp;ref(Nation/Sacred.jpg,nolink,25x25,Sacred);|
</v>
      </c>
    </row>
    <row r="748" spans="1:39" x14ac:dyDescent="0.15">
      <c r="A748" t="str">
        <f t="shared" si="28"/>
        <v>-</v>
      </c>
      <c r="B748" t="s">
        <v>3012</v>
      </c>
      <c r="C748" t="s">
        <v>14738</v>
      </c>
      <c r="D748" t="s">
        <v>14731</v>
      </c>
      <c r="E748" s="24" t="s">
        <v>5491</v>
      </c>
      <c r="F748" s="21" t="s">
        <v>7114</v>
      </c>
      <c r="H748">
        <v>19</v>
      </c>
      <c r="I748">
        <v>6</v>
      </c>
      <c r="AK748">
        <v>1</v>
      </c>
      <c r="AM748" s="26" t="str">
        <f t="shared" si="29"/>
        <v xml:space="preserve">|Gamayun|&amp;ref(Item/Master-Ritualist.jpg,nolink,25x25,Ritual Spell);|&amp;ref(Spell/P_Air.jpg,nolink,25x25,Air);2&amp;ref(Spell/P_Astral.jpg,nolink,25x25,Astral);2&amp;ref(Spell/P_Holy.jpg,nolink,25x25,Holy);2||&amp;ref(Spell/P_Research.jpg,nolink,25x25,Research);19|&amp;ref(Nation/Adept-Researcher.jpg,nolink,25x25,Adept Researcher (+6));&amp;ref(Nation/Sacred.jpg,nolink,25x25,Sacred);|
</v>
      </c>
    </row>
    <row r="749" spans="1:39" x14ac:dyDescent="0.15">
      <c r="A749" t="str">
        <f t="shared" si="28"/>
        <v>-</v>
      </c>
      <c r="B749" t="s">
        <v>3012</v>
      </c>
      <c r="C749" t="s">
        <v>14738</v>
      </c>
      <c r="D749" t="s">
        <v>14732</v>
      </c>
      <c r="E749" s="24" t="s">
        <v>5491</v>
      </c>
      <c r="F749" s="21" t="s">
        <v>7115</v>
      </c>
      <c r="H749">
        <v>17</v>
      </c>
      <c r="AM749" s="26" t="str">
        <f t="shared" si="29"/>
        <v xml:space="preserve">|Beregina|&amp;ref(Item/Master-Ritualist.jpg,nolink,25x25,Ritual Spell);|&amp;ref(Spell/P_Water.jpg,nolink,25x25,Water);3&amp;ref(Spell/P_Earth.jpg,nolink,25x25,Earth);1&amp;ref(Spell/P_Nature.jpg,nolink,25x25,Nature);2||&amp;ref(Spell/P_Research.jpg,nolink,25x25,Research);17||
</v>
      </c>
    </row>
    <row r="750" spans="1:39" x14ac:dyDescent="0.15">
      <c r="A750" t="str">
        <f t="shared" si="28"/>
        <v>-</v>
      </c>
      <c r="B750" t="s">
        <v>3012</v>
      </c>
      <c r="C750" t="s">
        <v>14738</v>
      </c>
      <c r="D750" t="s">
        <v>14733</v>
      </c>
      <c r="E750" s="24" t="s">
        <v>5491</v>
      </c>
      <c r="F750" s="21" t="s">
        <v>7108</v>
      </c>
      <c r="H750">
        <v>17</v>
      </c>
      <c r="O750" t="s">
        <v>14734</v>
      </c>
      <c r="AK750">
        <v>1</v>
      </c>
      <c r="AM750" s="26" t="str">
        <f t="shared" si="29"/>
        <v xml:space="preserve">|Cloud Vila|&amp;ref(Item/Master-Ritualist.jpg,nolink,25x25,Ritual Spell);|&amp;ref(Spell/P_Air.jpg,nolink,25x25,Air);3&amp;ref(Spell/P_Astral.jpg,nolink,25x25,Astral);1&amp;ref(Spell/P_Nature.jpg,nolink,25x25,Nature);2||&amp;ref(Spell/P_Research.jpg,nolink,25x25,Research);17|&amp;ref(Nation/Healer.jpg,nolink,25x25,Healer (1));&amp;ref(Nation/Sacred.jpg,nolink,25x25,Sacred);|
</v>
      </c>
    </row>
    <row r="751" spans="1:39" x14ac:dyDescent="0.15">
      <c r="A751" t="str">
        <f t="shared" si="28"/>
        <v>-</v>
      </c>
      <c r="B751" t="s">
        <v>3012</v>
      </c>
      <c r="C751" t="s">
        <v>14738</v>
      </c>
      <c r="D751" t="s">
        <v>14735</v>
      </c>
      <c r="E751" s="24" t="s">
        <v>5491</v>
      </c>
      <c r="F751" s="21" t="s">
        <v>7111</v>
      </c>
      <c r="H751">
        <v>17</v>
      </c>
      <c r="O751" t="s">
        <v>14736</v>
      </c>
      <c r="AK751">
        <v>1</v>
      </c>
      <c r="AM751" s="26" t="str">
        <f t="shared" si="29"/>
        <v xml:space="preserve">|Mountain Vila|&amp;ref(Item/Master-Ritualist.jpg,nolink,25x25,Ritual Spell);|&amp;ref(Spell/P_Air.jpg,nolink,25x25,Air);2&amp;ref(Spell/P_Astral.jpg,nolink,25x25,Astral);1&amp;ref(Spell/P_Nature.jpg,nolink,25x25,Nature);3||&amp;ref(Spell/P_Research.jpg,nolink,25x25,Research);17|&amp;ref(Nation/Healer.jpg,nolink,25x25,Healer (2));&amp;ref(Nation/Sacred.jpg,nolink,25x25,Sacred);|
</v>
      </c>
    </row>
    <row r="752" spans="1:39" x14ac:dyDescent="0.15">
      <c r="A752" t="str">
        <f t="shared" si="28"/>
        <v>LA Bogarus E</v>
      </c>
      <c r="B752" t="s">
        <v>3012</v>
      </c>
      <c r="C752" t="s">
        <v>14738</v>
      </c>
      <c r="D752" t="s">
        <v>14737</v>
      </c>
      <c r="E752" s="24" t="s">
        <v>5491</v>
      </c>
      <c r="F752" s="21" t="s">
        <v>7116</v>
      </c>
      <c r="H752">
        <v>23</v>
      </c>
      <c r="AM752" s="26" t="str">
        <f t="shared" si="29"/>
        <v xml:space="preserve">|Leshiy|&amp;ref(Item/Master-Ritualist.jpg,nolink,25x25,Ritual Spell);|&amp;ref(Spell/P_Air.jpg,nolink,25x25,Air);2&amp;ref(Spell/P_Water.jpg,nolink,25x25,Water);1&amp;ref(Spell/P_Earth.jpg,nolink,25x25,Earth);2&amp;ref(Spell/P_Nature.jpg,nolink,25x25,Nature);3+1||&amp;ref(Spell/P_Research.jpg,nolink,25x25,Research);23||
</v>
      </c>
    </row>
    <row r="753" spans="1:39" x14ac:dyDescent="0.15">
      <c r="A753" t="str">
        <f t="shared" si="28"/>
        <v>LA Patala S</v>
      </c>
      <c r="B753" t="s">
        <v>3012</v>
      </c>
      <c r="C753" t="s">
        <v>14817</v>
      </c>
      <c r="D753" t="s">
        <v>14801</v>
      </c>
      <c r="E753" s="24" t="s">
        <v>14802</v>
      </c>
      <c r="F753" s="20" t="s">
        <v>14803</v>
      </c>
      <c r="AK753">
        <v>1</v>
      </c>
      <c r="AM753" s="26" t="str">
        <f t="shared" si="29"/>
        <v xml:space="preserve">|Brahmin|&amp;ref(Nation/R_Fort.jpg,nolink,25x25,Land Fortress);|&amp;ref(Spell/P_Holy.jpg,nolink,25x25,Holy);1|||&amp;ref(Nation/Sacred.jpg,nolink,25x25,Sacred);|
</v>
      </c>
    </row>
    <row r="754" spans="1:39" x14ac:dyDescent="0.15">
      <c r="A754" t="str">
        <f t="shared" si="28"/>
        <v>-</v>
      </c>
      <c r="B754" t="s">
        <v>3012</v>
      </c>
      <c r="C754" t="s">
        <v>14817</v>
      </c>
      <c r="D754" t="s">
        <v>14804</v>
      </c>
      <c r="E754" s="24" t="s">
        <v>14802</v>
      </c>
      <c r="F754" s="20" t="s">
        <v>14805</v>
      </c>
      <c r="H754">
        <v>7</v>
      </c>
      <c r="AK754">
        <v>1</v>
      </c>
      <c r="AM754" s="26" t="str">
        <f t="shared" si="29"/>
        <v xml:space="preserve">|Yogi|&amp;ref(Nation/R_Fort.jpg,nolink,25x25,Land Fortress);|&amp;ref(Spell/P_Astral.jpg,nolink,25x25,Astral);1||&amp;ref(Spell/P_Research.jpg,nolink,25x25,Research);7|&amp;ref(Nation/Sacred.jpg,nolink,25x25,Sacred);|
</v>
      </c>
    </row>
    <row r="755" spans="1:39" x14ac:dyDescent="0.15">
      <c r="A755" t="str">
        <f t="shared" ref="A755:A775" si="30">IF(C755&lt;&gt;C754,B755&amp;" "&amp;C755&amp;" S",IF(C755&lt;&gt;C756,B755&amp;" "&amp;C755&amp;" E","-"))</f>
        <v>-</v>
      </c>
      <c r="B755" t="s">
        <v>3012</v>
      </c>
      <c r="C755" t="s">
        <v>14817</v>
      </c>
      <c r="D755" t="s">
        <v>14806</v>
      </c>
      <c r="E755" s="24" t="s">
        <v>14802</v>
      </c>
      <c r="F755" s="20" t="s">
        <v>14807</v>
      </c>
      <c r="H755">
        <v>11</v>
      </c>
      <c r="AK755">
        <v>1</v>
      </c>
      <c r="AM755" s="26" t="str">
        <f t="shared" si="29"/>
        <v xml:space="preserve">|Guru|&amp;ref(Nation/R_Fort.jpg,nolink,25x25,Land Fortress);|&amp;ref(Spell/P_Astral.jpg,nolink,25x25,Astral);2&amp;ref(Spell/P_Nature.jpg,nolink,25x25,Nature);1||&amp;ref(Spell/P_Research.jpg,nolink,25x25,Research);11|&amp;ref(Nation/Sacred.jpg,nolink,25x25,Sacred);|
</v>
      </c>
    </row>
    <row r="756" spans="1:39" x14ac:dyDescent="0.15">
      <c r="A756" t="str">
        <f t="shared" si="30"/>
        <v>-</v>
      </c>
      <c r="B756" t="s">
        <v>3012</v>
      </c>
      <c r="C756" t="s">
        <v>14817</v>
      </c>
      <c r="D756" t="s">
        <v>14808</v>
      </c>
      <c r="E756" s="24" t="s">
        <v>14766</v>
      </c>
      <c r="F756" s="20" t="s">
        <v>14809</v>
      </c>
      <c r="H756">
        <v>13</v>
      </c>
      <c r="AK756">
        <v>1</v>
      </c>
      <c r="AM756" s="26" t="str">
        <f t="shared" si="29"/>
        <v xml:space="preserve">|Nagaraja|&amp;ref(Nation/R_Capital.jpg,nolink,25x25,National Capital);|&amp;ref(Spell/P_Water.jpg,nolink,25x25,Water);1+1&amp;ref(Spell/P_Earth.jpg,nolink,25x25,Earth);1&amp;ref(Spell/P_Nature.jpg,nolink,25x25,Nature);1&amp;ref(Spell/P_Holy.jpg,nolink,25x25,Holy);2||&amp;ref(Spell/P_Research.jpg,nolink,25x25,Research);13|&amp;ref(Nation/Sacred.jpg,nolink,25x25,Sacred);|
</v>
      </c>
    </row>
    <row r="757" spans="1:39" x14ac:dyDescent="0.15">
      <c r="A757" t="str">
        <f t="shared" si="30"/>
        <v>-</v>
      </c>
      <c r="B757" t="s">
        <v>3012</v>
      </c>
      <c r="C757" t="s">
        <v>14817</v>
      </c>
      <c r="D757" t="s">
        <v>14810</v>
      </c>
      <c r="E757" s="24" t="s">
        <v>14766</v>
      </c>
      <c r="F757" s="20" t="s">
        <v>14811</v>
      </c>
      <c r="G757" s="29" t="s">
        <v>14812</v>
      </c>
      <c r="H757" s="20" t="s">
        <v>14813</v>
      </c>
      <c r="AK757">
        <v>1</v>
      </c>
      <c r="AM757" s="26" t="str">
        <f t="shared" si="29"/>
        <v xml:space="preserve">|Nagarishi|&amp;ref(Nation/R_Capital.jpg,nolink,25x25,National Capital);|&amp;ref(Spell/P_Water.jpg,nolink,25x25,Water);2+1&amp;ref(Spell/P_Earth.jpg,nolink,25x25,Earth);3&amp;ref(Spell/P_Astral.jpg,nolink,25x25,Astral);1&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23+|&amp;ref(Nation/Sacred.jpg,nolink,25x25,Sacred);|
</v>
      </c>
    </row>
    <row r="758" spans="1:39" x14ac:dyDescent="0.15">
      <c r="A758" t="str">
        <f t="shared" si="30"/>
        <v>-</v>
      </c>
      <c r="B758" t="s">
        <v>3012</v>
      </c>
      <c r="C758" t="s">
        <v>14817</v>
      </c>
      <c r="D758" t="s">
        <v>14814</v>
      </c>
      <c r="E758" s="24" t="s">
        <v>14766</v>
      </c>
      <c r="F758" s="20" t="s">
        <v>14815</v>
      </c>
      <c r="G758" s="29" t="s">
        <v>14816</v>
      </c>
      <c r="H758" s="20">
        <v>15</v>
      </c>
      <c r="AK758">
        <v>1</v>
      </c>
      <c r="AM758" s="26" t="str">
        <f t="shared" si="29"/>
        <v xml:space="preserve">|Nagini|&amp;ref(Nation/R_Capital.jpg,nolink,25x25,National Capital);|&amp;ref(Spell/P_Water.jpg,nolink,25x25,Water);1+1&amp;ref(Spell/P_Earth.jpg,nolink,25x25,Earth);1&amp;ref(Spell/P_Nature.jpg,nolink,25x25,Nature);1&amp;ref(Spell/P_Holy.jpg,nolink,25x25,Holy);1|&amp;ref(Spell/P_Water.jpg,nolink,25x25,Water);&amp;ref(Spell/P_Earth.jpg,nolink,25x25,Earth);&amp;ref(Spell/P_Astral.jpg,nolink,25x25,Astral);&amp;ref(Spell/P_Nature.jpg,nolink,25x25,Nature);+1:100%|&amp;ref(Spell/P_Research.jpg,nolink,25x25,Research);15|&amp;ref(Nation/Sacred.jpg,nolink,25x25,Sacred);|
</v>
      </c>
    </row>
    <row r="759" spans="1:39" x14ac:dyDescent="0.15">
      <c r="A759" t="str">
        <f t="shared" si="30"/>
        <v>-</v>
      </c>
      <c r="B759" t="s">
        <v>3012</v>
      </c>
      <c r="C759" t="s">
        <v>14817</v>
      </c>
      <c r="D759" t="s">
        <v>11247</v>
      </c>
      <c r="E759" s="24" t="s">
        <v>5491</v>
      </c>
      <c r="F759" s="21" t="s">
        <v>7184</v>
      </c>
      <c r="G759" s="29" t="s">
        <v>7185</v>
      </c>
      <c r="H759" t="s">
        <v>10972</v>
      </c>
      <c r="AK759">
        <v>1</v>
      </c>
      <c r="AM759" s="26" t="str">
        <f t="shared" si="29"/>
        <v xml:space="preserve">|Yaksha|&amp;ref(Item/Master-Ritualist.jpg,nolink,25x25,Ritual Spell);|&amp;ref(Spell/P_Earth.jpg,nolink,25x25,Earth);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v>
      </c>
    </row>
    <row r="760" spans="1:39" x14ac:dyDescent="0.15">
      <c r="A760" t="str">
        <f t="shared" si="30"/>
        <v>-</v>
      </c>
      <c r="B760" t="s">
        <v>3012</v>
      </c>
      <c r="C760" t="s">
        <v>14817</v>
      </c>
      <c r="D760" t="s">
        <v>11248</v>
      </c>
      <c r="E760" s="24" t="s">
        <v>5491</v>
      </c>
      <c r="F760" s="21" t="s">
        <v>7188</v>
      </c>
      <c r="G760" s="29" t="s">
        <v>7185</v>
      </c>
      <c r="H760" t="s">
        <v>10972</v>
      </c>
      <c r="AK760">
        <v>1</v>
      </c>
      <c r="AM760" s="26" t="str">
        <f t="shared" si="29"/>
        <v xml:space="preserve">|Yakshini|&amp;ref(Item/Master-Ritualist.jpg,nolink,25x25,Ritual Spell);|&amp;ref(Spell/P_Water.jpg,nolink,25x25,Water);3&amp;ref(Spell/P_Nature.jpg,nolink,25x25,Nature);1&amp;ref(Spell/P_Holy.jpg,nolink,25x25,Holy);1|&amp;ref(Spell/P_Water.jpg,nolink,25x25,Water);&amp;ref(Spell/P_Earth.jpg,nolink,25x25,Earth);&amp;ref(Spell/P_Astral.jpg,nolink,25x25,Astral);&amp;ref(Spell/P_Nature.jpg,nolink,25x25,Nature);+1:100%&amp;br;&amp;ref(Spell/P_Water.jpg,nolink,25x25,Water);&amp;ref(Spell/P_Earth.jpg,nolink,25x25,Earth);&amp;ref(Spell/P_Astral.jpg,nolink,25x25,Astral);&amp;ref(Spell/P_Nature.jpg,nolink,25x25,Nature);+1:10%|&amp;ref(Spell/P_Research.jpg,nolink,25x25,Research);15+|&amp;ref(Nation/Sacred.jpg,nolink,25x25,Sacred);|
</v>
      </c>
    </row>
    <row r="761" spans="1:39" x14ac:dyDescent="0.15">
      <c r="A761" t="str">
        <f t="shared" si="30"/>
        <v>-</v>
      </c>
      <c r="B761" t="s">
        <v>3012</v>
      </c>
      <c r="C761" t="s">
        <v>14817</v>
      </c>
      <c r="D761" t="s">
        <v>11249</v>
      </c>
      <c r="E761" s="24" t="s">
        <v>5491</v>
      </c>
      <c r="F761" s="21" t="s">
        <v>7114</v>
      </c>
      <c r="H761">
        <v>13</v>
      </c>
      <c r="AK761">
        <v>1</v>
      </c>
      <c r="AM761" s="26" t="str">
        <f t="shared" si="29"/>
        <v xml:space="preserve">|Kinnara|&amp;ref(Item/Master-Ritualist.jpg,nolink,25x25,Ritual Spell);|&amp;ref(Spell/P_Air.jpg,nolink,25x25,Air);2&amp;ref(Spell/P_Astral.jpg,nolink,25x25,Astral);2&amp;ref(Spell/P_Holy.jpg,nolink,25x25,Holy);2||&amp;ref(Spell/P_Research.jpg,nolink,25x25,Research);13|&amp;ref(Nation/Sacred.jpg,nolink,25x25,Sacred);|
</v>
      </c>
    </row>
    <row r="762" spans="1:39" x14ac:dyDescent="0.15">
      <c r="A762" t="str">
        <f t="shared" si="30"/>
        <v>-</v>
      </c>
      <c r="B762" t="s">
        <v>3012</v>
      </c>
      <c r="C762" t="s">
        <v>14817</v>
      </c>
      <c r="D762" t="s">
        <v>11250</v>
      </c>
      <c r="E762" s="24" t="s">
        <v>5491</v>
      </c>
      <c r="F762" s="21" t="s">
        <v>7197</v>
      </c>
      <c r="H762">
        <v>15</v>
      </c>
      <c r="AK762">
        <v>1</v>
      </c>
      <c r="AM762" s="26" t="str">
        <f t="shared" si="29"/>
        <v xml:space="preserve">|Siddha|&amp;ref(Item/Master-Ritualist.jpg,nolink,25x25,Ritual Spell);|&amp;ref(Spell/P_Air.jpg,nolink,25x25,Air);2&amp;ref(Spell/P_Astral.jpg,nolink,25x25,Astral);3&amp;ref(Spell/P_Holy.jpg,nolink,25x25,Holy);3||&amp;ref(Spell/P_Research.jpg,nolink,25x25,Research);15|&amp;ref(Nation/Sacred.jpg,nolink,25x25,Sacred);|
</v>
      </c>
    </row>
    <row r="763" spans="1:39" x14ac:dyDescent="0.15">
      <c r="A763" t="str">
        <f t="shared" si="30"/>
        <v>-</v>
      </c>
      <c r="B763" t="s">
        <v>3012</v>
      </c>
      <c r="C763" t="s">
        <v>14817</v>
      </c>
      <c r="D763" t="s">
        <v>11251</v>
      </c>
      <c r="E763" s="24" t="s">
        <v>5491</v>
      </c>
      <c r="F763" s="21" t="s">
        <v>5905</v>
      </c>
      <c r="H763">
        <v>15</v>
      </c>
      <c r="AK763">
        <v>1</v>
      </c>
      <c r="AM763" s="26" t="str">
        <f t="shared" si="29"/>
        <v xml:space="preserve">|Devata|&amp;ref(Item/Master-Ritualist.jpg,nolink,25x25,Ritual Spell);|&amp;ref(Spell/P_Air.jpg,nolink,25x25,Air);3&amp;ref(Spell/P_Astral.jpg,nolink,25x25,Astral);2&amp;ref(Spell/P_Holy.jpg,nolink,25x25,Holy);3||&amp;ref(Spell/P_Research.jpg,nolink,25x25,Research);15|&amp;ref(Nation/Sacred.jpg,nolink,25x25,Sacred);|
</v>
      </c>
    </row>
    <row r="764" spans="1:39" x14ac:dyDescent="0.15">
      <c r="A764" t="str">
        <f t="shared" si="30"/>
        <v>-</v>
      </c>
      <c r="B764" t="s">
        <v>3012</v>
      </c>
      <c r="C764" t="s">
        <v>14817</v>
      </c>
      <c r="D764" t="s">
        <v>11252</v>
      </c>
      <c r="E764" s="24" t="s">
        <v>5491</v>
      </c>
      <c r="F764" s="21" t="s">
        <v>7199</v>
      </c>
      <c r="H764">
        <v>11</v>
      </c>
      <c r="AK764">
        <v>1</v>
      </c>
      <c r="AM764" s="26" t="str">
        <f t="shared" si="29"/>
        <v xml:space="preserve">|Devala|&amp;ref(Item/Master-Ritualist.jpg,nolink,25x25,Ritual Spell);|&amp;ref(Spell/P_Astral.jpg,nolink,25x25,Astral);3&amp;ref(Spell/P_Holy.jpg,nolink,25x25,Holy);4||&amp;ref(Spell/P_Research.jpg,nolink,25x25,Research);11|&amp;ref(Nation/Sacred.jpg,nolink,25x25,Sacred);|
</v>
      </c>
    </row>
    <row r="765" spans="1:39" x14ac:dyDescent="0.15">
      <c r="A765" t="str">
        <f t="shared" si="30"/>
        <v>-</v>
      </c>
      <c r="B765" t="s">
        <v>3012</v>
      </c>
      <c r="C765" t="s">
        <v>14817</v>
      </c>
      <c r="D765" t="s">
        <v>11253</v>
      </c>
      <c r="E765" s="24" t="s">
        <v>5491</v>
      </c>
      <c r="F765" s="21" t="s">
        <v>7200</v>
      </c>
      <c r="H765">
        <v>3</v>
      </c>
      <c r="I765">
        <v>-20</v>
      </c>
      <c r="P765">
        <v>-5</v>
      </c>
      <c r="AK765">
        <v>1</v>
      </c>
      <c r="AM765" s="26" t="str">
        <f t="shared" si="29"/>
        <v xml:space="preserve">|Rudra|&amp;ref(Item/Master-Ritualist.jpg,nolink,25x25,Ritual Spell);|&amp;ref(Spell/P_Fire.jpg,nolink,25x25,Fire);3&amp;ref(Spell/P_Air.jpg,nolink,25x25,Air);3&amp;ref(Spell/P_Death.jpg,nolink,25x25,Death);3&amp;ref(Spell/P_Holy.jpg,nolink,25x25,Holy);1||&amp;ref(Spell/P_Research.jpg,nolink,25x25,Research);3|&amp;ref(Nation/Inept-Researcher.jpg,nolink,25x25,Inept Researcher (-20));&amp;ref(Nation/Forge-Bonus.jpg,nolink,25x25,Forge Bonus (-5));&amp;ref(Nation/Sacred.jpg,nolink,25x25,Sacred);|
</v>
      </c>
    </row>
    <row r="766" spans="1:39" x14ac:dyDescent="0.15">
      <c r="A766" t="str">
        <f t="shared" si="30"/>
        <v>-</v>
      </c>
      <c r="B766" t="s">
        <v>3012</v>
      </c>
      <c r="C766" t="s">
        <v>14817</v>
      </c>
      <c r="D766" t="s">
        <v>11254</v>
      </c>
      <c r="E766" s="24" t="s">
        <v>5491</v>
      </c>
      <c r="F766" s="21" t="s">
        <v>7352</v>
      </c>
      <c r="H766">
        <v>19</v>
      </c>
      <c r="AK766">
        <v>1</v>
      </c>
      <c r="AM766" s="26" t="str">
        <f t="shared" si="29"/>
        <v xml:space="preserve">|Dakini|&amp;ref(Item/Master-Ritualist.jpg,nolink,25x25,Ritual Spell);|&amp;ref(Spell/P_Air.jpg,nolink,25x25,Air);3&amp;ref(Spell/P_Death.jpg,nolink,25x25,Death);1&amp;ref(Spell/P_Blood.jpg,nolink,25x25,Blood);3&amp;ref(Spell/P_Holy.jpg,nolink,25x25,Holy);2||&amp;ref(Spell/P_Research.jpg,nolink,25x25,Research);19|&amp;ref(Nation/Sacred.jpg,nolink,25x25,Sacred);|
</v>
      </c>
    </row>
    <row r="767" spans="1:39" x14ac:dyDescent="0.15">
      <c r="A767" t="str">
        <f t="shared" si="30"/>
        <v>LA Patala E</v>
      </c>
      <c r="B767" t="s">
        <v>3012</v>
      </c>
      <c r="C767" t="s">
        <v>14817</v>
      </c>
      <c r="D767" t="s">
        <v>11255</v>
      </c>
      <c r="E767" s="24" t="s">
        <v>5491</v>
      </c>
      <c r="F767" s="21" t="s">
        <v>7354</v>
      </c>
      <c r="H767">
        <v>21</v>
      </c>
      <c r="AG767">
        <v>1</v>
      </c>
      <c r="AK767">
        <v>1</v>
      </c>
      <c r="AM767" s="26" t="str">
        <f t="shared" si="29"/>
        <v xml:space="preserve">|Mandeha|&amp;ref(Item/Master-Ritualist.jpg,nolink,25x25,Ritual Spell);|&amp;ref(Spell/P_Air.jpg,nolink,25x25,Air);3&amp;ref(Spell/P_Death.jpg,nolink,25x25,Death);3&amp;ref(Spell/P_Blood.jpg,nolink,25x25,Blood);2&amp;ref(Spell/P_Holy.jpg,nolink,25x25,Holy);3||&amp;ref(Spell/P_Research.jpg,nolink,25x25,Research);21|&amp;ref(Nation/Reanimator-Priest.jpg,nolink,25x25,Reanimator Priest);&amp;ref(Nation/Sacred.jpg,nolink,25x25,Sacred);|
</v>
      </c>
    </row>
    <row r="768" spans="1:39" x14ac:dyDescent="0.15">
      <c r="A768" t="str">
        <f t="shared" si="30"/>
        <v>LA Gath S</v>
      </c>
      <c r="B768" t="s">
        <v>3012</v>
      </c>
      <c r="C768" t="s">
        <v>14951</v>
      </c>
      <c r="D768" t="s">
        <v>14929</v>
      </c>
      <c r="E768" s="24" t="s">
        <v>14858</v>
      </c>
      <c r="G768" s="29" t="s">
        <v>14930</v>
      </c>
      <c r="H768" s="20" t="s">
        <v>14931</v>
      </c>
      <c r="AK768">
        <v>1</v>
      </c>
      <c r="AM768" s="26" t="str">
        <f t="shared" si="29"/>
        <v xml:space="preserve">|Iassacharite Sage|&amp;ref(Nation/R_Fort.jpg,nolink,25x25,Land Fortress);||&amp;ref(Spell/P_Fire.jpg,nolink,25x25,Fire);&amp;ref(Spell/P_Earth.jpg,nolink,25x25,Earth);&amp;ref(Spell/P_Astral.jpg,nolink,25x25,Astral);+1:10%|&amp;ref(Spell/P_Research.jpg,nolink,25x25,Research);6+|&amp;ref(Nation/Sacred.jpg,nolink,25x25,Sacred);|
</v>
      </c>
    </row>
    <row r="769" spans="1:39" x14ac:dyDescent="0.15">
      <c r="A769" t="str">
        <f t="shared" si="30"/>
        <v>-</v>
      </c>
      <c r="B769" t="s">
        <v>3012</v>
      </c>
      <c r="C769" t="s">
        <v>14951</v>
      </c>
      <c r="D769" t="s">
        <v>14932</v>
      </c>
      <c r="E769" s="24" t="s">
        <v>14858</v>
      </c>
      <c r="F769" s="20" t="s">
        <v>14933</v>
      </c>
      <c r="H769" s="20">
        <v>9</v>
      </c>
      <c r="Y769">
        <v>10</v>
      </c>
      <c r="AM769" s="26" t="str">
        <f t="shared" si="29"/>
        <v xml:space="preserve">|Iassacharite Sibyl|&amp;ref(Nation/R_Fort.jpg,nolink,25x25,Land Fortress);|&amp;ref(Spell/P_Astral.jpg,nolink,25x25,Astral);1&amp;ref(Spell/P_Nature.jpg,nolink,25x25,Nature);1||&amp;ref(Spell/P_Research.jpg,nolink,25x25,Research);9|&amp;ref(Nation/Fortune-Teller.jpg,nolink,25x25,Fortune Teller (10));|
</v>
      </c>
    </row>
    <row r="770" spans="1:39" x14ac:dyDescent="0.15">
      <c r="A770" t="str">
        <f t="shared" si="30"/>
        <v>-</v>
      </c>
      <c r="B770" t="s">
        <v>3012</v>
      </c>
      <c r="C770" t="s">
        <v>14951</v>
      </c>
      <c r="D770" t="s">
        <v>14934</v>
      </c>
      <c r="E770" s="24" t="s">
        <v>14858</v>
      </c>
      <c r="F770" s="20" t="s">
        <v>14935</v>
      </c>
      <c r="AK770">
        <v>1</v>
      </c>
      <c r="AM770" s="26" t="str">
        <f t="shared" si="29"/>
        <v xml:space="preserve">|Levite Priest|&amp;ref(Nation/R_Fort.jpg,nolink,25x25,Land Fortress);|&amp;ref(Spell/P_Holy.jpg,nolink,25x25,Holy);1|||&amp;ref(Nation/Sacred.jpg,nolink,25x25,Sacred);|
</v>
      </c>
    </row>
    <row r="771" spans="1:39" x14ac:dyDescent="0.15">
      <c r="A771" t="str">
        <f t="shared" si="30"/>
        <v>-</v>
      </c>
      <c r="B771" t="s">
        <v>3012</v>
      </c>
      <c r="C771" t="s">
        <v>14951</v>
      </c>
      <c r="D771" t="s">
        <v>14936</v>
      </c>
      <c r="E771" s="24" t="s">
        <v>14858</v>
      </c>
      <c r="F771" s="20" t="s">
        <v>14937</v>
      </c>
      <c r="G771" s="29" t="s">
        <v>14938</v>
      </c>
      <c r="H771">
        <v>11</v>
      </c>
      <c r="O771" t="s">
        <v>14939</v>
      </c>
      <c r="AJ771">
        <v>1</v>
      </c>
      <c r="AM771" s="26" t="str">
        <f t="shared" si="29"/>
        <v xml:space="preserve">|Abba|&amp;ref(Nation/R_Fort.jpg,nolink,25x25,Land Fortress);|&amp;ref(Spell/P_Nature.jpg,nolink,25x25,Nature);2|&amp;ref(Spell/P_Fire.jpg,nolink,25x25,Fire);&amp;ref(Spell/P_Earth.jpg,nolink,25x25,Earth);&amp;ref(Spell/P_Astral.jpg,nolink,25x25,Astral);+1:100%|&amp;ref(Spell/P_Research.jpg,nolink,25x25,Research);11|&amp;ref(Nation/Healer.jpg,nolink,25x25,Healer (1));&amp;ref(Nation/Heretic.jpg,nolink,25x25,Heretic (1));|
</v>
      </c>
    </row>
    <row r="772" spans="1:39" x14ac:dyDescent="0.15">
      <c r="A772" t="str">
        <f t="shared" si="30"/>
        <v>-</v>
      </c>
      <c r="B772" t="s">
        <v>3012</v>
      </c>
      <c r="C772" t="s">
        <v>14951</v>
      </c>
      <c r="D772" t="s">
        <v>14940</v>
      </c>
      <c r="E772" s="24" t="s">
        <v>14858</v>
      </c>
      <c r="F772" s="20" t="s">
        <v>14941</v>
      </c>
      <c r="G772" s="29" t="s">
        <v>14942</v>
      </c>
      <c r="H772">
        <v>11</v>
      </c>
      <c r="AM772" s="26" t="str">
        <f t="shared" si="29"/>
        <v xml:space="preserve">|Yeddeoni|&amp;ref(Nation/R_Fort.jpg,nolink,25x25,Land Fortress);|&amp;ref(Spell/P_Earth.jpg,nolink,25x25,Earth);1&amp;ref(Spell/P_Death.jpg,nolink,25x25,Death);1|&amp;ref(Spell/P_Fire.jpg,nolink,25x25,Fire);&amp;ref(Spell/P_Earth.jpg,nolink,25x25,Earth);&amp;ref(Spell/P_Astral.jpg,nolink,25x25,Astral);&amp;ref(Spell/P_Death.jpg,nolink,25x25,Death);+1:100%|&amp;ref(Spell/P_Research.jpg,nolink,25x25,Research);11||
</v>
      </c>
    </row>
    <row r="773" spans="1:39" x14ac:dyDescent="0.15">
      <c r="A773" t="str">
        <f t="shared" si="30"/>
        <v>-</v>
      </c>
      <c r="B773" t="s">
        <v>3012</v>
      </c>
      <c r="C773" t="s">
        <v>14951</v>
      </c>
      <c r="D773" t="s">
        <v>14943</v>
      </c>
      <c r="E773" s="24" t="s">
        <v>14858</v>
      </c>
      <c r="F773" s="20" t="s">
        <v>14944</v>
      </c>
      <c r="G773" s="29" t="s">
        <v>14938</v>
      </c>
      <c r="H773">
        <v>9</v>
      </c>
      <c r="AK773">
        <v>1</v>
      </c>
      <c r="AM773" s="26" t="str">
        <f t="shared" si="29"/>
        <v xml:space="preserve">|Kohen|&amp;ref(Nation/R_Fort.jpg,nolink,25x25,Land Fortress);|&amp;ref(Spell/P_Blood.jpg,nolink,25x25,Blood);1&amp;ref(Spell/P_Holy.jpg,nolink,25x25,Holy);2|&amp;ref(Spell/P_Fire.jpg,nolink,25x25,Fire);&amp;ref(Spell/P_Earth.jpg,nolink,25x25,Earth);&amp;ref(Spell/P_Astral.jpg,nolink,25x25,Astral);+1:100%|&amp;ref(Spell/P_Research.jpg,nolink,25x25,Research);9|&amp;ref(Nation/Sacred.jpg,nolink,25x25,Sacred);|
</v>
      </c>
    </row>
    <row r="774" spans="1:39" x14ac:dyDescent="0.15">
      <c r="A774" t="str">
        <f t="shared" si="30"/>
        <v>-</v>
      </c>
      <c r="B774" t="s">
        <v>3012</v>
      </c>
      <c r="C774" t="s">
        <v>14951</v>
      </c>
      <c r="D774" t="s">
        <v>14945</v>
      </c>
      <c r="E774" s="24" t="s">
        <v>14893</v>
      </c>
      <c r="G774" s="29" t="s">
        <v>14946</v>
      </c>
      <c r="H774" s="20" t="s">
        <v>14896</v>
      </c>
      <c r="AK774">
        <v>1</v>
      </c>
      <c r="AM774" s="26" t="str">
        <f t="shared" si="29"/>
        <v xml:space="preserve">|Seren|&amp;ref(Nation/R_Capital.jpg,nolink,25x25,National Capital);||&amp;ref(Spell/P_Fire.jpg,nolink,25x25,Fire);&amp;ref(Spell/P_Earth.jpg,nolink,25x25,Earth);&amp;ref(Spell/P_Astral.jpg,nolink,25x25,Astral);+1:20%|&amp;ref(Spell/P_Research.jpg,nolink,25x25,Research);0+|&amp;ref(Nation/Sacred.jpg,nolink,25x25,Sacred);|
</v>
      </c>
    </row>
    <row r="775" spans="1:39" x14ac:dyDescent="0.15">
      <c r="A775" t="str">
        <f t="shared" si="30"/>
        <v>-</v>
      </c>
      <c r="B775" t="s">
        <v>3012</v>
      </c>
      <c r="C775" t="s">
        <v>14951</v>
      </c>
      <c r="D775" t="s">
        <v>14947</v>
      </c>
      <c r="E775" s="24" t="s">
        <v>14893</v>
      </c>
      <c r="F775" s="20" t="s">
        <v>14948</v>
      </c>
      <c r="G775" s="29" t="s">
        <v>14949</v>
      </c>
      <c r="H775" s="20" t="s">
        <v>14950</v>
      </c>
      <c r="AK775">
        <v>1</v>
      </c>
      <c r="AM775" s="26" t="str">
        <f t="shared" si="29"/>
        <v xml:space="preserve">|Kohen Gadol|&amp;ref(Nation/R_Capital.jpg,nolink,25x25,National Capital);|&amp;ref(Spell/P_Blood.jpg,nolink,25x25,Blood);2&amp;ref(Spell/P_Holy.jpg,nolink,25x25,Holy);3|&amp;ref(Spell/P_Fire.jpg,nolink,25x25,Fire);&amp;ref(Spell/P_Earth.jpg,nolink,25x25,Earth);&amp;ref(Spell/P_Astral.jpg,nolink,25x25,Astral);+2:100%&amp;br;&amp;ref(Spell/P_Fire.jpg,nolink,25x25,Fire);&amp;ref(Spell/P_Earth.jpg,nolink,25x25,Earth);&amp;ref(Spell/P_Astral.jpg,nolink,25x25,Astral);+1:10%|&amp;ref(Spell/P_Research.jpg,nolink,25x25,Research);13+|&amp;ref(Nation/Sacred.jpg,nolink,25x25,Sacred);|
</v>
      </c>
    </row>
    <row r="776" spans="1:39" x14ac:dyDescent="0.15">
      <c r="A776" t="str">
        <f t="shared" ref="A776:A840" si="31">IF(C776&lt;&gt;C775,B776&amp;" "&amp;C776&amp;" S",IF(C776&lt;&gt;C777,B776&amp;" "&amp;C776&amp;" E","-"))</f>
        <v>-</v>
      </c>
      <c r="B776" t="s">
        <v>3012</v>
      </c>
      <c r="C776" t="s">
        <v>14951</v>
      </c>
      <c r="D776" t="s">
        <v>14952</v>
      </c>
      <c r="E776" s="24" t="s">
        <v>5491</v>
      </c>
      <c r="F776" s="21" t="s">
        <v>2783</v>
      </c>
      <c r="AK776">
        <v>1</v>
      </c>
      <c r="AM776" s="26" t="str">
        <f t="shared" si="29"/>
        <v xml:space="preserve">|Malakh|&amp;ref(Item/Master-Ritualist.jpg,nolink,25x25,Ritual Spell);|&amp;ref(Spell/P_Holy.jpg,nolink,25x25,Holy);1|||&amp;ref(Nation/Sacred.jpg,nolink,25x25,Sacred);|
</v>
      </c>
    </row>
    <row r="777" spans="1:39" x14ac:dyDescent="0.15">
      <c r="A777" t="str">
        <f t="shared" si="31"/>
        <v>-</v>
      </c>
      <c r="B777" t="s">
        <v>3012</v>
      </c>
      <c r="C777" t="s">
        <v>14951</v>
      </c>
      <c r="D777" t="s">
        <v>14953</v>
      </c>
      <c r="E777" s="24" t="s">
        <v>5491</v>
      </c>
      <c r="F777" s="21" t="s">
        <v>2786</v>
      </c>
      <c r="AE777">
        <v>1</v>
      </c>
      <c r="AK777">
        <v>1</v>
      </c>
      <c r="AM777" s="26" t="str">
        <f t="shared" si="29"/>
        <v xml:space="preserve">|Hashmal|&amp;ref(Item/Master-Ritualist.jpg,nolink,25x25,Ritual Spell);|&amp;ref(Spell/P_Holy.jpg,nolink,25x25,Holy);2|||&amp;ref(Nation/Inquisitor.jpg,nolink,25x25,Inquisitor);&amp;ref(Nation/Sacred.jpg,nolink,25x25,Sacred);|
</v>
      </c>
    </row>
    <row r="778" spans="1:39" x14ac:dyDescent="0.15">
      <c r="A778" t="str">
        <f t="shared" si="31"/>
        <v>-</v>
      </c>
      <c r="B778" t="s">
        <v>3012</v>
      </c>
      <c r="C778" t="s">
        <v>14951</v>
      </c>
      <c r="D778" t="s">
        <v>14954</v>
      </c>
      <c r="E778" s="24" t="s">
        <v>5491</v>
      </c>
      <c r="F778" s="21" t="s">
        <v>11568</v>
      </c>
      <c r="H778">
        <v>11</v>
      </c>
      <c r="O778" t="s">
        <v>14314</v>
      </c>
      <c r="AK778">
        <v>1</v>
      </c>
      <c r="AM778" s="26" t="str">
        <f t="shared" si="29"/>
        <v xml:space="preserve">|Arel|&amp;ref(Item/Master-Ritualist.jpg,nolink,25x25,Ritual Spell);|&amp;ref(Spell/P_Nature.jpg,nolink,25x25,Nature);3&amp;ref(Spell/P_Holy.jpg,nolink,25x25,Holy);3||&amp;ref(Spell/P_Research.jpg,nolink,25x25,Research);11|&amp;ref(Nation/Healer.jpg,nolink,25x25,Healer (3));&amp;ref(Nation/Sacred.jpg,nolink,25x25,Sacred);|
</v>
      </c>
    </row>
    <row r="779" spans="1:39" x14ac:dyDescent="0.15">
      <c r="A779" t="str">
        <f t="shared" si="31"/>
        <v>-</v>
      </c>
      <c r="B779" t="s">
        <v>3012</v>
      </c>
      <c r="C779" t="s">
        <v>14951</v>
      </c>
      <c r="D779" t="s">
        <v>14955</v>
      </c>
      <c r="E779" s="24" t="s">
        <v>5491</v>
      </c>
      <c r="F779" s="21" t="s">
        <v>2791</v>
      </c>
      <c r="AK779">
        <v>1</v>
      </c>
      <c r="AM779" s="26" t="str">
        <f t="shared" si="29"/>
        <v xml:space="preserve">|Ophan|&amp;ref(Item/Master-Ritualist.jpg,nolink,25x25,Ritual Spell);|&amp;ref(Spell/P_Holy.jpg,nolink,25x25,Holy);3|||&amp;ref(Nation/Sacred.jpg,nolink,25x25,Sacred);|
</v>
      </c>
    </row>
    <row r="780" spans="1:39" x14ac:dyDescent="0.15">
      <c r="A780" t="str">
        <f t="shared" si="31"/>
        <v>LA Gath E</v>
      </c>
      <c r="B780" t="s">
        <v>3012</v>
      </c>
      <c r="C780" t="s">
        <v>14951</v>
      </c>
      <c r="D780" t="s">
        <v>14956</v>
      </c>
      <c r="E780" s="24" t="s">
        <v>5491</v>
      </c>
      <c r="F780" s="21" t="s">
        <v>11631</v>
      </c>
      <c r="H780">
        <v>13</v>
      </c>
      <c r="AK780">
        <v>1</v>
      </c>
      <c r="AM780" s="26" t="str">
        <f t="shared" si="29"/>
        <v xml:space="preserve">|Chayot|&amp;ref(Item/Master-Ritualist.jpg,nolink,25x25,Ritual Spell);|&amp;ref(Spell/P_Fire.jpg,nolink,25x25,Fire);4-4&amp;ref(Spell/P_Air.jpg,nolink,25x25,Air);4-4&amp;ref(Spell/P_Earth.jpg,nolink,25x25,Earth);4-4&amp;ref(Spell/P_Astral.jpg,nolink,25x25,Astral);4&amp;ref(Spell/P_Holy.jpg,nolink,25x25,Holy);4||&amp;ref(Spell/P_Research.jpg,nolink,25x25,Research);13|&amp;ref(Nation/Sacred.jpg,nolink,25x25,Sacred);|
</v>
      </c>
    </row>
    <row r="781" spans="1:39" x14ac:dyDescent="0.15">
      <c r="A781" t="str">
        <f t="shared" si="31"/>
        <v>LA Ragha S</v>
      </c>
      <c r="B781" t="s">
        <v>3012</v>
      </c>
      <c r="C781" t="s">
        <v>15083</v>
      </c>
      <c r="D781" t="s">
        <v>15062</v>
      </c>
      <c r="E781" s="24" t="s">
        <v>14991</v>
      </c>
      <c r="F781" s="20" t="s">
        <v>15063</v>
      </c>
      <c r="G781" s="29" t="s">
        <v>15064</v>
      </c>
      <c r="H781">
        <v>9</v>
      </c>
      <c r="AK781">
        <v>1</v>
      </c>
      <c r="AM781" s="26" t="str">
        <f t="shared" si="29"/>
        <v xml:space="preserve">|Karapan|&amp;ref(Nation/R_Fort.jpg,nolink,25x25,Land Fortress);（&amp;ref(Spell/S_Neutral.jpg,nolink,25x25,Neutral Temperature);&amp;ref(Spell/S_Heat.jpg,nolink,25x25,Heat Temperature);）|&amp;ref(Spell/P_Fire.jpg,nolink,25x25,Fire);1&amp;ref(Spell/P_Holy.jpg,nolink,25x25,Holy);1|&amp;ref(Spell/P_Air.jpg,nolink,25x25,Air);&amp;ref(Spell/P_Death.jpg,nolink,25x25,Death);&amp;ref(Spell/P_Blood.jpg,nolink,25x25,Blood);+1:100%|&amp;ref(Spell/P_Research.jpg,nolink,25x25,Research);9|&amp;ref(Nation/Sacred.jpg,nolink,25x25,Sacred);|
</v>
      </c>
    </row>
    <row r="782" spans="1:39" x14ac:dyDescent="0.15">
      <c r="A782" t="str">
        <f t="shared" si="31"/>
        <v>-</v>
      </c>
      <c r="B782" t="s">
        <v>3012</v>
      </c>
      <c r="C782" t="s">
        <v>15083</v>
      </c>
      <c r="D782" t="s">
        <v>15065</v>
      </c>
      <c r="E782" s="24" t="s">
        <v>15000</v>
      </c>
      <c r="F782" s="20" t="s">
        <v>15063</v>
      </c>
      <c r="G782" s="29" t="s">
        <v>15066</v>
      </c>
      <c r="H782">
        <v>9</v>
      </c>
      <c r="AK782">
        <v>1</v>
      </c>
      <c r="AM782" s="26" t="str">
        <f t="shared" si="29"/>
        <v xml:space="preserve">|Athravan|&amp;ref(Nation/R_Fort.jpg,nolink,25x25,Land Fortress);（&amp;ref(Spell/S_Neutral.jpg,nolink,25x25,Neutral Temperature);&amp;ref(Spell/S_Cold.jpg,nolink,25x25,Cold Temperature);）|&amp;ref(Spell/P_Fire.jpg,nolink,25x25,Fire);1&amp;ref(Spell/P_Holy.jpg,nolink,25x25,Holy);1|&amp;ref(Spell/P_Air.jpg,nolink,25x25,Air);&amp;ref(Spell/P_Water.jpg,nolink,25x25,Water);&amp;ref(Spell/P_Astral.jpg,nolink,25x25,Astral);+1:100%|&amp;ref(Spell/P_Research.jpg,nolink,25x25,Research);9|&amp;ref(Nation/Sacred.jpg,nolink,25x25,Sacred);|
</v>
      </c>
    </row>
    <row r="783" spans="1:39" x14ac:dyDescent="0.15">
      <c r="A783" t="str">
        <f t="shared" si="31"/>
        <v>-</v>
      </c>
      <c r="B783" t="s">
        <v>3012</v>
      </c>
      <c r="C783" t="s">
        <v>15083</v>
      </c>
      <c r="D783" t="s">
        <v>15067</v>
      </c>
      <c r="E783" s="24" t="s">
        <v>15004</v>
      </c>
      <c r="F783" s="20" t="s">
        <v>15068</v>
      </c>
      <c r="G783" s="29" t="s">
        <v>15069</v>
      </c>
      <c r="H783">
        <v>13</v>
      </c>
      <c r="AK783">
        <v>1</v>
      </c>
      <c r="AM783" s="26" t="str">
        <f t="shared" si="29"/>
        <v xml:space="preserve">|Dastur|&amp;ref(Nation/R_Fort.jpg,nolink,25x25,Land Fortress);（&amp;ref(Spell/S_Heat.jpg,nolink,25x25,Heat Temperature);）|&amp;ref(Spell/P_Fire.jpg,nolink,25x25,Fire);1&amp;ref(Spell/P_Death.jpg,nolink,25x25,Death);1&amp;ref(Spell/P_Blood.jpg,nolink,25x25,Blood);1&amp;ref(Spell/P_Holy.jpg,nolink,25x25,Holy);2|&amp;ref(Spell/P_Fire.jpg,nolink,25x25,Fire);&amp;ref(Spell/P_Air.jpg,nolink,25x25,Air);&amp;ref(Spell/P_Death.jpg,nolink,25x25,Death);&amp;ref(Spell/P_Blood.jpg,nolink,25x25,Blood);+1:100%|&amp;ref(Spell/P_Research.jpg,nolink,25x25,Research);13|&amp;ref(Nation/Sacred.jpg,nolink,25x25,Sacred);|
</v>
      </c>
    </row>
    <row r="784" spans="1:39" x14ac:dyDescent="0.15">
      <c r="A784" t="str">
        <f t="shared" si="31"/>
        <v>-</v>
      </c>
      <c r="B784" t="s">
        <v>3012</v>
      </c>
      <c r="C784" t="s">
        <v>15083</v>
      </c>
      <c r="D784" t="s">
        <v>15070</v>
      </c>
      <c r="E784" s="24" t="s">
        <v>15004</v>
      </c>
      <c r="F784" s="20" t="s">
        <v>15071</v>
      </c>
      <c r="G784" s="29" t="s">
        <v>15072</v>
      </c>
      <c r="H784" s="20" t="s">
        <v>15073</v>
      </c>
      <c r="AM784" s="26" t="str">
        <f t="shared" si="29"/>
        <v xml:space="preserve">|Turan Sorcerer|&amp;ref(Nation/R_Fort.jpg,nolink,25x25,Land Fortress);（&amp;ref(Spell/S_Heat.jpg,nolink,25x25,Heat Temperature);）|&amp;ref(Spell/P_Fire.jpg,nolink,25x25,Fire);3&amp;ref(Spell/P_Death.jpg,nolink,25x25,Death);1&amp;ref(Spell/P_Blood.jpg,nolink,25x25,Blood);1|&amp;ref(Spell/P_Air.jpg,nolink,25x25,Air);&amp;ref(Spell/P_Death.jpg,nolink,25x25,Death);&amp;ref(Spell/P_Blood.jpg,nolink,25x25,Blood);+1:100%&amp;br;&amp;ref(Spell/P_Water.jpg,nolink,25x25,Water);&amp;ref(Spell/P_Astral.jpg,nolink,25x25,Astral);+1:10%|&amp;ref(Spell/P_Research.jpg,nolink,25x25,Research);17+||
</v>
      </c>
    </row>
    <row r="785" spans="1:39" x14ac:dyDescent="0.15">
      <c r="A785" t="str">
        <f t="shared" si="31"/>
        <v>-</v>
      </c>
      <c r="B785" t="s">
        <v>3012</v>
      </c>
      <c r="C785" t="s">
        <v>15083</v>
      </c>
      <c r="D785" t="s">
        <v>15074</v>
      </c>
      <c r="E785" s="24" t="s">
        <v>15014</v>
      </c>
      <c r="F785" s="20" t="s">
        <v>15075</v>
      </c>
      <c r="G785" s="29" t="s">
        <v>15076</v>
      </c>
      <c r="H785" s="20">
        <v>13</v>
      </c>
      <c r="AK785">
        <v>1</v>
      </c>
      <c r="AM785" s="26" t="str">
        <f t="shared" si="29"/>
        <v xml:space="preserve">|Zaotar|&amp;ref(Nation/R_Fort.jpg,nolink,25x25,Land Fortress);（&amp;ref(Spell/S_Cold.jpg,nolink,25x25,Cold Temperature);）|&amp;ref(Spell/P_Fire.jpg,nolink,25x25,Fire);1&amp;ref(Spell/P_Air.jpg,nolink,25x25,Air);1&amp;ref(Spell/P_Water.jpg,nolink,25x25,Water);1&amp;ref(Spell/P_Holy.jpg,nolink,25x25,Holy);2|&amp;ref(Spell/P_Fire.jpg,nolink,25x25,Fire);&amp;ref(Spell/P_Air.jpg,nolink,25x25,Air);&amp;ref(Spell/P_Water.jpg,nolink,25x25,Water);&amp;ref(Spell/P_Astral.jpg,nolink,25x25,Astral);+1:100%|&amp;ref(Spell/P_Research.jpg,nolink,25x25,Research);13|&amp;ref(Nation/Sacred.jpg,nolink,25x25,Sacred);|
</v>
      </c>
    </row>
    <row r="786" spans="1:39" x14ac:dyDescent="0.15">
      <c r="A786" t="str">
        <f t="shared" si="31"/>
        <v>-</v>
      </c>
      <c r="B786" t="s">
        <v>3012</v>
      </c>
      <c r="C786" t="s">
        <v>15083</v>
      </c>
      <c r="D786" t="s">
        <v>15077</v>
      </c>
      <c r="E786" s="24" t="s">
        <v>15014</v>
      </c>
      <c r="F786" s="20" t="s">
        <v>15078</v>
      </c>
      <c r="G786" s="29" t="s">
        <v>15079</v>
      </c>
      <c r="H786" s="20" t="s">
        <v>15073</v>
      </c>
      <c r="AM786" s="26" t="str">
        <f t="shared" si="29"/>
        <v xml:space="preserve">|Airya Seraph|&amp;ref(Nation/R_Fort.jpg,nolink,25x25,Land Fortress);（&amp;ref(Spell/S_Cold.jpg,nolink,25x25,Cold Temperature);）|&amp;ref(Spell/P_Air.jpg,nolink,25x25,Air);3&amp;ref(Spell/P_Water.jpg,nolink,25x25,Water);1&amp;ref(Spell/P_Astral.jpg,nolink,25x25,Astral);1|&amp;ref(Spell/P_Fire.jpg,nolink,25x25,Fire);&amp;ref(Spell/P_Water.jpg,nolink,25x25,Water);&amp;ref(Spell/P_Astral.jpg,nolink,25x25,Astral);+1:100%&amp;br;&amp;ref(Spell/P_Death.jpg,nolink,25x25,Death);&amp;ref(Spell/P_Blood.jpg,nolink,25x25,Blood);+1:10%|&amp;ref(Spell/P_Research.jpg,nolink,25x25,Research);17+||
</v>
      </c>
    </row>
    <row r="787" spans="1:39" x14ac:dyDescent="0.15">
      <c r="A787" t="str">
        <f t="shared" si="31"/>
        <v>-</v>
      </c>
      <c r="B787" t="s">
        <v>3012</v>
      </c>
      <c r="C787" t="s">
        <v>15083</v>
      </c>
      <c r="D787" t="s">
        <v>15080</v>
      </c>
      <c r="E787" s="24" t="s">
        <v>15004</v>
      </c>
      <c r="F787" s="20" t="s">
        <v>15081</v>
      </c>
      <c r="AK787">
        <v>1</v>
      </c>
      <c r="AM787" s="26" t="str">
        <f t="shared" si="29"/>
        <v xml:space="preserve">|Turan Shah|&amp;ref(Nation/R_Fort.jpg,nolink,25x25,Land Fortress);（&amp;ref(Spell/S_Heat.jpg,nolink,25x25,Heat Temperature);）|&amp;ref(Spell/P_Holy.jpg,nolink,25x25,Holy);1|||&amp;ref(Nation/Sacred.jpg,nolink,25x25,Sacred);|
</v>
      </c>
    </row>
    <row r="788" spans="1:39" x14ac:dyDescent="0.15">
      <c r="A788" t="str">
        <f t="shared" si="31"/>
        <v>-</v>
      </c>
      <c r="B788" t="s">
        <v>3012</v>
      </c>
      <c r="C788" t="s">
        <v>15083</v>
      </c>
      <c r="D788" t="s">
        <v>15082</v>
      </c>
      <c r="E788" s="24" t="s">
        <v>15014</v>
      </c>
      <c r="F788" s="20" t="s">
        <v>15081</v>
      </c>
      <c r="AK788">
        <v>1</v>
      </c>
      <c r="AM788" s="26" t="str">
        <f t="shared" ref="AM788:AM851" si="32">CONCATENATE("|",D788,"|",SUBSTITUTE(SUBSTITUTE(SUBSTITUTE(SUBSTITUTE(SUBSTITUTE(SUBSTITUTE(SUBSTITUTE(SUBSTITUTE(SUBSTITUTE(SUBSTITUTE(SUBSTITUTE(SUBSTITUTE(SUBSTITUTE(SUBSTITUTE(SUBSTITUTE(SUBSTITUTE(SUBSTITUTE(SUBSTITUTE(SUBSTITUTE(SUBSTITUTE(SUBSTITUTE(E788,"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788&amp;"|"&amp;G788,"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","&amp;br;"),"|",IF(H788&lt;&gt;"","&amp;ref(Spell/P_Research.jpg,nolink,25x25,Research);"&amp;H788,""),"|",IF(I788&lt;&gt;"",IF(I788&gt;=0,"&amp;ref(Nation/Adept-Researcher.jpg,nolink,25x25,Adept Researcher (+"&amp;I788&amp;"));","&amp;ref(Nation/Inept-Researcher.jpg,nolink,25x25,Inept Researcher ("&amp;I788&amp;"));"),""),IF(J788&lt;&gt;"","&amp;ref(Nation/Mundane-Researcher.jpg,nolink,25x25,Mundane Researcher);",""),IF(K788&lt;&gt;"","&amp;ref(Nation/Magically-Attuned-Researcher.jpg,nolink,25x25,Magically Attuned Researcher);",""),IF(L788&lt;&gt;"","&amp;ref(Nation/Philosopher.jpg,nolink,25x25,Philosopher ("&amp;L788&amp;"));",""),IF(M788&lt;&gt;"","&amp;ref(Nation/Divine-Insight.jpg,nolink,25x25,Divine Insight);",""),IF(N788&lt;&gt;"",IF(N788&gt;=0,"&amp;ref(Nation/Inspiring-Researcher.jpg,nolink,25x25,Inspiring Researcher (+"&amp;N788&amp;"));","&amp;ref(Nation/Disruptive-Researcher.jpg,nolink,25x25,Disruptive Researcher ("&amp;N788&amp;"));"),""),IF(O788&lt;&gt;"",IF(COUNTIF(O788,"*h*"),"&amp;ref(Nation/Healer.jpg,nolink,25x25,Healer ("&amp;MID(O788,2,1)&amp;"));","&amp;ref(Nation/Disease-Healer.jpg,nolink,25x25,Disease Healer ("&amp;O788&amp;"));"),""),IF(P788&lt;&gt;"","&amp;ref(Nation/Forge-Bonus.jpg,nolink,25x25,Forge Bonus ("&amp;P788&amp;"));",""),IF(Q788&lt;&gt;"","&amp;ref(Nation/Master-Smith.jpg,nolink,25x25,Master Smith ("&amp;Q788&amp;"));",""),IF(R788&lt;&gt;"","&amp;ref(Nation/Resource-Bonus.jpg,nolink,25x25,Resource Bonus ("&amp;R788&amp;"));",""),IF(S788&lt;&gt;"","&amp;ref(Nation/Ice-Forging.jpg,nolink,25x25,Ice Forging ("&amp;S788&amp;"));",""),IF(T788&lt;&gt;"","&amp;ref(Nation/Blood-Searcher.jpg,nolink,25x25,Blood Searcher ("&amp;T788&amp;"));",""),IF(U788&lt;&gt;"","&amp;ref(Nation/Pearl-Cultivator.jpg,nolink,25x25,Pearl Cultivator ("&amp;U788&amp;"));",""),IF(V788&lt;&gt;"","&amp;ref(Nation/Carcass-Collector.jpg,nolink,25x25,Carcass Collector ("&amp;V788&amp;"));",""),IF(W788&lt;&gt;"","&amp;ref(Nation/Alchemist.jpg,nolink,25x25,Alchemist ("&amp;W788&amp;"));",""),IF(X788&lt;&gt;"","&amp;ref(Nation/Adept-Cross-Breeder.jpg,nolink,25x25,Adept Cross Breeder ("&amp;X788&amp;"));",""),IF(Y788&lt;&gt;"","&amp;ref(Nation/Fortune-Teller.jpg,nolink,25x25,Fortune Teller ("&amp;Y788&amp;"));",""),IF(Z788&lt;&gt;"",IF(Z788&gt;=0,"&amp;ref(Nation/Bringer-of-Fortune.jpg,nolink,25x25,Bringer of Fortune ("&amp;Z788&amp;"));","&amp;ref(Nation/Bringer-of-Misfortune.jpg,nolink,25x25,Bringer of Misfortune ("&amp;ABS(Z788)&amp;"));"),""),IF(AA788&lt;&gt;"","&amp;ref(Nation/Spell-Singer.jpg,nolink,25x25,Spell Singer);",""),IF(AB788&lt;&gt;"","&amp;ref(Nation/Combat-Caster.jpg,nolink,25x25,Combat Caster);",""),IF(AC788&lt;&gt;"","&amp;ref(Nation/Innate-Spellcaster.jpg,nolink,25x25,Innate Spellcaster ("&amp;AC788&amp;"));",""),IF(AD788&lt;&gt;"",IF(AD788="m","&amp;ref(Nation/Communion-Master.jpg,nolink,25x25,Communion Master);","&amp;ref(Nation/Communion-Slave.jpg,nolink,25x25,Communion Slave);"),""),IF(AE788&lt;&gt;"","&amp;ref(Nation/Inquisitor.jpg,nolink,25x25,Inquisitor);",""),IF(AF788&lt;&gt;"","&amp;ref(Nation/Adept-Sacrificer.jpg,nolink,25x25,Adept Sacrificer ("&amp;AF788&amp;"));",""),IF(AG788&lt;&gt;"","&amp;ref(Nation/Reanimator-Priest.jpg,nolink,25x25,Reanimator Priest);",""),IF(AH788&lt;&gt;"","&amp;ref(Nation/Reanimation-Bonus.jpg,nolink,25x25,Reanimation Bonus ("&amp;AH788&amp;"));",""),IF(AI788&lt;&gt;"","&amp;ref(Nation/Elegist.jpg,nolink,25x25,Elegist ("&amp;AI788&amp;"));",""),IF(AJ788&lt;&gt;"","&amp;ref(Nation/Heretic.jpg,nolink,25x25,Heretic ("&amp;AJ788&amp;"));",""),IF(AK788&lt;&gt;"","&amp;ref(Nation/Sacred.jpg,nolink,25x25,Sacred);",""),IF(AL788&lt;&gt;"","&amp;ref(Nation/Slave.jpg,nolink,25x25,Slave);",""),"|",CHAR(10))</f>
        <v xml:space="preserve">|Airya Shah|&amp;ref(Nation/R_Fort.jpg,nolink,25x25,Land Fortress);（&amp;ref(Spell/S_Cold.jpg,nolink,25x25,Cold Temperature);）|&amp;ref(Spell/P_Holy.jpg,nolink,25x25,Holy);1|||&amp;ref(Nation/Sacred.jpg,nolink,25x25,Sacred);|
</v>
      </c>
    </row>
    <row r="789" spans="1:39" x14ac:dyDescent="0.15">
      <c r="A789" t="str">
        <f t="shared" si="31"/>
        <v>-</v>
      </c>
      <c r="B789" t="s">
        <v>3012</v>
      </c>
      <c r="C789" t="s">
        <v>15083</v>
      </c>
      <c r="D789" t="s">
        <v>14297</v>
      </c>
      <c r="E789" s="24" t="s">
        <v>5491</v>
      </c>
      <c r="F789" s="21" t="s">
        <v>5883</v>
      </c>
      <c r="H789">
        <v>9</v>
      </c>
      <c r="O789">
        <v>1</v>
      </c>
      <c r="AK789">
        <v>1</v>
      </c>
      <c r="AM789" s="26" t="str">
        <f t="shared" si="32"/>
        <v xml:space="preserve">|Ahurani|&amp;ref(Item/Master-Ritualist.jpg,nolink,25x25,Ritual Spell);|&amp;ref(Spell/P_Water.jpg,nolink,25x25,Water);2&amp;ref(Spell/P_Holy.jpg,nolink,25x25,Holy);1||&amp;ref(Spell/P_Research.jpg,nolink,25x25,Research);9|&amp;ref(Nation/Disease-Healer.jpg,nolink,25x25,Disease Healer (1));&amp;ref(Nation/Sacred.jpg,nolink,25x25,Sacred);|
</v>
      </c>
    </row>
    <row r="790" spans="1:39" x14ac:dyDescent="0.15">
      <c r="A790" t="str">
        <f t="shared" si="31"/>
        <v>-</v>
      </c>
      <c r="B790" t="s">
        <v>3012</v>
      </c>
      <c r="C790" t="s">
        <v>15083</v>
      </c>
      <c r="D790" t="s">
        <v>14298</v>
      </c>
      <c r="E790" s="24" t="s">
        <v>5491</v>
      </c>
      <c r="F790" s="21" t="s">
        <v>5885</v>
      </c>
      <c r="H790">
        <v>17</v>
      </c>
      <c r="AK790">
        <v>1</v>
      </c>
      <c r="AM790" s="26" t="str">
        <f t="shared" si="32"/>
        <v xml:space="preserve">|Yazad of Fire|&amp;ref(Item/Master-Ritualist.jpg,nolink,25x25,Ritual Spell);|&amp;ref(Spell/P_Fire.jpg,nolink,25x25,Fire);4&amp;ref(Spell/P_Astral.jpg,nolink,25x25,Astral);2&amp;ref(Spell/P_Holy.jpg,nolink,25x25,Holy);2||&amp;ref(Spell/P_Research.jpg,nolink,25x25,Research);17|&amp;ref(Nation/Sacred.jpg,nolink,25x25,Sacred);|
</v>
      </c>
    </row>
    <row r="791" spans="1:39" x14ac:dyDescent="0.15">
      <c r="A791" t="str">
        <f t="shared" si="31"/>
        <v>-</v>
      </c>
      <c r="B791" t="s">
        <v>3012</v>
      </c>
      <c r="C791" t="s">
        <v>15083</v>
      </c>
      <c r="D791" t="s">
        <v>14299</v>
      </c>
      <c r="E791" s="24" t="s">
        <v>5491</v>
      </c>
      <c r="F791" s="21" t="s">
        <v>5887</v>
      </c>
      <c r="H791">
        <v>17</v>
      </c>
      <c r="AK791">
        <v>1</v>
      </c>
      <c r="AM791" s="26" t="str">
        <f t="shared" si="32"/>
        <v xml:space="preserve">|Yazad of Justice|&amp;ref(Item/Master-Ritualist.jpg,nolink,25x25,Ritual Spell);|&amp;ref(Spell/P_Fire.jpg,nolink,25x25,Fire);3&amp;ref(Spell/P_Astral.jpg,nolink,25x25,Astral);3&amp;ref(Spell/P_Holy.jpg,nolink,25x25,Holy);2||&amp;ref(Spell/P_Research.jpg,nolink,25x25,Research);17|&amp;ref(Nation/Sacred.jpg,nolink,25x25,Sacred);|
</v>
      </c>
    </row>
    <row r="792" spans="1:39" x14ac:dyDescent="0.15">
      <c r="A792" t="str">
        <f t="shared" si="31"/>
        <v>-</v>
      </c>
      <c r="B792" t="s">
        <v>3012</v>
      </c>
      <c r="C792" t="s">
        <v>15083</v>
      </c>
      <c r="D792" t="s">
        <v>14300</v>
      </c>
      <c r="E792" s="24" t="s">
        <v>5491</v>
      </c>
      <c r="F792" s="21" t="s">
        <v>5889</v>
      </c>
      <c r="H792">
        <v>17</v>
      </c>
      <c r="AK792">
        <v>1</v>
      </c>
      <c r="AM792" s="26" t="str">
        <f t="shared" si="32"/>
        <v xml:space="preserve">|Yazad of Water|&amp;ref(Item/Master-Ritualist.jpg,nolink,25x25,Ritual Spell);|&amp;ref(Spell/P_Water.jpg,nolink,25x25,Water);4&amp;ref(Spell/P_Astral.jpg,nolink,25x25,Astral);2&amp;ref(Spell/P_Holy.jpg,nolink,25x25,Holy);2||&amp;ref(Spell/P_Research.jpg,nolink,25x25,Research);17|&amp;ref(Nation/Sacred.jpg,nolink,25x25,Sacred);|
</v>
      </c>
    </row>
    <row r="793" spans="1:39" x14ac:dyDescent="0.15">
      <c r="A793" t="str">
        <f t="shared" si="31"/>
        <v>-</v>
      </c>
      <c r="B793" t="s">
        <v>3012</v>
      </c>
      <c r="C793" t="s">
        <v>15083</v>
      </c>
      <c r="D793" t="s">
        <v>14301</v>
      </c>
      <c r="E793" s="24" t="s">
        <v>5491</v>
      </c>
      <c r="F793" s="21" t="s">
        <v>5891</v>
      </c>
      <c r="H793">
        <v>19</v>
      </c>
      <c r="AK793">
        <v>1</v>
      </c>
      <c r="AM793" s="26" t="str">
        <f t="shared" si="32"/>
        <v xml:space="preserve">|Yazad of the Earth|&amp;ref(Item/Master-Ritualist.jpg,nolink,25x25,Ritual Spell);|&amp;ref(Spell/P_Earth.jpg,nolink,25x25,Earth);3&amp;ref(Spell/P_Astral.jpg,nolink,25x25,Astral);2&amp;ref(Spell/P_Nature.jpg,nolink,25x25,Nature);2&amp;ref(Spell/P_Holy.jpg,nolink,25x25,Holy);2||&amp;ref(Spell/P_Research.jpg,nolink,25x25,Research);19|&amp;ref(Nation/Sacred.jpg,nolink,25x25,Sacred);|
</v>
      </c>
    </row>
    <row r="794" spans="1:39" x14ac:dyDescent="0.15">
      <c r="A794" t="str">
        <f t="shared" si="31"/>
        <v>-</v>
      </c>
      <c r="B794" t="s">
        <v>3012</v>
      </c>
      <c r="C794" t="s">
        <v>15083</v>
      </c>
      <c r="D794" t="s">
        <v>14302</v>
      </c>
      <c r="E794" s="24" t="s">
        <v>5491</v>
      </c>
      <c r="F794" s="21" t="s">
        <v>5893</v>
      </c>
      <c r="H794">
        <v>17</v>
      </c>
      <c r="AK794">
        <v>1</v>
      </c>
      <c r="AM794" s="26" t="str">
        <f t="shared" si="32"/>
        <v xml:space="preserve">|Yazad of the Sky|&amp;ref(Item/Master-Ritualist.jpg,nolink,25x25,Ritual Spell);|&amp;ref(Spell/P_Air.jpg,nolink,25x25,Air);4&amp;ref(Spell/P_Astral.jpg,nolink,25x25,Astral);2&amp;ref(Spell/P_Holy.jpg,nolink,25x25,Holy);2||&amp;ref(Spell/P_Research.jpg,nolink,25x25,Research);17|&amp;ref(Nation/Sacred.jpg,nolink,25x25,Sacred);|
</v>
      </c>
    </row>
    <row r="795" spans="1:39" x14ac:dyDescent="0.15">
      <c r="A795" t="str">
        <f t="shared" si="31"/>
        <v>-</v>
      </c>
      <c r="B795" t="s">
        <v>3012</v>
      </c>
      <c r="C795" t="s">
        <v>15083</v>
      </c>
      <c r="D795" t="s">
        <v>14303</v>
      </c>
      <c r="E795" s="24" t="s">
        <v>5491</v>
      </c>
      <c r="F795" s="21" t="s">
        <v>5895</v>
      </c>
      <c r="H795">
        <v>17</v>
      </c>
      <c r="AK795">
        <v>1</v>
      </c>
      <c r="AM795" s="26" t="str">
        <f t="shared" si="32"/>
        <v xml:space="preserve">|Yazad of the Stars|&amp;ref(Item/Master-Ritualist.jpg,nolink,25x25,Ritual Spell);|&amp;ref(Spell/P_Air.jpg,nolink,25x25,Air);2&amp;ref(Spell/P_Astral.jpg,nolink,25x25,Astral);4&amp;ref(Spell/P_Holy.jpg,nolink,25x25,Holy);2||&amp;ref(Spell/P_Research.jpg,nolink,25x25,Research);17|&amp;ref(Nation/Sacred.jpg,nolink,25x25,Sacred);|
</v>
      </c>
    </row>
    <row r="796" spans="1:39" x14ac:dyDescent="0.15">
      <c r="A796" t="str">
        <f t="shared" si="31"/>
        <v>-</v>
      </c>
      <c r="B796" t="s">
        <v>3012</v>
      </c>
      <c r="C796" t="s">
        <v>15083</v>
      </c>
      <c r="D796" t="s">
        <v>14304</v>
      </c>
      <c r="E796" s="24" t="s">
        <v>5491</v>
      </c>
      <c r="F796" s="21" t="s">
        <v>5897</v>
      </c>
      <c r="H796">
        <v>17</v>
      </c>
      <c r="AK796">
        <v>1</v>
      </c>
      <c r="AM796" s="26" t="str">
        <f t="shared" si="32"/>
        <v xml:space="preserve">|Daeva of Frost and Snow|&amp;ref(Item/Master-Ritualist.jpg,nolink,25x25,Ritual Spell);|&amp;ref(Spell/P_Water.jpg,nolink,25x25,Water);3&amp;ref(Spell/P_Death.jpg,nolink,25x25,Death);3&amp;ref(Spell/P_Holy.jpg,nolink,25x25,Holy);2||&amp;ref(Spell/P_Research.jpg,nolink,25x25,Research);17|&amp;ref(Nation/Sacred.jpg,nolink,25x25,Sacred);|
</v>
      </c>
    </row>
    <row r="797" spans="1:39" x14ac:dyDescent="0.15">
      <c r="A797" t="str">
        <f t="shared" si="31"/>
        <v>-</v>
      </c>
      <c r="B797" t="s">
        <v>3012</v>
      </c>
      <c r="C797" t="s">
        <v>15083</v>
      </c>
      <c r="D797" t="s">
        <v>14305</v>
      </c>
      <c r="E797" s="24" t="s">
        <v>5491</v>
      </c>
      <c r="F797" s="21" t="s">
        <v>5899</v>
      </c>
      <c r="H797">
        <v>17</v>
      </c>
      <c r="AK797">
        <v>1</v>
      </c>
      <c r="AM797" s="26" t="str">
        <f t="shared" si="32"/>
        <v xml:space="preserve">|Daeva of Shooting Stars|&amp;ref(Item/Master-Ritualist.jpg,nolink,25x25,Ritual Spell);|&amp;ref(Spell/P_Astral.jpg,nolink,25x25,Astral);3&amp;ref(Spell/P_Death.jpg,nolink,25x25,Death);3&amp;ref(Spell/P_Holy.jpg,nolink,25x25,Holy);2||&amp;ref(Spell/P_Research.jpg,nolink,25x25,Research);17|&amp;ref(Nation/Sacred.jpg,nolink,25x25,Sacred);|
</v>
      </c>
    </row>
    <row r="798" spans="1:39" x14ac:dyDescent="0.15">
      <c r="A798" t="str">
        <f t="shared" si="31"/>
        <v>-</v>
      </c>
      <c r="B798" t="s">
        <v>3012</v>
      </c>
      <c r="C798" t="s">
        <v>15083</v>
      </c>
      <c r="D798" t="s">
        <v>14306</v>
      </c>
      <c r="E798" s="24" t="s">
        <v>5491</v>
      </c>
      <c r="F798" s="21" t="s">
        <v>5901</v>
      </c>
      <c r="H798">
        <v>19</v>
      </c>
      <c r="AK798">
        <v>1</v>
      </c>
      <c r="AM798" s="26" t="str">
        <f t="shared" si="32"/>
        <v xml:space="preserve">|Pairika|&amp;ref(Item/Master-Ritualist.jpg,nolink,25x25,Ritual Spell);|&amp;ref(Spell/P_Fire.jpg,nolink,25x25,Fire);2&amp;ref(Spell/P_Death.jpg,nolink,25x25,Death);2&amp;ref(Spell/P_Blood.jpg,nolink,25x25,Blood);3&amp;ref(Spell/P_Holy.jpg,nolink,25x25,Holy);2||&amp;ref(Spell/P_Research.jpg,nolink,25x25,Research);19|&amp;ref(Nation/Sacred.jpg,nolink,25x25,Sacred);|
</v>
      </c>
    </row>
    <row r="799" spans="1:39" x14ac:dyDescent="0.15">
      <c r="A799" t="str">
        <f t="shared" si="31"/>
        <v>-</v>
      </c>
      <c r="B799" t="s">
        <v>3012</v>
      </c>
      <c r="C799" t="s">
        <v>15083</v>
      </c>
      <c r="D799" t="s">
        <v>14307</v>
      </c>
      <c r="E799" s="24" t="s">
        <v>5491</v>
      </c>
      <c r="F799" s="21" t="s">
        <v>5903</v>
      </c>
      <c r="H799">
        <v>17</v>
      </c>
      <c r="AK799">
        <v>1</v>
      </c>
      <c r="AM799" s="26" t="str">
        <f t="shared" si="32"/>
        <v xml:space="preserve">|Yata|&amp;ref(Item/Master-Ritualist.jpg,nolink,25x25,Ritual Spell);|&amp;ref(Spell/P_Fire.jpg,nolink,25x25,Fire);3&amp;ref(Spell/P_Death.jpg,nolink,25x25,Death);3&amp;ref(Spell/P_Holy.jpg,nolink,25x25,Holy);2||&amp;ref(Spell/P_Research.jpg,nolink,25x25,Research);17|&amp;ref(Nation/Sacred.jpg,nolink,25x25,Sacred);|
</v>
      </c>
    </row>
    <row r="800" spans="1:39" x14ac:dyDescent="0.15">
      <c r="A800" t="str">
        <f t="shared" si="31"/>
        <v>-</v>
      </c>
      <c r="B800" t="s">
        <v>3012</v>
      </c>
      <c r="C800" t="s">
        <v>15083</v>
      </c>
      <c r="D800" t="s">
        <v>14308</v>
      </c>
      <c r="E800" s="24" t="s">
        <v>5491</v>
      </c>
      <c r="F800" s="21" t="s">
        <v>5905</v>
      </c>
      <c r="H800">
        <v>15</v>
      </c>
      <c r="AK800">
        <v>1</v>
      </c>
      <c r="AM800" s="26" t="str">
        <f t="shared" si="32"/>
        <v xml:space="preserve">|Ancestral Fravashi|&amp;ref(Item/Master-Ritualist.jpg,nolink,25x25,Ritual Spell);|&amp;ref(Spell/P_Air.jpg,nolink,25x25,Air);3&amp;ref(Spell/P_Astral.jpg,nolink,25x25,Astral);2&amp;ref(Spell/P_Holy.jpg,nolink,25x25,Holy);3||&amp;ref(Spell/P_Research.jpg,nolink,25x25,Research);15|&amp;ref(Nation/Sacred.jpg,nolink,25x25,Sacred);|
</v>
      </c>
    </row>
    <row r="801" spans="1:39" x14ac:dyDescent="0.15">
      <c r="A801" t="str">
        <f t="shared" si="31"/>
        <v>-</v>
      </c>
      <c r="B801" t="s">
        <v>3012</v>
      </c>
      <c r="C801" t="s">
        <v>15083</v>
      </c>
      <c r="D801" t="s">
        <v>14309</v>
      </c>
      <c r="E801" s="24" t="s">
        <v>5569</v>
      </c>
      <c r="F801" s="21" t="s">
        <v>5908</v>
      </c>
      <c r="H801">
        <v>15</v>
      </c>
      <c r="AK801">
        <v>1</v>
      </c>
      <c r="AM801" s="26" t="str">
        <f t="shared" si="32"/>
        <v xml:space="preserve">|Spenta of Animals|&amp;ref(Nation/Unique.jpg,nolink,25x25,Ritual Spell (Unique Unit));|&amp;ref(Spell/P_Nature.jpg,nolink,25x25,Nature);5&amp;ref(Spell/P_Holy.jpg,nolink,25x25,Holy);3||&amp;ref(Spell/P_Research.jpg,nolink,25x25,Research);15|&amp;ref(Nation/Sacred.jpg,nolink,25x25,Sacred);|
</v>
      </c>
    </row>
    <row r="802" spans="1:39" x14ac:dyDescent="0.15">
      <c r="A802" t="str">
        <f t="shared" si="31"/>
        <v>-</v>
      </c>
      <c r="B802" t="s">
        <v>3012</v>
      </c>
      <c r="C802" t="s">
        <v>15083</v>
      </c>
      <c r="D802" t="s">
        <v>14310</v>
      </c>
      <c r="E802" s="24" t="s">
        <v>5569</v>
      </c>
      <c r="F802" s="21" t="s">
        <v>5910</v>
      </c>
      <c r="H802">
        <v>15</v>
      </c>
      <c r="AK802">
        <v>1</v>
      </c>
      <c r="AM802" s="26" t="str">
        <f t="shared" si="32"/>
        <v xml:space="preserve">|Spenta of Fire|&amp;ref(Nation/Unique.jpg,nolink,25x25,Ritual Spell (Unique Unit));|&amp;ref(Spell/P_Fire.jpg,nolink,25x25,Fire);5&amp;ref(Spell/P_Holy.jpg,nolink,25x25,Holy);3||&amp;ref(Spell/P_Research.jpg,nolink,25x25,Research);15|&amp;ref(Nation/Sacred.jpg,nolink,25x25,Sacred);|
</v>
      </c>
    </row>
    <row r="803" spans="1:39" x14ac:dyDescent="0.15">
      <c r="A803" t="str">
        <f t="shared" si="31"/>
        <v>-</v>
      </c>
      <c r="B803" t="s">
        <v>3012</v>
      </c>
      <c r="C803" t="s">
        <v>15083</v>
      </c>
      <c r="D803" t="s">
        <v>14311</v>
      </c>
      <c r="E803" s="24" t="s">
        <v>5569</v>
      </c>
      <c r="F803" s="21" t="s">
        <v>5912</v>
      </c>
      <c r="H803">
        <v>15</v>
      </c>
      <c r="AK803">
        <v>1</v>
      </c>
      <c r="AM803" s="26" t="str">
        <f t="shared" si="32"/>
        <v xml:space="preserve">|Spenta of Plants|&amp;ref(Nation/Unique.jpg,nolink,25x25,Ritual Spell (Unique Unit));|&amp;ref(Spell/P_Earth.jpg,nolink,25x25,Earth);2&amp;ref(Spell/P_Nature.jpg,nolink,25x25,Nature);3&amp;ref(Spell/P_Holy.jpg,nolink,25x25,Holy);3||&amp;ref(Spell/P_Research.jpg,nolink,25x25,Research);15|&amp;ref(Nation/Sacred.jpg,nolink,25x25,Sacred);|
</v>
      </c>
    </row>
    <row r="804" spans="1:39" x14ac:dyDescent="0.15">
      <c r="A804" t="str">
        <f t="shared" si="31"/>
        <v>-</v>
      </c>
      <c r="B804" t="s">
        <v>3012</v>
      </c>
      <c r="C804" t="s">
        <v>15083</v>
      </c>
      <c r="D804" t="s">
        <v>14312</v>
      </c>
      <c r="E804" s="24" t="s">
        <v>5569</v>
      </c>
      <c r="F804" s="21" t="s">
        <v>5914</v>
      </c>
      <c r="H804">
        <v>19</v>
      </c>
      <c r="AK804">
        <v>1</v>
      </c>
      <c r="AM804" s="26" t="str">
        <f t="shared" si="32"/>
        <v xml:space="preserve">|Spenta of Sky and Metals|&amp;ref(Nation/Unique.jpg,nolink,25x25,Ritual Spell (Unique Unit));|&amp;ref(Spell/P_Air.jpg,nolink,25x25,Air);4&amp;ref(Spell/P_Earth.jpg,nolink,25x25,Earth);3&amp;ref(Spell/P_Holy.jpg,nolink,25x25,Holy);4||&amp;ref(Spell/P_Research.jpg,nolink,25x25,Research);19|&amp;ref(Nation/Sacred.jpg,nolink,25x25,Sacred);|
</v>
      </c>
    </row>
    <row r="805" spans="1:39" x14ac:dyDescent="0.15">
      <c r="A805" t="str">
        <f t="shared" si="31"/>
        <v>-</v>
      </c>
      <c r="B805" t="s">
        <v>3012</v>
      </c>
      <c r="C805" t="s">
        <v>15083</v>
      </c>
      <c r="D805" t="s">
        <v>14313</v>
      </c>
      <c r="E805" s="24" t="s">
        <v>5569</v>
      </c>
      <c r="F805" s="21" t="s">
        <v>5916</v>
      </c>
      <c r="H805">
        <v>13</v>
      </c>
      <c r="O805" t="s">
        <v>14314</v>
      </c>
      <c r="AK805">
        <v>1</v>
      </c>
      <c r="AM805" s="26" t="str">
        <f t="shared" si="32"/>
        <v xml:space="preserve">|Spenta of Waters|&amp;ref(Nation/Unique.jpg,nolink,25x25,Ritual Spell (Unique Unit));|&amp;ref(Spell/P_Water.jpg,nolink,25x25,Water);4&amp;ref(Spell/P_Holy.jpg,nolink,25x25,Holy);3||&amp;ref(Spell/P_Research.jpg,nolink,25x25,Research);13|&amp;ref(Nation/Healer.jpg,nolink,25x25,Healer (3));&amp;ref(Nation/Sacred.jpg,nolink,25x25,Sacred);|
</v>
      </c>
    </row>
    <row r="806" spans="1:39" x14ac:dyDescent="0.15">
      <c r="A806" t="str">
        <f t="shared" si="31"/>
        <v>-</v>
      </c>
      <c r="B806" t="s">
        <v>3012</v>
      </c>
      <c r="C806" t="s">
        <v>15083</v>
      </c>
      <c r="D806" t="s">
        <v>14315</v>
      </c>
      <c r="E806" s="24" t="s">
        <v>5569</v>
      </c>
      <c r="F806" s="21" t="s">
        <v>5919</v>
      </c>
      <c r="H806">
        <v>17</v>
      </c>
      <c r="AK806">
        <v>1</v>
      </c>
      <c r="AM806" s="26" t="str">
        <f t="shared" si="32"/>
        <v xml:space="preserve">|Spenta of the Earth|&amp;ref(Nation/Unique.jpg,nolink,25x25,Ritual Spell (Unique Unit));|&amp;ref(Spell/P_Earth.jpg,nolink,25x25,Earth);4&amp;ref(Spell/P_Nature.jpg,nolink,25x25,Nature);2&amp;ref(Spell/P_Holy.jpg,nolink,25x25,Holy);4||&amp;ref(Spell/P_Research.jpg,nolink,25x25,Research);17|&amp;ref(Nation/Sacred.jpg,nolink,25x25,Sacred);|
</v>
      </c>
    </row>
    <row r="807" spans="1:39" x14ac:dyDescent="0.15">
      <c r="A807" t="str">
        <f t="shared" si="31"/>
        <v>-</v>
      </c>
      <c r="B807" t="s">
        <v>3012</v>
      </c>
      <c r="C807" t="s">
        <v>15083</v>
      </c>
      <c r="D807" t="s">
        <v>14316</v>
      </c>
      <c r="E807" s="24" t="s">
        <v>5569</v>
      </c>
      <c r="F807" s="21" t="s">
        <v>5920</v>
      </c>
      <c r="H807">
        <v>15</v>
      </c>
      <c r="AK807">
        <v>1</v>
      </c>
      <c r="AM807" s="26" t="str">
        <f t="shared" si="32"/>
        <v xml:space="preserve">|Daeva of Aging|&amp;ref(Nation/Unique.jpg,nolink,25x25,Ritual Spell (Unique Unit));|&amp;ref(Spell/P_Death.jpg,nolink,25x25,Death);5&amp;ref(Spell/P_Holy.jpg,nolink,25x25,Holy);3||&amp;ref(Spell/P_Research.jpg,nolink,25x25,Research);15|&amp;ref(Nation/Sacred.jpg,nolink,25x25,Sacred);|
</v>
      </c>
    </row>
    <row r="808" spans="1:39" x14ac:dyDescent="0.15">
      <c r="A808" t="str">
        <f t="shared" si="31"/>
        <v>-</v>
      </c>
      <c r="B808" t="s">
        <v>3012</v>
      </c>
      <c r="C808" t="s">
        <v>15083</v>
      </c>
      <c r="D808" t="s">
        <v>14317</v>
      </c>
      <c r="E808" s="24" t="s">
        <v>5569</v>
      </c>
      <c r="F808" s="21" t="s">
        <v>5921</v>
      </c>
      <c r="H808">
        <v>23</v>
      </c>
      <c r="AK808">
        <v>1</v>
      </c>
      <c r="AM808" s="26" t="str">
        <f t="shared" si="32"/>
        <v xml:space="preserve">|Daeva of Destruction|&amp;ref(Nation/Unique.jpg,nolink,25x25,Ritual Spell (Unique Unit));|&amp;ref(Spell/P_Fire.jpg,nolink,25x25,Fire);4&amp;ref(Spell/P_Earth.jpg,nolink,25x25,Earth);3&amp;ref(Spell/P_Death.jpg,nolink,25x25,Death);2&amp;ref(Spell/P_Holy.jpg,nolink,25x25,Holy);3||&amp;ref(Spell/P_Research.jpg,nolink,25x25,Research);23|&amp;ref(Nation/Sacred.jpg,nolink,25x25,Sacred);|
</v>
      </c>
    </row>
    <row r="809" spans="1:39" x14ac:dyDescent="0.15">
      <c r="A809" t="str">
        <f t="shared" si="31"/>
        <v>-</v>
      </c>
      <c r="B809" t="s">
        <v>3012</v>
      </c>
      <c r="C809" t="s">
        <v>15083</v>
      </c>
      <c r="D809" t="s">
        <v>14318</v>
      </c>
      <c r="E809" s="24" t="s">
        <v>5569</v>
      </c>
      <c r="F809" s="21" t="s">
        <v>5922</v>
      </c>
      <c r="H809">
        <v>19</v>
      </c>
      <c r="AK809">
        <v>1</v>
      </c>
      <c r="AM809" s="26" t="str">
        <f t="shared" si="32"/>
        <v xml:space="preserve">|Daeva of Discontent|&amp;ref(Nation/Unique.jpg,nolink,25x25,Ritual Spell (Unique Unit));|&amp;ref(Spell/P_Earth.jpg,nolink,25x25,Earth);4&amp;ref(Spell/P_Death.jpg,nolink,25x25,Death);3&amp;ref(Spell/P_Holy.jpg,nolink,25x25,Holy);4||&amp;ref(Spell/P_Research.jpg,nolink,25x25,Research);19|&amp;ref(Nation/Sacred.jpg,nolink,25x25,Sacred);|
</v>
      </c>
    </row>
    <row r="810" spans="1:39" x14ac:dyDescent="0.15">
      <c r="A810" t="str">
        <f t="shared" si="31"/>
        <v>-</v>
      </c>
      <c r="B810" t="s">
        <v>3012</v>
      </c>
      <c r="C810" t="s">
        <v>15083</v>
      </c>
      <c r="D810" t="s">
        <v>14319</v>
      </c>
      <c r="E810" s="24" t="s">
        <v>5569</v>
      </c>
      <c r="F810" s="21" t="s">
        <v>5927</v>
      </c>
      <c r="H810">
        <v>19</v>
      </c>
      <c r="AK810">
        <v>1</v>
      </c>
      <c r="AM810" s="26" t="str">
        <f t="shared" si="32"/>
        <v xml:space="preserve">|Daeva of Evil Intentions|&amp;ref(Nation/Unique.jpg,nolink,25x25,Ritual Spell (Unique Unit));|&amp;ref(Spell/P_Death.jpg,nolink,25x25,Death);4&amp;ref(Spell/P_Blood.jpg,nolink,25x25,Blood);3&amp;ref(Spell/P_Holy.jpg,nolink,25x25,Holy);3||&amp;ref(Spell/P_Research.jpg,nolink,25x25,Research);19|&amp;ref(Nation/Sacred.jpg,nolink,25x25,Sacred);|
</v>
      </c>
    </row>
    <row r="811" spans="1:39" x14ac:dyDescent="0.15">
      <c r="A811" t="str">
        <f t="shared" si="31"/>
        <v>-</v>
      </c>
      <c r="B811" t="s">
        <v>3012</v>
      </c>
      <c r="C811" t="s">
        <v>15083</v>
      </c>
      <c r="D811" t="s">
        <v>14320</v>
      </c>
      <c r="E811" s="24" t="s">
        <v>5569</v>
      </c>
      <c r="F811" s="21" t="s">
        <v>5929</v>
      </c>
      <c r="H811">
        <v>19</v>
      </c>
      <c r="AK811">
        <v>1</v>
      </c>
      <c r="AM811" s="26" t="str">
        <f t="shared" si="32"/>
        <v xml:space="preserve">|Daeva of Frozen Minds|&amp;ref(Nation/Unique.jpg,nolink,25x25,Ritual Spell (Unique Unit));|&amp;ref(Spell/P_Fire.jpg,nolink,25x25,Fire);3&amp;ref(Spell/P_Death.jpg,nolink,25x25,Death);4&amp;ref(Spell/P_Holy.jpg,nolink,25x25,Holy);3||&amp;ref(Spell/P_Research.jpg,nolink,25x25,Research);19|&amp;ref(Nation/Sacred.jpg,nolink,25x25,Sacred);|
</v>
      </c>
    </row>
    <row r="812" spans="1:39" x14ac:dyDescent="0.15">
      <c r="A812" t="str">
        <f t="shared" si="31"/>
        <v>LA Ragha E</v>
      </c>
      <c r="B812" t="s">
        <v>3012</v>
      </c>
      <c r="C812" t="s">
        <v>15083</v>
      </c>
      <c r="D812" t="s">
        <v>14321</v>
      </c>
      <c r="E812" s="24" t="s">
        <v>5569</v>
      </c>
      <c r="F812" s="21" t="s">
        <v>5931</v>
      </c>
      <c r="H812">
        <v>19</v>
      </c>
      <c r="AK812">
        <v>1</v>
      </c>
      <c r="AM812" s="26" t="str">
        <f t="shared" si="32"/>
        <v xml:space="preserve">|Daeva of Oppression|&amp;ref(Nation/Unique.jpg,nolink,25x25,Ritual Spell (Unique Unit));|&amp;ref(Spell/P_Fire.jpg,nolink,25x25,Fire);4&amp;ref(Spell/P_Blood.jpg,nolink,25x25,Blood);3&amp;ref(Spell/P_Holy.jpg,nolink,25x25,Holy);4||&amp;ref(Spell/P_Research.jpg,nolink,25x25,Research);19|&amp;ref(Nation/Sacred.jpg,nolink,25x25,Sacred);|
</v>
      </c>
    </row>
    <row r="813" spans="1:39" x14ac:dyDescent="0.15">
      <c r="A813" t="str">
        <f t="shared" si="31"/>
        <v>LA Xibalba S</v>
      </c>
      <c r="B813" t="s">
        <v>3012</v>
      </c>
      <c r="C813" t="s">
        <v>15192</v>
      </c>
      <c r="D813" t="s">
        <v>15169</v>
      </c>
      <c r="E813" s="24" t="s">
        <v>15148</v>
      </c>
      <c r="F813" s="20" t="s">
        <v>15170</v>
      </c>
      <c r="AK813">
        <v>1</v>
      </c>
      <c r="AM813" s="26" t="str">
        <f t="shared" si="32"/>
        <v xml:space="preserve">|Ajaw|&amp;ref(Nation/R_Fort.jpg,nolink,25x25,Land Fortress);|&amp;ref(Spell/P_Holy.jpg,nolink,25x25,Holy);1|||&amp;ref(Nation/Sacred.jpg,nolink,25x25,Sacred);|
</v>
      </c>
    </row>
    <row r="814" spans="1:39" x14ac:dyDescent="0.15">
      <c r="A814" t="str">
        <f t="shared" si="31"/>
        <v>-</v>
      </c>
      <c r="B814" t="s">
        <v>3012</v>
      </c>
      <c r="C814" t="s">
        <v>15192</v>
      </c>
      <c r="D814" t="s">
        <v>15171</v>
      </c>
      <c r="E814" s="24" t="s">
        <v>15148</v>
      </c>
      <c r="F814" s="20" t="s">
        <v>15172</v>
      </c>
      <c r="AK814">
        <v>1</v>
      </c>
      <c r="AM814" s="26" t="str">
        <f t="shared" si="32"/>
        <v xml:space="preserve">|Ajaw Kan Ek'|&amp;ref(Nation/R_Fort.jpg,nolink,25x25,Land Fortress);|&amp;ref(Spell/P_Holy.jpg,nolink,25x25,Holy);2|||&amp;ref(Nation/Sacred.jpg,nolink,25x25,Sacred);|
</v>
      </c>
    </row>
    <row r="815" spans="1:39" x14ac:dyDescent="0.15">
      <c r="A815" t="str">
        <f t="shared" si="31"/>
        <v>-</v>
      </c>
      <c r="B815" t="s">
        <v>3012</v>
      </c>
      <c r="C815" t="s">
        <v>15192</v>
      </c>
      <c r="D815" t="s">
        <v>15173</v>
      </c>
      <c r="E815" s="24" t="s">
        <v>15178</v>
      </c>
      <c r="F815" s="20" t="s">
        <v>15174</v>
      </c>
      <c r="G815" s="29" t="s">
        <v>15175</v>
      </c>
      <c r="H815">
        <v>11</v>
      </c>
      <c r="Y815">
        <v>10</v>
      </c>
      <c r="AK815">
        <v>1</v>
      </c>
      <c r="AM815" s="26" t="str">
        <f t="shared" si="32"/>
        <v xml:space="preserve">|Chilan|&amp;ref(Nation/R_Fort.jpg,nolink,25x25,Land Fortress);&amp;ref(Nation/R_Cave.jpg,nolink,25x25,Any Cave);|&amp;ref(Spell/P_Earth.jpg,nolink,25x25,Earth);1&amp;ref(Spell/P_Death.jpg,nolink,25x25,Death);1&amp;ref(Spell/P_Holy.jpg,nolink,25x25,Holy);2|&amp;ref(Spell/P_Water.jpg,nolink,25x25,Water);&amp;ref(Spell/P_Earth.jpg,nolink,25x25,Earth);&amp;ref(Spell/P_Death.jpg,nolink,25x25,Death);+1:100%|&amp;ref(Spell/P_Research.jpg,nolink,25x25,Research);11|&amp;ref(Nation/Fortune-Teller.jpg,nolink,25x25,Fortune Teller (10));&amp;ref(Nation/Sacred.jpg,nolink,25x25,Sacred);|
</v>
      </c>
    </row>
    <row r="816" spans="1:39" x14ac:dyDescent="0.15">
      <c r="A816" t="str">
        <f t="shared" si="31"/>
        <v>-</v>
      </c>
      <c r="B816" t="s">
        <v>3012</v>
      </c>
      <c r="C816" t="s">
        <v>15192</v>
      </c>
      <c r="D816" t="s">
        <v>15176</v>
      </c>
      <c r="E816" s="24" t="s">
        <v>15177</v>
      </c>
      <c r="F816" s="20" t="s">
        <v>15179</v>
      </c>
      <c r="G816" s="29" t="s">
        <v>15180</v>
      </c>
      <c r="H816" s="20" t="s">
        <v>15181</v>
      </c>
      <c r="I816">
        <v>-4</v>
      </c>
      <c r="AM816" s="26" t="str">
        <f t="shared" si="32"/>
        <v xml:space="preserve">|Way|&amp;ref(Nation/R_Fort.jpg,nolink,25x25,Land Fortress);&amp;ref(Nation/R_Forest.jpg,nolink,25x25,Any Forest);|&amp;ref(Spell/P_Nature.jpg,nolink,25x25,Nature);2&amp;ref(Spell/P_Blood.jpg,nolink,25x25,Blood);1|&amp;ref(Spell/P_Fire.jpg,nolink,25x25,Fire);&amp;ref(Spell/P_Death.jpg,nolink,25x25,Death);&amp;ref(Spell/P_Nature.jpg,nolink,25x25,Nature);&amp;ref(Spell/P_Blood.jpg,nolink,25x25,Blood);+1:10%|&amp;ref(Spell/P_Research.jpg,nolink,25x25,Research);7+|&amp;ref(Nation/Inept-Researcher.jpg,nolink,25x25,Inept Researcher (-4));|
</v>
      </c>
    </row>
    <row r="817" spans="1:39" x14ac:dyDescent="0.15">
      <c r="A817" t="str">
        <f t="shared" si="31"/>
        <v>-</v>
      </c>
      <c r="B817" t="s">
        <v>3012</v>
      </c>
      <c r="C817" t="s">
        <v>15192</v>
      </c>
      <c r="D817" t="s">
        <v>15182</v>
      </c>
      <c r="E817" s="24" t="s">
        <v>15148</v>
      </c>
      <c r="F817" s="20" t="s">
        <v>15183</v>
      </c>
      <c r="G817" s="29" t="s">
        <v>15184</v>
      </c>
      <c r="H817">
        <v>11</v>
      </c>
      <c r="AM817" s="26" t="str">
        <f t="shared" si="32"/>
        <v xml:space="preserve">|Ah Itz|&amp;ref(Nation/R_Fort.jpg,nolink,25x25,Land Fortress);|&amp;ref(Spell/P_Death.jpg,nolink,25x25,Death);1&amp;ref(Spell/P_Blood.jpg,nolink,25x25,Blood);1|&amp;ref(Spell/P_Air.jpg,nolink,25x25,Air);&amp;ref(Spell/P_Earth.jpg,nolink,25x25,Earth);&amp;ref(Spell/P_Death.jpg,nolink,25x25,Death);&amp;ref(Spell/P_Blood.jpg,nolink,25x25,Blood);+1:100%|&amp;ref(Spell/P_Research.jpg,nolink,25x25,Research);11||
</v>
      </c>
    </row>
    <row r="818" spans="1:39" x14ac:dyDescent="0.15">
      <c r="A818" t="str">
        <f t="shared" si="31"/>
        <v>-</v>
      </c>
      <c r="B818" t="s">
        <v>3012</v>
      </c>
      <c r="C818" t="s">
        <v>15192</v>
      </c>
      <c r="D818" t="s">
        <v>15185</v>
      </c>
      <c r="E818" s="24" t="s">
        <v>15186</v>
      </c>
      <c r="F818" s="20" t="s">
        <v>15187</v>
      </c>
      <c r="H818">
        <v>9</v>
      </c>
      <c r="AK818">
        <v>1</v>
      </c>
      <c r="AM818" s="26" t="str">
        <f t="shared" si="32"/>
        <v xml:space="preserve">|Ah Ha'|&amp;ref(Nation/R_Fort.jpg,nolink,25x25,Land Fortress);&amp;ref(Nation/R_UW-Fort.jpg,nolink,25x25,Underwater Fortress);|&amp;ref(Spell/P_Water.jpg,nolink,25x25,Water);1&amp;ref(Spell/P_Earth.jpg,nolink,25x25,Earth);1&amp;ref(Spell/P_Holy.jpg,nolink,25x25,Holy);1||&amp;ref(Spell/P_Research.jpg,nolink,25x25,Research);9|&amp;ref(Nation/Sacred.jpg,nolink,25x25,Sacred);|
</v>
      </c>
    </row>
    <row r="819" spans="1:39" x14ac:dyDescent="0.15">
      <c r="A819" t="str">
        <f t="shared" si="31"/>
        <v>-</v>
      </c>
      <c r="B819" t="s">
        <v>3012</v>
      </c>
      <c r="C819" t="s">
        <v>15192</v>
      </c>
      <c r="D819" t="s">
        <v>15188</v>
      </c>
      <c r="E819" s="24" t="s">
        <v>15162</v>
      </c>
      <c r="F819" s="20" t="s">
        <v>15189</v>
      </c>
      <c r="G819" s="29" t="s">
        <v>15190</v>
      </c>
      <c r="H819" s="20" t="s">
        <v>15191</v>
      </c>
      <c r="R819">
        <v>5</v>
      </c>
      <c r="AK819">
        <v>1</v>
      </c>
      <c r="AM819" s="26" t="str">
        <f t="shared" si="32"/>
        <v xml:space="preserve">|Bacab|&amp;ref(Nation/R_Capital.jpg,nolink,25x25,National Capital);|&amp;ref(Spell/P_Water.jpg,nolink,25x25,Water);3&amp;ref(Spell/P_Earth.jpg,nolink,25x25,Earth);2&amp;ref(Spell/P_Death.jpg,nolink,25x25,Death);1&amp;ref(Spell/P_Holy.jpg,nolink,25x25,Holy);3|&amp;ref(Spell/P_Water.jpg,nolink,25x25,Water);&amp;ref(Spell/P_Earth.jpg,nolink,25x25,Earth);&amp;ref(Spell/P_Death.jpg,nolink,25x25,Death);&amp;ref(Spell/P_Nature.jpg,nolink,25x25,Nature);+1:100%&amp;br;&amp;ref(Spell/P_Water.jpg,nolink,25x25,Water);&amp;ref(Spell/P_Earth.jpg,nolink,25x25,Earth);&amp;ref(Spell/P_Death.jpg,nolink,25x25,Death);&amp;ref(Spell/P_Nature.jpg,nolink,25x25,Nature);+1:10%|&amp;ref(Spell/P_Research.jpg,nolink,25x25,Research);19+|&amp;ref(Nation/Resource-Bonus.jpg,nolink,25x25,Resource Bonus (5));&amp;ref(Nation/Sacred.jpg,nolink,25x25,Sacred);|
</v>
      </c>
    </row>
    <row r="820" spans="1:39" x14ac:dyDescent="0.15">
      <c r="A820" t="str">
        <f t="shared" si="31"/>
        <v>-</v>
      </c>
      <c r="B820" t="s">
        <v>3012</v>
      </c>
      <c r="C820" t="s">
        <v>15192</v>
      </c>
      <c r="D820" t="s">
        <v>12012</v>
      </c>
      <c r="E820" s="24" t="s">
        <v>5569</v>
      </c>
      <c r="F820" s="21" t="s">
        <v>8251</v>
      </c>
      <c r="H820">
        <v>21</v>
      </c>
      <c r="AK820">
        <v>1</v>
      </c>
      <c r="AM820" s="26" t="str">
        <f t="shared" si="32"/>
        <v xml:space="preserve">|Balam of the East|&amp;ref(Nation/Unique.jpg,nolink,25x25,Ritual Spell (Unique Unit));|&amp;ref(Spell/P_Water.jpg,nolink,25x25,Water);2&amp;ref(Spell/P_Nature.jpg,nolink,25x25,Nature);4&amp;ref(Spell/P_Blood.jpg,nolink,25x25,Blood);2&amp;ref(Spell/P_Holy.jpg,nolink,25x25,Holy);3||&amp;ref(Spell/P_Research.jpg,nolink,25x25,Research);21|&amp;ref(Nation/Sacred.jpg,nolink,25x25,Sacred);|
</v>
      </c>
    </row>
    <row r="821" spans="1:39" x14ac:dyDescent="0.15">
      <c r="A821" t="str">
        <f t="shared" si="31"/>
        <v>-</v>
      </c>
      <c r="B821" t="s">
        <v>3012</v>
      </c>
      <c r="C821" t="s">
        <v>15192</v>
      </c>
      <c r="D821" t="s">
        <v>12013</v>
      </c>
      <c r="E821" s="24" t="s">
        <v>5569</v>
      </c>
      <c r="F821" s="21" t="s">
        <v>8250</v>
      </c>
      <c r="H821">
        <v>21</v>
      </c>
      <c r="AK821">
        <v>1</v>
      </c>
      <c r="AM821" s="26" t="str">
        <f t="shared" si="32"/>
        <v xml:space="preserve">|Balam of the North|&amp;ref(Nation/Unique.jpg,nolink,25x25,Ritual Spell (Unique Unit));|&amp;ref(Spell/P_Air.jpg,nolink,25x25,Air);2&amp;ref(Spell/P_Nature.jpg,nolink,25x25,Nature);4&amp;ref(Spell/P_Blood.jpg,nolink,25x25,Blood);2&amp;ref(Spell/P_Holy.jpg,nolink,25x25,Holy);3||&amp;ref(Spell/P_Research.jpg,nolink,25x25,Research);21|&amp;ref(Nation/Sacred.jpg,nolink,25x25,Sacred);|
</v>
      </c>
    </row>
    <row r="822" spans="1:39" x14ac:dyDescent="0.15">
      <c r="A822" t="str">
        <f t="shared" si="31"/>
        <v>-</v>
      </c>
      <c r="B822" t="s">
        <v>3012</v>
      </c>
      <c r="C822" t="s">
        <v>15192</v>
      </c>
      <c r="D822" t="s">
        <v>12014</v>
      </c>
      <c r="E822" s="24" t="s">
        <v>5569</v>
      </c>
      <c r="F822" s="21" t="s">
        <v>8253</v>
      </c>
      <c r="H822">
        <v>21</v>
      </c>
      <c r="AK822">
        <v>1</v>
      </c>
      <c r="AM822" s="26" t="str">
        <f t="shared" si="32"/>
        <v xml:space="preserve">|Balam of the South|&amp;ref(Nation/Unique.jpg,nolink,25x25,Ritual Spell (Unique Unit));|&amp;ref(Spell/P_Fire.jpg,nolink,25x25,Fire);2&amp;ref(Spell/P_Nature.jpg,nolink,25x25,Nature);4&amp;ref(Spell/P_Blood.jpg,nolink,25x25,Blood);2&amp;ref(Spell/P_Holy.jpg,nolink,25x25,Holy);3||&amp;ref(Spell/P_Research.jpg,nolink,25x25,Research);21|&amp;ref(Nation/Sacred.jpg,nolink,25x25,Sacred);|
</v>
      </c>
    </row>
    <row r="823" spans="1:39" x14ac:dyDescent="0.15">
      <c r="A823" t="str">
        <f t="shared" si="31"/>
        <v>-</v>
      </c>
      <c r="B823" t="s">
        <v>3012</v>
      </c>
      <c r="C823" t="s">
        <v>15192</v>
      </c>
      <c r="D823" t="s">
        <v>12015</v>
      </c>
      <c r="E823" s="24" t="s">
        <v>5569</v>
      </c>
      <c r="F823" s="21" t="s">
        <v>8255</v>
      </c>
      <c r="H823">
        <v>21</v>
      </c>
      <c r="AK823">
        <v>1</v>
      </c>
      <c r="AM823" s="26" t="str">
        <f t="shared" si="32"/>
        <v xml:space="preserve">|Balam of the West|&amp;ref(Nation/Unique.jpg,nolink,25x25,Ritual Spell (Unique Unit));|&amp;ref(Spell/P_Death.jpg,nolink,25x25,Death);2&amp;ref(Spell/P_Nature.jpg,nolink,25x25,Nature);4&amp;ref(Spell/P_Blood.jpg,nolink,25x25,Blood);2&amp;ref(Spell/P_Holy.jpg,nolink,25x25,Holy);3||&amp;ref(Spell/P_Research.jpg,nolink,25x25,Research);21|&amp;ref(Nation/Sacred.jpg,nolink,25x25,Sacred);|
</v>
      </c>
    </row>
    <row r="824" spans="1:39" x14ac:dyDescent="0.15">
      <c r="A824" t="str">
        <f t="shared" si="31"/>
        <v>-</v>
      </c>
      <c r="B824" t="s">
        <v>3012</v>
      </c>
      <c r="C824" t="s">
        <v>15192</v>
      </c>
      <c r="D824" t="s">
        <v>12016</v>
      </c>
      <c r="E824" s="24" t="s">
        <v>5569</v>
      </c>
      <c r="F824" s="21" t="s">
        <v>8257</v>
      </c>
      <c r="H824">
        <v>21</v>
      </c>
      <c r="AK824">
        <v>1</v>
      </c>
      <c r="AM824" s="26" t="str">
        <f t="shared" si="32"/>
        <v xml:space="preserve">|Chaac of the East|&amp;ref(Nation/Unique.jpg,nolink,25x25,Ritual Spell (Unique Unit));|&amp;ref(Spell/P_Air.jpg,nolink,25x25,Air);4&amp;ref(Spell/P_Water.jpg,nolink,25x25,Water);2&amp;ref(Spell/P_Nature.jpg,nolink,25x25,Nature);2&amp;ref(Spell/P_Holy.jpg,nolink,25x25,Holy);3||&amp;ref(Spell/P_Research.jpg,nolink,25x25,Research);21|&amp;ref(Nation/Sacred.jpg,nolink,25x25,Sacred);|
</v>
      </c>
    </row>
    <row r="825" spans="1:39" x14ac:dyDescent="0.15">
      <c r="A825" t="str">
        <f t="shared" si="31"/>
        <v>-</v>
      </c>
      <c r="B825" t="s">
        <v>3012</v>
      </c>
      <c r="C825" t="s">
        <v>15192</v>
      </c>
      <c r="D825" t="s">
        <v>12017</v>
      </c>
      <c r="E825" s="24" t="s">
        <v>5569</v>
      </c>
      <c r="F825" s="21" t="s">
        <v>8259</v>
      </c>
      <c r="H825">
        <v>19</v>
      </c>
      <c r="AK825">
        <v>1</v>
      </c>
      <c r="AM825" s="26" t="str">
        <f t="shared" si="32"/>
        <v xml:space="preserve">|Chaac of the North|&amp;ref(Nation/Unique.jpg,nolink,25x25,Ritual Spell (Unique Unit));|&amp;ref(Spell/P_Air.jpg,nolink,25x25,Air);4&amp;ref(Spell/P_Water.jpg,nolink,25x25,Water);3&amp;ref(Spell/P_Holy.jpg,nolink,25x25,Holy);3||&amp;ref(Spell/P_Research.jpg,nolink,25x25,Research);19|&amp;ref(Nation/Sacred.jpg,nolink,25x25,Sacred);|
</v>
      </c>
    </row>
    <row r="826" spans="1:39" x14ac:dyDescent="0.15">
      <c r="A826" t="str">
        <f t="shared" si="31"/>
        <v>-</v>
      </c>
      <c r="B826" t="s">
        <v>3012</v>
      </c>
      <c r="C826" t="s">
        <v>15192</v>
      </c>
      <c r="D826" t="s">
        <v>12018</v>
      </c>
      <c r="E826" s="24" t="s">
        <v>5569</v>
      </c>
      <c r="F826" s="21" t="s">
        <v>8261</v>
      </c>
      <c r="H826">
        <v>21</v>
      </c>
      <c r="AK826">
        <v>1</v>
      </c>
      <c r="AM826" s="26" t="str">
        <f t="shared" si="32"/>
        <v xml:space="preserve">|Chaac of the South|&amp;ref(Nation/Unique.jpg,nolink,25x25,Ritual Spell (Unique Unit));|&amp;ref(Spell/P_Fire.jpg,nolink,25x25,Fire);2&amp;ref(Spell/P_Air.jpg,nolink,25x25,Air);4&amp;ref(Spell/P_Water.jpg,nolink,25x25,Water);2&amp;ref(Spell/P_Holy.jpg,nolink,25x25,Holy);3||&amp;ref(Spell/P_Research.jpg,nolink,25x25,Research);21|&amp;ref(Nation/Sacred.jpg,nolink,25x25,Sacred);|
</v>
      </c>
    </row>
    <row r="827" spans="1:39" x14ac:dyDescent="0.15">
      <c r="A827" t="str">
        <f t="shared" si="31"/>
        <v>LA Xibalba E</v>
      </c>
      <c r="B827" t="s">
        <v>3012</v>
      </c>
      <c r="C827" t="s">
        <v>15192</v>
      </c>
      <c r="D827" t="s">
        <v>12019</v>
      </c>
      <c r="E827" s="24" t="s">
        <v>5569</v>
      </c>
      <c r="F827" s="21" t="s">
        <v>8263</v>
      </c>
      <c r="H827">
        <v>21</v>
      </c>
      <c r="AK827">
        <v>1</v>
      </c>
      <c r="AM827" s="26" t="str">
        <f t="shared" si="32"/>
        <v xml:space="preserve">|Chaac of the West|&amp;ref(Nation/Unique.jpg,nolink,25x25,Ritual Spell (Unique Unit));|&amp;ref(Spell/P_Air.jpg,nolink,25x25,Air);4&amp;ref(Spell/P_Water.jpg,nolink,25x25,Water);2&amp;ref(Spell/P_Death.jpg,nolink,25x25,Death);2&amp;ref(Spell/P_Holy.jpg,nolink,25x25,Holy);3||&amp;ref(Spell/P_Research.jpg,nolink,25x25,Research);21|&amp;ref(Nation/Sacred.jpg,nolink,25x25,Sacred);|
</v>
      </c>
    </row>
    <row r="828" spans="1:39" x14ac:dyDescent="0.15">
      <c r="A828" t="str">
        <f t="shared" si="31"/>
        <v>LA Phlegra S</v>
      </c>
      <c r="B828" t="s">
        <v>3012</v>
      </c>
      <c r="C828" t="s">
        <v>15302</v>
      </c>
      <c r="D828" t="s">
        <v>15284</v>
      </c>
      <c r="E828" s="24" t="s">
        <v>15148</v>
      </c>
      <c r="F828" s="20" t="s">
        <v>15170</v>
      </c>
      <c r="AK828">
        <v>1</v>
      </c>
      <c r="AL828">
        <v>1</v>
      </c>
      <c r="AM828" s="26" t="str">
        <f t="shared" si="32"/>
        <v xml:space="preserve">|Phlegran Priest|&amp;ref(Nation/R_Fort.jpg,nolink,25x25,Land Fortress);|&amp;ref(Spell/P_Holy.jpg,nolink,25x25,Holy);1|||&amp;ref(Nation/Sacred.jpg,nolink,25x25,Sacred);&amp;ref(Nation/Slave.jpg,nolink,25x25,Slave);|
</v>
      </c>
    </row>
    <row r="829" spans="1:39" x14ac:dyDescent="0.15">
      <c r="A829" t="str">
        <f t="shared" si="31"/>
        <v>-</v>
      </c>
      <c r="B829" t="s">
        <v>3012</v>
      </c>
      <c r="C829" t="s">
        <v>15302</v>
      </c>
      <c r="D829" t="s">
        <v>15285</v>
      </c>
      <c r="E829" s="24" t="s">
        <v>15148</v>
      </c>
      <c r="G829" s="29" t="s">
        <v>15286</v>
      </c>
      <c r="H829">
        <v>5</v>
      </c>
      <c r="I829">
        <v>-2</v>
      </c>
      <c r="AD829" t="s">
        <v>15143</v>
      </c>
      <c r="AL829">
        <v>1</v>
      </c>
      <c r="AM829" s="26" t="str">
        <f t="shared" si="32"/>
        <v xml:space="preserve">|Shackled Mage|&amp;ref(Nation/R_Fort.jpg,nolink,25x25,Land Fortress);||&amp;ref(Spell/P_Fire.jpg,nolink,25x25,Fire);&amp;ref(Spell/P_Air.jpg,nolink,25x25,Air);&amp;ref(Spell/P_Water.jpg,nolink,25x25,Water);&amp;ref(Spell/P_Earth.jpg,nolink,25x25,Earth);+1:100%|&amp;ref(Spell/P_Research.jpg,nolink,25x25,Research);5|&amp;ref(Nation/Inept-Researcher.jpg,nolink,25x25,Inept Researcher (-2));&amp;ref(Nation/Communion-Slave.jpg,nolink,25x25,Communion Slave);&amp;ref(Nation/Slave.jpg,nolink,25x25,Slave);|
</v>
      </c>
    </row>
    <row r="830" spans="1:39" x14ac:dyDescent="0.15">
      <c r="A830" t="str">
        <f t="shared" si="31"/>
        <v>-</v>
      </c>
      <c r="B830" t="s">
        <v>3012</v>
      </c>
      <c r="C830" t="s">
        <v>15302</v>
      </c>
      <c r="D830" t="s">
        <v>15287</v>
      </c>
      <c r="E830" s="24" t="s">
        <v>15148</v>
      </c>
      <c r="F830" s="20" t="s">
        <v>15288</v>
      </c>
      <c r="G830" s="29" t="s">
        <v>15289</v>
      </c>
      <c r="H830">
        <v>11</v>
      </c>
      <c r="AD830" t="s">
        <v>15271</v>
      </c>
      <c r="AM830" s="26" t="str">
        <f t="shared" si="32"/>
        <v xml:space="preserve">|Phlegran Oppressor|&amp;ref(Nation/R_Fort.jpg,nolink,25x25,Land Fortress);|&amp;ref(Spell/P_Fire.jpg,nolink,25x25,Fire);1&amp;ref(Spell/P_Earth.jpg,nolink,25x25,Earth);1|&amp;ref(Spell/P_Air.jpg,nolink,25x25,Air);&amp;ref(Spell/P_Water.jpg,nolink,25x25,Water);+1:100%|&amp;ref(Spell/P_Research.jpg,nolink,25x25,Research);11|&amp;ref(Nation/Communion-Master.jpg,nolink,25x25,Communion Master);|
</v>
      </c>
    </row>
    <row r="831" spans="1:39" x14ac:dyDescent="0.15">
      <c r="A831" t="str">
        <f t="shared" si="31"/>
        <v>-</v>
      </c>
      <c r="B831" t="s">
        <v>3012</v>
      </c>
      <c r="C831" t="s">
        <v>15302</v>
      </c>
      <c r="D831" t="s">
        <v>15290</v>
      </c>
      <c r="E831" s="24" t="s">
        <v>15148</v>
      </c>
      <c r="F831" s="20" t="s">
        <v>15291</v>
      </c>
      <c r="G831" s="29" t="s">
        <v>15292</v>
      </c>
      <c r="H831">
        <v>9</v>
      </c>
      <c r="AD831" t="s">
        <v>15271</v>
      </c>
      <c r="AM831" s="26" t="str">
        <f t="shared" si="32"/>
        <v xml:space="preserve">|Oppressor General|&amp;ref(Nation/R_Fort.jpg,nolink,25x25,Land Fortress);|&amp;ref(Spell/P_Earth.jpg,nolink,25x25,Earth);1|&amp;ref(Spell/P_Fire.jpg,nolink,25x25,Fire);&amp;ref(Spell/P_Air.jpg,nolink,25x25,Air);&amp;ref(Spell/P_Water.jpg,nolink,25x25,Water);+1:100%|&amp;ref(Spell/P_Research.jpg,nolink,25x25,Research);9|&amp;ref(Nation/Communion-Master.jpg,nolink,25x25,Communion Master);|
</v>
      </c>
    </row>
    <row r="832" spans="1:39" x14ac:dyDescent="0.15">
      <c r="A832" t="str">
        <f t="shared" si="31"/>
        <v>-</v>
      </c>
      <c r="B832" t="s">
        <v>3012</v>
      </c>
      <c r="C832" t="s">
        <v>15302</v>
      </c>
      <c r="D832" t="s">
        <v>15293</v>
      </c>
      <c r="E832" s="24" t="s">
        <v>15162</v>
      </c>
      <c r="F832" s="20" t="s">
        <v>15288</v>
      </c>
      <c r="G832" s="29" t="s">
        <v>15294</v>
      </c>
      <c r="H832">
        <v>11</v>
      </c>
      <c r="Q832">
        <v>1</v>
      </c>
      <c r="R832">
        <v>20</v>
      </c>
      <c r="AM832" s="26" t="str">
        <f t="shared" si="32"/>
        <v xml:space="preserve">|Cyclope Smith|&amp;ref(Nation/R_Capital.jpg,nolink,25x25,National Capital);|&amp;ref(Spell/P_Fire.jpg,nolink,25x25,Fire);1&amp;ref(Spell/P_Earth.jpg,nolink,25x25,Earth);1|&amp;ref(Spell/P_Fire.jpg,nolink,25x25,Fire);&amp;ref(Spell/P_Air.jpg,nolink,25x25,Air);&amp;ref(Spell/P_Water.jpg,nolink,25x25,Water);&amp;ref(Spell/P_Earth.jpg,nolink,25x25,Earth);+1:100%&amp;br;&amp;ref(Spell/P_Fire.jpg,nolink,25x25,Fire);&amp;ref(Spell/P_Air.jpg,nolink,25x25,Air);&amp;ref(Spell/P_Water.jpg,nolink,25x25,Water);&amp;ref(Spell/P_Earth.jpg,nolink,25x25,Earth);+1:10%|&amp;ref(Spell/P_Research.jpg,nolink,25x25,Research);11|&amp;ref(Nation/Master-Smith.jpg,nolink,25x25,Master Smith (1));&amp;ref(Nation/Resource-Bonus.jpg,nolink,25x25,Resource Bonus (20));|
</v>
      </c>
    </row>
    <row r="833" spans="1:39" x14ac:dyDescent="0.15">
      <c r="A833" t="str">
        <f t="shared" si="31"/>
        <v>-</v>
      </c>
      <c r="B833" t="s">
        <v>3012</v>
      </c>
      <c r="C833" t="s">
        <v>15302</v>
      </c>
      <c r="D833" t="s">
        <v>15295</v>
      </c>
      <c r="E833" s="24" t="s">
        <v>15162</v>
      </c>
      <c r="F833" s="20" t="s">
        <v>15296</v>
      </c>
      <c r="G833" s="29" t="s">
        <v>15297</v>
      </c>
      <c r="H833" s="20" t="s">
        <v>15191</v>
      </c>
      <c r="AD833" t="s">
        <v>15271</v>
      </c>
      <c r="AK833">
        <v>1</v>
      </c>
      <c r="AM833" s="26" t="str">
        <f t="shared" si="32"/>
        <v xml:space="preserve">|Oppressor Archon|&amp;ref(Nation/R_Capital.jpg,nolink,25x25,National Capital);|&amp;ref(Spell/P_Fire.jpg,nolink,25x25,Fire);1&amp;ref(Spell/P_Air.jpg,nolink,25x25,Air);1&amp;ref(Spell/P_Water.jpg,nolink,25x25,Water);1&amp;ref(Spell/P_Earth.jpg,nolink,25x25,Earth);1&amp;ref(Spell/P_Astral.jpg,nolink,25x25,Astral);1&amp;ref(Spell/P_Holy.jpg,nolink,25x25,Holy);2|&amp;ref(Spell/P_Fire.jpg,nolink,25x25,Fire);&amp;ref(Spell/P_Earth.jpg,nolink,25x25,Earth);+1:100%&amp;br;&amp;ref(Spell/P_Fire.jpg,nolink,25x25,Fire);&amp;ref(Spell/P_Air.jpg,nolink,25x25,Air);&amp;ref(Spell/P_Earth.jpg,nolink,25x25,Earth);&amp;ref(Spell/P_Astral.jpg,nolink,25x25,Astral);+1:100%&amp;br;&amp;ref(Spell/P_Fire.jpg,nolink,25x25,Fire);&amp;ref(Spell/P_Air.jpg,nolink,25x25,Air);&amp;ref(Spell/P_Earth.jpg,nolink,25x25,Earth);&amp;ref(Spell/P_Astral.jpg,nolink,25x25,Astral);+1:10%|&amp;ref(Spell/P_Research.jpg,nolink,25x25,Research);19+|&amp;ref(Nation/Communion-Master.jpg,nolink,25x25,Communion Master);&amp;ref(Nation/Sacred.jpg,nolink,25x25,Sacred);|
</v>
      </c>
    </row>
    <row r="834" spans="1:39" x14ac:dyDescent="0.15">
      <c r="A834" t="str">
        <f t="shared" si="31"/>
        <v>LA Phlegra E</v>
      </c>
      <c r="B834" t="s">
        <v>3012</v>
      </c>
      <c r="C834" t="s">
        <v>15302</v>
      </c>
      <c r="D834" t="s">
        <v>15298</v>
      </c>
      <c r="E834" s="24" t="s">
        <v>15162</v>
      </c>
      <c r="F834" s="20" t="s">
        <v>15299</v>
      </c>
      <c r="G834" s="29" t="s">
        <v>15300</v>
      </c>
      <c r="H834" s="20" t="s">
        <v>15301</v>
      </c>
      <c r="I834">
        <v>-10</v>
      </c>
      <c r="AB834">
        <v>1</v>
      </c>
      <c r="AJ834">
        <v>1</v>
      </c>
      <c r="AM834" s="26" t="str">
        <f t="shared" si="32"/>
        <v xml:space="preserve">|Laestrygonian Tyrant|&amp;ref(Nation/R_Capital.jpg,nolink,25x25,National Capital);|&amp;ref(Spell/P_Fire.jpg,nolink,25x25,Fire);4&amp;ref(Spell/P_Earth.jpg,nolink,25x25,Earth);3&amp;ref(Spell/P_Death.jpg,nolink,25x25,Death);2|&amp;ref(Spell/P_Fire.jpg,nolink,25x25,Fire);&amp;ref(Spell/P_Air.jpg,nolink,25x25,Air);&amp;ref(Spell/P_Earth.jpg,nolink,25x25,Earth);&amp;ref(Spell/P_Death.jpg,nolink,25x25,Death);+1:10%|&amp;ref(Spell/P_Research.jpg,nolink,25x25,Research);13+|&amp;ref(Nation/Inept-Researcher.jpg,nolink,25x25,Inept Researcher (-10));&amp;ref(Nation/Combat-Caster.jpg,nolink,25x25,Combat Caster);&amp;ref(Nation/Heretic.jpg,nolink,25x25,Heretic (1));|
</v>
      </c>
    </row>
    <row r="835" spans="1:39" x14ac:dyDescent="0.15">
      <c r="A835" t="str">
        <f t="shared" si="31"/>
        <v>LA Atlantis S</v>
      </c>
      <c r="B835" t="s">
        <v>3012</v>
      </c>
      <c r="C835" t="s">
        <v>15400</v>
      </c>
      <c r="D835" t="s">
        <v>15387</v>
      </c>
      <c r="E835" s="24" t="s">
        <v>15332</v>
      </c>
      <c r="F835" s="20" t="s">
        <v>15388</v>
      </c>
      <c r="H835" s="20">
        <v>9</v>
      </c>
      <c r="AK835">
        <v>1</v>
      </c>
      <c r="AM835" s="26" t="str">
        <f t="shared" si="32"/>
        <v xml:space="preserve">|Tungalik|&amp;ref(Nation/R_Fort.jpg,nolink,25x25,Land Fortress);|&amp;ref(Spell/P_Water.jpg,nolink,25x25,Water);1&amp;ref(Spell/P_Death.jpg,nolink,25x25,Death);1&amp;ref(Spell/P_Holy.jpg,nolink,25x25,Holy);1||&amp;ref(Spell/P_Research.jpg,nolink,25x25,Research);9|&amp;ref(Nation/Sacred.jpg,nolink,25x25,Sacred);|
</v>
      </c>
    </row>
    <row r="836" spans="1:39" x14ac:dyDescent="0.15">
      <c r="A836" t="str">
        <f t="shared" si="31"/>
        <v>-</v>
      </c>
      <c r="B836" t="s">
        <v>3012</v>
      </c>
      <c r="C836" t="s">
        <v>15400</v>
      </c>
      <c r="D836" t="s">
        <v>15389</v>
      </c>
      <c r="E836" s="24" t="s">
        <v>15332</v>
      </c>
      <c r="F836" s="20" t="s">
        <v>15390</v>
      </c>
      <c r="G836" s="29" t="s">
        <v>15391</v>
      </c>
      <c r="H836" s="20" t="s">
        <v>15392</v>
      </c>
      <c r="AK836">
        <v>1</v>
      </c>
      <c r="AM836" s="26" t="str">
        <f t="shared" si="32"/>
        <v xml:space="preserve">|Angakok|&amp;ref(Nation/R_Fort.jpg,nolink,25x25,Land Fortress);|&amp;ref(Spell/P_Water.jpg,nolink,25x25,Water);3&amp;ref(Spell/P_Death.jpg,nolink,25x25,Death);2&amp;ref(Spell/P_Holy.jpg,nolink,25x25,Holy);2|&amp;ref(Spell/P_Air.jpg,nolink,25x25,Air);&amp;ref(Spell/P_Water.jpg,nolink,25x25,Water);&amp;ref(Spell/P_Earth.jpg,nolink,25x25,Earth);&amp;ref(Spell/P_Death.jpg,nolink,25x25,Death);+1:100%&amp;br;&amp;ref(Spell/P_Air.jpg,nolink,25x25,Air);&amp;ref(Spell/P_Water.jpg,nolink,25x25,Water);&amp;ref(Spell/P_Earth.jpg,nolink,25x25,Earth);&amp;ref(Spell/P_Death.jpg,nolink,25x25,Death);+1:10%|&amp;ref(Spell/P_Research.jpg,nolink,25x25,Research);17+|&amp;ref(Nation/Sacred.jpg,nolink,25x25,Sacred);|
</v>
      </c>
    </row>
    <row r="837" spans="1:39" x14ac:dyDescent="0.15">
      <c r="A837" t="str">
        <f t="shared" si="31"/>
        <v>-</v>
      </c>
      <c r="B837" t="s">
        <v>3012</v>
      </c>
      <c r="C837" t="s">
        <v>15400</v>
      </c>
      <c r="D837" t="s">
        <v>15393</v>
      </c>
      <c r="E837" s="24" t="s">
        <v>15355</v>
      </c>
      <c r="F837" s="20" t="s">
        <v>15394</v>
      </c>
      <c r="AK837">
        <v>1</v>
      </c>
      <c r="AM837" s="26" t="str">
        <f t="shared" si="32"/>
        <v xml:space="preserve">|Unsleeping Consort|&amp;ref(Nation/R_UW-Fort.jpg,nolink,25x25,Underwater Fortress);|&amp;ref(Spell/P_Holy.jpg,nolink,25x25,Holy);1|||&amp;ref(Nation/Sacred.jpg,nolink,25x25,Sacred);|
</v>
      </c>
    </row>
    <row r="838" spans="1:39" x14ac:dyDescent="0.15">
      <c r="A838" t="str">
        <f t="shared" si="31"/>
        <v>-</v>
      </c>
      <c r="B838" t="s">
        <v>3012</v>
      </c>
      <c r="C838" t="s">
        <v>15400</v>
      </c>
      <c r="D838" t="s">
        <v>15395</v>
      </c>
      <c r="E838" s="24" t="s">
        <v>15355</v>
      </c>
      <c r="F838" s="20" t="s">
        <v>15396</v>
      </c>
      <c r="G838" s="29" t="s">
        <v>15397</v>
      </c>
      <c r="H838">
        <v>13</v>
      </c>
      <c r="AM838" s="26" t="str">
        <f t="shared" si="32"/>
        <v xml:space="preserve">|Forgiving Father|&amp;ref(Nation/R_UW-Fort.jpg,nolink,25x25,Underwater Fortress);|&amp;ref(Spell/P_Water.jpg,nolink,25x25,Water);2&amp;ref(Spell/P_Astral.jpg,nolink,25x25,Astral);1|&amp;ref(Spell/P_Fire.jpg,nolink,25x25,Fire);&amp;ref(Spell/P_Water.jpg,nolink,25x25,Water);&amp;ref(Spell/P_Earth.jpg,nolink,25x25,Earth);&amp;ref(Spell/P_Astral.jpg,nolink,25x25,Astral);+1:100%|&amp;ref(Spell/P_Research.jpg,nolink,25x25,Research);13||
</v>
      </c>
    </row>
    <row r="839" spans="1:39" x14ac:dyDescent="0.15">
      <c r="A839" t="str">
        <f t="shared" si="31"/>
        <v>LA Atlantis E</v>
      </c>
      <c r="B839" t="s">
        <v>3012</v>
      </c>
      <c r="C839" t="s">
        <v>15400</v>
      </c>
      <c r="D839" t="s">
        <v>15398</v>
      </c>
      <c r="E839" s="24" t="s">
        <v>15355</v>
      </c>
      <c r="F839" s="20" t="s">
        <v>15399</v>
      </c>
      <c r="AK839">
        <v>1</v>
      </c>
      <c r="AM839" s="26" t="str">
        <f t="shared" si="32"/>
        <v xml:space="preserve">|Merciful Mother|&amp;ref(Nation/R_UW-Fort.jpg,nolink,25x25,Underwater Fortress);|&amp;ref(Spell/P_Holy.jpg,nolink,25x25,Holy);2|||&amp;ref(Nation/Sacred.jpg,nolink,25x25,Sacred);|
</v>
      </c>
    </row>
    <row r="840" spans="1:39" x14ac:dyDescent="0.15">
      <c r="A840" t="str">
        <f t="shared" si="31"/>
        <v>LA R'lyeh S</v>
      </c>
      <c r="B840" t="s">
        <v>3012</v>
      </c>
      <c r="C840" t="s">
        <v>15518</v>
      </c>
      <c r="D840" t="s">
        <v>15491</v>
      </c>
      <c r="E840" s="24" t="s">
        <v>15492</v>
      </c>
      <c r="F840" s="20" t="s">
        <v>15493</v>
      </c>
      <c r="AK840">
        <v>1</v>
      </c>
      <c r="AL840">
        <v>1</v>
      </c>
      <c r="AM840" s="26" t="str">
        <f t="shared" si="32"/>
        <v xml:space="preserve">|Slave Priest|&amp;ref(Nation/R_UW-Fort.jpg,nolink,25x25,Underwater Fortress);|&amp;ref(Spell/P_Holy.jpg,nolink,25x25,Holy);1|||&amp;ref(Nation/Sacred.jpg,nolink,25x25,Sacred);&amp;ref(Nation/Slave.jpg,nolink,25x25,Slave);|
</v>
      </c>
    </row>
    <row r="841" spans="1:39" x14ac:dyDescent="0.15">
      <c r="A841" t="str">
        <f t="shared" ref="A841:A861" si="33">IF(C841&lt;&gt;C840,B841&amp;" "&amp;C841&amp;" S",IF(C841&lt;&gt;C842,B841&amp;" "&amp;C841&amp;" E","-"))</f>
        <v>-</v>
      </c>
      <c r="B841" t="s">
        <v>3012</v>
      </c>
      <c r="C841" t="s">
        <v>15518</v>
      </c>
      <c r="D841" t="s">
        <v>15494</v>
      </c>
      <c r="E841" s="24" t="s">
        <v>15492</v>
      </c>
      <c r="F841" s="20" t="s">
        <v>15495</v>
      </c>
      <c r="G841" s="29" t="s">
        <v>15496</v>
      </c>
      <c r="H841">
        <v>13</v>
      </c>
      <c r="AL841">
        <v>1</v>
      </c>
      <c r="AM841" s="26" t="str">
        <f t="shared" si="32"/>
        <v xml:space="preserve">|Slave Mage|&amp;ref(Nation/R_UW-Fort.jpg,nolink,25x25,Underwater Fortress);|&amp;ref(Spell/P_Water.jpg,nolink,25x25,Water);2&amp;ref(Spell/P_Astral.jpg,nolink,25x25,Astral);1|&amp;ref(Spell/P_Water.jpg,nolink,25x25,Water);&amp;ref(Spell/P_Earth.jpg,nolink,25x25,Earth);&amp;ref(Spell/P_Astral.jpg,nolink,25x25,Astral);&amp;ref(Spell/P_Nature.jpg,nolink,25x25,Nature);+1:100%|&amp;ref(Spell/P_Research.jpg,nolink,25x25,Research);13|&amp;ref(Nation/Slave.jpg,nolink,25x25,Slave);|
</v>
      </c>
    </row>
    <row r="842" spans="1:39" x14ac:dyDescent="0.15">
      <c r="A842" t="str">
        <f t="shared" si="33"/>
        <v>-</v>
      </c>
      <c r="B842" t="s">
        <v>3012</v>
      </c>
      <c r="C842" t="s">
        <v>15518</v>
      </c>
      <c r="D842" t="s">
        <v>15497</v>
      </c>
      <c r="E842" s="24" t="s">
        <v>15498</v>
      </c>
      <c r="F842" s="20" t="s">
        <v>15499</v>
      </c>
      <c r="H842">
        <v>7</v>
      </c>
      <c r="AM842" s="26" t="str">
        <f t="shared" si="32"/>
        <v xml:space="preserve">|Star Child|&amp;ref(Nation/R_UW-Fort.jpg,nolink,25x25,Underwater Fortress);&amp;ref(Nation/R_Coast-Fort.jpg,nolink,25x25,Coastal Fortress);|&amp;ref(Spell/P_Astral.jpg,nolink,25x25,Astral);1||&amp;ref(Spell/P_Research.jpg,nolink,25x25,Research);7||
</v>
      </c>
    </row>
    <row r="843" spans="1:39" x14ac:dyDescent="0.15">
      <c r="A843" t="str">
        <f t="shared" si="33"/>
        <v>-</v>
      </c>
      <c r="B843" t="s">
        <v>3012</v>
      </c>
      <c r="C843" t="s">
        <v>15518</v>
      </c>
      <c r="D843" t="s">
        <v>15500</v>
      </c>
      <c r="E843" s="24" t="s">
        <v>15492</v>
      </c>
      <c r="F843" s="20" t="s">
        <v>15501</v>
      </c>
      <c r="G843" s="29" t="s">
        <v>15502</v>
      </c>
      <c r="H843">
        <v>9</v>
      </c>
      <c r="AK843">
        <v>1</v>
      </c>
      <c r="AM843" s="26" t="str">
        <f t="shared" si="32"/>
        <v xml:space="preserve">|Starspawn|&amp;ref(Nation/R_UW-Fort.jpg,nolink,25x25,Underwater Fortress);|&amp;ref(Spell/P_Astral.jpg,nolink,25x25,Astral);1&amp;ref(Spell/P_Holy.jpg,nolink,25x25,Holy);2|&amp;ref(Spell/P_Water.jpg,nolink,25x25,Water);&amp;ref(Spell/P_Earth.jpg,nolink,25x25,Earth);&amp;ref(Spell/P_Astral.jpg,nolink,25x25,Astral);&amp;ref(Spell/P_Death.jpg,nolink,25x25,Death);+1:100%|&amp;ref(Spell/P_Research.jpg,nolink,25x25,Research);9|&amp;ref(Nation/Sacred.jpg,nolink,25x25,Sacred);|
</v>
      </c>
    </row>
    <row r="844" spans="1:39" x14ac:dyDescent="0.15">
      <c r="A844" t="str">
        <f t="shared" si="33"/>
        <v>-</v>
      </c>
      <c r="B844" t="s">
        <v>3012</v>
      </c>
      <c r="C844" t="s">
        <v>15518</v>
      </c>
      <c r="D844" t="s">
        <v>15500</v>
      </c>
      <c r="E844" s="24" t="s">
        <v>15503</v>
      </c>
      <c r="F844" s="20" t="s">
        <v>15504</v>
      </c>
      <c r="G844" s="29" t="s">
        <v>15505</v>
      </c>
      <c r="H844">
        <v>17</v>
      </c>
      <c r="AM844" s="26" t="str">
        <f t="shared" si="32"/>
        <v xml:space="preserve">|Starspawn|&amp;ref(Nation/R_Capital.jpg,nolink,25x25,National Capital);|&amp;ref(Spell/P_Water.jpg,nolink,25x25,Water);1&amp;ref(Spell/P_Astral.jpg,nolink,25x25,Astral);3|&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100%&amp;br;&amp;ref(Spell/P_Water.jpg,nolink,25x25,Water);&amp;ref(Spell/P_Earth.jpg,nolink,25x25,Earth);&amp;ref(Spell/P_Astral.jpg,nolink,25x25,Astral);&amp;ref(Spell/P_Death.jpg,nolink,25x25,Death);+1:10%|&amp;ref(Spell/P_Research.jpg,nolink,25x25,Research);17||
</v>
      </c>
    </row>
    <row r="845" spans="1:39" x14ac:dyDescent="0.15">
      <c r="A845" t="str">
        <f t="shared" si="33"/>
        <v>-</v>
      </c>
      <c r="B845" t="s">
        <v>3012</v>
      </c>
      <c r="C845" t="s">
        <v>15518</v>
      </c>
      <c r="D845" t="s">
        <v>15513</v>
      </c>
      <c r="E845" s="24" t="s">
        <v>15430</v>
      </c>
      <c r="F845" s="20" t="s">
        <v>15493</v>
      </c>
      <c r="G845" s="29" t="s">
        <v>15514</v>
      </c>
      <c r="H845" s="20" t="s">
        <v>15508</v>
      </c>
      <c r="AK845">
        <v>1</v>
      </c>
      <c r="AM845" s="26" t="str">
        <f t="shared" si="32"/>
        <v xml:space="preserve">|Void Cultist|&amp;ref(Nation/R_Fort.jpg,nolink,25x25,Land Fortress);|&amp;ref(Spell/P_Holy.jpg,nolink,25x25,Holy);1|&amp;ref(Spell/P_Astral.jpg,nolink,25x25,Astral);+1:20%|&amp;ref(Spell/P_Research.jpg,nolink,25x25,Research);0+|&amp;ref(Nation/Sacred.jpg,nolink,25x25,Sacred);|
</v>
      </c>
    </row>
    <row r="846" spans="1:39" x14ac:dyDescent="0.15">
      <c r="A846" t="str">
        <f t="shared" si="33"/>
        <v>-</v>
      </c>
      <c r="B846" t="s">
        <v>3012</v>
      </c>
      <c r="C846" t="s">
        <v>15518</v>
      </c>
      <c r="D846" t="s">
        <v>15506</v>
      </c>
      <c r="E846" s="24" t="s">
        <v>15436</v>
      </c>
      <c r="F846" s="20" t="s">
        <v>15493</v>
      </c>
      <c r="G846" s="29" t="s">
        <v>15507</v>
      </c>
      <c r="H846" s="20" t="s">
        <v>15508</v>
      </c>
      <c r="AK846">
        <v>1</v>
      </c>
      <c r="AM846" s="26" t="str">
        <f t="shared" si="32"/>
        <v xml:space="preserve">|Cultist|&amp;ref(Nation/Dominion-Free-Spawn.jpg,nolink,25x25,Dominion Automatic Generation (Free));（&amp;ref(Nation/R_UW-Fort.jpg,nolink,25x25,Underwater Fortress);&amp;ref(Nation/R_Foreign-Sea.jpg,nolink,25x25,Non-Fort Underwater);）|&amp;ref(Spell/P_Holy.jpg,nolink,25x25,Holy);1|&amp;ref(Spell/P_Astral.jpg,nolink,25x25,Astral);+1:30%|&amp;ref(Spell/P_Research.jpg,nolink,25x25,Research);0+|&amp;ref(Nation/Sacred.jpg,nolink,25x25,Sacred);|
</v>
      </c>
    </row>
    <row r="847" spans="1:39" x14ac:dyDescent="0.15">
      <c r="A847" t="str">
        <f t="shared" si="33"/>
        <v>-</v>
      </c>
      <c r="B847" t="s">
        <v>3012</v>
      </c>
      <c r="C847" t="s">
        <v>15518</v>
      </c>
      <c r="D847" t="s">
        <v>15509</v>
      </c>
      <c r="E847" s="24" t="s">
        <v>15441</v>
      </c>
      <c r="F847" s="20" t="s">
        <v>15493</v>
      </c>
      <c r="G847" s="29" t="s">
        <v>15510</v>
      </c>
      <c r="H847" s="20" t="s">
        <v>15508</v>
      </c>
      <c r="AK847">
        <v>1</v>
      </c>
      <c r="AM847" s="26" t="str">
        <f t="shared" si="32"/>
        <v xml:space="preserve">|Hybrid Cultist|&amp;ref(Nation/Dominion-Free-Spawn.jpg,nolink,25x25,Dominion Automatic Generation (Free));（&amp;ref(Nation/R_Coast-Fort.jpg,nolink,25x25,Coastal Fortress);&amp;ref(Nation/R_Foreign-Coast.jpg,nolink,25x25,Non-Fort Coast);）|&amp;ref(Spell/P_Holy.jpg,nolink,25x25,Holy);1|&amp;ref(Spell/P_Astral.jpg,nolink,25x25,Astral);+1:40%|&amp;ref(Spell/P_Research.jpg,nolink,25x25,Research);0+|&amp;ref(Nation/Sacred.jpg,nolink,25x25,Sacred);|
</v>
      </c>
    </row>
    <row r="848" spans="1:39" x14ac:dyDescent="0.15">
      <c r="A848" t="str">
        <f t="shared" si="33"/>
        <v>-</v>
      </c>
      <c r="B848" t="s">
        <v>3012</v>
      </c>
      <c r="C848" t="s">
        <v>15518</v>
      </c>
      <c r="D848" t="s">
        <v>15506</v>
      </c>
      <c r="E848" s="24" t="s">
        <v>15439</v>
      </c>
      <c r="F848" s="20" t="s">
        <v>15493</v>
      </c>
      <c r="G848" s="29" t="s">
        <v>15514</v>
      </c>
      <c r="H848" s="20" t="s">
        <v>15508</v>
      </c>
      <c r="AK848">
        <v>1</v>
      </c>
      <c r="AM848" s="26" t="str">
        <f t="shared" si="32"/>
        <v xml:space="preserve">|Cultist|&amp;ref(Nation/Dominion-Free-Spawn.jpg,nolink,25x25,Dominion Automatic Generation (Free));（&amp;ref(Nation/R_Fort.jpg,nolink,25x25,Land Fortress);&amp;ref(Nation/R_Foreign.jpg,nolink,25x25,Non-Fort Land);）|&amp;ref(Spell/P_Holy.jpg,nolink,25x25,Holy);1|&amp;ref(Spell/P_Astral.jpg,nolink,25x25,Astral);+1:20%|&amp;ref(Spell/P_Research.jpg,nolink,25x25,Research);0+|&amp;ref(Nation/Sacred.jpg,nolink,25x25,Sacred);|
</v>
      </c>
    </row>
    <row r="849" spans="1:39" x14ac:dyDescent="0.15">
      <c r="A849" t="str">
        <f t="shared" si="33"/>
        <v>-</v>
      </c>
      <c r="B849" t="s">
        <v>3012</v>
      </c>
      <c r="C849" t="s">
        <v>15518</v>
      </c>
      <c r="D849" t="s">
        <v>15511</v>
      </c>
      <c r="E849" s="24" t="s">
        <v>15439</v>
      </c>
      <c r="F849" s="20" t="s">
        <v>15493</v>
      </c>
      <c r="G849" s="29" t="s">
        <v>15512</v>
      </c>
      <c r="H849" s="20" t="s">
        <v>15508</v>
      </c>
      <c r="AK849">
        <v>1</v>
      </c>
      <c r="AM849" s="26" t="str">
        <f t="shared" si="32"/>
        <v xml:space="preserve">|Mad Cultist|&amp;ref(Nation/Dominion-Free-Spawn.jpg,nolink,25x25,Dominion Automatic Generation (Free));（&amp;ref(Nation/R_Fort.jpg,nolink,25x25,Land Fortress);&amp;ref(Nation/R_Foreign.jpg,nolink,25x25,Non-Fort Land);）|&amp;ref(Spell/P_Holy.jpg,nolink,25x25,Holy);1|&amp;ref(Spell/P_Astral.jpg,nolink,25x25,Astral);+1:50%|&amp;ref(Spell/P_Research.jpg,nolink,25x25,Research);0+|&amp;ref(Nation/Sacred.jpg,nolink,25x25,Sacred);|
</v>
      </c>
    </row>
    <row r="850" spans="1:39" x14ac:dyDescent="0.15">
      <c r="A850" t="str">
        <f t="shared" si="33"/>
        <v>LA R'lyeh E</v>
      </c>
      <c r="B850" t="s">
        <v>3012</v>
      </c>
      <c r="C850" t="s">
        <v>15518</v>
      </c>
      <c r="D850" t="s">
        <v>15515</v>
      </c>
      <c r="E850" s="24" t="s">
        <v>15516</v>
      </c>
      <c r="F850" s="20" t="s">
        <v>15517</v>
      </c>
      <c r="H850">
        <v>13</v>
      </c>
      <c r="AM850" s="26" t="str">
        <f t="shared" si="32"/>
        <v xml:space="preserve">|Void Spectre|&amp;ref(Item/Master-Ritualist.jpg,nolink,25x25,Ritual Spell);|&amp;ref(Spell/P_Astral.jpg,nolink,25x25,Astral);4||&amp;ref(Spell/P_Research.jpg,nolink,25x25,Research);13||
</v>
      </c>
    </row>
    <row r="851" spans="1:39" x14ac:dyDescent="0.15">
      <c r="A851" t="str">
        <f t="shared" si="33"/>
        <v>LA Erytheia S</v>
      </c>
      <c r="B851" t="s">
        <v>3012</v>
      </c>
      <c r="C851" t="s">
        <v>15630</v>
      </c>
      <c r="D851" t="s">
        <v>15609</v>
      </c>
      <c r="E851" s="24" t="s">
        <v>15430</v>
      </c>
      <c r="F851" s="20" t="s">
        <v>15499</v>
      </c>
      <c r="G851" s="29" t="s">
        <v>15610</v>
      </c>
      <c r="H851">
        <v>10</v>
      </c>
      <c r="I851">
        <v>1</v>
      </c>
      <c r="AM851" s="26" t="str">
        <f t="shared" si="32"/>
        <v xml:space="preserve">|Mystic|&amp;ref(Nation/R_Fort.jpg,nolink,25x25,Land Fortress);|&amp;ref(Spell/P_Astral.jpg,nolink,25x25,Astral);1|&amp;ref(Spell/P_Fire.jpg,nolink,25x25,Fire);&amp;ref(Spell/P_Water.jpg,nolink,25x25,Water);&amp;ref(Spell/P_Earth.jpg,nolink,25x25,Earth);&amp;ref(Spell/P_Astral.jpg,nolink,25x25,Astral);+1:100%|&amp;ref(Spell/P_Research.jpg,nolink,25x25,Research);10|&amp;ref(Nation/Adept-Researcher.jpg,nolink,25x25,Adept Researcher (+1));|
</v>
      </c>
    </row>
    <row r="852" spans="1:39" x14ac:dyDescent="0.15">
      <c r="A852" t="str">
        <f t="shared" si="33"/>
        <v>-</v>
      </c>
      <c r="B852" t="s">
        <v>3012</v>
      </c>
      <c r="C852" t="s">
        <v>15630</v>
      </c>
      <c r="D852" t="s">
        <v>15611</v>
      </c>
      <c r="E852" s="24" t="s">
        <v>15430</v>
      </c>
      <c r="F852" s="20" t="s">
        <v>15612</v>
      </c>
      <c r="AK852">
        <v>1</v>
      </c>
      <c r="AM852" s="26" t="str">
        <f t="shared" ref="AM852:AM861" si="34">CONCATENATE("|",D852,"|",SUBSTITUTE(SUBSTITUTE(SUBSTITUTE(SUBSTITUTE(SUBSTITUTE(SUBSTITUTE(SUBSTITUTE(SUBSTITUTE(SUBSTITUTE(SUBSTITUTE(SUBSTITUTE(SUBSTITUTE(SUBSTITUTE(SUBSTITUTE(SUBSTITUTE(SUBSTITUTE(SUBSTITUTE(SUBSTITUTE(SUBSTITUTE(SUBSTITUTE(SUBSTITUTE(E852,"都","&amp;ref(Nation/R_Capital.jpg,nolink,25x25,National Capital);"),"城","&amp;ref(Nation/R_Fort.jpg,nolink,25x25,Land Fortress);"),"陸","&amp;ref(Nation/R_Inland-Fort.jpg,nolink,25x25,Inland Fortress);"),"岸","&amp;ref(Nation/R_Coast-Fort.jpg,nolink,25x25,Coastal Fortress);"),"海","&amp;ref(Nation/R_UW-Fort.jpg,nolink,25x25,Underwater Fortress);"),"外","&amp;ref(Nation/R_Foreign.jpg,nolink,25x25,Non-Fort Land);"),"内","&amp;ref(Nation/R_Foreign-Inland.jpg,nolink,25x25,Non-Fort Inland);"),"浜","&amp;ref(Nation/R_Foreign-Coast.jpg,nolink,25x25,Non-Fort Coast);"),"水","&amp;ref(Nation/R_Foreign-Sea.jpg,nolink,25x25,Non-Fort Underwater);"),"森","&amp;ref(Nation/R_Forest.jpg,nolink,25x25,Any Forest);"),"山","&amp;ref(Nation/R_Mountain.jpg,nolink,25x25,Any Highland/Mountains);"),"沼","&amp;ref(Nation/R_Swamp.jpg,nolink,25x25,Any Swamp);"),"砂","&amp;ref(Nation/R_Wasteland.jpg,nolink,25x25,Any Wasteland);"),"穴","&amp;ref(Nation/R_Cave.jpg,nolink,25x25,Any Cave);"),"熱","&amp;ref(Spell/S_Heat.jpg,nolink,25x25,Heat Temperature);"),"寒","&amp;ref(Spell/S_Cold.jpg,nolink,25x25,Cold Temperature);"),"平","&amp;ref(Spell/S_Neutral.jpg,nolink,25x25,Neutral Temperature);"),"自","&amp;ref(Nation/Free-Spawn.jpg,nolink,25x25,Automatic Generation (Free));"),"聖","&amp;ref(Nation/Dominion-Free-Spawn.jpg,nolink,25x25,Dominion Automatic Generation (Free));"),"呼","&amp;ref(Item/Master-Ritualist.jpg,nolink,25x25,Ritual Spell);"),"単","&amp;ref(Nation/Unique.jpg,nolink,25x25,Ritual Spell (Unique Unit));"),"|",SUBSTITUTE(SUBSTITUTE(SUBSTITUTE(SUBSTITUTE(SUBSTITUTE(SUBSTITUTE(SUBSTITUTE(SUBSTITUTE(SUBSTITUTE(SUBSTITUTE(F852&amp;"|"&amp;G852,"火","&amp;ref(Spell/P_Fire.jpg,nolink,25x25,Fire);"),"風","&amp;ref(Spell/P_Air.jpg,nolink,25x25,Air);"),"水","&amp;ref(Spell/P_Water.jpg,nolink,25x25,Water);"),"地","&amp;ref(Spell/P_Earth.jpg,nolink,25x25,Earth);"),"星","&amp;ref(Spell/P_Astral.jpg,nolink,25x25,Astral);"),"死","&amp;ref(Spell/P_Death.jpg,nolink,25x25,Death);"),"緑","&amp;ref(Spell/P_Nature.jpg,nolink,25x25,Nature);"),"血","&amp;ref(Spell/P_Blood.jpg,nolink,25x25,Blood);"),"聖","&amp;ref(Spell/P_Holy.jpg,nolink,25x25,Holy);")," ","&amp;br;"),"|",IF(H852&lt;&gt;"","&amp;ref(Spell/P_Research.jpg,nolink,25x25,Research);"&amp;H852,""),"|",IF(I852&lt;&gt;"",IF(I852&gt;=0,"&amp;ref(Nation/Adept-Researcher.jpg,nolink,25x25,Adept Researcher (+"&amp;I852&amp;"));","&amp;ref(Nation/Inept-Researcher.jpg,nolink,25x25,Inept Researcher ("&amp;I852&amp;"));"),""),IF(J852&lt;&gt;"","&amp;ref(Nation/Mundane-Researcher.jpg,nolink,25x25,Mundane Researcher);",""),IF(K852&lt;&gt;"","&amp;ref(Nation/Magically-Attuned-Researcher.jpg,nolink,25x25,Magically Attuned Researcher);",""),IF(L852&lt;&gt;"","&amp;ref(Nation/Philosopher.jpg,nolink,25x25,Philosopher ("&amp;L852&amp;"));",""),IF(M852&lt;&gt;"","&amp;ref(Nation/Divine-Insight.jpg,nolink,25x25,Divine Insight);",""),IF(N852&lt;&gt;"",IF(N852&gt;=0,"&amp;ref(Nation/Inspiring-Researcher.jpg,nolink,25x25,Inspiring Researcher (+"&amp;N852&amp;"));","&amp;ref(Nation/Disruptive-Researcher.jpg,nolink,25x25,Disruptive Researcher ("&amp;N852&amp;"));"),""),IF(O852&lt;&gt;"",IF(COUNTIF(O852,"*h*"),"&amp;ref(Nation/Healer.jpg,nolink,25x25,Healer ("&amp;MID(O852,2,1)&amp;"));","&amp;ref(Nation/Disease-Healer.jpg,nolink,25x25,Disease Healer ("&amp;O852&amp;"));"),""),IF(P852&lt;&gt;"","&amp;ref(Nation/Forge-Bonus.jpg,nolink,25x25,Forge Bonus ("&amp;P852&amp;"));",""),IF(Q852&lt;&gt;"","&amp;ref(Nation/Master-Smith.jpg,nolink,25x25,Master Smith ("&amp;Q852&amp;"));",""),IF(R852&lt;&gt;"","&amp;ref(Nation/Resource-Bonus.jpg,nolink,25x25,Resource Bonus ("&amp;R852&amp;"));",""),IF(S852&lt;&gt;"","&amp;ref(Nation/Ice-Forging.jpg,nolink,25x25,Ice Forging ("&amp;S852&amp;"));",""),IF(T852&lt;&gt;"","&amp;ref(Nation/Blood-Searcher.jpg,nolink,25x25,Blood Searcher ("&amp;T852&amp;"));",""),IF(U852&lt;&gt;"","&amp;ref(Nation/Pearl-Cultivator.jpg,nolink,25x25,Pearl Cultivator ("&amp;U852&amp;"));",""),IF(V852&lt;&gt;"","&amp;ref(Nation/Carcass-Collector.jpg,nolink,25x25,Carcass Collector ("&amp;V852&amp;"));",""),IF(W852&lt;&gt;"","&amp;ref(Nation/Alchemist.jpg,nolink,25x25,Alchemist ("&amp;W852&amp;"));",""),IF(X852&lt;&gt;"","&amp;ref(Nation/Adept-Cross-Breeder.jpg,nolink,25x25,Adept Cross Breeder ("&amp;X852&amp;"));",""),IF(Y852&lt;&gt;"","&amp;ref(Nation/Fortune-Teller.jpg,nolink,25x25,Fortune Teller ("&amp;Y852&amp;"));",""),IF(Z852&lt;&gt;"",IF(Z852&gt;=0,"&amp;ref(Nation/Bringer-of-Fortune.jpg,nolink,25x25,Bringer of Fortune ("&amp;Z852&amp;"));","&amp;ref(Nation/Bringer-of-Misfortune.jpg,nolink,25x25,Bringer of Misfortune ("&amp;ABS(Z852)&amp;"));"),""),IF(AA852&lt;&gt;"","&amp;ref(Nation/Spell-Singer.jpg,nolink,25x25,Spell Singer);",""),IF(AB852&lt;&gt;"","&amp;ref(Nation/Combat-Caster.jpg,nolink,25x25,Combat Caster);",""),IF(AC852&lt;&gt;"","&amp;ref(Nation/Innate-Spellcaster.jpg,nolink,25x25,Innate Spellcaster ("&amp;AC852&amp;"));",""),IF(AD852&lt;&gt;"",IF(AD852="m","&amp;ref(Nation/Communion-Master.jpg,nolink,25x25,Communion Master);","&amp;ref(Nation/Communion-Slave.jpg,nolink,25x25,Communion Slave);"),""),IF(AE852&lt;&gt;"","&amp;ref(Nation/Inquisitor.jpg,nolink,25x25,Inquisitor);",""),IF(AF852&lt;&gt;"","&amp;ref(Nation/Adept-Sacrificer.jpg,nolink,25x25,Adept Sacrificer ("&amp;AF852&amp;"));",""),IF(AG852&lt;&gt;"","&amp;ref(Nation/Reanimator-Priest.jpg,nolink,25x25,Reanimator Priest);",""),IF(AH852&lt;&gt;"","&amp;ref(Nation/Reanimation-Bonus.jpg,nolink,25x25,Reanimation Bonus ("&amp;AH852&amp;"));",""),IF(AI852&lt;&gt;"","&amp;ref(Nation/Elegist.jpg,nolink,25x25,Elegist ("&amp;AI852&amp;"));",""),IF(AJ852&lt;&gt;"","&amp;ref(Nation/Heretic.jpg,nolink,25x25,Heretic ("&amp;AJ852&amp;"));",""),IF(AK852&lt;&gt;"","&amp;ref(Nation/Sacred.jpg,nolink,25x25,Sacred);",""),IF(AL852&lt;&gt;"","&amp;ref(Nation/Slave.jpg,nolink,25x25,Slave);",""),"|",CHAR(10))</f>
        <v xml:space="preserve">|Nomarch|&amp;ref(Nation/R_Fort.jpg,nolink,25x25,Land Fortress);|&amp;ref(Spell/P_Holy.jpg,nolink,25x25,Holy);2|||&amp;ref(Nation/Sacred.jpg,nolink,25x25,Sacred);|
</v>
      </c>
    </row>
    <row r="853" spans="1:39" x14ac:dyDescent="0.15">
      <c r="A853" t="str">
        <f t="shared" si="33"/>
        <v>-</v>
      </c>
      <c r="B853" t="s">
        <v>3012</v>
      </c>
      <c r="C853" t="s">
        <v>15630</v>
      </c>
      <c r="D853" t="s">
        <v>15613</v>
      </c>
      <c r="E853" s="24" t="s">
        <v>15572</v>
      </c>
      <c r="F853" s="20" t="s">
        <v>15614</v>
      </c>
      <c r="G853" s="29" t="s">
        <v>15610</v>
      </c>
      <c r="H853">
        <v>9</v>
      </c>
      <c r="AM853" s="26" t="str">
        <f t="shared" si="34"/>
        <v xml:space="preserve">|Mermage|&amp;ref(Nation/R_Coast-Fort.jpg,nolink,25x25,Coastal Fortress);&amp;ref(Nation/R_UW-Fort.jpg,nolink,25x25,Underwater Fortress);|&amp;ref(Spell/P_Water.jpg,nolink,25x25,Water);1|&amp;ref(Spell/P_Fire.jpg,nolink,25x25,Fire);&amp;ref(Spell/P_Water.jpg,nolink,25x25,Water);&amp;ref(Spell/P_Earth.jpg,nolink,25x25,Earth);&amp;ref(Spell/P_Astral.jpg,nolink,25x25,Astral);+1:100%|&amp;ref(Spell/P_Research.jpg,nolink,25x25,Research);9||
</v>
      </c>
    </row>
    <row r="854" spans="1:39" x14ac:dyDescent="0.15">
      <c r="A854" t="str">
        <f t="shared" si="33"/>
        <v>-</v>
      </c>
      <c r="B854" t="s">
        <v>3012</v>
      </c>
      <c r="C854" t="s">
        <v>15630</v>
      </c>
      <c r="D854" t="s">
        <v>15615</v>
      </c>
      <c r="E854" s="24" t="s">
        <v>15572</v>
      </c>
      <c r="F854" s="20" t="s">
        <v>15616</v>
      </c>
      <c r="G854" s="29" t="s">
        <v>15617</v>
      </c>
      <c r="H854" s="20" t="s">
        <v>15618</v>
      </c>
      <c r="I854">
        <v>2</v>
      </c>
      <c r="AK854">
        <v>1</v>
      </c>
      <c r="AM854" s="26" t="str">
        <f t="shared" si="34"/>
        <v xml:space="preserve">|Daduchos|&amp;ref(Nation/R_Coast-Fort.jpg,nolink,25x25,Coastal Fortress);&amp;ref(Nation/R_UW-Fort.jpg,nolink,25x25,Underwater Fortress);|&amp;ref(Spell/P_Fire.jpg,nolink,25x25,Fire);1&amp;ref(Spell/P_Astral.jpg,nolink,25x25,Astral);1|&amp;ref(Spell/P_Fire.jpg,nolink,25x25,Fire);&amp;ref(Spell/P_Air.jpg,nolink,25x25,Air);&amp;ref(Spell/P_Water.jpg,nolink,25x25,Water);&amp;ref(Spell/P_Earth.jpg,nolink,25x25,Earth);&amp;ref(Spell/P_Astral.jpg,nolink,25x25,Astral);+1:100%&amp;br;&amp;ref(Spell/P_Water.jpg,nolink,25x25,Water);+1:50%&amp;br;&amp;ref(Spell/P_Earth.jpg,nolink,25x25,Earth);+1:50%&amp;br;&amp;ref(Spell/P_Air.jpg,nolink,25x25,Air);+1:50%|&amp;ref(Spell/P_Research.jpg,nolink,25x25,Research);13+|&amp;ref(Nation/Adept-Researcher.jpg,nolink,25x25,Adept Researcher (+2));&amp;ref(Nation/Sacred.jpg,nolink,25x25,Sacred);|
</v>
      </c>
    </row>
    <row r="855" spans="1:39" x14ac:dyDescent="0.15">
      <c r="A855" t="str">
        <f t="shared" si="33"/>
        <v>-</v>
      </c>
      <c r="B855" t="s">
        <v>3012</v>
      </c>
      <c r="C855" t="s">
        <v>15630</v>
      </c>
      <c r="D855" t="s">
        <v>15619</v>
      </c>
      <c r="E855" s="24" t="s">
        <v>15503</v>
      </c>
      <c r="F855" s="20" t="s">
        <v>15620</v>
      </c>
      <c r="G855" s="29" t="s">
        <v>15621</v>
      </c>
      <c r="H855" s="20" t="s">
        <v>15622</v>
      </c>
      <c r="AK855">
        <v>1</v>
      </c>
      <c r="AM855" s="26" t="str">
        <f t="shared" si="34"/>
        <v xml:space="preserve">|Prince of the Setting Sun|&amp;ref(Nation/R_Capital.jpg,nolink,25x25,National Capital);|&amp;ref(Spell/P_Fire.jpg,nolink,25x25,Fire);1&amp;ref(Spell/P_Astral.jpg,nolink,25x25,Astral);1&amp;ref(Spell/P_Holy.jpg,nolink,25x25,Holy);2|&amp;ref(Spell/P_Air.jpg,nolink,25x25,Air);&amp;ref(Spell/P_Water.jpg,nolink,25x25,Water);&amp;ref(Spell/P_Earth.jpg,nolink,25x25,Earth);+1:100%&amp;br;&amp;ref(Spell/P_Fire.jpg,nolink,25x25,Fire);+1:25%&amp;br;&amp;ref(Spell/P_Fire.jpg,nolink,25x25,Fire);+1:25%&amp;br;&amp;ref(Spell/P_Air.jpg,nolink,25x25,Air);+1:25%&amp;br;&amp;ref(Spell/P_Water.jpg,nolink,25x25,Water);+1:25%&amp;br;&amp;ref(Spell/P_Water.jpg,nolink,25x25,Water);+1:25%&amp;br;&amp;ref(Spell/P_Earth.jpg,nolink,25x25,Earth);+1:25%&amp;br;&amp;ref(Spell/P_Astral.jpg,nolink,25x25,Astral);+1:25%&amp;br;&amp;ref(Spell/P_Astral.jpg,nolink,25x25,Astral);+1:25%|&amp;ref(Spell/P_Research.jpg,nolink,25x25,Research);11+|&amp;ref(Nation/Sacred.jpg,nolink,25x25,Sacred);|
</v>
      </c>
    </row>
    <row r="856" spans="1:39" x14ac:dyDescent="0.15">
      <c r="A856" t="str">
        <f t="shared" si="33"/>
        <v>-</v>
      </c>
      <c r="B856" t="s">
        <v>3012</v>
      </c>
      <c r="C856" t="s">
        <v>15630</v>
      </c>
      <c r="D856" t="s">
        <v>15623</v>
      </c>
      <c r="E856" s="24" t="s">
        <v>15503</v>
      </c>
      <c r="F856" s="20" t="s">
        <v>15624</v>
      </c>
      <c r="G856" s="29" t="s">
        <v>15625</v>
      </c>
      <c r="H856" s="20" t="s">
        <v>15622</v>
      </c>
      <c r="AK856">
        <v>1</v>
      </c>
      <c r="AM856" s="26" t="str">
        <f t="shared" si="34"/>
        <v xml:space="preserve">|Princess of the Setting Sun|&amp;ref(Nation/R_Capital.jpg,nolink,25x25,National Capital);|&amp;ref(Spell/P_Fire.jpg,nolink,25x25,Fire);1&amp;ref(Spell/P_Water.jpg,nolink,25x25,Water);1&amp;ref(Spell/P_Holy.jpg,nolink,25x25,Holy);2|&amp;ref(Spell/P_Air.jpg,nolink,25x25,Air);&amp;ref(Spell/P_Earth.jpg,nolink,25x25,Earth);&amp;ref(Spell/P_Astral.jpg,nolink,25x25,Astral);+1:100%&amp;br;&amp;ref(Spell/P_Fire.jpg,nolink,25x25,Fire);+1:25%&amp;br;&amp;ref(Spell/P_Fire.jpg,nolink,25x25,Fire);+1:25%&amp;br;&amp;ref(Spell/P_Air.jpg,nolink,25x25,Air);+1:25%&amp;br;&amp;ref(Spell/P_Water.jpg,nolink,25x25,Water);+1:25%&amp;br;&amp;ref(Spell/P_Water.jpg,nolink,25x25,Water);+1:25%&amp;br;&amp;ref(Spell/P_Earth.jpg,nolink,25x25,Earth);+1:25%&amp;br;&amp;ref(Spell/P_Earth.jpg,nolink,25x25,Earth);+1:25%&amp;br;&amp;ref(Spell/P_Astral.jpg,nolink,25x25,Astral);+1:25%|&amp;ref(Spell/P_Research.jpg,nolink,25x25,Research);11+|&amp;ref(Nation/Sacred.jpg,nolink,25x25,Sacred);|
</v>
      </c>
    </row>
    <row r="857" spans="1:39" x14ac:dyDescent="0.15">
      <c r="A857" t="str">
        <f t="shared" si="33"/>
        <v>-</v>
      </c>
      <c r="B857" t="s">
        <v>3012</v>
      </c>
      <c r="C857" t="s">
        <v>15630</v>
      </c>
      <c r="D857" t="s">
        <v>15626</v>
      </c>
      <c r="E857" s="24" t="s">
        <v>15492</v>
      </c>
      <c r="F857" s="20" t="s">
        <v>15493</v>
      </c>
      <c r="AK857">
        <v>1</v>
      </c>
      <c r="AM857" s="26" t="str">
        <f t="shared" si="34"/>
        <v xml:space="preserve">|Triton Priest|&amp;ref(Nation/R_UW-Fort.jpg,nolink,25x25,Underwater Fortress);|&amp;ref(Spell/P_Holy.jpg,nolink,25x25,Holy);1|||&amp;ref(Nation/Sacred.jpg,nolink,25x25,Sacred);|
</v>
      </c>
    </row>
    <row r="858" spans="1:39" x14ac:dyDescent="0.15">
      <c r="A858" t="str">
        <f t="shared" si="33"/>
        <v>-</v>
      </c>
      <c r="B858" t="s">
        <v>3012</v>
      </c>
      <c r="C858" t="s">
        <v>15630</v>
      </c>
      <c r="D858" t="s">
        <v>15627</v>
      </c>
      <c r="E858" s="24" t="s">
        <v>15492</v>
      </c>
      <c r="F858" s="20" t="s">
        <v>15495</v>
      </c>
      <c r="G858" s="29" t="s">
        <v>15628</v>
      </c>
      <c r="H858">
        <v>13</v>
      </c>
      <c r="U858">
        <v>3</v>
      </c>
      <c r="AM858" s="26" t="str">
        <f t="shared" si="34"/>
        <v xml:space="preserve">|Pearl Mage|&amp;ref(Nation/R_UW-Fort.jpg,nolink,25x25,Underwater Fortress);|&amp;ref(Spell/P_Water.jpg,nolink,25x25,Water);2&amp;ref(Spell/P_Astral.jpg,nolink,25x25,Astral);1|&amp;ref(Spell/P_Air.jpg,nolink,25x25,Air);&amp;ref(Spell/P_Water.jpg,nolink,25x25,Water);&amp;ref(Spell/P_Astral.jpg,nolink,25x25,Astral);&amp;ref(Spell/P_Nature.jpg,nolink,25x25,Nature);+1:100%|&amp;ref(Spell/P_Research.jpg,nolink,25x25,Research);13|&amp;ref(Nation/Pearl-Cultivator.jpg,nolink,25x25,Pearl Cultivator (3));|
</v>
      </c>
    </row>
    <row r="859" spans="1:39" x14ac:dyDescent="0.15">
      <c r="A859" t="str">
        <f t="shared" si="33"/>
        <v>-</v>
      </c>
      <c r="B859" t="s">
        <v>3012</v>
      </c>
      <c r="C859" t="s">
        <v>15630</v>
      </c>
      <c r="D859" t="s">
        <v>12479</v>
      </c>
      <c r="E859" s="24" t="s">
        <v>5491</v>
      </c>
      <c r="F859" s="21" t="s">
        <v>8836</v>
      </c>
      <c r="G859" s="29" t="s">
        <v>3207</v>
      </c>
      <c r="H859" t="s">
        <v>12473</v>
      </c>
      <c r="AK859">
        <v>1</v>
      </c>
      <c r="AM859" s="26" t="str">
        <f t="shared" si="34"/>
        <v xml:space="preserve">|Hekateride|&amp;ref(Item/Master-Ritualist.jpg,nolink,25x25,Ritual Spell);|&amp;ref(Spell/P_Water.jpg,nolink,25x25,Water);2&amp;ref(Spell/P_Nature.jpg,nolink,25x25,Nature);3&amp;ref(Spell/P_Holy.jpg,nolink,25x25,Holy);2|&amp;ref(Spell/P_Air.jpg,nolink,25x25,Air);&amp;ref(Spell/P_Water.jpg,nolink,25x25,Water);&amp;ref(Spell/P_Earth.jpg,nolink,25x25,Earth);&amp;ref(Spell/P_Nature.jpg,nolink,25x25,Nature);+1:100%&amp;br;&amp;ref(Spell/P_Air.jpg,nolink,25x25,Air);&amp;ref(Spell/P_Water.jpg,nolink,25x25,Water);&amp;ref(Spell/P_Earth.jpg,nolink,25x25,Earth);&amp;ref(Spell/P_Nature.jpg,nolink,25x25,Nature);+1:10%|&amp;ref(Spell/P_Research.jpg,nolink,25x25,Research);17+|&amp;ref(Nation/Sacred.jpg,nolink,25x25,Sacred);|
</v>
      </c>
    </row>
    <row r="860" spans="1:39" x14ac:dyDescent="0.15">
      <c r="A860" t="str">
        <f t="shared" si="33"/>
        <v>-</v>
      </c>
      <c r="B860" t="s">
        <v>3012</v>
      </c>
      <c r="C860" t="s">
        <v>15630</v>
      </c>
      <c r="D860" t="s">
        <v>15629</v>
      </c>
      <c r="E860" s="24" t="s">
        <v>5491</v>
      </c>
      <c r="F860" s="21" t="s">
        <v>12199</v>
      </c>
      <c r="H860">
        <v>21</v>
      </c>
      <c r="O860">
        <v>3</v>
      </c>
      <c r="AK860">
        <v>1</v>
      </c>
      <c r="AM860" s="26" t="str">
        <f t="shared" si="34"/>
        <v xml:space="preserve">|Hesperide|&amp;ref(Item/Master-Ritualist.jpg,nolink,25x25,Ritual Spell);|&amp;ref(Spell/P_Fire.jpg,nolink,25x25,Fire);3&amp;ref(Spell/P_Astral.jpg,nolink,25x25,Astral);3&amp;ref(Spell/P_Nature.jpg,nolink,25x25,Nature);2&amp;ref(Spell/P_Holy.jpg,nolink,25x25,Holy);2||&amp;ref(Spell/P_Research.jpg,nolink,25x25,Research);21|&amp;ref(Nation/Disease-Healer.jpg,nolink,25x25,Disease Healer (3));&amp;ref(Nation/Sacred.jpg,nolink,25x25,Sacred);|
</v>
      </c>
    </row>
    <row r="861" spans="1:39" x14ac:dyDescent="0.15">
      <c r="A861" t="str">
        <f t="shared" si="33"/>
        <v>LA Erytheia E</v>
      </c>
      <c r="B861" t="s">
        <v>3012</v>
      </c>
      <c r="C861" t="s">
        <v>15630</v>
      </c>
      <c r="D861" t="s">
        <v>12480</v>
      </c>
      <c r="E861" s="24" t="s">
        <v>5491</v>
      </c>
      <c r="F861" s="21" t="s">
        <v>8840</v>
      </c>
      <c r="G861" s="29" t="s">
        <v>8841</v>
      </c>
      <c r="H861" t="s">
        <v>10972</v>
      </c>
      <c r="Q861">
        <v>1</v>
      </c>
      <c r="AK861">
        <v>1</v>
      </c>
      <c r="AM861" s="26" t="str">
        <f t="shared" si="34"/>
        <v xml:space="preserve">|Daktyl|&amp;ref(Item/Master-Ritualist.jpg,nolink,25x25,Ritual Spell);|&amp;ref(Spell/P_Air.jpg,nolink,25x25,Air);1&amp;ref(Spell/P_Water.jpg,nolink,25x25,Water);1&amp;ref(Spell/P_Earth.jpg,nolink,25x25,Earth);2|&amp;ref(Spell/P_Fire.jpg,nolink,25x25,Fire);&amp;ref(Spell/P_Air.jpg,nolink,25x25,Air);&amp;ref(Spell/P_Water.jpg,nolink,25x25,Water);&amp;ref(Spell/P_Earth.jpg,nolink,25x25,Earth);&amp;ref(Spell/P_Death.jpg,nolink,25x25,Death);+1:100%&amp;br;&amp;ref(Spell/P_Fire.jpg,nolink,25x25,Fire);&amp;ref(Spell/P_Air.jpg,nolink,25x25,Air);&amp;ref(Spell/P_Water.jpg,nolink,25x25,Water);&amp;ref(Spell/P_Earth.jpg,nolink,25x25,Earth);&amp;ref(Spell/P_Death.jpg,nolink,25x25,Death);+1:10%|&amp;ref(Spell/P_Research.jpg,nolink,25x25,Research);15+|&amp;ref(Nation/Master-Smith.jpg,nolink,25x25,Master Smith (1));&amp;ref(Nation/Sacred.jpg,nolink,25x25,Sacred);|
</v>
      </c>
    </row>
  </sheetData>
  <dataConsolidate/>
  <phoneticPr fontId="1"/>
  <dataValidations count="2">
    <dataValidation imeMode="off" allowBlank="1" showInputMessage="1" showErrorMessage="1" sqref="H1:AL1048576 B1:D1048576"/>
    <dataValidation imeMode="on" allowBlank="1" showInputMessage="1" showErrorMessage="1" sqref="E1:G1048576"/>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749"/>
  <sheetViews>
    <sheetView topLeftCell="A547" workbookViewId="0">
      <selection activeCell="A569" sqref="A569"/>
    </sheetView>
  </sheetViews>
  <sheetFormatPr defaultRowHeight="13.5" x14ac:dyDescent="0.15"/>
  <cols>
    <col min="3" max="3" width="12.5" bestFit="1" customWidth="1"/>
    <col min="4" max="4" width="17.5" bestFit="1" customWidth="1"/>
  </cols>
  <sheetData>
    <row r="1" spans="1:5" x14ac:dyDescent="0.15">
      <c r="A1" t="s">
        <v>3242</v>
      </c>
      <c r="B1" t="s">
        <v>3243</v>
      </c>
      <c r="C1" t="s">
        <v>3244</v>
      </c>
      <c r="D1" t="s">
        <v>3245</v>
      </c>
      <c r="E1" t="s">
        <v>3246</v>
      </c>
    </row>
    <row r="2" spans="1:5" x14ac:dyDescent="0.15">
      <c r="A2" t="str">
        <f t="shared" ref="A2:A7" si="0">IF(C2&lt;&gt;C1,B2&amp;" "&amp;C2&amp;" S",IF(C2&lt;&gt;C3,B2&amp;" "&amp;C2&amp;" E","-"))</f>
        <v>EA Arcoscephale S</v>
      </c>
      <c r="B2" t="s">
        <v>2893</v>
      </c>
      <c r="C2" t="s">
        <v>2955</v>
      </c>
      <c r="D2" t="s">
        <v>7636</v>
      </c>
      <c r="E2" t="str">
        <f>VLOOKUP(D2,NationalSpell!$F:$N,9,FALSE)&amp;CHAR(10)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3" spans="1:5" x14ac:dyDescent="0.15">
      <c r="A3" t="str">
        <f t="shared" si="0"/>
        <v>-</v>
      </c>
      <c r="B3" t="s">
        <v>2893</v>
      </c>
      <c r="C3" t="s">
        <v>2955</v>
      </c>
      <c r="D3" t="s">
        <v>10687</v>
      </c>
      <c r="E3" t="str">
        <f>VLOOKUP(D3,NationalSpell!$F:$N,9,FALSE)&amp;CHAR(10)</f>
        <v xml:space="preserve">|Conjuration Lv5|Procession of the Underworld|&amp;ref(Spell/P_Death.jpg,nolink,25x25,Death);3||&amp;ref(Spell/V_Death.jpg,nolink,25x25,Death Gem);13|儀式/陸上専用|兵士召喚|
|~|~|&gt;|&gt;|&gt;|&gt;|破滅の炎の松明を持つ冥界の精霊Lampadを12体召喚します|
</v>
      </c>
    </row>
    <row r="4" spans="1:5" x14ac:dyDescent="0.15">
      <c r="A4" t="str">
        <f t="shared" si="0"/>
        <v>-</v>
      </c>
      <c r="B4" t="s">
        <v>2893</v>
      </c>
      <c r="C4" t="s">
        <v>2955</v>
      </c>
      <c r="D4" t="s">
        <v>3247</v>
      </c>
      <c r="E4" t="str">
        <f>VLOOKUP(D4,NationalSpell!$F:$N,9,FALSE)&amp;CHAR(10)</f>
        <v xml:space="preserve">|Conjuration Lv5|Monster Boar|&amp;ref(Spell/P_Nature.jpg,nolink,25x25,Nature);3||&amp;ref(Spell/V_Nature.jpg,nolink,25x25,Nature Gem);10|儀式/陸上専用|災害誘発|
|~|~|&gt;|&gt;|&gt;|&gt;|指定した州にMonster Boarを潜伏させ不安度を増加させます|
</v>
      </c>
    </row>
    <row r="5" spans="1:5" x14ac:dyDescent="0.15">
      <c r="A5" t="str">
        <f t="shared" si="0"/>
        <v>-</v>
      </c>
      <c r="B5" t="s">
        <v>2893</v>
      </c>
      <c r="C5" t="s">
        <v>2955</v>
      </c>
      <c r="D5" t="s">
        <v>6259</v>
      </c>
      <c r="E5" t="str">
        <f>VLOOKUP(D5,NationalSpell!$F:$N,9,FALSE)&amp;CHAR(10)</f>
        <v xml:space="preserve">|Conjuration Lv6|Bind Keres|&amp;ref(Spell/P_Death.jpg,nolink,25x25,Death);2||&amp;ref(Spell/V_Death.jpg,nolink,25x25,Death Gem);12|儀式/陸上専用|兵士召喚|
|~|~|&gt;|&gt;|&gt;|&gt;|透明な恐るべき女悪魔Kerを3体召喚します|
</v>
      </c>
    </row>
    <row r="6" spans="1:5" x14ac:dyDescent="0.15">
      <c r="A6" t="str">
        <f t="shared" si="0"/>
        <v>-</v>
      </c>
      <c r="B6" t="s">
        <v>2893</v>
      </c>
      <c r="C6" t="s">
        <v>2955</v>
      </c>
      <c r="D6" t="s">
        <v>7637</v>
      </c>
      <c r="E6" t="str">
        <f>VLOOKUP(D6,NationalSpell!$F:$N,9,FALSE)&amp;CHAR(10)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7" spans="1:5" x14ac:dyDescent="0.15">
      <c r="A7" t="str">
        <f t="shared" si="0"/>
        <v>-</v>
      </c>
      <c r="B7" t="s">
        <v>2893</v>
      </c>
      <c r="C7" t="s">
        <v>2955</v>
      </c>
      <c r="D7" t="s">
        <v>7638</v>
      </c>
      <c r="E7" t="str">
        <f>VLOOKUP(D7,NationalSpell!$F:$N,9,FALSE)&amp;CHAR(10)</f>
        <v xml:space="preserve">|Construction Lv7|Craft Keledone|&amp;ref(Spell/P_Earth.jpg,nolink,25x25,Earth);2|&amp;ref(Spell/P_Astral.jpg,nolink,25x25,Astral);2|&amp;ref(Spell/V_Earth.jpg,nolink,25x25,Earth Gem);5|儀式/水陸両用|兵士召喚|
|~|~|&gt;|&gt;|&gt;|&gt;|Communionを支援する固定された像Keledoneを1体召喚します|
</v>
      </c>
    </row>
    <row r="8" spans="1:5" x14ac:dyDescent="0.15">
      <c r="A8" t="str">
        <f t="shared" ref="A8:A70" si="1">IF(C8&lt;&gt;C7,B8&amp;" "&amp;C8&amp;" S",IF(C8&lt;&gt;C9,B8&amp;" "&amp;C8&amp;" E","-"))</f>
        <v>-</v>
      </c>
      <c r="B8" t="s">
        <v>2893</v>
      </c>
      <c r="C8" t="s">
        <v>2955</v>
      </c>
      <c r="D8" t="s">
        <v>3248</v>
      </c>
      <c r="E8" t="str">
        <f>VLOOKUP(D8,NationalSpell!$F:$N,9,FALSE)&amp;CHAR(10)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9" spans="1:5" x14ac:dyDescent="0.15">
      <c r="A9" t="str">
        <f t="shared" si="1"/>
        <v>EA Arcoscephale E</v>
      </c>
      <c r="B9" t="s">
        <v>2893</v>
      </c>
      <c r="C9" t="s">
        <v>2955</v>
      </c>
      <c r="D9" t="s">
        <v>4792</v>
      </c>
      <c r="E9" t="str">
        <f>VLOOKUP(D9,NationalSpell!$F:$N,9,FALSE)&amp;CHAR(10)</f>
        <v xml:space="preserve">|Enchantment Lv6|Sow Dragon Teeth|&amp;ref(Spell/P_Earth.jpg,nolink,25x25,Earth);2||&amp;ref(Spell/V_Earth.jpg,nolink,25x25,Earth Gem);1|戦闘/陸上専用|一時的召喚|
|~|~|&gt;|&gt;|&gt;|&gt;|魔法の武具に身を包む戦士Spartaeを10体召喚します|
</v>
      </c>
    </row>
    <row r="10" spans="1:5" x14ac:dyDescent="0.15">
      <c r="A10" t="str">
        <f t="shared" si="1"/>
        <v>EA Ermor S</v>
      </c>
      <c r="B10" t="s">
        <v>2893</v>
      </c>
      <c r="C10" t="s">
        <v>4897</v>
      </c>
      <c r="D10" t="s">
        <v>4898</v>
      </c>
      <c r="E10" t="str">
        <f>VLOOKUP(D10,NationalSpell!$F:$N,9,FALSE)&amp;CHAR(10)</f>
        <v xml:space="preserve">|Conjuration Lv5|Contact Lar|&amp;ref(Spell/P_Nature.jpg,nolink,25x25,Nature);1||&amp;ref(Spell/V_Nature.jpg,nolink,25x25,Nature Gem);16|儀式/陸上専用|指揮官召喚|
|~|~|&gt;|&gt;|&gt;|&gt;|緑などの魔法を使う田舎の精霊Larを召喚します|
</v>
      </c>
    </row>
    <row r="11" spans="1:5" x14ac:dyDescent="0.15">
      <c r="A11" t="str">
        <f t="shared" si="1"/>
        <v>EA Ulm S</v>
      </c>
      <c r="B11" t="s">
        <v>2893</v>
      </c>
      <c r="C11" t="s">
        <v>4960</v>
      </c>
      <c r="D11" t="s">
        <v>4992</v>
      </c>
      <c r="E11" t="str">
        <f>VLOOKUP(D11,NationalSpell!$F:$N,9,FALSE)&amp;CHAR(10)</f>
        <v xml:space="preserve">|Conjuration Lv3|Sloth of Bears|&amp;ref(Spell/P_Nature.jpg,nolink,25x25,Nature);2||&amp;ref(Spell/V_Nature.jpg,nolink,25x25,Nature Gem);10|儀式/陸上専用|兵士召喚|
|~|~|&gt;|&gt;|&gt;|&gt;|強靭なGreat Bearを10+体召喚します|
</v>
      </c>
    </row>
    <row r="12" spans="1:5" x14ac:dyDescent="0.15">
      <c r="A12" t="str">
        <f t="shared" si="1"/>
        <v>EA Marverni S</v>
      </c>
      <c r="B12" t="s">
        <v>2893</v>
      </c>
      <c r="C12" t="s">
        <v>5064</v>
      </c>
      <c r="D12" t="s">
        <v>5071</v>
      </c>
      <c r="E12" t="str">
        <f>VLOOKUP(D12,NationalSpell!$F:$N,9,FALSE)&amp;CHAR(10)</f>
        <v xml:space="preserve">|Conjuration Lv3|Sounder of Boars|&amp;ref(Spell/P_Nature.jpg,nolink,25x25,Nature);1|&amp;ref(Spell/P_Holy.jpg,nolink,25x25,Holy);1|&amp;ref(Spell/V_Nature.jpg,nolink,25x25,Nature Gem);20|儀式/陸上専用|兵士召喚|
|~|~|&gt;|&gt;|&gt;|&gt;|敵を蹂躙する神聖なる猪Great Boarを20体召喚します|
</v>
      </c>
    </row>
    <row r="13" spans="1:5" x14ac:dyDescent="0.15">
      <c r="A13" t="str">
        <f t="shared" si="1"/>
        <v>-</v>
      </c>
      <c r="B13" t="s">
        <v>2893</v>
      </c>
      <c r="C13" t="s">
        <v>5064</v>
      </c>
      <c r="D13" t="s">
        <v>5089</v>
      </c>
      <c r="E13" t="str">
        <f>VLOOKUP(D13,NationalSpell!$F:$N,9,FALSE)&amp;CHAR(10)</f>
        <v xml:space="preserve">|Conjuration Lv3|Sloth of Bears|&amp;ref(Spell/P_Nature.jpg,nolink,25x25,Nature);2||&amp;ref(Spell/V_Nature.jpg,nolink,25x25,Nature Gem);10|儀式/陸上専用|兵士召喚|
|~|~|&gt;|&gt;|&gt;|&gt;|強靭なGreat Bearを10+体召喚します|
</v>
      </c>
    </row>
    <row r="14" spans="1:5" x14ac:dyDescent="0.15">
      <c r="A14" t="str">
        <f t="shared" si="1"/>
        <v>-</v>
      </c>
      <c r="B14" t="s">
        <v>2893</v>
      </c>
      <c r="C14" t="s">
        <v>5064</v>
      </c>
      <c r="D14" t="s">
        <v>5075</v>
      </c>
      <c r="E14" t="str">
        <f>VLOOKUP(D14,NationalSpell!$F:$N,9,FALSE)&amp;CHAR(10)</f>
        <v xml:space="preserve">|Conuration Lv5|Contact Boar of Carnutes|&amp;ref(Spell/P_Nature.jpg,nolink,25x25,Nature);1|&amp;ref(Spell/P_Earth.jpg,nolink,25x25,Earth);1|&amp;ref(Spell/V_Nature.jpg,nolink,25x25,Nature Gem);7|儀式/陸上専用|指揮官召喚|
|~|~|&gt;|&gt;|&gt;|&gt;|巨大で神聖な猪Great Boar of Carnutesを召喚します|
</v>
      </c>
    </row>
    <row r="15" spans="1:5" x14ac:dyDescent="0.15">
      <c r="A15" t="str">
        <f t="shared" si="1"/>
        <v>-</v>
      </c>
      <c r="B15" t="s">
        <v>2893</v>
      </c>
      <c r="C15" t="s">
        <v>5064</v>
      </c>
      <c r="D15" t="s">
        <v>5090</v>
      </c>
      <c r="E15" t="str">
        <f>VLOOKUP(D15,NationalSpell!$F:$N,9,FALSE)&amp;CHAR(10)</f>
        <v xml:space="preserve">|Conjuration Lv5|Monster Boar|&amp;ref(Spell/P_Nature.jpg,nolink,25x25,Nature);3||&amp;ref(Spell/V_Nature.jpg,nolink,25x25,Nature Gem);10|儀式/陸上専用|災害誘発|
|~|~|&gt;|&gt;|&gt;|&gt;|指定した州にMonster Boarを潜伏させ不安度を増加させます|
</v>
      </c>
    </row>
    <row r="16" spans="1:5" x14ac:dyDescent="0.15">
      <c r="A16" t="str">
        <f t="shared" si="1"/>
        <v>EA Marverni E</v>
      </c>
      <c r="B16" t="s">
        <v>2893</v>
      </c>
      <c r="C16" t="s">
        <v>5064</v>
      </c>
      <c r="D16" t="s">
        <v>5081</v>
      </c>
      <c r="E16" t="str">
        <f>VLOOKUP(D16,NationalSpell!$F:$N,9,FALSE)&amp;CHAR(10)</f>
        <v xml:space="preserve">|Enchantment Lv3|Awaken Tattoos|&amp;ref(Spell/P_Nature.jpg,nolink,25x25,Nature);1|&amp;ref(Spell/P_Holy.jpg,nolink,25x25,Holy);1||戦闘/水陸両用|強化|
|~|~|&gt;|&gt;|&gt;|&gt;|中範囲の味方の魔法の入れ墨を活性化させます|
</v>
      </c>
    </row>
    <row r="17" spans="1:5" x14ac:dyDescent="0.15">
      <c r="A17" t="str">
        <f t="shared" si="1"/>
        <v>EA Sauromatia S</v>
      </c>
      <c r="B17" t="s">
        <v>2893</v>
      </c>
      <c r="C17" t="s">
        <v>5214</v>
      </c>
      <c r="D17" t="s">
        <v>5215</v>
      </c>
      <c r="E17" t="str">
        <f>VLOOKUP(D17,NationalSpell!$F:$N,9,FALSE)&amp;CHAR(10)</f>
        <v xml:space="preserve">|Conjuration Lv1|Call Ancestor|&amp;ref(Spell/P_Death.jpg,nolink,25x25,Death);1|||戦闘/水陸両用|一時的召喚|
|~|~|&gt;|&gt;|&gt;|&gt;|神聖だが弱い祖霊Ancestral Spiritを1体召喚します|
</v>
      </c>
    </row>
    <row r="18" spans="1:5" x14ac:dyDescent="0.15">
      <c r="A18" t="str">
        <f t="shared" si="1"/>
        <v>-</v>
      </c>
      <c r="B18" t="s">
        <v>2893</v>
      </c>
      <c r="C18" t="s">
        <v>5214</v>
      </c>
      <c r="D18" t="s">
        <v>5218</v>
      </c>
      <c r="E18" t="str">
        <f>VLOOKUP(D18,NationalSpell!$F:$N,9,FALSE)&amp;CHAR(10)</f>
        <v xml:space="preserve">|Conjuration Lv7|Wrath of the Ancestors|&amp;ref(Spell/P_Death.jpg,nolink,25x25,Death);1|||戦闘/水陸両用|一時的召喚|
|~|~|&gt;|&gt;|&gt;|&gt;|神聖だが弱い祖霊Ancestral Spiritを20+体召喚します|
</v>
      </c>
    </row>
    <row r="19" spans="1:5" x14ac:dyDescent="0.15">
      <c r="A19" t="str">
        <f t="shared" si="1"/>
        <v>-</v>
      </c>
      <c r="B19" t="s">
        <v>2893</v>
      </c>
      <c r="C19" t="s">
        <v>5214</v>
      </c>
      <c r="D19" t="s">
        <v>5216</v>
      </c>
      <c r="E19" t="str">
        <f>VLOOKUP(D19,NationalSpell!$F:$N,9,FALSE)&amp;CHAR(10)</f>
        <v xml:space="preserve">|Conjuration Lv9|Daughter of Typhon|&amp;ref(Spell/P_Nature.jpg,nolink,25x25,Nature);5|&amp;ref(Spell/P_Death.jpg,nolink,25x25,Death);2||儀式/陸上専用|兵士召喚|
|~|~|&gt;|&gt;|&gt;|&gt;|1体のみ存在する強大な不死の大蛇Daughter of Typhonを召喚します|
</v>
      </c>
    </row>
    <row r="20" spans="1:5" x14ac:dyDescent="0.15">
      <c r="A20" t="str">
        <f t="shared" si="1"/>
        <v>EA Sauromatia E</v>
      </c>
      <c r="B20" t="s">
        <v>2893</v>
      </c>
      <c r="C20" t="s">
        <v>5214</v>
      </c>
      <c r="D20" t="s">
        <v>5217</v>
      </c>
      <c r="E20" t="str">
        <f>VLOOKUP(D20,NationalSpell!$F:$N,9,FALSE)&amp;CHAR(10)</f>
        <v xml:space="preserve">|Enchantment Lv3|Awaken Tattoos|&amp;ref(Spell/P_Nature.jpg,nolink,25x25,Nature);1|&amp;ref(Spell/P_Holy.jpg,nolink,25x25,Holy);1||戦闘/水陸両用|強化|
|~|~|&gt;|&gt;|&gt;|&gt;|中範囲の味方の魔法の入れ墨を活性化させます|
</v>
      </c>
    </row>
    <row r="21" spans="1:5" x14ac:dyDescent="0.15">
      <c r="A21" t="str">
        <f t="shared" si="1"/>
        <v>EA T'ien Ch'i S</v>
      </c>
      <c r="B21" t="s">
        <v>2893</v>
      </c>
      <c r="C21" t="s">
        <v>5239</v>
      </c>
      <c r="D21" t="s">
        <v>5357</v>
      </c>
      <c r="E21" t="str">
        <f>VLOOKUP(D21,NationalSpell!$F:$N,9,FALSE)&amp;CHAR(10)</f>
        <v xml:space="preserve">|Conjuration Lv1|Celestial Servant|&amp;ref(Spell/P_Earth.jpg,nolink,25x25,Earth);1|&amp;ref(Spell/P_Astral.jpg,nolink,25x25,Astral);1|&amp;ref(Spell/V_Earth.jpg,nolink,25x25,Earth Gem);1|儀式/陸上専用|兵士召喚|
|~|~|&gt;|&gt;|&gt;|&gt;|強靭だが不器用な天の存在Celestial Servantを1体召喚します|
</v>
      </c>
    </row>
    <row r="22" spans="1:5" x14ac:dyDescent="0.15">
      <c r="A22" t="str">
        <f t="shared" si="1"/>
        <v>-</v>
      </c>
      <c r="B22" t="s">
        <v>2893</v>
      </c>
      <c r="C22" t="s">
        <v>5239</v>
      </c>
      <c r="D22" t="s">
        <v>5358</v>
      </c>
      <c r="E22" t="str">
        <f>VLOOKUP(D22,NationalSpell!$F:$N,9,FALSE)&amp;CHAR(10)</f>
        <v xml:space="preserve">|Conjuration Lv1|Call Ancestor|&amp;ref(Spell/P_Death.jpg,nolink,25x25,Death);1|||戦闘/水陸両用|一時的召喚|
|~|~|&gt;|&gt;|&gt;|&gt;|神聖だが弱い祖霊Ancestral Spiritを1体召喚します|
</v>
      </c>
    </row>
    <row r="23" spans="1:5" x14ac:dyDescent="0.15">
      <c r="A23" t="str">
        <f t="shared" si="1"/>
        <v>-</v>
      </c>
      <c r="B23" t="s">
        <v>2893</v>
      </c>
      <c r="C23" t="s">
        <v>5239</v>
      </c>
      <c r="D23" t="s">
        <v>5359</v>
      </c>
      <c r="E23" t="str">
        <f>VLOOKUP(D23,NationalSpell!$F:$N,9,FALSE)&amp;CHAR(10)</f>
        <v xml:space="preserve">|Conjuration Lv3|Heavenly Rivers|&amp;ref(Spell/P_Water.jpg,nolink,25x25,Water);1|&amp;ref(Spell/P_Astral.jpg,nolink,25x25,Astral);1|&amp;ref(Spell/V_Water.jpg,nolink,25x25,Water Gem);12|儀式/陸上専用|兵士召喚|
|~|~|&gt;|&gt;|&gt;|&gt;|水陸両棲の強力な天の存在Demon of Heavenly Riversを召喚します|
</v>
      </c>
    </row>
    <row r="24" spans="1:5" x14ac:dyDescent="0.15">
      <c r="A24" t="str">
        <f t="shared" si="1"/>
        <v>-</v>
      </c>
      <c r="B24" t="s">
        <v>2893</v>
      </c>
      <c r="C24" t="s">
        <v>5239</v>
      </c>
      <c r="D24" t="s">
        <v>5360</v>
      </c>
      <c r="E24" t="str">
        <f>VLOOKUP(D24,NationalSpell!$F:$N,9,FALSE)&amp;CHAR(10)</f>
        <v xml:space="preserve">|Conjuration Lv3|Ambush of Tigers|&amp;ref(Spell/P_Nature.jpg,nolink,25x25,Nature);2||&amp;ref(Spell/V_Nature.jpg,nolink,25x25,Nature Gem);10|儀式/陸上専用|兵士召喚|
|~|~|&gt;|&gt;|&gt;|&gt;|敏捷なTigerを10+体召喚します|
</v>
      </c>
    </row>
    <row r="25" spans="1:5" x14ac:dyDescent="0.15">
      <c r="A25" t="str">
        <f t="shared" si="1"/>
        <v>-</v>
      </c>
      <c r="B25" t="s">
        <v>2893</v>
      </c>
      <c r="C25" t="s">
        <v>5239</v>
      </c>
      <c r="D25" t="s">
        <v>5361</v>
      </c>
      <c r="E25" t="str">
        <f>VLOOKUP(D25,NationalSpell!$F:$N,9,FALSE)&amp;CHAR(10)</f>
        <v xml:space="preserve">|Conjuration Lv3|Herd of Buffaloes|&amp;ref(Spell/P_Nature.jpg,nolink,25x25,Nature);2||&amp;ref(Spell/V_Nature.jpg,nolink,25x25,Nature Gem);10|儀式/陸上専用|兵士召喚|
|~|~|&gt;|&gt;|&gt;|&gt;|敵を蹂躙するBuffaloを5+体召喚します|
</v>
      </c>
    </row>
    <row r="26" spans="1:5" x14ac:dyDescent="0.15">
      <c r="A26" t="str">
        <f t="shared" si="1"/>
        <v>-</v>
      </c>
      <c r="B26" t="s">
        <v>2893</v>
      </c>
      <c r="C26" t="s">
        <v>5239</v>
      </c>
      <c r="D26" t="s">
        <v>5362</v>
      </c>
      <c r="E26" t="str">
        <f>VLOOKUP(D26,NationalSpell!$F:$N,9,FALSE)&amp;CHAR(10)</f>
        <v xml:space="preserve">|Conjuration Lv4|Celestial Hounds|&amp;ref(Spell/P_Air.jpg,nolink,25x25,Air);1|&amp;ref(Spell/P_Astral.jpg,nolink,25x25,Astral);1|&amp;ref(Spell/V_Air.jpg,nolink,25x25,Air Gem);4|儀式/陸上専用|兵士召喚|
|~|~|&gt;|&gt;|&gt;|&gt;|飛行する天の猟犬Celestial Houndを2体召喚します|
</v>
      </c>
    </row>
    <row r="27" spans="1:5" x14ac:dyDescent="0.15">
      <c r="A27" t="str">
        <f t="shared" si="1"/>
        <v>-</v>
      </c>
      <c r="B27" t="s">
        <v>2893</v>
      </c>
      <c r="C27" t="s">
        <v>5239</v>
      </c>
      <c r="D27" t="s">
        <v>5363</v>
      </c>
      <c r="E27" t="str">
        <f>VLOOKUP(D27,NationalSpell!$F:$N,9,FALSE)&amp;CHAR(10)</f>
        <v xml:space="preserve">|Conjuration Lv5|Heavenly Fires|&amp;ref(Spell/P_Fire.jpg,nolink,25x25,Fire);1|&amp;ref(Spell/P_Astral.jpg,nolink,25x25,Astral);1|&amp;ref(Spell/V_Fire.jpg,nolink,25x25,Fire Gem);6|儀式/陸上専用|兵士召喚|
|~|~|&gt;|&gt;|&gt;|&gt;|炎の車輪を放つ天の存在Demon of Heavenly Firesを3体召喚します|
</v>
      </c>
    </row>
    <row r="28" spans="1:5" x14ac:dyDescent="0.15">
      <c r="A28" t="str">
        <f t="shared" si="1"/>
        <v>-</v>
      </c>
      <c r="B28" t="s">
        <v>2893</v>
      </c>
      <c r="C28" t="s">
        <v>5239</v>
      </c>
      <c r="D28" t="s">
        <v>5364</v>
      </c>
      <c r="E28" t="str">
        <f>VLOOKUP(D28,NationalSpell!$F:$N,9,FALSE)&amp;CHAR(10)</f>
        <v xml:space="preserve">|Conjuration Lv6|Call Celestial Soldiers|&amp;ref(Spell/P_Air.jpg,nolink,25x25,Air);2|&amp;ref(Spell/P_Astral.jpg,nolink,25x25,Astral);1|&amp;ref(Spell/V_Air.jpg,nolink,25x25,Air Gem);15|儀式/陸上専用|兵士召喚|
|~|~|&gt;|&gt;|&gt;|&gt;|強力な天の兵士Celestial Soldierを5体召喚します|
</v>
      </c>
    </row>
    <row r="29" spans="1:5" x14ac:dyDescent="0.15">
      <c r="A29" t="str">
        <f t="shared" si="1"/>
        <v>-</v>
      </c>
      <c r="B29" t="s">
        <v>2893</v>
      </c>
      <c r="C29" t="s">
        <v>5239</v>
      </c>
      <c r="D29" t="s">
        <v>5365</v>
      </c>
      <c r="E29" t="str">
        <f>VLOOKUP(D29,NationalSpell!$F:$N,9,FALSE)&amp;CHAR(10)</f>
        <v xml:space="preserve">|Conjuration Lv6|Contact Huli Jing|&amp;ref(Spell/P_Nature.jpg,nolink,25x25,Nature);2||&amp;ref(Spell/V_Nature.jpg,nolink,25x25,Nature Gem);30|儀式/陸上専用|指揮官召喚|
|~|~|&gt;|&gt;|&gt;|&gt;|多彩な魔力を持つ妖狐Huli Jingを召喚します|
</v>
      </c>
    </row>
    <row r="30" spans="1:5" x14ac:dyDescent="0.15">
      <c r="A30" t="str">
        <f t="shared" si="1"/>
        <v>-</v>
      </c>
      <c r="B30" t="s">
        <v>2893</v>
      </c>
      <c r="C30" t="s">
        <v>5239</v>
      </c>
      <c r="D30" t="s">
        <v>5366</v>
      </c>
      <c r="E30" t="str">
        <f>VLOOKUP(D30,NationalSpell!$F:$N,9,FALSE)&amp;CHAR(10)</f>
        <v xml:space="preserve">|Conjuration Lv7|Wrath of the Ancestors|&amp;ref(Spell/P_Death.jpg,nolink,25x25,Death);1|||戦闘/水陸両用|一時的召喚|
|~|~|&gt;|&gt;|&gt;|&gt;|神聖だが弱い祖霊Ancestral Spiritを20+体召喚します|
</v>
      </c>
    </row>
    <row r="31" spans="1:5" x14ac:dyDescent="0.15">
      <c r="A31" t="str">
        <f t="shared" si="1"/>
        <v>-</v>
      </c>
      <c r="B31" t="s">
        <v>2893</v>
      </c>
      <c r="C31" t="s">
        <v>5239</v>
      </c>
      <c r="D31" t="s">
        <v>5367</v>
      </c>
      <c r="E31" t="str">
        <f>VLOOKUP(D31,NationalSpell!$F:$N,9,FALSE)&amp;CHAR(10)</f>
        <v xml:space="preserve">|Alteration Lv5|Internal Alchemy|&amp;ref(Spell/P_Water.jpg,nolink,25x25,Water);2|&amp;ref(Spell/P_Astral.jpg,nolink,25x25,Astral);1|&amp;ref(Spell/V_Water.jpg,nolink,25x25,Water Gem);10|儀式/水陸両用|若年化|
|~|~|&gt;|&gt;|&gt;|&gt;|自身を狂気と引き換えに15年若返らせます|
</v>
      </c>
    </row>
    <row r="32" spans="1:5" x14ac:dyDescent="0.15">
      <c r="A32" t="str">
        <f t="shared" si="1"/>
        <v>EA T'ien Ch'i E</v>
      </c>
      <c r="B32" t="s">
        <v>2893</v>
      </c>
      <c r="C32" t="s">
        <v>5239</v>
      </c>
      <c r="D32" t="s">
        <v>5368</v>
      </c>
      <c r="E32" t="str">
        <f>VLOOKUP(D32,NationalSpell!$F:$N,9,FALSE)&amp;CHAR(10)</f>
        <v xml:space="preserve">|Evocation Lv5|Celestial Chastisement|&amp;ref(Spell/P_Astral.jpg,nolink,25x25,Astral);3|||戦闘/水陸両用|攻撃|
|~|~|&gt;|&gt;|&gt;|&gt;|敵の魔法生物を攻撃し寝返らせようと試みます|
</v>
      </c>
    </row>
    <row r="33" spans="1:5" x14ac:dyDescent="0.15">
      <c r="A33" t="str">
        <f t="shared" si="1"/>
        <v>EA Machaka S</v>
      </c>
      <c r="B33" t="s">
        <v>2893</v>
      </c>
      <c r="C33" t="s">
        <v>5443</v>
      </c>
      <c r="D33" t="s">
        <v>5479</v>
      </c>
      <c r="E33" t="str">
        <f>VLOOKUP(D33,NationalSpell!$F:$N,9,FALSE)&amp;CHAR(10)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34" spans="1:5" x14ac:dyDescent="0.15">
      <c r="A34" t="str">
        <f t="shared" si="1"/>
        <v>EA Machaka E</v>
      </c>
      <c r="B34" t="s">
        <v>2893</v>
      </c>
      <c r="C34" t="s">
        <v>5443</v>
      </c>
      <c r="D34" t="s">
        <v>5480</v>
      </c>
      <c r="E34" t="str">
        <f>VLOOKUP(D34,NationalSpell!$F:$N,9,FALSE)&amp;CHAR(10)</f>
        <v xml:space="preserve">|Conjuration Lv3|Pride of Lions|&amp;ref(Spell/P_Nature.jpg,nolink,25x25,Nature);2||&amp;ref(Spell/V_Nature.jpg,nolink,25x25,Nature Gem);10|儀式/陸上専用|兵士召喚|
|~|~|&gt;|&gt;|&gt;|&gt;|敏捷なGreat Lionを10+体召喚します|
</v>
      </c>
    </row>
    <row r="35" spans="1:5" x14ac:dyDescent="0.15">
      <c r="A35" t="str">
        <f t="shared" si="1"/>
        <v>EA Mictlan S</v>
      </c>
      <c r="B35" t="s">
        <v>2893</v>
      </c>
      <c r="C35" t="s">
        <v>5659</v>
      </c>
      <c r="D35" t="s">
        <v>19945</v>
      </c>
      <c r="E35" t="str">
        <f>VLOOKUP(D35,NationalSpell!$F:$N,9,FALSE)&amp;CHAR(10)</f>
        <v xml:space="preserve">|Conjuration Lv1|Summon Jaguar Toads|&amp;ref(Spell/P_Nature.jpg,nolink,25x25,Nature);1|&amp;ref(Spell/P_Holy.jpg,nolink,25x25,Holy);1|&amp;ref(Spell/V_Nature.jpg,nolink,25x25,Nature Gem);2|儀式/陸上専用|兵士召喚|
|~|~|&gt;|&gt;|&gt;|&gt;|毒を吐く神聖なる大蛙Jaguar Toadを2体召喚します|
</v>
      </c>
    </row>
    <row r="36" spans="1:5" x14ac:dyDescent="0.15">
      <c r="A36" t="str">
        <f t="shared" si="1"/>
        <v>-</v>
      </c>
      <c r="B36" t="s">
        <v>2893</v>
      </c>
      <c r="C36" t="s">
        <v>5659</v>
      </c>
      <c r="D36" t="s">
        <v>5598</v>
      </c>
      <c r="E36" t="str">
        <f>VLOOKUP(D36,NationalSpell!$F:$N,9,FALSE)&amp;CHAR(10)</f>
        <v xml:space="preserve">|Conjuration Lv3|Summon Jaguars|&amp;ref(Spell/P_Nature.jpg,nolink,25x25,Nature);2|&amp;ref(Spell/P_Holy.jpg,nolink,25x25,Holy);1|&amp;ref(Spell/V_Nature.jpg,nolink,25x25,Nature Gem);25|儀式/陸上専用|兵士召喚|
|~|~|&gt;|&gt;|&gt;|&gt;|神聖なるJaguarを17体召喚します|
</v>
      </c>
    </row>
    <row r="37" spans="1:5" x14ac:dyDescent="0.15">
      <c r="A37" t="str">
        <f t="shared" si="1"/>
        <v>-</v>
      </c>
      <c r="B37" t="s">
        <v>2893</v>
      </c>
      <c r="C37" t="s">
        <v>5659</v>
      </c>
      <c r="D37" t="s">
        <v>5603</v>
      </c>
      <c r="E37" t="str">
        <f>VLOOKUP(D37,NationalSpell!$F:$N,9,FALSE)&amp;CHAR(10)</f>
        <v xml:space="preserve">|Conjuration Lv4|Summon Jade Serpent|&amp;ref(Spell/P_Water.jpg,nolink,25x25,Water);2||&amp;ref(Spell/V_Water.jpg,nolink,25x25,Water Gem);3|儀式/水陸両用|兵士召喚|
|~|~|&gt;|&gt;|&gt;|&gt;|兵を鼓舞する神聖な大蛇Jade Serpentを1体召喚します|
</v>
      </c>
    </row>
    <row r="38" spans="1:5" x14ac:dyDescent="0.15">
      <c r="A38" t="str">
        <f t="shared" si="1"/>
        <v>-</v>
      </c>
      <c r="B38" t="s">
        <v>2893</v>
      </c>
      <c r="C38" t="s">
        <v>5659</v>
      </c>
      <c r="D38" t="s">
        <v>5609</v>
      </c>
      <c r="E38" t="str">
        <f>VLOOKUP(D38,NationalSpell!$F:$N,9,FALSE)&amp;CHAR(10)</f>
        <v xml:space="preserve">|Conjuration Lv5|Summon Monster Toad|&amp;ref(Spell/P_Nature.jpg,nolink,25x25,Nature);2||&amp;ref(Spell/V_Nature.jpg,nolink,25x25,Nature Gem);2|儀式/陸上専用|兵士召喚|
|~|~|&gt;|&gt;|&gt;|&gt;|敵を蹂躙する神聖なる巨大蛙Monster Toadを1体召喚します|
</v>
      </c>
    </row>
    <row r="39" spans="1:5" x14ac:dyDescent="0.15">
      <c r="A39" t="str">
        <f t="shared" si="1"/>
        <v>-</v>
      </c>
      <c r="B39" t="s">
        <v>2893</v>
      </c>
      <c r="C39" t="s">
        <v>5659</v>
      </c>
      <c r="D39" t="s">
        <v>6109</v>
      </c>
      <c r="E39" t="str">
        <f>VLOOKUP(D39,NationalSpell!$F:$N,9,FALSE)&amp;CHAR(10)</f>
        <v xml:space="preserve">|Conjuration Lv6|Contact Couatl|&amp;ref(Spell/P_Nature.jpg,nolink,25x25,Nature);1|&amp;ref(Spell/P_Astral.jpg,nolink,25x25,Astral);1|&amp;ref(Spell/V_Nature.jpg,nolink,25x25,Nature Gem);40|儀式/陸上専用|指揮官召喚|
|~|~|&gt;|&gt;|&gt;|&gt;|強大な魔力を持つ翼ある蛇Couatlを召喚します|
</v>
      </c>
    </row>
    <row r="40" spans="1:5" x14ac:dyDescent="0.15">
      <c r="A40" t="str">
        <f t="shared" si="1"/>
        <v>-</v>
      </c>
      <c r="B40" t="s">
        <v>2893</v>
      </c>
      <c r="C40" t="s">
        <v>5659</v>
      </c>
      <c r="D40" t="s">
        <v>5618</v>
      </c>
      <c r="E40" t="str">
        <f>VLOOKUP(D40,NationalSpell!$F:$N,9,FALSE)&amp;CHAR(10)</f>
        <v xml:space="preserve">|Conjuration Lv7|Summon Tlaloque|&amp;ref(Spell/P_Water.jpg,nolink,25x25,Water);4||&amp;ref(Spell/V_Water.jpg,nolink,25x25,Water Gem);60|儀式/陸上専用|指揮官召喚|
|~|~|&gt;|&gt;|&gt;|&gt;|4体のTlaloqueのうちの1体を召喚します|
</v>
      </c>
    </row>
    <row r="41" spans="1:5" x14ac:dyDescent="0.15">
      <c r="A41" t="str">
        <f t="shared" si="1"/>
        <v>-</v>
      </c>
      <c r="B41" t="s">
        <v>2893</v>
      </c>
      <c r="C41" t="s">
        <v>5659</v>
      </c>
      <c r="D41" t="s">
        <v>9994</v>
      </c>
      <c r="E41" t="str">
        <f>VLOOKUP(D41,NationalSpell!$F:$N,9,FALSE)&amp;CHAR(10)</f>
        <v xml:space="preserve">|Blood Magic Lv2|Bind Beast Bats|&amp;ref(Spell/P_Blood.jpg,nolink,25x25,Blood);1||&amp;ref(Spell/V_Blood.jpg,nolink,25x25,Blood Slave);8|儀式/陸上専用|兵士召喚|
|~|~|&gt;|&gt;|&gt;|&gt;|神聖なる巨大蝙蝠Beast Batを3体召喚します|
</v>
      </c>
    </row>
    <row r="42" spans="1:5" x14ac:dyDescent="0.15">
      <c r="A42" t="str">
        <f t="shared" si="1"/>
        <v>-</v>
      </c>
      <c r="B42" t="s">
        <v>2893</v>
      </c>
      <c r="C42" t="s">
        <v>5659</v>
      </c>
      <c r="D42" t="s">
        <v>5627</v>
      </c>
      <c r="E42" t="str">
        <f>VLOOKUP(D42,NationalSpell!$F:$N,9,FALSE)&amp;CHAR(10)</f>
        <v xml:space="preserve">|Blood Magic Lv4|Bind Jaguar Fiends|&amp;ref(Spell/P_Blood.jpg,nolink,25x25,Blood);1|&amp;ref(Spell/P_Fire.jpg,nolink,25x25,Fire);1|&amp;ref(Spell/V_Blood.jpg,nolink,25x25,Blood Slave);16|儀式/陸上専用|兵士召喚|
|~|~|&gt;|&gt;|&gt;|&gt;|神聖なる空飛ぶ獣の悪魔Ozelotlを3体召喚します|
</v>
      </c>
    </row>
    <row r="43" spans="1:5" x14ac:dyDescent="0.15">
      <c r="A43" t="str">
        <f t="shared" si="1"/>
        <v>-</v>
      </c>
      <c r="B43" t="s">
        <v>2893</v>
      </c>
      <c r="C43" t="s">
        <v>5659</v>
      </c>
      <c r="D43" t="s">
        <v>5632</v>
      </c>
      <c r="E43" t="str">
        <f>VLOOKUP(D43,NationalSpell!$F:$N,9,FALSE)&amp;CHAR(10)</f>
        <v xml:space="preserve">|Blood Magic Lv5|Contact Civateteo|&amp;ref(Spell/P_Blood.jpg,nolink,25x25,Blood);2|&amp;ref(Spell/P_Death.jpg,nolink,25x25,Death);2|&amp;ref(Spell/V_Blood.jpg,nolink,25x25,Blood Slave);36|儀式/陸上専用|指揮官召喚|
|~|~|&gt;|&gt;|&gt;|&gt;|死者を操る聖職者Civateteoを召喚します|
</v>
      </c>
    </row>
    <row r="44" spans="1:5" x14ac:dyDescent="0.15">
      <c r="A44" t="str">
        <f t="shared" si="1"/>
        <v>-</v>
      </c>
      <c r="B44" t="s">
        <v>2893</v>
      </c>
      <c r="C44" t="s">
        <v>5659</v>
      </c>
      <c r="D44" t="s">
        <v>5638</v>
      </c>
      <c r="E44" t="str">
        <f>VLOOKUP(D44,NationalSpell!$F:$N,9,FALSE)&amp;CHAR(10)</f>
        <v xml:space="preserve">|Blood Magic Lv6|Bind Tzitzimitl|&amp;ref(Spell/P_Blood.jpg,nolink,25x25,Blood);2|&amp;ref(Spell/P_Astral.jpg,nolink,25x25,Astral);2|&amp;ref(Spell/V_Blood.jpg,nolink,25x25,Blood Slave);10|儀式/陸上専用|兵士召喚|
|~|~|&gt;|&gt;|&gt;|&gt;|魔法の矢を放つ悪魔Tzitzimitlを1体召喚します|
</v>
      </c>
    </row>
    <row r="45" spans="1:5" x14ac:dyDescent="0.15">
      <c r="A45" t="str">
        <f t="shared" si="1"/>
        <v>-</v>
      </c>
      <c r="B45" t="s">
        <v>2893</v>
      </c>
      <c r="C45" t="s">
        <v>5659</v>
      </c>
      <c r="D45" t="s">
        <v>5643</v>
      </c>
      <c r="E45" t="str">
        <f>VLOOKUP(D45,NationalSpell!$F:$N,9,FALSE)&amp;CHAR(10)</f>
        <v xml:space="preserve">|Blood Magic Lv6|Contact Tlahuelpuchi|&amp;ref(Spell/P_Blood.jpg,nolink,25x25,Blood);3||&amp;ref(Spell/V_Blood.jpg,nolink,25x25,Blood Slave);42|儀式/陸上専用|指揮官召喚|
|~|~|&gt;|&gt;|&gt;|&gt;|暗殺技能を持つ魔女Tlahuelpuchiを召喚します|
</v>
      </c>
    </row>
    <row r="46" spans="1:5" x14ac:dyDescent="0.15">
      <c r="A46" t="str">
        <f t="shared" si="1"/>
        <v>-</v>
      </c>
      <c r="B46" t="s">
        <v>2893</v>
      </c>
      <c r="C46" t="s">
        <v>5659</v>
      </c>
      <c r="D46" t="s">
        <v>5648</v>
      </c>
      <c r="E46" t="str">
        <f>VLOOKUP(D46,NationalSpell!$F:$N,9,FALSE)&amp;CHAR(10)</f>
        <v xml:space="preserve">|Blood Magic Lv7|Contact Onaqui|&amp;ref(Spell/P_Blood.jpg,nolink,25x25,Blood);4||&amp;ref(Spell/V_Blood.jpg,nolink,25x25,Blood Slave);101|儀式/陸上専用|指揮官召喚|
|~|~|&gt;|&gt;|&gt;|&gt;|蝙蝠を従える強大なる悪魔Onaquiを召喚します|
</v>
      </c>
    </row>
    <row r="47" spans="1:5" x14ac:dyDescent="0.15">
      <c r="A47" t="str">
        <f t="shared" si="1"/>
        <v>EA Mictlan E</v>
      </c>
      <c r="B47" t="s">
        <v>2893</v>
      </c>
      <c r="C47" t="s">
        <v>5659</v>
      </c>
      <c r="D47" t="s">
        <v>5653</v>
      </c>
      <c r="E47" t="str">
        <f>VLOOKUP(D47,NationalSpell!$F:$N,9,FALSE)&amp;CHAR(10)</f>
        <v xml:space="preserve">|Blood Magic Lv8|Rain of Jaguars|&amp;ref(Spell/P_Blood.jpg,nolink,25x25,Blood);6|&amp;ref(Spell/P_Fire.jpg,nolink,25x25,Fire);2|&amp;ref(Spell/V_Blood.jpg,nolink,25x25,Blood Slave);40|儀式/陸上専用|兵士召喚|
|~|~|&gt;|&gt;|&gt;|&gt;|神聖なる空飛ぶ獣の悪魔Ozelotlを14+体召喚します|
</v>
      </c>
    </row>
    <row r="48" spans="1:5" x14ac:dyDescent="0.15">
      <c r="A48" t="str">
        <f t="shared" si="1"/>
        <v>EA Abysia S</v>
      </c>
      <c r="B48" t="s">
        <v>2893</v>
      </c>
      <c r="C48" t="s">
        <v>5735</v>
      </c>
      <c r="D48" t="s">
        <v>5771</v>
      </c>
      <c r="E48" t="str">
        <f>VLOOKUP(D48,NationalSpell!$F:$N,9,FALSE)&amp;CHAR(10)</f>
        <v xml:space="preserve">|Conjuration Lv2|Summon Spectral Infantry|&amp;ref(Spell/P_Death.jpg,nolink,25x25,Death);1|&amp;ref(Spell/P_Fire.jpg,nolink,25x25,Fire);1|&amp;ref(Spell/V_Death.jpg,nolink,25x25,Death Gem);5|儀式/陸上専用|兵士召喚|
|~|~|&gt;|&gt;|&gt;|&gt;|Abysianの亡霊戦士Smoulderghostを5体召喚します|
</v>
      </c>
    </row>
    <row r="49" spans="1:5" x14ac:dyDescent="0.15">
      <c r="A49" t="str">
        <f t="shared" si="1"/>
        <v>-</v>
      </c>
      <c r="B49" t="s">
        <v>2893</v>
      </c>
      <c r="C49" t="s">
        <v>5735</v>
      </c>
      <c r="D49" t="s">
        <v>5772</v>
      </c>
      <c r="E49" t="str">
        <f>VLOOKUP(D49,NationalSpell!$F:$N,9,FALSE)&amp;CHAR(10)</f>
        <v xml:space="preserve">|Conjuration Lv3|Pride of Lions|&amp;ref(Spell/P_Nature.jpg,nolink,25x25,Nature);2||&amp;ref(Spell/V_Nature.jpg,nolink,25x25,Nature Gem);10|儀式/陸上専用|兵士召喚|
|~|~|&gt;|&gt;|&gt;|&gt;|敏捷なGreat Lionを10+体召喚します|
</v>
      </c>
    </row>
    <row r="50" spans="1:5" x14ac:dyDescent="0.15">
      <c r="A50" t="str">
        <f t="shared" si="1"/>
        <v>-</v>
      </c>
      <c r="B50" t="s">
        <v>2893</v>
      </c>
      <c r="C50" t="s">
        <v>5735</v>
      </c>
      <c r="D50" t="s">
        <v>5773</v>
      </c>
      <c r="E50" t="str">
        <f>VLOOKUP(D50,NationalSpell!$F:$N,9,FALSE)&amp;CHAR(10)</f>
        <v xml:space="preserve">|Conjuration Lv8|Contact Scorpion Man|&amp;ref(Spell/P_Earth.jpg,nolink,25x25,Earth);1|&amp;ref(Spell/P_Fire.jpg,nolink,25x25,Fire);1|&amp;ref(Spell/V_Earth.jpg,nolink,25x25,Earth Gem);12|儀式/陸上専用|兵士召喚|
|~|~|&gt;|&gt;|&gt;|&gt;|強力な武器を持つScorpion Manを1体召喚します|
</v>
      </c>
    </row>
    <row r="51" spans="1:5" x14ac:dyDescent="0.15">
      <c r="A51" t="str">
        <f t="shared" si="1"/>
        <v>-</v>
      </c>
      <c r="B51" t="s">
        <v>2893</v>
      </c>
      <c r="C51" t="s">
        <v>5735</v>
      </c>
      <c r="D51" t="s">
        <v>5774</v>
      </c>
      <c r="E51" t="str">
        <f>VLOOKUP(D51,NationalSpell!$F:$N,9,FALSE)&amp;CHAR(10)</f>
        <v xml:space="preserve">|Alteration Lv6|Hellscape|&amp;ref(Spell/P_Fire.jpg,nolink,25x25,Fire);4||&amp;ref(Spell/V_Fire.jpg,nolink,25x25,Fire Gem);10|儀式/陸上専用|災害誘発|
|~|~|&gt;|&gt;|&gt;|&gt;|指定した州に猛暑を引き起こし被害を与えます|
</v>
      </c>
    </row>
    <row r="52" spans="1:5" x14ac:dyDescent="0.15">
      <c r="A52" t="str">
        <f t="shared" si="1"/>
        <v>-</v>
      </c>
      <c r="B52" t="s">
        <v>2893</v>
      </c>
      <c r="C52" t="s">
        <v>5735</v>
      </c>
      <c r="D52" t="s">
        <v>5775</v>
      </c>
      <c r="E52" t="str">
        <f>VLOOKUP(D52,NationalSpell!$F:$N,9,FALSE)&amp;CHAR(10)</f>
        <v xml:space="preserve">|Evocation Lv5|Liquid Flames of Rhuax|&amp;ref(Spell/P_Fire.jpg,nolink,25x25,Fire);3|&amp;ref(Spell/P_Earth.jpg,nolink,25x25,Earth);1||戦闘/陸上専用|攻撃|
|~|~|&gt;|&gt;|&gt;|&gt;|小範囲を溶けた金属で攻撃し周囲にも被害を広げます|
</v>
      </c>
    </row>
    <row r="53" spans="1:5" x14ac:dyDescent="0.15">
      <c r="A53" t="str">
        <f t="shared" si="1"/>
        <v>-</v>
      </c>
      <c r="B53" t="s">
        <v>2893</v>
      </c>
      <c r="C53" t="s">
        <v>5735</v>
      </c>
      <c r="D53" t="s">
        <v>5776</v>
      </c>
      <c r="E53" t="str">
        <f>VLOOKUP(D53,NationalSpell!$F:$N,9,FALSE)&amp;CHAR(10)</f>
        <v xml:space="preserve">|Enchantment Lv5|Inner Furnace|&amp;ref(Spell/P_Fire.jpg,nolink,25x25,Fire);3||&amp;ref(Spell/V_Fire.jpg,nolink,25x25,Fire Gem);1|戦闘/陸上専用|全体強化|
|~|~|&gt;|&gt;|&gt;|&gt;|味方全員に熱波を纏わせようと試みます|
</v>
      </c>
    </row>
    <row r="54" spans="1:5" x14ac:dyDescent="0.15">
      <c r="A54" t="str">
        <f t="shared" si="1"/>
        <v>EA Abysia E</v>
      </c>
      <c r="B54" t="s">
        <v>2893</v>
      </c>
      <c r="C54" t="s">
        <v>2909</v>
      </c>
      <c r="D54" t="s">
        <v>6138</v>
      </c>
      <c r="E54" t="str">
        <f>VLOOKUP(D54,NationalSpell!$F:$N,9,FALSE)&amp;CHAR(10)</f>
        <v xml:space="preserve">|Blood Magic Lv3|Infernal Breeding|&amp;ref(Spell/P_Blood.jpg,nolink,25x25,Blood);2||&amp;ref(Spell/V_Blood.jpg,nolink,25x25,Blood Slave);25|儀式/陸上専用|特殊召喚|
|~|~|&gt;|&gt;|&gt;|&gt;|様々な交雑種の兵士や指揮官を召喚します|
</v>
      </c>
    </row>
    <row r="55" spans="1:5" x14ac:dyDescent="0.15">
      <c r="A55" t="str">
        <f t="shared" si="1"/>
        <v>EA Caelum S</v>
      </c>
      <c r="B55" t="s">
        <v>2893</v>
      </c>
      <c r="C55" t="s">
        <v>6000</v>
      </c>
      <c r="D55" t="s">
        <v>5997</v>
      </c>
      <c r="E55" t="str">
        <f>VLOOKUP(D55,NationalSpell!$F:$N,9,FALSE)&amp;CHAR(10)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56" spans="1:5" x14ac:dyDescent="0.15">
      <c r="A56" t="str">
        <f t="shared" si="1"/>
        <v>-</v>
      </c>
      <c r="B56" t="s">
        <v>2893</v>
      </c>
      <c r="C56" t="s">
        <v>6000</v>
      </c>
      <c r="D56" t="s">
        <v>5998</v>
      </c>
      <c r="E56" t="str">
        <f>VLOOKUP(D56,NationalSpell!$F:$N,9,FALSE)&amp;CHAR(10)</f>
        <v xml:space="preserve">|Conjuration Lv3|Ambush of Tigers|&amp;ref(Spell/P_Nature.jpg,nolink,25x25,Nature);2||&amp;ref(Spell/V_Nature.jpg,nolink,25x25,Nature Gem);10|儀式/陸上専用|兵士召喚|
|~|~|&gt;|&gt;|&gt;|&gt;|敏捷なTigerを10+体召喚します|
</v>
      </c>
    </row>
    <row r="57" spans="1:5" x14ac:dyDescent="0.15">
      <c r="A57" t="str">
        <f t="shared" si="1"/>
        <v>-</v>
      </c>
      <c r="B57" t="s">
        <v>2893</v>
      </c>
      <c r="C57" t="s">
        <v>6000</v>
      </c>
      <c r="D57" t="s">
        <v>5999</v>
      </c>
      <c r="E57" t="str">
        <f>VLOOKUP(D57,NationalSpell!$F:$N,9,FALSE)&amp;CHAR(10)</f>
        <v xml:space="preserve">|Conjuration Lv3|Herd of Buffaloes|&amp;ref(Spell/P_Nature.jpg,nolink,25x25,Nature);2||&amp;ref(Spell/V_Nature.jpg,nolink,25x25,Nature Gem);10|儀式/陸上専用|兵士召喚|
|~|~|&gt;|&gt;|&gt;|&gt;|敵を蹂躙するBuffaloを5+体召喚します|
</v>
      </c>
    </row>
    <row r="58" spans="1:5" x14ac:dyDescent="0.15">
      <c r="A58" t="str">
        <f t="shared" si="1"/>
        <v>-</v>
      </c>
      <c r="B58" t="s">
        <v>2893</v>
      </c>
      <c r="C58" t="s">
        <v>6000</v>
      </c>
      <c r="D58" t="s">
        <v>5933</v>
      </c>
      <c r="E58" t="str">
        <f>VLOOKUP(D58,NationalSpell!$F:$N,9,FALSE)&amp;CHAR(10)</f>
        <v xml:space="preserve">|Conjuration Lv5|Call Ahurani|&amp;ref(Spell/P_Astral.jpg,nolink,25x25,Astral);2|&amp;ref(Spell/P_Water.jpg,nolink,25x25,Water);1|&amp;ref(Spell/V_Astral.jpg,nolink,25x25,Astral Pearl);12|儀式/陸上専用|指揮官召喚|
|~|~|&gt;|&gt;|&gt;|&gt;|雨を伴う天の存在Ahuraniを召喚します|
</v>
      </c>
    </row>
    <row r="59" spans="1:5" x14ac:dyDescent="0.15">
      <c r="A59" t="str">
        <f t="shared" si="1"/>
        <v>-</v>
      </c>
      <c r="B59" t="s">
        <v>2893</v>
      </c>
      <c r="C59" t="s">
        <v>6000</v>
      </c>
      <c r="D59" t="s">
        <v>5942</v>
      </c>
      <c r="E59" t="str">
        <f>VLOOKUP(D59,NationalSpell!$F:$N,9,FALSE)&amp;CHAR(10)</f>
        <v xml:space="preserve">|Conjuration Lv5|Summon Yazatas|&amp;ref(Spell/P_Astral.jpg,nolink,25x25,Astral);2||&amp;ref(Spell/V_Astral.jpg,nolink,25x25,Astral Pearl);15|儀式/陸上専用|兵士召喚|
|~|~|&gt;|&gt;|&gt;|&gt;|魔法の武具を持つ美しきCaelianの祖Yazadを6体召喚します|
</v>
      </c>
    </row>
    <row r="60" spans="1:5" x14ac:dyDescent="0.15">
      <c r="A60" t="str">
        <f t="shared" si="1"/>
        <v>-</v>
      </c>
      <c r="B60" t="s">
        <v>2893</v>
      </c>
      <c r="C60" t="s">
        <v>6000</v>
      </c>
      <c r="D60" t="s">
        <v>10573</v>
      </c>
      <c r="E60" t="str">
        <f>VLOOKUP(D60,NationalSpell!$F:$N,9,FALSE)&amp;CHAR(10)</f>
        <v xml:space="preserve">|Conjuration Lv5|Call Daevas|&amp;ref(Spell/P_Death.jpg,nolink,25x25,Death);2|&amp;ref(Spell/P_Fire.jpg,nolink,25x25,Fire);1|&amp;ref(Spell/V_Death.jpg,nolink,25x25,Death Gem);15|儀式/陸上専用|兵士召喚|
|~|~|&gt;|&gt;|&gt;|&gt;|魔法の武具を持つ恐ろしきRaptorの祖Daevaを6体召喚します|
</v>
      </c>
    </row>
    <row r="61" spans="1:5" x14ac:dyDescent="0.15">
      <c r="A61" t="str">
        <f t="shared" si="1"/>
        <v>-</v>
      </c>
      <c r="B61" t="s">
        <v>2893</v>
      </c>
      <c r="C61" t="s">
        <v>6000</v>
      </c>
      <c r="D61" t="s">
        <v>5950</v>
      </c>
      <c r="E61" t="str">
        <f>VLOOKUP(D61,NationalSpell!$F:$N,9,FALSE)&amp;CHAR(10)</f>
        <v xml:space="preserve">|Conjuration Lv5|Call Jahi|&amp;ref(Spell/P_Death.jpg,nolink,25x25,Death);3|&amp;ref(Spell/P_Fire.jpg,nolink,25x25,Fire);1|&amp;ref(Spell/V_Death.jpg,nolink,25x25,Death Gem);15|儀式/陸上専用|指揮官召喚|
|~|~|&gt;|&gt;|&gt;|&gt;|密偵と誘惑を担う悪しき存在Jahiを召喚します|
</v>
      </c>
    </row>
    <row r="62" spans="1:5" x14ac:dyDescent="0.15">
      <c r="A62" t="str">
        <f t="shared" si="1"/>
        <v>-</v>
      </c>
      <c r="B62" t="s">
        <v>2893</v>
      </c>
      <c r="C62" t="s">
        <v>6000</v>
      </c>
      <c r="D62" t="s">
        <v>5955</v>
      </c>
      <c r="E62" t="str">
        <f>VLOOKUP(D62,NationalSpell!$F:$N,9,FALSE)&amp;CHAR(10)</f>
        <v xml:space="preserve">|Conjuration Lv6|Call Celestial Yazad|&amp;ref(Spell/P_Astral.jpg,nolink,25x25,Astral);4||&amp;ref(Spell/V_Astral.jpg,nolink,25x25,Astral Pearl);40|儀式/陸上専用|指揮官召喚|
|~|~|&gt;|&gt;|&gt;|&gt;|強大な魔力を持つ6種の高位Yazadの1体を召喚します|
</v>
      </c>
    </row>
    <row r="63" spans="1:5" x14ac:dyDescent="0.15">
      <c r="A63" t="str">
        <f t="shared" si="1"/>
        <v>-</v>
      </c>
      <c r="B63" t="s">
        <v>2893</v>
      </c>
      <c r="C63" t="s">
        <v>6000</v>
      </c>
      <c r="D63" t="s">
        <v>5959</v>
      </c>
      <c r="E63" t="str">
        <f>VLOOKUP(D63,NationalSpell!$F:$N,9,FALSE)&amp;CHAR(10)</f>
        <v xml:space="preserve">|Conjuration Lv6|Call Yata|&amp;ref(Spell/P_Death.jpg,nolink,25x25,Death);3|&amp;ref(Spell/P_Fire.jpg,nolink,25x25,Fire);2|&amp;ref(Spell/V_Death.jpg,nolink,25x25,Death Gem);40|儀式/陸上専用|指揮官召喚|
|~|~|&gt;|&gt;|&gt;|&gt;|強大な魔力を持つ4種の高位Daevaの1体を召喚します|
</v>
      </c>
    </row>
    <row r="64" spans="1:5" x14ac:dyDescent="0.15">
      <c r="A64" t="str">
        <f t="shared" si="1"/>
        <v>-</v>
      </c>
      <c r="B64" t="s">
        <v>2893</v>
      </c>
      <c r="C64" t="s">
        <v>6000</v>
      </c>
      <c r="D64" t="s">
        <v>5967</v>
      </c>
      <c r="E64" t="str">
        <f>VLOOKUP(D64,NationalSpell!$F:$N,9,FALSE)&amp;CHAR(10)</f>
        <v xml:space="preserve">|Conjuration Lv7|Call Fravashi|&amp;ref(Spell/P_Astral.jpg,nolink,25x25,Astral);3||&amp;ref(Spell/V_Astral.jpg,nolink,25x25,Astral Pearl);30|儀式/陸上専用|指揮官召喚|
|~|~|&gt;|&gt;|&gt;|&gt;|死せる英雄の守護霊Ancestral Fravashiを召喚します|
</v>
      </c>
    </row>
    <row r="65" spans="1:5" x14ac:dyDescent="0.15">
      <c r="A65" t="str">
        <f t="shared" si="1"/>
        <v>-</v>
      </c>
      <c r="B65" t="s">
        <v>2893</v>
      </c>
      <c r="C65" t="s">
        <v>6000</v>
      </c>
      <c r="D65" t="s">
        <v>5972</v>
      </c>
      <c r="E65" t="str">
        <f>VLOOKUP(D65,NationalSpell!$F:$N,9,FALSE)&amp;CHAR(10)</f>
        <v xml:space="preserve">|Conjuration Lv8|Call Amesha Spenta|&amp;ref(Spell/P_Astral.jpg,nolink,25x25,Astral);5||&amp;ref(Spell/V_Astral.jpg,nolink,25x25,Astral Pearl);60|儀式/陸上専用|指揮官召喚|
|~|~|&gt;|&gt;|&gt;|&gt;|6体のAmesha Spentaのうちの1体を召喚します|
</v>
      </c>
    </row>
    <row r="66" spans="1:5" x14ac:dyDescent="0.15">
      <c r="A66" t="str">
        <f t="shared" si="1"/>
        <v>-</v>
      </c>
      <c r="B66" t="s">
        <v>2893</v>
      </c>
      <c r="C66" t="s">
        <v>6000</v>
      </c>
      <c r="D66" t="s">
        <v>5978</v>
      </c>
      <c r="E66" t="str">
        <f>VLOOKUP(D66,NationalSpell!$F:$N,9,FALSE)&amp;CHAR(10)</f>
        <v xml:space="preserve">|Conjuration Lv8|Call Greater Daeva|&amp;ref(Spell/P_Death.jpg,nolink,25x25,Death);4|&amp;ref(Spell/P_Fire.jpg,nolink,25x25,Fire);2|&amp;ref(Spell/V_Death.jpg,nolink,25x25,Death Gem);60|儀式/陸上専用|指揮官召喚|
|~|~|&gt;|&gt;|&gt;|&gt;|6体のGreater Daevaのうちの1体を召喚します|
</v>
      </c>
    </row>
    <row r="67" spans="1:5" x14ac:dyDescent="0.15">
      <c r="A67" t="str">
        <f t="shared" si="1"/>
        <v>-</v>
      </c>
      <c r="B67" t="s">
        <v>2893</v>
      </c>
      <c r="C67" t="s">
        <v>6000</v>
      </c>
      <c r="D67" t="s">
        <v>5984</v>
      </c>
      <c r="E67" t="str">
        <f>VLOOKUP(D67,NationalSpell!$F:$N,9,FALSE)&amp;CHAR(10)</f>
        <v xml:space="preserve">|Thaumaturgy Lv6|Parting of the Soul|&amp;ref(Spell/P_Death.jpg,nolink,25x25,Death);1|&amp;ref(Spell/P_Air.jpg,nolink,25x25,Air);1||戦闘/陸上専用|麻痺|
|~|~|&gt;|&gt;|&gt;|&gt;|敵を麻痺させようと試み3体のBlack Hawkに襲撃させます|
</v>
      </c>
    </row>
    <row r="68" spans="1:5" x14ac:dyDescent="0.15">
      <c r="A68" t="str">
        <f t="shared" si="1"/>
        <v>EA Caelum E</v>
      </c>
      <c r="B68" t="s">
        <v>2893</v>
      </c>
      <c r="C68" t="s">
        <v>6000</v>
      </c>
      <c r="D68" t="s">
        <v>5992</v>
      </c>
      <c r="E68" t="str">
        <f>VLOOKUP(D68,NationalSpell!$F:$N,9,FALSE)&amp;CHAR(10)</f>
        <v xml:space="preserve">|Thaumaturgy Lv7|Call of the Drugvant|&amp;ref(Spell/P_Death.jpg,nolink,25x25,Death);4|&amp;ref(Spell/P_Fire.jpg,nolink,25x25,Fire);1|&amp;ref(Spell/V_Death.jpg,nolink,25x25,Death Gem);15|儀式/陸上専用|災害誘発|
|~|~|&gt;|&gt;|&gt;|&gt;|指定した州に悪を広め盗賊などに襲撃させます|
</v>
      </c>
    </row>
    <row r="69" spans="1:5" x14ac:dyDescent="0.15">
      <c r="A69" t="str">
        <f t="shared" si="1"/>
        <v>EA C'tis S</v>
      </c>
      <c r="B69" t="s">
        <v>2893</v>
      </c>
      <c r="C69" t="s">
        <v>6110</v>
      </c>
      <c r="D69" t="s">
        <v>6096</v>
      </c>
      <c r="E69" t="str">
        <f>VLOOKUP(D69,NationalSpell!$F:$N,9,FALSE)&amp;CHAR(10)</f>
        <v xml:space="preserve">|Conjuration Lv3|Pride of Lions|&amp;ref(Spell/P_Nature.jpg,nolink,25x25,Nature);2||&amp;ref(Spell/V_Nature.jpg,nolink,25x25,Nature Gem);10|儀式/陸上専用|兵士召喚|
|~|~|&gt;|&gt;|&gt;|&gt;|敏捷なGreat Lionを10+体召喚します|
</v>
      </c>
    </row>
    <row r="70" spans="1:5" x14ac:dyDescent="0.15">
      <c r="A70" t="str">
        <f t="shared" si="1"/>
        <v>-</v>
      </c>
      <c r="B70" t="s">
        <v>2893</v>
      </c>
      <c r="C70" t="s">
        <v>6110</v>
      </c>
      <c r="D70" t="s">
        <v>6097</v>
      </c>
      <c r="E70" t="str">
        <f>VLOOKUP(D70,NationalSpell!$F:$N,9,FALSE)&amp;CHAR(10)</f>
        <v xml:space="preserve">|Conjuration Lv4|Sacred Crocodile|&amp;ref(Spell/P_Nature.jpg,nolink,25x25,Nature);2|&amp;ref(Spell/P_Water.jpg,nolink,25x25,Water);2|&amp;ref(Spell/V_Nature.jpg,nolink,25x25,Nature Gem);3|儀式/陸上専用|兵士召喚|
|~|~|&gt;|&gt;|&gt;|&gt;|神聖で強靭な大鰐Sacred Crocodileを1体召喚します|
</v>
      </c>
    </row>
    <row r="71" spans="1:5" x14ac:dyDescent="0.15">
      <c r="A71" t="str">
        <f t="shared" ref="A71:A134" si="2">IF(C71&lt;&gt;C70,B71&amp;" "&amp;C71&amp;" S",IF(C71&lt;&gt;C72,B71&amp;" "&amp;C71&amp;" E","-"))</f>
        <v>-</v>
      </c>
      <c r="B71" t="s">
        <v>2893</v>
      </c>
      <c r="C71" t="s">
        <v>6110</v>
      </c>
      <c r="D71" t="s">
        <v>6098</v>
      </c>
      <c r="E71" t="str">
        <f>VLOOKUP(D71,NationalSpell!$F:$N,9,FALSE)&amp;CHAR(10)</f>
        <v xml:space="preserve">|Conjuration Lv5|Summon Monster Toads|&amp;ref(Spell/P_Nature.jpg,nolink,25x25,Nature);2||&amp;ref(Spell/V_Nature.jpg,nolink,25x25,Nature Gem);8|儀式/陸上専用|兵士召喚|
|~|~|&gt;|&gt;|&gt;|&gt;|敵を蹂躙する神聖なる巨大蛙Monster Toadを3体召喚します|
</v>
      </c>
    </row>
    <row r="72" spans="1:5" x14ac:dyDescent="0.15">
      <c r="A72" t="str">
        <f t="shared" si="2"/>
        <v>-</v>
      </c>
      <c r="B72" t="s">
        <v>2893</v>
      </c>
      <c r="C72" t="s">
        <v>6110</v>
      </c>
      <c r="D72" t="s">
        <v>6108</v>
      </c>
      <c r="E72" t="str">
        <f>VLOOKUP(D72,NationalSpell!$F:$N,9,FALSE)&amp;CHAR(10)</f>
        <v xml:space="preserve">|Conjuration Lv7|Contact Couatl|&amp;ref(Spell/P_Nature.jpg,nolink,25x25,Nature);1|&amp;ref(Spell/P_Astral.jpg,nolink,25x25,Astral);1|&amp;ref(Spell/V_Nature.jpg,nolink,25x25,Nature Gem);40|儀式/陸上専用|指揮官召喚|
|~|~|&gt;|&gt;|&gt;|&gt;|強大な魔力を持つ翼ある蛇Couatlを召喚します|
</v>
      </c>
    </row>
    <row r="73" spans="1:5" x14ac:dyDescent="0.15">
      <c r="A73" t="str">
        <f t="shared" si="2"/>
        <v>EA C'tis E</v>
      </c>
      <c r="B73" t="s">
        <v>2893</v>
      </c>
      <c r="C73" t="s">
        <v>6110</v>
      </c>
      <c r="D73" t="s">
        <v>6099</v>
      </c>
      <c r="E73" t="str">
        <f>VLOOKUP(D73,NationalSpell!$F:$N,9,FALSE)&amp;CHAR(10)</f>
        <v xml:space="preserve">|Conjuration Lv8|Contact Scorpion Man|&amp;ref(Spell/P_Earth.jpg,nolink,25x25,Earth);1|&amp;ref(Spell/P_Fire.jpg,nolink,25x25,Fire);1|&amp;ref(Spell/V_Earth.jpg,nolink,25x25,Earth Gem);12|儀式/陸上専用|兵士召喚|
|~|~|&gt;|&gt;|&gt;|&gt;|強力な武器を持つScorpion Manを1体召喚します|
</v>
      </c>
    </row>
    <row r="74" spans="1:5" x14ac:dyDescent="0.15">
      <c r="A74" t="str">
        <f t="shared" si="2"/>
        <v>EA Pangaea S</v>
      </c>
      <c r="B74" t="s">
        <v>2893</v>
      </c>
      <c r="C74" t="s">
        <v>6248</v>
      </c>
      <c r="D74" t="s">
        <v>6242</v>
      </c>
      <c r="E74" t="str">
        <f>VLOOKUP(D74,NationalSpell!$F:$N,9,FALSE)&amp;CHAR(10)</f>
        <v xml:space="preserve">|Conjuration Lv5|Monster Boar|&amp;ref(Spell/P_Nature.jpg,nolink,25x25,Nature);3||&amp;ref(Spell/V_Nature.jpg,nolink,25x25,Nature Gem);10|儀式/陸上専用|災害誘発|
|~|~|&gt;|&gt;|&gt;|&gt;|指定した州にMonster Boarを潜伏させ不安度を増加させます|
</v>
      </c>
    </row>
    <row r="75" spans="1:5" x14ac:dyDescent="0.15">
      <c r="A75" t="str">
        <f t="shared" si="2"/>
        <v>-</v>
      </c>
      <c r="B75" t="s">
        <v>2893</v>
      </c>
      <c r="C75" t="s">
        <v>6248</v>
      </c>
      <c r="D75" t="s">
        <v>6243</v>
      </c>
      <c r="E75" t="str">
        <f>VLOOKUP(D75,NationalSpell!$F:$N,9,FALSE)&amp;CHAR(10)</f>
        <v xml:space="preserve">|Alteration Lv0|Grow Fortress|&amp;ref(Spell/P_Nature.jpg,nolink,25x25,Nature);4||&amp;ref(Spell/V_Nature.jpg,nolink,25x25,Nature Gem);35|儀式/森林・海中限定|要塞建設|
|~|~|&gt;|&gt;|&gt;|&gt;|州に陸海に応じた種類の要塞を即座に建設します|
</v>
      </c>
    </row>
    <row r="76" spans="1:5" x14ac:dyDescent="0.15">
      <c r="A76" t="str">
        <f t="shared" si="2"/>
        <v>-</v>
      </c>
      <c r="B76" t="s">
        <v>2893</v>
      </c>
      <c r="C76" t="s">
        <v>6248</v>
      </c>
      <c r="D76" t="s">
        <v>6244</v>
      </c>
      <c r="E76" t="str">
        <f>VLOOKUP(D76,NationalSpell!$F:$N,9,FALSE)&amp;CHAR(10)</f>
        <v xml:space="preserve">|Enchantment Lv0|Tune of Fear|&amp;ref(Spell/P_Nature.jpg,nolink,25x25,Nature);1|||戦闘/陸上専用|恐怖|
|~|~|&gt;|&gt;|&gt;|&gt;|周囲広範囲の敵に恐怖を植え付けます|
</v>
      </c>
    </row>
    <row r="77" spans="1:5" x14ac:dyDescent="0.15">
      <c r="A77" t="str">
        <f t="shared" si="2"/>
        <v>-</v>
      </c>
      <c r="B77" t="s">
        <v>2893</v>
      </c>
      <c r="C77" t="s">
        <v>6248</v>
      </c>
      <c r="D77" t="s">
        <v>6245</v>
      </c>
      <c r="E77" t="str">
        <f>VLOOKUP(D77,NationalSpell!$F:$N,9,FALSE)&amp;CHAR(10)</f>
        <v xml:space="preserve">|Enchantment Lv0|Tune of Growth|&amp;ref(Spell/P_Nature.jpg,nolink,25x25,Nature);1|||戦闘/陸上専用|捕縛|
|~|~|&gt;|&gt;|&gt;|&gt;|周囲広範囲の敵を蔓で捕縛し動きを封じます|
</v>
      </c>
    </row>
    <row r="78" spans="1:5" x14ac:dyDescent="0.15">
      <c r="A78" t="str">
        <f t="shared" si="2"/>
        <v>-</v>
      </c>
      <c r="B78" t="s">
        <v>2893</v>
      </c>
      <c r="C78" t="s">
        <v>6248</v>
      </c>
      <c r="D78" t="s">
        <v>6246</v>
      </c>
      <c r="E78" t="str">
        <f>VLOOKUP(D78,NationalSpell!$F:$N,9,FALSE)&amp;CHAR(10)</f>
        <v xml:space="preserve">|Enchantment Lv0|Tune of Dancing Death|&amp;ref(Spell/P_Nature.jpg,nolink,25x25,Nature);1|||戦闘/陸上専用|疲労|
|~|~|&gt;|&gt;|&gt;|&gt;|周囲広範囲の敵を疲労させようと試みます|
</v>
      </c>
    </row>
    <row r="79" spans="1:5" x14ac:dyDescent="0.15">
      <c r="A79" t="str">
        <f t="shared" si="2"/>
        <v>EA Pangaea E</v>
      </c>
      <c r="B79" t="s">
        <v>2893</v>
      </c>
      <c r="C79" t="s">
        <v>6248</v>
      </c>
      <c r="D79" t="s">
        <v>6247</v>
      </c>
      <c r="E79" t="str">
        <f>VLOOKUP(D79,NationalSpell!$F:$N,9,FALSE)&amp;CHAR(10)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80" spans="1:5" x14ac:dyDescent="0.15">
      <c r="A80" t="str">
        <f t="shared" si="2"/>
        <v>EA Agartha S</v>
      </c>
      <c r="B80" t="s">
        <v>6445</v>
      </c>
      <c r="C80" t="s">
        <v>6364</v>
      </c>
      <c r="D80" t="s">
        <v>6446</v>
      </c>
      <c r="E80" t="str">
        <f>VLOOKUP(D80,NationalSpell!$F:$N,9,FALSE)&amp;CHAR(10)</f>
        <v xml:space="preserve">|Conjuration Lv3|Rhuax Pact|&amp;ref(Spell/P_Fire.jpg,nolink,25x25,Fire);1|&amp;ref(Spell/P_Earth.jpg,nolink,25x25,Earth);1|&amp;ref(Spell/V_Fire.jpg,nolink,25x25,Fire Gem);2|儀式/首都限定|兵士召喚|
|~|~|&gt;|&gt;|&gt;|&gt;|炎による範囲攻撃を行う精霊Magma Childを5体召喚します|
</v>
      </c>
    </row>
    <row r="81" spans="1:5" x14ac:dyDescent="0.15">
      <c r="A81" t="str">
        <f t="shared" si="2"/>
        <v>-</v>
      </c>
      <c r="B81" t="s">
        <v>6445</v>
      </c>
      <c r="C81" t="s">
        <v>6364</v>
      </c>
      <c r="D81" t="s">
        <v>6447</v>
      </c>
      <c r="E81" t="str">
        <f>VLOOKUP(D81,NationalSpell!$F:$N,9,FALSE)&amp;CHAR(10)</f>
        <v xml:space="preserve">|Conjuration Lv3|Barathrus Pact|&amp;ref(Spell/P_Earth.jpg,nolink,25x25,Earth);2||&amp;ref(Spell/V_Earth.jpg,nolink,25x25,Earth Gem);2|儀式/首都限定|兵士召喚|
|~|~|&gt;|&gt;|&gt;|&gt;|再生しつつ敵を蹂躙する精霊Earth Elementalを1体召喚します|
</v>
      </c>
    </row>
    <row r="82" spans="1:5" x14ac:dyDescent="0.15">
      <c r="A82" t="str">
        <f t="shared" si="2"/>
        <v>-</v>
      </c>
      <c r="B82" t="s">
        <v>6445</v>
      </c>
      <c r="C82" t="s">
        <v>6364</v>
      </c>
      <c r="D82" t="s">
        <v>6448</v>
      </c>
      <c r="E82" t="str">
        <f>VLOOKUP(D82,NationalSpell!$F:$N,9,FALSE)&amp;CHAR(10)</f>
        <v xml:space="preserve">|Conjuration Lv3|Bind Penumbral|&amp;ref(Spell/P_Death.jpg,nolink,25x25,Death);1|&amp;ref(Spell/P_Earth.jpg,nolink,25x25,Earth);1|&amp;ref(Spell/V_Death.jpg,nolink,25x25,Death Gem);1|儀式/水陸両用|兵士召喚|
|~|~|&gt;|&gt;|&gt;|&gt;|生命力を吸収する霊Penumbralを1体召喚します|
</v>
      </c>
    </row>
    <row r="83" spans="1:5" x14ac:dyDescent="0.15">
      <c r="A83" t="str">
        <f t="shared" si="2"/>
        <v>-</v>
      </c>
      <c r="B83" t="s">
        <v>6445</v>
      </c>
      <c r="C83" t="s">
        <v>6364</v>
      </c>
      <c r="D83" t="s">
        <v>6449</v>
      </c>
      <c r="E83" t="str">
        <f>VLOOKUP(D83,NationalSpell!$F:$N,9,FALSE)&amp;CHAR(10)</f>
        <v xml:space="preserve">|Conjuration Lv3|Revive Cavern Wights|&amp;ref(Spell/P_Death.jpg,nolink,25x25,Death);1|&amp;ref(Spell/P_Earth.jpg,nolink,25x25,Earth);1|&amp;ref(Spell/V_Death.jpg,nolink,25x25,Death Gem);8|儀式/陸上専用|兵士召喚|
|~|~|&gt;|&gt;|&gt;|&gt;|Pale OneのミイラCavern Wightを3体召喚します|
</v>
      </c>
    </row>
    <row r="84" spans="1:5" x14ac:dyDescent="0.15">
      <c r="A84" t="str">
        <f t="shared" si="2"/>
        <v>-</v>
      </c>
      <c r="B84" t="s">
        <v>6445</v>
      </c>
      <c r="C84" t="s">
        <v>6364</v>
      </c>
      <c r="D84" t="s">
        <v>6450</v>
      </c>
      <c r="E84" t="str">
        <f>VLOOKUP(D84,NationalSpell!$F:$N,9,FALSE)&amp;CHAR(10)</f>
        <v xml:space="preserve">|Conjuration Lv5|Bind Umbral|&amp;ref(Spell/P_Death.jpg,nolink,25x25,Death);2|&amp;ref(Spell/P_Earth.jpg,nolink,25x25,Earth);1|&amp;ref(Spell/V_Death.jpg,nolink,25x25,Death Gem);2|儀式/水陸両用|兵士召喚|
|~|~|&gt;|&gt;|&gt;|&gt;|生命力を吸収する大型の霊Umbralを1体召喚します|
</v>
      </c>
    </row>
    <row r="85" spans="1:5" x14ac:dyDescent="0.15">
      <c r="A85" t="str">
        <f t="shared" si="2"/>
        <v>-</v>
      </c>
      <c r="B85" t="s">
        <v>6445</v>
      </c>
      <c r="C85" t="s">
        <v>6364</v>
      </c>
      <c r="D85" t="s">
        <v>6451</v>
      </c>
      <c r="E85" t="str">
        <f>VLOOKUP(D85,NationalSpell!$F:$N,9,FALSE)&amp;CHAR(10)</f>
        <v xml:space="preserve">|Alteration Lv9|Unleash Imprisoned Ones|&amp;ref(Spell/P_Earth.jpg,nolink,25x25,Earth);6|&amp;ref(Spell/P_Death.jpg,nolink,25x25,Death);4|&amp;ref(Spell/V_Earth.jpg,nolink,25x25,Earth Gem);100|儀式/首都限定|特殊|
|~|~|&gt;|&gt;|&gt;|&gt;|首都の封印の間を開放し三体の闇の神を開放します|
</v>
      </c>
    </row>
    <row r="86" spans="1:5" x14ac:dyDescent="0.15">
      <c r="A86" t="str">
        <f t="shared" si="2"/>
        <v>-</v>
      </c>
      <c r="B86" t="s">
        <v>6445</v>
      </c>
      <c r="C86" t="s">
        <v>6364</v>
      </c>
      <c r="D86" t="s">
        <v>6452</v>
      </c>
      <c r="E86" t="str">
        <f>VLOOKUP(D86,NationalSpell!$F:$N,9,FALSE)&amp;CHAR(10)</f>
        <v xml:space="preserve">|Evocation Lv5|Liquid Flames of Rhuax|&amp;ref(Spell/P_Fire.jpg,nolink,25x25,Fire);3|&amp;ref(Spell/P_Earth.jpg,nolink,25x25,Earth);1||戦闘/陸上専用|攻撃|
|~|~|&gt;|&gt;|&gt;|&gt;|小範囲を溶けた金属で攻撃し周囲にも被害を広げます|
</v>
      </c>
    </row>
    <row r="87" spans="1:5" x14ac:dyDescent="0.15">
      <c r="A87" t="str">
        <f t="shared" si="2"/>
        <v>-</v>
      </c>
      <c r="B87" t="s">
        <v>6445</v>
      </c>
      <c r="C87" t="s">
        <v>6364</v>
      </c>
      <c r="D87" t="s">
        <v>6453</v>
      </c>
      <c r="E87" t="str">
        <f>VLOOKUP(D87,NationalSpell!$F:$N,9,FALSE)&amp;CHAR(10)</f>
        <v xml:space="preserve">|Enchantment Lv5|Living Mercury|&amp;ref(Spell/P_Water.jpg,nolink,25x25,Water);1|&amp;ref(Spell/P_Earth.jpg,nolink,25x25,Earth);1|&amp;ref(Spell/V_Water.jpg,nolink,25x25,Water Gem);7|儀式/水陸両用|兵士召喚|
|~|~|&gt;|&gt;|&gt;|&gt;|有毒な生ける水銀Living Mercuryを1体召喚します|
</v>
      </c>
    </row>
    <row r="88" spans="1:5" x14ac:dyDescent="0.15">
      <c r="A88" t="str">
        <f t="shared" si="2"/>
        <v>EA Agartha E</v>
      </c>
      <c r="B88" t="s">
        <v>6445</v>
      </c>
      <c r="C88" t="s">
        <v>6364</v>
      </c>
      <c r="D88" t="s">
        <v>6454</v>
      </c>
      <c r="E88" t="str">
        <f>VLOOKUP(D88,NationalSpell!$F:$N,9,FALSE)&amp;CHAR(10)</f>
        <v xml:space="preserve">|Thaumaturgy Lv4|Mirror of Earths Memories|&amp;ref(Spell/P_Water.jpg,nolink,25x25,Water);2|&amp;ref(Spell/P_Earth.jpg,nolink,25x25,Earth);2|&amp;ref(Spell/V_Water.jpg,nolink,25x25,Water Gem);5|儀式/首都限定|土地探索|
|~|~|&gt;|&gt;|&gt;|&gt;|指定した洞窟の州の火水地死に関連する魔法の地を全て明かします|
</v>
      </c>
    </row>
    <row r="89" spans="1:5" x14ac:dyDescent="0.15">
      <c r="A89" t="str">
        <f t="shared" si="2"/>
        <v>EA Tir na n'Og S</v>
      </c>
      <c r="B89" t="s">
        <v>2893</v>
      </c>
      <c r="C89" t="s">
        <v>6558</v>
      </c>
      <c r="D89" t="s">
        <v>6559</v>
      </c>
      <c r="E89" t="str">
        <f>VLOOKUP(D89,NationalSpell!$F:$N,9,FALSE)&amp;CHAR(10)</f>
        <v xml:space="preserve">|Conjuration Lv3|Contact Cu Sidhe|&amp;ref(Spell/P_Nature.jpg,nolink,25x25,Nature);2||&amp;ref(Spell/V_Nature.jpg,nolink,25x25,Nature Gem);6|儀式/陸上専用|兵士召喚|
|~|~|&gt;|&gt;|&gt;|&gt;|神聖なる妖精犬Cu Sidheを7体召喚します|
</v>
      </c>
    </row>
    <row r="90" spans="1:5" x14ac:dyDescent="0.15">
      <c r="A90" t="str">
        <f t="shared" si="2"/>
        <v>EA Fomoria S</v>
      </c>
      <c r="B90" t="s">
        <v>2893</v>
      </c>
      <c r="C90" t="s">
        <v>6645</v>
      </c>
      <c r="D90" t="s">
        <v>6674</v>
      </c>
      <c r="E90" t="str">
        <f>VLOOKUP(D90,NationalSpell!$F:$N,9,FALSE)&amp;CHAR(10)</f>
        <v xml:space="preserve">|Conjuration Lv2|Summon Black Dogs|&amp;ref(Spell/P_Death.jpg,nolink,25x25,Death);2||&amp;ref(Spell/V_Death.jpg,nolink,25x25,Death Gem);8|儀式/陸上専用|兵士召喚|
|~|~|&gt;|&gt;|&gt;|&gt;|闇を好む妖精犬Black Dogを20体召喚します|
</v>
      </c>
    </row>
    <row r="91" spans="1:5" x14ac:dyDescent="0.15">
      <c r="A91" t="str">
        <f t="shared" si="2"/>
        <v>-</v>
      </c>
      <c r="B91" t="s">
        <v>2893</v>
      </c>
      <c r="C91" t="s">
        <v>6645</v>
      </c>
      <c r="D91" t="s">
        <v>6675</v>
      </c>
      <c r="E91" t="str">
        <f>VLOOKUP(D91,NationalSpell!$F:$N,9,FALSE)&amp;CHAR(10)</f>
        <v xml:space="preserve">|Conjuration Lv4|Summon Barghests|&amp;ref(Spell/P_Death.jpg,nolink,25x25,Death);2||&amp;ref(Spell/V_Death.jpg,nolink,25x25,Death Gem);7|儀式/陸上専用|兵士召喚|
|~|~|&gt;|&gt;|&gt;|&gt;|呪いを纏う神聖なる妖精犬Barghestを9体召喚します|
</v>
      </c>
    </row>
    <row r="92" spans="1:5" x14ac:dyDescent="0.15">
      <c r="A92" t="str">
        <f t="shared" si="2"/>
        <v>-</v>
      </c>
      <c r="B92" t="s">
        <v>2893</v>
      </c>
      <c r="C92" t="s">
        <v>6645</v>
      </c>
      <c r="D92" t="s">
        <v>6676</v>
      </c>
      <c r="E92" t="str">
        <f>VLOOKUP(D92,NationalSpell!$F:$N,9,FALSE)&amp;CHAR(10)</f>
        <v xml:space="preserve">|Conjuration Lv6|Summon Morrigan|&amp;ref(Spell/P_Death.jpg,nolink,25x25,Death);2|&amp;ref(Spell/P_Air.jpg,nolink,25x25,Air);1|&amp;ref(Spell/V_Death.jpg,nolink,25x25,Death Gem);5|儀式/陸上専用|兵士召喚|
|~|~|&gt;|&gt;|&gt;|&gt;|魔法の槍を持つ神聖なる死の使いMorriganを1体召喚します|
</v>
      </c>
    </row>
    <row r="93" spans="1:5" x14ac:dyDescent="0.15">
      <c r="A93" t="str">
        <f t="shared" si="2"/>
        <v>EA Fomoria E</v>
      </c>
      <c r="B93" t="s">
        <v>2893</v>
      </c>
      <c r="C93" t="s">
        <v>6645</v>
      </c>
      <c r="D93" t="s">
        <v>6677</v>
      </c>
      <c r="E93" t="str">
        <f>VLOOKUP(D93,NationalSpell!$F:$N,9,FALSE)&amp;CHAR(10)</f>
        <v xml:space="preserve">|Conjuration Lv8|Dance of the Morrigans|&amp;ref(Spell/P_Death.jpg,nolink,25x25,Death);5|&amp;ref(Spell/P_Air.jpg,nolink,25x25,Air);2|&amp;ref(Spell/V_Death.jpg,nolink,25x25,Death Gem);4|戦闘/陸上専用|戦闘呪附|
|~|~|&gt;|&gt;|&gt;|&gt;|負傷者が出るたびにMorriganを戦場に引き寄せます|
</v>
      </c>
    </row>
    <row r="94" spans="1:5" x14ac:dyDescent="0.15">
      <c r="A94" t="str">
        <f t="shared" si="2"/>
        <v>EA Vanheim S</v>
      </c>
      <c r="B94" t="s">
        <v>2893</v>
      </c>
      <c r="C94" t="s">
        <v>6707</v>
      </c>
      <c r="D94" t="s">
        <v>6751</v>
      </c>
      <c r="E94" t="str">
        <f>VLOOKUP(D94,NationalSpell!$F:$N,9,FALSE)&amp;CHAR(10)</f>
        <v xml:space="preserve">|Conjuration Lv3|Sloth of Bears|&amp;ref(Spell/P_Nature.jpg,nolink,25x25,Nature);2||&amp;ref(Spell/V_Nature.jpg,nolink,25x25,Nature Gem);10|儀式/陸上専用|兵士召喚|
|~|~|&gt;|&gt;|&gt;|&gt;|強靭なGreat Bearを10+体召喚します|
</v>
      </c>
    </row>
    <row r="95" spans="1:5" x14ac:dyDescent="0.15">
      <c r="A95" t="str">
        <f t="shared" si="2"/>
        <v>-</v>
      </c>
      <c r="B95" t="s">
        <v>2893</v>
      </c>
      <c r="C95" t="s">
        <v>6707</v>
      </c>
      <c r="D95" t="s">
        <v>6752</v>
      </c>
      <c r="E95" t="str">
        <f>VLOOKUP(D95,NationalSpell!$F:$N,9,FALSE)&amp;CHAR(10)</f>
        <v xml:space="preserve">|Conjuration Lv4|Awaken Draugar|&amp;ref(Spell/P_Death.jpg,nolink,25x25,Death);2||&amp;ref(Spell/V_Death.jpg,nolink,25x25,Death Gem);12|儀式/陸上専用|兵士召喚|
|~|~|&gt;|&gt;|&gt;|&gt;|傷付くと巨大化するVanの歩く屍Draugを3体召喚します|
</v>
      </c>
    </row>
    <row r="96" spans="1:5" x14ac:dyDescent="0.15">
      <c r="A96" t="str">
        <f t="shared" si="2"/>
        <v>EA Vanheim E</v>
      </c>
      <c r="B96" t="s">
        <v>2893</v>
      </c>
      <c r="C96" t="s">
        <v>6707</v>
      </c>
      <c r="D96" t="s">
        <v>6753</v>
      </c>
      <c r="E96" t="str">
        <f>VLOOKUP(D96,NationalSpell!$F:$N,9,FALSE)&amp;CHAR(10)</f>
        <v xml:space="preserve">|Conjuration Lv6|Summon Valkyries|&amp;ref(Spell/P_Air.jpg,nolink,25x25,Air);3|&amp;ref(Spell/P_Death.jpg,nolink,25x25,Death);1|&amp;ref(Spell/V_Air.jpg,nolink,25x25,Air Gem);1|戦闘/陸上専用|一時的召喚|
|~|~|&gt;|&gt;|&gt;|&gt;|飛行する神聖なる戦乙女Valkyrieを7体召喚します|
</v>
      </c>
    </row>
    <row r="97" spans="1:5" x14ac:dyDescent="0.15">
      <c r="A97" t="str">
        <f t="shared" si="2"/>
        <v>EA Helheim S</v>
      </c>
      <c r="B97" t="s">
        <v>2893</v>
      </c>
      <c r="C97" t="s">
        <v>6824</v>
      </c>
      <c r="D97" t="s">
        <v>6841</v>
      </c>
      <c r="E97" t="str">
        <f>VLOOKUP(D97,NationalSpell!$F:$N,9,FALSE)&amp;CHAR(10)</f>
        <v xml:space="preserve">|Conjuration Lv3|Sloth of Bears|&amp;ref(Spell/P_Nature.jpg,nolink,25x25,Nature);2||&amp;ref(Spell/V_Nature.jpg,nolink,25x25,Nature Gem);10|儀式/陸上専用|兵士召喚|
|~|~|&gt;|&gt;|&gt;|&gt;|強靭なGreat Bearを10+体召喚します|
</v>
      </c>
    </row>
    <row r="98" spans="1:5" x14ac:dyDescent="0.15">
      <c r="A98" t="str">
        <f t="shared" si="2"/>
        <v>-</v>
      </c>
      <c r="B98" t="s">
        <v>2893</v>
      </c>
      <c r="C98" t="s">
        <v>6824</v>
      </c>
      <c r="D98" t="s">
        <v>6842</v>
      </c>
      <c r="E98" t="str">
        <f>VLOOKUP(D98,NationalSpell!$F:$N,9,FALSE)&amp;CHAR(10)</f>
        <v xml:space="preserve">|Conjuration Lv4|Awaken Draugar|&amp;ref(Spell/P_Death.jpg,nolink,25x25,Death);2||&amp;ref(Spell/V_Death.jpg,nolink,25x25,Death Gem);12|儀式/陸上専用|兵士召喚|
|~|~|&gt;|&gt;|&gt;|&gt;|傷付くと巨大化するVanの歩く屍Draugを3体召喚します|
</v>
      </c>
    </row>
    <row r="99" spans="1:5" x14ac:dyDescent="0.15">
      <c r="A99" t="str">
        <f t="shared" si="2"/>
        <v>-</v>
      </c>
      <c r="B99" t="s">
        <v>2893</v>
      </c>
      <c r="C99" t="s">
        <v>6824</v>
      </c>
      <c r="D99" t="s">
        <v>6843</v>
      </c>
      <c r="E99" t="str">
        <f>VLOOKUP(D99,NationalSpell!$F:$N,9,FALSE)&amp;CHAR(10)</f>
        <v xml:space="preserve">|Conjuration Lv4|Brood of Garm|&amp;ref(Spell/P_Nature.jpg,nolink,25x25,Nature);2||&amp;ref(Spell/V_Nature.jpg,nolink,25x25,Nature Gem);10|儀式/陸上専用|兵士召喚|
|~|~|&gt;|&gt;|&gt;|&gt;|巨大で神聖な狼Jotun Wolfを5体召喚します|
</v>
      </c>
    </row>
    <row r="100" spans="1:5" x14ac:dyDescent="0.15">
      <c r="A100" t="str">
        <f t="shared" si="2"/>
        <v>EA Helheim E</v>
      </c>
      <c r="B100" t="s">
        <v>2893</v>
      </c>
      <c r="C100" t="s">
        <v>6824</v>
      </c>
      <c r="D100" t="s">
        <v>6844</v>
      </c>
      <c r="E100" t="str">
        <f>VLOOKUP(D100,NationalSpell!$F:$N,9,FALSE)&amp;CHAR(10)</f>
        <v xml:space="preserve">|Conjuration Lv6|Summon Valkyries|&amp;ref(Spell/P_Air.jpg,nolink,25x25,Air);3|&amp;ref(Spell/P_Death.jpg,nolink,25x25,Death);1|&amp;ref(Spell/V_Air.jpg,nolink,25x25,Air Gem);1|戦闘/陸上専用|一時的召喚|
|~|~|&gt;|&gt;|&gt;|&gt;|飛行する神聖なる戦乙女Valkyrieを7体召喚します|
</v>
      </c>
    </row>
    <row r="101" spans="1:5" x14ac:dyDescent="0.15">
      <c r="A101" t="str">
        <f t="shared" si="2"/>
        <v>EA Niefelheim S</v>
      </c>
      <c r="B101" t="s">
        <v>2893</v>
      </c>
      <c r="C101" t="s">
        <v>6934</v>
      </c>
      <c r="D101" t="s">
        <v>6929</v>
      </c>
      <c r="E101" t="str">
        <f>VLOOKUP(D101,NationalSpell!$F:$N,9,FALSE)&amp;CHAR(10)</f>
        <v xml:space="preserve">|Conjuration Lv3|Sloth of Bears|&amp;ref(Spell/P_Nature.jpg,nolink,25x25,Nature);2||&amp;ref(Spell/V_Nature.jpg,nolink,25x25,Nature Gem);10|儀式/陸上専用|兵士召喚|
|~|~|&gt;|&gt;|&gt;|&gt;|強靭なGreat Bearを10+体召喚します|
</v>
      </c>
    </row>
    <row r="102" spans="1:5" x14ac:dyDescent="0.15">
      <c r="A102" t="str">
        <f t="shared" si="2"/>
        <v>-</v>
      </c>
      <c r="B102" t="s">
        <v>2893</v>
      </c>
      <c r="C102" t="s">
        <v>6934</v>
      </c>
      <c r="D102" t="s">
        <v>6930</v>
      </c>
      <c r="E102" t="str">
        <f>VLOOKUP(D102,NationalSpell!$F:$N,9,FALSE)&amp;CHAR(10)</f>
        <v xml:space="preserve">|Conjuration Lv4|Awaken Draugar|&amp;ref(Spell/P_Death.jpg,nolink,25x25,Death);2||&amp;ref(Spell/V_Death.jpg,nolink,25x25,Death Gem);12|儀式/陸上専用|兵士召喚|
|~|~|&gt;|&gt;|&gt;|&gt;|傷付くと巨大化するVanの歩く屍Draugを3体召喚します|
</v>
      </c>
    </row>
    <row r="103" spans="1:5" x14ac:dyDescent="0.15">
      <c r="A103" t="str">
        <f t="shared" si="2"/>
        <v>-</v>
      </c>
      <c r="B103" t="s">
        <v>2893</v>
      </c>
      <c r="C103" t="s">
        <v>6934</v>
      </c>
      <c r="D103" t="s">
        <v>6931</v>
      </c>
      <c r="E103" t="str">
        <f>VLOOKUP(D103,NationalSpell!$F:$N,9,FALSE)&amp;CHAR(10)</f>
        <v xml:space="preserve">|Conjuration Lv4|Brood of Garm|&amp;ref(Spell/P_Nature.jpg,nolink,25x25,Nature);2||&amp;ref(Spell/V_Nature.jpg,nolink,25x25,Nature Gem);10|儀式/陸上専用|兵士召喚|
|~|~|&gt;|&gt;|&gt;|&gt;|巨大で神聖な狼Jotun Wolfを5体召喚します|
</v>
      </c>
    </row>
    <row r="104" spans="1:5" x14ac:dyDescent="0.15">
      <c r="A104" t="str">
        <f t="shared" si="2"/>
        <v>-</v>
      </c>
      <c r="B104" t="s">
        <v>2893</v>
      </c>
      <c r="C104" t="s">
        <v>6934</v>
      </c>
      <c r="D104" t="s">
        <v>6932</v>
      </c>
      <c r="E104" t="str">
        <f>VLOOKUP(D104,NationalSpell!$F:$N,9,FALSE)&amp;CHAR(10)</f>
        <v xml:space="preserve">|Thaumaturgy Lv5|Seith Curse|&amp;ref(Spell/P_Death.jpg,nolink,25x25,Death);1|&amp;ref(Spell/P_Astral.jpg,nolink,25x25,Astral);1|&amp;ref(Spell/V_Death.jpg,nolink,25x25,Death Gem);3|儀式/陸上専用|遠隔攻撃|
|~|~|&gt;|&gt;|&gt;|&gt;|指定した州と自身の周囲の指揮官1体ずつに呪いをかけようと試みます|
</v>
      </c>
    </row>
    <row r="105" spans="1:5" x14ac:dyDescent="0.15">
      <c r="A105" t="str">
        <f t="shared" si="2"/>
        <v>EA Niefelheim E</v>
      </c>
      <c r="B105" t="s">
        <v>2893</v>
      </c>
      <c r="C105" t="s">
        <v>6934</v>
      </c>
      <c r="D105" t="s">
        <v>6933</v>
      </c>
      <c r="E105" t="str">
        <f>VLOOKUP(D105,NationalSpell!$F:$N,9,FALSE)&amp;CHAR(10)</f>
        <v xml:space="preserve">|Blood Magic Lv6|Illwinter|&amp;ref(Spell/P_Blood.jpg,nolink,25x25,Blood);5|&amp;ref(Spell/P_Water.jpg,nolink,25x25,Water);3|&amp;ref(Spell/V_Blood.jpg,nolink,25x25,Blood Slave);120|儀式/陸上専用|世界呪附|
|~|~|&gt;|&gt;|&gt;|&gt;|世界中を寒冷化させ不安と襲撃を引き起こします|
</v>
      </c>
    </row>
    <row r="106" spans="1:5" x14ac:dyDescent="0.15">
      <c r="A106" t="str">
        <f t="shared" si="2"/>
        <v>EA Rus S</v>
      </c>
      <c r="B106" t="s">
        <v>2893</v>
      </c>
      <c r="C106" t="s">
        <v>6979</v>
      </c>
      <c r="D106" t="s">
        <v>7081</v>
      </c>
      <c r="E106" t="str">
        <f>VLOOKUP(D106,NationalSpell!$F:$N,9,FALSE)&amp;CHAR(10)</f>
        <v xml:space="preserve">|Conjuration Lv2|Summon Simargl|&amp;ref(Spell/P_Air.jpg,nolink,25x25,Air);1||&amp;ref(Spell/V_Air.jpg,nolink,25x25,Air Gem);1|儀式/陸上専用|兵士召喚|
|~|~|&gt;|&gt;|&gt;|&gt;|巡回を得意とする翼持つ犬Simarglを1体召喚します|
</v>
      </c>
    </row>
    <row r="107" spans="1:5" x14ac:dyDescent="0.15">
      <c r="A107" t="str">
        <f t="shared" si="2"/>
        <v>-</v>
      </c>
      <c r="B107" t="s">
        <v>2893</v>
      </c>
      <c r="C107" t="s">
        <v>6979</v>
      </c>
      <c r="D107" t="s">
        <v>7082</v>
      </c>
      <c r="E107" t="str">
        <f>VLOOKUP(D107,NationalSpell!$F:$N,9,FALSE)&amp;CHAR(10)</f>
        <v xml:space="preserve">|Conjuration Lv3|Summon Firebird|&amp;ref(Spell/P_Fire.jpg,nolink,25x25,Fire);1|&amp;ref(Spell/P_Astral.jpg,nolink,25x25,Astral);1|&amp;ref(Spell/V_Fire.jpg,nolink,25x25,Fire Gem);2|儀式/陸上専用|兵士召喚|
|~|~|&gt;|&gt;|&gt;|&gt;|幸運を呼ぶ火の鳥Firebirdを1体召喚します|
</v>
      </c>
    </row>
    <row r="108" spans="1:5" x14ac:dyDescent="0.15">
      <c r="A108" t="str">
        <f t="shared" si="2"/>
        <v>-</v>
      </c>
      <c r="B108" t="s">
        <v>2893</v>
      </c>
      <c r="C108" t="s">
        <v>6979</v>
      </c>
      <c r="D108" t="s">
        <v>7083</v>
      </c>
      <c r="E108" t="str">
        <f>VLOOKUP(D108,NationalSpell!$F:$N,9,FALSE)&amp;CHAR(10)</f>
        <v xml:space="preserve">|Conjuration Lv3|Contact Sirin|&amp;ref(Spell/P_Astral.jpg,nolink,25x25,Astral);2||&amp;ref(Spell/V_Astral.jpg,nolink,25x25,Astral Pearl);8|儀式/陸上専用|指揮官召喚|
|~|~|&gt;|&gt;|&gt;|&gt;|敵を誘惑する半人半鳥Sirinを召喚します|
</v>
      </c>
    </row>
    <row r="109" spans="1:5" x14ac:dyDescent="0.15">
      <c r="A109" t="str">
        <f t="shared" si="2"/>
        <v>-</v>
      </c>
      <c r="B109" t="s">
        <v>2893</v>
      </c>
      <c r="C109" t="s">
        <v>6979</v>
      </c>
      <c r="D109" t="s">
        <v>7084</v>
      </c>
      <c r="E109" t="str">
        <f>VLOOKUP(D109,NationalSpell!$F:$N,9,FALSE)&amp;CHAR(10)</f>
        <v xml:space="preserve">|Conjuration Lv3|Summon Bears|&amp;ref(Spell/P_Nature.jpg,nolink,25x25,Nature);1|&amp;ref(Spell/P_Holy.jpg,nolink,25x25,Holy);1|&amp;ref(Spell/V_Nature.jpg,nolink,25x25,Nature Gem);8|儀式/陸上専用|兵士召喚|
|~|~|&gt;|&gt;|&gt;|&gt;|強靭で神聖な熊Great Bearを7体召喚します|
</v>
      </c>
    </row>
    <row r="110" spans="1:5" x14ac:dyDescent="0.15">
      <c r="A110" t="str">
        <f t="shared" si="2"/>
        <v>-</v>
      </c>
      <c r="B110" t="s">
        <v>2893</v>
      </c>
      <c r="C110" t="s">
        <v>6979</v>
      </c>
      <c r="D110" t="s">
        <v>7085</v>
      </c>
      <c r="E110" t="str">
        <f>VLOOKUP(D110,NationalSpell!$F:$N,9,FALSE)&amp;CHAR(10)</f>
        <v xml:space="preserve">|Conjuration Lv4|Summon Rusalka|&amp;ref(Spell/P_Water.jpg,nolink,25x25,Water);1|&amp;ref(Spell/P_Death.jpg,nolink,25x25,Death);1|&amp;ref(Spell/V_Water.jpg,nolink,25x25,Water Gem);16|儀式/陸上専用|指揮官召喚|
|~|~|&gt;|&gt;|&gt;|&gt;|溺死した少女の霊Rusalkaを召喚します|
</v>
      </c>
    </row>
    <row r="111" spans="1:5" x14ac:dyDescent="0.15">
      <c r="A111" t="str">
        <f t="shared" si="2"/>
        <v>-</v>
      </c>
      <c r="B111" t="s">
        <v>2893</v>
      </c>
      <c r="C111" t="s">
        <v>6979</v>
      </c>
      <c r="D111" t="s">
        <v>7086</v>
      </c>
      <c r="E111" t="str">
        <f>VLOOKUP(D111,NationalSpell!$F:$N,9,FALSE)&amp;CHAR(10)</f>
        <v xml:space="preserve">|Conjuration Lv4|Send Vodyanoy|&amp;ref(Spell/P_Water.jpg,nolink,25x25,Water);2||&amp;ref(Spell/V_Water.jpg,nolink,25x25,Water Gem);20|儀式/水陸両用|遠隔召喚|
|~|~|&gt;|&gt;|&gt;|&gt;|指定した海中の州に水の精Vodyanoyを召喚します|
</v>
      </c>
    </row>
    <row r="112" spans="1:5" x14ac:dyDescent="0.15">
      <c r="A112" t="str">
        <f t="shared" si="2"/>
        <v>-</v>
      </c>
      <c r="B112" t="s">
        <v>2893</v>
      </c>
      <c r="C112" t="s">
        <v>6979</v>
      </c>
      <c r="D112" t="s">
        <v>7087</v>
      </c>
      <c r="E112" t="str">
        <f>VLOOKUP(D112,NationalSpell!$F:$N,9,FALSE)&amp;CHAR(10)</f>
        <v xml:space="preserve">|Conjuration Lv4|Contact Alkonost|&amp;ref(Spell/P_Astral.jpg,nolink,25x25,Astral);2||&amp;ref(Spell/V_Astral.jpg,nolink,25x25,Astral Pearl);15|儀式/陸上専用|指揮官召喚|
|~|~|&gt;|&gt;|&gt;|&gt;|高位聖職者である半人半鳥Alkonostを召喚します|
</v>
      </c>
    </row>
    <row r="113" spans="1:5" x14ac:dyDescent="0.15">
      <c r="A113" t="str">
        <f t="shared" si="2"/>
        <v>-</v>
      </c>
      <c r="B113" t="s">
        <v>2893</v>
      </c>
      <c r="C113" t="s">
        <v>6979</v>
      </c>
      <c r="D113" t="s">
        <v>7088</v>
      </c>
      <c r="E113" t="str">
        <f>VLOOKUP(D113,NationalSpell!$F:$N,9,FALSE)&amp;CHAR(10)</f>
        <v xml:space="preserve">|Conjuration Lv4|Summon Likho|&amp;ref(Spell/P_Death.jpg,nolink,25x25,Death);1||&amp;ref(Spell/V_Death.jpg,nolink,25x25,Death Gem);10|儀式/陸上専用|指揮官召喚|
|~|~|&gt;|&gt;|&gt;|&gt;|不幸と不安を招く老婆Likhoを召喚します|
</v>
      </c>
    </row>
    <row r="114" spans="1:5" x14ac:dyDescent="0.15">
      <c r="A114" t="str">
        <f t="shared" si="2"/>
        <v>-</v>
      </c>
      <c r="B114" t="s">
        <v>2893</v>
      </c>
      <c r="C114" t="s">
        <v>6979</v>
      </c>
      <c r="D114" t="s">
        <v>7089</v>
      </c>
      <c r="E114" t="str">
        <f>VLOOKUP(D114,NationalSpell!$F:$N,9,FALSE)&amp;CHAR(10)</f>
        <v xml:space="preserve">|Conjuration Lv5|Summon Zmey|&amp;ref(Spell/P_Fire.jpg,nolink,25x25,Fire);2||&amp;ref(Spell/V_Fire.jpg,nolink,25x25,Fire Gem);5|儀式/陸上専用|兵士召喚|
|~|~|&gt;|&gt;|&gt;|&gt;|炎を吐く多頭の下等竜Zmeyを1体召喚します|
</v>
      </c>
    </row>
    <row r="115" spans="1:5" x14ac:dyDescent="0.15">
      <c r="A115" t="str">
        <f t="shared" si="2"/>
        <v>-</v>
      </c>
      <c r="B115" t="s">
        <v>2893</v>
      </c>
      <c r="C115" t="s">
        <v>6979</v>
      </c>
      <c r="D115" t="s">
        <v>7090</v>
      </c>
      <c r="E115" t="str">
        <f>VLOOKUP(D115,NationalSpell!$F:$N,9,FALSE)&amp;CHAR(10)</f>
        <v xml:space="preserve">|Conjuration Lv5|Send Lady Midday|&amp;ref(Spell/P_Air.jpg,nolink,25x25,Air);1|&amp;ref(Spell/P_Death.jpg,nolink,25x25,Death);1|&amp;ref(Spell/V_Air.jpg,nolink,25x25,Air Gem);10|儀式/陸上専用|遠隔召喚|
|~|~|&gt;|&gt;|&gt;|&gt;|指定した州に暗殺者Lady Middayを潜伏状態で召喚します|
</v>
      </c>
    </row>
    <row r="116" spans="1:5" x14ac:dyDescent="0.15">
      <c r="A116" t="str">
        <f t="shared" si="2"/>
        <v>-</v>
      </c>
      <c r="B116" t="s">
        <v>2893</v>
      </c>
      <c r="C116" t="s">
        <v>6979</v>
      </c>
      <c r="D116" t="s">
        <v>7091</v>
      </c>
      <c r="E116" t="str">
        <f>VLOOKUP(D116,NationalSpell!$F:$N,9,FALSE)&amp;CHAR(10)</f>
        <v xml:space="preserve">|Conjuration Lv5|Send Bukavac|&amp;ref(Spell/P_Water.jpg,nolink,25x25,Water);4||&amp;ref(Spell/V_Water.jpg,nolink,25x25,Water Gem);5|儀式/水陸両用|襲撃派遣|
|~|~|&gt;|&gt;|&gt;|&gt;|指定した海中の州をBukavac1体が襲撃します|
</v>
      </c>
    </row>
    <row r="117" spans="1:5" x14ac:dyDescent="0.15">
      <c r="A117" t="str">
        <f t="shared" si="2"/>
        <v>-</v>
      </c>
      <c r="B117" t="s">
        <v>2893</v>
      </c>
      <c r="C117" t="s">
        <v>6979</v>
      </c>
      <c r="D117" t="s">
        <v>7092</v>
      </c>
      <c r="E117" t="str">
        <f>VLOOKUP(D117,NationalSpell!$F:$N,9,FALSE)&amp;CHAR(10)</f>
        <v xml:space="preserve">|Conjuration Lv5|Contact Gamayun|&amp;ref(Spell/P_Astral.jpg,nolink,25x25,Astral);3||&amp;ref(Spell/V_Astral.jpg,nolink,25x25,Astral Pearl);25|儀式/陸上専用|指揮官召喚|
|~|~|&gt;|&gt;|&gt;|&gt;|半人半鳥の賢者Gamayunを召喚します|
</v>
      </c>
    </row>
    <row r="118" spans="1:5" x14ac:dyDescent="0.15">
      <c r="A118" t="str">
        <f t="shared" si="2"/>
        <v>-</v>
      </c>
      <c r="B118" t="s">
        <v>2893</v>
      </c>
      <c r="C118" t="s">
        <v>6979</v>
      </c>
      <c r="D118" t="s">
        <v>7093</v>
      </c>
      <c r="E118" t="str">
        <f>VLOOKUP(D118,NationalSpell!$F:$N,9,FALSE)&amp;CHAR(10)</f>
        <v xml:space="preserve">|Conjuration Lv6|Contact Beregina|&amp;ref(Spell/P_Water.jpg,nolink,25x25,Water);3|&amp;ref(Spell/P_Earth.jpg,nolink,25x25,Earth);1|&amp;ref(Spell/V_Water.jpg,nolink,25x25,Water Gem);35|儀式/水陸両用|指揮官召喚|
|~|~|&gt;|&gt;|&gt;|&gt;|岸辺の精霊Bereginaを召喚します|
</v>
      </c>
    </row>
    <row r="119" spans="1:5" x14ac:dyDescent="0.15">
      <c r="A119" t="str">
        <f t="shared" si="2"/>
        <v>-</v>
      </c>
      <c r="B119" t="s">
        <v>2893</v>
      </c>
      <c r="C119" t="s">
        <v>6979</v>
      </c>
      <c r="D119" t="s">
        <v>7094</v>
      </c>
      <c r="E119" t="str">
        <f>VLOOKUP(D119,NationalSpell!$F:$N,9,FALSE)&amp;CHAR(10)</f>
        <v xml:space="preserve">|Conjuration Lv7|Contact Cloud Vila|&amp;ref(Spell/P_Air.jpg,nolink,25x25,Air);4||&amp;ref(Spell/V_Air.jpg,nolink,25x25,Air Gem);40|儀式/山地限定|指揮官召喚|
|~|~|&gt;|&gt;|&gt;|&gt;|飛行する強力な雲の精霊Cloud Vilaを召喚します|
</v>
      </c>
    </row>
    <row r="120" spans="1:5" x14ac:dyDescent="0.15">
      <c r="A120" t="str">
        <f t="shared" si="2"/>
        <v>-</v>
      </c>
      <c r="B120" t="s">
        <v>2893</v>
      </c>
      <c r="C120" t="s">
        <v>6979</v>
      </c>
      <c r="D120" t="s">
        <v>7095</v>
      </c>
      <c r="E120" t="str">
        <f>VLOOKUP(D120,NationalSpell!$F:$N,9,FALSE)&amp;CHAR(10)</f>
        <v xml:space="preserve">|Conjuration Lv7|Contact Mountain Vila|&amp;ref(Spell/P_Nature.jpg,nolink,25x25,Nature);4||&amp;ref(Spell/V_Nature.jpg,nolink,25x25,Nature Gem);40|儀式/山地限定|指揮官召喚|
|~|~|&gt;|&gt;|&gt;|&gt;|治療術を持つ強力な山の精霊Mountain Vilaを召喚します|
</v>
      </c>
    </row>
    <row r="121" spans="1:5" x14ac:dyDescent="0.15">
      <c r="A121" t="str">
        <f t="shared" si="2"/>
        <v>EA Rus E</v>
      </c>
      <c r="B121" t="s">
        <v>2893</v>
      </c>
      <c r="C121" t="s">
        <v>6979</v>
      </c>
      <c r="D121" t="s">
        <v>7096</v>
      </c>
      <c r="E121" t="str">
        <f>VLOOKUP(D121,NationalSpell!$F:$N,9,FALSE)&amp;CHAR(10)</f>
        <v xml:space="preserve">|Conjuration Lv8|Contact Leshiy|&amp;ref(Spell/P_Nature.jpg,nolink,25x25,Nature);6||&amp;ref(Spell/V_Nature.jpg,nolink,25x25,Nature Gem);60|儀式/森林限定|指揮官召喚|
|~|~|&gt;|&gt;|&gt;|&gt;|森林でのみ強大な力を振るうLeshiyを召喚します|
</v>
      </c>
    </row>
    <row r="122" spans="1:5" x14ac:dyDescent="0.15">
      <c r="A122" t="str">
        <f t="shared" si="2"/>
        <v>EA Kailasa S</v>
      </c>
      <c r="B122" t="s">
        <v>2893</v>
      </c>
      <c r="C122" t="s">
        <v>7259</v>
      </c>
      <c r="D122" t="s">
        <v>7247</v>
      </c>
      <c r="E122" t="str">
        <f>VLOOKUP(D122,NationalSpell!$F:$N,9,FALSE)&amp;CHAR(10)</f>
        <v xml:space="preserve">|Conjuration Lv3|Summon Apsaras|&amp;ref(Spell/P_Astral.jpg,nolink,25x25,Astral);2||&amp;ref(Spell/V_Astral.jpg,nolink,25x25,Astral Pearl);2|儀式/陸上専用|兵士召喚|
|~|~|&gt;|&gt;|&gt;|&gt;|極めて美しい神聖なる天の踊り子Apsaraを3体召喚します|
</v>
      </c>
    </row>
    <row r="123" spans="1:5" x14ac:dyDescent="0.15">
      <c r="A123" t="str">
        <f t="shared" si="2"/>
        <v>-</v>
      </c>
      <c r="B123" t="s">
        <v>2893</v>
      </c>
      <c r="C123" t="s">
        <v>7259</v>
      </c>
      <c r="D123" t="s">
        <v>7248</v>
      </c>
      <c r="E123" t="str">
        <f>VLOOKUP(D123,NationalSpell!$F:$N,9,FALSE)&amp;CHAR(10)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124" spans="1:5" x14ac:dyDescent="0.15">
      <c r="A124" t="str">
        <f t="shared" si="2"/>
        <v>-</v>
      </c>
      <c r="B124" t="s">
        <v>2893</v>
      </c>
      <c r="C124" t="s">
        <v>7259</v>
      </c>
      <c r="D124" t="s">
        <v>7249</v>
      </c>
      <c r="E124" t="str">
        <f>VLOOKUP(D124,NationalSpell!$F:$N,9,FALSE)&amp;CHAR(10)</f>
        <v xml:space="preserve">|Conjuration Lv3|Ambush of Tigers|&amp;ref(Spell/P_Nature.jpg,nolink,25x25,Nature);2||&amp;ref(Spell/V_Nature.jpg,nolink,25x25,Nature Gem);10|儀式/陸上専用|兵士召喚|
|~|~|&gt;|&gt;|&gt;|&gt;|敏捷なTigerを10+体召喚します|
</v>
      </c>
    </row>
    <row r="125" spans="1:5" x14ac:dyDescent="0.15">
      <c r="A125" t="str">
        <f t="shared" si="2"/>
        <v>-</v>
      </c>
      <c r="B125" t="s">
        <v>2893</v>
      </c>
      <c r="C125" t="s">
        <v>7259</v>
      </c>
      <c r="D125" t="s">
        <v>7250</v>
      </c>
      <c r="E125" t="str">
        <f>VLOOKUP(D125,NationalSpell!$F:$N,9,FALSE)&amp;CHAR(10)</f>
        <v xml:space="preserve">|Conjuration Lv3|Herd of Buffaloes|&amp;ref(Spell/P_Nature.jpg,nolink,25x25,Nature);2||&amp;ref(Spell/V_Nature.jpg,nolink,25x25,Nature Gem);10|儀式/陸上専用|兵士召喚|
|~|~|&gt;|&gt;|&gt;|&gt;|敵を蹂躙するBuffaloを5+体召喚します|
</v>
      </c>
    </row>
    <row r="126" spans="1:5" x14ac:dyDescent="0.15">
      <c r="A126" t="str">
        <f t="shared" si="2"/>
        <v>-</v>
      </c>
      <c r="B126" t="s">
        <v>2893</v>
      </c>
      <c r="C126" t="s">
        <v>7259</v>
      </c>
      <c r="D126" t="s">
        <v>7251</v>
      </c>
      <c r="E126" t="str">
        <f>VLOOKUP(D126,NationalSpell!$F:$N,9,FALSE)&amp;CHAR(10)</f>
        <v xml:space="preserve">|Conjuration Lv4|Contact Yaksha|&amp;ref(Spell/P_Nature.jpg,nolink,25x25,Nature);2|&amp;ref(Spell/P_Earth.jpg,nolink,25x25,Earth);1|&amp;ref(Spell/V_Nature.jpg,nolink,25x25,Nature Gem);25|儀式/陸上専用|指揮官召喚|
|~|~|&gt;|&gt;|&gt;|&gt;|強力な地魔法を使うYakshaを召喚します|
</v>
      </c>
    </row>
    <row r="127" spans="1:5" x14ac:dyDescent="0.15">
      <c r="A127" t="str">
        <f t="shared" si="2"/>
        <v>-</v>
      </c>
      <c r="B127" t="s">
        <v>2893</v>
      </c>
      <c r="C127" t="s">
        <v>7259</v>
      </c>
      <c r="D127" t="s">
        <v>7252</v>
      </c>
      <c r="E127" t="str">
        <f>VLOOKUP(D127,NationalSpell!$F:$N,9,FALSE)&amp;CHAR(10)</f>
        <v xml:space="preserve">|Conjuration Lv4|Contact Yakshini|&amp;ref(Spell/P_Nature.jpg,nolink,25x25,Nature);2|&amp;ref(Spell/P_Water.jpg,nolink,25x25,Water);1|&amp;ref(Spell/V_Nature.jpg,nolink,25x25,Nature Gem);25|儀式/陸上専用|指揮官召喚|
|~|~|&gt;|&gt;|&gt;|&gt;|強力な水魔法を使うYakshiniを召喚します|
</v>
      </c>
    </row>
    <row r="128" spans="1:5" x14ac:dyDescent="0.15">
      <c r="A128" t="str">
        <f t="shared" si="2"/>
        <v>-</v>
      </c>
      <c r="B128" t="s">
        <v>2893</v>
      </c>
      <c r="C128" t="s">
        <v>7259</v>
      </c>
      <c r="D128" t="s">
        <v>7253</v>
      </c>
      <c r="E128" t="str">
        <f>VLOOKUP(D128,NationalSpell!$F:$N,9,FALSE)&amp;CHAR(10)</f>
        <v xml:space="preserve">|Conjuration Lv5|Summon Gandharvas|&amp;ref(Spell/P_Astral.jpg,nolink,25x25,Astral);2||&amp;ref(Spell/V_Astral.jpg,nolink,25x25,Astral Pearl);18|儀式/陸上専用|兵士召喚|
|~|~|&gt;|&gt;|&gt;|&gt;|神聖なる天の戦闘楽師Gandharvaを6体召喚します|
</v>
      </c>
    </row>
    <row r="129" spans="1:5" x14ac:dyDescent="0.15">
      <c r="A129" t="str">
        <f t="shared" si="2"/>
        <v>-</v>
      </c>
      <c r="B129" t="s">
        <v>2893</v>
      </c>
      <c r="C129" t="s">
        <v>7259</v>
      </c>
      <c r="D129" t="s">
        <v>7254</v>
      </c>
      <c r="E129" t="str">
        <f>VLOOKUP(D129,NationalSpell!$F:$N,9,FALSE)&amp;CHAR(10)</f>
        <v xml:space="preserve">|Conjuration Lv6|Summon Kinnara|&amp;ref(Spell/P_Astral.jpg,nolink,25x25,Astral);3||&amp;ref(Spell/V_Astral.jpg,nolink,25x25,Astral Pearl);25|儀式/陸上専用|指揮官召喚|
|~|~|&gt;|&gt;|&gt;|&gt;|翼持つ天の音楽家Kinnaraを召喚します|
</v>
      </c>
    </row>
    <row r="130" spans="1:5" x14ac:dyDescent="0.15">
      <c r="A130" t="str">
        <f t="shared" si="2"/>
        <v>-</v>
      </c>
      <c r="B130" t="s">
        <v>2893</v>
      </c>
      <c r="C130" t="s">
        <v>7259</v>
      </c>
      <c r="D130" t="s">
        <v>7255</v>
      </c>
      <c r="E130" t="str">
        <f>VLOOKUP(D130,NationalSpell!$F:$N,9,FALSE)&amp;CHAR(10)</f>
        <v xml:space="preserve">|Conjuration Lv7|Summon Siddha|&amp;ref(Spell/P_Astral.jpg,nolink,25x25,Astral);4||&amp;ref(Spell/V_Astral.jpg,nolink,25x25,Astral Pearl);35|儀式/陸上専用|指揮官召喚|
|~|~|&gt;|&gt;|&gt;|&gt;|瞬間移動能力を持つ天の存在Siddhaを召喚します|
</v>
      </c>
    </row>
    <row r="131" spans="1:5" x14ac:dyDescent="0.15">
      <c r="A131" t="str">
        <f t="shared" si="2"/>
        <v>-</v>
      </c>
      <c r="B131" t="s">
        <v>2893</v>
      </c>
      <c r="C131" t="s">
        <v>7259</v>
      </c>
      <c r="D131" t="s">
        <v>7256</v>
      </c>
      <c r="E131" t="str">
        <f>VLOOKUP(D131,NationalSpell!$F:$N,9,FALSE)&amp;CHAR(10)</f>
        <v xml:space="preserve">|Conjuration Lv8|Summon Devata|&amp;ref(Spell/P_Astral.jpg,nolink,25x25,Astral);5||&amp;ref(Spell/V_Astral.jpg,nolink,25x25,Astral Pearl);45|儀式/陸上専用|指揮官召喚|
|~|~|&gt;|&gt;|&gt;|&gt;|四本の腕を持つ強大なる天の存在Devataを召喚します|
</v>
      </c>
    </row>
    <row r="132" spans="1:5" x14ac:dyDescent="0.15">
      <c r="A132" t="str">
        <f t="shared" si="2"/>
        <v>-</v>
      </c>
      <c r="B132" t="s">
        <v>2893</v>
      </c>
      <c r="C132" t="s">
        <v>7259</v>
      </c>
      <c r="D132" t="s">
        <v>7257</v>
      </c>
      <c r="E132" t="str">
        <f>VLOOKUP(D132,NationalSpell!$F:$N,9,FALSE)&amp;CHAR(10)</f>
        <v xml:space="preserve">|Conjuration Lv9|Summon Devala|&amp;ref(Spell/P_Astral.jpg,nolink,25x25,Astral);5||&amp;ref(Spell/V_Astral.jpg,nolink,25x25,Astral Pearl);55|儀式/陸上専用|指揮官召喚|
|~|~|&gt;|&gt;|&gt;|&gt;|州に神秘を広める音楽の化身Devalaを召喚します|
</v>
      </c>
    </row>
    <row r="133" spans="1:5" x14ac:dyDescent="0.15">
      <c r="A133" t="str">
        <f t="shared" si="2"/>
        <v>-</v>
      </c>
      <c r="B133" t="s">
        <v>2893</v>
      </c>
      <c r="C133" t="s">
        <v>7259</v>
      </c>
      <c r="D133" t="s">
        <v>7258</v>
      </c>
      <c r="E133" t="str">
        <f>VLOOKUP(D133,NationalSpell!$F:$N,9,FALSE)&amp;CHAR(10)</f>
        <v xml:space="preserve">|Conjuration Lv9|Summon Rudra|&amp;ref(Spell/P_Astral.jpg,nolink,25x25,Astral);5||&amp;ref(Spell/V_Astral.jpg,nolink,25x25,Astral Pearl);55|儀式/陸上専用|指揮官召喚|
|~|~|&gt;|&gt;|&gt;|&gt;|恐るべき破壊神の僕Rudraを召喚します|
</v>
      </c>
    </row>
    <row r="134" spans="1:5" x14ac:dyDescent="0.15">
      <c r="A134" t="str">
        <f t="shared" si="2"/>
        <v>EA Kailasa E</v>
      </c>
      <c r="B134" t="s">
        <v>2893</v>
      </c>
      <c r="C134" t="s">
        <v>7259</v>
      </c>
      <c r="D134" t="s">
        <v>7280</v>
      </c>
      <c r="E134" t="str">
        <f>VLOOKUP(D134,NationalSpell!$F:$N,9,FALSE)&amp;CHAR(10)</f>
        <v xml:space="preserve">|Thaumaturgy Lv6|Celestial Music|&amp;ref(Spell/P_Astral.jpg,nolink,25x25,Astral);3||&amp;ref(Spell/V_Astral.jpg,nolink,25x25,Astral Pearl);1|戦闘/陸上専用|全体強化|
|~|~|&gt;|&gt;|&gt;|&gt;|味方の神聖な魔法生物全員を加速させます|
</v>
      </c>
    </row>
    <row r="135" spans="1:5" x14ac:dyDescent="0.15">
      <c r="A135" t="str">
        <f t="shared" ref="A135:A199" si="3">IF(C135&lt;&gt;C134,B135&amp;" "&amp;C135&amp;" S",IF(C135&lt;&gt;C136,B135&amp;" "&amp;C135&amp;" E","-"))</f>
        <v>EA Lanka S</v>
      </c>
      <c r="B135" t="s">
        <v>2893</v>
      </c>
      <c r="C135" t="s">
        <v>7404</v>
      </c>
      <c r="D135" t="s">
        <v>7406</v>
      </c>
      <c r="E135" t="str">
        <f>VLOOKUP(D135,NationalSpell!$F:$N,9,FALSE)&amp;CHAR(10)</f>
        <v xml:space="preserve">|Conjuration Lv2|Host of Ganas|&amp;ref(Spell/P_Death.jpg,nolink,25x25,Death);1||&amp;ref(Spell/V_Death.jpg,nolink,25x25,Death Gem);12|儀式/陸上専用|兵士召喚|
|~|~|&gt;|&gt;|&gt;|&gt;|幽体の猿の戦士Ganaを20体召喚します|
</v>
      </c>
    </row>
    <row r="136" spans="1:5" x14ac:dyDescent="0.15">
      <c r="A136" t="str">
        <f t="shared" si="3"/>
        <v>-</v>
      </c>
      <c r="B136" t="s">
        <v>2893</v>
      </c>
      <c r="C136" t="s">
        <v>7404</v>
      </c>
      <c r="D136" t="s">
        <v>7407</v>
      </c>
      <c r="E136" t="str">
        <f>VLOOKUP(D136,NationalSpell!$F:$N,9,FALSE)&amp;CHAR(10)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137" spans="1:5" x14ac:dyDescent="0.15">
      <c r="A137" t="str">
        <f t="shared" si="3"/>
        <v>-</v>
      </c>
      <c r="B137" t="s">
        <v>2893</v>
      </c>
      <c r="C137" t="s">
        <v>7404</v>
      </c>
      <c r="D137" t="s">
        <v>7408</v>
      </c>
      <c r="E137" t="str">
        <f>VLOOKUP(D137,NationalSpell!$F:$N,9,FALSE)&amp;CHAR(10)</f>
        <v xml:space="preserve">|Conjuration Lv3|Ambush of Tigers|&amp;ref(Spell/P_Nature.jpg,nolink,25x25,Nature);2||&amp;ref(Spell/V_Nature.jpg,nolink,25x25,Nature Gem);10|儀式/陸上専用|兵士召喚|
|~|~|&gt;|&gt;|&gt;|&gt;|敏捷なTigerを10+体召喚します|
</v>
      </c>
    </row>
    <row r="138" spans="1:5" x14ac:dyDescent="0.15">
      <c r="A138" t="str">
        <f t="shared" si="3"/>
        <v>-</v>
      </c>
      <c r="B138" t="s">
        <v>2893</v>
      </c>
      <c r="C138" t="s">
        <v>7404</v>
      </c>
      <c r="D138" t="s">
        <v>7409</v>
      </c>
      <c r="E138" t="str">
        <f>VLOOKUP(D138,NationalSpell!$F:$N,9,FALSE)&amp;CHAR(10)</f>
        <v xml:space="preserve">|Conjuration Lv3|Herd of Buffaloes|&amp;ref(Spell/P_Nature.jpg,nolink,25x25,Nature);2||&amp;ref(Spell/V_Nature.jpg,nolink,25x25,Nature Gem);10|儀式/陸上専用|兵士召喚|
|~|~|&gt;|&gt;|&gt;|&gt;|敵を蹂躙するBuffaloを5+体召喚します|
</v>
      </c>
    </row>
    <row r="139" spans="1:5" x14ac:dyDescent="0.15">
      <c r="A139" t="str">
        <f t="shared" si="3"/>
        <v>-</v>
      </c>
      <c r="B139" t="s">
        <v>2893</v>
      </c>
      <c r="C139" t="s">
        <v>7404</v>
      </c>
      <c r="D139" t="s">
        <v>7410</v>
      </c>
      <c r="E139" t="str">
        <f>VLOOKUP(D139,NationalSpell!$F:$N,9,FALSE)&amp;CHAR(10)</f>
        <v xml:space="preserve">|Conjuration Lv5|Summon Vetalas|&amp;ref(Spell/P_Death.jpg,nolink,25x25,Death);2||&amp;ref(Spell/V_Death.jpg,nolink,25x25,Death Gem);10|儀式/水陸両用|兵士召喚|
|~|~|&gt;|&gt;|&gt;|&gt;|Vetalaの憑依した屍Possessed Corpseを10体召喚します|
</v>
      </c>
    </row>
    <row r="140" spans="1:5" x14ac:dyDescent="0.15">
      <c r="A140" t="str">
        <f t="shared" si="3"/>
        <v>-</v>
      </c>
      <c r="B140" t="s">
        <v>2893</v>
      </c>
      <c r="C140" t="s">
        <v>7404</v>
      </c>
      <c r="D140" t="s">
        <v>7411</v>
      </c>
      <c r="E140" t="str">
        <f>VLOOKUP(D140,NationalSpell!$F:$N,9,FALSE)&amp;CHAR(10)</f>
        <v xml:space="preserve">|Blood Magic Lv1|Summon Rakshasas|&amp;ref(Spell/P_Blood.jpg,nolink,25x25,Blood);1||&amp;ref(Spell/V_Blood.jpg,nolink,25x25,Blood Slave);10|儀式/陸上専用|兵士召喚|
|~|~|&gt;|&gt;|&gt;|&gt;|強靭な悪鬼Rakshasaを3体召喚します|
</v>
      </c>
    </row>
    <row r="141" spans="1:5" x14ac:dyDescent="0.15">
      <c r="A141" t="str">
        <f t="shared" si="3"/>
        <v>-</v>
      </c>
      <c r="B141" t="s">
        <v>2893</v>
      </c>
      <c r="C141" t="s">
        <v>7404</v>
      </c>
      <c r="D141" t="s">
        <v>7412</v>
      </c>
      <c r="E141" t="str">
        <f>VLOOKUP(D141,NationalSpell!$F:$N,9,FALSE)&amp;CHAR(10)</f>
        <v xml:space="preserve">|Blood Magic Lv2|Feast of Flesh|&amp;ref(Spell/P_Blood.jpg,nolink,25x25,Blood);1|&amp;ref(Spell/P_Nature.jpg,nolink,25x25,Nature);1|&amp;ref(Spell/V_Blood.jpg,nolink,25x25,Blood Slave);50|儀式/陸上専用|兵士召喚|
|~|~|&gt;|&gt;|&gt;|&gt;|大食家の悪鬼Praghasaを15体召喚します|
</v>
      </c>
    </row>
    <row r="142" spans="1:5" x14ac:dyDescent="0.15">
      <c r="A142" t="str">
        <f t="shared" si="3"/>
        <v>-</v>
      </c>
      <c r="B142" t="s">
        <v>2893</v>
      </c>
      <c r="C142" t="s">
        <v>7404</v>
      </c>
      <c r="D142" t="s">
        <v>7413</v>
      </c>
      <c r="E142" t="str">
        <f>VLOOKUP(D142,NationalSpell!$F:$N,9,FALSE)&amp;CHAR(10)</f>
        <v xml:space="preserve">|Blood Magic Lv3|Summon Asrapas|&amp;ref(Spell/P_Blood.jpg,nolink,25x25,Blood);2||&amp;ref(Spell/V_Blood.jpg,nolink,25x25,Blood Slave);11|儀式/陸上専用|兵士召喚|
|~|~|&gt;|&gt;|&gt;|&gt;|狂暴な女悪魔Asrapaを3体召喚します|
</v>
      </c>
    </row>
    <row r="143" spans="1:5" x14ac:dyDescent="0.15">
      <c r="A143" t="str">
        <f t="shared" si="3"/>
        <v>-</v>
      </c>
      <c r="B143" t="s">
        <v>2893</v>
      </c>
      <c r="C143" t="s">
        <v>7404</v>
      </c>
      <c r="D143" t="s">
        <v>7414</v>
      </c>
      <c r="E143" t="str">
        <f>VLOOKUP(D143,NationalSpell!$F:$N,9,FALSE)&amp;CHAR(10)</f>
        <v xml:space="preserve">|Blood Magic Lv4|Summon Rakshasa Warriors|&amp;ref(Spell/P_Blood.jpg,nolink,25x25,Blood);2||&amp;ref(Spell/V_Blood.jpg,nolink,25x25,Blood Slave);25|儀式/陸上専用|兵士召喚|
|~|~|&gt;|&gt;|&gt;|&gt;|武装した強靭な悪鬼Rakshasa Warriorを5体召喚します|
</v>
      </c>
    </row>
    <row r="144" spans="1:5" x14ac:dyDescent="0.15">
      <c r="A144" t="str">
        <f t="shared" si="3"/>
        <v>-</v>
      </c>
      <c r="B144" t="s">
        <v>2893</v>
      </c>
      <c r="C144" t="s">
        <v>7404</v>
      </c>
      <c r="D144" t="s">
        <v>7415</v>
      </c>
      <c r="E144" t="str">
        <f>VLOOKUP(D144,NationalSpell!$F:$N,9,FALSE)&amp;CHAR(10)</f>
        <v xml:space="preserve">|Blood Magic Lv5|Summon Sandhyabalas|&amp;ref(Spell/P_Blood.jpg,nolink,25x25,Blood);2|&amp;ref(Spell/P_Death.jpg,nolink,25x25,Death);1|&amp;ref(Spell/V_Blood.jpg,nolink,25x25,Blood Slave);30|儀式/陸上専用|兵士召喚|
|~|~|&gt;|&gt;|&gt;|&gt;|魔法の剣を持つ闇の悪鬼Sandhyabalaを3体召喚します|
</v>
      </c>
    </row>
    <row r="145" spans="1:5" x14ac:dyDescent="0.15">
      <c r="A145" t="str">
        <f t="shared" si="3"/>
        <v>-</v>
      </c>
      <c r="B145" t="s">
        <v>2893</v>
      </c>
      <c r="C145" t="s">
        <v>7404</v>
      </c>
      <c r="D145" t="s">
        <v>7416</v>
      </c>
      <c r="E145" t="str">
        <f>VLOOKUP(D145,NationalSpell!$F:$N,9,FALSE)&amp;CHAR(10)</f>
        <v xml:space="preserve">|Blood Magic Lv6|Summon Dakini|&amp;ref(Spell/P_Blood.jpg,nolink,25x25,Blood);4|&amp;ref(Spell/P_Air.jpg,nolink,25x25,Air);1|&amp;ref(Spell/V_Blood.jpg,nolink,25x25,Blood Slave);81|儀式/陸上専用|指揮官召喚|
|~|~|&gt;|&gt;|&gt;|&gt;|飛行能力と強力な魔力を持つDakiniを召喚します|
</v>
      </c>
    </row>
    <row r="146" spans="1:5" x14ac:dyDescent="0.15">
      <c r="A146" t="str">
        <f t="shared" si="3"/>
        <v>-</v>
      </c>
      <c r="B146" t="s">
        <v>2893</v>
      </c>
      <c r="C146" t="s">
        <v>7404</v>
      </c>
      <c r="D146" t="s">
        <v>7417</v>
      </c>
      <c r="E146" t="str">
        <f>VLOOKUP(D146,NationalSpell!$F:$N,9,FALSE)&amp;CHAR(10)</f>
        <v xml:space="preserve">|Blood Magic Lv7|Summon Samanishada|&amp;ref(Spell/P_Blood.jpg,nolink,25x25,Blood);3|&amp;ref(Spell/P_Death.jpg,nolink,25x25,Death);1|&amp;ref(Spell/V_Blood.jpg,nolink,25x25,Blood Slave);35|儀式/陸上専用|指揮官召喚|
|~|~|&gt;|&gt;|&gt;|&gt;|闇の悪鬼の暗殺者Samanishadaを召喚します|
</v>
      </c>
    </row>
    <row r="147" spans="1:5" x14ac:dyDescent="0.15">
      <c r="A147" t="str">
        <f t="shared" si="3"/>
        <v>-</v>
      </c>
      <c r="B147" t="s">
        <v>2893</v>
      </c>
      <c r="C147" t="s">
        <v>7404</v>
      </c>
      <c r="D147" t="s">
        <v>7418</v>
      </c>
      <c r="E147" t="str">
        <f>VLOOKUP(D147,NationalSpell!$F:$N,9,FALSE)&amp;CHAR(10)</f>
        <v xml:space="preserve">|Blood Magic Lv8|Summon Mandeha|&amp;ref(Spell/P_Blood.jpg,nolink,25x25,Blood);5|&amp;ref(Spell/P_Death.jpg,nolink,25x25,Death);2|&amp;ref(Spell/V_Blood.jpg,nolink,25x25,Blood Slave);133|儀式/陸上専用|指揮官召喚|
|~|~|&gt;|&gt;|&gt;|&gt;|闇と微睡を伴う強大な悪鬼Mandehaを召喚します|
</v>
      </c>
    </row>
    <row r="148" spans="1:5" x14ac:dyDescent="0.15">
      <c r="A148" t="str">
        <f t="shared" si="3"/>
        <v>EA Lanka E</v>
      </c>
      <c r="B148" t="s">
        <v>2893</v>
      </c>
      <c r="C148" t="s">
        <v>7404</v>
      </c>
      <c r="D148" t="s">
        <v>7419</v>
      </c>
      <c r="E148" t="str">
        <f>VLOOKUP(D148,NationalSpell!$F:$N,9,FALSE)&amp;CHAR(10)</f>
        <v xml:space="preserve">|Blood Magic Lv8|Summon Danavas|&amp;ref(Spell/P_Blood.jpg,nolink,25x25,Blood);5||&amp;ref(Spell/V_Blood.jpg,nolink,25x25,Blood Slave);75|儀式/陸上専用|兵士召喚|
|~|~|&gt;|&gt;|&gt;|&gt;|四本腕の巨大な戦士Danavaを3体召喚します|
</v>
      </c>
    </row>
    <row r="149" spans="1:5" x14ac:dyDescent="0.15">
      <c r="A149" t="str">
        <f t="shared" si="3"/>
        <v>EA Yomi S</v>
      </c>
      <c r="B149" t="s">
        <v>7596</v>
      </c>
      <c r="C149" t="s">
        <v>7595</v>
      </c>
      <c r="D149" t="s">
        <v>7597</v>
      </c>
      <c r="E149" t="str">
        <f>VLOOKUP(D149,NationalSpell!$F:$N,9,FALSE)&amp;CHAR(10)</f>
        <v xml:space="preserve">|Conjuration Lv0|Hannya Pact|&amp;ref(Spell/P_Death.jpg,nolink,25x25,Death);1||&amp;ref(Spell/V_Death.jpg,nolink,25x25,Death Gem);6|儀式/水陸両用|変身|
|~|~|&gt;|&gt;|&gt;|&gt;|NamanariをChunariへと永久的に変化させます|
</v>
      </c>
    </row>
    <row r="150" spans="1:5" x14ac:dyDescent="0.15">
      <c r="A150" t="str">
        <f t="shared" si="3"/>
        <v>-</v>
      </c>
      <c r="B150" t="s">
        <v>7596</v>
      </c>
      <c r="C150" t="s">
        <v>7595</v>
      </c>
      <c r="D150" t="s">
        <v>7598</v>
      </c>
      <c r="E150" t="str">
        <f>VLOOKUP(D150,NationalSpell!$F:$N,9,FALSE)&amp;CHAR(10)</f>
        <v xml:space="preserve">|Conjuration Lv0|Greater Hannya Pact|&amp;ref(Spell/P_Death.jpg,nolink,25x25,Death);2||&amp;ref(Spell/V_Death.jpg,nolink,25x25,Death Gem);12|儀式/水陸両用|変身|
|~|~|&gt;|&gt;|&gt;|&gt;|ChunariをHannyaへと永久的に変化させます|
</v>
      </c>
    </row>
    <row r="151" spans="1:5" x14ac:dyDescent="0.15">
      <c r="A151" t="str">
        <f t="shared" si="3"/>
        <v>-</v>
      </c>
      <c r="B151" t="s">
        <v>7596</v>
      </c>
      <c r="C151" t="s">
        <v>7595</v>
      </c>
      <c r="D151" t="s">
        <v>7599</v>
      </c>
      <c r="E151" t="str">
        <f>VLOOKUP(D151,NationalSpell!$F:$N,9,FALSE)&amp;CHAR(10)</f>
        <v xml:space="preserve">|Conjuration Lv1|Summon Kappa|&amp;ref(Spell/P_Water.jpg,nolink,25x25,Water);1|&amp;ref(Spell/P_Nature.jpg,nolink,25x25,Nature);1|&amp;ref(Spell/V_Water.jpg,nolink,25x25,Water Gem);3|儀式/陸上専用|兵士召喚|
|~|~|&gt;|&gt;|&gt;|&gt;|硬い甲羅を持つKappaを3体召喚します|
</v>
      </c>
    </row>
    <row r="152" spans="1:5" x14ac:dyDescent="0.15">
      <c r="A152" t="str">
        <f t="shared" si="3"/>
        <v>-</v>
      </c>
      <c r="B152" t="s">
        <v>7596</v>
      </c>
      <c r="C152" t="s">
        <v>7595</v>
      </c>
      <c r="D152" t="s">
        <v>7600</v>
      </c>
      <c r="E152" t="str">
        <f>VLOOKUP(D152,NationalSpell!$F:$N,9,FALSE)&amp;CHAR(10)</f>
        <v xml:space="preserve">|Conjuration Lv2|Summon Karasu Tengus|&amp;ref(Spell/P_Nature.jpg,nolink,25x25,Nature);1|&amp;ref(Spell/P_Air.jpg,nolink,25x25,Air);1|&amp;ref(Spell/V_Nature.jpg,nolink,25x25,Nature Gem);3|儀式/陸上専用|兵士召喚|
|~|~|&gt;|&gt;|&gt;|&gt;|飛行する神聖な剣術の達人Karasu Tenguを3体召喚します|
</v>
      </c>
    </row>
    <row r="153" spans="1:5" x14ac:dyDescent="0.15">
      <c r="A153" t="str">
        <f t="shared" si="3"/>
        <v>-</v>
      </c>
      <c r="B153" t="s">
        <v>7596</v>
      </c>
      <c r="C153" t="s">
        <v>7595</v>
      </c>
      <c r="D153" t="s">
        <v>7601</v>
      </c>
      <c r="E153" t="str">
        <f>VLOOKUP(D153,NationalSpell!$F:$N,9,FALSE)&amp;CHAR(10)</f>
        <v xml:space="preserve">|Conjuration Lv3|Summon Konoha Tengus|&amp;ref(Spell/P_Air.jpg,nolink,25x25,Air);1|&amp;ref(Spell/P_Earth.jpg,nolink,25x25,Earth);1|&amp;ref(Spell/V_Air.jpg,nolink,25x25,Air Gem);5|儀式/陸上専用|兵士召喚|
|~|~|&gt;|&gt;|&gt;|&gt;|飛行する神聖な剣術の達人Konoha Tenguを5+体召喚します|
</v>
      </c>
    </row>
    <row r="154" spans="1:5" x14ac:dyDescent="0.15">
      <c r="A154" t="str">
        <f t="shared" si="3"/>
        <v>-</v>
      </c>
      <c r="B154" t="s">
        <v>7596</v>
      </c>
      <c r="C154" t="s">
        <v>7595</v>
      </c>
      <c r="D154" t="s">
        <v>7602</v>
      </c>
      <c r="E154" t="str">
        <f>VLOOKUP(D154,NationalSpell!$F:$N,9,FALSE)&amp;CHAR(10)</f>
        <v xml:space="preserve">|Conjuration Lv3|Ambush of Tigers|&amp;ref(Spell/P_Nature.jpg,nolink,25x25,Nature);2||&amp;ref(Spell/V_Nature.jpg,nolink,25x25,Nature Gem);10|儀式/陸上専用|兵士召喚|
|~|~|&gt;|&gt;|&gt;|&gt;|敏捷なTigerを10+体召喚します|
</v>
      </c>
    </row>
    <row r="155" spans="1:5" x14ac:dyDescent="0.15">
      <c r="A155" t="str">
        <f t="shared" si="3"/>
        <v>-</v>
      </c>
      <c r="B155" t="s">
        <v>7596</v>
      </c>
      <c r="C155" t="s">
        <v>7595</v>
      </c>
      <c r="D155" t="s">
        <v>7603</v>
      </c>
      <c r="E155" t="str">
        <f>VLOOKUP(D155,NationalSpell!$F:$N,9,FALSE)&amp;CHAR(10)</f>
        <v xml:space="preserve">|Conjuration Lv4|Summon Shikome|&amp;ref(Spell/P_Death.jpg,nolink,25x25,Death);2||&amp;ref(Spell/V_Death.jpg,nolink,25x25,Death Gem);8|儀式/陸上専用|兵士召喚|
|~|~|&gt;|&gt;|&gt;|&gt;|神聖なる狂戦士Shikomeを8体召喚します|
</v>
      </c>
    </row>
    <row r="156" spans="1:5" x14ac:dyDescent="0.15">
      <c r="A156" t="str">
        <f t="shared" si="3"/>
        <v>-</v>
      </c>
      <c r="B156" t="s">
        <v>7596</v>
      </c>
      <c r="C156" t="s">
        <v>7595</v>
      </c>
      <c r="D156" t="s">
        <v>7604</v>
      </c>
      <c r="E156" t="str">
        <f>VLOOKUP(D156,NationalSpell!$F:$N,9,FALSE)&amp;CHAR(10)</f>
        <v xml:space="preserve">|Conjuration Lv4|Ghost General|&amp;ref(Spell/P_Death.jpg,nolink,25x25,Death);3||&amp;ref(Spell/V_Death.jpg,nolink,25x25,Death Gem);10|儀式/陸上専用|指揮官召喚|
|~|~|&gt;|&gt;|&gt;|&gt;|破滅の剣を持つ武者の亡霊Shuraを召喚します|
</v>
      </c>
    </row>
    <row r="157" spans="1:5" x14ac:dyDescent="0.15">
      <c r="A157" t="str">
        <f t="shared" si="3"/>
        <v>-</v>
      </c>
      <c r="B157" t="s">
        <v>7596</v>
      </c>
      <c r="C157" t="s">
        <v>7595</v>
      </c>
      <c r="D157" t="s">
        <v>7605</v>
      </c>
      <c r="E157" t="str">
        <f>VLOOKUP(D157,NationalSpell!$F:$N,9,FALSE)&amp;CHAR(10)</f>
        <v xml:space="preserve">|Conjuration Lv5|Contact Dai Tengu|&amp;ref(Spell/P_Air.jpg,nolink,25x25,Air);2|&amp;ref(Spell/P_Earth.jpg,nolink,25x25,Earth);1|&amp;ref(Spell/V_Air.jpg,nolink,25x25,Air Gem);55|儀式/陸上専用|軍団召喚|
|~|~|&gt;|&gt;|&gt;|&gt;|Tengu Warriorを10体、Karasu Tenguを10体とその指揮官Dai Tenguを召喚します|
</v>
      </c>
    </row>
    <row r="158" spans="1:5" x14ac:dyDescent="0.15">
      <c r="A158" t="str">
        <f t="shared" si="3"/>
        <v>-</v>
      </c>
      <c r="B158" t="s">
        <v>7596</v>
      </c>
      <c r="C158" t="s">
        <v>7595</v>
      </c>
      <c r="D158" t="s">
        <v>7606</v>
      </c>
      <c r="E158" t="str">
        <f>VLOOKUP(D158,NationalSpell!$F:$N,9,FALSE)&amp;CHAR(10)</f>
        <v xml:space="preserve">|Conjuration Lv5|Contact Nushi|&amp;ref(Spell/P_Water.jpg,nolink,25x25,Water);2|&amp;ref(Spell/P_Nature.jpg,nolink,25x25,Nature);1|&amp;ref(Spell/V_Water.jpg,nolink,25x25,Water Gem);25|儀式/沼地限定|指揮官召喚|
|~|~|&gt;|&gt;|&gt;|&gt;|優れた魔力を持つが州を離れられない沼の主Nushiを召喚します|
</v>
      </c>
    </row>
    <row r="159" spans="1:5" x14ac:dyDescent="0.15">
      <c r="A159" t="str">
        <f t="shared" si="3"/>
        <v>-</v>
      </c>
      <c r="B159" t="s">
        <v>2893</v>
      </c>
      <c r="C159" t="s">
        <v>2935</v>
      </c>
      <c r="D159" t="s">
        <v>7607</v>
      </c>
      <c r="E159" t="str">
        <f>VLOOKUP(D159,NationalSpell!$F:$N,9,FALSE)&amp;CHAR(10)</f>
        <v xml:space="preserve">|Conjuration Lv6|Summon Gozu Mezu|&amp;ref(Spell/P_Death.jpg,nolink,25x25,Death);3||&amp;ref(Spell/V_Death.jpg,nolink,25x25,Death Gem);7|儀式/陸上専用|兵士召喚|
|~|~|&gt;|&gt;|&gt;|&gt;|魔法の武器を持つOx-headとHorse-faceを1体ずつ召喚します|
</v>
      </c>
    </row>
    <row r="160" spans="1:5" x14ac:dyDescent="0.15">
      <c r="A160" t="str">
        <f t="shared" si="3"/>
        <v>-</v>
      </c>
      <c r="B160" t="s">
        <v>2893</v>
      </c>
      <c r="C160" t="s">
        <v>2935</v>
      </c>
      <c r="D160" t="s">
        <v>20176</v>
      </c>
      <c r="E160" t="str">
        <f>VLOOKUP(D160,NationalSpell!$F:$N,9,FALSE)&amp;CHAR(10)</f>
        <v xml:space="preserve">|Conjuration Lv7|Summon Araburu-kami|&amp;ref(Spell/P_Death.jpg,nolink,25x25,Death);1|&amp;ref(Spell/P_Fire.jpg,nolink,25x25,Fire);1|&amp;ref(Spell/V_Death.jpg,nolink,25x25,Death Gem);5|儀式/陸上専用|兵士召喚|
|~|~|&gt;|&gt;|&gt;|&gt;|高い戦闘力を持つ神聖なる荒神Araburu-kamiを1体召喚します|
</v>
      </c>
    </row>
    <row r="161" spans="1:5" x14ac:dyDescent="0.15">
      <c r="A161" t="str">
        <f t="shared" si="3"/>
        <v>-</v>
      </c>
      <c r="B161" t="s">
        <v>7596</v>
      </c>
      <c r="C161" t="s">
        <v>7595</v>
      </c>
      <c r="D161" t="s">
        <v>7608</v>
      </c>
      <c r="E161" t="str">
        <f>VLOOKUP(D161,NationalSpell!$F:$N,9,FALSE)&amp;CHAR(10)</f>
        <v xml:space="preserve">|Alteration Lv6|End of Weakness|&amp;ref(Spell/P_Earth.jpg,nolink,25x25,Earth);2||&amp;ref(Spell/V_Earth.jpg,nolink,25x25,Earth Gem);1|戦闘/陸上専用|全体強化|
|~|~|&gt;|&gt;|&gt;|&gt;|味方のデーモン全員の皮膚を変化させ防御力を10まで増加させます|
</v>
      </c>
    </row>
    <row r="162" spans="1:5" x14ac:dyDescent="0.15">
      <c r="A162" t="str">
        <f t="shared" si="3"/>
        <v>EA Yomi E</v>
      </c>
      <c r="B162" t="s">
        <v>7596</v>
      </c>
      <c r="C162" t="s">
        <v>7595</v>
      </c>
      <c r="D162" t="s">
        <v>7609</v>
      </c>
      <c r="E162" t="str">
        <f>VLOOKUP(D162,NationalSpell!$F:$N,9,FALSE)&amp;CHAR(10)</f>
        <v xml:space="preserve">|Thaumaturgy Lv6|End of Culture|&amp;ref(Spell/P_Fire.jpg,nolink,25x25,Fire);5||&amp;ref(Spell/V_Fire.jpg,nolink,25x25,Fire Gem);60|儀式/水陸両用|世界呪附|
|~|~|&gt;|&gt;|&gt;|&gt;|鬼の生産頻度を高め支配圏外へも混沌を広めます|
</v>
      </c>
    </row>
    <row r="163" spans="1:5" x14ac:dyDescent="0.15">
      <c r="A163" t="str">
        <f t="shared" si="3"/>
        <v>EA Hinnom S</v>
      </c>
      <c r="B163" t="s">
        <v>2893</v>
      </c>
      <c r="C163" t="s">
        <v>7736</v>
      </c>
      <c r="D163" t="s">
        <v>7780</v>
      </c>
      <c r="E163" t="str">
        <f>VLOOKUP(D163,NationalSpell!$F:$N,9,FALSE)&amp;CHAR(10)</f>
        <v xml:space="preserve">|Conjuration Lv3|Summon Mazzikim|&amp;ref(Spell/P_Nature.jpg,nolink,25x25,Nature);1||&amp;ref(Spell/V_Nature.jpg,nolink,25x25,Nature Gem);3|儀式/陸上専用|兵士召喚|
|~|~|&gt;|&gt;|&gt;|&gt;|現世に住まう小悪魔Mazzikを8体召喚します|
</v>
      </c>
    </row>
    <row r="164" spans="1:5" x14ac:dyDescent="0.15">
      <c r="A164" t="str">
        <f t="shared" si="3"/>
        <v>-</v>
      </c>
      <c r="B164" t="s">
        <v>2893</v>
      </c>
      <c r="C164" t="s">
        <v>7736</v>
      </c>
      <c r="D164" t="s">
        <v>7781</v>
      </c>
      <c r="E164" t="str">
        <f>VLOOKUP(D164,NationalSpell!$F:$N,9,FALSE)&amp;CHAR(10)</f>
        <v xml:space="preserve">|Conjuration Lv5|Summon Lilot|&amp;ref(Spell/P_Nature.jpg,nolink,25x25,Nature);4||&amp;ref(Spell/V_Nature.jpg,nolink,25x25,Nature Gem);25|儀式/陸上専用|指揮官召喚|
|~|~|&gt;|&gt;|&gt;|&gt;|現世に住まう夢魔Lilotを召喚します|
</v>
      </c>
    </row>
    <row r="165" spans="1:5" x14ac:dyDescent="0.15">
      <c r="A165" t="str">
        <f t="shared" si="3"/>
        <v>-</v>
      </c>
      <c r="B165" t="s">
        <v>2893</v>
      </c>
      <c r="C165" t="s">
        <v>7736</v>
      </c>
      <c r="D165" t="s">
        <v>7782</v>
      </c>
      <c r="E165" t="str">
        <f>VLOOKUP(D165,NationalSpell!$F:$N,9,FALSE)&amp;CHAR(10)</f>
        <v xml:space="preserve">|Blood Magic Lv3|Summon Se'irim|&amp;ref(Spell/P_Blood.jpg,nolink,25x25,Blood);2||&amp;ref(Spell/V_Blood.jpg,nolink,25x25,Blood Slave);23|儀式/荒地限定|兵士召喚|
|~|~|&gt;|&gt;|&gt;|&gt;|神聖で狂暴な山羊の悪魔Se'irを5体召喚します|
</v>
      </c>
    </row>
    <row r="166" spans="1:5" x14ac:dyDescent="0.15">
      <c r="A166" t="str">
        <f t="shared" si="3"/>
        <v>-</v>
      </c>
      <c r="B166" t="s">
        <v>2893</v>
      </c>
      <c r="C166" t="s">
        <v>7736</v>
      </c>
      <c r="D166" t="s">
        <v>7783</v>
      </c>
      <c r="E166" t="str">
        <f>VLOOKUP(D166,NationalSpell!$F:$N,9,FALSE)&amp;CHAR(10)</f>
        <v xml:space="preserve">|Blood Magic Lv4|Summon Shedim|&amp;ref(Spell/P_Blood.jpg,nolink,25x25,Blood);3|&amp;ref(Spell/P_Air.jpg,nolink,25x25,Air);1|&amp;ref(Spell/V_Blood.jpg,nolink,25x25,Blood Slave);28|儀式/荒地限定|兵士召喚|
|~|~|&gt;|&gt;|&gt;|&gt;|電撃を放つ山羊の悪魔Shedを3体召喚します|
</v>
      </c>
    </row>
    <row r="167" spans="1:5" x14ac:dyDescent="0.15">
      <c r="A167" t="str">
        <f t="shared" si="3"/>
        <v>EA Hinnom E</v>
      </c>
      <c r="B167" t="s">
        <v>2893</v>
      </c>
      <c r="C167" t="s">
        <v>7736</v>
      </c>
      <c r="D167" t="s">
        <v>7784</v>
      </c>
      <c r="E167" t="str">
        <f>VLOOKUP(D167,NationalSpell!$F:$N,9,FALSE)&amp;CHAR(10)</f>
        <v xml:space="preserve">|Blood Magic Lv9|Release Lord of Civilization|&amp;ref(Spell/P_Blood.jpg,nolink,25x25,Blood);8||&amp;ref(Spell/V_Blood.jpg,nolink,25x25,Blood Slave);177|儀式/陸上専用|指揮官召喚|
|~|~|&gt;|&gt;|&gt;|&gt;|6体のGrigoriのうちの1体を召喚します|
</v>
      </c>
    </row>
    <row r="168" spans="1:5" x14ac:dyDescent="0.15">
      <c r="A168" t="str">
        <f t="shared" si="3"/>
        <v>EA Ur S</v>
      </c>
      <c r="B168" t="s">
        <v>2893</v>
      </c>
      <c r="C168" t="s">
        <v>7959</v>
      </c>
      <c r="D168" t="s">
        <v>7954</v>
      </c>
      <c r="E168" t="str">
        <f>VLOOKUP(D168,NationalSpell!$F:$N,9,FALSE)&amp;CHAR(10)</f>
        <v xml:space="preserve">|Conjuration Lv3|Herd of Buffaloes|&amp;ref(Spell/P_Nature.jpg,nolink,25x25,Nature);2||&amp;ref(Spell/V_Nature.jpg,nolink,25x25,Nature Gem);10|儀式/陸上専用|兵士召喚|
|~|~|&gt;|&gt;|&gt;|&gt;|敵を蹂躙するBuffaloを5+体召喚します|
</v>
      </c>
    </row>
    <row r="169" spans="1:5" x14ac:dyDescent="0.15">
      <c r="A169" t="str">
        <f t="shared" si="3"/>
        <v>-</v>
      </c>
      <c r="B169" t="s">
        <v>2893</v>
      </c>
      <c r="C169" t="s">
        <v>7959</v>
      </c>
      <c r="D169" t="s">
        <v>7955</v>
      </c>
      <c r="E169" t="str">
        <f>VLOOKUP(D169,NationalSpell!$F:$N,9,FALSE)&amp;CHAR(10)</f>
        <v xml:space="preserve">|Conjuration Lv4|Summon Kusarikkus|&amp;ref(Spell/P_Earth.jpg,nolink,25x25,Earth);1||&amp;ref(Spell/V_Earth.jpg,nolink,25x25,Earth Gem);6|儀式/陸上専用|兵士召喚|
|~|~|&gt;|&gt;|&gt;|&gt;|悪魔殺しの槍を持つ神聖なる牛人間Kusarikkuを2体召喚します|
</v>
      </c>
    </row>
    <row r="170" spans="1:5" x14ac:dyDescent="0.15">
      <c r="A170" t="str">
        <f t="shared" si="3"/>
        <v>-</v>
      </c>
      <c r="B170" t="s">
        <v>2893</v>
      </c>
      <c r="C170" t="s">
        <v>7959</v>
      </c>
      <c r="D170" t="s">
        <v>7956</v>
      </c>
      <c r="E170" t="str">
        <f>VLOOKUP(D170,NationalSpell!$F:$N,9,FALSE)&amp;CHAR(10)</f>
        <v xml:space="preserve">|Conjuration Lv5|Summon Ugallu|&amp;ref(Spell/P_Air.jpg,nolink,25x25,Air);3||&amp;ref(Spell/V_Air.jpg,nolink,25x25,Air Gem);24|儀式/陸上専用|指揮官召喚|
|~|~|&gt;|&gt;|&gt;|&gt;|低級の嵐の神Ugalluを召喚します|
</v>
      </c>
    </row>
    <row r="171" spans="1:5" x14ac:dyDescent="0.15">
      <c r="A171" t="str">
        <f t="shared" si="3"/>
        <v>-</v>
      </c>
      <c r="B171" t="s">
        <v>2893</v>
      </c>
      <c r="C171" t="s">
        <v>7959</v>
      </c>
      <c r="D171" t="s">
        <v>7957</v>
      </c>
      <c r="E171" t="str">
        <f>VLOOKUP(D171,NationalSpell!$F:$N,9,FALSE)&amp;CHAR(10)</f>
        <v xml:space="preserve">|Conjuration Lv7|Call Anzu|&amp;ref(Spell/P_Air.jpg,nolink,25x25,Air);4||&amp;ref(Spell/V_Air.jpg,nolink,25x25,Air Gem);4|儀式/陸上専用|兵士召喚|
|~|~|&gt;|&gt;|&gt;|&gt;|水と炎を吐く魔鳥Anzuを1体召喚します|
</v>
      </c>
    </row>
    <row r="172" spans="1:5" x14ac:dyDescent="0.15">
      <c r="A172" t="str">
        <f t="shared" si="3"/>
        <v>EA Ur E</v>
      </c>
      <c r="B172" t="s">
        <v>2893</v>
      </c>
      <c r="C172" t="s">
        <v>7959</v>
      </c>
      <c r="D172" t="s">
        <v>7958</v>
      </c>
      <c r="E172" t="str">
        <f>VLOOKUP(D172,NationalSpell!$F:$N,9,FALSE)&amp;CHAR(10)</f>
        <v xml:space="preserve">|Conjuration Lv8|Call Apkallu|&amp;ref(Spell/P_Astral.jpg,nolink,25x25,Astral);5||&amp;ref(Spell/V_Astral.jpg,nolink,25x25,Astral Pearl);60|儀式/陸上専用|指揮官召喚|
|~|~|&gt;|&gt;|&gt;|&gt;|極めて高い魔力と研究力を持つUmu-apkalluを召喚します|
</v>
      </c>
    </row>
    <row r="173" spans="1:5" x14ac:dyDescent="0.15">
      <c r="A173" t="str">
        <f t="shared" si="3"/>
        <v>EA Berytos S</v>
      </c>
      <c r="B173" t="s">
        <v>2893</v>
      </c>
      <c r="C173" t="s">
        <v>8065</v>
      </c>
      <c r="D173" t="s">
        <v>8057</v>
      </c>
      <c r="E173" t="str">
        <f>VLOOKUP(D173,NationalSpell!$F:$N,9,FALSE)&amp;CHAR(10)</f>
        <v xml:space="preserve">|Conjuration Lv3|Summon Mazzikim|&amp;ref(Spell/P_Nature.jpg,nolink,25x25,Nature);1||&amp;ref(Spell/V_Nature.jpg,nolink,25x25,Nature Gem);3|儀式/陸上専用|兵士召喚|
|~|~|&gt;|&gt;|&gt;|&gt;|現世に住まう小悪魔Mazzikを8体召喚します|
</v>
      </c>
    </row>
    <row r="174" spans="1:5" x14ac:dyDescent="0.15">
      <c r="A174" t="str">
        <f t="shared" si="3"/>
        <v>-</v>
      </c>
      <c r="B174" t="s">
        <v>2893</v>
      </c>
      <c r="C174" t="s">
        <v>8065</v>
      </c>
      <c r="D174" t="s">
        <v>8058</v>
      </c>
      <c r="E174" t="str">
        <f>VLOOKUP(D174,NationalSpell!$F:$N,9,FALSE)&amp;CHAR(10)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175" spans="1:5" x14ac:dyDescent="0.15">
      <c r="A175" t="str">
        <f t="shared" si="3"/>
        <v>-</v>
      </c>
      <c r="B175" t="s">
        <v>2893</v>
      </c>
      <c r="C175" t="s">
        <v>8065</v>
      </c>
      <c r="D175" t="s">
        <v>8059</v>
      </c>
      <c r="E175" t="str">
        <f>VLOOKUP(D175,NationalSpell!$F:$N,9,FALSE)&amp;CHAR(10)</f>
        <v xml:space="preserve">|Conjuration Lv3|Pride of Lions|&amp;ref(Spell/P_Nature.jpg,nolink,25x25,Nature);2||&amp;ref(Spell/V_Nature.jpg,nolink,25x25,Nature Gem);10|儀式/陸上専用|兵士召喚|
|~|~|&gt;|&gt;|&gt;|&gt;|敏捷なGreat Lionを10+体召喚します|
</v>
      </c>
    </row>
    <row r="176" spans="1:5" x14ac:dyDescent="0.15">
      <c r="A176" t="str">
        <f t="shared" si="3"/>
        <v>-</v>
      </c>
      <c r="B176" t="s">
        <v>2893</v>
      </c>
      <c r="C176" t="s">
        <v>8065</v>
      </c>
      <c r="D176" t="s">
        <v>8060</v>
      </c>
      <c r="E176" t="str">
        <f>VLOOKUP(D176,NationalSpell!$F:$N,9,FALSE)&amp;CHAR(10)</f>
        <v xml:space="preserve">|Conjuration Lv5|Summon Lilot|&amp;ref(Spell/P_Nature.jpg,nolink,25x25,Nature);4||&amp;ref(Spell/V_Nature.jpg,nolink,25x25,Nature Gem);25|儀式/陸上専用|指揮官召喚|
|~|~|&gt;|&gt;|&gt;|&gt;|現世に住まう夢魔Lilotを召喚します|
</v>
      </c>
    </row>
    <row r="177" spans="1:5" x14ac:dyDescent="0.15">
      <c r="A177" t="str">
        <f t="shared" si="3"/>
        <v>-</v>
      </c>
      <c r="B177" t="s">
        <v>2893</v>
      </c>
      <c r="C177" t="s">
        <v>8065</v>
      </c>
      <c r="D177" t="s">
        <v>8061</v>
      </c>
      <c r="E177" t="str">
        <f>VLOOKUP(D177,NationalSpell!$F:$N,9,FALSE)&amp;CHAR(10)</f>
        <v xml:space="preserve">|Conjuration Lv8|Summon Telkhine|&amp;ref(Spell/P_Water.jpg,nolink,25x25,Water);5|&amp;ref(Spell/P_Air.jpg,nolink,25x25,Air);2|&amp;ref(Spell/V_Water.jpg,nolink,25x25,Water Gem);69|儀式/水陸両用|指揮官召喚|
|~|~|&gt;|&gt;|&gt;|&gt;|強大なる海の神霊Telkhineを召喚します|
</v>
      </c>
    </row>
    <row r="178" spans="1:5" x14ac:dyDescent="0.15">
      <c r="A178" t="str">
        <f t="shared" si="3"/>
        <v>-</v>
      </c>
      <c r="B178" t="s">
        <v>2893</v>
      </c>
      <c r="C178" t="s">
        <v>8065</v>
      </c>
      <c r="D178" t="s">
        <v>8062</v>
      </c>
      <c r="E178" t="str">
        <f>VLOOKUP(D178,NationalSpell!$F:$N,9,FALSE)&amp;CHAR(10)</f>
        <v xml:space="preserve">|Blood Magic Lv3|Scapegoats|&amp;ref(Spell/P_Blood.jpg,nolink,25x25,Blood);1||&amp;ref(Spell/V_Blood.jpg,nolink,25x25,Blood Slave);8|儀式/荒地限定|兵士召喚|
|~|~|&gt;|&gt;|&gt;|&gt;|神聖で狂暴な山羊の悪魔Se'irを2体召喚します|
</v>
      </c>
    </row>
    <row r="179" spans="1:5" x14ac:dyDescent="0.15">
      <c r="A179" t="str">
        <f t="shared" si="3"/>
        <v>-</v>
      </c>
      <c r="B179" t="s">
        <v>2893</v>
      </c>
      <c r="C179" t="s">
        <v>8065</v>
      </c>
      <c r="D179" t="s">
        <v>8063</v>
      </c>
      <c r="E179" t="str">
        <f>VLOOKUP(D179,NationalSpell!$F:$N,9,FALSE)&amp;CHAR(10)</f>
        <v xml:space="preserve">|Blood Magic Lv4|Summon Shedim|&amp;ref(Spell/P_Blood.jpg,nolink,25x25,Blood);3|&amp;ref(Spell/P_Air.jpg,nolink,25x25,Air);1|&amp;ref(Spell/V_Blood.jpg,nolink,25x25,Blood Slave);28|儀式/荒地限定|兵士召喚|
|~|~|&gt;|&gt;|&gt;|&gt;|電撃を放つ山羊の悪魔Shedを3体召喚します|
</v>
      </c>
    </row>
    <row r="180" spans="1:5" x14ac:dyDescent="0.15">
      <c r="A180" t="str">
        <f t="shared" si="3"/>
        <v>EA Berytos E</v>
      </c>
      <c r="B180" t="s">
        <v>2893</v>
      </c>
      <c r="C180" t="s">
        <v>8065</v>
      </c>
      <c r="D180" t="s">
        <v>8064</v>
      </c>
      <c r="E180" t="str">
        <f>VLOOKUP(D180,NationalSpell!$F:$N,9,FALSE)&amp;CHAR(10)</f>
        <v xml:space="preserve">|Blood Magic Lv6|Call Melqart|&amp;ref(Spell/P_Blood.jpg,nolink,25x25,Blood);3|&amp;ref(Spell/P_Fire.jpg,nolink,25x25,Fire);2|&amp;ref(Spell/V_Blood.jpg,nolink,25x25,Blood Slave);99|儀式/陸上専用|指揮官召喚|
|~|~|&gt;|&gt;|&gt;|&gt;|恐るべき巨人の暴君Melqartを召喚します|
</v>
      </c>
    </row>
    <row r="181" spans="1:5" x14ac:dyDescent="0.15">
      <c r="A181" t="str">
        <f t="shared" si="3"/>
        <v>EA Xibalba S</v>
      </c>
      <c r="B181" t="s">
        <v>2893</v>
      </c>
      <c r="C181" t="s">
        <v>8295</v>
      </c>
      <c r="D181" t="s">
        <v>8277</v>
      </c>
      <c r="E181" t="str">
        <f>VLOOKUP(D181,NationalSpell!$F:$N,9,FALSE)&amp;CHAR(10)</f>
        <v xml:space="preserve">|Conjuration Lv3|Summon Sacred Scorpion|&amp;ref(Spell/P_Earth.jpg,nolink,25x25,Earth);1|&amp;ref(Spell/P_Death.jpg,nolink,25x25,Death);1|&amp;ref(Spell/V_Earth.jpg,nolink,25x25,Earth Gem);2|儀式/陸上専用|兵士召喚|
|~|~|&gt;|&gt;|&gt;|&gt;|致命的な毒を持つ神聖なる大蠍Sacred Scorpionを1体召喚します|
</v>
      </c>
    </row>
    <row r="182" spans="1:5" x14ac:dyDescent="0.15">
      <c r="A182" t="str">
        <f t="shared" si="3"/>
        <v>-</v>
      </c>
      <c r="B182" t="s">
        <v>2893</v>
      </c>
      <c r="C182" t="s">
        <v>8295</v>
      </c>
      <c r="D182" t="s">
        <v>8278</v>
      </c>
      <c r="E182" t="str">
        <f>VLOOKUP(D182,NationalSpell!$F:$N,9,FALSE)&amp;CHAR(10)</f>
        <v xml:space="preserve">|Conjuration Lv3|Summon Jaguars|&amp;ref(Spell/P_Nature.jpg,nolink,25x25,Nature);2|&amp;ref(Spell/P_Holy.jpg,nolink,25x25,Holy);1|&amp;ref(Spell/V_Nature.jpg,nolink,25x25,Nature Gem);25|儀式/陸上専用|兵士召喚|
|~|~|&gt;|&gt;|&gt;|&gt;|神聖なるJaguarを17体召喚します|
</v>
      </c>
    </row>
    <row r="183" spans="1:5" x14ac:dyDescent="0.15">
      <c r="A183" t="str">
        <f t="shared" si="3"/>
        <v>-</v>
      </c>
      <c r="B183" t="s">
        <v>2893</v>
      </c>
      <c r="C183" t="s">
        <v>8295</v>
      </c>
      <c r="D183" t="s">
        <v>8279</v>
      </c>
      <c r="E183" t="str">
        <f>VLOOKUP(D183,NationalSpell!$F:$N,9,FALSE)&amp;CHAR(10)</f>
        <v xml:space="preserve">|Conjuration Lv7|Summon Balam|&amp;ref(Spell/P_Nature.jpg,nolink,25x25,Nature);4||&amp;ref(Spell/V_Nature.jpg,nolink,25x25,Nature Gem);60|儀式/陸上専用|指揮官召喚|
|~|~|&gt;|&gt;|&gt;|&gt;|4体のBalamのうちの1体を召喚します|
</v>
      </c>
    </row>
    <row r="184" spans="1:5" x14ac:dyDescent="0.15">
      <c r="A184" t="str">
        <f t="shared" si="3"/>
        <v>-</v>
      </c>
      <c r="B184" t="s">
        <v>2893</v>
      </c>
      <c r="C184" t="s">
        <v>8295</v>
      </c>
      <c r="D184" t="s">
        <v>8280</v>
      </c>
      <c r="E184" t="str">
        <f>VLOOKUP(D184,NationalSpell!$F:$N,9,FALSE)&amp;CHAR(10)</f>
        <v xml:space="preserve">|Conjuration Lv8|Summon Chaac|&amp;ref(Spell/P_Air.jpg,nolink,25x25,Air);4||&amp;ref(Spell/V_Air.jpg,nolink,25x25,Air Gem);75|儀式/陸上専用|指揮官召喚|
|~|~|&gt;|&gt;|&gt;|&gt;|4体のChaacのうちの1体を召喚します|
</v>
      </c>
    </row>
    <row r="185" spans="1:5" x14ac:dyDescent="0.15">
      <c r="A185" t="str">
        <f t="shared" si="3"/>
        <v>-</v>
      </c>
      <c r="B185" t="s">
        <v>2893</v>
      </c>
      <c r="C185" t="s">
        <v>8295</v>
      </c>
      <c r="D185" t="s">
        <v>8281</v>
      </c>
      <c r="E185" t="str">
        <f>VLOOKUP(D185,NationalSpell!$F:$N,9,FALSE)&amp;CHAR(10)</f>
        <v xml:space="preserve">|Enchantment Lv8|Theft of the Sun|&amp;ref(Spell/P_Death.jpg,nolink,25x25,Death);6|&amp;ref(Spell/P_Fire.jpg,nolink,25x25,Fire);3|&amp;ref(Spell/V_Death.jpg,nolink,25x25,Death Gem);70|儀式/首都限定|世界呪附|
|~|~|&gt;|&gt;|&gt;|&gt;|太陽を幽閉しその力を利用しつつ世界を永遠の夜に落とします|
</v>
      </c>
    </row>
    <row r="186" spans="1:5" x14ac:dyDescent="0.15">
      <c r="A186" t="str">
        <f t="shared" si="3"/>
        <v>-</v>
      </c>
      <c r="B186" t="s">
        <v>2893</v>
      </c>
      <c r="C186" t="s">
        <v>8295</v>
      </c>
      <c r="D186" t="s">
        <v>8282</v>
      </c>
      <c r="E186" t="str">
        <f>VLOOKUP(D186,NationalSpell!$F:$N,9,FALSE)&amp;CHAR(10)</f>
        <v xml:space="preserve">|Thaumaturgy Lv2|Break the Third Soul|&amp;ref(Spell/P_Air.jpg,nolink,25x25,Air);1|||戦闘/陸上専用|疲労|
|~|~|&gt;|&gt;|&gt;|&gt;|空気呼吸の敵1体を疲労させようと試みます|
</v>
      </c>
    </row>
    <row r="187" spans="1:5" x14ac:dyDescent="0.15">
      <c r="A187" t="str">
        <f t="shared" si="3"/>
        <v>-</v>
      </c>
      <c r="B187" t="s">
        <v>2893</v>
      </c>
      <c r="C187" t="s">
        <v>8295</v>
      </c>
      <c r="D187" t="s">
        <v>8283</v>
      </c>
      <c r="E187" t="str">
        <f>VLOOKUP(D187,NationalSpell!$F:$N,9,FALSE)&amp;CHAR(10)</f>
        <v xml:space="preserve">|Thaumaturgy Lv2|Break the Second Soul|&amp;ref(Spell/P_Earth.jpg,nolink,25x25,Earth);1|||戦闘/陸上専用|弱体化|
|~|~|&gt;|&gt;|&gt;|&gt;|実体ある敵1体の脚を骨折させます|
</v>
      </c>
    </row>
    <row r="188" spans="1:5" x14ac:dyDescent="0.15">
      <c r="A188" t="str">
        <f t="shared" si="3"/>
        <v>-</v>
      </c>
      <c r="B188" t="s">
        <v>2893</v>
      </c>
      <c r="C188" t="s">
        <v>8295</v>
      </c>
      <c r="D188" t="s">
        <v>8284</v>
      </c>
      <c r="E188" t="str">
        <f>VLOOKUP(D188,NationalSpell!$F:$N,9,FALSE)&amp;CHAR(10)</f>
        <v xml:space="preserve">|Thaumaturgy Lv2|Break the Fourth Soul|&amp;ref(Spell/P_Death.jpg,nolink,25x25,Death);1|||戦闘/陸上専用|弱体化|
|~|~|&gt;|&gt;|&gt;|&gt;|実体ある敵1体を呪い傷からの後遺症を受けやすくします|
</v>
      </c>
    </row>
    <row r="189" spans="1:5" x14ac:dyDescent="0.15">
      <c r="A189" t="str">
        <f t="shared" si="3"/>
        <v>-</v>
      </c>
      <c r="B189" t="s">
        <v>2893</v>
      </c>
      <c r="C189" t="s">
        <v>8295</v>
      </c>
      <c r="D189" t="s">
        <v>8285</v>
      </c>
      <c r="E189" t="str">
        <f>VLOOKUP(D189,NationalSpell!$F:$N,9,FALSE)&amp;CHAR(10)</f>
        <v xml:space="preserve">|Thaumaturgy Lv3|Gift of the Third Soul|&amp;ref(Spell/P_Air.jpg,nolink,25x25,Air);1|||戦闘/水陸両用|強化|
|~|~|&gt;|&gt;|&gt;|&gt;|味方1体の呼吸を助け疲労回復能力を与えます|
</v>
      </c>
    </row>
    <row r="190" spans="1:5" x14ac:dyDescent="0.15">
      <c r="A190" t="str">
        <f t="shared" si="3"/>
        <v>-</v>
      </c>
      <c r="B190" t="s">
        <v>2893</v>
      </c>
      <c r="C190" t="s">
        <v>8295</v>
      </c>
      <c r="D190" t="s">
        <v>8286</v>
      </c>
      <c r="E190" t="str">
        <f>VLOOKUP(D190,NationalSpell!$F:$N,9,FALSE)&amp;CHAR(10)</f>
        <v xml:space="preserve">|Thaumaturgy Lv3|Gift of the Second Soul|&amp;ref(Spell/P_Earth.jpg,nolink,25x25,Earth);1|||戦闘/水陸両用|強化|
|~|~|&gt;|&gt;|&gt;|&gt;|実体ある味方1体に打撃耐性を与えます|
</v>
      </c>
    </row>
    <row r="191" spans="1:5" x14ac:dyDescent="0.15">
      <c r="A191" t="str">
        <f t="shared" si="3"/>
        <v>-</v>
      </c>
      <c r="B191" t="s">
        <v>2893</v>
      </c>
      <c r="C191" t="s">
        <v>8295</v>
      </c>
      <c r="D191" t="s">
        <v>8287</v>
      </c>
      <c r="E191" t="str">
        <f>VLOOKUP(D191,NationalSpell!$F:$N,9,FALSE)&amp;CHAR(10)</f>
        <v xml:space="preserve">|Thaumaturgy Lv3|Gift of the Fourth Soul|&amp;ref(Spell/P_Death.jpg,nolink,25x25,Death);1|||戦闘/水陸両用|強化|
|~|~|&gt;|&gt;|&gt;|&gt;|実体ある味方1体に幸運を与えます|
</v>
      </c>
    </row>
    <row r="192" spans="1:5" x14ac:dyDescent="0.15">
      <c r="A192" t="str">
        <f t="shared" si="3"/>
        <v>-</v>
      </c>
      <c r="B192" t="s">
        <v>2893</v>
      </c>
      <c r="C192" t="s">
        <v>8295</v>
      </c>
      <c r="D192" t="s">
        <v>10001</v>
      </c>
      <c r="E192" t="str">
        <f>VLOOKUP(D192,NationalSpell!$F:$N,9,FALSE)&amp;CHAR(10)</f>
        <v xml:space="preserve">|Blood Magic Lv2|Bind Beast Bats|&amp;ref(Spell/P_Blood.jpg,nolink,25x25,Blood);1||&amp;ref(Spell/V_Blood.jpg,nolink,25x25,Blood Slave);8|儀式/陸上専用|兵士召喚|
|~|~|&gt;|&gt;|&gt;|&gt;|神聖なる巨大蝙蝠Beast Batを3体召喚します|
</v>
      </c>
    </row>
    <row r="193" spans="1:5" x14ac:dyDescent="0.15">
      <c r="A193" t="str">
        <f t="shared" si="3"/>
        <v>-</v>
      </c>
      <c r="B193" t="s">
        <v>2893</v>
      </c>
      <c r="C193" t="s">
        <v>8295</v>
      </c>
      <c r="D193" t="s">
        <v>8288</v>
      </c>
      <c r="E193" t="str">
        <f>VLOOKUP(D193,NationalSpell!$F:$N,9,FALSE)&amp;CHAR(10)</f>
        <v xml:space="preserve">|Blood Magic Lv2|Break the First Soul|&amp;ref(Spell/P_Blood.jpg,nolink,25x25,Blood);1|||戦闘/陸上専用|出血|
|~|~|&gt;|&gt;|&gt;|&gt;|敵1体を大量出血させ病気にしようと試みます|
</v>
      </c>
    </row>
    <row r="194" spans="1:5" x14ac:dyDescent="0.15">
      <c r="A194" t="str">
        <f t="shared" si="3"/>
        <v>-</v>
      </c>
      <c r="B194" t="s">
        <v>2893</v>
      </c>
      <c r="C194" t="s">
        <v>8295</v>
      </c>
      <c r="D194" t="s">
        <v>8289</v>
      </c>
      <c r="E194" t="str">
        <f>VLOOKUP(D194,NationalSpell!$F:$N,9,FALSE)&amp;CHAR(10)</f>
        <v xml:space="preserve">|Blood Magic Lv3|Gift of the First Soul|&amp;ref(Spell/P_Blood.jpg,nolink,25x25,Blood);1|||戦闘/水陸両用|強化|
|~|~|&gt;|&gt;|&gt;|&gt;|味方1体に再生能力を与えます|
</v>
      </c>
    </row>
    <row r="195" spans="1:5" x14ac:dyDescent="0.15">
      <c r="A195" t="str">
        <f t="shared" si="3"/>
        <v>-</v>
      </c>
      <c r="B195" t="s">
        <v>2893</v>
      </c>
      <c r="C195" t="s">
        <v>8295</v>
      </c>
      <c r="D195" t="s">
        <v>8290</v>
      </c>
      <c r="E195" t="str">
        <f>VLOOKUP(D195,NationalSpell!$F:$N,9,FALSE)&amp;CHAR(10)</f>
        <v xml:space="preserve">|Blood Magic Lv4|Bind Jaguar Fiends|&amp;ref(Spell/P_Blood.jpg,nolink,25x25,Blood);1|&amp;ref(Spell/P_Fire.jpg,nolink,25x25,Fire);1|&amp;ref(Spell/V_Blood.jpg,nolink,25x25,Blood Slave);16|儀式/陸上専用|兵士召喚|
|~|~|&gt;|&gt;|&gt;|&gt;|神聖なる空飛ぶ獣の悪魔Ozelotlを3体召喚します|
</v>
      </c>
    </row>
    <row r="196" spans="1:5" x14ac:dyDescent="0.15">
      <c r="A196" t="str">
        <f t="shared" si="3"/>
        <v>-</v>
      </c>
      <c r="B196" t="s">
        <v>2893</v>
      </c>
      <c r="C196" t="s">
        <v>8295</v>
      </c>
      <c r="D196" t="s">
        <v>8291</v>
      </c>
      <c r="E196" t="str">
        <f>VLOOKUP(D196,NationalSpell!$F:$N,9,FALSE)&amp;CHAR(10)</f>
        <v xml:space="preserve">|Blood Magic Lv7|Contact Onaqui|&amp;ref(Spell/P_Blood.jpg,nolink,25x25,Blood);4||&amp;ref(Spell/V_Blood.jpg,nolink,25x25,Blood Slave);101|儀式/陸上専用|指揮官召喚|
|~|~|&gt;|&gt;|&gt;|&gt;|蝙蝠を従える強大なる悪魔Onaquiを召喚します|
</v>
      </c>
    </row>
    <row r="197" spans="1:5" x14ac:dyDescent="0.15">
      <c r="A197" t="str">
        <f t="shared" si="3"/>
        <v>EA Xibalba E</v>
      </c>
      <c r="B197" t="s">
        <v>2893</v>
      </c>
      <c r="C197" t="s">
        <v>8295</v>
      </c>
      <c r="D197" t="s">
        <v>8292</v>
      </c>
      <c r="E197" t="str">
        <f>VLOOKUP(D197,NationalSpell!$F:$N,9,FALSE)&amp;CHAR(10)</f>
        <v xml:space="preserve">|Blood Magic Lv8|Rain of Jaguars|&amp;ref(Spell/P_Blood.jpg,nolink,25x25,Blood);6|&amp;ref(Spell/P_Fire.jpg,nolink,25x25,Fire);2|&amp;ref(Spell/V_Blood.jpg,nolink,25x25,Blood Slave);40|儀式/陸上専用|兵士召喚|
|~|~|&gt;|&gt;|&gt;|&gt;|神聖なる空飛ぶ獣の悪魔Ozelotlを14+体召喚します|
</v>
      </c>
    </row>
    <row r="198" spans="1:5" x14ac:dyDescent="0.15">
      <c r="A198" t="str">
        <f t="shared" si="3"/>
        <v>EA Mekone S</v>
      </c>
      <c r="B198" t="s">
        <v>2893</v>
      </c>
      <c r="C198" t="s">
        <v>8386</v>
      </c>
      <c r="D198" t="s">
        <v>8412</v>
      </c>
      <c r="E198" t="str">
        <f>VLOOKUP(D198,NationalSpell!$F:$N,9,FALSE)&amp;CHAR(10)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199" spans="1:5" x14ac:dyDescent="0.15">
      <c r="A199" t="str">
        <f t="shared" si="3"/>
        <v>-</v>
      </c>
      <c r="B199" t="s">
        <v>2893</v>
      </c>
      <c r="C199" t="s">
        <v>4768</v>
      </c>
      <c r="D199" t="s">
        <v>10686</v>
      </c>
      <c r="E199" t="str">
        <f>VLOOKUP(D199,NationalSpell!$F:$N,9,FALSE)&amp;CHAR(10)</f>
        <v xml:space="preserve">|Conjuration Lv5|Procession of the Underworld|&amp;ref(Spell/P_Death.jpg,nolink,25x25,Death);3||&amp;ref(Spell/V_Death.jpg,nolink,25x25,Death Gem);13|儀式/陸上専用|兵士召喚|
|~|~|&gt;|&gt;|&gt;|&gt;|破滅の炎の松明を持つ冥界の精霊Lampadを12体召喚します|
</v>
      </c>
    </row>
    <row r="200" spans="1:5" x14ac:dyDescent="0.15">
      <c r="A200" t="str">
        <f t="shared" ref="A200:A201" si="4">IF(C200&lt;&gt;C199,B200&amp;" "&amp;C200&amp;" S",IF(C200&lt;&gt;C201,B200&amp;" "&amp;C200&amp;" E","-"))</f>
        <v>-</v>
      </c>
      <c r="B200" t="s">
        <v>2893</v>
      </c>
      <c r="C200" t="s">
        <v>8386</v>
      </c>
      <c r="D200" t="s">
        <v>8413</v>
      </c>
      <c r="E200" t="str">
        <f>VLOOKUP(D200,NationalSpell!$F:$N,9,FALSE)&amp;CHAR(10)</f>
        <v xml:space="preserve">|Conjuration Lv6|Bind Keres|&amp;ref(Spell/P_Death.jpg,nolink,25x25,Death);2||&amp;ref(Spell/V_Death.jpg,nolink,25x25,Death Gem);12|儀式/陸上専用|兵士召喚|
|~|~|&gt;|&gt;|&gt;|&gt;|透明な恐るべき女悪魔Kerを3体召喚します|
</v>
      </c>
    </row>
    <row r="201" spans="1:5" x14ac:dyDescent="0.15">
      <c r="A201" t="str">
        <f t="shared" si="4"/>
        <v>-</v>
      </c>
      <c r="B201" t="s">
        <v>2893</v>
      </c>
      <c r="C201" t="s">
        <v>8386</v>
      </c>
      <c r="D201" t="s">
        <v>8414</v>
      </c>
      <c r="E201" t="str">
        <f>VLOOKUP(D201,NationalSpell!$F:$N,9,FALSE)&amp;CHAR(10)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202" spans="1:5" x14ac:dyDescent="0.15">
      <c r="A202" t="str">
        <f t="shared" ref="A202:A278" si="5">IF(C202&lt;&gt;C201,B202&amp;" "&amp;C202&amp;" S",IF(C202&lt;&gt;C203,B202&amp;" "&amp;C202&amp;" E","-"))</f>
        <v>-</v>
      </c>
      <c r="B202" t="s">
        <v>2893</v>
      </c>
      <c r="C202" t="s">
        <v>8386</v>
      </c>
      <c r="D202" t="s">
        <v>8415</v>
      </c>
      <c r="E202" t="str">
        <f>VLOOKUP(D202,NationalSpell!$F:$N,9,FALSE)&amp;CHAR(10)</f>
        <v xml:space="preserve">|Enchantment Lv0|Blessing of the God-slayer|&amp;ref(Spell/P_Water.jpg,nolink,25x25,Water);1|&amp;ref(Spell/P_Holy.jpg,nolink,25x25,Holy);1|&amp;ref(Spell/V_Water.jpg,nolink,25x25,Water Gem);5|儀式/陸上専用|個人呪附|
|~|~|&gt;|&gt;|&gt;|&gt;|Polemarch1体に一年間のみ力を与えます|
</v>
      </c>
    </row>
    <row r="203" spans="1:5" x14ac:dyDescent="0.15">
      <c r="A203" t="str">
        <f t="shared" si="5"/>
        <v>-</v>
      </c>
      <c r="B203" t="s">
        <v>2893</v>
      </c>
      <c r="C203" t="s">
        <v>8386</v>
      </c>
      <c r="D203" t="s">
        <v>8416</v>
      </c>
      <c r="E203" t="str">
        <f>VLOOKUP(D203,NationalSpell!$F:$N,9,FALSE)&amp;CHAR(10)</f>
        <v xml:space="preserve">|Enchantment Lv6|Sow Dragon Teeth|&amp;ref(Spell/P_Earth.jpg,nolink,25x25,Earth);2||&amp;ref(Spell/V_Earth.jpg,nolink,25x25,Earth Gem);1|戦闘/陸上専用|一時的召喚|
|~|~|&gt;|&gt;|&gt;|&gt;|魔法の武具に身を包む戦士Spartaeを10体召喚します|
</v>
      </c>
    </row>
    <row r="204" spans="1:5" x14ac:dyDescent="0.15">
      <c r="A204" t="str">
        <f t="shared" si="5"/>
        <v>EA Mekone E</v>
      </c>
      <c r="B204" t="s">
        <v>2893</v>
      </c>
      <c r="C204" t="s">
        <v>8386</v>
      </c>
      <c r="D204" t="s">
        <v>8417</v>
      </c>
      <c r="E204" t="str">
        <f>VLOOKUP(D204,NationalSpell!$F:$N,9,FALSE)&amp;CHAR(10)</f>
        <v xml:space="preserve">|Thaumaturgy Lv7|Gigantomachia|&amp;ref(Spell/P_Earth.jpg,nolink,25x25,Earth);5|&amp;ref(Spell/P_Fire.jpg,nolink,25x25,Fire);4|&amp;ref(Spell/V_Earth.jpg,nolink,25x25,Earth Gem);60|儀式/水陸両用|世界呪附|
|~|~|&gt;|&gt;|&gt;|&gt;|自国の支配力拡散を助け制限雇用の枠を拡張します|
</v>
      </c>
    </row>
    <row r="205" spans="1:5" x14ac:dyDescent="0.15">
      <c r="A205" t="str">
        <f t="shared" si="5"/>
        <v>EA Atlantis S</v>
      </c>
      <c r="B205" t="s">
        <v>2893</v>
      </c>
      <c r="C205" t="s">
        <v>8488</v>
      </c>
      <c r="D205" t="s">
        <v>8505</v>
      </c>
      <c r="E205" t="str">
        <f>VLOOKUP(D205,NationalSpell!$F:$N,9,FALSE)&amp;CHAR(10)</f>
        <v xml:space="preserve">|Conjuration Lv6|Summon Monster Fish|&amp;ref(Spell/P_Water.jpg,nolink,25x25,Water);3||&amp;ref(Spell/V_Water.jpg,nolink,25x25,Water Gem);6|儀式/水中専用|兵士召喚|
|~|~|&gt;|&gt;|&gt;|&gt;|敵を丸呑みする深海魚Monster Fishを1体召喚します|
</v>
      </c>
    </row>
    <row r="206" spans="1:5" x14ac:dyDescent="0.15">
      <c r="A206" t="str">
        <f t="shared" si="5"/>
        <v>EA R'lyeh S</v>
      </c>
      <c r="B206" t="s">
        <v>2893</v>
      </c>
      <c r="C206" t="s">
        <v>8597</v>
      </c>
      <c r="D206" t="s">
        <v>8598</v>
      </c>
      <c r="E206" t="str">
        <f>VLOOKUP(D206,NationalSpell!$F:$N,9,FALSE)&amp;CHAR(10)</f>
        <v xml:space="preserve">|Thaumaturgy Lv3|Mind Vessel|&amp;ref(Spell/P_Astral.jpg,nolink,25x25,Astral);3||&amp;ref(Spell/V_Astral.jpg,nolink,25x25,Astral Pearl);15|儀式/水陸両用|特殊|
|~|~|&gt;|&gt;|&gt;|&gt;|Abolethの星魔法をAndrodai1体と共有します|
</v>
      </c>
    </row>
    <row r="207" spans="1:5" x14ac:dyDescent="0.15">
      <c r="A207" t="str">
        <f t="shared" si="5"/>
        <v>EA R'lyeh E</v>
      </c>
      <c r="B207" t="s">
        <v>2893</v>
      </c>
      <c r="C207" t="s">
        <v>8597</v>
      </c>
      <c r="D207" t="s">
        <v>8599</v>
      </c>
      <c r="E207" t="str">
        <f>VLOOKUP(D207,NationalSpell!$F:$N,9,FALSE)&amp;CHAR(10)</f>
        <v xml:space="preserve">|Thaumaturgy Lv5|Enslave Sea Trolls|&amp;ref(Spell/P_Astral.jpg,nolink,25x25,Astral);3|&amp;ref(Spell/P_Water.jpg,nolink,25x25,Water);2|&amp;ref(Spell/V_Astral.jpg,nolink,25x25,Astral Pearl);15|儀式/水陸両用|兵士召喚|
|~|~|&gt;|&gt;|&gt;|&gt;|武装した再生能力を持つ亜人Slave Trollを5+体召喚します|
</v>
      </c>
    </row>
    <row r="208" spans="1:5" x14ac:dyDescent="0.15">
      <c r="A208" t="str">
        <f t="shared" si="5"/>
        <v>EA Oceania S</v>
      </c>
      <c r="B208" t="s">
        <v>2893</v>
      </c>
      <c r="C208" t="s">
        <v>8756</v>
      </c>
      <c r="D208" t="s">
        <v>8755</v>
      </c>
      <c r="E208" t="str">
        <f>VLOOKUP(D208,NationalSpell!$F:$N,9,FALSE)&amp;CHAR(10)</f>
        <v xml:space="preserve">|Alteration Lv0|Grow Fortress|&amp;ref(Spell/P_Nature.jpg,nolink,25x25,Nature);4||&amp;ref(Spell/V_Nature.jpg,nolink,25x25,Nature Gem);35|儀式/森林・海中限定|要塞建設|
|~|~|&gt;|&gt;|&gt;|&gt;|州に陸海に応じた種類の要塞を即座に建設します|
</v>
      </c>
    </row>
    <row r="209" spans="1:5" x14ac:dyDescent="0.15">
      <c r="A209" t="str">
        <f t="shared" si="5"/>
        <v>EA Therodos S</v>
      </c>
      <c r="B209" t="s">
        <v>2893</v>
      </c>
      <c r="C209" t="s">
        <v>8881</v>
      </c>
      <c r="D209" t="s">
        <v>8882</v>
      </c>
      <c r="E209" t="str">
        <f>VLOOKUP(D209,NationalSpell!$F:$N,9,FALSE)&amp;CHAR(10)</f>
        <v xml:space="preserve">|Conjuration Lv0|Call Ephor|&amp;ref(Spell/P_Death.jpg,nolink,25x25,Death);1||&amp;ref(Spell/V_Death.jpg,nolink,25x25,Death Gem);7|儀式/水陸両用|指揮官召喚|
|~|~|&gt;|&gt;|&gt;|&gt;|下級聖職者の霊Ephorを召喚します|
</v>
      </c>
    </row>
    <row r="210" spans="1:5" x14ac:dyDescent="0.15">
      <c r="A210" t="str">
        <f t="shared" si="5"/>
        <v>-</v>
      </c>
      <c r="B210" t="s">
        <v>2893</v>
      </c>
      <c r="C210" t="s">
        <v>8881</v>
      </c>
      <c r="D210" t="s">
        <v>8883</v>
      </c>
      <c r="E210" t="str">
        <f>VLOOKUP(D210,NationalSpell!$F:$N,9,FALSE)&amp;CHAR(10)</f>
        <v xml:space="preserve">|Conjuration Lv0|Call Spectral Philosopher|&amp;ref(Spell/P_Death.jpg,nolink,25x25,Death);1||&amp;ref(Spell/V_Death.jpg,nolink,25x25,Death Gem);11|儀式/水陸両用|指揮官召喚|
|~|~|&gt;|&gt;|&gt;|&gt;|怠惰な地での研究を得意とするSpectral Philosopherを召喚します|
</v>
      </c>
    </row>
    <row r="211" spans="1:5" x14ac:dyDescent="0.15">
      <c r="A211" t="str">
        <f t="shared" si="5"/>
        <v>-</v>
      </c>
      <c r="B211" t="s">
        <v>2893</v>
      </c>
      <c r="C211" t="s">
        <v>8881</v>
      </c>
      <c r="D211" t="s">
        <v>8884</v>
      </c>
      <c r="E211" t="str">
        <f>VLOOKUP(D211,NationalSpell!$F:$N,9,FALSE)&amp;CHAR(10)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212" spans="1:5" x14ac:dyDescent="0.15">
      <c r="A212" t="str">
        <f t="shared" si="5"/>
        <v>-</v>
      </c>
      <c r="B212" t="s">
        <v>2893</v>
      </c>
      <c r="C212" t="s">
        <v>2952</v>
      </c>
      <c r="D212" t="s">
        <v>10686</v>
      </c>
      <c r="E212" t="str">
        <f>VLOOKUP(D212,NationalSpell!$F:$N,9,FALSE)&amp;CHAR(10)</f>
        <v xml:space="preserve">|Conjuration Lv5|Procession of the Underworld|&amp;ref(Spell/P_Death.jpg,nolink,25x25,Death);3||&amp;ref(Spell/V_Death.jpg,nolink,25x25,Death Gem);13|儀式/陸上専用|兵士召喚|
|~|~|&gt;|&gt;|&gt;|&gt;|破滅の炎の松明を持つ冥界の精霊Lampadを12体召喚します|
</v>
      </c>
    </row>
    <row r="213" spans="1:5" x14ac:dyDescent="0.15">
      <c r="A213" t="str">
        <f t="shared" si="5"/>
        <v>-</v>
      </c>
      <c r="B213" t="s">
        <v>2893</v>
      </c>
      <c r="C213" t="s">
        <v>8881</v>
      </c>
      <c r="D213" t="s">
        <v>8885</v>
      </c>
      <c r="E213" t="str">
        <f>VLOOKUP(D213,NationalSpell!$F:$N,9,FALSE)&amp;CHAR(10)</f>
        <v xml:space="preserve">|Conjuration Lv6|Bind Keres|&amp;ref(Spell/P_Death.jpg,nolink,25x25,Death);2||&amp;ref(Spell/V_Death.jpg,nolink,25x25,Death Gem);12|儀式/陸上専用|兵士召喚|
|~|~|&gt;|&gt;|&gt;|&gt;|透明な恐るべき女悪魔Kerを3体召喚します|
</v>
      </c>
    </row>
    <row r="214" spans="1:5" x14ac:dyDescent="0.15">
      <c r="A214" t="str">
        <f t="shared" si="5"/>
        <v>-</v>
      </c>
      <c r="B214" t="s">
        <v>2893</v>
      </c>
      <c r="C214" t="s">
        <v>8881</v>
      </c>
      <c r="D214" t="s">
        <v>8886</v>
      </c>
      <c r="E214" t="str">
        <f>VLOOKUP(D214,NationalSpell!$F:$N,9,FALSE)&amp;CHAR(10)</f>
        <v xml:space="preserve">|Conjuration Lv8|Summon Telkhine|&amp;ref(Spell/P_Water.jpg,nolink,25x25,Water);5|&amp;ref(Spell/P_Air.jpg,nolink,25x25,Air);2|&amp;ref(Spell/V_Water.jpg,nolink,25x25,Water Gem);69|儀式/水陸両用|指揮官召喚|
|~|~|&gt;|&gt;|&gt;|&gt;|強大なる海の神霊Telkhineを召喚します|
</v>
      </c>
    </row>
    <row r="215" spans="1:5" x14ac:dyDescent="0.15">
      <c r="A215" t="str">
        <f t="shared" si="5"/>
        <v>-</v>
      </c>
      <c r="B215" t="s">
        <v>2893</v>
      </c>
      <c r="C215" t="s">
        <v>8881</v>
      </c>
      <c r="D215" t="s">
        <v>8887</v>
      </c>
      <c r="E215" t="str">
        <f>VLOOKUP(D215,NationalSpell!$F:$N,9,FALSE)&amp;CHAR(10)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216" spans="1:5" x14ac:dyDescent="0.15">
      <c r="A216" t="str">
        <f t="shared" si="5"/>
        <v>EA Therodos E</v>
      </c>
      <c r="B216" t="s">
        <v>2893</v>
      </c>
      <c r="C216" t="s">
        <v>8881</v>
      </c>
      <c r="D216" t="s">
        <v>8888</v>
      </c>
      <c r="E216" t="str">
        <f>VLOOKUP(D216,NationalSpell!$F:$N,9,FALSE)&amp;CHAR(10)</f>
        <v xml:space="preserve">|Enchantment Lv6|Sow Dragon Teeth|&amp;ref(Spell/P_Earth.jpg,nolink,25x25,Earth);2||&amp;ref(Spell/V_Earth.jpg,nolink,25x25,Earth Gem);1|戦闘/陸上専用|一時的召喚|
|~|~|&gt;|&gt;|&gt;|&gt;|魔法の武具に身を包む戦士Spartaeを10体召喚します|
</v>
      </c>
    </row>
    <row r="217" spans="1:5" x14ac:dyDescent="0.15">
      <c r="A217" t="str">
        <f t="shared" si="5"/>
        <v>MA Arcoscephale S</v>
      </c>
      <c r="B217" t="s">
        <v>8976</v>
      </c>
      <c r="C217" t="s">
        <v>8975</v>
      </c>
      <c r="D217" t="s">
        <v>8977</v>
      </c>
      <c r="E217" t="str">
        <f>VLOOKUP(D217,NationalSpell!$F:$N,9,FALSE)&amp;CHAR(10)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218" spans="1:5" x14ac:dyDescent="0.15">
      <c r="A218" t="str">
        <f t="shared" si="5"/>
        <v>-</v>
      </c>
      <c r="B218" t="s">
        <v>2954</v>
      </c>
      <c r="C218" t="s">
        <v>2955</v>
      </c>
      <c r="D218" t="s">
        <v>10688</v>
      </c>
      <c r="E218" t="str">
        <f>VLOOKUP(D218,NationalSpell!$F:$N,9,FALSE)&amp;CHAR(10)</f>
        <v xml:space="preserve">|Conjuration Lv5|Procession of the Underworld|&amp;ref(Spell/P_Death.jpg,nolink,25x25,Death);3||&amp;ref(Spell/V_Death.jpg,nolink,25x25,Death Gem);13|儀式/陸上専用|兵士召喚|
|~|~|&gt;|&gt;|&gt;|&gt;|破滅の炎の松明を持つ冥界の精霊Lampadを12体召喚します|
</v>
      </c>
    </row>
    <row r="219" spans="1:5" x14ac:dyDescent="0.15">
      <c r="A219" t="str">
        <f t="shared" si="5"/>
        <v>-</v>
      </c>
      <c r="B219" t="s">
        <v>8976</v>
      </c>
      <c r="C219" t="s">
        <v>8975</v>
      </c>
      <c r="D219" t="s">
        <v>8978</v>
      </c>
      <c r="E219" t="str">
        <f>VLOOKUP(D219,NationalSpell!$F:$N,9,FALSE)&amp;CHAR(10)</f>
        <v xml:space="preserve">|Conjuration Lv5|Monster Boar|&amp;ref(Spell/P_Nature.jpg,nolink,25x25,Nature);3||&amp;ref(Spell/V_Nature.jpg,nolink,25x25,Nature Gem);10|儀式/陸上専用|災害誘発|
|~|~|&gt;|&gt;|&gt;|&gt;|指定した州にMonster Boarを潜伏させ不安度を増加させます|
</v>
      </c>
    </row>
    <row r="220" spans="1:5" x14ac:dyDescent="0.15">
      <c r="A220" t="str">
        <f t="shared" si="5"/>
        <v>-</v>
      </c>
      <c r="B220" t="s">
        <v>8976</v>
      </c>
      <c r="C220" t="s">
        <v>8975</v>
      </c>
      <c r="D220" t="s">
        <v>8979</v>
      </c>
      <c r="E220" t="str">
        <f>VLOOKUP(D220,NationalSpell!$F:$N,9,FALSE)&amp;CHAR(10)</f>
        <v xml:space="preserve">|Conjuration Lv6|Bind Keres|&amp;ref(Spell/P_Death.jpg,nolink,25x25,Death);2||&amp;ref(Spell/V_Death.jpg,nolink,25x25,Death Gem);12|儀式/陸上専用|兵士召喚|
|~|~|&gt;|&gt;|&gt;|&gt;|透明な恐るべき女悪魔Kerを3体召喚します|
</v>
      </c>
    </row>
    <row r="221" spans="1:5" x14ac:dyDescent="0.15">
      <c r="A221" t="str">
        <f t="shared" si="5"/>
        <v>-</v>
      </c>
      <c r="B221" t="s">
        <v>8976</v>
      </c>
      <c r="C221" t="s">
        <v>8975</v>
      </c>
      <c r="D221" t="s">
        <v>8980</v>
      </c>
      <c r="E221" t="str">
        <f>VLOOKUP(D221,NationalSpell!$F:$N,9,FALSE)&amp;CHAR(10)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222" spans="1:5" x14ac:dyDescent="0.15">
      <c r="A222" t="str">
        <f t="shared" si="5"/>
        <v>-</v>
      </c>
      <c r="B222" t="s">
        <v>8976</v>
      </c>
      <c r="C222" t="s">
        <v>8975</v>
      </c>
      <c r="D222" t="s">
        <v>8981</v>
      </c>
      <c r="E222" t="str">
        <f>VLOOKUP(D222,NationalSpell!$F:$N,9,FALSE)&amp;CHAR(10)</f>
        <v xml:space="preserve">|Construction Lv7|Craft Keledone|&amp;ref(Spell/P_Earth.jpg,nolink,25x25,Earth);2|&amp;ref(Spell/P_Astral.jpg,nolink,25x25,Astral);2|&amp;ref(Spell/V_Earth.jpg,nolink,25x25,Earth Gem);5|儀式/水陸両用|兵士召喚|
|~|~|&gt;|&gt;|&gt;|&gt;|Communionを支援する固定された像Keledoneを1体召喚します|
</v>
      </c>
    </row>
    <row r="223" spans="1:5" x14ac:dyDescent="0.15">
      <c r="A223" t="str">
        <f t="shared" si="5"/>
        <v>-</v>
      </c>
      <c r="B223" t="s">
        <v>8976</v>
      </c>
      <c r="C223" t="s">
        <v>8975</v>
      </c>
      <c r="D223" t="s">
        <v>8982</v>
      </c>
      <c r="E223" t="str">
        <f>VLOOKUP(D223,NationalSpell!$F:$N,9,FALSE)&amp;CHAR(10)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224" spans="1:5" x14ac:dyDescent="0.15">
      <c r="A224" t="str">
        <f t="shared" si="5"/>
        <v>MA Arcoscephale E</v>
      </c>
      <c r="B224" t="s">
        <v>8976</v>
      </c>
      <c r="C224" t="s">
        <v>9172</v>
      </c>
      <c r="D224" t="s">
        <v>8983</v>
      </c>
      <c r="E224" t="str">
        <f>VLOOKUP(D224,NationalSpell!$F:$N,9,FALSE)&amp;CHAR(10)</f>
        <v xml:space="preserve">|Enchantment Lv6|Sow Dragon Teeth|&amp;ref(Spell/P_Earth.jpg,nolink,25x25,Earth);2||&amp;ref(Spell/V_Earth.jpg,nolink,25x25,Earth Gem);1|戦闘/陸上専用|一時的召喚|
|~|~|&gt;|&gt;|&gt;|&gt;|魔法の武具に身を包む戦士Spartaeを10体召喚します|
</v>
      </c>
    </row>
    <row r="225" spans="1:5" x14ac:dyDescent="0.15">
      <c r="A225" t="str">
        <f t="shared" si="5"/>
        <v>MA Ermor S</v>
      </c>
      <c r="B225" t="s">
        <v>8976</v>
      </c>
      <c r="C225" t="s">
        <v>9145</v>
      </c>
      <c r="D225" t="s">
        <v>9147</v>
      </c>
      <c r="E225" t="str">
        <f>VLOOKUP(D225,NationalSpell!$F:$N,9,FALSE)&amp;CHAR(10)</f>
        <v xml:space="preserve">|Conjuration Lv0|Revive Lictor|&amp;ref(Spell/P_Death.jpg,nolink,25x25,Death);2||&amp;ref(Spell/V_Death.jpg,nolink,25x25,Death Gem);3|儀式/陸上専用|兵士召喚|
|~|~|&gt;|&gt;|&gt;|&gt;|戦斧を振るう神聖なる警護官Lictorを1体召喚します|
</v>
      </c>
    </row>
    <row r="226" spans="1:5" x14ac:dyDescent="0.15">
      <c r="A226" t="str">
        <f t="shared" si="5"/>
        <v>-</v>
      </c>
      <c r="B226" t="s">
        <v>8976</v>
      </c>
      <c r="C226" t="s">
        <v>9145</v>
      </c>
      <c r="D226" t="s">
        <v>9148</v>
      </c>
      <c r="E226" t="str">
        <f>VLOOKUP(D226,NationalSpell!$F:$N,9,FALSE)&amp;CHAR(10)</f>
        <v xml:space="preserve">|Conjuration Lv0|Revive Censor|&amp;ref(Spell/P_Death.jpg,nolink,25x25,Death);2||&amp;ref(Spell/V_Death.jpg,nolink,25x25,Death Gem);4|儀式/陸上専用|指揮官召喚|
|~|~|&gt;|&gt;|&gt;|&gt;|高い指揮能力を持つ監察官Censorを召喚します|
</v>
      </c>
    </row>
    <row r="227" spans="1:5" x14ac:dyDescent="0.15">
      <c r="A227" t="str">
        <f t="shared" si="5"/>
        <v>-</v>
      </c>
      <c r="B227" t="s">
        <v>8976</v>
      </c>
      <c r="C227" t="s">
        <v>9145</v>
      </c>
      <c r="D227" t="s">
        <v>9149</v>
      </c>
      <c r="E227" t="str">
        <f>VLOOKUP(D227,NationalSpell!$F:$N,9,FALSE)&amp;CHAR(10)</f>
        <v xml:space="preserve">|Conjuration Lv0|Revive Acolyte|&amp;ref(Spell/P_Death.jpg,nolink,25x25,Death);2||&amp;ref(Spell/V_Death.jpg,nolink,25x25,Death Gem);10|儀式/陸上専用|指揮官召喚|
|~|~|&gt;|&gt;|&gt;|&gt;|下級聖職者Acolyte of Eldregateを召喚します|
</v>
      </c>
    </row>
    <row r="228" spans="1:5" x14ac:dyDescent="0.15">
      <c r="A228" t="str">
        <f t="shared" si="5"/>
        <v>-</v>
      </c>
      <c r="B228" t="s">
        <v>8976</v>
      </c>
      <c r="C228" t="s">
        <v>9145</v>
      </c>
      <c r="D228" t="s">
        <v>9150</v>
      </c>
      <c r="E228" t="str">
        <f>VLOOKUP(D228,NationalSpell!$F:$N,9,FALSE)&amp;CHAR(10)</f>
        <v xml:space="preserve">|Conjuration Lv0|Revive Bishop|&amp;ref(Spell/P_Death.jpg,nolink,25x25,Death);2||&amp;ref(Spell/V_Death.jpg,nolink,25x25,Death Gem);16|儀式/陸上専用|指揮官召喚|
|~|~|&gt;|&gt;|&gt;|&gt;|中級聖職者Bishop of Eldregateを召喚します|
</v>
      </c>
    </row>
    <row r="229" spans="1:5" x14ac:dyDescent="0.15">
      <c r="A229" t="str">
        <f t="shared" si="5"/>
        <v>-</v>
      </c>
      <c r="B229" t="s">
        <v>8976</v>
      </c>
      <c r="C229" t="s">
        <v>9145</v>
      </c>
      <c r="D229" t="s">
        <v>9151</v>
      </c>
      <c r="E229" t="str">
        <f>VLOOKUP(D229,NationalSpell!$F:$N,9,FALSE)&amp;CHAR(10)</f>
        <v xml:space="preserve">|Conjuration Lv0|Revive Spectator|&amp;ref(Spell/P_Death.jpg,nolink,25x25,Death);2||&amp;ref(Spell/V_Death.jpg,nolink,25x25,Death Gem);12|儀式/水陸両用|指揮官召喚|
|~|~|&gt;|&gt;|&gt;|&gt;|死の魔術師Spectatorを召喚します|
</v>
      </c>
    </row>
    <row r="230" spans="1:5" x14ac:dyDescent="0.15">
      <c r="A230" t="str">
        <f t="shared" si="5"/>
        <v>-</v>
      </c>
      <c r="B230" t="s">
        <v>8976</v>
      </c>
      <c r="C230" t="s">
        <v>9145</v>
      </c>
      <c r="D230" t="s">
        <v>9152</v>
      </c>
      <c r="E230" t="str">
        <f>VLOOKUP(D230,NationalSpell!$F:$N,9,FALSE)&amp;CHAR(10)</f>
        <v xml:space="preserve">|Conjuration Lv0|Revive Arch Bishop|&amp;ref(Spell/P_Death.jpg,nolink,25x25,Death);3||&amp;ref(Spell/V_Death.jpg,nolink,25x25,Death Gem);23|儀式/陸上専用|指揮官召喚|
|~|~|&gt;|&gt;|&gt;|&gt;|上級聖職者Arch Bishop of Eldregateを召喚します|
</v>
      </c>
    </row>
    <row r="231" spans="1:5" x14ac:dyDescent="0.15">
      <c r="A231" t="str">
        <f t="shared" si="5"/>
        <v>-</v>
      </c>
      <c r="B231" t="s">
        <v>8976</v>
      </c>
      <c r="C231" t="s">
        <v>9145</v>
      </c>
      <c r="D231" t="s">
        <v>9153</v>
      </c>
      <c r="E231" t="str">
        <f>VLOOKUP(D231,NationalSpell!$F:$N,9,FALSE)&amp;CHAR(10)</f>
        <v xml:space="preserve">|Conjuration Lv0|Revive Dusk Elder|&amp;ref(Spell/P_Death.jpg,nolink,25x25,Death);3||&amp;ref(Spell/V_Death.jpg,nolink,25x25,Death Gem);20|儀式/水陸両用|指揮官召喚|
|~|~|&gt;|&gt;|&gt;|&gt;|強大なる魔術師Dusk Elderを召喚します|
</v>
      </c>
    </row>
    <row r="232" spans="1:5" x14ac:dyDescent="0.15">
      <c r="A232" t="str">
        <f t="shared" si="5"/>
        <v>-</v>
      </c>
      <c r="B232" t="s">
        <v>8976</v>
      </c>
      <c r="C232" t="s">
        <v>9145</v>
      </c>
      <c r="D232" t="s">
        <v>9154</v>
      </c>
      <c r="E232" t="str">
        <f>VLOOKUP(D232,NationalSpell!$F:$N,9,FALSE)&amp;CHAR(10)</f>
        <v xml:space="preserve">|Conjuration Lv2|Revive Wailing Lady|&amp;ref(Spell/P_Death.jpg,nolink,25x25,Death);2||&amp;ref(Spell/V_Death.jpg,nolink,25x25,Death Gem);8|儀式/水陸両用|兵士召喚|
|~|~|&gt;|&gt;|&gt;|&gt;|恐怖と死を振りまく神聖な霊Wailing Ladyを1体召喚します|
</v>
      </c>
    </row>
    <row r="233" spans="1:5" x14ac:dyDescent="0.15">
      <c r="A233" t="str">
        <f t="shared" si="5"/>
        <v>-</v>
      </c>
      <c r="B233" t="s">
        <v>8976</v>
      </c>
      <c r="C233" t="s">
        <v>9145</v>
      </c>
      <c r="D233" t="s">
        <v>9155</v>
      </c>
      <c r="E233" t="str">
        <f>VLOOKUP(D233,NationalSpell!$F:$N,9,FALSE)&amp;CHAR(10)</f>
        <v xml:space="preserve">|Conjuration Lv3|Lictorian Guard|&amp;ref(Spell/P_Death.jpg,nolink,25x25,Death);2||&amp;ref(Spell/V_Death.jpg,nolink,25x25,Death Gem);10|儀式/陸上専用|兵士召喚|
|~|~|&gt;|&gt;|&gt;|&gt;|戦斧を振るう神聖なる警護官Lictorを5体召喚します|
</v>
      </c>
    </row>
    <row r="234" spans="1:5" x14ac:dyDescent="0.15">
      <c r="A234" t="str">
        <f t="shared" si="5"/>
        <v>-</v>
      </c>
      <c r="B234" t="s">
        <v>8976</v>
      </c>
      <c r="C234" t="s">
        <v>9145</v>
      </c>
      <c r="D234" t="s">
        <v>9156</v>
      </c>
      <c r="E234" t="str">
        <f>VLOOKUP(D234,NationalSpell!$F:$N,9,FALSE)&amp;CHAR(10)</f>
        <v xml:space="preserve">|Conjuration Lv3|Pride of Lions|&amp;ref(Spell/P_Nature.jpg,nolink,25x25,Nature);2||&amp;ref(Spell/V_Nature.jpg,nolink,25x25,Nature Gem);10|儀式/陸上専用|兵士召喚|
|~|~|&gt;|&gt;|&gt;|&gt;|敏捷なGreat Lionを10+体召喚します|
</v>
      </c>
    </row>
    <row r="235" spans="1:5" x14ac:dyDescent="0.15">
      <c r="A235" t="str">
        <f t="shared" si="5"/>
        <v>-</v>
      </c>
      <c r="B235" t="s">
        <v>8976</v>
      </c>
      <c r="C235" t="s">
        <v>9145</v>
      </c>
      <c r="D235" t="s">
        <v>9157</v>
      </c>
      <c r="E235" t="str">
        <f>VLOOKUP(D235,NationalSpell!$F:$N,9,FALSE)&amp;CHAR(10)</f>
        <v xml:space="preserve">|Conjuration Lv5|Lamentation|&amp;ref(Spell/P_Death.jpg,nolink,25x25,Death);3||&amp;ref(Spell/V_Death.jpg,nolink,25x25,Death Gem);25|儀式/水陸両用|兵士召喚|
|~|~|&gt;|&gt;|&gt;|&gt;|恐怖と死を振りまく神聖な霊Wailing Ladyを5体召喚します|
</v>
      </c>
    </row>
    <row r="236" spans="1:5" x14ac:dyDescent="0.15">
      <c r="A236" t="str">
        <f t="shared" si="5"/>
        <v>-</v>
      </c>
      <c r="B236" t="s">
        <v>8976</v>
      </c>
      <c r="C236" t="s">
        <v>9145</v>
      </c>
      <c r="D236" t="s">
        <v>9158</v>
      </c>
      <c r="E236" t="str">
        <f>VLOOKUP(D236,NationalSpell!$F:$N,9,FALSE)&amp;CHAR(10)</f>
        <v xml:space="preserve">|Conjuration Lv7|Great Lamentation|&amp;ref(Spell/P_Death.jpg,nolink,25x25,Death);5||&amp;ref(Spell/V_Death.jpg,nolink,25x25,Death Gem);33|儀式/水陸両用|兵士召喚|
|~|~|&gt;|&gt;|&gt;|&gt;|恐怖と死を振りまく神聖な霊Wailing Ladyを14体召喚します|
</v>
      </c>
    </row>
    <row r="237" spans="1:5" x14ac:dyDescent="0.15">
      <c r="A237" t="str">
        <f t="shared" si="5"/>
        <v>-</v>
      </c>
      <c r="B237" t="s">
        <v>8976</v>
      </c>
      <c r="C237" t="s">
        <v>9145</v>
      </c>
      <c r="D237" t="s">
        <v>9159</v>
      </c>
      <c r="E237" t="str">
        <f>VLOOKUP(D237,NationalSpell!$F:$N,9,FALSE)&amp;CHAR(10)</f>
        <v xml:space="preserve">|Conjuration Lv8|Lictorian Legion|&amp;ref(Spell/P_Death.jpg,nolink,25x25,Death);4||&amp;ref(Spell/V_Death.jpg,nolink,25x25,Death Gem);35|儀式/陸上専用|兵士召喚|
|~|~|&gt;|&gt;|&gt;|&gt;|戦斧を振るう神聖なる警護官Lictorを25体召喚します|
</v>
      </c>
    </row>
    <row r="238" spans="1:5" x14ac:dyDescent="0.15">
      <c r="A238" t="str">
        <f t="shared" si="5"/>
        <v>-</v>
      </c>
      <c r="B238" t="s">
        <v>8976</v>
      </c>
      <c r="C238" t="s">
        <v>9145</v>
      </c>
      <c r="D238" t="s">
        <v>9160</v>
      </c>
      <c r="E238" t="str">
        <f>VLOOKUP(D238,NationalSpell!$F:$N,9,FALSE)&amp;CHAR(10)</f>
        <v xml:space="preserve">|Enchantment Lv6|Ermorian Legion|&amp;ref(Spell/P_Death.jpg,nolink,25x25,Death);4||&amp;ref(Spell/V_Death.jpg,nolink,25x25,Death Gem);15|儀式/陸上専用|兵士召喚|
|~|~|&gt;|&gt;|&gt;|&gt;|骨だけの軍団兵Longdead Legionnaireを50体召喚します|
</v>
      </c>
    </row>
    <row r="239" spans="1:5" x14ac:dyDescent="0.15">
      <c r="A239" t="str">
        <f t="shared" si="5"/>
        <v>-</v>
      </c>
      <c r="B239" t="s">
        <v>8976</v>
      </c>
      <c r="C239" t="s">
        <v>9145</v>
      </c>
      <c r="D239" t="s">
        <v>9161</v>
      </c>
      <c r="E239" t="str">
        <f>VLOOKUP(D239,NationalSpell!$F:$N,9,FALSE)&amp;CHAR(10)</f>
        <v xml:space="preserve">|Divine Lv0|Unholy Command|&amp;ref(Spell/P_Holy.jpg,nolink,25x25,Holy);1|||戦闘/水陸両用|隷属|
|~|~|&gt;|&gt;|&gt;|&gt;|敵のアンデッド1体を隷属させようと試みます|
</v>
      </c>
    </row>
    <row r="240" spans="1:5" x14ac:dyDescent="0.15">
      <c r="A240" t="str">
        <f t="shared" si="5"/>
        <v>-</v>
      </c>
      <c r="B240" t="s">
        <v>8976</v>
      </c>
      <c r="C240" t="s">
        <v>9145</v>
      </c>
      <c r="D240" t="s">
        <v>9162</v>
      </c>
      <c r="E240" t="str">
        <f>VLOOKUP(D240,NationalSpell!$F:$N,9,FALSE)&amp;CHAR(10)</f>
        <v xml:space="preserve">|Divine Lv0|Unholy Protection|&amp;ref(Spell/P_Holy.jpg,nolink,25x25,Holy);1|||戦闘/水陸両用|強化|
|~|~|&gt;|&gt;|&gt;|&gt;|小範囲のアンデッドの魔法抵抗を向上させます|
</v>
      </c>
    </row>
    <row r="241" spans="1:5" x14ac:dyDescent="0.15">
      <c r="A241" t="str">
        <f t="shared" si="5"/>
        <v>-</v>
      </c>
      <c r="B241" t="s">
        <v>8976</v>
      </c>
      <c r="C241" t="s">
        <v>9145</v>
      </c>
      <c r="D241" t="s">
        <v>9163</v>
      </c>
      <c r="E241" t="str">
        <f>VLOOKUP(D241,NationalSpell!$F:$N,9,FALSE)&amp;CHAR(10)</f>
        <v xml:space="preserve">|Divine Lv0|Unholy Blessing|&amp;ref(Spell/P_Holy.jpg,nolink,25x25,Holy);1|||戦闘/水陸両用|強化|
|~|~|&gt;|&gt;|&gt;|&gt;|小範囲の神聖なアンデッドを祝福します|
</v>
      </c>
    </row>
    <row r="242" spans="1:5" x14ac:dyDescent="0.15">
      <c r="A242" t="str">
        <f t="shared" si="5"/>
        <v>-</v>
      </c>
      <c r="B242" t="s">
        <v>8976</v>
      </c>
      <c r="C242" t="s">
        <v>9145</v>
      </c>
      <c r="D242" t="s">
        <v>9164</v>
      </c>
      <c r="E242" t="str">
        <f>VLOOKUP(D242,NationalSpell!$F:$N,9,FALSE)&amp;CHAR(10)</f>
        <v xml:space="preserve">|Divine Lv0|Unholy Power|&amp;ref(Spell/P_Holy.jpg,nolink,25x25,Holy);1|||戦闘/水陸両用|強化|
|~|~|&gt;|&gt;|&gt;|&gt;|小範囲のアンデッドの行動速度と攻撃技能を向上させます|
</v>
      </c>
    </row>
    <row r="243" spans="1:5" x14ac:dyDescent="0.15">
      <c r="A243" t="str">
        <f t="shared" si="5"/>
        <v>-</v>
      </c>
      <c r="B243" t="s">
        <v>8976</v>
      </c>
      <c r="C243" t="s">
        <v>9145</v>
      </c>
      <c r="D243" t="s">
        <v>9165</v>
      </c>
      <c r="E243" t="str">
        <f>VLOOKUP(D243,NationalSpell!$F:$N,9,FALSE)&amp;CHAR(10)</f>
        <v xml:space="preserve">|Divine Lv0|Unholy Protection|&amp;ref(Spell/P_Holy.jpg,nolink,25x25,Holy);2|||戦闘/水陸両用|強化|
|~|~|&gt;|&gt;|&gt;|&gt;|広範囲のアンデッドの魔法抵抗を向上させます|
</v>
      </c>
    </row>
    <row r="244" spans="1:5" x14ac:dyDescent="0.15">
      <c r="A244" t="str">
        <f t="shared" si="5"/>
        <v>-</v>
      </c>
      <c r="B244" t="s">
        <v>8976</v>
      </c>
      <c r="C244" t="s">
        <v>9145</v>
      </c>
      <c r="D244" t="s">
        <v>9166</v>
      </c>
      <c r="E244" t="str">
        <f>VLOOKUP(D244,NationalSpell!$F:$N,9,FALSE)&amp;CHAR(10)</f>
        <v xml:space="preserve">|Divine Lv0|Unholy Blessing|&amp;ref(Spell/P_Holy.jpg,nolink,25x25,Holy);2|||戦闘/水陸両用|強化|
|~|~|&gt;|&gt;|&gt;|&gt;|広範囲の神聖なアンデッドを祝福します|
</v>
      </c>
    </row>
    <row r="245" spans="1:5" x14ac:dyDescent="0.15">
      <c r="A245" t="str">
        <f t="shared" si="5"/>
        <v>-</v>
      </c>
      <c r="B245" t="s">
        <v>8976</v>
      </c>
      <c r="C245" t="s">
        <v>9145</v>
      </c>
      <c r="D245" t="s">
        <v>9167</v>
      </c>
      <c r="E245" t="str">
        <f>VLOOKUP(D245,NationalSpell!$F:$N,9,FALSE)&amp;CHAR(10)</f>
        <v xml:space="preserve">|Divine Lv0|Unholy Power|&amp;ref(Spell/P_Holy.jpg,nolink,25x25,Holy);3|||戦闘/水陸両用|強化|
|~|~|&gt;|&gt;|&gt;|&gt;|中範囲のアンデッドの行動速度と攻撃技能を向上させます|
</v>
      </c>
    </row>
    <row r="246" spans="1:5" x14ac:dyDescent="0.15">
      <c r="A246" t="str">
        <f t="shared" si="5"/>
        <v>-</v>
      </c>
      <c r="B246" t="s">
        <v>8976</v>
      </c>
      <c r="C246" t="s">
        <v>9145</v>
      </c>
      <c r="D246" t="s">
        <v>9168</v>
      </c>
      <c r="E246" t="str">
        <f>VLOOKUP(D246,NationalSpell!$F:$N,9,FALSE)&amp;CHAR(10)</f>
        <v xml:space="preserve">|Divine Lv0|Unholy Blessing|&amp;ref(Spell/P_Holy.jpg,nolink,25x25,Holy);3|||戦闘/水陸両用|全体強化|
|~|~|&gt;|&gt;|&gt;|&gt;|味方の神聖なアンデッド全員を祝福します|
</v>
      </c>
    </row>
    <row r="247" spans="1:5" x14ac:dyDescent="0.15">
      <c r="A247" t="str">
        <f t="shared" si="5"/>
        <v>-</v>
      </c>
      <c r="B247" t="s">
        <v>8976</v>
      </c>
      <c r="C247" t="s">
        <v>9145</v>
      </c>
      <c r="D247" t="s">
        <v>9169</v>
      </c>
      <c r="E247" t="str">
        <f>VLOOKUP(D247,NationalSpell!$F:$N,9,FALSE)&amp;CHAR(10)</f>
        <v xml:space="preserve">|Divine Lv0|Protection of the Sepulchre|&amp;ref(Spell/P_Holy.jpg,nolink,25x25,Holy);3|||戦闘/水陸両用|全体強化|
|~|~|&gt;|&gt;|&gt;|&gt;|味方のアンデッド全員の魔法抵抗を向上させようと試みます|
</v>
      </c>
    </row>
    <row r="248" spans="1:5" x14ac:dyDescent="0.15">
      <c r="A248" t="str">
        <f t="shared" si="5"/>
        <v>MA Ermor E</v>
      </c>
      <c r="B248" t="s">
        <v>8976</v>
      </c>
      <c r="C248" t="s">
        <v>9145</v>
      </c>
      <c r="D248" t="s">
        <v>9170</v>
      </c>
      <c r="E248" t="str">
        <f>VLOOKUP(D248,NationalSpell!$F:$N,9,FALSE)&amp;CHAR(10)</f>
        <v xml:space="preserve">|Divine Lv0|Power of the Sepulchre|&amp;ref(Spell/P_Holy.jpg,nolink,25x25,Holy);4|||戦闘/水陸両用|全体強化|
|~|~|&gt;|&gt;|&gt;|&gt;|味方のアンデッド全員の行動速度と攻撃技能を向上させます|
</v>
      </c>
    </row>
    <row r="249" spans="1:5" x14ac:dyDescent="0.15">
      <c r="A249" t="str">
        <f t="shared" si="5"/>
        <v>MA Sceleria S</v>
      </c>
      <c r="B249" t="s">
        <v>2954</v>
      </c>
      <c r="C249" t="s">
        <v>13010</v>
      </c>
      <c r="D249" t="s">
        <v>13000</v>
      </c>
      <c r="E249" t="str">
        <f>VLOOKUP(D249,NationalSpell!$F:$N,9,FALSE)&amp;CHAR(10)</f>
        <v xml:space="preserve">|Divine Lv0|Unholy Command|&amp;ref(Spell/P_Holy.jpg,nolink,25x25,Holy);1|||戦闘/水陸両用|隷属|
|~|~|&gt;|&gt;|&gt;|&gt;|敵のアンデッド1体を隷属させようと試みます|
</v>
      </c>
    </row>
    <row r="250" spans="1:5" x14ac:dyDescent="0.15">
      <c r="A250" t="str">
        <f t="shared" si="5"/>
        <v>-</v>
      </c>
      <c r="B250" t="s">
        <v>2954</v>
      </c>
      <c r="C250" t="s">
        <v>13010</v>
      </c>
      <c r="D250" t="s">
        <v>13001</v>
      </c>
      <c r="E250" t="str">
        <f>VLOOKUP(D250,NationalSpell!$F:$N,9,FALSE)&amp;CHAR(10)</f>
        <v xml:space="preserve">|Divine Lv0|Unholy Protection|&amp;ref(Spell/P_Holy.jpg,nolink,25x25,Holy);1|||戦闘/水陸両用|強化|
|~|~|&gt;|&gt;|&gt;|&gt;|小範囲のアンデッドの魔法抵抗を向上させます|
</v>
      </c>
    </row>
    <row r="251" spans="1:5" x14ac:dyDescent="0.15">
      <c r="A251" t="str">
        <f t="shared" si="5"/>
        <v>-</v>
      </c>
      <c r="B251" t="s">
        <v>2954</v>
      </c>
      <c r="C251" t="s">
        <v>13010</v>
      </c>
      <c r="D251" t="s">
        <v>13002</v>
      </c>
      <c r="E251" t="str">
        <f>VLOOKUP(D251,NationalSpell!$F:$N,9,FALSE)&amp;CHAR(10)</f>
        <v xml:space="preserve">|Divine Lv0|Unholy Blessing|&amp;ref(Spell/P_Holy.jpg,nolink,25x25,Holy);1|||戦闘/水陸両用|強化|
|~|~|&gt;|&gt;|&gt;|&gt;|小範囲の神聖なアンデッドを祝福します|
</v>
      </c>
    </row>
    <row r="252" spans="1:5" x14ac:dyDescent="0.15">
      <c r="A252" t="str">
        <f t="shared" si="5"/>
        <v>-</v>
      </c>
      <c r="B252" t="s">
        <v>2954</v>
      </c>
      <c r="C252" t="s">
        <v>13010</v>
      </c>
      <c r="D252" t="s">
        <v>13003</v>
      </c>
      <c r="E252" t="str">
        <f>VLOOKUP(D252,NationalSpell!$F:$N,9,FALSE)&amp;CHAR(10)</f>
        <v xml:space="preserve">|Divine Lv0|Unholy Power|&amp;ref(Spell/P_Holy.jpg,nolink,25x25,Holy);1|||戦闘/水陸両用|強化|
|~|~|&gt;|&gt;|&gt;|&gt;|小範囲のアンデッドの行動速度と攻撃技能を向上させます|
</v>
      </c>
    </row>
    <row r="253" spans="1:5" x14ac:dyDescent="0.15">
      <c r="A253" t="str">
        <f t="shared" si="5"/>
        <v>-</v>
      </c>
      <c r="B253" t="s">
        <v>2954</v>
      </c>
      <c r="C253" t="s">
        <v>13010</v>
      </c>
      <c r="D253" t="s">
        <v>13004</v>
      </c>
      <c r="E253" t="str">
        <f>VLOOKUP(D253,NationalSpell!$F:$N,9,FALSE)&amp;CHAR(10)</f>
        <v xml:space="preserve">|Divine Lv0|Unholy Protection|&amp;ref(Spell/P_Holy.jpg,nolink,25x25,Holy);2|||戦闘/水陸両用|強化|
|~|~|&gt;|&gt;|&gt;|&gt;|広範囲のアンデッドの魔法抵抗を向上させます|
</v>
      </c>
    </row>
    <row r="254" spans="1:5" x14ac:dyDescent="0.15">
      <c r="A254" t="str">
        <f t="shared" si="5"/>
        <v>-</v>
      </c>
      <c r="B254" t="s">
        <v>2954</v>
      </c>
      <c r="C254" t="s">
        <v>13010</v>
      </c>
      <c r="D254" t="s">
        <v>13005</v>
      </c>
      <c r="E254" t="str">
        <f>VLOOKUP(D254,NationalSpell!$F:$N,9,FALSE)&amp;CHAR(10)</f>
        <v xml:space="preserve">|Divine Lv0|Unholy Blessing|&amp;ref(Spell/P_Holy.jpg,nolink,25x25,Holy);2|||戦闘/水陸両用|強化|
|~|~|&gt;|&gt;|&gt;|&gt;|広範囲の神聖なアンデッドを祝福します|
</v>
      </c>
    </row>
    <row r="255" spans="1:5" x14ac:dyDescent="0.15">
      <c r="A255" t="str">
        <f t="shared" si="5"/>
        <v>-</v>
      </c>
      <c r="B255" t="s">
        <v>2954</v>
      </c>
      <c r="C255" t="s">
        <v>13010</v>
      </c>
      <c r="D255" t="s">
        <v>13008</v>
      </c>
      <c r="E255" t="str">
        <f>VLOOKUP(D255,NationalSpell!$F:$N,9,FALSE)&amp;CHAR(10)</f>
        <v xml:space="preserve">|Divine Lv0|Apostasy|&amp;ref(Spell/P_Holy.jpg,nolink,25x25,Holy);3|||戦闘/水陸両用|魅了|
|~|~|&gt;|&gt;|&gt;|&gt;|敵の神聖なユニット1体を魅了しようと試みます|
</v>
      </c>
    </row>
    <row r="256" spans="1:5" x14ac:dyDescent="0.15">
      <c r="A256" t="str">
        <f t="shared" si="5"/>
        <v>-</v>
      </c>
      <c r="B256" t="s">
        <v>2954</v>
      </c>
      <c r="C256" t="s">
        <v>13010</v>
      </c>
      <c r="D256" t="s">
        <v>13006</v>
      </c>
      <c r="E256" t="str">
        <f>VLOOKUP(D256,NationalSpell!$F:$N,9,FALSE)&amp;CHAR(10)</f>
        <v xml:space="preserve">|Divine Lv0|Unholy Power|&amp;ref(Spell/P_Holy.jpg,nolink,25x25,Holy);3|||戦闘/水陸両用|強化|
|~|~|&gt;|&gt;|&gt;|&gt;|中範囲のアンデッドの行動速度と攻撃技能を向上させます|
</v>
      </c>
    </row>
    <row r="257" spans="1:5" x14ac:dyDescent="0.15">
      <c r="A257" t="str">
        <f t="shared" si="5"/>
        <v>-</v>
      </c>
      <c r="B257" t="s">
        <v>2954</v>
      </c>
      <c r="C257" t="s">
        <v>13010</v>
      </c>
      <c r="D257" t="s">
        <v>13007</v>
      </c>
      <c r="E257" t="str">
        <f>VLOOKUP(D257,NationalSpell!$F:$N,9,FALSE)&amp;CHAR(10)</f>
        <v xml:space="preserve">|Divine Lv0|Unholy Blessing|&amp;ref(Spell/P_Holy.jpg,nolink,25x25,Holy);3|||戦闘/水陸両用|全体強化|
|~|~|&gt;|&gt;|&gt;|&gt;|味方の神聖なアンデッド全員を祝福します|
</v>
      </c>
    </row>
    <row r="258" spans="1:5" x14ac:dyDescent="0.15">
      <c r="A258" t="str">
        <f t="shared" si="5"/>
        <v>-</v>
      </c>
      <c r="B258" t="s">
        <v>2954</v>
      </c>
      <c r="C258" t="s">
        <v>13010</v>
      </c>
      <c r="D258" t="s">
        <v>13011</v>
      </c>
      <c r="E258" t="str">
        <f>VLOOKUP(D258,NationalSpell!$F:$N,9,FALSE)&amp;CHAR(10)</f>
        <v xml:space="preserve">|Divine Lv0|Protection of the Sepulchre|&amp;ref(Spell/P_Holy.jpg,nolink,25x25,Holy);3|||戦闘/水陸両用|全体強化|
|~|~|&gt;|&gt;|&gt;|&gt;|味方のアンデッド全員の魔法抵抗を向上させようと試みます|
</v>
      </c>
    </row>
    <row r="259" spans="1:5" x14ac:dyDescent="0.15">
      <c r="A259" t="str">
        <f t="shared" si="5"/>
        <v>MA Sceleria E</v>
      </c>
      <c r="B259" t="s">
        <v>2954</v>
      </c>
      <c r="C259" t="s">
        <v>13010</v>
      </c>
      <c r="D259" t="s">
        <v>13012</v>
      </c>
      <c r="E259" t="str">
        <f>VLOOKUP(D259,NationalSpell!$F:$N,9,FALSE)&amp;CHAR(10)</f>
        <v xml:space="preserve">|Divine Lv0|Power of the Sepulchre|&amp;ref(Spell/P_Holy.jpg,nolink,25x25,Holy);4|||戦闘/水陸両用|全体強化|
|~|~|&gt;|&gt;|&gt;|&gt;|味方のアンデッド全員の行動速度と攻撃技能を向上させます|
</v>
      </c>
    </row>
    <row r="260" spans="1:5" x14ac:dyDescent="0.15">
      <c r="A260" t="str">
        <f t="shared" si="5"/>
        <v>MA Pythium S</v>
      </c>
      <c r="B260" t="s">
        <v>8976</v>
      </c>
      <c r="C260" t="s">
        <v>9389</v>
      </c>
      <c r="D260" t="s">
        <v>9382</v>
      </c>
      <c r="E260" t="str">
        <f>VLOOKUP(D260,NationalSpell!$F:$N,9,FALSE)&amp;CHAR(10)</f>
        <v xml:space="preserve">|Conjuration Lv3|Pride of Lions|&amp;ref(Spell/P_Nature.jpg,nolink,25x25,Nature);2||&amp;ref(Spell/V_Nature.jpg,nolink,25x25,Nature Gem);10|儀式/陸上専用|兵士召喚|
|~|~|&gt;|&gt;|&gt;|&gt;|敏捷なGreat Lionを10+体召喚します|
</v>
      </c>
    </row>
    <row r="261" spans="1:5" x14ac:dyDescent="0.15">
      <c r="A261" t="str">
        <f t="shared" si="5"/>
        <v>-</v>
      </c>
      <c r="B261" t="s">
        <v>8976</v>
      </c>
      <c r="C261" t="s">
        <v>9389</v>
      </c>
      <c r="D261" t="s">
        <v>9383</v>
      </c>
      <c r="E261" t="str">
        <f>VLOOKUP(D261,NationalSpell!$F:$N,9,FALSE)&amp;CHAR(10)</f>
        <v xml:space="preserve">|Conjuration Lv5|Contact Lar|&amp;ref(Spell/P_Nature.jpg,nolink,25x25,Nature);1||&amp;ref(Spell/V_Nature.jpg,nolink,25x25,Nature Gem);16|儀式/陸上専用|指揮官召喚|
|~|~|&gt;|&gt;|&gt;|&gt;|緑などの魔法を使う田舎の精霊Larを召喚します|
</v>
      </c>
    </row>
    <row r="262" spans="1:5" x14ac:dyDescent="0.15">
      <c r="A262" t="str">
        <f t="shared" si="5"/>
        <v>-</v>
      </c>
      <c r="B262" t="s">
        <v>8976</v>
      </c>
      <c r="C262" t="s">
        <v>9389</v>
      </c>
      <c r="D262" t="s">
        <v>9384</v>
      </c>
      <c r="E262" t="str">
        <f>VLOOKUP(D262,NationalSpell!$F:$N,9,FALSE)&amp;CHAR(10)</f>
        <v xml:space="preserve">|Conjuration Lv6|Contact Harbinger|&amp;ref(Spell/P_Astral.jpg,nolink,25x25,Astral);4||&amp;ref(Spell/V_Astral.jpg,nolink,25x25,Astral Pearl);25|儀式/陸上専用|指揮官召喚|
|~|~|&gt;|&gt;|&gt;|&gt;|風魔法を持つ天使Harbingerを召喚します|
</v>
      </c>
    </row>
    <row r="263" spans="1:5" x14ac:dyDescent="0.15">
      <c r="A263" t="str">
        <f t="shared" si="5"/>
        <v>-</v>
      </c>
      <c r="B263" t="s">
        <v>8976</v>
      </c>
      <c r="C263" t="s">
        <v>9389</v>
      </c>
      <c r="D263" t="s">
        <v>9385</v>
      </c>
      <c r="E263" t="str">
        <f>VLOOKUP(D263,NationalSpell!$F:$N,9,FALSE)&amp;CHAR(10)</f>
        <v xml:space="preserve">|Conjuration Lv7|Heavenly Wrath|&amp;ref(Spell/P_Astral.jpg,nolink,25x25,Astral);3|&amp;ref(Spell/P_Fire.jpg,nolink,25x25,Fire);1|&amp;ref(Spell/V_Astral.jpg,nolink,25x25,Astral Pearl);35|儀式/陸上専用|指揮官召喚|
|~|~|&gt;|&gt;|&gt;|&gt;|高い戦闘力を持つ恐ろしい天使Angel of Furyを召喚します|
</v>
      </c>
    </row>
    <row r="264" spans="1:5" x14ac:dyDescent="0.15">
      <c r="A264" t="str">
        <f t="shared" si="5"/>
        <v>-</v>
      </c>
      <c r="B264" t="s">
        <v>8976</v>
      </c>
      <c r="C264" t="s">
        <v>9389</v>
      </c>
      <c r="D264" t="s">
        <v>9386</v>
      </c>
      <c r="E264" t="str">
        <f>VLOOKUP(D264,NationalSpell!$F:$N,9,FALSE)&amp;CHAR(10)</f>
        <v xml:space="preserve">|Conjuration Lv7|Angelic Host|&amp;ref(Spell/P_Astral.jpg,nolink,25x25,Astral);5||&amp;ref(Spell/V_Astral.jpg,nolink,25x25,Astral Pearl);50|儀式/陸上専用|遠隔召喚|
|~|~|&gt;|&gt;|&gt;|&gt;|指定した州に5体のAngel of the Hostとその指揮官Arch Angelを召喚します|
</v>
      </c>
    </row>
    <row r="265" spans="1:5" x14ac:dyDescent="0.15">
      <c r="A265" t="str">
        <f t="shared" si="5"/>
        <v>-</v>
      </c>
      <c r="B265" t="s">
        <v>8976</v>
      </c>
      <c r="C265" t="s">
        <v>9389</v>
      </c>
      <c r="D265" t="s">
        <v>9387</v>
      </c>
      <c r="E265" t="str">
        <f>VLOOKUP(D265,NationalSpell!$F:$N,9,FALSE)&amp;CHAR(10)</f>
        <v xml:space="preserve">|Conjuration Lv9|Heavenly Choir|&amp;ref(Spell/P_Astral.jpg,nolink,25x25,Astral);7|&amp;ref(Spell/P_Fire.jpg,nolink,25x25,Fire);2|&amp;ref(Spell/V_Astral.jpg,nolink,25x25,Astral Pearl);144|儀式/陸上専用|軍団召喚|
|~|~|&gt;|&gt;|&gt;|&gt;|Angel of the Heavenly Choirを9体、Harbingerを3体とその指揮官Seraphを召喚します|
</v>
      </c>
    </row>
    <row r="266" spans="1:5" x14ac:dyDescent="0.15">
      <c r="A266" t="str">
        <f t="shared" si="5"/>
        <v>MA Pythium E</v>
      </c>
      <c r="B266" t="s">
        <v>8976</v>
      </c>
      <c r="C266" t="s">
        <v>9389</v>
      </c>
      <c r="D266" t="s">
        <v>9388</v>
      </c>
      <c r="E266" t="str">
        <f>VLOOKUP(D266,NationalSpell!$F:$N,9,FALSE)&amp;CHAR(10)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267" spans="1:5" x14ac:dyDescent="0.15">
      <c r="A267" t="str">
        <f t="shared" si="5"/>
        <v>MA Man S</v>
      </c>
      <c r="B267" t="s">
        <v>2954</v>
      </c>
      <c r="C267" t="s">
        <v>9510</v>
      </c>
      <c r="D267" t="s">
        <v>9497</v>
      </c>
      <c r="E267" t="str">
        <f>VLOOKUP(D267,NationalSpell!$F:$N,9,FALSE)&amp;CHAR(10)</f>
        <v xml:space="preserve">|Conjuration Lv2|Summon Black Dogs|&amp;ref(Spell/P_Death.jpg,nolink,25x25,Death);2||&amp;ref(Spell/V_Death.jpg,nolink,25x25,Death Gem);8|儀式/陸上専用|兵士召喚|
|~|~|&gt;|&gt;|&gt;|&gt;|闇を好む妖精犬Black Dogを20体召喚します|
</v>
      </c>
    </row>
    <row r="268" spans="1:5" x14ac:dyDescent="0.15">
      <c r="A268" t="str">
        <f t="shared" si="5"/>
        <v>-</v>
      </c>
      <c r="B268" t="s">
        <v>2954</v>
      </c>
      <c r="C268" t="s">
        <v>9510</v>
      </c>
      <c r="D268" t="s">
        <v>9498</v>
      </c>
      <c r="E268" t="str">
        <f>VLOOKUP(D268,NationalSpell!$F:$N,9,FALSE)&amp;CHAR(10)</f>
        <v xml:space="preserve">|Conjuration Lv3|Summon Cu Sidhe|&amp;ref(Spell/P_Nature.jpg,nolink,25x25,Nature);2||&amp;ref(Spell/V_Nature.jpg,nolink,25x25,Nature Gem);6|儀式/陸上専用|兵士召喚|
|~|~|&gt;|&gt;|&gt;|&gt;|神聖なる妖精犬Cu Sidheを7体召喚します|
</v>
      </c>
    </row>
    <row r="269" spans="1:5" x14ac:dyDescent="0.15">
      <c r="A269" t="str">
        <f t="shared" si="5"/>
        <v>-</v>
      </c>
      <c r="B269" t="s">
        <v>2954</v>
      </c>
      <c r="C269" t="s">
        <v>9510</v>
      </c>
      <c r="D269" t="s">
        <v>9499</v>
      </c>
      <c r="E269" t="str">
        <f>VLOOKUP(D269,NationalSpell!$F:$N,9,FALSE)&amp;CHAR(10)</f>
        <v xml:space="preserve">|Conjuration Lv4|Summon Barghests|&amp;ref(Spell/P_Death.jpg,nolink,25x25,Death);2||&amp;ref(Spell/V_Death.jpg,nolink,25x25,Death Gem);7|儀式/陸上専用|兵士召喚|
|~|~|&gt;|&gt;|&gt;|&gt;|呪いを纏う神聖なる妖精犬Barghestを9体召喚します|
</v>
      </c>
    </row>
    <row r="270" spans="1:5" x14ac:dyDescent="0.15">
      <c r="A270" t="str">
        <f t="shared" si="5"/>
        <v>-</v>
      </c>
      <c r="B270" t="s">
        <v>2954</v>
      </c>
      <c r="C270" t="s">
        <v>9510</v>
      </c>
      <c r="D270" t="s">
        <v>9500</v>
      </c>
      <c r="E270" t="str">
        <f>VLOOKUP(D270,NationalSpell!$F:$N,9,FALSE)&amp;CHAR(10)</f>
        <v xml:space="preserve">|Thaumaturgy Lv1|Chorus Master|&amp;ref(Spell/P_Nature.jpg,nolink,25x25,Nature);1|||戦闘/水陸両用|集団詠唱|
|~|~|&gt;|&gt;|&gt;|&gt;|自身を呪歌を用いたCommunionの利用者側へ登録します|
</v>
      </c>
    </row>
    <row r="271" spans="1:5" x14ac:dyDescent="0.15">
      <c r="A271" t="str">
        <f t="shared" si="5"/>
        <v>MA Man E</v>
      </c>
      <c r="B271" t="s">
        <v>2954</v>
      </c>
      <c r="C271" t="s">
        <v>9510</v>
      </c>
      <c r="D271" t="s">
        <v>9501</v>
      </c>
      <c r="E271" t="str">
        <f>VLOOKUP(D271,NationalSpell!$F:$N,9,FALSE)&amp;CHAR(10)</f>
        <v xml:space="preserve">|Thaumaturgy Lv1|Chorus Slave|&amp;ref(Spell/P_Nature.jpg,nolink,25x25,Nature);1|||戦闘/水陸両用|集団詠唱|
|~|~|&gt;|&gt;|&gt;|&gt;|自身を呪歌を用いたCommunionの供給者側へ登録します|
</v>
      </c>
    </row>
    <row r="272" spans="1:5" x14ac:dyDescent="0.15">
      <c r="A272" t="str">
        <f t="shared" si="5"/>
        <v>MA Eriu S</v>
      </c>
      <c r="B272" t="s">
        <v>2954</v>
      </c>
      <c r="C272" t="s">
        <v>9568</v>
      </c>
      <c r="D272" t="s">
        <v>9607</v>
      </c>
      <c r="E272" t="str">
        <f>VLOOKUP(D272,NationalSpell!$F:$N,9,FALSE)&amp;CHAR(10)</f>
        <v xml:space="preserve">|Conjuration Lv3|Contact Cu Sidhe|&amp;ref(Spell/P_Nature.jpg,nolink,25x25,Nature);2||&amp;ref(Spell/V_Nature.jpg,nolink,25x25,Nature Gem);6|儀式/陸上専用|兵士召喚|
|~|~|&gt;|&gt;|&gt;|&gt;|神聖なる妖精犬Cu Sidheを7体召喚します|
</v>
      </c>
    </row>
    <row r="273" spans="1:5" x14ac:dyDescent="0.15">
      <c r="A273" t="str">
        <f t="shared" si="5"/>
        <v>MA Ulm S</v>
      </c>
      <c r="B273" t="s">
        <v>2954</v>
      </c>
      <c r="C273" t="s">
        <v>9706</v>
      </c>
      <c r="D273" t="s">
        <v>9737</v>
      </c>
      <c r="E273" t="str">
        <f>VLOOKUP(D273,NationalSpell!$F:$N,9,FALSE)&amp;CHAR(10)</f>
        <v xml:space="preserve">|Conjuration Lv3|Sloth of Bears|&amp;ref(Spell/P_Nature.jpg,nolink,25x25,Nature);2||&amp;ref(Spell/V_Nature.jpg,nolink,25x25,Nature Gem);10|儀式/陸上専用|兵士召喚|
|~|~|&gt;|&gt;|&gt;|&gt;|強靭なGreat Bearを10+体召喚します|
</v>
      </c>
    </row>
    <row r="274" spans="1:5" x14ac:dyDescent="0.15">
      <c r="A274" t="str">
        <f t="shared" si="5"/>
        <v>-</v>
      </c>
      <c r="B274" t="s">
        <v>2954</v>
      </c>
      <c r="C274" t="s">
        <v>9706</v>
      </c>
      <c r="D274" t="s">
        <v>9738</v>
      </c>
      <c r="E274" t="str">
        <f>VLOOKUP(D274,NationalSpell!$F:$N,9,FALSE)&amp;CHAR(10)</f>
        <v xml:space="preserve">|Conjuration Lv8|Contact Iron Angel|&amp;ref(Spell/P_Earth.jpg,nolink,25x25,Earth);5|&amp;ref(Spell/P_Astral.jpg,nolink,25x25,Astral);2|&amp;ref(Spell/V_Earth.jpg,nolink,25x25,Earth Gem);25|儀式/陸上専用|指揮官召喚|
|~|~|&gt;|&gt;|&gt;|&gt;|異教と魔法を滅ぼす鋼の天使Iron Angelを召喚します|
</v>
      </c>
    </row>
    <row r="275" spans="1:5" x14ac:dyDescent="0.15">
      <c r="A275" t="str">
        <f t="shared" si="5"/>
        <v>-</v>
      </c>
      <c r="B275" t="s">
        <v>2954</v>
      </c>
      <c r="C275" t="s">
        <v>9706</v>
      </c>
      <c r="D275" t="s">
        <v>9739</v>
      </c>
      <c r="E275" t="str">
        <f>VLOOKUP(D275,NationalSpell!$F:$N,9,FALSE)&amp;CHAR(10)</f>
        <v xml:space="preserve">|Evocation Lv3|Iron Darts|&amp;ref(Spell/P_Earth.jpg,nolink,25x25,Earth);1|&amp;ref(Spell/P_Holy.jpg,nolink,25x25,Holy);1||戦闘/陸上専用|攻撃|
|~|~|&gt;|&gt;|&gt;|&gt;|魔法生物に強い魔法の鉄の矢を3+発放ち攻撃します|
</v>
      </c>
    </row>
    <row r="276" spans="1:5" x14ac:dyDescent="0.15">
      <c r="A276" t="str">
        <f t="shared" si="5"/>
        <v>-</v>
      </c>
      <c r="B276" t="s">
        <v>2954</v>
      </c>
      <c r="C276" t="s">
        <v>9706</v>
      </c>
      <c r="D276" t="s">
        <v>9740</v>
      </c>
      <c r="E276" t="str">
        <f>VLOOKUP(D276,NationalSpell!$F:$N,9,FALSE)&amp;CHAR(10)</f>
        <v xml:space="preserve">|Evocation Lv6|Iron Blizzard|&amp;ref(Spell/P_Earth.jpg,nolink,25x25,Earth);1|&amp;ref(Spell/P_Holy.jpg,nolink,25x25,Holy);1||戦闘/陸上専用|攻撃|
|~|~|&gt;|&gt;|&gt;|&gt;|魔法生物に強い魔法の鉄の矢を30+発放ち攻撃します|
</v>
      </c>
    </row>
    <row r="277" spans="1:5" x14ac:dyDescent="0.15">
      <c r="A277" t="str">
        <f t="shared" si="5"/>
        <v>MA Ulm E</v>
      </c>
      <c r="B277" t="s">
        <v>2954</v>
      </c>
      <c r="C277" t="s">
        <v>9706</v>
      </c>
      <c r="D277" t="s">
        <v>9741</v>
      </c>
      <c r="E277" t="str">
        <f>VLOOKUP(D277,NationalSpell!$F:$N,9,FALSE)&amp;CHAR(10)</f>
        <v xml:space="preserve">|Thaumaturgy Lv5|Tempering the Will|&amp;ref(Spell/P_Earth.jpg,nolink,25x25,Earth);3|||戦闘/水陸両用|全体強化|
|~|~|&gt;|&gt;|&gt;|&gt;|意志ある味方全員の魔法抵抗を向上させようと試みます|
</v>
      </c>
    </row>
    <row r="278" spans="1:5" x14ac:dyDescent="0.15">
      <c r="A278" t="str">
        <f t="shared" si="5"/>
        <v>MA Marignon S</v>
      </c>
      <c r="B278" t="s">
        <v>2954</v>
      </c>
      <c r="C278" t="s">
        <v>9854</v>
      </c>
      <c r="D278" t="s">
        <v>9876</v>
      </c>
      <c r="E278" t="str">
        <f>VLOOKUP(D278,NationalSpell!$F:$N,9,FALSE)&amp;CHAR(10)</f>
        <v xml:space="preserve">|Conjuration Lv6|Contact Harbinger|&amp;ref(Spell/P_Astral.jpg,nolink,25x25,Astral);4||&amp;ref(Spell/V_Astral.jpg,nolink,25x25,Astral Pearl);25|儀式/陸上専用|指揮官召喚|
|~|~|&gt;|&gt;|&gt;|&gt;|風魔法を持つ天使Harbingerを召喚します|
</v>
      </c>
    </row>
    <row r="279" spans="1:5" x14ac:dyDescent="0.15">
      <c r="A279" t="str">
        <f t="shared" ref="A279:A342" si="6">IF(C279&lt;&gt;C278,B279&amp;" "&amp;C279&amp;" S",IF(C279&lt;&gt;C280,B279&amp;" "&amp;C279&amp;" E","-"))</f>
        <v>-</v>
      </c>
      <c r="B279" t="s">
        <v>2954</v>
      </c>
      <c r="C279" t="s">
        <v>9854</v>
      </c>
      <c r="D279" t="s">
        <v>9877</v>
      </c>
      <c r="E279" t="str">
        <f>VLOOKUP(D279,NationalSpell!$F:$N,9,FALSE)&amp;CHAR(10)</f>
        <v xml:space="preserve">|Conjuration Lv7|Heavenly Wrath|&amp;ref(Spell/P_Astral.jpg,nolink,25x25,Astral);3|&amp;ref(Spell/P_Fire.jpg,nolink,25x25,Fire);1|&amp;ref(Spell/V_Astral.jpg,nolink,25x25,Astral Pearl);35|儀式/陸上専用|指揮官召喚|
|~|~|&gt;|&gt;|&gt;|&gt;|高い戦闘力を持つ恐ろしい天使Angel of Furyを召喚します|
</v>
      </c>
    </row>
    <row r="280" spans="1:5" x14ac:dyDescent="0.15">
      <c r="A280" t="str">
        <f t="shared" si="6"/>
        <v>-</v>
      </c>
      <c r="B280" t="s">
        <v>2954</v>
      </c>
      <c r="C280" t="s">
        <v>9854</v>
      </c>
      <c r="D280" t="s">
        <v>9878</v>
      </c>
      <c r="E280" t="str">
        <f>VLOOKUP(D280,NationalSpell!$F:$N,9,FALSE)&amp;CHAR(10)</f>
        <v xml:space="preserve">|Conjuration Lv7|Angelic Host|&amp;ref(Spell/P_Astral.jpg,nolink,25x25,Astral);5||&amp;ref(Spell/V_Astral.jpg,nolink,25x25,Astral Pearl);50|儀式/陸上専用|遠隔召喚|
|~|~|&gt;|&gt;|&gt;|&gt;|指定した州に5体のAngel of the Hostとその指揮官Arch Angelを召喚します|
</v>
      </c>
    </row>
    <row r="281" spans="1:5" x14ac:dyDescent="0.15">
      <c r="A281" t="str">
        <f t="shared" si="6"/>
        <v>-</v>
      </c>
      <c r="B281" t="s">
        <v>2954</v>
      </c>
      <c r="C281" t="s">
        <v>9854</v>
      </c>
      <c r="D281" t="s">
        <v>9879</v>
      </c>
      <c r="E281" t="str">
        <f>VLOOKUP(D281,NationalSpell!$F:$N,9,FALSE)&amp;CHAR(10)</f>
        <v xml:space="preserve">|Conjuration Lv9|Heavenly Choir|&amp;ref(Spell/P_Astral.jpg,nolink,25x25,Astral);7|&amp;ref(Spell/P_Fire.jpg,nolink,25x25,Fire);2|&amp;ref(Spell/V_Astral.jpg,nolink,25x25,Astral Pearl);144|儀式/陸上専用|軍団召喚|
|~|~|&gt;|&gt;|&gt;|&gt;|Angel of the Heavenly Choirを9体、Harbingerを3体とその指揮官Seraphを召喚します|
</v>
      </c>
    </row>
    <row r="282" spans="1:5" x14ac:dyDescent="0.15">
      <c r="A282" t="str">
        <f t="shared" si="6"/>
        <v>MA Marignon E</v>
      </c>
      <c r="B282" t="s">
        <v>2954</v>
      </c>
      <c r="C282" t="s">
        <v>9854</v>
      </c>
      <c r="D282" t="s">
        <v>9880</v>
      </c>
      <c r="E282" t="str">
        <f>VLOOKUP(D282,NationalSpell!$F:$N,9,FALSE)&amp;CHAR(10)</f>
        <v xml:space="preserve">|Evocation Lv4|Holy Pyre|&amp;ref(Spell/P_Fire.jpg,nolink,25x25,Fire);2|||戦闘/陸上専用|攻撃|
|~|~|&gt;|&gt;|&gt;|&gt;|不浄なるものに強い聖火で中範囲を攻撃します|
</v>
      </c>
    </row>
    <row r="283" spans="1:5" x14ac:dyDescent="0.15">
      <c r="A283" t="str">
        <f t="shared" si="6"/>
        <v>MA Mictlan S</v>
      </c>
      <c r="B283" t="s">
        <v>2954</v>
      </c>
      <c r="C283" t="s">
        <v>9891</v>
      </c>
      <c r="D283" t="s">
        <v>19946</v>
      </c>
      <c r="E283" t="str">
        <f>VLOOKUP(D283,NationalSpell!$F:$N,9,FALSE)&amp;CHAR(10)</f>
        <v xml:space="preserve">|Conjuration Lv1|Summon Jaguar Toads|&amp;ref(Spell/P_Nature.jpg,nolink,25x25,Nature);1|&amp;ref(Spell/P_Holy.jpg,nolink,25x25,Holy);1|&amp;ref(Spell/V_Nature.jpg,nolink,25x25,Nature Gem);2|儀式/陸上専用|兵士召喚|
|~|~|&gt;|&gt;|&gt;|&gt;|毒を吐く神聖なる大蛙Jaguar Toadを2体召喚します|
</v>
      </c>
    </row>
    <row r="284" spans="1:5" x14ac:dyDescent="0.15">
      <c r="A284" t="str">
        <f t="shared" si="6"/>
        <v>-</v>
      </c>
      <c r="B284" t="s">
        <v>2954</v>
      </c>
      <c r="C284" t="s">
        <v>9891</v>
      </c>
      <c r="D284" t="s">
        <v>9989</v>
      </c>
      <c r="E284" t="str">
        <f>VLOOKUP(D284,NationalSpell!$F:$N,9,FALSE)&amp;CHAR(10)</f>
        <v xml:space="preserve">|Conjuration Lv3|Summon Jaguars|&amp;ref(Spell/P_Nature.jpg,nolink,25x25,Nature);2|&amp;ref(Spell/P_Holy.jpg,nolink,25x25,Holy);1|&amp;ref(Spell/V_Nature.jpg,nolink,25x25,Nature Gem);25|儀式/陸上専用|兵士召喚|
|~|~|&gt;|&gt;|&gt;|&gt;|神聖なるJaguarを17体召喚します|
</v>
      </c>
    </row>
    <row r="285" spans="1:5" x14ac:dyDescent="0.15">
      <c r="A285" t="str">
        <f t="shared" si="6"/>
        <v>-</v>
      </c>
      <c r="B285" t="s">
        <v>2954</v>
      </c>
      <c r="C285" t="s">
        <v>9891</v>
      </c>
      <c r="D285" t="s">
        <v>9990</v>
      </c>
      <c r="E285" t="str">
        <f>VLOOKUP(D285,NationalSpell!$F:$N,9,FALSE)&amp;CHAR(10)</f>
        <v xml:space="preserve">|Conjuration Lv4|Summon Jade Serpent|&amp;ref(Spell/P_Water.jpg,nolink,25x25,Water);2||&amp;ref(Spell/V_Water.jpg,nolink,25x25,Water Gem);3|儀式/水陸両用|兵士召喚|
|~|~|&gt;|&gt;|&gt;|&gt;|兵を鼓舞する神聖な大蛇Jade Serpentを1体召喚します|
</v>
      </c>
    </row>
    <row r="286" spans="1:5" x14ac:dyDescent="0.15">
      <c r="A286" t="str">
        <f t="shared" si="6"/>
        <v>-</v>
      </c>
      <c r="B286" t="s">
        <v>2954</v>
      </c>
      <c r="C286" t="s">
        <v>9891</v>
      </c>
      <c r="D286" t="s">
        <v>9991</v>
      </c>
      <c r="E286" t="str">
        <f>VLOOKUP(D286,NationalSpell!$F:$N,9,FALSE)&amp;CHAR(10)</f>
        <v xml:space="preserve">|Conjuration Lv5|Summon Monster Toad|&amp;ref(Spell/P_Nature.jpg,nolink,25x25,Nature);2||&amp;ref(Spell/V_Nature.jpg,nolink,25x25,Nature Gem);2|儀式/陸上専用|兵士召喚|
|~|~|&gt;|&gt;|&gt;|&gt;|敵を蹂躙する神聖なる巨大蛙Monster Toadを1体召喚します|
</v>
      </c>
    </row>
    <row r="287" spans="1:5" x14ac:dyDescent="0.15">
      <c r="A287" t="str">
        <f t="shared" si="6"/>
        <v>-</v>
      </c>
      <c r="B287" t="s">
        <v>2954</v>
      </c>
      <c r="C287" t="s">
        <v>9891</v>
      </c>
      <c r="D287" t="s">
        <v>9992</v>
      </c>
      <c r="E287" t="str">
        <f>VLOOKUP(D287,NationalSpell!$F:$N,9,FALSE)&amp;CHAR(10)</f>
        <v xml:space="preserve">|Conjuration Lv6|Contact Couatl|&amp;ref(Spell/P_Nature.jpg,nolink,25x25,Nature);1|&amp;ref(Spell/P_Astral.jpg,nolink,25x25,Astral);1|&amp;ref(Spell/V_Nature.jpg,nolink,25x25,Nature Gem);40|儀式/陸上専用|指揮官召喚|
|~|~|&gt;|&gt;|&gt;|&gt;|強大な魔力を持つ翼ある蛇Couatlを召喚します|
</v>
      </c>
    </row>
    <row r="288" spans="1:5" x14ac:dyDescent="0.15">
      <c r="A288" t="str">
        <f t="shared" si="6"/>
        <v>-</v>
      </c>
      <c r="B288" t="s">
        <v>2954</v>
      </c>
      <c r="C288" t="s">
        <v>9891</v>
      </c>
      <c r="D288" t="s">
        <v>9993</v>
      </c>
      <c r="E288" t="str">
        <f>VLOOKUP(D288,NationalSpell!$F:$N,9,FALSE)&amp;CHAR(10)</f>
        <v xml:space="preserve">|Conjuration Lv7|Summon Tlaloque|&amp;ref(Spell/P_Water.jpg,nolink,25x25,Water);4||&amp;ref(Spell/V_Water.jpg,nolink,25x25,Water Gem);60|儀式/陸上専用|指揮官召喚|
|~|~|&gt;|&gt;|&gt;|&gt;|4体のTlaloqueのうちの1体を召喚します|
</v>
      </c>
    </row>
    <row r="289" spans="1:5" x14ac:dyDescent="0.15">
      <c r="A289" t="str">
        <f t="shared" si="6"/>
        <v>-</v>
      </c>
      <c r="B289" t="s">
        <v>2954</v>
      </c>
      <c r="C289" t="s">
        <v>9891</v>
      </c>
      <c r="D289" t="s">
        <v>9994</v>
      </c>
      <c r="E289" t="str">
        <f>VLOOKUP(D289,NationalSpell!$F:$N,9,FALSE)&amp;CHAR(10)</f>
        <v xml:space="preserve">|Blood Magic Lv2|Bind Beast Bats|&amp;ref(Spell/P_Blood.jpg,nolink,25x25,Blood);1||&amp;ref(Spell/V_Blood.jpg,nolink,25x25,Blood Slave);8|儀式/陸上専用|兵士召喚|
|~|~|&gt;|&gt;|&gt;|&gt;|神聖なる巨大蝙蝠Beast Batを3体召喚します|
</v>
      </c>
    </row>
    <row r="290" spans="1:5" x14ac:dyDescent="0.15">
      <c r="A290" t="str">
        <f t="shared" si="6"/>
        <v>-</v>
      </c>
      <c r="B290" t="s">
        <v>2954</v>
      </c>
      <c r="C290" t="s">
        <v>9891</v>
      </c>
      <c r="D290" t="s">
        <v>9995</v>
      </c>
      <c r="E290" t="str">
        <f>VLOOKUP(D290,NationalSpell!$F:$N,9,FALSE)&amp;CHAR(10)</f>
        <v xml:space="preserve">|Blood Magic Lv4|Bind Jaguar Fiends|&amp;ref(Spell/P_Blood.jpg,nolink,25x25,Blood);1|&amp;ref(Spell/P_Fire.jpg,nolink,25x25,Fire);1|&amp;ref(Spell/V_Blood.jpg,nolink,25x25,Blood Slave);16|儀式/陸上専用|兵士召喚|
|~|~|&gt;|&gt;|&gt;|&gt;|神聖なる空飛ぶ獣の悪魔Ozelotlを3体召喚します|
</v>
      </c>
    </row>
    <row r="291" spans="1:5" x14ac:dyDescent="0.15">
      <c r="A291" t="str">
        <f t="shared" si="6"/>
        <v>-</v>
      </c>
      <c r="B291" t="s">
        <v>2954</v>
      </c>
      <c r="C291" t="s">
        <v>9891</v>
      </c>
      <c r="D291" t="s">
        <v>9996</v>
      </c>
      <c r="E291" t="str">
        <f>VLOOKUP(D291,NationalSpell!$F:$N,9,FALSE)&amp;CHAR(10)</f>
        <v xml:space="preserve">|Blood Magic Lv5|Contact Civateteo|&amp;ref(Spell/P_Blood.jpg,nolink,25x25,Blood);2|&amp;ref(Spell/P_Death.jpg,nolink,25x25,Death);2|&amp;ref(Spell/V_Blood.jpg,nolink,25x25,Blood Slave);36|儀式/陸上専用|指揮官召喚|
|~|~|&gt;|&gt;|&gt;|&gt;|死者を操る聖職者Civateteoを召喚します|
</v>
      </c>
    </row>
    <row r="292" spans="1:5" x14ac:dyDescent="0.15">
      <c r="A292" t="str">
        <f t="shared" si="6"/>
        <v>-</v>
      </c>
      <c r="B292" t="s">
        <v>2954</v>
      </c>
      <c r="C292" t="s">
        <v>9891</v>
      </c>
      <c r="D292" t="s">
        <v>9997</v>
      </c>
      <c r="E292" t="str">
        <f>VLOOKUP(D292,NationalSpell!$F:$N,9,FALSE)&amp;CHAR(10)</f>
        <v xml:space="preserve">|Blood Magic Lv6|Contact Tlahuelpuchi|&amp;ref(Spell/P_Blood.jpg,nolink,25x25,Blood);3||&amp;ref(Spell/V_Blood.jpg,nolink,25x25,Blood Slave);42|儀式/陸上専用|指揮官召喚|
|~|~|&gt;|&gt;|&gt;|&gt;|暗殺技能を持つ魔女Tlahuelpuchiを召喚します|
</v>
      </c>
    </row>
    <row r="293" spans="1:5" x14ac:dyDescent="0.15">
      <c r="A293" t="str">
        <f t="shared" si="6"/>
        <v>-</v>
      </c>
      <c r="B293" t="s">
        <v>2954</v>
      </c>
      <c r="C293" t="s">
        <v>9891</v>
      </c>
      <c r="D293" t="s">
        <v>9998</v>
      </c>
      <c r="E293" t="str">
        <f>VLOOKUP(D293,NationalSpell!$F:$N,9,FALSE)&amp;CHAR(10)</f>
        <v xml:space="preserve">|Blood Magic Lv7|Contact Onaqui|&amp;ref(Spell/P_Blood.jpg,nolink,25x25,Blood);4||&amp;ref(Spell/V_Blood.jpg,nolink,25x25,Blood Slave);101|儀式/陸上専用|指揮官召喚|
|~|~|&gt;|&gt;|&gt;|&gt;|蝙蝠を従える強大なる悪魔Onaquiを召喚します|
</v>
      </c>
    </row>
    <row r="294" spans="1:5" x14ac:dyDescent="0.15">
      <c r="A294" t="str">
        <f t="shared" si="6"/>
        <v>MA Mictlan E</v>
      </c>
      <c r="B294" t="s">
        <v>2954</v>
      </c>
      <c r="C294" t="s">
        <v>9891</v>
      </c>
      <c r="D294" t="s">
        <v>9999</v>
      </c>
      <c r="E294" t="str">
        <f>VLOOKUP(D294,NationalSpell!$F:$N,9,FALSE)&amp;CHAR(10)</f>
        <v xml:space="preserve">|Blood Magic Lv8|Rain of Jaguars|&amp;ref(Spell/P_Blood.jpg,nolink,25x25,Blood);6|&amp;ref(Spell/P_Fire.jpg,nolink,25x25,Fire);2|&amp;ref(Spell/V_Blood.jpg,nolink,25x25,Blood Slave);40|儀式/陸上専用|兵士召喚|
|~|~|&gt;|&gt;|&gt;|&gt;|神聖なる空飛ぶ獣の悪魔Ozelotlを14+体召喚します|
</v>
      </c>
    </row>
    <row r="295" spans="1:5" x14ac:dyDescent="0.15">
      <c r="A295" t="str">
        <f t="shared" si="6"/>
        <v>MA T'ien Ch'i S</v>
      </c>
      <c r="B295" t="s">
        <v>2954</v>
      </c>
      <c r="C295" t="s">
        <v>10106</v>
      </c>
      <c r="D295" t="s">
        <v>10117</v>
      </c>
      <c r="E295" t="str">
        <f>VLOOKUP(D295,NationalSpell!$F:$N,9,FALSE)&amp;CHAR(10)</f>
        <v xml:space="preserve">|Conjuration Lv1|Celestial Servant|&amp;ref(Spell/P_Earth.jpg,nolink,25x25,Earth);1|&amp;ref(Spell/P_Astral.jpg,nolink,25x25,Astral);1|&amp;ref(Spell/V_Earth.jpg,nolink,25x25,Earth Gem);1|儀式/陸上専用|兵士召喚|
|~|~|&gt;|&gt;|&gt;|&gt;|強靭だが不器用な天の存在Celestial Servantを1体召喚します|
</v>
      </c>
    </row>
    <row r="296" spans="1:5" x14ac:dyDescent="0.15">
      <c r="A296" t="str">
        <f t="shared" si="6"/>
        <v>-</v>
      </c>
      <c r="B296" t="s">
        <v>2954</v>
      </c>
      <c r="C296" t="s">
        <v>10106</v>
      </c>
      <c r="D296" t="s">
        <v>10114</v>
      </c>
      <c r="E296" t="str">
        <f>VLOOKUP(D296,NationalSpell!$F:$N,9,FALSE)&amp;CHAR(10)</f>
        <v xml:space="preserve">|Conjuration Lv3|Ambush of Tigers|&amp;ref(Spell/P_Nature.jpg,nolink,25x25,Nature);2||&amp;ref(Spell/V_Nature.jpg,nolink,25x25,Nature Gem);10|儀式/陸上専用|兵士召喚|
|~|~|&gt;|&gt;|&gt;|&gt;|敏捷なTigerを10+体召喚します|
</v>
      </c>
    </row>
    <row r="297" spans="1:5" x14ac:dyDescent="0.15">
      <c r="A297" t="str">
        <f t="shared" si="6"/>
        <v>-</v>
      </c>
      <c r="B297" t="s">
        <v>2954</v>
      </c>
      <c r="C297" t="s">
        <v>10106</v>
      </c>
      <c r="D297" t="s">
        <v>10115</v>
      </c>
      <c r="E297" t="str">
        <f>VLOOKUP(D297,NationalSpell!$F:$N,9,FALSE)&amp;CHAR(10)</f>
        <v xml:space="preserve">|Conjuration Lv3|Herd of Buffaloes|&amp;ref(Spell/P_Nature.jpg,nolink,25x25,Nature);2||&amp;ref(Spell/V_Nature.jpg,nolink,25x25,Nature Gem);10|儀式/陸上専用|兵士召喚|
|~|~|&gt;|&gt;|&gt;|&gt;|敵を蹂躙するBuffaloを5+体召喚します|
</v>
      </c>
    </row>
    <row r="298" spans="1:5" x14ac:dyDescent="0.15">
      <c r="A298" t="str">
        <f t="shared" si="6"/>
        <v>-</v>
      </c>
      <c r="B298" t="s">
        <v>2954</v>
      </c>
      <c r="C298" t="s">
        <v>10106</v>
      </c>
      <c r="D298" t="s">
        <v>10116</v>
      </c>
      <c r="E298" t="str">
        <f>VLOOKUP(D298,NationalSpell!$F:$N,9,FALSE)&amp;CHAR(10)</f>
        <v xml:space="preserve">|Conjuration Lv4|Celestial Hounds|&amp;ref(Spell/P_Air.jpg,nolink,25x25,Air);1|&amp;ref(Spell/P_Astral.jpg,nolink,25x25,Astral);1|&amp;ref(Spell/V_Air.jpg,nolink,25x25,Air Gem);4|儀式/陸上専用|兵士召喚|
|~|~|&gt;|&gt;|&gt;|&gt;|飛行する天の猟犬Celestial Houndを2体召喚します|
</v>
      </c>
    </row>
    <row r="299" spans="1:5" x14ac:dyDescent="0.15">
      <c r="A299" t="str">
        <f t="shared" si="6"/>
        <v>-</v>
      </c>
      <c r="B299" t="s">
        <v>2954</v>
      </c>
      <c r="C299" t="s">
        <v>10106</v>
      </c>
      <c r="D299" t="s">
        <v>10118</v>
      </c>
      <c r="E299" t="str">
        <f>VLOOKUP(D299,NationalSpell!$F:$N,9,FALSE)&amp;CHAR(10)</f>
        <v xml:space="preserve">|Conjuration Lv6|Call Celestial Soldiers|&amp;ref(Spell/P_Air.jpg,nolink,25x25,Air);2|&amp;ref(Spell/P_Astral.jpg,nolink,25x25,Astral);1|&amp;ref(Spell/V_Air.jpg,nolink,25x25,Air Gem);15|儀式/陸上専用|兵士召喚|
|~|~|&gt;|&gt;|&gt;|&gt;|強力な天の兵士Celestial Soldierを5体召喚します|
</v>
      </c>
    </row>
    <row r="300" spans="1:5" x14ac:dyDescent="0.15">
      <c r="A300" t="str">
        <f t="shared" si="6"/>
        <v>-</v>
      </c>
      <c r="B300" t="s">
        <v>2954</v>
      </c>
      <c r="C300" t="s">
        <v>10106</v>
      </c>
      <c r="D300" t="s">
        <v>10119</v>
      </c>
      <c r="E300" t="str">
        <f>VLOOKUP(D300,NationalSpell!$F:$N,9,FALSE)&amp;CHAR(10)</f>
        <v xml:space="preserve">|Conjuration Lv6|Contact Huli Jing|&amp;ref(Spell/P_Nature.jpg,nolink,25x25,Nature);2||&amp;ref(Spell/V_Nature.jpg,nolink,25x25,Nature Gem);30|儀式/陸上専用|指揮官召喚|
|~|~|&gt;|&gt;|&gt;|&gt;|多彩な魔力を持つ妖狐Huli Jingを召喚します|
</v>
      </c>
    </row>
    <row r="301" spans="1:5" x14ac:dyDescent="0.15">
      <c r="A301" t="str">
        <f t="shared" si="6"/>
        <v>-</v>
      </c>
      <c r="B301" t="s">
        <v>2954</v>
      </c>
      <c r="C301" t="s">
        <v>10106</v>
      </c>
      <c r="D301" t="s">
        <v>10120</v>
      </c>
      <c r="E301" t="str">
        <f>VLOOKUP(D301,NationalSpell!$F:$N,9,FALSE)&amp;CHAR(10)</f>
        <v xml:space="preserve">|Alteration Lv5|Internal Alchemy|&amp;ref(Spell/P_Water.jpg,nolink,25x25,Water);2|&amp;ref(Spell/P_Astral.jpg,nolink,25x25,Astral);1|&amp;ref(Spell/V_Water.jpg,nolink,25x25,Water Gem);10|儀式/水陸両用|若年化|
|~|~|&gt;|&gt;|&gt;|&gt;|自身を狂気と引き換えに15年若返らせます|
</v>
      </c>
    </row>
    <row r="302" spans="1:5" x14ac:dyDescent="0.15">
      <c r="A302" t="str">
        <f t="shared" si="6"/>
        <v>-</v>
      </c>
      <c r="B302" t="s">
        <v>2954</v>
      </c>
      <c r="C302" t="s">
        <v>10106</v>
      </c>
      <c r="D302" t="s">
        <v>10121</v>
      </c>
      <c r="E302" t="str">
        <f>VLOOKUP(D302,NationalSpell!$F:$N,9,FALSE)&amp;CHAR(10)</f>
        <v xml:space="preserve">|Evocation Lv5|Celestial Chastisement|&amp;ref(Spell/P_Astral.jpg,nolink,25x25,Astral);3|||戦闘/水陸両用|攻撃|
|~|~|&gt;|&gt;|&gt;|&gt;|敵の魔法生物を攻撃し寝返らせようと試みます|
</v>
      </c>
    </row>
    <row r="303" spans="1:5" x14ac:dyDescent="0.15">
      <c r="A303" t="str">
        <f t="shared" si="6"/>
        <v>-</v>
      </c>
      <c r="B303" t="s">
        <v>2954</v>
      </c>
      <c r="C303" t="s">
        <v>10106</v>
      </c>
      <c r="D303" t="s">
        <v>10122</v>
      </c>
      <c r="E303" t="str">
        <f>VLOOKUP(D303,NationalSpell!$F:$N,9,FALSE)&amp;CHAR(10)</f>
        <v xml:space="preserve">|Construction Lv5|Thousand Year Ginseng|&amp;ref(Spell/P_Nature.jpg,nolink,25x25,Nature);1||&amp;ref(Spell/V_Nature.jpg,nolink,25x25,Nature Gem);8|儀式/水陸両用|若年化|
|~|~|&gt;|&gt;|&gt;|&gt;|自身を5年若返らせます|
</v>
      </c>
    </row>
    <row r="304" spans="1:5" x14ac:dyDescent="0.15">
      <c r="A304" t="str">
        <f t="shared" si="6"/>
        <v>MA T'ien Ch'i E</v>
      </c>
      <c r="B304" t="s">
        <v>2954</v>
      </c>
      <c r="C304" t="s">
        <v>10106</v>
      </c>
      <c r="D304" t="s">
        <v>10123</v>
      </c>
      <c r="E304" t="str">
        <f>VLOOKUP(D304,NationalSpell!$F:$N,9,FALSE)&amp;CHAR(10)</f>
        <v xml:space="preserve">|Enchantment Lv5|Living Mercury|&amp;ref(Spell/P_Water.jpg,nolink,25x25,Water);1|&amp;ref(Spell/P_Earth.jpg,nolink,25x25,Earth);1|&amp;ref(Spell/V_Water.jpg,nolink,25x25,Water Gem);7|儀式/水陸両用|兵士召喚|
|~|~|&gt;|&gt;|&gt;|&gt;|有毒な生ける水銀Living Mercuryを1体召喚します|
</v>
      </c>
    </row>
    <row r="305" spans="1:5" x14ac:dyDescent="0.15">
      <c r="A305" t="str">
        <f t="shared" si="6"/>
        <v>MA Machaka S</v>
      </c>
      <c r="B305" t="s">
        <v>2954</v>
      </c>
      <c r="C305" t="s">
        <v>10242</v>
      </c>
      <c r="D305" t="s">
        <v>10243</v>
      </c>
      <c r="E305" t="str">
        <f>VLOOKUP(D305,NationalSpell!$F:$N,9,FALSE)&amp;CHAR(10)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306" spans="1:5" x14ac:dyDescent="0.15">
      <c r="A306" t="str">
        <f t="shared" si="6"/>
        <v>MA Machaka E</v>
      </c>
      <c r="B306" t="s">
        <v>2954</v>
      </c>
      <c r="C306" t="s">
        <v>10242</v>
      </c>
      <c r="D306" t="s">
        <v>10244</v>
      </c>
      <c r="E306" t="str">
        <f>VLOOKUP(D306,NationalSpell!$F:$N,9,FALSE)&amp;CHAR(10)</f>
        <v xml:space="preserve">|Conjuration Lv3|Pride of Lions|&amp;ref(Spell/P_Nature.jpg,nolink,25x25,Nature);2||&amp;ref(Spell/V_Nature.jpg,nolink,25x25,Nature Gem);10|儀式/陸上専用|兵士召喚|
|~|~|&gt;|&gt;|&gt;|&gt;|敏捷なGreat Lionを10+体召喚します|
</v>
      </c>
    </row>
    <row r="307" spans="1:5" x14ac:dyDescent="0.15">
      <c r="A307" t="str">
        <f t="shared" si="6"/>
        <v>MA Agartha S</v>
      </c>
      <c r="B307" t="s">
        <v>2954</v>
      </c>
      <c r="C307" t="s">
        <v>10412</v>
      </c>
      <c r="D307" t="s">
        <v>10400</v>
      </c>
      <c r="E307" t="str">
        <f>VLOOKUP(D307,NationalSpell!$F:$N,9,FALSE)&amp;CHAR(10)</f>
        <v xml:space="preserve">|Conjuration Lv3|Rhuax Pact|&amp;ref(Spell/P_Fire.jpg,nolink,25x25,Fire);1|&amp;ref(Spell/P_Earth.jpg,nolink,25x25,Earth);1|&amp;ref(Spell/V_Fire.jpg,nolink,25x25,Fire Gem);2|儀式/首都限定|兵士召喚|
|~|~|&gt;|&gt;|&gt;|&gt;|炎による範囲攻撃を行う精霊Magma Childを5体召喚します|
</v>
      </c>
    </row>
    <row r="308" spans="1:5" x14ac:dyDescent="0.15">
      <c r="A308" t="str">
        <f t="shared" si="6"/>
        <v>-</v>
      </c>
      <c r="B308" t="s">
        <v>2954</v>
      </c>
      <c r="C308" t="s">
        <v>10412</v>
      </c>
      <c r="D308" t="s">
        <v>10401</v>
      </c>
      <c r="E308" t="str">
        <f>VLOOKUP(D308,NationalSpell!$F:$N,9,FALSE)&amp;CHAR(10)</f>
        <v xml:space="preserve">|Conjuration Lv3|Barathrus Pact|&amp;ref(Spell/P_Earth.jpg,nolink,25x25,Earth);2||&amp;ref(Spell/V_Earth.jpg,nolink,25x25,Earth Gem);2|儀式/首都限定|兵士召喚|
|~|~|&gt;|&gt;|&gt;|&gt;|再生しつつ敵を蹂躙する精霊Earth Elementalを1体召喚します|
</v>
      </c>
    </row>
    <row r="309" spans="1:5" x14ac:dyDescent="0.15">
      <c r="A309" t="str">
        <f t="shared" si="6"/>
        <v>-</v>
      </c>
      <c r="B309" t="s">
        <v>2954</v>
      </c>
      <c r="C309" t="s">
        <v>10412</v>
      </c>
      <c r="D309" t="s">
        <v>10402</v>
      </c>
      <c r="E309" t="str">
        <f>VLOOKUP(D309,NationalSpell!$F:$N,9,FALSE)&amp;CHAR(10)</f>
        <v xml:space="preserve">|Conjuration Lv3|Summon Penumbrals|&amp;ref(Spell/P_Death.jpg,nolink,25x25,Death);1|&amp;ref(Spell/P_Earth.jpg,nolink,25x25,Earth);1|&amp;ref(Spell/V_Death.jpg,nolink,25x25,Death Gem);6|儀式/水陸両用|兵士召喚|
|~|~|&gt;|&gt;|&gt;|&gt;|生命力を吸収する霊Penumbralを4体召喚します|
</v>
      </c>
    </row>
    <row r="310" spans="1:5" x14ac:dyDescent="0.15">
      <c r="A310" t="str">
        <f t="shared" si="6"/>
        <v>-</v>
      </c>
      <c r="B310" t="s">
        <v>2954</v>
      </c>
      <c r="C310" t="s">
        <v>10412</v>
      </c>
      <c r="D310" t="s">
        <v>10403</v>
      </c>
      <c r="E310" t="str">
        <f>VLOOKUP(D310,NationalSpell!$F:$N,9,FALSE)&amp;CHAR(10)</f>
        <v xml:space="preserve">|Conjuration Lv3|Awaken Shard Wights|&amp;ref(Spell/P_Death.jpg,nolink,25x25,Death);1|&amp;ref(Spell/P_Earth.jpg,nolink,25x25,Earth);1|&amp;ref(Spell/V_Death.jpg,nolink,25x25,Death Gem);15|儀式/陸上専用|兵士召喚|
|~|~|&gt;|&gt;|&gt;|&gt;|呪いの武器を持つPale OneのミイラShard Wightを5+体召喚します|
</v>
      </c>
    </row>
    <row r="311" spans="1:5" x14ac:dyDescent="0.15">
      <c r="A311" t="str">
        <f t="shared" si="6"/>
        <v>-</v>
      </c>
      <c r="B311" t="s">
        <v>2954</v>
      </c>
      <c r="C311" t="s">
        <v>10412</v>
      </c>
      <c r="D311" t="s">
        <v>10404</v>
      </c>
      <c r="E311" t="str">
        <f>VLOOKUP(D311,NationalSpell!$F:$N,9,FALSE)&amp;CHAR(10)</f>
        <v xml:space="preserve">|Conjuration Lv4|Olm Conclave|&amp;ref(Spell/P_Water.jpg,nolink,25x25,Water);1|&amp;ref(Spell/P_Earth.jpg,nolink,25x25,Earth);1|&amp;ref(Spell/V_Water.jpg,nolink,25x25,Water Gem);20|儀式/洞窟限定|軍団召喚|
|~|~|&gt;|&gt;|&gt;|&gt;|Great Olmを10体とその指揮官Olm Sageを召喚します|
</v>
      </c>
    </row>
    <row r="312" spans="1:5" x14ac:dyDescent="0.15">
      <c r="A312" t="str">
        <f t="shared" si="6"/>
        <v>-</v>
      </c>
      <c r="B312" t="s">
        <v>2954</v>
      </c>
      <c r="C312" t="s">
        <v>10412</v>
      </c>
      <c r="D312" t="s">
        <v>10405</v>
      </c>
      <c r="E312" t="str">
        <f>VLOOKUP(D312,NationalSpell!$F:$N,9,FALSE)&amp;CHAR(10)</f>
        <v xml:space="preserve">|Conjuration Lv5|Summon Umbrals|&amp;ref(Spell/P_Death.jpg,nolink,25x25,Death);2|&amp;ref(Spell/P_Earth.jpg,nolink,25x25,Earth);1|&amp;ref(Spell/V_Death.jpg,nolink,25x25,Death Gem);8|儀式/水陸両用|兵士召喚|
|~|~|&gt;|&gt;|&gt;|&gt;|生命力を吸収する大型の霊Umbralを4体召喚します|
</v>
      </c>
    </row>
    <row r="313" spans="1:5" x14ac:dyDescent="0.15">
      <c r="A313" t="str">
        <f t="shared" si="6"/>
        <v>-</v>
      </c>
      <c r="B313" t="s">
        <v>2954</v>
      </c>
      <c r="C313" t="s">
        <v>10412</v>
      </c>
      <c r="D313" t="s">
        <v>10406</v>
      </c>
      <c r="E313" t="str">
        <f>VLOOKUP(D313,NationalSpell!$F:$N,9,FALSE)&amp;CHAR(10)</f>
        <v xml:space="preserve">|Enchantment Lv1|Attentive Statues|&amp;ref(Spell/P_Earth.jpg,nolink,25x25,Earth);2||&amp;ref(Spell/V_Earth.jpg,nolink,25x25,Earth Gem);4|儀式/水陸両用|兵士召喚|
|~|~|&gt;|&gt;|&gt;|&gt;|石の武具を持つ人間の像Attentive Statueを2体召喚します|
</v>
      </c>
    </row>
    <row r="314" spans="1:5" x14ac:dyDescent="0.15">
      <c r="A314" t="str">
        <f t="shared" si="6"/>
        <v>-</v>
      </c>
      <c r="B314" t="s">
        <v>2954</v>
      </c>
      <c r="C314" t="s">
        <v>10412</v>
      </c>
      <c r="D314" t="s">
        <v>10407</v>
      </c>
      <c r="E314" t="str">
        <f>VLOOKUP(D314,NationalSpell!$F:$N,9,FALSE)&amp;CHAR(10)</f>
        <v xml:space="preserve">|Enchantment Lv3|Enliven Sentinel|&amp;ref(Spell/P_Earth.jpg,nolink,25x25,Earth);2||&amp;ref(Spell/V_Earth.jpg,nolink,25x25,Earth Gem);3|儀式/水陸両用|兵士召喚|
|~|~|&gt;|&gt;|&gt;|&gt;|神聖なるPale Oneの像Sentinelを1体召喚します|
</v>
      </c>
    </row>
    <row r="315" spans="1:5" x14ac:dyDescent="0.15">
      <c r="A315" t="str">
        <f t="shared" si="6"/>
        <v>-</v>
      </c>
      <c r="B315" t="s">
        <v>2954</v>
      </c>
      <c r="C315" t="s">
        <v>10412</v>
      </c>
      <c r="D315" t="s">
        <v>10408</v>
      </c>
      <c r="E315" t="str">
        <f>VLOOKUP(D315,NationalSpell!$F:$N,9,FALSE)&amp;CHAR(10)</f>
        <v xml:space="preserve">|Enchantment Lv5|Living Mercury|&amp;ref(Spell/P_Water.jpg,nolink,25x25,Water);1|&amp;ref(Spell/P_Earth.jpg,nolink,25x25,Earth);1|&amp;ref(Spell/V_Water.jpg,nolink,25x25,Water Gem);7|儀式/水陸両用|兵士召喚|
|~|~|&gt;|&gt;|&gt;|&gt;|有毒な生ける水銀Living Mercuryを1体召喚します|
</v>
      </c>
    </row>
    <row r="316" spans="1:5" x14ac:dyDescent="0.15">
      <c r="A316" t="str">
        <f t="shared" si="6"/>
        <v>-</v>
      </c>
      <c r="B316" t="s">
        <v>2954</v>
      </c>
      <c r="C316" t="s">
        <v>10412</v>
      </c>
      <c r="D316" t="s">
        <v>10409</v>
      </c>
      <c r="E316" t="str">
        <f>VLOOKUP(D316,NationalSpell!$F:$N,9,FALSE)&amp;CHAR(10)</f>
        <v xml:space="preserve">|Enchantment Lv5|Enliven Granite Guard|&amp;ref(Spell/P_Earth.jpg,nolink,25x25,Earth);3||&amp;ref(Spell/V_Earth.jpg,nolink,25x25,Earth Gem);12|儀式/水陸両用|兵士召喚|
|~|~|&gt;|&gt;|&gt;|&gt;|神聖なるAncient Oneの像Granite Guardianを1体召喚します|
</v>
      </c>
    </row>
    <row r="317" spans="1:5" x14ac:dyDescent="0.15">
      <c r="A317" t="str">
        <f t="shared" si="6"/>
        <v>-</v>
      </c>
      <c r="B317" t="s">
        <v>2954</v>
      </c>
      <c r="C317" t="s">
        <v>10412</v>
      </c>
      <c r="D317" t="s">
        <v>10410</v>
      </c>
      <c r="E317" t="str">
        <f>VLOOKUP(D317,NationalSpell!$F:$N,9,FALSE)&amp;CHAR(10)</f>
        <v xml:space="preserve">|Enchantment Lv6|Enlivel Marble Oracle|&amp;ref(Spell/P_Earth.jpg,nolink,25x25,Earth);3|&amp;ref(Spell/P_Death.jpg,nolink,25x25,Death);1|&amp;ref(Spell/V_Earth.jpg,nolink,25x25,Earth Gem);35|儀式/水陸両用|指揮官召喚|
|~|~|&gt;|&gt;|&gt;|&gt;|強靭な聖職者の生ける像Marble Oracleを召喚します|
</v>
      </c>
    </row>
    <row r="318" spans="1:5" x14ac:dyDescent="0.15">
      <c r="A318" t="str">
        <f t="shared" si="6"/>
        <v>MA Agartha E</v>
      </c>
      <c r="B318" t="s">
        <v>2954</v>
      </c>
      <c r="C318" t="s">
        <v>10412</v>
      </c>
      <c r="D318" t="s">
        <v>10411</v>
      </c>
      <c r="E318" t="str">
        <f>VLOOKUP(D318,NationalSpell!$F:$N,9,FALSE)&amp;CHAR(10)</f>
        <v xml:space="preserve">|Enchantment Lv8|Hall of Statues|&amp;ref(Spell/P_Earth.jpg,nolink,25x25,Earth);5||&amp;ref(Spell/V_Earth.jpg,nolink,25x25,Earth Gem);30|儀式/水陸両用|兵士召喚|
|~|~|&gt;|&gt;|&gt;|&gt;|神聖なるPale Oneの像Sentinelを20+体召喚します|
</v>
      </c>
    </row>
    <row r="319" spans="1:5" x14ac:dyDescent="0.15">
      <c r="A319" t="str">
        <f t="shared" si="6"/>
        <v>MA Abysia S</v>
      </c>
      <c r="B319" t="s">
        <v>2954</v>
      </c>
      <c r="C319" t="s">
        <v>10466</v>
      </c>
      <c r="D319" t="s">
        <v>10492</v>
      </c>
      <c r="E319" t="str">
        <f>VLOOKUP(D319,NationalSpell!$F:$N,9,FALSE)&amp;CHAR(10)</f>
        <v xml:space="preserve">|Conjuration Lv2|Summon Spectral Infantry|&amp;ref(Spell/P_Death.jpg,nolink,25x25,Death);1|&amp;ref(Spell/P_Fire.jpg,nolink,25x25,Fire);1|&amp;ref(Spell/V_Death.jpg,nolink,25x25,Death Gem);5|儀式/陸上専用|兵士召喚|
|~|~|&gt;|&gt;|&gt;|&gt;|Abysianの亡霊戦士Smoulderghostを5体召喚します|
</v>
      </c>
    </row>
    <row r="320" spans="1:5" x14ac:dyDescent="0.15">
      <c r="A320" t="str">
        <f t="shared" si="6"/>
        <v>-</v>
      </c>
      <c r="B320" t="s">
        <v>2954</v>
      </c>
      <c r="C320" t="s">
        <v>10466</v>
      </c>
      <c r="D320" t="s">
        <v>10493</v>
      </c>
      <c r="E320" t="str">
        <f>VLOOKUP(D320,NationalSpell!$F:$N,9,FALSE)&amp;CHAR(10)</f>
        <v xml:space="preserve">|Conjuration Lv3|Pride of Lions|&amp;ref(Spell/P_Nature.jpg,nolink,25x25,Nature);2||&amp;ref(Spell/V_Nature.jpg,nolink,25x25,Nature Gem);10|儀式/陸上専用|兵士召喚|
|~|~|&gt;|&gt;|&gt;|&gt;|敏捷なGreat Lionを10+体召喚します|
</v>
      </c>
    </row>
    <row r="321" spans="1:5" x14ac:dyDescent="0.15">
      <c r="A321" t="str">
        <f t="shared" si="6"/>
        <v>-</v>
      </c>
      <c r="B321" t="s">
        <v>2954</v>
      </c>
      <c r="C321" t="s">
        <v>10466</v>
      </c>
      <c r="D321" t="s">
        <v>10494</v>
      </c>
      <c r="E321" t="str">
        <f>VLOOKUP(D321,NationalSpell!$F:$N,9,FALSE)&amp;CHAR(10)</f>
        <v xml:space="preserve">|Conjuration Lv8|Contact Scorpion Man|&amp;ref(Spell/P_Earth.jpg,nolink,25x25,Earth);1|&amp;ref(Spell/P_Fire.jpg,nolink,25x25,Fire);1|&amp;ref(Spell/V_Earth.jpg,nolink,25x25,Earth Gem);12|儀式/陸上専用|兵士召喚|
|~|~|&gt;|&gt;|&gt;|&gt;|強力な武器を持つScorpion Manを1体召喚します|
</v>
      </c>
    </row>
    <row r="322" spans="1:5" x14ac:dyDescent="0.15">
      <c r="A322" t="str">
        <f t="shared" si="6"/>
        <v>-</v>
      </c>
      <c r="B322" t="s">
        <v>2954</v>
      </c>
      <c r="C322" t="s">
        <v>10466</v>
      </c>
      <c r="D322" t="s">
        <v>10495</v>
      </c>
      <c r="E322" t="str">
        <f>VLOOKUP(D322,NationalSpell!$F:$N,9,FALSE)&amp;CHAR(10)</f>
        <v xml:space="preserve">|Alteration Lv6|Hellscape|&amp;ref(Spell/P_Fire.jpg,nolink,25x25,Fire);4||&amp;ref(Spell/V_Fire.jpg,nolink,25x25,Fire Gem);10|儀式/陸上専用|災害誘発|
|~|~|&gt;|&gt;|&gt;|&gt;|指定した州に猛暑を引き起こし被害を与えます|
</v>
      </c>
    </row>
    <row r="323" spans="1:5" x14ac:dyDescent="0.15">
      <c r="A323" t="str">
        <f t="shared" si="6"/>
        <v>-</v>
      </c>
      <c r="B323" t="s">
        <v>2954</v>
      </c>
      <c r="C323" t="s">
        <v>10466</v>
      </c>
      <c r="D323" t="s">
        <v>10496</v>
      </c>
      <c r="E323" t="str">
        <f>VLOOKUP(D323,NationalSpell!$F:$N,9,FALSE)&amp;CHAR(10)</f>
        <v xml:space="preserve">|Evocation Lv5|Liquid Flames of Rhuax|&amp;ref(Spell/P_Fire.jpg,nolink,25x25,Fire);3|&amp;ref(Spell/P_Earth.jpg,nolink,25x25,Earth);1||戦闘/陸上専用|攻撃|
|~|~|&gt;|&gt;|&gt;|&gt;|小範囲を溶けた金属で攻撃し周囲にも被害を広げます|
</v>
      </c>
    </row>
    <row r="324" spans="1:5" x14ac:dyDescent="0.15">
      <c r="A324" t="str">
        <f t="shared" si="6"/>
        <v>-</v>
      </c>
      <c r="B324" t="s">
        <v>2954</v>
      </c>
      <c r="C324" t="s">
        <v>10466</v>
      </c>
      <c r="D324" t="s">
        <v>10497</v>
      </c>
      <c r="E324" t="str">
        <f>VLOOKUP(D324,NationalSpell!$F:$N,9,FALSE)&amp;CHAR(10)</f>
        <v xml:space="preserve">|Enchantment Lv5|Inner Furnace|&amp;ref(Spell/P_Fire.jpg,nolink,25x25,Fire);3||&amp;ref(Spell/V_Fire.jpg,nolink,25x25,Fire Gem);1|戦闘/陸上専用|全体強化|
|~|~|&gt;|&gt;|&gt;|&gt;|味方全員に熱波を纏わせようと試みます|
</v>
      </c>
    </row>
    <row r="325" spans="1:5" x14ac:dyDescent="0.15">
      <c r="A325" t="str">
        <f t="shared" si="6"/>
        <v>MA Abysia E</v>
      </c>
      <c r="B325" t="s">
        <v>2954</v>
      </c>
      <c r="C325" t="s">
        <v>10466</v>
      </c>
      <c r="D325" t="s">
        <v>10498</v>
      </c>
      <c r="E325" t="str">
        <f>VLOOKUP(D325,NationalSpell!$F:$N,9,FALSE)&amp;CHAR(10)</f>
        <v xml:space="preserve">|Blood Magic Lv3|Infernal Breeding|&amp;ref(Spell/P_Blood.jpg,nolink,25x25,Blood);2||&amp;ref(Spell/V_Blood.jpg,nolink,25x25,Blood Slave);25|儀式/陸上専用|特殊召喚|
|~|~|&gt;|&gt;|&gt;|&gt;|様々な交雑種の兵士や指揮官を召喚します|
</v>
      </c>
    </row>
    <row r="326" spans="1:5" x14ac:dyDescent="0.15">
      <c r="A326" t="str">
        <f t="shared" si="6"/>
        <v>MA Caelum S</v>
      </c>
      <c r="B326" t="s">
        <v>2954</v>
      </c>
      <c r="C326" t="s">
        <v>10554</v>
      </c>
      <c r="D326" t="s">
        <v>10582</v>
      </c>
      <c r="E326" t="str">
        <f>VLOOKUP(D326,NationalSpell!$F:$N,9,FALSE)&amp;CHAR(10)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327" spans="1:5" x14ac:dyDescent="0.15">
      <c r="A327" t="str">
        <f t="shared" si="6"/>
        <v>-</v>
      </c>
      <c r="B327" t="s">
        <v>2954</v>
      </c>
      <c r="C327" t="s">
        <v>10554</v>
      </c>
      <c r="D327" t="s">
        <v>10569</v>
      </c>
      <c r="E327" t="str">
        <f>VLOOKUP(D327,NationalSpell!$F:$N,9,FALSE)&amp;CHAR(10)</f>
        <v xml:space="preserve">|Conjuration Lv3|Ambush of Tigers|&amp;ref(Spell/P_Nature.jpg,nolink,25x25,Nature);2||&amp;ref(Spell/V_Nature.jpg,nolink,25x25,Nature Gem);10|儀式/陸上専用|兵士召喚|
|~|~|&gt;|&gt;|&gt;|&gt;|敏捷なTigerを10+体召喚します|
</v>
      </c>
    </row>
    <row r="328" spans="1:5" x14ac:dyDescent="0.15">
      <c r="A328" t="str">
        <f t="shared" si="6"/>
        <v>-</v>
      </c>
      <c r="B328" t="s">
        <v>2954</v>
      </c>
      <c r="C328" t="s">
        <v>10554</v>
      </c>
      <c r="D328" t="s">
        <v>10570</v>
      </c>
      <c r="E328" t="str">
        <f>VLOOKUP(D328,NationalSpell!$F:$N,9,FALSE)&amp;CHAR(10)</f>
        <v xml:space="preserve">|Conjuration Lv3|Herd of Buffaloes|&amp;ref(Spell/P_Nature.jpg,nolink,25x25,Nature);2||&amp;ref(Spell/V_Nature.jpg,nolink,25x25,Nature Gem);10|儀式/陸上専用|兵士召喚|
|~|~|&gt;|&gt;|&gt;|&gt;|敵を蹂躙するBuffaloを5+体召喚します|
</v>
      </c>
    </row>
    <row r="329" spans="1:5" x14ac:dyDescent="0.15">
      <c r="A329" t="str">
        <f t="shared" si="6"/>
        <v>-</v>
      </c>
      <c r="B329" t="s">
        <v>2954</v>
      </c>
      <c r="C329" t="s">
        <v>10554</v>
      </c>
      <c r="D329" t="s">
        <v>10571</v>
      </c>
      <c r="E329" t="str">
        <f>VLOOKUP(D329,NationalSpell!$F:$N,9,FALSE)&amp;CHAR(10)</f>
        <v xml:space="preserve">|Conjuration Lv5|Call Ahurani|&amp;ref(Spell/P_Astral.jpg,nolink,25x25,Astral);2|&amp;ref(Spell/P_Water.jpg,nolink,25x25,Water);1|&amp;ref(Spell/V_Astral.jpg,nolink,25x25,Astral Pearl);12|儀式/陸上専用|指揮官召喚|
|~|~|&gt;|&gt;|&gt;|&gt;|雨を伴う天の存在Ahuraniを召喚します|
</v>
      </c>
    </row>
    <row r="330" spans="1:5" x14ac:dyDescent="0.15">
      <c r="A330" t="str">
        <f t="shared" si="6"/>
        <v>-</v>
      </c>
      <c r="B330" t="s">
        <v>2954</v>
      </c>
      <c r="C330" t="s">
        <v>10554</v>
      </c>
      <c r="D330" t="s">
        <v>10572</v>
      </c>
      <c r="E330" t="str">
        <f>VLOOKUP(D330,NationalSpell!$F:$N,9,FALSE)&amp;CHAR(10)</f>
        <v xml:space="preserve">|Conjuration Lv5|Summon Yazatas|&amp;ref(Spell/P_Astral.jpg,nolink,25x25,Astral);2||&amp;ref(Spell/V_Astral.jpg,nolink,25x25,Astral Pearl);15|儀式/陸上専用|兵士召喚|
|~|~|&gt;|&gt;|&gt;|&gt;|魔法の武具を持つ美しきCaelianの祖Yazadを6体召喚します|
</v>
      </c>
    </row>
    <row r="331" spans="1:5" x14ac:dyDescent="0.15">
      <c r="A331" t="str">
        <f t="shared" si="6"/>
        <v>-</v>
      </c>
      <c r="B331" t="s">
        <v>2954</v>
      </c>
      <c r="C331" t="s">
        <v>10554</v>
      </c>
      <c r="D331" t="s">
        <v>10573</v>
      </c>
      <c r="E331" t="str">
        <f>VLOOKUP(D331,NationalSpell!$F:$N,9,FALSE)&amp;CHAR(10)</f>
        <v xml:space="preserve">|Conjuration Lv5|Call Daevas|&amp;ref(Spell/P_Death.jpg,nolink,25x25,Death);2|&amp;ref(Spell/P_Fire.jpg,nolink,25x25,Fire);1|&amp;ref(Spell/V_Death.jpg,nolink,25x25,Death Gem);15|儀式/陸上専用|兵士召喚|
|~|~|&gt;|&gt;|&gt;|&gt;|魔法の武具を持つ恐ろしきRaptorの祖Daevaを6体召喚します|
</v>
      </c>
    </row>
    <row r="332" spans="1:5" x14ac:dyDescent="0.15">
      <c r="A332" t="str">
        <f t="shared" si="6"/>
        <v>-</v>
      </c>
      <c r="B332" t="s">
        <v>2954</v>
      </c>
      <c r="C332" t="s">
        <v>10554</v>
      </c>
      <c r="D332" t="s">
        <v>10574</v>
      </c>
      <c r="E332" t="str">
        <f>VLOOKUP(D332,NationalSpell!$F:$N,9,FALSE)&amp;CHAR(10)</f>
        <v xml:space="preserve">|Conjuration Lv5|Call Jahi|&amp;ref(Spell/P_Death.jpg,nolink,25x25,Death);3|&amp;ref(Spell/P_Fire.jpg,nolink,25x25,Fire);1|&amp;ref(Spell/V_Death.jpg,nolink,25x25,Death Gem);15|儀式/陸上専用|指揮官召喚|
|~|~|&gt;|&gt;|&gt;|&gt;|密偵と誘惑を担う悪しき存在Jahiを召喚します|
</v>
      </c>
    </row>
    <row r="333" spans="1:5" x14ac:dyDescent="0.15">
      <c r="A333" t="str">
        <f t="shared" si="6"/>
        <v>-</v>
      </c>
      <c r="B333" t="s">
        <v>2954</v>
      </c>
      <c r="C333" t="s">
        <v>10554</v>
      </c>
      <c r="D333" t="s">
        <v>10575</v>
      </c>
      <c r="E333" t="str">
        <f>VLOOKUP(D333,NationalSpell!$F:$N,9,FALSE)&amp;CHAR(10)</f>
        <v xml:space="preserve">|Conjuration Lv6|Call Celestial Yazad|&amp;ref(Spell/P_Astral.jpg,nolink,25x25,Astral);4||&amp;ref(Spell/V_Astral.jpg,nolink,25x25,Astral Pearl);40|儀式/陸上専用|指揮官召喚|
|~|~|&gt;|&gt;|&gt;|&gt;|強大な魔力を持つ6種の高位Yazadの1体を召喚します|
</v>
      </c>
    </row>
    <row r="334" spans="1:5" x14ac:dyDescent="0.15">
      <c r="A334" t="str">
        <f t="shared" si="6"/>
        <v>-</v>
      </c>
      <c r="B334" t="s">
        <v>2954</v>
      </c>
      <c r="C334" t="s">
        <v>10554</v>
      </c>
      <c r="D334" t="s">
        <v>10576</v>
      </c>
      <c r="E334" t="str">
        <f>VLOOKUP(D334,NationalSpell!$F:$N,9,FALSE)&amp;CHAR(10)</f>
        <v xml:space="preserve">|Conjuration Lv6|Call Yata|&amp;ref(Spell/P_Death.jpg,nolink,25x25,Death);3|&amp;ref(Spell/P_Fire.jpg,nolink,25x25,Fire);2|&amp;ref(Spell/V_Death.jpg,nolink,25x25,Death Gem);40|儀式/陸上専用|指揮官召喚|
|~|~|&gt;|&gt;|&gt;|&gt;|強大な魔力を持つ4種の高位Daevaの1体を召喚します|
</v>
      </c>
    </row>
    <row r="335" spans="1:5" x14ac:dyDescent="0.15">
      <c r="A335" t="str">
        <f t="shared" si="6"/>
        <v>-</v>
      </c>
      <c r="B335" t="s">
        <v>2954</v>
      </c>
      <c r="C335" t="s">
        <v>10554</v>
      </c>
      <c r="D335" t="s">
        <v>10577</v>
      </c>
      <c r="E335" t="str">
        <f>VLOOKUP(D335,NationalSpell!$F:$N,9,FALSE)&amp;CHAR(10)</f>
        <v xml:space="preserve">|Conjuration Lv7|Call Fravashi|&amp;ref(Spell/P_Astral.jpg,nolink,25x25,Astral);3||&amp;ref(Spell/V_Astral.jpg,nolink,25x25,Astral Pearl);30|儀式/陸上専用|指揮官召喚|
|~|~|&gt;|&gt;|&gt;|&gt;|死せる英雄の守護霊Ancestral Fravashiを召喚します|
</v>
      </c>
    </row>
    <row r="336" spans="1:5" x14ac:dyDescent="0.15">
      <c r="A336" t="str">
        <f t="shared" si="6"/>
        <v>-</v>
      </c>
      <c r="B336" t="s">
        <v>2954</v>
      </c>
      <c r="C336" t="s">
        <v>10554</v>
      </c>
      <c r="D336" t="s">
        <v>10578</v>
      </c>
      <c r="E336" t="str">
        <f>VLOOKUP(D336,NationalSpell!$F:$N,9,FALSE)&amp;CHAR(10)</f>
        <v xml:space="preserve">|Conjuration Lv8|Call Amesha Spenta|&amp;ref(Spell/P_Astral.jpg,nolink,25x25,Astral);5||&amp;ref(Spell/V_Astral.jpg,nolink,25x25,Astral Pearl);60|儀式/陸上専用|指揮官召喚|
|~|~|&gt;|&gt;|&gt;|&gt;|6体のAmesha Spentaのうちの1体を召喚します|
</v>
      </c>
    </row>
    <row r="337" spans="1:5" x14ac:dyDescent="0.15">
      <c r="A337" t="str">
        <f t="shared" si="6"/>
        <v>-</v>
      </c>
      <c r="B337" t="s">
        <v>2954</v>
      </c>
      <c r="C337" t="s">
        <v>10554</v>
      </c>
      <c r="D337" t="s">
        <v>10579</v>
      </c>
      <c r="E337" t="str">
        <f>VLOOKUP(D337,NationalSpell!$F:$N,9,FALSE)&amp;CHAR(10)</f>
        <v xml:space="preserve">|Conjuration Lv8|Call Greater Daeva|&amp;ref(Spell/P_Death.jpg,nolink,25x25,Death);4|&amp;ref(Spell/P_Fire.jpg,nolink,25x25,Fire);2|&amp;ref(Spell/V_Death.jpg,nolink,25x25,Death Gem);60|儀式/陸上専用|指揮官召喚|
|~|~|&gt;|&gt;|&gt;|&gt;|6体のGreater Daevaのうちの1体を召喚します|
</v>
      </c>
    </row>
    <row r="338" spans="1:5" x14ac:dyDescent="0.15">
      <c r="A338" t="str">
        <f t="shared" si="6"/>
        <v>-</v>
      </c>
      <c r="B338" t="s">
        <v>2954</v>
      </c>
      <c r="C338" t="s">
        <v>10554</v>
      </c>
      <c r="D338" t="s">
        <v>10580</v>
      </c>
      <c r="E338" t="str">
        <f>VLOOKUP(D338,NationalSpell!$F:$N,9,FALSE)&amp;CHAR(10)</f>
        <v xml:space="preserve">|Thaumaturgy Lv6|Parting of the Soul|&amp;ref(Spell/P_Death.jpg,nolink,25x25,Death);1|&amp;ref(Spell/P_Air.jpg,nolink,25x25,Air);1||戦闘/陸上専用|麻痺|
|~|~|&gt;|&gt;|&gt;|&gt;|敵を麻痺させようと試み3体のBlack Hawkに襲撃させます|
</v>
      </c>
    </row>
    <row r="339" spans="1:5" x14ac:dyDescent="0.15">
      <c r="A339" t="str">
        <f t="shared" si="6"/>
        <v>MA Caelum E</v>
      </c>
      <c r="B339" t="s">
        <v>2954</v>
      </c>
      <c r="C339" t="s">
        <v>10554</v>
      </c>
      <c r="D339" t="s">
        <v>10581</v>
      </c>
      <c r="E339" t="str">
        <f>VLOOKUP(D339,NationalSpell!$F:$N,9,FALSE)&amp;CHAR(10)</f>
        <v xml:space="preserve">|Thaumaturgy Lv7|Call of the Drugvant|&amp;ref(Spell/P_Death.jpg,nolink,25x25,Death);4|&amp;ref(Spell/P_Fire.jpg,nolink,25x25,Fire);1|&amp;ref(Spell/V_Death.jpg,nolink,25x25,Death Gem);15|儀式/陸上専用|災害誘発|
|~|~|&gt;|&gt;|&gt;|&gt;|指定した州に悪を広め盗賊などに襲撃させます|
</v>
      </c>
    </row>
    <row r="340" spans="1:5" x14ac:dyDescent="0.15">
      <c r="A340" t="str">
        <f t="shared" si="6"/>
        <v>MA C'tis S</v>
      </c>
      <c r="B340" t="s">
        <v>2954</v>
      </c>
      <c r="C340" t="s">
        <v>10655</v>
      </c>
      <c r="D340" t="s">
        <v>10656</v>
      </c>
      <c r="E340" t="str">
        <f>VLOOKUP(D340,NationalSpell!$F:$N,9,FALSE)&amp;CHAR(10)</f>
        <v xml:space="preserve">|Conjuration Lv3|Pride of Lions|&amp;ref(Spell/P_Nature.jpg,nolink,25x25,Nature);2||&amp;ref(Spell/V_Nature.jpg,nolink,25x25,Nature Gem);10|儀式/陸上専用|兵士召喚|
|~|~|&gt;|&gt;|&gt;|&gt;|敏捷なGreat Lionを10+体召喚します|
</v>
      </c>
    </row>
    <row r="341" spans="1:5" x14ac:dyDescent="0.15">
      <c r="A341" t="str">
        <f t="shared" si="6"/>
        <v>-</v>
      </c>
      <c r="B341" t="s">
        <v>2954</v>
      </c>
      <c r="C341" t="s">
        <v>10655</v>
      </c>
      <c r="D341" t="s">
        <v>10657</v>
      </c>
      <c r="E341" t="str">
        <f>VLOOKUP(D341,NationalSpell!$F:$N,9,FALSE)&amp;CHAR(10)</f>
        <v xml:space="preserve">|Conjuration Lv4|Sacred Crocodile|&amp;ref(Spell/P_Nature.jpg,nolink,25x25,Nature);2|&amp;ref(Spell/P_Water.jpg,nolink,25x25,Water);2|&amp;ref(Spell/V_Nature.jpg,nolink,25x25,Nature Gem);3|儀式/陸上専用|兵士召喚|
|~|~|&gt;|&gt;|&gt;|&gt;|神聖で強靭な大鰐Sacred Crocodileを1体召喚します|
</v>
      </c>
    </row>
    <row r="342" spans="1:5" x14ac:dyDescent="0.15">
      <c r="A342" t="str">
        <f t="shared" si="6"/>
        <v>-</v>
      </c>
      <c r="B342" t="s">
        <v>2954</v>
      </c>
      <c r="C342" t="s">
        <v>10655</v>
      </c>
      <c r="D342" t="s">
        <v>10658</v>
      </c>
      <c r="E342" t="str">
        <f>VLOOKUP(D342,NationalSpell!$F:$N,9,FALSE)&amp;CHAR(10)</f>
        <v xml:space="preserve">|Conjuration Lv5|Summon Monster Toads|&amp;ref(Spell/P_Nature.jpg,nolink,25x25,Nature);2||&amp;ref(Spell/V_Nature.jpg,nolink,25x25,Nature Gem);8|儀式/陸上専用|兵士召喚|
|~|~|&gt;|&gt;|&gt;|&gt;|敵を蹂躙する神聖なる巨大蛙Monster Toadを3体召喚します|
</v>
      </c>
    </row>
    <row r="343" spans="1:5" x14ac:dyDescent="0.15">
      <c r="A343" t="str">
        <f t="shared" ref="A343:A407" si="7">IF(C343&lt;&gt;C342,B343&amp;" "&amp;C343&amp;" S",IF(C343&lt;&gt;C344,B343&amp;" "&amp;C343&amp;" E","-"))</f>
        <v>-</v>
      </c>
      <c r="B343" t="s">
        <v>2954</v>
      </c>
      <c r="C343" t="s">
        <v>10655</v>
      </c>
      <c r="D343" t="s">
        <v>10659</v>
      </c>
      <c r="E343" t="str">
        <f>VLOOKUP(D343,NationalSpell!$F:$N,9,FALSE)&amp;CHAR(10)</f>
        <v xml:space="preserve">|Conjuration Lv7|Contact Couatl|&amp;ref(Spell/P_Nature.jpg,nolink,25x25,Nature);1|&amp;ref(Spell/P_Astral.jpg,nolink,25x25,Astral);1|&amp;ref(Spell/V_Nature.jpg,nolink,25x25,Nature Gem);40|儀式/陸上専用|指揮官召喚|
|~|~|&gt;|&gt;|&gt;|&gt;|強大な魔力を持つ翼ある蛇Couatlを召喚します|
</v>
      </c>
    </row>
    <row r="344" spans="1:5" x14ac:dyDescent="0.15">
      <c r="A344" t="str">
        <f t="shared" si="7"/>
        <v>MA C'tis E</v>
      </c>
      <c r="B344" t="s">
        <v>2954</v>
      </c>
      <c r="C344" t="s">
        <v>10655</v>
      </c>
      <c r="D344" t="s">
        <v>10660</v>
      </c>
      <c r="E344" t="str">
        <f>VLOOKUP(D344,NationalSpell!$F:$N,9,FALSE)&amp;CHAR(10)</f>
        <v xml:space="preserve">|Conjuration Lv8|Contact Scorpion Man|&amp;ref(Spell/P_Earth.jpg,nolink,25x25,Earth);1|&amp;ref(Spell/P_Fire.jpg,nolink,25x25,Fire);1|&amp;ref(Spell/V_Earth.jpg,nolink,25x25,Earth Gem);12|儀式/陸上専用|兵士召喚|
|~|~|&gt;|&gt;|&gt;|&gt;|強力な武器を持つScorpion Manを1体召喚します|
</v>
      </c>
    </row>
    <row r="345" spans="1:5" x14ac:dyDescent="0.15">
      <c r="A345" t="str">
        <f t="shared" si="7"/>
        <v>MA Pangaea S</v>
      </c>
      <c r="B345" t="s">
        <v>2954</v>
      </c>
      <c r="C345" t="s">
        <v>10758</v>
      </c>
      <c r="D345" t="s">
        <v>10774</v>
      </c>
      <c r="E345" t="str">
        <f>VLOOKUP(D345,NationalSpell!$F:$N,9,FALSE)&amp;CHAR(10)</f>
        <v xml:space="preserve">|Conjuration Lv5|Monster Boar|&amp;ref(Spell/P_Nature.jpg,nolink,25x25,Nature);3||&amp;ref(Spell/V_Nature.jpg,nolink,25x25,Nature Gem);10|儀式/陸上専用|災害誘発|
|~|~|&gt;|&gt;|&gt;|&gt;|指定した州にMonster Boarを潜伏させ不安度を増加させます|
</v>
      </c>
    </row>
    <row r="346" spans="1:5" x14ac:dyDescent="0.15">
      <c r="A346" t="str">
        <f t="shared" si="7"/>
        <v>-</v>
      </c>
      <c r="B346" t="s">
        <v>2954</v>
      </c>
      <c r="C346" t="s">
        <v>10758</v>
      </c>
      <c r="D346" t="s">
        <v>10775</v>
      </c>
      <c r="E346" t="str">
        <f>VLOOKUP(D346,NationalSpell!$F:$N,9,FALSE)&amp;CHAR(10)</f>
        <v xml:space="preserve">|Alteration Lv5|Fort of the Ancients|&amp;ref(Spell/P_Nature.jpg,nolink,25x25,Nature);4||&amp;ref(Spell/V_Nature.jpg,nolink,25x25,Nature Gem);35|儀式/森林・海中限定|要塞建設|
|~|~|&gt;|&gt;|&gt;|&gt;|州に陸海に応じた種類の要塞を即座に建設します|
</v>
      </c>
    </row>
    <row r="347" spans="1:5" x14ac:dyDescent="0.15">
      <c r="A347" t="str">
        <f t="shared" si="7"/>
        <v>-</v>
      </c>
      <c r="B347" t="s">
        <v>2954</v>
      </c>
      <c r="C347" t="s">
        <v>10758</v>
      </c>
      <c r="D347" t="s">
        <v>10776</v>
      </c>
      <c r="E347" t="str">
        <f>VLOOKUP(D347,NationalSpell!$F:$N,9,FALSE)&amp;CHAR(10)</f>
        <v xml:space="preserve">|Enchantment Lv0|Tune of Fear|&amp;ref(Spell/P_Nature.jpg,nolink,25x25,Nature);1|||戦闘/陸上専用|恐怖|
|~|~|&gt;|&gt;|&gt;|&gt;|周囲広範囲の敵に恐怖を植え付けます|
</v>
      </c>
    </row>
    <row r="348" spans="1:5" x14ac:dyDescent="0.15">
      <c r="A348" t="str">
        <f t="shared" si="7"/>
        <v>-</v>
      </c>
      <c r="B348" t="s">
        <v>2954</v>
      </c>
      <c r="C348" t="s">
        <v>10758</v>
      </c>
      <c r="D348" t="s">
        <v>10777</v>
      </c>
      <c r="E348" t="str">
        <f>VLOOKUP(D348,NationalSpell!$F:$N,9,FALSE)&amp;CHAR(10)</f>
        <v xml:space="preserve">|Enchantment Lv0|Tune of Growth|&amp;ref(Spell/P_Nature.jpg,nolink,25x25,Nature);1|||戦闘/陸上専用|捕縛|
|~|~|&gt;|&gt;|&gt;|&gt;|周囲広範囲の敵を蔓で捕縛し動きを封じます|
</v>
      </c>
    </row>
    <row r="349" spans="1:5" x14ac:dyDescent="0.15">
      <c r="A349" t="str">
        <f t="shared" si="7"/>
        <v>-</v>
      </c>
      <c r="B349" t="s">
        <v>2954</v>
      </c>
      <c r="C349" t="s">
        <v>10758</v>
      </c>
      <c r="D349" t="s">
        <v>10778</v>
      </c>
      <c r="E349" t="str">
        <f>VLOOKUP(D349,NationalSpell!$F:$N,9,FALSE)&amp;CHAR(10)</f>
        <v xml:space="preserve">|Enchantment Lv0|Tune of Dancing Death|&amp;ref(Spell/P_Nature.jpg,nolink,25x25,Nature);1|||戦闘/陸上専用|疲労|
|~|~|&gt;|&gt;|&gt;|&gt;|周囲広範囲の敵を疲労させようと試みます|
</v>
      </c>
    </row>
    <row r="350" spans="1:5" x14ac:dyDescent="0.15">
      <c r="A350" t="str">
        <f t="shared" si="7"/>
        <v>MA Pangaea E</v>
      </c>
      <c r="B350" t="s">
        <v>2954</v>
      </c>
      <c r="C350" t="s">
        <v>10758</v>
      </c>
      <c r="D350" t="s">
        <v>10779</v>
      </c>
      <c r="E350" t="str">
        <f>VLOOKUP(D350,NationalSpell!$F:$N,9,FALSE)&amp;CHAR(10)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351" spans="1:5" x14ac:dyDescent="0.15">
      <c r="A351" t="str">
        <f t="shared" si="7"/>
        <v>MA Asphodel S</v>
      </c>
      <c r="B351" t="s">
        <v>2954</v>
      </c>
      <c r="C351" t="s">
        <v>10904</v>
      </c>
      <c r="D351" t="s">
        <v>10895</v>
      </c>
      <c r="E351" t="str">
        <f>VLOOKUP(D351,NationalSpell!$F:$N,9,FALSE)&amp;CHAR(10)</f>
        <v xml:space="preserve">|Alteration Lv0|Grow Fortress|&amp;ref(Spell/P_Nature.jpg,nolink,25x25,Nature);4||&amp;ref(Spell/V_Nature.jpg,nolink,25x25,Nature Gem);35|儀式/森林・海中限定|要塞建設|
|~|~|&gt;|&gt;|&gt;|&gt;|州に陸海に応じた種類の要塞を即座に建設します|
</v>
      </c>
    </row>
    <row r="352" spans="1:5" x14ac:dyDescent="0.15">
      <c r="A352" t="str">
        <f t="shared" si="7"/>
        <v>-</v>
      </c>
      <c r="B352" t="s">
        <v>2954</v>
      </c>
      <c r="C352" t="s">
        <v>10904</v>
      </c>
      <c r="D352" t="s">
        <v>10896</v>
      </c>
      <c r="E352" t="str">
        <f>VLOOKUP(D352,NationalSpell!$F:$N,9,FALSE)&amp;CHAR(10)</f>
        <v xml:space="preserve">|Enchantment Lv0|Carrion Centaur|&amp;ref(Spell/P_Nature.jpg,nolink,25x25,Nature);1|&amp;ref(Spell/P_Death.jpg,nolink,25x25,Death);1|&amp;ref(Spell/V_Nature.jpg,nolink,25x25,Nature Gem);8|儀式/陸上専用|指揮官召喚|
|~|~|&gt;|&gt;|&gt;|&gt;|アンデッドの下級聖職者Carrion Centaurを召喚します|
</v>
      </c>
    </row>
    <row r="353" spans="1:5" x14ac:dyDescent="0.15">
      <c r="A353" t="str">
        <f t="shared" si="7"/>
        <v>-</v>
      </c>
      <c r="B353" t="s">
        <v>2954</v>
      </c>
      <c r="C353" t="s">
        <v>10904</v>
      </c>
      <c r="D353" t="s">
        <v>10897</v>
      </c>
      <c r="E353" t="str">
        <f>VLOOKUP(D353,NationalSpell!$F:$N,9,FALSE)&amp;CHAR(10)</f>
        <v xml:space="preserve">|Enchantment Lv0|Carrion Lady|&amp;ref(Spell/P_Nature.jpg,nolink,25x25,Nature);1|&amp;ref(Spell/P_Death.jpg,nolink,25x25,Death);1|&amp;ref(Spell/V_Nature.jpg,nolink,25x25,Nature Gem);16|儀式/陸上専用|指揮官召喚|
|~|~|&gt;|&gt;|&gt;|&gt;|アンデッドの中級聖職者Carrion Ladyを召喚します|
</v>
      </c>
    </row>
    <row r="354" spans="1:5" x14ac:dyDescent="0.15">
      <c r="A354" t="str">
        <f t="shared" si="7"/>
        <v>-</v>
      </c>
      <c r="B354" t="s">
        <v>2954</v>
      </c>
      <c r="C354" t="s">
        <v>10904</v>
      </c>
      <c r="D354" t="s">
        <v>10898</v>
      </c>
      <c r="E354" t="str">
        <f>VLOOKUP(D354,NationalSpell!$F:$N,9,FALSE)&amp;CHAR(10)</f>
        <v xml:space="preserve">|Enchantment Lv0|Carrion Lord|&amp;ref(Spell/P_Nature.jpg,nolink,25x25,Nature);3|&amp;ref(Spell/P_Death.jpg,nolink,25x25,Death);2|&amp;ref(Spell/V_Nature.jpg,nolink,25x25,Nature Gem);35|儀式/陸上専用|指揮官召喚|
|~|~|&gt;|&gt;|&gt;|&gt;|アンデッドの上級聖職者かつ魔術師であるCarrion Lordを召喚します|
</v>
      </c>
    </row>
    <row r="355" spans="1:5" x14ac:dyDescent="0.15">
      <c r="A355" t="str">
        <f t="shared" si="7"/>
        <v>-</v>
      </c>
      <c r="B355" t="s">
        <v>2954</v>
      </c>
      <c r="C355" t="s">
        <v>10904</v>
      </c>
      <c r="D355" t="s">
        <v>10899</v>
      </c>
      <c r="E355" t="str">
        <f>VLOOKUP(D355,NationalSpell!$F:$N,9,FALSE)&amp;CHAR(10)</f>
        <v xml:space="preserve">|Enchantment Lv0|Quick Roots|&amp;ref(Spell/P_Holy.jpg,nolink,25x25,Holy);1|||戦闘/水陸両用|強化|
|~|~|&gt;|&gt;|&gt;|&gt;|小範囲のアンデッドの移動速度を倍増させます|
</v>
      </c>
    </row>
    <row r="356" spans="1:5" x14ac:dyDescent="0.15">
      <c r="A356" t="str">
        <f t="shared" si="7"/>
        <v>-</v>
      </c>
      <c r="B356" t="s">
        <v>2954</v>
      </c>
      <c r="C356" t="s">
        <v>10904</v>
      </c>
      <c r="D356" t="s">
        <v>10900</v>
      </c>
      <c r="E356" t="str">
        <f>VLOOKUP(D356,NationalSpell!$F:$N,9,FALSE)&amp;CHAR(10)</f>
        <v xml:space="preserve">|Enchantment Lv0|Regrowth|&amp;ref(Spell/P_Holy.jpg,nolink,25x25,Holy);2|||戦闘/水陸両用|強化|
|~|~|&gt;|&gt;|&gt;|&gt;|中範囲のアンデッドに再生能力を与えます|
</v>
      </c>
    </row>
    <row r="357" spans="1:5" x14ac:dyDescent="0.15">
      <c r="A357" t="str">
        <f t="shared" si="7"/>
        <v>-</v>
      </c>
      <c r="B357" t="s">
        <v>2954</v>
      </c>
      <c r="C357" t="s">
        <v>10904</v>
      </c>
      <c r="D357" t="s">
        <v>10901</v>
      </c>
      <c r="E357" t="str">
        <f>VLOOKUP(D357,NationalSpell!$F:$N,9,FALSE)&amp;CHAR(10)</f>
        <v xml:space="preserve">|Enchantment Lv0|Mend the Dead|&amp;ref(Spell/P_Holy.jpg,nolink,25x25,Holy);3|||戦闘/水陸両用|治療|
|~|~|&gt;|&gt;|&gt;|&gt;|アンデッド1体のHPを回復させます|
</v>
      </c>
    </row>
    <row r="358" spans="1:5" x14ac:dyDescent="0.15">
      <c r="A358" t="str">
        <f t="shared" si="7"/>
        <v>-</v>
      </c>
      <c r="B358" t="s">
        <v>2954</v>
      </c>
      <c r="C358" t="s">
        <v>10904</v>
      </c>
      <c r="D358" t="s">
        <v>10902</v>
      </c>
      <c r="E358" t="str">
        <f>VLOOKUP(D358,NationalSpell!$F:$N,9,FALSE)&amp;CHAR(10)</f>
        <v xml:space="preserve">|Enchantment Lv0|Puppet Mastery|&amp;ref(Spell/P_Holy.jpg,nolink,25x25,Holy);3|||戦闘/水陸両用|全体強化|
|~|~|&gt;|&gt;|&gt;|&gt;|味方のアンデッド全員の移動速度を倍増させようと試みます|
</v>
      </c>
    </row>
    <row r="359" spans="1:5" x14ac:dyDescent="0.15">
      <c r="A359" t="str">
        <f t="shared" si="7"/>
        <v>-</v>
      </c>
      <c r="B359" t="s">
        <v>2954</v>
      </c>
      <c r="C359" t="s">
        <v>10904</v>
      </c>
      <c r="D359" t="s">
        <v>10903</v>
      </c>
      <c r="E359" t="str">
        <f>VLOOKUP(D359,NationalSpell!$F:$N,9,FALSE)&amp;CHAR(10)</f>
        <v xml:space="preserve">|Enchantment Lv0|Carrion Growth|&amp;ref(Spell/P_Holy.jpg,nolink,25x25,Holy);4|||戦闘/水陸両用|全体強化|
|~|~|&gt;|&gt;|&gt;|&gt;|味方のアンデッド全員に再生能力を与えようと試みます|
</v>
      </c>
    </row>
    <row r="360" spans="1:5" x14ac:dyDescent="0.15">
      <c r="A360" t="str">
        <f t="shared" si="7"/>
        <v>MA Asphodel E</v>
      </c>
      <c r="B360" t="s">
        <v>2954</v>
      </c>
      <c r="C360" t="s">
        <v>2980</v>
      </c>
      <c r="D360" t="s">
        <v>19015</v>
      </c>
      <c r="E360" t="str">
        <f>VLOOKUP(D360,NationalSpell!$F:$N,9,FALSE)&amp;CHAR(10)</f>
        <v xml:space="preserve">|Enchantment Lv4|Dark Slumber|&amp;ref(Spell/P_Nature.jpg,nolink,25x25,Nature);4|&amp;ref(Spell/P_Death.jpg,nolink,25x25,Death);2|&amp;ref(Spell/V_Nature.jpg,nolink,25x25,Nature Gem);15|儀式/陸上専用|災害誘発|
|~|~|&gt;|&gt;|&gt;|&gt;|指定した森林の州の少数の住民を殺害しManikinに変えて支配します|
</v>
      </c>
    </row>
    <row r="361" spans="1:5" x14ac:dyDescent="0.15">
      <c r="A361" t="str">
        <f t="shared" si="7"/>
        <v>MA Vanheim S</v>
      </c>
      <c r="B361" t="s">
        <v>2954</v>
      </c>
      <c r="C361" t="s">
        <v>10980</v>
      </c>
      <c r="D361" t="s">
        <v>10981</v>
      </c>
      <c r="E361" t="str">
        <f>VLOOKUP(D361,NationalSpell!$F:$N,9,FALSE)&amp;CHAR(10)</f>
        <v xml:space="preserve">|Conjuration Lv3|Sloth of Bears|&amp;ref(Spell/P_Nature.jpg,nolink,25x25,Nature);2||&amp;ref(Spell/V_Nature.jpg,nolink,25x25,Nature Gem);10|儀式/陸上専用|兵士召喚|
|~|~|&gt;|&gt;|&gt;|&gt;|強靭なGreat Bearを10+体召喚します|
</v>
      </c>
    </row>
    <row r="362" spans="1:5" x14ac:dyDescent="0.15">
      <c r="A362" t="str">
        <f t="shared" si="7"/>
        <v>-</v>
      </c>
      <c r="B362" t="s">
        <v>2954</v>
      </c>
      <c r="C362" t="s">
        <v>10980</v>
      </c>
      <c r="D362" t="s">
        <v>10982</v>
      </c>
      <c r="E362" t="str">
        <f>VLOOKUP(D362,NationalSpell!$F:$N,9,FALSE)&amp;CHAR(10)</f>
        <v xml:space="preserve">|Conjuration Lv4|Awaken Draugar|&amp;ref(Spell/P_Death.jpg,nolink,25x25,Death);2||&amp;ref(Spell/V_Death.jpg,nolink,25x25,Death Gem);12|儀式/陸上専用|兵士召喚|
|~|~|&gt;|&gt;|&gt;|&gt;|傷付くと巨大化するVanの歩く屍Draugを3体召喚します|
</v>
      </c>
    </row>
    <row r="363" spans="1:5" x14ac:dyDescent="0.15">
      <c r="A363" t="str">
        <f t="shared" si="7"/>
        <v>MA Vanheim E</v>
      </c>
      <c r="B363" t="s">
        <v>2954</v>
      </c>
      <c r="C363" t="s">
        <v>10980</v>
      </c>
      <c r="D363" t="s">
        <v>10983</v>
      </c>
      <c r="E363" t="str">
        <f>VLOOKUP(D363,NationalSpell!$F:$N,9,FALSE)&amp;CHAR(10)</f>
        <v xml:space="preserve">|Conjuration Lv6|Summon Valkyries|&amp;ref(Spell/P_Air.jpg,nolink,25x25,Air);3|&amp;ref(Spell/P_Death.jpg,nolink,25x25,Death);1|&amp;ref(Spell/V_Air.jpg,nolink,25x25,Air Gem);1|戦闘/陸上専用|一時的召喚|
|~|~|&gt;|&gt;|&gt;|&gt;|飛行する神聖なる戦乙女Valkyrieを7体召喚します|
</v>
      </c>
    </row>
    <row r="364" spans="1:5" x14ac:dyDescent="0.15">
      <c r="A364" t="str">
        <f t="shared" si="7"/>
        <v>MA Jotunheim S</v>
      </c>
      <c r="B364" t="s">
        <v>2954</v>
      </c>
      <c r="C364" t="s">
        <v>11050</v>
      </c>
      <c r="D364" t="s">
        <v>11055</v>
      </c>
      <c r="E364" t="str">
        <f>VLOOKUP(D364,NationalSpell!$F:$N,9,FALSE)&amp;CHAR(10)</f>
        <v xml:space="preserve">|Conjuration Lv0|Summon Glosos|&amp;ref(Spell/P_Death.jpg,nolink,25x25,Death);2||&amp;ref(Spell/V_Death.jpg,nolink,25x25,Death Gem);13|儀式/陸上専用|兵士召喚|
|~|~|&gt;|&gt;|&gt;|&gt;|熱波を放つ恐るべき猪Glosoを9体召喚します|
</v>
      </c>
    </row>
    <row r="365" spans="1:5" x14ac:dyDescent="0.15">
      <c r="A365" t="str">
        <f t="shared" si="7"/>
        <v>-</v>
      </c>
      <c r="B365" t="s">
        <v>2954</v>
      </c>
      <c r="C365" t="s">
        <v>11050</v>
      </c>
      <c r="D365" t="s">
        <v>10981</v>
      </c>
      <c r="E365" t="str">
        <f>VLOOKUP(D365,NationalSpell!$F:$N,9,FALSE)&amp;CHAR(10)</f>
        <v xml:space="preserve">|Conjuration Lv3|Sloth of Bears|&amp;ref(Spell/P_Nature.jpg,nolink,25x25,Nature);2||&amp;ref(Spell/V_Nature.jpg,nolink,25x25,Nature Gem);10|儀式/陸上専用|兵士召喚|
|~|~|&gt;|&gt;|&gt;|&gt;|強靭なGreat Bearを10+体召喚します|
</v>
      </c>
    </row>
    <row r="366" spans="1:5" x14ac:dyDescent="0.15">
      <c r="A366" t="str">
        <f t="shared" si="7"/>
        <v>-</v>
      </c>
      <c r="B366" t="s">
        <v>2954</v>
      </c>
      <c r="C366" t="s">
        <v>11050</v>
      </c>
      <c r="D366" t="s">
        <v>11056</v>
      </c>
      <c r="E366" t="str">
        <f>VLOOKUP(D366,NationalSpell!$F:$N,9,FALSE)&amp;CHAR(10)</f>
        <v xml:space="preserve">|Conjuration Lv4|Awaken Jotun Draugar|&amp;ref(Spell/P_Death.jpg,nolink,25x25,Death);2||&amp;ref(Spell/V_Death.jpg,nolink,25x25,Death Gem);15|儀式/陸上専用|兵士召喚|
|~|~|&gt;|&gt;|&gt;|&gt;|傷付くと巨大化するJotunの歩く屍Jotun Draugを3体召喚します|
</v>
      </c>
    </row>
    <row r="367" spans="1:5" x14ac:dyDescent="0.15">
      <c r="A367" t="str">
        <f t="shared" si="7"/>
        <v>-</v>
      </c>
      <c r="B367" t="s">
        <v>2954</v>
      </c>
      <c r="C367" t="s">
        <v>11050</v>
      </c>
      <c r="D367" t="s">
        <v>11057</v>
      </c>
      <c r="E367" t="str">
        <f>VLOOKUP(D367,NationalSpell!$F:$N,9,FALSE)&amp;CHAR(10)</f>
        <v xml:space="preserve">|Conjuration Lv4|Brood of Garm|&amp;ref(Spell/P_Nature.jpg,nolink,25x25,Nature);2||&amp;ref(Spell/V_Nature.jpg,nolink,25x25,Nature Gem);10|儀式/陸上専用|兵士召喚|
|~|~|&gt;|&gt;|&gt;|&gt;|巨大で神聖な狼Jotun Wolfを5体召喚します|
</v>
      </c>
    </row>
    <row r="368" spans="1:5" x14ac:dyDescent="0.15">
      <c r="A368" t="str">
        <f t="shared" si="7"/>
        <v>-</v>
      </c>
      <c r="B368" t="s">
        <v>2954</v>
      </c>
      <c r="C368" t="s">
        <v>11050</v>
      </c>
      <c r="D368" t="s">
        <v>11058</v>
      </c>
      <c r="E368" t="str">
        <f>VLOOKUP(D368,NationalSpell!$F:$N,9,FALSE)&amp;CHAR(10)</f>
        <v xml:space="preserve">|Thaumaturgy Lv5|Seith Curse|&amp;ref(Spell/P_Death.jpg,nolink,25x25,Death);1|&amp;ref(Spell/P_Astral.jpg,nolink,25x25,Astral);1|&amp;ref(Spell/V_Death.jpg,nolink,25x25,Death Gem);3|儀式/陸上専用|遠隔攻撃|
|~|~|&gt;|&gt;|&gt;|&gt;|指定した州と自身の周囲の指揮官1体ずつに呪いをかけようと試みます|
</v>
      </c>
    </row>
    <row r="369" spans="1:5" x14ac:dyDescent="0.15">
      <c r="A369" t="str">
        <f t="shared" si="7"/>
        <v>MA Jotunheim E</v>
      </c>
      <c r="B369" t="s">
        <v>2954</v>
      </c>
      <c r="C369" t="s">
        <v>11050</v>
      </c>
      <c r="D369" t="s">
        <v>11059</v>
      </c>
      <c r="E369" t="str">
        <f>VLOOKUP(D369,NationalSpell!$F:$N,9,FALSE)&amp;CHAR(10)</f>
        <v xml:space="preserve">|Blood Magic Lv6|Illwinter|&amp;ref(Spell/P_Blood.jpg,nolink,25x25,Blood);5|&amp;ref(Spell/P_Water.jpg,nolink,25x25,Water);3|&amp;ref(Spell/V_Blood.jpg,nolink,25x25,Blood Slave);120|儀式/陸上専用|世界呪附|
|~|~|&gt;|&gt;|&gt;|&gt;|世界中を寒冷化させ不安と襲撃を引き起こします|
</v>
      </c>
    </row>
    <row r="370" spans="1:5" x14ac:dyDescent="0.15">
      <c r="A370" t="str">
        <f t="shared" si="7"/>
        <v>MA Vanarus S</v>
      </c>
      <c r="B370" t="s">
        <v>2954</v>
      </c>
      <c r="C370" t="s">
        <v>11156</v>
      </c>
      <c r="D370" t="s">
        <v>11139</v>
      </c>
      <c r="E370" t="str">
        <f>VLOOKUP(D370,NationalSpell!$F:$N,9,FALSE)&amp;CHAR(10)</f>
        <v xml:space="preserve">|Conjuration Lv2|Summon Simargl|&amp;ref(Spell/P_Air.jpg,nolink,25x25,Air);1||&amp;ref(Spell/V_Air.jpg,nolink,25x25,Air Gem);1|儀式/陸上専用|兵士召喚|
|~|~|&gt;|&gt;|&gt;|&gt;|巡回を得意とする翼持つ犬Simarglを1体召喚します|
</v>
      </c>
    </row>
    <row r="371" spans="1:5" x14ac:dyDescent="0.15">
      <c r="A371" t="str">
        <f t="shared" si="7"/>
        <v>-</v>
      </c>
      <c r="B371" t="s">
        <v>2954</v>
      </c>
      <c r="C371" t="s">
        <v>11156</v>
      </c>
      <c r="D371" t="s">
        <v>11140</v>
      </c>
      <c r="E371" t="str">
        <f>VLOOKUP(D371,NationalSpell!$F:$N,9,FALSE)&amp;CHAR(10)</f>
        <v xml:space="preserve">|Conjuration Lv3|Summon Firebird|&amp;ref(Spell/P_Fire.jpg,nolink,25x25,Fire);1|&amp;ref(Spell/P_Astral.jpg,nolink,25x25,Astral);1|&amp;ref(Spell/V_Fire.jpg,nolink,25x25,Fire Gem);2|儀式/陸上専用|兵士召喚|
|~|~|&gt;|&gt;|&gt;|&gt;|幸運を呼ぶ火の鳥Firebirdを1体召喚します|
</v>
      </c>
    </row>
    <row r="372" spans="1:5" x14ac:dyDescent="0.15">
      <c r="A372" t="str">
        <f t="shared" si="7"/>
        <v>-</v>
      </c>
      <c r="B372" t="s">
        <v>2954</v>
      </c>
      <c r="C372" t="s">
        <v>11156</v>
      </c>
      <c r="D372" t="s">
        <v>11141</v>
      </c>
      <c r="E372" t="str">
        <f>VLOOKUP(D372,NationalSpell!$F:$N,9,FALSE)&amp;CHAR(10)</f>
        <v xml:space="preserve">|Conjuration Lv3|Contact Sirin|&amp;ref(Spell/P_Astral.jpg,nolink,25x25,Astral);2||&amp;ref(Spell/V_Astral.jpg,nolink,25x25,Astral Pearl);8|儀式/陸上専用|指揮官召喚|
|~|~|&gt;|&gt;|&gt;|&gt;|敵を誘惑する半人半鳥Sirinを召喚します|
</v>
      </c>
    </row>
    <row r="373" spans="1:5" x14ac:dyDescent="0.15">
      <c r="A373" t="str">
        <f t="shared" si="7"/>
        <v>-</v>
      </c>
      <c r="B373" t="s">
        <v>2954</v>
      </c>
      <c r="C373" t="s">
        <v>11156</v>
      </c>
      <c r="D373" t="s">
        <v>11142</v>
      </c>
      <c r="E373" t="str">
        <f>VLOOKUP(D373,NationalSpell!$F:$N,9,FALSE)&amp;CHAR(10)</f>
        <v xml:space="preserve">|Conjuration Lv3|Sloth of Bears|&amp;ref(Spell/P_Nature.jpg,nolink,25x25,Nature);2||&amp;ref(Spell/V_Nature.jpg,nolink,25x25,Nature Gem);10|儀式/陸上専用|兵士召喚|
|~|~|&gt;|&gt;|&gt;|&gt;|強靭なGreat Bearを10+体召喚します|
</v>
      </c>
    </row>
    <row r="374" spans="1:5" x14ac:dyDescent="0.15">
      <c r="A374" t="str">
        <f t="shared" si="7"/>
        <v>-</v>
      </c>
      <c r="B374" t="s">
        <v>2954</v>
      </c>
      <c r="C374" t="s">
        <v>11156</v>
      </c>
      <c r="D374" t="s">
        <v>11143</v>
      </c>
      <c r="E374" t="str">
        <f>VLOOKUP(D374,NationalSpell!$F:$N,9,FALSE)&amp;CHAR(10)</f>
        <v xml:space="preserve">|Conjuration Lv4|Summon Rusalka|&amp;ref(Spell/P_Water.jpg,nolink,25x25,Water);1|&amp;ref(Spell/P_Death.jpg,nolink,25x25,Death);1|&amp;ref(Spell/V_Water.jpg,nolink,25x25,Water Gem);16|儀式/陸上専用|指揮官召喚|
|~|~|&gt;|&gt;|&gt;|&gt;|溺死した少女の霊Rusalkaを召喚します|
</v>
      </c>
    </row>
    <row r="375" spans="1:5" x14ac:dyDescent="0.15">
      <c r="A375" t="str">
        <f t="shared" si="7"/>
        <v>-</v>
      </c>
      <c r="B375" t="s">
        <v>2954</v>
      </c>
      <c r="C375" t="s">
        <v>11156</v>
      </c>
      <c r="D375" t="s">
        <v>11144</v>
      </c>
      <c r="E375" t="str">
        <f>VLOOKUP(D375,NationalSpell!$F:$N,9,FALSE)&amp;CHAR(10)</f>
        <v xml:space="preserve">|Conjuration Lv4|Send Vodyanoy|&amp;ref(Spell/P_Water.jpg,nolink,25x25,Water);2||&amp;ref(Spell/V_Water.jpg,nolink,25x25,Water Gem);20|儀式/水陸両用|遠隔召喚|
|~|~|&gt;|&gt;|&gt;|&gt;|指定した海中の州に水の精Vodyanoyを召喚します|
</v>
      </c>
    </row>
    <row r="376" spans="1:5" x14ac:dyDescent="0.15">
      <c r="A376" t="str">
        <f t="shared" si="7"/>
        <v>-</v>
      </c>
      <c r="B376" t="s">
        <v>2954</v>
      </c>
      <c r="C376" t="s">
        <v>11156</v>
      </c>
      <c r="D376" t="s">
        <v>11145</v>
      </c>
      <c r="E376" t="str">
        <f>VLOOKUP(D376,NationalSpell!$F:$N,9,FALSE)&amp;CHAR(10)</f>
        <v xml:space="preserve">|Conjuration Lv4|Contact Alkonost|&amp;ref(Spell/P_Astral.jpg,nolink,25x25,Astral);2||&amp;ref(Spell/V_Astral.jpg,nolink,25x25,Astral Pearl);15|儀式/陸上専用|指揮官召喚|
|~|~|&gt;|&gt;|&gt;|&gt;|高位聖職者である半人半鳥Alkonostを召喚します|
</v>
      </c>
    </row>
    <row r="377" spans="1:5" x14ac:dyDescent="0.15">
      <c r="A377" t="str">
        <f t="shared" si="7"/>
        <v>-</v>
      </c>
      <c r="B377" t="s">
        <v>2954</v>
      </c>
      <c r="C377" t="s">
        <v>11156</v>
      </c>
      <c r="D377" t="s">
        <v>11146</v>
      </c>
      <c r="E377" t="str">
        <f>VLOOKUP(D377,NationalSpell!$F:$N,9,FALSE)&amp;CHAR(10)</f>
        <v xml:space="preserve">|Conjuration Lv4|Summon Likho|&amp;ref(Spell/P_Death.jpg,nolink,25x25,Death);1||&amp;ref(Spell/V_Death.jpg,nolink,25x25,Death Gem);10|儀式/陸上専用|指揮官召喚|
|~|~|&gt;|&gt;|&gt;|&gt;|不幸と不安を招く老婆Likhoを召喚します|
</v>
      </c>
    </row>
    <row r="378" spans="1:5" x14ac:dyDescent="0.15">
      <c r="A378" t="str">
        <f t="shared" si="7"/>
        <v>-</v>
      </c>
      <c r="B378" t="s">
        <v>2954</v>
      </c>
      <c r="C378" t="s">
        <v>11156</v>
      </c>
      <c r="D378" t="s">
        <v>11147</v>
      </c>
      <c r="E378" t="str">
        <f>VLOOKUP(D378,NationalSpell!$F:$N,9,FALSE)&amp;CHAR(10)</f>
        <v xml:space="preserve">|Conjuration Lv4|Awaken Draugar|&amp;ref(Spell/P_Death.jpg,nolink,25x25,Death);2||&amp;ref(Spell/V_Death.jpg,nolink,25x25,Death Gem);12|儀式/陸上専用|兵士召喚|
|~|~|&gt;|&gt;|&gt;|&gt;|傷付くと巨大化するVanの歩く屍Draugを3体召喚します|
</v>
      </c>
    </row>
    <row r="379" spans="1:5" x14ac:dyDescent="0.15">
      <c r="A379" t="str">
        <f t="shared" si="7"/>
        <v>-</v>
      </c>
      <c r="B379" t="s">
        <v>2954</v>
      </c>
      <c r="C379" t="s">
        <v>11156</v>
      </c>
      <c r="D379" t="s">
        <v>11148</v>
      </c>
      <c r="E379" t="str">
        <f>VLOOKUP(D379,NationalSpell!$F:$N,9,FALSE)&amp;CHAR(10)</f>
        <v xml:space="preserve">|Conjuration Lv5|Summon Zmey|&amp;ref(Spell/P_Fire.jpg,nolink,25x25,Fire);2||&amp;ref(Spell/V_Fire.jpg,nolink,25x25,Fire Gem);5|儀式/陸上専用|兵士召喚|
|~|~|&gt;|&gt;|&gt;|&gt;|炎を吐く多頭の下等竜Zmeyを1体召喚します|
</v>
      </c>
    </row>
    <row r="380" spans="1:5" x14ac:dyDescent="0.15">
      <c r="A380" t="str">
        <f t="shared" si="7"/>
        <v>-</v>
      </c>
      <c r="B380" t="s">
        <v>2954</v>
      </c>
      <c r="C380" t="s">
        <v>11156</v>
      </c>
      <c r="D380" t="s">
        <v>11149</v>
      </c>
      <c r="E380" t="str">
        <f>VLOOKUP(D380,NationalSpell!$F:$N,9,FALSE)&amp;CHAR(10)</f>
        <v xml:space="preserve">|Conjuration Lv5|Send Lady Midday|&amp;ref(Spell/P_Air.jpg,nolink,25x25,Air);1|&amp;ref(Spell/P_Death.jpg,nolink,25x25,Death);1|&amp;ref(Spell/V_Air.jpg,nolink,25x25,Air Gem);10|儀式/陸上専用|遠隔召喚|
|~|~|&gt;|&gt;|&gt;|&gt;|指定した州に暗殺者Lady Middayを潜伏状態で召喚します|
</v>
      </c>
    </row>
    <row r="381" spans="1:5" x14ac:dyDescent="0.15">
      <c r="A381" t="str">
        <f t="shared" si="7"/>
        <v>-</v>
      </c>
      <c r="B381" t="s">
        <v>2954</v>
      </c>
      <c r="C381" t="s">
        <v>11156</v>
      </c>
      <c r="D381" t="s">
        <v>11150</v>
      </c>
      <c r="E381" t="str">
        <f>VLOOKUP(D381,NationalSpell!$F:$N,9,FALSE)&amp;CHAR(10)</f>
        <v xml:space="preserve">|Conjuration Lv5|Send Bukavac|&amp;ref(Spell/P_Water.jpg,nolink,25x25,Water);4||&amp;ref(Spell/V_Water.jpg,nolink,25x25,Water Gem);5|儀式/水陸両用|襲撃派遣|
|~|~|&gt;|&gt;|&gt;|&gt;|指定した海中の州をBukavac1体が襲撃します|
</v>
      </c>
    </row>
    <row r="382" spans="1:5" x14ac:dyDescent="0.15">
      <c r="A382" t="str">
        <f t="shared" si="7"/>
        <v>-</v>
      </c>
      <c r="B382" t="s">
        <v>2954</v>
      </c>
      <c r="C382" t="s">
        <v>11156</v>
      </c>
      <c r="D382" t="s">
        <v>11151</v>
      </c>
      <c r="E382" t="str">
        <f>VLOOKUP(D382,NationalSpell!$F:$N,9,FALSE)&amp;CHAR(10)</f>
        <v xml:space="preserve">|Conjuration Lv5|Contact Gamayun|&amp;ref(Spell/P_Astral.jpg,nolink,25x25,Astral);3||&amp;ref(Spell/V_Astral.jpg,nolink,25x25,Astral Pearl);25|儀式/陸上専用|指揮官召喚|
|~|~|&gt;|&gt;|&gt;|&gt;|半人半鳥の賢者Gamayunを召喚します|
</v>
      </c>
    </row>
    <row r="383" spans="1:5" x14ac:dyDescent="0.15">
      <c r="A383" t="str">
        <f t="shared" si="7"/>
        <v>-</v>
      </c>
      <c r="B383" t="s">
        <v>2954</v>
      </c>
      <c r="C383" t="s">
        <v>11156</v>
      </c>
      <c r="D383" t="s">
        <v>11152</v>
      </c>
      <c r="E383" t="str">
        <f>VLOOKUP(D383,NationalSpell!$F:$N,9,FALSE)&amp;CHAR(10)</f>
        <v xml:space="preserve">|Conjuration Lv6|Contact Beregina|&amp;ref(Spell/P_Water.jpg,nolink,25x25,Water);3|&amp;ref(Spell/P_Earth.jpg,nolink,25x25,Earth);1|&amp;ref(Spell/V_Water.jpg,nolink,25x25,Water Gem);35|儀式/水陸両用|指揮官召喚|
|~|~|&gt;|&gt;|&gt;|&gt;|岸辺の精霊Bereginaを召喚します|
</v>
      </c>
    </row>
    <row r="384" spans="1:5" x14ac:dyDescent="0.15">
      <c r="A384" t="str">
        <f t="shared" si="7"/>
        <v>-</v>
      </c>
      <c r="B384" t="s">
        <v>2954</v>
      </c>
      <c r="C384" t="s">
        <v>11156</v>
      </c>
      <c r="D384" t="s">
        <v>11153</v>
      </c>
      <c r="E384" t="str">
        <f>VLOOKUP(D384,NationalSpell!$F:$N,9,FALSE)&amp;CHAR(10)</f>
        <v xml:space="preserve">|Conjuration Lv7|Contact Cloud Vila|&amp;ref(Spell/P_Air.jpg,nolink,25x25,Air);4||&amp;ref(Spell/V_Air.jpg,nolink,25x25,Air Gem);40|儀式/山地限定|指揮官召喚|
|~|~|&gt;|&gt;|&gt;|&gt;|飛行する強力な雲の精霊Cloud Vilaを召喚します|
</v>
      </c>
    </row>
    <row r="385" spans="1:5" x14ac:dyDescent="0.15">
      <c r="A385" t="str">
        <f t="shared" si="7"/>
        <v>-</v>
      </c>
      <c r="B385" t="s">
        <v>2954</v>
      </c>
      <c r="C385" t="s">
        <v>11156</v>
      </c>
      <c r="D385" t="s">
        <v>11154</v>
      </c>
      <c r="E385" t="str">
        <f>VLOOKUP(D385,NationalSpell!$F:$N,9,FALSE)&amp;CHAR(10)</f>
        <v xml:space="preserve">|Conjuration Lv7|Contact Mountain Vila|&amp;ref(Spell/P_Nature.jpg,nolink,25x25,Nature);4||&amp;ref(Spell/V_Nature.jpg,nolink,25x25,Nature Gem);40|儀式/山地限定|指揮官召喚|
|~|~|&gt;|&gt;|&gt;|&gt;|治療術を持つ強力な山の精霊Mountain Vilaを召喚します|
</v>
      </c>
    </row>
    <row r="386" spans="1:5" x14ac:dyDescent="0.15">
      <c r="A386" t="str">
        <f t="shared" si="7"/>
        <v>MA Vanarus E</v>
      </c>
      <c r="B386" t="s">
        <v>2954</v>
      </c>
      <c r="C386" t="s">
        <v>11156</v>
      </c>
      <c r="D386" t="s">
        <v>11155</v>
      </c>
      <c r="E386" t="str">
        <f>VLOOKUP(D386,NationalSpell!$F:$N,9,FALSE)&amp;CHAR(10)</f>
        <v xml:space="preserve">|Conjuration Lv8|Contact Leshiy|&amp;ref(Spell/P_Nature.jpg,nolink,25x25,Nature);6||&amp;ref(Spell/V_Nature.jpg,nolink,25x25,Nature Gem);60|儀式/森林限定|指揮官召喚|
|~|~|&gt;|&gt;|&gt;|&gt;|森林でのみ強大な力を振るうLeshiyを召喚します|
</v>
      </c>
    </row>
    <row r="387" spans="1:5" x14ac:dyDescent="0.15">
      <c r="A387" t="str">
        <f t="shared" si="7"/>
        <v>MA Bandar Log S</v>
      </c>
      <c r="B387" t="s">
        <v>2954</v>
      </c>
      <c r="C387" t="s">
        <v>11268</v>
      </c>
      <c r="D387" t="s">
        <v>11287</v>
      </c>
      <c r="E387" t="str">
        <f>VLOOKUP(D387,NationalSpell!$F:$N,9,FALSE)&amp;CHAR(10)</f>
        <v xml:space="preserve">|Conjuration Lv2|Host of Ganas|&amp;ref(Spell/P_Death.jpg,nolink,25x25,Death);1||&amp;ref(Spell/V_Death.jpg,nolink,25x25,Death Gem);12|儀式/陸上専用|兵士召喚|
|~|~|&gt;|&gt;|&gt;|&gt;|幽体の猿の戦士Ganaを20体召喚します|
</v>
      </c>
    </row>
    <row r="388" spans="1:5" x14ac:dyDescent="0.15">
      <c r="A388" t="str">
        <f t="shared" si="7"/>
        <v>-</v>
      </c>
      <c r="B388" t="s">
        <v>2954</v>
      </c>
      <c r="C388" t="s">
        <v>11268</v>
      </c>
      <c r="D388" t="s">
        <v>11288</v>
      </c>
      <c r="E388" t="str">
        <f>VLOOKUP(D388,NationalSpell!$F:$N,9,FALSE)&amp;CHAR(10)</f>
        <v xml:space="preserve">|Conjuration Lv3|Summon Nagas|&amp;ref(Spell/P_Water.jpg,nolink,25x25,Water);2|&amp;ref(Spell/P_Earth.jpg,nolink,25x25,Earth);1|&amp;ref(Spell/V_Water.jpg,nolink,25x25,Water Gem);15|儀式/陸上専用|兵士召喚|
|~|~|&gt;|&gt;|&gt;|&gt;|多彩な攻撃手段を持つ神聖なる蛇人Naga Warriorを6体召喚します|
</v>
      </c>
    </row>
    <row r="389" spans="1:5" x14ac:dyDescent="0.15">
      <c r="A389" t="str">
        <f t="shared" si="7"/>
        <v>-</v>
      </c>
      <c r="B389" t="s">
        <v>2954</v>
      </c>
      <c r="C389" t="s">
        <v>11268</v>
      </c>
      <c r="D389" t="s">
        <v>11289</v>
      </c>
      <c r="E389" t="str">
        <f>VLOOKUP(D389,NationalSpell!$F:$N,9,FALSE)&amp;CHAR(10)</f>
        <v xml:space="preserve">|Conjuration Lv3|Summon Apsaras|&amp;ref(Spell/P_Astral.jpg,nolink,25x25,Astral);2||&amp;ref(Spell/V_Astral.jpg,nolink,25x25,Astral Pearl);2|儀式/陸上専用|兵士召喚|
|~|~|&gt;|&gt;|&gt;|&gt;|極めて美しい神聖なる天の踊り子Apsaraを3体召喚します|
</v>
      </c>
    </row>
    <row r="390" spans="1:5" x14ac:dyDescent="0.15">
      <c r="A390" t="str">
        <f t="shared" si="7"/>
        <v>-</v>
      </c>
      <c r="B390" t="s">
        <v>2954</v>
      </c>
      <c r="C390" t="s">
        <v>11268</v>
      </c>
      <c r="D390" t="s">
        <v>11290</v>
      </c>
      <c r="E390" t="str">
        <f>VLOOKUP(D390,NationalSpell!$F:$N,9,FALSE)&amp;CHAR(10)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391" spans="1:5" x14ac:dyDescent="0.15">
      <c r="A391" t="str">
        <f t="shared" si="7"/>
        <v>-</v>
      </c>
      <c r="B391" t="s">
        <v>2954</v>
      </c>
      <c r="C391" t="s">
        <v>11268</v>
      </c>
      <c r="D391" t="s">
        <v>11291</v>
      </c>
      <c r="E391" t="str">
        <f>VLOOKUP(D391,NationalSpell!$F:$N,9,FALSE)&amp;CHAR(10)</f>
        <v xml:space="preserve">|Conjuration Lv3|Ambush of Tigers|&amp;ref(Spell/P_Nature.jpg,nolink,25x25,Nature);2||&amp;ref(Spell/V_Nature.jpg,nolink,25x25,Nature Gem);10|儀式/陸上専用|兵士召喚|
|~|~|&gt;|&gt;|&gt;|&gt;|敏捷なTigerを10+体召喚します|
</v>
      </c>
    </row>
    <row r="392" spans="1:5" x14ac:dyDescent="0.15">
      <c r="A392" t="str">
        <f t="shared" si="7"/>
        <v>-</v>
      </c>
      <c r="B392" t="s">
        <v>2954</v>
      </c>
      <c r="C392" t="s">
        <v>11268</v>
      </c>
      <c r="D392" t="s">
        <v>11292</v>
      </c>
      <c r="E392" t="str">
        <f>VLOOKUP(D392,NationalSpell!$F:$N,9,FALSE)&amp;CHAR(10)</f>
        <v xml:space="preserve">|Conjuration Lv3|Herd of Buffaloes|&amp;ref(Spell/P_Nature.jpg,nolink,25x25,Nature);2||&amp;ref(Spell/V_Nature.jpg,nolink,25x25,Nature Gem);10|儀式/陸上専用|兵士召喚|
|~|~|&gt;|&gt;|&gt;|&gt;|敵を蹂躙するBuffaloを5+体召喚します|
</v>
      </c>
    </row>
    <row r="393" spans="1:5" x14ac:dyDescent="0.15">
      <c r="A393" t="str">
        <f t="shared" si="7"/>
        <v>-</v>
      </c>
      <c r="B393" t="s">
        <v>2954</v>
      </c>
      <c r="C393" t="s">
        <v>11268</v>
      </c>
      <c r="D393" t="s">
        <v>11293</v>
      </c>
      <c r="E393" t="str">
        <f>VLOOKUP(D393,NationalSpell!$F:$N,9,FALSE)&amp;CHAR(10)</f>
        <v xml:space="preserve">|Conjuration Lv4|Contact Nagini|&amp;ref(Spell/P_Water.jpg,nolink,25x25,Water);2|&amp;ref(Spell/P_Earth.jpg,nolink,25x25,Earth);1|&amp;ref(Spell/V_Water.jpg,nolink,25x25,Water Gem);25|儀式/陸上専用|指揮官召喚|
|~|~|&gt;|&gt;|&gt;|&gt;|幅広い魔力を持つ蛇人の姫Naginiを召喚します|
</v>
      </c>
    </row>
    <row r="394" spans="1:5" x14ac:dyDescent="0.15">
      <c r="A394" t="str">
        <f t="shared" si="7"/>
        <v>-</v>
      </c>
      <c r="B394" t="s">
        <v>2954</v>
      </c>
      <c r="C394" t="s">
        <v>11268</v>
      </c>
      <c r="D394" t="s">
        <v>11294</v>
      </c>
      <c r="E394" t="str">
        <f>VLOOKUP(D394,NationalSpell!$F:$N,9,FALSE)&amp;CHAR(10)</f>
        <v xml:space="preserve">|Conjuration Lv4|Contact Yaksha|&amp;ref(Spell/P_Nature.jpg,nolink,25x25,Nature);2|&amp;ref(Spell/P_Earth.jpg,nolink,25x25,Earth);1|&amp;ref(Spell/V_Nature.jpg,nolink,25x25,Nature Gem);25|儀式/陸上専用|指揮官召喚|
|~|~|&gt;|&gt;|&gt;|&gt;|強力な地魔法を使うYakshaを召喚します|
</v>
      </c>
    </row>
    <row r="395" spans="1:5" x14ac:dyDescent="0.15">
      <c r="A395" t="str">
        <f t="shared" si="7"/>
        <v>-</v>
      </c>
      <c r="B395" t="s">
        <v>2954</v>
      </c>
      <c r="C395" t="s">
        <v>11268</v>
      </c>
      <c r="D395" t="s">
        <v>11295</v>
      </c>
      <c r="E395" t="str">
        <f>VLOOKUP(D395,NationalSpell!$F:$N,9,FALSE)&amp;CHAR(10)</f>
        <v xml:space="preserve">|Conjuration Lv4|Contact Yakshini|&amp;ref(Spell/P_Nature.jpg,nolink,25x25,Nature);2|&amp;ref(Spell/P_Water.jpg,nolink,25x25,Water);1|&amp;ref(Spell/V_Nature.jpg,nolink,25x25,Nature Gem);25|儀式/陸上専用|指揮官召喚|
|~|~|&gt;|&gt;|&gt;|&gt;|強力な水魔法を使うYakshiniを召喚します|
</v>
      </c>
    </row>
    <row r="396" spans="1:5" x14ac:dyDescent="0.15">
      <c r="A396" t="str">
        <f t="shared" si="7"/>
        <v>-</v>
      </c>
      <c r="B396" t="s">
        <v>2954</v>
      </c>
      <c r="C396" t="s">
        <v>11268</v>
      </c>
      <c r="D396" t="s">
        <v>11296</v>
      </c>
      <c r="E396" t="str">
        <f>VLOOKUP(D396,NationalSpell!$F:$N,9,FALSE)&amp;CHAR(10)</f>
        <v xml:space="preserve">|Conjuration Lv5|Contact Nagaraja|&amp;ref(Spell/P_Water.jpg,nolink,25x25,Water);2|&amp;ref(Spell/P_Earth.jpg,nolink,25x25,Earth);2|&amp;ref(Spell/V_Water.jpg,nolink,25x25,Water Gem);30|儀式/陸上専用|指揮官召喚|
|~|~|&gt;|&gt;|&gt;|&gt;|幅広い魔力と聖職者の権限を持つ蛇人の王Nagarajaを召喚します|
</v>
      </c>
    </row>
    <row r="397" spans="1:5" x14ac:dyDescent="0.15">
      <c r="A397" t="str">
        <f t="shared" si="7"/>
        <v>-</v>
      </c>
      <c r="B397" t="s">
        <v>2954</v>
      </c>
      <c r="C397" t="s">
        <v>11268</v>
      </c>
      <c r="D397" t="s">
        <v>11297</v>
      </c>
      <c r="E397" t="str">
        <f>VLOOKUP(D397,NationalSpell!$F:$N,9,FALSE)&amp;CHAR(10)</f>
        <v xml:space="preserve">|Conjuration Lv5|Summon Gandharvas|&amp;ref(Spell/P_Astral.jpg,nolink,25x25,Astral);2||&amp;ref(Spell/V_Astral.jpg,nolink,25x25,Astral Pearl);18|儀式/陸上専用|兵士召喚|
|~|~|&gt;|&gt;|&gt;|&gt;|神聖なる天の戦闘楽師Gandharvaを6体召喚します|
</v>
      </c>
    </row>
    <row r="398" spans="1:5" x14ac:dyDescent="0.15">
      <c r="A398" t="str">
        <f t="shared" si="7"/>
        <v>-</v>
      </c>
      <c r="B398" t="s">
        <v>2954</v>
      </c>
      <c r="C398" t="s">
        <v>11268</v>
      </c>
      <c r="D398" t="s">
        <v>11298</v>
      </c>
      <c r="E398" t="str">
        <f>VLOOKUP(D398,NationalSpell!$F:$N,9,FALSE)&amp;CHAR(10)</f>
        <v xml:space="preserve">|Conjuration Lv5|Summon Vetalas|&amp;ref(Spell/P_Death.jpg,nolink,25x25,Death);2||&amp;ref(Spell/V_Death.jpg,nolink,25x25,Death Gem);10|儀式/水陸両用|兵士召喚|
|~|~|&gt;|&gt;|&gt;|&gt;|Vetalaの憑依した屍Possessed Corpseを10体召喚します|
</v>
      </c>
    </row>
    <row r="399" spans="1:5" x14ac:dyDescent="0.15">
      <c r="A399" t="str">
        <f t="shared" si="7"/>
        <v>-</v>
      </c>
      <c r="B399" t="s">
        <v>2954</v>
      </c>
      <c r="C399" t="s">
        <v>11268</v>
      </c>
      <c r="D399" t="s">
        <v>11299</v>
      </c>
      <c r="E399" t="str">
        <f>VLOOKUP(D399,NationalSpell!$F:$N,9,FALSE)&amp;CHAR(10)</f>
        <v xml:space="preserve">|Conjuration Lv6|Contact Nagarishi|&amp;ref(Spell/P_Water.jpg,nolink,25x25,Water);3|&amp;ref(Spell/P_Earth.jpg,nolink,25x25,Earth);3|&amp;ref(Spell/V_Water.jpg,nolink,25x25,Water Gem);40|儀式/陸上専用|指揮官召喚|
|~|~|&gt;|&gt;|&gt;|&gt;|強大な魔力を持つ蛇人の賢者Nagarishiを召喚します|
</v>
      </c>
    </row>
    <row r="400" spans="1:5" x14ac:dyDescent="0.15">
      <c r="A400" t="str">
        <f t="shared" si="7"/>
        <v>-</v>
      </c>
      <c r="B400" t="s">
        <v>2954</v>
      </c>
      <c r="C400" t="s">
        <v>11268</v>
      </c>
      <c r="D400" t="s">
        <v>11300</v>
      </c>
      <c r="E400" t="str">
        <f>VLOOKUP(D400,NationalSpell!$F:$N,9,FALSE)&amp;CHAR(10)</f>
        <v xml:space="preserve">|Conjuration Lv6|Summon Kinnara|&amp;ref(Spell/P_Astral.jpg,nolink,25x25,Astral);3||&amp;ref(Spell/V_Astral.jpg,nolink,25x25,Astral Pearl);25|儀式/陸上専用|指揮官召喚|
|~|~|&gt;|&gt;|&gt;|&gt;|翼持つ天の音楽家Kinnaraを召喚します|
</v>
      </c>
    </row>
    <row r="401" spans="1:5" x14ac:dyDescent="0.15">
      <c r="A401" t="str">
        <f t="shared" si="7"/>
        <v>-</v>
      </c>
      <c r="B401" t="s">
        <v>2954</v>
      </c>
      <c r="C401" t="s">
        <v>11268</v>
      </c>
      <c r="D401" t="s">
        <v>11301</v>
      </c>
      <c r="E401" t="str">
        <f>VLOOKUP(D401,NationalSpell!$F:$N,9,FALSE)&amp;CHAR(10)</f>
        <v xml:space="preserve">|Conjuration Lv7|Summon Siddha|&amp;ref(Spell/P_Astral.jpg,nolink,25x25,Astral);4||&amp;ref(Spell/V_Astral.jpg,nolink,25x25,Astral Pearl);35|儀式/陸上専用|指揮官召喚|
|~|~|&gt;|&gt;|&gt;|&gt;|瞬間移動能力を持つ天の存在Siddhaを召喚します|
</v>
      </c>
    </row>
    <row r="402" spans="1:5" x14ac:dyDescent="0.15">
      <c r="A402" t="str">
        <f t="shared" si="7"/>
        <v>-</v>
      </c>
      <c r="B402" t="s">
        <v>2954</v>
      </c>
      <c r="C402" t="s">
        <v>11268</v>
      </c>
      <c r="D402" t="s">
        <v>11302</v>
      </c>
      <c r="E402" t="str">
        <f>VLOOKUP(D402,NationalSpell!$F:$N,9,FALSE)&amp;CHAR(10)</f>
        <v xml:space="preserve">|Conjuration Lv8|Summon Devata|&amp;ref(Spell/P_Astral.jpg,nolink,25x25,Astral);5||&amp;ref(Spell/V_Astral.jpg,nolink,25x25,Astral Pearl);45|儀式/陸上専用|指揮官召喚|
|~|~|&gt;|&gt;|&gt;|&gt;|四本の腕を持つ強大なる天の存在Devataを召喚します|
</v>
      </c>
    </row>
    <row r="403" spans="1:5" x14ac:dyDescent="0.15">
      <c r="A403" t="str">
        <f t="shared" si="7"/>
        <v>-</v>
      </c>
      <c r="B403" t="s">
        <v>2954</v>
      </c>
      <c r="C403" t="s">
        <v>11268</v>
      </c>
      <c r="D403" t="s">
        <v>11303</v>
      </c>
      <c r="E403" t="str">
        <f>VLOOKUP(D403,NationalSpell!$F:$N,9,FALSE)&amp;CHAR(10)</f>
        <v xml:space="preserve">|Conjuration Lv9|Summon Devala|&amp;ref(Spell/P_Astral.jpg,nolink,25x25,Astral);5||&amp;ref(Spell/V_Astral.jpg,nolink,25x25,Astral Pearl);55|儀式/陸上専用|指揮官召喚|
|~|~|&gt;|&gt;|&gt;|&gt;|州に神秘を広める音楽の化身Devalaを召喚します|
</v>
      </c>
    </row>
    <row r="404" spans="1:5" x14ac:dyDescent="0.15">
      <c r="A404" t="str">
        <f t="shared" si="7"/>
        <v>-</v>
      </c>
      <c r="B404" t="s">
        <v>2954</v>
      </c>
      <c r="C404" t="s">
        <v>11268</v>
      </c>
      <c r="D404" t="s">
        <v>11304</v>
      </c>
      <c r="E404" t="str">
        <f>VLOOKUP(D404,NationalSpell!$F:$N,9,FALSE)&amp;CHAR(10)</f>
        <v xml:space="preserve">|Conjuration Lv9|Summon Rudra|&amp;ref(Spell/P_Astral.jpg,nolink,25x25,Astral);5||&amp;ref(Spell/V_Astral.jpg,nolink,25x25,Astral Pearl);55|儀式/陸上専用|指揮官召喚|
|~|~|&gt;|&gt;|&gt;|&gt;|恐るべき破壊神の僕Rudraを召喚します|
</v>
      </c>
    </row>
    <row r="405" spans="1:5" x14ac:dyDescent="0.15">
      <c r="A405" t="str">
        <f t="shared" si="7"/>
        <v>-</v>
      </c>
      <c r="B405" t="s">
        <v>2954</v>
      </c>
      <c r="C405" t="s">
        <v>11268</v>
      </c>
      <c r="D405" t="s">
        <v>11305</v>
      </c>
      <c r="E405" t="str">
        <f>VLOOKUP(D405,NationalSpell!$F:$N,9,FALSE)&amp;CHAR(10)</f>
        <v xml:space="preserve">|Thaumaturgy Lv6|Celestial Music|&amp;ref(Spell/P_Astral.jpg,nolink,25x25,Astral);3||&amp;ref(Spell/V_Astral.jpg,nolink,25x25,Astral Pearl);1|戦闘/陸上専用|全体強化|
|~|~|&gt;|&gt;|&gt;|&gt;|味方の神聖な魔法生物全員を加速させます|
</v>
      </c>
    </row>
    <row r="406" spans="1:5" x14ac:dyDescent="0.15">
      <c r="A406" t="str">
        <f t="shared" si="7"/>
        <v>-</v>
      </c>
      <c r="B406" t="s">
        <v>2954</v>
      </c>
      <c r="C406" t="s">
        <v>11268</v>
      </c>
      <c r="D406" t="s">
        <v>11306</v>
      </c>
      <c r="E406" t="str">
        <f>VLOOKUP(D406,NationalSpell!$F:$N,9,FALSE)&amp;CHAR(10)</f>
        <v xml:space="preserve">|Blood Magic Lv1|Summon Rakshasas|&amp;ref(Spell/P_Blood.jpg,nolink,25x25,Blood);1||&amp;ref(Spell/V_Blood.jpg,nolink,25x25,Blood Slave);10|儀式/陸上専用|兵士召喚|
|~|~|&gt;|&gt;|&gt;|&gt;|強靭な悪鬼Rakshasaを3体召喚します|
</v>
      </c>
    </row>
    <row r="407" spans="1:5" x14ac:dyDescent="0.15">
      <c r="A407" t="str">
        <f t="shared" si="7"/>
        <v>-</v>
      </c>
      <c r="B407" t="s">
        <v>2954</v>
      </c>
      <c r="C407" t="s">
        <v>11268</v>
      </c>
      <c r="D407" t="s">
        <v>11307</v>
      </c>
      <c r="E407" t="str">
        <f>VLOOKUP(D407,NationalSpell!$F:$N,9,FALSE)&amp;CHAR(10)</f>
        <v xml:space="preserve">|Blood Magic Lv2|Feast of Flesh|&amp;ref(Spell/P_Blood.jpg,nolink,25x25,Blood);1|&amp;ref(Spell/P_Nature.jpg,nolink,25x25,Nature);1|&amp;ref(Spell/V_Blood.jpg,nolink,25x25,Blood Slave);50|儀式/陸上専用|兵士召喚|
|~|~|&gt;|&gt;|&gt;|&gt;|大食家の悪鬼Praghasaを15体召喚します|
</v>
      </c>
    </row>
    <row r="408" spans="1:5" x14ac:dyDescent="0.15">
      <c r="A408" t="str">
        <f t="shared" ref="A408:A477" si="8">IF(C408&lt;&gt;C407,B408&amp;" "&amp;C408&amp;" S",IF(C408&lt;&gt;C409,B408&amp;" "&amp;C408&amp;" E","-"))</f>
        <v>-</v>
      </c>
      <c r="B408" t="s">
        <v>2954</v>
      </c>
      <c r="C408" t="s">
        <v>11268</v>
      </c>
      <c r="D408" t="s">
        <v>11308</v>
      </c>
      <c r="E408" t="str">
        <f>VLOOKUP(D408,NationalSpell!$F:$N,9,FALSE)&amp;CHAR(10)</f>
        <v xml:space="preserve">|Blood Magic Lv3|Summon Asrapas|&amp;ref(Spell/P_Blood.jpg,nolink,25x25,Blood);2||&amp;ref(Spell/V_Blood.jpg,nolink,25x25,Blood Slave);11|儀式/陸上専用|兵士召喚|
|~|~|&gt;|&gt;|&gt;|&gt;|狂暴な女悪魔Asrapaを3体召喚します|
</v>
      </c>
    </row>
    <row r="409" spans="1:5" x14ac:dyDescent="0.15">
      <c r="A409" t="str">
        <f t="shared" si="8"/>
        <v>-</v>
      </c>
      <c r="B409" t="s">
        <v>2954</v>
      </c>
      <c r="C409" t="s">
        <v>11268</v>
      </c>
      <c r="D409" t="s">
        <v>11309</v>
      </c>
      <c r="E409" t="str">
        <f>VLOOKUP(D409,NationalSpell!$F:$N,9,FALSE)&amp;CHAR(10)</f>
        <v xml:space="preserve">|Blood Magic Lv4|Summon Rakshasa Warriors|&amp;ref(Spell/P_Blood.jpg,nolink,25x25,Blood);2||&amp;ref(Spell/V_Blood.jpg,nolink,25x25,Blood Slave);25|儀式/陸上専用|兵士召喚|
|~|~|&gt;|&gt;|&gt;|&gt;|武装した強靭な悪鬼Rakshasa Warriorを5体召喚します|
</v>
      </c>
    </row>
    <row r="410" spans="1:5" x14ac:dyDescent="0.15">
      <c r="A410" t="str">
        <f t="shared" si="8"/>
        <v>-</v>
      </c>
      <c r="B410" t="s">
        <v>2954</v>
      </c>
      <c r="C410" t="s">
        <v>11268</v>
      </c>
      <c r="D410" t="s">
        <v>11310</v>
      </c>
      <c r="E410" t="str">
        <f>VLOOKUP(D410,NationalSpell!$F:$N,9,FALSE)&amp;CHAR(10)</f>
        <v xml:space="preserve">|Blood Magic Lv5|Summon Sandhyabalas|&amp;ref(Spell/P_Blood.jpg,nolink,25x25,Blood);2|&amp;ref(Spell/P_Death.jpg,nolink,25x25,Death);1|&amp;ref(Spell/V_Blood.jpg,nolink,25x25,Blood Slave);30|儀式/陸上専用|兵士召喚|
|~|~|&gt;|&gt;|&gt;|&gt;|魔法の剣を持つ闇の悪鬼Sandhyabalaを3体召喚します|
</v>
      </c>
    </row>
    <row r="411" spans="1:5" x14ac:dyDescent="0.15">
      <c r="A411" t="str">
        <f t="shared" si="8"/>
        <v>-</v>
      </c>
      <c r="B411" t="s">
        <v>2954</v>
      </c>
      <c r="C411" t="s">
        <v>11268</v>
      </c>
      <c r="D411" t="s">
        <v>11311</v>
      </c>
      <c r="E411" t="str">
        <f>VLOOKUP(D411,NationalSpell!$F:$N,9,FALSE)&amp;CHAR(10)</f>
        <v xml:space="preserve">|Blood Magic Lv6|Summon Dakini|&amp;ref(Spell/P_Blood.jpg,nolink,25x25,Blood);4|&amp;ref(Spell/P_Air.jpg,nolink,25x25,Air);1|&amp;ref(Spell/V_Blood.jpg,nolink,25x25,Blood Slave);81|儀式/陸上専用|指揮官召喚|
|~|~|&gt;|&gt;|&gt;|&gt;|飛行能力と強力な魔力を持つDakiniを召喚します|
</v>
      </c>
    </row>
    <row r="412" spans="1:5" x14ac:dyDescent="0.15">
      <c r="A412" t="str">
        <f t="shared" si="8"/>
        <v>-</v>
      </c>
      <c r="B412" t="s">
        <v>2954</v>
      </c>
      <c r="C412" t="s">
        <v>11268</v>
      </c>
      <c r="D412" t="s">
        <v>11312</v>
      </c>
      <c r="E412" t="str">
        <f>VLOOKUP(D412,NationalSpell!$F:$N,9,FALSE)&amp;CHAR(10)</f>
        <v xml:space="preserve">|Blood Magic Lv7|Summon Samanishada|&amp;ref(Spell/P_Blood.jpg,nolink,25x25,Blood);3|&amp;ref(Spell/P_Death.jpg,nolink,25x25,Death);1|&amp;ref(Spell/V_Blood.jpg,nolink,25x25,Blood Slave);35|儀式/陸上専用|指揮官召喚|
|~|~|&gt;|&gt;|&gt;|&gt;|闇の悪鬼の暗殺者Samanishadaを召喚します|
</v>
      </c>
    </row>
    <row r="413" spans="1:5" x14ac:dyDescent="0.15">
      <c r="A413" t="str">
        <f t="shared" si="8"/>
        <v>-</v>
      </c>
      <c r="B413" t="s">
        <v>2954</v>
      </c>
      <c r="C413" t="s">
        <v>11268</v>
      </c>
      <c r="D413" t="s">
        <v>11313</v>
      </c>
      <c r="E413" t="str">
        <f>VLOOKUP(D413,NationalSpell!$F:$N,9,FALSE)&amp;CHAR(10)</f>
        <v xml:space="preserve">|Blood Magic Lv8|Summon Mandeha|&amp;ref(Spell/P_Blood.jpg,nolink,25x25,Blood);5|&amp;ref(Spell/P_Death.jpg,nolink,25x25,Death);2|&amp;ref(Spell/V_Blood.jpg,nolink,25x25,Blood Slave);133|儀式/陸上専用|指揮官召喚|
|~|~|&gt;|&gt;|&gt;|&gt;|闇と微睡を伴う強大な悪鬼Mandehaを召喚します|
</v>
      </c>
    </row>
    <row r="414" spans="1:5" x14ac:dyDescent="0.15">
      <c r="A414" t="str">
        <f t="shared" si="8"/>
        <v>MA Bandar Log E</v>
      </c>
      <c r="B414" t="s">
        <v>2954</v>
      </c>
      <c r="C414" t="s">
        <v>11268</v>
      </c>
      <c r="D414" t="s">
        <v>11314</v>
      </c>
      <c r="E414" t="str">
        <f>VLOOKUP(D414,NationalSpell!$F:$N,9,FALSE)&amp;CHAR(10)</f>
        <v xml:space="preserve">|Blood Magic Lv8|Summon Danavas|&amp;ref(Spell/P_Blood.jpg,nolink,25x25,Blood);5||&amp;ref(Spell/V_Blood.jpg,nolink,25x25,Blood Slave);75|儀式/陸上専用|兵士召喚|
|~|~|&gt;|&gt;|&gt;|&gt;|四本腕の巨大な戦士Danavaを3体召喚します|
</v>
      </c>
    </row>
    <row r="415" spans="1:5" x14ac:dyDescent="0.15">
      <c r="A415" t="str">
        <f t="shared" si="8"/>
        <v>MA Shinuyama S</v>
      </c>
      <c r="B415" t="s">
        <v>2954</v>
      </c>
      <c r="C415" t="s">
        <v>11422</v>
      </c>
      <c r="D415" t="s">
        <v>11408</v>
      </c>
      <c r="E415" t="str">
        <f>VLOOKUP(D415,NationalSpell!$F:$N,9,FALSE)&amp;CHAR(10)</f>
        <v xml:space="preserve">|Conjuration Lv1|Summon Ko-Oni|&amp;ref(Spell/P_Death.jpg,nolink,25x25,Death);1||&amp;ref(Spell/V_Death.jpg,nolink,25x25,Death Gem);7|儀式/陸上専用|兵士召喚|
|~|~|&gt;|&gt;|&gt;|&gt;|小型で臆病な鬼Ko-Oniを5+体召喚します|
</v>
      </c>
    </row>
    <row r="416" spans="1:5" x14ac:dyDescent="0.15">
      <c r="A416" t="str">
        <f t="shared" si="8"/>
        <v>-</v>
      </c>
      <c r="B416" t="s">
        <v>2954</v>
      </c>
      <c r="C416" t="s">
        <v>11422</v>
      </c>
      <c r="D416" t="s">
        <v>11409</v>
      </c>
      <c r="E416" t="str">
        <f>VLOOKUP(D416,NationalSpell!$F:$N,9,FALSE)&amp;CHAR(10)</f>
        <v xml:space="preserve">|Conjuration Lv2|Summon Ao-Oni|&amp;ref(Spell/P_Water.jpg,nolink,25x25,Water);1|&amp;ref(Spell/P_Death.jpg,nolink,25x25,Death);1|&amp;ref(Spell/V_Water.jpg,nolink,25x25,Water Gem);10|儀式/陸上専用|兵士召喚|
|~|~|&gt;|&gt;|&gt;|&gt;|冷気を操る鬼Ao-Oniを5+体召喚します|
</v>
      </c>
    </row>
    <row r="417" spans="1:5" x14ac:dyDescent="0.15">
      <c r="A417" t="str">
        <f t="shared" si="8"/>
        <v>-</v>
      </c>
      <c r="B417" t="s">
        <v>2954</v>
      </c>
      <c r="C417" t="s">
        <v>11422</v>
      </c>
      <c r="D417" t="s">
        <v>11410</v>
      </c>
      <c r="E417" t="str">
        <f>VLOOKUP(D417,NationalSpell!$F:$N,9,FALSE)&amp;CHAR(10)</f>
        <v xml:space="preserve">|Conjuration Lv2|Summon Karasu Tengus|&amp;ref(Spell/P_Nature.jpg,nolink,25x25,Nature);1|&amp;ref(Spell/P_Air.jpg,nolink,25x25,Air);1|&amp;ref(Spell/V_Nature.jpg,nolink,25x25,Nature Gem);3|儀式/陸上専用|兵士召喚|
|~|~|&gt;|&gt;|&gt;|&gt;|飛行する神聖な剣術の達人Karasu Tenguを3体召喚します|
</v>
      </c>
    </row>
    <row r="418" spans="1:5" x14ac:dyDescent="0.15">
      <c r="A418" t="str">
        <f t="shared" ref="A418:A425" si="9">IF(C418&lt;&gt;C417,B418&amp;" "&amp;C418&amp;" S",IF(C418&lt;&gt;C419,B418&amp;" "&amp;C418&amp;" E","-"))</f>
        <v>-</v>
      </c>
      <c r="B418" t="s">
        <v>2954</v>
      </c>
      <c r="C418" t="s">
        <v>2990</v>
      </c>
      <c r="D418" t="s">
        <v>11411</v>
      </c>
      <c r="E418" t="str">
        <f>VLOOKUP(D418,NationalSpell!$F:$N,9,FALSE)&amp;CHAR(10)</f>
        <v xml:space="preserve">|Conjuration Lv3|Summon Aka-Oni|&amp;ref(Spell/P_Fire.jpg,nolink,25x25,Fire);1|&amp;ref(Spell/P_Death.jpg,nolink,25x25,Death);1|&amp;ref(Spell/V_Fire.jpg,nolink,25x25,Fire Gem);10|儀式/陸上専用|兵士召喚|
|~|~|&gt;|&gt;|&gt;|&gt;|炎を投げる鬼Aka-Oniを5+体召喚します|
</v>
      </c>
    </row>
    <row r="419" spans="1:5" x14ac:dyDescent="0.15">
      <c r="A419" t="str">
        <f t="shared" si="9"/>
        <v>-</v>
      </c>
      <c r="B419" t="s">
        <v>2954</v>
      </c>
      <c r="C419" t="s">
        <v>2990</v>
      </c>
      <c r="D419" t="s">
        <v>11457</v>
      </c>
      <c r="E419" t="str">
        <f>VLOOKUP(D419,NationalSpell!$F:$N,9,FALSE)&amp;CHAR(10)</f>
        <v xml:space="preserve">|Conjuration Lv3|Summon Konoha Tengus|&amp;ref(Spell/P_Air.jpg,nolink,25x25,Air);1|&amp;ref(Spell/P_Earth.jpg,nolink,25x25,Earth);1|&amp;ref(Spell/V_Air.jpg,nolink,25x25,Air Gem);5|儀式/陸上専用|兵士召喚|
|~|~|&gt;|&gt;|&gt;|&gt;|飛行する神聖な剣術の達人Konoha Tenguを5+体召喚します|
</v>
      </c>
    </row>
    <row r="420" spans="1:5" x14ac:dyDescent="0.15">
      <c r="A420" t="str">
        <f t="shared" si="9"/>
        <v>-</v>
      </c>
      <c r="B420" t="s">
        <v>2954</v>
      </c>
      <c r="C420" t="s">
        <v>2990</v>
      </c>
      <c r="D420" t="s">
        <v>20202</v>
      </c>
      <c r="E420" t="str">
        <f>VLOOKUP(D420,NationalSpell!$F:$N,9,FALSE)&amp;CHAR(10)</f>
        <v xml:space="preserve">|Conjuration Lv3|Summon Okami|&amp;ref(Spell/P_Nature.jpg,nolink,25x25,Nature);1||&amp;ref(Spell/V_Nature.jpg,nolink,25x25,Nature Gem);6|儀式/陸上専用|兵士召喚|
|~|~|&gt;|&gt;|&gt;|&gt;|護衛を得意とする大型の狼Okamiを10+体召喚します|
</v>
      </c>
    </row>
    <row r="421" spans="1:5" x14ac:dyDescent="0.15">
      <c r="A421" t="str">
        <f t="shared" si="9"/>
        <v>-</v>
      </c>
      <c r="B421" t="s">
        <v>2954</v>
      </c>
      <c r="C421" t="s">
        <v>2990</v>
      </c>
      <c r="D421" t="s">
        <v>11412</v>
      </c>
      <c r="E421" t="str">
        <f>VLOOKUP(D421,NationalSpell!$F:$N,9,FALSE)&amp;CHAR(10)</f>
        <v xml:space="preserve">|Conjuration Lv3|Ambush of Tigers|&amp;ref(Spell/P_Nature.jpg,nolink,25x25,Nature);2||&amp;ref(Spell/V_Nature.jpg,nolink,25x25,Nature Gem);10|儀式/陸上専用|兵士召喚|
|~|~|&gt;|&gt;|&gt;|&gt;|敏捷なTigerを10+体召喚します|
</v>
      </c>
    </row>
    <row r="422" spans="1:5" x14ac:dyDescent="0.15">
      <c r="A422" t="str">
        <f t="shared" si="9"/>
        <v>-</v>
      </c>
      <c r="B422" t="s">
        <v>2954</v>
      </c>
      <c r="C422" t="s">
        <v>2990</v>
      </c>
      <c r="D422" t="s">
        <v>20177</v>
      </c>
      <c r="E422" t="str">
        <f>VLOOKUP(D422,NationalSpell!$F:$N,9,FALSE)&amp;CHAR(10)</f>
        <v xml:space="preserve">|Conjuration Lv3|Contact Bakeneko|&amp;ref(Spell/P_Nature.jpg,nolink,25x25,Nature);2||&amp;ref(Spell/V_Nature.jpg,nolink,25x25,Nature Gem);8|儀式/陸上専用|指揮官召喚|
|~|~|&gt;|&gt;|&gt;|&gt;|火か死の魔法を使う猫Bakenekoを召喚します|
</v>
      </c>
    </row>
    <row r="423" spans="1:5" x14ac:dyDescent="0.15">
      <c r="A423" t="str">
        <f t="shared" si="9"/>
        <v>-</v>
      </c>
      <c r="B423" t="s">
        <v>2954</v>
      </c>
      <c r="C423" t="s">
        <v>2990</v>
      </c>
      <c r="D423" t="s">
        <v>11413</v>
      </c>
      <c r="E423" t="str">
        <f>VLOOKUP(D423,NationalSpell!$F:$N,9,FALSE)&amp;CHAR(10)</f>
        <v xml:space="preserve">|Conjuration Lv4|Summon Oni|&amp;ref(Spell/P_Earth.jpg,nolink,25x25,Earth);1|&amp;ref(Spell/P_Death.jpg,nolink,25x25,Death);1|&amp;ref(Spell/V_Earth.jpg,nolink,25x25,Earth Gem);12|儀式/陸上専用|兵士召喚|
|~|~|&gt;|&gt;|&gt;|&gt;|大柄で強靭な鬼Oniを5+体召喚します|
</v>
      </c>
    </row>
    <row r="424" spans="1:5" x14ac:dyDescent="0.15">
      <c r="A424" t="str">
        <f t="shared" si="9"/>
        <v>-</v>
      </c>
      <c r="B424" t="s">
        <v>2954</v>
      </c>
      <c r="C424" t="s">
        <v>2990</v>
      </c>
      <c r="D424" t="s">
        <v>20178</v>
      </c>
      <c r="E424" t="str">
        <f>VLOOKUP(D424,NationalSpell!$F:$N,9,FALSE)&amp;CHAR(10)</f>
        <v xml:space="preserve">|Conjuration Lv4|Summon Omukade|&amp;ref(Spell/P_Earth.jpg,nolink,25x25,Earth);2|&amp;ref(Spell/P_Death.jpg,nolink,25x25,Death);1|&amp;ref(Spell/V_Earth.jpg,nolink,25x25,Earth Gem);6|儀式/陸上専用|兵士召喚|
|~|~|&gt;|&gt;|&gt;|&gt;|猛毒を持つ巨大な百足Omukadeを1体召喚します|
</v>
      </c>
    </row>
    <row r="425" spans="1:5" x14ac:dyDescent="0.15">
      <c r="A425" t="str">
        <f t="shared" si="9"/>
        <v>-</v>
      </c>
      <c r="B425" t="s">
        <v>2954</v>
      </c>
      <c r="C425" t="s">
        <v>2990</v>
      </c>
      <c r="D425" t="s">
        <v>11414</v>
      </c>
      <c r="E425" t="str">
        <f>VLOOKUP(D425,NationalSpell!$F:$N,9,FALSE)&amp;CHAR(10)</f>
        <v xml:space="preserve">|Conjuration Lv4|Ghost General|&amp;ref(Spell/P_Death.jpg,nolink,25x25,Death);3||&amp;ref(Spell/V_Death.jpg,nolink,25x25,Death Gem);10|儀式/陸上専用|指揮官召喚|
|~|~|&gt;|&gt;|&gt;|&gt;|破滅の剣を持つ武者の亡霊Shuraを召喚します|
</v>
      </c>
    </row>
    <row r="426" spans="1:5" x14ac:dyDescent="0.15">
      <c r="A426" t="str">
        <f t="shared" si="8"/>
        <v>-</v>
      </c>
      <c r="B426" t="s">
        <v>2954</v>
      </c>
      <c r="C426" t="s">
        <v>2990</v>
      </c>
      <c r="D426" t="s">
        <v>11415</v>
      </c>
      <c r="E426" t="str">
        <f>VLOOKUP(D426,NationalSpell!$F:$N,9,FALSE)&amp;CHAR(10)</f>
        <v xml:space="preserve">|Conjuration Lv5|Contact Dai Tengu|&amp;ref(Spell/P_Air.jpg,nolink,25x25,Air);2|&amp;ref(Spell/P_Earth.jpg,nolink,25x25,Earth);1|&amp;ref(Spell/V_Air.jpg,nolink,25x25,Air Gem);55|儀式/陸上専用|軍団召喚|
|~|~|&gt;|&gt;|&gt;|&gt;|Tengu Warriorを10体、Karasu Tenguを10体とその指揮官Dai Tenguを召喚します|
</v>
      </c>
    </row>
    <row r="427" spans="1:5" x14ac:dyDescent="0.15">
      <c r="A427" t="str">
        <f t="shared" si="8"/>
        <v>-</v>
      </c>
      <c r="B427" t="s">
        <v>2954</v>
      </c>
      <c r="C427" t="s">
        <v>2990</v>
      </c>
      <c r="D427" t="s">
        <v>11416</v>
      </c>
      <c r="E427" t="str">
        <f>VLOOKUP(D427,NationalSpell!$F:$N,9,FALSE)&amp;CHAR(10)</f>
        <v xml:space="preserve">|Conjuration Lv5|Contact Nushi|&amp;ref(Spell/P_Water.jpg,nolink,25x25,Water);2|&amp;ref(Spell/P_Nature.jpg,nolink,25x25,Nature);1|&amp;ref(Spell/V_Water.jpg,nolink,25x25,Water Gem);25|儀式/沼地限定|指揮官召喚|
|~|~|&gt;|&gt;|&gt;|&gt;|優れた魔力を持つが州を離れられない沼の主Nushiを召喚します|
</v>
      </c>
    </row>
    <row r="428" spans="1:5" x14ac:dyDescent="0.15">
      <c r="A428" t="str">
        <f t="shared" si="8"/>
        <v>-</v>
      </c>
      <c r="B428" t="s">
        <v>2954</v>
      </c>
      <c r="C428" t="s">
        <v>2990</v>
      </c>
      <c r="D428" t="s">
        <v>11417</v>
      </c>
      <c r="E428" t="str">
        <f>VLOOKUP(D428,NationalSpell!$F:$N,9,FALSE)&amp;CHAR(10)</f>
        <v xml:space="preserve">|Conjuration Lv5|Summon Kuro-Oni|&amp;ref(Spell/P_Death.jpg,nolink,25x25,Death);2|&amp;ref(Spell/P_Fire.jpg,nolink,25x25,Fire);1|&amp;ref(Spell/V_Death.jpg,nolink,25x25,Death Gem);10|儀式/陸上専用|兵士召喚|
|~|~|&gt;|&gt;|&gt;|&gt;|炎と毒を使う大柄な鬼Kuro-Oniを4体召喚します|
</v>
      </c>
    </row>
    <row r="429" spans="1:5" x14ac:dyDescent="0.15">
      <c r="A429" t="str">
        <f t="shared" si="8"/>
        <v>-</v>
      </c>
      <c r="B429" t="s">
        <v>2954</v>
      </c>
      <c r="C429" t="s">
        <v>2990</v>
      </c>
      <c r="D429" t="s">
        <v>20179</v>
      </c>
      <c r="E429" t="str">
        <f>VLOOKUP(D429,NationalSpell!$F:$N,9,FALSE)&amp;CHAR(10)</f>
        <v xml:space="preserve">|Conjuration Lv5|Contact Mujina|&amp;ref(Spell/P_Nature.jpg,nolink,25x25,Nature);2||&amp;ref(Spell/V_Nature.jpg,nolink,25x25,Nature Gem);21|儀式/陸上専用|指揮官召喚|
|~|~|&gt;|&gt;|&gt;|&gt;|人型の姿で暗殺も行える魔力持つ獣Mujinaを召喚します|
</v>
      </c>
    </row>
    <row r="430" spans="1:5" x14ac:dyDescent="0.15">
      <c r="A430" t="str">
        <f t="shared" si="8"/>
        <v>-</v>
      </c>
      <c r="B430" t="s">
        <v>2954</v>
      </c>
      <c r="C430" t="s">
        <v>2990</v>
      </c>
      <c r="D430" t="s">
        <v>20180</v>
      </c>
      <c r="E430" t="str">
        <f>VLOOKUP(D430,NationalSpell!$F:$N,9,FALSE)&amp;CHAR(10)</f>
        <v xml:space="preserve">|Conjuration Lv5|Contact Tanuki|&amp;ref(Spell/P_Nature.jpg,nolink,25x25,Nature);2||&amp;ref(Spell/V_Nature.jpg,nolink,25x25,Nature Gem);26|儀式/陸上専用|指揮官召喚|
|~|~|&gt;|&gt;|&gt;|&gt;|州に不安と異端を広める魔力持つ獣Tanukiを召喚します|
</v>
      </c>
    </row>
    <row r="431" spans="1:5" x14ac:dyDescent="0.15">
      <c r="A431" t="str">
        <f t="shared" si="8"/>
        <v>-</v>
      </c>
      <c r="B431" t="s">
        <v>2954</v>
      </c>
      <c r="C431" t="s">
        <v>2990</v>
      </c>
      <c r="D431" t="s">
        <v>11418</v>
      </c>
      <c r="E431" t="str">
        <f>VLOOKUP(D431,NationalSpell!$F:$N,9,FALSE)&amp;CHAR(10)</f>
        <v xml:space="preserve">|Conjuration Lv6|Summon Oni General|&amp;ref(Spell/P_Death.jpg,nolink,25x25,Death);2|&amp;ref(Spell/P_Fire.jpg,nolink,25x25,Fire);1|&amp;ref(Spell/V_Death.jpg,nolink,25x25,Death Gem);20|儀式/陸上専用|指揮官召喚|
|~|~|&gt;|&gt;|&gt;|&gt;|多少の魔力を持つ鬼の指揮官Oni Shugoを召喚します|
</v>
      </c>
    </row>
    <row r="432" spans="1:5" x14ac:dyDescent="0.15">
      <c r="A432" t="str">
        <f t="shared" si="8"/>
        <v>-</v>
      </c>
      <c r="B432" t="s">
        <v>2954</v>
      </c>
      <c r="C432" t="s">
        <v>2990</v>
      </c>
      <c r="D432" t="s">
        <v>11419</v>
      </c>
      <c r="E432" t="str">
        <f>VLOOKUP(D432,NationalSpell!$F:$N,9,FALSE)&amp;CHAR(10)</f>
        <v xml:space="preserve">|Conjuration Lv6|Summon Gozu Mezu|&amp;ref(Spell/P_Death.jpg,nolink,25x25,Death);3||&amp;ref(Spell/V_Death.jpg,nolink,25x25,Death Gem);7|儀式/陸上専用|兵士召喚|
|~|~|&gt;|&gt;|&gt;|&gt;|魔法の武器を持つOx-headとHorse-faceを1体ずつ召喚します|
</v>
      </c>
    </row>
    <row r="433" spans="1:5" x14ac:dyDescent="0.15">
      <c r="A433" t="str">
        <f t="shared" si="8"/>
        <v>-</v>
      </c>
      <c r="B433" t="s">
        <v>2954</v>
      </c>
      <c r="C433" t="s">
        <v>2990</v>
      </c>
      <c r="D433" t="s">
        <v>11420</v>
      </c>
      <c r="E433" t="str">
        <f>VLOOKUP(D433,NationalSpell!$F:$N,9,FALSE)&amp;CHAR(10)</f>
        <v xml:space="preserve">|Conjuration Lv6|Contact Kitsune|&amp;ref(Spell/P_Nature.jpg,nolink,25x25,Nature);2||&amp;ref(Spell/V_Nature.jpg,nolink,25x25,Nature Gem);30|儀式/陸上専用|指揮官召喚|
|~|~|&gt;|&gt;|&gt;|&gt;|多彩な魔力を持つ妖狐Kitsuneを召喚します|
</v>
      </c>
    </row>
    <row r="434" spans="1:5" x14ac:dyDescent="0.15">
      <c r="A434" t="str">
        <f t="shared" si="8"/>
        <v>-</v>
      </c>
      <c r="B434" t="s">
        <v>2954</v>
      </c>
      <c r="C434" t="s">
        <v>2990</v>
      </c>
      <c r="D434" t="s">
        <v>20181</v>
      </c>
      <c r="E434" t="str">
        <f>VLOOKUP(D434,NationalSpell!$F:$N,9,FALSE)&amp;CHAR(10)</f>
        <v xml:space="preserve">|Conjuration Lv6|Contact Jorogumo|&amp;ref(Spell/P_Nature.jpg,nolink,25x25,Nature);2|&amp;ref(Spell/P_Death.jpg,nolink,25x25,Death);1|&amp;ref(Spell/V_Nature.jpg,nolink,25x25,Nature Gem);32|儀式/陸上専用|指揮官召喚|
|~|~|&gt;|&gt;|&gt;|&gt;|優れた魔力を持つ巨大な蜘蛛Jorogumoを召喚します|
</v>
      </c>
    </row>
    <row r="435" spans="1:5" x14ac:dyDescent="0.15">
      <c r="A435" t="str">
        <f t="shared" si="8"/>
        <v>MA Shinuyama E</v>
      </c>
      <c r="B435" t="s">
        <v>2954</v>
      </c>
      <c r="C435" t="s">
        <v>11422</v>
      </c>
      <c r="D435" t="s">
        <v>11421</v>
      </c>
      <c r="E435" t="str">
        <f>VLOOKUP(D435,NationalSpell!$F:$N,9,FALSE)&amp;CHAR(10)</f>
        <v xml:space="preserve">|Conjuration Lv8|Summon Dai Oni|&amp;ref(Spell/P_Death.jpg,nolink,25x25,Death);4|&amp;ref(Spell/P_Fire.jpg,nolink,25x25,Fire);1|&amp;ref(Spell/V_Death.jpg,nolink,25x25,Death Gem);45|儀式/陸上専用|指揮官召喚|
|~|~|&gt;|&gt;|&gt;|&gt;|巨大かつ強大な鬼の王Dai Oniを召喚します|
</v>
      </c>
    </row>
    <row r="436" spans="1:5" x14ac:dyDescent="0.15">
      <c r="A436" t="str">
        <f t="shared" si="8"/>
        <v>MA Ashdod S</v>
      </c>
      <c r="B436" t="s">
        <v>2954</v>
      </c>
      <c r="C436" t="s">
        <v>11588</v>
      </c>
      <c r="D436" t="s">
        <v>11580</v>
      </c>
      <c r="E436" t="str">
        <f>VLOOKUP(D436,NationalSpell!$F:$N,9,FALSE)&amp;CHAR(10)</f>
        <v xml:space="preserve">|Conjuration Lv3|Summon Mazzikim|&amp;ref(Spell/P_Nature.jpg,nolink,25x25,Nature);1||&amp;ref(Spell/V_Nature.jpg,nolink,25x25,Nature Gem);3|儀式/陸上専用|兵士召喚|
|~|~|&gt;|&gt;|&gt;|&gt;|現世に住まう小悪魔Mazzikを8体召喚します|
</v>
      </c>
    </row>
    <row r="437" spans="1:5" x14ac:dyDescent="0.15">
      <c r="A437" t="str">
        <f t="shared" si="8"/>
        <v>-</v>
      </c>
      <c r="B437" t="s">
        <v>2954</v>
      </c>
      <c r="C437" t="s">
        <v>11588</v>
      </c>
      <c r="D437" t="s">
        <v>11581</v>
      </c>
      <c r="E437" t="str">
        <f>VLOOKUP(D437,NationalSpell!$F:$N,9,FALSE)&amp;CHAR(10)</f>
        <v xml:space="preserve">|Conjuration Lv4|Call Malakh|&amp;ref(Spell/P_Astral.jpg,nolink,25x25,Astral);2||&amp;ref(Spell/V_Astral.jpg,nolink,25x25,Astral Pearl);9|儀式/陸上専用|指揮官召喚|
|~|~|&gt;|&gt;|&gt;|&gt;|天界の伝令Malakhを召喚します|
</v>
      </c>
    </row>
    <row r="438" spans="1:5" x14ac:dyDescent="0.15">
      <c r="A438" t="str">
        <f t="shared" si="8"/>
        <v>-</v>
      </c>
      <c r="B438" t="s">
        <v>2954</v>
      </c>
      <c r="C438" t="s">
        <v>11588</v>
      </c>
      <c r="D438" t="s">
        <v>11582</v>
      </c>
      <c r="E438" t="str">
        <f>VLOOKUP(D438,NationalSpell!$F:$N,9,FALSE)&amp;CHAR(10)</f>
        <v xml:space="preserve">|Conjuration Lv5|Summon Lilot|&amp;ref(Spell/P_Nature.jpg,nolink,25x25,Nature);4||&amp;ref(Spell/V_Nature.jpg,nolink,25x25,Nature Gem);25|儀式/陸上専用|指揮官召喚|
|~|~|&gt;|&gt;|&gt;|&gt;|現世に住まう夢魔Lilotを召喚します|
</v>
      </c>
    </row>
    <row r="439" spans="1:5" x14ac:dyDescent="0.15">
      <c r="A439" t="str">
        <f t="shared" si="8"/>
        <v>-</v>
      </c>
      <c r="B439" t="s">
        <v>2954</v>
      </c>
      <c r="C439" t="s">
        <v>11588</v>
      </c>
      <c r="D439" t="s">
        <v>11583</v>
      </c>
      <c r="E439" t="str">
        <f>VLOOKUP(D439,NationalSpell!$F:$N,9,FALSE)&amp;CHAR(10)</f>
        <v xml:space="preserve">|Conjuration Lv6|Call Hashmal|&amp;ref(Spell/P_Astral.jpg,nolink,25x25,Astral);3|&amp;ref(Spell/P_Fire.jpg,nolink,25x25,Fire);1|&amp;ref(Spell/V_Astral.jpg,nolink,25x25,Astral Pearl);21|儀式/陸上専用|指揮官召喚|
|~|~|&gt;|&gt;|&gt;|&gt;|異教の鎮圧を得意とする天使Hashmalを召喚します|
</v>
      </c>
    </row>
    <row r="440" spans="1:5" x14ac:dyDescent="0.15">
      <c r="A440" t="str">
        <f t="shared" si="8"/>
        <v>-</v>
      </c>
      <c r="B440" t="s">
        <v>2954</v>
      </c>
      <c r="C440" t="s">
        <v>11588</v>
      </c>
      <c r="D440" t="s">
        <v>11589</v>
      </c>
      <c r="E440" t="str">
        <f>VLOOKUP(D440,NationalSpell!$F:$N,9,FALSE)&amp;CHAR(10)</f>
        <v xml:space="preserve">|Conjuration Lv6|Dirge for the Dead|&amp;ref(Spell/P_Death.jpg,nolink,25x25,Death);3|&amp;ref(Spell/P_Holy.jpg,nolink,25x25,Holy);1|&amp;ref(Spell/V_Death.jpg,nolink,25x25,Death Gem);25|儀式/陸上専用|指揮官召喚|
|~|~|&gt;|&gt;|&gt;|&gt;|死せる巨人の英雄Ditanuを召喚します|
</v>
      </c>
    </row>
    <row r="441" spans="1:5" x14ac:dyDescent="0.15">
      <c r="A441" t="str">
        <f t="shared" si="8"/>
        <v>-</v>
      </c>
      <c r="B441" t="s">
        <v>2954</v>
      </c>
      <c r="C441" t="s">
        <v>11588</v>
      </c>
      <c r="D441" t="s">
        <v>11584</v>
      </c>
      <c r="E441" t="str">
        <f>VLOOKUP(D441,NationalSpell!$F:$N,9,FALSE)&amp;CHAR(10)</f>
        <v xml:space="preserve">|Conjuration Lv7|Call Arel|&amp;ref(Spell/P_Astral.jpg,nolink,25x25,Astral);4|&amp;ref(Spell/P_Nature.jpg,nolink,25x25,Nature);1|&amp;ref(Spell/V_Astral.jpg,nolink,25x25,Astral Pearl);39|儀式/陸上専用|指揮官召喚|
|~|~|&gt;|&gt;|&gt;|&gt;|癒しの力を持つ天使Arelを召喚します|
</v>
      </c>
    </row>
    <row r="442" spans="1:5" x14ac:dyDescent="0.15">
      <c r="A442" t="str">
        <f t="shared" si="8"/>
        <v>-</v>
      </c>
      <c r="B442" t="s">
        <v>2954</v>
      </c>
      <c r="C442" t="s">
        <v>11588</v>
      </c>
      <c r="D442" t="s">
        <v>11585</v>
      </c>
      <c r="E442" t="str">
        <f>VLOOKUP(D442,NationalSpell!$F:$N,9,FALSE)&amp;CHAR(10)</f>
        <v xml:space="preserve">|Conjuration Lv8|Call Ophan|&amp;ref(Spell/P_Astral.jpg,nolink,25x25,Astral);5|&amp;ref(Spell/P_Fire.jpg,nolink,25x25,Fire);2|&amp;ref(Spell/V_Astral.jpg,nolink,25x25,Astral Pearl);49|儀式/陸上専用|指揮官召喚|
|~|~|&gt;|&gt;|&gt;|&gt;|敵を轢き潰す車輪型の天使Ophanを召喚します|
</v>
      </c>
    </row>
    <row r="443" spans="1:5" x14ac:dyDescent="0.15">
      <c r="A443" t="str">
        <f t="shared" si="8"/>
        <v>-</v>
      </c>
      <c r="B443" t="s">
        <v>2954</v>
      </c>
      <c r="C443" t="s">
        <v>11588</v>
      </c>
      <c r="D443" t="s">
        <v>11590</v>
      </c>
      <c r="E443" t="str">
        <f>VLOOKUP(D443,NationalSpell!$F:$N,9,FALSE)&amp;CHAR(10)</f>
        <v xml:space="preserve">|Conjuration Lv8|Banquet for the Dead|&amp;ref(Spell/P_Death.jpg,nolink,25x25,Death);4|&amp;ref(Spell/P_Holy.jpg,nolink,25x25,Holy);1|&amp;ref(Spell/V_Death.jpg,nolink,25x25,Death Gem);55|儀式/陸上専用|軍団召喚|
|~|~|&gt;|&gt;|&gt;|&gt;|術者の命を捧げDitanu4体とその指揮官Malikを召喚します|
</v>
      </c>
    </row>
    <row r="444" spans="1:5" x14ac:dyDescent="0.15">
      <c r="A444" t="str">
        <f t="shared" si="8"/>
        <v>-</v>
      </c>
      <c r="B444" t="s">
        <v>2954</v>
      </c>
      <c r="C444" t="s">
        <v>11588</v>
      </c>
      <c r="D444" t="s">
        <v>11586</v>
      </c>
      <c r="E444" t="str">
        <f>VLOOKUP(D444,NationalSpell!$F:$N,9,FALSE)&amp;CHAR(10)</f>
        <v xml:space="preserve">|Conjuration Lv9|Call Merkavah|&amp;ref(Spell/P_Astral.jpg,nolink,25x25,Astral);7|&amp;ref(Spell/P_Fire.jpg,nolink,25x25,Fire);3|&amp;ref(Spell/V_Astral.jpg,nolink,25x25,Astral Pearl);222|儀式/陸上専用|軍団召喚|
|~|~|&gt;|&gt;|&gt;|&gt;|Ophan4体とその指揮官Chayotを召喚します|
</v>
      </c>
    </row>
    <row r="445" spans="1:5" x14ac:dyDescent="0.15">
      <c r="A445" t="str">
        <f t="shared" si="8"/>
        <v>MA Ashdod E</v>
      </c>
      <c r="B445" t="s">
        <v>2954</v>
      </c>
      <c r="C445" t="s">
        <v>11588</v>
      </c>
      <c r="D445" t="s">
        <v>11587</v>
      </c>
      <c r="E445" t="str">
        <f>VLOOKUP(D445,NationalSpell!$F:$N,9,FALSE)&amp;CHAR(10)</f>
        <v xml:space="preserve">|Evocation Lv4|Strange Fire|&amp;ref(Spell/P_Astral.jpg,nolink,25x25,Astral);2|&amp;ref(Spell/P_Fire.jpg,nolink,25x25,Fire);1||戦闘/陸上専用|攻撃|
|~|~|&gt;|&gt;|&gt;|&gt;|不浄なるものに強い天球の炎で中範囲を攻撃します|
</v>
      </c>
    </row>
    <row r="446" spans="1:5" x14ac:dyDescent="0.15">
      <c r="A446" t="str">
        <f t="shared" si="8"/>
        <v>MA Uruk S</v>
      </c>
      <c r="B446" t="s">
        <v>2954</v>
      </c>
      <c r="C446" t="s">
        <v>11857</v>
      </c>
      <c r="D446" t="s">
        <v>11912</v>
      </c>
      <c r="E446" t="str">
        <f>VLOOKUP(D446,NationalSpell!$F:$N,9,FALSE)&amp;CHAR(10)</f>
        <v xml:space="preserve">|Conjuration Lv3|Herd of Buffaloes|&amp;ref(Spell/P_Nature.jpg,nolink,25x25,Nature);2||&amp;ref(Spell/V_Nature.jpg,nolink,25x25,Nature Gem);10|儀式/陸上専用|兵士召喚|
|~|~|&gt;|&gt;|&gt;|&gt;|敵を蹂躙するBuffaloを5+体召喚します|
</v>
      </c>
    </row>
    <row r="447" spans="1:5" x14ac:dyDescent="0.15">
      <c r="A447" t="str">
        <f t="shared" si="8"/>
        <v>-</v>
      </c>
      <c r="B447" t="s">
        <v>2954</v>
      </c>
      <c r="C447" t="s">
        <v>11857</v>
      </c>
      <c r="D447" t="s">
        <v>11913</v>
      </c>
      <c r="E447" t="str">
        <f>VLOOKUP(D447,NationalSpell!$F:$N,9,FALSE)&amp;CHAR(10)</f>
        <v xml:space="preserve">|Conjuration Lv4|Summon Kusarikkus|&amp;ref(Spell/P_Earth.jpg,nolink,25x25,Earth);1||&amp;ref(Spell/V_Earth.jpg,nolink,25x25,Earth Gem);6|儀式/陸上専用|兵士召喚|
|~|~|&gt;|&gt;|&gt;|&gt;|悪魔殺しの槍を持つ神聖なる牛人間Kusarikkuを2体召喚します|
</v>
      </c>
    </row>
    <row r="448" spans="1:5" x14ac:dyDescent="0.15">
      <c r="A448" t="str">
        <f t="shared" si="8"/>
        <v>-</v>
      </c>
      <c r="B448" t="s">
        <v>2954</v>
      </c>
      <c r="C448" t="s">
        <v>11857</v>
      </c>
      <c r="D448" t="s">
        <v>11914</v>
      </c>
      <c r="E448" t="str">
        <f>VLOOKUP(D448,NationalSpell!$F:$N,9,FALSE)&amp;CHAR(10)</f>
        <v xml:space="preserve">|Conjuration Lv5|Summon Ugallu|&amp;ref(Spell/P_Air.jpg,nolink,25x25,Air);3||&amp;ref(Spell/V_Air.jpg,nolink,25x25,Air Gem);24|儀式/陸上専用|指揮官召喚|
|~|~|&gt;|&gt;|&gt;|&gt;|低級の嵐の神Ugalluを召喚します|
</v>
      </c>
    </row>
    <row r="449" spans="1:5" x14ac:dyDescent="0.15">
      <c r="A449" t="str">
        <f t="shared" si="8"/>
        <v>-</v>
      </c>
      <c r="B449" t="s">
        <v>2954</v>
      </c>
      <c r="C449" t="s">
        <v>11857</v>
      </c>
      <c r="D449" t="s">
        <v>11915</v>
      </c>
      <c r="E449" t="str">
        <f>VLOOKUP(D449,NationalSpell!$F:$N,9,FALSE)&amp;CHAR(10)</f>
        <v xml:space="preserve">|Conjuration Lv7|Call Anzu|&amp;ref(Spell/P_Air.jpg,nolink,25x25,Air);4||&amp;ref(Spell/V_Air.jpg,nolink,25x25,Air Gem);4|儀式/陸上専用|兵士召喚|
|~|~|&gt;|&gt;|&gt;|&gt;|水と炎を吐く魔鳥Anzuを1体召喚します|
</v>
      </c>
    </row>
    <row r="450" spans="1:5" x14ac:dyDescent="0.15">
      <c r="A450" t="str">
        <f t="shared" si="8"/>
        <v>MA Uruk E</v>
      </c>
      <c r="B450" t="s">
        <v>2954</v>
      </c>
      <c r="C450" t="s">
        <v>11857</v>
      </c>
      <c r="D450" t="s">
        <v>11916</v>
      </c>
      <c r="E450" t="str">
        <f>VLOOKUP(D450,NationalSpell!$F:$N,9,FALSE)&amp;CHAR(10)</f>
        <v xml:space="preserve">|Conjuration Lv8|Call Apkallu|&amp;ref(Spell/P_Astral.jpg,nolink,25x25,Astral);5||&amp;ref(Spell/V_Astral.jpg,nolink,25x25,Astral Pearl);60|儀式/陸上専用|指揮官召喚|
|~|~|&gt;|&gt;|&gt;|&gt;|極めて高い魔力と研究力を持つUmu-apkalluを召喚します|
</v>
      </c>
    </row>
    <row r="451" spans="1:5" x14ac:dyDescent="0.15">
      <c r="A451" t="str">
        <f t="shared" si="8"/>
        <v>MA Nazca S</v>
      </c>
      <c r="B451" t="s">
        <v>2954</v>
      </c>
      <c r="C451" t="s">
        <v>11762</v>
      </c>
      <c r="D451" t="s">
        <v>11763</v>
      </c>
      <c r="E451" t="str">
        <f>VLOOKUP(D451,NationalSpell!$F:$N,9,FALSE)&amp;CHAR(10)</f>
        <v xml:space="preserve">|Conjuration Lv3|Summon Condors|&amp;ref(Spell/P_Air.jpg,nolink,25x25,Air);2||&amp;ref(Spell/V_Air.jpg,nolink,25x25,Air Gem);9|儀式/陸上専用|兵士召喚|
|~|~|&gt;|&gt;|&gt;|&gt;|包囲や巡回を得意とする神聖なるCondorを10+体召喚します|
</v>
      </c>
    </row>
    <row r="452" spans="1:5" x14ac:dyDescent="0.15">
      <c r="A452" t="str">
        <f t="shared" si="8"/>
        <v>-</v>
      </c>
      <c r="B452" t="s">
        <v>2954</v>
      </c>
      <c r="C452" t="s">
        <v>11762</v>
      </c>
      <c r="D452" t="s">
        <v>11764</v>
      </c>
      <c r="E452" t="str">
        <f>VLOOKUP(D452,NationalSpell!$F:$N,9,FALSE)&amp;CHAR(10)</f>
        <v xml:space="preserve">|Conjuration Lv5|Summon Huacas|&amp;ref(Spell/P_Astral.jpg,nolink,25x25,Astral);2||&amp;ref(Spell/V_Astral.jpg,nolink,25x25,Astral Pearl);15|儀式/陸上専用|兵士召喚|
|~|~|&gt;|&gt;|&gt;|&gt;|魔法の武具を持つ美しきCaelianの祖Huacaを5体召喚します|
</v>
      </c>
    </row>
    <row r="453" spans="1:5" x14ac:dyDescent="0.15">
      <c r="A453" t="str">
        <f t="shared" si="8"/>
        <v>-</v>
      </c>
      <c r="B453" t="s">
        <v>2954</v>
      </c>
      <c r="C453" t="s">
        <v>11762</v>
      </c>
      <c r="D453" t="s">
        <v>11765</v>
      </c>
      <c r="E453" t="str">
        <f>VLOOKUP(D453,NationalSpell!$F:$N,9,FALSE)&amp;CHAR(10)</f>
        <v xml:space="preserve">|Conjuration Lv5|Summon Supayas|&amp;ref(Spell/P_Death.jpg,nolink,25x25,Death);2||&amp;ref(Spell/V_Death.jpg,nolink,25x25,Death Gem);10|儀式/陸上専用|兵士召喚|
|~|~|&gt;|&gt;|&gt;|&gt;|神聖なるHuacaの霊Supayaを5体召喚します|
</v>
      </c>
    </row>
    <row r="454" spans="1:5" x14ac:dyDescent="0.15">
      <c r="A454" t="str">
        <f t="shared" si="8"/>
        <v>-</v>
      </c>
      <c r="B454" t="s">
        <v>2954</v>
      </c>
      <c r="C454" t="s">
        <v>11762</v>
      </c>
      <c r="D454" t="s">
        <v>11766</v>
      </c>
      <c r="E454" t="str">
        <f>VLOOKUP(D454,NationalSpell!$F:$N,9,FALSE)&amp;CHAR(10)</f>
        <v xml:space="preserve">|Enchantment Lv2|Eyes of the Condors|&amp;ref(Spell/P_Air.jpg,nolink,25x25,Air);2||&amp;ref(Spell/V_Air.jpg,nolink,25x25,Air Gem);1|儀式/陸上専用|占術|
|~|~|&gt;|&gt;|&gt;|&gt;|指定した州を鳥の目を通して偵察します|
</v>
      </c>
    </row>
    <row r="455" spans="1:5" x14ac:dyDescent="0.15">
      <c r="A455" t="str">
        <f t="shared" si="8"/>
        <v>MA Nazca E</v>
      </c>
      <c r="B455" t="s">
        <v>2954</v>
      </c>
      <c r="C455" t="s">
        <v>11762</v>
      </c>
      <c r="D455" t="s">
        <v>11767</v>
      </c>
      <c r="E455" t="str">
        <f>VLOOKUP(D455,NationalSpell!$F:$N,9,FALSE)&amp;CHAR(10)</f>
        <v xml:space="preserve">|Enchantment Lv5|Geoglyphs|&amp;ref(Spell/P_Astral.jpg,nolink,25x25,Astral);3|&amp;ref(Spell/P_Earth.jpg,nolink,25x25,Earth);2|&amp;ref(Spell/V_Astral.jpg,nolink,25x25,Astral Pearl);18|儀式/荒地限定|地方呪附|
|~|~|&gt;|&gt;|&gt;|&gt;|飛行しつつ地上絵を描き州に魔力を満ち溢れさせます|
</v>
      </c>
    </row>
    <row r="456" spans="1:5" x14ac:dyDescent="0.15">
      <c r="A456" t="str">
        <f t="shared" si="8"/>
        <v>MA Xibalba S</v>
      </c>
      <c r="B456" t="s">
        <v>2954</v>
      </c>
      <c r="C456" t="s">
        <v>11975</v>
      </c>
      <c r="D456" t="s">
        <v>19946</v>
      </c>
      <c r="E456" t="str">
        <f>VLOOKUP(D456,NationalSpell!$F:$N,9,FALSE)&amp;CHAR(10)</f>
        <v xml:space="preserve">|Conjuration Lv1|Summon Jaguar Toads|&amp;ref(Spell/P_Nature.jpg,nolink,25x25,Nature);1|&amp;ref(Spell/P_Holy.jpg,nolink,25x25,Holy);1|&amp;ref(Spell/V_Nature.jpg,nolink,25x25,Nature Gem);2|儀式/陸上専用|兵士召喚|
|~|~|&gt;|&gt;|&gt;|&gt;|毒を吐く神聖なる大蛙Jaguar Toadを2体召喚します|
</v>
      </c>
    </row>
    <row r="457" spans="1:5" x14ac:dyDescent="0.15">
      <c r="A457" t="str">
        <f t="shared" si="8"/>
        <v>-</v>
      </c>
      <c r="B457" t="s">
        <v>2954</v>
      </c>
      <c r="C457" t="s">
        <v>11975</v>
      </c>
      <c r="D457" t="s">
        <v>12021</v>
      </c>
      <c r="E457" t="str">
        <f>VLOOKUP(D457,NationalSpell!$F:$N,9,FALSE)&amp;CHAR(10)</f>
        <v xml:space="preserve">|Conjuration Lv4|Summon Jade Serpent|&amp;ref(Spell/P_Water.jpg,nolink,25x25,Water);2||&amp;ref(Spell/V_Water.jpg,nolink,25x25,Water Gem);3|儀式/水陸両用|兵士召喚|
|~|~|&gt;|&gt;|&gt;|&gt;|兵を鼓舞する神聖な大蛇Jade Serpentを1体召喚します|
</v>
      </c>
    </row>
    <row r="458" spans="1:5" x14ac:dyDescent="0.15">
      <c r="A458" t="str">
        <f t="shared" si="8"/>
        <v>-</v>
      </c>
      <c r="B458" t="s">
        <v>2954</v>
      </c>
      <c r="C458" t="s">
        <v>11975</v>
      </c>
      <c r="D458" t="s">
        <v>12022</v>
      </c>
      <c r="E458" t="str">
        <f>VLOOKUP(D458,NationalSpell!$F:$N,9,FALSE)&amp;CHAR(10)</f>
        <v xml:space="preserve">|Conjuration Lv5|Summon Monster Toad|&amp;ref(Spell/P_Nature.jpg,nolink,25x25,Nature);2||&amp;ref(Spell/V_Nature.jpg,nolink,25x25,Nature Gem);2|儀式/陸上専用|兵士召喚|
|~|~|&gt;|&gt;|&gt;|&gt;|敵を蹂躙する神聖なる巨大蛙Monster Toadを1体召喚します|
</v>
      </c>
    </row>
    <row r="459" spans="1:5" x14ac:dyDescent="0.15">
      <c r="A459" t="str">
        <f t="shared" si="8"/>
        <v>-</v>
      </c>
      <c r="B459" t="s">
        <v>2954</v>
      </c>
      <c r="C459" t="s">
        <v>11975</v>
      </c>
      <c r="D459" t="s">
        <v>12023</v>
      </c>
      <c r="E459" t="str">
        <f>VLOOKUP(D459,NationalSpell!$F:$N,9,FALSE)&amp;CHAR(10)</f>
        <v xml:space="preserve">|Conjuration Lv7|Summon Balam|&amp;ref(Spell/P_Nature.jpg,nolink,25x25,Nature);4||&amp;ref(Spell/V_Nature.jpg,nolink,25x25,Nature Gem);60|儀式/陸上専用|指揮官召喚|
|~|~|&gt;|&gt;|&gt;|&gt;|4体のBalamのうちの1体を召喚します|
</v>
      </c>
    </row>
    <row r="460" spans="1:5" x14ac:dyDescent="0.15">
      <c r="A460" t="str">
        <f t="shared" si="8"/>
        <v>-</v>
      </c>
      <c r="B460" t="s">
        <v>2954</v>
      </c>
      <c r="C460" t="s">
        <v>11975</v>
      </c>
      <c r="D460" t="s">
        <v>12024</v>
      </c>
      <c r="E460" t="str">
        <f>VLOOKUP(D460,NationalSpell!$F:$N,9,FALSE)&amp;CHAR(10)</f>
        <v xml:space="preserve">|Conjuration Lv8|Summon Chaac|&amp;ref(Spell/P_Air.jpg,nolink,25x25,Air);4||&amp;ref(Spell/V_Air.jpg,nolink,25x25,Air Gem);75|儀式/陸上専用|指揮官召喚|
|~|~|&gt;|&gt;|&gt;|&gt;|4体のChaacのうちの1体を召喚します|
</v>
      </c>
    </row>
    <row r="461" spans="1:5" x14ac:dyDescent="0.15">
      <c r="A461" t="str">
        <f t="shared" si="8"/>
        <v>-</v>
      </c>
      <c r="B461" t="s">
        <v>2954</v>
      </c>
      <c r="C461" t="s">
        <v>11975</v>
      </c>
      <c r="D461" t="s">
        <v>12025</v>
      </c>
      <c r="E461" t="str">
        <f>VLOOKUP(D461,NationalSpell!$F:$N,9,FALSE)&amp;CHAR(10)</f>
        <v xml:space="preserve">|Thaumaturgy Lv2|Break the Third Soul|&amp;ref(Spell/P_Air.jpg,nolink,25x25,Air);1|||戦闘/陸上専用|疲労|
|~|~|&gt;|&gt;|&gt;|&gt;|空気呼吸の敵1体を疲労させようと試みます|
</v>
      </c>
    </row>
    <row r="462" spans="1:5" x14ac:dyDescent="0.15">
      <c r="A462" t="str">
        <f t="shared" si="8"/>
        <v>-</v>
      </c>
      <c r="B462" t="s">
        <v>2954</v>
      </c>
      <c r="C462" t="s">
        <v>11975</v>
      </c>
      <c r="D462" t="s">
        <v>12026</v>
      </c>
      <c r="E462" t="str">
        <f>VLOOKUP(D462,NationalSpell!$F:$N,9,FALSE)&amp;CHAR(10)</f>
        <v xml:space="preserve">|Thaumaturgy Lv2|Break the Second Soul|&amp;ref(Spell/P_Earth.jpg,nolink,25x25,Earth);1|||戦闘/陸上専用|弱体化|
|~|~|&gt;|&gt;|&gt;|&gt;|実体ある敵1体の脚を骨折させます|
</v>
      </c>
    </row>
    <row r="463" spans="1:5" x14ac:dyDescent="0.15">
      <c r="A463" t="str">
        <f t="shared" si="8"/>
        <v>-</v>
      </c>
      <c r="B463" t="s">
        <v>2954</v>
      </c>
      <c r="C463" t="s">
        <v>11975</v>
      </c>
      <c r="D463" t="s">
        <v>12032</v>
      </c>
      <c r="E463" t="str">
        <f>VLOOKUP(D463,NationalSpell!$F:$N,9,FALSE)&amp;CHAR(10)</f>
        <v xml:space="preserve">|Thaumaturgy Lv2|Break the Fourth Soul|&amp;ref(Spell/P_Death.jpg,nolink,25x25,Death);1|||戦闘/陸上専用|弱体化|
|~|~|&gt;|&gt;|&gt;|&gt;|実体ある敵1体を呪い傷からの後遺症を受けやすくします|
</v>
      </c>
    </row>
    <row r="464" spans="1:5" x14ac:dyDescent="0.15">
      <c r="A464" t="str">
        <f t="shared" si="8"/>
        <v>-</v>
      </c>
      <c r="B464" t="s">
        <v>2954</v>
      </c>
      <c r="C464" t="s">
        <v>11975</v>
      </c>
      <c r="D464" t="s">
        <v>12027</v>
      </c>
      <c r="E464" t="str">
        <f>VLOOKUP(D464,NationalSpell!$F:$N,9,FALSE)&amp;CHAR(10)</f>
        <v xml:space="preserve">|Thaumaturgy Lv3|Gift of the Third Soul|&amp;ref(Spell/P_Air.jpg,nolink,25x25,Air);1|||戦闘/水陸両用|強化|
|~|~|&gt;|&gt;|&gt;|&gt;|味方1体の呼吸を助け疲労回復能力を与えます|
</v>
      </c>
    </row>
    <row r="465" spans="1:5" x14ac:dyDescent="0.15">
      <c r="A465" t="str">
        <f t="shared" si="8"/>
        <v>-</v>
      </c>
      <c r="B465" t="s">
        <v>2954</v>
      </c>
      <c r="C465" t="s">
        <v>11975</v>
      </c>
      <c r="D465" t="s">
        <v>12028</v>
      </c>
      <c r="E465" t="str">
        <f>VLOOKUP(D465,NationalSpell!$F:$N,9,FALSE)&amp;CHAR(10)</f>
        <v xml:space="preserve">|Thaumaturgy Lv3|Gift of the Second Soul|&amp;ref(Spell/P_Earth.jpg,nolink,25x25,Earth);1|||戦闘/水陸両用|強化|
|~|~|&gt;|&gt;|&gt;|&gt;|実体ある味方1体に打撃耐性を与えます|
</v>
      </c>
    </row>
    <row r="466" spans="1:5" x14ac:dyDescent="0.15">
      <c r="A466" t="str">
        <f t="shared" si="8"/>
        <v>-</v>
      </c>
      <c r="B466" t="s">
        <v>2954</v>
      </c>
      <c r="C466" t="s">
        <v>11975</v>
      </c>
      <c r="D466" t="s">
        <v>12029</v>
      </c>
      <c r="E466" t="str">
        <f>VLOOKUP(D466,NationalSpell!$F:$N,9,FALSE)&amp;CHAR(10)</f>
        <v xml:space="preserve">|Thaumaturgy Lv3|Gift of the Fourth Soul|&amp;ref(Spell/P_Death.jpg,nolink,25x25,Death);1|||戦闘/水陸両用|強化|
|~|~|&gt;|&gt;|&gt;|&gt;|実体ある味方1体に幸運を与えます|
</v>
      </c>
    </row>
    <row r="467" spans="1:5" x14ac:dyDescent="0.15">
      <c r="A467" t="str">
        <f t="shared" si="8"/>
        <v>-</v>
      </c>
      <c r="B467" t="s">
        <v>2954</v>
      </c>
      <c r="C467" t="s">
        <v>11975</v>
      </c>
      <c r="D467" t="s">
        <v>12030</v>
      </c>
      <c r="E467" t="str">
        <f>VLOOKUP(D467,NationalSpell!$F:$N,9,FALSE)&amp;CHAR(10)</f>
        <v xml:space="preserve">|Blood Magic Lv2|Break the First Soul|&amp;ref(Spell/P_Blood.jpg,nolink,25x25,Blood);1|||戦闘/陸上専用|出血|
|~|~|&gt;|&gt;|&gt;|&gt;|敵1体を大量出血させ病気にしようと試みます|
</v>
      </c>
    </row>
    <row r="468" spans="1:5" x14ac:dyDescent="0.15">
      <c r="A468" t="str">
        <f t="shared" si="8"/>
        <v>MA Xibalba E</v>
      </c>
      <c r="B468" t="s">
        <v>2954</v>
      </c>
      <c r="C468" t="s">
        <v>11975</v>
      </c>
      <c r="D468" t="s">
        <v>12031</v>
      </c>
      <c r="E468" t="str">
        <f>VLOOKUP(D468,NationalSpell!$F:$N,9,FALSE)&amp;CHAR(10)</f>
        <v xml:space="preserve">|Blood Magic Lv3|Gift of the First Soul|&amp;ref(Spell/P_Blood.jpg,nolink,25x25,Blood);1|||戦闘/水陸両用|強化|
|~|~|&gt;|&gt;|&gt;|&gt;|味方1体に再生能力を与えます|
</v>
      </c>
    </row>
    <row r="469" spans="1:5" x14ac:dyDescent="0.15">
      <c r="A469" t="str">
        <f t="shared" si="8"/>
        <v>MA Phlegra S</v>
      </c>
      <c r="B469" t="s">
        <v>2954</v>
      </c>
      <c r="C469" t="s">
        <v>12068</v>
      </c>
      <c r="D469" t="s">
        <v>12096</v>
      </c>
      <c r="E469" t="str">
        <f>VLOOKUP(D469,NationalSpell!$F:$N,9,FALSE)&amp;CHAR(10)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470" spans="1:5" x14ac:dyDescent="0.15">
      <c r="A470" t="str">
        <f t="shared" si="8"/>
        <v>-</v>
      </c>
      <c r="B470" t="s">
        <v>2954</v>
      </c>
      <c r="C470" t="s">
        <v>12068</v>
      </c>
      <c r="D470" t="s">
        <v>12097</v>
      </c>
      <c r="E470" t="str">
        <f>VLOOKUP(D470,NationalSpell!$F:$N,9,FALSE)&amp;CHAR(10)</f>
        <v xml:space="preserve">|Conjuration Lv5|Procession of the Underworld|&amp;ref(Spell/P_Death.jpg,nolink,25x25,Death);3||&amp;ref(Spell/V_Death.jpg,nolink,25x25,Death Gem);13|儀式/陸上専用|兵士召喚|
|~|~|&gt;|&gt;|&gt;|&gt;|破滅の炎の松明を持つ冥界の精霊Lampadを12体召喚します|
</v>
      </c>
    </row>
    <row r="471" spans="1:5" x14ac:dyDescent="0.15">
      <c r="A471" t="str">
        <f t="shared" si="8"/>
        <v>-</v>
      </c>
      <c r="B471" t="s">
        <v>2954</v>
      </c>
      <c r="C471" t="s">
        <v>12068</v>
      </c>
      <c r="D471" t="s">
        <v>12098</v>
      </c>
      <c r="E471" t="str">
        <f>VLOOKUP(D471,NationalSpell!$F:$N,9,FALSE)&amp;CHAR(10)</f>
        <v xml:space="preserve">|Conjuration Lv6|Bind Keres|&amp;ref(Spell/P_Death.jpg,nolink,25x25,Death);2||&amp;ref(Spell/V_Death.jpg,nolink,25x25,Death Gem);12|儀式/陸上専用|兵士召喚|
|~|~|&gt;|&gt;|&gt;|&gt;|透明な恐るべき女悪魔Kerを3体召喚します|
</v>
      </c>
    </row>
    <row r="472" spans="1:5" x14ac:dyDescent="0.15">
      <c r="A472" t="str">
        <f t="shared" si="8"/>
        <v>-</v>
      </c>
      <c r="B472" t="s">
        <v>2954</v>
      </c>
      <c r="C472" t="s">
        <v>12068</v>
      </c>
      <c r="D472" t="s">
        <v>12099</v>
      </c>
      <c r="E472" t="str">
        <f>VLOOKUP(D472,NationalSpell!$F:$N,9,FALSE)&amp;CHAR(10)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473" spans="1:5" x14ac:dyDescent="0.15">
      <c r="A473" t="str">
        <f t="shared" si="8"/>
        <v>MA Phlegra E</v>
      </c>
      <c r="B473" t="s">
        <v>2954</v>
      </c>
      <c r="C473" t="s">
        <v>12068</v>
      </c>
      <c r="D473" t="s">
        <v>12100</v>
      </c>
      <c r="E473" t="str">
        <f>VLOOKUP(D473,NationalSpell!$F:$N,9,FALSE)&amp;CHAR(10)</f>
        <v xml:space="preserve">|Thaumaturgy Lv7|Gigantomachia|&amp;ref(Spell/P_Earth.jpg,nolink,25x25,Earth);5|&amp;ref(Spell/P_Fire.jpg,nolink,25x25,Fire);4|&amp;ref(Spell/V_Earth.jpg,nolink,25x25,Earth Gem);60|儀式/水陸両用|世界呪附|
|~|~|&gt;|&gt;|&gt;|&gt;|自国の支配力拡散を助け制限雇用の枠を拡張します|
</v>
      </c>
    </row>
    <row r="474" spans="1:5" x14ac:dyDescent="0.15">
      <c r="A474" t="str">
        <f t="shared" si="8"/>
        <v>MA Phaeacia S</v>
      </c>
      <c r="B474" t="s">
        <v>2954</v>
      </c>
      <c r="C474" t="s">
        <v>12160</v>
      </c>
      <c r="D474" t="s">
        <v>12203</v>
      </c>
      <c r="E474" t="str">
        <f>VLOOKUP(D474,NationalSpell!$F:$N,9,FALSE)&amp;CHAR(10)</f>
        <v xml:space="preserve">|Conjuration Lv3|Pride of Lions|&amp;ref(Spell/P_Nature.jpg,nolink,25x25,Nature);2||&amp;ref(Spell/V_Nature.jpg,nolink,25x25,Nature Gem);10|儀式/陸上専用|兵士召喚|
|~|~|&gt;|&gt;|&gt;|&gt;|敏捷なGreat Lionを10+体召喚します|
</v>
      </c>
    </row>
    <row r="475" spans="1:5" x14ac:dyDescent="0.15">
      <c r="A475" t="str">
        <f t="shared" si="8"/>
        <v>-</v>
      </c>
      <c r="B475" t="s">
        <v>2954</v>
      </c>
      <c r="C475" t="s">
        <v>12160</v>
      </c>
      <c r="D475" t="s">
        <v>12204</v>
      </c>
      <c r="E475" t="str">
        <f>VLOOKUP(D475,NationalSpell!$F:$N,9,FALSE)&amp;CHAR(10)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476" spans="1:5" x14ac:dyDescent="0.15">
      <c r="A476" t="str">
        <f t="shared" si="8"/>
        <v>-</v>
      </c>
      <c r="B476" t="s">
        <v>2954</v>
      </c>
      <c r="C476" t="s">
        <v>12160</v>
      </c>
      <c r="D476" t="s">
        <v>12205</v>
      </c>
      <c r="E476" t="str">
        <f>VLOOKUP(D476,NationalSpell!$F:$N,9,FALSE)&amp;CHAR(10)</f>
        <v xml:space="preserve">|Conjuration Lv6|Contact Hesperide|&amp;ref(Spell/P_Fire.jpg,nolink,25x25,Fire);3|&amp;ref(Spell/P_Astral.jpg,nolink,25x25,Astral);1|&amp;ref(Spell/V_Fire.jpg,nolink,25x25,Fire Gem);35|儀式/陸上専用|指揮官召喚|
|~|~|&gt;|&gt;|&gt;|&gt;|希望と健康を齎す日没の精霊Hesperideを召喚します|
</v>
      </c>
    </row>
    <row r="477" spans="1:5" x14ac:dyDescent="0.15">
      <c r="A477" t="str">
        <f t="shared" si="8"/>
        <v>-</v>
      </c>
      <c r="B477" t="s">
        <v>2954</v>
      </c>
      <c r="C477" t="s">
        <v>12160</v>
      </c>
      <c r="D477" t="s">
        <v>12206</v>
      </c>
      <c r="E477" t="str">
        <f>VLOOKUP(D477,NationalSpell!$F:$N,9,FALSE)&amp;CHAR(10)</f>
        <v xml:space="preserve">|Conjuration Lv6|Call Ladon|&amp;ref(Spell/P_Fire.jpg,nolink,25x25,Fire);3|&amp;ref(Spell/P_Nature.jpg,nolink,25x25,Nature);2|&amp;ref(Spell/V_Fire.jpg,nolink,25x25,Fire Gem);15|儀式/陸上専用|兵士召喚|
|~|~|&gt;|&gt;|&gt;|&gt;|黄金の林檎の護り手Drakon Hesperiosを召喚し林檎の獲得を可能とします|
</v>
      </c>
    </row>
    <row r="478" spans="1:5" x14ac:dyDescent="0.15">
      <c r="A478" t="str">
        <f t="shared" ref="A478:A543" si="10">IF(C478&lt;&gt;C477,B478&amp;" "&amp;C478&amp;" S",IF(C478&lt;&gt;C479,B478&amp;" "&amp;C478&amp;" E","-"))</f>
        <v>-</v>
      </c>
      <c r="B478" t="s">
        <v>2954</v>
      </c>
      <c r="C478" t="s">
        <v>12160</v>
      </c>
      <c r="D478" t="s">
        <v>12207</v>
      </c>
      <c r="E478" t="str">
        <f>VLOOKUP(D478,NationalSpell!$F:$N,9,FALSE)&amp;CHAR(10)</f>
        <v xml:space="preserve">|Construction Lv5|Dogs of Gold and Silver|&amp;ref(Spell/P_Earth.jpg,nolink,25x25,Earth);1||&amp;ref(Spell/V_Earth.jpg,nolink,25x25,Earth Gem);7|儀式/水陸両用|兵士召喚|
|~|~|&gt;|&gt;|&gt;|&gt;|護衛と巡回を得意とするKuon KhryseosとKuon Argyreosを1体ずつ召喚します|
</v>
      </c>
    </row>
    <row r="479" spans="1:5" x14ac:dyDescent="0.15">
      <c r="A479" t="str">
        <f t="shared" si="10"/>
        <v>-</v>
      </c>
      <c r="B479" t="s">
        <v>2954</v>
      </c>
      <c r="C479" t="s">
        <v>12160</v>
      </c>
      <c r="D479" t="s">
        <v>12208</v>
      </c>
      <c r="E479" t="str">
        <f>VLOOKUP(D479,NationalSpell!$F:$N,9,FALSE)&amp;CHAR(10)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480" spans="1:5" x14ac:dyDescent="0.15">
      <c r="A480" t="str">
        <f t="shared" si="10"/>
        <v>MA Phaeacia E</v>
      </c>
      <c r="B480" t="s">
        <v>2954</v>
      </c>
      <c r="C480" t="s">
        <v>12160</v>
      </c>
      <c r="D480" t="s">
        <v>12209</v>
      </c>
      <c r="E480" t="str">
        <f>VLOOKUP(D480,NationalSpell!$F:$N,9,FALSE)&amp;CHAR(10)</f>
        <v xml:space="preserve">|Construction Lv7|Craft Keledone|&amp;ref(Spell/P_Earth.jpg,nolink,25x25,Earth);2|&amp;ref(Spell/P_Astral.jpg,nolink,25x25,Astral);2|&amp;ref(Spell/V_Earth.jpg,nolink,25x25,Earth Gem);5|儀式/水陸両用|兵士召喚|
|~|~|&gt;|&gt;|&gt;|&gt;|Communionを支援する固定された像Keledoneを1体召喚します|
</v>
      </c>
    </row>
    <row r="481" spans="1:5" x14ac:dyDescent="0.15">
      <c r="A481" t="str">
        <f t="shared" si="10"/>
        <v>MA Atlantis S</v>
      </c>
      <c r="B481" t="s">
        <v>2954</v>
      </c>
      <c r="C481" t="s">
        <v>12313</v>
      </c>
      <c r="D481" t="s">
        <v>12327</v>
      </c>
      <c r="E481" t="str">
        <f>VLOOKUP(D481,NationalSpell!$F:$N,9,FALSE)&amp;CHAR(10)</f>
        <v xml:space="preserve">|Conjuration Lv6|Summon Monster Fish|&amp;ref(Spell/P_Water.jpg,nolink,25x25,Water);3||&amp;ref(Spell/V_Water.jpg,nolink,25x25,Water Gem);6|儀式/水中専用|兵士召喚|
|~|~|&gt;|&gt;|&gt;|&gt;|敵を丸呑みする深海魚Monster Fishを1体召喚します|
</v>
      </c>
    </row>
    <row r="482" spans="1:5" x14ac:dyDescent="0.15">
      <c r="A482" t="str">
        <f t="shared" si="10"/>
        <v>MA Pelagia S</v>
      </c>
      <c r="B482" t="s">
        <v>2954</v>
      </c>
      <c r="C482" t="s">
        <v>12455</v>
      </c>
      <c r="D482" t="s">
        <v>12481</v>
      </c>
      <c r="E482" t="str">
        <f>VLOOKUP(D482,NationalSpell!$F:$N,9,FALSE)&amp;CHAR(10)</f>
        <v xml:space="preserve">|Conjuration Lv5|Summon Hekateride|&amp;ref(Spell/P_Nature.jpg,nolink,25x25,Nature);3|&amp;ref(Spell/P_Water.jpg,nolink,25x25,Water);1|&amp;ref(Spell/V_Nature.jpg,nolink,25x25,Nature Gem);30|儀式/水陸両用|指揮官召喚|
|~|~|&gt;|&gt;|&gt;|&gt;|優れた魔力を持つTherodosの神霊Hekaterideを召喚します|
</v>
      </c>
    </row>
    <row r="483" spans="1:5" x14ac:dyDescent="0.15">
      <c r="A483" t="str">
        <f t="shared" si="10"/>
        <v>MA Pelagia E</v>
      </c>
      <c r="B483" t="s">
        <v>2954</v>
      </c>
      <c r="C483" t="s">
        <v>12455</v>
      </c>
      <c r="D483" t="s">
        <v>12482</v>
      </c>
      <c r="E483" t="str">
        <f>VLOOKUP(D483,NationalSpell!$F:$N,9,FALSE)&amp;CHAR(10)</f>
        <v xml:space="preserve">|Conjuration Lv6|Summon Daktyl|&amp;ref(Spell/P_Earth.jpg,nolink,25x25,Earth);3|&amp;ref(Spell/P_Air.jpg,nolink,25x25,Air);1|&amp;ref(Spell/V_Earth.jpg,nolink,25x25,Earth Gem);30|儀式/水陸両用|指揮官召喚|
|~|~|&gt;|&gt;|&gt;|&gt;|魔法の品々の製造を得意とするTherodosの神霊Daktylを召喚します|
</v>
      </c>
    </row>
    <row r="484" spans="1:5" x14ac:dyDescent="0.15">
      <c r="A484" t="str">
        <f t="shared" si="10"/>
        <v>MA Oceania S</v>
      </c>
      <c r="B484" t="s">
        <v>2954</v>
      </c>
      <c r="C484" t="s">
        <v>12545</v>
      </c>
      <c r="D484" t="s">
        <v>12565</v>
      </c>
      <c r="E484" t="str">
        <f>VLOOKUP(D484,NationalSpell!$F:$N,9,FALSE)&amp;CHAR(10)</f>
        <v xml:space="preserve">|Alteration Lv0|Grow Fortress|&amp;ref(Spell/P_Nature.jpg,nolink,25x25,Nature);4||&amp;ref(Spell/V_Nature.jpg,nolink,25x25,Nature Gem);35|儀式/森林・海中限定|要塞建設|
|~|~|&gt;|&gt;|&gt;|&gt;|州に陸海に応じた種類の要塞を即座に建設します|
</v>
      </c>
    </row>
    <row r="485" spans="1:5" x14ac:dyDescent="0.15">
      <c r="A485" t="str">
        <f t="shared" si="10"/>
        <v>LA Arcoscephale S</v>
      </c>
      <c r="B485" t="s">
        <v>12717</v>
      </c>
      <c r="C485" t="s">
        <v>12674</v>
      </c>
      <c r="D485" t="s">
        <v>12736</v>
      </c>
      <c r="E485" t="str">
        <f>VLOOKUP(D485,NationalSpell!$F:$N,9,FALSE)&amp;CHAR(10)</f>
        <v xml:space="preserve">|Conjuration Lv3|Curse Tablet|&amp;ref(Spell/P_Death.jpg,nolink,25x25,Death);1||&amp;ref(Spell/V_Death.jpg,nolink,25x25,Death Gem);3|儀式/水陸両用|遠隔攻撃|
|~|~|&gt;|&gt;|&gt;|&gt;|指定した州の指揮官1体に呪いをかけようと試みます|
</v>
      </c>
    </row>
    <row r="486" spans="1:5" x14ac:dyDescent="0.15">
      <c r="A486" t="str">
        <f t="shared" si="10"/>
        <v>-</v>
      </c>
      <c r="B486" t="s">
        <v>12717</v>
      </c>
      <c r="C486" t="s">
        <v>12674</v>
      </c>
      <c r="D486" t="s">
        <v>12737</v>
      </c>
      <c r="E486" t="str">
        <f>VLOOKUP(D486,NationalSpell!$F:$N,9,FALSE)&amp;CHAR(10)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487" spans="1:5" x14ac:dyDescent="0.15">
      <c r="A487" t="str">
        <f t="shared" si="10"/>
        <v>-</v>
      </c>
      <c r="B487" t="s">
        <v>12717</v>
      </c>
      <c r="C487" t="s">
        <v>12674</v>
      </c>
      <c r="D487" t="s">
        <v>12738</v>
      </c>
      <c r="E487" t="str">
        <f>VLOOKUP(D487,NationalSpell!$F:$N,9,FALSE)&amp;CHAR(10)</f>
        <v xml:space="preserve">|Conjuration Lv5|Procession of the Underworld|&amp;ref(Spell/P_Death.jpg,nolink,25x25,Death);3||&amp;ref(Spell/V_Death.jpg,nolink,25x25,Death Gem);13|儀式/陸上専用|兵士召喚|
|~|~|&gt;|&gt;|&gt;|&gt;|破滅の炎の松明を持つ冥界の精霊Lampadを12体召喚します|
</v>
      </c>
    </row>
    <row r="488" spans="1:5" x14ac:dyDescent="0.15">
      <c r="A488" t="str">
        <f t="shared" si="10"/>
        <v>-</v>
      </c>
      <c r="B488" t="s">
        <v>12717</v>
      </c>
      <c r="C488" t="s">
        <v>12674</v>
      </c>
      <c r="D488" t="s">
        <v>12739</v>
      </c>
      <c r="E488" t="str">
        <f>VLOOKUP(D488,NationalSpell!$F:$N,9,FALSE)&amp;CHAR(10)</f>
        <v xml:space="preserve">|Conjuration Lv5|Monster Boar|&amp;ref(Spell/P_Nature.jpg,nolink,25x25,Nature);3||&amp;ref(Spell/V_Nature.jpg,nolink,25x25,Nature Gem);10|儀式/陸上専用|災害誘発|
|~|~|&gt;|&gt;|&gt;|&gt;|指定した州にMonster Boarを潜伏させ不安度を増加させます|
</v>
      </c>
    </row>
    <row r="489" spans="1:5" x14ac:dyDescent="0.15">
      <c r="A489" t="str">
        <f t="shared" si="10"/>
        <v>-</v>
      </c>
      <c r="B489" t="s">
        <v>12717</v>
      </c>
      <c r="C489" t="s">
        <v>12674</v>
      </c>
      <c r="D489" t="s">
        <v>12740</v>
      </c>
      <c r="E489" t="str">
        <f>VLOOKUP(D489,NationalSpell!$F:$N,9,FALSE)&amp;CHAR(10)</f>
        <v xml:space="preserve">|Conjuration Lv6|Bind Keres|&amp;ref(Spell/P_Death.jpg,nolink,25x25,Death);2||&amp;ref(Spell/V_Death.jpg,nolink,25x25,Death Gem);12|儀式/陸上専用|兵士召喚|
|~|~|&gt;|&gt;|&gt;|&gt;|透明な恐るべき女悪魔Kerを3体召喚します|
</v>
      </c>
    </row>
    <row r="490" spans="1:5" x14ac:dyDescent="0.15">
      <c r="A490" t="str">
        <f t="shared" si="10"/>
        <v>-</v>
      </c>
      <c r="B490" t="s">
        <v>12717</v>
      </c>
      <c r="C490" t="s">
        <v>12674</v>
      </c>
      <c r="D490" t="s">
        <v>12741</v>
      </c>
      <c r="E490" t="str">
        <f>VLOOKUP(D490,NationalSpell!$F:$N,9,FALSE)&amp;CHAR(10)</f>
        <v xml:space="preserve">|Alteration Lv3|From Death Comes Life|&amp;ref(Spell/P_Death.jpg,nolink,25x25,Death);1|&amp;ref(Spell/P_Nature.jpg,nolink,25x25,Nature);1|&amp;ref(Spell/V_Death.jpg,nolink,25x25,Death Gem);3|儀式/水陸両用|地方呪附|
|~|~|&gt;|&gt;|&gt;|&gt;|州を肥沃化し人口の成長を助けます|
</v>
      </c>
    </row>
    <row r="491" spans="1:5" x14ac:dyDescent="0.15">
      <c r="A491" t="str">
        <f t="shared" si="10"/>
        <v>-</v>
      </c>
      <c r="B491" t="s">
        <v>12717</v>
      </c>
      <c r="C491" t="s">
        <v>12674</v>
      </c>
      <c r="D491" t="s">
        <v>12742</v>
      </c>
      <c r="E491" t="str">
        <f>VLOOKUP(D491,NationalSpell!$F:$N,9,FALSE)&amp;CHAR(10)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492" spans="1:5" x14ac:dyDescent="0.15">
      <c r="A492" t="str">
        <f t="shared" si="10"/>
        <v>-</v>
      </c>
      <c r="B492" t="s">
        <v>12717</v>
      </c>
      <c r="C492" t="s">
        <v>12674</v>
      </c>
      <c r="D492" t="s">
        <v>12743</v>
      </c>
      <c r="E492" t="str">
        <f>VLOOKUP(D492,NationalSpell!$F:$N,9,FALSE)&amp;CHAR(10)</f>
        <v xml:space="preserve">|Construction Lv7|Craft Keledone|&amp;ref(Spell/P_Earth.jpg,nolink,25x25,Earth);2|&amp;ref(Spell/P_Astral.jpg,nolink,25x25,Astral);2|&amp;ref(Spell/V_Earth.jpg,nolink,25x25,Earth Gem);5|儀式/水陸両用|兵士召喚|
|~|~|&gt;|&gt;|&gt;|&gt;|Communionを支援する固定された像Keledoneを1体召喚します|
</v>
      </c>
    </row>
    <row r="493" spans="1:5" x14ac:dyDescent="0.15">
      <c r="A493" t="str">
        <f t="shared" si="10"/>
        <v>-</v>
      </c>
      <c r="B493" t="s">
        <v>12717</v>
      </c>
      <c r="C493" t="s">
        <v>12674</v>
      </c>
      <c r="D493" t="s">
        <v>12744</v>
      </c>
      <c r="E493" t="str">
        <f>VLOOKUP(D493,NationalSpell!$F:$N,9,FALSE)&amp;CHAR(10)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494" spans="1:5" x14ac:dyDescent="0.15">
      <c r="A494" t="str">
        <f t="shared" si="10"/>
        <v>-</v>
      </c>
      <c r="B494" t="s">
        <v>12717</v>
      </c>
      <c r="C494" t="s">
        <v>12674</v>
      </c>
      <c r="D494" t="s">
        <v>12745</v>
      </c>
      <c r="E494" t="str">
        <f>VLOOKUP(D494,NationalSpell!$F:$N,9,FALSE)&amp;CHAR(10)</f>
        <v xml:space="preserve">|Enchantment Lv6|Sow Dragon Teeth|&amp;ref(Spell/P_Earth.jpg,nolink,25x25,Earth);2||&amp;ref(Spell/V_Earth.jpg,nolink,25x25,Earth Gem);1|戦闘/陸上専用|一時的召喚|
|~|~|&gt;|&gt;|&gt;|&gt;|魔法の武具に身を包む戦士Spartaeを10体召喚します|
</v>
      </c>
    </row>
    <row r="495" spans="1:5" x14ac:dyDescent="0.15">
      <c r="A495" t="str">
        <f t="shared" si="10"/>
        <v>-</v>
      </c>
      <c r="B495" t="s">
        <v>12717</v>
      </c>
      <c r="C495" t="s">
        <v>12674</v>
      </c>
      <c r="D495" t="s">
        <v>12746</v>
      </c>
      <c r="E495" t="str">
        <f>VLOOKUP(D495,NationalSpell!$F:$N,9,FALSE)&amp;CHAR(10)</f>
        <v xml:space="preserve">|Thaumaturgy Lv3|Rhapsody of the Dead|&amp;ref(Spell/P_Death.jpg,nolink,25x25,Death);1|||戦闘/陸上専用|攻撃|
|~|~|&gt;|&gt;|&gt;|&gt;|中範囲のアンデッドを攻撃し怯えさせようと試みます|
</v>
      </c>
    </row>
    <row r="496" spans="1:5" x14ac:dyDescent="0.15">
      <c r="A496" t="str">
        <f t="shared" si="10"/>
        <v>LA Arcoscephale E</v>
      </c>
      <c r="B496" t="s">
        <v>12717</v>
      </c>
      <c r="C496" t="s">
        <v>12674</v>
      </c>
      <c r="D496" t="s">
        <v>12747</v>
      </c>
      <c r="E496" t="str">
        <f>VLOOKUP(D496,NationalSpell!$F:$N,9,FALSE)&amp;CHAR(10)</f>
        <v xml:space="preserve">|Thaumaturgy Lv3|Rhapsody of Life|&amp;ref(Spell/P_Nature.jpg,nolink,25x25,Nature);1|||戦闘/陸上専用|治療|
|~|~|&gt;|&gt;|&gt;|&gt;|味方1体のHPと疲労を回復させます|
</v>
      </c>
    </row>
    <row r="497" spans="1:5" x14ac:dyDescent="0.15">
      <c r="A497" t="str">
        <f t="shared" si="10"/>
        <v>LA Pythium S</v>
      </c>
      <c r="B497" t="s">
        <v>12717</v>
      </c>
      <c r="C497" t="s">
        <v>12861</v>
      </c>
      <c r="D497" t="s">
        <v>12884</v>
      </c>
      <c r="E497" t="str">
        <f>VLOOKUP(D497,NationalSpell!$F:$N,9,FALSE)&amp;CHAR(10)</f>
        <v xml:space="preserve">|Conjuration Lv3|Pride of Lions|&amp;ref(Spell/P_Nature.jpg,nolink,25x25,Nature);2||&amp;ref(Spell/V_Nature.jpg,nolink,25x25,Nature Gem);10|儀式/陸上専用|兵士召喚|
|~|~|&gt;|&gt;|&gt;|&gt;|敏捷なGreat Lionを10+体召喚します|
</v>
      </c>
    </row>
    <row r="498" spans="1:5" x14ac:dyDescent="0.15">
      <c r="A498" t="str">
        <f t="shared" si="10"/>
        <v>-</v>
      </c>
      <c r="B498" t="s">
        <v>12717</v>
      </c>
      <c r="C498" t="s">
        <v>12861</v>
      </c>
      <c r="D498" t="s">
        <v>12885</v>
      </c>
      <c r="E498" t="str">
        <f>VLOOKUP(D498,NationalSpell!$F:$N,9,FALSE)&amp;CHAR(10)</f>
        <v xml:space="preserve">|Conjuration Lv5|Contact Lar|&amp;ref(Spell/P_Nature.jpg,nolink,25x25,Nature);1||&amp;ref(Spell/V_Nature.jpg,nolink,25x25,Nature Gem);16|儀式/陸上専用|指揮官召喚|
|~|~|&gt;|&gt;|&gt;|&gt;|緑などの魔法を使う田舎の精霊Larを召喚します|
</v>
      </c>
    </row>
    <row r="499" spans="1:5" x14ac:dyDescent="0.15">
      <c r="A499" t="str">
        <f t="shared" si="10"/>
        <v>-</v>
      </c>
      <c r="B499" t="s">
        <v>12717</v>
      </c>
      <c r="C499" t="s">
        <v>12861</v>
      </c>
      <c r="D499" t="s">
        <v>12886</v>
      </c>
      <c r="E499" t="str">
        <f>VLOOKUP(D499,NationalSpell!$F:$N,9,FALSE)&amp;CHAR(10)</f>
        <v xml:space="preserve">|Conjuration Lv9|Daughter of Typhon|&amp;ref(Spell/P_Nature.jpg,nolink,25x25,Nature);5|&amp;ref(Spell/P_Death.jpg,nolink,25x25,Death);2||儀式/陸上専用|兵士召喚|
|~|~|&gt;|&gt;|&gt;|&gt;|1体のみ存在する強大な不死の大蛇Daughter of Typhonを召喚します|
</v>
      </c>
    </row>
    <row r="500" spans="1:5" x14ac:dyDescent="0.15">
      <c r="A500" t="str">
        <f t="shared" ref="A500:A504" si="11">IF(C500&lt;&gt;C499,B500&amp;" "&amp;C500&amp;" S",IF(C500&lt;&gt;C501,B500&amp;" "&amp;C500&amp;" E","-"))</f>
        <v>-</v>
      </c>
      <c r="B500" t="s">
        <v>3012</v>
      </c>
      <c r="C500" t="s">
        <v>2960</v>
      </c>
      <c r="D500" t="s">
        <v>12887</v>
      </c>
      <c r="E500" t="str">
        <f>VLOOKUP(D500,NationalSpell!$F:$N,9,FALSE)&amp;CHAR(10)</f>
        <v xml:space="preserve">|Enchantment Lv2|Gift of the Sacred Swamp|&amp;ref(Spell/P_Nature.jpg,nolink,25x25,Nature);1|&amp;ref(Spell/P_Holy.jpg,nolink,25x25,Holy);1||戦闘/水陸両用|強化|
|~|~|&gt;|&gt;|&gt;|&gt;|中範囲の味方に弱い毒物耐性を与えます|
</v>
      </c>
    </row>
    <row r="501" spans="1:5" x14ac:dyDescent="0.15">
      <c r="A501" t="str">
        <f t="shared" si="11"/>
        <v>-</v>
      </c>
      <c r="B501" t="s">
        <v>3012</v>
      </c>
      <c r="C501" t="s">
        <v>2960</v>
      </c>
      <c r="D501" t="s">
        <v>20185</v>
      </c>
      <c r="E501" t="str">
        <f>VLOOKUP(D501,NationalSpell!$F:$N,9,FALSE)&amp;CHAR(10)</f>
        <v xml:space="preserve">|Enchantment Lv3|Katabasis|&amp;ref(Spell/P_Death.jpg,nolink,25x25,Death);1|&amp;ref(Spell/P_Water.jpg,nolink,25x25,Water);1|&amp;ref(Spell/V_Death.jpg,nolink,25x25,Death Gem);8|儀式/陸上専用|個人呪附|
|~|~|&gt;|&gt;|&gt;|&gt;|自身に死後一度だけ蘇る力を与えます|
</v>
      </c>
    </row>
    <row r="502" spans="1:5" x14ac:dyDescent="0.15">
      <c r="A502" t="str">
        <f t="shared" si="11"/>
        <v>-</v>
      </c>
      <c r="B502" t="s">
        <v>3012</v>
      </c>
      <c r="C502" t="s">
        <v>2960</v>
      </c>
      <c r="D502" t="s">
        <v>20186</v>
      </c>
      <c r="E502" t="str">
        <f>VLOOKUP(D502,NationalSpell!$F:$N,9,FALSE)&amp;CHAR(10)</f>
        <v xml:space="preserve">|Enchantment Lv3|Epopteia|&amp;ref(Spell/P_Nature.jpg,nolink,25x25,Nature);1||&amp;ref(Spell/V_Nature.jpg,nolink,25x25,Nature Gem);12|儀式/陸上専用|地方呪附|
|~|~|&gt;|&gt;|&gt;|&gt;|異端の儀式により次の春が来るまで州のGrowth天秤を増加させます|
</v>
      </c>
    </row>
    <row r="503" spans="1:5" x14ac:dyDescent="0.15">
      <c r="A503" t="str">
        <f t="shared" si="11"/>
        <v>-</v>
      </c>
      <c r="B503" t="s">
        <v>3012</v>
      </c>
      <c r="C503" t="s">
        <v>2960</v>
      </c>
      <c r="D503" t="s">
        <v>12888</v>
      </c>
      <c r="E503" t="str">
        <f>VLOOKUP(D503,NationalSpell!$F:$N,9,FALSE)&amp;CHAR(10)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504" spans="1:5" x14ac:dyDescent="0.15">
      <c r="A504" t="str">
        <f t="shared" si="11"/>
        <v>-</v>
      </c>
      <c r="B504" t="s">
        <v>3012</v>
      </c>
      <c r="C504" t="s">
        <v>2960</v>
      </c>
      <c r="D504" t="s">
        <v>12889</v>
      </c>
      <c r="E504" t="str">
        <f>VLOOKUP(D504,NationalSpell!$F:$N,9,FALSE)&amp;CHAR(10)</f>
        <v xml:space="preserve">|Thaumaturgy Lv3|Taurobolium|&amp;ref(Spell/P_Nature.jpg,nolink,25x25,Nature);1|&amp;ref(Spell/P_Fire.jpg,nolink,25x25,Fire);1|&amp;ref(Spell/V_Nature.jpg,nolink,25x25,Nature Gem);6|儀式/陸上専用|個人呪附|
|~|~|&gt;|&gt;|&gt;|&gt;|使用したHeliodromusに一年間のみ力を与えます|
</v>
      </c>
    </row>
    <row r="505" spans="1:5" x14ac:dyDescent="0.15">
      <c r="A505" t="str">
        <f t="shared" si="10"/>
        <v>LA Pythium E</v>
      </c>
      <c r="B505" t="s">
        <v>12717</v>
      </c>
      <c r="C505" t="s">
        <v>12861</v>
      </c>
      <c r="D505" t="s">
        <v>12908</v>
      </c>
      <c r="E505" t="str">
        <f>VLOOKUP(D505,NationalSpell!$F:$N,9,FALSE)&amp;CHAR(10)</f>
        <v xml:space="preserve">|Blood Magic Lv1|Orgy|&amp;ref(Spell/P_Blood.jpg,nolink,25x25,Blood);1|&amp;ref(Spell/P_Nature.jpg,nolink,25x25,Nature);1|&amp;ref(Spell/V_Blood.jpg,nolink,25x25,Blood Slave);1|儀式/陸上専用|軍団召喚|
|~|~|&gt;|&gt;|&gt;|&gt;|Maenad6体とその指揮官Satyrを召喚します|
</v>
      </c>
    </row>
    <row r="506" spans="1:5" x14ac:dyDescent="0.15">
      <c r="A506" t="str">
        <f t="shared" si="10"/>
        <v>LA Lemuria S</v>
      </c>
      <c r="B506" t="s">
        <v>12717</v>
      </c>
      <c r="C506" t="s">
        <v>12975</v>
      </c>
      <c r="D506" t="s">
        <v>12993</v>
      </c>
      <c r="E506" t="str">
        <f>VLOOKUP(D506,NationalSpell!$F:$N,9,FALSE)&amp;CHAR(10)</f>
        <v xml:space="preserve">|Conjuration Lv0|Revive Shadow Tribune|&amp;ref(Spell/P_Death.jpg,nolink,25x25,Death);1||&amp;ref(Spell/V_Death.jpg,nolink,25x25,Death Gem);8|儀式/陸上専用|指揮官召喚|
|~|~|&gt;|&gt;|&gt;|&gt;|指揮も担う下級聖職者である護民官の影Shadow Tribuneを召喚します|
</v>
      </c>
    </row>
    <row r="507" spans="1:5" x14ac:dyDescent="0.15">
      <c r="A507" t="str">
        <f t="shared" si="10"/>
        <v>-</v>
      </c>
      <c r="B507" t="s">
        <v>12717</v>
      </c>
      <c r="C507" t="s">
        <v>12975</v>
      </c>
      <c r="D507" t="s">
        <v>12994</v>
      </c>
      <c r="E507" t="str">
        <f>VLOOKUP(D507,NationalSpell!$F:$N,9,FALSE)&amp;CHAR(10)</f>
        <v xml:space="preserve">|Conjuration Lv0|Revive Lemur Centurion|&amp;ref(Spell/P_Death.jpg,nolink,25x25,Death);1||&amp;ref(Spell/V_Death.jpg,nolink,25x25,Death Gem);5|儀式/陸上専用|指揮官召喚|
|~|~|&gt;|&gt;|&gt;|&gt;|指揮官の霊Lemur Centurionを召喚します|
</v>
      </c>
    </row>
    <row r="508" spans="1:5" x14ac:dyDescent="0.15">
      <c r="A508" t="str">
        <f t="shared" si="10"/>
        <v>-</v>
      </c>
      <c r="B508" t="s">
        <v>12717</v>
      </c>
      <c r="C508" t="s">
        <v>12975</v>
      </c>
      <c r="D508" t="s">
        <v>12995</v>
      </c>
      <c r="E508" t="str">
        <f>VLOOKUP(D508,NationalSpell!$F:$N,9,FALSE)&amp;CHAR(10)</f>
        <v xml:space="preserve">|Conjuration Lv0|Revive Lemur Senator|&amp;ref(Spell/P_Death.jpg,nolink,25x25,Death);2||&amp;ref(Spell/V_Death.jpg,nolink,25x25,Death Gem);15|儀式/陸上専用|指揮官召喚|
|~|~|&gt;|&gt;|&gt;|&gt;|中級聖職者である元老院議員の霊Lemur Senatorを召喚します|
</v>
      </c>
    </row>
    <row r="509" spans="1:5" x14ac:dyDescent="0.15">
      <c r="A509" t="str">
        <f t="shared" si="10"/>
        <v>-</v>
      </c>
      <c r="B509" t="s">
        <v>12717</v>
      </c>
      <c r="C509" t="s">
        <v>12975</v>
      </c>
      <c r="D509" t="s">
        <v>12996</v>
      </c>
      <c r="E509" t="str">
        <f>VLOOKUP(D509,NationalSpell!$F:$N,9,FALSE)&amp;CHAR(10)</f>
        <v xml:space="preserve">|Conjuration Lv0|Revive Lemur Acolyte|&amp;ref(Spell/P_Death.jpg,nolink,25x25,Death);2||&amp;ref(Spell/V_Death.jpg,nolink,25x25,Death Gem);11|儀式/陸上専用|指揮官召喚|
|~|~|&gt;|&gt;|&gt;|&gt;|下級聖職者でもある魔術師の霊Lemur Acolyteを召喚します|
</v>
      </c>
    </row>
    <row r="510" spans="1:5" x14ac:dyDescent="0.15">
      <c r="A510" t="str">
        <f t="shared" si="10"/>
        <v>-</v>
      </c>
      <c r="B510" t="s">
        <v>12717</v>
      </c>
      <c r="C510" t="s">
        <v>12975</v>
      </c>
      <c r="D510" t="s">
        <v>12997</v>
      </c>
      <c r="E510" t="str">
        <f>VLOOKUP(D510,NationalSpell!$F:$N,9,FALSE)&amp;CHAR(10)</f>
        <v xml:space="preserve">|Conjuration Lv0|Revive Lemur Consul|&amp;ref(Spell/P_Death.jpg,nolink,25x25,Death);3||&amp;ref(Spell/V_Death.jpg,nolink,25x25,Death Gem);25|儀式/陸上専用|指揮官召喚|
|~|~|&gt;|&gt;|&gt;|&gt;|上級聖職者である不死の執政官の霊Lemur Consulを召喚します|
</v>
      </c>
    </row>
    <row r="511" spans="1:5" x14ac:dyDescent="0.15">
      <c r="A511" t="str">
        <f t="shared" si="10"/>
        <v>-</v>
      </c>
      <c r="B511" t="s">
        <v>12717</v>
      </c>
      <c r="C511" t="s">
        <v>12975</v>
      </c>
      <c r="D511" t="s">
        <v>12998</v>
      </c>
      <c r="E511" t="str">
        <f>VLOOKUP(D511,NationalSpell!$F:$N,9,FALSE)&amp;CHAR(10)</f>
        <v xml:space="preserve">|Conjuration Lv0|Revive Lemur Thaumaturg|&amp;ref(Spell/P_Death.jpg,nolink,25x25,Death);3||&amp;ref(Spell/V_Death.jpg,nolink,25x25,Death Gem);20|儀式/陸上専用|指揮官召喚|
|~|~|&gt;|&gt;|&gt;|&gt;|中級聖職者でもある魔術師の霊Lemur Thaumaturgを召喚します|
</v>
      </c>
    </row>
    <row r="512" spans="1:5" x14ac:dyDescent="0.15">
      <c r="A512" t="str">
        <f t="shared" si="10"/>
        <v>-</v>
      </c>
      <c r="B512" t="s">
        <v>12717</v>
      </c>
      <c r="C512" t="s">
        <v>12975</v>
      </c>
      <c r="D512" t="s">
        <v>12999</v>
      </c>
      <c r="E512" t="str">
        <f>VLOOKUP(D512,NationalSpell!$F:$N,9,FALSE)&amp;CHAR(10)</f>
        <v xml:space="preserve">|Conjuration Lv0|Revive Grand Lemur|&amp;ref(Spell/P_Death.jpg,nolink,25x25,Death);3||&amp;ref(Spell/V_Death.jpg,nolink,25x25,Death Gem);50|儀式/陸上専用|指揮官召喚|
|~|~|&gt;|&gt;|&gt;|&gt;|上級聖職者でもある不死の魔術師の霊Grand Lemurを召喚します|
</v>
      </c>
    </row>
    <row r="513" spans="1:5" x14ac:dyDescent="0.15">
      <c r="A513" t="str">
        <f t="shared" si="10"/>
        <v>-</v>
      </c>
      <c r="B513" t="s">
        <v>12717</v>
      </c>
      <c r="C513" t="s">
        <v>12975</v>
      </c>
      <c r="D513" t="s">
        <v>13000</v>
      </c>
      <c r="E513" t="str">
        <f>VLOOKUP(D513,NationalSpell!$F:$N,9,FALSE)&amp;CHAR(10)</f>
        <v xml:space="preserve">|Divine Lv0|Unholy Command|&amp;ref(Spell/P_Holy.jpg,nolink,25x25,Holy);1|||戦闘/水陸両用|隷属|
|~|~|&gt;|&gt;|&gt;|&gt;|敵のアンデッド1体を隷属させようと試みます|
</v>
      </c>
    </row>
    <row r="514" spans="1:5" x14ac:dyDescent="0.15">
      <c r="A514" t="str">
        <f t="shared" si="10"/>
        <v>-</v>
      </c>
      <c r="B514" t="s">
        <v>12717</v>
      </c>
      <c r="C514" t="s">
        <v>12975</v>
      </c>
      <c r="D514" t="s">
        <v>13001</v>
      </c>
      <c r="E514" t="str">
        <f>VLOOKUP(D514,NationalSpell!$F:$N,9,FALSE)&amp;CHAR(10)</f>
        <v xml:space="preserve">|Divine Lv0|Unholy Protection|&amp;ref(Spell/P_Holy.jpg,nolink,25x25,Holy);1|||戦闘/水陸両用|強化|
|~|~|&gt;|&gt;|&gt;|&gt;|小範囲のアンデッドの魔法抵抗を向上させます|
</v>
      </c>
    </row>
    <row r="515" spans="1:5" x14ac:dyDescent="0.15">
      <c r="A515" t="str">
        <f t="shared" si="10"/>
        <v>-</v>
      </c>
      <c r="B515" t="s">
        <v>12717</v>
      </c>
      <c r="C515" t="s">
        <v>12975</v>
      </c>
      <c r="D515" t="s">
        <v>13002</v>
      </c>
      <c r="E515" t="str">
        <f>VLOOKUP(D515,NationalSpell!$F:$N,9,FALSE)&amp;CHAR(10)</f>
        <v xml:space="preserve">|Divine Lv0|Unholy Blessing|&amp;ref(Spell/P_Holy.jpg,nolink,25x25,Holy);1|||戦闘/水陸両用|強化|
|~|~|&gt;|&gt;|&gt;|&gt;|小範囲の神聖なアンデッドを祝福します|
</v>
      </c>
    </row>
    <row r="516" spans="1:5" x14ac:dyDescent="0.15">
      <c r="A516" t="str">
        <f t="shared" si="10"/>
        <v>-</v>
      </c>
      <c r="B516" t="s">
        <v>12717</v>
      </c>
      <c r="C516" t="s">
        <v>12975</v>
      </c>
      <c r="D516" t="s">
        <v>13003</v>
      </c>
      <c r="E516" t="str">
        <f>VLOOKUP(D516,NationalSpell!$F:$N,9,FALSE)&amp;CHAR(10)</f>
        <v xml:space="preserve">|Divine Lv0|Unholy Power|&amp;ref(Spell/P_Holy.jpg,nolink,25x25,Holy);1|||戦闘/水陸両用|強化|
|~|~|&gt;|&gt;|&gt;|&gt;|小範囲のアンデッドの行動速度と攻撃技能を向上させます|
</v>
      </c>
    </row>
    <row r="517" spans="1:5" x14ac:dyDescent="0.15">
      <c r="A517" t="str">
        <f t="shared" si="10"/>
        <v>-</v>
      </c>
      <c r="B517" t="s">
        <v>12717</v>
      </c>
      <c r="C517" t="s">
        <v>12975</v>
      </c>
      <c r="D517" t="s">
        <v>13009</v>
      </c>
      <c r="E517" t="str">
        <f>VLOOKUP(D517,NationalSpell!$F:$N,9,FALSE)&amp;CHAR(10)</f>
        <v xml:space="preserve">|Divine Lv0|Anathema|&amp;ref(Spell/P_Holy.jpg,nolink,25x25,Holy);2|||戦闘/水陸両用|弱体化|
|~|~|&gt;|&gt;|&gt;|&gt;|小範囲の敵の神聖なユニットを呪い傷からの後遺症を受けやすくします|
</v>
      </c>
    </row>
    <row r="518" spans="1:5" x14ac:dyDescent="0.15">
      <c r="A518" t="str">
        <f t="shared" si="10"/>
        <v>-</v>
      </c>
      <c r="B518" t="s">
        <v>12717</v>
      </c>
      <c r="C518" t="s">
        <v>12975</v>
      </c>
      <c r="D518" t="s">
        <v>13004</v>
      </c>
      <c r="E518" t="str">
        <f>VLOOKUP(D518,NationalSpell!$F:$N,9,FALSE)&amp;CHAR(10)</f>
        <v xml:space="preserve">|Divine Lv0|Unholy Protection|&amp;ref(Spell/P_Holy.jpg,nolink,25x25,Holy);2|||戦闘/水陸両用|強化|
|~|~|&gt;|&gt;|&gt;|&gt;|広範囲のアンデッドの魔法抵抗を向上させます|
</v>
      </c>
    </row>
    <row r="519" spans="1:5" x14ac:dyDescent="0.15">
      <c r="A519" t="str">
        <f t="shared" si="10"/>
        <v>-</v>
      </c>
      <c r="B519" t="s">
        <v>12717</v>
      </c>
      <c r="C519" t="s">
        <v>12975</v>
      </c>
      <c r="D519" t="s">
        <v>13005</v>
      </c>
      <c r="E519" t="str">
        <f>VLOOKUP(D519,NationalSpell!$F:$N,9,FALSE)&amp;CHAR(10)</f>
        <v xml:space="preserve">|Divine Lv0|Unholy Blessing|&amp;ref(Spell/P_Holy.jpg,nolink,25x25,Holy);2|||戦闘/水陸両用|強化|
|~|~|&gt;|&gt;|&gt;|&gt;|広範囲の神聖なアンデッドを祝福します|
</v>
      </c>
    </row>
    <row r="520" spans="1:5" x14ac:dyDescent="0.15">
      <c r="A520" t="str">
        <f t="shared" si="10"/>
        <v>-</v>
      </c>
      <c r="B520" t="s">
        <v>12717</v>
      </c>
      <c r="C520" t="s">
        <v>12975</v>
      </c>
      <c r="D520" t="s">
        <v>13008</v>
      </c>
      <c r="E520" t="str">
        <f>VLOOKUP(D520,NationalSpell!$F:$N,9,FALSE)&amp;CHAR(10)</f>
        <v xml:space="preserve">|Divine Lv0|Apostasy|&amp;ref(Spell/P_Holy.jpg,nolink,25x25,Holy);3|||戦闘/水陸両用|魅了|
|~|~|&gt;|&gt;|&gt;|&gt;|敵の神聖なユニット1体を魅了しようと試みます|
</v>
      </c>
    </row>
    <row r="521" spans="1:5" x14ac:dyDescent="0.15">
      <c r="A521" t="str">
        <f t="shared" si="10"/>
        <v>-</v>
      </c>
      <c r="B521" t="s">
        <v>12717</v>
      </c>
      <c r="C521" t="s">
        <v>12975</v>
      </c>
      <c r="D521" t="s">
        <v>13006</v>
      </c>
      <c r="E521" t="str">
        <f>VLOOKUP(D521,NationalSpell!$F:$N,9,FALSE)&amp;CHAR(10)</f>
        <v xml:space="preserve">|Divine Lv0|Unholy Power|&amp;ref(Spell/P_Holy.jpg,nolink,25x25,Holy);3|||戦闘/水陸両用|強化|
|~|~|&gt;|&gt;|&gt;|&gt;|中範囲のアンデッドの行動速度と攻撃技能を向上させます|
</v>
      </c>
    </row>
    <row r="522" spans="1:5" x14ac:dyDescent="0.15">
      <c r="A522" t="str">
        <f t="shared" si="10"/>
        <v>-</v>
      </c>
      <c r="B522" t="s">
        <v>12717</v>
      </c>
      <c r="C522" t="s">
        <v>12975</v>
      </c>
      <c r="D522" t="s">
        <v>13007</v>
      </c>
      <c r="E522" t="str">
        <f>VLOOKUP(D522,NationalSpell!$F:$N,9,FALSE)&amp;CHAR(10)</f>
        <v xml:space="preserve">|Divine Lv0|Unholy Blessing|&amp;ref(Spell/P_Holy.jpg,nolink,25x25,Holy);3|||戦闘/水陸両用|全体強化|
|~|~|&gt;|&gt;|&gt;|&gt;|味方の神聖なアンデッド全員を祝福します|
</v>
      </c>
    </row>
    <row r="523" spans="1:5" x14ac:dyDescent="0.15">
      <c r="A523" t="str">
        <f t="shared" si="10"/>
        <v>-</v>
      </c>
      <c r="B523" t="s">
        <v>12717</v>
      </c>
      <c r="C523" t="s">
        <v>12975</v>
      </c>
      <c r="D523" t="s">
        <v>13032</v>
      </c>
      <c r="E523" t="str">
        <f>VLOOKUP(D523,NationalSpell!$F:$N,9,FALSE)&amp;CHAR(10)</f>
        <v xml:space="preserve">|Divine Lv0|Protection of the Shadelands|&amp;ref(Spell/P_Holy.jpg,nolink,25x25,Holy);3|||戦闘/水陸両用|全体強化|
|~|~|&gt;|&gt;|&gt;|&gt;|味方のアンデッド全員の魔法抵抗を向上させようと試みます|
</v>
      </c>
    </row>
    <row r="524" spans="1:5" x14ac:dyDescent="0.15">
      <c r="A524" t="str">
        <f t="shared" si="10"/>
        <v>LA Lemuria E</v>
      </c>
      <c r="B524" t="s">
        <v>12717</v>
      </c>
      <c r="C524" t="s">
        <v>12975</v>
      </c>
      <c r="D524" t="s">
        <v>13033</v>
      </c>
      <c r="E524" t="str">
        <f>VLOOKUP(D524,NationalSpell!$F:$N,9,FALSE)&amp;CHAR(10)</f>
        <v xml:space="preserve">|Divine Lv0|Power of the Shadelands|&amp;ref(Spell/P_Holy.jpg,nolink,25x25,Holy);4|||戦闘/水陸両用|全体強化|
|~|~|&gt;|&gt;|&gt;|&gt;|味方のアンデッド全員の行動速度と攻撃技能を向上させます|
</v>
      </c>
    </row>
    <row r="525" spans="1:5" x14ac:dyDescent="0.15">
      <c r="A525" t="str">
        <f t="shared" si="10"/>
        <v>LA Man S</v>
      </c>
      <c r="B525" t="s">
        <v>3012</v>
      </c>
      <c r="C525" t="s">
        <v>13273</v>
      </c>
      <c r="D525" t="s">
        <v>13286</v>
      </c>
      <c r="E525" t="str">
        <f>VLOOKUP(D525,NationalSpell!$F:$N,9,FALSE)&amp;CHAR(10)</f>
        <v xml:space="preserve">|Conjuration Lv2|Summon Black Dogs|&amp;ref(Spell/P_Death.jpg,nolink,25x25,Death);2||&amp;ref(Spell/V_Death.jpg,nolink,25x25,Death Gem);8|儀式/陸上専用|兵士召喚|
|~|~|&gt;|&gt;|&gt;|&gt;|闇を好む妖精犬Black Dogを20体召喚します|
</v>
      </c>
    </row>
    <row r="526" spans="1:5" x14ac:dyDescent="0.15">
      <c r="A526" t="str">
        <f t="shared" si="10"/>
        <v>-</v>
      </c>
      <c r="B526" t="s">
        <v>3012</v>
      </c>
      <c r="C526" t="s">
        <v>13273</v>
      </c>
      <c r="D526" t="s">
        <v>13287</v>
      </c>
      <c r="E526" t="str">
        <f>VLOOKUP(D526,NationalSpell!$F:$N,9,FALSE)&amp;CHAR(10)</f>
        <v xml:space="preserve">|Conjuration Lv3|Summon Cu Sidhe|&amp;ref(Spell/P_Nature.jpg,nolink,25x25,Nature);2||&amp;ref(Spell/V_Nature.jpg,nolink,25x25,Nature Gem);6|儀式/陸上専用|兵士召喚|
|~|~|&gt;|&gt;|&gt;|&gt;|神聖なる妖精犬Cu Sidheを7体召喚します|
</v>
      </c>
    </row>
    <row r="527" spans="1:5" x14ac:dyDescent="0.15">
      <c r="A527" t="str">
        <f t="shared" si="10"/>
        <v>-</v>
      </c>
      <c r="B527" t="s">
        <v>3012</v>
      </c>
      <c r="C527" t="s">
        <v>13273</v>
      </c>
      <c r="D527" t="s">
        <v>13288</v>
      </c>
      <c r="E527" t="str">
        <f>VLOOKUP(D527,NationalSpell!$F:$N,9,FALSE)&amp;CHAR(10)</f>
        <v xml:space="preserve">|Conjuration Lv4|Summon Barghests|&amp;ref(Spell/P_Death.jpg,nolink,25x25,Death);2||&amp;ref(Spell/V_Death.jpg,nolink,25x25,Death Gem);7|儀式/陸上専用|兵士召喚|
|~|~|&gt;|&gt;|&gt;|&gt;|呪いを纏う神聖なる妖精犬Barghestを9体召喚します|
</v>
      </c>
    </row>
    <row r="528" spans="1:5" x14ac:dyDescent="0.15">
      <c r="A528" t="str">
        <f t="shared" si="10"/>
        <v>LA Man E</v>
      </c>
      <c r="B528" t="s">
        <v>3012</v>
      </c>
      <c r="C528" t="s">
        <v>13273</v>
      </c>
      <c r="D528" t="s">
        <v>13289</v>
      </c>
      <c r="E528" t="str">
        <f>VLOOKUP(D528,NationalSpell!$F:$N,9,FALSE)&amp;CHAR(10)</f>
        <v xml:space="preserve">|Conjuration Lv5|Summon Bean Sidhe|&amp;ref(Spell/P_Death.jpg,nolink,25x25,Death);1||&amp;ref(Spell/V_Death.jpg,nolink,25x25,Death Gem);25|儀式/陸上専用|指揮官召喚|
|~|~|&gt;|&gt;|&gt;|&gt;|暗殺技能を持つ亡霊Bean Sidheを召喚します|
</v>
      </c>
    </row>
    <row r="529" spans="1:5" x14ac:dyDescent="0.15">
      <c r="A529" t="str">
        <f t="shared" si="10"/>
        <v>LA Ulm S</v>
      </c>
      <c r="B529" t="s">
        <v>3012</v>
      </c>
      <c r="C529" t="s">
        <v>13344</v>
      </c>
      <c r="D529" t="s">
        <v>13395</v>
      </c>
      <c r="E529" t="str">
        <f>VLOOKUP(D529,NationalSpell!$F:$N,9,FALSE)&amp;CHAR(10)</f>
        <v xml:space="preserve">|Conjuration Lv3|Sloth of Bears|&amp;ref(Spell/P_Nature.jpg,nolink,25x25,Nature);2||&amp;ref(Spell/V_Nature.jpg,nolink,25x25,Nature Gem);10|儀式/陸上専用|兵士召喚|
|~|~|&gt;|&gt;|&gt;|&gt;|強靭なGreat Bearを10+体召喚します|
</v>
      </c>
    </row>
    <row r="530" spans="1:5" x14ac:dyDescent="0.15">
      <c r="A530" t="str">
        <f t="shared" si="10"/>
        <v>-</v>
      </c>
      <c r="B530" t="s">
        <v>3012</v>
      </c>
      <c r="C530" t="s">
        <v>13344</v>
      </c>
      <c r="D530" t="s">
        <v>13396</v>
      </c>
      <c r="E530" t="str">
        <f>VLOOKUP(D530,NationalSpell!$F:$N,9,FALSE)&amp;CHAR(10)</f>
        <v xml:space="preserve">|Evocation Lv3|Iron Darts|&amp;ref(Spell/P_Earth.jpg,nolink,25x25,Earth);1|&amp;ref(Spell/P_Holy.jpg,nolink,25x25,Holy);1||戦闘/陸上専用|攻撃|
|~|~|&gt;|&gt;|&gt;|&gt;|魔法生物に強い魔法の鉄の矢を3+発放ち攻撃します|
</v>
      </c>
    </row>
    <row r="531" spans="1:5" x14ac:dyDescent="0.15">
      <c r="A531" t="str">
        <f t="shared" si="10"/>
        <v>-</v>
      </c>
      <c r="B531" t="s">
        <v>3012</v>
      </c>
      <c r="C531" t="s">
        <v>13344</v>
      </c>
      <c r="D531" t="s">
        <v>13397</v>
      </c>
      <c r="E531" t="str">
        <f>VLOOKUP(D531,NationalSpell!$F:$N,9,FALSE)&amp;CHAR(10)</f>
        <v xml:space="preserve">|Evocation Lv6|Iron Blizzard|&amp;ref(Spell/P_Earth.jpg,nolink,25x25,Earth);1|&amp;ref(Spell/P_Holy.jpg,nolink,25x25,Holy);1||戦闘/陸上専用|攻撃|
|~|~|&gt;|&gt;|&gt;|&gt;|魔法生物に強い魔法の鉄の矢を30+発放ち攻撃します|
</v>
      </c>
    </row>
    <row r="532" spans="1:5" x14ac:dyDescent="0.15">
      <c r="A532" t="str">
        <f t="shared" si="10"/>
        <v>-</v>
      </c>
      <c r="B532" t="s">
        <v>3012</v>
      </c>
      <c r="C532" t="s">
        <v>13344</v>
      </c>
      <c r="D532" t="s">
        <v>13398</v>
      </c>
      <c r="E532" t="str">
        <f>VLOOKUP(D532,NationalSpell!$F:$N,9,FALSE)&amp;CHAR(10)</f>
        <v xml:space="preserve">|Enchantment Lv4|Gift of the Moon|&amp;ref(Spell/P_Astral.jpg,nolink,25x25,Astral);1|||戦闘/水陸両用|強化|
|~|~|&gt;|&gt;|&gt;|&gt;|小範囲のWolfの物理攻撃への防御力を15まで増加させます|
</v>
      </c>
    </row>
    <row r="533" spans="1:5" x14ac:dyDescent="0.15">
      <c r="A533" t="str">
        <f t="shared" si="10"/>
        <v>-</v>
      </c>
      <c r="B533" t="s">
        <v>3012</v>
      </c>
      <c r="C533" t="s">
        <v>13344</v>
      </c>
      <c r="D533" t="s">
        <v>13399</v>
      </c>
      <c r="E533" t="str">
        <f>VLOOKUP(D533,NationalSpell!$F:$N,9,FALSE)&amp;CHAR(10)</f>
        <v xml:space="preserve">|Thaumaturgy Lv5|Tempering the Will|&amp;ref(Spell/P_Earth.jpg,nolink,25x25,Earth);3|||戦闘/水陸両用|全体強化|
|~|~|&gt;|&gt;|&gt;|&gt;|意志ある味方全員の魔法抵抗を向上させようと試みます|
</v>
      </c>
    </row>
    <row r="534" spans="1:5" x14ac:dyDescent="0.15">
      <c r="A534" t="str">
        <f t="shared" si="10"/>
        <v>LA Ulm E</v>
      </c>
      <c r="B534" t="s">
        <v>3012</v>
      </c>
      <c r="C534" t="s">
        <v>13344</v>
      </c>
      <c r="D534" t="s">
        <v>13400</v>
      </c>
      <c r="E534" t="str">
        <f>VLOOKUP(D534,NationalSpell!$F:$N,9,FALSE)&amp;CHAR(10)</f>
        <v xml:space="preserve">|Blood Magic Lv0|Sanguine Heritage|&amp;ref(Spell/P_Blood.jpg,nolink,25x25,Blood);3|&amp;ref(Spell/P_Death.jpg,nolink,25x25,Death);3|&amp;ref(Spell/V_Blood.jpg,nolink,25x25,Blood Slave);44|儀式/陸上専用|指揮官召喚|
|~|~|&gt;|&gt;|&gt;|&gt;|8体のVampire Countのうちの1体を召喚します|
</v>
      </c>
    </row>
    <row r="535" spans="1:5" x14ac:dyDescent="0.15">
      <c r="A535" t="str">
        <f t="shared" si="10"/>
        <v>LA Marignon S</v>
      </c>
      <c r="B535" t="s">
        <v>3012</v>
      </c>
      <c r="C535" t="s">
        <v>13464</v>
      </c>
      <c r="D535" t="s">
        <v>13506</v>
      </c>
      <c r="E535" t="str">
        <f>VLOOKUP(D535,NationalSpell!$F:$N,9,FALSE)&amp;CHAR(10)</f>
        <v xml:space="preserve">|Conjuration Lv6|Contact Harbinger|&amp;ref(Spell/P_Astral.jpg,nolink,25x25,Astral);4||&amp;ref(Spell/V_Astral.jpg,nolink,25x25,Astral Pearl);25|儀式/陸上専用|指揮官召喚|
|~|~|&gt;|&gt;|&gt;|&gt;|風魔法を持つ天使Harbingerを召喚します|
</v>
      </c>
    </row>
    <row r="536" spans="1:5" x14ac:dyDescent="0.15">
      <c r="A536" t="str">
        <f t="shared" si="10"/>
        <v>-</v>
      </c>
      <c r="B536" t="s">
        <v>3012</v>
      </c>
      <c r="C536" t="s">
        <v>13464</v>
      </c>
      <c r="D536" t="s">
        <v>13507</v>
      </c>
      <c r="E536" t="str">
        <f>VLOOKUP(D536,NationalSpell!$F:$N,9,FALSE)&amp;CHAR(10)</f>
        <v xml:space="preserve">|Conjuration Lv7|Heavenly Wrath|&amp;ref(Spell/P_Astral.jpg,nolink,25x25,Astral);3|&amp;ref(Spell/P_Fire.jpg,nolink,25x25,Fire);1|&amp;ref(Spell/V_Astral.jpg,nolink,25x25,Astral Pearl);35|儀式/陸上専用|指揮官召喚|
|~|~|&gt;|&gt;|&gt;|&gt;|高い戦闘力を持つ恐ろしい天使Angel of Furyを召喚します|
</v>
      </c>
    </row>
    <row r="537" spans="1:5" x14ac:dyDescent="0.15">
      <c r="A537" t="str">
        <f t="shared" si="10"/>
        <v>-</v>
      </c>
      <c r="B537" t="s">
        <v>3012</v>
      </c>
      <c r="C537" t="s">
        <v>13464</v>
      </c>
      <c r="D537" t="s">
        <v>13508</v>
      </c>
      <c r="E537" t="str">
        <f>VLOOKUP(D537,NationalSpell!$F:$N,9,FALSE)&amp;CHAR(10)</f>
        <v xml:space="preserve">|Conjuration Lv7|Angelic Host|&amp;ref(Spell/P_Astral.jpg,nolink,25x25,Astral);5||&amp;ref(Spell/V_Astral.jpg,nolink,25x25,Astral Pearl);50|儀式/陸上専用|遠隔召喚|
|~|~|&gt;|&gt;|&gt;|&gt;|指定した州に5体のAngel of the Hostとその指揮官Arch Angelを召喚します|
</v>
      </c>
    </row>
    <row r="538" spans="1:5" x14ac:dyDescent="0.15">
      <c r="A538" t="str">
        <f t="shared" si="10"/>
        <v>-</v>
      </c>
      <c r="B538" t="s">
        <v>3012</v>
      </c>
      <c r="C538" t="s">
        <v>13464</v>
      </c>
      <c r="D538" t="s">
        <v>13509</v>
      </c>
      <c r="E538" t="str">
        <f>VLOOKUP(D538,NationalSpell!$F:$N,9,FALSE)&amp;CHAR(10)</f>
        <v xml:space="preserve">|Conjuration Lv9|Heavenly Choir|&amp;ref(Spell/P_Astral.jpg,nolink,25x25,Astral);7|&amp;ref(Spell/P_Fire.jpg,nolink,25x25,Fire);2|&amp;ref(Spell/V_Astral.jpg,nolink,25x25,Astral Pearl);144|儀式/陸上専用|軍団召喚|
|~|~|&gt;|&gt;|&gt;|&gt;|Angel of the Heavenly Choirを9体、Harbingerを3体とその指揮官Seraphを召喚します|
</v>
      </c>
    </row>
    <row r="539" spans="1:5" x14ac:dyDescent="0.15">
      <c r="A539" t="str">
        <f t="shared" si="10"/>
        <v>-</v>
      </c>
      <c r="B539" t="s">
        <v>3012</v>
      </c>
      <c r="C539" t="s">
        <v>13464</v>
      </c>
      <c r="D539" t="s">
        <v>13510</v>
      </c>
      <c r="E539" t="str">
        <f>VLOOKUP(D539,NationalSpell!$F:$N,9,FALSE)&amp;CHAR(10)</f>
        <v xml:space="preserve">|Evocation Lv4|Holy Pyre|&amp;ref(Spell/P_Fire.jpg,nolink,25x25,Fire);2|||戦闘/陸上専用|攻撃|
|~|~|&gt;|&gt;|&gt;|&gt;|不浄なるものに強い聖火で中範囲を攻撃します|
</v>
      </c>
    </row>
    <row r="540" spans="1:5" x14ac:dyDescent="0.15">
      <c r="A540" t="str">
        <f t="shared" si="10"/>
        <v>-</v>
      </c>
      <c r="B540" t="s">
        <v>3012</v>
      </c>
      <c r="C540" t="s">
        <v>13464</v>
      </c>
      <c r="D540" t="s">
        <v>13511</v>
      </c>
      <c r="E540" t="str">
        <f>VLOOKUP(D540,NationalSpell!$F:$N,9,FALSE)&amp;CHAR(10)</f>
        <v xml:space="preserve">|Blood Magic Lv1|Bind Harlequin|&amp;ref(Spell/P_Blood.jpg,nolink,25x25,Blood);1||&amp;ref(Spell/V_Blood.jpg,nolink,25x25,Blood Slave);1|儀式/陸上専用|兵士召喚|
|~|~|&gt;|&gt;|&gt;|&gt;|部隊の士気を高める下等な悪魔Demon Jesterを1体召喚します|
</v>
      </c>
    </row>
    <row r="541" spans="1:5" x14ac:dyDescent="0.15">
      <c r="A541" t="str">
        <f t="shared" si="10"/>
        <v>LA Marignon E</v>
      </c>
      <c r="B541" t="s">
        <v>3012</v>
      </c>
      <c r="C541" t="s">
        <v>13464</v>
      </c>
      <c r="D541" t="s">
        <v>13512</v>
      </c>
      <c r="E541" t="str">
        <f>VLOOKUP(D541,NationalSpell!$F:$N,9,FALSE)&amp;CHAR(10)</f>
        <v xml:space="preserve">|Blood Magic Lv7|Reascendance|&amp;ref(Spell/P_Blood.jpg,nolink,25x25,Blood);4|&amp;ref(Spell/P_Astral.jpg,nolink,25x25,Astral);1|&amp;ref(Spell/V_Blood.jpg,nolink,25x25,Blood Slave);88|儀式/陸上専用|指揮官召喚|
|~|~|&gt;|&gt;|&gt;|&gt;|強力な魔力を持つ堕天使Fallen Angelを召喚します|
</v>
      </c>
    </row>
    <row r="542" spans="1:5" x14ac:dyDescent="0.15">
      <c r="A542" t="str">
        <f t="shared" si="10"/>
        <v>LA Mictlan S</v>
      </c>
      <c r="B542" t="s">
        <v>3012</v>
      </c>
      <c r="C542" t="s">
        <v>13577</v>
      </c>
      <c r="D542" t="s">
        <v>19946</v>
      </c>
      <c r="E542" t="str">
        <f>VLOOKUP(D542,NationalSpell!$F:$N,9,FALSE)&amp;CHAR(10)</f>
        <v xml:space="preserve">|Conjuration Lv1|Summon Jaguar Toads|&amp;ref(Spell/P_Nature.jpg,nolink,25x25,Nature);1|&amp;ref(Spell/P_Holy.jpg,nolink,25x25,Holy);1|&amp;ref(Spell/V_Nature.jpg,nolink,25x25,Nature Gem);2|儀式/陸上専用|兵士召喚|
|~|~|&gt;|&gt;|&gt;|&gt;|毒を吐く神聖なる大蛙Jaguar Toadを2体召喚します|
</v>
      </c>
    </row>
    <row r="543" spans="1:5" x14ac:dyDescent="0.15">
      <c r="A543" t="str">
        <f t="shared" si="10"/>
        <v>-</v>
      </c>
      <c r="B543" t="s">
        <v>3012</v>
      </c>
      <c r="C543" t="s">
        <v>13577</v>
      </c>
      <c r="D543" t="s">
        <v>13607</v>
      </c>
      <c r="E543" t="str">
        <f>VLOOKUP(D543,NationalSpell!$F:$N,9,FALSE)&amp;CHAR(10)</f>
        <v xml:space="preserve">|Conjuration Lv3|Summon Jaguars|&amp;ref(Spell/P_Nature.jpg,nolink,25x25,Nature);2|&amp;ref(Spell/P_Holy.jpg,nolink,25x25,Holy);1|&amp;ref(Spell/V_Nature.jpg,nolink,25x25,Nature Gem);25|儀式/陸上専用|兵士召喚|
|~|~|&gt;|&gt;|&gt;|&gt;|神聖なるJaguarを17体召喚します|
</v>
      </c>
    </row>
    <row r="544" spans="1:5" x14ac:dyDescent="0.15">
      <c r="A544" t="str">
        <f t="shared" ref="A544:A611" si="12">IF(C544&lt;&gt;C543,B544&amp;" "&amp;C544&amp;" S",IF(C544&lt;&gt;C545,B544&amp;" "&amp;C544&amp;" E","-"))</f>
        <v>-</v>
      </c>
      <c r="B544" t="s">
        <v>3012</v>
      </c>
      <c r="C544" t="s">
        <v>13577</v>
      </c>
      <c r="D544" t="s">
        <v>13608</v>
      </c>
      <c r="E544" t="str">
        <f>VLOOKUP(D544,NationalSpell!$F:$N,9,FALSE)&amp;CHAR(10)</f>
        <v xml:space="preserve">|Conjuration Lv4|Summon Jade Serpent|&amp;ref(Spell/P_Water.jpg,nolink,25x25,Water);2||&amp;ref(Spell/V_Water.jpg,nolink,25x25,Water Gem);3|儀式/水陸両用|兵士召喚|
|~|~|&gt;|&gt;|&gt;|&gt;|兵を鼓舞する神聖な大蛇Jade Serpentを1体召喚します|
</v>
      </c>
    </row>
    <row r="545" spans="1:5" x14ac:dyDescent="0.15">
      <c r="A545" t="str">
        <f t="shared" si="12"/>
        <v>-</v>
      </c>
      <c r="B545" t="s">
        <v>3012</v>
      </c>
      <c r="C545" t="s">
        <v>13577</v>
      </c>
      <c r="D545" t="s">
        <v>13609</v>
      </c>
      <c r="E545" t="str">
        <f>VLOOKUP(D545,NationalSpell!$F:$N,9,FALSE)&amp;CHAR(10)</f>
        <v xml:space="preserve">|Conjuration Lv5|Summon Monster Toad|&amp;ref(Spell/P_Nature.jpg,nolink,25x25,Nature);2||&amp;ref(Spell/V_Nature.jpg,nolink,25x25,Nature Gem);2|儀式/陸上専用|兵士召喚|
|~|~|&gt;|&gt;|&gt;|&gt;|敵を蹂躙する神聖なる巨大蛙Monster Toadを1体召喚します|
</v>
      </c>
    </row>
    <row r="546" spans="1:5" x14ac:dyDescent="0.15">
      <c r="A546" t="str">
        <f t="shared" si="12"/>
        <v>-</v>
      </c>
      <c r="B546" t="s">
        <v>3012</v>
      </c>
      <c r="C546" t="s">
        <v>13577</v>
      </c>
      <c r="D546" t="s">
        <v>13618</v>
      </c>
      <c r="E546" t="str">
        <f>VLOOKUP(D546,NationalSpell!$F:$N,9,FALSE)&amp;CHAR(10)</f>
        <v xml:space="preserve">|Conjuration Lv6|Contact Couatl|&amp;ref(Spell/P_Nature.jpg,nolink,25x25,Nature);1|&amp;ref(Spell/P_Astral.jpg,nolink,25x25,Astral);1|&amp;ref(Spell/V_Nature.jpg,nolink,25x25,Nature Gem);40|儀式/陸上専用|指揮官召喚|
|~|~|&gt;|&gt;|&gt;|&gt;|強大な魔力を持つ翼ある蛇Couatlを召喚します|
</v>
      </c>
    </row>
    <row r="547" spans="1:5" x14ac:dyDescent="0.15">
      <c r="A547" t="str">
        <f t="shared" si="12"/>
        <v>-</v>
      </c>
      <c r="B547" t="s">
        <v>3012</v>
      </c>
      <c r="C547" t="s">
        <v>13577</v>
      </c>
      <c r="D547" t="s">
        <v>13610</v>
      </c>
      <c r="E547" t="str">
        <f>VLOOKUP(D547,NationalSpell!$F:$N,9,FALSE)&amp;CHAR(10)</f>
        <v xml:space="preserve">|Conjuration Lv7|Summon Tlaloque|&amp;ref(Spell/P_Water.jpg,nolink,25x25,Water);4||&amp;ref(Spell/V_Water.jpg,nolink,25x25,Water Gem);60|儀式/陸上専用|指揮官召喚|
|~|~|&gt;|&gt;|&gt;|&gt;|4体のTlaloqueのうちの1体を召喚します|
</v>
      </c>
    </row>
    <row r="548" spans="1:5" x14ac:dyDescent="0.15">
      <c r="A548" t="str">
        <f t="shared" si="12"/>
        <v>-</v>
      </c>
      <c r="B548" t="s">
        <v>3012</v>
      </c>
      <c r="C548" t="s">
        <v>13577</v>
      </c>
      <c r="D548" t="s">
        <v>13617</v>
      </c>
      <c r="E548" t="str">
        <f>VLOOKUP(D548,NationalSpell!$F:$N,9,FALSE)&amp;CHAR(10)</f>
        <v xml:space="preserve">|Blood Magic Lv2|Bind Beast Bats|&amp;ref(Spell/P_Blood.jpg,nolink,25x25,Blood);1||&amp;ref(Spell/V_Blood.jpg,nolink,25x25,Blood Slave);8|儀式/陸上専用|兵士召喚|
|~|~|&gt;|&gt;|&gt;|&gt;|神聖なる巨大蝙蝠Beast Batを3体召喚します|
</v>
      </c>
    </row>
    <row r="549" spans="1:5" x14ac:dyDescent="0.15">
      <c r="A549" t="str">
        <f t="shared" si="12"/>
        <v>-</v>
      </c>
      <c r="B549" t="s">
        <v>3012</v>
      </c>
      <c r="C549" t="s">
        <v>13577</v>
      </c>
      <c r="D549" t="s">
        <v>13611</v>
      </c>
      <c r="E549" t="str">
        <f>VLOOKUP(D549,NationalSpell!$F:$N,9,FALSE)&amp;CHAR(10)</f>
        <v xml:space="preserve">|Blood Magic Lv4|Bind Jaguar Fiends|&amp;ref(Spell/P_Blood.jpg,nolink,25x25,Blood);1|&amp;ref(Spell/P_Fire.jpg,nolink,25x25,Fire);1|&amp;ref(Spell/V_Blood.jpg,nolink,25x25,Blood Slave);16|儀式/陸上専用|兵士召喚|
|~|~|&gt;|&gt;|&gt;|&gt;|神聖なる空飛ぶ獣の悪魔Ozelotlを3体召喚します|
</v>
      </c>
    </row>
    <row r="550" spans="1:5" x14ac:dyDescent="0.15">
      <c r="A550" t="str">
        <f t="shared" si="12"/>
        <v>-</v>
      </c>
      <c r="B550" t="s">
        <v>3012</v>
      </c>
      <c r="C550" t="s">
        <v>13577</v>
      </c>
      <c r="D550" t="s">
        <v>13612</v>
      </c>
      <c r="E550" t="str">
        <f>VLOOKUP(D550,NationalSpell!$F:$N,9,FALSE)&amp;CHAR(10)</f>
        <v xml:space="preserve">|Blood Magic Lv5|Contact Civateteo|&amp;ref(Spell/P_Blood.jpg,nolink,25x25,Blood);2|&amp;ref(Spell/P_Death.jpg,nolink,25x25,Death);2|&amp;ref(Spell/V_Blood.jpg,nolink,25x25,Blood Slave);36|儀式/陸上専用|指揮官召喚|
|~|~|&gt;|&gt;|&gt;|&gt;|死者を操る聖職者Civateteoを召喚します|
</v>
      </c>
    </row>
    <row r="551" spans="1:5" x14ac:dyDescent="0.15">
      <c r="A551" t="str">
        <f t="shared" si="12"/>
        <v>-</v>
      </c>
      <c r="B551" t="s">
        <v>3012</v>
      </c>
      <c r="C551" t="s">
        <v>13577</v>
      </c>
      <c r="D551" t="s">
        <v>13613</v>
      </c>
      <c r="E551" t="str">
        <f>VLOOKUP(D551,NationalSpell!$F:$N,9,FALSE)&amp;CHAR(10)</f>
        <v xml:space="preserve">|Blood Magic Lv6|Bind Tzitzimitl|&amp;ref(Spell/P_Blood.jpg,nolink,25x25,Blood);2|&amp;ref(Spell/P_Astral.jpg,nolink,25x25,Astral);2|&amp;ref(Spell/V_Blood.jpg,nolink,25x25,Blood Slave);10|儀式/陸上専用|兵士召喚|
|~|~|&gt;|&gt;|&gt;|&gt;|魔法の矢を放つ悪魔Tzitzimitlを1体召喚します|
</v>
      </c>
    </row>
    <row r="552" spans="1:5" x14ac:dyDescent="0.15">
      <c r="A552" t="str">
        <f t="shared" si="12"/>
        <v>-</v>
      </c>
      <c r="B552" t="s">
        <v>3012</v>
      </c>
      <c r="C552" t="s">
        <v>13577</v>
      </c>
      <c r="D552" t="s">
        <v>13614</v>
      </c>
      <c r="E552" t="str">
        <f>VLOOKUP(D552,NationalSpell!$F:$N,9,FALSE)&amp;CHAR(10)</f>
        <v xml:space="preserve">|Blood Magic Lv6|Contact Tlahuelpuchi|&amp;ref(Spell/P_Blood.jpg,nolink,25x25,Blood);3||&amp;ref(Spell/V_Blood.jpg,nolink,25x25,Blood Slave);42|儀式/陸上専用|指揮官召喚|
|~|~|&gt;|&gt;|&gt;|&gt;|暗殺技能を持つ魔女Tlahuelpuchiを召喚します|
</v>
      </c>
    </row>
    <row r="553" spans="1:5" x14ac:dyDescent="0.15">
      <c r="A553" t="str">
        <f t="shared" si="12"/>
        <v>-</v>
      </c>
      <c r="B553" t="s">
        <v>3012</v>
      </c>
      <c r="C553" t="s">
        <v>13577</v>
      </c>
      <c r="D553" t="s">
        <v>13615</v>
      </c>
      <c r="E553" t="str">
        <f>VLOOKUP(D553,NationalSpell!$F:$N,9,FALSE)&amp;CHAR(10)</f>
        <v xml:space="preserve">|Blood Magic Lv7|Contact Onaqui|&amp;ref(Spell/P_Blood.jpg,nolink,25x25,Blood);4||&amp;ref(Spell/V_Blood.jpg,nolink,25x25,Blood Slave);101|儀式/陸上専用|指揮官召喚|
|~|~|&gt;|&gt;|&gt;|&gt;|蝙蝠を従える強大なる悪魔Onaquiを召喚します|
</v>
      </c>
    </row>
    <row r="554" spans="1:5" x14ac:dyDescent="0.15">
      <c r="A554" t="str">
        <f t="shared" si="12"/>
        <v>LA Mictlan E</v>
      </c>
      <c r="B554" t="s">
        <v>3012</v>
      </c>
      <c r="C554" t="s">
        <v>13577</v>
      </c>
      <c r="D554" t="s">
        <v>13616</v>
      </c>
      <c r="E554" t="str">
        <f>VLOOKUP(D554,NationalSpell!$F:$N,9,FALSE)&amp;CHAR(10)</f>
        <v xml:space="preserve">|Blood Magic Lv8|Rain of Jaguars|&amp;ref(Spell/P_Blood.jpg,nolink,25x25,Blood);6|&amp;ref(Spell/P_Fire.jpg,nolink,25x25,Fire);2|&amp;ref(Spell/V_Blood.jpg,nolink,25x25,Blood Slave);40|儀式/陸上専用|兵士召喚|
|~|~|&gt;|&gt;|&gt;|&gt;|神聖なる空飛ぶ獣の悪魔Ozelotlを14+体召喚します|
</v>
      </c>
    </row>
    <row r="555" spans="1:5" x14ac:dyDescent="0.15">
      <c r="A555" t="str">
        <f t="shared" si="12"/>
        <v>LA T'ien Ch'i S</v>
      </c>
      <c r="B555" t="s">
        <v>3012</v>
      </c>
      <c r="C555" t="s">
        <v>13698</v>
      </c>
      <c r="D555" t="s">
        <v>13690</v>
      </c>
      <c r="E555" t="str">
        <f>VLOOKUP(D555,NationalSpell!$F:$N,9,FALSE)&amp;CHAR(10)</f>
        <v xml:space="preserve">|Conjuration Lv1|Celestial Servant|&amp;ref(Spell/P_Earth.jpg,nolink,25x25,Earth);1|&amp;ref(Spell/P_Astral.jpg,nolink,25x25,Astral);1|&amp;ref(Spell/V_Earth.jpg,nolink,25x25,Earth Gem);1|儀式/陸上専用|兵士召喚|
|~|~|&gt;|&gt;|&gt;|&gt;|強靭だが不器用な天の存在Celestial Servantを1体召喚します|
</v>
      </c>
    </row>
    <row r="556" spans="1:5" x14ac:dyDescent="0.15">
      <c r="A556" t="str">
        <f t="shared" si="12"/>
        <v>-</v>
      </c>
      <c r="B556" t="s">
        <v>3012</v>
      </c>
      <c r="C556" t="s">
        <v>13698</v>
      </c>
      <c r="D556" t="s">
        <v>13691</v>
      </c>
      <c r="E556" t="str">
        <f>VLOOKUP(D556,NationalSpell!$F:$N,9,FALSE)&amp;CHAR(10)</f>
        <v xml:space="preserve">|Conjuration Lv1|Call Ancestor|&amp;ref(Spell/P_Death.jpg,nolink,25x25,Death);1|||戦闘/水陸両用|一時的召喚|
|~|~|&gt;|&gt;|&gt;|&gt;|神聖だが弱い祖霊Ancestral Spiritを1体召喚します|
</v>
      </c>
    </row>
    <row r="557" spans="1:5" x14ac:dyDescent="0.15">
      <c r="A557" t="str">
        <f t="shared" si="12"/>
        <v>-</v>
      </c>
      <c r="B557" t="s">
        <v>3012</v>
      </c>
      <c r="C557" t="s">
        <v>13698</v>
      </c>
      <c r="D557" t="s">
        <v>13692</v>
      </c>
      <c r="E557" t="str">
        <f>VLOOKUP(D557,NationalSpell!$F:$N,9,FALSE)&amp;CHAR(10)</f>
        <v xml:space="preserve">|Conjuration Lv3|Herd of Buffaloes|&amp;ref(Spell/P_Nature.jpg,nolink,25x25,Nature);2||&amp;ref(Spell/V_Nature.jpg,nolink,25x25,Nature Gem);10|儀式/陸上専用|兵士召喚|
|~|~|&gt;|&gt;|&gt;|&gt;|敵を蹂躙するBuffaloを5+体召喚します|
</v>
      </c>
    </row>
    <row r="558" spans="1:5" x14ac:dyDescent="0.15">
      <c r="A558" t="str">
        <f t="shared" si="12"/>
        <v>-</v>
      </c>
      <c r="B558" t="s">
        <v>3012</v>
      </c>
      <c r="C558" t="s">
        <v>13698</v>
      </c>
      <c r="D558" t="s">
        <v>13693</v>
      </c>
      <c r="E558" t="str">
        <f>VLOOKUP(D558,NationalSpell!$F:$N,9,FALSE)&amp;CHAR(10)</f>
        <v xml:space="preserve">|Conjuration Lv4|Celestial Hounds|&amp;ref(Spell/P_Air.jpg,nolink,25x25,Air);1|&amp;ref(Spell/P_Astral.jpg,nolink,25x25,Astral);1|&amp;ref(Spell/V_Air.jpg,nolink,25x25,Air Gem);4|儀式/陸上専用|兵士召喚|
|~|~|&gt;|&gt;|&gt;|&gt;|飛行する天の猟犬Celestial Houndを2体召喚します|
</v>
      </c>
    </row>
    <row r="559" spans="1:5" x14ac:dyDescent="0.15">
      <c r="A559" t="str">
        <f t="shared" si="12"/>
        <v>-</v>
      </c>
      <c r="B559" t="s">
        <v>3012</v>
      </c>
      <c r="C559" t="s">
        <v>13698</v>
      </c>
      <c r="D559" t="s">
        <v>13694</v>
      </c>
      <c r="E559" t="str">
        <f>VLOOKUP(D559,NationalSpell!$F:$N,9,FALSE)&amp;CHAR(10)</f>
        <v xml:space="preserve">|Conjuration Lv6|Call Celestial Soldiers|&amp;ref(Spell/P_Air.jpg,nolink,25x25,Air);2|&amp;ref(Spell/P_Astral.jpg,nolink,25x25,Astral);1|&amp;ref(Spell/V_Air.jpg,nolink,25x25,Air Gem);15|儀式/陸上専用|兵士召喚|
|~|~|&gt;|&gt;|&gt;|&gt;|強力な天の兵士Celestial Soldierを5体召喚します|
</v>
      </c>
    </row>
    <row r="560" spans="1:5" x14ac:dyDescent="0.15">
      <c r="A560" t="str">
        <f t="shared" si="12"/>
        <v>-</v>
      </c>
      <c r="B560" t="s">
        <v>3012</v>
      </c>
      <c r="C560" t="s">
        <v>13698</v>
      </c>
      <c r="D560" t="s">
        <v>13695</v>
      </c>
      <c r="E560" t="str">
        <f>VLOOKUP(D560,NationalSpell!$F:$N,9,FALSE)&amp;CHAR(10)</f>
        <v xml:space="preserve">|Conjuration Lv7|Wrath of the Ancestors|&amp;ref(Spell/P_Death.jpg,nolink,25x25,Death);1|||戦闘/水陸両用|一時的召喚|
|~|~|&gt;|&gt;|&gt;|&gt;|神聖だが弱い祖霊Ancestral Spiritを20+体召喚します|
</v>
      </c>
    </row>
    <row r="561" spans="1:5" x14ac:dyDescent="0.15">
      <c r="A561" t="str">
        <f t="shared" si="12"/>
        <v>-</v>
      </c>
      <c r="B561" t="s">
        <v>3012</v>
      </c>
      <c r="C561" t="s">
        <v>13698</v>
      </c>
      <c r="D561" t="s">
        <v>13696</v>
      </c>
      <c r="E561" t="str">
        <f>VLOOKUP(D561,NationalSpell!$F:$N,9,FALSE)&amp;CHAR(10)</f>
        <v xml:space="preserve">|Alteration Lv5|Internal Alchemy|&amp;ref(Spell/P_Water.jpg,nolink,25x25,Water);2|&amp;ref(Spell/P_Astral.jpg,nolink,25x25,Astral);1|&amp;ref(Spell/V_Water.jpg,nolink,25x25,Water Gem);10|儀式/水陸両用|若年化|
|~|~|&gt;|&gt;|&gt;|&gt;|自身を狂気と引き換えに15年若返らせます|
</v>
      </c>
    </row>
    <row r="562" spans="1:5" x14ac:dyDescent="0.15">
      <c r="A562" t="str">
        <f t="shared" si="12"/>
        <v>LA T'ien Ch'i E</v>
      </c>
      <c r="B562" t="s">
        <v>3012</v>
      </c>
      <c r="C562" t="s">
        <v>13698</v>
      </c>
      <c r="D562" t="s">
        <v>13697</v>
      </c>
      <c r="E562" t="str">
        <f>VLOOKUP(D562,NationalSpell!$F:$N,9,FALSE)&amp;CHAR(10)</f>
        <v xml:space="preserve">|Evocation Lv5|Celestial Chastisement|&amp;ref(Spell/P_Astral.jpg,nolink,25x25,Astral);3|||戦闘/水陸両用|攻撃|
|~|~|&gt;|&gt;|&gt;|&gt;|敵の魔法生物を攻撃し寝返らせようと試みます|
</v>
      </c>
    </row>
    <row r="563" spans="1:5" x14ac:dyDescent="0.15">
      <c r="A563" t="str">
        <f t="shared" si="12"/>
        <v>LA Jomon S</v>
      </c>
      <c r="B563" t="s">
        <v>3012</v>
      </c>
      <c r="C563" t="s">
        <v>13864</v>
      </c>
      <c r="D563" t="s">
        <v>13836</v>
      </c>
      <c r="E563" t="str">
        <f>VLOOKUP(D563,NationalSpell!$F:$N,9,FALSE)&amp;CHAR(10)</f>
        <v xml:space="preserve">|Conjuration Lv1|Summon Kappa|&amp;ref(Spell/P_Water.jpg,nolink,25x25,Water);1|&amp;ref(Spell/P_Nature.jpg,nolink,25x25,Nature);1|&amp;ref(Spell/V_Water.jpg,nolink,25x25,Water Gem);3|儀式/陸上専用|兵士召喚|
|~|~|&gt;|&gt;|&gt;|&gt;|硬い甲羅を持つKappaを3体召喚します|
</v>
      </c>
    </row>
    <row r="564" spans="1:5" x14ac:dyDescent="0.15">
      <c r="A564" t="str">
        <f t="shared" si="12"/>
        <v>-</v>
      </c>
      <c r="B564" t="s">
        <v>3012</v>
      </c>
      <c r="C564" t="s">
        <v>13864</v>
      </c>
      <c r="D564" t="s">
        <v>13837</v>
      </c>
      <c r="E564" t="str">
        <f>VLOOKUP(D564,NationalSpell!$F:$N,9,FALSE)&amp;CHAR(10)</f>
        <v xml:space="preserve">|Conjuration Lv1|Summon Ko-Oni|&amp;ref(Spell/P_Death.jpg,nolink,25x25,Death);1||&amp;ref(Spell/V_Death.jpg,nolink,25x25,Death Gem);7|儀式/陸上専用|兵士召喚|
|~|~|&gt;|&gt;|&gt;|&gt;|小型で臆病な鬼Ko-Oniを5+体召喚します|
</v>
      </c>
    </row>
    <row r="565" spans="1:5" x14ac:dyDescent="0.15">
      <c r="A565" t="str">
        <f t="shared" si="12"/>
        <v>-</v>
      </c>
      <c r="B565" t="s">
        <v>3012</v>
      </c>
      <c r="C565" t="s">
        <v>13864</v>
      </c>
      <c r="D565" t="s">
        <v>13838</v>
      </c>
      <c r="E565" t="str">
        <f>VLOOKUP(D565,NationalSpell!$F:$N,9,FALSE)&amp;CHAR(10)</f>
        <v xml:space="preserve">|Conjuration Lv2|Summon Ao-Oni|&amp;ref(Spell/P_Water.jpg,nolink,25x25,Water);1|&amp;ref(Spell/P_Death.jpg,nolink,25x25,Death);1|&amp;ref(Spell/V_Water.jpg,nolink,25x25,Water Gem);10|儀式/陸上専用|兵士召喚|
|~|~|&gt;|&gt;|&gt;|&gt;|冷気を操る鬼Ao-Oniを5+体召喚します|
</v>
      </c>
    </row>
    <row r="566" spans="1:5" x14ac:dyDescent="0.15">
      <c r="A566" t="str">
        <f t="shared" si="12"/>
        <v>-</v>
      </c>
      <c r="B566" t="s">
        <v>3012</v>
      </c>
      <c r="C566" t="s">
        <v>13864</v>
      </c>
      <c r="D566" t="s">
        <v>13839</v>
      </c>
      <c r="E566" t="str">
        <f>VLOOKUP(D566,NationalSpell!$F:$N,9,FALSE)&amp;CHAR(10)</f>
        <v xml:space="preserve">|Conjuration Lv2|Summon Karasu Tengus|&amp;ref(Spell/P_Nature.jpg,nolink,25x25,Nature);1|&amp;ref(Spell/P_Air.jpg,nolink,25x25,Air);1|&amp;ref(Spell/V_Nature.jpg,nolink,25x25,Nature Gem);3|儀式/陸上専用|兵士召喚|
|~|~|&gt;|&gt;|&gt;|&gt;|飛行する神聖な剣術の達人Karasu Tenguを3体召喚します|
</v>
      </c>
    </row>
    <row r="567" spans="1:5" x14ac:dyDescent="0.15">
      <c r="A567" t="str">
        <f t="shared" si="12"/>
        <v>-</v>
      </c>
      <c r="B567" t="s">
        <v>3012</v>
      </c>
      <c r="C567" t="s">
        <v>13864</v>
      </c>
      <c r="D567" t="s">
        <v>13840</v>
      </c>
      <c r="E567" t="str">
        <f>VLOOKUP(D567,NationalSpell!$F:$N,9,FALSE)&amp;CHAR(10)</f>
        <v xml:space="preserve">|Conjuration Lv3|Summon Aka-Oni|&amp;ref(Spell/P_Fire.jpg,nolink,25x25,Fire);1|&amp;ref(Spell/P_Death.jpg,nolink,25x25,Death);1|&amp;ref(Spell/V_Fire.jpg,nolink,25x25,Fire Gem);10|儀式/陸上専用|兵士召喚|
|~|~|&gt;|&gt;|&gt;|&gt;|炎を投げる鬼Aka-Oniを5+体召喚します|
</v>
      </c>
    </row>
    <row r="568" spans="1:5" x14ac:dyDescent="0.15">
      <c r="A568" t="str">
        <f t="shared" ref="A568:A575" si="13">IF(C568&lt;&gt;C567,B568&amp;" "&amp;C568&amp;" S",IF(C568&lt;&gt;C569,B568&amp;" "&amp;C568&amp;" E","-"))</f>
        <v>-</v>
      </c>
      <c r="B568" t="s">
        <v>3012</v>
      </c>
      <c r="C568" t="s">
        <v>3024</v>
      </c>
      <c r="D568" t="s">
        <v>13841</v>
      </c>
      <c r="E568" t="str">
        <f>VLOOKUP(D568,NationalSpell!$F:$N,9,FALSE)&amp;CHAR(10)</f>
        <v xml:space="preserve">|Conjuration Lv3|Summon Konoha Tengus|&amp;ref(Spell/P_Air.jpg,nolink,25x25,Air);1|&amp;ref(Spell/P_Earth.jpg,nolink,25x25,Earth);1|&amp;ref(Spell/V_Air.jpg,nolink,25x25,Air Gem);5|儀式/陸上専用|兵士召喚|
|~|~|&gt;|&gt;|&gt;|&gt;|飛行する神聖な剣術の達人Konoha Tenguを5+体召喚します|
</v>
      </c>
    </row>
    <row r="569" spans="1:5" x14ac:dyDescent="0.15">
      <c r="A569" t="str">
        <f t="shared" si="13"/>
        <v>-</v>
      </c>
      <c r="B569" t="s">
        <v>3012</v>
      </c>
      <c r="C569" t="s">
        <v>3024</v>
      </c>
      <c r="D569" t="s">
        <v>20203</v>
      </c>
      <c r="E569" t="str">
        <f>VLOOKUP(D569,NationalSpell!$F:$N,9,FALSE)&amp;CHAR(10)</f>
        <v xml:space="preserve">|Conjuration Lv3|Summon Okami|&amp;ref(Spell/P_Nature.jpg,nolink,25x25,Nature);1||&amp;ref(Spell/V_Nature.jpg,nolink,25x25,Nature Gem);6|儀式/陸上専用|兵士召喚|
|~|~|&gt;|&gt;|&gt;|&gt;|護衛を得意とする大型の狼Okamiを10+体召喚します|
</v>
      </c>
    </row>
    <row r="570" spans="1:5" x14ac:dyDescent="0.15">
      <c r="A570" t="str">
        <f t="shared" si="13"/>
        <v>-</v>
      </c>
      <c r="B570" t="s">
        <v>3012</v>
      </c>
      <c r="C570" t="s">
        <v>3024</v>
      </c>
      <c r="D570" t="s">
        <v>13842</v>
      </c>
      <c r="E570" t="str">
        <f>VLOOKUP(D570,NationalSpell!$F:$N,9,FALSE)&amp;CHAR(10)</f>
        <v xml:space="preserve">|Conjuration Lv3|Ambush of Tigers|&amp;ref(Spell/P_Nature.jpg,nolink,25x25,Nature);2||&amp;ref(Spell/V_Nature.jpg,nolink,25x25,Nature Gem);10|儀式/陸上専用|兵士召喚|
|~|~|&gt;|&gt;|&gt;|&gt;|敏捷なTigerを10+体召喚します|
</v>
      </c>
    </row>
    <row r="571" spans="1:5" x14ac:dyDescent="0.15">
      <c r="A571" t="str">
        <f t="shared" si="13"/>
        <v>-</v>
      </c>
      <c r="B571" t="s">
        <v>3012</v>
      </c>
      <c r="C571" t="s">
        <v>3024</v>
      </c>
      <c r="D571" t="s">
        <v>20182</v>
      </c>
      <c r="E571" t="str">
        <f>VLOOKUP(D571,NationalSpell!$F:$N,9,FALSE)&amp;CHAR(10)</f>
        <v xml:space="preserve">|Conjuration Lv3|Contact Bakeneko|&amp;ref(Spell/P_Nature.jpg,nolink,25x25,Nature);2||&amp;ref(Spell/V_Nature.jpg,nolink,25x25,Nature Gem);8|儀式/陸上専用|指揮官召喚|
|~|~|&gt;|&gt;|&gt;|&gt;|火か死の魔法を使う猫Bakenekoを召喚します|
</v>
      </c>
    </row>
    <row r="572" spans="1:5" x14ac:dyDescent="0.15">
      <c r="A572" t="str">
        <f t="shared" si="13"/>
        <v>-</v>
      </c>
      <c r="B572" t="s">
        <v>3012</v>
      </c>
      <c r="C572" t="s">
        <v>3024</v>
      </c>
      <c r="D572" t="s">
        <v>13843</v>
      </c>
      <c r="E572" t="str">
        <f>VLOOKUP(D572,NationalSpell!$F:$N,9,FALSE)&amp;CHAR(10)</f>
        <v xml:space="preserve">|Conjuration Lv4|Summon Oni|&amp;ref(Spell/P_Earth.jpg,nolink,25x25,Earth);1|&amp;ref(Spell/P_Death.jpg,nolink,25x25,Death);1|&amp;ref(Spell/V_Earth.jpg,nolink,25x25,Earth Gem);12|儀式/陸上専用|兵士召喚|
|~|~|&gt;|&gt;|&gt;|&gt;|大柄で強靭な鬼Oniを5+体召喚します|
</v>
      </c>
    </row>
    <row r="573" spans="1:5" x14ac:dyDescent="0.15">
      <c r="A573" t="str">
        <f t="shared" si="13"/>
        <v>-</v>
      </c>
      <c r="B573" t="s">
        <v>3012</v>
      </c>
      <c r="C573" t="s">
        <v>3024</v>
      </c>
      <c r="D573" t="s">
        <v>13844</v>
      </c>
      <c r="E573" t="str">
        <f>VLOOKUP(D573,NationalSpell!$F:$N,9,FALSE)&amp;CHAR(10)</f>
        <v xml:space="preserve">|Conjuration Lv4|Ghost General|&amp;ref(Spell/P_Death.jpg,nolink,25x25,Death);3||&amp;ref(Spell/V_Death.jpg,nolink,25x25,Death Gem);10|儀式/陸上専用|指揮官召喚|
|~|~|&gt;|&gt;|&gt;|&gt;|破滅の剣を持つ武者の亡霊Shuraを召喚します|
</v>
      </c>
    </row>
    <row r="574" spans="1:5" x14ac:dyDescent="0.15">
      <c r="A574" t="str">
        <f t="shared" si="13"/>
        <v>-</v>
      </c>
      <c r="B574" t="s">
        <v>3012</v>
      </c>
      <c r="C574" t="s">
        <v>3024</v>
      </c>
      <c r="D574" t="s">
        <v>13845</v>
      </c>
      <c r="E574" t="str">
        <f>VLOOKUP(D574,NationalSpell!$F:$N,9,FALSE)&amp;CHAR(10)</f>
        <v xml:space="preserve">|Conjuration Lv4|Contact Jigami|&amp;ref(Spell/P_Nature.jpg,nolink,25x25,Nature);1||&amp;ref(Spell/V_Nature.jpg,nolink,25x25,Nature Gem);10|儀式/陸上専用|指揮官召喚|
|~|~|&gt;|&gt;|&gt;|&gt;|食糧を供給する土着神Jigamiを召喚します|
</v>
      </c>
    </row>
    <row r="575" spans="1:5" x14ac:dyDescent="0.15">
      <c r="A575" t="str">
        <f t="shared" si="13"/>
        <v>-</v>
      </c>
      <c r="B575" t="s">
        <v>3012</v>
      </c>
      <c r="C575" t="s">
        <v>3024</v>
      </c>
      <c r="D575" t="s">
        <v>13846</v>
      </c>
      <c r="E575" t="str">
        <f>VLOOKUP(D575,NationalSpell!$F:$N,9,FALSE)&amp;CHAR(10)</f>
        <v xml:space="preserve">|Conjuration Lv5|Contact Dai Tengu|&amp;ref(Spell/P_Air.jpg,nolink,25x25,Air);2|&amp;ref(Spell/P_Earth.jpg,nolink,25x25,Earth);1|&amp;ref(Spell/V_Air.jpg,nolink,25x25,Air Gem);55|儀式/陸上専用|軍団召喚|
|~|~|&gt;|&gt;|&gt;|&gt;|Tengu Warriorを10体、Karasu Tenguを10体とその指揮官Dai Tenguを召喚します|
</v>
      </c>
    </row>
    <row r="576" spans="1:5" x14ac:dyDescent="0.15">
      <c r="A576" t="str">
        <f t="shared" ref="A576:A584" si="14">IF(C576&lt;&gt;C575,B576&amp;" "&amp;C576&amp;" S",IF(C576&lt;&gt;C577,B576&amp;" "&amp;C576&amp;" E","-"))</f>
        <v>-</v>
      </c>
      <c r="B576" t="s">
        <v>3012</v>
      </c>
      <c r="C576" t="s">
        <v>3024</v>
      </c>
      <c r="D576" t="s">
        <v>13847</v>
      </c>
      <c r="E576" t="str">
        <f>VLOOKUP(D576,NationalSpell!$F:$N,9,FALSE)&amp;CHAR(10)</f>
        <v xml:space="preserve">|Conjuration Lv5|Contact Nushi|&amp;ref(Spell/P_Water.jpg,nolink,25x25,Water);2|&amp;ref(Spell/P_Nature.jpg,nolink,25x25,Nature);1|&amp;ref(Spell/V_Water.jpg,nolink,25x25,Water Gem);25|儀式/沼地限定|指揮官召喚|
|~|~|&gt;|&gt;|&gt;|&gt;|優れた魔力を持つが州を離れられない沼の主Nushiを召喚します|
</v>
      </c>
    </row>
    <row r="577" spans="1:5" x14ac:dyDescent="0.15">
      <c r="A577" t="str">
        <f t="shared" si="14"/>
        <v>-</v>
      </c>
      <c r="B577" t="s">
        <v>3012</v>
      </c>
      <c r="C577" t="s">
        <v>3024</v>
      </c>
      <c r="D577" t="s">
        <v>13848</v>
      </c>
      <c r="E577" t="str">
        <f>VLOOKUP(D577,NationalSpell!$F:$N,9,FALSE)&amp;CHAR(10)</f>
        <v xml:space="preserve">|Conjuration Lv5|Contact Kaijin|&amp;ref(Spell/P_Water.jpg,nolink,25x25,Water);3||&amp;ref(Spell/V_Water.jpg,nolink,25x25,Water Gem);25|儀式/水中専用|指揮官召喚|
|~|~|&gt;|&gt;|&gt;|&gt;|海中で強大な力を振るう土着神Kaijinを召喚します|
</v>
      </c>
    </row>
    <row r="578" spans="1:5" x14ac:dyDescent="0.15">
      <c r="A578" t="str">
        <f t="shared" si="14"/>
        <v>-</v>
      </c>
      <c r="B578" t="s">
        <v>3012</v>
      </c>
      <c r="C578" t="s">
        <v>3024</v>
      </c>
      <c r="D578" t="s">
        <v>13849</v>
      </c>
      <c r="E578" t="str">
        <f>VLOOKUP(D578,NationalSpell!$F:$N,9,FALSE)&amp;CHAR(10)</f>
        <v xml:space="preserve">|Conjuration Lv5|Summon Ujigami|&amp;ref(Spell/P_Earth.jpg,nolink,25x25,Earth);1|&amp;ref(Spell/P_Astral.jpg,nolink,25x25,Astral);1|&amp;ref(Spell/V_Earth.jpg,nolink,25x25,Earth Gem);8|儀式/陸上専用|指揮官召喚|
|~|~|&gt;|&gt;|&gt;|&gt;|高い指揮能力を持つ土着神Ujigamiを召喚します|
</v>
      </c>
    </row>
    <row r="579" spans="1:5" x14ac:dyDescent="0.15">
      <c r="A579" t="str">
        <f t="shared" si="14"/>
        <v>-</v>
      </c>
      <c r="B579" t="s">
        <v>3012</v>
      </c>
      <c r="C579" t="s">
        <v>3024</v>
      </c>
      <c r="D579" t="s">
        <v>13850</v>
      </c>
      <c r="E579" t="str">
        <f>VLOOKUP(D579,NationalSpell!$F:$N,9,FALSE)&amp;CHAR(10)</f>
        <v xml:space="preserve">|Conjuration Lv5|Summon Kuro-Oni|&amp;ref(Spell/P_Death.jpg,nolink,25x25,Death);2|&amp;ref(Spell/P_Fire.jpg,nolink,25x25,Fire);1|&amp;ref(Spell/V_Death.jpg,nolink,25x25,Death Gem);10|儀式/陸上専用|兵士召喚|
|~|~|&gt;|&gt;|&gt;|&gt;|炎と毒を使う大柄な鬼Kuro-Oniを4体召喚します|
</v>
      </c>
    </row>
    <row r="580" spans="1:5" x14ac:dyDescent="0.15">
      <c r="A580" t="str">
        <f t="shared" si="14"/>
        <v>-</v>
      </c>
      <c r="B580" t="s">
        <v>3012</v>
      </c>
      <c r="C580" t="s">
        <v>3024</v>
      </c>
      <c r="D580" t="s">
        <v>20183</v>
      </c>
      <c r="E580" t="str">
        <f>VLOOKUP(D580,NationalSpell!$F:$N,9,FALSE)&amp;CHAR(10)</f>
        <v xml:space="preserve">|Conjuration Lv5|Contact Mujina|&amp;ref(Spell/P_Nature.jpg,nolink,25x25,Nature);2||&amp;ref(Spell/V_Nature.jpg,nolink,25x25,Nature Gem);21|儀式/陸上専用|指揮官召喚|
|~|~|&gt;|&gt;|&gt;|&gt;|人型の姿で暗殺も行える魔力持つ獣Mujinaを召喚します|
</v>
      </c>
    </row>
    <row r="581" spans="1:5" x14ac:dyDescent="0.15">
      <c r="A581" t="str">
        <f t="shared" si="14"/>
        <v>-</v>
      </c>
      <c r="B581" t="s">
        <v>3012</v>
      </c>
      <c r="C581" t="s">
        <v>3024</v>
      </c>
      <c r="D581" t="s">
        <v>20184</v>
      </c>
      <c r="E581" t="str">
        <f>VLOOKUP(D581,NationalSpell!$F:$N,9,FALSE)&amp;CHAR(10)</f>
        <v xml:space="preserve">|Conjuration Lv5|Contact Tanuki|&amp;ref(Spell/P_Nature.jpg,nolink,25x25,Nature);2||&amp;ref(Spell/V_Nature.jpg,nolink,25x25,Nature Gem);26|儀式/陸上専用|指揮官召喚|
|~|~|&gt;|&gt;|&gt;|&gt;|州に不安と異端を広める魔力持つ獣Tanukiを召喚します|
</v>
      </c>
    </row>
    <row r="582" spans="1:5" x14ac:dyDescent="0.15">
      <c r="A582" t="str">
        <f t="shared" si="14"/>
        <v>-</v>
      </c>
      <c r="B582" t="s">
        <v>3012</v>
      </c>
      <c r="C582" t="s">
        <v>3024</v>
      </c>
      <c r="D582" t="s">
        <v>13851</v>
      </c>
      <c r="E582" t="str">
        <f>VLOOKUP(D582,NationalSpell!$F:$N,9,FALSE)&amp;CHAR(10)</f>
        <v xml:space="preserve">|Conjuration Lv5|Contact Mori-no-kami|&amp;ref(Spell/P_Nature.jpg,nolink,25x25,Nature);3||&amp;ref(Spell/V_Nature.jpg,nolink,25x25,Nature Gem);21|儀式/森林限定|指揮官召喚|
|~|~|&gt;|&gt;|&gt;|&gt;|森でのみ強大な力を振るう土着神Mori-no-kamiを召喚します|
</v>
      </c>
    </row>
    <row r="583" spans="1:5" x14ac:dyDescent="0.15">
      <c r="A583" t="str">
        <f t="shared" si="14"/>
        <v>-</v>
      </c>
      <c r="B583" t="s">
        <v>3012</v>
      </c>
      <c r="C583" t="s">
        <v>3024</v>
      </c>
      <c r="D583" t="s">
        <v>13852</v>
      </c>
      <c r="E583" t="str">
        <f>VLOOKUP(D583,NationalSpell!$F:$N,9,FALSE)&amp;CHAR(10)</f>
        <v xml:space="preserve">|Conjuration Lv6|Contact Tatsu|&amp;ref(Spell/P_Earth.jpg,nolink,25x25,Earth);3||&amp;ref(Spell/V_Earth.jpg,nolink,25x25,Earth Gem);19|儀式/陸上専用|指揮官召喚|
|~|~|&gt;|&gt;|&gt;|&gt;|魔力を持つ下等な龍Tatsuを召喚します|
</v>
      </c>
    </row>
    <row r="584" spans="1:5" x14ac:dyDescent="0.15">
      <c r="A584" t="str">
        <f t="shared" si="14"/>
        <v>-</v>
      </c>
      <c r="B584" t="s">
        <v>3012</v>
      </c>
      <c r="C584" t="s">
        <v>3024</v>
      </c>
      <c r="D584" t="s">
        <v>13853</v>
      </c>
      <c r="E584" t="str">
        <f>VLOOKUP(D584,NationalSpell!$F:$N,9,FALSE)&amp;CHAR(10)</f>
        <v xml:space="preserve">|Conjuration Lv6|Summon Kenzoku|&amp;ref(Spell/P_Astral.jpg,nolink,25x25,Astral);1|&amp;ref(Spell/P_Earth.jpg,nolink,25x25,Earth);1|&amp;ref(Spell/V_Astral.jpg,nolink,25x25,Astral Pearl);9|儀式/陸上専用|指揮官召喚|
|~|~|&gt;|&gt;|&gt;|&gt;|高い戦闘力を持つ神霊Kenzokuを召喚します|
</v>
      </c>
    </row>
    <row r="585" spans="1:5" x14ac:dyDescent="0.15">
      <c r="A585" t="str">
        <f t="shared" si="12"/>
        <v>-</v>
      </c>
      <c r="B585" t="s">
        <v>3012</v>
      </c>
      <c r="C585" t="s">
        <v>13864</v>
      </c>
      <c r="D585" t="s">
        <v>13854</v>
      </c>
      <c r="E585" t="str">
        <f>VLOOKUP(D585,NationalSpell!$F:$N,9,FALSE)&amp;CHAR(10)</f>
        <v xml:space="preserve">|Conjuration Lv6|Summon Oni General|&amp;ref(Spell/P_Death.jpg,nolink,25x25,Death);2|&amp;ref(Spell/P_Fire.jpg,nolink,25x25,Fire);1|&amp;ref(Spell/V_Death.jpg,nolink,25x25,Death Gem);20|儀式/陸上専用|指揮官召喚|
|~|~|&gt;|&gt;|&gt;|&gt;|多少の魔力を持つ鬼の指揮官Oni Shugoを召喚します|
</v>
      </c>
    </row>
    <row r="586" spans="1:5" x14ac:dyDescent="0.15">
      <c r="A586" t="str">
        <f t="shared" si="12"/>
        <v>-</v>
      </c>
      <c r="B586" t="s">
        <v>3012</v>
      </c>
      <c r="C586" t="s">
        <v>13864</v>
      </c>
      <c r="D586" t="s">
        <v>13855</v>
      </c>
      <c r="E586" t="str">
        <f>VLOOKUP(D586,NationalSpell!$F:$N,9,FALSE)&amp;CHAR(10)</f>
        <v xml:space="preserve">|Conjuration Lv6|Summon Gozu Mezu|&amp;ref(Spell/P_Death.jpg,nolink,25x25,Death);3||&amp;ref(Spell/V_Death.jpg,nolink,25x25,Death Gem);7|儀式/陸上専用|兵士召喚|
|~|~|&gt;|&gt;|&gt;|&gt;|魔法の武器を持つOx-headとHorse-faceを1体ずつ召喚します|
</v>
      </c>
    </row>
    <row r="587" spans="1:5" x14ac:dyDescent="0.15">
      <c r="A587" t="str">
        <f t="shared" si="12"/>
        <v>-</v>
      </c>
      <c r="B587" t="s">
        <v>3012</v>
      </c>
      <c r="C587" t="s">
        <v>13864</v>
      </c>
      <c r="D587" t="s">
        <v>13856</v>
      </c>
      <c r="E587" t="str">
        <f>VLOOKUP(D587,NationalSpell!$F:$N,9,FALSE)&amp;CHAR(10)</f>
        <v xml:space="preserve">|Conjuration Lv6|Contact Kitsune|&amp;ref(Spell/P_Nature.jpg,nolink,25x25,Nature);2||&amp;ref(Spell/V_Nature.jpg,nolink,25x25,Nature Gem);30|儀式/陸上専用|指揮官召喚|
|~|~|&gt;|&gt;|&gt;|&gt;|多彩な魔力を持つ妖狐Kitsuneを召喚します|
</v>
      </c>
    </row>
    <row r="588" spans="1:5" x14ac:dyDescent="0.15">
      <c r="A588" t="str">
        <f t="shared" si="12"/>
        <v>-</v>
      </c>
      <c r="B588" t="s">
        <v>3012</v>
      </c>
      <c r="C588" t="s">
        <v>13864</v>
      </c>
      <c r="D588" t="s">
        <v>13857</v>
      </c>
      <c r="E588" t="str">
        <f>VLOOKUP(D588,NationalSpell!$F:$N,9,FALSE)&amp;CHAR(10)</f>
        <v xml:space="preserve">|Conjuration Lv7|Contact Yama-no-kami|&amp;ref(Spell/P_Earth.jpg,nolink,25x25,Earth);4||&amp;ref(Spell/V_Earth.jpg,nolink,25x25,Earth Gem);28|儀式/山地限定|指揮官召喚|
|~|~|&gt;|&gt;|&gt;|&gt;|自身の山でのみ強大な力を振るう土着神Yama-no-kamiを召喚します|
</v>
      </c>
    </row>
    <row r="589" spans="1:5" x14ac:dyDescent="0.15">
      <c r="A589" t="str">
        <f t="shared" si="12"/>
        <v>-</v>
      </c>
      <c r="B589" t="s">
        <v>3012</v>
      </c>
      <c r="C589" t="s">
        <v>13864</v>
      </c>
      <c r="D589" t="s">
        <v>13858</v>
      </c>
      <c r="E589" t="str">
        <f>VLOOKUP(D589,NationalSpell!$F:$N,9,FALSE)&amp;CHAR(10)</f>
        <v xml:space="preserve">|Conjuration Lv8|Summon Dai Oni|&amp;ref(Spell/P_Death.jpg,nolink,25x25,Death);4|&amp;ref(Spell/P_Fire.jpg,nolink,25x25,Fire);1|&amp;ref(Spell/V_Death.jpg,nolink,25x25,Death Gem);45|儀式/陸上専用|指揮官召喚|
|~|~|&gt;|&gt;|&gt;|&gt;|巨大かつ強大な鬼の王Dai Oniを召喚します|
</v>
      </c>
    </row>
    <row r="590" spans="1:5" x14ac:dyDescent="0.15">
      <c r="A590" t="str">
        <f t="shared" si="12"/>
        <v>-</v>
      </c>
      <c r="B590" t="s">
        <v>3012</v>
      </c>
      <c r="C590" t="s">
        <v>13864</v>
      </c>
      <c r="D590" t="s">
        <v>13859</v>
      </c>
      <c r="E590" t="str">
        <f>VLOOKUP(D590,NationalSpell!$F:$N,9,FALSE)&amp;CHAR(10)</f>
        <v xml:space="preserve">|Divine Lv0|Teaching Sign|&amp;ref(Spell/P_Holy.jpg,nolink,25x25,Holy);1|&amp;ref(Spell/P_Nature.jpg,nolink,25x25,Nature);1||戦闘/水陸両用|自己強化|
|~|~|&gt;|&gt;|&gt;|&gt;|習得している全ての系統の魔法の技能を向上させます|
</v>
      </c>
    </row>
    <row r="591" spans="1:5" x14ac:dyDescent="0.15">
      <c r="A591" t="str">
        <f t="shared" si="12"/>
        <v>-</v>
      </c>
      <c r="B591" t="s">
        <v>3012</v>
      </c>
      <c r="C591" t="s">
        <v>13864</v>
      </c>
      <c r="D591" t="s">
        <v>13860</v>
      </c>
      <c r="E591" t="str">
        <f>VLOOKUP(D591,NationalSpell!$F:$N,9,FALSE)&amp;CHAR(10)</f>
        <v xml:space="preserve">|Divine Lv0|Fear-not Sign|&amp;ref(Spell/P_Holy.jpg,nolink,25x25,Holy);1|&amp;ref(Spell/P_Air.jpg,nolink,25x25,Air);1||戦闘/水陸両用|強化|
|~|~|&gt;|&gt;|&gt;|&gt;|中範囲の味方を大気の盾で覆い大半の射撃を80%で無効化します|
</v>
      </c>
    </row>
    <row r="592" spans="1:5" x14ac:dyDescent="0.15">
      <c r="A592" t="str">
        <f t="shared" si="12"/>
        <v>-</v>
      </c>
      <c r="B592" t="s">
        <v>3012</v>
      </c>
      <c r="C592" t="s">
        <v>13864</v>
      </c>
      <c r="D592" t="s">
        <v>13861</v>
      </c>
      <c r="E592" t="str">
        <f>VLOOKUP(D592,NationalSpell!$F:$N,9,FALSE)&amp;CHAR(10)</f>
        <v xml:space="preserve">|Divine Lv0|Welcome Sign|&amp;ref(Spell/P_Holy.jpg,nolink,25x25,Holy);1|&amp;ref(Spell/P_Fire.jpg,nolink,25x25,Fire);1||戦闘/水陸両用|魅了|
|~|~|&gt;|&gt;|&gt;|&gt;|敵1体を魅了しようと試みます|
</v>
      </c>
    </row>
    <row r="593" spans="1:5" x14ac:dyDescent="0.15">
      <c r="A593" t="str">
        <f t="shared" si="12"/>
        <v>-</v>
      </c>
      <c r="B593" t="s">
        <v>3012</v>
      </c>
      <c r="C593" t="s">
        <v>13864</v>
      </c>
      <c r="D593" t="s">
        <v>13862</v>
      </c>
      <c r="E593" t="str">
        <f>VLOOKUP(D593,NationalSpell!$F:$N,9,FALSE)&amp;CHAR(10)</f>
        <v xml:space="preserve">|Divine Lv0|Earth-touching Sign|&amp;ref(Spell/P_Holy.jpg,nolink,25x25,Holy);1|&amp;ref(Spell/P_Earth.jpg,nolink,25x25,Earth);1||戦闘/水陸両用|即死|
|~|~|&gt;|&gt;|&gt;|&gt;|敵のデーモン1体を即死させようと試みます|
</v>
      </c>
    </row>
    <row r="594" spans="1:5" x14ac:dyDescent="0.15">
      <c r="A594" t="str">
        <f t="shared" si="12"/>
        <v>LA Jomon E</v>
      </c>
      <c r="B594" t="s">
        <v>3012</v>
      </c>
      <c r="C594" t="s">
        <v>13864</v>
      </c>
      <c r="D594" t="s">
        <v>13863</v>
      </c>
      <c r="E594" t="str">
        <f>VLOOKUP(D594,NationalSpell!$F:$N,9,FALSE)&amp;CHAR(10)</f>
        <v xml:space="preserve">|Divine Lv0|Meditation Sign|&amp;ref(Spell/P_Holy.jpg,nolink,25x25,Holy);1|&amp;ref(Spell/P_Water.jpg,nolink,25x25,Water);1||戦闘/水陸両用|疲労回復|
|~|~|&gt;|&gt;|&gt;|&gt;|自身の疲労を回復させます|
</v>
      </c>
    </row>
    <row r="595" spans="1:5" x14ac:dyDescent="0.15">
      <c r="A595" t="str">
        <f t="shared" si="12"/>
        <v>LA Agartha S</v>
      </c>
      <c r="B595" t="s">
        <v>3012</v>
      </c>
      <c r="C595" t="s">
        <v>14028</v>
      </c>
      <c r="D595" t="s">
        <v>14016</v>
      </c>
      <c r="E595" t="str">
        <f>VLOOKUP(D595,NationalSpell!$F:$N,9,FALSE)&amp;CHAR(10)</f>
        <v xml:space="preserve">|Conjuration Lv3|Summon Penumbrals|&amp;ref(Spell/P_Death.jpg,nolink,25x25,Death);1|&amp;ref(Spell/P_Earth.jpg,nolink,25x25,Earth);1|&amp;ref(Spell/V_Death.jpg,nolink,25x25,Death Gem);6|儀式/水陸両用|兵士召喚|
|~|~|&gt;|&gt;|&gt;|&gt;|生命力を吸収する霊Penumbralを4体召喚します|
</v>
      </c>
    </row>
    <row r="596" spans="1:5" x14ac:dyDescent="0.15">
      <c r="A596" t="str">
        <f t="shared" si="12"/>
        <v>-</v>
      </c>
      <c r="B596" t="s">
        <v>3012</v>
      </c>
      <c r="C596" t="s">
        <v>14028</v>
      </c>
      <c r="D596" t="s">
        <v>14017</v>
      </c>
      <c r="E596" t="str">
        <f>VLOOKUP(D596,NationalSpell!$F:$N,9,FALSE)&amp;CHAR(10)</f>
        <v xml:space="preserve">|Conjuration Lv3|Awaken Shard Wights|&amp;ref(Spell/P_Death.jpg,nolink,25x25,Death);1|&amp;ref(Spell/P_Earth.jpg,nolink,25x25,Earth);1|&amp;ref(Spell/V_Death.jpg,nolink,25x25,Death Gem);15|儀式/陸上専用|兵士召喚|
|~|~|&gt;|&gt;|&gt;|&gt;|呪いの武器を持つPale OneのミイラShard Wightを5+体召喚します|
</v>
      </c>
    </row>
    <row r="597" spans="1:5" x14ac:dyDescent="0.15">
      <c r="A597" t="str">
        <f t="shared" si="12"/>
        <v>-</v>
      </c>
      <c r="B597" t="s">
        <v>3012</v>
      </c>
      <c r="C597" t="s">
        <v>14028</v>
      </c>
      <c r="D597" t="s">
        <v>14018</v>
      </c>
      <c r="E597" t="str">
        <f>VLOOKUP(D597,NationalSpell!$F:$N,9,FALSE)&amp;CHAR(10)</f>
        <v xml:space="preserve">|Conjuration Lv5|Summon Umbrals|&amp;ref(Spell/P_Death.jpg,nolink,25x25,Death);2|&amp;ref(Spell/P_Earth.jpg,nolink,25x25,Earth);1|&amp;ref(Spell/V_Death.jpg,nolink,25x25,Death Gem);8|儀式/水陸両用|兵士召喚|
|~|~|&gt;|&gt;|&gt;|&gt;|生命力を吸収する大型の霊Umbralを4体召喚します|
</v>
      </c>
    </row>
    <row r="598" spans="1:5" x14ac:dyDescent="0.15">
      <c r="A598" t="str">
        <f t="shared" si="12"/>
        <v>-</v>
      </c>
      <c r="B598" t="s">
        <v>3012</v>
      </c>
      <c r="C598" t="s">
        <v>14028</v>
      </c>
      <c r="D598" t="s">
        <v>14019</v>
      </c>
      <c r="E598" t="str">
        <f>VLOOKUP(D598,NationalSpell!$F:$N,9,FALSE)&amp;CHAR(10)</f>
        <v xml:space="preserve">|Conjuration Lv5|Awaken Sepulchral|&amp;ref(Spell/P_Death.jpg,nolink,25x25,Death);2|&amp;ref(Spell/P_Earth.jpg,nolink,25x25,Earth);1|&amp;ref(Spell/V_Death.jpg,nolink,25x25,Death Gem);4|儀式/陸上専用|兵士召喚|
|~|~|&gt;|&gt;|&gt;|&gt;|魔法の武器を持つ神聖なるAncient OneのミイラSepulchralを1体召喚します|
</v>
      </c>
    </row>
    <row r="599" spans="1:5" x14ac:dyDescent="0.15">
      <c r="A599" t="str">
        <f t="shared" si="12"/>
        <v>-</v>
      </c>
      <c r="B599" t="s">
        <v>3012</v>
      </c>
      <c r="C599" t="s">
        <v>14028</v>
      </c>
      <c r="D599" t="s">
        <v>14020</v>
      </c>
      <c r="E599" t="str">
        <f>VLOOKUP(D599,NationalSpell!$F:$N,9,FALSE)&amp;CHAR(10)</f>
        <v xml:space="preserve">|Conjuration Lv6|Awaken Tomb Oracle|&amp;ref(Spell/P_Death.jpg,nolink,25x25,Death);3|&amp;ref(Spell/P_Earth.jpg,nolink,25x25,Earth);2|&amp;ref(Spell/V_Death.jpg,nolink,25x25,Death Gem);30|儀式/陸上専用|指揮官召喚|
|~|~|&gt;|&gt;|&gt;|&gt;|強大な魔力を持つPale OneのミイラTomb Oracleを召喚します|
</v>
      </c>
    </row>
    <row r="600" spans="1:5" x14ac:dyDescent="0.15">
      <c r="A600" t="str">
        <f t="shared" si="12"/>
        <v>-</v>
      </c>
      <c r="B600" t="s">
        <v>3012</v>
      </c>
      <c r="C600" t="s">
        <v>14028</v>
      </c>
      <c r="D600" t="s">
        <v>14021</v>
      </c>
      <c r="E600" t="str">
        <f>VLOOKUP(D600,NationalSpell!$F:$N,9,FALSE)&amp;CHAR(10)</f>
        <v xml:space="preserve">|Conjuration Lv8|Hall of the Dead|&amp;ref(Spell/P_Death.jpg,nolink,25x25,Death);5|&amp;ref(Spell/P_Earth.jpg,nolink,25x25,Earth);1|&amp;ref(Spell/V_Death.jpg,nolink,25x25,Death Gem);25|儀式/陸上専用|兵士召喚|
|~|~|&gt;|&gt;|&gt;|&gt;|呪いの武器を持つPale OneのミイラShard Wightを20+体召喚します|
</v>
      </c>
    </row>
    <row r="601" spans="1:5" x14ac:dyDescent="0.15">
      <c r="A601" t="str">
        <f t="shared" si="12"/>
        <v>-</v>
      </c>
      <c r="B601" t="s">
        <v>3012</v>
      </c>
      <c r="C601" t="s">
        <v>14028</v>
      </c>
      <c r="D601" t="s">
        <v>14022</v>
      </c>
      <c r="E601" t="str">
        <f>VLOOKUP(D601,NationalSpell!$F:$N,9,FALSE)&amp;CHAR(10)</f>
        <v xml:space="preserve">|Alteration Lv5|Iron Marionettes|&amp;ref(Spell/P_Earth.jpg,nolink,25x25,Earth);3||&amp;ref(Spell/V_Earth.jpg,nolink,25x25,Earth Gem);1|戦闘/水陸両用|強化|
|~|~|&gt;|&gt;|&gt;|&gt;|広範囲のアンデッドの行動速度と攻撃技能を向上させます|
</v>
      </c>
    </row>
    <row r="602" spans="1:5" x14ac:dyDescent="0.15">
      <c r="A602" t="str">
        <f t="shared" si="12"/>
        <v>-</v>
      </c>
      <c r="B602" t="s">
        <v>3012</v>
      </c>
      <c r="C602" t="s">
        <v>14028</v>
      </c>
      <c r="D602" t="s">
        <v>14023</v>
      </c>
      <c r="E602" t="str">
        <f>VLOOKUP(D602,NationalSpell!$F:$N,9,FALSE)&amp;CHAR(10)</f>
        <v xml:space="preserve">|Enchantment Lv2|Iron Corpse Reanimation|&amp;ref(Spell/P_Earth.jpg,nolink,25x25,Earth);1|&amp;ref(Spell/P_Death.jpg,nolink,25x25,Death);1|&amp;ref(Spell/V_Earth.jpg,nolink,25x25,Earth Gem);2|儀式/陸上専用|兵士召喚|
|~|~|&gt;|&gt;|&gt;|&gt;|鋼で補強された強化ゾンビIron Corpseを5+体召喚します|
</v>
      </c>
    </row>
    <row r="603" spans="1:5" x14ac:dyDescent="0.15">
      <c r="A603" t="str">
        <f t="shared" si="12"/>
        <v>-</v>
      </c>
      <c r="B603" t="s">
        <v>3012</v>
      </c>
      <c r="C603" t="s">
        <v>14028</v>
      </c>
      <c r="D603" t="s">
        <v>14024</v>
      </c>
      <c r="E603" t="str">
        <f>VLOOKUP(D603,NationalSpell!$F:$N,9,FALSE)&amp;CHAR(10)</f>
        <v xml:space="preserve">|Enchantment Lv2|Reanimate Ancestor|&amp;ref(Spell/P_Earth.jpg,nolink,25x25,Earth);2|&amp;ref(Spell/P_Death.jpg,nolink,25x25,Death);2|&amp;ref(Spell/V_Earth.jpg,nolink,25x25,Earth Gem);3|儀式/陸上専用|指揮官召喚|
|~|~|&gt;|&gt;|&gt;|&gt;|強化ゾンビの指揮官Iron Ancestorを召喚します|
</v>
      </c>
    </row>
    <row r="604" spans="1:5" x14ac:dyDescent="0.15">
      <c r="A604" t="str">
        <f t="shared" si="12"/>
        <v>-</v>
      </c>
      <c r="B604" t="s">
        <v>3012</v>
      </c>
      <c r="C604" t="s">
        <v>14028</v>
      </c>
      <c r="D604" t="s">
        <v>14025</v>
      </c>
      <c r="E604" t="str">
        <f>VLOOKUP(D604,NationalSpell!$F:$N,9,FALSE)&amp;CHAR(10)</f>
        <v xml:space="preserve">|Enchantment Lv4|Flame Corpse Construction|&amp;ref(Spell/P_Fire.jpg,nolink,25x25,Fire);1|&amp;ref(Spell/P_Death.jpg,nolink,25x25,Death);1|&amp;ref(Spell/V_Fire.jpg,nolink,25x25,Fire Gem);1|儀式/陸上専用|兵士召喚|
|~|~|&gt;|&gt;|&gt;|&gt;|倒されると爆発する強化ゾンビFlame Corpseを1体召喚します|
</v>
      </c>
    </row>
    <row r="605" spans="1:5" x14ac:dyDescent="0.15">
      <c r="A605" t="str">
        <f t="shared" si="12"/>
        <v>-</v>
      </c>
      <c r="B605" t="s">
        <v>3012</v>
      </c>
      <c r="C605" t="s">
        <v>14028</v>
      </c>
      <c r="D605" t="s">
        <v>14026</v>
      </c>
      <c r="E605" t="str">
        <f>VLOOKUP(D605,NationalSpell!$F:$N,9,FALSE)&amp;CHAR(10)</f>
        <v xml:space="preserve">|Enchantment Lv5|Nightmare Construction|&amp;ref(Spell/P_Fire.jpg,nolink,25x25,Fire);1|&amp;ref(Spell/P_Death.jpg,nolink,25x25,Death);1|&amp;ref(Spell/V_Fire.jpg,nolink,25x25,Fire Gem);2|儀式/陸上専用|兵士召喚|
|~|~|&gt;|&gt;|&gt;|&gt;|倒されると爆発する骨の馬Flame Barrel Nightmareを1体召喚します|
</v>
      </c>
    </row>
    <row r="606" spans="1:5" x14ac:dyDescent="0.15">
      <c r="A606" t="str">
        <f t="shared" si="12"/>
        <v>LA Agartha E</v>
      </c>
      <c r="B606" t="s">
        <v>3012</v>
      </c>
      <c r="C606" t="s">
        <v>14028</v>
      </c>
      <c r="D606" t="s">
        <v>14027</v>
      </c>
      <c r="E606" t="str">
        <f>VLOOKUP(D606,NationalSpell!$F:$N,9,FALSE)&amp;CHAR(10)</f>
        <v xml:space="preserve">|Enchantment Lv6|Ktonian Legion|&amp;ref(Spell/P_Earth.jpg,nolink,25x25,Earth);2|&amp;ref(Spell/P_Death.jpg,nolink,25x25,Death);2|&amp;ref(Spell/V_Earth.jpg,nolink,25x25,Earth Gem);15|儀式/陸上専用|兵士召喚|
|~|~|&gt;|&gt;|&gt;|&gt;|鋼で補強された強化ゾンビIron Corpseを30+体召喚します|
</v>
      </c>
    </row>
    <row r="607" spans="1:5" x14ac:dyDescent="0.15">
      <c r="A607" t="str">
        <f t="shared" si="12"/>
        <v>LA Abysia S</v>
      </c>
      <c r="B607" t="s">
        <v>3012</v>
      </c>
      <c r="C607" t="s">
        <v>14167</v>
      </c>
      <c r="D607" t="s">
        <v>14192</v>
      </c>
      <c r="E607" t="str">
        <f>VLOOKUP(D607,NationalSpell!$F:$N,9,FALSE)&amp;CHAR(10)</f>
        <v xml:space="preserve">|Conjuration Lv2|Summon Abysian Ancestors|&amp;ref(Spell/P_Death.jpg,nolink,25x25,Death);1|&amp;ref(Spell/P_Fire.jpg,nolink,25x25,Fire);1|&amp;ref(Spell/V_Death.jpg,nolink,25x25,Death Gem);5|儀式/陸上専用|兵士召喚|
|~|~|&gt;|&gt;|&gt;|&gt;|Abysianの神聖なる亡霊戦士Smoulderghostを5体召喚します|
</v>
      </c>
    </row>
    <row r="608" spans="1:5" x14ac:dyDescent="0.15">
      <c r="A608" t="str">
        <f t="shared" si="12"/>
        <v>-</v>
      </c>
      <c r="B608" t="s">
        <v>3012</v>
      </c>
      <c r="C608" t="s">
        <v>14167</v>
      </c>
      <c r="D608" t="s">
        <v>14193</v>
      </c>
      <c r="E608" t="str">
        <f>VLOOKUP(D608,NationalSpell!$F:$N,9,FALSE)&amp;CHAR(10)</f>
        <v xml:space="preserve">|Conjuration Lv3|Pride of Lions|&amp;ref(Spell/P_Nature.jpg,nolink,25x25,Nature);2||&amp;ref(Spell/V_Nature.jpg,nolink,25x25,Nature Gem);10|儀式/陸上専用|兵士召喚|
|~|~|&gt;|&gt;|&gt;|&gt;|敏捷なGreat Lionを10+体召喚します|
</v>
      </c>
    </row>
    <row r="609" spans="1:5" x14ac:dyDescent="0.15">
      <c r="A609" t="str">
        <f t="shared" si="12"/>
        <v>-</v>
      </c>
      <c r="B609" t="s">
        <v>3012</v>
      </c>
      <c r="C609" t="s">
        <v>14167</v>
      </c>
      <c r="D609" t="s">
        <v>14194</v>
      </c>
      <c r="E609" t="str">
        <f>VLOOKUP(D609,NationalSpell!$F:$N,9,FALSE)&amp;CHAR(10)</f>
        <v xml:space="preserve">|Conjuration Lv8|Contact Scorpion Man|&amp;ref(Spell/P_Earth.jpg,nolink,25x25,Earth);1|&amp;ref(Spell/P_Fire.jpg,nolink,25x25,Fire);1|&amp;ref(Spell/V_Earth.jpg,nolink,25x25,Earth Gem);12|儀式/陸上専用|兵士召喚|
|~|~|&gt;|&gt;|&gt;|&gt;|強力な武器を持つScorpion Manを1体召喚します|
</v>
      </c>
    </row>
    <row r="610" spans="1:5" x14ac:dyDescent="0.15">
      <c r="A610" t="str">
        <f t="shared" si="12"/>
        <v>-</v>
      </c>
      <c r="B610" t="s">
        <v>3012</v>
      </c>
      <c r="C610" t="s">
        <v>14167</v>
      </c>
      <c r="D610" t="s">
        <v>14195</v>
      </c>
      <c r="E610" t="str">
        <f>VLOOKUP(D610,NationalSpell!$F:$N,9,FALSE)&amp;CHAR(10)</f>
        <v xml:space="preserve">|Alteration Lv6|Hellscape|&amp;ref(Spell/P_Fire.jpg,nolink,25x25,Fire);4||&amp;ref(Spell/V_Fire.jpg,nolink,25x25,Fire Gem);10|儀式/陸上専用|災害誘発|
|~|~|&gt;|&gt;|&gt;|&gt;|指定した州に猛暑を引き起こし被害を与えます|
</v>
      </c>
    </row>
    <row r="611" spans="1:5" x14ac:dyDescent="0.15">
      <c r="A611" t="str">
        <f t="shared" si="12"/>
        <v>-</v>
      </c>
      <c r="B611" t="s">
        <v>3012</v>
      </c>
      <c r="C611" t="s">
        <v>14167</v>
      </c>
      <c r="D611" t="s">
        <v>14196</v>
      </c>
      <c r="E611" t="str">
        <f>VLOOKUP(D611,NationalSpell!$F:$N,9,FALSE)&amp;CHAR(10)</f>
        <v xml:space="preserve">|Evocation Lv5|Liquid Flames of Rhuax|&amp;ref(Spell/P_Fire.jpg,nolink,25x25,Fire);3|&amp;ref(Spell/P_Earth.jpg,nolink,25x25,Earth);1||戦闘/陸上専用|攻撃|
|~|~|&gt;|&gt;|&gt;|&gt;|小範囲を溶けた金属で攻撃し周囲にも被害を広げます|
</v>
      </c>
    </row>
    <row r="612" spans="1:5" x14ac:dyDescent="0.15">
      <c r="A612" t="str">
        <f t="shared" ref="A612:A675" si="15">IF(C612&lt;&gt;C611,B612&amp;" "&amp;C612&amp;" S",IF(C612&lt;&gt;C613,B612&amp;" "&amp;C612&amp;" E","-"))</f>
        <v>-</v>
      </c>
      <c r="B612" t="s">
        <v>3012</v>
      </c>
      <c r="C612" t="s">
        <v>14167</v>
      </c>
      <c r="D612" t="s">
        <v>14197</v>
      </c>
      <c r="E612" t="str">
        <f>VLOOKUP(D612,NationalSpell!$F:$N,9,FALSE)&amp;CHAR(10)</f>
        <v xml:space="preserve">|Enchantment Lv5|Inner Furnace|&amp;ref(Spell/P_Fire.jpg,nolink,25x25,Fire);3||&amp;ref(Spell/V_Fire.jpg,nolink,25x25,Fire Gem);1|戦闘/陸上専用|全体強化|
|~|~|&gt;|&gt;|&gt;|&gt;|味方全員に熱波を纏わせようと試みます|
</v>
      </c>
    </row>
    <row r="613" spans="1:5" x14ac:dyDescent="0.15">
      <c r="A613" t="str">
        <f t="shared" si="15"/>
        <v>-</v>
      </c>
      <c r="B613" t="s">
        <v>3012</v>
      </c>
      <c r="C613" t="s">
        <v>14167</v>
      </c>
      <c r="D613" t="s">
        <v>14198</v>
      </c>
      <c r="E613" t="str">
        <f>VLOOKUP(D613,NationalSpell!$F:$N,9,FALSE)&amp;CHAR(10)</f>
        <v xml:space="preserve">|Enchantment Lv5|Reawaken Fossil|&amp;ref(Spell/P_Earth.jpg,nolink,25x25,Earth);2|&amp;ref(Spell/P_Death.jpg,nolink,25x25,Death);1|&amp;ref(Spell/V_Earth.jpg,nolink,25x25,Earth Gem);10|儀式/水陸両用|兵士召喚|
|~|~|&gt;|&gt;|&gt;|&gt;|硬いが脆い化石化した巨人Fossilized Giantを5+体召喚します|
</v>
      </c>
    </row>
    <row r="614" spans="1:5" x14ac:dyDescent="0.15">
      <c r="A614" t="str">
        <f t="shared" si="15"/>
        <v>LA Abysia E</v>
      </c>
      <c r="B614" t="s">
        <v>3012</v>
      </c>
      <c r="C614" t="s">
        <v>14167</v>
      </c>
      <c r="D614" t="s">
        <v>14199</v>
      </c>
      <c r="E614" t="str">
        <f>VLOOKUP(D614,NationalSpell!$F:$N,9,FALSE)&amp;CHAR(10)</f>
        <v xml:space="preserve">|Blood Magic Lv3|Infernal Breeding|&amp;ref(Spell/P_Blood.jpg,nolink,25x25,Blood);2||&amp;ref(Spell/V_Blood.jpg,nolink,25x25,Blood Slave);25|儀式/陸上専用|特殊召喚|
|~|~|&gt;|&gt;|&gt;|&gt;|様々な交雑種の兵士や指揮官を召喚します|
</v>
      </c>
    </row>
    <row r="615" spans="1:5" x14ac:dyDescent="0.15">
      <c r="A615" t="str">
        <f t="shared" si="15"/>
        <v>LA Caelum S</v>
      </c>
      <c r="B615" t="s">
        <v>3012</v>
      </c>
      <c r="C615" t="s">
        <v>14283</v>
      </c>
      <c r="D615" t="s">
        <v>14323</v>
      </c>
      <c r="E615" t="str">
        <f>VLOOKUP(D615,NationalSpell!$F:$N,9,FALSE)&amp;CHAR(10)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616" spans="1:5" x14ac:dyDescent="0.15">
      <c r="A616" t="str">
        <f t="shared" si="15"/>
        <v>-</v>
      </c>
      <c r="B616" t="s">
        <v>3012</v>
      </c>
      <c r="C616" t="s">
        <v>14283</v>
      </c>
      <c r="D616" t="s">
        <v>14324</v>
      </c>
      <c r="E616" t="str">
        <f>VLOOKUP(D616,NationalSpell!$F:$N,9,FALSE)&amp;CHAR(10)</f>
        <v xml:space="preserve">|Conjuration Lv3|Ambush of Tigers|&amp;ref(Spell/P_Nature.jpg,nolink,25x25,Nature);2||&amp;ref(Spell/V_Nature.jpg,nolink,25x25,Nature Gem);10|儀式/陸上専用|兵士召喚|
|~|~|&gt;|&gt;|&gt;|&gt;|敏捷なTigerを10+体召喚します|
</v>
      </c>
    </row>
    <row r="617" spans="1:5" x14ac:dyDescent="0.15">
      <c r="A617" t="str">
        <f t="shared" si="15"/>
        <v>-</v>
      </c>
      <c r="B617" t="s">
        <v>3012</v>
      </c>
      <c r="C617" t="s">
        <v>14283</v>
      </c>
      <c r="D617" t="s">
        <v>14325</v>
      </c>
      <c r="E617" t="str">
        <f>VLOOKUP(D617,NationalSpell!$F:$N,9,FALSE)&amp;CHAR(10)</f>
        <v xml:space="preserve">|Conjuration Lv3|Herd of Buffaloes|&amp;ref(Spell/P_Nature.jpg,nolink,25x25,Nature);2||&amp;ref(Spell/V_Nature.jpg,nolink,25x25,Nature Gem);10|儀式/陸上専用|兵士召喚|
|~|~|&gt;|&gt;|&gt;|&gt;|敵を蹂躙するBuffaloを5+体召喚します|
</v>
      </c>
    </row>
    <row r="618" spans="1:5" x14ac:dyDescent="0.15">
      <c r="A618" t="str">
        <f t="shared" si="15"/>
        <v>-</v>
      </c>
      <c r="B618" t="s">
        <v>3012</v>
      </c>
      <c r="C618" t="s">
        <v>14283</v>
      </c>
      <c r="D618" t="s">
        <v>14326</v>
      </c>
      <c r="E618" t="str">
        <f>VLOOKUP(D618,NationalSpell!$F:$N,9,FALSE)&amp;CHAR(10)</f>
        <v xml:space="preserve">|Conjuration Lv5|Call Ahurani|&amp;ref(Spell/P_Astral.jpg,nolink,25x25,Astral);2|&amp;ref(Spell/P_Water.jpg,nolink,25x25,Water);1|&amp;ref(Spell/V_Astral.jpg,nolink,25x25,Astral Pearl);12|儀式/陸上専用|指揮官召喚|
|~|~|&gt;|&gt;|&gt;|&gt;|雨を伴う天の存在Ahuraniを召喚します|
</v>
      </c>
    </row>
    <row r="619" spans="1:5" x14ac:dyDescent="0.15">
      <c r="A619" t="str">
        <f t="shared" si="15"/>
        <v>-</v>
      </c>
      <c r="B619" t="s">
        <v>3012</v>
      </c>
      <c r="C619" t="s">
        <v>14283</v>
      </c>
      <c r="D619" t="s">
        <v>14327</v>
      </c>
      <c r="E619" t="str">
        <f>VLOOKUP(D619,NationalSpell!$F:$N,9,FALSE)&amp;CHAR(10)</f>
        <v xml:space="preserve">|Conjuration Lv5|Summon Yazatas|&amp;ref(Spell/P_Astral.jpg,nolink,25x25,Astral);2||&amp;ref(Spell/V_Astral.jpg,nolink,25x25,Astral Pearl);15|儀式/陸上専用|兵士召喚|
|~|~|&gt;|&gt;|&gt;|&gt;|魔法の武具を持つ美しきCaelianの祖Yazadを6体召喚します|
</v>
      </c>
    </row>
    <row r="620" spans="1:5" x14ac:dyDescent="0.15">
      <c r="A620" t="str">
        <f t="shared" si="15"/>
        <v>-</v>
      </c>
      <c r="B620" t="s">
        <v>3012</v>
      </c>
      <c r="C620" t="s">
        <v>14283</v>
      </c>
      <c r="D620" t="s">
        <v>14328</v>
      </c>
      <c r="E620" t="str">
        <f>VLOOKUP(D620,NationalSpell!$F:$N,9,FALSE)&amp;CHAR(10)</f>
        <v xml:space="preserve">|Conjuration Lv5|Call Daevas|&amp;ref(Spell/P_Death.jpg,nolink,25x25,Death);2|&amp;ref(Spell/P_Fire.jpg,nolink,25x25,Fire);1|&amp;ref(Spell/V_Death.jpg,nolink,25x25,Death Gem);15|儀式/陸上専用|兵士召喚|
|~|~|&gt;|&gt;|&gt;|&gt;|魔法の武具を持つ恐ろしきRaptorの祖Daevaを6体召喚します|
</v>
      </c>
    </row>
    <row r="621" spans="1:5" x14ac:dyDescent="0.15">
      <c r="A621" t="str">
        <f t="shared" si="15"/>
        <v>-</v>
      </c>
      <c r="B621" t="s">
        <v>3012</v>
      </c>
      <c r="C621" t="s">
        <v>14283</v>
      </c>
      <c r="D621" t="s">
        <v>14329</v>
      </c>
      <c r="E621" t="str">
        <f>VLOOKUP(D621,NationalSpell!$F:$N,9,FALSE)&amp;CHAR(10)</f>
        <v xml:space="preserve">|Conjuration Lv5|Call Jahi|&amp;ref(Spell/P_Death.jpg,nolink,25x25,Death);3|&amp;ref(Spell/P_Fire.jpg,nolink,25x25,Fire);1|&amp;ref(Spell/V_Death.jpg,nolink,25x25,Death Gem);15|儀式/陸上専用|指揮官召喚|
|~|~|&gt;|&gt;|&gt;|&gt;|密偵と誘惑を担う悪しき存在Jahiを召喚します|
</v>
      </c>
    </row>
    <row r="622" spans="1:5" x14ac:dyDescent="0.15">
      <c r="A622" t="str">
        <f t="shared" si="15"/>
        <v>-</v>
      </c>
      <c r="B622" t="s">
        <v>3012</v>
      </c>
      <c r="C622" t="s">
        <v>14283</v>
      </c>
      <c r="D622" t="s">
        <v>14330</v>
      </c>
      <c r="E622" t="str">
        <f>VLOOKUP(D622,NationalSpell!$F:$N,9,FALSE)&amp;CHAR(10)</f>
        <v xml:space="preserve">|Conjuration Lv6|Call Celestial Yazad|&amp;ref(Spell/P_Astral.jpg,nolink,25x25,Astral);4||&amp;ref(Spell/V_Astral.jpg,nolink,25x25,Astral Pearl);40|儀式/陸上専用|指揮官召喚|
|~|~|&gt;|&gt;|&gt;|&gt;|強大な魔力を持つ6種の高位Yazadの1体を召喚します|
</v>
      </c>
    </row>
    <row r="623" spans="1:5" x14ac:dyDescent="0.15">
      <c r="A623" t="str">
        <f t="shared" si="15"/>
        <v>-</v>
      </c>
      <c r="B623" t="s">
        <v>3012</v>
      </c>
      <c r="C623" t="s">
        <v>14283</v>
      </c>
      <c r="D623" t="s">
        <v>14331</v>
      </c>
      <c r="E623" t="str">
        <f>VLOOKUP(D623,NationalSpell!$F:$N,9,FALSE)&amp;CHAR(10)</f>
        <v xml:space="preserve">|Conjuration Lv6|Call Yata|&amp;ref(Spell/P_Death.jpg,nolink,25x25,Death);3|&amp;ref(Spell/P_Fire.jpg,nolink,25x25,Fire);2|&amp;ref(Spell/V_Death.jpg,nolink,25x25,Death Gem);40|儀式/陸上専用|指揮官召喚|
|~|~|&gt;|&gt;|&gt;|&gt;|強大な魔力を持つ4種の高位Daevaの1体を召喚します|
</v>
      </c>
    </row>
    <row r="624" spans="1:5" x14ac:dyDescent="0.15">
      <c r="A624" t="str">
        <f t="shared" si="15"/>
        <v>-</v>
      </c>
      <c r="B624" t="s">
        <v>3012</v>
      </c>
      <c r="C624" t="s">
        <v>14283</v>
      </c>
      <c r="D624" t="s">
        <v>14332</v>
      </c>
      <c r="E624" t="str">
        <f>VLOOKUP(D624,NationalSpell!$F:$N,9,FALSE)&amp;CHAR(10)</f>
        <v xml:space="preserve">|Conjuration Lv7|Call Fravashi|&amp;ref(Spell/P_Astral.jpg,nolink,25x25,Astral);3||&amp;ref(Spell/V_Astral.jpg,nolink,25x25,Astral Pearl);30|儀式/陸上専用|指揮官召喚|
|~|~|&gt;|&gt;|&gt;|&gt;|死せる英雄の守護霊Ancestral Fravashiを召喚します|
</v>
      </c>
    </row>
    <row r="625" spans="1:5" x14ac:dyDescent="0.15">
      <c r="A625" t="str">
        <f t="shared" si="15"/>
        <v>-</v>
      </c>
      <c r="B625" t="s">
        <v>3012</v>
      </c>
      <c r="C625" t="s">
        <v>14283</v>
      </c>
      <c r="D625" t="s">
        <v>14333</v>
      </c>
      <c r="E625" t="str">
        <f>VLOOKUP(D625,NationalSpell!$F:$N,9,FALSE)&amp;CHAR(10)</f>
        <v xml:space="preserve">|Conjuration Lv8|Call Amesha Spenta|&amp;ref(Spell/P_Astral.jpg,nolink,25x25,Astral);5||&amp;ref(Spell/V_Astral.jpg,nolink,25x25,Astral Pearl);60|儀式/陸上専用|指揮官召喚|
|~|~|&gt;|&gt;|&gt;|&gt;|6体のAmesha Spentaのうちの1体を召喚します|
</v>
      </c>
    </row>
    <row r="626" spans="1:5" x14ac:dyDescent="0.15">
      <c r="A626" t="str">
        <f t="shared" si="15"/>
        <v>-</v>
      </c>
      <c r="B626" t="s">
        <v>3012</v>
      </c>
      <c r="C626" t="s">
        <v>14283</v>
      </c>
      <c r="D626" t="s">
        <v>14334</v>
      </c>
      <c r="E626" t="str">
        <f>VLOOKUP(D626,NationalSpell!$F:$N,9,FALSE)&amp;CHAR(10)</f>
        <v xml:space="preserve">|Conjuration Lv8|Call Greater Daeva|&amp;ref(Spell/P_Death.jpg,nolink,25x25,Death);4|&amp;ref(Spell/P_Fire.jpg,nolink,25x25,Fire);2|&amp;ref(Spell/V_Death.jpg,nolink,25x25,Death Gem);60|儀式/陸上専用|指揮官召喚|
|~|~|&gt;|&gt;|&gt;|&gt;|6体のGreater Daevaのうちの1体を召喚します|
</v>
      </c>
    </row>
    <row r="627" spans="1:5" x14ac:dyDescent="0.15">
      <c r="A627" t="str">
        <f t="shared" si="15"/>
        <v>-</v>
      </c>
      <c r="B627" t="s">
        <v>3012</v>
      </c>
      <c r="C627" t="s">
        <v>14283</v>
      </c>
      <c r="D627" t="s">
        <v>14335</v>
      </c>
      <c r="E627" t="str">
        <f>VLOOKUP(D627,NationalSpell!$F:$N,9,FALSE)&amp;CHAR(10)</f>
        <v xml:space="preserve">|Thaumaturgy Lv6|Parting of the Soul|&amp;ref(Spell/P_Death.jpg,nolink,25x25,Death);1|&amp;ref(Spell/P_Air.jpg,nolink,25x25,Air);1||戦闘/陸上専用|麻痺|
|~|~|&gt;|&gt;|&gt;|&gt;|敵を麻痺させようと試み3体のBlack Hawkに襲撃させます|
</v>
      </c>
    </row>
    <row r="628" spans="1:5" x14ac:dyDescent="0.15">
      <c r="A628" t="str">
        <f t="shared" si="15"/>
        <v>LA Caelum E</v>
      </c>
      <c r="B628" t="s">
        <v>3012</v>
      </c>
      <c r="C628" t="s">
        <v>14283</v>
      </c>
      <c r="D628" t="s">
        <v>14336</v>
      </c>
      <c r="E628" t="str">
        <f>VLOOKUP(D628,NationalSpell!$F:$N,9,FALSE)&amp;CHAR(10)</f>
        <v xml:space="preserve">|Thaumaturgy Lv7|Call of the Drugvant|&amp;ref(Spell/P_Death.jpg,nolink,25x25,Death);4|&amp;ref(Spell/P_Fire.jpg,nolink,25x25,Fire);1|&amp;ref(Spell/V_Death.jpg,nolink,25x25,Death Gem);15|儀式/陸上専用|災害誘発|
|~|~|&gt;|&gt;|&gt;|&gt;|指定した州に悪を広め盗賊などに襲撃させます|
</v>
      </c>
    </row>
    <row r="629" spans="1:5" x14ac:dyDescent="0.15">
      <c r="A629" t="str">
        <f t="shared" si="15"/>
        <v>LA C'tis S</v>
      </c>
      <c r="B629" t="s">
        <v>3012</v>
      </c>
      <c r="C629" t="s">
        <v>14375</v>
      </c>
      <c r="D629" t="s">
        <v>14376</v>
      </c>
      <c r="E629" t="str">
        <f>VLOOKUP(D629,NationalSpell!$F:$N,9,FALSE)&amp;CHAR(10)</f>
        <v xml:space="preserve">|Conjuration Lv3|Pride of Lions|&amp;ref(Spell/P_Nature.jpg,nolink,25x25,Nature);2||&amp;ref(Spell/V_Nature.jpg,nolink,25x25,Nature Gem);10|儀式/陸上専用|兵士召喚|
|~|~|&gt;|&gt;|&gt;|&gt;|敏捷なGreat Lionを10+体召喚します|
</v>
      </c>
    </row>
    <row r="630" spans="1:5" x14ac:dyDescent="0.15">
      <c r="A630" t="str">
        <f t="shared" si="15"/>
        <v>-</v>
      </c>
      <c r="B630" t="s">
        <v>3012</v>
      </c>
      <c r="C630" t="s">
        <v>14375</v>
      </c>
      <c r="D630" t="s">
        <v>14377</v>
      </c>
      <c r="E630" t="str">
        <f>VLOOKUP(D630,NationalSpell!$F:$N,9,FALSE)&amp;CHAR(10)</f>
        <v xml:space="preserve">|Conjuration Lv4|Sacred Crocodile|&amp;ref(Spell/P_Nature.jpg,nolink,25x25,Nature);2|&amp;ref(Spell/P_Water.jpg,nolink,25x25,Water);2|&amp;ref(Spell/V_Nature.jpg,nolink,25x25,Nature Gem);3|儀式/陸上専用|兵士召喚|
|~|~|&gt;|&gt;|&gt;|&gt;|神聖で強靭な大鰐Sacred Crocodileを1体召喚します|
</v>
      </c>
    </row>
    <row r="631" spans="1:5" x14ac:dyDescent="0.15">
      <c r="A631" t="str">
        <f t="shared" si="15"/>
        <v>-</v>
      </c>
      <c r="B631" t="s">
        <v>3012</v>
      </c>
      <c r="C631" t="s">
        <v>14375</v>
      </c>
      <c r="D631" t="s">
        <v>14378</v>
      </c>
      <c r="E631" t="str">
        <f>VLOOKUP(D631,NationalSpell!$F:$N,9,FALSE)&amp;CHAR(10)</f>
        <v xml:space="preserve">|Conjuration Lv7|Contact Couatl|&amp;ref(Spell/P_Nature.jpg,nolink,25x25,Nature);1|&amp;ref(Spell/P_Astral.jpg,nolink,25x25,Astral);1|&amp;ref(Spell/V_Nature.jpg,nolink,25x25,Nature Gem);40|儀式/陸上専用|指揮官召喚|
|~|~|&gt;|&gt;|&gt;|&gt;|強大な魔力を持つ翼ある蛇Couatlを召喚します|
</v>
      </c>
    </row>
    <row r="632" spans="1:5" x14ac:dyDescent="0.15">
      <c r="A632" t="str">
        <f t="shared" si="15"/>
        <v>-</v>
      </c>
      <c r="B632" t="s">
        <v>3012</v>
      </c>
      <c r="C632" t="s">
        <v>14375</v>
      </c>
      <c r="D632" t="s">
        <v>14379</v>
      </c>
      <c r="E632" t="str">
        <f>VLOOKUP(D632,NationalSpell!$F:$N,9,FALSE)&amp;CHAR(10)</f>
        <v xml:space="preserve">|Conjuration Lv8|Contact Scorpion Man|&amp;ref(Spell/P_Earth.jpg,nolink,25x25,Earth);1|&amp;ref(Spell/P_Fire.jpg,nolink,25x25,Fire);1|&amp;ref(Spell/V_Earth.jpg,nolink,25x25,Earth Gem);12|儀式/陸上専用|兵士召喚|
|~|~|&gt;|&gt;|&gt;|&gt;|強力な武器を持つScorpion Manを1体召喚します|
</v>
      </c>
    </row>
    <row r="633" spans="1:5" x14ac:dyDescent="0.15">
      <c r="A633" t="str">
        <f t="shared" si="15"/>
        <v>-</v>
      </c>
      <c r="B633" t="s">
        <v>3012</v>
      </c>
      <c r="C633" t="s">
        <v>14375</v>
      </c>
      <c r="D633" t="s">
        <v>14380</v>
      </c>
      <c r="E633" t="str">
        <f>VLOOKUP(D633,NationalSpell!$F:$N,9,FALSE)&amp;CHAR(10)</f>
        <v xml:space="preserve">|Enchantment Lv0|Revive Grave Consort|&amp;ref(Spell/P_Death.jpg,nolink,25x25,Death);1||&amp;ref(Spell/V_Death.jpg,nolink,25x25,Death Gem);10|儀式/陸上専用|指揮官召喚|
|~|~|&gt;|&gt;|&gt;|&gt;|木乃伊化された下級聖職者Grave Consortを召喚します|
</v>
      </c>
    </row>
    <row r="634" spans="1:5" x14ac:dyDescent="0.15">
      <c r="A634" t="str">
        <f t="shared" si="15"/>
        <v>-</v>
      </c>
      <c r="B634" t="s">
        <v>3012</v>
      </c>
      <c r="C634" t="s">
        <v>14375</v>
      </c>
      <c r="D634" t="s">
        <v>14381</v>
      </c>
      <c r="E634" t="str">
        <f>VLOOKUP(D634,NationalSpell!$F:$N,9,FALSE)&amp;CHAR(10)</f>
        <v xml:space="preserve">|Enchantment Lv0|Revive Tomb Priest|&amp;ref(Spell/P_Death.jpg,nolink,25x25,Death);2||&amp;ref(Spell/V_Death.jpg,nolink,25x25,Death Gem);16|儀式/陸上専用|指揮官召喚|
|~|~|&gt;|&gt;|&gt;|&gt;|木乃伊化された中級聖職者Tomb Priestを召喚します|
</v>
      </c>
    </row>
    <row r="635" spans="1:5" x14ac:dyDescent="0.15">
      <c r="A635" t="str">
        <f t="shared" si="15"/>
        <v>LA C'tis E</v>
      </c>
      <c r="B635" t="s">
        <v>3012</v>
      </c>
      <c r="C635" t="s">
        <v>14375</v>
      </c>
      <c r="D635" t="s">
        <v>14382</v>
      </c>
      <c r="E635" t="str">
        <f>VLOOKUP(D635,NationalSpell!$F:$N,9,FALSE)&amp;CHAR(10)</f>
        <v xml:space="preserve">|Enchantment Lv0|Revive Tomb King|&amp;ref(Spell/P_Death.jpg,nolink,25x25,Death);3||&amp;ref(Spell/V_Death.jpg,nolink,25x25,Death Gem);23|儀式/陸上専用|指揮官召喚|
|~|~|&gt;|&gt;|&gt;|&gt;|木乃伊化された上級聖職者Tomb Kingを召喚します|
</v>
      </c>
    </row>
    <row r="636" spans="1:5" x14ac:dyDescent="0.15">
      <c r="A636" t="str">
        <f t="shared" si="15"/>
        <v>LA Pangaea S</v>
      </c>
      <c r="B636" t="s">
        <v>3012</v>
      </c>
      <c r="C636" t="s">
        <v>14483</v>
      </c>
      <c r="D636" t="s">
        <v>14496</v>
      </c>
      <c r="E636" t="str">
        <f>VLOOKUP(D636,NationalSpell!$F:$N,9,FALSE)&amp;CHAR(10)</f>
        <v xml:space="preserve">|Conjuration Lv5|Monster Boar|&amp;ref(Spell/P_Nature.jpg,nolink,25x25,Nature);3||&amp;ref(Spell/V_Nature.jpg,nolink,25x25,Nature Gem);10|儀式/陸上専用|災害誘発|
|~|~|&gt;|&gt;|&gt;|&gt;|指定した州にMonster Boarを潜伏させ不安度を増加させます|
</v>
      </c>
    </row>
    <row r="637" spans="1:5" x14ac:dyDescent="0.15">
      <c r="A637" t="str">
        <f t="shared" si="15"/>
        <v>-</v>
      </c>
      <c r="B637" t="s">
        <v>3012</v>
      </c>
      <c r="C637" t="s">
        <v>14483</v>
      </c>
      <c r="D637" t="s">
        <v>14497</v>
      </c>
      <c r="E637" t="str">
        <f>VLOOKUP(D637,NationalSpell!$F:$N,9,FALSE)&amp;CHAR(10)</f>
        <v xml:space="preserve">|Alteration Lv5|Fort of the Ancients|&amp;ref(Spell/P_Nature.jpg,nolink,25x25,Nature);4||&amp;ref(Spell/V_Nature.jpg,nolink,25x25,Nature Gem);35|儀式/森林・海中限定|要塞建設|
|~|~|&gt;|&gt;|&gt;|&gt;|州に陸海に応じた種類の要塞を即座に建設します|
</v>
      </c>
    </row>
    <row r="638" spans="1:5" x14ac:dyDescent="0.15">
      <c r="A638" t="str">
        <f t="shared" si="15"/>
        <v>-</v>
      </c>
      <c r="B638" t="s">
        <v>3012</v>
      </c>
      <c r="C638" t="s">
        <v>14483</v>
      </c>
      <c r="D638" t="s">
        <v>14498</v>
      </c>
      <c r="E638" t="str">
        <f>VLOOKUP(D638,NationalSpell!$F:$N,9,FALSE)&amp;CHAR(10)</f>
        <v xml:space="preserve">|Enchantment Lv0|Tune of Fear|&amp;ref(Spell/P_Nature.jpg,nolink,25x25,Nature);1|||戦闘/陸上専用|恐怖|
|~|~|&gt;|&gt;|&gt;|&gt;|周囲広範囲の敵に恐怖を植え付けます|
</v>
      </c>
    </row>
    <row r="639" spans="1:5" x14ac:dyDescent="0.15">
      <c r="A639" t="str">
        <f t="shared" si="15"/>
        <v>-</v>
      </c>
      <c r="B639" t="s">
        <v>3012</v>
      </c>
      <c r="C639" t="s">
        <v>14483</v>
      </c>
      <c r="D639" t="s">
        <v>14499</v>
      </c>
      <c r="E639" t="str">
        <f>VLOOKUP(D639,NationalSpell!$F:$N,9,FALSE)&amp;CHAR(10)</f>
        <v xml:space="preserve">|Enchantment Lv0|Tune of Growth|&amp;ref(Spell/P_Nature.jpg,nolink,25x25,Nature);1|||戦闘/陸上専用|捕縛|
|~|~|&gt;|&gt;|&gt;|&gt;|周囲広範囲の敵を蔓で捕縛し動きを封じます|
</v>
      </c>
    </row>
    <row r="640" spans="1:5" x14ac:dyDescent="0.15">
      <c r="A640" t="str">
        <f t="shared" si="15"/>
        <v>-</v>
      </c>
      <c r="B640" t="s">
        <v>3012</v>
      </c>
      <c r="C640" t="s">
        <v>14483</v>
      </c>
      <c r="D640" t="s">
        <v>14500</v>
      </c>
      <c r="E640" t="str">
        <f>VLOOKUP(D640,NationalSpell!$F:$N,9,FALSE)&amp;CHAR(10)</f>
        <v xml:space="preserve">|Enchantment Lv0|Tune of Dancing Death|&amp;ref(Spell/P_Nature.jpg,nolink,25x25,Nature);1|||戦闘/陸上専用|疲労|
|~|~|&gt;|&gt;|&gt;|&gt;|周囲広範囲の敵を疲労させようと試みます|
</v>
      </c>
    </row>
    <row r="641" spans="1:5" x14ac:dyDescent="0.15">
      <c r="A641" t="str">
        <f t="shared" si="15"/>
        <v>LA Pangaea E</v>
      </c>
      <c r="B641" t="s">
        <v>3012</v>
      </c>
      <c r="C641" t="s">
        <v>14483</v>
      </c>
      <c r="D641" t="s">
        <v>14501</v>
      </c>
      <c r="E641" t="str">
        <f>VLOOKUP(D641,NationalSpell!$F:$N,9,FALSE)&amp;CHAR(10)</f>
        <v xml:space="preserve">|Enchantment Lv5|Awaken Hamadryad|&amp;ref(Spell/P_Nature.jpg,nolink,25x25,Nature);4||&amp;ref(Spell/V_Nature.jpg,nolink,25x25,Nature Gem);25|儀式/森林限定|指揮官召喚|
|~|~|&gt;|&gt;|&gt;|&gt;|緑魔法を使う固定された木の精霊Hamadryadを召喚します|
</v>
      </c>
    </row>
    <row r="642" spans="1:5" x14ac:dyDescent="0.15">
      <c r="A642" t="str">
        <f t="shared" si="15"/>
        <v>LA Midgård S</v>
      </c>
      <c r="B642" t="s">
        <v>3012</v>
      </c>
      <c r="C642" t="s">
        <v>14534</v>
      </c>
      <c r="D642" t="s">
        <v>14547</v>
      </c>
      <c r="E642" t="str">
        <f>VLOOKUP(D642,NationalSpell!$F:$N,9,FALSE)&amp;CHAR(10)</f>
        <v xml:space="preserve">|Conjuration Lv3|Sloth of Bears|&amp;ref(Spell/P_Nature.jpg,nolink,25x25,Nature);2||&amp;ref(Spell/V_Nature.jpg,nolink,25x25,Nature Gem);10|儀式/陸上専用|兵士召喚|
|~|~|&gt;|&gt;|&gt;|&gt;|強靭なGreat Bearを10+体召喚します|
</v>
      </c>
    </row>
    <row r="643" spans="1:5" x14ac:dyDescent="0.15">
      <c r="A643" t="str">
        <f t="shared" si="15"/>
        <v>-</v>
      </c>
      <c r="B643" t="s">
        <v>3012</v>
      </c>
      <c r="C643" t="s">
        <v>14534</v>
      </c>
      <c r="D643" t="s">
        <v>14548</v>
      </c>
      <c r="E643" t="str">
        <f>VLOOKUP(D643,NationalSpell!$F:$N,9,FALSE)&amp;CHAR(10)</f>
        <v xml:space="preserve">|Conjuration Lv4|Awaken Draugar|&amp;ref(Spell/P_Death.jpg,nolink,25x25,Death);2||&amp;ref(Spell/V_Death.jpg,nolink,25x25,Death Gem);12|儀式/陸上専用|兵士召喚|
|~|~|&gt;|&gt;|&gt;|&gt;|傷付くと巨大化するVanの歩く屍Draugを3体召喚します|
</v>
      </c>
    </row>
    <row r="644" spans="1:5" x14ac:dyDescent="0.15">
      <c r="A644" t="str">
        <f t="shared" si="15"/>
        <v>LA Midgård E</v>
      </c>
      <c r="B644" t="s">
        <v>3012</v>
      </c>
      <c r="C644" t="s">
        <v>14534</v>
      </c>
      <c r="D644" t="s">
        <v>14549</v>
      </c>
      <c r="E644" t="str">
        <f>VLOOKUP(D644,NationalSpell!$F:$N,9,FALSE)&amp;CHAR(10)</f>
        <v xml:space="preserve">|Conjuration Lv6|Summon Valkyries|&amp;ref(Spell/P_Air.jpg,nolink,25x25,Air);3|&amp;ref(Spell/P_Death.jpg,nolink,25x25,Death);1|&amp;ref(Spell/V_Air.jpg,nolink,25x25,Air Gem);1|戦闘/陸上専用|一時的召喚|
|~|~|&gt;|&gt;|&gt;|&gt;|飛行する神聖なる戦乙女Valkyrieを7体召喚します|
</v>
      </c>
    </row>
    <row r="645" spans="1:5" x14ac:dyDescent="0.15">
      <c r="A645" t="str">
        <f t="shared" si="15"/>
        <v>LA Utgård S</v>
      </c>
      <c r="B645" t="s">
        <v>3012</v>
      </c>
      <c r="C645" t="s">
        <v>14600</v>
      </c>
      <c r="D645" t="s">
        <v>14616</v>
      </c>
      <c r="E645" t="str">
        <f>VLOOKUP(D645,NationalSpell!$F:$N,9,FALSE)&amp;CHAR(10)</f>
        <v xml:space="preserve">|Conjuration Lv0|Summon Glosos|&amp;ref(Spell/P_Death.jpg,nolink,25x25,Death);2||&amp;ref(Spell/V_Death.jpg,nolink,25x25,Death Gem);13|儀式/陸上専用|兵士召喚|
|~|~|&gt;|&gt;|&gt;|&gt;|熱波を放つ恐るべき猪Glosoを9体召喚します|
</v>
      </c>
    </row>
    <row r="646" spans="1:5" x14ac:dyDescent="0.15">
      <c r="A646" t="str">
        <f t="shared" si="15"/>
        <v>-</v>
      </c>
      <c r="B646" t="s">
        <v>3012</v>
      </c>
      <c r="C646" t="s">
        <v>14600</v>
      </c>
      <c r="D646" t="s">
        <v>14617</v>
      </c>
      <c r="E646" t="str">
        <f>VLOOKUP(D646,NationalSpell!$F:$N,9,FALSE)&amp;CHAR(10)</f>
        <v xml:space="preserve">|Conjuration Lv3|Sloth of Bears|&amp;ref(Spell/P_Nature.jpg,nolink,25x25,Nature);2||&amp;ref(Spell/V_Nature.jpg,nolink,25x25,Nature Gem);10|儀式/陸上専用|兵士召喚|
|~|~|&gt;|&gt;|&gt;|&gt;|強靭なGreat Bearを10+体召喚します|
</v>
      </c>
    </row>
    <row r="647" spans="1:5" x14ac:dyDescent="0.15">
      <c r="A647" t="str">
        <f t="shared" si="15"/>
        <v>-</v>
      </c>
      <c r="B647" t="s">
        <v>3012</v>
      </c>
      <c r="C647" t="s">
        <v>14600</v>
      </c>
      <c r="D647" t="s">
        <v>14618</v>
      </c>
      <c r="E647" t="str">
        <f>VLOOKUP(D647,NationalSpell!$F:$N,9,FALSE)&amp;CHAR(10)</f>
        <v xml:space="preserve">|Conjuration Lv4|Awaken Jotun Draugar|&amp;ref(Spell/P_Death.jpg,nolink,25x25,Death);2||&amp;ref(Spell/V_Death.jpg,nolink,25x25,Death Gem);15|儀式/陸上専用|兵士召喚|
|~|~|&gt;|&gt;|&gt;|&gt;|傷付くと巨大化するJotunの歩く屍Jotun Draugを3体召喚します|
</v>
      </c>
    </row>
    <row r="648" spans="1:5" x14ac:dyDescent="0.15">
      <c r="A648" t="str">
        <f t="shared" si="15"/>
        <v>-</v>
      </c>
      <c r="B648" t="s">
        <v>3012</v>
      </c>
      <c r="C648" t="s">
        <v>14600</v>
      </c>
      <c r="D648" t="s">
        <v>14619</v>
      </c>
      <c r="E648" t="str">
        <f>VLOOKUP(D648,NationalSpell!$F:$N,9,FALSE)&amp;CHAR(10)</f>
        <v xml:space="preserve">|Conjuration Lv4|Brood of Garm|&amp;ref(Spell/P_Nature.jpg,nolink,25x25,Nature);2||&amp;ref(Spell/V_Nature.jpg,nolink,25x25,Nature Gem);10|儀式/陸上専用|兵士召喚|
|~|~|&gt;|&gt;|&gt;|&gt;|巨大で神聖な狼Jotun Wolfを5体召喚します|
</v>
      </c>
    </row>
    <row r="649" spans="1:5" x14ac:dyDescent="0.15">
      <c r="A649" t="str">
        <f t="shared" si="15"/>
        <v>-</v>
      </c>
      <c r="B649" t="s">
        <v>3012</v>
      </c>
      <c r="C649" t="s">
        <v>14600</v>
      </c>
      <c r="D649" t="s">
        <v>14620</v>
      </c>
      <c r="E649" t="str">
        <f>VLOOKUP(D649,NationalSpell!$F:$N,9,FALSE)&amp;CHAR(10)</f>
        <v xml:space="preserve">|Thaumaturgy Lv5|Seith Curse|&amp;ref(Spell/P_Death.jpg,nolink,25x25,Death);1|&amp;ref(Spell/P_Astral.jpg,nolink,25x25,Astral);1|&amp;ref(Spell/V_Death.jpg,nolink,25x25,Death Gem);3|儀式/陸上専用|遠隔攻撃|
|~|~|&gt;|&gt;|&gt;|&gt;|指定した州と自身の周囲の指揮官1体ずつに呪いをかけようと試みます|
</v>
      </c>
    </row>
    <row r="650" spans="1:5" x14ac:dyDescent="0.15">
      <c r="A650" t="str">
        <f t="shared" si="15"/>
        <v>LA Utgård E</v>
      </c>
      <c r="B650" t="s">
        <v>3012</v>
      </c>
      <c r="C650" t="s">
        <v>14600</v>
      </c>
      <c r="D650" t="s">
        <v>14621</v>
      </c>
      <c r="E650" t="str">
        <f>VLOOKUP(D650,NationalSpell!$F:$N,9,FALSE)&amp;CHAR(10)</f>
        <v xml:space="preserve">|Blood Magic Lv6|Illwinter|&amp;ref(Spell/P_Blood.jpg,nolink,25x25,Blood);5|&amp;ref(Spell/P_Water.jpg,nolink,25x25,Water);3|&amp;ref(Spell/V_Blood.jpg,nolink,25x25,Blood Slave);120|儀式/陸上専用|世界呪附|
|~|~|&gt;|&gt;|&gt;|&gt;|世界中を寒冷化させ不安と襲撃を引き起こします|
</v>
      </c>
    </row>
    <row r="651" spans="1:5" x14ac:dyDescent="0.15">
      <c r="A651" t="str">
        <f t="shared" si="15"/>
        <v>LA Bogarus S</v>
      </c>
      <c r="B651" t="s">
        <v>3012</v>
      </c>
      <c r="C651" t="s">
        <v>14679</v>
      </c>
      <c r="D651" t="s">
        <v>14739</v>
      </c>
      <c r="E651" t="str">
        <f>VLOOKUP(D651,NationalSpell!$F:$N,9,FALSE)&amp;CHAR(10)</f>
        <v xml:space="preserve">|Conjuration Lv2|Summon Simargl|&amp;ref(Spell/P_Air.jpg,nolink,25x25,Air);1||&amp;ref(Spell/V_Air.jpg,nolink,25x25,Air Gem);1|儀式/陸上専用|兵士召喚|
|~|~|&gt;|&gt;|&gt;|&gt;|巡回を得意とする翼持つ犬Simarglを1体召喚します|
</v>
      </c>
    </row>
    <row r="652" spans="1:5" x14ac:dyDescent="0.15">
      <c r="A652" t="str">
        <f t="shared" si="15"/>
        <v>-</v>
      </c>
      <c r="B652" t="s">
        <v>3012</v>
      </c>
      <c r="C652" t="s">
        <v>14679</v>
      </c>
      <c r="D652" t="s">
        <v>14740</v>
      </c>
      <c r="E652" t="str">
        <f>VLOOKUP(D652,NationalSpell!$F:$N,9,FALSE)&amp;CHAR(10)</f>
        <v xml:space="preserve">|Conjuration Lv3|Summon Firebird|&amp;ref(Spell/P_Fire.jpg,nolink,25x25,Fire);1|&amp;ref(Spell/P_Astral.jpg,nolink,25x25,Astral);1|&amp;ref(Spell/V_Fire.jpg,nolink,25x25,Fire Gem);2|儀式/陸上専用|兵士召喚|
|~|~|&gt;|&gt;|&gt;|&gt;|幸運を呼ぶ火の鳥Firebirdを1体召喚します|
</v>
      </c>
    </row>
    <row r="653" spans="1:5" x14ac:dyDescent="0.15">
      <c r="A653" t="str">
        <f t="shared" si="15"/>
        <v>-</v>
      </c>
      <c r="B653" t="s">
        <v>3012</v>
      </c>
      <c r="C653" t="s">
        <v>14679</v>
      </c>
      <c r="D653" t="s">
        <v>14741</v>
      </c>
      <c r="E653" t="str">
        <f>VLOOKUP(D653,NationalSpell!$F:$N,9,FALSE)&amp;CHAR(10)</f>
        <v xml:space="preserve">|Conjuration Lv3|Contact Sirin|&amp;ref(Spell/P_Astral.jpg,nolink,25x25,Astral);2||&amp;ref(Spell/V_Astral.jpg,nolink,25x25,Astral Pearl);8|儀式/陸上専用|指揮官召喚|
|~|~|&gt;|&gt;|&gt;|&gt;|敵を誘惑する半人半鳥Sirinを召喚します|
</v>
      </c>
    </row>
    <row r="654" spans="1:5" x14ac:dyDescent="0.15">
      <c r="A654" t="str">
        <f t="shared" si="15"/>
        <v>-</v>
      </c>
      <c r="B654" t="s">
        <v>3012</v>
      </c>
      <c r="C654" t="s">
        <v>14679</v>
      </c>
      <c r="D654" t="s">
        <v>14617</v>
      </c>
      <c r="E654" t="str">
        <f>VLOOKUP(D654,NationalSpell!$F:$N,9,FALSE)&amp;CHAR(10)</f>
        <v xml:space="preserve">|Conjuration Lv3|Sloth of Bears|&amp;ref(Spell/P_Nature.jpg,nolink,25x25,Nature);2||&amp;ref(Spell/V_Nature.jpg,nolink,25x25,Nature Gem);10|儀式/陸上専用|兵士召喚|
|~|~|&gt;|&gt;|&gt;|&gt;|強靭なGreat Bearを10+体召喚します|
</v>
      </c>
    </row>
    <row r="655" spans="1:5" x14ac:dyDescent="0.15">
      <c r="A655" t="str">
        <f t="shared" si="15"/>
        <v>-</v>
      </c>
      <c r="B655" t="s">
        <v>3012</v>
      </c>
      <c r="C655" t="s">
        <v>14679</v>
      </c>
      <c r="D655" t="s">
        <v>14742</v>
      </c>
      <c r="E655" t="str">
        <f>VLOOKUP(D655,NationalSpell!$F:$N,9,FALSE)&amp;CHAR(10)</f>
        <v xml:space="preserve">|Conjuration Lv4|Summon Rusalka|&amp;ref(Spell/P_Water.jpg,nolink,25x25,Water);1|&amp;ref(Spell/P_Death.jpg,nolink,25x25,Death);1|&amp;ref(Spell/V_Water.jpg,nolink,25x25,Water Gem);16|儀式/陸上専用|指揮官召喚|
|~|~|&gt;|&gt;|&gt;|&gt;|溺死した少女の霊Rusalkaを召喚します|
</v>
      </c>
    </row>
    <row r="656" spans="1:5" x14ac:dyDescent="0.15">
      <c r="A656" t="str">
        <f t="shared" si="15"/>
        <v>-</v>
      </c>
      <c r="B656" t="s">
        <v>3012</v>
      </c>
      <c r="C656" t="s">
        <v>14679</v>
      </c>
      <c r="D656" t="s">
        <v>14743</v>
      </c>
      <c r="E656" t="str">
        <f>VLOOKUP(D656,NationalSpell!$F:$N,9,FALSE)&amp;CHAR(10)</f>
        <v xml:space="preserve">|Conjuration Lv4|Send Vodyanoy|&amp;ref(Spell/P_Water.jpg,nolink,25x25,Water);2||&amp;ref(Spell/V_Water.jpg,nolink,25x25,Water Gem);20|儀式/水陸両用|遠隔召喚|
|~|~|&gt;|&gt;|&gt;|&gt;|指定した海中の州に水の精Vodyanoyを召喚します|
</v>
      </c>
    </row>
    <row r="657" spans="1:5" x14ac:dyDescent="0.15">
      <c r="A657" t="str">
        <f t="shared" si="15"/>
        <v>-</v>
      </c>
      <c r="B657" t="s">
        <v>3012</v>
      </c>
      <c r="C657" t="s">
        <v>14679</v>
      </c>
      <c r="D657" t="s">
        <v>14744</v>
      </c>
      <c r="E657" t="str">
        <f>VLOOKUP(D657,NationalSpell!$F:$N,9,FALSE)&amp;CHAR(10)</f>
        <v xml:space="preserve">|Conjuration Lv4|Contact Alkonost|&amp;ref(Spell/P_Astral.jpg,nolink,25x25,Astral);2||&amp;ref(Spell/V_Astral.jpg,nolink,25x25,Astral Pearl);15|儀式/陸上専用|指揮官召喚|
|~|~|&gt;|&gt;|&gt;|&gt;|高位聖職者である半人半鳥Alkonostを召喚します|
</v>
      </c>
    </row>
    <row r="658" spans="1:5" x14ac:dyDescent="0.15">
      <c r="A658" t="str">
        <f t="shared" si="15"/>
        <v>-</v>
      </c>
      <c r="B658" t="s">
        <v>3012</v>
      </c>
      <c r="C658" t="s">
        <v>14679</v>
      </c>
      <c r="D658" t="s">
        <v>14745</v>
      </c>
      <c r="E658" t="str">
        <f>VLOOKUP(D658,NationalSpell!$F:$N,9,FALSE)&amp;CHAR(10)</f>
        <v xml:space="preserve">|Conjuration Lv4|Summon Likho|&amp;ref(Spell/P_Death.jpg,nolink,25x25,Death);1||&amp;ref(Spell/V_Death.jpg,nolink,25x25,Death Gem);10|儀式/陸上専用|指揮官召喚|
|~|~|&gt;|&gt;|&gt;|&gt;|不幸と不安を招く老婆Likhoを召喚します|
</v>
      </c>
    </row>
    <row r="659" spans="1:5" x14ac:dyDescent="0.15">
      <c r="A659" t="str">
        <f t="shared" si="15"/>
        <v>-</v>
      </c>
      <c r="B659" t="s">
        <v>3012</v>
      </c>
      <c r="C659" t="s">
        <v>14679</v>
      </c>
      <c r="D659" t="s">
        <v>14746</v>
      </c>
      <c r="E659" t="str">
        <f>VLOOKUP(D659,NationalSpell!$F:$N,9,FALSE)&amp;CHAR(10)</f>
        <v xml:space="preserve">|Conjuration Lv5|Summon Zmey|&amp;ref(Spell/P_Fire.jpg,nolink,25x25,Fire);2||&amp;ref(Spell/V_Fire.jpg,nolink,25x25,Fire Gem);5|儀式/陸上専用|兵士召喚|
|~|~|&gt;|&gt;|&gt;|&gt;|炎を吐く多頭の下等竜Zmeyを1体召喚します|
</v>
      </c>
    </row>
    <row r="660" spans="1:5" x14ac:dyDescent="0.15">
      <c r="A660" t="str">
        <f t="shared" si="15"/>
        <v>-</v>
      </c>
      <c r="B660" t="s">
        <v>3012</v>
      </c>
      <c r="C660" t="s">
        <v>14679</v>
      </c>
      <c r="D660" t="s">
        <v>14747</v>
      </c>
      <c r="E660" t="str">
        <f>VLOOKUP(D660,NationalSpell!$F:$N,9,FALSE)&amp;CHAR(10)</f>
        <v xml:space="preserve">|Conjuration Lv5|Send Lady Midday|&amp;ref(Spell/P_Air.jpg,nolink,25x25,Air);1|&amp;ref(Spell/P_Death.jpg,nolink,25x25,Death);1|&amp;ref(Spell/V_Air.jpg,nolink,25x25,Air Gem);10|儀式/陸上専用|遠隔召喚|
|~|~|&gt;|&gt;|&gt;|&gt;|指定した州に暗殺者Lady Middayを潜伏状態で召喚します|
</v>
      </c>
    </row>
    <row r="661" spans="1:5" x14ac:dyDescent="0.15">
      <c r="A661" t="str">
        <f t="shared" si="15"/>
        <v>-</v>
      </c>
      <c r="B661" t="s">
        <v>3012</v>
      </c>
      <c r="C661" t="s">
        <v>14679</v>
      </c>
      <c r="D661" t="s">
        <v>14748</v>
      </c>
      <c r="E661" t="str">
        <f>VLOOKUP(D661,NationalSpell!$F:$N,9,FALSE)&amp;CHAR(10)</f>
        <v xml:space="preserve">|Conjuration Lv5|Send Bukavac|&amp;ref(Spell/P_Water.jpg,nolink,25x25,Water);4||&amp;ref(Spell/V_Water.jpg,nolink,25x25,Water Gem);5|儀式/水陸両用|襲撃派遣|
|~|~|&gt;|&gt;|&gt;|&gt;|指定した海中の州をBukavac1体が襲撃します|
</v>
      </c>
    </row>
    <row r="662" spans="1:5" x14ac:dyDescent="0.15">
      <c r="A662" t="str">
        <f t="shared" si="15"/>
        <v>-</v>
      </c>
      <c r="B662" t="s">
        <v>3012</v>
      </c>
      <c r="C662" t="s">
        <v>14679</v>
      </c>
      <c r="D662" t="s">
        <v>14749</v>
      </c>
      <c r="E662" t="str">
        <f>VLOOKUP(D662,NationalSpell!$F:$N,9,FALSE)&amp;CHAR(10)</f>
        <v xml:space="preserve">|Conjuration Lv5|Contact Gamayun|&amp;ref(Spell/P_Astral.jpg,nolink,25x25,Astral);3||&amp;ref(Spell/V_Astral.jpg,nolink,25x25,Astral Pearl);25|儀式/陸上専用|指揮官召喚|
|~|~|&gt;|&gt;|&gt;|&gt;|半人半鳥の賢者Gamayunを召喚します|
</v>
      </c>
    </row>
    <row r="663" spans="1:5" x14ac:dyDescent="0.15">
      <c r="A663" t="str">
        <f t="shared" si="15"/>
        <v>-</v>
      </c>
      <c r="B663" t="s">
        <v>3012</v>
      </c>
      <c r="C663" t="s">
        <v>14679</v>
      </c>
      <c r="D663" t="s">
        <v>14750</v>
      </c>
      <c r="E663" t="str">
        <f>VLOOKUP(D663,NationalSpell!$F:$N,9,FALSE)&amp;CHAR(10)</f>
        <v xml:space="preserve">|Conjuration Lv6|Contact Beregina|&amp;ref(Spell/P_Water.jpg,nolink,25x25,Water);3|&amp;ref(Spell/P_Earth.jpg,nolink,25x25,Earth);1|&amp;ref(Spell/V_Water.jpg,nolink,25x25,Water Gem);35|儀式/水陸両用|指揮官召喚|
|~|~|&gt;|&gt;|&gt;|&gt;|岸辺の精霊Bereginaを召喚します|
</v>
      </c>
    </row>
    <row r="664" spans="1:5" x14ac:dyDescent="0.15">
      <c r="A664" t="str">
        <f t="shared" si="15"/>
        <v>-</v>
      </c>
      <c r="B664" t="s">
        <v>3012</v>
      </c>
      <c r="C664" t="s">
        <v>14679</v>
      </c>
      <c r="D664" t="s">
        <v>14751</v>
      </c>
      <c r="E664" t="str">
        <f>VLOOKUP(D664,NationalSpell!$F:$N,9,FALSE)&amp;CHAR(10)</f>
        <v xml:space="preserve">|Conjuration Lv7|Contact Cloud Vila|&amp;ref(Spell/P_Air.jpg,nolink,25x25,Air);4||&amp;ref(Spell/V_Air.jpg,nolink,25x25,Air Gem);40|儀式/山地限定|指揮官召喚|
|~|~|&gt;|&gt;|&gt;|&gt;|飛行する強力な雲の精霊Cloud Vilaを召喚します|
</v>
      </c>
    </row>
    <row r="665" spans="1:5" x14ac:dyDescent="0.15">
      <c r="A665" t="str">
        <f t="shared" si="15"/>
        <v>-</v>
      </c>
      <c r="B665" t="s">
        <v>3012</v>
      </c>
      <c r="C665" t="s">
        <v>14679</v>
      </c>
      <c r="D665" t="s">
        <v>14752</v>
      </c>
      <c r="E665" t="str">
        <f>VLOOKUP(D665,NationalSpell!$F:$N,9,FALSE)&amp;CHAR(10)</f>
        <v xml:space="preserve">|Conjuration Lv7|Contact Mountain Vila|&amp;ref(Spell/P_Nature.jpg,nolink,25x25,Nature);4||&amp;ref(Spell/V_Nature.jpg,nolink,25x25,Nature Gem);40|儀式/山地限定|指揮官召喚|
|~|~|&gt;|&gt;|&gt;|&gt;|治療術を持つ強力な山の精霊Mountain Vilaを召喚します|
</v>
      </c>
    </row>
    <row r="666" spans="1:5" x14ac:dyDescent="0.15">
      <c r="A666" t="str">
        <f t="shared" si="15"/>
        <v>LA Bogarus E</v>
      </c>
      <c r="B666" t="s">
        <v>3012</v>
      </c>
      <c r="C666" t="s">
        <v>14679</v>
      </c>
      <c r="D666" t="s">
        <v>14753</v>
      </c>
      <c r="E666" t="str">
        <f>VLOOKUP(D666,NationalSpell!$F:$N,9,FALSE)&amp;CHAR(10)</f>
        <v xml:space="preserve">|Conjuration Lv8|Contact Leshiy|&amp;ref(Spell/P_Nature.jpg,nolink,25x25,Nature);6||&amp;ref(Spell/V_Nature.jpg,nolink,25x25,Nature Gem);60|儀式/森林限定|指揮官召喚|
|~|~|&gt;|&gt;|&gt;|&gt;|森林でのみ強大な力を振るうLeshiyを召喚します|
</v>
      </c>
    </row>
    <row r="667" spans="1:5" x14ac:dyDescent="0.15">
      <c r="A667" t="str">
        <f t="shared" si="15"/>
        <v>LA Patala S</v>
      </c>
      <c r="B667" t="s">
        <v>3012</v>
      </c>
      <c r="C667" t="s">
        <v>14800</v>
      </c>
      <c r="D667" t="s">
        <v>14818</v>
      </c>
      <c r="E667" t="str">
        <f>VLOOKUP(D667,NationalSpell!$F:$N,9,FALSE)&amp;CHAR(10)</f>
        <v xml:space="preserve">|Conjuration Lv2|Host of Ganas|&amp;ref(Spell/P_Death.jpg,nolink,25x25,Death);1||&amp;ref(Spell/V_Death.jpg,nolink,25x25,Death Gem);12|儀式/陸上専用|兵士召喚|
|~|~|&gt;|&gt;|&gt;|&gt;|幽体の猿の戦士Ganaを20体召喚します|
</v>
      </c>
    </row>
    <row r="668" spans="1:5" x14ac:dyDescent="0.15">
      <c r="A668" t="str">
        <f t="shared" si="15"/>
        <v>-</v>
      </c>
      <c r="B668" t="s">
        <v>3012</v>
      </c>
      <c r="C668" t="s">
        <v>14800</v>
      </c>
      <c r="D668" t="s">
        <v>14819</v>
      </c>
      <c r="E668" t="str">
        <f>VLOOKUP(D668,NationalSpell!$F:$N,9,FALSE)&amp;CHAR(10)</f>
        <v xml:space="preserve">|Conjuration Lv3|Summon Apsaras|&amp;ref(Spell/P_Astral.jpg,nolink,25x25,Astral);2||&amp;ref(Spell/V_Astral.jpg,nolink,25x25,Astral Pearl);2|儀式/陸上専用|兵士召喚|
|~|~|&gt;|&gt;|&gt;|&gt;|極めて美しい神聖なる天の踊り子Apsaraを3体召喚します|
</v>
      </c>
    </row>
    <row r="669" spans="1:5" x14ac:dyDescent="0.15">
      <c r="A669" t="str">
        <f t="shared" si="15"/>
        <v>-</v>
      </c>
      <c r="B669" t="s">
        <v>3012</v>
      </c>
      <c r="C669" t="s">
        <v>14800</v>
      </c>
      <c r="D669" t="s">
        <v>14820</v>
      </c>
      <c r="E669" t="str">
        <f>VLOOKUP(D669,NationalSpell!$F:$N,9,FALSE)&amp;CHAR(10)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670" spans="1:5" x14ac:dyDescent="0.15">
      <c r="A670" t="str">
        <f t="shared" si="15"/>
        <v>-</v>
      </c>
      <c r="B670" t="s">
        <v>3012</v>
      </c>
      <c r="C670" t="s">
        <v>14800</v>
      </c>
      <c r="D670" t="s">
        <v>14821</v>
      </c>
      <c r="E670" t="str">
        <f>VLOOKUP(D670,NationalSpell!$F:$N,9,FALSE)&amp;CHAR(10)</f>
        <v xml:space="preserve">|Conjuration Lv3|Ambush of Tigers|&amp;ref(Spell/P_Nature.jpg,nolink,25x25,Nature);2||&amp;ref(Spell/V_Nature.jpg,nolink,25x25,Nature Gem);10|儀式/陸上専用|兵士召喚|
|~|~|&gt;|&gt;|&gt;|&gt;|敏捷なTigerを10+体召喚します|
</v>
      </c>
    </row>
    <row r="671" spans="1:5" x14ac:dyDescent="0.15">
      <c r="A671" t="str">
        <f t="shared" si="15"/>
        <v>-</v>
      </c>
      <c r="B671" t="s">
        <v>3012</v>
      </c>
      <c r="C671" t="s">
        <v>14800</v>
      </c>
      <c r="D671" t="s">
        <v>14822</v>
      </c>
      <c r="E671" t="str">
        <f>VLOOKUP(D671,NationalSpell!$F:$N,9,FALSE)&amp;CHAR(10)</f>
        <v xml:space="preserve">|Conjuration Lv3|Herd of Buffaloes|&amp;ref(Spell/P_Nature.jpg,nolink,25x25,Nature);2||&amp;ref(Spell/V_Nature.jpg,nolink,25x25,Nature Gem);10|儀式/陸上専用|兵士召喚|
|~|~|&gt;|&gt;|&gt;|&gt;|敵を蹂躙するBuffaloを5+体召喚します|
</v>
      </c>
    </row>
    <row r="672" spans="1:5" x14ac:dyDescent="0.15">
      <c r="A672" t="str">
        <f t="shared" si="15"/>
        <v>-</v>
      </c>
      <c r="B672" t="s">
        <v>3012</v>
      </c>
      <c r="C672" t="s">
        <v>14800</v>
      </c>
      <c r="D672" t="s">
        <v>14840</v>
      </c>
      <c r="E672" t="str">
        <f>VLOOKUP(D672,NationalSpell!$F:$N,9,FALSE)&amp;CHAR(10)</f>
        <v xml:space="preserve">|Conjuration Lv4|Contact Yaksha|&amp;ref(Spell/P_Nature.jpg,nolink,25x25,Nature);2|&amp;ref(Spell/P_Earth.jpg,nolink,25x25,Earth);1|&amp;ref(Spell/V_Nature.jpg,nolink,25x25,Nature Gem);25|儀式/陸上専用|指揮官召喚|
|~|~|&gt;|&gt;|&gt;|&gt;|強力な地魔法を使うYakshaを召喚します|
</v>
      </c>
    </row>
    <row r="673" spans="1:5" x14ac:dyDescent="0.15">
      <c r="A673" t="str">
        <f t="shared" si="15"/>
        <v>-</v>
      </c>
      <c r="B673" t="s">
        <v>3012</v>
      </c>
      <c r="C673" t="s">
        <v>14800</v>
      </c>
      <c r="D673" t="s">
        <v>14823</v>
      </c>
      <c r="E673" t="str">
        <f>VLOOKUP(D673,NationalSpell!$F:$N,9,FALSE)&amp;CHAR(10)</f>
        <v xml:space="preserve">|Conjuration Lv4|Contact Yakshini|&amp;ref(Spell/P_Nature.jpg,nolink,25x25,Nature);2|&amp;ref(Spell/P_Water.jpg,nolink,25x25,Water);1|&amp;ref(Spell/V_Nature.jpg,nolink,25x25,Nature Gem);25|儀式/陸上専用|指揮官召喚|
|~|~|&gt;|&gt;|&gt;|&gt;|強力な水魔法を使うYakshiniを召喚します|
</v>
      </c>
    </row>
    <row r="674" spans="1:5" x14ac:dyDescent="0.15">
      <c r="A674" t="str">
        <f t="shared" si="15"/>
        <v>-</v>
      </c>
      <c r="B674" t="s">
        <v>3012</v>
      </c>
      <c r="C674" t="s">
        <v>14800</v>
      </c>
      <c r="D674" t="s">
        <v>14824</v>
      </c>
      <c r="E674" t="str">
        <f>VLOOKUP(D674,NationalSpell!$F:$N,9,FALSE)&amp;CHAR(10)</f>
        <v xml:space="preserve">|Conjuration Lv5|Summon Gandharvas|&amp;ref(Spell/P_Astral.jpg,nolink,25x25,Astral);2||&amp;ref(Spell/V_Astral.jpg,nolink,25x25,Astral Pearl);18|儀式/陸上専用|兵士召喚|
|~|~|&gt;|&gt;|&gt;|&gt;|神聖なる天の戦闘楽師Gandharvaを6体召喚します|
</v>
      </c>
    </row>
    <row r="675" spans="1:5" x14ac:dyDescent="0.15">
      <c r="A675" t="str">
        <f t="shared" si="15"/>
        <v>-</v>
      </c>
      <c r="B675" t="s">
        <v>3012</v>
      </c>
      <c r="C675" t="s">
        <v>14800</v>
      </c>
      <c r="D675" t="s">
        <v>14825</v>
      </c>
      <c r="E675" t="str">
        <f>VLOOKUP(D675,NationalSpell!$F:$N,9,FALSE)&amp;CHAR(10)</f>
        <v xml:space="preserve">|Conjuration Lv5|Summon Vetalas|&amp;ref(Spell/P_Death.jpg,nolink,25x25,Death);2||&amp;ref(Spell/V_Death.jpg,nolink,25x25,Death Gem);10|儀式/水陸両用|兵士召喚|
|~|~|&gt;|&gt;|&gt;|&gt;|Vetalaの憑依した屍Possessed Corpseを10体召喚します|
</v>
      </c>
    </row>
    <row r="676" spans="1:5" x14ac:dyDescent="0.15">
      <c r="A676" t="str">
        <f t="shared" ref="A676:A741" si="16">IF(C676&lt;&gt;C675,B676&amp;" "&amp;C676&amp;" S",IF(C676&lt;&gt;C677,B676&amp;" "&amp;C676&amp;" E","-"))</f>
        <v>-</v>
      </c>
      <c r="B676" t="s">
        <v>3012</v>
      </c>
      <c r="C676" t="s">
        <v>14800</v>
      </c>
      <c r="D676" t="s">
        <v>14826</v>
      </c>
      <c r="E676" t="str">
        <f>VLOOKUP(D676,NationalSpell!$F:$N,9,FALSE)&amp;CHAR(10)</f>
        <v xml:space="preserve">|Conjuration Lv6|Summon Kinnara|&amp;ref(Spell/P_Astral.jpg,nolink,25x25,Astral);3||&amp;ref(Spell/V_Astral.jpg,nolink,25x25,Astral Pearl);25|儀式/陸上専用|指揮官召喚|
|~|~|&gt;|&gt;|&gt;|&gt;|翼持つ天の音楽家Kinnaraを召喚します|
</v>
      </c>
    </row>
    <row r="677" spans="1:5" x14ac:dyDescent="0.15">
      <c r="A677" t="str">
        <f t="shared" si="16"/>
        <v>-</v>
      </c>
      <c r="B677" t="s">
        <v>3012</v>
      </c>
      <c r="C677" t="s">
        <v>14800</v>
      </c>
      <c r="D677" t="s">
        <v>14827</v>
      </c>
      <c r="E677" t="str">
        <f>VLOOKUP(D677,NationalSpell!$F:$N,9,FALSE)&amp;CHAR(10)</f>
        <v xml:space="preserve">|Conjuration Lv7|Summon Siddha|&amp;ref(Spell/P_Astral.jpg,nolink,25x25,Astral);4||&amp;ref(Spell/V_Astral.jpg,nolink,25x25,Astral Pearl);35|儀式/陸上専用|指揮官召喚|
|~|~|&gt;|&gt;|&gt;|&gt;|瞬間移動能力を持つ天の存在Siddhaを召喚します|
</v>
      </c>
    </row>
    <row r="678" spans="1:5" x14ac:dyDescent="0.15">
      <c r="A678" t="str">
        <f t="shared" si="16"/>
        <v>-</v>
      </c>
      <c r="B678" t="s">
        <v>3012</v>
      </c>
      <c r="C678" t="s">
        <v>14800</v>
      </c>
      <c r="D678" t="s">
        <v>14828</v>
      </c>
      <c r="E678" t="str">
        <f>VLOOKUP(D678,NationalSpell!$F:$N,9,FALSE)&amp;CHAR(10)</f>
        <v xml:space="preserve">|Conjuration Lv8|Summon Devata|&amp;ref(Spell/P_Astral.jpg,nolink,25x25,Astral);5||&amp;ref(Spell/V_Astral.jpg,nolink,25x25,Astral Pearl);45|儀式/陸上専用|指揮官召喚|
|~|~|&gt;|&gt;|&gt;|&gt;|四本の腕を持つ強大なる天の存在Devataを召喚します|
</v>
      </c>
    </row>
    <row r="679" spans="1:5" x14ac:dyDescent="0.15">
      <c r="A679" t="str">
        <f t="shared" si="16"/>
        <v>-</v>
      </c>
      <c r="B679" t="s">
        <v>3012</v>
      </c>
      <c r="C679" t="s">
        <v>14800</v>
      </c>
      <c r="D679" t="s">
        <v>14829</v>
      </c>
      <c r="E679" t="str">
        <f>VLOOKUP(D679,NationalSpell!$F:$N,9,FALSE)&amp;CHAR(10)</f>
        <v xml:space="preserve">|Conjuration Lv9|Summon Devala|&amp;ref(Spell/P_Astral.jpg,nolink,25x25,Astral);5||&amp;ref(Spell/V_Astral.jpg,nolink,25x25,Astral Pearl);55|儀式/陸上専用|指揮官召喚|
|~|~|&gt;|&gt;|&gt;|&gt;|州に神秘を広める音楽の化身Devalaを召喚します|
</v>
      </c>
    </row>
    <row r="680" spans="1:5" x14ac:dyDescent="0.15">
      <c r="A680" t="str">
        <f t="shared" si="16"/>
        <v>-</v>
      </c>
      <c r="B680" t="s">
        <v>3012</v>
      </c>
      <c r="C680" t="s">
        <v>14800</v>
      </c>
      <c r="D680" t="s">
        <v>14830</v>
      </c>
      <c r="E680" t="str">
        <f>VLOOKUP(D680,NationalSpell!$F:$N,9,FALSE)&amp;CHAR(10)</f>
        <v xml:space="preserve">|Conjuration Lv9|Summon Rudra|&amp;ref(Spell/P_Astral.jpg,nolink,25x25,Astral);5||&amp;ref(Spell/V_Astral.jpg,nolink,25x25,Astral Pearl);55|儀式/陸上専用|指揮官召喚|
|~|~|&gt;|&gt;|&gt;|&gt;|恐るべき破壊神の僕Rudraを召喚します|
</v>
      </c>
    </row>
    <row r="681" spans="1:5" x14ac:dyDescent="0.15">
      <c r="A681" t="str">
        <f t="shared" si="16"/>
        <v>-</v>
      </c>
      <c r="B681" t="s">
        <v>3012</v>
      </c>
      <c r="C681" t="s">
        <v>14800</v>
      </c>
      <c r="D681" t="s">
        <v>14831</v>
      </c>
      <c r="E681" t="str">
        <f>VLOOKUP(D681,NationalSpell!$F:$N,9,FALSE)&amp;CHAR(10)</f>
        <v xml:space="preserve">|Blood Magic Lv1|Summon Rakshasas|&amp;ref(Spell/P_Blood.jpg,nolink,25x25,Blood);1||&amp;ref(Spell/V_Blood.jpg,nolink,25x25,Blood Slave);10|儀式/陸上専用|兵士召喚|
|~|~|&gt;|&gt;|&gt;|&gt;|強靭な悪鬼Rakshasaを3体召喚します|
</v>
      </c>
    </row>
    <row r="682" spans="1:5" x14ac:dyDescent="0.15">
      <c r="A682" t="str">
        <f t="shared" si="16"/>
        <v>-</v>
      </c>
      <c r="B682" t="s">
        <v>3012</v>
      </c>
      <c r="C682" t="s">
        <v>14800</v>
      </c>
      <c r="D682" t="s">
        <v>14832</v>
      </c>
      <c r="E682" t="str">
        <f>VLOOKUP(D682,NationalSpell!$F:$N,9,FALSE)&amp;CHAR(10)</f>
        <v xml:space="preserve">|Blood Magic Lv2|Feast of Flesh|&amp;ref(Spell/P_Blood.jpg,nolink,25x25,Blood);1|&amp;ref(Spell/P_Nature.jpg,nolink,25x25,Nature);1|&amp;ref(Spell/V_Blood.jpg,nolink,25x25,Blood Slave);50|儀式/陸上専用|兵士召喚|
|~|~|&gt;|&gt;|&gt;|&gt;|大食家の悪鬼Praghasaを15体召喚します|
</v>
      </c>
    </row>
    <row r="683" spans="1:5" x14ac:dyDescent="0.15">
      <c r="A683" t="str">
        <f t="shared" si="16"/>
        <v>-</v>
      </c>
      <c r="B683" t="s">
        <v>3012</v>
      </c>
      <c r="C683" t="s">
        <v>14800</v>
      </c>
      <c r="D683" t="s">
        <v>14833</v>
      </c>
      <c r="E683" t="str">
        <f>VLOOKUP(D683,NationalSpell!$F:$N,9,FALSE)&amp;CHAR(10)</f>
        <v xml:space="preserve">|Blood Magic Lv3|Summon Asrapas|&amp;ref(Spell/P_Blood.jpg,nolink,25x25,Blood);2||&amp;ref(Spell/V_Blood.jpg,nolink,25x25,Blood Slave);11|儀式/陸上専用|兵士召喚|
|~|~|&gt;|&gt;|&gt;|&gt;|狂暴な女悪魔Asrapaを3体召喚します|
</v>
      </c>
    </row>
    <row r="684" spans="1:5" x14ac:dyDescent="0.15">
      <c r="A684" t="str">
        <f t="shared" si="16"/>
        <v>-</v>
      </c>
      <c r="B684" t="s">
        <v>3012</v>
      </c>
      <c r="C684" t="s">
        <v>14800</v>
      </c>
      <c r="D684" t="s">
        <v>14834</v>
      </c>
      <c r="E684" t="str">
        <f>VLOOKUP(D684,NationalSpell!$F:$N,9,FALSE)&amp;CHAR(10)</f>
        <v xml:space="preserve">|Blood Magic Lv4|Summon Rakshasa Warriors|&amp;ref(Spell/P_Blood.jpg,nolink,25x25,Blood);2||&amp;ref(Spell/V_Blood.jpg,nolink,25x25,Blood Slave);25|儀式/陸上専用|兵士召喚|
|~|~|&gt;|&gt;|&gt;|&gt;|武装した強靭な悪鬼Rakshasa Warriorを5体召喚します|
</v>
      </c>
    </row>
    <row r="685" spans="1:5" x14ac:dyDescent="0.15">
      <c r="A685" t="str">
        <f t="shared" si="16"/>
        <v>-</v>
      </c>
      <c r="B685" t="s">
        <v>3012</v>
      </c>
      <c r="C685" t="s">
        <v>14800</v>
      </c>
      <c r="D685" t="s">
        <v>14835</v>
      </c>
      <c r="E685" t="str">
        <f>VLOOKUP(D685,NationalSpell!$F:$N,9,FALSE)&amp;CHAR(10)</f>
        <v xml:space="preserve">|Blood Magic Lv5|Summon Sandhyabalas|&amp;ref(Spell/P_Blood.jpg,nolink,25x25,Blood);2|&amp;ref(Spell/P_Death.jpg,nolink,25x25,Death);1|&amp;ref(Spell/V_Blood.jpg,nolink,25x25,Blood Slave);30|儀式/陸上専用|兵士召喚|
|~|~|&gt;|&gt;|&gt;|&gt;|魔法の剣を持つ闇の悪鬼Sandhyabalaを3体召喚します|
</v>
      </c>
    </row>
    <row r="686" spans="1:5" x14ac:dyDescent="0.15">
      <c r="A686" t="str">
        <f t="shared" si="16"/>
        <v>-</v>
      </c>
      <c r="B686" t="s">
        <v>3012</v>
      </c>
      <c r="C686" t="s">
        <v>14800</v>
      </c>
      <c r="D686" t="s">
        <v>14836</v>
      </c>
      <c r="E686" t="str">
        <f>VLOOKUP(D686,NationalSpell!$F:$N,9,FALSE)&amp;CHAR(10)</f>
        <v xml:space="preserve">|Blood Magic Lv6|Summon Dakini|&amp;ref(Spell/P_Blood.jpg,nolink,25x25,Blood);4|&amp;ref(Spell/P_Air.jpg,nolink,25x25,Air);1|&amp;ref(Spell/V_Blood.jpg,nolink,25x25,Blood Slave);81|儀式/陸上専用|指揮官召喚|
|~|~|&gt;|&gt;|&gt;|&gt;|飛行能力と強力な魔力を持つDakiniを召喚します|
</v>
      </c>
    </row>
    <row r="687" spans="1:5" x14ac:dyDescent="0.15">
      <c r="A687" t="str">
        <f t="shared" si="16"/>
        <v>-</v>
      </c>
      <c r="B687" t="s">
        <v>3012</v>
      </c>
      <c r="C687" t="s">
        <v>14800</v>
      </c>
      <c r="D687" t="s">
        <v>14837</v>
      </c>
      <c r="E687" t="str">
        <f>VLOOKUP(D687,NationalSpell!$F:$N,9,FALSE)&amp;CHAR(10)</f>
        <v xml:space="preserve">|Blood Magic Lv7|Summon Samanishada|&amp;ref(Spell/P_Blood.jpg,nolink,25x25,Blood);3|&amp;ref(Spell/P_Death.jpg,nolink,25x25,Death);1|&amp;ref(Spell/V_Blood.jpg,nolink,25x25,Blood Slave);35|儀式/陸上専用|指揮官召喚|
|~|~|&gt;|&gt;|&gt;|&gt;|闇の悪鬼の暗殺者Samanishadaを召喚します|
</v>
      </c>
    </row>
    <row r="688" spans="1:5" x14ac:dyDescent="0.15">
      <c r="A688" t="str">
        <f t="shared" si="16"/>
        <v>-</v>
      </c>
      <c r="B688" t="s">
        <v>3012</v>
      </c>
      <c r="C688" t="s">
        <v>14800</v>
      </c>
      <c r="D688" t="s">
        <v>14838</v>
      </c>
      <c r="E688" t="str">
        <f>VLOOKUP(D688,NationalSpell!$F:$N,9,FALSE)&amp;CHAR(10)</f>
        <v xml:space="preserve">|Blood Magic Lv8|Summon Mandeha|&amp;ref(Spell/P_Blood.jpg,nolink,25x25,Blood);5|&amp;ref(Spell/P_Death.jpg,nolink,25x25,Death);2|&amp;ref(Spell/V_Blood.jpg,nolink,25x25,Blood Slave);133|儀式/陸上専用|指揮官召喚|
|~|~|&gt;|&gt;|&gt;|&gt;|闇と微睡を伴う強大な悪鬼Mandehaを召喚します|
</v>
      </c>
    </row>
    <row r="689" spans="1:5" x14ac:dyDescent="0.15">
      <c r="A689" t="str">
        <f t="shared" si="16"/>
        <v>LA Patala E</v>
      </c>
      <c r="B689" t="s">
        <v>3012</v>
      </c>
      <c r="C689" t="s">
        <v>14800</v>
      </c>
      <c r="D689" t="s">
        <v>14839</v>
      </c>
      <c r="E689" t="str">
        <f>VLOOKUP(D689,NationalSpell!$F:$N,9,FALSE)&amp;CHAR(10)</f>
        <v xml:space="preserve">|Blood Magic Lv8|Summon Danavas|&amp;ref(Spell/P_Blood.jpg,nolink,25x25,Blood);5||&amp;ref(Spell/V_Blood.jpg,nolink,25x25,Blood Slave);75|儀式/陸上専用|兵士召喚|
|~|~|&gt;|&gt;|&gt;|&gt;|四本腕の巨大な戦士Danavaを3体召喚します|
</v>
      </c>
    </row>
    <row r="690" spans="1:5" x14ac:dyDescent="0.15">
      <c r="A690" t="str">
        <f t="shared" si="16"/>
        <v>LA Gath S</v>
      </c>
      <c r="B690" t="s">
        <v>3012</v>
      </c>
      <c r="C690" t="s">
        <v>14928</v>
      </c>
      <c r="D690" t="s">
        <v>14957</v>
      </c>
      <c r="E690" t="str">
        <f>VLOOKUP(D690,NationalSpell!$F:$N,9,FALSE)&amp;CHAR(10)</f>
        <v xml:space="preserve">|Conjuration Lv3|Summon Mazzikim|&amp;ref(Spell/P_Nature.jpg,nolink,25x25,Nature);1||&amp;ref(Spell/V_Nature.jpg,nolink,25x25,Nature Gem);3|儀式/陸上専用|兵士召喚|
|~|~|&gt;|&gt;|&gt;|&gt;|現世に住まう小悪魔Mazzikを8体召喚します|
</v>
      </c>
    </row>
    <row r="691" spans="1:5" x14ac:dyDescent="0.15">
      <c r="A691" t="str">
        <f t="shared" si="16"/>
        <v>-</v>
      </c>
      <c r="B691" t="s">
        <v>3012</v>
      </c>
      <c r="C691" t="s">
        <v>14928</v>
      </c>
      <c r="D691" t="s">
        <v>14958</v>
      </c>
      <c r="E691" t="str">
        <f>VLOOKUP(D691,NationalSpell!$F:$N,9,FALSE)&amp;CHAR(10)</f>
        <v xml:space="preserve">|Conjuration Lv4|Call Malakh|&amp;ref(Spell/P_Astral.jpg,nolink,25x25,Astral);2||&amp;ref(Spell/V_Astral.jpg,nolink,25x25,Astral Pearl);9|儀式/陸上専用|指揮官召喚|
|~|~|&gt;|&gt;|&gt;|&gt;|天界の伝令Malakhを召喚します|
</v>
      </c>
    </row>
    <row r="692" spans="1:5" x14ac:dyDescent="0.15">
      <c r="A692" t="str">
        <f t="shared" si="16"/>
        <v>-</v>
      </c>
      <c r="B692" t="s">
        <v>3012</v>
      </c>
      <c r="C692" t="s">
        <v>14928</v>
      </c>
      <c r="D692" t="s">
        <v>14959</v>
      </c>
      <c r="E692" t="str">
        <f>VLOOKUP(D692,NationalSpell!$F:$N,9,FALSE)&amp;CHAR(10)</f>
        <v xml:space="preserve">|Conjuration Lv5|Summon Lilot|&amp;ref(Spell/P_Nature.jpg,nolink,25x25,Nature);4||&amp;ref(Spell/V_Nature.jpg,nolink,25x25,Nature Gem);25|儀式/陸上専用|指揮官召喚|
|~|~|&gt;|&gt;|&gt;|&gt;|現世に住まう夢魔Lilotを召喚します|
</v>
      </c>
    </row>
    <row r="693" spans="1:5" x14ac:dyDescent="0.15">
      <c r="A693" t="str">
        <f t="shared" si="16"/>
        <v>-</v>
      </c>
      <c r="B693" t="s">
        <v>3012</v>
      </c>
      <c r="C693" t="s">
        <v>14928</v>
      </c>
      <c r="D693" t="s">
        <v>14960</v>
      </c>
      <c r="E693" t="str">
        <f>VLOOKUP(D693,NationalSpell!$F:$N,9,FALSE)&amp;CHAR(10)</f>
        <v xml:space="preserve">|Conjuration Lv6|Call Hashmal|&amp;ref(Spell/P_Astral.jpg,nolink,25x25,Astral);3|&amp;ref(Spell/P_Fire.jpg,nolink,25x25,Fire);1|&amp;ref(Spell/V_Astral.jpg,nolink,25x25,Astral Pearl);21|儀式/陸上専用|指揮官召喚|
|~|~|&gt;|&gt;|&gt;|&gt;|異教の鎮圧を得意とする天使Hashmalを召喚します|
</v>
      </c>
    </row>
    <row r="694" spans="1:5" x14ac:dyDescent="0.15">
      <c r="A694" t="str">
        <f t="shared" si="16"/>
        <v>-</v>
      </c>
      <c r="B694" t="s">
        <v>3012</v>
      </c>
      <c r="C694" t="s">
        <v>14928</v>
      </c>
      <c r="D694" t="s">
        <v>14961</v>
      </c>
      <c r="E694" t="str">
        <f>VLOOKUP(D694,NationalSpell!$F:$N,9,FALSE)&amp;CHAR(10)</f>
        <v xml:space="preserve">|Conjuration Lv7|Call Arel|&amp;ref(Spell/P_Astral.jpg,nolink,25x25,Astral);4|&amp;ref(Spell/P_Nature.jpg,nolink,25x25,Nature);1|&amp;ref(Spell/V_Astral.jpg,nolink,25x25,Astral Pearl);39|儀式/陸上専用|指揮官召喚|
|~|~|&gt;|&gt;|&gt;|&gt;|癒しの力を持つ天使Arelを召喚します|
</v>
      </c>
    </row>
    <row r="695" spans="1:5" x14ac:dyDescent="0.15">
      <c r="A695" t="str">
        <f t="shared" si="16"/>
        <v>-</v>
      </c>
      <c r="B695" t="s">
        <v>3012</v>
      </c>
      <c r="C695" t="s">
        <v>3040</v>
      </c>
      <c r="D695" t="s">
        <v>14962</v>
      </c>
      <c r="E695" t="str">
        <f>VLOOKUP(D695,NationalSpell!$F:$N,9,FALSE)&amp;CHAR(10)</f>
        <v xml:space="preserve">|Conjuration Lv8|Call Ophan|&amp;ref(Spell/P_Astral.jpg,nolink,25x25,Astral);5|&amp;ref(Spell/P_Fire.jpg,nolink,25x25,Fire);2|&amp;ref(Spell/V_Astral.jpg,nolink,25x25,Astral Pearl);49|儀式/陸上専用|指揮官召喚|
|~|~|&gt;|&gt;|&gt;|&gt;|敵を轢き潰す車輪型の天使Ophanを召喚します|
</v>
      </c>
    </row>
    <row r="696" spans="1:5" x14ac:dyDescent="0.15">
      <c r="A696" t="str">
        <f t="shared" si="16"/>
        <v>-</v>
      </c>
      <c r="B696" t="s">
        <v>3012</v>
      </c>
      <c r="C696" t="s">
        <v>3040</v>
      </c>
      <c r="D696" t="s">
        <v>14963</v>
      </c>
      <c r="E696" t="str">
        <f>VLOOKUP(D696,NationalSpell!$F:$N,9,FALSE)&amp;CHAR(10)</f>
        <v xml:space="preserve">|Conjuration Lv9|Call Merkavah|&amp;ref(Spell/P_Astral.jpg,nolink,25x25,Astral);7|&amp;ref(Spell/P_Fire.jpg,nolink,25x25,Fire);3|&amp;ref(Spell/V_Astral.jpg,nolink,25x25,Astral Pearl);222|儀式/陸上専用|軍団召喚|
|~|~|&gt;|&gt;|&gt;|&gt;|Ophan4体とその指揮官Chayotを召喚します|
</v>
      </c>
    </row>
    <row r="697" spans="1:5" x14ac:dyDescent="0.15">
      <c r="A697" t="str">
        <f t="shared" si="16"/>
        <v>-</v>
      </c>
      <c r="B697" t="s">
        <v>3012</v>
      </c>
      <c r="C697" t="s">
        <v>3040</v>
      </c>
      <c r="D697" t="s">
        <v>14964</v>
      </c>
      <c r="E697" t="str">
        <f>VLOOKUP(D697,NationalSpell!$F:$N,9,FALSE)&amp;CHAR(10)</f>
        <v xml:space="preserve">|Evocation Lv4|Strange Fire|&amp;ref(Spell/P_Astral.jpg,nolink,25x25,Astral);2|&amp;ref(Spell/P_Fire.jpg,nolink,25x25,Fire);1||戦闘/陸上専用|攻撃|
|~|~|&gt;|&gt;|&gt;|&gt;|不浄なるものに強い天球の炎で中範囲を攻撃します|
</v>
      </c>
    </row>
    <row r="698" spans="1:5" x14ac:dyDescent="0.15">
      <c r="A698" t="str">
        <f t="shared" si="16"/>
        <v>LA Gath E</v>
      </c>
      <c r="B698" t="s">
        <v>3012</v>
      </c>
      <c r="C698" t="s">
        <v>3040</v>
      </c>
      <c r="D698" t="s">
        <v>19929</v>
      </c>
      <c r="E698" t="str">
        <f>VLOOKUP(D698,NationalSpell!$F:$N,9,FALSE)&amp;CHAR(10)</f>
        <v xml:space="preserve">|Enchantment Lv5|Memories of Stone|&amp;ref(Spell/P_Death.jpg,nolink,25x25,Death);2|&amp;ref(Spell/P_Earth.jpg,nolink,25x25,Earth);1|&amp;ref(Spell/V_Death.jpg,nolink,25x25,Death Gem);10|儀式/荒地限定|兵士召喚|
|~|~|&gt;|&gt;|&gt;|&gt;|硬いが脆い化石化した巨人Fossil Warriorを5+体召喚します|
</v>
      </c>
    </row>
    <row r="699" spans="1:5" x14ac:dyDescent="0.15">
      <c r="A699" t="str">
        <f t="shared" si="16"/>
        <v>LA Ragha S</v>
      </c>
      <c r="B699" t="s">
        <v>3012</v>
      </c>
      <c r="C699" t="s">
        <v>15061</v>
      </c>
      <c r="D699" t="s">
        <v>15084</v>
      </c>
      <c r="E699" t="str">
        <f>VLOOKUP(D699,NationalSpell!$F:$N,9,FALSE)&amp;CHAR(10)</f>
        <v xml:space="preserve">|Conjuration Lv3|Herd of Elephants|&amp;ref(Spell/P_Nature.jpg,nolink,25x25,Nature);2||&amp;ref(Spell/V_Nature.jpg,nolink,25x25,Nature Gem);25|儀式/陸上専用|兵士召喚|
|~|~|&gt;|&gt;|&gt;|&gt;|敵を蹂躙する臆病な巨大生物Elephantを5+体召喚します|
</v>
      </c>
    </row>
    <row r="700" spans="1:5" x14ac:dyDescent="0.15">
      <c r="A700" t="str">
        <f t="shared" si="16"/>
        <v>-</v>
      </c>
      <c r="B700" t="s">
        <v>3012</v>
      </c>
      <c r="C700" t="s">
        <v>15061</v>
      </c>
      <c r="D700" t="s">
        <v>15085</v>
      </c>
      <c r="E700" t="str">
        <f>VLOOKUP(D700,NationalSpell!$F:$N,9,FALSE)&amp;CHAR(10)</f>
        <v xml:space="preserve">|Conjuration Lv3|Ambush of Tigers|&amp;ref(Spell/P_Nature.jpg,nolink,25x25,Nature);2||&amp;ref(Spell/V_Nature.jpg,nolink,25x25,Nature Gem);10|儀式/陸上専用|兵士召喚|
|~|~|&gt;|&gt;|&gt;|&gt;|敏捷なTigerを10+体召喚します|
</v>
      </c>
    </row>
    <row r="701" spans="1:5" x14ac:dyDescent="0.15">
      <c r="A701" t="str">
        <f t="shared" si="16"/>
        <v>-</v>
      </c>
      <c r="B701" t="s">
        <v>3012</v>
      </c>
      <c r="C701" t="s">
        <v>15061</v>
      </c>
      <c r="D701" t="s">
        <v>15086</v>
      </c>
      <c r="E701" t="str">
        <f>VLOOKUP(D701,NationalSpell!$F:$N,9,FALSE)&amp;CHAR(10)</f>
        <v xml:space="preserve">|Conjuration Lv3|Herd of Buffaloes|&amp;ref(Spell/P_Nature.jpg,nolink,25x25,Nature);2||&amp;ref(Spell/V_Nature.jpg,nolink,25x25,Nature Gem);10|儀式/陸上専用|兵士召喚|
|~|~|&gt;|&gt;|&gt;|&gt;|敵を蹂躙するBuffaloを5+体召喚します|
</v>
      </c>
    </row>
    <row r="702" spans="1:5" x14ac:dyDescent="0.15">
      <c r="A702" t="str">
        <f t="shared" si="16"/>
        <v>-</v>
      </c>
      <c r="B702" t="s">
        <v>3012</v>
      </c>
      <c r="C702" t="s">
        <v>15061</v>
      </c>
      <c r="D702" t="s">
        <v>15087</v>
      </c>
      <c r="E702" t="str">
        <f>VLOOKUP(D702,NationalSpell!$F:$N,9,FALSE)&amp;CHAR(10)</f>
        <v xml:space="preserve">|Conjuration Lv5|Call Ahurani|&amp;ref(Spell/P_Astral.jpg,nolink,25x25,Astral);2|&amp;ref(Spell/P_Water.jpg,nolink,25x25,Water);1|&amp;ref(Spell/V_Astral.jpg,nolink,25x25,Astral Pearl);12|儀式/陸上専用|指揮官召喚|
|~|~|&gt;|&gt;|&gt;|&gt;|雨を伴う天の存在Ahuraniを召喚します|
</v>
      </c>
    </row>
    <row r="703" spans="1:5" x14ac:dyDescent="0.15">
      <c r="A703" t="str">
        <f t="shared" si="16"/>
        <v>-</v>
      </c>
      <c r="B703" t="s">
        <v>3012</v>
      </c>
      <c r="C703" t="s">
        <v>15061</v>
      </c>
      <c r="D703" t="s">
        <v>15088</v>
      </c>
      <c r="E703" t="str">
        <f>VLOOKUP(D703,NationalSpell!$F:$N,9,FALSE)&amp;CHAR(10)</f>
        <v xml:space="preserve">|Conjuration Lv5|Summon Yazatas|&amp;ref(Spell/P_Astral.jpg,nolink,25x25,Astral);2||&amp;ref(Spell/V_Astral.jpg,nolink,25x25,Astral Pearl);15|儀式/陸上専用|兵士召喚|
|~|~|&gt;|&gt;|&gt;|&gt;|魔法の武具を持つ美しきCaelianの祖Yazadを6体召喚します|
</v>
      </c>
    </row>
    <row r="704" spans="1:5" x14ac:dyDescent="0.15">
      <c r="A704" t="str">
        <f t="shared" si="16"/>
        <v>-</v>
      </c>
      <c r="B704" t="s">
        <v>3012</v>
      </c>
      <c r="C704" t="s">
        <v>15061</v>
      </c>
      <c r="D704" t="s">
        <v>15089</v>
      </c>
      <c r="E704" t="str">
        <f>VLOOKUP(D704,NationalSpell!$F:$N,9,FALSE)&amp;CHAR(10)</f>
        <v xml:space="preserve">|Conjuration Lv5|Call Daevas|&amp;ref(Spell/P_Death.jpg,nolink,25x25,Death);2|&amp;ref(Spell/P_Fire.jpg,nolink,25x25,Fire);1|&amp;ref(Spell/V_Death.jpg,nolink,25x25,Death Gem);15|儀式/陸上専用|兵士召喚|
|~|~|&gt;|&gt;|&gt;|&gt;|魔法の武具を持つ恐ろしきRaptorの祖Daevaを6体召喚します|
</v>
      </c>
    </row>
    <row r="705" spans="1:5" x14ac:dyDescent="0.15">
      <c r="A705" t="str">
        <f t="shared" si="16"/>
        <v>-</v>
      </c>
      <c r="B705" t="s">
        <v>3012</v>
      </c>
      <c r="C705" t="s">
        <v>15061</v>
      </c>
      <c r="D705" t="s">
        <v>15090</v>
      </c>
      <c r="E705" t="str">
        <f>VLOOKUP(D705,NationalSpell!$F:$N,9,FALSE)&amp;CHAR(10)</f>
        <v xml:space="preserve">|Conjuration Lv5|Call Jahi|&amp;ref(Spell/P_Death.jpg,nolink,25x25,Death);3|&amp;ref(Spell/P_Fire.jpg,nolink,25x25,Fire);1|&amp;ref(Spell/V_Death.jpg,nolink,25x25,Death Gem);15|儀式/陸上専用|指揮官召喚|
|~|~|&gt;|&gt;|&gt;|&gt;|密偵と誘惑を担う悪しき存在Jahiを召喚します|
</v>
      </c>
    </row>
    <row r="706" spans="1:5" x14ac:dyDescent="0.15">
      <c r="A706" t="str">
        <f t="shared" si="16"/>
        <v>-</v>
      </c>
      <c r="B706" t="s">
        <v>3012</v>
      </c>
      <c r="C706" t="s">
        <v>15061</v>
      </c>
      <c r="D706" t="s">
        <v>15091</v>
      </c>
      <c r="E706" t="str">
        <f>VLOOKUP(D706,NationalSpell!$F:$N,9,FALSE)&amp;CHAR(10)</f>
        <v xml:space="preserve">|Conjuration Lv6|Call Celestial Yazad|&amp;ref(Spell/P_Astral.jpg,nolink,25x25,Astral);4||&amp;ref(Spell/V_Astral.jpg,nolink,25x25,Astral Pearl);40|儀式/陸上専用|指揮官召喚|
|~|~|&gt;|&gt;|&gt;|&gt;|強大な魔力を持つ6種の高位Yazadの1体を召喚します|
</v>
      </c>
    </row>
    <row r="707" spans="1:5" x14ac:dyDescent="0.15">
      <c r="A707" t="str">
        <f t="shared" si="16"/>
        <v>-</v>
      </c>
      <c r="B707" t="s">
        <v>3012</v>
      </c>
      <c r="C707" t="s">
        <v>15061</v>
      </c>
      <c r="D707" t="s">
        <v>15092</v>
      </c>
      <c r="E707" t="str">
        <f>VLOOKUP(D707,NationalSpell!$F:$N,9,FALSE)&amp;CHAR(10)</f>
        <v xml:space="preserve">|Conjuration Lv6|Call Yata|&amp;ref(Spell/P_Death.jpg,nolink,25x25,Death);3|&amp;ref(Spell/P_Fire.jpg,nolink,25x25,Fire);2|&amp;ref(Spell/V_Death.jpg,nolink,25x25,Death Gem);40|儀式/陸上専用|指揮官召喚|
|~|~|&gt;|&gt;|&gt;|&gt;|強大な魔力を持つ4種の高位Daevaの1体を召喚します|
</v>
      </c>
    </row>
    <row r="708" spans="1:5" x14ac:dyDescent="0.15">
      <c r="A708" t="str">
        <f t="shared" si="16"/>
        <v>-</v>
      </c>
      <c r="B708" t="s">
        <v>3012</v>
      </c>
      <c r="C708" t="s">
        <v>15061</v>
      </c>
      <c r="D708" t="s">
        <v>15093</v>
      </c>
      <c r="E708" t="str">
        <f>VLOOKUP(D708,NationalSpell!$F:$N,9,FALSE)&amp;CHAR(10)</f>
        <v xml:space="preserve">|Conjuration Lv7|Call Fravashi|&amp;ref(Spell/P_Astral.jpg,nolink,25x25,Astral);3||&amp;ref(Spell/V_Astral.jpg,nolink,25x25,Astral Pearl);30|儀式/陸上専用|指揮官召喚|
|~|~|&gt;|&gt;|&gt;|&gt;|死せる英雄の守護霊Ancestral Fravashiを召喚します|
</v>
      </c>
    </row>
    <row r="709" spans="1:5" x14ac:dyDescent="0.15">
      <c r="A709" t="str">
        <f t="shared" si="16"/>
        <v>-</v>
      </c>
      <c r="B709" t="s">
        <v>3012</v>
      </c>
      <c r="C709" t="s">
        <v>15061</v>
      </c>
      <c r="D709" t="s">
        <v>15094</v>
      </c>
      <c r="E709" t="str">
        <f>VLOOKUP(D709,NationalSpell!$F:$N,9,FALSE)&amp;CHAR(10)</f>
        <v xml:space="preserve">|Conjuration Lv8|Call Amesha Spenta|&amp;ref(Spell/P_Astral.jpg,nolink,25x25,Astral);5||&amp;ref(Spell/V_Astral.jpg,nolink,25x25,Astral Pearl);60|儀式/陸上専用|指揮官召喚|
|~|~|&gt;|&gt;|&gt;|&gt;|6体のAmesha Spentaのうちの1体を召喚します|
</v>
      </c>
    </row>
    <row r="710" spans="1:5" x14ac:dyDescent="0.15">
      <c r="A710" t="str">
        <f t="shared" si="16"/>
        <v>-</v>
      </c>
      <c r="B710" t="s">
        <v>3012</v>
      </c>
      <c r="C710" t="s">
        <v>15061</v>
      </c>
      <c r="D710" t="s">
        <v>15095</v>
      </c>
      <c r="E710" t="str">
        <f>VLOOKUP(D710,NationalSpell!$F:$N,9,FALSE)&amp;CHAR(10)</f>
        <v xml:space="preserve">|Conjuration Lv8|Call Greater Daeva|&amp;ref(Spell/P_Death.jpg,nolink,25x25,Death);4|&amp;ref(Spell/P_Fire.jpg,nolink,25x25,Fire);2|&amp;ref(Spell/V_Death.jpg,nolink,25x25,Death Gem);60|儀式/陸上専用|指揮官召喚|
|~|~|&gt;|&gt;|&gt;|&gt;|6体のGreater Daevaのうちの1体を召喚します|
</v>
      </c>
    </row>
    <row r="711" spans="1:5" x14ac:dyDescent="0.15">
      <c r="A711" t="str">
        <f t="shared" si="16"/>
        <v>-</v>
      </c>
      <c r="B711" t="s">
        <v>3012</v>
      </c>
      <c r="C711" t="s">
        <v>15061</v>
      </c>
      <c r="D711" t="s">
        <v>15096</v>
      </c>
      <c r="E711" t="str">
        <f>VLOOKUP(D711,NationalSpell!$F:$N,9,FALSE)&amp;CHAR(10)</f>
        <v xml:space="preserve">|Thaumaturgy Lv6|Parting of the Soul|&amp;ref(Spell/P_Death.jpg,nolink,25x25,Death);1|&amp;ref(Spell/P_Air.jpg,nolink,25x25,Air);1||戦闘/陸上専用|麻痺|
|~|~|&gt;|&gt;|&gt;|&gt;|敵を麻痺させようと試み3体のBlack Hawkに襲撃させます|
</v>
      </c>
    </row>
    <row r="712" spans="1:5" x14ac:dyDescent="0.15">
      <c r="A712" t="str">
        <f t="shared" si="16"/>
        <v>LA Ragha E</v>
      </c>
      <c r="B712" t="s">
        <v>3012</v>
      </c>
      <c r="C712" t="s">
        <v>15061</v>
      </c>
      <c r="D712" t="s">
        <v>15097</v>
      </c>
      <c r="E712" t="str">
        <f>VLOOKUP(D712,NationalSpell!$F:$N,9,FALSE)&amp;CHAR(10)</f>
        <v xml:space="preserve">|Thaumaturgy Lv7|Call of the Drugvant|&amp;ref(Spell/P_Death.jpg,nolink,25x25,Death);4|&amp;ref(Spell/P_Fire.jpg,nolink,25x25,Fire);1|&amp;ref(Spell/V_Death.jpg,nolink,25x25,Death Gem);15|儀式/陸上専用|災害誘発|
|~|~|&gt;|&gt;|&gt;|&gt;|指定した州に悪を広め盗賊などに襲撃させます|
</v>
      </c>
    </row>
    <row r="713" spans="1:5" x14ac:dyDescent="0.15">
      <c r="A713" t="str">
        <f t="shared" si="16"/>
        <v>LA Xibalba S</v>
      </c>
      <c r="B713" t="s">
        <v>3012</v>
      </c>
      <c r="C713" t="s">
        <v>15168</v>
      </c>
      <c r="D713" t="s">
        <v>19946</v>
      </c>
      <c r="E713" t="str">
        <f>VLOOKUP(D713,NationalSpell!$F:$N,9,FALSE)&amp;CHAR(10)</f>
        <v xml:space="preserve">|Conjuration Lv1|Summon Jaguar Toads|&amp;ref(Spell/P_Nature.jpg,nolink,25x25,Nature);1|&amp;ref(Spell/P_Holy.jpg,nolink,25x25,Holy);1|&amp;ref(Spell/V_Nature.jpg,nolink,25x25,Nature Gem);2|儀式/陸上専用|兵士召喚|
|~|~|&gt;|&gt;|&gt;|&gt;|毒を吐く神聖なる大蛙Jaguar Toadを2体召喚します|
</v>
      </c>
    </row>
    <row r="714" spans="1:5" x14ac:dyDescent="0.15">
      <c r="A714" t="str">
        <f t="shared" si="16"/>
        <v>-</v>
      </c>
      <c r="B714" t="s">
        <v>3012</v>
      </c>
      <c r="C714" t="s">
        <v>15168</v>
      </c>
      <c r="D714" t="s">
        <v>15193</v>
      </c>
      <c r="E714" t="str">
        <f>VLOOKUP(D714,NationalSpell!$F:$N,9,FALSE)&amp;CHAR(10)</f>
        <v xml:space="preserve">|Conjuration Lv3|Summon Sacred Scorpion|&amp;ref(Spell/P_Earth.jpg,nolink,25x25,Earth);1|&amp;ref(Spell/P_Death.jpg,nolink,25x25,Death);1|&amp;ref(Spell/V_Earth.jpg,nolink,25x25,Earth Gem);2|儀式/陸上専用|兵士召喚|
|~|~|&gt;|&gt;|&gt;|&gt;|致命的な毒を持つ神聖なる大蠍Sacred Scorpionを1体召喚します|
</v>
      </c>
    </row>
    <row r="715" spans="1:5" x14ac:dyDescent="0.15">
      <c r="A715" t="str">
        <f t="shared" si="16"/>
        <v>-</v>
      </c>
      <c r="B715" t="s">
        <v>3012</v>
      </c>
      <c r="C715" t="s">
        <v>15168</v>
      </c>
      <c r="D715" t="s">
        <v>15194</v>
      </c>
      <c r="E715" t="str">
        <f>VLOOKUP(D715,NationalSpell!$F:$N,9,FALSE)&amp;CHAR(10)</f>
        <v xml:space="preserve">|Conjuration Lv3|Summon Jaguars|&amp;ref(Spell/P_Nature.jpg,nolink,25x25,Nature);2|&amp;ref(Spell/P_Holy.jpg,nolink,25x25,Holy);1|&amp;ref(Spell/V_Nature.jpg,nolink,25x25,Nature Gem);25|儀式/陸上専用|兵士召喚|
|~|~|&gt;|&gt;|&gt;|&gt;|神聖なるJaguarを17体召喚します|
</v>
      </c>
    </row>
    <row r="716" spans="1:5" x14ac:dyDescent="0.15">
      <c r="A716" t="str">
        <f t="shared" si="16"/>
        <v>-</v>
      </c>
      <c r="B716" t="s">
        <v>3012</v>
      </c>
      <c r="C716" t="s">
        <v>15168</v>
      </c>
      <c r="D716" t="s">
        <v>15195</v>
      </c>
      <c r="E716" t="str">
        <f>VLOOKUP(D716,NationalSpell!$F:$N,9,FALSE)&amp;CHAR(10)</f>
        <v xml:space="preserve">|Conjuration Lv4|Summon Jade Serpent|&amp;ref(Spell/P_Water.jpg,nolink,25x25,Water);2||&amp;ref(Spell/V_Water.jpg,nolink,25x25,Water Gem);3|儀式/水陸両用|兵士召喚|
|~|~|&gt;|&gt;|&gt;|&gt;|兵を鼓舞する神聖な大蛇Jade Serpentを1体召喚します|
</v>
      </c>
    </row>
    <row r="717" spans="1:5" x14ac:dyDescent="0.15">
      <c r="A717" t="str">
        <f t="shared" si="16"/>
        <v>-</v>
      </c>
      <c r="B717" t="s">
        <v>3012</v>
      </c>
      <c r="C717" t="s">
        <v>15168</v>
      </c>
      <c r="D717" t="s">
        <v>15196</v>
      </c>
      <c r="E717" t="str">
        <f>VLOOKUP(D717,NationalSpell!$F:$N,9,FALSE)&amp;CHAR(10)</f>
        <v xml:space="preserve">|Conjuration Lv5|Summon Monster Toad|&amp;ref(Spell/P_Nature.jpg,nolink,25x25,Nature);2||&amp;ref(Spell/V_Nature.jpg,nolink,25x25,Nature Gem);2|儀式/陸上専用|兵士召喚|
|~|~|&gt;|&gt;|&gt;|&gt;|敵を蹂躙する神聖なる巨大蛙Monster Toadを1体召喚します|
</v>
      </c>
    </row>
    <row r="718" spans="1:5" x14ac:dyDescent="0.15">
      <c r="A718" t="str">
        <f t="shared" si="16"/>
        <v>-</v>
      </c>
      <c r="B718" t="s">
        <v>3012</v>
      </c>
      <c r="C718" t="s">
        <v>15168</v>
      </c>
      <c r="D718" t="s">
        <v>15197</v>
      </c>
      <c r="E718" t="str">
        <f>VLOOKUP(D718,NationalSpell!$F:$N,9,FALSE)&amp;CHAR(10)</f>
        <v xml:space="preserve">|Conjuration Lv7|Summon Balam|&amp;ref(Spell/P_Nature.jpg,nolink,25x25,Nature);4||&amp;ref(Spell/V_Nature.jpg,nolink,25x25,Nature Gem);60|儀式/陸上専用|指揮官召喚|
|~|~|&gt;|&gt;|&gt;|&gt;|4体のBalamのうちの1体を召喚します|
</v>
      </c>
    </row>
    <row r="719" spans="1:5" x14ac:dyDescent="0.15">
      <c r="A719" t="str">
        <f t="shared" si="16"/>
        <v>-</v>
      </c>
      <c r="B719" t="s">
        <v>3012</v>
      </c>
      <c r="C719" t="s">
        <v>15168</v>
      </c>
      <c r="D719" t="s">
        <v>15198</v>
      </c>
      <c r="E719" t="str">
        <f>VLOOKUP(D719,NationalSpell!$F:$N,9,FALSE)&amp;CHAR(10)</f>
        <v xml:space="preserve">|Conjuration Lv8|Summon Chaac|&amp;ref(Spell/P_Air.jpg,nolink,25x25,Air);4||&amp;ref(Spell/V_Air.jpg,nolink,25x25,Air Gem);75|儀式/陸上専用|指揮官召喚|
|~|~|&gt;|&gt;|&gt;|&gt;|4体のChaacのうちの1体を召喚します|
</v>
      </c>
    </row>
    <row r="720" spans="1:5" x14ac:dyDescent="0.15">
      <c r="A720" t="str">
        <f t="shared" si="16"/>
        <v>-</v>
      </c>
      <c r="B720" t="s">
        <v>3012</v>
      </c>
      <c r="C720" t="s">
        <v>15168</v>
      </c>
      <c r="D720" t="s">
        <v>15199</v>
      </c>
      <c r="E720" t="str">
        <f>VLOOKUP(D720,NationalSpell!$F:$N,9,FALSE)&amp;CHAR(10)</f>
        <v xml:space="preserve">|Thaumaturgy Lv2|Break the Third Soul|&amp;ref(Spell/P_Air.jpg,nolink,25x25,Air);1|||戦闘/陸上専用|疲労|
|~|~|&gt;|&gt;|&gt;|&gt;|空気呼吸の敵1体を疲労させようと試みます|
</v>
      </c>
    </row>
    <row r="721" spans="1:5" x14ac:dyDescent="0.15">
      <c r="A721" t="str">
        <f t="shared" si="16"/>
        <v>-</v>
      </c>
      <c r="B721" t="s">
        <v>3012</v>
      </c>
      <c r="C721" t="s">
        <v>15168</v>
      </c>
      <c r="D721" t="s">
        <v>15200</v>
      </c>
      <c r="E721" t="str">
        <f>VLOOKUP(D721,NationalSpell!$F:$N,9,FALSE)&amp;CHAR(10)</f>
        <v xml:space="preserve">|Thaumaturgy Lv2|Break the Second Soul|&amp;ref(Spell/P_Earth.jpg,nolink,25x25,Earth);1|||戦闘/陸上専用|弱体化|
|~|~|&gt;|&gt;|&gt;|&gt;|実体ある敵1体の脚を骨折させます|
</v>
      </c>
    </row>
    <row r="722" spans="1:5" x14ac:dyDescent="0.15">
      <c r="A722" t="str">
        <f t="shared" si="16"/>
        <v>-</v>
      </c>
      <c r="B722" t="s">
        <v>3012</v>
      </c>
      <c r="C722" t="s">
        <v>15168</v>
      </c>
      <c r="D722" t="s">
        <v>15201</v>
      </c>
      <c r="E722" t="str">
        <f>VLOOKUP(D722,NationalSpell!$F:$N,9,FALSE)&amp;CHAR(10)</f>
        <v xml:space="preserve">|Thaumaturgy Lv2|Break the Fourth Soul|&amp;ref(Spell/P_Death.jpg,nolink,25x25,Death);1|||戦闘/陸上専用|弱体化|
|~|~|&gt;|&gt;|&gt;|&gt;|実体ある敵1体を呪い傷からの後遺症を受けやすくします|
</v>
      </c>
    </row>
    <row r="723" spans="1:5" x14ac:dyDescent="0.15">
      <c r="A723" t="str">
        <f t="shared" si="16"/>
        <v>-</v>
      </c>
      <c r="B723" t="s">
        <v>3012</v>
      </c>
      <c r="C723" t="s">
        <v>15168</v>
      </c>
      <c r="D723" t="s">
        <v>15202</v>
      </c>
      <c r="E723" t="str">
        <f>VLOOKUP(D723,NationalSpell!$F:$N,9,FALSE)&amp;CHAR(10)</f>
        <v xml:space="preserve">|Thaumaturgy Lv3|Gift of the Third Soul|&amp;ref(Spell/P_Air.jpg,nolink,25x25,Air);1|||戦闘/水陸両用|強化|
|~|~|&gt;|&gt;|&gt;|&gt;|味方1体の呼吸を助け疲労回復能力を与えます|
</v>
      </c>
    </row>
    <row r="724" spans="1:5" x14ac:dyDescent="0.15">
      <c r="A724" t="str">
        <f t="shared" si="16"/>
        <v>-</v>
      </c>
      <c r="B724" t="s">
        <v>3012</v>
      </c>
      <c r="C724" t="s">
        <v>15168</v>
      </c>
      <c r="D724" t="s">
        <v>15203</v>
      </c>
      <c r="E724" t="str">
        <f>VLOOKUP(D724,NationalSpell!$F:$N,9,FALSE)&amp;CHAR(10)</f>
        <v xml:space="preserve">|Thaumaturgy Lv3|Gift of the Second Soul|&amp;ref(Spell/P_Earth.jpg,nolink,25x25,Earth);1|||戦闘/水陸両用|強化|
|~|~|&gt;|&gt;|&gt;|&gt;|実体ある味方1体に打撃耐性を与えます|
</v>
      </c>
    </row>
    <row r="725" spans="1:5" x14ac:dyDescent="0.15">
      <c r="A725" t="str">
        <f t="shared" si="16"/>
        <v>-</v>
      </c>
      <c r="B725" t="s">
        <v>3012</v>
      </c>
      <c r="C725" t="s">
        <v>15168</v>
      </c>
      <c r="D725" t="s">
        <v>15204</v>
      </c>
      <c r="E725" t="str">
        <f>VLOOKUP(D725,NationalSpell!$F:$N,9,FALSE)&amp;CHAR(10)</f>
        <v xml:space="preserve">|Thaumaturgy Lv3|Gift of the Fourth Soul|&amp;ref(Spell/P_Death.jpg,nolink,25x25,Death);1|||戦闘/水陸両用|強化|
|~|~|&gt;|&gt;|&gt;|&gt;|実体ある味方1体に幸運を与えます|
</v>
      </c>
    </row>
    <row r="726" spans="1:5" x14ac:dyDescent="0.15">
      <c r="A726" t="str">
        <f t="shared" si="16"/>
        <v>-</v>
      </c>
      <c r="B726" t="s">
        <v>3012</v>
      </c>
      <c r="C726" t="s">
        <v>15168</v>
      </c>
      <c r="D726" t="s">
        <v>15205</v>
      </c>
      <c r="E726" t="str">
        <f>VLOOKUP(D726,NationalSpell!$F:$N,9,FALSE)&amp;CHAR(10)</f>
        <v xml:space="preserve">|Blood Magic Lv2|Bind Beast Bats|&amp;ref(Spell/P_Blood.jpg,nolink,25x25,Blood);1||&amp;ref(Spell/V_Blood.jpg,nolink,25x25,Blood Slave);8|儀式/陸上専用|兵士召喚|
|~|~|&gt;|&gt;|&gt;|&gt;|神聖なる巨大蝙蝠Beast Batを3体召喚します|
</v>
      </c>
    </row>
    <row r="727" spans="1:5" x14ac:dyDescent="0.15">
      <c r="A727" t="str">
        <f t="shared" si="16"/>
        <v>-</v>
      </c>
      <c r="B727" t="s">
        <v>3012</v>
      </c>
      <c r="C727" t="s">
        <v>15168</v>
      </c>
      <c r="D727" t="s">
        <v>15206</v>
      </c>
      <c r="E727" t="str">
        <f>VLOOKUP(D727,NationalSpell!$F:$N,9,FALSE)&amp;CHAR(10)</f>
        <v xml:space="preserve">|Blood Magic Lv2|Break the First Soul|&amp;ref(Spell/P_Blood.jpg,nolink,25x25,Blood);1|||戦闘/陸上専用|出血|
|~|~|&gt;|&gt;|&gt;|&gt;|敵1体を大量出血させ病気にしようと試みます|
</v>
      </c>
    </row>
    <row r="728" spans="1:5" x14ac:dyDescent="0.15">
      <c r="A728" t="str">
        <f t="shared" si="16"/>
        <v>-</v>
      </c>
      <c r="B728" t="s">
        <v>3012</v>
      </c>
      <c r="C728" t="s">
        <v>15168</v>
      </c>
      <c r="D728" t="s">
        <v>15207</v>
      </c>
      <c r="E728" t="str">
        <f>VLOOKUP(D728,NationalSpell!$F:$N,9,FALSE)&amp;CHAR(10)</f>
        <v xml:space="preserve">|Blood Magic Lv3|Gift of the First Soul|&amp;ref(Spell/P_Blood.jpg,nolink,25x25,Blood);1|||戦闘/水陸両用|強化|
|~|~|&gt;|&gt;|&gt;|&gt;|味方1体に再生能力を与えます|
</v>
      </c>
    </row>
    <row r="729" spans="1:5" x14ac:dyDescent="0.15">
      <c r="A729" t="str">
        <f t="shared" si="16"/>
        <v>-</v>
      </c>
      <c r="B729" t="s">
        <v>3012</v>
      </c>
      <c r="C729" t="s">
        <v>15168</v>
      </c>
      <c r="D729" t="s">
        <v>15208</v>
      </c>
      <c r="E729" t="str">
        <f>VLOOKUP(D729,NationalSpell!$F:$N,9,FALSE)&amp;CHAR(10)</f>
        <v xml:space="preserve">|Blood Magic Lv4|Bind Jaguar Fiends|&amp;ref(Spell/P_Blood.jpg,nolink,25x25,Blood);1|&amp;ref(Spell/P_Fire.jpg,nolink,25x25,Fire);1|&amp;ref(Spell/V_Blood.jpg,nolink,25x25,Blood Slave);16|儀式/陸上専用|兵士召喚|
|~|~|&gt;|&gt;|&gt;|&gt;|神聖なる空飛ぶ獣の悪魔Ozelotlを3体召喚します|
</v>
      </c>
    </row>
    <row r="730" spans="1:5" x14ac:dyDescent="0.15">
      <c r="A730" t="str">
        <f t="shared" si="16"/>
        <v>-</v>
      </c>
      <c r="B730" t="s">
        <v>3012</v>
      </c>
      <c r="C730" t="s">
        <v>15168</v>
      </c>
      <c r="D730" t="s">
        <v>15209</v>
      </c>
      <c r="E730" t="str">
        <f>VLOOKUP(D730,NationalSpell!$F:$N,9,FALSE)&amp;CHAR(10)</f>
        <v xml:space="preserve">|Blood Magic Lv7|Contact Onaqui|&amp;ref(Spell/P_Blood.jpg,nolink,25x25,Blood);4||&amp;ref(Spell/V_Blood.jpg,nolink,25x25,Blood Slave);101|儀式/陸上専用|指揮官召喚|
|~|~|&gt;|&gt;|&gt;|&gt;|蝙蝠を従える強大なる悪魔Onaquiを召喚します|
</v>
      </c>
    </row>
    <row r="731" spans="1:5" x14ac:dyDescent="0.15">
      <c r="A731" t="str">
        <f t="shared" si="16"/>
        <v>LA Xibalba E</v>
      </c>
      <c r="B731" t="s">
        <v>3012</v>
      </c>
      <c r="C731" t="s">
        <v>15168</v>
      </c>
      <c r="D731" t="s">
        <v>15210</v>
      </c>
      <c r="E731" t="str">
        <f>VLOOKUP(D731,NationalSpell!$F:$N,9,FALSE)&amp;CHAR(10)</f>
        <v xml:space="preserve">|Blood Magic Lv8|Rain of Jaguars|&amp;ref(Spell/P_Blood.jpg,nolink,25x25,Blood);6|&amp;ref(Spell/P_Fire.jpg,nolink,25x25,Fire);2|&amp;ref(Spell/V_Blood.jpg,nolink,25x25,Blood Slave);40|儀式/陸上専用|兵士召喚|
|~|~|&gt;|&gt;|&gt;|&gt;|神聖なる空飛ぶ獣の悪魔Ozelotlを14+体召喚します|
</v>
      </c>
    </row>
    <row r="732" spans="1:5" x14ac:dyDescent="0.15">
      <c r="A732" t="str">
        <f t="shared" si="16"/>
        <v>LA Phlegra S</v>
      </c>
      <c r="B732" t="s">
        <v>3012</v>
      </c>
      <c r="C732" t="s">
        <v>15282</v>
      </c>
      <c r="D732" t="s">
        <v>15303</v>
      </c>
      <c r="E732" t="str">
        <f>VLOOKUP(D732,NationalSpell!$F:$N,9,FALSE)&amp;CHAR(10)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733" spans="1:5" x14ac:dyDescent="0.15">
      <c r="A733" t="str">
        <f t="shared" si="16"/>
        <v>-</v>
      </c>
      <c r="B733" t="s">
        <v>3012</v>
      </c>
      <c r="C733" t="s">
        <v>15282</v>
      </c>
      <c r="D733" t="s">
        <v>15304</v>
      </c>
      <c r="E733" t="str">
        <f>VLOOKUP(D733,NationalSpell!$F:$N,9,FALSE)&amp;CHAR(10)</f>
        <v xml:space="preserve">|Conjuration Lv5|Procession of the Underworld|&amp;ref(Spell/P_Death.jpg,nolink,25x25,Death);3||&amp;ref(Spell/V_Death.jpg,nolink,25x25,Death Gem);13|儀式/陸上専用|兵士召喚|
|~|~|&gt;|&gt;|&gt;|&gt;|破滅の炎の松明を持つ冥界の精霊Lampadを12体召喚します|
</v>
      </c>
    </row>
    <row r="734" spans="1:5" x14ac:dyDescent="0.15">
      <c r="A734" t="str">
        <f t="shared" si="16"/>
        <v>-</v>
      </c>
      <c r="B734" t="s">
        <v>3012</v>
      </c>
      <c r="C734" t="s">
        <v>15282</v>
      </c>
      <c r="D734" t="s">
        <v>15305</v>
      </c>
      <c r="E734" t="str">
        <f>VLOOKUP(D734,NationalSpell!$F:$N,9,FALSE)&amp;CHAR(10)</f>
        <v xml:space="preserve">|Conjuration Lv6|Bind Keres|&amp;ref(Spell/P_Death.jpg,nolink,25x25,Death);2||&amp;ref(Spell/V_Death.jpg,nolink,25x25,Death Gem);12|儀式/陸上専用|兵士召喚|
|~|~|&gt;|&gt;|&gt;|&gt;|透明な恐るべき女悪魔Kerを3体召喚します|
</v>
      </c>
    </row>
    <row r="735" spans="1:5" x14ac:dyDescent="0.15">
      <c r="A735" t="str">
        <f t="shared" si="16"/>
        <v>-</v>
      </c>
      <c r="B735" t="s">
        <v>3012</v>
      </c>
      <c r="C735" t="s">
        <v>15282</v>
      </c>
      <c r="D735" t="s">
        <v>15306</v>
      </c>
      <c r="E735" t="str">
        <f>VLOOKUP(D735,NationalSpell!$F:$N,9,FALSE)&amp;CHAR(10)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736" spans="1:5" x14ac:dyDescent="0.15">
      <c r="A736" t="str">
        <f t="shared" si="16"/>
        <v>LA Phlegra E</v>
      </c>
      <c r="B736" t="s">
        <v>3012</v>
      </c>
      <c r="C736" t="s">
        <v>15282</v>
      </c>
      <c r="D736" t="s">
        <v>15307</v>
      </c>
      <c r="E736" t="str">
        <f>VLOOKUP(D736,NationalSpell!$F:$N,9,FALSE)&amp;CHAR(10)</f>
        <v xml:space="preserve">|Thaumaturgy Lv7|Gigantomachia|&amp;ref(Spell/P_Earth.jpg,nolink,25x25,Earth);5|&amp;ref(Spell/P_Fire.jpg,nolink,25x25,Fire);4|&amp;ref(Spell/V_Earth.jpg,nolink,25x25,Earth Gem);60|儀式/水陸両用|世界呪附|
|~|~|&gt;|&gt;|&gt;|&gt;|自国の支配力拡散を助け制限雇用の枠を拡張します|
</v>
      </c>
    </row>
    <row r="737" spans="1:5" x14ac:dyDescent="0.15">
      <c r="A737" t="str">
        <f t="shared" si="16"/>
        <v>LA Atlantis S</v>
      </c>
      <c r="B737" t="s">
        <v>3012</v>
      </c>
      <c r="C737" t="s">
        <v>15386</v>
      </c>
      <c r="D737" t="s">
        <v>15401</v>
      </c>
      <c r="E737" t="str">
        <f>VLOOKUP(D737,NationalSpell!$F:$N,9,FALSE)&amp;CHAR(10)</f>
        <v xml:space="preserve">|Conjuration Lv6|Summon Monster Fish|&amp;ref(Spell/P_Water.jpg,nolink,25x25,Water);3||&amp;ref(Spell/V_Water.jpg,nolink,25x25,Water Gem);6|儀式/水中専用|兵士召喚|
|~|~|&gt;|&gt;|&gt;|&gt;|敵を丸呑みする深海魚Monster Fishを1体召喚します|
</v>
      </c>
    </row>
    <row r="738" spans="1:5" x14ac:dyDescent="0.15">
      <c r="A738" t="str">
        <f t="shared" si="16"/>
        <v>LA Atlantis E</v>
      </c>
      <c r="B738" t="s">
        <v>3012</v>
      </c>
      <c r="C738" t="s">
        <v>15386</v>
      </c>
      <c r="D738" t="s">
        <v>15402</v>
      </c>
      <c r="E738" t="str">
        <f>VLOOKUP(D738,NationalSpell!$F:$N,9,FALSE)&amp;CHAR(10)</f>
        <v xml:space="preserve">|Enchantment Lv5|Send Tupilak|&amp;ref(Spell/P_Death.jpg,nolink,25x25,Death);3|&amp;ref(Spell/P_Water.jpg,nolink,25x25,Water);1|&amp;ref(Spell/V_Death.jpg,nolink,25x25,Death Gem);5|儀式/陸上専用|暗殺派遣|
|~|~|&gt;|&gt;|&gt;|&gt;|指定した州の敵指揮官1体をTupilakが暗殺します|
</v>
      </c>
    </row>
    <row r="739" spans="1:5" x14ac:dyDescent="0.15">
      <c r="A739" t="str">
        <f t="shared" si="16"/>
        <v>LA R'lyeh S</v>
      </c>
      <c r="B739" t="s">
        <v>3012</v>
      </c>
      <c r="C739" t="s">
        <v>15490</v>
      </c>
      <c r="D739" t="s">
        <v>15519</v>
      </c>
      <c r="E739" t="str">
        <f>VLOOKUP(D739,NationalSpell!$F:$N,9,FALSE)&amp;CHAR(10)</f>
        <v xml:space="preserve">|Conjuration Lv6|Contact Void Spectre|&amp;ref(Spell/P_Astral.jpg,nolink,25x25,Astral);3||&amp;ref(Spell/V_Astral.jpg,nolink,25x25,Astral Pearl);25|儀式/水陸両用|指揮官召喚|
|~|~|&gt;|&gt;|&gt;|&gt;|敵の州に狂気を振りまく霊Void Spectreを召喚します|
</v>
      </c>
    </row>
    <row r="740" spans="1:5" x14ac:dyDescent="0.15">
      <c r="A740" t="str">
        <f t="shared" si="16"/>
        <v>LA R'lyeh E</v>
      </c>
      <c r="B740" t="s">
        <v>3012</v>
      </c>
      <c r="C740" t="s">
        <v>15490</v>
      </c>
      <c r="D740" t="s">
        <v>15520</v>
      </c>
      <c r="E740" t="str">
        <f>VLOOKUP(D740,NationalSpell!$F:$N,9,FALSE)&amp;CHAR(10)</f>
        <v xml:space="preserve">|Thaumaturgy Lv6|Dreams of R'lyeh|&amp;ref(Spell/P_Astral.jpg,nolink,25x25,Astral);4||&amp;ref(Spell/V_Astral.jpg,nolink,25x25,Astral Pearl);4|儀式/水陸両用|暗殺派遣|
|~|~|&gt;|&gt;|&gt;|&gt;|指定した州の敵指揮官1体をVoidへ引き込み暗殺しようと試みます|
</v>
      </c>
    </row>
    <row r="741" spans="1:5" x14ac:dyDescent="0.15">
      <c r="A741" t="str">
        <f t="shared" si="16"/>
        <v>LA Erytheia S</v>
      </c>
      <c r="B741" t="s">
        <v>3012</v>
      </c>
      <c r="C741" t="s">
        <v>15608</v>
      </c>
      <c r="D741" t="s">
        <v>15631</v>
      </c>
      <c r="E741" t="str">
        <f>VLOOKUP(D741,NationalSpell!$F:$N,9,FALSE)&amp;CHAR(10)</f>
        <v xml:space="preserve">|Conjuration Lv3|Pride of Lions|&amp;ref(Spell/P_Nature.jpg,nolink,25x25,Nature);2||&amp;ref(Spell/V_Nature.jpg,nolink,25x25,Nature Gem);10|儀式/陸上専用|兵士召喚|
|~|~|&gt;|&gt;|&gt;|&gt;|敏捷なGreat Lionを10+体召喚します|
</v>
      </c>
    </row>
    <row r="742" spans="1:5" x14ac:dyDescent="0.15">
      <c r="A742" t="str">
        <f t="shared" ref="A742:A749" si="17">IF(C742&lt;&gt;C741,B742&amp;" "&amp;C742&amp;" S",IF(C742&lt;&gt;C743,B742&amp;" "&amp;C742&amp;" E","-"))</f>
        <v>-</v>
      </c>
      <c r="B742" t="s">
        <v>3012</v>
      </c>
      <c r="C742" t="s">
        <v>15608</v>
      </c>
      <c r="D742" t="s">
        <v>15632</v>
      </c>
      <c r="E742" t="str">
        <f>VLOOKUP(D742,NationalSpell!$F:$N,9,FALSE)&amp;CHAR(10)</f>
        <v xml:space="preserve">|Conjuration Lv5|Summon Hound of Twilight|&amp;ref(Spell/P_Earth.jpg,nolink,25x25,Earth);2|&amp;ref(Spell/P_Death.jpg,nolink,25x25,Death);1|&amp;ref(Spell/V_Earth.jpg,nolink,25x25,Earth Gem);4|儀式/陸上専用|兵士召喚|
|~|~|&gt;|&gt;|&gt;|&gt;|双頭の猟犬Hound of Twilightを1体召喚します|
</v>
      </c>
    </row>
    <row r="743" spans="1:5" x14ac:dyDescent="0.15">
      <c r="A743" t="str">
        <f t="shared" si="17"/>
        <v>-</v>
      </c>
      <c r="B743" t="s">
        <v>3012</v>
      </c>
      <c r="C743" t="s">
        <v>15608</v>
      </c>
      <c r="D743" t="s">
        <v>15633</v>
      </c>
      <c r="E743" t="str">
        <f>VLOOKUP(D743,NationalSpell!$F:$N,9,FALSE)&amp;CHAR(10)</f>
        <v xml:space="preserve">|Conjuration Lv5|Summon Hekateride|&amp;ref(Spell/P_Nature.jpg,nolink,25x25,Nature);3|&amp;ref(Spell/P_Water.jpg,nolink,25x25,Water);1|&amp;ref(Spell/V_Nature.jpg,nolink,25x25,Nature Gem);30|儀式/水陸両用|指揮官召喚|
|~|~|&gt;|&gt;|&gt;|&gt;|優れた魔力を持つTherodosの神霊Hekaterideを召喚します|
</v>
      </c>
    </row>
    <row r="744" spans="1:5" x14ac:dyDescent="0.15">
      <c r="A744" t="str">
        <f t="shared" si="17"/>
        <v>-</v>
      </c>
      <c r="B744" t="s">
        <v>3012</v>
      </c>
      <c r="C744" t="s">
        <v>15608</v>
      </c>
      <c r="D744" t="s">
        <v>15634</v>
      </c>
      <c r="E744" t="str">
        <f>VLOOKUP(D744,NationalSpell!$F:$N,9,FALSE)&amp;CHAR(10)</f>
        <v xml:space="preserve">|Conjuration Lv6|Contact Hesperide|&amp;ref(Spell/P_Fire.jpg,nolink,25x25,Fire);3|&amp;ref(Spell/P_Astral.jpg,nolink,25x25,Astral);1|&amp;ref(Spell/V_Fire.jpg,nolink,25x25,Fire Gem);35|儀式/陸上専用|指揮官召喚|
|~|~|&gt;|&gt;|&gt;|&gt;|希望と健康を齎す日没の精霊Hesperideを召喚します|
</v>
      </c>
    </row>
    <row r="745" spans="1:5" x14ac:dyDescent="0.15">
      <c r="A745" t="str">
        <f t="shared" si="17"/>
        <v>-</v>
      </c>
      <c r="B745" t="s">
        <v>3012</v>
      </c>
      <c r="C745" t="s">
        <v>15608</v>
      </c>
      <c r="D745" t="s">
        <v>15635</v>
      </c>
      <c r="E745" t="str">
        <f>VLOOKUP(D745,NationalSpell!$F:$N,9,FALSE)&amp;CHAR(10)</f>
        <v xml:space="preserve">|Conjuration Lv6|Call Ladon|&amp;ref(Spell/P_Fire.jpg,nolink,25x25,Fire);3|&amp;ref(Spell/P_Nature.jpg,nolink,25x25,Nature);2|&amp;ref(Spell/V_Fire.jpg,nolink,25x25,Fire Gem);15|儀式/陸上専用|兵士召喚|
|~|~|&gt;|&gt;|&gt;|&gt;|黄金の林檎の護り手Drakon Hesperiosを召喚し林檎の獲得を可能とします|
</v>
      </c>
    </row>
    <row r="746" spans="1:5" x14ac:dyDescent="0.15">
      <c r="A746" t="str">
        <f t="shared" si="17"/>
        <v>-</v>
      </c>
      <c r="B746" t="s">
        <v>3012</v>
      </c>
      <c r="C746" t="s">
        <v>15608</v>
      </c>
      <c r="D746" t="s">
        <v>15636</v>
      </c>
      <c r="E746" t="str">
        <f>VLOOKUP(D746,NationalSpell!$F:$N,9,FALSE)&amp;CHAR(10)</f>
        <v xml:space="preserve">|Conjuration Lv6|Summon Daktyl|&amp;ref(Spell/P_Earth.jpg,nolink,25x25,Earth);3|&amp;ref(Spell/P_Air.jpg,nolink,25x25,Air);1|&amp;ref(Spell/V_Earth.jpg,nolink,25x25,Earth Gem);30|儀式/水陸両用|指揮官召喚|
|~|~|&gt;|&gt;|&gt;|&gt;|魔法の品々の製造を得意とするTherodosの神霊Daktylを召喚します|
</v>
      </c>
    </row>
    <row r="747" spans="1:5" x14ac:dyDescent="0.15">
      <c r="A747" t="str">
        <f t="shared" si="17"/>
        <v>-</v>
      </c>
      <c r="B747" t="s">
        <v>3012</v>
      </c>
      <c r="C747" t="s">
        <v>15608</v>
      </c>
      <c r="D747" t="s">
        <v>15637</v>
      </c>
      <c r="E747" t="str">
        <f>VLOOKUP(D747,NationalSpell!$F:$N,9,FALSE)&amp;CHAR(10)</f>
        <v xml:space="preserve">|Construction Lv7|Forge Brass Bull|&amp;ref(Spell/P_Fire.jpg,nolink,25x25,Fire);3|&amp;ref(Spell/P_Earth.jpg,nolink,25x25,Earth);3|&amp;ref(Spell/V_Fire.jpg,nolink,25x25,Fire Gem);30|儀式/陸上専用|兵士召喚|
|~|~|&gt;|&gt;|&gt;|&gt;|炎を吐く真鍮の牛Khalkotaurosを1体召喚します|
</v>
      </c>
    </row>
    <row r="748" spans="1:5" x14ac:dyDescent="0.15">
      <c r="A748" t="str">
        <f t="shared" si="17"/>
        <v>-</v>
      </c>
      <c r="B748" t="s">
        <v>3012</v>
      </c>
      <c r="C748" t="s">
        <v>15608</v>
      </c>
      <c r="D748" t="s">
        <v>15638</v>
      </c>
      <c r="E748" t="str">
        <f>VLOOKUP(D748,NationalSpell!$F:$N,9,FALSE)&amp;CHAR(10)</f>
        <v xml:space="preserve">|Construction Lv7|Craft Keledone|&amp;ref(Spell/P_Earth.jpg,nolink,25x25,Earth);2|&amp;ref(Spell/P_Astral.jpg,nolink,25x25,Astral);2|&amp;ref(Spell/V_Earth.jpg,nolink,25x25,Earth Gem);5|儀式/水陸両用|兵士召喚|
|~|~|&gt;|&gt;|&gt;|&gt;|Communionを支援する固定された像Keledoneを1体召喚します|
</v>
      </c>
    </row>
    <row r="749" spans="1:5" x14ac:dyDescent="0.15">
      <c r="A749" t="str">
        <f t="shared" si="17"/>
        <v>LA Erytheia E</v>
      </c>
      <c r="B749" t="s">
        <v>3012</v>
      </c>
      <c r="C749" t="s">
        <v>15608</v>
      </c>
      <c r="D749" t="s">
        <v>15639</v>
      </c>
      <c r="E749" t="str">
        <f>VLOOKUP(D749,NationalSpell!$F:$N,9,FALSE)&amp;CHAR(10)</f>
        <v xml:space="preserve">|Enchantment Lv6|Sow Dragon Teeth|&amp;ref(Spell/P_Earth.jpg,nolink,25x25,Earth);2||&amp;ref(Spell/V_Earth.jpg,nolink,25x25,Earth Gem);1|戦闘/陸上専用|一時的召喚|
|~|~|&gt;|&gt;|&gt;|&gt;|魔法の武具に身を包む戦士Spartaeを10体召喚します|
</v>
      </c>
    </row>
  </sheetData>
  <phoneticPr fontId="1"/>
  <dataValidations count="1">
    <dataValidation imeMode="off" allowBlank="1" showInputMessage="1" showErrorMessage="1" sqref="D441:D442 B1:D259 D260:D294 D296:D439 D444:D1048576 B260:C1048576"/>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46"/>
  <sheetViews>
    <sheetView topLeftCell="A35" workbookViewId="0">
      <selection activeCell="E37" sqref="E37:E45"/>
    </sheetView>
  </sheetViews>
  <sheetFormatPr defaultRowHeight="13.5" x14ac:dyDescent="0.15"/>
  <cols>
    <col min="1" max="1" width="11.25" customWidth="1"/>
    <col min="3" max="3" width="12.5" bestFit="1" customWidth="1"/>
    <col min="4" max="4" width="17.5" bestFit="1" customWidth="1"/>
  </cols>
  <sheetData>
    <row r="1" spans="1:5" x14ac:dyDescent="0.15">
      <c r="A1" t="s">
        <v>3188</v>
      </c>
      <c r="B1" t="s">
        <v>2891</v>
      </c>
      <c r="C1" t="s">
        <v>3190</v>
      </c>
      <c r="D1" t="s">
        <v>2890</v>
      </c>
      <c r="E1" t="s">
        <v>3246</v>
      </c>
    </row>
    <row r="2" spans="1:5" x14ac:dyDescent="0.15">
      <c r="A2" t="str">
        <f>IF(C2&lt;&gt;C1,B2&amp;" "&amp;C2&amp;" S",IF(C2&lt;&gt;C3,B2&amp;" "&amp;C2&amp;" E","-"))</f>
        <v>EA T'ien Ch'i S</v>
      </c>
      <c r="B2" t="s">
        <v>2893</v>
      </c>
      <c r="C2" t="s">
        <v>5233</v>
      </c>
      <c r="D2" t="s">
        <v>5235</v>
      </c>
      <c r="E2" t="str">
        <f>VLOOKUP(D2,NationalItem!$E:$FG,COLUMN(NationalItem!$FG$1)-4,FALSE)&amp;CHAR(10)</f>
        <v xml:space="preserve">|Construction Lv2|BGCOLOR(#000000):&amp;ref(Item/SH Weapons/Sword-of-the-Five-Elements.jpg,nolink,75x75,Sword of the Five Elements);|BGCOLOR(BLACK):COLOR(WHITE):''Sword of the Five Elements''|片手|&amp;ref(Spell/P_Fire.jpg,nolink,25x25,Fire);1&amp;ref(Spell/P_Water.jpg,nolink,25x25,Water);1|&amp;ref(Spell/V_Fire.jpg,nolink,25x25,Fire Gem);2&amp;ref(Spell/V_Water.jpg,nolink,25x25,Water Gem);2|
|~|~|&gt;|&gt;|&gt;|攻撃力：8&amp;ref(Item/D_Slash.jpg,nolink,25x25,Slash Damage);&amp;ref(Item/D_Magic.jpg,nolink,25x25,Magic Damage);&amp;br;攻撃修正：3&amp;br;防御修正：4&amp;br;長さ：1&amp;br;&amp;br;&amp;ref(Item/Reinvigoration.jpg,nolink,25x25,Reinvigoration (2));|
|~|&gt;|&gt;|&gt;|&gt;|BGCOLOR(#F5F5F5):安価で無難な性能。持久力も高めてくれる|
</v>
      </c>
    </row>
    <row r="3" spans="1:5" x14ac:dyDescent="0.15">
      <c r="A3" t="str">
        <f t="shared" ref="A3:A46" si="0">IF(C3&lt;&gt;C2,B3&amp;" "&amp;C3&amp;" S",IF(C3&lt;&gt;C4,B3&amp;" "&amp;C3&amp;" E","-"))</f>
        <v>EA T'ien Ch'i E</v>
      </c>
      <c r="B3" t="s">
        <v>2893</v>
      </c>
      <c r="C3" t="s">
        <v>5233</v>
      </c>
      <c r="D3" t="s">
        <v>5236</v>
      </c>
      <c r="E3" t="str">
        <f>VLOOKUP(D3,NationalItem!$E:$FG,COLUMN(NationalItem!$FG$1)-4,FALSE)&amp;CHAR(10)</f>
        <v xml:space="preserve">|Construction Lv2|BGCOLOR(#000000):&amp;ref(Item/Armors/Armor-of-the-Five-Elements.jpg,nolink,75x75,Armor of the Five Elements);|BGCOLOR(BLACK):COLOR(WHITE):''Armor of the Five Elements''|鎧|&amp;ref(Spell/P_Earth.jpg,nolink,25x25,Earth);1&amp;ref(Spell/P_Air.jpg,nolink,25x25,Air);1|&amp;ref(Spell/V_Earth.jpg,nolink,25x25,Earth Gem);2&amp;ref(Spell/V_Air.jpg,nolink,25x25,Air Gem);2|
|~|~|&gt;|&gt;|&gt;|胴体防護：17&amp;br;防御修正：-1&amp;br;装備負担：2&amp;br;行軍速度：-2&amp;br;魔法の防具&amp;br;&amp;br;&amp;ref(Item/Fire-Resistant.jpg,nolink,25x25,Fire Resistant (5));&amp;ref(Item/Shock-Resistant.jpg,nolink,25x25,Shock Resistant (5));&amp;ref(Item/Cold-Resistant.jpg,nolink,25x25,Cold Resistant (5));&amp;br;魔法抵抗+1|
|~|&gt;|&gt;|&gt;|&gt;|BGCOLOR(#F5F5F5):優秀な防御力に多様な耐性。さらに安価|
</v>
      </c>
    </row>
    <row r="4" spans="1:5" x14ac:dyDescent="0.15">
      <c r="A4" t="str">
        <f t="shared" si="0"/>
        <v>EA Mictlan S</v>
      </c>
      <c r="B4" t="s">
        <v>2893</v>
      </c>
      <c r="C4" t="s">
        <v>5664</v>
      </c>
      <c r="D4" t="s">
        <v>5665</v>
      </c>
      <c r="E4" t="str">
        <f>VLOOKUP(D4,NationalItem!$E:$FG,COLUMN(NationalItem!$FG$1)-4,FALSE)&amp;CHAR(10)</f>
        <v xml:space="preserve">|Construction Lv2|BGCOLOR(#000000):&amp;ref(Item/SH Weapons/Jade-Knife.jpg,nolink,75x75,Jade Knife);|BGCOLOR(BLACK):COLOR(WHITE):''Jade Knife''|片手|&amp;ref(Spell/P_Nature.jpg,nolink,25x25,Nature);1&amp;ref(Spell/P_Blood.jpg,nolink,25x25,Blood);1|&amp;ref(Spell/V_Nature.jpg,nolink,25x25,Nature Gem);5&amp;ref(Spell/V_Blood.jpg,nolink,25x25,Blood Slave);5|
|~|~|&gt;|&gt;|&gt;|攻撃力：1&amp;ref(Item/D_Pierce.jpg,nolink,25x25,Pierce Damage);&amp;ref(Item/D_Magic.jpg,nolink,25x25,Magic Damage);&amp;br;攻撃修正：1&amp;br;防御修正：0&amp;br;長さ：0&amp;br;&amp;br;&amp;ref(Item/Adept-Sacrificer.jpg,nolink,25x25,Adept Sacrificer (2));|
|~|&gt;|&gt;|&gt;|&gt;|BGCOLOR(#F5F5F5):血の供犠の補助器具。武器としては弱い|
</v>
      </c>
    </row>
    <row r="5" spans="1:5" x14ac:dyDescent="0.15">
      <c r="A5" t="str">
        <f t="shared" si="0"/>
        <v>EA C'tis S</v>
      </c>
      <c r="B5" t="s">
        <v>6063</v>
      </c>
      <c r="C5" t="s">
        <v>6062</v>
      </c>
      <c r="D5" t="s">
        <v>6119</v>
      </c>
      <c r="E5" t="str">
        <f>VLOOKUP(D5,NationalItem!$E:$FG,COLUMN(NationalItem!$FG$1)-4,FALSE)&amp;CHAR(10)</f>
        <v xml:space="preserve">|Construction Lv8|BGCOLOR(#000000):&amp;ref(Item/Helms/The-Jade-Mask.jpg,nolink,75x75,The Jade Mask);|BGCOLOR(BLACK):COLOR(WHITE):''The Jade Mask''|兜|&amp;ref(Spell/P_Death.jpg,nolink,25x25,Death);6&amp;ref(Spell/P_Nature.jpg,nolink,25x25,Nature);3|&amp;ref(Spell/V_Death.jpg,nolink,25x25,Death Gem);60&amp;ref(Spell/V_Nature.jpg,nolink,25x25,Nature Gem);15|
|~|~|&gt;|&gt;|&gt;|頭部防護：20&amp;br;防御修正：0&amp;br;装備負担：0&amp;br;魔法の防具&amp;br;&amp;br;&amp;ref(Item/Poison-Resistant.jpg,nolink,25x25,Poison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
|~|&gt;|&gt;|&gt;|&gt;|BGCOLOR(#F5F5F5):死魔法増強。強大な力を持つが使い手を選ぶ|
</v>
      </c>
    </row>
    <row r="6" spans="1:5" x14ac:dyDescent="0.15">
      <c r="A6" t="str">
        <f t="shared" si="0"/>
        <v>EA Tir na n'Og S</v>
      </c>
      <c r="B6" t="s">
        <v>9608</v>
      </c>
      <c r="C6" t="s">
        <v>9609</v>
      </c>
      <c r="D6" t="s">
        <v>9610</v>
      </c>
      <c r="E6" t="str">
        <f>VLOOKUP(D6,NationalItem!$E:$FG,COLUMN(NationalItem!$FG$1)-4,FALSE)&amp;CHAR(10)</f>
        <v xml:space="preserve">|Construction Lv2|BGCOLOR(#000000):&amp;ref(Item/SH Weapons/Shillelagh.jpg,nolink,75x75,Shillelagh);|BGCOLOR(BLACK):COLOR(WHITE):''Shillelagh''|片手|&amp;ref(Spell/P_Nature.jpg,nolink,25x25,Nature);1|&amp;ref(Spell/V_Nature.jpg,nolink,25x25,Nature Gem);5|
|~|~|&gt;|&gt;|&gt;|攻撃力：5&amp;ref(Item/D_Blunt.jpg,nolink,25x25,Blunt Damage);&amp;ref(Item/D_Magic.jpg,nolink,25x25,Magic Damage);&amp;br;攻撃修正：1&amp;br;防御修正：1&amp;br;長さ：1&amp;br;&amp;br;&amp;ref(Item/Lucky.jpg,nolink,25x25,Lucky);&amp;br;随員：Sprite1体|
|~|&gt;|&gt;|&gt;|&gt;|BGCOLOR(#F5F5F5):小妖精と幸運の護りを得る棍棒。護身向け|
</v>
      </c>
    </row>
    <row r="7" spans="1:5" x14ac:dyDescent="0.15">
      <c r="A7" t="str">
        <f t="shared" si="0"/>
        <v>EA Fomoria S</v>
      </c>
      <c r="B7" t="s">
        <v>2893</v>
      </c>
      <c r="C7" t="s">
        <v>6679</v>
      </c>
      <c r="D7" t="s">
        <v>6678</v>
      </c>
      <c r="E7" t="str">
        <f>VLOOKUP(D7,NationalItem!$E:$FG,COLUMN(NationalItem!$FG$1)-4,FALSE)&amp;CHAR(10)</f>
        <v xml:space="preserve">|Construction Lv2|BGCOLOR(#000000):&amp;ref(Item/SH Weapons/Spear-of-the-Morrigan.jpg,nolink,75x75,Spear of the Morrigan);|BGCOLOR(BLACK):COLOR(WHITE):''Spear of the Morrigan''|片手|&amp;ref(Spell/P_Death.jpg,nolink,25x25,Death);1&amp;ref(Spell/P_Air.jpg,nolink,25x25,Air);1|&amp;ref(Spell/V_Death.jpg,nolink,25x25,Death Gem);5&amp;ref(Spell/V_Air.jpg,nolink,25x25,Air Gem);5|
|~|~|&gt;|&gt;|&gt;|攻撃力：6&amp;ref(Item/D_Pierce.jpg,nolink,25x25,Pierce Damage);&amp;ref(Item/D_Magic.jpg,nolink,25x25,Magic Damage);&amp;br;吸収攻撃（上限5）&amp;br;攻撃修正：3&amp;br;防御修正：2&amp;br;長さ：3&amp;br;負傷時追撃：Decay|
|~|&gt;|&gt;|&gt;|&gt;|BGCOLOR(#F5F5F5):命を啜り犠牲者を腐敗させる槍。長期戦に強い|
</v>
      </c>
    </row>
    <row r="8" spans="1:5" x14ac:dyDescent="0.15">
      <c r="A8" t="str">
        <f t="shared" si="0"/>
        <v>EA Kailasa S</v>
      </c>
      <c r="B8" t="s">
        <v>2893</v>
      </c>
      <c r="C8" t="s">
        <v>2931</v>
      </c>
      <c r="D8" t="s">
        <v>14842</v>
      </c>
      <c r="E8" t="str">
        <f>VLOOKUP(D8,NationalItem!$E:$FG,COLUMN(NationalItem!$FG$1)-4,FALSE)&amp;CHAR(10)</f>
        <v xml:space="preserve">|Construction Lv4|BGCOLOR(#000000):&amp;ref(Item/SH Weapons/Vajra.jpg,nolink,75x75,Vajra);|BGCOLOR(BLACK):COLOR(WHITE):''Vajra''|片手|&amp;ref(Spell/P_Astral.jpg,nolink,25x25,Astral);2|&amp;ref(Spell/V_Astral.jpg,nolink,25x25,Astral Pearl);10|
|~|~|&gt;|&gt;|&gt;|攻撃力：5&amp;ref(Item/D_Pierce.jpg,nolink,25x25,Pierce Damage);&amp;ref(Item/D_Magic.jpg,nolink,25x25,Magic Damage);&amp;br;攻撃修正：2&amp;br;防御修正：0&amp;br;長さ：0&amp;br;命中時追撃：Shock&amp;br;&amp;br;&amp;ref(Item/Shock-Resistant.jpg,nolink,25x25,Shock Resistant (10));&amp;br;戦闘時使用可能：Lightning Bolt|
|~|&gt;|&gt;|&gt;|&gt;|BGCOLOR(#F5F5F5):電撃を伴う独特な武器。雷撃も放てる|
</v>
      </c>
    </row>
    <row r="9" spans="1:5" x14ac:dyDescent="0.15">
      <c r="A9" t="str">
        <f t="shared" si="0"/>
        <v>EA Kailasa E</v>
      </c>
      <c r="B9" t="s">
        <v>2893</v>
      </c>
      <c r="C9" t="s">
        <v>7277</v>
      </c>
      <c r="D9" t="s">
        <v>7278</v>
      </c>
      <c r="E9" t="str">
        <f>VLOOKUP(D9,NationalItem!$E:$FG,COLUMN(NationalItem!$FG$1)-4,FALSE)&amp;CHAR(10)</f>
        <v xml:space="preserve">|Construction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v>
      </c>
    </row>
    <row r="10" spans="1:5" x14ac:dyDescent="0.15">
      <c r="A10" t="str">
        <f t="shared" si="0"/>
        <v>EA Lanka S</v>
      </c>
      <c r="B10" t="s">
        <v>7405</v>
      </c>
      <c r="C10" t="s">
        <v>7404</v>
      </c>
      <c r="D10" t="s">
        <v>7403</v>
      </c>
      <c r="E10" t="str">
        <f>VLOOKUP(D10,NationalItem!$E:$FG,COLUMN(NationalItem!$FG$1)-4,FALSE)&amp;CHAR(10)</f>
        <v xml:space="preserve">|Construction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v>
      </c>
    </row>
    <row r="11" spans="1:5" x14ac:dyDescent="0.15">
      <c r="A11" t="str">
        <f t="shared" si="0"/>
        <v>EA Ur S</v>
      </c>
      <c r="B11" t="s">
        <v>2893</v>
      </c>
      <c r="C11" t="s">
        <v>7953</v>
      </c>
      <c r="D11" t="s">
        <v>7952</v>
      </c>
      <c r="E11" t="str">
        <f>VLOOKUP(D11,NationalItem!$E:$FG,COLUMN(NationalItem!$FG$1)-4,FALSE)&amp;CHAR(10)</f>
        <v xml:space="preserve">|Construction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v>
      </c>
    </row>
    <row r="12" spans="1:5" x14ac:dyDescent="0.15">
      <c r="A12" t="str">
        <f t="shared" si="0"/>
        <v>EA Mekone S</v>
      </c>
      <c r="B12" t="s">
        <v>2893</v>
      </c>
      <c r="C12" t="s">
        <v>8410</v>
      </c>
      <c r="D12" t="s">
        <v>8411</v>
      </c>
      <c r="E12" t="str">
        <f>VLOOKUP(D12,NationalItem!$E:$FG,COLUMN(NationalItem!$FG$1)-4,FALSE)&amp;CHAR(10)</f>
        <v xml:space="preserve">|Construction Lv2|BGCOLOR(#000000):&amp;ref(Item/SH Weapons/God-Slayer-Spear.jpg,nolink,75x75,God-Slayer Spear);|BGCOLOR(BLACK):COLOR(WHITE):''God-Slayer Spear''|片手|&amp;ref(Spell/P_Earth.jpg,nolink,25x25,Earth);1|&amp;ref(Spell/V_Earth.jpg,nolink,25x25,Earth Gem);5|
|~|~|&gt;|&gt;|&gt;|攻撃力：6&amp;ref(Item/D_Pierce.jpg,nolink,25x25,Pierce Damage);&amp;ref(Item/D_Magic.jpg,nolink,25x25,Magic Damage);&amp;br;攻撃修正：2&amp;br;防御修正：0&amp;br;長さ：3&amp;br;攻撃時追撃：Bane of Heresy|
|~|&gt;|&gt;|&gt;|&gt;|BGCOLOR(#F5F5F5):偽りの神と聖戦士を疲労させる。複数で使うと凶悪|
</v>
      </c>
    </row>
    <row r="13" spans="1:5" x14ac:dyDescent="0.15">
      <c r="A13" t="str">
        <f t="shared" si="0"/>
        <v>EA R'lyeh S</v>
      </c>
      <c r="B13" t="s">
        <v>14572</v>
      </c>
      <c r="C13" t="s">
        <v>14573</v>
      </c>
      <c r="D13" t="s">
        <v>14570</v>
      </c>
      <c r="E13" t="str">
        <f>VLOOKUP(D13,NationalItem!$E:$FG,COLUMN(NationalItem!$FG$1)-4,FALSE)&amp;CHAR(10)</f>
        <v xml:space="preserve">|Construction Lv2|BGCOLOR(#000000):&amp;ref(Item/SH Weapons/Anemone-Mace.jpg,nolink,75x75,Anemone Mace);|BGCOLOR(BLACK):COLOR(WHITE):''Anemone Mace''|片手|&amp;ref(Spell/P_Water.jpg,nolink,25x25,Water);1|&amp;ref(Spell/V_Water.jpg,nolink,25x25,Water Gem);5|
|~|~|&gt;|&gt;|&gt;|攻撃力：-2&amp;ref(Item/D_Blunt.jpg,nolink,25x25,Blunt Damage);&amp;ref(Item/D_Magic.jpg,nolink,25x25,Magic Damage);&amp;br;攻撃修正：4&amp;br;防御修正：1&amp;br;長さ：1&amp;br;命中時追撃：Anemone Poison|
|~|&gt;|&gt;|&gt;|&gt;|BGCOLOR(#F5F5F5):生ける鈍器。神経毒で敵を苦しめる|
</v>
      </c>
    </row>
    <row r="14" spans="1:5" x14ac:dyDescent="0.15">
      <c r="A14" t="str">
        <f t="shared" si="0"/>
        <v>MA Ermor S</v>
      </c>
      <c r="B14" t="s">
        <v>9144</v>
      </c>
      <c r="C14" t="s">
        <v>9145</v>
      </c>
      <c r="D14" t="s">
        <v>9146</v>
      </c>
      <c r="E14" t="str">
        <f>VLOOKUP(D14,NationalItem!$E:$FG,COLUMN(NationalItem!$FG$1)-4,FALSE)&amp;CHAR(10)</f>
        <v xml:space="preserve">|Construction Lv2|BGCOLOR(#000000):&amp;ref(Item/Helms/Black-Laurel.jpg,nolink,75x75,Black Laurel);|BGCOLOR(BLACK):COLOR(WHITE):''Black Laurel''|冠|&amp;ref(Spell/P_Death.jpg,nolink,25x25,Death);2|&amp;ref(Spell/V_Death.jpg,nolink,25x25,Death Gem);10|
|~|~|&gt;|&gt;|&gt;|儀式魔法によるLictor召喚数+2|
|~|&gt;|&gt;|&gt;|&gt;|BGCOLOR(#F5F5F5):召喚儀式用の冠。用途は狭いが強力|
</v>
      </c>
    </row>
    <row r="15" spans="1:5" x14ac:dyDescent="0.15">
      <c r="A15" t="str">
        <f t="shared" si="0"/>
        <v>MA Eriu S</v>
      </c>
      <c r="B15" t="s">
        <v>9611</v>
      </c>
      <c r="C15" t="s">
        <v>9568</v>
      </c>
      <c r="D15" t="s">
        <v>9612</v>
      </c>
      <c r="E15" t="str">
        <f>VLOOKUP(D15,NationalItem!$E:$FG,COLUMN(NationalItem!$FG$1)-4,FALSE)&amp;CHAR(10)</f>
        <v xml:space="preserve">|Construction Lv2|BGCOLOR(#000000):&amp;ref(Item/SH Weapons/Shillelagh.jpg,nolink,75x75,Shillelagh);|BGCOLOR(BLACK):COLOR(WHITE):''Shillelagh''|片手|&amp;ref(Spell/P_Nature.jpg,nolink,25x25,Nature);1|&amp;ref(Spell/V_Nature.jpg,nolink,25x25,Nature Gem);5|
|~|~|&gt;|&gt;|&gt;|攻撃力：5&amp;ref(Item/D_Blunt.jpg,nolink,25x25,Blunt Damage);&amp;ref(Item/D_Magic.jpg,nolink,25x25,Magic Damage);&amp;br;攻撃修正：1&amp;br;防御修正：1&amp;br;長さ：1&amp;br;&amp;br;&amp;ref(Item/Lucky.jpg,nolink,25x25,Lucky);&amp;br;随員：Sprite1体|
|~|&gt;|&gt;|&gt;|&gt;|BGCOLOR(#F5F5F5):小妖精と幸運の護りを得る棍棒。護身向け|
</v>
      </c>
    </row>
    <row r="16" spans="1:5" x14ac:dyDescent="0.15">
      <c r="A16" t="str">
        <f t="shared" si="0"/>
        <v>MA Ulm S</v>
      </c>
      <c r="B16" t="s">
        <v>9611</v>
      </c>
      <c r="C16" t="s">
        <v>9706</v>
      </c>
      <c r="D16" t="s">
        <v>9753</v>
      </c>
      <c r="E16" t="str">
        <f>VLOOKUP(D16,NationalItem!$E:$FG,COLUMN(NationalItem!$FG$1)-4,FALSE)&amp;CHAR(10)</f>
        <v xml:space="preserve">|Construction Lv2|BGCOLOR(#000000):&amp;ref(Item/DH Weapons/Black-Halberd.jpg,nolink,75x75,Black Halberd);|BGCOLOR(BLACK):COLOR(WHITE):''Black Halberd''|両手|&amp;ref(Spell/P_Earth.jpg,nolink,25x25,Earth);1|&amp;ref(Spell/V_Earth.jpg,nolink,25x25,Earth Gem);5|
|~|~|&gt;|&gt;|&gt;|攻撃力：12&amp;ref(Item/D_Slash.jpg,nolink,25x25,Slash Damage);&amp;ref(Item/D_Pierce.jpg,nolink,25x25,Pierce Damage);&amp;ref(Item/D_Magic.jpg,nolink,25x25,Magic Damage);&amp;br;筋力加算+25%&amp;br;攻撃修正：1&amp;br;防御修正：2&amp;br;長さ：3&amp;br;攻撃時追撃：Bane of Heresy|
|~|&gt;|&gt;|&gt;|&gt;|BGCOLOR(#F5F5F5):異教の神聖を打ちのめす。神にも有効|
</v>
      </c>
    </row>
    <row r="17" spans="1:5" x14ac:dyDescent="0.15">
      <c r="A17" t="str">
        <f t="shared" si="0"/>
        <v>MA Marignon S</v>
      </c>
      <c r="B17" t="s">
        <v>2954</v>
      </c>
      <c r="C17" t="s">
        <v>9854</v>
      </c>
      <c r="D17" t="s">
        <v>9874</v>
      </c>
      <c r="E17" t="str">
        <f>VLOOKUP(D17,NationalItem!$E:$FG,COLUMN(NationalItem!$FG$1)-4,FALSE)&amp;CHAR(10)</f>
        <v xml:space="preserve">|Construction Lv2|BGCOLOR(#000000):&amp;ref(Item/SH Weapons/Mercybrand.jpg,nolink,75x75,Mercybrand);|BGCOLOR(BLACK):COLOR(WHITE):''Mercybrand''|片手|&amp;ref(Spell/P_Fire.jpg,nolink,25x25,Fire);2|&amp;ref(Spell/V_Fire.jpg,nolink,25x25,Fire Gem);10|
|~|~|&gt;|&gt;|&gt;|攻撃力：7&amp;ref(Item/D_Blunt.jpg,nolink,25x25,Blunt Damage);&amp;ref(Item/D_Magic.jpg,nolink,25x25,Magic Damage);&amp;br;攻撃修正：1&amp;br;防御修正：1&amp;br;長さ：1&amp;br;負傷時追撃：Flames of Mercy&amp;br;&amp;br;&amp;ref(Item/Causes-Fear.jpg,nolink,25x25,Fear (5));&amp;ref(Item/Inquisitor.jpg,nolink,25x25,Inquisitor);&amp;br;&amp;ref(Item/Patrol-Bonus.jpg,nolink,25x25,Patrol Bonus (10));|
|~|&gt;|&gt;|&gt;|&gt;|BGCOLOR(#F5F5F5):異端狩りの道具。武器としてもなかなか|
</v>
      </c>
    </row>
    <row r="18" spans="1:5" x14ac:dyDescent="0.15">
      <c r="A18" t="str">
        <f t="shared" si="0"/>
        <v>MA Marignon E</v>
      </c>
      <c r="B18" t="s">
        <v>2954</v>
      </c>
      <c r="C18" t="s">
        <v>9854</v>
      </c>
      <c r="D18" t="s">
        <v>9875</v>
      </c>
      <c r="E18" t="str">
        <f>VLOOKUP(D18,NationalItem!$E:$FG,COLUMN(NationalItem!$FG$1)-4,FALSE)&amp;CHAR(10)</f>
        <v xml:space="preserve">|Construction Lv4|BGCOLOR(#000000):&amp;ref(Item/SH Weapons/Cockerel-Scepter.jpg,nolink,75x75,Cockerel Scepter);|BGCOLOR(BLACK):COLOR(WHITE):''Cockerel Scepter''|片手|&amp;ref(Spell/P_Fire.jpg,nolink,25x25,Fire);2|&amp;ref(Spell/V_Fire.jpg,nolink,25x25,Fire Gem);10|
|~|~|&gt;|&gt;|&gt;|攻撃力：6&amp;ref(Item/D_Blunt.jpg,nolink,25x25,Blunt Damage);&amp;ref(Item/D_Magic.jpg,nolink,25x25,Magic Damage);&amp;br;対アンデッド/デーモン三倍打&amp;br;攻撃修正：2&amp;br;防御修正：1&amp;br;長さ：1&amp;br;命中時追撃：Cockerel Blindness&amp;br;&amp;br;戦闘時使用可能：Holy Pyre|
|~|&gt;|&gt;|&gt;|&gt;|BGCOLOR(#F5F5F5):闇を払う夜明けの笏。聖火も放てる|
</v>
      </c>
    </row>
    <row r="19" spans="1:5" x14ac:dyDescent="0.15">
      <c r="A19" t="str">
        <f t="shared" si="0"/>
        <v>MA Mictlan S</v>
      </c>
      <c r="B19" t="s">
        <v>2954</v>
      </c>
      <c r="C19" t="s">
        <v>9891</v>
      </c>
      <c r="D19" t="s">
        <v>9988</v>
      </c>
      <c r="E19" t="str">
        <f>VLOOKUP(D19,NationalItem!$E:$FG,COLUMN(NationalItem!$FG$1)-4,FALSE)&amp;CHAR(10)</f>
        <v xml:space="preserve">|Construction Lv2|BGCOLOR(#000000):&amp;ref(Item/SH Weapons/Jade-Knife.jpg,nolink,75x75,Jade Knife);|BGCOLOR(BLACK):COLOR(WHITE):''Jade Knife''|片手|&amp;ref(Spell/P_Nature.jpg,nolink,25x25,Nature);1&amp;ref(Spell/P_Blood.jpg,nolink,25x25,Blood);1|&amp;ref(Spell/V_Nature.jpg,nolink,25x25,Nature Gem);5&amp;ref(Spell/V_Blood.jpg,nolink,25x25,Blood Slave);5|
|~|~|&gt;|&gt;|&gt;|攻撃力：1&amp;ref(Item/D_Pierce.jpg,nolink,25x25,Pierce Damage);&amp;ref(Item/D_Magic.jpg,nolink,25x25,Magic Damage);&amp;br;攻撃修正：1&amp;br;防御修正：0&amp;br;長さ：0&amp;br;&amp;br;&amp;ref(Item/Adept-Sacrificer.jpg,nolink,25x25,Adept Sacrificer (2));|
|~|&gt;|&gt;|&gt;|&gt;|BGCOLOR(#F5F5F5):血の供犠の補助器具。武器としては弱い|
</v>
      </c>
    </row>
    <row r="20" spans="1:5" x14ac:dyDescent="0.15">
      <c r="A20" t="str">
        <f t="shared" si="0"/>
        <v>MA T'ien Ch'i S</v>
      </c>
      <c r="B20" t="s">
        <v>2954</v>
      </c>
      <c r="C20" t="s">
        <v>10106</v>
      </c>
      <c r="D20" t="s">
        <v>10104</v>
      </c>
      <c r="E20" t="str">
        <f>VLOOKUP(D20,NationalItem!$E:$FG,COLUMN(NationalItem!$FG$1)-4,FALSE)&amp;CHAR(10)</f>
        <v xml:space="preserve">|Construction Lv2|BGCOLOR(#000000):&amp;ref(Item/SH Weapons/Sword-of-the-Five-Elements.jpg,nolink,75x75,Sword of the Five Elements);|BGCOLOR(BLACK):COLOR(WHITE):''Sword of the Five Elements''|片手|&amp;ref(Spell/P_Fire.jpg,nolink,25x25,Fire);1&amp;ref(Spell/P_Water.jpg,nolink,25x25,Water);1|&amp;ref(Spell/V_Fire.jpg,nolink,25x25,Fire Gem);2&amp;ref(Spell/V_Water.jpg,nolink,25x25,Water Gem);2|
|~|~|&gt;|&gt;|&gt;|攻撃力：8&amp;ref(Item/D_Slash.jpg,nolink,25x25,Slash Damage);&amp;ref(Item/D_Magic.jpg,nolink,25x25,Magic Damage);&amp;br;攻撃修正：3&amp;br;防御修正：4&amp;br;長さ：1&amp;br;&amp;br;&amp;ref(Item/Reinvigoration.jpg,nolink,25x25,Reinvigoration (2));|
|~|&gt;|&gt;|&gt;|&gt;|BGCOLOR(#F5F5F5):安価で無難な性能。持久力も高めてくれる|
</v>
      </c>
    </row>
    <row r="21" spans="1:5" x14ac:dyDescent="0.15">
      <c r="A21" t="str">
        <f t="shared" si="0"/>
        <v>MA T'ien Ch'i E</v>
      </c>
      <c r="B21" t="s">
        <v>2954</v>
      </c>
      <c r="C21" t="s">
        <v>10106</v>
      </c>
      <c r="D21" t="s">
        <v>10105</v>
      </c>
      <c r="E21" t="str">
        <f>VLOOKUP(D21,NationalItem!$E:$FG,COLUMN(NationalItem!$FG$1)-4,FALSE)&amp;CHAR(10)</f>
        <v xml:space="preserve">|Construction Lv2|BGCOLOR(#000000):&amp;ref(Item/Armors/Armor-of-the-Five-Elements.jpg,nolink,75x75,Armor of the Five Elements);|BGCOLOR(BLACK):COLOR(WHITE):''Armor of the Five Elements''|鎧|&amp;ref(Spell/P_Earth.jpg,nolink,25x25,Earth);1&amp;ref(Spell/P_Air.jpg,nolink,25x25,Air);1|&amp;ref(Spell/V_Earth.jpg,nolink,25x25,Earth Gem);2&amp;ref(Spell/V_Air.jpg,nolink,25x25,Air Gem);2|
|~|~|&gt;|&gt;|&gt;|胴体防護：17&amp;br;防御修正：-1&amp;br;装備負担：2&amp;br;行軍速度：-2&amp;br;魔法の防具&amp;br;&amp;br;&amp;ref(Item/Fire-Resistant.jpg,nolink,25x25,Fire Resistant (5));&amp;ref(Item/Shock-Resistant.jpg,nolink,25x25,Shock Resistant (5));&amp;ref(Item/Cold-Resistant.jpg,nolink,25x25,Cold Resistant (5));&amp;br;魔法抵抗+1|
|~|&gt;|&gt;|&gt;|&gt;|BGCOLOR(#F5F5F5):優秀な防御力に多様な耐性。さらに安価|
</v>
      </c>
    </row>
    <row r="22" spans="1:5" x14ac:dyDescent="0.15">
      <c r="A22" t="str">
        <f t="shared" si="0"/>
        <v>MA C'tis S</v>
      </c>
      <c r="B22" t="s">
        <v>2954</v>
      </c>
      <c r="C22" t="s">
        <v>10655</v>
      </c>
      <c r="D22" t="s">
        <v>10661</v>
      </c>
      <c r="E22" t="str">
        <f>VLOOKUP(D22,NationalItem!$E:$FG,COLUMN(NationalItem!$FG$1)-4,FALSE)&amp;CHAR(10)</f>
        <v xml:space="preserve">|Construction Lv8|BGCOLOR(#000000):&amp;ref(Item/Helms/The-Jade-Mask.jpg,nolink,75x75,The Jade Mask);|BGCOLOR(BLACK):COLOR(WHITE):''The Jade Mask''|兜|&amp;ref(Spell/P_Death.jpg,nolink,25x25,Death);6&amp;ref(Spell/P_Nature.jpg,nolink,25x25,Nature);3|&amp;ref(Spell/V_Death.jpg,nolink,25x25,Death Gem);60&amp;ref(Spell/V_Nature.jpg,nolink,25x25,Nature Gem);15|
|~|~|&gt;|&gt;|&gt;|頭部防護：20&amp;br;防御修正：0&amp;br;装備負担：0&amp;br;魔法の防具&amp;br;&amp;br;&amp;ref(Item/Poison-Resistant.jpg,nolink,25x25,Poison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
|~|&gt;|&gt;|&gt;|&gt;|BGCOLOR(#F5F5F5):死魔法増強。強大な力を持つが使い手を選ぶ|
</v>
      </c>
    </row>
    <row r="23" spans="1:5" x14ac:dyDescent="0.15">
      <c r="A23" t="str">
        <f t="shared" si="0"/>
        <v>MA Bandar Log S</v>
      </c>
      <c r="B23" t="s">
        <v>2954</v>
      </c>
      <c r="C23" t="s">
        <v>2988</v>
      </c>
      <c r="D23" t="s">
        <v>14842</v>
      </c>
      <c r="E23" t="str">
        <f>VLOOKUP(D23,NationalItem!$E:$FG,COLUMN(NationalItem!$FG$1)-4,FALSE)&amp;CHAR(10)</f>
        <v xml:space="preserve">|Construction Lv4|BGCOLOR(#000000):&amp;ref(Item/SH Weapons/Vajra.jpg,nolink,75x75,Vajra);|BGCOLOR(BLACK):COLOR(WHITE):''Vajra''|片手|&amp;ref(Spell/P_Astral.jpg,nolink,25x25,Astral);2|&amp;ref(Spell/V_Astral.jpg,nolink,25x25,Astral Pearl);10|
|~|~|&gt;|&gt;|&gt;|攻撃力：5&amp;ref(Item/D_Pierce.jpg,nolink,25x25,Pierce Damage);&amp;ref(Item/D_Magic.jpg,nolink,25x25,Magic Damage);&amp;br;攻撃修正：2&amp;br;防御修正：0&amp;br;長さ：0&amp;br;命中時追撃：Shock&amp;br;&amp;br;&amp;ref(Item/Shock-Resistant.jpg,nolink,25x25,Shock Resistant (10));&amp;br;戦闘時使用可能：Lightning Bolt|
|~|&gt;|&gt;|&gt;|&gt;|BGCOLOR(#F5F5F5):電撃を伴う独特な武器。雷撃も放てる|
</v>
      </c>
    </row>
    <row r="24" spans="1:5" x14ac:dyDescent="0.15">
      <c r="A24" t="str">
        <f t="shared" si="0"/>
        <v>MA Bandar Log E</v>
      </c>
      <c r="B24" t="s">
        <v>2954</v>
      </c>
      <c r="C24" t="s">
        <v>11268</v>
      </c>
      <c r="D24" t="s">
        <v>11318</v>
      </c>
      <c r="E24" t="str">
        <f>VLOOKUP(D24,NationalItem!$E:$FG,COLUMN(NationalItem!$FG$1)-4,FALSE)&amp;CHAR(10)</f>
        <v xml:space="preserve">|Construction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v>
      </c>
    </row>
    <row r="25" spans="1:5" x14ac:dyDescent="0.15">
      <c r="A25" t="str">
        <f t="shared" si="0"/>
        <v>MA Uruk S</v>
      </c>
      <c r="B25" t="s">
        <v>11917</v>
      </c>
      <c r="C25" t="s">
        <v>11857</v>
      </c>
      <c r="D25" t="s">
        <v>11918</v>
      </c>
      <c r="E25" t="str">
        <f>VLOOKUP(D25,NationalItem!$E:$FG,COLUMN(NationalItem!$FG$1)-4,FALSE)&amp;CHAR(10)</f>
        <v xml:space="preserve">|Construction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v>
      </c>
    </row>
    <row r="26" spans="1:5" x14ac:dyDescent="0.15">
      <c r="A26" t="str">
        <f t="shared" si="0"/>
        <v>MA Nazca S</v>
      </c>
      <c r="B26" t="s">
        <v>11798</v>
      </c>
      <c r="C26" t="s">
        <v>11762</v>
      </c>
      <c r="D26" t="s">
        <v>11797</v>
      </c>
      <c r="E26" t="str">
        <f>VLOOKUP(D26,NationalItem!$E:$FG,COLUMN(NationalItem!$FG$1)-4,FALSE)&amp;CHAR(10)</f>
        <v xml:space="preserve">|Construction Lv4|BGCOLOR(#000000):&amp;ref(Item/Helms/Huaca-Headdress.jpg,nolink,75x75,Huaca Headdress);|BGCOLOR(BLACK):COLOR(WHITE):''Huaca Headdress''|冠|&amp;ref(Spell/P_Fire.jpg,nolink,25x25,Fire);2|&amp;ref(Spell/V_Fire.jpg,nolink,25x25,Fire Gem);10|
|~|~|&gt;|&gt;|&gt;|頭部防護：9&amp;br;防御修正：0&amp;br;装備負担：0&amp;br;魔法の防具&amp;br;&amp;br;&amp;ref(Item/Inspirational.jpg,nolink,25x25,Inspirational (1));&amp;ref(Nation/LivingLead.jpg,nolink,25x25,Leadership (25));&amp;ref(Nation/MagicLead.jpg,nolink,25x25,Magic Leadership (10));&amp;ref(Nation/UndeadLead.jpg,nolink,25x25,Undead Leadership (10));&amp;br;HuacaとSupayaの召喚数+2|
|~|&gt;|&gt;|&gt;|&gt;|BGCOLOR(#F5F5F5):様々な敬意を集める冠。用途は幅広い|
</v>
      </c>
    </row>
    <row r="27" spans="1:5" x14ac:dyDescent="0.15">
      <c r="A27" t="str">
        <f t="shared" si="0"/>
        <v>MA Phlegra S</v>
      </c>
      <c r="B27" t="s">
        <v>11798</v>
      </c>
      <c r="C27" t="s">
        <v>12068</v>
      </c>
      <c r="D27" t="s">
        <v>12101</v>
      </c>
      <c r="E27" t="str">
        <f>VLOOKUP(D27,NationalItem!$E:$FG,COLUMN(NationalItem!$FG$1)-4,FALSE)&amp;CHAR(10)</f>
        <v xml:space="preserve">|Construction Lv2|BGCOLOR(#000000):&amp;ref(Item/SH Weapons/God-Slayer-Spear.jpg,nolink,75x75,God-Slayer Spear);|BGCOLOR(BLACK):COLOR(WHITE):''God-Slayer Spear''|片手|&amp;ref(Spell/P_Earth.jpg,nolink,25x25,Earth);1|&amp;ref(Spell/V_Earth.jpg,nolink,25x25,Earth Gem);5|
|~|~|&gt;|&gt;|&gt;|攻撃力：6&amp;ref(Item/D_Pierce.jpg,nolink,25x25,Pierce Damage);&amp;ref(Item/D_Magic.jpg,nolink,25x25,Magic Damage);&amp;br;攻撃修正：2&amp;br;防御修正：0&amp;br;長さ：3&amp;br;攻撃時追撃：Bane of Heresy|
|~|&gt;|&gt;|&gt;|&gt;|BGCOLOR(#F5F5F5):偽りの神と聖戦士を疲労させる。複数で使うと凶悪|
</v>
      </c>
    </row>
    <row r="28" spans="1:5" x14ac:dyDescent="0.15">
      <c r="A28" t="str">
        <f t="shared" si="0"/>
        <v>MA Phlegra E</v>
      </c>
      <c r="B28" t="s">
        <v>11798</v>
      </c>
      <c r="C28" t="s">
        <v>12068</v>
      </c>
      <c r="D28" t="s">
        <v>12102</v>
      </c>
      <c r="E28" t="str">
        <f>VLOOKUP(D28,NationalItem!$E:$FG,COLUMN(NationalItem!$FG$1)-4,FALSE)&amp;CHAR(10)</f>
        <v xml:space="preserve">|Construction Lv0|BGCOLOR(#000000):&amp;ref(Item/Helms/Oppressors-Headband.jpg,nolink,75x75,Oppressors Headband);|BGCOLOR(BLACK):COLOR(WHITE):''Oppressors Headband''|冠|&amp;ref(Spell/P_Earth.jpg,nolink,25x25,Earth);3|&amp;ref(Spell/V_Earth.jpg,nolink,25x25,Earth Gem);15|
|~|~|&gt;|&gt;|&gt;|頭部防護：9&amp;br;防御修正：0&amp;br;装備負担：0&amp;br;魔法の防具&amp;br;&amp;br;&amp;ref(Item/Communion-Master.jpg,nolink,25x25,Communion Master);&amp;br;魔法抵抗-2&amp;br;|
|~|&gt;|&gt;|&gt;|&gt;|BGCOLOR(#F5F5F5):集団詠唱の自動化を早期に。魔法には弱くなる|
</v>
      </c>
    </row>
    <row r="29" spans="1:5" x14ac:dyDescent="0.15">
      <c r="A29" t="str">
        <f t="shared" si="0"/>
        <v>MA Phaeacia S</v>
      </c>
      <c r="B29" t="s">
        <v>2954</v>
      </c>
      <c r="C29" t="s">
        <v>12160</v>
      </c>
      <c r="D29" t="s">
        <v>12228</v>
      </c>
      <c r="E29" t="str">
        <f>VLOOKUP(D29,NationalItem!$E:$FG,COLUMN(NationalItem!$FG$1)-4,FALSE)&amp;CHAR(10)</f>
        <v xml:space="preserve">|Construction Lv2|BGCOLOR(#000000):&amp;ref(Item/Armors/Purple-Silk-Garments.jpg,nolink,75x75,Purple Silk Garments);|BGCOLOR(BLACK):COLOR(WHITE):''Purple Silk Garments''|鎧|&amp;ref(Spell/P_Astral.jpg,nolink,25x25,Astral);1&amp;ref(Spell/P_Water.jpg,nolink,25x25,Water);1|&amp;ref(Spell/V_Astral.jpg,nolink,25x25,Astral Pearl);3&amp;ref(Spell/V_Water.jpg,nolink,25x25,Water Gem);2|
|~|~|&gt;|&gt;|&gt;|胴体防護：8&amp;br;防御修正：0&amp;br;装備負担：0&amp;br;行軍速度：-0&amp;br;魔法の防具&amp;br;&amp;br;&amp;ref(Item/Twist-Fate.jpg,nolink,25x25,Twist Fate);&amp;br;防御技能+2、魔法抵抗+1|
|~|&gt;|&gt;|&gt;|&gt;|BGCOLOR(#F5F5F5):身躱しを助ける安価な衣。魔術師に向く|
</v>
      </c>
    </row>
    <row r="30" spans="1:5" x14ac:dyDescent="0.15">
      <c r="A30" t="str">
        <f t="shared" si="0"/>
        <v>-</v>
      </c>
      <c r="B30" t="s">
        <v>2954</v>
      </c>
      <c r="C30" t="s">
        <v>12160</v>
      </c>
      <c r="D30" t="s">
        <v>12229</v>
      </c>
      <c r="E30" t="str">
        <f>VLOOKUP(D30,NationalItem!$E:$FG,COLUMN(NationalItem!$FG$1)-4,FALSE)&amp;CHAR(10)</f>
        <v xml:space="preserve">|Construction Lv6|BGCOLOR(#000000):&amp;ref(Item/Armors/Silver-Silk-Garments.jpg,nolink,75x75,Silver Silk Garments);|BGCOLOR(BLACK):COLOR(WHITE):''Silver Silk Garments''|鎧|&amp;ref(Spell/P_Astral.jpg,nolink,25x25,Astral);1&amp;ref(Spell/P_Air.jpg,nolink,25x25,Air);1|&amp;ref(Spell/V_Astral.jpg,nolink,25x25,Astral Pearl);3&amp;ref(Spell/V_Air.jpg,nolink,25x25,Air Gem);2|
|~|~|&gt;|&gt;|&gt;|胴体防護：8&amp;br;防御修正：0&amp;br;装備負担：0&amp;br;行軍速度：-0&amp;br;魔法の防具&amp;br;&amp;br;&amp;ref(Item/Reinvigoration.jpg,nolink,25x25,Reinvigoration (2));&amp;br;&amp;ref(Item/Twist-Fate.jpg,nolink,25x25,Twist Fate);&amp;br;魔法抵抗+2|
|~|&gt;|&gt;|&gt;|&gt;|BGCOLOR(#F5F5F5):疲労を癒す衣。魔術師の護身と持久力強化に|
</v>
      </c>
    </row>
    <row r="31" spans="1:5" x14ac:dyDescent="0.15">
      <c r="A31" t="str">
        <f t="shared" si="0"/>
        <v>-</v>
      </c>
      <c r="B31" t="s">
        <v>2954</v>
      </c>
      <c r="C31" t="s">
        <v>12160</v>
      </c>
      <c r="D31" t="s">
        <v>12230</v>
      </c>
      <c r="E31" t="str">
        <f>VLOOKUP(D31,NationalItem!$E:$FG,COLUMN(NationalItem!$FG$1)-4,FALSE)&amp;CHAR(10)</f>
        <v xml:space="preserve">|Construction Lv4|BGCOLOR(#000000):&amp;ref(Item/Misc/Windcatcher-Sail.jpg,nolink,75x75,Windcatcher Sail);|BGCOLOR(BLACK):COLOR(WHITE):''Windcatcher Sail''|雑貨|&amp;ref(Spell/P_Air.jpg,nolink,25x25,Air);2|&amp;ref(Spell/V_Air.jpg,nolink,25x25,Air Gem);10|
|~|~|&gt;|&gt;|&gt;|航海の限界距離+1|
|~|&gt;|&gt;|&gt;|&gt;|BGCOLOR(#F5F5F5):遠洋航海の助けとなる帆。移動にも奇襲にも役立つ|
</v>
      </c>
    </row>
    <row r="32" spans="1:5" x14ac:dyDescent="0.15">
      <c r="A32" t="str">
        <f t="shared" si="0"/>
        <v>MA Phaeacia E</v>
      </c>
      <c r="B32" t="s">
        <v>2954</v>
      </c>
      <c r="C32" t="s">
        <v>12160</v>
      </c>
      <c r="D32" t="s">
        <v>12250</v>
      </c>
      <c r="E32" t="str">
        <f>VLOOKUP(D32,NationalItem!$E:$FG,COLUMN(NationalItem!$FG$1)-4,FALSE)&amp;CHAR(10)</f>
        <v xml:space="preserve">|Construction Lv12|BGCOLOR(#000000):&amp;ref(Item/Misc/Golden-Apple.jpg,nolink,75x75,Golden Apple);|BGCOLOR(BLACK):COLOR(WHITE):''Golden Apple''|雑貨|&amp;ref(Spell/P_Fire.jpg,nolink,25x25,Fire);1|&amp;ref(Spell/V_Fire.jpg,nolink,25x25,Fire Gem);5|
|~|~|&gt;|&gt;|&gt;|士気+2&amp;br;老齢の指揮官が自動消費：年齢-10|
|~|&gt;|&gt;|&gt;|&gt;|BGCOLOR(#F5F5F5):若返りの林檎。Ladon召喚後にイベントでのみ入手|
</v>
      </c>
    </row>
    <row r="33" spans="1:5" x14ac:dyDescent="0.15">
      <c r="A33" t="str">
        <f t="shared" si="0"/>
        <v>MA R'lyeh S</v>
      </c>
      <c r="B33" t="s">
        <v>2954</v>
      </c>
      <c r="C33" t="s">
        <v>14569</v>
      </c>
      <c r="D33" t="s">
        <v>14570</v>
      </c>
      <c r="E33" t="str">
        <f>VLOOKUP(D33,NationalItem!$E:$FG,COLUMN(NationalItem!$FG$1)-4,FALSE)&amp;CHAR(10)</f>
        <v xml:space="preserve">|Construction Lv2|BGCOLOR(#000000):&amp;ref(Item/SH Weapons/Anemone-Mace.jpg,nolink,75x75,Anemone Mace);|BGCOLOR(BLACK):COLOR(WHITE):''Anemone Mace''|片手|&amp;ref(Spell/P_Water.jpg,nolink,25x25,Water);1|&amp;ref(Spell/V_Water.jpg,nolink,25x25,Water Gem);5|
|~|~|&gt;|&gt;|&gt;|攻撃力：-2&amp;ref(Item/D_Blunt.jpg,nolink,25x25,Blunt Damage);&amp;ref(Item/D_Magic.jpg,nolink,25x25,Magic Damage);&amp;br;攻撃修正：4&amp;br;防御修正：1&amp;br;長さ：1&amp;br;命中時追撃：Anemone Poison|
|~|&gt;|&gt;|&gt;|&gt;|BGCOLOR(#F5F5F5):生ける鈍器。神経毒で敵を苦しめる|
</v>
      </c>
    </row>
    <row r="34" spans="1:5" x14ac:dyDescent="0.15">
      <c r="A34" t="str">
        <f t="shared" si="0"/>
        <v>MA R'lyeh E</v>
      </c>
      <c r="B34" t="s">
        <v>2954</v>
      </c>
      <c r="C34" t="s">
        <v>14569</v>
      </c>
      <c r="D34" t="s">
        <v>14571</v>
      </c>
      <c r="E34" t="str">
        <f>VLOOKUP(D34,NationalItem!$E:$FG,COLUMN(NationalItem!$FG$1)-4,FALSE)&amp;CHAR(10)</f>
        <v xml:space="preserve">|Construction Lv6|BGCOLOR(#000000):&amp;ref(Item/DH Weapons/Jellyberd.jpg,nolink,75x75,Jellyberd);|BGCOLOR(BLACK):COLOR(WHITE):''Jellyberd''|両手|&amp;ref(Spell/P_Astral.jpg,nolink,25x25,Astral);1&amp;ref(Spell/P_Fire.jpg,nolink,25x25,Fire);1|&amp;ref(Spell/V_Astral.jpg,nolink,25x25,Astral Pearl);5&amp;ref(Spell/V_Fire.jpg,nolink,25x25,Fire Gem);5|
|~|~|&gt;|&gt;|&gt;|攻撃力：0&amp;ref(Item/D_Blunt.jpg,nolink,25x25,Blunt Damage);&amp;ref(Item/D_Magic.jpg,nolink,25x25,Magic Damage);&amp;br;筋力加算+25%&amp;br;攻撃修正：2&amp;br;防御修正：3&amp;br;長さ：3&amp;br;攻撃時追撃：Jellyberd Poison&amp;br;&amp;br;&amp;ref(Item/Protective-Force.jpg,nolink,25x25,Protective Force (20));|
|~|&gt;|&gt;|&gt;|&gt;|BGCOLOR(#F5F5F5):神経毒を撒く生体武器。所有者の保護も行う|
</v>
      </c>
    </row>
    <row r="35" spans="1:5" x14ac:dyDescent="0.15">
      <c r="A35" t="str">
        <f t="shared" si="0"/>
        <v>LA Ulm S</v>
      </c>
      <c r="B35" t="s">
        <v>3012</v>
      </c>
      <c r="C35" t="s">
        <v>13701</v>
      </c>
      <c r="D35" t="s">
        <v>13702</v>
      </c>
      <c r="E35" t="str">
        <f>VLOOKUP(D35,NationalItem!$E:$FG,COLUMN(NationalItem!$FG$1)-4,FALSE)&amp;CHAR(10)</f>
        <v xml:space="preserve">|Construction Lv2|BGCOLOR(#000000):&amp;ref(Item/DH Weapons/Black-Halberd.jpg,nolink,75x75,Black Halberd);|BGCOLOR(BLACK):COLOR(WHITE):''Black Halberd''|両手|&amp;ref(Spell/P_Earth.jpg,nolink,25x25,Earth);1|&amp;ref(Spell/V_Earth.jpg,nolink,25x25,Earth Gem);5|
|~|~|&gt;|&gt;|&gt;|攻撃力：12&amp;ref(Item/D_Slash.jpg,nolink,25x25,Slash Damage);&amp;ref(Item/D_Pierce.jpg,nolink,25x25,Pierce Damage);&amp;ref(Item/D_Magic.jpg,nolink,25x25,Magic Damage);&amp;br;筋力加算+25%&amp;br;攻撃修正：1&amp;br;防御修正：2&amp;br;長さ：3&amp;br;攻撃時追撃：Bane of Heresy|
|~|&gt;|&gt;|&gt;|&gt;|BGCOLOR(#F5F5F5):異教の神聖を打ちのめす。神にも有効|
</v>
      </c>
    </row>
    <row r="36" spans="1:5" x14ac:dyDescent="0.15">
      <c r="A36" t="str">
        <f t="shared" si="0"/>
        <v>LA Mictlan S</v>
      </c>
      <c r="B36" t="s">
        <v>13620</v>
      </c>
      <c r="C36" t="s">
        <v>13577</v>
      </c>
      <c r="D36" t="s">
        <v>13619</v>
      </c>
      <c r="E36" t="str">
        <f>VLOOKUP(D36,NationalItem!$E:$FG,COLUMN(NationalItem!$FG$1)-4,FALSE)&amp;CHAR(10)</f>
        <v xml:space="preserve">|Construction Lv2|BGCOLOR(#000000):&amp;ref(Item/SH Weapons/Jade-Knife.jpg,nolink,75x75,Jade Knife);|BGCOLOR(BLACK):COLOR(WHITE):''Jade Knife''|片手|&amp;ref(Spell/P_Nature.jpg,nolink,25x25,Nature);1&amp;ref(Spell/P_Blood.jpg,nolink,25x25,Blood);1|&amp;ref(Spell/V_Nature.jpg,nolink,25x25,Nature Gem);5&amp;ref(Spell/V_Blood.jpg,nolink,25x25,Blood Slave);5|
|~|~|&gt;|&gt;|&gt;|攻撃力：1&amp;ref(Item/D_Pierce.jpg,nolink,25x25,Pierce Damage);&amp;ref(Item/D_Magic.jpg,nolink,25x25,Magic Damage);&amp;br;攻撃修正：1&amp;br;防御修正：0&amp;br;長さ：0&amp;br;&amp;br;&amp;ref(Item/Adept-Sacrificer.jpg,nolink,25x25,Adept Sacrificer (2));|
|~|&gt;|&gt;|&gt;|&gt;|BGCOLOR(#F5F5F5):血の供犠の補助器具。武器としては弱い|
</v>
      </c>
    </row>
    <row r="37" spans="1:5" x14ac:dyDescent="0.15">
      <c r="A37" t="str">
        <f t="shared" si="0"/>
        <v>LA T'ien Ch'i S</v>
      </c>
      <c r="B37" t="s">
        <v>3012</v>
      </c>
      <c r="C37" t="s">
        <v>13698</v>
      </c>
      <c r="D37" t="s">
        <v>13699</v>
      </c>
      <c r="E37" t="str">
        <f>VLOOKUP(D37,NationalItem!$E:$FG,COLUMN(NationalItem!$FG$1)-4,FALSE)&amp;CHAR(10)</f>
        <v xml:space="preserve">|Construction Lv2|BGCOLOR(#000000):&amp;ref(Item/SH Weapons/Sword-of-the-Five-Elements.jpg,nolink,75x75,Sword of the Five Elements);|BGCOLOR(BLACK):COLOR(WHITE):''Sword of the Five Elements''|片手|&amp;ref(Spell/P_Fire.jpg,nolink,25x25,Fire);1&amp;ref(Spell/P_Water.jpg,nolink,25x25,Water);1|&amp;ref(Spell/V_Fire.jpg,nolink,25x25,Fire Gem);2&amp;ref(Spell/V_Water.jpg,nolink,25x25,Water Gem);2|
|~|~|&gt;|&gt;|&gt;|攻撃力：8&amp;ref(Item/D_Slash.jpg,nolink,25x25,Slash Damage);&amp;ref(Item/D_Magic.jpg,nolink,25x25,Magic Damage);&amp;br;攻撃修正：3&amp;br;防御修正：4&amp;br;長さ：1&amp;br;&amp;br;&amp;ref(Item/Reinvigoration.jpg,nolink,25x25,Reinvigoration (2));|
|~|&gt;|&gt;|&gt;|&gt;|BGCOLOR(#F5F5F5):安価で無難な性能。持久力も高めてくれる|
</v>
      </c>
    </row>
    <row r="38" spans="1:5" x14ac:dyDescent="0.15">
      <c r="A38" t="str">
        <f t="shared" si="0"/>
        <v>LA T'ien Ch'i E</v>
      </c>
      <c r="B38" t="s">
        <v>3012</v>
      </c>
      <c r="C38" t="s">
        <v>13698</v>
      </c>
      <c r="D38" t="s">
        <v>13700</v>
      </c>
      <c r="E38" t="str">
        <f>VLOOKUP(D38,NationalItem!$E:$FG,COLUMN(NationalItem!$FG$1)-4,FALSE)&amp;CHAR(10)</f>
        <v xml:space="preserve">|Construction Lv2|BGCOLOR(#000000):&amp;ref(Item/Armors/Armor-of-the-Five-Elements.jpg,nolink,75x75,Armor of the Five Elements);|BGCOLOR(BLACK):COLOR(WHITE):''Armor of the Five Elements''|鎧|&amp;ref(Spell/P_Earth.jpg,nolink,25x25,Earth);1&amp;ref(Spell/P_Air.jpg,nolink,25x25,Air);1|&amp;ref(Spell/V_Earth.jpg,nolink,25x25,Earth Gem);2&amp;ref(Spell/V_Air.jpg,nolink,25x25,Air Gem);2|
|~|~|&gt;|&gt;|&gt;|胴体防護：17&amp;br;防御修正：-1&amp;br;装備負担：2&amp;br;行軍速度：-2&amp;br;魔法の防具&amp;br;&amp;br;&amp;ref(Item/Fire-Resistant.jpg,nolink,25x25,Fire Resistant (5));&amp;ref(Item/Shock-Resistant.jpg,nolink,25x25,Shock Resistant (5));&amp;ref(Item/Cold-Resistant.jpg,nolink,25x25,Cold Resistant (5));&amp;br;魔法抵抗+1|
|~|&gt;|&gt;|&gt;|&gt;|BGCOLOR(#F5F5F5):優秀な防御力に多様な耐性。さらに安価|
</v>
      </c>
    </row>
    <row r="39" spans="1:5" x14ac:dyDescent="0.15">
      <c r="A39" t="str">
        <f t="shared" si="0"/>
        <v>LA Agartha S</v>
      </c>
      <c r="B39" t="s">
        <v>3012</v>
      </c>
      <c r="C39" t="s">
        <v>14089</v>
      </c>
      <c r="D39" t="s">
        <v>14088</v>
      </c>
      <c r="E39" t="str">
        <f>VLOOKUP(D39,NationalItem!$E:$FG,COLUMN(NationalItem!$FG$1)-4,FALSE)&amp;CHAR(10)</f>
        <v xml:space="preserve">|Construction Lv6|BGCOLOR(#000000):&amp;ref(Item/Misc/Mercury-Barrel.jpg,nolink,75x75,Mercury Barrel);|BGCOLOR(BLACK):COLOR(WHITE):''Mercury Barrel''|雑貨|&amp;ref(Spell/P_Water.jpg,nolink,25x25,Water);1&amp;ref(Spell/P_Earth.jpg,nolink,25x25,Earth);1|&amp;ref(Spell/V_Water.jpg,nolink,25x25,Water Gem);5&amp;ref(Spell/V_Earth.jpg,nolink,25x25,Earth Gem);5|
|~|~|&gt;|&gt;|&gt;|&amp;ref(Nation/MagicLead.jpg,nolink,25x25,Magic Leadership (1));&amp;br;随員：Living Mercury1体|
|~|&gt;|&gt;|&gt;|&gt;|BGCOLOR(#F5F5F5):生ける水銀の住処。毒を撒くので不用意な使用は危険|
</v>
      </c>
    </row>
    <row r="40" spans="1:5" x14ac:dyDescent="0.15">
      <c r="A40" t="str">
        <f t="shared" si="0"/>
        <v>LA C'tis S</v>
      </c>
      <c r="B40" t="s">
        <v>3012</v>
      </c>
      <c r="C40" t="s">
        <v>15648</v>
      </c>
      <c r="D40" t="s">
        <v>15649</v>
      </c>
      <c r="E40" t="str">
        <f>VLOOKUP(D40,NationalItem!$E:$FG,COLUMN(NationalItem!$FG$1)-4,FALSE)&amp;CHAR(10)</f>
        <v xml:space="preserve">|Construction Lv8|BGCOLOR(#000000):&amp;ref(Item/Helms/The-Jade-Mask.jpg,nolink,75x75,The Jade Mask);|BGCOLOR(BLACK):COLOR(WHITE):''The Jade Mask''|兜|&amp;ref(Spell/P_Death.jpg,nolink,25x25,Death);6&amp;ref(Spell/P_Nature.jpg,nolink,25x25,Nature);3|&amp;ref(Spell/V_Death.jpg,nolink,25x25,Death Gem);60&amp;ref(Spell/V_Nature.jpg,nolink,25x25,Nature Gem);15|
|~|~|&gt;|&gt;|&gt;|頭部防護：20&amp;br;防御修正：0&amp;br;装備負担：0&amp;br;魔法の防具&amp;br;&amp;br;&amp;ref(Item/Poison-Resistant.jpg,nolink,25x25,Poison Resistant (15));&amp;ref(Item/Causes-Fear.jpg,nolink,25x25,Fear (10));&amp;ref(Item/Darkvision.jpg,nolink,25x25,Darkvision (50));&amp;ref(Item/True-Regeneration.jpg,nolink,25x25,True Regeneration (5));&amp;br;&amp;ref(Spell/P_Death.jpg,nolink,25x25,Death Magic Bonus (2));&amp;br;魔法抵抗+3&amp;br;戦闘時使用可能：Rigor Mortis&amp;br;冷血動物のみ使用可能|
|~|&gt;|&gt;|&gt;|&gt;|BGCOLOR(#F5F5F5):死魔法増強。強大な力を持つが使い手を選ぶ|
</v>
      </c>
    </row>
    <row r="41" spans="1:5" x14ac:dyDescent="0.15">
      <c r="A41" t="str">
        <f t="shared" si="0"/>
        <v>LA Patala S</v>
      </c>
      <c r="B41" t="s">
        <v>3012</v>
      </c>
      <c r="C41" t="s">
        <v>14800</v>
      </c>
      <c r="D41" t="s">
        <v>14841</v>
      </c>
      <c r="E41" t="str">
        <f>VLOOKUP(D41,NationalItem!$E:$FG,COLUMN(NationalItem!$FG$1)-4,FALSE)&amp;CHAR(10)</f>
        <v xml:space="preserve">|Construction Lv4|BGCOLOR(#000000):&amp;ref(Item/Helms/Headdress-of-the-Bull.jpg,nolink,75x75,Headdress of the Bull);|BGCOLOR(BLACK):COLOR(WHITE):''Headdress of the Bull''|冠|&amp;ref(Spell/P_Nature.jpg,nolink,25x25,Nature);1|&amp;ref(Spell/V_Nature.jpg,nolink,25x25,Nature Gem);5|
|~|~|&gt;|&gt;|&gt;|頭部防護：8&amp;br;防御修正：0&amp;br;装備負担：0&amp;br;魔法の防具&amp;br;&amp;br;筋力+2&amp;br;随員：Bufflalo1体|
|~|&gt;|&gt;|&gt;|&gt;|BGCOLOR(#F5F5F5):水牛の力を借りる。護衛としても優秀|
</v>
      </c>
    </row>
    <row r="42" spans="1:5" x14ac:dyDescent="0.15">
      <c r="A42" t="str">
        <f t="shared" si="0"/>
        <v>LA Ragha S</v>
      </c>
      <c r="B42" t="s">
        <v>3012</v>
      </c>
      <c r="C42" t="s">
        <v>15061</v>
      </c>
      <c r="D42" t="s">
        <v>15098</v>
      </c>
      <c r="E42" t="str">
        <f>VLOOKUP(D42,NationalItem!$E:$FG,COLUMN(NationalItem!$FG$1)-4,FALSE)&amp;CHAR(10)</f>
        <v xml:space="preserve">|Construction Lv2|BGCOLOR(#000000):&amp;ref(Item/Helms/Crown-of-the-Shah.jpg,nolink,75x75,Crown of the Shah);|BGCOLOR(BLACK):COLOR(WHITE):''Crown of the Shah''|冠|&amp;ref(Spell/P_Fire.jpg,nolink,25x25,Fire);1&amp;ref(Spell/P_Air.jpg,nolink,25x25,Air);1|&amp;ref(Spell/V_Fire.jpg,nolink,25x25,Fire Gem);5&amp;ref(Spell/V_Air.jpg,nolink,25x25,Air Gem);5|
|~|~|&gt;|&gt;|&gt;|頭部防護：9&amp;br;防御修正：0&amp;br;装備負担：0&amp;br;魔法の防具&amp;br;&amp;br;&amp;ref(Item/Inspirational.jpg,nolink,25x25,Inspirational (1));&amp;ref(Nation/LivingLead.jpg,nolink,25x25,Leadership (100));&amp;ref(Nation/MagicLead.jpg,nolink,25x25,Magic Leadership (25));&amp;ref(Nation/UndeadLead.jpg,nolink,25x25,Undead Leadership (25));&amp;br;&amp;ref(Spell/P_Holy.jpg,nolink,25x25,Priest Bonus (1));&amp;br;戦闘開始時自動発動：Fanaticism&amp;br;Shahのみ使用可能&amp;br;ユニークアイテム|
|~|&gt;|&gt;|&gt;|&gt;|BGCOLOR(#F5F5F5):諸王の王の冠。真の権力の証|
</v>
      </c>
    </row>
    <row r="43" spans="1:5" x14ac:dyDescent="0.15">
      <c r="A43" t="str">
        <f t="shared" si="0"/>
        <v>LA Phlegra S</v>
      </c>
      <c r="B43" t="s">
        <v>3012</v>
      </c>
      <c r="C43" t="s">
        <v>15282</v>
      </c>
      <c r="D43" t="s">
        <v>15308</v>
      </c>
      <c r="E43" t="str">
        <f>VLOOKUP(D43,NationalItem!$E:$FG,COLUMN(NationalItem!$FG$1)-4,FALSE)&amp;CHAR(10)</f>
        <v xml:space="preserve">|Construction Lv0|BGCOLOR(#000000):&amp;ref(Item/Helms/Oppressors-Headband.jpg,nolink,75x75,Oppressors Headband);|BGCOLOR(BLACK):COLOR(WHITE):''Oppressors Headband''|冠|&amp;ref(Spell/P_Earth.jpg,nolink,25x25,Earth);3|&amp;ref(Spell/V_Earth.jpg,nolink,25x25,Earth Gem);15|
|~|~|&gt;|&gt;|&gt;|頭部防護：9&amp;br;防御修正：0&amp;br;装備負担：0&amp;br;魔法の防具&amp;br;&amp;br;&amp;ref(Item/Communion-Master.jpg,nolink,25x25,Communion Master);&amp;br;魔法抵抗-2&amp;br;|
|~|&gt;|&gt;|&gt;|&gt;|BGCOLOR(#F5F5F5):集団詠唱の自動化を早期に。魔法には弱くなる|
</v>
      </c>
    </row>
    <row r="44" spans="1:5" x14ac:dyDescent="0.15">
      <c r="A44" t="str">
        <f t="shared" si="0"/>
        <v>LA R'lyeh S</v>
      </c>
      <c r="B44" t="s">
        <v>3012</v>
      </c>
      <c r="C44" t="s">
        <v>15490</v>
      </c>
      <c r="D44" t="s">
        <v>15535</v>
      </c>
      <c r="E44" t="str">
        <f>VLOOKUP(D44,NationalItem!$E:$FG,COLUMN(NationalItem!$FG$1)-4,FALSE)&amp;CHAR(10)</f>
        <v xml:space="preserve">|Construction Lv2|BGCOLOR(#000000):&amp;ref(Item/SH Weapons/Anemone-Mace.jpg,nolink,75x75,Anemone Mace);|BGCOLOR(BLACK):COLOR(WHITE):''Anemone Mace''|片手|&amp;ref(Spell/P_Water.jpg,nolink,25x25,Water);1|&amp;ref(Spell/V_Water.jpg,nolink,25x25,Water Gem);5|
|~|~|&gt;|&gt;|&gt;|攻撃力：-2&amp;ref(Item/D_Blunt.jpg,nolink,25x25,Blunt Damage);&amp;ref(Item/D_Magic.jpg,nolink,25x25,Magic Damage);&amp;br;攻撃修正：4&amp;br;防御修正：1&amp;br;長さ：1&amp;br;命中時追撃：Anemone Poison|
|~|&gt;|&gt;|&gt;|&gt;|BGCOLOR(#F5F5F5):生ける鈍器。神経毒で敵を苦しめる|
</v>
      </c>
    </row>
    <row r="45" spans="1:5" x14ac:dyDescent="0.15">
      <c r="A45" t="str">
        <f t="shared" si="0"/>
        <v>LA R'lyeh E</v>
      </c>
      <c r="B45" t="s">
        <v>3012</v>
      </c>
      <c r="C45" t="s">
        <v>15490</v>
      </c>
      <c r="D45" t="s">
        <v>15536</v>
      </c>
      <c r="E45" t="str">
        <f>VLOOKUP(D45,NationalItem!$E:$FG,COLUMN(NationalItem!$FG$1)-4,FALSE)&amp;CHAR(10)</f>
        <v xml:space="preserve">|Construction Lv6|BGCOLOR(#000000):&amp;ref(Item/DH Weapons/Jellyberd.jpg,nolink,75x75,Jellyberd);|BGCOLOR(BLACK):COLOR(WHITE):''Jellyberd''|両手|&amp;ref(Spell/P_Astral.jpg,nolink,25x25,Astral);1&amp;ref(Spell/P_Fire.jpg,nolink,25x25,Fire);1|&amp;ref(Spell/V_Astral.jpg,nolink,25x25,Astral Pearl);5&amp;ref(Spell/V_Fire.jpg,nolink,25x25,Fire Gem);5|
|~|~|&gt;|&gt;|&gt;|攻撃力：0&amp;ref(Item/D_Blunt.jpg,nolink,25x25,Blunt Damage);&amp;ref(Item/D_Magic.jpg,nolink,25x25,Magic Damage);&amp;br;筋力加算+25%&amp;br;攻撃修正：2&amp;br;防御修正：3&amp;br;長さ：3&amp;br;攻撃時追撃：Jellyberd Poison&amp;br;&amp;br;&amp;ref(Item/Protective-Force.jpg,nolink,25x25,Protective Force (20));|
|~|&gt;|&gt;|&gt;|&gt;|BGCOLOR(#F5F5F5):神経毒を撒く生体武器。所有者の保護も行う|
</v>
      </c>
    </row>
    <row r="46" spans="1:5" x14ac:dyDescent="0.15">
      <c r="A46" t="str">
        <f t="shared" si="0"/>
        <v>LA Erytheia S</v>
      </c>
      <c r="B46" t="s">
        <v>3012</v>
      </c>
      <c r="C46" t="s">
        <v>15608</v>
      </c>
      <c r="D46" t="s">
        <v>15640</v>
      </c>
      <c r="E46" t="str">
        <f>VLOOKUP(D46,NationalItem!$E:$FG,COLUMN(NationalItem!$FG$1)-4,FALSE)&amp;CHAR(10)</f>
        <v xml:space="preserve">|Construction Lv12|BGCOLOR(#000000):&amp;ref(Item/Misc/Golden-Apple.jpg,nolink,75x75,Golden Apple);|BGCOLOR(BLACK):COLOR(WHITE):''Golden Apple''|雑貨|&amp;ref(Spell/P_Fire.jpg,nolink,25x25,Fire);1|&amp;ref(Spell/V_Fire.jpg,nolink,25x25,Fire Gem);5|
|~|~|&gt;|&gt;|&gt;|士気+2&amp;br;老齢の指揮官が自動消費：年齢-10|
|~|&gt;|&gt;|&gt;|&gt;|BGCOLOR(#F5F5F5):若返りの林檎。Ladon召喚後にイベントでのみ入手|
</v>
      </c>
    </row>
  </sheetData>
  <phoneticPr fontId="1"/>
  <dataValidations count="1">
    <dataValidation imeMode="off" allowBlank="1" showInputMessage="1" showErrorMessage="1" sqref="B1:D1048576"/>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321"/>
  <sheetViews>
    <sheetView workbookViewId="0">
      <selection activeCell="E4" sqref="E4"/>
    </sheetView>
  </sheetViews>
  <sheetFormatPr defaultRowHeight="13.5" x14ac:dyDescent="0.15"/>
  <cols>
    <col min="2" max="2" width="4" bestFit="1" customWidth="1"/>
    <col min="3" max="3" width="12.5" bestFit="1" customWidth="1"/>
    <col min="5" max="5" width="18.125" bestFit="1" customWidth="1"/>
    <col min="6" max="6" width="30.125" bestFit="1" customWidth="1"/>
    <col min="8" max="8" width="9" style="26"/>
  </cols>
  <sheetData>
    <row r="1" spans="1:8" x14ac:dyDescent="0.15">
      <c r="A1" t="s">
        <v>3242</v>
      </c>
      <c r="B1" t="s">
        <v>3249</v>
      </c>
      <c r="C1" t="s">
        <v>3250</v>
      </c>
      <c r="D1" t="s">
        <v>3257</v>
      </c>
      <c r="E1" t="s">
        <v>3258</v>
      </c>
      <c r="F1" t="s">
        <v>3259</v>
      </c>
      <c r="G1" t="s">
        <v>3260</v>
      </c>
      <c r="H1" s="25" t="s">
        <v>3261</v>
      </c>
    </row>
    <row r="2" spans="1:8" x14ac:dyDescent="0.15">
      <c r="A2" t="str">
        <f>IF(C2&lt;&gt;C1,B2&amp;" "&amp;C2&amp;" S",IF(C2&lt;&gt;C3,B2&amp;" "&amp;C2&amp;" E","-"))</f>
        <v>EA Arcoscephale S</v>
      </c>
      <c r="B2" t="s">
        <v>3251</v>
      </c>
      <c r="C2" t="s">
        <v>3252</v>
      </c>
      <c r="D2" t="s">
        <v>3264</v>
      </c>
      <c r="E2" t="s">
        <v>3253</v>
      </c>
      <c r="F2" t="s">
        <v>3262</v>
      </c>
      <c r="H2" s="26" t="str">
        <f>CONCATENATE("|",D2,"|",E2,"|",F2,"|",G2,"|")&amp;CHAR(10)</f>
        <v xml:space="preserve">|陸上下位|Myrmidon Champion|Peltast:10　Cardaces:10　Slinger:10||
</v>
      </c>
    </row>
    <row r="3" spans="1:8" x14ac:dyDescent="0.15">
      <c r="A3" t="str">
        <f t="shared" ref="A3:A66" si="0">IF(C3&lt;&gt;C2,B3&amp;" "&amp;C3&amp;" S",IF(C3&lt;&gt;C4,B3&amp;" "&amp;C3&amp;" E","-"))</f>
        <v>-</v>
      </c>
      <c r="B3" t="s">
        <v>3251</v>
      </c>
      <c r="C3" t="s">
        <v>3252</v>
      </c>
      <c r="D3" t="s">
        <v>3265</v>
      </c>
      <c r="E3" t="s">
        <v>15647</v>
      </c>
      <c r="F3" t="s">
        <v>3263</v>
      </c>
      <c r="H3" s="26" t="str">
        <f t="shared" ref="H3:H69" si="1">CONCATENATE("|",D3,"|",E3,"|",F3,"|",G3,"|")&amp;CHAR(10)</f>
        <v xml:space="preserve">|陸上上位|Melissa|Myrmidon:10　Icarid:10||
</v>
      </c>
    </row>
    <row r="4" spans="1:8" x14ac:dyDescent="0.15">
      <c r="A4" t="str">
        <f t="shared" si="0"/>
        <v>EA Arcoscephale E</v>
      </c>
      <c r="B4" t="s">
        <v>3251</v>
      </c>
      <c r="C4" t="s">
        <v>3252</v>
      </c>
      <c r="D4" t="s">
        <v>3256</v>
      </c>
      <c r="E4" t="s">
        <v>3254</v>
      </c>
      <c r="F4" t="s">
        <v>3255</v>
      </c>
      <c r="H4" s="26" t="str">
        <f t="shared" si="1"/>
        <v xml:space="preserve">|陸上要塞|Engineer|Slinger:15||
</v>
      </c>
    </row>
    <row r="5" spans="1:8" x14ac:dyDescent="0.15">
      <c r="A5" t="str">
        <f t="shared" si="0"/>
        <v>EA Ermor S</v>
      </c>
      <c r="B5" t="s">
        <v>4878</v>
      </c>
      <c r="C5" t="s">
        <v>4879</v>
      </c>
      <c r="D5" t="s">
        <v>4880</v>
      </c>
      <c r="E5" t="s">
        <v>4881</v>
      </c>
      <c r="F5" t="s">
        <v>4882</v>
      </c>
      <c r="H5" s="26" t="str">
        <f t="shared" si="1"/>
        <v xml:space="preserve">|陸上下位|Centurion|Leve:10　Accensus:10　Rorarus:10||
</v>
      </c>
    </row>
    <row r="6" spans="1:8" x14ac:dyDescent="0.15">
      <c r="A6" t="str">
        <f t="shared" si="0"/>
        <v>-</v>
      </c>
      <c r="B6" t="s">
        <v>4878</v>
      </c>
      <c r="C6" t="s">
        <v>4879</v>
      </c>
      <c r="D6" t="s">
        <v>4883</v>
      </c>
      <c r="E6" t="s">
        <v>4884</v>
      </c>
      <c r="F6" t="s">
        <v>4885</v>
      </c>
      <c r="H6" s="26" t="str">
        <f t="shared" si="1"/>
        <v xml:space="preserve">|陸上上位|Pontifex|Hastatus:10||
</v>
      </c>
    </row>
    <row r="7" spans="1:8" x14ac:dyDescent="0.15">
      <c r="A7" t="str">
        <f t="shared" si="0"/>
        <v>EA Ermor E</v>
      </c>
      <c r="B7" t="s">
        <v>4878</v>
      </c>
      <c r="C7" t="s">
        <v>4879</v>
      </c>
      <c r="D7" t="s">
        <v>4886</v>
      </c>
      <c r="E7" t="s">
        <v>4887</v>
      </c>
      <c r="F7" t="s">
        <v>4888</v>
      </c>
      <c r="H7" s="26" t="str">
        <f t="shared" si="1"/>
        <v xml:space="preserve">|陸上要塞|Centurion|Slinger:15||
</v>
      </c>
    </row>
    <row r="8" spans="1:8" x14ac:dyDescent="0.15">
      <c r="A8" t="str">
        <f t="shared" si="0"/>
        <v>EA Ulm S</v>
      </c>
      <c r="B8" t="s">
        <v>4959</v>
      </c>
      <c r="C8" t="s">
        <v>4960</v>
      </c>
      <c r="D8" t="s">
        <v>4980</v>
      </c>
      <c r="E8" t="s">
        <v>4981</v>
      </c>
      <c r="F8" t="s">
        <v>4982</v>
      </c>
      <c r="H8" s="26" t="str">
        <f t="shared" si="1"/>
        <v xml:space="preserve">|陸上下位|Warrior Chief|Archer:10　Warrior:10||
</v>
      </c>
    </row>
    <row r="9" spans="1:8" x14ac:dyDescent="0.15">
      <c r="A9" t="str">
        <f t="shared" si="0"/>
        <v>-</v>
      </c>
      <c r="B9" t="s">
        <v>4959</v>
      </c>
      <c r="C9" t="s">
        <v>4960</v>
      </c>
      <c r="D9" t="s">
        <v>4983</v>
      </c>
      <c r="E9" t="s">
        <v>4984</v>
      </c>
      <c r="F9" t="s">
        <v>4985</v>
      </c>
      <c r="H9" s="26" t="str">
        <f t="shared" si="1"/>
        <v xml:space="preserve">|陸上上位|Shaman|Axe Warrior||
</v>
      </c>
    </row>
    <row r="10" spans="1:8" x14ac:dyDescent="0.15">
      <c r="A10" t="str">
        <f t="shared" si="0"/>
        <v>EA Ulm E</v>
      </c>
      <c r="B10" t="s">
        <v>4959</v>
      </c>
      <c r="C10" t="s">
        <v>4960</v>
      </c>
      <c r="D10" t="s">
        <v>4986</v>
      </c>
      <c r="E10" t="s">
        <v>4981</v>
      </c>
      <c r="F10" t="s">
        <v>4987</v>
      </c>
      <c r="H10" s="26" t="str">
        <f t="shared" si="1"/>
        <v xml:space="preserve">|陸上要塞|Warrior Chief|Archer:10||
</v>
      </c>
    </row>
    <row r="11" spans="1:8" x14ac:dyDescent="0.15">
      <c r="A11" t="str">
        <f t="shared" si="0"/>
        <v>EA Marverni S</v>
      </c>
      <c r="B11" t="s">
        <v>4959</v>
      </c>
      <c r="C11" t="s">
        <v>5064</v>
      </c>
      <c r="D11" t="s">
        <v>4980</v>
      </c>
      <c r="E11" t="s">
        <v>5065</v>
      </c>
      <c r="F11" t="s">
        <v>5066</v>
      </c>
      <c r="H11" s="26" t="str">
        <f t="shared" si="1"/>
        <v xml:space="preserve">|陸上下位|Marverni Chieftain|Marverni Slinger:10　Marverni Javelineer:10　Marverni Bare Chested Warrior:10||
</v>
      </c>
    </row>
    <row r="12" spans="1:8" x14ac:dyDescent="0.15">
      <c r="A12" t="str">
        <f t="shared" si="0"/>
        <v>-</v>
      </c>
      <c r="B12" t="s">
        <v>4959</v>
      </c>
      <c r="C12" t="s">
        <v>5064</v>
      </c>
      <c r="D12" t="s">
        <v>4983</v>
      </c>
      <c r="E12" t="s">
        <v>5067</v>
      </c>
      <c r="F12" t="s">
        <v>5068</v>
      </c>
      <c r="H12" s="26" t="str">
        <f t="shared" si="1"/>
        <v xml:space="preserve">|陸上上位|Vergobret|Marverni Noble Warrior:10||
</v>
      </c>
    </row>
    <row r="13" spans="1:8" x14ac:dyDescent="0.15">
      <c r="A13" t="str">
        <f t="shared" si="0"/>
        <v>EA Marverni E</v>
      </c>
      <c r="B13" t="s">
        <v>4959</v>
      </c>
      <c r="C13" t="s">
        <v>5064</v>
      </c>
      <c r="D13" t="s">
        <v>4986</v>
      </c>
      <c r="E13" t="s">
        <v>5067</v>
      </c>
      <c r="F13" t="s">
        <v>5069</v>
      </c>
      <c r="H13" s="26" t="str">
        <f t="shared" si="1"/>
        <v xml:space="preserve">|陸上要塞|Vergobret|Marverni Slinger:15||
</v>
      </c>
    </row>
    <row r="14" spans="1:8" x14ac:dyDescent="0.15">
      <c r="A14" t="str">
        <f t="shared" si="0"/>
        <v>EA Sauromatia S</v>
      </c>
      <c r="B14" t="s">
        <v>2893</v>
      </c>
      <c r="C14" t="s">
        <v>5184</v>
      </c>
      <c r="D14" t="s">
        <v>5185</v>
      </c>
      <c r="E14" t="s">
        <v>5186</v>
      </c>
      <c r="F14" t="s">
        <v>5187</v>
      </c>
      <c r="H14" s="26" t="str">
        <f t="shared" si="1"/>
        <v xml:space="preserve">|陸上下位|Chieftain|Sauromatian Archer:10　Raider:10||
</v>
      </c>
    </row>
    <row r="15" spans="1:8" x14ac:dyDescent="0.15">
      <c r="A15" t="str">
        <f t="shared" si="0"/>
        <v>-</v>
      </c>
      <c r="B15" t="s">
        <v>2893</v>
      </c>
      <c r="C15" t="s">
        <v>5184</v>
      </c>
      <c r="D15" t="s">
        <v>5188</v>
      </c>
      <c r="E15" t="s">
        <v>5168</v>
      </c>
      <c r="F15" t="s">
        <v>5189</v>
      </c>
      <c r="H15" s="26" t="str">
        <f t="shared" si="1"/>
        <v xml:space="preserve">|陸上上位|Warrior Priestess|Lancer:10||
</v>
      </c>
    </row>
    <row r="16" spans="1:8" x14ac:dyDescent="0.15">
      <c r="A16" t="str">
        <f t="shared" si="0"/>
        <v>EA Sauromatia E</v>
      </c>
      <c r="B16" t="s">
        <v>2893</v>
      </c>
      <c r="C16" t="s">
        <v>5184</v>
      </c>
      <c r="D16" t="s">
        <v>5190</v>
      </c>
      <c r="E16" t="s">
        <v>5170</v>
      </c>
      <c r="F16" t="s">
        <v>5191</v>
      </c>
      <c r="H16" s="26" t="str">
        <f t="shared" si="1"/>
        <v xml:space="preserve">|陸上要塞|Soothsayer|Sauromatian Archer:10||
</v>
      </c>
    </row>
    <row r="17" spans="1:8" x14ac:dyDescent="0.15">
      <c r="A17" t="str">
        <f t="shared" si="0"/>
        <v>EA T'ien Ch'i S</v>
      </c>
      <c r="B17" t="s">
        <v>5240</v>
      </c>
      <c r="C17" t="s">
        <v>5239</v>
      </c>
      <c r="D17" t="s">
        <v>5295</v>
      </c>
      <c r="E17" t="s">
        <v>5245</v>
      </c>
      <c r="F17" t="s">
        <v>5296</v>
      </c>
      <c r="G17" t="s">
        <v>5299</v>
      </c>
      <c r="H17" s="26" t="str">
        <f t="shared" si="1"/>
        <v xml:space="preserve">|陸上下位|Noble Commander|Footman:10　Footman:10　Archer:10|Footmanはそれぞれ長槍と大盾装備|
</v>
      </c>
    </row>
    <row r="18" spans="1:8" x14ac:dyDescent="0.15">
      <c r="A18" t="str">
        <f t="shared" si="0"/>
        <v>-</v>
      </c>
      <c r="B18" t="s">
        <v>5240</v>
      </c>
      <c r="C18" t="s">
        <v>5239</v>
      </c>
      <c r="D18" t="s">
        <v>5297</v>
      </c>
      <c r="E18" t="s">
        <v>5247</v>
      </c>
      <c r="F18" t="s">
        <v>5298</v>
      </c>
      <c r="G18" t="s">
        <v>5300</v>
      </c>
      <c r="H18" s="26" t="str">
        <f t="shared" si="1"/>
        <v xml:space="preserve">|陸上上位|Master of the Dead|Footman:10|Footmanは薙刀装備|
</v>
      </c>
    </row>
    <row r="19" spans="1:8" x14ac:dyDescent="0.15">
      <c r="A19" t="str">
        <f t="shared" si="0"/>
        <v>EA T'ien Ch'i E</v>
      </c>
      <c r="B19" t="s">
        <v>5240</v>
      </c>
      <c r="C19" t="s">
        <v>5239</v>
      </c>
      <c r="D19" t="s">
        <v>5301</v>
      </c>
      <c r="E19" t="s">
        <v>5247</v>
      </c>
      <c r="F19" t="s">
        <v>5302</v>
      </c>
      <c r="H19" s="26" t="str">
        <f t="shared" si="1"/>
        <v xml:space="preserve">|陸上要塞|Master of the Dead|Archer:10||
</v>
      </c>
    </row>
    <row r="20" spans="1:8" x14ac:dyDescent="0.15">
      <c r="A20" t="str">
        <f t="shared" si="0"/>
        <v>EA Machaka S</v>
      </c>
      <c r="B20" t="s">
        <v>5461</v>
      </c>
      <c r="C20" t="s">
        <v>5443</v>
      </c>
      <c r="D20" t="s">
        <v>5462</v>
      </c>
      <c r="E20" t="s">
        <v>5463</v>
      </c>
      <c r="F20" t="s">
        <v>5464</v>
      </c>
      <c r="H20" s="26" t="str">
        <f t="shared" si="1"/>
        <v xml:space="preserve">|陸上下位|Lion Clan Commander|Bird Clan Archer:10　Machaka Militia:20　Machaka Warrior:10||
</v>
      </c>
    </row>
    <row r="21" spans="1:8" x14ac:dyDescent="0.15">
      <c r="A21" t="str">
        <f t="shared" si="0"/>
        <v>-</v>
      </c>
      <c r="B21" t="s">
        <v>5461</v>
      </c>
      <c r="C21" t="s">
        <v>5443</v>
      </c>
      <c r="D21" t="s">
        <v>5465</v>
      </c>
      <c r="E21" t="s">
        <v>5466</v>
      </c>
      <c r="F21" t="s">
        <v>5467</v>
      </c>
      <c r="H21" s="26" t="str">
        <f t="shared" si="1"/>
        <v xml:space="preserve">|陸上上位|Voice of Lion|Rhino Clan Warrior:10||
</v>
      </c>
    </row>
    <row r="22" spans="1:8" x14ac:dyDescent="0.15">
      <c r="A22" t="str">
        <f t="shared" si="0"/>
        <v>EA Machaka E</v>
      </c>
      <c r="B22" t="s">
        <v>5461</v>
      </c>
      <c r="C22" t="s">
        <v>5443</v>
      </c>
      <c r="D22" t="s">
        <v>5468</v>
      </c>
      <c r="E22" t="s">
        <v>5463</v>
      </c>
      <c r="F22" t="s">
        <v>5469</v>
      </c>
      <c r="H22" s="26" t="str">
        <f t="shared" si="1"/>
        <v xml:space="preserve">|陸上要塞|Lion Clan Commander|Bird Clan Archer:15||
</v>
      </c>
    </row>
    <row r="23" spans="1:8" x14ac:dyDescent="0.15">
      <c r="A23" t="str">
        <f t="shared" si="0"/>
        <v>EA Mictlan S</v>
      </c>
      <c r="B23" t="s">
        <v>2893</v>
      </c>
      <c r="C23" t="s">
        <v>5504</v>
      </c>
      <c r="D23" t="s">
        <v>5587</v>
      </c>
      <c r="E23" t="s">
        <v>5511</v>
      </c>
      <c r="F23" t="s">
        <v>5585</v>
      </c>
      <c r="G23" t="s">
        <v>5586</v>
      </c>
      <c r="H23" s="26" t="str">
        <f t="shared" si="1"/>
        <v xml:space="preserve">|陸上下位|Tribal King|Warrior:20　Warrior:10|Warriorは投石器装備で鎧なしと鎧あり|
</v>
      </c>
    </row>
    <row r="24" spans="1:8" x14ac:dyDescent="0.15">
      <c r="A24" t="str">
        <f t="shared" si="0"/>
        <v>-</v>
      </c>
      <c r="B24" t="s">
        <v>2893</v>
      </c>
      <c r="C24" t="s">
        <v>5504</v>
      </c>
      <c r="D24" t="s">
        <v>5584</v>
      </c>
      <c r="E24" t="s">
        <v>5515</v>
      </c>
      <c r="F24" t="s">
        <v>5588</v>
      </c>
      <c r="H24" s="26" t="str">
        <f t="shared" si="1"/>
        <v xml:space="preserve">|陸上上位|Mictlan Priest|Jaguer Warrior:10||
</v>
      </c>
    </row>
    <row r="25" spans="1:8" x14ac:dyDescent="0.15">
      <c r="A25" t="str">
        <f t="shared" si="0"/>
        <v>EA Mictlan E</v>
      </c>
      <c r="B25" t="s">
        <v>2893</v>
      </c>
      <c r="C25" t="s">
        <v>5504</v>
      </c>
      <c r="D25" t="s">
        <v>5589</v>
      </c>
      <c r="E25" t="s">
        <v>5511</v>
      </c>
      <c r="F25" t="s">
        <v>5590</v>
      </c>
      <c r="G25" t="s">
        <v>5591</v>
      </c>
      <c r="H25" s="26" t="str">
        <f t="shared" si="1"/>
        <v xml:space="preserve">|陸上要塞|Tribal King|Warrior:15|Warriorは投石器装備で鎧なし|
</v>
      </c>
    </row>
    <row r="26" spans="1:8" x14ac:dyDescent="0.15">
      <c r="A26" t="str">
        <f t="shared" si="0"/>
        <v>EA Abysia S</v>
      </c>
      <c r="B26" t="s">
        <v>2893</v>
      </c>
      <c r="C26" t="s">
        <v>5735</v>
      </c>
      <c r="D26" t="s">
        <v>5727</v>
      </c>
      <c r="E26" t="s">
        <v>5728</v>
      </c>
      <c r="F26" t="s">
        <v>5729</v>
      </c>
      <c r="G26" t="s">
        <v>6542</v>
      </c>
      <c r="H26" s="26" t="str">
        <f t="shared" si="1"/>
        <v xml:space="preserve">|陸上下位|Warlord|Abysian Infantry:5　Abysian Infantry:5|Infantryは戦斧装備と連接棍装備|
</v>
      </c>
    </row>
    <row r="27" spans="1:8" x14ac:dyDescent="0.15">
      <c r="A27" t="str">
        <f t="shared" si="0"/>
        <v>-</v>
      </c>
      <c r="B27" t="s">
        <v>2893</v>
      </c>
      <c r="C27" t="s">
        <v>5735</v>
      </c>
      <c r="D27" t="s">
        <v>5730</v>
      </c>
      <c r="E27" t="s">
        <v>5731</v>
      </c>
      <c r="F27" t="s">
        <v>5732</v>
      </c>
      <c r="G27" t="s">
        <v>6543</v>
      </c>
      <c r="H27" s="26" t="str">
        <f t="shared" si="1"/>
        <v xml:space="preserve">|陸上上位|Anathemant Salamander|Abysian Infantry:10|Infantryは連接棍装備|
</v>
      </c>
    </row>
    <row r="28" spans="1:8" x14ac:dyDescent="0.15">
      <c r="A28" t="str">
        <f t="shared" si="0"/>
        <v>EA Abysia E</v>
      </c>
      <c r="B28" t="s">
        <v>2893</v>
      </c>
      <c r="C28" t="s">
        <v>5735</v>
      </c>
      <c r="D28" t="s">
        <v>5733</v>
      </c>
      <c r="E28" t="s">
        <v>5731</v>
      </c>
      <c r="F28" t="s">
        <v>5734</v>
      </c>
      <c r="H28" s="26" t="str">
        <f t="shared" si="1"/>
        <v xml:space="preserve">|陸上要塞|Anathemant Salamander|Misbred:6||
</v>
      </c>
    </row>
    <row r="29" spans="1:8" x14ac:dyDescent="0.15">
      <c r="A29" t="str">
        <f t="shared" si="0"/>
        <v>EA Caelum S</v>
      </c>
      <c r="B29" t="s">
        <v>5872</v>
      </c>
      <c r="C29" t="s">
        <v>5871</v>
      </c>
      <c r="D29" t="s">
        <v>5873</v>
      </c>
      <c r="E29" t="s">
        <v>5874</v>
      </c>
      <c r="F29" t="s">
        <v>5875</v>
      </c>
      <c r="H29" s="26" t="str">
        <f t="shared" si="1"/>
        <v xml:space="preserve">|陸上下位|Sastar|Spire Horn Militia:10　Spire Horn Archer:10||
</v>
      </c>
    </row>
    <row r="30" spans="1:8" x14ac:dyDescent="0.15">
      <c r="A30" t="str">
        <f t="shared" si="0"/>
        <v>-</v>
      </c>
      <c r="B30" t="s">
        <v>5872</v>
      </c>
      <c r="C30" t="s">
        <v>5871</v>
      </c>
      <c r="D30" t="s">
        <v>5876</v>
      </c>
      <c r="E30" t="s">
        <v>5877</v>
      </c>
      <c r="F30" t="s">
        <v>5878</v>
      </c>
      <c r="H30" s="26" t="str">
        <f t="shared" si="1"/>
        <v xml:space="preserve">|陸上上位|Airya Seraphine|Raptorian Warrior:15　Mammoth:1||
</v>
      </c>
    </row>
    <row r="31" spans="1:8" x14ac:dyDescent="0.15">
      <c r="A31" t="str">
        <f t="shared" si="0"/>
        <v>EA Caelum E</v>
      </c>
      <c r="B31" t="s">
        <v>5872</v>
      </c>
      <c r="C31" t="s">
        <v>5871</v>
      </c>
      <c r="D31" t="s">
        <v>5879</v>
      </c>
      <c r="E31" t="s">
        <v>5796</v>
      </c>
      <c r="F31" t="s">
        <v>5880</v>
      </c>
      <c r="H31" s="26" t="str">
        <f t="shared" si="1"/>
        <v xml:space="preserve">|陸上要塞|Sastar|Spire Horn Archer:10||
</v>
      </c>
    </row>
    <row r="32" spans="1:8" x14ac:dyDescent="0.15">
      <c r="A32" t="str">
        <f t="shared" si="0"/>
        <v>EA C'tis S</v>
      </c>
      <c r="B32" t="s">
        <v>2893</v>
      </c>
      <c r="C32" t="s">
        <v>6123</v>
      </c>
      <c r="D32" t="s">
        <v>6077</v>
      </c>
      <c r="E32" t="s">
        <v>6078</v>
      </c>
      <c r="F32" t="s">
        <v>6079</v>
      </c>
      <c r="H32" s="26" t="str">
        <f t="shared" si="1"/>
        <v xml:space="preserve">|陸上下位|Commander of C'tis|Militia:10　City Guard:20||
</v>
      </c>
    </row>
    <row r="33" spans="1:8" x14ac:dyDescent="0.15">
      <c r="A33" t="str">
        <f t="shared" si="0"/>
        <v>-</v>
      </c>
      <c r="B33" t="s">
        <v>2893</v>
      </c>
      <c r="C33" t="s">
        <v>6123</v>
      </c>
      <c r="D33" t="s">
        <v>6080</v>
      </c>
      <c r="E33" t="s">
        <v>6081</v>
      </c>
      <c r="F33" t="s">
        <v>6082</v>
      </c>
      <c r="H33" s="26" t="str">
        <f t="shared" si="1"/>
        <v xml:space="preserve">|陸上上位|Lizard Lord|Slave Warrior:10　City Guard:10||
</v>
      </c>
    </row>
    <row r="34" spans="1:8" x14ac:dyDescent="0.15">
      <c r="A34" t="str">
        <f t="shared" si="0"/>
        <v>EA C'tis E</v>
      </c>
      <c r="B34" t="s">
        <v>2893</v>
      </c>
      <c r="C34" t="s">
        <v>6123</v>
      </c>
      <c r="D34" t="s">
        <v>6084</v>
      </c>
      <c r="E34" t="s">
        <v>6081</v>
      </c>
      <c r="F34" t="s">
        <v>6083</v>
      </c>
      <c r="H34" s="26" t="str">
        <f t="shared" si="1"/>
        <v xml:space="preserve">|陸上要塞|Lizard Lord|Light Infantry:6||
</v>
      </c>
    </row>
    <row r="35" spans="1:8" x14ac:dyDescent="0.15">
      <c r="A35" t="str">
        <f t="shared" si="0"/>
        <v>EA Pangaea S</v>
      </c>
      <c r="B35" t="s">
        <v>2893</v>
      </c>
      <c r="C35" t="s">
        <v>6219</v>
      </c>
      <c r="D35" t="s">
        <v>6077</v>
      </c>
      <c r="E35" t="s">
        <v>6213</v>
      </c>
      <c r="F35" t="s">
        <v>6214</v>
      </c>
      <c r="H35" s="26" t="str">
        <f t="shared" si="1"/>
        <v xml:space="preserve">|陸上下位|Minotaur Lord|Satyr Warrior:10　Satyr:10　Harpy:10||
</v>
      </c>
    </row>
    <row r="36" spans="1:8" x14ac:dyDescent="0.15">
      <c r="A36" t="str">
        <f t="shared" si="0"/>
        <v>-</v>
      </c>
      <c r="B36" t="s">
        <v>2893</v>
      </c>
      <c r="C36" t="s">
        <v>6219</v>
      </c>
      <c r="D36" t="s">
        <v>6080</v>
      </c>
      <c r="E36" t="s">
        <v>6215</v>
      </c>
      <c r="F36" t="s">
        <v>6216</v>
      </c>
      <c r="H36" s="26" t="str">
        <f t="shared" si="1"/>
        <v xml:space="preserve">|陸上上位|Centaur Hierophant|Centaur:5　Centaur Warrior:5||
</v>
      </c>
    </row>
    <row r="37" spans="1:8" x14ac:dyDescent="0.15">
      <c r="A37" t="str">
        <f t="shared" si="0"/>
        <v>EA Pangaea E</v>
      </c>
      <c r="B37" t="s">
        <v>2893</v>
      </c>
      <c r="C37" t="s">
        <v>6219</v>
      </c>
      <c r="D37" t="s">
        <v>6084</v>
      </c>
      <c r="E37" t="s">
        <v>6217</v>
      </c>
      <c r="F37" t="s">
        <v>6218</v>
      </c>
      <c r="H37" s="26" t="str">
        <f t="shared" si="1"/>
        <v xml:space="preserve">|陸上要塞|Centaur Hierophant|Centaur:5||
</v>
      </c>
    </row>
    <row r="38" spans="1:8" x14ac:dyDescent="0.15">
      <c r="A38" t="str">
        <f t="shared" si="0"/>
        <v>EA Agartha S</v>
      </c>
      <c r="B38" t="s">
        <v>2893</v>
      </c>
      <c r="C38" t="s">
        <v>6402</v>
      </c>
      <c r="D38" t="s">
        <v>6383</v>
      </c>
      <c r="E38" t="s">
        <v>6384</v>
      </c>
      <c r="F38" t="s">
        <v>6385</v>
      </c>
      <c r="G38" t="s">
        <v>6540</v>
      </c>
      <c r="H38" s="26" t="str">
        <f t="shared" si="1"/>
        <v xml:space="preserve">|陸上下位|Pale One Commander|Pale One:10　Pale One Warrior:10|Warriorは軽装版|
</v>
      </c>
    </row>
    <row r="39" spans="1:8" x14ac:dyDescent="0.15">
      <c r="A39" t="str">
        <f t="shared" si="0"/>
        <v>-</v>
      </c>
      <c r="B39" t="s">
        <v>2893</v>
      </c>
      <c r="C39" t="s">
        <v>6402</v>
      </c>
      <c r="D39" t="s">
        <v>6386</v>
      </c>
      <c r="E39" t="s">
        <v>6387</v>
      </c>
      <c r="F39" t="s">
        <v>6388</v>
      </c>
      <c r="G39" t="s">
        <v>6541</v>
      </c>
      <c r="H39" s="26" t="str">
        <f t="shared" si="1"/>
        <v xml:space="preserve">|陸上上位|Earth Reader|Pale One Warrior:10　Ancient Stone Hueler:5|Warriorは重装版、Stone Hurlerは軽装版|
</v>
      </c>
    </row>
    <row r="40" spans="1:8" x14ac:dyDescent="0.15">
      <c r="A40" t="str">
        <f t="shared" si="0"/>
        <v>-</v>
      </c>
      <c r="B40" t="s">
        <v>2893</v>
      </c>
      <c r="C40" t="s">
        <v>6402</v>
      </c>
      <c r="D40" t="s">
        <v>6389</v>
      </c>
      <c r="E40" t="s">
        <v>6384</v>
      </c>
      <c r="F40" t="s">
        <v>6390</v>
      </c>
      <c r="H40" s="26" t="str">
        <f t="shared" si="1"/>
        <v xml:space="preserve">|陸上要塞|Pale One Commander|Ancient Stone Hurler:4||
</v>
      </c>
    </row>
    <row r="41" spans="1:8" x14ac:dyDescent="0.15">
      <c r="A41" t="str">
        <f t="shared" si="0"/>
        <v>-</v>
      </c>
      <c r="B41" t="s">
        <v>2893</v>
      </c>
      <c r="C41" t="s">
        <v>6402</v>
      </c>
      <c r="D41" t="s">
        <v>6391</v>
      </c>
      <c r="E41" t="s">
        <v>6392</v>
      </c>
      <c r="F41" t="s">
        <v>6393</v>
      </c>
      <c r="G41" t="s">
        <v>6394</v>
      </c>
      <c r="H41" s="26" t="str">
        <f t="shared" si="1"/>
        <v xml:space="preserve">|水中下位|Wet One Captain|Wet One:15|Wet Oneは軽装版|
</v>
      </c>
    </row>
    <row r="42" spans="1:8" x14ac:dyDescent="0.15">
      <c r="A42" t="str">
        <f t="shared" si="0"/>
        <v>-</v>
      </c>
      <c r="B42" t="s">
        <v>2893</v>
      </c>
      <c r="C42" t="s">
        <v>6402</v>
      </c>
      <c r="D42" t="s">
        <v>6400</v>
      </c>
      <c r="E42" t="s">
        <v>6395</v>
      </c>
      <c r="F42" t="s">
        <v>6396</v>
      </c>
      <c r="G42" t="s">
        <v>6397</v>
      </c>
      <c r="H42" s="26" t="str">
        <f t="shared" si="1"/>
        <v xml:space="preserve">|水中上位|Ancient Wet One|Wet One:15|Wet Oneは重装版|
</v>
      </c>
    </row>
    <row r="43" spans="1:8" x14ac:dyDescent="0.15">
      <c r="A43" t="str">
        <f t="shared" si="0"/>
        <v>EA Agartha E</v>
      </c>
      <c r="B43" t="s">
        <v>2893</v>
      </c>
      <c r="C43" t="s">
        <v>6402</v>
      </c>
      <c r="D43" t="s">
        <v>6401</v>
      </c>
      <c r="E43" t="s">
        <v>6398</v>
      </c>
      <c r="F43" t="s">
        <v>6399</v>
      </c>
      <c r="H43" s="26" t="str">
        <f t="shared" si="1"/>
        <v xml:space="preserve">|水中要塞|Wet One Captain|Wet One:10||
</v>
      </c>
    </row>
    <row r="44" spans="1:8" x14ac:dyDescent="0.15">
      <c r="A44" t="str">
        <f t="shared" si="0"/>
        <v>EA Tir na n'Og S</v>
      </c>
      <c r="B44" t="s">
        <v>2893</v>
      </c>
      <c r="C44" t="s">
        <v>6549</v>
      </c>
      <c r="D44" t="s">
        <v>6536</v>
      </c>
      <c r="E44" t="s">
        <v>6537</v>
      </c>
      <c r="F44" t="s">
        <v>6538</v>
      </c>
      <c r="G44" t="s">
        <v>6539</v>
      </c>
      <c r="H44" s="26" t="str">
        <f t="shared" si="1"/>
        <v xml:space="preserve">|陸上下位|Fir Bolg Champion|Fir Bolg Militia:10　Fir Bolg Slinger:10　Fir Bolg Warrior:5|Warriorは斧装備|
</v>
      </c>
    </row>
    <row r="45" spans="1:8" x14ac:dyDescent="0.15">
      <c r="A45" t="str">
        <f t="shared" si="0"/>
        <v>-</v>
      </c>
      <c r="B45" t="s">
        <v>2893</v>
      </c>
      <c r="C45" t="s">
        <v>6549</v>
      </c>
      <c r="D45" t="s">
        <v>6544</v>
      </c>
      <c r="E45" t="s">
        <v>6545</v>
      </c>
      <c r="F45" t="s">
        <v>6546</v>
      </c>
      <c r="H45" s="26" t="str">
        <f t="shared" si="1"/>
        <v xml:space="preserve">|陸上上位|Sidhe Champion|Sidhe Warrior:10||
</v>
      </c>
    </row>
    <row r="46" spans="1:8" x14ac:dyDescent="0.15">
      <c r="A46" t="str">
        <f t="shared" si="0"/>
        <v>EA Tir na n'Og E</v>
      </c>
      <c r="B46" t="s">
        <v>2893</v>
      </c>
      <c r="C46" t="s">
        <v>6549</v>
      </c>
      <c r="D46" t="s">
        <v>6547</v>
      </c>
      <c r="E46" t="s">
        <v>6470</v>
      </c>
      <c r="F46" t="s">
        <v>6548</v>
      </c>
      <c r="H46" s="26" t="str">
        <f t="shared" si="1"/>
        <v xml:space="preserve">|陸上要塞|Fir Bolg Champion|Fir Bolg Slinger:10||
</v>
      </c>
    </row>
    <row r="47" spans="1:8" x14ac:dyDescent="0.15">
      <c r="A47" t="str">
        <f t="shared" si="0"/>
        <v>EA Fomoria S</v>
      </c>
      <c r="B47" t="s">
        <v>2893</v>
      </c>
      <c r="C47" t="s">
        <v>6690</v>
      </c>
      <c r="D47" t="s">
        <v>6683</v>
      </c>
      <c r="E47" t="s">
        <v>6681</v>
      </c>
      <c r="F47" t="s">
        <v>6682</v>
      </c>
      <c r="H47" s="26" t="str">
        <f t="shared" si="1"/>
        <v xml:space="preserve">|陸上下位|Fir Bolg Champion|Fir Bolg Slinger:10　Fomorian Militia:10||
</v>
      </c>
    </row>
    <row r="48" spans="1:8" x14ac:dyDescent="0.15">
      <c r="A48" t="str">
        <f t="shared" si="0"/>
        <v>-</v>
      </c>
      <c r="B48" t="s">
        <v>2893</v>
      </c>
      <c r="C48" t="s">
        <v>6690</v>
      </c>
      <c r="D48" t="s">
        <v>6684</v>
      </c>
      <c r="E48" t="s">
        <v>6686</v>
      </c>
      <c r="F48" t="s">
        <v>6687</v>
      </c>
      <c r="G48" t="s">
        <v>6688</v>
      </c>
      <c r="H48" s="26" t="str">
        <f t="shared" si="1"/>
        <v xml:space="preserve">|陸上上位|Fomorian Champion|Fir Bolg Warrior:20|Warriorは斧装備|
</v>
      </c>
    </row>
    <row r="49" spans="1:8" x14ac:dyDescent="0.15">
      <c r="A49" t="str">
        <f t="shared" si="0"/>
        <v>EA Fomoria E</v>
      </c>
      <c r="B49" t="s">
        <v>2893</v>
      </c>
      <c r="C49" t="s">
        <v>6690</v>
      </c>
      <c r="D49" t="s">
        <v>6685</v>
      </c>
      <c r="E49" t="s">
        <v>6681</v>
      </c>
      <c r="F49" t="s">
        <v>6689</v>
      </c>
      <c r="H49" s="26" t="str">
        <f t="shared" si="1"/>
        <v xml:space="preserve">|陸上要塞|Fir Bolg Champion|Fir Bolg Slinger:10||
</v>
      </c>
    </row>
    <row r="50" spans="1:8" x14ac:dyDescent="0.15">
      <c r="A50" t="str">
        <f t="shared" si="0"/>
        <v>EA Vanheim S</v>
      </c>
      <c r="B50" t="s">
        <v>2893</v>
      </c>
      <c r="C50" t="s">
        <v>6707</v>
      </c>
      <c r="D50" t="s">
        <v>6683</v>
      </c>
      <c r="E50" t="s">
        <v>6737</v>
      </c>
      <c r="F50" t="s">
        <v>6738</v>
      </c>
      <c r="G50" t="s">
        <v>6740</v>
      </c>
      <c r="H50" s="26" t="str">
        <f t="shared" si="1"/>
        <v xml:space="preserve">|陸上下位|Vanherse|Serf Defender:10　Huskarl:5|Huskarlは槍装備|
</v>
      </c>
    </row>
    <row r="51" spans="1:8" x14ac:dyDescent="0.15">
      <c r="A51" t="str">
        <f t="shared" si="0"/>
        <v>-</v>
      </c>
      <c r="B51" t="s">
        <v>2893</v>
      </c>
      <c r="C51" t="s">
        <v>6707</v>
      </c>
      <c r="D51" t="s">
        <v>6684</v>
      </c>
      <c r="E51" t="s">
        <v>6723</v>
      </c>
      <c r="F51" t="s">
        <v>6739</v>
      </c>
      <c r="G51" t="s">
        <v>6741</v>
      </c>
      <c r="H51" s="26" t="str">
        <f t="shared" si="1"/>
        <v xml:space="preserve">|陸上上位|Vanherse|Huskarl:10|Huskarlは斧装備|
</v>
      </c>
    </row>
    <row r="52" spans="1:8" x14ac:dyDescent="0.15">
      <c r="A52" t="str">
        <f t="shared" si="0"/>
        <v>EA Vanheim E</v>
      </c>
      <c r="B52" t="s">
        <v>2893</v>
      </c>
      <c r="C52" t="s">
        <v>6707</v>
      </c>
      <c r="D52" t="s">
        <v>6685</v>
      </c>
      <c r="E52" t="s">
        <v>6716</v>
      </c>
      <c r="F52" t="s">
        <v>6742</v>
      </c>
      <c r="H52" s="26" t="str">
        <f t="shared" si="1"/>
        <v xml:space="preserve">|陸上要塞|Hirdman|Serf Defender:10||
</v>
      </c>
    </row>
    <row r="53" spans="1:8" x14ac:dyDescent="0.15">
      <c r="A53" t="str">
        <f t="shared" si="0"/>
        <v>EA Helheim S</v>
      </c>
      <c r="B53" t="s">
        <v>2893</v>
      </c>
      <c r="C53" t="s">
        <v>6824</v>
      </c>
      <c r="D53" t="s">
        <v>6821</v>
      </c>
      <c r="E53" t="s">
        <v>6825</v>
      </c>
      <c r="F53" t="s">
        <v>6826</v>
      </c>
      <c r="G53" t="s">
        <v>6831</v>
      </c>
      <c r="H53" s="26" t="str">
        <f t="shared" si="1"/>
        <v xml:space="preserve">|陸上下位|Vanherse|Serf Defender:10　Huskarl:5|Huskarlは槍装備|
</v>
      </c>
    </row>
    <row r="54" spans="1:8" x14ac:dyDescent="0.15">
      <c r="A54" t="str">
        <f t="shared" si="0"/>
        <v>-</v>
      </c>
      <c r="B54" t="s">
        <v>2893</v>
      </c>
      <c r="C54" t="s">
        <v>6824</v>
      </c>
      <c r="D54" t="s">
        <v>6822</v>
      </c>
      <c r="E54" t="s">
        <v>6827</v>
      </c>
      <c r="F54" t="s">
        <v>6828</v>
      </c>
      <c r="G54" t="s">
        <v>6832</v>
      </c>
      <c r="H54" s="26" t="str">
        <f t="shared" si="1"/>
        <v xml:space="preserve">|陸上上位|Helkarl|Huskarl:10|Huskarlは斧装備|
</v>
      </c>
    </row>
    <row r="55" spans="1:8" x14ac:dyDescent="0.15">
      <c r="A55" t="str">
        <f t="shared" si="0"/>
        <v>EA Helheim E</v>
      </c>
      <c r="B55" t="s">
        <v>2893</v>
      </c>
      <c r="C55" t="s">
        <v>6824</v>
      </c>
      <c r="D55" t="s">
        <v>6823</v>
      </c>
      <c r="E55" t="s">
        <v>6829</v>
      </c>
      <c r="F55" t="s">
        <v>6830</v>
      </c>
      <c r="H55" s="26" t="str">
        <f t="shared" si="1"/>
        <v xml:space="preserve">|陸上要塞|Hirdman|Serf Defender:10||
</v>
      </c>
    </row>
    <row r="56" spans="1:8" x14ac:dyDescent="0.15">
      <c r="A56" t="str">
        <f t="shared" si="0"/>
        <v>EA Niefelheim S</v>
      </c>
      <c r="B56" t="s">
        <v>2893</v>
      </c>
      <c r="C56" t="s">
        <v>6934</v>
      </c>
      <c r="D56" t="s">
        <v>6821</v>
      </c>
      <c r="E56" t="s">
        <v>6941</v>
      </c>
      <c r="F56" t="s">
        <v>6942</v>
      </c>
      <c r="H56" s="26" t="str">
        <f t="shared" si="1"/>
        <v xml:space="preserve">|陸上下位|Jotun Herse|Jotun Militia:10||
</v>
      </c>
    </row>
    <row r="57" spans="1:8" x14ac:dyDescent="0.15">
      <c r="A57" t="str">
        <f t="shared" si="0"/>
        <v>-</v>
      </c>
      <c r="B57" t="s">
        <v>2893</v>
      </c>
      <c r="C57" t="s">
        <v>6934</v>
      </c>
      <c r="D57" t="s">
        <v>6822</v>
      </c>
      <c r="E57" t="s">
        <v>6943</v>
      </c>
      <c r="F57" t="s">
        <v>6944</v>
      </c>
      <c r="H57" s="26" t="str">
        <f t="shared" si="1"/>
        <v xml:space="preserve">|陸上上位|Jotun Jarl|Jotun Spearman:5　Jotun Javelinist:5||
</v>
      </c>
    </row>
    <row r="58" spans="1:8" x14ac:dyDescent="0.15">
      <c r="A58" t="str">
        <f t="shared" si="0"/>
        <v>EA Niefelheim E</v>
      </c>
      <c r="B58" t="s">
        <v>2893</v>
      </c>
      <c r="C58" t="s">
        <v>6934</v>
      </c>
      <c r="D58" t="s">
        <v>6823</v>
      </c>
      <c r="E58" t="s">
        <v>6941</v>
      </c>
      <c r="F58" t="s">
        <v>6945</v>
      </c>
      <c r="H58" s="26" t="str">
        <f t="shared" si="1"/>
        <v xml:space="preserve">|陸上要塞|Jotun Herse|Jotun Hurler:3||
</v>
      </c>
    </row>
    <row r="59" spans="1:8" x14ac:dyDescent="0.15">
      <c r="A59" t="str">
        <f t="shared" si="0"/>
        <v>EA Rus S</v>
      </c>
      <c r="B59" t="s">
        <v>2893</v>
      </c>
      <c r="C59" t="s">
        <v>6979</v>
      </c>
      <c r="D59" t="s">
        <v>6821</v>
      </c>
      <c r="E59" t="s">
        <v>6954</v>
      </c>
      <c r="F59" t="s">
        <v>7008</v>
      </c>
      <c r="G59" t="s">
        <v>7009</v>
      </c>
      <c r="H59" s="26" t="str">
        <f t="shared" si="1"/>
        <v xml:space="preserve">|陸上下位|Rusian Chieftain|Rusian Warrior:15　Rusian Warrior:10|Warriorはそれぞれ槍装備と斧装備|
</v>
      </c>
    </row>
    <row r="60" spans="1:8" x14ac:dyDescent="0.15">
      <c r="A60" t="str">
        <f t="shared" si="0"/>
        <v>-</v>
      </c>
      <c r="B60" t="s">
        <v>2893</v>
      </c>
      <c r="C60" t="s">
        <v>6979</v>
      </c>
      <c r="D60" t="s">
        <v>6822</v>
      </c>
      <c r="E60" t="s">
        <v>6957</v>
      </c>
      <c r="F60" t="s">
        <v>7010</v>
      </c>
      <c r="H60" s="26" t="str">
        <f t="shared" si="1"/>
        <v xml:space="preserve">|陸上上位|Rusian Priest|Chud Warrior:15||
</v>
      </c>
    </row>
    <row r="61" spans="1:8" x14ac:dyDescent="0.15">
      <c r="A61" t="str">
        <f t="shared" si="0"/>
        <v>EA Rus E</v>
      </c>
      <c r="B61" t="s">
        <v>2893</v>
      </c>
      <c r="C61" t="s">
        <v>6979</v>
      </c>
      <c r="D61" t="s">
        <v>6823</v>
      </c>
      <c r="E61" t="s">
        <v>6954</v>
      </c>
      <c r="F61" t="s">
        <v>7011</v>
      </c>
      <c r="H61" s="26" t="str">
        <f t="shared" si="1"/>
        <v xml:space="preserve">|陸上要塞|Rusian Chieftain|Rusian Hunter:10||
</v>
      </c>
    </row>
    <row r="62" spans="1:8" x14ac:dyDescent="0.15">
      <c r="A62" t="str">
        <f t="shared" si="0"/>
        <v>EA Kailasa S</v>
      </c>
      <c r="B62" t="s">
        <v>2893</v>
      </c>
      <c r="C62" t="s">
        <v>7259</v>
      </c>
      <c r="D62" t="s">
        <v>7266</v>
      </c>
      <c r="E62" t="s">
        <v>7270</v>
      </c>
      <c r="F62" t="s">
        <v>7271</v>
      </c>
      <c r="H62" s="26" t="str">
        <f t="shared" si="1"/>
        <v xml:space="preserve">|陸上下位|Atavi Chieftain|Markata:20　Atavi Infantry:10　Atavi Archer:10||
</v>
      </c>
    </row>
    <row r="63" spans="1:8" x14ac:dyDescent="0.15">
      <c r="A63" t="str">
        <f t="shared" si="0"/>
        <v>-</v>
      </c>
      <c r="B63" t="s">
        <v>2893</v>
      </c>
      <c r="C63" t="s">
        <v>7259</v>
      </c>
      <c r="D63" t="s">
        <v>7267</v>
      </c>
      <c r="E63" t="s">
        <v>7273</v>
      </c>
      <c r="F63" t="s">
        <v>7274</v>
      </c>
      <c r="H63" s="26" t="str">
        <f t="shared" si="1"/>
        <v xml:space="preserve">|陸上上位|Bandar Commander|Bandar Warrior:10　Light Bandar Archer:5||
</v>
      </c>
    </row>
    <row r="64" spans="1:8" x14ac:dyDescent="0.15">
      <c r="A64" t="str">
        <f t="shared" si="0"/>
        <v>EA Kailasa E</v>
      </c>
      <c r="B64" t="s">
        <v>2893</v>
      </c>
      <c r="C64" t="s">
        <v>7259</v>
      </c>
      <c r="D64" t="s">
        <v>7268</v>
      </c>
      <c r="E64" t="s">
        <v>7273</v>
      </c>
      <c r="F64" t="s">
        <v>7275</v>
      </c>
      <c r="H64" s="26" t="str">
        <f t="shared" si="1"/>
        <v xml:space="preserve">|陸上要塞|Bandar Commander|Light Bandar Archer:2　Atavi Archer:6　Markata Archer:6　Markata:6||
</v>
      </c>
    </row>
    <row r="65" spans="1:8" x14ac:dyDescent="0.15">
      <c r="A65" t="str">
        <f t="shared" si="0"/>
        <v>EA Lanka S</v>
      </c>
      <c r="B65" t="s">
        <v>2893</v>
      </c>
      <c r="C65" t="s">
        <v>7427</v>
      </c>
      <c r="D65" t="s">
        <v>3264</v>
      </c>
      <c r="E65" t="s">
        <v>7421</v>
      </c>
      <c r="F65" t="s">
        <v>7422</v>
      </c>
      <c r="H65" s="26" t="str">
        <f t="shared" si="1"/>
        <v xml:space="preserve">|陸上下位|Bandar Commander|Markata:20　Atavi Infantry:10　Atavi Archer:10||
</v>
      </c>
    </row>
    <row r="66" spans="1:8" x14ac:dyDescent="0.15">
      <c r="A66" t="str">
        <f t="shared" si="0"/>
        <v>-</v>
      </c>
      <c r="B66" t="s">
        <v>2893</v>
      </c>
      <c r="C66" t="s">
        <v>7427</v>
      </c>
      <c r="D66" t="s">
        <v>3265</v>
      </c>
      <c r="E66" t="s">
        <v>7423</v>
      </c>
      <c r="F66" t="s">
        <v>7424</v>
      </c>
      <c r="H66" s="26" t="str">
        <f t="shared" si="1"/>
        <v xml:space="preserve">|陸上上位|Bandaraja|Bandar Warrior:10　Light Bandar Archer:5||
</v>
      </c>
    </row>
    <row r="67" spans="1:8" x14ac:dyDescent="0.15">
      <c r="A67" t="str">
        <f t="shared" ref="A67:A130" si="2">IF(C67&lt;&gt;C66,B67&amp;" "&amp;C67&amp;" S",IF(C67&lt;&gt;C68,B67&amp;" "&amp;C67&amp;" E","-"))</f>
        <v>EA Lanka E</v>
      </c>
      <c r="B67" t="s">
        <v>2893</v>
      </c>
      <c r="C67" t="s">
        <v>7427</v>
      </c>
      <c r="D67" t="s">
        <v>3256</v>
      </c>
      <c r="E67" t="s">
        <v>7425</v>
      </c>
      <c r="F67" t="s">
        <v>7426</v>
      </c>
      <c r="H67" s="26" t="str">
        <f t="shared" si="1"/>
        <v xml:space="preserve">|陸上要塞|Bandar Commander|Light Bandar Archer:2　Atavi Archer:6　Markata Archer:6　Markata:4||
</v>
      </c>
    </row>
    <row r="68" spans="1:8" x14ac:dyDescent="0.15">
      <c r="A68" t="str">
        <f t="shared" si="2"/>
        <v>EA Yomi S</v>
      </c>
      <c r="B68" t="s">
        <v>2893</v>
      </c>
      <c r="C68" t="s">
        <v>7507</v>
      </c>
      <c r="D68" t="s">
        <v>3264</v>
      </c>
      <c r="E68" t="s">
        <v>7495</v>
      </c>
      <c r="F68" t="s">
        <v>7496</v>
      </c>
      <c r="G68" t="s">
        <v>7501</v>
      </c>
      <c r="H68" s="26" t="str">
        <f t="shared" si="1"/>
        <v xml:space="preserve">|陸上下位|Demon Priest|Bandit:10　Ko-Oni:10|Banditは槍装備|
</v>
      </c>
    </row>
    <row r="69" spans="1:8" x14ac:dyDescent="0.15">
      <c r="A69" t="str">
        <f t="shared" si="2"/>
        <v>-</v>
      </c>
      <c r="B69" t="s">
        <v>2893</v>
      </c>
      <c r="C69" t="s">
        <v>7507</v>
      </c>
      <c r="D69" t="s">
        <v>3265</v>
      </c>
      <c r="E69" t="s">
        <v>7502</v>
      </c>
      <c r="F69" t="s">
        <v>7503</v>
      </c>
      <c r="G69" t="s">
        <v>7504</v>
      </c>
      <c r="H69" s="26" t="str">
        <f t="shared" si="1"/>
        <v xml:space="preserve">|陸上上位|Oni Shugo|Bandit:10　Ao-Oni:5|Banditは弓装備|
</v>
      </c>
    </row>
    <row r="70" spans="1:8" x14ac:dyDescent="0.15">
      <c r="A70" t="str">
        <f t="shared" si="2"/>
        <v>EA Yomi E</v>
      </c>
      <c r="B70" t="s">
        <v>2893</v>
      </c>
      <c r="C70" t="s">
        <v>7507</v>
      </c>
      <c r="D70" t="s">
        <v>3256</v>
      </c>
      <c r="E70" t="s">
        <v>7505</v>
      </c>
      <c r="F70" t="s">
        <v>7506</v>
      </c>
      <c r="H70" s="26" t="str">
        <f t="shared" ref="H70:H110" si="3">CONCATENATE("|",D70,"|",E70,"|",F70,"|",G70,"|")&amp;CHAR(10)</f>
        <v xml:space="preserve">|陸上要塞|Bandit Leader|Bandit:10||
</v>
      </c>
    </row>
    <row r="71" spans="1:8" x14ac:dyDescent="0.15">
      <c r="A71" t="str">
        <f t="shared" si="2"/>
        <v>EA Hinnom S</v>
      </c>
      <c r="B71" t="s">
        <v>2893</v>
      </c>
      <c r="C71" t="s">
        <v>7682</v>
      </c>
      <c r="D71" t="s">
        <v>3264</v>
      </c>
      <c r="E71" t="s">
        <v>7714</v>
      </c>
      <c r="F71" t="s">
        <v>7715</v>
      </c>
      <c r="H71" s="26" t="str">
        <f t="shared" si="3"/>
        <v xml:space="preserve">|陸上下位|Avvite Commander|Avvite Light Infantry:5　Avvite Swordsman:3||
</v>
      </c>
    </row>
    <row r="72" spans="1:8" x14ac:dyDescent="0.15">
      <c r="A72" t="str">
        <f t="shared" si="2"/>
        <v>-</v>
      </c>
      <c r="B72" t="s">
        <v>2893</v>
      </c>
      <c r="C72" t="s">
        <v>7682</v>
      </c>
      <c r="D72" t="s">
        <v>3265</v>
      </c>
      <c r="E72" t="s">
        <v>7669</v>
      </c>
      <c r="F72" t="s">
        <v>7716</v>
      </c>
      <c r="H72" s="26" t="str">
        <f t="shared" si="3"/>
        <v xml:space="preserve">|陸上上位|Kohen|Avvite Heavy Archer:5||
</v>
      </c>
    </row>
    <row r="73" spans="1:8" x14ac:dyDescent="0.15">
      <c r="A73" t="str">
        <f t="shared" si="2"/>
        <v>EA Hinnom E</v>
      </c>
      <c r="B73" t="s">
        <v>2893</v>
      </c>
      <c r="C73" t="s">
        <v>7682</v>
      </c>
      <c r="D73" t="s">
        <v>3256</v>
      </c>
      <c r="E73" t="s">
        <v>7717</v>
      </c>
      <c r="F73" t="s">
        <v>7718</v>
      </c>
      <c r="H73" s="26" t="str">
        <f t="shared" si="3"/>
        <v xml:space="preserve">|陸上要塞|Avvite Commander|Avvite Heavy Archer:4||
</v>
      </c>
    </row>
    <row r="74" spans="1:8" x14ac:dyDescent="0.15">
      <c r="A74" t="str">
        <f t="shared" si="2"/>
        <v>EA Ur S</v>
      </c>
      <c r="B74" t="s">
        <v>2893</v>
      </c>
      <c r="C74" t="s">
        <v>7898</v>
      </c>
      <c r="D74" t="s">
        <v>7882</v>
      </c>
      <c r="E74" t="s">
        <v>7794</v>
      </c>
      <c r="F74" t="s">
        <v>7888</v>
      </c>
      <c r="H74" s="26" t="str">
        <f t="shared" si="3"/>
        <v xml:space="preserve">|陸上下位|Enkidu Commander|Enkidu Soldier:10　Enkidu Spear Guard:5||
</v>
      </c>
    </row>
    <row r="75" spans="1:8" x14ac:dyDescent="0.15">
      <c r="A75" t="str">
        <f t="shared" si="2"/>
        <v>-</v>
      </c>
      <c r="B75" t="s">
        <v>2893</v>
      </c>
      <c r="C75" t="s">
        <v>7898</v>
      </c>
      <c r="D75" t="s">
        <v>7883</v>
      </c>
      <c r="E75" t="s">
        <v>7889</v>
      </c>
      <c r="F75" t="s">
        <v>7890</v>
      </c>
      <c r="H75" s="26" t="str">
        <f t="shared" si="3"/>
        <v xml:space="preserve">|陸上上位|Gudu|Ur-Guard:5||
</v>
      </c>
    </row>
    <row r="76" spans="1:8" x14ac:dyDescent="0.15">
      <c r="A76" t="str">
        <f t="shared" si="2"/>
        <v>-</v>
      </c>
      <c r="B76" t="s">
        <v>2893</v>
      </c>
      <c r="C76" t="s">
        <v>7898</v>
      </c>
      <c r="D76" t="s">
        <v>7884</v>
      </c>
      <c r="E76" t="s">
        <v>7891</v>
      </c>
      <c r="F76" t="s">
        <v>7892</v>
      </c>
      <c r="H76" s="26" t="str">
        <f t="shared" si="3"/>
        <v xml:space="preserve">|陸上要塞|Enkidu Commander|Enkidu Archer:6||
</v>
      </c>
    </row>
    <row r="77" spans="1:8" x14ac:dyDescent="0.15">
      <c r="A77" t="str">
        <f t="shared" si="2"/>
        <v>-</v>
      </c>
      <c r="B77" t="s">
        <v>2893</v>
      </c>
      <c r="C77" t="s">
        <v>7898</v>
      </c>
      <c r="D77" t="s">
        <v>7885</v>
      </c>
      <c r="E77" t="s">
        <v>7893</v>
      </c>
      <c r="F77" t="s">
        <v>7894</v>
      </c>
      <c r="H77" s="26" t="str">
        <f t="shared" si="3"/>
        <v xml:space="preserve">|水中下位|Kulullu Commander|Kulullu:8||
</v>
      </c>
    </row>
    <row r="78" spans="1:8" x14ac:dyDescent="0.15">
      <c r="A78" t="str">
        <f t="shared" si="2"/>
        <v>-</v>
      </c>
      <c r="B78" t="s">
        <v>2893</v>
      </c>
      <c r="C78" t="s">
        <v>7898</v>
      </c>
      <c r="D78" t="s">
        <v>7886</v>
      </c>
      <c r="E78" t="s">
        <v>8071</v>
      </c>
      <c r="F78" t="s">
        <v>7895</v>
      </c>
      <c r="H78" s="26" t="str">
        <f t="shared" si="3"/>
        <v xml:space="preserve">|水中上位|Kulullu King|Kulullu Soldier:8||
</v>
      </c>
    </row>
    <row r="79" spans="1:8" x14ac:dyDescent="0.15">
      <c r="A79" t="str">
        <f t="shared" si="2"/>
        <v>EA Ur E</v>
      </c>
      <c r="B79" t="s">
        <v>2893</v>
      </c>
      <c r="C79" t="s">
        <v>7898</v>
      </c>
      <c r="D79" t="s">
        <v>7887</v>
      </c>
      <c r="E79" t="s">
        <v>7896</v>
      </c>
      <c r="F79" t="s">
        <v>7897</v>
      </c>
      <c r="H79" s="26" t="str">
        <f t="shared" si="3"/>
        <v xml:space="preserve">|水中要塞|Kulullu Commander|Kulullu Soldier:5||
</v>
      </c>
    </row>
    <row r="80" spans="1:8" x14ac:dyDescent="0.15">
      <c r="A80" t="str">
        <f t="shared" si="2"/>
        <v>EA Berytos S</v>
      </c>
      <c r="B80" t="s">
        <v>2893</v>
      </c>
      <c r="C80" t="s">
        <v>8033</v>
      </c>
      <c r="D80" t="s">
        <v>7882</v>
      </c>
      <c r="E80" t="s">
        <v>8034</v>
      </c>
      <c r="F80" t="s">
        <v>8035</v>
      </c>
      <c r="H80" s="26" t="str">
        <f t="shared" si="3"/>
        <v xml:space="preserve">|陸上下位|Berytian Captain|Berytian Militia:10　Berytian Archer:10　Berytian Spearman:10||
</v>
      </c>
    </row>
    <row r="81" spans="1:8" x14ac:dyDescent="0.15">
      <c r="A81" t="str">
        <f t="shared" si="2"/>
        <v>-</v>
      </c>
      <c r="B81" t="s">
        <v>2893</v>
      </c>
      <c r="C81" t="s">
        <v>8033</v>
      </c>
      <c r="D81" t="s">
        <v>7883</v>
      </c>
      <c r="E81" t="s">
        <v>8036</v>
      </c>
      <c r="F81" t="s">
        <v>8037</v>
      </c>
      <c r="H81" s="26" t="str">
        <f t="shared" si="3"/>
        <v xml:space="preserve">|陸上上位|Berytian Priest|Berytian Heavy Spearman:10||
</v>
      </c>
    </row>
    <row r="82" spans="1:8" x14ac:dyDescent="0.15">
      <c r="A82" t="str">
        <f t="shared" si="2"/>
        <v>EA Berytos E</v>
      </c>
      <c r="B82" t="s">
        <v>2893</v>
      </c>
      <c r="C82" t="s">
        <v>8033</v>
      </c>
      <c r="D82" t="s">
        <v>7884</v>
      </c>
      <c r="E82" t="s">
        <v>8038</v>
      </c>
      <c r="F82" t="s">
        <v>8039</v>
      </c>
      <c r="H82" s="26" t="str">
        <f t="shared" si="3"/>
        <v xml:space="preserve">|陸上要塞|Berytian Captain|Berytian Archer:10||
</v>
      </c>
    </row>
    <row r="83" spans="1:8" x14ac:dyDescent="0.15">
      <c r="A83" t="str">
        <f t="shared" si="2"/>
        <v>EA Xibalba S</v>
      </c>
      <c r="B83" t="s">
        <v>2893</v>
      </c>
      <c r="C83" t="s">
        <v>8179</v>
      </c>
      <c r="D83" t="s">
        <v>3264</v>
      </c>
      <c r="E83" t="s">
        <v>8172</v>
      </c>
      <c r="F83" t="s">
        <v>8173</v>
      </c>
      <c r="G83" t="s">
        <v>8174</v>
      </c>
      <c r="H83" s="26" t="str">
        <f t="shared" si="3"/>
        <v xml:space="preserve">|陸上下位|Batab|Xibalban Warrior:20　Xibalban Dart Thrower:15|Warriorは槍装備|
</v>
      </c>
    </row>
    <row r="84" spans="1:8" x14ac:dyDescent="0.15">
      <c r="A84" t="str">
        <f t="shared" si="2"/>
        <v>-</v>
      </c>
      <c r="B84" t="s">
        <v>2893</v>
      </c>
      <c r="C84" t="s">
        <v>8179</v>
      </c>
      <c r="D84" t="s">
        <v>3265</v>
      </c>
      <c r="E84" t="s">
        <v>8175</v>
      </c>
      <c r="F84" t="s">
        <v>8176</v>
      </c>
      <c r="H84" s="26" t="str">
        <f t="shared" si="3"/>
        <v xml:space="preserve">|陸上上位|Ah K'in|Xibalban Guard:20||
</v>
      </c>
    </row>
    <row r="85" spans="1:8" x14ac:dyDescent="0.15">
      <c r="A85" t="str">
        <f t="shared" si="2"/>
        <v>EA Xibalba E</v>
      </c>
      <c r="B85" t="s">
        <v>2893</v>
      </c>
      <c r="C85" t="s">
        <v>8179</v>
      </c>
      <c r="D85" t="s">
        <v>3256</v>
      </c>
      <c r="E85" t="s">
        <v>8177</v>
      </c>
      <c r="F85" t="s">
        <v>8178</v>
      </c>
      <c r="H85" s="26" t="str">
        <f t="shared" si="3"/>
        <v xml:space="preserve">|陸上要塞|Batab|Xibalban Dart Thrower:10||
</v>
      </c>
    </row>
    <row r="86" spans="1:8" x14ac:dyDescent="0.15">
      <c r="A86" t="str">
        <f t="shared" si="2"/>
        <v>EA Mekone S</v>
      </c>
      <c r="B86" t="s">
        <v>2893</v>
      </c>
      <c r="C86" t="s">
        <v>8366</v>
      </c>
      <c r="D86" t="s">
        <v>3264</v>
      </c>
      <c r="E86" t="s">
        <v>8360</v>
      </c>
      <c r="F86" t="s">
        <v>8361</v>
      </c>
      <c r="H86" s="26" t="str">
        <f t="shared" si="3"/>
        <v xml:space="preserve">|陸上下位|Neodamode Commander|Helote Peltast:20　Helote Hoplite:10||
</v>
      </c>
    </row>
    <row r="87" spans="1:8" x14ac:dyDescent="0.15">
      <c r="A87" t="str">
        <f t="shared" si="2"/>
        <v>-</v>
      </c>
      <c r="B87" t="s">
        <v>2893</v>
      </c>
      <c r="C87" t="s">
        <v>8366</v>
      </c>
      <c r="D87" t="s">
        <v>3265</v>
      </c>
      <c r="E87" t="s">
        <v>8362</v>
      </c>
      <c r="F87" t="s">
        <v>8363</v>
      </c>
      <c r="H87" s="26" t="str">
        <f t="shared" si="3"/>
        <v xml:space="preserve">|陸上上位|Lochos|Gigante Ekdromos:4　Gigante Hoplite:6||
</v>
      </c>
    </row>
    <row r="88" spans="1:8" x14ac:dyDescent="0.15">
      <c r="A88" t="str">
        <f t="shared" si="2"/>
        <v>EA Mekone E</v>
      </c>
      <c r="B88" t="s">
        <v>2893</v>
      </c>
      <c r="C88" t="s">
        <v>8366</v>
      </c>
      <c r="D88" t="s">
        <v>3256</v>
      </c>
      <c r="E88" t="s">
        <v>8364</v>
      </c>
      <c r="F88" t="s">
        <v>8365</v>
      </c>
      <c r="H88" s="26" t="str">
        <f t="shared" si="3"/>
        <v xml:space="preserve">|陸上要塞|Lochos|Discobolus:5||
</v>
      </c>
    </row>
    <row r="89" spans="1:8" x14ac:dyDescent="0.15">
      <c r="A89" t="str">
        <f t="shared" si="2"/>
        <v>EA Atlantis S</v>
      </c>
      <c r="B89" t="s">
        <v>2893</v>
      </c>
      <c r="C89" t="s">
        <v>8488</v>
      </c>
      <c r="D89" t="s">
        <v>8489</v>
      </c>
      <c r="E89" t="s">
        <v>8491</v>
      </c>
      <c r="F89" t="s">
        <v>8492</v>
      </c>
      <c r="H89" s="26" t="str">
        <f t="shared" si="3"/>
        <v xml:space="preserve">|全域下位|Coral Commander|Atlantian Spearman:10　Deep One:10||
</v>
      </c>
    </row>
    <row r="90" spans="1:8" x14ac:dyDescent="0.15">
      <c r="A90" t="str">
        <f t="shared" si="2"/>
        <v>-</v>
      </c>
      <c r="B90" t="s">
        <v>2893</v>
      </c>
      <c r="C90" t="s">
        <v>8488</v>
      </c>
      <c r="D90" t="s">
        <v>8490</v>
      </c>
      <c r="E90" t="s">
        <v>8478</v>
      </c>
      <c r="F90" t="s">
        <v>8493</v>
      </c>
      <c r="H90" s="26" t="str">
        <f t="shared" si="3"/>
        <v xml:space="preserve">|全域上位|Mother of the Deep|Atlantian Spearman:10　War Shambler:10||
</v>
      </c>
    </row>
    <row r="91" spans="1:8" x14ac:dyDescent="0.15">
      <c r="A91" t="str">
        <f t="shared" si="2"/>
        <v>-</v>
      </c>
      <c r="B91" t="s">
        <v>2893</v>
      </c>
      <c r="C91" t="s">
        <v>8488</v>
      </c>
      <c r="D91" t="s">
        <v>8679</v>
      </c>
      <c r="E91" t="s">
        <v>8477</v>
      </c>
      <c r="F91" t="s">
        <v>8494</v>
      </c>
      <c r="H91" s="26" t="str">
        <f t="shared" si="3"/>
        <v xml:space="preserve">|水中要塞|Coral Priest|Reef Dweller:10||
</v>
      </c>
    </row>
    <row r="92" spans="1:8" x14ac:dyDescent="0.15">
      <c r="A92" t="str">
        <f t="shared" si="2"/>
        <v>EA Atlantis E</v>
      </c>
      <c r="B92" t="s">
        <v>2893</v>
      </c>
      <c r="C92" t="s">
        <v>8488</v>
      </c>
      <c r="D92" t="s">
        <v>8495</v>
      </c>
      <c r="E92" t="s">
        <v>8496</v>
      </c>
      <c r="F92" t="s">
        <v>8497</v>
      </c>
      <c r="H92" s="26" t="str">
        <f t="shared" si="3"/>
        <v xml:space="preserve">|陸上要塞|Captain|Archer:10||
</v>
      </c>
    </row>
    <row r="93" spans="1:8" x14ac:dyDescent="0.15">
      <c r="A93" t="str">
        <f t="shared" si="2"/>
        <v>EA R'lyeh S</v>
      </c>
      <c r="B93" t="s">
        <v>2893</v>
      </c>
      <c r="C93" t="s">
        <v>8596</v>
      </c>
      <c r="D93" t="s">
        <v>8489</v>
      </c>
      <c r="E93" t="s">
        <v>8586</v>
      </c>
      <c r="F93" t="s">
        <v>8587</v>
      </c>
      <c r="G93" t="s">
        <v>8588</v>
      </c>
      <c r="H93" s="26" t="str">
        <f t="shared" si="3"/>
        <v xml:space="preserve">|全域下位|Slave Prince|Slave Trooper:15　Slave Trooper:10|TrooperはそれぞれAtlantianとMerman|
</v>
      </c>
    </row>
    <row r="94" spans="1:8" x14ac:dyDescent="0.15">
      <c r="A94" t="str">
        <f t="shared" si="2"/>
        <v>-</v>
      </c>
      <c r="B94" t="s">
        <v>2893</v>
      </c>
      <c r="C94" t="s">
        <v>8596</v>
      </c>
      <c r="D94" t="s">
        <v>8490</v>
      </c>
      <c r="E94" t="s">
        <v>8589</v>
      </c>
      <c r="F94" t="s">
        <v>8590</v>
      </c>
      <c r="G94" t="s">
        <v>8591</v>
      </c>
      <c r="H94" s="26" t="str">
        <f t="shared" si="3"/>
        <v xml:space="preserve">|全域上位|Slave Priest|Slave Guardian:10　Slave Guardian:10|GuardianはそれぞれAtlantianとMerman|
</v>
      </c>
    </row>
    <row r="95" spans="1:8" x14ac:dyDescent="0.15">
      <c r="A95" t="str">
        <f t="shared" si="2"/>
        <v>-</v>
      </c>
      <c r="B95" t="s">
        <v>2893</v>
      </c>
      <c r="C95" t="s">
        <v>8596</v>
      </c>
      <c r="D95" t="s">
        <v>8679</v>
      </c>
      <c r="E95" t="s">
        <v>8592</v>
      </c>
      <c r="F95" t="s">
        <v>8593</v>
      </c>
      <c r="H95" s="26" t="str">
        <f t="shared" si="3"/>
        <v xml:space="preserve">|水中要塞|Polypal Mother:2|Polypal Spawn:14||
</v>
      </c>
    </row>
    <row r="96" spans="1:8" x14ac:dyDescent="0.15">
      <c r="A96" t="str">
        <f t="shared" si="2"/>
        <v>EA R'lyeh E</v>
      </c>
      <c r="B96" t="s">
        <v>2893</v>
      </c>
      <c r="C96" t="s">
        <v>8596</v>
      </c>
      <c r="D96" t="s">
        <v>8495</v>
      </c>
      <c r="E96" t="s">
        <v>8594</v>
      </c>
      <c r="F96" t="s">
        <v>8595</v>
      </c>
      <c r="H96" s="26" t="str">
        <f t="shared" si="3"/>
        <v xml:space="preserve">|陸上要塞|Captain|Archer:10||
</v>
      </c>
    </row>
    <row r="97" spans="1:8" x14ac:dyDescent="0.15">
      <c r="A97" t="str">
        <f t="shared" si="2"/>
        <v>EA Pelagia S</v>
      </c>
      <c r="B97" t="s">
        <v>2893</v>
      </c>
      <c r="C97" t="s">
        <v>8630</v>
      </c>
      <c r="D97" t="s">
        <v>8680</v>
      </c>
      <c r="E97" t="s">
        <v>8682</v>
      </c>
      <c r="F97" t="s">
        <v>8683</v>
      </c>
      <c r="G97" t="s">
        <v>8684</v>
      </c>
      <c r="H97" s="26" t="str">
        <f t="shared" si="3"/>
        <v xml:space="preserve">|水中下位|Pelagian Captain|Pelagian Soldier:10　Pelagian Militia:10|Militiaは槍装備|
</v>
      </c>
    </row>
    <row r="98" spans="1:8" x14ac:dyDescent="0.15">
      <c r="A98" t="str">
        <f t="shared" si="2"/>
        <v>-</v>
      </c>
      <c r="B98" t="s">
        <v>2893</v>
      </c>
      <c r="C98" t="s">
        <v>8630</v>
      </c>
      <c r="D98" t="s">
        <v>8681</v>
      </c>
      <c r="E98" t="s">
        <v>8667</v>
      </c>
      <c r="F98" t="s">
        <v>8685</v>
      </c>
      <c r="H98" s="26" t="str">
        <f t="shared" si="3"/>
        <v xml:space="preserve">|水中上位|Pearl Clan Priest|Turtle Tribe Triton:10　Merman:10||
</v>
      </c>
    </row>
    <row r="99" spans="1:8" x14ac:dyDescent="0.15">
      <c r="A99" t="str">
        <f t="shared" si="2"/>
        <v>-</v>
      </c>
      <c r="B99" t="s">
        <v>2893</v>
      </c>
      <c r="C99" t="s">
        <v>8630</v>
      </c>
      <c r="D99" t="s">
        <v>8688</v>
      </c>
      <c r="E99" t="s">
        <v>8690</v>
      </c>
      <c r="F99" t="s">
        <v>8691</v>
      </c>
      <c r="H99" s="26" t="str">
        <f t="shared" si="3"/>
        <v xml:space="preserve">|陸上下位|Turtle Chief|Merman:10||
</v>
      </c>
    </row>
    <row r="100" spans="1:8" x14ac:dyDescent="0.15">
      <c r="A100" t="str">
        <f t="shared" si="2"/>
        <v>-</v>
      </c>
      <c r="B100" t="s">
        <v>2893</v>
      </c>
      <c r="C100" t="s">
        <v>8630</v>
      </c>
      <c r="D100" t="s">
        <v>8689</v>
      </c>
      <c r="E100" t="s">
        <v>8692</v>
      </c>
      <c r="F100" t="s">
        <v>8693</v>
      </c>
      <c r="H100" s="26" t="str">
        <f t="shared" si="3"/>
        <v xml:space="preserve">|陸上上位|Merman Priest|Turtle Warrior:10||
</v>
      </c>
    </row>
    <row r="101" spans="1:8" x14ac:dyDescent="0.15">
      <c r="A101" t="str">
        <f t="shared" si="2"/>
        <v>-</v>
      </c>
      <c r="B101" t="s">
        <v>2893</v>
      </c>
      <c r="C101" t="s">
        <v>8630</v>
      </c>
      <c r="D101" t="s">
        <v>8679</v>
      </c>
      <c r="E101" t="s">
        <v>8686</v>
      </c>
      <c r="F101" t="s">
        <v>8687</v>
      </c>
      <c r="H101" s="26" t="str">
        <f>CONCATENATE("|",D101,"|",E101,"|",F101,"|",G101,"|")&amp;CHAR(10)</f>
        <v xml:space="preserve">|水中要塞|Turtle Chief|Turtle Tribe Triton:12||
</v>
      </c>
    </row>
    <row r="102" spans="1:8" x14ac:dyDescent="0.15">
      <c r="A102" t="str">
        <f t="shared" si="2"/>
        <v>EA Pelagia E</v>
      </c>
      <c r="B102" t="s">
        <v>2893</v>
      </c>
      <c r="C102" t="s">
        <v>8630</v>
      </c>
      <c r="D102" t="s">
        <v>8495</v>
      </c>
      <c r="E102" t="s">
        <v>8686</v>
      </c>
      <c r="F102" t="s">
        <v>8694</v>
      </c>
      <c r="H102" s="26" t="str">
        <f t="shared" si="3"/>
        <v xml:space="preserve">|陸上要塞|Turtle Chief|Turtle Warrior:10||
</v>
      </c>
    </row>
    <row r="103" spans="1:8" x14ac:dyDescent="0.15">
      <c r="A103" t="str">
        <f t="shared" si="2"/>
        <v>EA Oceania S</v>
      </c>
      <c r="B103" t="s">
        <v>2893</v>
      </c>
      <c r="C103" t="s">
        <v>8747</v>
      </c>
      <c r="D103" t="s">
        <v>8489</v>
      </c>
      <c r="E103" t="s">
        <v>8748</v>
      </c>
      <c r="F103" t="s">
        <v>8749</v>
      </c>
      <c r="G103" t="s">
        <v>8750</v>
      </c>
      <c r="H103" s="26" t="str">
        <f t="shared" si="3"/>
        <v xml:space="preserve">|全域下位|Ichtysatyr Commander|Ichtysatyr:10　Ichtysatyr Warrior:10|Ichtysatyrは軽装版|
</v>
      </c>
    </row>
    <row r="104" spans="1:8" x14ac:dyDescent="0.15">
      <c r="A104" t="str">
        <f t="shared" si="2"/>
        <v>-</v>
      </c>
      <c r="B104" t="s">
        <v>2893</v>
      </c>
      <c r="C104" t="s">
        <v>8747</v>
      </c>
      <c r="D104" t="s">
        <v>8490</v>
      </c>
      <c r="E104" t="s">
        <v>8732</v>
      </c>
      <c r="F104" t="s">
        <v>8751</v>
      </c>
      <c r="H104" s="26" t="str">
        <f t="shared" si="3"/>
        <v xml:space="preserve">|全域上位|Aphroi Hierophant|Ichtysatyr Warrior:10　Ichtycentaur:5||
</v>
      </c>
    </row>
    <row r="105" spans="1:8" x14ac:dyDescent="0.15">
      <c r="A105" t="str">
        <f t="shared" si="2"/>
        <v>-</v>
      </c>
      <c r="B105" t="s">
        <v>2893</v>
      </c>
      <c r="C105" t="s">
        <v>8747</v>
      </c>
      <c r="D105" t="s">
        <v>8679</v>
      </c>
      <c r="E105" t="s">
        <v>8752</v>
      </c>
      <c r="F105" t="s">
        <v>8753</v>
      </c>
      <c r="H105" s="26" t="str">
        <f t="shared" si="3"/>
        <v xml:space="preserve">|水中要塞|Ichtysatyr Commander|Ichtysatyr Warrior:10||
</v>
      </c>
    </row>
    <row r="106" spans="1:8" x14ac:dyDescent="0.15">
      <c r="A106" t="str">
        <f t="shared" si="2"/>
        <v>EA Oceania E</v>
      </c>
      <c r="B106" t="s">
        <v>2893</v>
      </c>
      <c r="C106" t="s">
        <v>8747</v>
      </c>
      <c r="D106" t="s">
        <v>8495</v>
      </c>
      <c r="E106" t="s">
        <v>8496</v>
      </c>
      <c r="F106" t="s">
        <v>8754</v>
      </c>
      <c r="H106" s="26" t="str">
        <f t="shared" si="3"/>
        <v xml:space="preserve">|陸上要塞|Captain|Archer:10||
</v>
      </c>
    </row>
    <row r="107" spans="1:8" x14ac:dyDescent="0.15">
      <c r="A107" t="str">
        <f t="shared" si="2"/>
        <v>EA Therodos S</v>
      </c>
      <c r="B107" t="s">
        <v>2893</v>
      </c>
      <c r="C107" t="s">
        <v>8867</v>
      </c>
      <c r="D107" t="s">
        <v>8852</v>
      </c>
      <c r="E107" t="s">
        <v>8856</v>
      </c>
      <c r="F107" t="s">
        <v>8857</v>
      </c>
      <c r="H107" s="26" t="str">
        <f t="shared" si="3"/>
        <v xml:space="preserve">|水中下位|Spectral Commander|Spectral Peltast:10　Spectral Archer:5||
</v>
      </c>
    </row>
    <row r="108" spans="1:8" x14ac:dyDescent="0.15">
      <c r="A108" t="str">
        <f t="shared" si="2"/>
        <v>-</v>
      </c>
      <c r="B108" t="s">
        <v>2893</v>
      </c>
      <c r="C108" t="s">
        <v>8867</v>
      </c>
      <c r="D108" t="s">
        <v>8853</v>
      </c>
      <c r="E108" t="s">
        <v>8858</v>
      </c>
      <c r="F108" t="s">
        <v>8859</v>
      </c>
      <c r="H108" s="26" t="str">
        <f t="shared" si="3"/>
        <v xml:space="preserve">|水中上位|Ephor|Spectral Hoplite:10||
</v>
      </c>
    </row>
    <row r="109" spans="1:8" x14ac:dyDescent="0.15">
      <c r="A109" t="str">
        <f t="shared" si="2"/>
        <v>-</v>
      </c>
      <c r="B109" t="s">
        <v>2893</v>
      </c>
      <c r="C109" t="s">
        <v>8867</v>
      </c>
      <c r="D109" t="s">
        <v>8854</v>
      </c>
      <c r="E109" t="s">
        <v>8862</v>
      </c>
      <c r="F109" t="s">
        <v>8863</v>
      </c>
      <c r="H109" s="26" t="str">
        <f t="shared" si="3"/>
        <v xml:space="preserve">|陸上下位|Therodian Commander|Therodian Peltast:10　Therodian Archer:10||
</v>
      </c>
    </row>
    <row r="110" spans="1:8" x14ac:dyDescent="0.15">
      <c r="A110" t="str">
        <f t="shared" si="2"/>
        <v>-</v>
      </c>
      <c r="B110" t="s">
        <v>2893</v>
      </c>
      <c r="C110" t="s">
        <v>8867</v>
      </c>
      <c r="D110" t="s">
        <v>8855</v>
      </c>
      <c r="E110" t="s">
        <v>8864</v>
      </c>
      <c r="F110" t="s">
        <v>8865</v>
      </c>
      <c r="H110" s="26" t="str">
        <f t="shared" si="3"/>
        <v xml:space="preserve">|陸上上位|Therodian Commander|Therodian Hoplite:10||
</v>
      </c>
    </row>
    <row r="111" spans="1:8" x14ac:dyDescent="0.15">
      <c r="A111" t="str">
        <f t="shared" si="2"/>
        <v>EA Therodos E</v>
      </c>
      <c r="B111" t="s">
        <v>2893</v>
      </c>
      <c r="C111" t="s">
        <v>8867</v>
      </c>
      <c r="D111" t="s">
        <v>8866</v>
      </c>
      <c r="E111" t="s">
        <v>8860</v>
      </c>
      <c r="F111" t="s">
        <v>8861</v>
      </c>
      <c r="H111" s="26" t="str">
        <f t="shared" ref="H111:H117" si="4">CONCATENATE("|",D111,"|",E111,"|",F111,"|",G111,"|")&amp;CHAR(10)</f>
        <v xml:space="preserve">|全域要塞|Ephor|Spectral Archer:10||
</v>
      </c>
    </row>
    <row r="112" spans="1:8" x14ac:dyDescent="0.15">
      <c r="A112" t="str">
        <f t="shared" si="2"/>
        <v>MA Arcoscephale S</v>
      </c>
      <c r="B112" t="s">
        <v>8964</v>
      </c>
      <c r="C112" t="s">
        <v>8966</v>
      </c>
      <c r="D112" t="s">
        <v>8967</v>
      </c>
      <c r="E112" t="s">
        <v>8970</v>
      </c>
      <c r="F112" t="s">
        <v>8971</v>
      </c>
      <c r="H112" s="26" t="str">
        <f t="shared" si="4"/>
        <v xml:space="preserve">|陸上下位|Mounted Commander|Peltast:10　Cardaces:10　Slinger:10||
</v>
      </c>
    </row>
    <row r="113" spans="1:8" x14ac:dyDescent="0.15">
      <c r="A113" t="str">
        <f t="shared" si="2"/>
        <v>-</v>
      </c>
      <c r="B113" t="s">
        <v>8964</v>
      </c>
      <c r="C113" t="s">
        <v>8966</v>
      </c>
      <c r="D113" t="s">
        <v>8968</v>
      </c>
      <c r="E113" t="s">
        <v>10676</v>
      </c>
      <c r="F113" t="s">
        <v>8972</v>
      </c>
      <c r="H113" s="26" t="str">
        <f t="shared" si="4"/>
        <v xml:space="preserve">|陸上上位|Hiereia|Hoplite:10||
</v>
      </c>
    </row>
    <row r="114" spans="1:8" x14ac:dyDescent="0.15">
      <c r="A114" t="str">
        <f t="shared" si="2"/>
        <v>MA Arcoscephale E</v>
      </c>
      <c r="B114" t="s">
        <v>8964</v>
      </c>
      <c r="C114" t="s">
        <v>8966</v>
      </c>
      <c r="D114" t="s">
        <v>8969</v>
      </c>
      <c r="E114" t="s">
        <v>8973</v>
      </c>
      <c r="F114" t="s">
        <v>8974</v>
      </c>
      <c r="H114" s="26" t="str">
        <f t="shared" si="4"/>
        <v xml:space="preserve">|陸上要塞|Hoplite Commander|Slinger:15||
</v>
      </c>
    </row>
    <row r="115" spans="1:8" x14ac:dyDescent="0.15">
      <c r="A115" t="str">
        <f t="shared" si="2"/>
        <v>MA Ermor S</v>
      </c>
      <c r="B115" t="s">
        <v>8964</v>
      </c>
      <c r="C115" t="s">
        <v>9145</v>
      </c>
      <c r="D115" t="s">
        <v>9174</v>
      </c>
      <c r="E115" t="s">
        <v>9176</v>
      </c>
      <c r="F115" t="s">
        <v>9177</v>
      </c>
      <c r="H115" s="26" t="str">
        <f t="shared" si="4"/>
        <v xml:space="preserve">|陸上下位|Mound King|Longdead Velite:20　Longdead Legionnaire:20||
</v>
      </c>
    </row>
    <row r="116" spans="1:8" x14ac:dyDescent="0.15">
      <c r="A116" t="str">
        <f t="shared" si="2"/>
        <v>-</v>
      </c>
      <c r="B116" t="s">
        <v>8964</v>
      </c>
      <c r="C116" t="s">
        <v>9145</v>
      </c>
      <c r="D116" t="s">
        <v>9173</v>
      </c>
      <c r="E116" t="s">
        <v>9178</v>
      </c>
      <c r="F116" t="s">
        <v>9179</v>
      </c>
      <c r="H116" s="26" t="str">
        <f t="shared" si="4"/>
        <v xml:space="preserve">|陸上上位|Censor|Longdead Horseman:20||
</v>
      </c>
    </row>
    <row r="117" spans="1:8" x14ac:dyDescent="0.15">
      <c r="A117" t="str">
        <f t="shared" si="2"/>
        <v>MA Ermor E</v>
      </c>
      <c r="B117" t="s">
        <v>8964</v>
      </c>
      <c r="C117" t="s">
        <v>9145</v>
      </c>
      <c r="D117" t="s">
        <v>9175</v>
      </c>
      <c r="E117" t="s">
        <v>9180</v>
      </c>
      <c r="F117" t="s">
        <v>9181</v>
      </c>
      <c r="G117" t="s">
        <v>9182</v>
      </c>
      <c r="H117" s="26" t="str">
        <f t="shared" si="4"/>
        <v xml:space="preserve">|陸上要塞|Acolyte of Eldregate|Longdead Archer:10|Archerは通常の短弓を使用|
</v>
      </c>
    </row>
    <row r="118" spans="1:8" x14ac:dyDescent="0.15">
      <c r="A118" t="str">
        <f t="shared" si="2"/>
        <v>MA Sceleria S</v>
      </c>
      <c r="B118" t="s">
        <v>8964</v>
      </c>
      <c r="C118" t="s">
        <v>9289</v>
      </c>
      <c r="D118" t="s">
        <v>9174</v>
      </c>
      <c r="E118" t="s">
        <v>9287</v>
      </c>
      <c r="F118" t="s">
        <v>9288</v>
      </c>
      <c r="H118" s="26" t="str">
        <f t="shared" ref="H118:H181" si="5">CONCATENATE("|",D118,"|",E118,"|",F118,"|",G118,"|")&amp;CHAR(10)</f>
        <v xml:space="preserve">|陸上下位|Centurion|Velite:10　Alae Legionnaire:10　Slinger:10||
</v>
      </c>
    </row>
    <row r="119" spans="1:8" x14ac:dyDescent="0.15">
      <c r="A119" t="str">
        <f t="shared" si="2"/>
        <v>-</v>
      </c>
      <c r="B119" t="s">
        <v>8964</v>
      </c>
      <c r="C119" t="s">
        <v>9289</v>
      </c>
      <c r="D119" t="s">
        <v>9173</v>
      </c>
      <c r="E119" t="s">
        <v>9290</v>
      </c>
      <c r="F119" t="s">
        <v>9291</v>
      </c>
      <c r="H119" s="26" t="str">
        <f t="shared" si="5"/>
        <v xml:space="preserve">|陸上上位|Thaumaturg|Hastatus:10||
</v>
      </c>
    </row>
    <row r="120" spans="1:8" x14ac:dyDescent="0.15">
      <c r="A120" t="str">
        <f t="shared" si="2"/>
        <v>MA Sceleria E</v>
      </c>
      <c r="B120" t="s">
        <v>8964</v>
      </c>
      <c r="C120" t="s">
        <v>9289</v>
      </c>
      <c r="D120" t="s">
        <v>9175</v>
      </c>
      <c r="E120" t="s">
        <v>9292</v>
      </c>
      <c r="F120" t="s">
        <v>9293</v>
      </c>
      <c r="H120" s="26" t="str">
        <f t="shared" si="5"/>
        <v xml:space="preserve">|陸上要塞|Centurion|Slinger:15||
</v>
      </c>
    </row>
    <row r="121" spans="1:8" x14ac:dyDescent="0.15">
      <c r="A121" t="str">
        <f t="shared" si="2"/>
        <v>MA Pythium S</v>
      </c>
      <c r="B121" t="s">
        <v>8964</v>
      </c>
      <c r="C121" t="s">
        <v>9352</v>
      </c>
      <c r="D121" t="s">
        <v>9174</v>
      </c>
      <c r="E121" t="s">
        <v>9348</v>
      </c>
      <c r="F121" t="s">
        <v>9349</v>
      </c>
      <c r="H121" s="26" t="str">
        <f t="shared" si="5"/>
        <v xml:space="preserve">|陸上下位|Centurion|Velite:10　Alae Legionnaire:10　Slinger:10||
</v>
      </c>
    </row>
    <row r="122" spans="1:8" x14ac:dyDescent="0.15">
      <c r="A122" t="str">
        <f t="shared" si="2"/>
        <v>-</v>
      </c>
      <c r="B122" t="s">
        <v>8964</v>
      </c>
      <c r="C122" t="s">
        <v>9352</v>
      </c>
      <c r="D122" t="s">
        <v>9173</v>
      </c>
      <c r="E122" t="s">
        <v>9341</v>
      </c>
      <c r="F122" t="s">
        <v>9350</v>
      </c>
      <c r="H122" s="26" t="str">
        <f t="shared" si="5"/>
        <v xml:space="preserve">|陸上上位|Battle Deacon|Hastatus:10||
</v>
      </c>
    </row>
    <row r="123" spans="1:8" x14ac:dyDescent="0.15">
      <c r="A123" t="str">
        <f t="shared" si="2"/>
        <v>MA Pythium E</v>
      </c>
      <c r="B123" t="s">
        <v>8964</v>
      </c>
      <c r="C123" t="s">
        <v>9352</v>
      </c>
      <c r="D123" t="s">
        <v>9175</v>
      </c>
      <c r="E123" t="s">
        <v>9348</v>
      </c>
      <c r="F123" t="s">
        <v>9351</v>
      </c>
      <c r="H123" s="26" t="str">
        <f t="shared" si="5"/>
        <v xml:space="preserve">|陸上要塞|Centurion|Slinger:15||
</v>
      </c>
    </row>
    <row r="124" spans="1:8" x14ac:dyDescent="0.15">
      <c r="A124" t="str">
        <f t="shared" si="2"/>
        <v>MA Man S</v>
      </c>
      <c r="B124" t="s">
        <v>2954</v>
      </c>
      <c r="C124" t="s">
        <v>9511</v>
      </c>
      <c r="D124" t="s">
        <v>3264</v>
      </c>
      <c r="E124" t="s">
        <v>9512</v>
      </c>
      <c r="F124" t="s">
        <v>9513</v>
      </c>
      <c r="H124" s="26" t="str">
        <f t="shared" si="5"/>
        <v xml:space="preserve">|陸上下位|Castellan|Spearman:10　Logrian Warrior:5　Logrian Slinger:10||
</v>
      </c>
    </row>
    <row r="125" spans="1:8" x14ac:dyDescent="0.15">
      <c r="A125" t="str">
        <f t="shared" si="2"/>
        <v>-</v>
      </c>
      <c r="B125" t="s">
        <v>2954</v>
      </c>
      <c r="C125" t="s">
        <v>9511</v>
      </c>
      <c r="D125" t="s">
        <v>3265</v>
      </c>
      <c r="E125" t="s">
        <v>9514</v>
      </c>
      <c r="F125" t="s">
        <v>9515</v>
      </c>
      <c r="H125" s="26" t="str">
        <f t="shared" si="5"/>
        <v xml:space="preserve">|陸上上位|Bard|Longbowman:10　Tower Guard:10||
</v>
      </c>
    </row>
    <row r="126" spans="1:8" x14ac:dyDescent="0.15">
      <c r="A126" t="str">
        <f t="shared" si="2"/>
        <v>MA Man E</v>
      </c>
      <c r="B126" t="s">
        <v>2954</v>
      </c>
      <c r="C126" t="s">
        <v>9511</v>
      </c>
      <c r="D126" t="s">
        <v>3256</v>
      </c>
      <c r="E126" t="s">
        <v>9516</v>
      </c>
      <c r="F126" t="s">
        <v>9517</v>
      </c>
      <c r="H126" s="26" t="str">
        <f t="shared" si="5"/>
        <v xml:space="preserve">|陸上要塞|Castellan|Longbowman:10||
</v>
      </c>
    </row>
    <row r="127" spans="1:8" x14ac:dyDescent="0.15">
      <c r="A127" t="str">
        <f t="shared" si="2"/>
        <v>MA Eriu S</v>
      </c>
      <c r="B127" t="s">
        <v>2954</v>
      </c>
      <c r="C127" t="s">
        <v>9568</v>
      </c>
      <c r="D127" t="s">
        <v>3264</v>
      </c>
      <c r="E127" t="s">
        <v>9602</v>
      </c>
      <c r="F127" t="s">
        <v>9603</v>
      </c>
      <c r="H127" s="26" t="str">
        <f t="shared" si="5"/>
        <v xml:space="preserve">|陸上下位|Milesian Champion|Milesian Slinger:20　Milesian Swordsman:10||
</v>
      </c>
    </row>
    <row r="128" spans="1:8" x14ac:dyDescent="0.15">
      <c r="A128" t="str">
        <f t="shared" si="2"/>
        <v>-</v>
      </c>
      <c r="B128" t="s">
        <v>2954</v>
      </c>
      <c r="C128" t="s">
        <v>9568</v>
      </c>
      <c r="D128" t="s">
        <v>3265</v>
      </c>
      <c r="E128" t="s">
        <v>9591</v>
      </c>
      <c r="F128" t="s">
        <v>9604</v>
      </c>
      <c r="G128" t="s">
        <v>9605</v>
      </c>
      <c r="H128" s="26" t="str">
        <f t="shared" si="5"/>
        <v xml:space="preserve">|陸上上位|Sidhe Champion|Milesian Longspear:10　Fir Bolg:10|Fir Bolgは槍装備|
</v>
      </c>
    </row>
    <row r="129" spans="1:8" x14ac:dyDescent="0.15">
      <c r="A129" t="str">
        <f t="shared" si="2"/>
        <v>MA Eriu E</v>
      </c>
      <c r="B129" t="s">
        <v>2954</v>
      </c>
      <c r="C129" t="s">
        <v>9568</v>
      </c>
      <c r="D129" t="s">
        <v>3256</v>
      </c>
      <c r="E129" t="s">
        <v>9602</v>
      </c>
      <c r="F129" t="s">
        <v>9606</v>
      </c>
      <c r="H129" s="26" t="str">
        <f t="shared" si="5"/>
        <v xml:space="preserve">|陸上要塞|Milesian Champion|Milesian Slinger:15||
</v>
      </c>
    </row>
    <row r="130" spans="1:8" x14ac:dyDescent="0.15">
      <c r="A130" t="str">
        <f t="shared" si="2"/>
        <v>MA Ulm S</v>
      </c>
      <c r="B130" t="s">
        <v>2954</v>
      </c>
      <c r="C130" t="s">
        <v>9706</v>
      </c>
      <c r="D130" t="s">
        <v>3264</v>
      </c>
      <c r="E130" t="s">
        <v>9742</v>
      </c>
      <c r="F130" t="s">
        <v>9743</v>
      </c>
      <c r="G130" t="s">
        <v>9744</v>
      </c>
      <c r="H130" s="26" t="str">
        <f t="shared" si="5"/>
        <v xml:space="preserve">|陸上下位|Commander of Ulm|Infantry of Ulm:5　Crossbowman:10|Infantryは戦斧装備|
</v>
      </c>
    </row>
    <row r="131" spans="1:8" x14ac:dyDescent="0.15">
      <c r="A131" t="str">
        <f t="shared" ref="A131:A195" si="6">IF(C131&lt;&gt;C130,B131&amp;" "&amp;C131&amp;" S",IF(C131&lt;&gt;C132,B131&amp;" "&amp;C131&amp;" E","-"))</f>
        <v>-</v>
      </c>
      <c r="B131" t="s">
        <v>2954</v>
      </c>
      <c r="C131" t="s">
        <v>9706</v>
      </c>
      <c r="D131" t="s">
        <v>3265</v>
      </c>
      <c r="E131" t="s">
        <v>9698</v>
      </c>
      <c r="F131" t="s">
        <v>9745</v>
      </c>
      <c r="H131" s="26" t="str">
        <f t="shared" si="5"/>
        <v xml:space="preserve">|陸上上位|Black Acolyte|Pikeneer:10||
</v>
      </c>
    </row>
    <row r="132" spans="1:8" x14ac:dyDescent="0.15">
      <c r="A132" t="str">
        <f t="shared" si="6"/>
        <v>MA Ulm E</v>
      </c>
      <c r="B132" t="s">
        <v>2954</v>
      </c>
      <c r="C132" t="s">
        <v>9706</v>
      </c>
      <c r="D132" t="s">
        <v>3256</v>
      </c>
      <c r="E132" t="s">
        <v>9746</v>
      </c>
      <c r="F132" t="s">
        <v>9747</v>
      </c>
      <c r="H132" s="26" t="str">
        <f t="shared" si="5"/>
        <v xml:space="preserve">|陸上要塞|Master Mason|Crossbowman:6||
</v>
      </c>
    </row>
    <row r="133" spans="1:8" x14ac:dyDescent="0.15">
      <c r="A133" t="str">
        <f t="shared" si="6"/>
        <v>MA Marignon S</v>
      </c>
      <c r="B133" t="s">
        <v>2954</v>
      </c>
      <c r="C133" t="s">
        <v>9854</v>
      </c>
      <c r="D133" t="s">
        <v>3264</v>
      </c>
      <c r="E133" t="s">
        <v>9834</v>
      </c>
      <c r="F133" t="s">
        <v>9850</v>
      </c>
      <c r="H133" s="26" t="str">
        <f t="shared" si="5"/>
        <v xml:space="preserve">|陸上下位|Friar|Pikeneer:10　Crossbowman:10||
</v>
      </c>
    </row>
    <row r="134" spans="1:8" x14ac:dyDescent="0.15">
      <c r="A134" t="str">
        <f t="shared" si="6"/>
        <v>-</v>
      </c>
      <c r="B134" t="s">
        <v>2954</v>
      </c>
      <c r="C134" t="s">
        <v>9854</v>
      </c>
      <c r="D134" t="s">
        <v>3265</v>
      </c>
      <c r="E134" t="s">
        <v>9851</v>
      </c>
      <c r="F134" t="s">
        <v>9852</v>
      </c>
      <c r="H134" s="26" t="str">
        <f t="shared" si="5"/>
        <v xml:space="preserve">|陸上上位|Paladin|Halberdier:10　Swordsman:10||
</v>
      </c>
    </row>
    <row r="135" spans="1:8" x14ac:dyDescent="0.15">
      <c r="A135" t="str">
        <f t="shared" si="6"/>
        <v>MA Marignon E</v>
      </c>
      <c r="B135" t="s">
        <v>2954</v>
      </c>
      <c r="C135" t="s">
        <v>9854</v>
      </c>
      <c r="D135" t="s">
        <v>3256</v>
      </c>
      <c r="E135" t="s">
        <v>9836</v>
      </c>
      <c r="F135" t="s">
        <v>9853</v>
      </c>
      <c r="H135" s="26" t="str">
        <f t="shared" si="5"/>
        <v xml:space="preserve">|陸上要塞|Inquisitor|Crossbowman:8||
</v>
      </c>
    </row>
    <row r="136" spans="1:8" x14ac:dyDescent="0.15">
      <c r="A136" t="str">
        <f t="shared" si="6"/>
        <v>MA Mictlan S</v>
      </c>
      <c r="B136" t="s">
        <v>2954</v>
      </c>
      <c r="C136" t="s">
        <v>9891</v>
      </c>
      <c r="D136" t="s">
        <v>3264</v>
      </c>
      <c r="E136" t="s">
        <v>9895</v>
      </c>
      <c r="F136" t="s">
        <v>9970</v>
      </c>
      <c r="G136" t="s">
        <v>9971</v>
      </c>
      <c r="H136" s="26" t="str">
        <f t="shared" si="5"/>
        <v xml:space="preserve">|陸上下位|Tribal King|Warrior:20　Warrior:10|Warriorは投石器装備で鎧なしと鎧あり|
</v>
      </c>
    </row>
    <row r="137" spans="1:8" x14ac:dyDescent="0.15">
      <c r="A137" t="str">
        <f t="shared" si="6"/>
        <v>-</v>
      </c>
      <c r="B137" t="s">
        <v>2954</v>
      </c>
      <c r="C137" t="s">
        <v>9891</v>
      </c>
      <c r="D137" t="s">
        <v>3265</v>
      </c>
      <c r="E137" t="s">
        <v>9902</v>
      </c>
      <c r="F137" t="s">
        <v>9972</v>
      </c>
      <c r="G137" t="s">
        <v>9973</v>
      </c>
      <c r="H137" s="26" t="str">
        <f t="shared" si="5"/>
        <v xml:space="preserve">|陸上上位|Mictlan Priest|Eagle Warrior:10　Warrior:10|Warriorは鈍器装備|
</v>
      </c>
    </row>
    <row r="138" spans="1:8" x14ac:dyDescent="0.15">
      <c r="A138" t="str">
        <f t="shared" si="6"/>
        <v>MA Mictlan E</v>
      </c>
      <c r="B138" t="s">
        <v>2954</v>
      </c>
      <c r="C138" t="s">
        <v>9891</v>
      </c>
      <c r="D138" t="s">
        <v>3256</v>
      </c>
      <c r="E138" t="s">
        <v>9895</v>
      </c>
      <c r="F138" t="s">
        <v>9974</v>
      </c>
      <c r="H138" s="26" t="str">
        <f t="shared" si="5"/>
        <v xml:space="preserve">|陸上要塞|Tribal King|Warrior:15||
</v>
      </c>
    </row>
    <row r="139" spans="1:8" x14ac:dyDescent="0.15">
      <c r="A139" t="str">
        <f t="shared" si="6"/>
        <v>MA T'ien Ch'i S</v>
      </c>
      <c r="B139" t="s">
        <v>2954</v>
      </c>
      <c r="C139" t="s">
        <v>9987</v>
      </c>
      <c r="D139" t="s">
        <v>9975</v>
      </c>
      <c r="F139" t="s">
        <v>9979</v>
      </c>
      <c r="G139" t="s">
        <v>9986</v>
      </c>
      <c r="H139" s="26" t="str">
        <f t="shared" si="5"/>
        <v xml:space="preserve">|陸上郊外||Footman:6　Imperial Archer:5|Footmanは鉾装備、通常の土着下位構成に追加配備|
</v>
      </c>
    </row>
    <row r="140" spans="1:8" x14ac:dyDescent="0.15">
      <c r="A140" t="str">
        <f t="shared" si="6"/>
        <v>-</v>
      </c>
      <c r="B140" t="s">
        <v>2954</v>
      </c>
      <c r="C140" t="s">
        <v>9987</v>
      </c>
      <c r="D140" t="s">
        <v>9976</v>
      </c>
      <c r="E140" t="s">
        <v>9980</v>
      </c>
      <c r="F140" t="s">
        <v>9981</v>
      </c>
      <c r="G140" t="s">
        <v>9982</v>
      </c>
      <c r="H140" s="26" t="str">
        <f t="shared" si="5"/>
        <v xml:space="preserve">|陸上下位|Eunuch|Footman:10　Footman:10　Archer:10|Footmanは鉾装備と大盾装備|
</v>
      </c>
    </row>
    <row r="141" spans="1:8" x14ac:dyDescent="0.15">
      <c r="A141" t="str">
        <f t="shared" si="6"/>
        <v>-</v>
      </c>
      <c r="B141" t="s">
        <v>2954</v>
      </c>
      <c r="C141" t="s">
        <v>9987</v>
      </c>
      <c r="D141" t="s">
        <v>9977</v>
      </c>
      <c r="E141" t="s">
        <v>9983</v>
      </c>
      <c r="F141" t="s">
        <v>9984</v>
      </c>
      <c r="H141" s="26" t="str">
        <f t="shared" si="5"/>
        <v xml:space="preserve">|陸上上位|Ceremonial Master|Imperial City Guard:10||
</v>
      </c>
    </row>
    <row r="142" spans="1:8" x14ac:dyDescent="0.15">
      <c r="A142" t="str">
        <f t="shared" si="6"/>
        <v>MA T'ien Ch'i E</v>
      </c>
      <c r="B142" t="s">
        <v>2954</v>
      </c>
      <c r="C142" t="s">
        <v>9987</v>
      </c>
      <c r="D142" t="s">
        <v>9978</v>
      </c>
      <c r="E142" t="s">
        <v>9980</v>
      </c>
      <c r="F142" t="s">
        <v>9985</v>
      </c>
      <c r="H142" s="26" t="str">
        <f t="shared" si="5"/>
        <v xml:space="preserve">|陸上要塞|Eunuch|Imperial Crossbowman:6||
</v>
      </c>
    </row>
    <row r="143" spans="1:8" x14ac:dyDescent="0.15">
      <c r="A143" t="str">
        <f t="shared" si="6"/>
        <v>MA Machaka S</v>
      </c>
      <c r="B143" t="s">
        <v>2954</v>
      </c>
      <c r="C143" t="s">
        <v>10242</v>
      </c>
      <c r="D143" t="s">
        <v>3264</v>
      </c>
      <c r="E143" t="s">
        <v>10245</v>
      </c>
      <c r="F143" t="s">
        <v>10246</v>
      </c>
      <c r="G143" t="s">
        <v>10247</v>
      </c>
      <c r="H143" s="26" t="str">
        <f t="shared" si="5"/>
        <v xml:space="preserve">|陸上下位|Machaka Chief|Machaka Militia:30　Machaka Warrior:10|Warriorは投槍装備|
</v>
      </c>
    </row>
    <row r="144" spans="1:8" x14ac:dyDescent="0.15">
      <c r="A144" t="str">
        <f t="shared" si="6"/>
        <v>-</v>
      </c>
      <c r="B144" t="s">
        <v>2954</v>
      </c>
      <c r="C144" t="s">
        <v>10242</v>
      </c>
      <c r="D144" t="s">
        <v>3265</v>
      </c>
      <c r="E144" t="s">
        <v>10248</v>
      </c>
      <c r="F144" t="s">
        <v>10249</v>
      </c>
      <c r="H144" s="26" t="str">
        <f t="shared" si="5"/>
        <v xml:space="preserve">|陸上上位|Machaka Commander|Machaka Hoplite:10||
</v>
      </c>
    </row>
    <row r="145" spans="1:8" x14ac:dyDescent="0.15">
      <c r="A145" t="str">
        <f t="shared" si="6"/>
        <v>MA Machaka E</v>
      </c>
      <c r="B145" t="s">
        <v>2954</v>
      </c>
      <c r="C145" t="s">
        <v>10242</v>
      </c>
      <c r="D145" t="s">
        <v>3256</v>
      </c>
      <c r="E145" t="s">
        <v>10248</v>
      </c>
      <c r="F145" t="s">
        <v>10250</v>
      </c>
      <c r="H145" s="26" t="str">
        <f t="shared" si="5"/>
        <v xml:space="preserve">|陸上要塞|Machaka Commander|Machaka Archer:15||
</v>
      </c>
    </row>
    <row r="146" spans="1:8" x14ac:dyDescent="0.15">
      <c r="A146" t="str">
        <f t="shared" si="6"/>
        <v>MA Agartha S</v>
      </c>
      <c r="B146" t="s">
        <v>2954</v>
      </c>
      <c r="C146" t="s">
        <v>10412</v>
      </c>
      <c r="D146" t="s">
        <v>3264</v>
      </c>
      <c r="E146" t="s">
        <v>10413</v>
      </c>
      <c r="F146" t="s">
        <v>10414</v>
      </c>
      <c r="H146" s="26" t="str">
        <f t="shared" si="5"/>
        <v xml:space="preserve">|陸上下位|Cave Captain|Agarthan Light Infantry:10　Agarthan Infantry:10||
</v>
      </c>
    </row>
    <row r="147" spans="1:8" x14ac:dyDescent="0.15">
      <c r="A147" t="str">
        <f t="shared" si="6"/>
        <v>-</v>
      </c>
      <c r="B147" t="s">
        <v>2954</v>
      </c>
      <c r="C147" t="s">
        <v>10412</v>
      </c>
      <c r="D147" t="s">
        <v>3265</v>
      </c>
      <c r="E147" t="s">
        <v>10341</v>
      </c>
      <c r="F147" t="s">
        <v>10415</v>
      </c>
      <c r="H147" s="26" t="str">
        <f t="shared" si="5"/>
        <v xml:space="preserve">|陸上上位|Attendant of the Oracles|Pale One Soldier:10　Attentive Statue:5||
</v>
      </c>
    </row>
    <row r="148" spans="1:8" x14ac:dyDescent="0.15">
      <c r="A148" t="str">
        <f t="shared" si="6"/>
        <v>-</v>
      </c>
      <c r="B148" t="s">
        <v>2954</v>
      </c>
      <c r="C148" t="s">
        <v>10412</v>
      </c>
      <c r="D148" t="s">
        <v>3256</v>
      </c>
      <c r="E148" t="s">
        <v>10416</v>
      </c>
      <c r="F148" t="s">
        <v>10417</v>
      </c>
      <c r="H148" s="26" t="str">
        <f t="shared" si="5"/>
        <v xml:space="preserve">|陸上要塞|Pale One Captain|Ancient Stone Hurler:3||
</v>
      </c>
    </row>
    <row r="149" spans="1:8" x14ac:dyDescent="0.15">
      <c r="A149" t="str">
        <f t="shared" si="6"/>
        <v>-</v>
      </c>
      <c r="B149" t="s">
        <v>2954</v>
      </c>
      <c r="C149" t="s">
        <v>10412</v>
      </c>
      <c r="D149" t="s">
        <v>10418</v>
      </c>
      <c r="E149" t="s">
        <v>10421</v>
      </c>
      <c r="F149" t="s">
        <v>10422</v>
      </c>
      <c r="G149" t="s">
        <v>10424</v>
      </c>
      <c r="H149" s="26" t="str">
        <f t="shared" si="5"/>
        <v xml:space="preserve">|水中下位|Wet One Captain|Wet One:15|Wet Oneは軽装版|
</v>
      </c>
    </row>
    <row r="150" spans="1:8" x14ac:dyDescent="0.15">
      <c r="A150" t="str">
        <f t="shared" si="6"/>
        <v>-</v>
      </c>
      <c r="B150" t="s">
        <v>2954</v>
      </c>
      <c r="C150" t="s">
        <v>10412</v>
      </c>
      <c r="D150" t="s">
        <v>10419</v>
      </c>
      <c r="E150" t="s">
        <v>10421</v>
      </c>
      <c r="F150" t="s">
        <v>10422</v>
      </c>
      <c r="G150" t="s">
        <v>10424</v>
      </c>
      <c r="H150" s="26" t="str">
        <f t="shared" si="5"/>
        <v xml:space="preserve">|水中上位|Wet One Captain|Wet One:15|Wet Oneは軽装版|
</v>
      </c>
    </row>
    <row r="151" spans="1:8" x14ac:dyDescent="0.15">
      <c r="A151" t="str">
        <f t="shared" si="6"/>
        <v>MA Agartha E</v>
      </c>
      <c r="B151" t="s">
        <v>2954</v>
      </c>
      <c r="C151" t="s">
        <v>10412</v>
      </c>
      <c r="D151" t="s">
        <v>10420</v>
      </c>
      <c r="E151" t="s">
        <v>10421</v>
      </c>
      <c r="F151" t="s">
        <v>10423</v>
      </c>
      <c r="H151" s="26" t="str">
        <f t="shared" si="5"/>
        <v xml:space="preserve">|水中要塞|Wet One Captain|Wet One:10||
</v>
      </c>
    </row>
    <row r="152" spans="1:8" x14ac:dyDescent="0.15">
      <c r="A152" t="str">
        <f t="shared" si="6"/>
        <v>MA Abysia S</v>
      </c>
      <c r="B152" t="s">
        <v>2954</v>
      </c>
      <c r="C152" t="s">
        <v>10481</v>
      </c>
      <c r="D152" t="s">
        <v>10482</v>
      </c>
      <c r="E152" t="s">
        <v>10485</v>
      </c>
      <c r="F152" t="s">
        <v>10486</v>
      </c>
      <c r="G152" t="s">
        <v>10487</v>
      </c>
      <c r="H152" s="26" t="str">
        <f t="shared" si="5"/>
        <v xml:space="preserve">|陸上下位|Warlord|Humanbred:10　Humanbred:10|Humanbredはそれぞれ槍装備と斧装備|
</v>
      </c>
    </row>
    <row r="153" spans="1:8" x14ac:dyDescent="0.15">
      <c r="A153" t="str">
        <f t="shared" si="6"/>
        <v>-</v>
      </c>
      <c r="B153" t="s">
        <v>2954</v>
      </c>
      <c r="C153" t="s">
        <v>10481</v>
      </c>
      <c r="D153" t="s">
        <v>10483</v>
      </c>
      <c r="E153" t="s">
        <v>10467</v>
      </c>
      <c r="F153" t="s">
        <v>10488</v>
      </c>
      <c r="G153" t="s">
        <v>10489</v>
      </c>
      <c r="H153" s="26" t="str">
        <f t="shared" si="5"/>
        <v xml:space="preserve">|陸上上位|Anathemant Salamander|Abysian Infantry:10|Infantryは戦斧装備|
</v>
      </c>
    </row>
    <row r="154" spans="1:8" x14ac:dyDescent="0.15">
      <c r="A154" t="str">
        <f t="shared" si="6"/>
        <v>MA Abysia E</v>
      </c>
      <c r="B154" t="s">
        <v>2954</v>
      </c>
      <c r="C154" t="s">
        <v>10481</v>
      </c>
      <c r="D154" t="s">
        <v>10484</v>
      </c>
      <c r="E154" t="s">
        <v>10490</v>
      </c>
      <c r="F154" t="s">
        <v>10491</v>
      </c>
      <c r="H154" s="26" t="str">
        <f t="shared" si="5"/>
        <v xml:space="preserve">|陸上要塞|Warlord|Humanbred:6||
</v>
      </c>
    </row>
    <row r="155" spans="1:8" x14ac:dyDescent="0.15">
      <c r="A155" t="str">
        <f t="shared" si="6"/>
        <v>MA Caelum S</v>
      </c>
      <c r="B155" t="s">
        <v>2954</v>
      </c>
      <c r="C155" t="s">
        <v>10554</v>
      </c>
      <c r="D155" t="s">
        <v>3264</v>
      </c>
      <c r="E155" t="s">
        <v>10565</v>
      </c>
      <c r="F155" t="s">
        <v>10566</v>
      </c>
      <c r="H155" s="26" t="str">
        <f t="shared" si="5"/>
        <v xml:space="preserve">|陸上下位|Storm General|Spire Horn Militia:10　Spire Horn Archer:10||
</v>
      </c>
    </row>
    <row r="156" spans="1:8" x14ac:dyDescent="0.15">
      <c r="A156" t="str">
        <f t="shared" si="6"/>
        <v>-</v>
      </c>
      <c r="B156" t="s">
        <v>2954</v>
      </c>
      <c r="C156" t="s">
        <v>10554</v>
      </c>
      <c r="D156" t="s">
        <v>3265</v>
      </c>
      <c r="E156" t="s">
        <v>10531</v>
      </c>
      <c r="F156" t="s">
        <v>10567</v>
      </c>
      <c r="H156" s="26" t="str">
        <f t="shared" si="5"/>
        <v xml:space="preserve">|陸上上位|Seraphine|Airya Infantry:10　Spire Horn Archer:10||
</v>
      </c>
    </row>
    <row r="157" spans="1:8" x14ac:dyDescent="0.15">
      <c r="A157" t="str">
        <f t="shared" si="6"/>
        <v>MA Caelum E</v>
      </c>
      <c r="B157" t="s">
        <v>2954</v>
      </c>
      <c r="C157" t="s">
        <v>10554</v>
      </c>
      <c r="D157" t="s">
        <v>3256</v>
      </c>
      <c r="E157" t="s">
        <v>10565</v>
      </c>
      <c r="F157" t="s">
        <v>10568</v>
      </c>
      <c r="H157" s="26" t="str">
        <f t="shared" si="5"/>
        <v xml:space="preserve">|陸上要塞|Storm General|Spire Horn Archer:10||
</v>
      </c>
    </row>
    <row r="158" spans="1:8" x14ac:dyDescent="0.15">
      <c r="A158" t="str">
        <f t="shared" si="6"/>
        <v>MA C'tis S</v>
      </c>
      <c r="B158" t="s">
        <v>2954</v>
      </c>
      <c r="C158" t="s">
        <v>10655</v>
      </c>
      <c r="D158" t="s">
        <v>3264</v>
      </c>
      <c r="E158" t="s">
        <v>10650</v>
      </c>
      <c r="F158" t="s">
        <v>10651</v>
      </c>
      <c r="H158" s="26" t="str">
        <f t="shared" si="5"/>
        <v xml:space="preserve">|陸上下位|Commander of C'tis|Militia:10　City Guard:20||
</v>
      </c>
    </row>
    <row r="159" spans="1:8" x14ac:dyDescent="0.15">
      <c r="A159" t="str">
        <f t="shared" si="6"/>
        <v>-</v>
      </c>
      <c r="B159" t="s">
        <v>2954</v>
      </c>
      <c r="C159" t="s">
        <v>10655</v>
      </c>
      <c r="D159" t="s">
        <v>3265</v>
      </c>
      <c r="E159" t="s">
        <v>10652</v>
      </c>
      <c r="F159" t="s">
        <v>10653</v>
      </c>
      <c r="H159" s="26" t="str">
        <f t="shared" si="5"/>
        <v xml:space="preserve">|陸上上位|Lizard Lord|Slave Warrior:10　City Guard:10||
</v>
      </c>
    </row>
    <row r="160" spans="1:8" x14ac:dyDescent="0.15">
      <c r="A160" t="str">
        <f t="shared" si="6"/>
        <v>MA C'tis E</v>
      </c>
      <c r="B160" t="s">
        <v>2954</v>
      </c>
      <c r="C160" t="s">
        <v>10655</v>
      </c>
      <c r="D160" t="s">
        <v>3256</v>
      </c>
      <c r="E160" t="s">
        <v>10652</v>
      </c>
      <c r="F160" t="s">
        <v>10654</v>
      </c>
      <c r="H160" s="26" t="str">
        <f t="shared" si="5"/>
        <v xml:space="preserve">|陸上要塞|Lizard Lord|Poison Slinger:2　Light Infantry:4||
</v>
      </c>
    </row>
    <row r="161" spans="1:8" x14ac:dyDescent="0.15">
      <c r="A161" t="str">
        <f t="shared" si="6"/>
        <v>MA Pangaea S</v>
      </c>
      <c r="B161" t="s">
        <v>2954</v>
      </c>
      <c r="C161" t="s">
        <v>10788</v>
      </c>
      <c r="D161" t="s">
        <v>3264</v>
      </c>
      <c r="E161" t="s">
        <v>10728</v>
      </c>
      <c r="F161" t="s">
        <v>10789</v>
      </c>
      <c r="G161" t="s">
        <v>10790</v>
      </c>
      <c r="H161" s="26" t="str">
        <f t="shared" si="5"/>
        <v xml:space="preserve">|陸上下位|Centaur Commander|Satyr:10　Satyr:10　Harpy:10|Satyrはそれぞれ小盾装備と投槍装備|
</v>
      </c>
    </row>
    <row r="162" spans="1:8" x14ac:dyDescent="0.15">
      <c r="A162" t="str">
        <f t="shared" si="6"/>
        <v>-</v>
      </c>
      <c r="B162" t="s">
        <v>2954</v>
      </c>
      <c r="C162" t="s">
        <v>10788</v>
      </c>
      <c r="D162" t="s">
        <v>3265</v>
      </c>
      <c r="E162" t="s">
        <v>10762</v>
      </c>
      <c r="F162" t="s">
        <v>10791</v>
      </c>
      <c r="H162" s="26" t="str">
        <f t="shared" si="5"/>
        <v xml:space="preserve">|陸上上位|Centaur Hierophant|Centaur:5　Centaur Warrior:5||
</v>
      </c>
    </row>
    <row r="163" spans="1:8" x14ac:dyDescent="0.15">
      <c r="A163" t="str">
        <f t="shared" si="6"/>
        <v>MA Pangaea E</v>
      </c>
      <c r="B163" t="s">
        <v>2954</v>
      </c>
      <c r="C163" t="s">
        <v>10788</v>
      </c>
      <c r="D163" t="s">
        <v>3256</v>
      </c>
      <c r="E163" t="s">
        <v>10762</v>
      </c>
      <c r="F163" t="s">
        <v>10792</v>
      </c>
      <c r="H163" s="26" t="str">
        <f t="shared" si="5"/>
        <v xml:space="preserve">|陸上要塞|Centaur Hierophant|Centaur:6||
</v>
      </c>
    </row>
    <row r="164" spans="1:8" x14ac:dyDescent="0.15">
      <c r="A164" t="str">
        <f t="shared" si="6"/>
        <v>MA Asphodel S</v>
      </c>
      <c r="B164" t="s">
        <v>2954</v>
      </c>
      <c r="C164" t="s">
        <v>10904</v>
      </c>
      <c r="D164" t="s">
        <v>3264</v>
      </c>
      <c r="E164" t="s">
        <v>10905</v>
      </c>
      <c r="F164" t="s">
        <v>10906</v>
      </c>
      <c r="H164" s="26" t="str">
        <f t="shared" si="5"/>
        <v xml:space="preserve">|陸上下位|Centaur Hierophant|Satyr Sneak:10　Satyr:10　Harpy:10||
</v>
      </c>
    </row>
    <row r="165" spans="1:8" x14ac:dyDescent="0.15">
      <c r="A165" t="str">
        <f t="shared" si="6"/>
        <v>-</v>
      </c>
      <c r="B165" t="s">
        <v>2954</v>
      </c>
      <c r="C165" t="s">
        <v>10904</v>
      </c>
      <c r="D165" t="s">
        <v>3265</v>
      </c>
      <c r="E165" t="s">
        <v>10907</v>
      </c>
      <c r="F165" t="s">
        <v>10908</v>
      </c>
      <c r="H165" s="26" t="str">
        <f t="shared" si="5"/>
        <v xml:space="preserve">|陸上上位|Minotaur Lord|Centaur:5　Satyr:10||
</v>
      </c>
    </row>
    <row r="166" spans="1:8" x14ac:dyDescent="0.15">
      <c r="A166" t="str">
        <f t="shared" si="6"/>
        <v>MA Asphodel E</v>
      </c>
      <c r="B166" t="s">
        <v>2954</v>
      </c>
      <c r="C166" t="s">
        <v>10904</v>
      </c>
      <c r="D166" t="s">
        <v>3256</v>
      </c>
      <c r="E166" t="s">
        <v>10905</v>
      </c>
      <c r="F166" t="s">
        <v>10909</v>
      </c>
      <c r="H166" s="26" t="str">
        <f t="shared" si="5"/>
        <v xml:space="preserve">|陸上要塞|Centaur Hierophant|Centaur:6||
</v>
      </c>
    </row>
    <row r="167" spans="1:8" x14ac:dyDescent="0.15">
      <c r="A167" t="str">
        <f t="shared" si="6"/>
        <v>MA Vanheim S</v>
      </c>
      <c r="B167" t="s">
        <v>2954</v>
      </c>
      <c r="C167" t="s">
        <v>10980</v>
      </c>
      <c r="D167" t="s">
        <v>3264</v>
      </c>
      <c r="E167" t="s">
        <v>10974</v>
      </c>
      <c r="F167" t="s">
        <v>10978</v>
      </c>
      <c r="G167" t="s">
        <v>10975</v>
      </c>
      <c r="H167" s="26" t="str">
        <f t="shared" si="5"/>
        <v xml:space="preserve">|陸上下位|Herse|Huskarl:15　Huskarl:10|Huskarlはそれぞれ斧装備と槍装備|
</v>
      </c>
    </row>
    <row r="168" spans="1:8" x14ac:dyDescent="0.15">
      <c r="A168" t="str">
        <f t="shared" si="6"/>
        <v>-</v>
      </c>
      <c r="B168" t="s">
        <v>2954</v>
      </c>
      <c r="C168" t="s">
        <v>10980</v>
      </c>
      <c r="D168" t="s">
        <v>3265</v>
      </c>
      <c r="E168" t="s">
        <v>10976</v>
      </c>
      <c r="F168" t="s">
        <v>10977</v>
      </c>
      <c r="H168" s="26" t="str">
        <f t="shared" si="5"/>
        <v xml:space="preserve">|陸上上位|Vanherse|Hirdman:15||
</v>
      </c>
    </row>
    <row r="169" spans="1:8" x14ac:dyDescent="0.15">
      <c r="A169" t="str">
        <f t="shared" si="6"/>
        <v>MA Vanheim E</v>
      </c>
      <c r="B169" t="s">
        <v>2954</v>
      </c>
      <c r="C169" t="s">
        <v>10980</v>
      </c>
      <c r="D169" t="s">
        <v>3256</v>
      </c>
      <c r="E169" t="s">
        <v>10974</v>
      </c>
      <c r="F169" t="s">
        <v>10979</v>
      </c>
      <c r="H169" s="26" t="str">
        <f t="shared" si="5"/>
        <v xml:space="preserve">|陸上要塞|Herse|Huskarl:6||
</v>
      </c>
    </row>
    <row r="170" spans="1:8" x14ac:dyDescent="0.15">
      <c r="A170" t="str">
        <f t="shared" si="6"/>
        <v>MA Jotunheim S</v>
      </c>
      <c r="B170" t="s">
        <v>2954</v>
      </c>
      <c r="C170" t="s">
        <v>11050</v>
      </c>
      <c r="D170" t="s">
        <v>3264</v>
      </c>
      <c r="E170" t="s">
        <v>11051</v>
      </c>
      <c r="F170" t="s">
        <v>11052</v>
      </c>
      <c r="H170" s="26" t="str">
        <f t="shared" si="5"/>
        <v xml:space="preserve">|陸上下位|Jotun Herse|Jotun Militia:10||
</v>
      </c>
    </row>
    <row r="171" spans="1:8" x14ac:dyDescent="0.15">
      <c r="A171" t="str">
        <f t="shared" si="6"/>
        <v>-</v>
      </c>
      <c r="B171" t="s">
        <v>2954</v>
      </c>
      <c r="C171" t="s">
        <v>11050</v>
      </c>
      <c r="D171" t="s">
        <v>3265</v>
      </c>
      <c r="E171" t="s">
        <v>11037</v>
      </c>
      <c r="F171" t="s">
        <v>11053</v>
      </c>
      <c r="H171" s="26" t="str">
        <f t="shared" si="5"/>
        <v xml:space="preserve">|陸上上位|Jotun Jarl|Jotun Javelinist:10||
</v>
      </c>
    </row>
    <row r="172" spans="1:8" x14ac:dyDescent="0.15">
      <c r="A172" t="str">
        <f t="shared" si="6"/>
        <v>MA Jotunheim E</v>
      </c>
      <c r="B172" t="s">
        <v>2954</v>
      </c>
      <c r="C172" t="s">
        <v>11050</v>
      </c>
      <c r="D172" t="s">
        <v>3256</v>
      </c>
      <c r="E172" t="s">
        <v>11051</v>
      </c>
      <c r="F172" t="s">
        <v>11054</v>
      </c>
      <c r="H172" s="26" t="str">
        <f t="shared" si="5"/>
        <v xml:space="preserve">|陸上要塞|Jotun Herse|Jotun Hurler:3||
</v>
      </c>
    </row>
    <row r="173" spans="1:8" x14ac:dyDescent="0.15">
      <c r="A173" t="str">
        <f t="shared" si="6"/>
        <v>MA Vanarus S</v>
      </c>
      <c r="B173" t="s">
        <v>2954</v>
      </c>
      <c r="C173" t="s">
        <v>11164</v>
      </c>
      <c r="D173" t="s">
        <v>3264</v>
      </c>
      <c r="E173" t="s">
        <v>11157</v>
      </c>
      <c r="F173" t="s">
        <v>11158</v>
      </c>
      <c r="G173" t="s">
        <v>11159</v>
      </c>
      <c r="H173" s="26" t="str">
        <f t="shared" si="5"/>
        <v xml:space="preserve">|陸上下位|Vanarusian Herse|Vanarusian Huskarl:15　Vanarusian Archer:10|Huskarlは槍装備|
</v>
      </c>
    </row>
    <row r="174" spans="1:8" x14ac:dyDescent="0.15">
      <c r="A174" t="str">
        <f t="shared" si="6"/>
        <v>-</v>
      </c>
      <c r="B174" t="s">
        <v>2954</v>
      </c>
      <c r="C174" t="s">
        <v>11164</v>
      </c>
      <c r="D174" t="s">
        <v>3265</v>
      </c>
      <c r="E174" t="s">
        <v>11160</v>
      </c>
      <c r="F174" t="s">
        <v>11161</v>
      </c>
      <c r="G174" t="s">
        <v>11162</v>
      </c>
      <c r="H174" s="26" t="str">
        <f t="shared" si="5"/>
        <v xml:space="preserve">|陸上上位|Vanarusian Gode|Vanarusian Hirdman:15|Hirdmanは槍装備|
</v>
      </c>
    </row>
    <row r="175" spans="1:8" x14ac:dyDescent="0.15">
      <c r="A175" t="str">
        <f t="shared" si="6"/>
        <v>MA Vanarus E</v>
      </c>
      <c r="B175" t="s">
        <v>2954</v>
      </c>
      <c r="C175" t="s">
        <v>11164</v>
      </c>
      <c r="D175" t="s">
        <v>3256</v>
      </c>
      <c r="E175" t="s">
        <v>11157</v>
      </c>
      <c r="F175" t="s">
        <v>11163</v>
      </c>
      <c r="H175" s="26" t="str">
        <f t="shared" si="5"/>
        <v xml:space="preserve">|陸上要塞|Vanarusian Herse|Vanarusian Archer:10||
</v>
      </c>
    </row>
    <row r="176" spans="1:8" x14ac:dyDescent="0.15">
      <c r="A176" t="str">
        <f t="shared" si="6"/>
        <v>MA Bandar Log S</v>
      </c>
      <c r="B176" t="s">
        <v>2954</v>
      </c>
      <c r="C176" t="s">
        <v>11268</v>
      </c>
      <c r="D176" t="s">
        <v>3264</v>
      </c>
      <c r="E176" t="s">
        <v>11263</v>
      </c>
      <c r="F176" t="s">
        <v>11264</v>
      </c>
      <c r="H176" s="26" t="str">
        <f t="shared" si="5"/>
        <v xml:space="preserve">|陸上下位|Atavi Chieftain|Markata:20　Atavi Infantry:10　Atavi Archer:10||
</v>
      </c>
    </row>
    <row r="177" spans="1:8" x14ac:dyDescent="0.15">
      <c r="A177" t="str">
        <f t="shared" si="6"/>
        <v>-</v>
      </c>
      <c r="B177" t="s">
        <v>2954</v>
      </c>
      <c r="C177" t="s">
        <v>11268</v>
      </c>
      <c r="D177" t="s">
        <v>3265</v>
      </c>
      <c r="E177" t="s">
        <v>11265</v>
      </c>
      <c r="F177" t="s">
        <v>11266</v>
      </c>
      <c r="H177" s="26" t="str">
        <f t="shared" si="5"/>
        <v xml:space="preserve">|陸上上位|Bandar Commander|Bandar Warrior:10||
</v>
      </c>
    </row>
    <row r="178" spans="1:8" x14ac:dyDescent="0.15">
      <c r="A178" t="str">
        <f t="shared" si="6"/>
        <v>MA Bandar Log E</v>
      </c>
      <c r="B178" t="s">
        <v>2954</v>
      </c>
      <c r="C178" t="s">
        <v>11268</v>
      </c>
      <c r="D178" t="s">
        <v>3256</v>
      </c>
      <c r="E178" t="s">
        <v>11265</v>
      </c>
      <c r="F178" t="s">
        <v>11267</v>
      </c>
      <c r="H178" s="26" t="str">
        <f t="shared" si="5"/>
        <v xml:space="preserve">|陸上要塞|Bandar Commander|Bandar Archer:2　Vanara Archer:6　Markata Archer:4　Markata:4||
</v>
      </c>
    </row>
    <row r="179" spans="1:8" x14ac:dyDescent="0.15">
      <c r="A179" t="str">
        <f t="shared" si="6"/>
        <v>MA Shinuyama S</v>
      </c>
      <c r="B179" t="s">
        <v>2954</v>
      </c>
      <c r="C179" t="s">
        <v>11407</v>
      </c>
      <c r="D179" t="s">
        <v>3264</v>
      </c>
      <c r="E179" t="s">
        <v>11399</v>
      </c>
      <c r="F179" t="s">
        <v>11400</v>
      </c>
      <c r="G179" t="s">
        <v>11401</v>
      </c>
      <c r="H179" s="26" t="str">
        <f t="shared" si="5"/>
        <v xml:space="preserve">|陸上下位|Bakemono General|Bakemono-Sho:10　Bakemono-Sho:10　Bakemono-Archer:10|Bakemono-Shoは鎧なしの棍棒と鎧ありの槍|
</v>
      </c>
    </row>
    <row r="180" spans="1:8" x14ac:dyDescent="0.15">
      <c r="A180" t="str">
        <f t="shared" si="6"/>
        <v>-</v>
      </c>
      <c r="B180" t="s">
        <v>2954</v>
      </c>
      <c r="C180" t="s">
        <v>11407</v>
      </c>
      <c r="D180" t="s">
        <v>3265</v>
      </c>
      <c r="E180" t="s">
        <v>11399</v>
      </c>
      <c r="F180" t="s">
        <v>11402</v>
      </c>
      <c r="H180" s="26" t="str">
        <f t="shared" si="5"/>
        <v xml:space="preserve">|陸上上位|Bakemono General|O-bakemono:10||
</v>
      </c>
    </row>
    <row r="181" spans="1:8" x14ac:dyDescent="0.15">
      <c r="A181" t="str">
        <f t="shared" si="6"/>
        <v>-</v>
      </c>
      <c r="B181" t="s">
        <v>2954</v>
      </c>
      <c r="C181" t="s">
        <v>11407</v>
      </c>
      <c r="D181" t="s">
        <v>3256</v>
      </c>
      <c r="E181" t="s">
        <v>11399</v>
      </c>
      <c r="F181" t="s">
        <v>11403</v>
      </c>
      <c r="H181" s="26" t="str">
        <f t="shared" si="5"/>
        <v xml:space="preserve">|陸上要塞|Bakemono General|Dai Bakemono:4　Bakemono Archer:6||
</v>
      </c>
    </row>
    <row r="182" spans="1:8" x14ac:dyDescent="0.15">
      <c r="A182" t="str">
        <f t="shared" si="6"/>
        <v>MA Shinuyama E</v>
      </c>
      <c r="B182" t="s">
        <v>2954</v>
      </c>
      <c r="C182" t="s">
        <v>11407</v>
      </c>
      <c r="D182" t="s">
        <v>11404</v>
      </c>
      <c r="E182" t="s">
        <v>11405</v>
      </c>
      <c r="F182" t="s">
        <v>11406</v>
      </c>
      <c r="H182" s="26" t="str">
        <f t="shared" ref="H182:H250" si="7">CONCATENATE("|",D182,"|",E182,"|",F182,"|",G182,"|")&amp;CHAR(10)</f>
        <v xml:space="preserve">|水中要塞|Kappa Chief|Kappa:7||
</v>
      </c>
    </row>
    <row r="183" spans="1:8" x14ac:dyDescent="0.15">
      <c r="A183" t="str">
        <f t="shared" si="6"/>
        <v>MA Ashdod S</v>
      </c>
      <c r="B183" t="s">
        <v>2954</v>
      </c>
      <c r="C183" t="s">
        <v>11579</v>
      </c>
      <c r="D183" t="s">
        <v>3264</v>
      </c>
      <c r="E183" t="s">
        <v>11575</v>
      </c>
      <c r="F183" t="s">
        <v>11576</v>
      </c>
      <c r="H183" s="26" t="str">
        <f t="shared" si="7"/>
        <v xml:space="preserve">|陸上下位|Rephaite Commander|Edomite:4　Gileadite:3||
</v>
      </c>
    </row>
    <row r="184" spans="1:8" x14ac:dyDescent="0.15">
      <c r="A184" t="str">
        <f t="shared" si="6"/>
        <v>-</v>
      </c>
      <c r="B184" t="s">
        <v>2954</v>
      </c>
      <c r="C184" t="s">
        <v>11579</v>
      </c>
      <c r="D184" t="s">
        <v>3265</v>
      </c>
      <c r="E184" t="s">
        <v>11575</v>
      </c>
      <c r="F184" t="s">
        <v>11577</v>
      </c>
      <c r="H184" s="26" t="str">
        <f t="shared" si="7"/>
        <v xml:space="preserve">|陸上上位|Rephaite Commander|Gileadite Archer:5||
</v>
      </c>
    </row>
    <row r="185" spans="1:8" x14ac:dyDescent="0.15">
      <c r="A185" t="str">
        <f t="shared" si="6"/>
        <v>MA Ashdod E</v>
      </c>
      <c r="B185" t="s">
        <v>2954</v>
      </c>
      <c r="C185" t="s">
        <v>11579</v>
      </c>
      <c r="D185" t="s">
        <v>3256</v>
      </c>
      <c r="E185" t="s">
        <v>11575</v>
      </c>
      <c r="F185" t="s">
        <v>11578</v>
      </c>
      <c r="H185" s="26" t="str">
        <f t="shared" si="7"/>
        <v xml:space="preserve">|陸上要塞|Rephaite Commander|Gileadite Archer:2　Human Slinger:6||
</v>
      </c>
    </row>
    <row r="186" spans="1:8" x14ac:dyDescent="0.15">
      <c r="A186" t="str">
        <f t="shared" si="6"/>
        <v>MA Uruk S</v>
      </c>
      <c r="B186" t="s">
        <v>2954</v>
      </c>
      <c r="C186" t="s">
        <v>11857</v>
      </c>
      <c r="D186" t="s">
        <v>3264</v>
      </c>
      <c r="E186" t="s">
        <v>11824</v>
      </c>
      <c r="F186" t="s">
        <v>11923</v>
      </c>
      <c r="H186" s="26" t="str">
        <f t="shared" si="7"/>
        <v xml:space="preserve">|陸上下位|Enkidu Commander|Enkidu Spearman:10　Enkidu Archer:5||
</v>
      </c>
    </row>
    <row r="187" spans="1:8" x14ac:dyDescent="0.15">
      <c r="A187" t="str">
        <f t="shared" si="6"/>
        <v>-</v>
      </c>
      <c r="B187" t="s">
        <v>2954</v>
      </c>
      <c r="C187" t="s">
        <v>11857</v>
      </c>
      <c r="D187" t="s">
        <v>3265</v>
      </c>
      <c r="E187" t="s">
        <v>11827</v>
      </c>
      <c r="F187" t="s">
        <v>11924</v>
      </c>
      <c r="H187" s="26" t="str">
        <f t="shared" si="7"/>
        <v xml:space="preserve">|陸上上位|Ensi|Enkidu Soldier:10||
</v>
      </c>
    </row>
    <row r="188" spans="1:8" x14ac:dyDescent="0.15">
      <c r="A188" t="str">
        <f t="shared" si="6"/>
        <v>-</v>
      </c>
      <c r="B188" t="s">
        <v>2954</v>
      </c>
      <c r="C188" t="s">
        <v>11857</v>
      </c>
      <c r="D188" t="s">
        <v>3256</v>
      </c>
      <c r="E188" t="s">
        <v>11824</v>
      </c>
      <c r="F188" t="s">
        <v>11925</v>
      </c>
      <c r="H188" s="26" t="str">
        <f t="shared" si="7"/>
        <v xml:space="preserve">|陸上要塞|Enkidu Commander|Enkidu Archer:6||
</v>
      </c>
    </row>
    <row r="189" spans="1:8" x14ac:dyDescent="0.15">
      <c r="A189" t="str">
        <f t="shared" si="6"/>
        <v>-</v>
      </c>
      <c r="B189" t="s">
        <v>2954</v>
      </c>
      <c r="C189" t="s">
        <v>11857</v>
      </c>
      <c r="D189" t="s">
        <v>11920</v>
      </c>
      <c r="E189" t="s">
        <v>11926</v>
      </c>
      <c r="F189" t="s">
        <v>11927</v>
      </c>
      <c r="H189" s="26" t="str">
        <f t="shared" si="7"/>
        <v xml:space="preserve">|水中下位|Kulullu Commander|Kulullu:8||
</v>
      </c>
    </row>
    <row r="190" spans="1:8" x14ac:dyDescent="0.15">
      <c r="A190" t="str">
        <f t="shared" si="6"/>
        <v>-</v>
      </c>
      <c r="B190" t="s">
        <v>2954</v>
      </c>
      <c r="C190" t="s">
        <v>11857</v>
      </c>
      <c r="D190" t="s">
        <v>11921</v>
      </c>
      <c r="E190" t="s">
        <v>11902</v>
      </c>
      <c r="F190" t="s">
        <v>11928</v>
      </c>
      <c r="H190" s="26" t="str">
        <f t="shared" si="7"/>
        <v xml:space="preserve">|水中上位|Kulullu King|Kulullu Soldier:8||
</v>
      </c>
    </row>
    <row r="191" spans="1:8" x14ac:dyDescent="0.15">
      <c r="A191" t="str">
        <f t="shared" si="6"/>
        <v>MA Uruk E</v>
      </c>
      <c r="B191" t="s">
        <v>2954</v>
      </c>
      <c r="C191" t="s">
        <v>11857</v>
      </c>
      <c r="D191" t="s">
        <v>11922</v>
      </c>
      <c r="E191" t="s">
        <v>11926</v>
      </c>
      <c r="F191" t="s">
        <v>11929</v>
      </c>
      <c r="H191" s="26" t="str">
        <f t="shared" si="7"/>
        <v xml:space="preserve">|水中要塞|Kulullu Commander|Kulullu Soldier:5||
</v>
      </c>
    </row>
    <row r="192" spans="1:8" x14ac:dyDescent="0.15">
      <c r="A192" t="str">
        <f t="shared" si="6"/>
        <v>MA Nazca S</v>
      </c>
      <c r="B192" t="s">
        <v>2954</v>
      </c>
      <c r="C192" t="s">
        <v>11762</v>
      </c>
      <c r="D192" t="s">
        <v>3264</v>
      </c>
      <c r="E192" t="s">
        <v>11805</v>
      </c>
      <c r="F192" t="s">
        <v>11806</v>
      </c>
      <c r="G192" t="s">
        <v>11807</v>
      </c>
      <c r="H192" s="26" t="str">
        <f t="shared" si="7"/>
        <v xml:space="preserve">|陸上下位|Kuraka|Human Warrior:10　Aucac Runa Archer:10　Hatun Runa:10|Human Warriorは鈍器装備|
</v>
      </c>
    </row>
    <row r="193" spans="1:8" x14ac:dyDescent="0.15">
      <c r="A193" t="str">
        <f t="shared" si="6"/>
        <v>-</v>
      </c>
      <c r="B193" t="s">
        <v>2954</v>
      </c>
      <c r="C193" t="s">
        <v>11762</v>
      </c>
      <c r="D193" t="s">
        <v>3265</v>
      </c>
      <c r="E193" t="s">
        <v>11808</v>
      </c>
      <c r="F193" t="s">
        <v>11809</v>
      </c>
      <c r="G193" t="s">
        <v>11810</v>
      </c>
      <c r="H193" s="26" t="str">
        <f t="shared" si="7"/>
        <v xml:space="preserve">|陸上上位|Mallqui|Soulless Nazcan Warrior:20　Nazcan Longdead:10|Soullessは鈍器、Longdeadは槍装備|
</v>
      </c>
    </row>
    <row r="194" spans="1:8" x14ac:dyDescent="0.15">
      <c r="A194" t="str">
        <f t="shared" si="6"/>
        <v>MA Nazca E</v>
      </c>
      <c r="B194" t="s">
        <v>2954</v>
      </c>
      <c r="C194" t="s">
        <v>11762</v>
      </c>
      <c r="D194" t="s">
        <v>3256</v>
      </c>
      <c r="E194" t="s">
        <v>11811</v>
      </c>
      <c r="F194" t="s">
        <v>11812</v>
      </c>
      <c r="H194" s="26" t="str">
        <f t="shared" si="7"/>
        <v xml:space="preserve">|陸上要塞|Apu|Aucac Runa Archers:10||
</v>
      </c>
    </row>
    <row r="195" spans="1:8" x14ac:dyDescent="0.15">
      <c r="A195" t="str">
        <f t="shared" si="6"/>
        <v>MA Xibalba S</v>
      </c>
      <c r="B195" t="s">
        <v>2954</v>
      </c>
      <c r="C195" t="s">
        <v>11975</v>
      </c>
      <c r="D195" t="s">
        <v>3264</v>
      </c>
      <c r="E195" t="s">
        <v>11939</v>
      </c>
      <c r="F195" t="s">
        <v>12033</v>
      </c>
      <c r="G195" t="s">
        <v>12034</v>
      </c>
      <c r="H195" s="26" t="str">
        <f t="shared" si="7"/>
        <v xml:space="preserve">|陸上下位|Muuch Ajaw|Muuch Warrior:10　Muuch Warrior:10|Warriorは槍装備軽装と棍棒装備重装|
</v>
      </c>
    </row>
    <row r="196" spans="1:8" x14ac:dyDescent="0.15">
      <c r="A196" t="str">
        <f t="shared" ref="A196:A259" si="8">IF(C196&lt;&gt;C195,B196&amp;" "&amp;C196&amp;" S",IF(C196&lt;&gt;C197,B196&amp;" "&amp;C196&amp;" E","-"))</f>
        <v>-</v>
      </c>
      <c r="B196" t="s">
        <v>2954</v>
      </c>
      <c r="C196" t="s">
        <v>11975</v>
      </c>
      <c r="D196" t="s">
        <v>3265</v>
      </c>
      <c r="E196" t="s">
        <v>11967</v>
      </c>
      <c r="F196" t="s">
        <v>12035</v>
      </c>
      <c r="G196" t="s">
        <v>12036</v>
      </c>
      <c r="H196" s="26" t="str">
        <f t="shared" si="7"/>
        <v xml:space="preserve">|陸上上位|Zotz Batab|Zotz Warrior:20|Warriorは突撃槍装備|
</v>
      </c>
    </row>
    <row r="197" spans="1:8" x14ac:dyDescent="0.15">
      <c r="A197" t="str">
        <f t="shared" si="8"/>
        <v>-</v>
      </c>
      <c r="B197" t="s">
        <v>2954</v>
      </c>
      <c r="C197" t="s">
        <v>11975</v>
      </c>
      <c r="D197" t="s">
        <v>3256</v>
      </c>
      <c r="E197" t="s">
        <v>11939</v>
      </c>
      <c r="F197" t="s">
        <v>12041</v>
      </c>
      <c r="H197" s="26" t="str">
        <f t="shared" si="7"/>
        <v xml:space="preserve">|陸上要塞|Muuch Ajaw|Muuch Dart Thrower:10||
</v>
      </c>
    </row>
    <row r="198" spans="1:8" x14ac:dyDescent="0.15">
      <c r="A198" t="str">
        <f t="shared" si="8"/>
        <v>-</v>
      </c>
      <c r="B198" t="s">
        <v>2954</v>
      </c>
      <c r="C198" t="s">
        <v>11975</v>
      </c>
      <c r="D198" t="s">
        <v>11920</v>
      </c>
      <c r="E198" t="s">
        <v>11939</v>
      </c>
      <c r="F198" t="s">
        <v>12037</v>
      </c>
      <c r="G198" t="s">
        <v>12038</v>
      </c>
      <c r="H198" s="26" t="str">
        <f t="shared" si="7"/>
        <v xml:space="preserve">|水中下位|Muuch Ajaw|Lakam Ha' Warrior:10　Lakam Ha' Warrior|Warriorは網装備と盾装備|
</v>
      </c>
    </row>
    <row r="199" spans="1:8" x14ac:dyDescent="0.15">
      <c r="A199" t="str">
        <f t="shared" si="8"/>
        <v>-</v>
      </c>
      <c r="B199" t="s">
        <v>2954</v>
      </c>
      <c r="C199" t="s">
        <v>11975</v>
      </c>
      <c r="D199" t="s">
        <v>11921</v>
      </c>
      <c r="E199" t="s">
        <v>11946</v>
      </c>
      <c r="F199" t="s">
        <v>12039</v>
      </c>
      <c r="G199" t="s">
        <v>12040</v>
      </c>
      <c r="H199" s="26" t="str">
        <f t="shared" si="7"/>
        <v xml:space="preserve">|水中上位|Ah Ha'|Lakam Ha' Warrior:10|Warriorは盾装備|
</v>
      </c>
    </row>
    <row r="200" spans="1:8" x14ac:dyDescent="0.15">
      <c r="A200" t="str">
        <f t="shared" si="8"/>
        <v>MA Xibalba E</v>
      </c>
      <c r="B200" t="s">
        <v>2954</v>
      </c>
      <c r="C200" t="s">
        <v>11975</v>
      </c>
      <c r="D200" t="s">
        <v>11922</v>
      </c>
      <c r="E200" t="s">
        <v>11939</v>
      </c>
      <c r="F200" t="s">
        <v>12039</v>
      </c>
      <c r="H200" s="26" t="str">
        <f t="shared" si="7"/>
        <v xml:space="preserve">|水中要塞|Muuch Ajaw|Lakam Ha' Warrior:10||
</v>
      </c>
    </row>
    <row r="201" spans="1:8" x14ac:dyDescent="0.15">
      <c r="A201" t="str">
        <f t="shared" si="8"/>
        <v>MA Phlegra S</v>
      </c>
      <c r="B201" t="s">
        <v>2954</v>
      </c>
      <c r="C201" t="s">
        <v>12068</v>
      </c>
      <c r="D201" t="s">
        <v>3264</v>
      </c>
      <c r="E201" t="s">
        <v>12049</v>
      </c>
      <c r="F201" t="s">
        <v>12107</v>
      </c>
      <c r="H201" s="26" t="str">
        <f t="shared" si="7"/>
        <v xml:space="preserve">|陸上下位|Trophimos Commander|Helote Warrior:20　Helote Archer:10||
</v>
      </c>
    </row>
    <row r="202" spans="1:8" x14ac:dyDescent="0.15">
      <c r="A202" t="str">
        <f t="shared" si="8"/>
        <v>-</v>
      </c>
      <c r="B202" t="s">
        <v>2954</v>
      </c>
      <c r="C202" t="s">
        <v>12068</v>
      </c>
      <c r="D202" t="s">
        <v>3265</v>
      </c>
      <c r="E202" t="s">
        <v>12051</v>
      </c>
      <c r="F202" t="s">
        <v>12108</v>
      </c>
      <c r="H202" s="26" t="str">
        <f t="shared" si="7"/>
        <v xml:space="preserve">|陸上上位|Trophimos Priest|Helote Soldier:10||
</v>
      </c>
    </row>
    <row r="203" spans="1:8" x14ac:dyDescent="0.15">
      <c r="A203" t="str">
        <f t="shared" si="8"/>
        <v>MA Phlegra E</v>
      </c>
      <c r="B203" t="s">
        <v>2954</v>
      </c>
      <c r="C203" t="s">
        <v>12068</v>
      </c>
      <c r="D203" t="s">
        <v>3256</v>
      </c>
      <c r="E203" t="s">
        <v>12059</v>
      </c>
      <c r="F203" t="s">
        <v>12109</v>
      </c>
      <c r="H203" s="26" t="str">
        <f t="shared" si="7"/>
        <v xml:space="preserve">|陸上要塞|Cyclops Chieftain|Cyclops Hurler:5||
</v>
      </c>
    </row>
    <row r="204" spans="1:8" x14ac:dyDescent="0.15">
      <c r="A204" t="str">
        <f t="shared" si="8"/>
        <v>MA Phaeacia S</v>
      </c>
      <c r="B204" t="s">
        <v>2954</v>
      </c>
      <c r="C204" t="s">
        <v>12160</v>
      </c>
      <c r="D204" t="s">
        <v>3264</v>
      </c>
      <c r="E204" t="s">
        <v>12126</v>
      </c>
      <c r="F204" t="s">
        <v>12200</v>
      </c>
      <c r="H204" s="26" t="str">
        <f t="shared" si="7"/>
        <v xml:space="preserve">|陸上下位|Phaeacian Captain|Phaeacian Militia:20　Phaeacian Archer:10||
</v>
      </c>
    </row>
    <row r="205" spans="1:8" x14ac:dyDescent="0.15">
      <c r="A205" t="str">
        <f t="shared" si="8"/>
        <v>-</v>
      </c>
      <c r="B205" t="s">
        <v>2954</v>
      </c>
      <c r="C205" t="s">
        <v>12160</v>
      </c>
      <c r="D205" t="s">
        <v>3265</v>
      </c>
      <c r="E205" t="s">
        <v>12135</v>
      </c>
      <c r="F205" t="s">
        <v>12201</v>
      </c>
      <c r="H205" s="26" t="str">
        <f t="shared" si="7"/>
        <v xml:space="preserve">|陸上上位|Mage Pilot|Phaeacian Infantry:10||
</v>
      </c>
    </row>
    <row r="206" spans="1:8" x14ac:dyDescent="0.15">
      <c r="A206" t="str">
        <f t="shared" si="8"/>
        <v>MA Phaeacia E</v>
      </c>
      <c r="B206" t="s">
        <v>2954</v>
      </c>
      <c r="C206" t="s">
        <v>12160</v>
      </c>
      <c r="D206" t="s">
        <v>3256</v>
      </c>
      <c r="E206" t="s">
        <v>12126</v>
      </c>
      <c r="F206" t="s">
        <v>12202</v>
      </c>
      <c r="H206" s="26" t="str">
        <f t="shared" si="7"/>
        <v xml:space="preserve">|陸上要塞|Phaeacian Captain|Phaeacian Archer:10||
</v>
      </c>
    </row>
    <row r="207" spans="1:8" x14ac:dyDescent="0.15">
      <c r="A207" t="str">
        <f t="shared" si="8"/>
        <v>MA Atlantis S</v>
      </c>
      <c r="B207" t="s">
        <v>2954</v>
      </c>
      <c r="C207" t="s">
        <v>12313</v>
      </c>
      <c r="D207" t="s">
        <v>8489</v>
      </c>
      <c r="E207" t="s">
        <v>12266</v>
      </c>
      <c r="F207" t="s">
        <v>12322</v>
      </c>
      <c r="H207" s="26" t="str">
        <f t="shared" si="7"/>
        <v xml:space="preserve">|全域下位|Consort|Atlantian Militia:10　Atlantian Light Infantry:10||
</v>
      </c>
    </row>
    <row r="208" spans="1:8" x14ac:dyDescent="0.15">
      <c r="A208" t="str">
        <f t="shared" si="8"/>
        <v>-</v>
      </c>
      <c r="B208" t="s">
        <v>2954</v>
      </c>
      <c r="C208" t="s">
        <v>12313</v>
      </c>
      <c r="D208" t="s">
        <v>8490</v>
      </c>
      <c r="E208" t="s">
        <v>12268</v>
      </c>
      <c r="F208" t="s">
        <v>12323</v>
      </c>
      <c r="H208" s="26" t="str">
        <f t="shared" si="7"/>
        <v xml:space="preserve">|全域上位|Coral Queen|Atlantian Shield Bearer:10　War Shambler:10||
</v>
      </c>
    </row>
    <row r="209" spans="1:8" x14ac:dyDescent="0.15">
      <c r="A209" t="str">
        <f t="shared" si="8"/>
        <v>-</v>
      </c>
      <c r="B209" t="s">
        <v>2954</v>
      </c>
      <c r="C209" t="s">
        <v>12313</v>
      </c>
      <c r="D209" t="s">
        <v>6401</v>
      </c>
      <c r="E209" t="s">
        <v>12262</v>
      </c>
      <c r="F209" t="s">
        <v>12324</v>
      </c>
      <c r="H209" s="26" t="str">
        <f t="shared" si="7"/>
        <v xml:space="preserve">|水中要塞|Shambler Chief|Atlantian Infantry:4　Shambler Guard:4||
</v>
      </c>
    </row>
    <row r="210" spans="1:8" x14ac:dyDescent="0.15">
      <c r="A210" t="str">
        <f t="shared" si="8"/>
        <v>MA Atlantis E</v>
      </c>
      <c r="B210" t="s">
        <v>2954</v>
      </c>
      <c r="C210" t="s">
        <v>12313</v>
      </c>
      <c r="D210" t="s">
        <v>3256</v>
      </c>
      <c r="E210" t="s">
        <v>12325</v>
      </c>
      <c r="F210" t="s">
        <v>12326</v>
      </c>
      <c r="H210" s="26" t="str">
        <f t="shared" si="7"/>
        <v xml:space="preserve">|陸上要塞|Captain|Archer:10||
</v>
      </c>
    </row>
    <row r="211" spans="1:8" x14ac:dyDescent="0.15">
      <c r="A211" t="str">
        <f t="shared" si="8"/>
        <v>MA R'lyeh S</v>
      </c>
      <c r="B211" t="s">
        <v>2954</v>
      </c>
      <c r="C211" t="s">
        <v>12364</v>
      </c>
      <c r="D211" t="s">
        <v>8489</v>
      </c>
      <c r="E211" t="s">
        <v>12342</v>
      </c>
      <c r="F211" t="s">
        <v>12375</v>
      </c>
      <c r="G211" t="s">
        <v>12376</v>
      </c>
      <c r="H211" s="26" t="str">
        <f t="shared" si="7"/>
        <v xml:space="preserve">|全域下位|Illithid Lord|Lobo Guard:20　Slave Trooper:10|TrooperはAtlantian|
</v>
      </c>
    </row>
    <row r="212" spans="1:8" x14ac:dyDescent="0.15">
      <c r="A212" t="str">
        <f t="shared" si="8"/>
        <v>-</v>
      </c>
      <c r="B212" t="s">
        <v>2954</v>
      </c>
      <c r="C212" t="s">
        <v>12364</v>
      </c>
      <c r="D212" t="s">
        <v>8490</v>
      </c>
      <c r="E212" t="s">
        <v>12347</v>
      </c>
      <c r="F212" t="s">
        <v>12377</v>
      </c>
      <c r="G212" t="s">
        <v>12378</v>
      </c>
      <c r="H212" s="26" t="str">
        <f t="shared" si="7"/>
        <v xml:space="preserve">|全域上位|Starspawn|Slave Guardian:10　Shambler Thrall:5|GuardianはAtlantianの兜持ち|
</v>
      </c>
    </row>
    <row r="213" spans="1:8" x14ac:dyDescent="0.15">
      <c r="A213" t="str">
        <f t="shared" si="8"/>
        <v>-</v>
      </c>
      <c r="B213" t="s">
        <v>2954</v>
      </c>
      <c r="C213" t="s">
        <v>12364</v>
      </c>
      <c r="D213" t="s">
        <v>6401</v>
      </c>
      <c r="E213" t="s">
        <v>12342</v>
      </c>
      <c r="F213" t="s">
        <v>12379</v>
      </c>
      <c r="H213" s="26" t="str">
        <f t="shared" si="7"/>
        <v xml:space="preserve">|水中要塞|Illithid Lord|Illithid Soldier:2　Slave Guardian:4||
</v>
      </c>
    </row>
    <row r="214" spans="1:8" x14ac:dyDescent="0.15">
      <c r="A214" t="str">
        <f t="shared" si="8"/>
        <v>MA R'lyeh E</v>
      </c>
      <c r="B214" t="s">
        <v>2954</v>
      </c>
      <c r="C214" t="s">
        <v>12364</v>
      </c>
      <c r="D214" t="s">
        <v>3256</v>
      </c>
      <c r="E214" t="s">
        <v>12325</v>
      </c>
      <c r="F214" t="s">
        <v>12326</v>
      </c>
      <c r="H214" s="26" t="str">
        <f t="shared" si="7"/>
        <v xml:space="preserve">|陸上要塞|Captain|Archer:10||
</v>
      </c>
    </row>
    <row r="215" spans="1:8" x14ac:dyDescent="0.15">
      <c r="A215" t="str">
        <f t="shared" si="8"/>
        <v>MA Pelagia S</v>
      </c>
      <c r="B215" t="s">
        <v>2954</v>
      </c>
      <c r="C215" t="s">
        <v>12455</v>
      </c>
      <c r="D215" t="s">
        <v>6391</v>
      </c>
      <c r="E215" t="s">
        <v>12497</v>
      </c>
      <c r="F215" t="s">
        <v>12498</v>
      </c>
      <c r="G215" t="s">
        <v>12499</v>
      </c>
      <c r="H215" s="26" t="str">
        <f t="shared" si="7"/>
        <v xml:space="preserve">|水中下位|Pelagian Captain|Pelagian Militia:10　Pelagian Militia:10|Militiaはどちらも槍装備|
</v>
      </c>
    </row>
    <row r="216" spans="1:8" x14ac:dyDescent="0.15">
      <c r="A216" t="str">
        <f t="shared" si="8"/>
        <v>-</v>
      </c>
      <c r="B216" t="s">
        <v>2954</v>
      </c>
      <c r="C216" t="s">
        <v>12455</v>
      </c>
      <c r="D216" t="s">
        <v>6400</v>
      </c>
      <c r="E216" t="s">
        <v>12500</v>
      </c>
      <c r="F216" t="s">
        <v>12502</v>
      </c>
      <c r="H216" s="26" t="str">
        <f t="shared" si="7"/>
        <v xml:space="preserve">|水中上位|Triton Prince|Pelagian Soldier:10　Merman:10||
</v>
      </c>
    </row>
    <row r="217" spans="1:8" x14ac:dyDescent="0.15">
      <c r="A217" t="str">
        <f t="shared" si="8"/>
        <v>-</v>
      </c>
      <c r="B217" t="s">
        <v>2954</v>
      </c>
      <c r="C217" t="s">
        <v>12455</v>
      </c>
      <c r="D217" t="s">
        <v>3264</v>
      </c>
      <c r="E217" t="s">
        <v>12430</v>
      </c>
      <c r="F217" t="s">
        <v>12503</v>
      </c>
      <c r="H217" s="26" t="str">
        <f t="shared" si="7"/>
        <v xml:space="preserve">|陸上下位|Merman Commander|Merman:10　Merman Hoplite:5||
</v>
      </c>
    </row>
    <row r="218" spans="1:8" x14ac:dyDescent="0.15">
      <c r="A218" t="str">
        <f t="shared" si="8"/>
        <v>-</v>
      </c>
      <c r="B218" t="s">
        <v>2954</v>
      </c>
      <c r="C218" t="s">
        <v>12455</v>
      </c>
      <c r="D218" t="s">
        <v>3265</v>
      </c>
      <c r="E218" t="s">
        <v>12456</v>
      </c>
      <c r="F218" t="s">
        <v>12504</v>
      </c>
      <c r="H218" s="26" t="str">
        <f t="shared" si="7"/>
        <v xml:space="preserve">|陸上上位|Merman Priest|Merman Hoplite:10||
</v>
      </c>
    </row>
    <row r="219" spans="1:8" x14ac:dyDescent="0.15">
      <c r="A219" t="str">
        <f t="shared" si="8"/>
        <v>-</v>
      </c>
      <c r="B219" t="s">
        <v>2954</v>
      </c>
      <c r="C219" t="s">
        <v>12455</v>
      </c>
      <c r="D219" t="s">
        <v>6401</v>
      </c>
      <c r="E219" t="s">
        <v>12497</v>
      </c>
      <c r="F219" t="s">
        <v>12501</v>
      </c>
      <c r="H219" s="26" t="str">
        <f t="shared" si="7"/>
        <v xml:space="preserve">|水中要塞|Pelagian Captain|Pelagian Soldier:10||
</v>
      </c>
    </row>
    <row r="220" spans="1:8" x14ac:dyDescent="0.15">
      <c r="A220" t="str">
        <f t="shared" si="8"/>
        <v>MA Pelagia E</v>
      </c>
      <c r="B220" t="s">
        <v>2954</v>
      </c>
      <c r="C220" t="s">
        <v>12455</v>
      </c>
      <c r="D220" t="s">
        <v>3256</v>
      </c>
      <c r="E220" t="s">
        <v>12505</v>
      </c>
      <c r="F220" t="s">
        <v>12506</v>
      </c>
      <c r="H220" s="26" t="str">
        <f t="shared" si="7"/>
        <v xml:space="preserve">|陸上要塞|Captain|Archer:10||
</v>
      </c>
    </row>
    <row r="221" spans="1:8" x14ac:dyDescent="0.15">
      <c r="A221" t="str">
        <f t="shared" si="8"/>
        <v>MA Oceania S</v>
      </c>
      <c r="B221" t="s">
        <v>2954</v>
      </c>
      <c r="C221" t="s">
        <v>12545</v>
      </c>
      <c r="D221" t="s">
        <v>8489</v>
      </c>
      <c r="E221" t="s">
        <v>12555</v>
      </c>
      <c r="F221" t="s">
        <v>12556</v>
      </c>
      <c r="G221" t="s">
        <v>12557</v>
      </c>
      <c r="H221" s="26" t="str">
        <f t="shared" si="7"/>
        <v xml:space="preserve">|全域下位|Ichtysatyr Commander|Ichtysatyr:15　Ichtysatyr Soldier|Ichtysatyrは盾装備、Soldierは軽装版|
</v>
      </c>
    </row>
    <row r="222" spans="1:8" x14ac:dyDescent="0.15">
      <c r="A222" t="str">
        <f t="shared" si="8"/>
        <v>-</v>
      </c>
      <c r="B222" t="s">
        <v>2954</v>
      </c>
      <c r="C222" t="s">
        <v>12545</v>
      </c>
      <c r="D222" t="s">
        <v>8490</v>
      </c>
      <c r="E222" t="s">
        <v>12558</v>
      </c>
      <c r="F222" t="s">
        <v>12559</v>
      </c>
      <c r="G222" t="s">
        <v>12560</v>
      </c>
      <c r="H222" s="26" t="str">
        <f t="shared" si="7"/>
        <v xml:space="preserve">|全域上位|Ichtycentaur Commander|Ichtycentaur:5　Ichtysatyr Soldier:5|Soldierは重装版|
</v>
      </c>
    </row>
    <row r="223" spans="1:8" x14ac:dyDescent="0.15">
      <c r="A223" t="str">
        <f t="shared" si="8"/>
        <v>-</v>
      </c>
      <c r="B223" t="s">
        <v>2954</v>
      </c>
      <c r="C223" t="s">
        <v>12545</v>
      </c>
      <c r="D223" t="s">
        <v>6401</v>
      </c>
      <c r="E223" t="s">
        <v>12555</v>
      </c>
      <c r="F223" t="s">
        <v>12561</v>
      </c>
      <c r="H223" s="26" t="str">
        <f t="shared" si="7"/>
        <v xml:space="preserve">|水中要塞|Ichtysatyr Commander|Ichtysatyr Soldier:10||
</v>
      </c>
    </row>
    <row r="224" spans="1:8" x14ac:dyDescent="0.15">
      <c r="A224" t="str">
        <f t="shared" si="8"/>
        <v>MA Oceania E</v>
      </c>
      <c r="B224" t="s">
        <v>2954</v>
      </c>
      <c r="C224" t="s">
        <v>12545</v>
      </c>
      <c r="D224" t="s">
        <v>3256</v>
      </c>
      <c r="E224" t="s">
        <v>12562</v>
      </c>
      <c r="F224" t="s">
        <v>12563</v>
      </c>
      <c r="H224" s="26" t="str">
        <f t="shared" si="7"/>
        <v xml:space="preserve">|陸上要塞|Captain|Archer:10||
</v>
      </c>
    </row>
    <row r="225" spans="1:8" x14ac:dyDescent="0.15">
      <c r="A225" t="str">
        <f t="shared" si="8"/>
        <v>MA Ys S</v>
      </c>
      <c r="B225" t="s">
        <v>2954</v>
      </c>
      <c r="C225" t="s">
        <v>12638</v>
      </c>
      <c r="D225" t="s">
        <v>6391</v>
      </c>
      <c r="E225" t="s">
        <v>12578</v>
      </c>
      <c r="F225" t="s">
        <v>12647</v>
      </c>
      <c r="H225" s="26" t="str">
        <f t="shared" si="7"/>
        <v xml:space="preserve">|水中下位|Ysian Commander|Ysian Militia:10　Ysian Infantry:10||
</v>
      </c>
    </row>
    <row r="226" spans="1:8" x14ac:dyDescent="0.15">
      <c r="A226" t="str">
        <f t="shared" si="8"/>
        <v>-</v>
      </c>
      <c r="B226" t="s">
        <v>2954</v>
      </c>
      <c r="C226" t="s">
        <v>12638</v>
      </c>
      <c r="D226" t="s">
        <v>6400</v>
      </c>
      <c r="E226" t="s">
        <v>12590</v>
      </c>
      <c r="F226" t="s">
        <v>12648</v>
      </c>
      <c r="H226" s="26" t="str">
        <f t="shared" si="7"/>
        <v xml:space="preserve">|水中上位|Morgen Champion|Ysian Man at Arms:10　Ysian Spearman:10||
</v>
      </c>
    </row>
    <row r="227" spans="1:8" x14ac:dyDescent="0.15">
      <c r="A227" t="str">
        <f t="shared" si="8"/>
        <v>-</v>
      </c>
      <c r="B227" t="s">
        <v>2954</v>
      </c>
      <c r="C227" t="s">
        <v>12638</v>
      </c>
      <c r="D227" t="s">
        <v>3264</v>
      </c>
      <c r="E227" t="s">
        <v>12599</v>
      </c>
      <c r="F227" t="s">
        <v>12649</v>
      </c>
      <c r="H227" s="26" t="str">
        <f t="shared" si="7"/>
        <v xml:space="preserve">|陸上下位|Kernou Chieftain|Kernou Warrior:10　Kernou Noble Warrior:10||
</v>
      </c>
    </row>
    <row r="228" spans="1:8" x14ac:dyDescent="0.15">
      <c r="A228" t="str">
        <f t="shared" si="8"/>
        <v>-</v>
      </c>
      <c r="B228" t="s">
        <v>2954</v>
      </c>
      <c r="C228" t="s">
        <v>12638</v>
      </c>
      <c r="D228" t="s">
        <v>3265</v>
      </c>
      <c r="E228" t="s">
        <v>12590</v>
      </c>
      <c r="F228" t="s">
        <v>12650</v>
      </c>
      <c r="H228" s="26" t="str">
        <f t="shared" si="7"/>
        <v xml:space="preserve">|陸上上位|Morgen Champion|Ysian Spearman:10　Kernou Noble Warrior:10||
</v>
      </c>
    </row>
    <row r="229" spans="1:8" x14ac:dyDescent="0.15">
      <c r="A229" t="str">
        <f t="shared" si="8"/>
        <v>-</v>
      </c>
      <c r="B229" t="s">
        <v>2954</v>
      </c>
      <c r="C229" t="s">
        <v>12638</v>
      </c>
      <c r="D229" t="s">
        <v>6401</v>
      </c>
      <c r="E229" t="s">
        <v>12578</v>
      </c>
      <c r="F229" t="s">
        <v>12651</v>
      </c>
      <c r="H229" s="26" t="str">
        <f t="shared" si="7"/>
        <v xml:space="preserve">|水中要塞|Ysian Commander|Ysian Infantry:10||
</v>
      </c>
    </row>
    <row r="230" spans="1:8" x14ac:dyDescent="0.15">
      <c r="A230" t="str">
        <f t="shared" si="8"/>
        <v>MA Ys E</v>
      </c>
      <c r="B230" t="s">
        <v>2954</v>
      </c>
      <c r="C230" t="s">
        <v>12638</v>
      </c>
      <c r="D230" t="s">
        <v>3256</v>
      </c>
      <c r="E230" t="s">
        <v>12652</v>
      </c>
      <c r="F230" t="s">
        <v>12653</v>
      </c>
      <c r="H230" s="26" t="str">
        <f t="shared" si="7"/>
        <v xml:space="preserve">|陸上要塞|Captain|Archer:10||
</v>
      </c>
    </row>
    <row r="231" spans="1:8" x14ac:dyDescent="0.15">
      <c r="A231" t="str">
        <f t="shared" si="8"/>
        <v>LA Arcoscephale S</v>
      </c>
      <c r="B231" t="s">
        <v>12717</v>
      </c>
      <c r="C231" t="s">
        <v>12674</v>
      </c>
      <c r="D231" t="s">
        <v>3264</v>
      </c>
      <c r="E231" t="s">
        <v>12675</v>
      </c>
      <c r="F231" t="s">
        <v>12778</v>
      </c>
      <c r="H231" s="26" t="str">
        <f t="shared" si="7"/>
        <v xml:space="preserve">|陸上下位|Phalangite Commander|Peltast:10　Phalangite:10　Slinger:10||
</v>
      </c>
    </row>
    <row r="232" spans="1:8" x14ac:dyDescent="0.15">
      <c r="A232" t="str">
        <f t="shared" si="8"/>
        <v>-</v>
      </c>
      <c r="B232" t="s">
        <v>12717</v>
      </c>
      <c r="C232" t="s">
        <v>12674</v>
      </c>
      <c r="D232" t="s">
        <v>3265</v>
      </c>
      <c r="E232" t="s">
        <v>12779</v>
      </c>
      <c r="F232" t="s">
        <v>12780</v>
      </c>
      <c r="H232" s="26" t="str">
        <f t="shared" si="7"/>
        <v xml:space="preserve">|陸上上位|Hiereia|Hoplite:10||
</v>
      </c>
    </row>
    <row r="233" spans="1:8" x14ac:dyDescent="0.15">
      <c r="A233" t="str">
        <f t="shared" si="8"/>
        <v>LA Arcoscephale E</v>
      </c>
      <c r="B233" t="s">
        <v>12717</v>
      </c>
      <c r="C233" t="s">
        <v>12674</v>
      </c>
      <c r="D233" t="s">
        <v>3256</v>
      </c>
      <c r="E233" t="s">
        <v>12675</v>
      </c>
      <c r="F233" t="s">
        <v>12781</v>
      </c>
      <c r="H233" s="26" t="str">
        <f t="shared" si="7"/>
        <v xml:space="preserve">|陸上要塞|Phalangite Commander|Slinger:15||
</v>
      </c>
    </row>
    <row r="234" spans="1:8" x14ac:dyDescent="0.15">
      <c r="A234" t="str">
        <f t="shared" si="8"/>
        <v>LA Pythium S</v>
      </c>
      <c r="B234" t="s">
        <v>12717</v>
      </c>
      <c r="C234" t="s">
        <v>12861</v>
      </c>
      <c r="D234" t="s">
        <v>3264</v>
      </c>
      <c r="E234" t="s">
        <v>12880</v>
      </c>
      <c r="F234" t="s">
        <v>12881</v>
      </c>
      <c r="H234" s="26" t="str">
        <f t="shared" si="7"/>
        <v xml:space="preserve">|陸上下位|Centurion|Milite:10　Limitane:10　Limitane Primani:5||
</v>
      </c>
    </row>
    <row r="235" spans="1:8" x14ac:dyDescent="0.15">
      <c r="A235" t="str">
        <f t="shared" si="8"/>
        <v>-</v>
      </c>
      <c r="B235" t="s">
        <v>12717</v>
      </c>
      <c r="C235" t="s">
        <v>12861</v>
      </c>
      <c r="D235" t="s">
        <v>3265</v>
      </c>
      <c r="E235" t="s">
        <v>12824</v>
      </c>
      <c r="F235" t="s">
        <v>12882</v>
      </c>
      <c r="H235" s="26" t="str">
        <f t="shared" si="7"/>
        <v xml:space="preserve">|陸上上位|Leo|Limitane Primani:10||
</v>
      </c>
    </row>
    <row r="236" spans="1:8" x14ac:dyDescent="0.15">
      <c r="A236" t="str">
        <f t="shared" si="8"/>
        <v>LA Pythium E</v>
      </c>
      <c r="B236" t="s">
        <v>12717</v>
      </c>
      <c r="C236" t="s">
        <v>12861</v>
      </c>
      <c r="D236" t="s">
        <v>3256</v>
      </c>
      <c r="E236" t="s">
        <v>12880</v>
      </c>
      <c r="F236" t="s">
        <v>12883</v>
      </c>
      <c r="H236" s="26" t="str">
        <f t="shared" si="7"/>
        <v xml:space="preserve">|陸上要塞|Centurion|Slinger:15||
</v>
      </c>
    </row>
    <row r="237" spans="1:8" x14ac:dyDescent="0.15">
      <c r="A237" t="str">
        <f t="shared" si="8"/>
        <v>LA Lemuria S</v>
      </c>
      <c r="B237" t="s">
        <v>12717</v>
      </c>
      <c r="C237" t="s">
        <v>12975</v>
      </c>
      <c r="D237" t="s">
        <v>8489</v>
      </c>
      <c r="E237" t="s">
        <v>12973</v>
      </c>
      <c r="F237" t="s">
        <v>12989</v>
      </c>
      <c r="H237" s="26" t="str">
        <f t="shared" si="7"/>
        <v xml:space="preserve">|全域下位|Lemur Acolyte|Spectral Velite:10　Spectral Hastatus:10||
</v>
      </c>
    </row>
    <row r="238" spans="1:8" x14ac:dyDescent="0.15">
      <c r="A238" t="str">
        <f t="shared" si="8"/>
        <v>-</v>
      </c>
      <c r="B238" t="s">
        <v>12717</v>
      </c>
      <c r="C238" t="s">
        <v>12975</v>
      </c>
      <c r="D238" t="s">
        <v>3265</v>
      </c>
      <c r="E238" t="s">
        <v>12924</v>
      </c>
      <c r="F238" t="s">
        <v>12990</v>
      </c>
      <c r="H238" s="26" t="str">
        <f t="shared" si="7"/>
        <v xml:space="preserve">|陸上上位|Shadow Tribune|Spectral Principe:10||
</v>
      </c>
    </row>
    <row r="239" spans="1:8" x14ac:dyDescent="0.15">
      <c r="A239" t="str">
        <f t="shared" si="8"/>
        <v>LA Lemuria E</v>
      </c>
      <c r="B239" t="s">
        <v>12717</v>
      </c>
      <c r="C239" t="s">
        <v>12975</v>
      </c>
      <c r="D239" t="s">
        <v>3256</v>
      </c>
      <c r="E239" t="s">
        <v>12991</v>
      </c>
      <c r="F239" t="s">
        <v>12992</v>
      </c>
      <c r="H239" s="26" t="str">
        <f t="shared" si="7"/>
        <v xml:space="preserve">|陸上要塞|Lemur Centurion|Spectral Velite:6||
</v>
      </c>
    </row>
    <row r="240" spans="1:8" x14ac:dyDescent="0.15">
      <c r="A240" t="str">
        <f t="shared" si="8"/>
        <v>LA Man S</v>
      </c>
      <c r="B240" t="s">
        <v>3012</v>
      </c>
      <c r="C240" t="s">
        <v>13273</v>
      </c>
      <c r="D240" t="s">
        <v>3264</v>
      </c>
      <c r="E240" t="s">
        <v>13298</v>
      </c>
      <c r="F240" t="s">
        <v>13299</v>
      </c>
      <c r="H240" s="26" t="str">
        <f t="shared" si="7"/>
        <v xml:space="preserve">|陸上下位|Castellan|Spearman:10　Longspear:5　Light Archer:10||
</v>
      </c>
    </row>
    <row r="241" spans="1:8" x14ac:dyDescent="0.15">
      <c r="A241" t="str">
        <f t="shared" si="8"/>
        <v>-</v>
      </c>
      <c r="B241" t="s">
        <v>3012</v>
      </c>
      <c r="C241" t="s">
        <v>13273</v>
      </c>
      <c r="D241" t="s">
        <v>3265</v>
      </c>
      <c r="E241" t="s">
        <v>13274</v>
      </c>
      <c r="F241" t="s">
        <v>13300</v>
      </c>
      <c r="H241" s="26" t="str">
        <f t="shared" si="7"/>
        <v xml:space="preserve">|陸上上位|Judge|Longbowman:10　Tower Guard:10||
</v>
      </c>
    </row>
    <row r="242" spans="1:8" x14ac:dyDescent="0.15">
      <c r="A242" t="str">
        <f t="shared" si="8"/>
        <v>LA Man E</v>
      </c>
      <c r="B242" t="s">
        <v>3012</v>
      </c>
      <c r="C242" t="s">
        <v>13273</v>
      </c>
      <c r="D242" t="s">
        <v>3256</v>
      </c>
      <c r="E242" t="s">
        <v>13228</v>
      </c>
      <c r="F242" t="s">
        <v>13301</v>
      </c>
      <c r="H242" s="26" t="str">
        <f t="shared" si="7"/>
        <v xml:space="preserve">|陸上要塞|Magister|Tower Guard:8||
</v>
      </c>
    </row>
    <row r="243" spans="1:8" x14ac:dyDescent="0.15">
      <c r="A243" t="str">
        <f t="shared" si="8"/>
        <v>LA Ulm S</v>
      </c>
      <c r="B243" t="s">
        <v>3012</v>
      </c>
      <c r="C243" t="s">
        <v>13344</v>
      </c>
      <c r="D243" t="s">
        <v>3264</v>
      </c>
      <c r="E243" t="s">
        <v>13307</v>
      </c>
      <c r="F243" t="s">
        <v>13419</v>
      </c>
      <c r="H243" s="26" t="str">
        <f t="shared" si="7"/>
        <v xml:space="preserve">|陸上下位|Commander of Ulm|Pikeneer:10　Villain:15||
</v>
      </c>
    </row>
    <row r="244" spans="1:8" x14ac:dyDescent="0.15">
      <c r="A244" t="str">
        <f t="shared" si="8"/>
        <v>-</v>
      </c>
      <c r="B244" t="s">
        <v>3012</v>
      </c>
      <c r="C244" t="s">
        <v>13344</v>
      </c>
      <c r="D244" t="s">
        <v>3265</v>
      </c>
      <c r="E244" t="s">
        <v>13315</v>
      </c>
      <c r="F244" t="s">
        <v>13420</v>
      </c>
      <c r="H244" s="26" t="str">
        <f t="shared" si="7"/>
        <v xml:space="preserve">|陸上上位|Black Acolyte|Halberdier:10||
</v>
      </c>
    </row>
    <row r="245" spans="1:8" x14ac:dyDescent="0.15">
      <c r="A245" t="str">
        <f t="shared" si="8"/>
        <v>LA Ulm E</v>
      </c>
      <c r="B245" t="s">
        <v>3012</v>
      </c>
      <c r="C245" t="s">
        <v>13344</v>
      </c>
      <c r="D245" t="s">
        <v>3256</v>
      </c>
      <c r="E245" t="s">
        <v>13307</v>
      </c>
      <c r="F245" t="s">
        <v>13421</v>
      </c>
      <c r="H245" s="26" t="str">
        <f t="shared" si="7"/>
        <v xml:space="preserve">|陸上要塞|Commander of Ulm|Ranger of Ulm:6||
</v>
      </c>
    </row>
    <row r="246" spans="1:8" x14ac:dyDescent="0.15">
      <c r="A246" t="str">
        <f t="shared" si="8"/>
        <v>LA Marignon S</v>
      </c>
      <c r="B246" t="s">
        <v>3012</v>
      </c>
      <c r="C246" t="s">
        <v>13464</v>
      </c>
      <c r="D246" t="s">
        <v>3264</v>
      </c>
      <c r="E246" t="s">
        <v>13435</v>
      </c>
      <c r="F246" t="s">
        <v>13522</v>
      </c>
      <c r="H246" s="26" t="str">
        <f t="shared" si="7"/>
        <v xml:space="preserve">|陸上下位|Captain|City Guard:15　Crossbowman:10||
</v>
      </c>
    </row>
    <row r="247" spans="1:8" x14ac:dyDescent="0.15">
      <c r="A247" t="str">
        <f t="shared" si="8"/>
        <v>-</v>
      </c>
      <c r="B247" t="s">
        <v>3012</v>
      </c>
      <c r="C247" t="s">
        <v>13464</v>
      </c>
      <c r="D247" t="s">
        <v>3265</v>
      </c>
      <c r="E247" t="s">
        <v>13448</v>
      </c>
      <c r="F247" t="s">
        <v>13523</v>
      </c>
      <c r="H247" s="26" t="str">
        <f t="shared" si="7"/>
        <v xml:space="preserve">|陸上上位|Chartmaker|Halberdier:10　Pikeneer:10||
</v>
      </c>
    </row>
    <row r="248" spans="1:8" x14ac:dyDescent="0.15">
      <c r="A248" t="str">
        <f t="shared" si="8"/>
        <v>LA Marignon E</v>
      </c>
      <c r="B248" t="s">
        <v>3012</v>
      </c>
      <c r="C248" t="s">
        <v>13464</v>
      </c>
      <c r="D248" t="s">
        <v>3256</v>
      </c>
      <c r="E248" t="s">
        <v>13433</v>
      </c>
      <c r="F248" t="s">
        <v>13524</v>
      </c>
      <c r="H248" s="26" t="str">
        <f t="shared" si="7"/>
        <v xml:space="preserve">|陸上要塞|Lieutenant|Crossbowman:8||
</v>
      </c>
    </row>
    <row r="249" spans="1:8" x14ac:dyDescent="0.15">
      <c r="A249" t="str">
        <f t="shared" si="8"/>
        <v>LA Mictlan S</v>
      </c>
      <c r="B249" t="s">
        <v>3012</v>
      </c>
      <c r="C249" t="s">
        <v>13577</v>
      </c>
      <c r="D249" t="s">
        <v>3264</v>
      </c>
      <c r="E249" t="s">
        <v>13621</v>
      </c>
      <c r="F249" t="s">
        <v>13622</v>
      </c>
      <c r="G249" t="s">
        <v>13623</v>
      </c>
      <c r="H249" s="26" t="str">
        <f t="shared" si="7"/>
        <v xml:space="preserve">|陸上下位|Tribal King|Warrior:20　Warrior:10|Warriorは投石器装備で鎧なしと鎧あり|
</v>
      </c>
    </row>
    <row r="250" spans="1:8" x14ac:dyDescent="0.15">
      <c r="A250" t="str">
        <f t="shared" si="8"/>
        <v>-</v>
      </c>
      <c r="B250" t="s">
        <v>3012</v>
      </c>
      <c r="C250" t="s">
        <v>13577</v>
      </c>
      <c r="D250" t="s">
        <v>3265</v>
      </c>
      <c r="E250" t="s">
        <v>13624</v>
      </c>
      <c r="F250" t="s">
        <v>13625</v>
      </c>
      <c r="H250" s="26" t="str">
        <f t="shared" si="7"/>
        <v xml:space="preserve">|陸上上位|Mictlan Priest|Jaguar Warrior:10||
</v>
      </c>
    </row>
    <row r="251" spans="1:8" x14ac:dyDescent="0.15">
      <c r="A251" t="str">
        <f t="shared" si="8"/>
        <v>-</v>
      </c>
      <c r="B251" t="s">
        <v>3012</v>
      </c>
      <c r="C251" t="s">
        <v>13577</v>
      </c>
      <c r="D251" t="s">
        <v>3256</v>
      </c>
      <c r="E251" t="s">
        <v>13621</v>
      </c>
      <c r="F251" t="s">
        <v>13626</v>
      </c>
      <c r="H251" s="26" t="str">
        <f t="shared" ref="H251:H314" si="9">CONCATENATE("|",D251,"|",E251,"|",F251,"|",G251,"|")&amp;CHAR(10)</f>
        <v xml:space="preserve">|陸上要塞|Tribal King|Warrior:15||
</v>
      </c>
    </row>
    <row r="252" spans="1:8" x14ac:dyDescent="0.15">
      <c r="A252" t="str">
        <f t="shared" si="8"/>
        <v>-</v>
      </c>
      <c r="B252" t="s">
        <v>3012</v>
      </c>
      <c r="C252" t="s">
        <v>13577</v>
      </c>
      <c r="D252" t="s">
        <v>6391</v>
      </c>
      <c r="E252" t="s">
        <v>13564</v>
      </c>
      <c r="F252" t="s">
        <v>13627</v>
      </c>
      <c r="G252" t="s">
        <v>13628</v>
      </c>
      <c r="H252" s="26" t="str">
        <f t="shared" si="9"/>
        <v xml:space="preserve">|水中下位|Lord of the Deep|Warrior of the Deep:10　Warrior of the Deep:5|Warriorは同一|
</v>
      </c>
    </row>
    <row r="253" spans="1:8" x14ac:dyDescent="0.15">
      <c r="A253" t="str">
        <f t="shared" si="8"/>
        <v>-</v>
      </c>
      <c r="B253" t="s">
        <v>3012</v>
      </c>
      <c r="C253" t="s">
        <v>13577</v>
      </c>
      <c r="D253" t="s">
        <v>6400</v>
      </c>
      <c r="E253" t="s">
        <v>13564</v>
      </c>
      <c r="F253" t="s">
        <v>13629</v>
      </c>
      <c r="H253" s="26" t="str">
        <f t="shared" si="9"/>
        <v xml:space="preserve">|水中上位|Lord of the Deep|Warrior of the Deep:10　Returned:8||
</v>
      </c>
    </row>
    <row r="254" spans="1:8" x14ac:dyDescent="0.15">
      <c r="A254" t="str">
        <f t="shared" si="8"/>
        <v>LA Mictlan E</v>
      </c>
      <c r="B254" t="s">
        <v>3012</v>
      </c>
      <c r="C254" t="s">
        <v>13577</v>
      </c>
      <c r="D254" t="s">
        <v>6401</v>
      </c>
      <c r="E254" t="s">
        <v>13564</v>
      </c>
      <c r="F254" t="s">
        <v>13630</v>
      </c>
      <c r="H254" s="26" t="str">
        <f t="shared" si="9"/>
        <v xml:space="preserve">|水中要塞|Lord of the Deep|Warrior of the Deep:10||
</v>
      </c>
    </row>
    <row r="255" spans="1:8" x14ac:dyDescent="0.15">
      <c r="A255" t="str">
        <f t="shared" si="8"/>
        <v>LA T'ien Ch'i S</v>
      </c>
      <c r="B255" t="s">
        <v>3012</v>
      </c>
      <c r="C255" t="s">
        <v>13698</v>
      </c>
      <c r="D255" t="s">
        <v>3264</v>
      </c>
      <c r="E255" t="s">
        <v>13703</v>
      </c>
      <c r="F255" t="s">
        <v>13704</v>
      </c>
      <c r="G255" t="s">
        <v>13705</v>
      </c>
      <c r="H255" s="26" t="str">
        <f t="shared" si="9"/>
        <v xml:space="preserve">|陸上下位|General|Footman:10　Archer:10　Barbarian Horseman:5|Footmanは長槍装備|
</v>
      </c>
    </row>
    <row r="256" spans="1:8" x14ac:dyDescent="0.15">
      <c r="A256" t="str">
        <f t="shared" si="8"/>
        <v>-</v>
      </c>
      <c r="B256" t="s">
        <v>3012</v>
      </c>
      <c r="C256" t="s">
        <v>13698</v>
      </c>
      <c r="D256" t="s">
        <v>3265</v>
      </c>
      <c r="E256" t="s">
        <v>13706</v>
      </c>
      <c r="F256" t="s">
        <v>13707</v>
      </c>
      <c r="H256" s="26" t="str">
        <f t="shared" si="9"/>
        <v xml:space="preserve">|陸上上位|Spirit Master|Barbarian Heavy Horseman:10||
</v>
      </c>
    </row>
    <row r="257" spans="1:8" x14ac:dyDescent="0.15">
      <c r="A257" t="str">
        <f t="shared" si="8"/>
        <v>LA T'ien Ch'i E</v>
      </c>
      <c r="B257" t="s">
        <v>3012</v>
      </c>
      <c r="C257" t="s">
        <v>13698</v>
      </c>
      <c r="D257" t="s">
        <v>3256</v>
      </c>
      <c r="E257" t="s">
        <v>13708</v>
      </c>
      <c r="F257" t="s">
        <v>13709</v>
      </c>
      <c r="H257" s="26" t="str">
        <f t="shared" si="9"/>
        <v xml:space="preserve">|陸上要塞|Ceremonial Master|Archer:8||
</v>
      </c>
    </row>
    <row r="258" spans="1:8" x14ac:dyDescent="0.15">
      <c r="A258" t="str">
        <f t="shared" si="8"/>
        <v>LA Jomon S</v>
      </c>
      <c r="B258" t="s">
        <v>3012</v>
      </c>
      <c r="C258" t="s">
        <v>13835</v>
      </c>
      <c r="D258" t="s">
        <v>3264</v>
      </c>
      <c r="E258" t="s">
        <v>13825</v>
      </c>
      <c r="F258" t="s">
        <v>13826</v>
      </c>
      <c r="H258" s="26" t="str">
        <f t="shared" si="9"/>
        <v xml:space="preserve">|陸上下位|Gokenin|Ashigaru:20　Samurai Archer:5||
</v>
      </c>
    </row>
    <row r="259" spans="1:8" x14ac:dyDescent="0.15">
      <c r="A259" t="str">
        <f t="shared" si="8"/>
        <v>-</v>
      </c>
      <c r="B259" t="s">
        <v>3012</v>
      </c>
      <c r="C259" t="s">
        <v>13835</v>
      </c>
      <c r="D259" t="s">
        <v>3265</v>
      </c>
      <c r="E259" t="s">
        <v>13827</v>
      </c>
      <c r="F259" t="s">
        <v>13828</v>
      </c>
      <c r="G259" t="s">
        <v>13829</v>
      </c>
      <c r="H259" s="26" t="str">
        <f t="shared" si="9"/>
        <v xml:space="preserve">|陸上上位|Hatamoto|Samurai:15|Samuraiは薙刀装備|
</v>
      </c>
    </row>
    <row r="260" spans="1:8" x14ac:dyDescent="0.15">
      <c r="A260" t="str">
        <f t="shared" ref="A260:A321" si="10">IF(C260&lt;&gt;C259,B260&amp;" "&amp;C260&amp;" S",IF(C260&lt;&gt;C261,B260&amp;" "&amp;C260&amp;" E","-"))</f>
        <v>-</v>
      </c>
      <c r="B260" t="s">
        <v>3012</v>
      </c>
      <c r="C260" t="s">
        <v>13835</v>
      </c>
      <c r="D260" t="s">
        <v>3256</v>
      </c>
      <c r="E260" t="s">
        <v>13825</v>
      </c>
      <c r="F260" t="s">
        <v>13830</v>
      </c>
      <c r="H260" s="26" t="str">
        <f t="shared" si="9"/>
        <v xml:space="preserve">|陸上要塞|Gokenin|Samurai Archer:8||
</v>
      </c>
    </row>
    <row r="261" spans="1:8" x14ac:dyDescent="0.15">
      <c r="A261" t="str">
        <f t="shared" si="10"/>
        <v>-</v>
      </c>
      <c r="B261" t="s">
        <v>3012</v>
      </c>
      <c r="C261" t="s">
        <v>13835</v>
      </c>
      <c r="D261" t="s">
        <v>6391</v>
      </c>
      <c r="E261" t="s">
        <v>13831</v>
      </c>
      <c r="F261" t="s">
        <v>13832</v>
      </c>
      <c r="H261" s="26" t="str">
        <f t="shared" si="9"/>
        <v xml:space="preserve">|水中下位|Crab General|Shrimp Soldier:8||
</v>
      </c>
    </row>
    <row r="262" spans="1:8" x14ac:dyDescent="0.15">
      <c r="A262" t="str">
        <f t="shared" si="10"/>
        <v>-</v>
      </c>
      <c r="B262" t="s">
        <v>3012</v>
      </c>
      <c r="C262" t="s">
        <v>13835</v>
      </c>
      <c r="D262" t="s">
        <v>6400</v>
      </c>
      <c r="E262" t="s">
        <v>13831</v>
      </c>
      <c r="F262" t="s">
        <v>13833</v>
      </c>
      <c r="H262" s="26" t="str">
        <f t="shared" si="9"/>
        <v xml:space="preserve">|水中上位|Crab General|Shark Warrior:8||
</v>
      </c>
    </row>
    <row r="263" spans="1:8" x14ac:dyDescent="0.15">
      <c r="A263" t="str">
        <f t="shared" si="10"/>
        <v>LA Jomon E</v>
      </c>
      <c r="B263" t="s">
        <v>3012</v>
      </c>
      <c r="C263" t="s">
        <v>13835</v>
      </c>
      <c r="D263" t="s">
        <v>6401</v>
      </c>
      <c r="E263" t="s">
        <v>13831</v>
      </c>
      <c r="F263" t="s">
        <v>13834</v>
      </c>
      <c r="H263" s="26" t="str">
        <f t="shared" si="9"/>
        <v xml:space="preserve">|水中要塞|Crab General|Shrimp Soldier:10||
</v>
      </c>
    </row>
    <row r="264" spans="1:8" x14ac:dyDescent="0.15">
      <c r="A264" t="str">
        <f t="shared" si="10"/>
        <v>LA Agartha S</v>
      </c>
      <c r="B264" t="s">
        <v>3012</v>
      </c>
      <c r="C264" t="s">
        <v>14089</v>
      </c>
      <c r="D264" t="s">
        <v>14090</v>
      </c>
      <c r="E264" t="s">
        <v>14094</v>
      </c>
      <c r="F264" t="s">
        <v>14095</v>
      </c>
      <c r="H264" s="26" t="str">
        <f t="shared" si="9"/>
        <v xml:space="preserve">|陸上下位|Cave Captain|Agarthan Light Infantry:10　Agarthan Infantry:10||
</v>
      </c>
    </row>
    <row r="265" spans="1:8" x14ac:dyDescent="0.15">
      <c r="A265" t="str">
        <f t="shared" si="10"/>
        <v>-</v>
      </c>
      <c r="B265" t="s">
        <v>3012</v>
      </c>
      <c r="C265" t="s">
        <v>14089</v>
      </c>
      <c r="D265" t="s">
        <v>14091</v>
      </c>
      <c r="F265" t="s">
        <v>14096</v>
      </c>
      <c r="G265" t="s">
        <v>14097</v>
      </c>
      <c r="H265" s="26" t="str">
        <f t="shared" si="9"/>
        <v xml:space="preserve">|洞窟下位||Entrance Guard:10|通常の陸上下位構成に追加配備|
</v>
      </c>
    </row>
    <row r="266" spans="1:8" x14ac:dyDescent="0.15">
      <c r="A266" t="str">
        <f t="shared" si="10"/>
        <v>-</v>
      </c>
      <c r="B266" t="s">
        <v>3012</v>
      </c>
      <c r="C266" t="s">
        <v>14089</v>
      </c>
      <c r="D266" t="s">
        <v>14092</v>
      </c>
      <c r="E266" t="s">
        <v>14098</v>
      </c>
      <c r="F266" t="s">
        <v>14099</v>
      </c>
      <c r="H266" s="26" t="str">
        <f t="shared" si="9"/>
        <v xml:space="preserve">|陸上上位|Gate Lord|Agarthan Heavy Infantry:20||
</v>
      </c>
    </row>
    <row r="267" spans="1:8" x14ac:dyDescent="0.15">
      <c r="A267" t="str">
        <f t="shared" si="10"/>
        <v>LA Agartha E</v>
      </c>
      <c r="B267" t="s">
        <v>3012</v>
      </c>
      <c r="C267" t="s">
        <v>14089</v>
      </c>
      <c r="D267" t="s">
        <v>14093</v>
      </c>
      <c r="E267" t="s">
        <v>14094</v>
      </c>
      <c r="F267" t="s">
        <v>14100</v>
      </c>
      <c r="H267" s="26" t="str">
        <f t="shared" si="9"/>
        <v xml:space="preserve">|陸上要塞|Cave Captain|Agarthan Light Crossbowman:8||
</v>
      </c>
    </row>
    <row r="268" spans="1:8" x14ac:dyDescent="0.15">
      <c r="A268" t="str">
        <f t="shared" si="10"/>
        <v>LA Abysia S</v>
      </c>
      <c r="B268" t="s">
        <v>3012</v>
      </c>
      <c r="C268" t="s">
        <v>14167</v>
      </c>
      <c r="D268" t="s">
        <v>3264</v>
      </c>
      <c r="E268" t="s">
        <v>14215</v>
      </c>
      <c r="F268" t="s">
        <v>14216</v>
      </c>
      <c r="G268" t="s">
        <v>14217</v>
      </c>
      <c r="H268" s="26" t="str">
        <f t="shared" si="9"/>
        <v xml:space="preserve">|陸上下位|Abysian Commander|Abysian Light Infantry:10　Abysian Light Infantry:10|Infantryは槍装備と斧装備|
</v>
      </c>
    </row>
    <row r="269" spans="1:8" x14ac:dyDescent="0.15">
      <c r="A269" t="str">
        <f t="shared" si="10"/>
        <v>-</v>
      </c>
      <c r="B269" t="s">
        <v>3012</v>
      </c>
      <c r="C269" t="s">
        <v>14167</v>
      </c>
      <c r="D269" t="s">
        <v>3265</v>
      </c>
      <c r="E269" t="s">
        <v>14126</v>
      </c>
      <c r="F269" t="s">
        <v>14218</v>
      </c>
      <c r="H269" s="26" t="str">
        <f t="shared" si="9"/>
        <v xml:space="preserve">|陸上上位|Sanguine Acolyte|Abysian Axe Thrower:15||
</v>
      </c>
    </row>
    <row r="270" spans="1:8" x14ac:dyDescent="0.15">
      <c r="A270" t="str">
        <f t="shared" si="10"/>
        <v>LA Abysia E</v>
      </c>
      <c r="B270" t="s">
        <v>3012</v>
      </c>
      <c r="C270" t="s">
        <v>14167</v>
      </c>
      <c r="D270" t="s">
        <v>3256</v>
      </c>
      <c r="E270" t="s">
        <v>14122</v>
      </c>
      <c r="F270" t="s">
        <v>14219</v>
      </c>
      <c r="H270" s="26" t="str">
        <f t="shared" si="9"/>
        <v xml:space="preserve">|陸上要塞|Abysian Commander|Abysian Axe Thrower:6||
</v>
      </c>
    </row>
    <row r="271" spans="1:8" x14ac:dyDescent="0.15">
      <c r="A271" t="str">
        <f t="shared" si="10"/>
        <v>LA Caelum S</v>
      </c>
      <c r="B271" t="s">
        <v>3012</v>
      </c>
      <c r="C271" t="s">
        <v>14283</v>
      </c>
      <c r="D271" t="s">
        <v>3264</v>
      </c>
      <c r="E271" t="s">
        <v>14337</v>
      </c>
      <c r="F271" t="s">
        <v>14338</v>
      </c>
      <c r="H271" s="26" t="str">
        <f t="shared" si="9"/>
        <v xml:space="preserve">|陸上下位|Storm General|Raptorian Militia:10　Spire Horn Warrior:10||
</v>
      </c>
    </row>
    <row r="272" spans="1:8" x14ac:dyDescent="0.15">
      <c r="A272" t="str">
        <f t="shared" si="10"/>
        <v>-</v>
      </c>
      <c r="B272" t="s">
        <v>3012</v>
      </c>
      <c r="C272" t="s">
        <v>14283</v>
      </c>
      <c r="D272" t="s">
        <v>3265</v>
      </c>
      <c r="E272" t="s">
        <v>14240</v>
      </c>
      <c r="F272" t="s">
        <v>14339</v>
      </c>
      <c r="G272" t="s">
        <v>14340</v>
      </c>
      <c r="H272" s="26" t="str">
        <f t="shared" si="9"/>
        <v xml:space="preserve">|陸上上位|Harab Seraph|Airya Infantry:10　Raptorian Warrior:10|Raptorianは長剣装備|
</v>
      </c>
    </row>
    <row r="273" spans="1:8" x14ac:dyDescent="0.15">
      <c r="A273" t="str">
        <f t="shared" si="10"/>
        <v>LA Caelum E</v>
      </c>
      <c r="B273" t="s">
        <v>3012</v>
      </c>
      <c r="C273" t="s">
        <v>14283</v>
      </c>
      <c r="D273" t="s">
        <v>3256</v>
      </c>
      <c r="E273" t="s">
        <v>14337</v>
      </c>
      <c r="F273" t="s">
        <v>14341</v>
      </c>
      <c r="H273" s="26" t="str">
        <f t="shared" si="9"/>
        <v xml:space="preserve">|陸上要塞|Storm General|Spire Horn Archer:10||
</v>
      </c>
    </row>
    <row r="274" spans="1:8" x14ac:dyDescent="0.15">
      <c r="A274" t="str">
        <f t="shared" si="10"/>
        <v>LA C'tis S</v>
      </c>
      <c r="B274" t="s">
        <v>3012</v>
      </c>
      <c r="C274" t="s">
        <v>14375</v>
      </c>
      <c r="D274" t="s">
        <v>3264</v>
      </c>
      <c r="E274" t="s">
        <v>14422</v>
      </c>
      <c r="F274" t="s">
        <v>14423</v>
      </c>
      <c r="H274" s="26" t="str">
        <f t="shared" si="9"/>
        <v xml:space="preserve">|陸上下位|Commander of C'tis|Militia:10　City Guard:20||
</v>
      </c>
    </row>
    <row r="275" spans="1:8" x14ac:dyDescent="0.15">
      <c r="A275" t="str">
        <f t="shared" si="10"/>
        <v>-</v>
      </c>
      <c r="B275" t="s">
        <v>3012</v>
      </c>
      <c r="C275" t="s">
        <v>14375</v>
      </c>
      <c r="D275" t="s">
        <v>3265</v>
      </c>
      <c r="E275" t="s">
        <v>14425</v>
      </c>
      <c r="F275" t="s">
        <v>14424</v>
      </c>
      <c r="H275" s="26" t="str">
        <f t="shared" si="9"/>
        <v xml:space="preserve">|陸上上位|Lizard Lord|Heavy Infantry:10　City Guard:10||
</v>
      </c>
    </row>
    <row r="276" spans="1:8" x14ac:dyDescent="0.15">
      <c r="A276" t="str">
        <f t="shared" si="10"/>
        <v>LA C'tis E</v>
      </c>
      <c r="B276" t="s">
        <v>3012</v>
      </c>
      <c r="C276" t="s">
        <v>14375</v>
      </c>
      <c r="D276" t="s">
        <v>3256</v>
      </c>
      <c r="E276" t="s">
        <v>14425</v>
      </c>
      <c r="F276" t="s">
        <v>14426</v>
      </c>
      <c r="H276" s="26" t="str">
        <f t="shared" si="9"/>
        <v xml:space="preserve">|陸上要塞|Lizard Lord|Poison Slinger:2 　Light Infantry:4||
</v>
      </c>
    </row>
    <row r="277" spans="1:8" x14ac:dyDescent="0.15">
      <c r="A277" t="str">
        <f t="shared" si="10"/>
        <v>LA Pangaea S</v>
      </c>
      <c r="B277" t="s">
        <v>3012</v>
      </c>
      <c r="C277" t="s">
        <v>14483</v>
      </c>
      <c r="D277" t="s">
        <v>3264</v>
      </c>
      <c r="E277" t="s">
        <v>14432</v>
      </c>
      <c r="F277" t="s">
        <v>14502</v>
      </c>
      <c r="G277" t="s">
        <v>14504</v>
      </c>
      <c r="H277" s="26" t="str">
        <f t="shared" si="9"/>
        <v xml:space="preserve">|陸上下位|Cataphract Commander|Satyr:10　Satyr Hoplite:5　Harpy:10|Satyrは盾装備|
</v>
      </c>
    </row>
    <row r="278" spans="1:8" x14ac:dyDescent="0.15">
      <c r="A278" t="str">
        <f t="shared" si="10"/>
        <v>-</v>
      </c>
      <c r="B278" t="s">
        <v>3012</v>
      </c>
      <c r="C278" t="s">
        <v>14483</v>
      </c>
      <c r="D278" t="s">
        <v>3265</v>
      </c>
      <c r="E278" t="s">
        <v>14438</v>
      </c>
      <c r="F278" t="s">
        <v>14503</v>
      </c>
      <c r="G278" t="s">
        <v>14505</v>
      </c>
      <c r="H278" s="26" t="str">
        <f t="shared" si="9"/>
        <v xml:space="preserve">|陸上上位|Minotaur Commander|Satyr:10　Centaur Cataphract:5|Satyrは投槍装備|
</v>
      </c>
    </row>
    <row r="279" spans="1:8" x14ac:dyDescent="0.15">
      <c r="A279" t="str">
        <f t="shared" si="10"/>
        <v>LA Pangaea E</v>
      </c>
      <c r="B279" t="s">
        <v>3012</v>
      </c>
      <c r="C279" t="s">
        <v>14483</v>
      </c>
      <c r="D279" t="s">
        <v>3256</v>
      </c>
      <c r="E279" t="s">
        <v>14506</v>
      </c>
      <c r="F279" t="s">
        <v>14507</v>
      </c>
      <c r="H279" s="26" t="str">
        <f t="shared" si="9"/>
        <v xml:space="preserve">|陸上要塞|Satyr Commander|Satyr Sniper:8||
</v>
      </c>
    </row>
    <row r="280" spans="1:8" x14ac:dyDescent="0.15">
      <c r="A280" t="str">
        <f t="shared" si="10"/>
        <v>LA Midgård S</v>
      </c>
      <c r="B280" t="s">
        <v>3012</v>
      </c>
      <c r="C280" t="s">
        <v>14535</v>
      </c>
      <c r="D280" t="s">
        <v>3264</v>
      </c>
      <c r="E280" t="s">
        <v>14550</v>
      </c>
      <c r="F280" t="s">
        <v>14551</v>
      </c>
      <c r="G280" t="s">
        <v>14553</v>
      </c>
      <c r="H280" s="26" t="str">
        <f t="shared" si="9"/>
        <v xml:space="preserve">|陸上下位|Herse|Huskarl:15　Huskarl:10|Huskarlは斧装備と槍装備|
</v>
      </c>
    </row>
    <row r="281" spans="1:8" x14ac:dyDescent="0.15">
      <c r="A281" t="str">
        <f t="shared" si="10"/>
        <v>-</v>
      </c>
      <c r="B281" t="s">
        <v>3012</v>
      </c>
      <c r="C281" t="s">
        <v>14535</v>
      </c>
      <c r="D281" t="s">
        <v>3265</v>
      </c>
      <c r="E281" t="s">
        <v>14526</v>
      </c>
      <c r="F281" t="s">
        <v>14552</v>
      </c>
      <c r="G281" t="s">
        <v>14554</v>
      </c>
      <c r="H281" s="26" t="str">
        <f t="shared" si="9"/>
        <v xml:space="preserve">|陸上上位|Vanherse|Hirdman:15|Hirdmanは槍装備|
</v>
      </c>
    </row>
    <row r="282" spans="1:8" x14ac:dyDescent="0.15">
      <c r="A282" t="str">
        <f t="shared" si="10"/>
        <v>LA Midgård E</v>
      </c>
      <c r="B282" t="s">
        <v>3012</v>
      </c>
      <c r="C282" t="s">
        <v>14535</v>
      </c>
      <c r="D282" t="s">
        <v>3256</v>
      </c>
      <c r="E282" t="s">
        <v>14550</v>
      </c>
      <c r="F282" t="s">
        <v>14555</v>
      </c>
      <c r="H282" s="26" t="str">
        <f t="shared" si="9"/>
        <v xml:space="preserve">|陸上要塞|Herse|Archer:10||
</v>
      </c>
    </row>
    <row r="283" spans="1:8" x14ac:dyDescent="0.15">
      <c r="A283" t="str">
        <f t="shared" si="10"/>
        <v>LA Utgård S</v>
      </c>
      <c r="B283" t="s">
        <v>3012</v>
      </c>
      <c r="C283" t="s">
        <v>14601</v>
      </c>
      <c r="D283" t="s">
        <v>3264</v>
      </c>
      <c r="E283" t="s">
        <v>14622</v>
      </c>
      <c r="F283" t="s">
        <v>14623</v>
      </c>
      <c r="G283" t="s">
        <v>14626</v>
      </c>
      <c r="H283" s="26" t="str">
        <f t="shared" si="9"/>
        <v xml:space="preserve">|陸上下位|Herse|Huskarl:10　Huskarl:15|Huskarlは斧装備と槍装備|
</v>
      </c>
    </row>
    <row r="284" spans="1:8" x14ac:dyDescent="0.15">
      <c r="A284" t="str">
        <f t="shared" si="10"/>
        <v>-</v>
      </c>
      <c r="B284" t="s">
        <v>3012</v>
      </c>
      <c r="C284" t="s">
        <v>14601</v>
      </c>
      <c r="D284" t="s">
        <v>3265</v>
      </c>
      <c r="E284" t="s">
        <v>14624</v>
      </c>
      <c r="F284" t="s">
        <v>14625</v>
      </c>
      <c r="H284" s="26" t="str">
        <f t="shared" si="9"/>
        <v xml:space="preserve">|陸上上位|Jotun Jarl|Jotun Javelinist:5||
</v>
      </c>
    </row>
    <row r="285" spans="1:8" x14ac:dyDescent="0.15">
      <c r="A285" t="str">
        <f t="shared" si="10"/>
        <v>LA Utgård E</v>
      </c>
      <c r="B285" t="s">
        <v>3012</v>
      </c>
      <c r="C285" t="s">
        <v>14601</v>
      </c>
      <c r="D285" t="s">
        <v>3256</v>
      </c>
      <c r="E285" t="s">
        <v>14627</v>
      </c>
      <c r="F285" t="s">
        <v>14628</v>
      </c>
      <c r="H285" s="26" t="str">
        <f t="shared" si="9"/>
        <v xml:space="preserve">|陸上要塞|Jotun Herse|Jotun Hurler:3||
</v>
      </c>
    </row>
    <row r="286" spans="1:8" x14ac:dyDescent="0.15">
      <c r="A286" t="str">
        <f t="shared" si="10"/>
        <v>LA Bogarus S</v>
      </c>
      <c r="B286" t="s">
        <v>3012</v>
      </c>
      <c r="C286" t="s">
        <v>14679</v>
      </c>
      <c r="D286" t="s">
        <v>3264</v>
      </c>
      <c r="E286" t="s">
        <v>14643</v>
      </c>
      <c r="F286" t="s">
        <v>14754</v>
      </c>
      <c r="H286" s="26" t="str">
        <f t="shared" si="9"/>
        <v xml:space="preserve">|陸上下位|Voivode|Voi Spearman:10　Voi Archer:10　Peshtsi Spearman:10||
</v>
      </c>
    </row>
    <row r="287" spans="1:8" x14ac:dyDescent="0.15">
      <c r="A287" t="str">
        <f t="shared" si="10"/>
        <v>-</v>
      </c>
      <c r="B287" t="s">
        <v>3012</v>
      </c>
      <c r="C287" t="s">
        <v>14679</v>
      </c>
      <c r="D287" t="s">
        <v>3265</v>
      </c>
      <c r="E287" t="s">
        <v>14645</v>
      </c>
      <c r="F287" t="s">
        <v>14755</v>
      </c>
      <c r="H287" s="26" t="str">
        <f t="shared" si="9"/>
        <v xml:space="preserve">|陸上上位|Knyaz|Voi Axeman:10　Peshtsi City Guard:10||
</v>
      </c>
    </row>
    <row r="288" spans="1:8" x14ac:dyDescent="0.15">
      <c r="A288" t="str">
        <f t="shared" si="10"/>
        <v>LA Bogarus E</v>
      </c>
      <c r="B288" t="s">
        <v>3012</v>
      </c>
      <c r="C288" t="s">
        <v>14679</v>
      </c>
      <c r="D288" t="s">
        <v>3256</v>
      </c>
      <c r="E288" t="s">
        <v>14643</v>
      </c>
      <c r="F288" t="s">
        <v>14756</v>
      </c>
      <c r="H288" s="26" t="str">
        <f t="shared" si="9"/>
        <v xml:space="preserve">|陸上要塞|Voivode|Voi Archer:12||
</v>
      </c>
    </row>
    <row r="289" spans="1:8" x14ac:dyDescent="0.15">
      <c r="A289" t="str">
        <f t="shared" si="10"/>
        <v>LA Patala S</v>
      </c>
      <c r="B289" t="s">
        <v>3012</v>
      </c>
      <c r="C289" t="s">
        <v>14800</v>
      </c>
      <c r="D289" t="s">
        <v>3264</v>
      </c>
      <c r="E289" t="s">
        <v>14843</v>
      </c>
      <c r="F289" t="s">
        <v>14844</v>
      </c>
      <c r="H289" s="26" t="str">
        <f t="shared" si="9"/>
        <v xml:space="preserve">|陸上下位|Atavi Chieftain|Markata:20　Atavi Archer:10　Vanara Infantry:10||
</v>
      </c>
    </row>
    <row r="290" spans="1:8" x14ac:dyDescent="0.15">
      <c r="A290" t="str">
        <f t="shared" si="10"/>
        <v>-</v>
      </c>
      <c r="B290" t="s">
        <v>3012</v>
      </c>
      <c r="C290" t="s">
        <v>14800</v>
      </c>
      <c r="D290" t="s">
        <v>3265</v>
      </c>
      <c r="E290" t="s">
        <v>14845</v>
      </c>
      <c r="F290" t="s">
        <v>14846</v>
      </c>
      <c r="G290" t="s">
        <v>14847</v>
      </c>
      <c r="H290" s="26" t="str">
        <f t="shared" si="9"/>
        <v xml:space="preserve">|陸上上位|Bandar Commander|Bandar Warrior:10|Warriorは棍棒装備|
</v>
      </c>
    </row>
    <row r="291" spans="1:8" x14ac:dyDescent="0.15">
      <c r="A291" t="str">
        <f t="shared" si="10"/>
        <v>LA Patala E</v>
      </c>
      <c r="B291" t="s">
        <v>3012</v>
      </c>
      <c r="C291" t="s">
        <v>14800</v>
      </c>
      <c r="D291" t="s">
        <v>3256</v>
      </c>
      <c r="E291" t="s">
        <v>14845</v>
      </c>
      <c r="F291" t="s">
        <v>14848</v>
      </c>
      <c r="H291" s="26" t="str">
        <f t="shared" si="9"/>
        <v xml:space="preserve">|陸上要塞|Bandar Commander|Bandar Archer:2　Vanara Archer:6　Markata Archer:4　Markata:4||
</v>
      </c>
    </row>
    <row r="292" spans="1:8" x14ac:dyDescent="0.15">
      <c r="A292" t="str">
        <f t="shared" si="10"/>
        <v>LA Gath S</v>
      </c>
      <c r="B292" t="s">
        <v>3012</v>
      </c>
      <c r="C292" t="s">
        <v>14928</v>
      </c>
      <c r="D292" t="s">
        <v>3264</v>
      </c>
      <c r="E292" t="s">
        <v>14879</v>
      </c>
      <c r="F292" t="s">
        <v>14965</v>
      </c>
      <c r="H292" s="26" t="str">
        <f t="shared" si="9"/>
        <v xml:space="preserve">|陸上下位|Gittite Commander|Naphtali Spearman:10　Zebulunite Soldier:10||
</v>
      </c>
    </row>
    <row r="293" spans="1:8" x14ac:dyDescent="0.15">
      <c r="A293" t="str">
        <f t="shared" si="10"/>
        <v>-</v>
      </c>
      <c r="B293" t="s">
        <v>3012</v>
      </c>
      <c r="C293" t="s">
        <v>14928</v>
      </c>
      <c r="D293" t="s">
        <v>3265</v>
      </c>
      <c r="E293" t="s">
        <v>14874</v>
      </c>
      <c r="F293" t="s">
        <v>14966</v>
      </c>
      <c r="H293" s="26" t="str">
        <f t="shared" si="9"/>
        <v xml:space="preserve">|陸上上位|Levite Priest|Levite Zealot:10||
</v>
      </c>
    </row>
    <row r="294" spans="1:8" x14ac:dyDescent="0.15">
      <c r="A294" t="str">
        <f t="shared" si="10"/>
        <v>LA Gath E</v>
      </c>
      <c r="B294" t="s">
        <v>3012</v>
      </c>
      <c r="C294" t="s">
        <v>14928</v>
      </c>
      <c r="D294" t="s">
        <v>3256</v>
      </c>
      <c r="E294" t="s">
        <v>14879</v>
      </c>
      <c r="F294" t="s">
        <v>14967</v>
      </c>
      <c r="H294" s="26" t="str">
        <f t="shared" si="9"/>
        <v xml:space="preserve">|陸上要塞|Gittite Commander|Reubenite Archer:10||
</v>
      </c>
    </row>
    <row r="295" spans="1:8" x14ac:dyDescent="0.15">
      <c r="A295" t="str">
        <f t="shared" si="10"/>
        <v>LA Ragha S</v>
      </c>
      <c r="B295" t="s">
        <v>3012</v>
      </c>
      <c r="C295" t="s">
        <v>15061</v>
      </c>
      <c r="D295" t="s">
        <v>3264</v>
      </c>
      <c r="E295" t="s">
        <v>14986</v>
      </c>
      <c r="F295" t="s">
        <v>15107</v>
      </c>
      <c r="H295" s="26" t="str">
        <f t="shared" si="9"/>
        <v xml:space="preserve">|陸上下位|Airya Spahbed|Paighan:20　Turan Infantry:20||
</v>
      </c>
    </row>
    <row r="296" spans="1:8" x14ac:dyDescent="0.15">
      <c r="A296" t="str">
        <f t="shared" si="10"/>
        <v>-</v>
      </c>
      <c r="B296" t="s">
        <v>3012</v>
      </c>
      <c r="C296" t="s">
        <v>15061</v>
      </c>
      <c r="D296" t="s">
        <v>3265</v>
      </c>
      <c r="E296" t="s">
        <v>14983</v>
      </c>
      <c r="F296" t="s">
        <v>15108</v>
      </c>
      <c r="H296" s="26" t="str">
        <f t="shared" si="9"/>
        <v xml:space="preserve">|陸上上位|Turan Spahbed|Airya Archer:10　Turan Heavy Infantry:10||
</v>
      </c>
    </row>
    <row r="297" spans="1:8" x14ac:dyDescent="0.15">
      <c r="A297" t="str">
        <f t="shared" si="10"/>
        <v>LA Ragha E</v>
      </c>
      <c r="B297" t="s">
        <v>3012</v>
      </c>
      <c r="C297" t="s">
        <v>15061</v>
      </c>
      <c r="D297" t="s">
        <v>3256</v>
      </c>
      <c r="E297" t="s">
        <v>14986</v>
      </c>
      <c r="F297" t="s">
        <v>15109</v>
      </c>
      <c r="H297" s="26" t="str">
        <f t="shared" si="9"/>
        <v xml:space="preserve">|陸上要塞|Airya Spahbed|Airya Archer:10||
</v>
      </c>
    </row>
    <row r="298" spans="1:8" x14ac:dyDescent="0.15">
      <c r="A298" t="str">
        <f t="shared" si="10"/>
        <v>LA Xibalba S</v>
      </c>
      <c r="B298" t="s">
        <v>3012</v>
      </c>
      <c r="C298" t="s">
        <v>15168</v>
      </c>
      <c r="D298" t="s">
        <v>3264</v>
      </c>
      <c r="E298" t="s">
        <v>15211</v>
      </c>
      <c r="F298" t="s">
        <v>15212</v>
      </c>
      <c r="G298" t="s">
        <v>15213</v>
      </c>
      <c r="H298" s="26" t="str">
        <f t="shared" si="9"/>
        <v xml:space="preserve">|陸上下位|Batab|Zotz Warrior:10　Zotz Guard:10|Warrior、Guardは共に槍装備|
</v>
      </c>
    </row>
    <row r="299" spans="1:8" x14ac:dyDescent="0.15">
      <c r="A299" t="str">
        <f t="shared" si="10"/>
        <v>-</v>
      </c>
      <c r="B299" t="s">
        <v>3012</v>
      </c>
      <c r="C299" t="s">
        <v>15168</v>
      </c>
      <c r="D299" t="s">
        <v>3265</v>
      </c>
      <c r="E299" t="s">
        <v>15214</v>
      </c>
      <c r="F299" t="s">
        <v>15215</v>
      </c>
      <c r="G299" t="s">
        <v>15216</v>
      </c>
      <c r="H299" s="26" t="str">
        <f t="shared" si="9"/>
        <v xml:space="preserve">|陸上上位|Ajaw|Zotz Guard:20|Guardは棍棒装備|
</v>
      </c>
    </row>
    <row r="300" spans="1:8" x14ac:dyDescent="0.15">
      <c r="A300" t="str">
        <f t="shared" si="10"/>
        <v>-</v>
      </c>
      <c r="B300" t="s">
        <v>3012</v>
      </c>
      <c r="C300" t="s">
        <v>15168</v>
      </c>
      <c r="D300" t="s">
        <v>3256</v>
      </c>
      <c r="E300" t="s">
        <v>15211</v>
      </c>
      <c r="F300" t="s">
        <v>15223</v>
      </c>
      <c r="H300" s="26" t="str">
        <f t="shared" si="9"/>
        <v xml:space="preserve">|陸上要塞|Batab|Sak Muuch Dart Throwers:10||
</v>
      </c>
    </row>
    <row r="301" spans="1:8" x14ac:dyDescent="0.15">
      <c r="A301" t="str">
        <f t="shared" si="10"/>
        <v>-</v>
      </c>
      <c r="B301" t="s">
        <v>3012</v>
      </c>
      <c r="C301" t="s">
        <v>15168</v>
      </c>
      <c r="D301" t="s">
        <v>6391</v>
      </c>
      <c r="E301" t="s">
        <v>15138</v>
      </c>
      <c r="F301" t="s">
        <v>15217</v>
      </c>
      <c r="G301" t="s">
        <v>15218</v>
      </c>
      <c r="H301" s="26" t="str">
        <f t="shared" si="9"/>
        <v xml:space="preserve">|水中下位|Lakam Ha' Batab|Lakam Ha' Warrior:10　Lakam Ha' Warrior:5|Warriorは網装備と盾装備|
</v>
      </c>
    </row>
    <row r="302" spans="1:8" x14ac:dyDescent="0.15">
      <c r="A302" t="str">
        <f t="shared" si="10"/>
        <v>-</v>
      </c>
      <c r="B302" t="s">
        <v>3012</v>
      </c>
      <c r="C302" t="s">
        <v>15168</v>
      </c>
      <c r="D302" t="s">
        <v>6400</v>
      </c>
      <c r="E302" t="s">
        <v>15219</v>
      </c>
      <c r="F302" t="s">
        <v>15220</v>
      </c>
      <c r="G302" t="s">
        <v>15221</v>
      </c>
      <c r="H302" s="26" t="str">
        <f t="shared" si="9"/>
        <v xml:space="preserve">|水中上位|Ah' Ha'|Lakam Ha' Warrior:10|Warriorは盾装備|
</v>
      </c>
    </row>
    <row r="303" spans="1:8" x14ac:dyDescent="0.15">
      <c r="A303" t="str">
        <f t="shared" si="10"/>
        <v>LA Xibalba E</v>
      </c>
      <c r="B303" t="s">
        <v>3012</v>
      </c>
      <c r="C303" t="s">
        <v>15168</v>
      </c>
      <c r="D303" t="s">
        <v>15222</v>
      </c>
      <c r="E303" t="s">
        <v>15138</v>
      </c>
      <c r="F303" t="s">
        <v>15220</v>
      </c>
      <c r="H303" s="26" t="str">
        <f t="shared" si="9"/>
        <v xml:space="preserve">|水中要塞|Lakam Ha' Batab|Lakam Ha' Warrior:10||
</v>
      </c>
    </row>
    <row r="304" spans="1:8" x14ac:dyDescent="0.15">
      <c r="A304" t="str">
        <f t="shared" si="10"/>
        <v>LA Phlegra S</v>
      </c>
      <c r="B304" t="s">
        <v>3012</v>
      </c>
      <c r="C304" t="s">
        <v>15282</v>
      </c>
      <c r="D304" t="s">
        <v>3264</v>
      </c>
      <c r="E304" t="s">
        <v>15229</v>
      </c>
      <c r="F304" t="s">
        <v>15310</v>
      </c>
      <c r="H304" s="26" t="str">
        <f t="shared" si="9"/>
        <v xml:space="preserve">|陸上下位|Phlegran Commander|Helote Soldier:10　Helote Archer:10||
</v>
      </c>
    </row>
    <row r="305" spans="1:8" x14ac:dyDescent="0.15">
      <c r="A305" t="str">
        <f t="shared" si="10"/>
        <v>-</v>
      </c>
      <c r="B305" t="s">
        <v>3012</v>
      </c>
      <c r="C305" t="s">
        <v>15282</v>
      </c>
      <c r="D305" t="s">
        <v>3265</v>
      </c>
      <c r="E305" t="s">
        <v>15243</v>
      </c>
      <c r="F305" t="s">
        <v>15311</v>
      </c>
      <c r="H305" s="26" t="str">
        <f t="shared" si="9"/>
        <v xml:space="preserve">|陸上上位|Cyclope Commander|Helote Crossbowman:10||
</v>
      </c>
    </row>
    <row r="306" spans="1:8" x14ac:dyDescent="0.15">
      <c r="A306" t="str">
        <f t="shared" si="10"/>
        <v>LA Phlegra E</v>
      </c>
      <c r="B306" t="s">
        <v>3012</v>
      </c>
      <c r="C306" t="s">
        <v>15282</v>
      </c>
      <c r="D306" t="s">
        <v>3256</v>
      </c>
      <c r="E306" t="s">
        <v>15229</v>
      </c>
      <c r="F306" t="s">
        <v>15312</v>
      </c>
      <c r="H306" s="26" t="str">
        <f t="shared" si="9"/>
        <v xml:space="preserve">|陸上要塞|Phlegran Commander|Helote Crossbowman:5||
</v>
      </c>
    </row>
    <row r="307" spans="1:8" x14ac:dyDescent="0.15">
      <c r="A307" t="str">
        <f t="shared" si="10"/>
        <v>LA Atlantis S</v>
      </c>
      <c r="B307" t="s">
        <v>3012</v>
      </c>
      <c r="C307" t="s">
        <v>15386</v>
      </c>
      <c r="D307" t="s">
        <v>3264</v>
      </c>
      <c r="E307" t="s">
        <v>15331</v>
      </c>
      <c r="F307" t="s">
        <v>15413</v>
      </c>
      <c r="G307" t="s">
        <v>15414</v>
      </c>
      <c r="H307" s="26" t="str">
        <f t="shared" si="9"/>
        <v xml:space="preserve">|陸上下位|Snow Captain|Seal Hunter:10　Snow Warrior:10|Warriorは槍装備|
</v>
      </c>
    </row>
    <row r="308" spans="1:8" x14ac:dyDescent="0.15">
      <c r="A308" t="str">
        <f t="shared" si="10"/>
        <v>-</v>
      </c>
      <c r="B308" t="s">
        <v>3012</v>
      </c>
      <c r="C308" t="s">
        <v>15386</v>
      </c>
      <c r="D308" t="s">
        <v>3265</v>
      </c>
      <c r="E308" t="s">
        <v>15338</v>
      </c>
      <c r="F308" t="s">
        <v>15416</v>
      </c>
      <c r="G308" t="s">
        <v>15415</v>
      </c>
      <c r="H308" s="26" t="str">
        <f t="shared" si="9"/>
        <v xml:space="preserve">|陸上上位|Ice Captain|Snow Warrior:10　Ice Warrior:5|Snow Warriorは薙刀装備|
</v>
      </c>
    </row>
    <row r="309" spans="1:8" x14ac:dyDescent="0.15">
      <c r="A309" t="str">
        <f t="shared" si="10"/>
        <v>-</v>
      </c>
      <c r="B309" t="s">
        <v>3012</v>
      </c>
      <c r="C309" t="s">
        <v>15386</v>
      </c>
      <c r="D309" t="s">
        <v>3256</v>
      </c>
      <c r="E309" t="s">
        <v>15331</v>
      </c>
      <c r="F309" t="s">
        <v>15420</v>
      </c>
      <c r="H309" s="26" t="str">
        <f t="shared" si="9"/>
        <v xml:space="preserve">|陸上要塞|Snow Captain|Seal Hunter:6||
</v>
      </c>
    </row>
    <row r="310" spans="1:8" x14ac:dyDescent="0.15">
      <c r="A310" t="str">
        <f t="shared" si="10"/>
        <v>-</v>
      </c>
      <c r="B310" t="s">
        <v>3012</v>
      </c>
      <c r="C310" t="s">
        <v>15386</v>
      </c>
      <c r="D310" t="s">
        <v>6391</v>
      </c>
      <c r="E310" t="s">
        <v>15417</v>
      </c>
      <c r="F310" t="s">
        <v>15418</v>
      </c>
      <c r="H310" s="26" t="str">
        <f t="shared" si="9"/>
        <v xml:space="preserve">|水中下位|Consort|Atlantian Militia:10　Atlantian Shield Bearer:10||
</v>
      </c>
    </row>
    <row r="311" spans="1:8" x14ac:dyDescent="0.15">
      <c r="A311" t="str">
        <f t="shared" si="10"/>
        <v>-</v>
      </c>
      <c r="B311" t="s">
        <v>3012</v>
      </c>
      <c r="C311" t="s">
        <v>15386</v>
      </c>
      <c r="D311" t="s">
        <v>6400</v>
      </c>
      <c r="E311" t="s">
        <v>15362</v>
      </c>
      <c r="F311" t="s">
        <v>15419</v>
      </c>
      <c r="H311" s="26" t="str">
        <f t="shared" si="9"/>
        <v xml:space="preserve">|水中上位|Merciful Mother|Atlantian Militia:10　Atlantian Light Infantry:10||
</v>
      </c>
    </row>
    <row r="312" spans="1:8" x14ac:dyDescent="0.15">
      <c r="A312" t="str">
        <f t="shared" si="10"/>
        <v>LA Atlantis E</v>
      </c>
      <c r="B312" t="s">
        <v>3012</v>
      </c>
      <c r="C312" t="s">
        <v>15386</v>
      </c>
      <c r="D312" t="s">
        <v>6401</v>
      </c>
      <c r="E312" t="s">
        <v>15353</v>
      </c>
      <c r="F312" t="s">
        <v>15421</v>
      </c>
      <c r="H312" s="26" t="str">
        <f t="shared" si="9"/>
        <v xml:space="preserve">|水中要塞|Shambler Chief|Atlantian Infantry:10||
</v>
      </c>
    </row>
    <row r="313" spans="1:8" x14ac:dyDescent="0.15">
      <c r="A313" t="str">
        <f t="shared" si="10"/>
        <v>LA R'lyeh S</v>
      </c>
      <c r="B313" t="s">
        <v>3012</v>
      </c>
      <c r="C313" t="s">
        <v>15490</v>
      </c>
      <c r="D313" t="s">
        <v>8489</v>
      </c>
      <c r="E313" t="s">
        <v>15537</v>
      </c>
      <c r="F313" t="s">
        <v>15538</v>
      </c>
      <c r="G313" t="s">
        <v>15539</v>
      </c>
      <c r="H313" s="26" t="str">
        <f t="shared" si="9"/>
        <v xml:space="preserve">|全域下位|Illithid Lord|Lobo Guard:20　Slave Trooper:10|TrooperはAtlantian|
</v>
      </c>
    </row>
    <row r="314" spans="1:8" x14ac:dyDescent="0.15">
      <c r="A314" t="str">
        <f t="shared" si="10"/>
        <v>-</v>
      </c>
      <c r="B314" t="s">
        <v>3012</v>
      </c>
      <c r="C314" t="s">
        <v>15490</v>
      </c>
      <c r="D314" t="s">
        <v>8490</v>
      </c>
      <c r="E314" t="s">
        <v>15540</v>
      </c>
      <c r="F314" t="s">
        <v>15541</v>
      </c>
      <c r="G314" t="s">
        <v>15542</v>
      </c>
      <c r="H314" s="26" t="str">
        <f t="shared" si="9"/>
        <v xml:space="preserve">|全域上位|Starspawn|Slave Guardian:10　Shambler Thrall:5|Starspawnは聖職者版、GuardianはAtlantianの重装版|
</v>
      </c>
    </row>
    <row r="315" spans="1:8" x14ac:dyDescent="0.15">
      <c r="A315" t="str">
        <f t="shared" si="10"/>
        <v>-</v>
      </c>
      <c r="B315" t="s">
        <v>3012</v>
      </c>
      <c r="C315" t="s">
        <v>15490</v>
      </c>
      <c r="D315" t="s">
        <v>6401</v>
      </c>
      <c r="E315" t="s">
        <v>15537</v>
      </c>
      <c r="F315" t="s">
        <v>15543</v>
      </c>
      <c r="H315" s="26" t="str">
        <f t="shared" ref="H315:H321" si="11">CONCATENATE("|",D315,"|",E315,"|",F315,"|",G315,"|")&amp;CHAR(10)</f>
        <v xml:space="preserve">|水中要塞|Illithid Lord|Illithid Soldier:2　Slave Guardian:4||
</v>
      </c>
    </row>
    <row r="316" spans="1:8" x14ac:dyDescent="0.15">
      <c r="A316" t="str">
        <f t="shared" si="10"/>
        <v>LA R'lyeh E</v>
      </c>
      <c r="B316" t="s">
        <v>3012</v>
      </c>
      <c r="C316" t="s">
        <v>15490</v>
      </c>
      <c r="D316" t="s">
        <v>3256</v>
      </c>
      <c r="E316" t="s">
        <v>15544</v>
      </c>
      <c r="F316" t="s">
        <v>15545</v>
      </c>
      <c r="H316" s="26" t="str">
        <f t="shared" si="11"/>
        <v xml:space="preserve">|陸上要塞|Captain|Archer:10||
</v>
      </c>
    </row>
    <row r="317" spans="1:8" x14ac:dyDescent="0.15">
      <c r="A317" t="str">
        <f t="shared" si="10"/>
        <v>LA Erytheia S</v>
      </c>
      <c r="B317" t="s">
        <v>3012</v>
      </c>
      <c r="C317" t="s">
        <v>15608</v>
      </c>
      <c r="D317" t="s">
        <v>3264</v>
      </c>
      <c r="E317" t="s">
        <v>15557</v>
      </c>
      <c r="F317" t="s">
        <v>15641</v>
      </c>
      <c r="H317" s="26" t="str">
        <f t="shared" si="11"/>
        <v xml:space="preserve">|陸上下位|Machimos Commander|Machimos:15　Erytheian Crossbowman:10||
</v>
      </c>
    </row>
    <row r="318" spans="1:8" x14ac:dyDescent="0.15">
      <c r="A318" t="str">
        <f t="shared" si="10"/>
        <v>-</v>
      </c>
      <c r="B318" t="s">
        <v>3012</v>
      </c>
      <c r="C318" t="s">
        <v>15608</v>
      </c>
      <c r="D318" t="s">
        <v>3265</v>
      </c>
      <c r="E318" t="s">
        <v>15591</v>
      </c>
      <c r="F318" t="s">
        <v>15642</v>
      </c>
      <c r="H318" s="26" t="str">
        <f t="shared" si="11"/>
        <v xml:space="preserve">|陸上上位|Machimos|Thyreophorite:15||
</v>
      </c>
    </row>
    <row r="319" spans="1:8" x14ac:dyDescent="0.15">
      <c r="A319" t="str">
        <f t="shared" si="10"/>
        <v>-</v>
      </c>
      <c r="B319" t="s">
        <v>3012</v>
      </c>
      <c r="C319" t="s">
        <v>15608</v>
      </c>
      <c r="D319" t="s">
        <v>6391</v>
      </c>
      <c r="E319" t="s">
        <v>15569</v>
      </c>
      <c r="F319" t="s">
        <v>15644</v>
      </c>
      <c r="H319" s="26" t="str">
        <f t="shared" si="11"/>
        <v xml:space="preserve">|水中下位|Erytheian Commander|Triton Militia:15　Triton Soldier:10||
</v>
      </c>
    </row>
    <row r="320" spans="1:8" x14ac:dyDescent="0.15">
      <c r="A320" t="str">
        <f t="shared" si="10"/>
        <v>-</v>
      </c>
      <c r="B320" t="s">
        <v>3012</v>
      </c>
      <c r="C320" t="s">
        <v>15608</v>
      </c>
      <c r="D320" t="s">
        <v>6400</v>
      </c>
      <c r="E320" t="s">
        <v>15585</v>
      </c>
      <c r="F320" t="s">
        <v>15645</v>
      </c>
      <c r="H320" s="26" t="str">
        <f t="shared" si="11"/>
        <v xml:space="preserve">|水中上位|Triton Priest|Triton Hoplite:10　Erytheian Phalangite:10||
</v>
      </c>
    </row>
    <row r="321" spans="1:8" x14ac:dyDescent="0.15">
      <c r="A321" t="str">
        <f t="shared" si="10"/>
        <v>LA Erytheia E</v>
      </c>
      <c r="B321" t="s">
        <v>3012</v>
      </c>
      <c r="C321" t="s">
        <v>15608</v>
      </c>
      <c r="D321" t="s">
        <v>8866</v>
      </c>
      <c r="E321" t="s">
        <v>15569</v>
      </c>
      <c r="F321" t="s">
        <v>15643</v>
      </c>
      <c r="H321" s="26" t="str">
        <f t="shared" si="11"/>
        <v xml:space="preserve">|全域要塞|Erytheian Commander|Erytheian Crossbowman:10||
</v>
      </c>
    </row>
  </sheetData>
  <phoneticPr fontId="1"/>
  <dataValidations count="2">
    <dataValidation imeMode="off" allowBlank="1" showInputMessage="1" showErrorMessage="1" sqref="E1:F1048576 B1:C1048576"/>
    <dataValidation imeMode="on" allowBlank="1" showInputMessage="1" showErrorMessage="1" sqref="D1:D1048576 G1:G1048576"/>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102"/>
  <sheetViews>
    <sheetView workbookViewId="0">
      <pane ySplit="1" topLeftCell="A687" activePane="bottomLeft" state="frozen"/>
      <selection pane="bottomLeft" activeCell="D668" sqref="D668"/>
    </sheetView>
  </sheetViews>
  <sheetFormatPr defaultRowHeight="13.5" x14ac:dyDescent="0.15"/>
  <cols>
    <col min="1" max="1" width="5.5" style="24" bestFit="1" customWidth="1"/>
    <col min="2" max="2" width="32.875" style="29" bestFit="1" customWidth="1"/>
    <col min="3" max="3" width="69.25" style="36" customWidth="1"/>
    <col min="4" max="4" width="72.125" style="38" customWidth="1"/>
    <col min="5" max="5" width="14.5" style="42" customWidth="1"/>
    <col min="6" max="6" width="14.5" style="43" customWidth="1"/>
    <col min="7" max="7" width="7.25" style="29" bestFit="1" customWidth="1"/>
    <col min="8" max="8" width="15.375" customWidth="1"/>
  </cols>
  <sheetData>
    <row r="1" spans="1:8" x14ac:dyDescent="0.15">
      <c r="A1" s="23" t="s">
        <v>15650</v>
      </c>
      <c r="B1" s="28" t="s">
        <v>15651</v>
      </c>
      <c r="C1" s="35" t="s">
        <v>15652</v>
      </c>
      <c r="D1" s="37" t="s">
        <v>18726</v>
      </c>
      <c r="E1" s="40" t="s">
        <v>19372</v>
      </c>
      <c r="F1" s="41" t="s">
        <v>19373</v>
      </c>
      <c r="G1" s="39" t="s">
        <v>18725</v>
      </c>
      <c r="H1" t="str">
        <f>COUNTA(D:D)-1&amp;"/"&amp;(COUNTA(B:B)-1)-(COUNTA(G:G)-1)</f>
        <v>861/966</v>
      </c>
    </row>
    <row r="2" spans="1:8" x14ac:dyDescent="0.15">
      <c r="A2" s="24" t="s">
        <v>15653</v>
      </c>
      <c r="B2" s="29" t="s">
        <v>15654</v>
      </c>
      <c r="G2" s="29" t="s">
        <v>3134</v>
      </c>
      <c r="H2" t="str">
        <f>IF(G2&lt;&gt;"y",CONCATENATE("#selectspell ",A2,CHAR(13),CHAR(10),"#descr '  - ",E2," （",F2,"） -",CHAR(13),CHAR(10),CHAR(13),CHAR(10),D2,"'",CHAR(13),CHAR(10),"#end",CHAR(13),CHAR(10)),"")</f>
        <v/>
      </c>
    </row>
    <row r="3" spans="1:8" x14ac:dyDescent="0.15">
      <c r="A3" s="24" t="s">
        <v>15655</v>
      </c>
      <c r="B3" s="29" t="s">
        <v>15656</v>
      </c>
      <c r="G3" s="29" t="s">
        <v>18727</v>
      </c>
      <c r="H3" t="str">
        <f t="shared" ref="H3:H66" si="0">IF(G3&lt;&gt;"y",CONCATENATE("#selectspell ",A3,CHAR(13),CHAR(10),"#descr '  - ",E3," （",F3,"） -",CHAR(13),CHAR(10),CHAR(13),CHAR(10),D3,"'",CHAR(13),CHAR(10),"#end",CHAR(13),CHAR(10)),"")</f>
        <v/>
      </c>
    </row>
    <row r="4" spans="1:8" x14ac:dyDescent="0.15">
      <c r="A4" s="24" t="s">
        <v>15657</v>
      </c>
      <c r="B4" s="29" t="s">
        <v>15658</v>
      </c>
      <c r="G4" s="29" t="s">
        <v>18727</v>
      </c>
      <c r="H4" t="str">
        <f t="shared" si="0"/>
        <v/>
      </c>
    </row>
    <row r="5" spans="1:8" x14ac:dyDescent="0.15">
      <c r="A5" s="24" t="s">
        <v>15659</v>
      </c>
      <c r="B5" s="29" t="s">
        <v>15660</v>
      </c>
      <c r="G5" s="29" t="s">
        <v>18727</v>
      </c>
      <c r="H5" t="str">
        <f t="shared" si="0"/>
        <v/>
      </c>
    </row>
    <row r="6" spans="1:8" x14ac:dyDescent="0.15">
      <c r="A6" s="24" t="s">
        <v>15661</v>
      </c>
      <c r="B6" s="29" t="s">
        <v>15662</v>
      </c>
      <c r="G6" s="29" t="s">
        <v>18727</v>
      </c>
      <c r="H6" t="str">
        <f t="shared" si="0"/>
        <v/>
      </c>
    </row>
    <row r="7" spans="1:8" x14ac:dyDescent="0.15">
      <c r="A7" s="24" t="s">
        <v>15663</v>
      </c>
      <c r="B7" s="29" t="s">
        <v>15664</v>
      </c>
      <c r="G7" s="29" t="s">
        <v>18727</v>
      </c>
      <c r="H7" t="str">
        <f t="shared" si="0"/>
        <v/>
      </c>
    </row>
    <row r="8" spans="1:8" x14ac:dyDescent="0.15">
      <c r="A8" s="24" t="s">
        <v>15449</v>
      </c>
      <c r="B8" s="29" t="s">
        <v>15665</v>
      </c>
      <c r="G8" s="29" t="s">
        <v>18727</v>
      </c>
      <c r="H8" t="str">
        <f t="shared" si="0"/>
        <v/>
      </c>
    </row>
    <row r="9" spans="1:8" x14ac:dyDescent="0.15">
      <c r="A9" s="24" t="s">
        <v>15666</v>
      </c>
      <c r="B9" s="29" t="s">
        <v>15667</v>
      </c>
      <c r="G9" s="29" t="s">
        <v>18727</v>
      </c>
      <c r="H9" t="str">
        <f t="shared" si="0"/>
        <v/>
      </c>
    </row>
    <row r="10" spans="1:8" x14ac:dyDescent="0.15">
      <c r="A10" s="24" t="s">
        <v>13981</v>
      </c>
      <c r="B10" s="29" t="s">
        <v>15668</v>
      </c>
      <c r="G10" s="29" t="s">
        <v>18727</v>
      </c>
      <c r="H10" t="str">
        <f t="shared" si="0"/>
        <v/>
      </c>
    </row>
    <row r="11" spans="1:8" x14ac:dyDescent="0.15">
      <c r="A11" s="24" t="s">
        <v>15669</v>
      </c>
      <c r="B11" s="29" t="s">
        <v>15670</v>
      </c>
      <c r="G11" s="29" t="s">
        <v>18727</v>
      </c>
      <c r="H11" t="str">
        <f t="shared" si="0"/>
        <v/>
      </c>
    </row>
    <row r="12" spans="1:8" x14ac:dyDescent="0.15">
      <c r="A12" s="24" t="s">
        <v>12391</v>
      </c>
      <c r="B12" s="29" t="s">
        <v>15671</v>
      </c>
      <c r="G12" s="29" t="s">
        <v>18727</v>
      </c>
      <c r="H12" t="str">
        <f t="shared" si="0"/>
        <v/>
      </c>
    </row>
    <row r="13" spans="1:8" x14ac:dyDescent="0.15">
      <c r="A13" s="24" t="s">
        <v>15672</v>
      </c>
      <c r="B13" s="29" t="s">
        <v>15673</v>
      </c>
      <c r="G13" s="29" t="s">
        <v>18727</v>
      </c>
      <c r="H13" t="str">
        <f t="shared" si="0"/>
        <v/>
      </c>
    </row>
    <row r="14" spans="1:8" x14ac:dyDescent="0.15">
      <c r="A14" s="24" t="s">
        <v>9227</v>
      </c>
      <c r="B14" s="29" t="s">
        <v>15674</v>
      </c>
      <c r="G14" s="29" t="s">
        <v>18727</v>
      </c>
      <c r="H14" t="str">
        <f t="shared" si="0"/>
        <v/>
      </c>
    </row>
    <row r="15" spans="1:8" x14ac:dyDescent="0.15">
      <c r="A15" s="24" t="s">
        <v>15675</v>
      </c>
      <c r="B15" s="29" t="s">
        <v>15676</v>
      </c>
      <c r="G15" s="29" t="s">
        <v>18727</v>
      </c>
      <c r="H15" t="str">
        <f t="shared" si="0"/>
        <v/>
      </c>
    </row>
    <row r="16" spans="1:8" ht="67.5" x14ac:dyDescent="0.15">
      <c r="A16" s="24" t="s">
        <v>9266</v>
      </c>
      <c r="B16" s="29" t="s">
        <v>15677</v>
      </c>
      <c r="C16" s="36" t="s">
        <v>15678</v>
      </c>
      <c r="G16" s="29" t="s">
        <v>18727</v>
      </c>
      <c r="H16" t="str">
        <f t="shared" si="0"/>
        <v/>
      </c>
    </row>
    <row r="17" spans="1:8" x14ac:dyDescent="0.15">
      <c r="A17" s="24" t="s">
        <v>15679</v>
      </c>
      <c r="B17" s="29" t="s">
        <v>15680</v>
      </c>
      <c r="G17" s="29" t="s">
        <v>18727</v>
      </c>
      <c r="H17" t="str">
        <f t="shared" si="0"/>
        <v/>
      </c>
    </row>
    <row r="18" spans="1:8" x14ac:dyDescent="0.15">
      <c r="A18" s="24" t="s">
        <v>9196</v>
      </c>
      <c r="B18" s="29" t="s">
        <v>15681</v>
      </c>
      <c r="G18" s="29" t="s">
        <v>18727</v>
      </c>
      <c r="H18" t="str">
        <f t="shared" si="0"/>
        <v/>
      </c>
    </row>
    <row r="19" spans="1:8" x14ac:dyDescent="0.15">
      <c r="A19" s="24" t="s">
        <v>15682</v>
      </c>
      <c r="B19" s="29" t="s">
        <v>15683</v>
      </c>
      <c r="G19" s="29" t="s">
        <v>18727</v>
      </c>
      <c r="H19" t="str">
        <f t="shared" si="0"/>
        <v/>
      </c>
    </row>
    <row r="20" spans="1:8" x14ac:dyDescent="0.15">
      <c r="A20" s="24" t="s">
        <v>9209</v>
      </c>
      <c r="B20" s="29" t="s">
        <v>15684</v>
      </c>
      <c r="G20" s="29" t="s">
        <v>18727</v>
      </c>
      <c r="H20" t="str">
        <f t="shared" si="0"/>
        <v/>
      </c>
    </row>
    <row r="21" spans="1:8" ht="27" x14ac:dyDescent="0.15">
      <c r="A21" s="24" t="s">
        <v>15685</v>
      </c>
      <c r="B21" s="29" t="s">
        <v>15686</v>
      </c>
      <c r="C21" s="36" t="s">
        <v>15687</v>
      </c>
      <c r="G21" s="29" t="s">
        <v>18727</v>
      </c>
      <c r="H21" t="str">
        <f t="shared" si="0"/>
        <v/>
      </c>
    </row>
    <row r="22" spans="1:8" x14ac:dyDescent="0.15">
      <c r="A22" s="24" t="s">
        <v>12397</v>
      </c>
      <c r="B22" s="29" t="s">
        <v>15688</v>
      </c>
      <c r="G22" s="29" t="s">
        <v>18727</v>
      </c>
      <c r="H22" t="str">
        <f t="shared" si="0"/>
        <v/>
      </c>
    </row>
    <row r="23" spans="1:8" x14ac:dyDescent="0.15">
      <c r="A23" s="24" t="s">
        <v>15689</v>
      </c>
      <c r="B23" s="29" t="s">
        <v>15690</v>
      </c>
      <c r="G23" s="29" t="s">
        <v>18727</v>
      </c>
      <c r="H23" t="str">
        <f t="shared" si="0"/>
        <v/>
      </c>
    </row>
    <row r="24" spans="1:8" x14ac:dyDescent="0.15">
      <c r="A24" s="24" t="s">
        <v>12517</v>
      </c>
      <c r="B24" s="29" t="s">
        <v>15691</v>
      </c>
      <c r="G24" s="29" t="s">
        <v>18727</v>
      </c>
      <c r="H24" t="str">
        <f t="shared" si="0"/>
        <v/>
      </c>
    </row>
    <row r="25" spans="1:8" x14ac:dyDescent="0.15">
      <c r="A25" s="24" t="s">
        <v>15692</v>
      </c>
      <c r="B25" s="29" t="s">
        <v>15693</v>
      </c>
      <c r="G25" s="29" t="s">
        <v>18727</v>
      </c>
      <c r="H25" t="str">
        <f t="shared" si="0"/>
        <v/>
      </c>
    </row>
    <row r="26" spans="1:8" x14ac:dyDescent="0.15">
      <c r="A26" s="24" t="s">
        <v>14460</v>
      </c>
      <c r="B26" s="29" t="s">
        <v>15694</v>
      </c>
      <c r="G26" s="29" t="s">
        <v>18727</v>
      </c>
      <c r="H26" t="str">
        <f t="shared" si="0"/>
        <v/>
      </c>
    </row>
    <row r="27" spans="1:8" x14ac:dyDescent="0.15">
      <c r="A27" s="24" t="s">
        <v>15695</v>
      </c>
      <c r="B27" s="29" t="s">
        <v>15696</v>
      </c>
      <c r="G27" s="29" t="s">
        <v>18727</v>
      </c>
      <c r="H27" t="str">
        <f t="shared" si="0"/>
        <v/>
      </c>
    </row>
    <row r="28" spans="1:8" x14ac:dyDescent="0.15">
      <c r="A28" s="24" t="s">
        <v>15697</v>
      </c>
      <c r="B28" s="29" t="s">
        <v>15698</v>
      </c>
      <c r="G28" s="29" t="s">
        <v>18727</v>
      </c>
      <c r="H28" t="str">
        <f t="shared" si="0"/>
        <v/>
      </c>
    </row>
    <row r="29" spans="1:8" x14ac:dyDescent="0.15">
      <c r="A29" s="24" t="s">
        <v>15699</v>
      </c>
      <c r="B29" s="29" t="s">
        <v>15700</v>
      </c>
      <c r="G29" s="29" t="s">
        <v>18727</v>
      </c>
      <c r="H29" t="str">
        <f t="shared" si="0"/>
        <v/>
      </c>
    </row>
    <row r="30" spans="1:8" x14ac:dyDescent="0.15">
      <c r="A30" s="24" t="s">
        <v>15701</v>
      </c>
      <c r="B30" s="29" t="s">
        <v>15702</v>
      </c>
      <c r="G30" s="29" t="s">
        <v>18727</v>
      </c>
      <c r="H30" t="str">
        <f t="shared" si="0"/>
        <v/>
      </c>
    </row>
    <row r="31" spans="1:8" x14ac:dyDescent="0.15">
      <c r="A31" s="24" t="s">
        <v>15703</v>
      </c>
      <c r="B31" s="29" t="s">
        <v>15704</v>
      </c>
      <c r="G31" s="29" t="s">
        <v>18727</v>
      </c>
      <c r="H31" t="str">
        <f t="shared" si="0"/>
        <v/>
      </c>
    </row>
    <row r="32" spans="1:8" ht="40.5" x14ac:dyDescent="0.15">
      <c r="A32" s="24" t="s">
        <v>15705</v>
      </c>
      <c r="B32" s="29" t="s">
        <v>15706</v>
      </c>
      <c r="C32" s="36" t="s">
        <v>15707</v>
      </c>
      <c r="G32" s="29" t="s">
        <v>18727</v>
      </c>
      <c r="H32" t="str">
        <f t="shared" si="0"/>
        <v/>
      </c>
    </row>
    <row r="33" spans="1:8" ht="40.5" x14ac:dyDescent="0.15">
      <c r="A33" s="24" t="s">
        <v>15708</v>
      </c>
      <c r="B33" s="29" t="s">
        <v>15709</v>
      </c>
      <c r="C33" s="36" t="s">
        <v>15710</v>
      </c>
      <c r="D33" s="38" t="s">
        <v>19167</v>
      </c>
      <c r="E33" s="42" t="s">
        <v>19451</v>
      </c>
      <c r="F33" s="43" t="s">
        <v>19452</v>
      </c>
      <c r="H33" t="str">
        <f t="shared" si="0"/>
        <v xml:space="preserve">#selectspell 32_x000D_
#descr '  - マミフィケーション （木乃伊化） -_x000D_
_x000D_
この呪文は、帝国の著名な従者の一人をMummyとして蘇生します。Mummyは強力なアンデッドで、生者とアンデッドの両方を指揮できます。'_x000D_
#end_x000D_
</v>
      </c>
    </row>
    <row r="34" spans="1:8" x14ac:dyDescent="0.15">
      <c r="A34" s="24" t="s">
        <v>15711</v>
      </c>
      <c r="B34" s="29" t="s">
        <v>15712</v>
      </c>
      <c r="G34" s="29" t="s">
        <v>18727</v>
      </c>
      <c r="H34" t="str">
        <f t="shared" si="0"/>
        <v/>
      </c>
    </row>
    <row r="35" spans="1:8" ht="27" x14ac:dyDescent="0.15">
      <c r="A35" s="24" t="s">
        <v>15713</v>
      </c>
      <c r="B35" s="29" t="s">
        <v>15714</v>
      </c>
      <c r="C35" s="36" t="s">
        <v>15715</v>
      </c>
      <c r="D35" s="38" t="s">
        <v>18742</v>
      </c>
      <c r="E35" s="42" t="s">
        <v>19453</v>
      </c>
      <c r="F35" s="43" t="s">
        <v>19454</v>
      </c>
      <c r="H35" t="str">
        <f t="shared" si="0"/>
        <v xml:space="preserve">#selectspell 34_x000D_
#descr '  - アーク （聖櫃） -_x000D_
_x000D_
この聖遺物は、次代の神の目にとって神聖ではない全てのものに、盲目、病気、そして死を降りかからせます。'_x000D_
#end_x000D_
</v>
      </c>
    </row>
    <row r="36" spans="1:8" x14ac:dyDescent="0.15">
      <c r="A36" s="24" t="s">
        <v>15716</v>
      </c>
      <c r="B36" s="29" t="s">
        <v>15717</v>
      </c>
      <c r="G36" s="29" t="s">
        <v>18727</v>
      </c>
      <c r="H36" t="str">
        <f t="shared" si="0"/>
        <v/>
      </c>
    </row>
    <row r="37" spans="1:8" x14ac:dyDescent="0.15">
      <c r="A37" s="24" t="s">
        <v>15718</v>
      </c>
      <c r="B37" s="29" t="s">
        <v>15719</v>
      </c>
      <c r="G37" s="29" t="s">
        <v>18727</v>
      </c>
      <c r="H37" t="str">
        <f t="shared" si="0"/>
        <v/>
      </c>
    </row>
    <row r="38" spans="1:8" x14ac:dyDescent="0.15">
      <c r="A38" s="24" t="s">
        <v>15720</v>
      </c>
      <c r="B38" s="29" t="s">
        <v>15721</v>
      </c>
      <c r="G38" s="29" t="s">
        <v>18727</v>
      </c>
      <c r="H38" t="str">
        <f t="shared" si="0"/>
        <v/>
      </c>
    </row>
    <row r="39" spans="1:8" x14ac:dyDescent="0.15">
      <c r="A39" s="24" t="s">
        <v>15722</v>
      </c>
      <c r="B39" s="29" t="s">
        <v>15723</v>
      </c>
      <c r="G39" s="29" t="s">
        <v>18727</v>
      </c>
      <c r="H39" t="str">
        <f t="shared" si="0"/>
        <v/>
      </c>
    </row>
    <row r="40" spans="1:8" x14ac:dyDescent="0.15">
      <c r="A40" s="24" t="s">
        <v>15724</v>
      </c>
      <c r="B40" s="29" t="s">
        <v>15725</v>
      </c>
      <c r="G40" s="29" t="s">
        <v>18727</v>
      </c>
      <c r="H40" t="str">
        <f t="shared" si="0"/>
        <v/>
      </c>
    </row>
    <row r="41" spans="1:8" x14ac:dyDescent="0.15">
      <c r="A41" s="24" t="s">
        <v>15726</v>
      </c>
      <c r="B41" s="29" t="s">
        <v>15727</v>
      </c>
      <c r="G41" s="29" t="s">
        <v>18727</v>
      </c>
      <c r="H41" t="str">
        <f t="shared" si="0"/>
        <v/>
      </c>
    </row>
    <row r="42" spans="1:8" x14ac:dyDescent="0.15">
      <c r="A42" s="24" t="s">
        <v>15728</v>
      </c>
      <c r="B42" s="29" t="s">
        <v>15729</v>
      </c>
      <c r="G42" s="29" t="s">
        <v>18727</v>
      </c>
      <c r="H42" t="str">
        <f t="shared" si="0"/>
        <v/>
      </c>
    </row>
    <row r="43" spans="1:8" x14ac:dyDescent="0.15">
      <c r="A43" s="24" t="s">
        <v>15730</v>
      </c>
      <c r="B43" s="29" t="s">
        <v>15731</v>
      </c>
      <c r="G43" s="29" t="s">
        <v>18727</v>
      </c>
      <c r="H43" t="str">
        <f t="shared" si="0"/>
        <v/>
      </c>
    </row>
    <row r="44" spans="1:8" x14ac:dyDescent="0.15">
      <c r="A44" s="24" t="s">
        <v>15732</v>
      </c>
      <c r="B44" s="29" t="s">
        <v>15733</v>
      </c>
      <c r="G44" s="29" t="s">
        <v>18727</v>
      </c>
      <c r="H44" t="str">
        <f t="shared" si="0"/>
        <v/>
      </c>
    </row>
    <row r="45" spans="1:8" x14ac:dyDescent="0.15">
      <c r="A45" s="24" t="s">
        <v>15734</v>
      </c>
      <c r="B45" s="29" t="s">
        <v>15735</v>
      </c>
      <c r="G45" s="29" t="s">
        <v>18727</v>
      </c>
      <c r="H45" t="str">
        <f t="shared" si="0"/>
        <v/>
      </c>
    </row>
    <row r="46" spans="1:8" x14ac:dyDescent="0.15">
      <c r="A46" s="24" t="s">
        <v>15736</v>
      </c>
      <c r="B46" s="29" t="s">
        <v>15737</v>
      </c>
      <c r="G46" s="29" t="s">
        <v>18727</v>
      </c>
      <c r="H46" t="str">
        <f t="shared" si="0"/>
        <v/>
      </c>
    </row>
    <row r="47" spans="1:8" x14ac:dyDescent="0.15">
      <c r="A47" s="24" t="s">
        <v>15738</v>
      </c>
      <c r="B47" s="29" t="s">
        <v>15739</v>
      </c>
      <c r="G47" s="29" t="s">
        <v>18727</v>
      </c>
      <c r="H47" t="str">
        <f t="shared" si="0"/>
        <v/>
      </c>
    </row>
    <row r="48" spans="1:8" x14ac:dyDescent="0.15">
      <c r="A48" s="24" t="s">
        <v>15740</v>
      </c>
      <c r="B48" s="29" t="s">
        <v>15741</v>
      </c>
      <c r="G48" s="29" t="s">
        <v>18727</v>
      </c>
      <c r="H48" t="str">
        <f t="shared" si="0"/>
        <v/>
      </c>
    </row>
    <row r="49" spans="1:8" x14ac:dyDescent="0.15">
      <c r="A49" s="24" t="s">
        <v>15742</v>
      </c>
      <c r="B49" s="29" t="s">
        <v>15743</v>
      </c>
      <c r="G49" s="29" t="s">
        <v>18727</v>
      </c>
      <c r="H49" t="str">
        <f t="shared" si="0"/>
        <v/>
      </c>
    </row>
    <row r="50" spans="1:8" x14ac:dyDescent="0.15">
      <c r="A50" s="24" t="s">
        <v>15744</v>
      </c>
      <c r="B50" s="29" t="s">
        <v>15745</v>
      </c>
      <c r="G50" s="29" t="s">
        <v>18727</v>
      </c>
      <c r="H50" t="str">
        <f t="shared" si="0"/>
        <v/>
      </c>
    </row>
    <row r="51" spans="1:8" x14ac:dyDescent="0.15">
      <c r="A51" s="24" t="s">
        <v>15746</v>
      </c>
      <c r="B51" s="29" t="s">
        <v>15747</v>
      </c>
      <c r="G51" s="29" t="s">
        <v>18727</v>
      </c>
      <c r="H51" t="str">
        <f t="shared" si="0"/>
        <v/>
      </c>
    </row>
    <row r="52" spans="1:8" x14ac:dyDescent="0.15">
      <c r="A52" s="24" t="s">
        <v>15748</v>
      </c>
      <c r="B52" s="29" t="s">
        <v>15749</v>
      </c>
      <c r="G52" s="29" t="s">
        <v>18727</v>
      </c>
      <c r="H52" t="str">
        <f t="shared" si="0"/>
        <v/>
      </c>
    </row>
    <row r="53" spans="1:8" x14ac:dyDescent="0.15">
      <c r="A53" s="24" t="s">
        <v>15750</v>
      </c>
      <c r="B53" s="29" t="s">
        <v>15751</v>
      </c>
      <c r="G53" s="29" t="s">
        <v>18727</v>
      </c>
      <c r="H53" t="str">
        <f t="shared" si="0"/>
        <v/>
      </c>
    </row>
    <row r="54" spans="1:8" x14ac:dyDescent="0.15">
      <c r="A54" s="24" t="s">
        <v>15752</v>
      </c>
      <c r="B54" s="29" t="s">
        <v>15753</v>
      </c>
      <c r="G54" s="29" t="s">
        <v>18727</v>
      </c>
      <c r="H54" t="str">
        <f t="shared" si="0"/>
        <v/>
      </c>
    </row>
    <row r="55" spans="1:8" x14ac:dyDescent="0.15">
      <c r="A55" s="24" t="s">
        <v>15754</v>
      </c>
      <c r="B55" s="29" t="s">
        <v>15755</v>
      </c>
      <c r="G55" s="29" t="s">
        <v>18727</v>
      </c>
      <c r="H55" t="str">
        <f t="shared" si="0"/>
        <v/>
      </c>
    </row>
    <row r="56" spans="1:8" x14ac:dyDescent="0.15">
      <c r="A56" s="24" t="s">
        <v>15756</v>
      </c>
      <c r="B56" s="29" t="s">
        <v>15757</v>
      </c>
      <c r="G56" s="29" t="s">
        <v>18727</v>
      </c>
      <c r="H56" t="str">
        <f t="shared" si="0"/>
        <v/>
      </c>
    </row>
    <row r="57" spans="1:8" x14ac:dyDescent="0.15">
      <c r="A57" s="24" t="s">
        <v>15758</v>
      </c>
      <c r="B57" s="29" t="s">
        <v>15759</v>
      </c>
      <c r="G57" s="29" t="s">
        <v>18727</v>
      </c>
      <c r="H57" t="str">
        <f t="shared" si="0"/>
        <v/>
      </c>
    </row>
    <row r="58" spans="1:8" ht="40.5" x14ac:dyDescent="0.15">
      <c r="A58" s="24" t="s">
        <v>15760</v>
      </c>
      <c r="B58" s="29" t="s">
        <v>15761</v>
      </c>
      <c r="C58" s="36" t="s">
        <v>15762</v>
      </c>
      <c r="D58" s="38" t="s">
        <v>18728</v>
      </c>
      <c r="E58" s="42" t="s">
        <v>19455</v>
      </c>
      <c r="F58" s="43" t="s">
        <v>19456</v>
      </c>
      <c r="H58" t="str">
        <f t="shared" si="0"/>
        <v xml:space="preserve">#selectspell 57_x000D_
#descr '  - スクライング （占い） -_x000D_
_x000D_
占師は遠く離れた地を魔法的な手段によって観察できます。占術によって得られる情報は、標準的な斥候が提供できるものよりも格段に正確です。'_x000D_
#end_x000D_
</v>
      </c>
    </row>
    <row r="59" spans="1:8" x14ac:dyDescent="0.15">
      <c r="A59" s="24" t="s">
        <v>15763</v>
      </c>
      <c r="B59" s="29" t="s">
        <v>15764</v>
      </c>
      <c r="G59" s="29" t="s">
        <v>18727</v>
      </c>
      <c r="H59" t="str">
        <f t="shared" si="0"/>
        <v/>
      </c>
    </row>
    <row r="60" spans="1:8" x14ac:dyDescent="0.15">
      <c r="A60" s="24" t="s">
        <v>15765</v>
      </c>
      <c r="B60" s="29" t="s">
        <v>15766</v>
      </c>
      <c r="G60" s="29" t="s">
        <v>18727</v>
      </c>
      <c r="H60" t="str">
        <f t="shared" si="0"/>
        <v/>
      </c>
    </row>
    <row r="61" spans="1:8" x14ac:dyDescent="0.15">
      <c r="A61" s="24" t="s">
        <v>15767</v>
      </c>
      <c r="B61" s="29" t="s">
        <v>15768</v>
      </c>
      <c r="G61" s="29" t="s">
        <v>18727</v>
      </c>
      <c r="H61" t="str">
        <f t="shared" si="0"/>
        <v/>
      </c>
    </row>
    <row r="62" spans="1:8" x14ac:dyDescent="0.15">
      <c r="A62" s="24" t="s">
        <v>15769</v>
      </c>
      <c r="B62" s="29" t="s">
        <v>15770</v>
      </c>
      <c r="G62" s="29" t="s">
        <v>18727</v>
      </c>
      <c r="H62" t="str">
        <f t="shared" si="0"/>
        <v/>
      </c>
    </row>
    <row r="63" spans="1:8" x14ac:dyDescent="0.15">
      <c r="A63" s="24" t="s">
        <v>15771</v>
      </c>
      <c r="B63" s="29" t="s">
        <v>15731</v>
      </c>
      <c r="G63" s="29" t="s">
        <v>18727</v>
      </c>
      <c r="H63" t="str">
        <f t="shared" si="0"/>
        <v/>
      </c>
    </row>
    <row r="64" spans="1:8" x14ac:dyDescent="0.15">
      <c r="A64" s="24" t="s">
        <v>15772</v>
      </c>
      <c r="B64" s="29" t="s">
        <v>15773</v>
      </c>
      <c r="G64" s="29" t="s">
        <v>18727</v>
      </c>
      <c r="H64" t="str">
        <f t="shared" si="0"/>
        <v/>
      </c>
    </row>
    <row r="65" spans="1:8" x14ac:dyDescent="0.15">
      <c r="A65" s="24" t="s">
        <v>15774</v>
      </c>
      <c r="B65" s="29" t="s">
        <v>15775</v>
      </c>
      <c r="G65" s="29" t="s">
        <v>18727</v>
      </c>
      <c r="H65" t="str">
        <f t="shared" si="0"/>
        <v/>
      </c>
    </row>
    <row r="66" spans="1:8" x14ac:dyDescent="0.15">
      <c r="A66" s="24" t="s">
        <v>15776</v>
      </c>
      <c r="B66" s="29" t="s">
        <v>15777</v>
      </c>
      <c r="G66" s="29" t="s">
        <v>18727</v>
      </c>
      <c r="H66" t="str">
        <f t="shared" si="0"/>
        <v/>
      </c>
    </row>
    <row r="67" spans="1:8" x14ac:dyDescent="0.15">
      <c r="A67" s="24" t="s">
        <v>15778</v>
      </c>
      <c r="B67" s="29" t="s">
        <v>15779</v>
      </c>
      <c r="G67" s="29" t="s">
        <v>18727</v>
      </c>
      <c r="H67" t="str">
        <f t="shared" ref="H67:H130" si="1">IF(G67&lt;&gt;"y",CONCATENATE("#selectspell ",A67,CHAR(13),CHAR(10),"#descr '  - ",E67," （",F67,"） -",CHAR(13),CHAR(10),CHAR(13),CHAR(10),D67,"'",CHAR(13),CHAR(10),"#end",CHAR(13),CHAR(10)),"")</f>
        <v/>
      </c>
    </row>
    <row r="68" spans="1:8" x14ac:dyDescent="0.15">
      <c r="A68" s="24" t="s">
        <v>15780</v>
      </c>
      <c r="B68" s="29" t="s">
        <v>15781</v>
      </c>
      <c r="G68" s="29" t="s">
        <v>18727</v>
      </c>
      <c r="H68" t="str">
        <f t="shared" si="1"/>
        <v/>
      </c>
    </row>
    <row r="69" spans="1:8" x14ac:dyDescent="0.15">
      <c r="A69" s="24" t="s">
        <v>15782</v>
      </c>
      <c r="B69" s="29" t="s">
        <v>15783</v>
      </c>
      <c r="G69" s="29" t="s">
        <v>18727</v>
      </c>
      <c r="H69" t="str">
        <f t="shared" si="1"/>
        <v/>
      </c>
    </row>
    <row r="70" spans="1:8" x14ac:dyDescent="0.15">
      <c r="A70" s="24" t="s">
        <v>15784</v>
      </c>
      <c r="B70" s="29" t="s">
        <v>15785</v>
      </c>
      <c r="G70" s="29" t="s">
        <v>18727</v>
      </c>
      <c r="H70" t="str">
        <f t="shared" si="1"/>
        <v/>
      </c>
    </row>
    <row r="71" spans="1:8" x14ac:dyDescent="0.15">
      <c r="A71" s="24" t="s">
        <v>15786</v>
      </c>
      <c r="B71" s="29" t="s">
        <v>15787</v>
      </c>
      <c r="G71" s="29" t="s">
        <v>18727</v>
      </c>
      <c r="H71" t="str">
        <f t="shared" si="1"/>
        <v/>
      </c>
    </row>
    <row r="72" spans="1:8" x14ac:dyDescent="0.15">
      <c r="A72" s="24" t="s">
        <v>15788</v>
      </c>
      <c r="B72" s="29" t="s">
        <v>15789</v>
      </c>
      <c r="G72" s="29" t="s">
        <v>18727</v>
      </c>
      <c r="H72" t="str">
        <f t="shared" si="1"/>
        <v/>
      </c>
    </row>
    <row r="73" spans="1:8" x14ac:dyDescent="0.15">
      <c r="A73" s="24" t="s">
        <v>15790</v>
      </c>
      <c r="B73" s="29" t="s">
        <v>15791</v>
      </c>
      <c r="G73" s="29" t="s">
        <v>18727</v>
      </c>
      <c r="H73" t="str">
        <f t="shared" si="1"/>
        <v/>
      </c>
    </row>
    <row r="74" spans="1:8" x14ac:dyDescent="0.15">
      <c r="A74" s="24" t="s">
        <v>15792</v>
      </c>
      <c r="B74" s="29" t="s">
        <v>15793</v>
      </c>
      <c r="G74" s="29" t="s">
        <v>18727</v>
      </c>
      <c r="H74" t="str">
        <f t="shared" si="1"/>
        <v/>
      </c>
    </row>
    <row r="75" spans="1:8" x14ac:dyDescent="0.15">
      <c r="A75" s="24" t="s">
        <v>15794</v>
      </c>
      <c r="B75" s="29" t="s">
        <v>15795</v>
      </c>
      <c r="G75" s="29" t="s">
        <v>18727</v>
      </c>
      <c r="H75" t="str">
        <f t="shared" si="1"/>
        <v/>
      </c>
    </row>
    <row r="76" spans="1:8" x14ac:dyDescent="0.15">
      <c r="A76" s="24" t="s">
        <v>15796</v>
      </c>
      <c r="B76" s="29" t="s">
        <v>15797</v>
      </c>
      <c r="G76" s="29" t="s">
        <v>18727</v>
      </c>
      <c r="H76" t="str">
        <f t="shared" si="1"/>
        <v/>
      </c>
    </row>
    <row r="77" spans="1:8" x14ac:dyDescent="0.15">
      <c r="A77" s="24" t="s">
        <v>15798</v>
      </c>
      <c r="B77" s="29" t="s">
        <v>15799</v>
      </c>
      <c r="G77" s="29" t="s">
        <v>18727</v>
      </c>
      <c r="H77" t="str">
        <f t="shared" si="1"/>
        <v/>
      </c>
    </row>
    <row r="78" spans="1:8" ht="81" x14ac:dyDescent="0.15">
      <c r="A78" s="24" t="s">
        <v>15800</v>
      </c>
      <c r="B78" s="29" t="s">
        <v>15801</v>
      </c>
      <c r="C78" s="36" t="s">
        <v>15802</v>
      </c>
      <c r="G78" s="29" t="s">
        <v>18727</v>
      </c>
      <c r="H78" t="str">
        <f t="shared" si="1"/>
        <v/>
      </c>
    </row>
    <row r="79" spans="1:8" x14ac:dyDescent="0.15">
      <c r="A79" s="24" t="s">
        <v>15803</v>
      </c>
      <c r="B79" s="29" t="s">
        <v>15804</v>
      </c>
      <c r="G79" s="29" t="s">
        <v>18727</v>
      </c>
      <c r="H79" t="str">
        <f t="shared" si="1"/>
        <v/>
      </c>
    </row>
    <row r="80" spans="1:8" x14ac:dyDescent="0.15">
      <c r="A80" s="24" t="s">
        <v>15805</v>
      </c>
      <c r="B80" s="29" t="s">
        <v>15806</v>
      </c>
      <c r="G80" s="29" t="s">
        <v>18727</v>
      </c>
      <c r="H80" t="str">
        <f t="shared" si="1"/>
        <v/>
      </c>
    </row>
    <row r="81" spans="1:8" ht="27" x14ac:dyDescent="0.15">
      <c r="A81" s="24" t="s">
        <v>15807</v>
      </c>
      <c r="B81" s="29" t="s">
        <v>15808</v>
      </c>
      <c r="C81" s="36" t="s">
        <v>15809</v>
      </c>
      <c r="D81" s="38" t="s">
        <v>19168</v>
      </c>
      <c r="E81" s="42" t="s">
        <v>19457</v>
      </c>
      <c r="F81" s="43" t="s">
        <v>19458</v>
      </c>
      <c r="H81" t="str">
        <f t="shared" si="1"/>
        <v xml:space="preserve">#selectspell 82_x000D_
#descr '  - クレンジング・チャイム （浄化の鐘の音） -_x000D_
_x000D_
この音色は小範囲を打ち、そこに居る全てのデーモンを滅ぼします。'_x000D_
#end_x000D_
</v>
      </c>
    </row>
    <row r="82" spans="1:8" x14ac:dyDescent="0.15">
      <c r="A82" s="24" t="s">
        <v>15810</v>
      </c>
      <c r="B82" s="29" t="s">
        <v>15811</v>
      </c>
      <c r="G82" s="29" t="s">
        <v>18727</v>
      </c>
      <c r="H82" t="str">
        <f t="shared" si="1"/>
        <v/>
      </c>
    </row>
    <row r="83" spans="1:8" x14ac:dyDescent="0.15">
      <c r="A83" s="24" t="s">
        <v>15812</v>
      </c>
      <c r="B83" s="29" t="s">
        <v>15813</v>
      </c>
      <c r="G83" s="29" t="s">
        <v>18727</v>
      </c>
      <c r="H83" t="str">
        <f t="shared" si="1"/>
        <v/>
      </c>
    </row>
    <row r="84" spans="1:8" x14ac:dyDescent="0.15">
      <c r="A84" s="24" t="s">
        <v>15814</v>
      </c>
      <c r="B84" s="29" t="s">
        <v>15815</v>
      </c>
      <c r="G84" s="29" t="s">
        <v>18727</v>
      </c>
      <c r="H84" t="str">
        <f t="shared" si="1"/>
        <v/>
      </c>
    </row>
    <row r="85" spans="1:8" x14ac:dyDescent="0.15">
      <c r="A85" s="24" t="s">
        <v>15816</v>
      </c>
      <c r="B85" s="29" t="s">
        <v>15817</v>
      </c>
      <c r="G85" s="29" t="s">
        <v>18727</v>
      </c>
      <c r="H85" t="str">
        <f t="shared" si="1"/>
        <v/>
      </c>
    </row>
    <row r="86" spans="1:8" x14ac:dyDescent="0.15">
      <c r="A86" s="24" t="s">
        <v>15818</v>
      </c>
      <c r="B86" s="29" t="s">
        <v>15819</v>
      </c>
      <c r="G86" s="29" t="s">
        <v>18727</v>
      </c>
      <c r="H86" t="str">
        <f t="shared" si="1"/>
        <v/>
      </c>
    </row>
    <row r="87" spans="1:8" x14ac:dyDescent="0.15">
      <c r="A87" s="24" t="s">
        <v>15820</v>
      </c>
      <c r="B87" s="29" t="s">
        <v>15821</v>
      </c>
      <c r="G87" s="29" t="s">
        <v>18727</v>
      </c>
      <c r="H87" t="str">
        <f t="shared" si="1"/>
        <v/>
      </c>
    </row>
    <row r="88" spans="1:8" x14ac:dyDescent="0.15">
      <c r="A88" s="24" t="s">
        <v>15822</v>
      </c>
      <c r="B88" s="29" t="s">
        <v>15823</v>
      </c>
      <c r="G88" s="29" t="s">
        <v>18727</v>
      </c>
      <c r="H88" t="str">
        <f t="shared" si="1"/>
        <v/>
      </c>
    </row>
    <row r="89" spans="1:8" x14ac:dyDescent="0.15">
      <c r="A89" s="24" t="s">
        <v>15824</v>
      </c>
      <c r="B89" s="29" t="s">
        <v>15825</v>
      </c>
      <c r="G89" s="29" t="s">
        <v>18727</v>
      </c>
      <c r="H89" t="str">
        <f t="shared" si="1"/>
        <v/>
      </c>
    </row>
    <row r="90" spans="1:8" x14ac:dyDescent="0.15">
      <c r="A90" s="24" t="s">
        <v>15826</v>
      </c>
      <c r="B90" s="29" t="s">
        <v>15827</v>
      </c>
      <c r="G90" s="29" t="s">
        <v>18727</v>
      </c>
      <c r="H90" t="str">
        <f t="shared" si="1"/>
        <v/>
      </c>
    </row>
    <row r="91" spans="1:8" x14ac:dyDescent="0.15">
      <c r="A91" s="24" t="s">
        <v>15828</v>
      </c>
      <c r="B91" s="29" t="s">
        <v>15829</v>
      </c>
      <c r="G91" s="29" t="s">
        <v>18727</v>
      </c>
      <c r="H91" t="str">
        <f t="shared" si="1"/>
        <v/>
      </c>
    </row>
    <row r="92" spans="1:8" ht="27" x14ac:dyDescent="0.15">
      <c r="A92" s="24" t="s">
        <v>15830</v>
      </c>
      <c r="B92" s="29" t="s">
        <v>15831</v>
      </c>
      <c r="C92" s="36" t="s">
        <v>15832</v>
      </c>
      <c r="G92" s="29" t="s">
        <v>18727</v>
      </c>
      <c r="H92" t="str">
        <f t="shared" si="1"/>
        <v/>
      </c>
    </row>
    <row r="93" spans="1:8" x14ac:dyDescent="0.15">
      <c r="A93" s="24" t="s">
        <v>15833</v>
      </c>
      <c r="B93" s="29" t="s">
        <v>15834</v>
      </c>
      <c r="G93" s="29" t="s">
        <v>18727</v>
      </c>
      <c r="H93" t="str">
        <f t="shared" si="1"/>
        <v/>
      </c>
    </row>
    <row r="94" spans="1:8" ht="40.5" x14ac:dyDescent="0.15">
      <c r="A94" s="24" t="s">
        <v>15835</v>
      </c>
      <c r="B94" s="29" t="s">
        <v>15836</v>
      </c>
      <c r="C94" s="36" t="s">
        <v>15837</v>
      </c>
      <c r="G94" s="29" t="s">
        <v>18727</v>
      </c>
      <c r="H94" t="str">
        <f t="shared" si="1"/>
        <v/>
      </c>
    </row>
    <row r="95" spans="1:8" ht="27" x14ac:dyDescent="0.15">
      <c r="A95" s="24" t="s">
        <v>15838</v>
      </c>
      <c r="B95" s="29" t="s">
        <v>15839</v>
      </c>
      <c r="C95" s="36" t="s">
        <v>15840</v>
      </c>
      <c r="G95" s="29" t="s">
        <v>18727</v>
      </c>
      <c r="H95" t="str">
        <f t="shared" si="1"/>
        <v/>
      </c>
    </row>
    <row r="96" spans="1:8" ht="27" x14ac:dyDescent="0.15">
      <c r="A96" s="24" t="s">
        <v>15841</v>
      </c>
      <c r="B96" s="29" t="s">
        <v>15842</v>
      </c>
      <c r="C96" s="36" t="s">
        <v>15843</v>
      </c>
      <c r="D96" s="38" t="s">
        <v>20206</v>
      </c>
      <c r="E96" s="42" t="s">
        <v>20207</v>
      </c>
      <c r="F96" s="43" t="s">
        <v>20208</v>
      </c>
      <c r="H96" t="str">
        <f t="shared" si="1"/>
        <v xml:space="preserve">#selectspell 97_x000D_
#descr '  - パック・オブ・ウルフズ （狼の群れ） -_x000D_
_x000D_
術者は獰猛な狼の群れを召喚し、彼に仕えるよう束縛します。'_x000D_
#end_x000D_
</v>
      </c>
    </row>
    <row r="97" spans="1:8" x14ac:dyDescent="0.15">
      <c r="A97" s="24" t="s">
        <v>15844</v>
      </c>
      <c r="B97" s="29" t="s">
        <v>15845</v>
      </c>
      <c r="C97" s="36" t="s">
        <v>15846</v>
      </c>
      <c r="G97" s="29" t="s">
        <v>18727</v>
      </c>
      <c r="H97" t="str">
        <f t="shared" si="1"/>
        <v/>
      </c>
    </row>
    <row r="98" spans="1:8" x14ac:dyDescent="0.15">
      <c r="A98" s="24" t="s">
        <v>15847</v>
      </c>
      <c r="B98" s="29" t="s">
        <v>15848</v>
      </c>
      <c r="G98" s="29" t="s">
        <v>18727</v>
      </c>
      <c r="H98" t="str">
        <f t="shared" si="1"/>
        <v/>
      </c>
    </row>
    <row r="99" spans="1:8" ht="27" x14ac:dyDescent="0.15">
      <c r="A99" s="24" t="s">
        <v>15849</v>
      </c>
      <c r="B99" s="29" t="s">
        <v>15850</v>
      </c>
      <c r="C99" s="36" t="s">
        <v>15851</v>
      </c>
      <c r="G99" s="29" t="s">
        <v>18727</v>
      </c>
      <c r="H99" t="str">
        <f t="shared" si="1"/>
        <v/>
      </c>
    </row>
    <row r="100" spans="1:8" x14ac:dyDescent="0.15">
      <c r="A100" s="24" t="s">
        <v>15852</v>
      </c>
      <c r="B100" s="29" t="s">
        <v>15853</v>
      </c>
      <c r="G100" s="29" t="s">
        <v>18727</v>
      </c>
      <c r="H100" t="str">
        <f t="shared" si="1"/>
        <v/>
      </c>
    </row>
    <row r="101" spans="1:8" x14ac:dyDescent="0.15">
      <c r="A101" s="24" t="s">
        <v>15854</v>
      </c>
      <c r="B101" s="29" t="s">
        <v>15855</v>
      </c>
      <c r="G101" s="29" t="s">
        <v>18727</v>
      </c>
      <c r="H101" t="str">
        <f t="shared" si="1"/>
        <v/>
      </c>
    </row>
    <row r="102" spans="1:8" x14ac:dyDescent="0.15">
      <c r="A102" s="24" t="s">
        <v>15856</v>
      </c>
      <c r="B102" s="29" t="s">
        <v>15857</v>
      </c>
      <c r="G102" s="29" t="s">
        <v>18727</v>
      </c>
      <c r="H102" t="str">
        <f t="shared" si="1"/>
        <v/>
      </c>
    </row>
    <row r="103" spans="1:8" x14ac:dyDescent="0.15">
      <c r="A103" s="24" t="s">
        <v>15858</v>
      </c>
      <c r="B103" s="29" t="s">
        <v>15859</v>
      </c>
      <c r="G103" s="29" t="s">
        <v>18727</v>
      </c>
      <c r="H103" t="str">
        <f t="shared" si="1"/>
        <v/>
      </c>
    </row>
    <row r="104" spans="1:8" x14ac:dyDescent="0.15">
      <c r="A104" s="24" t="s">
        <v>15860</v>
      </c>
      <c r="B104" s="29" t="s">
        <v>15861</v>
      </c>
      <c r="G104" s="29" t="s">
        <v>18727</v>
      </c>
      <c r="H104" t="str">
        <f t="shared" si="1"/>
        <v/>
      </c>
    </row>
    <row r="105" spans="1:8" x14ac:dyDescent="0.15">
      <c r="A105" s="24" t="s">
        <v>15862</v>
      </c>
      <c r="B105" s="29" t="s">
        <v>15863</v>
      </c>
      <c r="G105" s="29" t="s">
        <v>18727</v>
      </c>
      <c r="H105" t="str">
        <f t="shared" si="1"/>
        <v/>
      </c>
    </row>
    <row r="106" spans="1:8" x14ac:dyDescent="0.15">
      <c r="A106" s="24" t="s">
        <v>15864</v>
      </c>
      <c r="B106" s="29" t="s">
        <v>15865</v>
      </c>
      <c r="G106" s="29" t="s">
        <v>18727</v>
      </c>
      <c r="H106" t="str">
        <f t="shared" si="1"/>
        <v/>
      </c>
    </row>
    <row r="107" spans="1:8" x14ac:dyDescent="0.15">
      <c r="A107" s="24" t="s">
        <v>15866</v>
      </c>
      <c r="B107" s="29" t="s">
        <v>15867</v>
      </c>
      <c r="G107" s="29" t="s">
        <v>18727</v>
      </c>
      <c r="H107" t="str">
        <f t="shared" si="1"/>
        <v/>
      </c>
    </row>
    <row r="108" spans="1:8" x14ac:dyDescent="0.15">
      <c r="A108" s="24" t="s">
        <v>15868</v>
      </c>
      <c r="B108" s="29" t="s">
        <v>15869</v>
      </c>
      <c r="G108" s="29" t="s">
        <v>18727</v>
      </c>
      <c r="H108" t="str">
        <f t="shared" si="1"/>
        <v/>
      </c>
    </row>
    <row r="109" spans="1:8" ht="40.5" x14ac:dyDescent="0.15">
      <c r="A109" s="24" t="s">
        <v>15870</v>
      </c>
      <c r="B109" s="29" t="s">
        <v>15871</v>
      </c>
      <c r="C109" s="36" t="s">
        <v>15872</v>
      </c>
      <c r="D109" s="38" t="s">
        <v>18729</v>
      </c>
      <c r="E109" s="42" t="s">
        <v>19374</v>
      </c>
      <c r="F109" s="43" t="s">
        <v>19375</v>
      </c>
      <c r="H109" t="str">
        <f t="shared" si="1"/>
        <v xml:space="preserve">#selectspell 150_x000D_
#descr '  - ブレッシング （祝福） -_x000D_
_x000D_
この祈祷は、聖職者、あるいは聖戦士の一団を祝福するために用いることができます。祝福されたユニットは士気が向上し、彼らの神が神聖なる称号を得るに十分強力であれば、更なる力も獲得します。'_x000D_
#end_x000D_
</v>
      </c>
    </row>
    <row r="110" spans="1:8" ht="27" x14ac:dyDescent="0.15">
      <c r="A110" s="24" t="s">
        <v>15873</v>
      </c>
      <c r="B110" s="29" t="s">
        <v>15874</v>
      </c>
      <c r="C110" s="36" t="s">
        <v>15875</v>
      </c>
      <c r="D110" s="38" t="s">
        <v>18730</v>
      </c>
      <c r="E110" s="42" t="s">
        <v>19459</v>
      </c>
      <c r="F110" s="43" t="s">
        <v>19460</v>
      </c>
      <c r="H110" t="str">
        <f t="shared" si="1"/>
        <v xml:space="preserve">#selectspell 151_x000D_
#descr '  - バニッシュメント （追放） -_x000D_
_x000D_
この祈祷により、聖職者はその神の力によって、アンデッドを罰します。アンデッドは追放に抵抗できない限り、傷付けられます。'_x000D_
#end_x000D_
</v>
      </c>
    </row>
    <row r="111" spans="1:8" ht="40.5" x14ac:dyDescent="0.15">
      <c r="A111" s="24" t="s">
        <v>15876</v>
      </c>
      <c r="B111" s="29" t="s">
        <v>15877</v>
      </c>
      <c r="C111" s="36" t="s">
        <v>19155</v>
      </c>
      <c r="D111" s="38" t="s">
        <v>18731</v>
      </c>
      <c r="E111" s="42" t="s">
        <v>19461</v>
      </c>
      <c r="F111" s="43" t="s">
        <v>19462</v>
      </c>
      <c r="H111" t="str">
        <f t="shared" si="1"/>
        <v xml:space="preserve">#selectspell 152_x000D_
#descr '  - アッシュズ・トゥ・アッシュズ （灰は灰へ） -_x000D_
_x000D_
これは追放の呪文です。この祈祷により、聖職者はその炎の神の力によって、アンデッドを罰します。多数のアンデッドは、追放に抵抗できない限り、傷付けられて炎上します。'_x000D_
#end_x000D_
</v>
      </c>
    </row>
    <row r="112" spans="1:8" x14ac:dyDescent="0.15">
      <c r="A112" s="24" t="s">
        <v>15878</v>
      </c>
      <c r="B112" s="29" t="s">
        <v>15869</v>
      </c>
      <c r="G112" s="29" t="s">
        <v>18732</v>
      </c>
      <c r="H112" t="str">
        <f t="shared" si="1"/>
        <v xml:space="preserve">#selectspell 153_x000D_
#descr '  -  （） -_x000D_
_x000D_
'_x000D_
#end_x000D_
</v>
      </c>
    </row>
    <row r="113" spans="1:8" ht="40.5" x14ac:dyDescent="0.15">
      <c r="A113" s="24" t="s">
        <v>15879</v>
      </c>
      <c r="B113" s="29" t="s">
        <v>15880</v>
      </c>
      <c r="C113" s="36" t="s">
        <v>19156</v>
      </c>
      <c r="D113" s="38" t="s">
        <v>18735</v>
      </c>
      <c r="E113" s="42" t="s">
        <v>19463</v>
      </c>
      <c r="F113" s="43" t="s">
        <v>19464</v>
      </c>
      <c r="H113" t="str">
        <f t="shared" si="1"/>
        <v xml:space="preserve">#selectspell 154_x000D_
#descr '  - ピュリファイイング・ウォーター （清めの水） -_x000D_
_x000D_
これは追放の呪文です。この祈祷により、聖職者はその神の浄化の力によって、アンデッドを罰します。多数のアンデッドは、追放に抵抗できない限り酷く傷付けられます。'_x000D_
#end_x000D_
</v>
      </c>
    </row>
    <row r="114" spans="1:8" x14ac:dyDescent="0.15">
      <c r="A114" s="24" t="s">
        <v>15881</v>
      </c>
      <c r="B114" s="29" t="s">
        <v>15882</v>
      </c>
      <c r="H114" t="str">
        <f t="shared" si="1"/>
        <v xml:space="preserve">#selectspell 155_x000D_
#descr '  -  （） -_x000D_
_x000D_
'_x000D_
#end_x000D_
</v>
      </c>
    </row>
    <row r="115" spans="1:8" ht="54" x14ac:dyDescent="0.15">
      <c r="A115" s="24" t="s">
        <v>15883</v>
      </c>
      <c r="B115" s="29" t="s">
        <v>15884</v>
      </c>
      <c r="C115" s="36" t="s">
        <v>19157</v>
      </c>
      <c r="D115" s="38" t="s">
        <v>18734</v>
      </c>
      <c r="E115" s="42" t="s">
        <v>19465</v>
      </c>
      <c r="F115" s="43" t="s">
        <v>19466</v>
      </c>
      <c r="H115" t="str">
        <f t="shared" si="1"/>
        <v xml:space="preserve">#selectspell 156_x000D_
#descr '  - プル・フロム・ジ・グレイブ （墓からの誘引） -_x000D_
_x000D_
これは追放の呪文です。この祈祷により、聖職者はその神の大地の力によって、アンデッドを罰します。多数のアンデッドは、追放に抵抗できない限り傷付けられます。彼らはまた、大地に引き摺り込まれて埋もれるかもしれません。'_x000D_
#end_x000D_
</v>
      </c>
    </row>
    <row r="116" spans="1:8" x14ac:dyDescent="0.15">
      <c r="A116" s="24" t="s">
        <v>15885</v>
      </c>
      <c r="B116" s="29" t="s">
        <v>15886</v>
      </c>
      <c r="H116" t="str">
        <f t="shared" si="1"/>
        <v xml:space="preserve">#selectspell 157_x000D_
#descr '  -  （） -_x000D_
_x000D_
'_x000D_
#end_x000D_
</v>
      </c>
    </row>
    <row r="117" spans="1:8" ht="54" x14ac:dyDescent="0.15">
      <c r="A117" s="24" t="s">
        <v>15887</v>
      </c>
      <c r="B117" s="29" t="s">
        <v>15888</v>
      </c>
      <c r="C117" s="36" t="s">
        <v>19158</v>
      </c>
      <c r="D117" s="38" t="s">
        <v>18733</v>
      </c>
      <c r="E117" s="42" t="s">
        <v>19467</v>
      </c>
      <c r="F117" s="43" t="s">
        <v>19468</v>
      </c>
      <c r="H117" t="str">
        <f t="shared" si="1"/>
        <v xml:space="preserve">#selectspell 158_x000D_
#descr '  - ウインド・オブ・メモリーズ （追憶の風） -_x000D_
_x000D_
これは追放の呪文です。この祈祷により、聖職者はアンデッドに向けて追憶の風を放ちます。多数のアンデッドは、追放に抵抗できない限り傷付けられます。正常な精神を持つアンデッドは、生前の記憶に纏わりつかれ、その魂は引き裂かれます。'_x000D_
#end_x000D_
</v>
      </c>
    </row>
    <row r="118" spans="1:8" x14ac:dyDescent="0.15">
      <c r="A118" s="24" t="s">
        <v>15889</v>
      </c>
      <c r="B118" s="29" t="s">
        <v>15890</v>
      </c>
      <c r="H118" t="str">
        <f t="shared" si="1"/>
        <v xml:space="preserve">#selectspell 159_x000D_
#descr '  -  （） -_x000D_
_x000D_
'_x000D_
#end_x000D_
</v>
      </c>
    </row>
    <row r="119" spans="1:8" ht="40.5" x14ac:dyDescent="0.15">
      <c r="A119" s="24" t="s">
        <v>15891</v>
      </c>
      <c r="B119" s="29" t="s">
        <v>15892</v>
      </c>
      <c r="C119" s="36" t="s">
        <v>19159</v>
      </c>
      <c r="D119" s="38" t="s">
        <v>18736</v>
      </c>
      <c r="E119" s="42" t="s">
        <v>19469</v>
      </c>
      <c r="F119" s="43" t="s">
        <v>19470</v>
      </c>
      <c r="H119" t="str">
        <f t="shared" si="1"/>
        <v xml:space="preserve">#selectspell 160_x000D_
#descr '  - ファイナル・レスト （最後の安息） -_x000D_
_x000D_
これは追放の呪文です。この祈祷により、聖職者はその神の命を齎す力を呼び起こし、自然の調和を回復してアンデッドを滅ぼします。この祈祷は、彼らが追放に抵抗できない限り、アンデッドを直ちに滅ぼします。'_x000D_
#end_x000D_
</v>
      </c>
    </row>
    <row r="120" spans="1:8" ht="54" x14ac:dyDescent="0.15">
      <c r="A120" s="24" t="s">
        <v>15893</v>
      </c>
      <c r="B120" s="29" t="s">
        <v>15894</v>
      </c>
      <c r="C120" s="36" t="s">
        <v>19160</v>
      </c>
      <c r="D120" s="38" t="s">
        <v>18737</v>
      </c>
      <c r="E120" s="42" t="s">
        <v>19471</v>
      </c>
      <c r="F120" s="43" t="s">
        <v>19472</v>
      </c>
      <c r="H120" t="str">
        <f t="shared" si="1"/>
        <v xml:space="preserve">#selectspell 161_x000D_
#descr '  - ディクリー・オブ・ジ・アンダーワールド （冥界の布告） -_x000D_
_x000D_
これは追放の呪文です。この祈祷により、聖職者はアンデッドをその神の力の標的とします。多数のアンデッドは、追放に抵抗できない限り傷付けられます。正常な精神を持つアンデッドは、勅令に逆らえず奇妙な行動を取ります。'_x000D_
#end_x000D_
</v>
      </c>
    </row>
    <row r="121" spans="1:8" x14ac:dyDescent="0.15">
      <c r="A121" s="24" t="s">
        <v>15895</v>
      </c>
      <c r="B121" s="29" t="s">
        <v>15896</v>
      </c>
      <c r="H121" t="str">
        <f t="shared" si="1"/>
        <v xml:space="preserve">#selectspell 162_x000D_
#descr '  -  （） -_x000D_
_x000D_
'_x000D_
#end_x000D_
</v>
      </c>
    </row>
    <row r="122" spans="1:8" ht="40.5" x14ac:dyDescent="0.15">
      <c r="A122" s="24" t="s">
        <v>15897</v>
      </c>
      <c r="B122" s="29" t="s">
        <v>15898</v>
      </c>
      <c r="C122" s="36" t="s">
        <v>19161</v>
      </c>
      <c r="D122" s="38" t="s">
        <v>18738</v>
      </c>
      <c r="E122" s="42" t="s">
        <v>19473</v>
      </c>
      <c r="F122" s="43" t="s">
        <v>19474</v>
      </c>
      <c r="H122" t="str">
        <f t="shared" si="1"/>
        <v xml:space="preserve">#selectspell 163_x000D_
#descr '  - ステラー・ディクリー （星の布告） -_x000D_
_x000D_
これは追放の呪文です。この祈祷により、聖職者はその天上の神の力によって、アンデッドを罰します。多数のアンデッドは、追放に抵抗できない限り傷付けられ、その場で静止します。'_x000D_
#end_x000D_
</v>
      </c>
    </row>
    <row r="123" spans="1:8" x14ac:dyDescent="0.15">
      <c r="A123" s="24" t="s">
        <v>15899</v>
      </c>
      <c r="B123" s="29" t="s">
        <v>15900</v>
      </c>
      <c r="H123" t="str">
        <f t="shared" si="1"/>
        <v xml:space="preserve">#selectspell 164_x000D_
#descr '  -  （） -_x000D_
_x000D_
'_x000D_
#end_x000D_
</v>
      </c>
    </row>
    <row r="124" spans="1:8" ht="27" x14ac:dyDescent="0.15">
      <c r="A124" s="24" t="s">
        <v>15901</v>
      </c>
      <c r="B124" s="29" t="s">
        <v>15902</v>
      </c>
      <c r="C124" s="36" t="s">
        <v>15903</v>
      </c>
      <c r="D124" s="38" t="s">
        <v>18739</v>
      </c>
      <c r="E124" s="42" t="s">
        <v>19475</v>
      </c>
      <c r="F124" s="43" t="s">
        <v>19476</v>
      </c>
      <c r="H124" t="str">
        <f t="shared" si="1"/>
        <v xml:space="preserve">#selectspell 165_x000D_
#descr '  - セーメン・オブ・クーリッジ （勇気の説法） -_x000D_
_x000D_
この祈祷の助けにより、兵士たちの士気が向上します。'_x000D_
#end_x000D_
</v>
      </c>
    </row>
    <row r="125" spans="1:8" ht="27" x14ac:dyDescent="0.15">
      <c r="A125" s="24" t="s">
        <v>15904</v>
      </c>
      <c r="B125" s="29" t="s">
        <v>15905</v>
      </c>
      <c r="C125" s="36" t="s">
        <v>15906</v>
      </c>
      <c r="D125" s="38" t="s">
        <v>18740</v>
      </c>
      <c r="E125" s="42" t="s">
        <v>19477</v>
      </c>
      <c r="F125" s="43" t="s">
        <v>19478</v>
      </c>
      <c r="H125" t="str">
        <f t="shared" si="1"/>
        <v xml:space="preserve">#selectspell 166_x000D_
#descr '  - スマイト・デーモン （悪魔への天罰） -_x000D_
_x000D_
この祈祷は、神聖なる矢を空から打ち下ろし、呪文に抵抗できなかったデーモンに多大な損害を与えます。'_x000D_
#end_x000D_
</v>
      </c>
    </row>
    <row r="126" spans="1:8" ht="27" x14ac:dyDescent="0.15">
      <c r="A126" s="24" t="s">
        <v>15907</v>
      </c>
      <c r="B126" s="29" t="s">
        <v>15908</v>
      </c>
      <c r="C126" s="36" t="s">
        <v>15909</v>
      </c>
      <c r="D126" s="38" t="s">
        <v>18741</v>
      </c>
      <c r="E126" s="42" t="s">
        <v>19479</v>
      </c>
      <c r="F126" s="43" t="s">
        <v>19480</v>
      </c>
      <c r="H126" t="str">
        <f t="shared" si="1"/>
        <v xml:space="preserve">#selectspell 167_x000D_
#descr '  - ホーリー・ワード （聖なる御言葉） -_x000D_
_x000D_
次代の真の神の聖なる御言葉により、聖職者は偽りの請求者たちの聖戦士を怯ませることができます。'_x000D_
#end_x000D_
</v>
      </c>
    </row>
    <row r="127" spans="1:8" ht="27" x14ac:dyDescent="0.15">
      <c r="A127" s="24" t="s">
        <v>15910</v>
      </c>
      <c r="B127" s="29" t="s">
        <v>15911</v>
      </c>
      <c r="C127" s="36" t="s">
        <v>15912</v>
      </c>
      <c r="D127" s="38" t="s">
        <v>18743</v>
      </c>
      <c r="E127" s="42" t="s">
        <v>19481</v>
      </c>
      <c r="F127" s="43" t="s">
        <v>19482</v>
      </c>
      <c r="H127" t="str">
        <f t="shared" si="1"/>
        <v xml:space="preserve">#selectspell 168_x000D_
#descr '  - ホーリー・アヴェンジャー （聖なる復讐者） -_x000D_
_x000D_
詠唱した聖職者への全ての危害は、敵の真っ只中へ神聖なる矢が打ち下ろされる要因となります。'_x000D_
#end_x000D_
</v>
      </c>
    </row>
    <row r="128" spans="1:8" ht="27" x14ac:dyDescent="0.15">
      <c r="A128" s="24" t="s">
        <v>15913</v>
      </c>
      <c r="B128" s="29" t="s">
        <v>15914</v>
      </c>
      <c r="C128" s="36" t="s">
        <v>15915</v>
      </c>
      <c r="D128" s="38" t="s">
        <v>18744</v>
      </c>
      <c r="E128" s="42" t="s">
        <v>19483</v>
      </c>
      <c r="F128" s="43" t="s">
        <v>19634</v>
      </c>
      <c r="H128" t="str">
        <f t="shared" si="1"/>
        <v xml:space="preserve">#selectspell 169_x000D_
#descr '  - ディヴァイン・ブレッシング （神の祝福） -_x000D_
_x000D_
これはBlessingの祈祷と同等ですが、これは戦場に居る全ての神聖なユニットに影響を及ぼします。'_x000D_
#end_x000D_
</v>
      </c>
    </row>
    <row r="129" spans="1:8" x14ac:dyDescent="0.15">
      <c r="A129" s="24" t="s">
        <v>15916</v>
      </c>
      <c r="B129" s="29" t="s">
        <v>15917</v>
      </c>
      <c r="C129" s="36" t="s">
        <v>15918</v>
      </c>
      <c r="D129" s="38" t="s">
        <v>18745</v>
      </c>
      <c r="E129" s="42" t="s">
        <v>19484</v>
      </c>
      <c r="F129" s="43" t="s">
        <v>19485</v>
      </c>
      <c r="H129" t="str">
        <f t="shared" si="1"/>
        <v xml:space="preserve">#selectspell 170_x000D_
#descr '  - スマイト （天罰） -_x000D_
_x000D_
聖職者は最も神聖なる祈祷を囁き、異教徒を神聖なる矢で打ち据えます。'_x000D_
#end_x000D_
</v>
      </c>
    </row>
    <row r="130" spans="1:8" ht="27" x14ac:dyDescent="0.15">
      <c r="A130" s="24" t="s">
        <v>15919</v>
      </c>
      <c r="B130" s="29" t="s">
        <v>15920</v>
      </c>
      <c r="C130" s="36" t="s">
        <v>15918</v>
      </c>
      <c r="D130" s="38" t="s">
        <v>18745</v>
      </c>
      <c r="E130" s="42" t="s">
        <v>19486</v>
      </c>
      <c r="F130" s="43" t="s">
        <v>19487</v>
      </c>
      <c r="H130" t="str">
        <f t="shared" si="1"/>
        <v xml:space="preserve">#selectspell 171_x000D_
#descr '  - ヘブンリー・ファイア （天上の火） -_x000D_
_x000D_
聖職者は最も神聖なる祈祷を囁き、異教徒を神聖なる矢で打ち据えます。'_x000D_
#end_x000D_
</v>
      </c>
    </row>
    <row r="131" spans="1:8" x14ac:dyDescent="0.15">
      <c r="A131" s="24" t="s">
        <v>15921</v>
      </c>
      <c r="B131" s="29" t="s">
        <v>15922</v>
      </c>
      <c r="G131" s="29" t="s">
        <v>18727</v>
      </c>
      <c r="H131" t="str">
        <f t="shared" ref="H131:H194" si="2">IF(G131&lt;&gt;"y",CONCATENATE("#selectspell ",A131,CHAR(13),CHAR(10),"#descr '  - ",E131," （",F131,"） -",CHAR(13),CHAR(10),CHAR(13),CHAR(10),D131,"'",CHAR(13),CHAR(10),"#end",CHAR(13),CHAR(10)),"")</f>
        <v/>
      </c>
    </row>
    <row r="132" spans="1:8" x14ac:dyDescent="0.15">
      <c r="A132" s="24" t="s">
        <v>15923</v>
      </c>
      <c r="B132" s="29" t="s">
        <v>15924</v>
      </c>
      <c r="C132" s="36" t="s">
        <v>15918</v>
      </c>
      <c r="D132" s="38" t="s">
        <v>18745</v>
      </c>
      <c r="E132" s="42" t="s">
        <v>19488</v>
      </c>
      <c r="F132" s="43" t="s">
        <v>19489</v>
      </c>
      <c r="H132" t="str">
        <f t="shared" si="2"/>
        <v xml:space="preserve">#selectspell 173_x000D_
#descr '  - ウォータリー・デス （水死） -_x000D_
_x000D_
聖職者は最も神聖なる祈祷を囁き、異教徒を神聖なる矢で打ち据えます。'_x000D_
#end_x000D_
</v>
      </c>
    </row>
    <row r="133" spans="1:8" x14ac:dyDescent="0.15">
      <c r="A133" s="24" t="s">
        <v>15925</v>
      </c>
      <c r="B133" s="29" t="s">
        <v>15926</v>
      </c>
      <c r="G133" s="29" t="s">
        <v>18727</v>
      </c>
      <c r="H133" t="str">
        <f t="shared" si="2"/>
        <v/>
      </c>
    </row>
    <row r="134" spans="1:8" ht="27" x14ac:dyDescent="0.15">
      <c r="A134" s="24" t="s">
        <v>15927</v>
      </c>
      <c r="B134" s="29" t="s">
        <v>15928</v>
      </c>
      <c r="C134" s="36" t="s">
        <v>15929</v>
      </c>
      <c r="D134" s="38" t="s">
        <v>18748</v>
      </c>
      <c r="E134" s="42" t="s">
        <v>19490</v>
      </c>
      <c r="F134" s="43" t="s">
        <v>19491</v>
      </c>
      <c r="H134" t="str">
        <f t="shared" si="2"/>
        <v xml:space="preserve">#selectspell 175_x000D_
#descr '  - ワードオブ・ストーン （石の御言葉） -_x000D_
_x000D_
聖職者は最も神聖なる祈祷を囁き、異教徒を神聖なる矢で打ち据えます。この天罰を生き延びたものは、石化させられる危険にも晒されます。'_x000D_
#end_x000D_
</v>
      </c>
    </row>
    <row r="135" spans="1:8" x14ac:dyDescent="0.15">
      <c r="A135" s="24" t="s">
        <v>15930</v>
      </c>
      <c r="B135" s="29" t="s">
        <v>15931</v>
      </c>
      <c r="G135" s="29" t="s">
        <v>18727</v>
      </c>
      <c r="H135" t="str">
        <f t="shared" si="2"/>
        <v/>
      </c>
    </row>
    <row r="136" spans="1:8" ht="27" x14ac:dyDescent="0.15">
      <c r="A136" s="24" t="s">
        <v>15932</v>
      </c>
      <c r="B136" s="29" t="s">
        <v>15933</v>
      </c>
      <c r="C136" s="36" t="s">
        <v>15918</v>
      </c>
      <c r="D136" s="38" t="s">
        <v>18746</v>
      </c>
      <c r="E136" s="42" t="s">
        <v>19492</v>
      </c>
      <c r="F136" s="43" t="s">
        <v>19493</v>
      </c>
      <c r="H136" t="str">
        <f t="shared" si="2"/>
        <v xml:space="preserve">#selectspell 177_x000D_
#descr '  - ヘブンリー・ストライク （天上の一撃） -_x000D_
_x000D_
聖職者は最も神聖なる祈祷を囁き、異教徒を神聖なる矢で打ち据えます。'_x000D_
#end_x000D_
</v>
      </c>
    </row>
    <row r="137" spans="1:8" x14ac:dyDescent="0.15">
      <c r="A137" s="24" t="s">
        <v>15934</v>
      </c>
      <c r="B137" s="29" t="s">
        <v>15935</v>
      </c>
      <c r="G137" s="29" t="s">
        <v>19494</v>
      </c>
      <c r="H137" t="str">
        <f t="shared" si="2"/>
        <v/>
      </c>
    </row>
    <row r="138" spans="1:8" ht="27" x14ac:dyDescent="0.15">
      <c r="A138" s="24" t="s">
        <v>15936</v>
      </c>
      <c r="B138" s="29" t="s">
        <v>15937</v>
      </c>
      <c r="C138" s="36" t="s">
        <v>15938</v>
      </c>
      <c r="D138" s="38" t="s">
        <v>18747</v>
      </c>
      <c r="E138" s="42" t="s">
        <v>19495</v>
      </c>
      <c r="F138" s="43" t="s">
        <v>19496</v>
      </c>
      <c r="H138" t="str">
        <f t="shared" si="2"/>
        <v xml:space="preserve">#selectspell 179_x000D_
#descr '  - ワード・オブ・パワー （力ある御言葉） -_x000D_
_x000D_
聖職者は最も神聖なる祈祷を囁き、異教徒を神聖なる矢で打ち据えます。この天罰を生き延びたものは、長時間に渡り麻痺させられる危険にも晒されます。'_x000D_
#end_x000D_
</v>
      </c>
    </row>
    <row r="139" spans="1:8" x14ac:dyDescent="0.15">
      <c r="A139" s="24" t="s">
        <v>15939</v>
      </c>
      <c r="B139" s="29" t="s">
        <v>15940</v>
      </c>
      <c r="G139" s="29" t="s">
        <v>18727</v>
      </c>
      <c r="H139" t="str">
        <f t="shared" si="2"/>
        <v/>
      </c>
    </row>
    <row r="140" spans="1:8" ht="40.5" x14ac:dyDescent="0.15">
      <c r="A140" s="24" t="s">
        <v>15941</v>
      </c>
      <c r="B140" s="29" t="s">
        <v>15942</v>
      </c>
      <c r="C140" s="36" t="s">
        <v>15943</v>
      </c>
      <c r="D140" s="38" t="s">
        <v>18749</v>
      </c>
      <c r="E140" s="42" t="s">
        <v>19497</v>
      </c>
      <c r="F140" s="43" t="s">
        <v>19498</v>
      </c>
      <c r="H140" t="str">
        <f t="shared" si="2"/>
        <v xml:space="preserve">#selectspell 181_x000D_
#descr '  - シラブル・オブ・デス （死の音節） -_x000D_
_x000D_
聖職者は最も神聖なる祈祷を囁き、異教徒を神聖なる矢で打ち据えます。この祈祷は死を吹き込まれており、影響を受けたものは即死するか、少なくとも死に抗うことによって疲弊します。'_x000D_
#end_x000D_
</v>
      </c>
    </row>
    <row r="141" spans="1:8" x14ac:dyDescent="0.15">
      <c r="A141" s="24" t="s">
        <v>15944</v>
      </c>
      <c r="B141" s="29" t="s">
        <v>15945</v>
      </c>
      <c r="G141" s="29" t="s">
        <v>18727</v>
      </c>
      <c r="H141" t="str">
        <f t="shared" si="2"/>
        <v/>
      </c>
    </row>
    <row r="142" spans="1:8" x14ac:dyDescent="0.15">
      <c r="A142" s="24" t="s">
        <v>15946</v>
      </c>
      <c r="B142" s="29" t="s">
        <v>15947</v>
      </c>
      <c r="G142" s="29" t="s">
        <v>18727</v>
      </c>
      <c r="H142" t="str">
        <f t="shared" si="2"/>
        <v/>
      </c>
    </row>
    <row r="143" spans="1:8" ht="27" x14ac:dyDescent="0.15">
      <c r="A143" s="24" t="s">
        <v>15948</v>
      </c>
      <c r="B143" s="29" t="s">
        <v>15949</v>
      </c>
      <c r="C143" s="36" t="s">
        <v>15918</v>
      </c>
      <c r="D143" s="38" t="s">
        <v>18746</v>
      </c>
      <c r="E143" s="42" t="s">
        <v>19499</v>
      </c>
      <c r="F143" s="43" t="s">
        <v>19500</v>
      </c>
      <c r="H143" t="str">
        <f t="shared" si="2"/>
        <v xml:space="preserve">#selectspell 184_x000D_
#descr '  - ワード・オブ・ソーンズ （茨の御言葉） -_x000D_
_x000D_
聖職者は最も神聖なる祈祷を囁き、異教徒を神聖なる矢で打ち据えます。'_x000D_
#end_x000D_
</v>
      </c>
    </row>
    <row r="144" spans="1:8" x14ac:dyDescent="0.15">
      <c r="A144" s="24" t="s">
        <v>15950</v>
      </c>
      <c r="B144" s="29" t="s">
        <v>15951</v>
      </c>
      <c r="G144" s="29" t="s">
        <v>18727</v>
      </c>
      <c r="H144" t="str">
        <f t="shared" si="2"/>
        <v/>
      </c>
    </row>
    <row r="145" spans="1:8" x14ac:dyDescent="0.15">
      <c r="A145" s="24" t="s">
        <v>15952</v>
      </c>
      <c r="B145" s="29" t="s">
        <v>15953</v>
      </c>
      <c r="G145" s="29" t="s">
        <v>18727</v>
      </c>
      <c r="H145" t="str">
        <f t="shared" si="2"/>
        <v/>
      </c>
    </row>
    <row r="146" spans="1:8" ht="27" x14ac:dyDescent="0.15">
      <c r="A146" s="24" t="s">
        <v>15954</v>
      </c>
      <c r="B146" s="29" t="s">
        <v>15955</v>
      </c>
      <c r="C146" s="36" t="s">
        <v>15956</v>
      </c>
      <c r="D146" s="38" t="s">
        <v>18750</v>
      </c>
      <c r="E146" s="42" t="s">
        <v>19501</v>
      </c>
      <c r="F146" s="43" t="s">
        <v>19502</v>
      </c>
      <c r="H146" t="str">
        <f t="shared" si="2"/>
        <v xml:space="preserve">#selectspell 187_x000D_
#descr '  - クレーム・ライフ （生命の要求） -_x000D_
_x000D_
聖職者は最も神聖なる祈祷を囁き、異教徒を神聖なる矢で打ち据えます。この天罰の影響を受けて生き残ったものは、その残る生涯に渡って胸の傷を負います。'_x000D_
#end_x000D_
</v>
      </c>
    </row>
    <row r="147" spans="1:8" x14ac:dyDescent="0.15">
      <c r="A147" s="24" t="s">
        <v>15957</v>
      </c>
      <c r="B147" s="29" t="s">
        <v>15958</v>
      </c>
      <c r="G147" s="29" t="s">
        <v>18727</v>
      </c>
      <c r="H147" t="str">
        <f t="shared" si="2"/>
        <v/>
      </c>
    </row>
    <row r="148" spans="1:8" ht="27" x14ac:dyDescent="0.15">
      <c r="A148" s="24" t="s">
        <v>15959</v>
      </c>
      <c r="B148" s="29" t="s">
        <v>15960</v>
      </c>
      <c r="C148" s="36" t="s">
        <v>15961</v>
      </c>
      <c r="D148" s="38" t="s">
        <v>18751</v>
      </c>
      <c r="E148" s="42" t="s">
        <v>19503</v>
      </c>
      <c r="F148" s="43" t="s">
        <v>19504</v>
      </c>
      <c r="H148" t="str">
        <f t="shared" si="2"/>
        <v xml:space="preserve">#selectspell 189_x000D_
#descr '  - ファナティシズム （狂信） -_x000D_
_x000D_
この祈祷はSermon of Courageと同様の効果を持ちますが、これは戦場に居る全ての味方ユニットに影響を及ぼします。'_x000D_
#end_x000D_
</v>
      </c>
    </row>
    <row r="149" spans="1:8" ht="27" x14ac:dyDescent="0.15">
      <c r="A149" s="24" t="s">
        <v>15962</v>
      </c>
      <c r="B149" s="29" t="s">
        <v>15963</v>
      </c>
      <c r="C149" s="36" t="s">
        <v>15964</v>
      </c>
      <c r="D149" s="38" t="s">
        <v>18752</v>
      </c>
      <c r="E149" s="42" t="s">
        <v>19505</v>
      </c>
      <c r="F149" s="43" t="s">
        <v>19633</v>
      </c>
      <c r="H149" t="str">
        <f t="shared" si="2"/>
        <v xml:space="preserve">#selectspell 190_x000D_
#descr '  - ディヴァイン・チャネリング （神性の交信） -_x000D_
_x000D_
聖職者はその神の神聖なる力を戦場へと引き入れます。味方の下級聖職者全員は、戦闘終了まで聖職者の技能が向上します。'_x000D_
#end_x000D_
</v>
      </c>
    </row>
    <row r="150" spans="1:8" ht="27" x14ac:dyDescent="0.15">
      <c r="A150" s="24" t="s">
        <v>15965</v>
      </c>
      <c r="B150" s="29" t="s">
        <v>15966</v>
      </c>
      <c r="C150" s="36" t="s">
        <v>15967</v>
      </c>
      <c r="D150" s="38" t="s">
        <v>18753</v>
      </c>
      <c r="E150" s="42" t="s">
        <v>19506</v>
      </c>
      <c r="F150" s="43" t="s">
        <v>19507</v>
      </c>
      <c r="H150" t="str">
        <f t="shared" si="2"/>
        <v xml:space="preserve">#selectspell 191_x000D_
#descr '  - ファイア・フライズ （蛍火） -_x000D_
_x000D_
六つの燃え盛る火の粉が、魔術師の手から発射されます。これらの火の粉は非常に限定的な装甲貫通力しか持たず、武装した部隊には通用しません。'_x000D_
#end_x000D_
</v>
      </c>
    </row>
    <row r="151" spans="1:8" ht="27" x14ac:dyDescent="0.15">
      <c r="A151" s="24" t="s">
        <v>15968</v>
      </c>
      <c r="B151" s="29" t="s">
        <v>15969</v>
      </c>
      <c r="C151" s="36" t="s">
        <v>15970</v>
      </c>
      <c r="D151" s="38" t="s">
        <v>18754</v>
      </c>
      <c r="E151" s="42" t="s">
        <v>19508</v>
      </c>
      <c r="F151" s="43" t="s">
        <v>19509</v>
      </c>
      <c r="H151" t="str">
        <f t="shared" si="2"/>
        <v xml:space="preserve">#selectspell 192_x000D_
#descr '  - エア・シールド （大気の盾） -_x000D_
_x000D_
空気の盾は、術者の頭上で空気を固形化させ、彼を飛んでくる弾から守ります。'_x000D_
#end_x000D_
</v>
      </c>
    </row>
    <row r="152" spans="1:8" ht="54" x14ac:dyDescent="0.15">
      <c r="A152" s="24" t="s">
        <v>15971</v>
      </c>
      <c r="B152" s="29" t="s">
        <v>15972</v>
      </c>
      <c r="C152" s="36" t="s">
        <v>15973</v>
      </c>
      <c r="D152" s="38" t="s">
        <v>18755</v>
      </c>
      <c r="E152" s="42" t="s">
        <v>19510</v>
      </c>
      <c r="F152" s="43" t="s">
        <v>19511</v>
      </c>
      <c r="H152" t="str">
        <f t="shared" si="2"/>
        <v xml:space="preserve">#selectspell 193_x000D_
#descr '  - フリージング・タッチ （凍て付く接触） -_x000D_
_x000D_
魔術師は敵に触れ、深刻な凍傷を負わせて時にはそれにより死に至らしめます。この強力な攻撃に対して防具は何の保護も提供しないため、この呪文は効果的です。その一方で、激しい戦いの最中に敵に直接触れるのは、非常に困難なことかもしれません。'_x000D_
#end_x000D_
</v>
      </c>
    </row>
    <row r="153" spans="1:8" ht="40.5" x14ac:dyDescent="0.15">
      <c r="A153" s="24" t="s">
        <v>15974</v>
      </c>
      <c r="B153" s="29" t="s">
        <v>15975</v>
      </c>
      <c r="C153" s="36" t="s">
        <v>15976</v>
      </c>
      <c r="D153" s="38" t="s">
        <v>18756</v>
      </c>
      <c r="E153" s="42" t="s">
        <v>19512</v>
      </c>
      <c r="F153" s="43" t="s">
        <v>19513</v>
      </c>
      <c r="H153" t="str">
        <f t="shared" si="2"/>
        <v xml:space="preserve">#selectspell 194_x000D_
#descr '  - フライング・シャーズ （飛来する石礫） -_x000D_
_x000D_
術者は敵に向けて複数の石を投射します。これらの石片はあまり強力ではありませんが、軽装のユニットを酷く傷付けることはできます。投射される石片の数は、術者の技量に依存します。'_x000D_
#end_x000D_
</v>
      </c>
    </row>
    <row r="154" spans="1:8" ht="27" x14ac:dyDescent="0.15">
      <c r="A154" s="24" t="s">
        <v>15977</v>
      </c>
      <c r="B154" s="29" t="s">
        <v>15978</v>
      </c>
      <c r="C154" s="36" t="s">
        <v>15979</v>
      </c>
      <c r="D154" s="38" t="s">
        <v>19195</v>
      </c>
      <c r="E154" s="42" t="s">
        <v>19514</v>
      </c>
      <c r="F154" s="43" t="s">
        <v>19515</v>
      </c>
      <c r="H154" t="str">
        <f t="shared" si="2"/>
        <v xml:space="preserve">#selectspell 195_x000D_
#descr '  - ツイスト・フェイト （運命歪曲） -_x000D_
_x000D_
術者は自らの将来の運命を改変します。Twist Fateは、この呪文に守られたものに対して成功した最初の攻撃を無効化します。'_x000D_
#end_x000D_
</v>
      </c>
    </row>
    <row r="155" spans="1:8" ht="27" x14ac:dyDescent="0.15">
      <c r="A155" s="24" t="s">
        <v>15980</v>
      </c>
      <c r="B155" s="29" t="s">
        <v>15981</v>
      </c>
      <c r="C155" s="36" t="s">
        <v>15982</v>
      </c>
      <c r="D155" s="38" t="s">
        <v>18757</v>
      </c>
      <c r="E155" s="42" t="s">
        <v>19516</v>
      </c>
      <c r="F155" s="43" t="s">
        <v>19517</v>
      </c>
      <c r="H155" t="str">
        <f t="shared" si="2"/>
        <v xml:space="preserve">#selectspell 196_x000D_
#descr '  - ハンド・オブ・ダスト （灰の手） -_x000D_
_x000D_
術者の左手は致命的なものになり、触れるもの全てを灰に変えることができます。この呪文の力は限定的ですが、防護を無視します。'_x000D_
#end_x000D_
</v>
      </c>
    </row>
    <row r="156" spans="1:8" ht="27" x14ac:dyDescent="0.15">
      <c r="A156" s="24" t="s">
        <v>15983</v>
      </c>
      <c r="B156" s="29" t="s">
        <v>15984</v>
      </c>
      <c r="C156" s="36" t="s">
        <v>15985</v>
      </c>
      <c r="D156" s="38" t="s">
        <v>18758</v>
      </c>
      <c r="E156" s="42" t="s">
        <v>19518</v>
      </c>
      <c r="F156" s="43" t="s">
        <v>19519</v>
      </c>
      <c r="H156" t="str">
        <f t="shared" si="2"/>
        <v xml:space="preserve">#selectspell 197_x000D_
#descr '  - スリープ・レイ （催眠光線） -_x000D_
_x000D_
この催眠光線は、魔術師の前に居る少数の敵に影響を及ぼします。抵抗に失敗したものは、即座に魔法的な微睡に落ちます。'_x000D_
#end_x000D_
</v>
      </c>
    </row>
    <row r="157" spans="1:8" ht="27" x14ac:dyDescent="0.15">
      <c r="A157" s="24" t="s">
        <v>15986</v>
      </c>
      <c r="B157" s="29" t="s">
        <v>15987</v>
      </c>
      <c r="C157" s="36" t="s">
        <v>15988</v>
      </c>
      <c r="D157" s="38" t="s">
        <v>18759</v>
      </c>
      <c r="E157" s="42" t="s">
        <v>19520</v>
      </c>
      <c r="F157" s="43" t="s">
        <v>19521</v>
      </c>
      <c r="H157" t="str">
        <f t="shared" si="2"/>
        <v xml:space="preserve">#selectspell 198_x000D_
#descr '  - ブリード （出血） -_x000D_
_x000D_
Bleedの呪文は、犠牲者の鼻、耳、そして口から血を噴出させます。これは緩慢で苦痛を伴う死です。魔法抵抗力はこの影響を無効化できます。'_x000D_
#end_x000D_
</v>
      </c>
    </row>
    <row r="158" spans="1:8" ht="54" x14ac:dyDescent="0.15">
      <c r="A158" s="24" t="s">
        <v>15989</v>
      </c>
      <c r="B158" s="29" t="s">
        <v>15990</v>
      </c>
      <c r="C158" s="36" t="s">
        <v>15991</v>
      </c>
      <c r="D158" s="38" t="s">
        <v>18760</v>
      </c>
      <c r="E158" s="42" t="s">
        <v>19522</v>
      </c>
      <c r="F158" s="43" t="s">
        <v>19523</v>
      </c>
      <c r="H158" t="str">
        <f t="shared" si="2"/>
        <v xml:space="preserve">#selectspell 199_x000D_
#descr '  - モンスター・ボア （怪物的猪） -_x000D_
_x000D_
術者はMonster Boarを召喚し、それを荒らさせるために遠方の州へと送り込みます。この猪は、Lady of the Huntによって気に障る農民たちの農地を荒らすために派遣されたMonster Boarの子孫たちです。この猪は、発見されて殺されるまで、不安を引き起こします。'_x000D_
#end_x000D_
</v>
      </c>
    </row>
    <row r="159" spans="1:8" ht="67.5" x14ac:dyDescent="0.15">
      <c r="A159" s="24" t="s">
        <v>15992</v>
      </c>
      <c r="B159" s="29" t="s">
        <v>15993</v>
      </c>
      <c r="C159" s="36" t="s">
        <v>15994</v>
      </c>
      <c r="D159" s="38" t="s">
        <v>18761</v>
      </c>
      <c r="E159" s="42" t="s">
        <v>19524</v>
      </c>
      <c r="F159" s="43" t="s">
        <v>19525</v>
      </c>
      <c r="H159" t="str">
        <f t="shared" si="2"/>
        <v xml:space="preserve">#selectspell 200_x000D_
#descr '  - オージー （酒神祭） -_x000D_
_x000D_
Revelerは森で野性的な飲み騒ぎを催し、その最高潮の大詰めに処女を生贄とします。この飲み騒ぎは無遠慮な姦淫を目当てとしたSatyrを惹きつけます。飲み騒ぎの間に、六人の女性は野生の狂気に襲われ、全ての衣服と文明的な行いを引き裂き、荒れ狂うMaenadとして野生へと変じます。Satyrは、さらに多くの女性を誘惑するために飲み騒ぎの後も残ります。'_x000D_
#end_x000D_
</v>
      </c>
    </row>
    <row r="160" spans="1:8" ht="94.5" x14ac:dyDescent="0.15">
      <c r="A160" s="24" t="s">
        <v>15995</v>
      </c>
      <c r="B160" s="29" t="s">
        <v>15996</v>
      </c>
      <c r="C160" s="36" t="s">
        <v>15997</v>
      </c>
      <c r="D160" s="38" t="s">
        <v>18762</v>
      </c>
      <c r="E160" s="42" t="s">
        <v>19526</v>
      </c>
      <c r="F160" s="43" t="s">
        <v>19527</v>
      </c>
      <c r="H160" t="str">
        <f t="shared" si="2"/>
        <v xml:space="preserve">#selectspell 201_x000D_
#descr '  - ドーター・オブ・テュポン （テュポンの娘） -_x000D_
_x000D_
魔術師は霧深いPythiaの沼地へと入り、そこに隠された冥界への入り口を見つけ出します。そこに到着すると、魔術師は門の番人を誘き出し、彼に仕えるよう束縛します。この守護者は、比類なき力と悪意の魔獣です。彼女は神の敵Typhonと、魔物の母Echidnaの間の娘であり、その名をHydraと言います。彼女の下等な親類と同様、彼女は九つの頭を持ちます。しかし、彼女の中央の頭はその父によって祝福されており、不死性を持ちます。それが切り落とされることがあれば、数週間のうちに切り口から新たな体が再成長します。Hydraは神聖な存在です。'_x000D_
#end_x000D_
</v>
      </c>
    </row>
    <row r="161" spans="1:8" ht="40.5" x14ac:dyDescent="0.15">
      <c r="A161" s="24" t="s">
        <v>15998</v>
      </c>
      <c r="B161" s="29" t="s">
        <v>15999</v>
      </c>
      <c r="C161" s="36" t="s">
        <v>16000</v>
      </c>
      <c r="D161" s="38" t="s">
        <v>18763</v>
      </c>
      <c r="E161" s="42" t="s">
        <v>19528</v>
      </c>
      <c r="F161" s="43" t="s">
        <v>19529</v>
      </c>
      <c r="H161" t="str">
        <f t="shared" si="2"/>
        <v xml:space="preserve">#selectspell 202_x000D_
#descr '  - ギフト・オブ・ジ・セイクリッド・スワンプ （神聖なる沼地の贈り物） -_x000D_
_x000D_
Serpent Priestは、一部の兵士にSacred Swampの有毒なる煙霧からの保護を与えます。'_x000D_
#end_x000D_
</v>
      </c>
    </row>
    <row r="162" spans="1:8" ht="54" x14ac:dyDescent="0.15">
      <c r="A162" s="24" t="s">
        <v>16001</v>
      </c>
      <c r="B162" s="29" t="s">
        <v>16002</v>
      </c>
      <c r="C162" s="36" t="s">
        <v>16003</v>
      </c>
      <c r="D162" s="38" t="s">
        <v>18764</v>
      </c>
      <c r="E162" s="42" t="s">
        <v>19530</v>
      </c>
      <c r="F162" s="43" t="s">
        <v>19531</v>
      </c>
      <c r="H162" t="str">
        <f t="shared" si="2"/>
        <v xml:space="preserve">#selectspell 203_x000D_
#descr '  - アウェイクン・ハマドリヤード （ハマドリヤードの覚醒） -_x000D_
_x000D_
Hamadryadは、緑の魔法に長けた賢明なる存在で、一部の者は彼女らを森の守護者だと言います。しかし、Hamadryadから助言を求めることは、多くの場合Hamadryadの枝の上に座り、騒々しくお喋りをするHarpyの群れが存在するために、極めて困難なことになり得ます。'_x000D_
#end_x000D_
</v>
      </c>
    </row>
    <row r="163" spans="1:8" ht="40.5" x14ac:dyDescent="0.15">
      <c r="A163" s="24" t="s">
        <v>16004</v>
      </c>
      <c r="B163" s="29" t="s">
        <v>16005</v>
      </c>
      <c r="C163" s="36" t="s">
        <v>16006</v>
      </c>
      <c r="D163" s="38" t="s">
        <v>18765</v>
      </c>
      <c r="E163" s="42" t="s">
        <v>19532</v>
      </c>
      <c r="F163" s="43" t="s">
        <v>19533</v>
      </c>
      <c r="H163" t="str">
        <f t="shared" si="2"/>
        <v xml:space="preserve">#selectspell 204_x000D_
#descr '  - コンタクト・ラー （ラーとの接触） -_x000D_
_x000D_
旧教徒の聖職者は、Larを召喚し、帝国の使用人に加わるよう説得します。Larは田園の精霊、家庭の神です。良く扱われていれば、彼らは自分たちの住む農場に幸福を齎します。'_x000D_
#end_x000D_
</v>
      </c>
    </row>
    <row r="164" spans="1:8" ht="67.5" x14ac:dyDescent="0.15">
      <c r="A164" s="24" t="s">
        <v>16007</v>
      </c>
      <c r="B164" s="29" t="s">
        <v>16008</v>
      </c>
      <c r="C164" s="36" t="s">
        <v>16009</v>
      </c>
      <c r="D164" s="38" t="s">
        <v>18766</v>
      </c>
      <c r="E164" s="42" t="s">
        <v>19534</v>
      </c>
      <c r="F164" s="43" t="s">
        <v>19535</v>
      </c>
      <c r="H164" t="str">
        <f t="shared" si="2"/>
        <v xml:space="preserve">#selectspell 205_x000D_
#descr '  - アウェイクン・タトゥー （入れ墨の覚醒） -_x000D_
_x000D_
術者は、魔法の入れ墨の眠れる力を起動させます。ユニットは限定的な無敵を得て、入れ墨の種類に応じて能力が向上します。馬の入れ墨は防御技能と速度を向上させ、熊の入れ墨は筋力を向上、猪の入れ墨はより強力な無敵、狼の入れ墨は攻撃技能を向上、そして蛇の入れ墨は魔法抵抗力を向上させます。'_x000D_
#end_x000D_
</v>
      </c>
    </row>
    <row r="165" spans="1:8" ht="27" x14ac:dyDescent="0.15">
      <c r="A165" s="24" t="s">
        <v>16010</v>
      </c>
      <c r="B165" s="29" t="s">
        <v>15839</v>
      </c>
      <c r="C165" s="36" t="s">
        <v>15840</v>
      </c>
      <c r="D165" s="38" t="s">
        <v>18767</v>
      </c>
      <c r="E165" s="42" t="s">
        <v>19536</v>
      </c>
      <c r="F165" s="43" t="s">
        <v>19537</v>
      </c>
      <c r="H165" t="str">
        <f t="shared" si="2"/>
        <v xml:space="preserve">#selectspell 206_x000D_
#descr '  - サウンダー・オブ・ボアーズ （猪の群れ） -_x000D_
_x000D_
術者、主にGatuaterは、Great Boarの群れを召喚します。Great Boarは雄牛に匹敵する大きさを持ち、Marverniの民に神聖視されています。'_x000D_
#end_x000D_
</v>
      </c>
    </row>
    <row r="166" spans="1:8" ht="94.5" x14ac:dyDescent="0.15">
      <c r="A166" s="24" t="s">
        <v>16011</v>
      </c>
      <c r="B166" s="29" t="s">
        <v>16012</v>
      </c>
      <c r="C166" s="36" t="s">
        <v>16013</v>
      </c>
      <c r="D166" s="38" t="s">
        <v>18768</v>
      </c>
      <c r="E166" s="42" t="s">
        <v>19538</v>
      </c>
      <c r="F166" s="43" t="s">
        <v>19539</v>
      </c>
      <c r="H166" t="str">
        <f t="shared" si="2"/>
        <v xml:space="preserve">#selectspell 207_x000D_
#descr '  - コンタクト・ボア・オブ・カルヌテス （カルヌテスの猪との接触） -_x000D_
_x000D_
術者はGreat Boar of Carnutesの一体を召喚します。これらの荘厳なる獣は、神聖なる森の奥深くに住んでいます。彼らは時々森の奥から現れ、Druidの神聖なる木立を点検します。そのように姿を現すことは稀であり、重要な兆候と見なされます。それがただ存在するだけで、悪しき出来事を防ぐと言われています。Great Boar of Carnutesは全ての猪たちの王であり、普通の猪たちはGreat Boar of Carnutesに続くべく、森から絶えず姿を現します。彼らはMarverniの民に神聖視されています。'_x000D_
#end_x000D_
</v>
      </c>
    </row>
    <row r="167" spans="1:8" ht="94.5" x14ac:dyDescent="0.15">
      <c r="A167" s="24" t="s">
        <v>16014</v>
      </c>
      <c r="B167" s="29" t="s">
        <v>16015</v>
      </c>
      <c r="C167" s="36" t="s">
        <v>16016</v>
      </c>
      <c r="D167" s="38" t="s">
        <v>18769</v>
      </c>
      <c r="E167" s="42" t="s">
        <v>19540</v>
      </c>
      <c r="F167" s="43" t="s">
        <v>19541</v>
      </c>
      <c r="H167" t="str">
        <f t="shared" si="2"/>
        <v xml:space="preserve">#selectspell 208_x000D_
#descr '  - コンタクト・ヤオフー （妖狐との接触） -_x000D_
_x000D_
Huli Jingは狐の霊です。それは複数の尾を持つ銀色の狐の姿を持ちます。彼女らは強い魔力を持ち、美しい女性の姿を取ることができます。Huli Jingは詐欺師であり、概ね気紛れで、根っからの悪戯好きでもあります。彼女らは人間に化け、何も知らない旅人に悪ふざけをしたり、卑しい生まれの農民の出世を助けたり、王国の破滅を画策したりします。Huli Jingは忍びやかで、人間に化けると密偵の技能も持ちます。全てのHuli Jingは強力な緑の魔術師ですが、多くは他の魔法の技能も持ちます。'_x000D_
#end_x000D_
</v>
      </c>
    </row>
    <row r="168" spans="1:8" ht="67.5" x14ac:dyDescent="0.15">
      <c r="A168" s="24" t="s">
        <v>16017</v>
      </c>
      <c r="B168" s="29" t="s">
        <v>16018</v>
      </c>
      <c r="C168" s="36" t="s">
        <v>16019</v>
      </c>
      <c r="D168" s="38" t="s">
        <v>18770</v>
      </c>
      <c r="E168" s="42" t="s">
        <v>19542</v>
      </c>
      <c r="F168" s="43" t="s">
        <v>19543</v>
      </c>
      <c r="H168" t="str">
        <f t="shared" si="2"/>
        <v xml:space="preserve">#selectspell 209_x000D_
#descr '  - サウザンド・イヤー・ジンセン （百年人参） -_x000D_
_x000D_
T'ien Ch'iの神秘家や隠者は、常に長命に心を奪われてきました。官僚制の時代と、漢方薬の流行により、そのための手段の一つが発見されました。Thousand Year Ginsengは、摂取したものに長命と健康を与え、それはInternal Alchemyを実践せずに得ることができる中では最も不死に近いものです。この呪文を詠唱するたびに、五歳ずつ若返ります。'_x000D_
#end_x000D_
</v>
      </c>
    </row>
    <row r="169" spans="1:8" ht="94.5" x14ac:dyDescent="0.15">
      <c r="A169" s="24" t="s">
        <v>16020</v>
      </c>
      <c r="B169" s="29" t="s">
        <v>16021</v>
      </c>
      <c r="C169" s="36" t="s">
        <v>16022</v>
      </c>
      <c r="D169" s="38" t="s">
        <v>18771</v>
      </c>
      <c r="E169" s="42" t="s">
        <v>19544</v>
      </c>
      <c r="F169" s="43" t="s">
        <v>19545</v>
      </c>
      <c r="H169" t="str">
        <f t="shared" si="2"/>
        <v xml:space="preserve">#selectspell 210_x000D_
#descr '  - インターナル・アルケミー （内丹法） -_x000D_
_x000D_
T'ien Ch'iの神秘家や隠者は、常に長命に心を奪われてきました。Internal Alchemyは、外部の物質ではなく内なる自身を変性させるための手法です。瞑想、厳しい苦行、そして呼吸法が、内なる辰砂の源に触れ、自らを変化させる試みのために用いられます。しばしば錬金術師は、最も高く評価される錬金術的な物質である編成された水銀、辰砂をその過程で摂取します。辰砂の変化を引き起こす性質は、隠者の精神までも変容させるかもしれません。この呪文を詠唱するたびに、十五歳ずつ若返ります。'_x000D_
#end_x000D_
</v>
      </c>
    </row>
    <row r="170" spans="1:8" ht="54" x14ac:dyDescent="0.15">
      <c r="A170" s="24" t="s">
        <v>16023</v>
      </c>
      <c r="B170" s="29" t="s">
        <v>16024</v>
      </c>
      <c r="C170" s="36" t="s">
        <v>16025</v>
      </c>
      <c r="D170" s="38" t="s">
        <v>18772</v>
      </c>
      <c r="E170" s="42" t="s">
        <v>19546</v>
      </c>
      <c r="F170" s="43" t="s">
        <v>19547</v>
      </c>
      <c r="H170" t="str">
        <f t="shared" si="2"/>
        <v xml:space="preserve">#selectspell 211_x000D_
#descr '  - ハンニャ・パクト （般若の契約） -_x000D_
_x000D_
NamanariはOni Kingと契約を結び、自らの人間性を捨ててChunariとなります。Chunariは死と火の魔力、そして悪魔的な性質を得ます。力への嫉妬と貪欲さを持つChunariは、いずれその主との契約を強化し、それと共に人間性を失います。'_x000D_
#end_x000D_
</v>
      </c>
    </row>
    <row r="171" spans="1:8" ht="54" x14ac:dyDescent="0.15">
      <c r="A171" s="24" t="s">
        <v>16026</v>
      </c>
      <c r="B171" s="29" t="s">
        <v>16027</v>
      </c>
      <c r="C171" s="36" t="s">
        <v>16028</v>
      </c>
      <c r="D171" s="38" t="s">
        <v>18773</v>
      </c>
      <c r="E171" s="42" t="s">
        <v>19548</v>
      </c>
      <c r="F171" s="43" t="s">
        <v>19549</v>
      </c>
      <c r="H171" t="str">
        <f t="shared" si="2"/>
        <v xml:space="preserve">#selectspell 212_x000D_
#descr '  - グレーター・ハンニャ・パクト （般若の上級契約） -_x000D_
_x000D_
Chunariは第二の、そして最後の契約をOni Kingと結び、人間性の最後の一片を捨て去って真のHannyaとなります。Hannyaは死と火の更なる魔力を得ます。彼女にその真の主を思い出させるために、彼女には焼けつくような妖気と蛇の尾も与えられます。'_x000D_
#end_x000D_
</v>
      </c>
    </row>
    <row r="172" spans="1:8" ht="40.5" x14ac:dyDescent="0.15">
      <c r="A172" s="24" t="s">
        <v>16029</v>
      </c>
      <c r="B172" s="29" t="s">
        <v>16030</v>
      </c>
      <c r="C172" s="36" t="s">
        <v>16031</v>
      </c>
      <c r="D172" s="38" t="s">
        <v>19552</v>
      </c>
      <c r="E172" s="42" t="s">
        <v>19550</v>
      </c>
      <c r="F172" s="43" t="s">
        <v>19551</v>
      </c>
      <c r="H172" t="str">
        <f t="shared" si="2"/>
        <v xml:space="preserve">#selectspell 213_x000D_
#descr '  - エンド・オブ・カルチャー （文化の終焉） -_x000D_
_x000D_
Yomiの支配力が混沌を周辺の州にまで拡散させることにより、これは全世界にとっての文化の終焉となります。友好的な支配圏内にある寺院から、そしてOni Generalからの鬼の出現率は大幅に向上します。'_x000D_
#end_x000D_
</v>
      </c>
    </row>
    <row r="173" spans="1:8" ht="27" x14ac:dyDescent="0.15">
      <c r="A173" s="24" t="s">
        <v>16032</v>
      </c>
      <c r="B173" s="29" t="s">
        <v>16033</v>
      </c>
      <c r="C173" s="36" t="s">
        <v>16034</v>
      </c>
      <c r="D173" s="38" t="s">
        <v>18774</v>
      </c>
      <c r="E173" s="42" t="s">
        <v>19553</v>
      </c>
      <c r="F173" s="43" t="s">
        <v>19554</v>
      </c>
      <c r="H173" t="str">
        <f t="shared" si="2"/>
        <v xml:space="preserve">#selectspell 214_x000D_
#descr '  - エンド・オブ・ウィークネス （脆弱さの終焉） -_x000D_
_x000D_
戦場に居る全ての鬼は冥界の力を付加され、彼らの肉体は木の耐久性を得ます。'_x000D_
#end_x000D_
</v>
      </c>
    </row>
    <row r="174" spans="1:8" ht="40.5" x14ac:dyDescent="0.15">
      <c r="A174" s="24" t="s">
        <v>16035</v>
      </c>
      <c r="B174" s="29" t="s">
        <v>16036</v>
      </c>
      <c r="C174" s="36" t="s">
        <v>16037</v>
      </c>
      <c r="D174" s="38" t="s">
        <v>18775</v>
      </c>
      <c r="E174" s="42" t="s">
        <v>19555</v>
      </c>
      <c r="F174" s="43" t="s">
        <v>19556</v>
      </c>
      <c r="H174" t="str">
        <f t="shared" si="2"/>
        <v xml:space="preserve">#selectspell 215_x000D_
#descr '  - ティーチング・サイン （説法印） -_x000D_
_x000D_
Jomonの僧は、何世紀にも渡って神の五つの平和的な相を示す、五種類の印相を用いてきました。説法印は、僧が神の原理の純粋なる知識を用いることを可能とし、彼の秘儀的な技術を向上させます。'_x000D_
#end_x000D_
</v>
      </c>
    </row>
    <row r="175" spans="1:8" ht="54" x14ac:dyDescent="0.15">
      <c r="A175" s="24" t="s">
        <v>16038</v>
      </c>
      <c r="B175" s="29" t="s">
        <v>16039</v>
      </c>
      <c r="C175" s="36" t="s">
        <v>16040</v>
      </c>
      <c r="D175" s="38" t="s">
        <v>18776</v>
      </c>
      <c r="E175" s="42" t="s">
        <v>19557</v>
      </c>
      <c r="F175" s="43" t="s">
        <v>19558</v>
      </c>
      <c r="H175" t="str">
        <f t="shared" si="2"/>
        <v xml:space="preserve">#selectspell 216_x000D_
#descr '  - フィアー・ノット・サイン （施無畏印） -_x000D_
_x000D_
Jomonの僧は、何世紀にも渡って神の五つの平和的な相を示す、五種類の印相を用いてきました。施無畏印は、僧が油断あるものたちに神の静穏の安楽と共に手を差し伸べることを可能とします。矢弾はまた、慰められしものたちの周囲で無害なままに落下します。'_x000D_
#end_x000D_
</v>
      </c>
    </row>
    <row r="176" spans="1:8" ht="54" x14ac:dyDescent="0.15">
      <c r="A176" s="24" t="s">
        <v>16041</v>
      </c>
      <c r="B176" s="29" t="s">
        <v>16042</v>
      </c>
      <c r="C176" s="36" t="s">
        <v>16043</v>
      </c>
      <c r="D176" s="38" t="s">
        <v>18777</v>
      </c>
      <c r="E176" s="42" t="s">
        <v>19559</v>
      </c>
      <c r="F176" s="43" t="s">
        <v>19560</v>
      </c>
      <c r="H176" t="str">
        <f t="shared" si="2"/>
        <v xml:space="preserve">#selectspell 217_x000D_
#descr '  - ウェルカム・サイン （来迎印） -_x000D_
_x000D_
Jomonの僧は、何世紀にも渡って神の五つの平和的な相を示す、五種類の印相を用いてきました。来迎印は、僧が油断ある者たちに神の囲炉裏の安楽と共に手を差し伸べることを可能とします。印相を認識した敵は、彼らの誤った忠誠を捨て、真の神のためにその努力を向けます。'_x000D_
#end_x000D_
</v>
      </c>
    </row>
    <row r="177" spans="1:8" ht="40.5" x14ac:dyDescent="0.15">
      <c r="A177" s="24" t="s">
        <v>16044</v>
      </c>
      <c r="B177" s="29" t="s">
        <v>16045</v>
      </c>
      <c r="C177" s="36" t="s">
        <v>16046</v>
      </c>
      <c r="D177" s="38" t="s">
        <v>18778</v>
      </c>
      <c r="E177" s="42" t="s">
        <v>19561</v>
      </c>
      <c r="F177" s="43" t="s">
        <v>19562</v>
      </c>
      <c r="H177" t="str">
        <f t="shared" si="2"/>
        <v xml:space="preserve">#selectspell 218_x000D_
#descr '  - アース・タッチング・サイン （触地印） -_x000D_
_x000D_
Jomonの僧は、何世紀にも渡って神の五つの平和的な相を示す、五種類の印相を用いてきました。触地印は、僧が神の大地の原理によって異界の悪を打ち破ることを可能とします。'_x000D_
#end_x000D_
</v>
      </c>
    </row>
    <row r="178" spans="1:8" ht="40.5" x14ac:dyDescent="0.15">
      <c r="A178" s="24" t="s">
        <v>16047</v>
      </c>
      <c r="B178" s="29" t="s">
        <v>16048</v>
      </c>
      <c r="C178" s="36" t="s">
        <v>16049</v>
      </c>
      <c r="D178" s="38" t="s">
        <v>18784</v>
      </c>
      <c r="E178" s="42" t="s">
        <v>19563</v>
      </c>
      <c r="F178" s="43" t="s">
        <v>19564</v>
      </c>
      <c r="H178" t="str">
        <f t="shared" si="2"/>
        <v xml:space="preserve">#selectspell 219_x000D_
#descr '  - メディテーション・サイン （定印） -_x000D_
_x000D_
Jomonの僧は、何世紀にも渡って神の五つの平和的な相を示す、五種類の印相を用いてきました。定印は、僧がその精神を神の原理に集中することを可能とし、彼の魂から疲労を浄化します。'_x000D_
#end_x000D_
</v>
      </c>
    </row>
    <row r="179" spans="1:8" ht="94.5" x14ac:dyDescent="0.15">
      <c r="A179" s="24" t="s">
        <v>16050</v>
      </c>
      <c r="B179" s="29" t="s">
        <v>16051</v>
      </c>
      <c r="C179" s="36" t="s">
        <v>16052</v>
      </c>
      <c r="D179" s="38" t="s">
        <v>18779</v>
      </c>
      <c r="E179" s="42" t="s">
        <v>19565</v>
      </c>
      <c r="F179" s="43" t="s">
        <v>19566</v>
      </c>
      <c r="H179" t="str">
        <f t="shared" si="2"/>
        <v xml:space="preserve">#selectspell 220_x000D_
#descr '  - サモン・シコメ （醜女の召喚） -_x000D_
_x000D_
Shikomeは冥府の鬼婆です。彼女らは、死者の世界から逃げようとするものを追い詰めるために派遣されます。彼女らは、爪と尖った歯を持つ、狂い、飢えた鬼婆として現れます。彼女らの爪は霊や魂を傷付け、無力化することができます。Shikomeはその残酷なる主によって決して食物を与えられず、彼女ら全員が生者の食物への飽くなき食欲を持ちます。彼女らは、冥界の広間では決して手に入れられない肉や果物を貪る機会は全て活用します。Shikomeは冥府の王の個人的な使用人で、鬼に尊ばれています。'_x000D_
#end_x000D_
</v>
      </c>
    </row>
    <row r="180" spans="1:8" ht="54" x14ac:dyDescent="0.15">
      <c r="A180" s="24" t="s">
        <v>16053</v>
      </c>
      <c r="B180" s="29" t="s">
        <v>16054</v>
      </c>
      <c r="C180" s="36" t="s">
        <v>16055</v>
      </c>
      <c r="D180" s="38" t="s">
        <v>18780</v>
      </c>
      <c r="E180" s="42" t="s">
        <v>19567</v>
      </c>
      <c r="F180" s="43" t="s">
        <v>19568</v>
      </c>
      <c r="H180" t="str">
        <f t="shared" si="2"/>
        <v xml:space="preserve">#selectspell 221_x000D_
#descr '  - コンタクト・ジガミ （地神との接触） -_x000D_
_x000D_
Shugenjaは、田畑の神Jigamiに接触し、協定を結びます。彼らは田舎の村や農地を守り、繁栄と成長の力を持ちます。彼らは州全体に影響を及ぼせるほどの力はありませんが、それでも彼らの存在は食料や必需品を地域に齎します。'_x000D_
#end_x000D_
</v>
      </c>
    </row>
    <row r="181" spans="1:8" ht="81" x14ac:dyDescent="0.15">
      <c r="A181" s="24" t="s">
        <v>16056</v>
      </c>
      <c r="B181" s="29" t="s">
        <v>16057</v>
      </c>
      <c r="C181" s="36" t="s">
        <v>16058</v>
      </c>
      <c r="D181" s="38" t="s">
        <v>18781</v>
      </c>
      <c r="E181" s="42" t="s">
        <v>19569</v>
      </c>
      <c r="F181" s="43" t="s">
        <v>19570</v>
      </c>
      <c r="H181" t="str">
        <f t="shared" si="2"/>
        <v xml:space="preserve">#selectspell 222_x000D_
#descr '  - コンタクト・モリノカミ （森の神との接触） -_x000D_
_x000D_
ShugenjaはJomonの森の神、Mori-no-kamiに接触し、協定を結びます。彼らは概ね荒々しく傲慢ですが、人間の訪問者を気に入ることもあります。弓術の試合でこの神を打ち負かした卓越した射手は、神からの褒美を授かりさえするかもしれません。彼らは自身の森と、そこに住むもの全てを統べています。彼らは戦いを手助けさせるために野獣を呼び出すこともできます。Mori-no-kamiがその森を離れたならば、彼らは縮み、力を失います。'_x000D_
#end_x000D_
</v>
      </c>
    </row>
    <row r="182" spans="1:8" ht="67.5" x14ac:dyDescent="0.15">
      <c r="A182" s="24" t="s">
        <v>16059</v>
      </c>
      <c r="B182" s="29" t="s">
        <v>16060</v>
      </c>
      <c r="C182" s="36" t="s">
        <v>16061</v>
      </c>
      <c r="D182" s="38" t="s">
        <v>18782</v>
      </c>
      <c r="E182" s="42" t="s">
        <v>19572</v>
      </c>
      <c r="F182" s="43" t="s">
        <v>19571</v>
      </c>
      <c r="H182" t="str">
        <f t="shared" si="2"/>
        <v xml:space="preserve">#selectspell 223_x000D_
#descr '  - サモン・ウジガミ （氏神の召喚） -_x000D_
_x000D_
術者は霊界からUjigamiを召喚します。Ujigamiは、Jomon一族の祖先の神です。彼らは強力な戦士、偉大な将軍、そして祖霊の聖職者として顕現します。一族のUjigamiの顕現は、人々の幸福に強く結びついており、彼らは悪い出来事を防ぐ小さな可能性を持ちます。Ujigamiがその祖先からの家を離れると、彼らは聖職者の権限の一部を失います。'_x000D_
#end_x000D_
</v>
      </c>
    </row>
    <row r="183" spans="1:8" ht="81" x14ac:dyDescent="0.15">
      <c r="A183" s="24" t="s">
        <v>16062</v>
      </c>
      <c r="B183" s="29" t="s">
        <v>16063</v>
      </c>
      <c r="C183" s="36" t="s">
        <v>16064</v>
      </c>
      <c r="D183" s="38" t="s">
        <v>18783</v>
      </c>
      <c r="E183" s="42" t="s">
        <v>19573</v>
      </c>
      <c r="F183" s="43" t="s">
        <v>19574</v>
      </c>
      <c r="H183" t="str">
        <f t="shared" si="2"/>
        <v xml:space="preserve">#selectspell 224_x000D_
#descr '  - コンタクト・カイジン （海神との接触） -_x000D_
_x000D_
術者はKaijinに接触し、天主に仕えるよう説得します。Kaijinは海の神です。彼らは海色の絹の衣を纏う貴人として現れます。彼らは強力な槍と、最も強力な敵でさえ捕らえ得る魔法の網を持っています。Kaijinは強大な水の魔術師ですが、その水の領域を離れると力の一部を失います。Kaijinは龍王には仕えておらず、深海の覇権を巡ってRyujinたちと長らく争ってきました。'_x000D_
#end_x000D_
</v>
      </c>
    </row>
    <row r="184" spans="1:8" ht="94.5" x14ac:dyDescent="0.15">
      <c r="A184" s="24" t="s">
        <v>16065</v>
      </c>
      <c r="B184" s="29" t="s">
        <v>16066</v>
      </c>
      <c r="C184" s="36" t="s">
        <v>16067</v>
      </c>
      <c r="D184" s="38" t="s">
        <v>18785</v>
      </c>
      <c r="E184" s="42" t="s">
        <v>19575</v>
      </c>
      <c r="F184" s="43" t="s">
        <v>19576</v>
      </c>
      <c r="H184" t="str">
        <f t="shared" si="2"/>
        <v xml:space="preserve">#selectspell 225_x000D_
#descr '  - コンタクト・タツ （龍との接触） -_x000D_
_x000D_
Shugenjaは山岳地帯へと冒険し、Tatsuとの接触を持ちます。TatsuはJomonの下等な龍です。彼らはしなやかな体を持ち、海の偉大な龍たちに似ていますが、彼らの足には三つの爪しかありません。彼らは玉虫色の鱗に覆われており、その背には脊柱が走ります。彼らの頭は、悪魔の目玉と鹿の角を持つ駱駝に似ています。その顎の下には、力の源である燃える真珠があります。彼らがこの真珠を失うことがあれば、彼らは飛行能力を失います。全てのTatsuは魔法技能を持ち、それぞれは五行のうちの一つを追求します。'_x000D_
#end_x000D_
</v>
      </c>
    </row>
    <row r="185" spans="1:8" ht="67.5" x14ac:dyDescent="0.15">
      <c r="A185" s="24" t="s">
        <v>16068</v>
      </c>
      <c r="B185" s="29" t="s">
        <v>16069</v>
      </c>
      <c r="C185" s="36" t="s">
        <v>16070</v>
      </c>
      <c r="D185" s="38" t="s">
        <v>18786</v>
      </c>
      <c r="E185" s="42" t="s">
        <v>19577</v>
      </c>
      <c r="F185" s="43" t="s">
        <v>19578</v>
      </c>
      <c r="H185" t="str">
        <f t="shared" si="2"/>
        <v xml:space="preserve">#selectspell 226_x000D_
#descr '  - サモン・ケンゾク （眷族の召喚） -_x000D_
_x000D_
術者は霊界からKenzokuを召喚します。Kenzokuは強い力を持つ、高貴なる戦士の神です。彼らはかつて人間でしたが、その行いにより不死性を与えられました。Kenzokuは侍の間で人気のある神です。彼らはその勇ましき本質から生み出された魔法の剣で戦い、下等なものを威圧する神聖なる霊気に包まれています。'_x000D_
#end_x000D_
</v>
      </c>
    </row>
    <row r="186" spans="1:8" ht="40.5" x14ac:dyDescent="0.15">
      <c r="A186" s="24" t="s">
        <v>16071</v>
      </c>
      <c r="B186" s="29" t="s">
        <v>16072</v>
      </c>
      <c r="C186" s="36" t="s">
        <v>16073</v>
      </c>
      <c r="D186" s="38" t="s">
        <v>18787</v>
      </c>
      <c r="E186" s="42" t="s">
        <v>19580</v>
      </c>
      <c r="F186" s="43" t="s">
        <v>19579</v>
      </c>
      <c r="H186" t="str">
        <f t="shared" si="2"/>
        <v xml:space="preserve">#selectspell 227_x000D_
#descr '  - サモン・ゴズメズ （牛頭馬頭の召喚） -_x000D_
_x000D_
術者は冥府への門を開き、悪魔の看守と死者の拷問者の一組、Ox-headとHorse-faceを呼び出します。彼らは魂を捕縛する魔法の長柄武器で武装した、強力な戦士です。'_x000D_
#end_x000D_
</v>
      </c>
    </row>
    <row r="187" spans="1:8" ht="81" x14ac:dyDescent="0.15">
      <c r="A187" s="24" t="s">
        <v>16074</v>
      </c>
      <c r="B187" s="29" t="s">
        <v>16075</v>
      </c>
      <c r="C187" s="36" t="s">
        <v>16076</v>
      </c>
      <c r="D187" s="38" t="s">
        <v>18788</v>
      </c>
      <c r="E187" s="42" t="s">
        <v>19581</v>
      </c>
      <c r="F187" s="43" t="s">
        <v>19582</v>
      </c>
      <c r="H187" t="str">
        <f t="shared" si="2"/>
        <v xml:space="preserve">#selectspell 228_x000D_
#descr '  - コンタクト・ヤマノカミ （山の神との接触） -_x000D_
_x000D_
Shugenjaは山の神にして野生の守護者、Yama-no-kamiに接触し、協定を結びます。彼らは、自らが支配する山の頂と同じぐらいに冷酷な、強力な精霊です。彼らが下等な存在に注意を向けることはごく稀です。彼らは自身の領域の自然現象、天候、そして獣を操り、時折現れる放浪者を助ける、あるいは打ちのめすかもしれません。Yama-no-kamiがその聳え立つ住処を離れることは滅多になく、もしそうするならば、彼らはその力を大きく失います。'_x000D_
#end_x000D_
</v>
      </c>
    </row>
    <row r="188" spans="1:8" ht="27" x14ac:dyDescent="0.15">
      <c r="A188" s="24" t="s">
        <v>16077</v>
      </c>
      <c r="B188" s="29" t="s">
        <v>16078</v>
      </c>
      <c r="C188" s="36" t="s">
        <v>16079</v>
      </c>
      <c r="D188" s="38" t="s">
        <v>18789</v>
      </c>
      <c r="E188" s="42" t="s">
        <v>19583</v>
      </c>
      <c r="F188" s="43" t="s">
        <v>19584</v>
      </c>
      <c r="H188" t="str">
        <f t="shared" si="2"/>
        <v xml:space="preserve">#selectspell 229_x000D_
#descr '  - サモン・アビシアン・アンセスター （アビシアンの祖先の召喚） -_x000D_
_x000D_
Anathemantは、古代のAbysian戦士の霊を召喚します。これらの霊は霊的な炎に包まれており、Humanbredの民からは神聖視されます。'_x000D_
#end_x000D_
</v>
      </c>
    </row>
    <row r="189" spans="1:8" ht="67.5" x14ac:dyDescent="0.15">
      <c r="A189" s="24" t="s">
        <v>16080</v>
      </c>
      <c r="B189" s="29" t="s">
        <v>16081</v>
      </c>
      <c r="C189" s="36" t="s">
        <v>16082</v>
      </c>
      <c r="D189" s="38" t="s">
        <v>18790</v>
      </c>
      <c r="E189" s="42" t="s">
        <v>19585</v>
      </c>
      <c r="F189" s="43" t="s">
        <v>19586</v>
      </c>
      <c r="H189" t="str">
        <f t="shared" si="2"/>
        <v xml:space="preserve">#selectspell 230_x000D_
#descr '  - リアウェイクン・フォシル （化石の再覚醒） -_x000D_
_x000D_
Abysiaの魔術師は最近、Gathとの国境近くにある峡谷を見つけ、そこでは風化と大地震により、古代の魔法が露わとなりました。石そのものから、巨大な骨が突き出しているのが発見されました。Rephaimへの栄えある勝利の伝説は記憶されており、Abysiaの魔術師は程なく、かつてMegiddoの谷で炎によって倒された、化石化した巨人たちの再覚醒を試み始めました。'_x000D_
#end_x000D_
</v>
      </c>
    </row>
    <row r="190" spans="1:8" ht="40.5" x14ac:dyDescent="0.15">
      <c r="A190" s="24" t="s">
        <v>16083</v>
      </c>
      <c r="B190" s="29" t="s">
        <v>16084</v>
      </c>
      <c r="C190" s="36" t="s">
        <v>16085</v>
      </c>
      <c r="D190" s="38" t="s">
        <v>18791</v>
      </c>
      <c r="E190" s="42" t="s">
        <v>19587</v>
      </c>
      <c r="F190" s="43" t="s">
        <v>19588</v>
      </c>
      <c r="H190" t="str">
        <f t="shared" si="2"/>
        <v xml:space="preserve">#selectspell 231_x000D_
#descr '  - サモン・スペクトラル・インファントリー （霊体の歩兵の召喚） -_x000D_
_x000D_
この呪文は、戦いに倒れた大いなるAbysian戦士の霊を少数召喚します。これらの霊はSmoulderghostと呼ばれ、死した今ではさらに獰猛な戦士です。'_x000D_
#end_x000D_
</v>
      </c>
    </row>
    <row r="191" spans="1:8" ht="27" x14ac:dyDescent="0.15">
      <c r="A191" s="24" t="s">
        <v>16086</v>
      </c>
      <c r="B191" s="29" t="s">
        <v>16087</v>
      </c>
      <c r="C191" s="36" t="s">
        <v>16088</v>
      </c>
      <c r="D191" s="38" t="s">
        <v>18792</v>
      </c>
      <c r="E191" s="42" t="s">
        <v>19589</v>
      </c>
      <c r="F191" s="43" t="s">
        <v>19590</v>
      </c>
      <c r="H191" t="str">
        <f t="shared" si="2"/>
        <v xml:space="preserve">#selectspell 232_x000D_
#descr '  - コンタクト・スコーピオンマン （蠍人との接触） -_x000D_
_x000D_
Scorpion Manは、砂漠を放浪する中では最も恐ろしい獣です。Scorpion Manが山を見るとき、山は恐怖に震え上がると言われています。'_x000D_
#end_x000D_
</v>
      </c>
    </row>
    <row r="192" spans="1:8" ht="27" x14ac:dyDescent="0.15">
      <c r="A192" s="24" t="s">
        <v>16089</v>
      </c>
      <c r="B192" s="29" t="s">
        <v>16090</v>
      </c>
      <c r="C192" s="36" t="s">
        <v>16091</v>
      </c>
      <c r="D192" s="38" t="s">
        <v>18793</v>
      </c>
      <c r="E192" s="42" t="s">
        <v>19591</v>
      </c>
      <c r="F192" s="43" t="s">
        <v>19592</v>
      </c>
      <c r="H192" t="str">
        <f t="shared" si="2"/>
        <v xml:space="preserve">#selectspell 233_x000D_
#descr '  - インナー・ファーナス （内なる炉） -_x000D_
_x000D_
術者は全てのAbysianの熱を強化するため、Rhuaxの力を呼び起こします。戦場に居る全ての兵士が持つ熱波の影響範囲が拡大します。'_x000D_
#end_x000D_
</v>
      </c>
    </row>
    <row r="193" spans="1:8" ht="108" x14ac:dyDescent="0.15">
      <c r="A193" s="24" t="s">
        <v>16092</v>
      </c>
      <c r="B193" s="29" t="s">
        <v>16093</v>
      </c>
      <c r="C193" s="36" t="s">
        <v>16094</v>
      </c>
      <c r="D193" s="38" t="s">
        <v>18794</v>
      </c>
      <c r="E193" s="42" t="s">
        <v>19593</v>
      </c>
      <c r="F193" s="43" t="s">
        <v>19594</v>
      </c>
      <c r="H193" t="str">
        <f t="shared" si="2"/>
        <v xml:space="preserve">#selectspell 234_x000D_
#descr '  - インファーナル・ブリーディング （非道なる飼育） -_x000D_
_x000D_
AbysiaのWarlockは、初めて血魔法が発見された時から、交雑実験を行ってきました。地獄の魔法の影響下で、Abysiaの民、人間、そして巨人が、デーモン、火蜥蜴やその他の獣と交雑されます。初期の時代には、大半の実験はAbysianに行われていましたが、Hinnomとの戦争は時々巨人の血も齎しました。後の時代には、人間とHumanbredが交配対象の中では支配的で、Abysianの交雑種は稀になりました。その製造工程のために、多くのHell Spawnは、様々な障害や早老に苦しめられています。'_x000D_
#end_x000D_
</v>
      </c>
    </row>
    <row r="194" spans="1:8" ht="27" x14ac:dyDescent="0.15">
      <c r="A194" s="24" t="s">
        <v>16095</v>
      </c>
      <c r="B194" s="29" t="s">
        <v>16096</v>
      </c>
      <c r="C194" s="36" t="s">
        <v>16097</v>
      </c>
      <c r="D194" s="38" t="s">
        <v>18795</v>
      </c>
      <c r="E194" s="42" t="s">
        <v>19595</v>
      </c>
      <c r="F194" s="43" t="s">
        <v>19596</v>
      </c>
      <c r="H194" t="str">
        <f t="shared" si="2"/>
        <v xml:space="preserve">#selectspell 235_x000D_
#descr '  - サモン・ベアーズ （熊の召喚） -_x000D_
_x000D_
Great Bearは、気高く神聖なる獣です。この儀式は、Great Bearの一群を召喚します。'_x000D_
#end_x000D_
</v>
      </c>
    </row>
    <row r="195" spans="1:8" ht="27" x14ac:dyDescent="0.15">
      <c r="A195" s="24" t="s">
        <v>16098</v>
      </c>
      <c r="B195" s="29" t="s">
        <v>16099</v>
      </c>
      <c r="C195" s="36" t="s">
        <v>16100</v>
      </c>
      <c r="D195" s="38" t="s">
        <v>18796</v>
      </c>
      <c r="E195" s="42" t="s">
        <v>19597</v>
      </c>
      <c r="F195" s="43" t="s">
        <v>19598</v>
      </c>
      <c r="H195" t="str">
        <f t="shared" ref="H195:H258" si="3">IF(G195&lt;&gt;"y",CONCATENATE("#selectspell ",A195,CHAR(13),CHAR(10),"#descr '  - ",E195," （",F195,"） -",CHAR(13),CHAR(10),CHAR(13),CHAR(10),D195,"'",CHAR(13),CHAR(10),"#end",CHAR(13),CHAR(10)),"")</f>
        <v xml:space="preserve">#selectspell 236_x000D_
#descr '  - サモン・セマルグル （セマルグルの召喚） -_x000D_
_x000D_
術者はSimarglを召喚します。Simarglは、Rusの地に住む奇妙な翼持つ犬です。彼らは狩りや巡回を手助けするため、時々魔術師たちに召喚されます。'_x000D_
#end_x000D_
</v>
      </c>
    </row>
    <row r="196" spans="1:8" ht="40.5" x14ac:dyDescent="0.15">
      <c r="A196" s="24" t="s">
        <v>16101</v>
      </c>
      <c r="B196" s="29" t="s">
        <v>16102</v>
      </c>
      <c r="C196" s="36" t="s">
        <v>16103</v>
      </c>
      <c r="D196" s="38" t="s">
        <v>18797</v>
      </c>
      <c r="E196" s="42" t="s">
        <v>19599</v>
      </c>
      <c r="F196" s="43" t="s">
        <v>19600</v>
      </c>
      <c r="H196" t="str">
        <f t="shared" si="3"/>
        <v xml:space="preserve">#selectspell 237_x000D_
#descr '  - サモン・ファイアバード （火の鳥の召喚） -_x000D_
_x000D_
術者はFirebirdを召喚します。Firebirdは、明るく輝く羽毛を持つ伝説の鳥です。彼らはRusの荒野の奥地に住み、その幸運を齎す力のために、しばしば英雄たちに探し求められます。'_x000D_
#end_x000D_
</v>
      </c>
    </row>
    <row r="197" spans="1:8" ht="81" x14ac:dyDescent="0.15">
      <c r="A197" s="24" t="s">
        <v>16104</v>
      </c>
      <c r="B197" s="29" t="s">
        <v>16105</v>
      </c>
      <c r="C197" s="36" t="s">
        <v>16106</v>
      </c>
      <c r="D197" s="38" t="s">
        <v>18798</v>
      </c>
      <c r="E197" s="42" t="s">
        <v>19601</v>
      </c>
      <c r="F197" s="43" t="s">
        <v>19602</v>
      </c>
      <c r="H197" t="str">
        <f t="shared" si="3"/>
        <v xml:space="preserve">#selectspell 238_x000D_
#descr '  - センド・レディ・ミッドデイ （正午の貴婦人の派遣） -_x000D_
_x000D_
Lady Middayは、正午の悪意ある精霊です。彼女は、渦巻く埃に囲まれ、病の臭いを漂わせる鎌を持った、若い少女の姿で現れます。彼女は時々人々を呼び止め、質問をします。返答に失敗すると彼女は機嫌を損ね、その鎌で病気を感染させたり、犠牲者の首を切り落としたりします。この儀式の術者は、この精霊に接触し、彼女に好ましい州に現れることを強要して、そこで敵指揮官を殺害させます。'_x000D_
#end_x000D_
</v>
      </c>
    </row>
    <row r="198" spans="1:8" ht="67.5" x14ac:dyDescent="0.15">
      <c r="A198" s="24" t="s">
        <v>16107</v>
      </c>
      <c r="B198" s="29" t="s">
        <v>16108</v>
      </c>
      <c r="C198" s="36" t="s">
        <v>16109</v>
      </c>
      <c r="D198" s="38" t="s">
        <v>18799</v>
      </c>
      <c r="E198" s="42" t="s">
        <v>19603</v>
      </c>
      <c r="F198" s="43" t="s">
        <v>19604</v>
      </c>
      <c r="H198" t="str">
        <f t="shared" si="3"/>
        <v xml:space="preserve">#selectspell 239_x000D_
#descr '  - コンタクト・サイリン （サイリンの召喚） -_x000D_
_x000D_
術者はSirinに接触し、彼を助けるよう説得します。SirinはRusの不思議な半人半鳥です。彼女は女性の頭と胸部を持ち、胴体やその下部は暗色の鳥です。Sirinは最も悪意ある存在です。彼女は聖者の声で話して人々を唆し、彼らに未来の幸運を語って生涯に渡る隷属へと誘い込みます。'_x000D_
#end_x000D_
</v>
      </c>
    </row>
    <row r="199" spans="1:8" ht="67.5" x14ac:dyDescent="0.15">
      <c r="A199" s="24" t="s">
        <v>16110</v>
      </c>
      <c r="B199" s="29" t="s">
        <v>16111</v>
      </c>
      <c r="C199" s="36" t="s">
        <v>16112</v>
      </c>
      <c r="D199" s="38" t="s">
        <v>18811</v>
      </c>
      <c r="E199" s="42" t="s">
        <v>19605</v>
      </c>
      <c r="F199" s="43" t="s">
        <v>19606</v>
      </c>
      <c r="H199" t="str">
        <f t="shared" si="3"/>
        <v xml:space="preserve">#selectspell 240_x000D_
#descr '  - センド・ヴォジャノーイ （ヴォジャノーイの派遣） -_x000D_
_x000D_
術者はVodyanoyを召喚し、遠方の海中の州へ派遣します。この儀式は陸上でも詠唱できます。Vodyanoyは、魚の下半身を持つ人間のような姿をした水の精です。彼らは黒い魚の鱗、海藻、泥に覆われています。Vodyanoyは基本的に人間を嫌っており、魔法的な助けなしに隷属を強いることはできません。彼らは強力な水の魔法の使い手ですが、水を離れることはできません。'_x000D_
#end_x000D_
</v>
      </c>
    </row>
    <row r="200" spans="1:8" ht="148.5" x14ac:dyDescent="0.15">
      <c r="A200" s="24" t="s">
        <v>16113</v>
      </c>
      <c r="B200" s="29" t="s">
        <v>16114</v>
      </c>
      <c r="C200" s="36" t="s">
        <v>16115</v>
      </c>
      <c r="D200" s="38" t="s">
        <v>18800</v>
      </c>
      <c r="E200" s="42" t="s">
        <v>19607</v>
      </c>
      <c r="F200" s="43" t="s">
        <v>19608</v>
      </c>
      <c r="H200" t="str">
        <f t="shared" si="3"/>
        <v xml:space="preserve">#selectspell 241_x000D_
#descr '  - サモン・ルサールカ （ルサールカの召喚） -_x000D_
_x000D_
術者は、若き乙女が入水した川や湖に近付き、彼女の亡霊を召喚します。Rusalkaは、その恋人に嘲られた後、入水自殺をした若い女性の霊です。彼女は自らの命を奪った水路に縛られ続けています。Rusalkaは、緑色の目と永遠に湿った髪を持つ、若く、色白で美しい裸の女性として現れます。Rusalkaは必ずしも悪意ある存在ではありませんが、しかし彼女は生ける男性を好み、夜に水から出ては木に登り、そこに座って歌いながら髪を梳かし、不注意な放浪者がその歌に囚われるのを期待します。美形の通行人は、彼女と共に歌い踊るよう誘われ、Rusalkaの水底の住処へと連れ去られます。Rusalkaは多少の水と死の魔法技能を持ち、その同行者を波間の下へ連れて行くことができます。'_x000D_
#end_x000D_
</v>
      </c>
    </row>
    <row r="201" spans="1:8" ht="40.5" x14ac:dyDescent="0.15">
      <c r="A201" s="24" t="s">
        <v>16116</v>
      </c>
      <c r="B201" s="29" t="s">
        <v>16117</v>
      </c>
      <c r="C201" s="36" t="s">
        <v>16118</v>
      </c>
      <c r="D201" s="38" t="s">
        <v>18801</v>
      </c>
      <c r="E201" s="42" t="s">
        <v>19609</v>
      </c>
      <c r="F201" s="43" t="s">
        <v>19610</v>
      </c>
      <c r="H201" t="str">
        <f t="shared" si="3"/>
        <v xml:space="preserve">#selectspell 242_x000D_
#descr '  - サモン・リクホ （リクホの召喚） -_x000D_
_x000D_
術者は不幸の老婆を召喚します。彼女は黒い衣を着た、一つ目の老いた鬼婆として現れます。彼女がただ存在するだけで、不幸や苦難が引き起こされます。彼女の邪眼は、見つめた相手を呪います。'_x000D_
#end_x000D_
</v>
      </c>
    </row>
    <row r="202" spans="1:8" ht="54" x14ac:dyDescent="0.15">
      <c r="A202" s="24" t="s">
        <v>16119</v>
      </c>
      <c r="B202" s="29" t="s">
        <v>16120</v>
      </c>
      <c r="C202" s="36" t="s">
        <v>16121</v>
      </c>
      <c r="D202" s="38" t="s">
        <v>18804</v>
      </c>
      <c r="E202" s="42" t="s">
        <v>19611</v>
      </c>
      <c r="F202" s="43" t="s">
        <v>19618</v>
      </c>
      <c r="H202" t="str">
        <f t="shared" si="3"/>
        <v xml:space="preserve">#selectspell 243_x000D_
#descr '  - コンタクト・アルコノスト （アルコノストとの接触） -_x000D_
_x000D_
術者はAlkonostに接触し、彼を助けるよう説得します。AlkonostはRusの不思議な半人半鳥です。彼女は女性の頭と胸部を持ち、胴体やその下部は鳥です。彼女は、聖者の声を授けられた楽園の鳥です。彼女は強力な聖職者で、人々を勇敢なる行為へと導きます。'_x000D_
#end_x000D_
</v>
      </c>
    </row>
    <row r="203" spans="1:8" ht="40.5" x14ac:dyDescent="0.15">
      <c r="A203" s="24" t="s">
        <v>16122</v>
      </c>
      <c r="B203" s="29" t="s">
        <v>16123</v>
      </c>
      <c r="C203" s="36" t="s">
        <v>16124</v>
      </c>
      <c r="D203" s="38" t="s">
        <v>18802</v>
      </c>
      <c r="E203" s="42" t="s">
        <v>19612</v>
      </c>
      <c r="F203" s="43" t="s">
        <v>19613</v>
      </c>
      <c r="H203" t="str">
        <f t="shared" si="3"/>
        <v xml:space="preserve">#selectspell 244_x000D_
#descr '  - サモン・ズメイ （ズメイの召喚） -_x000D_
_x000D_
術者はZmeyを召喚します。Zmeyは、炎を吐くことができる三つ首の竜です。彼らはWyvernよりも大型ですが、真のDragonよりは小型です。彼らはRusの地の土着の生物で、火の魔術師によって召喚することができます。'_x000D_
#end_x000D_
</v>
      </c>
    </row>
    <row r="204" spans="1:8" ht="54" x14ac:dyDescent="0.15">
      <c r="A204" s="24" t="s">
        <v>16125</v>
      </c>
      <c r="B204" s="29" t="s">
        <v>16126</v>
      </c>
      <c r="C204" s="36" t="s">
        <v>16127</v>
      </c>
      <c r="D204" s="38" t="s">
        <v>18810</v>
      </c>
      <c r="E204" s="42" t="s">
        <v>19614</v>
      </c>
      <c r="F204" s="43" t="s">
        <v>19615</v>
      </c>
      <c r="H204" t="str">
        <f t="shared" si="3"/>
        <v xml:space="preserve">#selectspell 245_x000D_
#descr '  - センド・ブカバック （ブカバックの派遣） -_x000D_
_x000D_
術者はBukavacを召喚し、遠方の海の州を荒らすために派遣します。この儀式は陸上でも詠唱できます。Bukavacは巨大で恐ろしい海の生物で、ぞっとさせるような鳴き声と、六本の触手のような脚を持ちます。彼らはRusの濁った湖に住んでいますが、恐らくは悪意ある魔法に導かれ、沿岸の海を荒らしまわることが知られています。'_x000D_
#end_x000D_
</v>
      </c>
    </row>
    <row r="205" spans="1:8" ht="67.5" x14ac:dyDescent="0.15">
      <c r="A205" s="24" t="s">
        <v>16128</v>
      </c>
      <c r="B205" s="29" t="s">
        <v>16129</v>
      </c>
      <c r="C205" s="36" t="s">
        <v>16130</v>
      </c>
      <c r="D205" s="38" t="s">
        <v>18803</v>
      </c>
      <c r="E205" s="42" t="s">
        <v>19616</v>
      </c>
      <c r="F205" s="43" t="s">
        <v>19617</v>
      </c>
      <c r="H205" t="str">
        <f t="shared" si="3"/>
        <v xml:space="preserve">#selectspell 246_x000D_
#descr '  - コンタクト・ガマユン （ガマユンとの接触） -_x000D_
_x000D_
術者はGamayunに接触し、彼を助けるよう説得します。GamayunはRusの不思議な半人半鳥です。彼女は女性の頭と胸部を持ち、胴体やその下部は鳥です。彼女は知恵と預言の鳥で、聖者の知識を授けられています。彼女は魔法と預言の技能を持ち、時々魔法の秘密を明かさせるために召喚されます。'_x000D_
#end_x000D_
</v>
      </c>
    </row>
    <row r="206" spans="1:8" ht="67.5" x14ac:dyDescent="0.15">
      <c r="A206" s="24" t="s">
        <v>16131</v>
      </c>
      <c r="B206" s="29" t="s">
        <v>16132</v>
      </c>
      <c r="C206" s="36" t="s">
        <v>16133</v>
      </c>
      <c r="D206" s="38" t="s">
        <v>18805</v>
      </c>
      <c r="E206" s="42" t="s">
        <v>19619</v>
      </c>
      <c r="F206" s="43" t="s">
        <v>19620</v>
      </c>
      <c r="H206" t="str">
        <f t="shared" si="3"/>
        <v xml:space="preserve">#selectspell 247_x000D_
#descr '  - コンタクト・ベレジナ （ベレジナとの接触） -_x000D_
_x000D_
術者は海岸や川岸に近付き、Bereginaと接触しようと試みます。Bereginaは。水が陸地に出会う場所、岸辺の精霊です。Bereginaは非常に美しい女性の姿で現れます。大半の人間は、Bereginaを傷付けようなどとは夢にも思いません。彼女らは強力な水の魔術師ですが、陸地の魔法にも長けています。Bereginaは、少数の同行者を波間の下へ連れて行くことができます。'_x000D_
#end_x000D_
</v>
      </c>
    </row>
    <row r="207" spans="1:8" ht="94.5" x14ac:dyDescent="0.15">
      <c r="A207" s="24" t="s">
        <v>16134</v>
      </c>
      <c r="B207" s="29" t="s">
        <v>16135</v>
      </c>
      <c r="C207" s="36" t="s">
        <v>16136</v>
      </c>
      <c r="D207" s="38" t="s">
        <v>18807</v>
      </c>
      <c r="E207" s="42" t="s">
        <v>19621</v>
      </c>
      <c r="F207" s="43" t="s">
        <v>19622</v>
      </c>
      <c r="H207" t="str">
        <f t="shared" si="3"/>
        <v xml:space="preserve">#selectspell 248_x000D_
#descr '  - コンタクト・マウンテン・ヴィラ （マウンテン・ヴィラとの接触） -_x000D_
_x000D_
術者は遠い山へと旅し、Vilaと接触して彼を手助けするよう説得します。Vilaは、荒野の強力な女性の精霊です。Mountain Vilaは、牡鹿に乗った裸の女性として現れます。彼女の美は、その蹄のある足によってのみ損なわれ、それを口に出すような無礼者は皆、打ち倒されるか生涯に渡って呪われます。Mountain Vilaは、その魔法の歌とこの世ならざる美貌で男性を魅惑し、隷属へと誘います。彼女は健康を与えたり奪ったりする力を持ち、また強大な緑の魔術師でもあります。'_x000D_
#end_x000D_
</v>
      </c>
    </row>
    <row r="208" spans="1:8" ht="108" x14ac:dyDescent="0.15">
      <c r="A208" s="24" t="s">
        <v>16137</v>
      </c>
      <c r="B208" s="29" t="s">
        <v>16138</v>
      </c>
      <c r="C208" s="36" t="s">
        <v>16139</v>
      </c>
      <c r="D208" s="38" t="s">
        <v>18806</v>
      </c>
      <c r="E208" s="42" t="s">
        <v>19623</v>
      </c>
      <c r="F208" s="43" t="s">
        <v>19624</v>
      </c>
      <c r="H208" t="str">
        <f t="shared" si="3"/>
        <v xml:space="preserve">#selectspell 249_x000D_
#descr '  - コンタクト・クラウド・ヴィラ （クラウド・ヴィラとの接触） -_x000D_
_x000D_
術者は遠い山へと旅し、Vilaと接触して彼を手助けするよう説得します。Vilaは、荒野の強力な女性の精霊です。Cloud Vilaは、雲のような髪を持つ、翼ある裸の女性として現れます。彼女の美は、その蹄のある足によってのみ損なわれ、それを口に出すような無礼者は皆、打ち倒されるか生涯に渡って呪われます。Cloud Vilaは、その魔法の歌とこの世ならざる美貌で男性を魅惑し、隷属へと誘うことができます。彼女は健康を与えたり奪ったりする力を持ち、また稲妻を用い、嵐に乗る強大な風の魔術師でもあります。Cloud Vilaは、Mountain Vilaほどには治療に長けていません。'_x000D_
#end_x000D_
</v>
      </c>
    </row>
    <row r="209" spans="1:8" ht="94.5" x14ac:dyDescent="0.15">
      <c r="A209" s="24" t="s">
        <v>16140</v>
      </c>
      <c r="B209" s="29" t="s">
        <v>16141</v>
      </c>
      <c r="C209" s="36" t="s">
        <v>16142</v>
      </c>
      <c r="D209" s="38" t="s">
        <v>18808</v>
      </c>
      <c r="E209" s="42" t="s">
        <v>19625</v>
      </c>
      <c r="F209" s="43" t="s">
        <v>19626</v>
      </c>
      <c r="H209" t="str">
        <f t="shared" si="3"/>
        <v xml:space="preserve">#selectspell 250_x000D_
#descr '  - コンタクト・レーシー （レーシーとの接触） -_x000D_
_x000D_
術者は深い森へと入り、その霊的な支配者に接触して、彼を手助けするよう説得します。Leshiyは森の守護者です。その森の中心部では、苔、草、蔓に覆われた灰色がかった緑色の皮膚を持つ、巨大な人間の姿を取ります。その額からは一本の角が生え、その足には蹄があります。もし彼がその森を離れたならば、彼は縮み、どんどん小さくなって、その魔法的な力の多くを失います。森の中に居る間、Leshiyは苔に覆われた大きな熊の姿に変身できます。'_x000D_
#end_x000D_
</v>
      </c>
    </row>
    <row r="210" spans="1:8" ht="54" x14ac:dyDescent="0.15">
      <c r="A210" s="24" t="s">
        <v>16143</v>
      </c>
      <c r="B210" s="29" t="s">
        <v>16144</v>
      </c>
      <c r="C210" s="36" t="s">
        <v>16145</v>
      </c>
      <c r="D210" s="38" t="s">
        <v>18809</v>
      </c>
      <c r="E210" s="42" t="s">
        <v>19627</v>
      </c>
      <c r="F210" s="43" t="s">
        <v>19628</v>
      </c>
      <c r="H210" t="str">
        <f t="shared" si="3"/>
        <v xml:space="preserve">#selectspell 251_x000D_
#descr '  - グロウ・フォートレス （要塞の生長） -_x000D_
_x000D_
この儀式は、数週間のうちに石壁にも匹敵する強度を持つ、完全な要塞を形成するように自然に強要します。防衛者は壁の上に立つことができ、欄干から弾を撃つことができます。この儀式は、自然が建設のために必要な素材を豊富に利用できる、森か浅い海でのみ詠唱できます。'_x000D_
#end_x000D_
</v>
      </c>
    </row>
    <row r="211" spans="1:8" ht="67.5" x14ac:dyDescent="0.15">
      <c r="A211" s="24" t="s">
        <v>16146</v>
      </c>
      <c r="B211" s="29" t="s">
        <v>16147</v>
      </c>
      <c r="C211" s="36" t="s">
        <v>16148</v>
      </c>
      <c r="D211" s="38" t="s">
        <v>18812</v>
      </c>
      <c r="E211" s="42" t="s">
        <v>19629</v>
      </c>
      <c r="F211" s="43" t="s">
        <v>19630</v>
      </c>
      <c r="H211" t="str">
        <f t="shared" si="3"/>
        <v xml:space="preserve">#selectspell 252_x000D_
#descr '  - フォート・オブ・ジ・エンシェンツ （古人の要塞） -_x000D_
_x000D_
古代には、Pangaeaはその要塞を泥とモルタルからではなく、茨と蒲木から作りました。この儀式は、数週間のうちに石壁にも匹敵する強度を持つ、完全な要塞を形成するように自然に強要します。防衛者は壁の上に立つことができ、欄干から弾を撃つことができます。この儀式は、自然が建設のために必要な素材を豊富に利用できる、森か浅い海でのみ詠唱できます。'_x000D_
#end_x000D_
</v>
      </c>
    </row>
    <row r="212" spans="1:8" ht="81" x14ac:dyDescent="0.15">
      <c r="A212" s="24" t="s">
        <v>16149</v>
      </c>
      <c r="B212" s="29" t="s">
        <v>16150</v>
      </c>
      <c r="C212" s="36" t="s">
        <v>16151</v>
      </c>
      <c r="D212" s="38" t="s">
        <v>18813</v>
      </c>
      <c r="E212" s="42" t="s">
        <v>19631</v>
      </c>
      <c r="F212" s="43" t="s">
        <v>19632</v>
      </c>
      <c r="H212" t="str">
        <f t="shared" si="3"/>
        <v xml:space="preserve">#selectspell 253_x000D_
#descr '  - セイクリッド・クロコダイル （神聖なるクロコダイル） -_x000D_
_x000D_
全ての鰐は、C'tisの民から多少なり神聖視されます。Temple Marshでは、幾らかの鰐が奴隷や捕虜を与えられています。これらの鰐は巨大な体躯にまで育ちます。肥育されると、彼らはその収穫と共に沼地へと戻り、そして伝説によれば、彼らは沼地の深部でその父、神の落とし子を養います。彼の魔法に祝福され、鰐は神殿へと戻り、新たな生贄を待ちます。この儀式は、巨大な祝福されし鰐を召喚し、戦いを手助けするよう強要します。'_x000D_
#end_x000D_
</v>
      </c>
    </row>
    <row r="213" spans="1:8" ht="40.5" x14ac:dyDescent="0.15">
      <c r="A213" s="24" t="s">
        <v>16152</v>
      </c>
      <c r="B213" s="29" t="s">
        <v>16153</v>
      </c>
      <c r="C213" s="36" t="s">
        <v>16154</v>
      </c>
      <c r="D213" s="38" t="s">
        <v>18814</v>
      </c>
      <c r="E213" s="42" t="s">
        <v>19635</v>
      </c>
      <c r="F213" s="43" t="s">
        <v>19636</v>
      </c>
      <c r="H213" t="str">
        <f t="shared" si="3"/>
        <v xml:space="preserve">#selectspell 254_x000D_
#descr '  - ハード・オブ・エレファンツ （象の群れ） -_x000D_
_x000D_
この儀式は、象の群れを召喚し、それを術者に忠実にさせます。Elephantは敵軍に向けて放たれれば破壊的な存在となりますが、彼らが逃げ出した場合、その味方側さえも蹂躙していきます。'_x000D_
#end_x000D_
</v>
      </c>
    </row>
    <row r="214" spans="1:8" ht="67.5" x14ac:dyDescent="0.15">
      <c r="A214" s="24" t="s">
        <v>16155</v>
      </c>
      <c r="B214" s="29" t="s">
        <v>16156</v>
      </c>
      <c r="C214" s="36" t="s">
        <v>16157</v>
      </c>
      <c r="D214" s="38" t="s">
        <v>18815</v>
      </c>
      <c r="E214" s="42" t="s">
        <v>19637</v>
      </c>
      <c r="F214" s="43" t="s">
        <v>19638</v>
      </c>
      <c r="H214" t="str">
        <f t="shared" si="3"/>
        <v xml:space="preserve">#selectspell 255_x000D_
#descr '  - コール・メルカルト （メルカルトの招致） -_x000D_
_x000D_
Melqartは都市のRephaimの王です。かつてRephaimは皆Hinnomに住んでいましたが、BerytianがAshdodの近くに植民地を築いて以来、彼らはRephaimの影響を受け、Rephaimの王を神として崇めるようになりました。現在、Berytosの植民地の多くには、Melqart神の大神殿が存在し、いずれ来る到来を祈願しています。この儀式により、血の魔術師はMelqartを召喚し、Berytos帝国を手助けさせます。'_x000D_
#end_x000D_
</v>
      </c>
    </row>
    <row r="215" spans="1:8" ht="40.5" x14ac:dyDescent="0.15">
      <c r="A215" s="24" t="s">
        <v>16158</v>
      </c>
      <c r="B215" s="29" t="s">
        <v>16159</v>
      </c>
      <c r="C215" s="36" t="s">
        <v>16160</v>
      </c>
      <c r="D215" s="38" t="s">
        <v>18816</v>
      </c>
      <c r="E215" s="42" t="s">
        <v>19639</v>
      </c>
      <c r="F215" s="43" t="s">
        <v>19640</v>
      </c>
      <c r="H215" t="str">
        <f t="shared" si="3"/>
        <v xml:space="preserve">#selectspell 256_x000D_
#descr '  - ストレンジ・ファイア （奇妙な火） -_x000D_
_x000D_
術者はその敵に天罰を下すべく、異界の炎を解き放ちます。この奇妙な炎は天球のものであり、デーモンやその他の世界にとって忌まわしき存在を破壊します。'_x000D_
#end_x000D_
</v>
      </c>
    </row>
    <row r="216" spans="1:8" ht="54" x14ac:dyDescent="0.15">
      <c r="A216" s="24" t="s">
        <v>16161</v>
      </c>
      <c r="B216" s="29" t="s">
        <v>16162</v>
      </c>
      <c r="C216" s="36" t="s">
        <v>16163</v>
      </c>
      <c r="D216" s="38" t="s">
        <v>18817</v>
      </c>
      <c r="E216" s="42" t="s">
        <v>19641</v>
      </c>
      <c r="F216" s="43" t="s">
        <v>19642</v>
      </c>
      <c r="H216" t="str">
        <f t="shared" si="3"/>
        <v xml:space="preserve">#selectspell 257_x000D_
#descr '  - メモリーズ・オブ・ストーン （石の記憶） -_x000D_
_x000D_
Yeddeoniの荒れ果てた砂漠で、古風な武具を持つ化石化したRephaimの残骸が発見されました。Grigoriの古代の魔法により、これらの化石は過去の記憶を授けられ、かの堕天使の末裔のために再び動き、戦うことを強要されます。この呪文は荒地でのみ詠唱できます。'_x000D_
#end_x000D_
</v>
      </c>
    </row>
    <row r="217" spans="1:8" ht="67.5" x14ac:dyDescent="0.15">
      <c r="A217" s="24" t="s">
        <v>16164</v>
      </c>
      <c r="B217" s="29" t="s">
        <v>16165</v>
      </c>
      <c r="C217" s="36" t="s">
        <v>16166</v>
      </c>
      <c r="D217" s="38" t="s">
        <v>18818</v>
      </c>
      <c r="E217" s="42" t="s">
        <v>19643</v>
      </c>
      <c r="F217" s="43" t="s">
        <v>19644</v>
      </c>
      <c r="H217" t="str">
        <f t="shared" si="3"/>
        <v xml:space="preserve">#selectspell 258_x000D_
#descr '  - ダージ・フォー・ザ・デッド （死者への哀歌） -_x000D_
_x000D_
Zamzummiteは、冥土のDitanuに接触し、召喚します。Ditanuは、その罪のために冥土に縛られた、古代のRephaimの英雄です。彼らは冥界の神格化された王Malikに仕えます。Ditanuは巨大な、肉体を持たない亡霊で、時の黎明に魔法をかけられた武具を用います。彼らは魔力を持つ恐るべき戦士です。'_x000D_
#end_x000D_
</v>
      </c>
    </row>
    <row r="218" spans="1:8" ht="94.5" x14ac:dyDescent="0.15">
      <c r="A218" s="24" t="s">
        <v>16167</v>
      </c>
      <c r="B218" s="29" t="s">
        <v>16168</v>
      </c>
      <c r="C218" s="36" t="s">
        <v>16169</v>
      </c>
      <c r="D218" s="38" t="s">
        <v>18819</v>
      </c>
      <c r="E218" s="42" t="s">
        <v>19645</v>
      </c>
      <c r="F218" s="43" t="s">
        <v>19646</v>
      </c>
      <c r="H218" t="str">
        <f t="shared" si="3"/>
        <v xml:space="preserve">#selectspell 259_x000D_
#descr '  - バンケット・フォー・ザ・デッド （死者のための晩餐会） -_x000D_
_x000D_
Zamuzummiteは、神格化された死者たちのための晩餐会を開きます。三日間、生者と死者の影は机と食事を共にします。机の東の端には、生けるAdonのための玉座があり、西の端には、空の玉座があります。一夜毎に、空の席と玉座の朧な姿は、より確かなものになっていきます。最後の夜には、Zamzummiteは自らを晩餐会の生贄とし、死せる王によって平らげられ、その王は目覚めし神として現世に実体化出来るようになります。Malikは、彼のDitanuの軍勢と共に実体化します。'_x000D_
#end_x000D_
</v>
      </c>
    </row>
    <row r="219" spans="1:8" ht="81" x14ac:dyDescent="0.15">
      <c r="A219" s="24" t="s">
        <v>16170</v>
      </c>
      <c r="B219" s="29" t="s">
        <v>16171</v>
      </c>
      <c r="C219" s="36" t="s">
        <v>16172</v>
      </c>
      <c r="D219" s="38" t="s">
        <v>18820</v>
      </c>
      <c r="E219" s="42" t="s">
        <v>19647</v>
      </c>
      <c r="F219" s="43" t="s">
        <v>19648</v>
      </c>
      <c r="H219" t="str">
        <f t="shared" si="3"/>
        <v xml:space="preserve">#selectspell 260_x000D_
#descr '  - スケープゴート （贖罪の山羊） -_x000D_
_x000D_
血を捧げることにより、術者は二頭の山羊を用意し、彼らに人々の罪を渡します。一頭の山羊は神のためのもの、もう一頭はAzazelのためのものです。これらの贖罪の山羊はその後、人々の罪を運び砂漠へと送られます。程なく、Azazelの子である山羊の悪魔、Se'irの二体が聖職者に仕えるため砂漠から戻ります。Se'irは、Berytosの聖職者に影響を及ぼしたHinnomの民に神聖視されており、彼らもまたSe'irを神聖なるものと呼びます。この呪文は荒地でのみ詠唱できます。'_x000D_
#end_x000D_
</v>
      </c>
    </row>
    <row r="220" spans="1:8" ht="67.5" x14ac:dyDescent="0.15">
      <c r="A220" s="24" t="s">
        <v>16173</v>
      </c>
      <c r="B220" s="29" t="s">
        <v>16174</v>
      </c>
      <c r="C220" s="36" t="s">
        <v>16175</v>
      </c>
      <c r="D220" s="38" t="s">
        <v>18821</v>
      </c>
      <c r="E220" s="42" t="s">
        <v>19649</v>
      </c>
      <c r="F220" s="43" t="s">
        <v>19650</v>
      </c>
      <c r="H220" t="str">
        <f t="shared" si="3"/>
        <v xml:space="preserve">#selectspell 261_x000D_
#descr '  - サモン・セイリム （セイリムの召喚） -_x000D_
_x000D_
血を捧げることにより、術者は五体のSe'irを砂漠から召喚します。Se'irは、文明を齎すものにして奪うもの、Azazelの儲けた山羊の悪魔です。Se'irはAvvimに神聖視され、またHorimは砂漠で彼らと遭遇し、彼らを荒野の神として誤った信仰を向けます。この呪文は荒地でのみ詠唱できます。'_x000D_
#end_x000D_
</v>
      </c>
    </row>
    <row r="221" spans="1:8" ht="40.5" x14ac:dyDescent="0.15">
      <c r="A221" s="24" t="s">
        <v>16176</v>
      </c>
      <c r="B221" s="29" t="s">
        <v>16177</v>
      </c>
      <c r="C221" s="36" t="s">
        <v>16178</v>
      </c>
      <c r="D221" s="38" t="s">
        <v>18822</v>
      </c>
      <c r="E221" s="42" t="s">
        <v>19651</v>
      </c>
      <c r="F221" s="43" t="s">
        <v>19652</v>
      </c>
      <c r="H221" t="str">
        <f t="shared" si="3"/>
        <v xml:space="preserve">#selectspell 262_x000D_
#descr '  - サモン・シェディム （シェディムの召喚） -_x000D_
_x000D_
血を捧げることにより、術者は三体のShedを砂漠から召喚します。Shedは翼と雄牛の頭を持つ嵐の悪魔で、恐らくは荒野を放浪するPazuzuの僕です。この呪文は荒地でのみ詠唱できます。'_x000D_
#end_x000D_
</v>
      </c>
    </row>
    <row r="222" spans="1:8" ht="40.5" x14ac:dyDescent="0.15">
      <c r="A222" s="24" t="s">
        <v>16179</v>
      </c>
      <c r="B222" s="29" t="s">
        <v>16180</v>
      </c>
      <c r="C222" s="36" t="s">
        <v>16181</v>
      </c>
      <c r="D222" s="38" t="s">
        <v>18823</v>
      </c>
      <c r="E222" s="42" t="s">
        <v>19653</v>
      </c>
      <c r="F222" s="43" t="s">
        <v>19654</v>
      </c>
      <c r="H222" t="str">
        <f t="shared" si="3"/>
        <v xml:space="preserve">#selectspell 263_x000D_
#descr '  - コール・マラク （マラクの招致） -_x000D_
_x000D_
術者は、天球から天上の伝令を降臨させます。彼らは白い衣を纏い、翼を持つ人の姿で現れ、神聖で輝かしい霊気に包まれています。'_x000D_
#end_x000D_
</v>
      </c>
    </row>
    <row r="223" spans="1:8" ht="67.5" x14ac:dyDescent="0.15">
      <c r="A223" s="24" t="s">
        <v>16182</v>
      </c>
      <c r="B223" s="29" t="s">
        <v>16183</v>
      </c>
      <c r="C223" s="36" t="s">
        <v>16184</v>
      </c>
      <c r="D223" s="38" t="s">
        <v>18824</v>
      </c>
      <c r="E223" s="42" t="s">
        <v>19655</v>
      </c>
      <c r="F223" s="43" t="s">
        <v>19656</v>
      </c>
      <c r="H223" t="str">
        <f t="shared" si="3"/>
        <v xml:space="preserve">#selectspell 264_x000D_
#descr '  - コール・ハシュマル （ハシュマルの招致） -_x000D_
_x000D_
術者は、天球から天の力の顕現を降臨させます。Hashmalは明るく輝く炎の雲として現れ、その中心には、四つの顔を持つ、生物に似た真鍮の体があります。その意思は、彼らが目覚めし神の栄光を宣言すると共に感じることができます。Hashmalはとりわけ、不確かな信仰を補強することに長けます。'_x000D_
#end_x000D_
</v>
      </c>
    </row>
    <row r="224" spans="1:8" ht="67.5" x14ac:dyDescent="0.15">
      <c r="A224" s="24" t="s">
        <v>16185</v>
      </c>
      <c r="B224" s="29" t="s">
        <v>16186</v>
      </c>
      <c r="C224" s="36" t="s">
        <v>16187</v>
      </c>
      <c r="D224" s="38" t="s">
        <v>18825</v>
      </c>
      <c r="E224" s="42" t="s">
        <v>19657</v>
      </c>
      <c r="F224" s="43" t="s">
        <v>19658</v>
      </c>
      <c r="H224" t="str">
        <f t="shared" si="3"/>
        <v xml:space="preserve">#selectspell 265_x000D_
#descr '  - コール・アレル （アレルの招致） -_x000D_
_x000D_
術者は、天球から天の力の顕現を降臨させます。Arelは。美しい翼持つ存在として現れます。彼女らは、天球の全ての存在の中でも最も温厚です。彼女らは自然を育み、弱者の護り手となります。彼女らは傷付いたもののために嘆き、Watchersの贈り物によって齎された戦争を悲嘆しながら、軍に同行します。'_x000D_
#end_x000D_
</v>
      </c>
    </row>
    <row r="225" spans="1:8" ht="94.5" x14ac:dyDescent="0.15">
      <c r="A225" s="24" t="s">
        <v>16188</v>
      </c>
      <c r="B225" s="29" t="s">
        <v>16189</v>
      </c>
      <c r="C225" s="36" t="s">
        <v>16190</v>
      </c>
      <c r="D225" s="38" t="s">
        <v>18826</v>
      </c>
      <c r="E225" s="42" t="s">
        <v>19659</v>
      </c>
      <c r="F225" s="43" t="s">
        <v>19660</v>
      </c>
      <c r="H225" t="str">
        <f t="shared" si="3"/>
        <v xml:space="preserve">#selectspell 266_x000D_
#descr '  - コール・オーファン （座天使の招致） -_x000D_
_x000D_
術者は、天球から天の力の顕現を降臨させます。車輪を意味する名を持つOphanは、理解し難き異界の力の天使です。彼らは四つの翼に覆われた輝きとして現れ、それが開かれると、互いに交差した、二つの煌く真鍮の車輪が露わになります。それらの車輪の縁は、輝く橄欖石の目に覆われており、そして彼自身は太陽のような炎に包まれています。Ophanは、その無数の目の下を通る全てを観察し、天球から人々の行いを監視しています。'_x000D_
#end_x000D_
</v>
      </c>
    </row>
    <row r="226" spans="1:8" ht="121.5" x14ac:dyDescent="0.15">
      <c r="A226" s="24" t="s">
        <v>16191</v>
      </c>
      <c r="B226" s="29" t="s">
        <v>16192</v>
      </c>
      <c r="C226" s="36" t="s">
        <v>16193</v>
      </c>
      <c r="D226" s="38" t="s">
        <v>18827</v>
      </c>
      <c r="E226" s="42" t="s">
        <v>19661</v>
      </c>
      <c r="F226" s="43" t="s">
        <v>19662</v>
      </c>
      <c r="H226" t="str">
        <f t="shared" si="3"/>
        <v xml:space="preserve">#selectspell 267_x000D_
#descr '  - コール・メルカバー （神の戦車の招致） -_x000D_
_x000D_
膨大な力を犠牲とし、術者は天の力の究極の顕現を降臨させます。Merkavah、膨大で耐え難き力を持つ天界の戦車は、空に形成されます。この世ならざる輝きを発する炎の中で、四つの翼に覆われた四つの車輪が、Merkavahを四方へ移動させます。四つの車輪の上、太陽の栄光の中心は、四つの顔、四つの翼、四つの色と四つの命を持つ生物です。その生物の上は、天上の玉座の耐え難き力を見て取ることができる、瑠璃色をした星界の力の丸屋根です。天の幻視が鎮まると、敬虔なるものたちを指揮し、罪の僕たちを打ち砕くため、四つの車輪と四重の姿は残ります。'_x000D_
#end_x000D_
</v>
      </c>
    </row>
    <row r="227" spans="1:8" ht="67.5" x14ac:dyDescent="0.15">
      <c r="A227" s="24" t="s">
        <v>16194</v>
      </c>
      <c r="B227" s="29" t="s">
        <v>16195</v>
      </c>
      <c r="C227" s="36" t="s">
        <v>16196</v>
      </c>
      <c r="D227" s="38" t="s">
        <v>18828</v>
      </c>
      <c r="E227" s="42" t="s">
        <v>19663</v>
      </c>
      <c r="F227" s="43" t="s">
        <v>19664</v>
      </c>
      <c r="H227" t="str">
        <f t="shared" si="3"/>
        <v xml:space="preserve">#selectspell 268_x000D_
#descr '  - リリース・ロード・オブ・シヴィライゼーション （文明の主の解放） -_x000D_
_x000D_
術者は膨大な血の供犠を行い、六体のGrigoriのうちの一体をその地獄の牢獄から解放します。Grigori、またはWatchersは、時の黎明において、Avvimに禁断の知識である文明、戦争、魔法を教えた天使たちでした。Grigoriは今も、Avvimから文明を齎すもの、Nephilimの父として崇拝されています。'_x000D_
#end_x000D_
</v>
      </c>
    </row>
    <row r="228" spans="1:8" ht="54" x14ac:dyDescent="0.15">
      <c r="A228" s="24" t="s">
        <v>16197</v>
      </c>
      <c r="B228" s="29" t="s">
        <v>16198</v>
      </c>
      <c r="C228" s="36" t="s">
        <v>16199</v>
      </c>
      <c r="D228" s="38" t="s">
        <v>18829</v>
      </c>
      <c r="E228" s="42" t="s">
        <v>19665</v>
      </c>
      <c r="F228" s="43" t="s">
        <v>19666</v>
      </c>
      <c r="H228" t="str">
        <f t="shared" si="3"/>
        <v xml:space="preserve">#selectspell 269_x000D_
#descr '  - サモン・マジキム （マジキムの召喚） -_x000D_
_x000D_
術者はMazzikの集団を荒野から召喚します。Mazzikは、不注意な旅人を恐れさせる、荒野の小悪魔です。彼らは悪意あるものというよりは悪戯好きな程度ですが、十分な数が居れば、多少の混乱を引き起こすことはできます。例え彼らが本質的にはできます。悪魔的存在であるとしても、彼らはこの世の存在であり、血の供犠なしに召喚できます。'_x000D_
#end_x000D_
</v>
      </c>
    </row>
    <row r="229" spans="1:8" ht="67.5" x14ac:dyDescent="0.15">
      <c r="A229" s="24" t="s">
        <v>16200</v>
      </c>
      <c r="B229" s="29" t="s">
        <v>16201</v>
      </c>
      <c r="C229" s="36" t="s">
        <v>16202</v>
      </c>
      <c r="D229" s="38" t="s">
        <v>18830</v>
      </c>
      <c r="E229" s="42" t="s">
        <v>19667</v>
      </c>
      <c r="F229" s="43" t="s">
        <v>19668</v>
      </c>
      <c r="H229" t="str">
        <f t="shared" si="3"/>
        <v xml:space="preserve">#selectspell 270_x000D_
#descr '  - サモン・リロット （リロットの召喚） -_x000D_
_x000D_
術者はLilotを荒野から召喚します。Lilotは、原初の時代の女悪魔であり、デーモンの母であるLilithの娘たちです。Lilotは、鹿の下半身持つ、羽の生えた女性の姿で現れます。彼女らの容姿は奇妙に魅力的で、彼女らは不道徳な人間を誘惑し、連れ去ります。その祖先にも関わらず、彼女らはこの世の存在であり、血の供犠なしに召喚できます。'_x000D_
#end_x000D_
</v>
      </c>
    </row>
    <row r="230" spans="1:8" ht="67.5" x14ac:dyDescent="0.15">
      <c r="A230" s="24" t="s">
        <v>16203</v>
      </c>
      <c r="B230" s="29" t="s">
        <v>16204</v>
      </c>
      <c r="C230" s="36" t="s">
        <v>16205</v>
      </c>
      <c r="D230" s="38" t="s">
        <v>18832</v>
      </c>
      <c r="E230" s="42" t="s">
        <v>19669</v>
      </c>
      <c r="F230" s="43" t="s">
        <v>19670</v>
      </c>
      <c r="H230" t="str">
        <f t="shared" si="3"/>
        <v xml:space="preserve">#selectspell 271_x000D_
#descr '  - サモン・クサリクズ （クサリクの召喚） -_x000D_
_x000D_
術者は、Enkiduの伝説において名高い牛人間、Kusarikkuの一対を召喚します。彼らは最初の都市の設立以前からEnkiduに尊ばれており、EnsiやEntuを、同様に大神殿の入り口をも護ることで知られています。Kusarikkuは大地の力を授けられており、デーモンをその場で喰い止める槍を用います。'_x000D_
#end_x000D_
</v>
      </c>
    </row>
    <row r="231" spans="1:8" ht="67.5" x14ac:dyDescent="0.15">
      <c r="A231" s="24" t="s">
        <v>16206</v>
      </c>
      <c r="B231" s="29" t="s">
        <v>16207</v>
      </c>
      <c r="C231" s="36" t="s">
        <v>16208</v>
      </c>
      <c r="D231" s="38" t="s">
        <v>18831</v>
      </c>
      <c r="E231" s="42" t="s">
        <v>19671</v>
      </c>
      <c r="F231" s="43" t="s">
        <v>19672</v>
      </c>
      <c r="H231" t="str">
        <f t="shared" si="3"/>
        <v xml:space="preserve">#selectspell 272_x000D_
#descr '  - サモン・ウガルル （ウガルルの召喚） -_x000D_
_x000D_
術者は、悪しきデーモンたちを罰するためにUgalluを召喚します。Ugalluは、Enkiduの伝説における嵐の下級神で、最初の都市の設立以前から尊ばれています。彼らは、驢馬の耳、鳥の足、獅子の頭を持つ人間の姿で現れます。彼らは天候を操り、悪魔殺しの青銅の短剣と、デーモンをその場で喰い止める火打石の鈍器を持っています。'_x000D_
#end_x000D_
</v>
      </c>
    </row>
    <row r="232" spans="1:8" ht="40.5" x14ac:dyDescent="0.15">
      <c r="A232" s="24" t="s">
        <v>16209</v>
      </c>
      <c r="B232" s="29" t="s">
        <v>16210</v>
      </c>
      <c r="C232" s="36" t="s">
        <v>16211</v>
      </c>
      <c r="D232" s="38" t="s">
        <v>18833</v>
      </c>
      <c r="E232" s="42" t="s">
        <v>19673</v>
      </c>
      <c r="F232" s="43" t="s">
        <v>19674</v>
      </c>
      <c r="H232" t="str">
        <f t="shared" si="3"/>
        <v xml:space="preserve">#selectspell 273_x000D_
#descr '  - コール・アンズー （アンズーの招致） -_x000D_
_x000D_
術者は鳥の魔物Anzuを召喚します。Anzuは原初の時代に、純粋なる水と広大なる大地から産まれました。彼らは炎と水を吐く、獅子の頭を持つ巨大な鷲のような姿をしています。'_x000D_
#end_x000D_
</v>
      </c>
    </row>
    <row r="233" spans="1:8" ht="54" x14ac:dyDescent="0.15">
      <c r="A233" s="24" t="s">
        <v>16212</v>
      </c>
      <c r="B233" s="29" t="s">
        <v>16213</v>
      </c>
      <c r="C233" s="36" t="s">
        <v>16214</v>
      </c>
      <c r="D233" s="38" t="s">
        <v>18834</v>
      </c>
      <c r="E233" s="42" t="s">
        <v>19675</v>
      </c>
      <c r="F233" s="43" t="s">
        <v>19676</v>
      </c>
      <c r="H233" t="str">
        <f t="shared" si="3"/>
        <v xml:space="preserve">#selectspell 274_x000D_
#descr '  - コール・アプカル （アプカルの招致） -_x000D_
_x000D_
Mashmashuは天球と接触し、Umu-apkalluを降臨させます。Umu-apkalluは、Wise Watersの祝福を受けた天界の賢者です。彼らは、四つの翼を持つ非常に美しいEnkiduのような姿をしています。彼らは天球の伝令として仕え、彼らはまた星、空、そしてその下にある全てのものに関する強大な魔術師です。'_x000D_
#end_x000D_
</v>
      </c>
    </row>
    <row r="234" spans="1:8" ht="121.5" x14ac:dyDescent="0.15">
      <c r="A234" s="24" t="s">
        <v>16215</v>
      </c>
      <c r="B234" s="29" t="s">
        <v>16216</v>
      </c>
      <c r="C234" s="36" t="s">
        <v>16217</v>
      </c>
      <c r="D234" s="38" t="s">
        <v>18835</v>
      </c>
      <c r="E234" s="42" t="s">
        <v>19677</v>
      </c>
      <c r="F234" s="43" t="s">
        <v>19678</v>
      </c>
      <c r="H234" t="str">
        <f t="shared" si="3"/>
        <v xml:space="preserve">#selectspell 275_x000D_
#descr '  - コール・エフォロイ （エフォロイの招致） -_x000D_
_x000D_
Therodosの人間たちは、大崩壊に最も強く打たれました。最初の爆発を生き延びたものは、大地が波間の下へと沈んだ際に溺死しました。一度死ぬと、彼らの砕かれた魂は冥界に入ることを妨げられ、自分たちがアンデッドと化したことにも気付かぬままに、かつて彼らが住んでいた、沈んだ土地に留まっています。Ephorは、かつてTherodosの人間の住民の行政官や指導者でした。彼らはMeliaが不在の際に、宗教的式典を統轄していました。現在、彼らは溺死者たちの亡霊の領域における指導者で、滅亡以前に彼らがそうしていたように、Hekaterideとその娘Meliaに仕えます。Ephorは、亡霊の軍勢の列を埋めるため、人間の亡霊たちを呼び出すことができます。'_x000D_
#end_x000D_
</v>
      </c>
    </row>
    <row r="235" spans="1:8" ht="121.5" x14ac:dyDescent="0.15">
      <c r="A235" s="24" t="s">
        <v>16218</v>
      </c>
      <c r="B235" s="29" t="s">
        <v>16219</v>
      </c>
      <c r="C235" s="36" t="s">
        <v>16220</v>
      </c>
      <c r="D235" s="38" t="s">
        <v>18836</v>
      </c>
      <c r="E235" s="42" t="s">
        <v>19679</v>
      </c>
      <c r="F235" s="43" t="s">
        <v>19680</v>
      </c>
      <c r="H235" t="str">
        <f t="shared" si="3"/>
        <v xml:space="preserve">#selectspell 276_x000D_
#descr '  - コール・スペクトラク・フィロソフィア （霊体の哲学者の招致） -_x000D_
_x000D_
Therodosの人間たちは、大崩壊に最も強く打たれました。最初の爆発を生き延びたものは、大地が波間の下へと沈んだ際に溺死しました。一度死ぬと、彼らの砕かれた魂は冥界に入ることを妨げられ、自分たちがアンデッドと化したことにも気付かぬままに、かつて彼らが住んでいた、沈んだ土地に留まっています。Telkhineの祝福されし地においては、特権を持つものには殆ど苦難はなく、一部の人間はその日々を思考や、他との討論に費やすことができました。それらの人々の幽霊は今も留まり、古代Therodosの粉砕された集会所では、今なお彼らの声を聞くことができます。彼らの魔法に関する結論は、国の研究の助けとなることができます。'_x000D_
#end_x000D_
</v>
      </c>
    </row>
    <row r="236" spans="1:8" ht="81" x14ac:dyDescent="0.15">
      <c r="A236" s="24" t="s">
        <v>16221</v>
      </c>
      <c r="B236" s="29" t="s">
        <v>16222</v>
      </c>
      <c r="C236" s="36" t="s">
        <v>16223</v>
      </c>
      <c r="D236" s="38" t="s">
        <v>18837</v>
      </c>
      <c r="E236" s="42" t="s">
        <v>19681</v>
      </c>
      <c r="F236" s="43" t="s">
        <v>19682</v>
      </c>
      <c r="H236" t="str">
        <f t="shared" si="3"/>
        <v xml:space="preserve">#selectspell 277_x000D_
#descr '  - サモン・テルキン （テルキンの召喚） -_x000D_
_x000D_
術者は、Telkhineの一体をそのTartarusの牢獄から解放します。Telkhineは、莫大な力を持つ海の神霊です。彼らは霰の嵐や吹雪を齎し、大被害を引き起こします。彼らはまた偉大な賢者であり、比類なき職人です。彼らが冥界の魔法に手を出したことが、彼らの最終的な凋落と幽閉の要因となりました。Telkhineは自らの姿を変えることができます。その悪魔的な姿においては、彼らの嵐や海に関する魔力が増大します。人間の姿では、その鍛造術の技能が向上します。'_x000D_
#end_x000D_
</v>
      </c>
    </row>
    <row r="237" spans="1:8" ht="54" x14ac:dyDescent="0.15">
      <c r="A237" s="24" t="s">
        <v>16224</v>
      </c>
      <c r="B237" s="29" t="s">
        <v>16225</v>
      </c>
      <c r="C237" s="36" t="s">
        <v>16226</v>
      </c>
      <c r="D237" s="38" t="s">
        <v>18839</v>
      </c>
      <c r="E237" s="42" t="s">
        <v>19683</v>
      </c>
      <c r="F237" s="43" t="s">
        <v>19684</v>
      </c>
      <c r="H237" t="str">
        <f t="shared" si="3"/>
        <v xml:space="preserve">#selectspell 278_x000D_
#descr '  - サモン・ヘカテリデ （ヘカテリデの召喚） -_x000D_
_x000D_
Therodosの亡霊たちが鎮められると、DaktylとHekaterideの生き残りは、孤島へと自ら隠棲しました。Pelagiaの魔術師たちは、それ以来ずっと彼らとの接触を試みてきました。Hekaterideは、Telkhineを祖先に持つ精霊で、かつて古代Therodosの人間の住民を統治していました。'_x000D_
#end_x000D_
</v>
      </c>
    </row>
    <row r="238" spans="1:8" ht="67.5" x14ac:dyDescent="0.15">
      <c r="A238" s="24" t="s">
        <v>16227</v>
      </c>
      <c r="B238" s="29" t="s">
        <v>16228</v>
      </c>
      <c r="C238" s="36" t="s">
        <v>16229</v>
      </c>
      <c r="D238" s="38" t="s">
        <v>18838</v>
      </c>
      <c r="E238" s="42" t="s">
        <v>19685</v>
      </c>
      <c r="F238" s="43" t="s">
        <v>19686</v>
      </c>
      <c r="H238" t="str">
        <f t="shared" si="3"/>
        <v xml:space="preserve">#selectspell 279_x000D_
#descr '  - サモン・ダクティル （ダクティルの召喚） -_x000D_
_x000D_
Therodosの亡霊たちが鎮められると、DaktylとHekaterideの生き残りは、孤島へと自ら隠棲しました。Pelagiaの魔術師たちは、それ以来ずっと彼らとの接触を試みてきました。DaktylはTelkhineを祖先に持つ神霊で、かつて古代Therodosの人間の住民を統治していました。彼らは卓越した鍛冶師や工芸家です。'_x000D_
#end_x000D_
</v>
      </c>
    </row>
    <row r="239" spans="1:8" ht="81" x14ac:dyDescent="0.15">
      <c r="A239" s="24" t="s">
        <v>16230</v>
      </c>
      <c r="B239" s="29" t="s">
        <v>16231</v>
      </c>
      <c r="C239" s="36" t="s">
        <v>16232</v>
      </c>
      <c r="D239" s="38" t="s">
        <v>18840</v>
      </c>
      <c r="E239" s="42" t="s">
        <v>19687</v>
      </c>
      <c r="F239" s="43" t="s">
        <v>19688</v>
      </c>
      <c r="H239" t="str">
        <f t="shared" si="3"/>
        <v xml:space="preserve">#selectspell 280_x000D_
#descr '  - サモン・モンスター・フィッシュ （怪物魚の召喚） -_x000D_
_x000D_
術者はMonster Fishを召喚します。この巨大な魚は、海で最も深い谷間にだけ生息しています。狩りをする際には、その触覚を光らせ、獲物を近くに誘き寄せます。獲物が十分に近付いてくると、彼らはその巨大な口を開き、獲物を丸呑みにします。これは、Monster Fishよりも小さな獲物に対して最も良く機能しますが、彼らはまた海で見られる本当に大きな敵に対して用いる、幾らかの鋭い歯も持っています。'_x000D_
#end_x000D_
</v>
      </c>
    </row>
    <row r="240" spans="1:8" ht="81" x14ac:dyDescent="0.15">
      <c r="A240" s="24" t="s">
        <v>16233</v>
      </c>
      <c r="B240" s="29" t="s">
        <v>16234</v>
      </c>
      <c r="C240" s="36" t="s">
        <v>16235</v>
      </c>
      <c r="D240" s="38" t="s">
        <v>18841</v>
      </c>
      <c r="E240" s="42" t="s">
        <v>19689</v>
      </c>
      <c r="F240" s="43" t="s">
        <v>19690</v>
      </c>
      <c r="H240" t="str">
        <f t="shared" si="3"/>
        <v xml:space="preserve">#selectspell 281_x000D_
#descr '  - センド・トゥピラク （トゥピラクの派遣） -_x000D_
_x000D_
Tupliakは、様々な動物の屍から作られた、人工的な動物です。これは、それを構成する部品の、どの姿や能力でも取ることができます。大半のTupliakは、熊、大烏、海豹、そして馴鹿から作られます。これは、Tupliakに戦闘力と飛行能力を与えます。これらは作られると、特定の敵指揮官を追い詰め、殺害する任務を与えられます。そしてTupliakは世界中を飛び、走り、泳いで、その獲物を見つけ出し、殺害します。'_x000D_
#end_x000D_
</v>
      </c>
    </row>
    <row r="241" spans="1:8" ht="27" x14ac:dyDescent="0.15">
      <c r="A241" s="24" t="s">
        <v>16236</v>
      </c>
      <c r="B241" s="29" t="s">
        <v>13000</v>
      </c>
      <c r="C241" s="36" t="s">
        <v>16237</v>
      </c>
      <c r="D241" s="38" t="s">
        <v>18842</v>
      </c>
      <c r="E241" s="42" t="s">
        <v>19691</v>
      </c>
      <c r="F241" s="43" t="s">
        <v>19692</v>
      </c>
      <c r="H241" t="str">
        <f t="shared" si="3"/>
        <v xml:space="preserve">#selectspell 282_x000D_
#descr '  - アンホーリー・コマンド （不浄なる指令） -_x000D_
_x000D_
不浄なる聖職者は、敵のアンデッドに対し、彼に仕えるよう指令します。'_x000D_
#end_x000D_
</v>
      </c>
    </row>
    <row r="242" spans="1:8" ht="40.5" x14ac:dyDescent="0.15">
      <c r="A242" s="24" t="s">
        <v>16238</v>
      </c>
      <c r="B242" s="29" t="s">
        <v>16239</v>
      </c>
      <c r="C242" s="36" t="s">
        <v>16240</v>
      </c>
      <c r="D242" s="38" t="s">
        <v>18843</v>
      </c>
      <c r="E242" s="42" t="s">
        <v>19693</v>
      </c>
      <c r="F242" s="43" t="s">
        <v>19694</v>
      </c>
      <c r="H242" t="str">
        <f t="shared" si="3"/>
        <v xml:space="preserve">#selectspell 283_x000D_
#descr '  - アンホーリー・プロテクション （不浄なる加護） -_x000D_
_x000D_
この祈祷により、不浄なる聖職者は、少数のアンデッドに魔法抵抗力を授けます。この追加の魔法抵抗力は、敵がアンデッドを追放できる聖職者を擁する際には、非常に有益です。'_x000D_
#end_x000D_
</v>
      </c>
    </row>
    <row r="243" spans="1:8" ht="27" x14ac:dyDescent="0.15">
      <c r="A243" s="24" t="s">
        <v>16241</v>
      </c>
      <c r="B243" s="29" t="s">
        <v>16242</v>
      </c>
      <c r="C243" s="36" t="s">
        <v>16243</v>
      </c>
      <c r="D243" s="38" t="s">
        <v>18844</v>
      </c>
      <c r="E243" s="42" t="s">
        <v>19695</v>
      </c>
      <c r="F243" s="43" t="s">
        <v>19696</v>
      </c>
      <c r="H243" t="str">
        <f t="shared" si="3"/>
        <v xml:space="preserve">#selectspell 284_x000D_
#descr '  - アンホーリー・ブレッシング （不浄なる祝福） -_x000D_
_x000D_
この祈祷は、不浄なる部隊の力を目覚めさせます。この呪文には、より多くのユニットに作用する強化版が存在します。'_x000D_
#end_x000D_
</v>
      </c>
    </row>
    <row r="244" spans="1:8" ht="27" x14ac:dyDescent="0.15">
      <c r="A244" s="24" t="s">
        <v>16244</v>
      </c>
      <c r="B244" s="29" t="s">
        <v>13029</v>
      </c>
      <c r="C244" s="36" t="s">
        <v>16245</v>
      </c>
      <c r="D244" s="38" t="s">
        <v>18845</v>
      </c>
      <c r="E244" s="42" t="s">
        <v>19697</v>
      </c>
      <c r="F244" s="43" t="s">
        <v>19698</v>
      </c>
      <c r="H244" t="str">
        <f t="shared" si="3"/>
        <v xml:space="preserve">#selectspell 285_x000D_
#descr '  - アンホーリー・パワー （不浄なる力） -_x000D_
_x000D_
この祈祷により、不浄なる聖職者は、少数のアンデッドに追加の速度と攻撃技能を授けることができます。'_x000D_
#end_x000D_
</v>
      </c>
    </row>
    <row r="245" spans="1:8" ht="40.5" x14ac:dyDescent="0.15">
      <c r="A245" s="24" t="s">
        <v>16246</v>
      </c>
      <c r="B245" s="29" t="s">
        <v>16239</v>
      </c>
      <c r="C245" s="36" t="s">
        <v>16240</v>
      </c>
      <c r="D245" s="38" t="s">
        <v>18846</v>
      </c>
      <c r="G245" s="29" t="s">
        <v>19494</v>
      </c>
      <c r="H245" t="str">
        <f t="shared" si="3"/>
        <v/>
      </c>
    </row>
    <row r="246" spans="1:8" ht="27" x14ac:dyDescent="0.15">
      <c r="A246" s="24" t="s">
        <v>16247</v>
      </c>
      <c r="B246" s="29" t="s">
        <v>16242</v>
      </c>
      <c r="C246" s="36" t="s">
        <v>16243</v>
      </c>
      <c r="D246" s="38" t="s">
        <v>18847</v>
      </c>
      <c r="G246" s="29" t="s">
        <v>19494</v>
      </c>
      <c r="H246" t="str">
        <f t="shared" si="3"/>
        <v/>
      </c>
    </row>
    <row r="247" spans="1:8" ht="27" x14ac:dyDescent="0.15">
      <c r="A247" s="24" t="s">
        <v>16248</v>
      </c>
      <c r="B247" s="29" t="s">
        <v>16249</v>
      </c>
      <c r="C247" s="36" t="s">
        <v>16250</v>
      </c>
      <c r="D247" s="38" t="s">
        <v>18848</v>
      </c>
      <c r="E247" s="42" t="s">
        <v>19699</v>
      </c>
      <c r="F247" s="43" t="s">
        <v>19700</v>
      </c>
      <c r="H247" t="str">
        <f t="shared" si="3"/>
        <v xml:space="preserve">#selectspell 288_x000D_
#descr '  - アポスタシー （背教） -_x000D_
_x000D_
不浄なる聖職者は、敵の聖職者や聖戦士の信仰を腐敗させます。背教者は術者の勢力に加わり、その聖職者としての力は汚染されます。'_x000D_
#end_x000D_
</v>
      </c>
    </row>
    <row r="248" spans="1:8" ht="27" x14ac:dyDescent="0.15">
      <c r="A248" s="24" t="s">
        <v>16251</v>
      </c>
      <c r="B248" s="29" t="s">
        <v>13029</v>
      </c>
      <c r="C248" s="36" t="s">
        <v>16245</v>
      </c>
      <c r="D248" s="38" t="s">
        <v>18849</v>
      </c>
      <c r="G248" s="29" t="s">
        <v>19494</v>
      </c>
      <c r="H248" t="str">
        <f t="shared" si="3"/>
        <v/>
      </c>
    </row>
    <row r="249" spans="1:8" ht="27" x14ac:dyDescent="0.15">
      <c r="A249" s="24" t="s">
        <v>16252</v>
      </c>
      <c r="B249" s="29" t="s">
        <v>16242</v>
      </c>
      <c r="C249" s="36" t="s">
        <v>16243</v>
      </c>
      <c r="D249" s="38" t="s">
        <v>18847</v>
      </c>
      <c r="G249" s="29" t="s">
        <v>19494</v>
      </c>
      <c r="H249" t="str">
        <f t="shared" si="3"/>
        <v/>
      </c>
    </row>
    <row r="250" spans="1:8" ht="40.5" x14ac:dyDescent="0.15">
      <c r="A250" s="24" t="s">
        <v>16253</v>
      </c>
      <c r="B250" s="29" t="s">
        <v>16254</v>
      </c>
      <c r="C250" s="36" t="s">
        <v>16255</v>
      </c>
      <c r="D250" s="38" t="s">
        <v>18850</v>
      </c>
      <c r="E250" s="42" t="s">
        <v>19701</v>
      </c>
      <c r="F250" s="43" t="s">
        <v>19702</v>
      </c>
      <c r="H250" t="str">
        <f t="shared" si="3"/>
        <v xml:space="preserve">#selectspell 291_x000D_
#descr '  - プロテクション・オブ・ジ・セプルカー （不浄なる墓の加護） -_x000D_
_x000D_
この祈祷により、不浄なる聖職者は、戦場に居る大半のアンデッドに魔法抵抗力を授けます。この追加の魔法抵抗力は、敵がアンデッドを追放できる聖職者を擁する際には、非常に有益です。'_x000D_
#end_x000D_
</v>
      </c>
    </row>
    <row r="251" spans="1:8" ht="40.5" x14ac:dyDescent="0.15">
      <c r="A251" s="24" t="s">
        <v>16256</v>
      </c>
      <c r="B251" s="29" t="s">
        <v>16257</v>
      </c>
      <c r="C251" s="36" t="s">
        <v>16258</v>
      </c>
      <c r="D251" s="38" t="s">
        <v>18851</v>
      </c>
      <c r="E251" s="42" t="s">
        <v>19703</v>
      </c>
      <c r="F251" s="43" t="s">
        <v>19704</v>
      </c>
      <c r="H251" t="str">
        <f t="shared" si="3"/>
        <v xml:space="preserve">#selectspell 292_x000D_
#descr '  - パワー・オブ・ジ・セプルカー （不浄なる墓の力） -_x000D_
_x000D_
Ermorの聖職者は、そのアンデッドの臣下をUnholy Sepulchreの力で踊り狂わせます。戦場に居る全てのアンデッドは、移動速度と攻撃技能が向上します。'_x000D_
#end_x000D_
</v>
      </c>
    </row>
    <row r="252" spans="1:8" ht="94.5" x14ac:dyDescent="0.15">
      <c r="A252" s="24" t="s">
        <v>16259</v>
      </c>
      <c r="B252" s="29" t="s">
        <v>16260</v>
      </c>
      <c r="C252" s="36" t="s">
        <v>16261</v>
      </c>
      <c r="D252" s="38" t="s">
        <v>18854</v>
      </c>
      <c r="E252" s="42" t="s">
        <v>19705</v>
      </c>
      <c r="F252" s="43" t="s">
        <v>19710</v>
      </c>
      <c r="H252" t="str">
        <f t="shared" si="3"/>
        <v xml:space="preserve">#selectspell 293_x000D_
#descr '  - リバイブ・リクトル （護衛官吏の蘇生） -_x000D_
_x000D_
死霊術士は、ErmorのLictorを蘇生させます。Lictorは、帝国の栄えある日々の間、秩序の維持を任されていた高官でした。Lictorは強い身体能力を持つ、肉体を持つアンデッドです。彼らは錆びた板金付きの鎖の鎧を纏い、かつてその職の証であった大きな斧を用います。Lictorは、麻痺させるような寒風が彼らを包むほどに、冥界との強い繋がりを持ちます。Black Laurelを身に着けた死霊術士に蘇生されると、さらに二体のLictorが死から目覚めます。'_x000D_
#end_x000D_
</v>
      </c>
    </row>
    <row r="253" spans="1:8" ht="40.5" x14ac:dyDescent="0.15">
      <c r="A253" s="24" t="s">
        <v>16262</v>
      </c>
      <c r="B253" s="29" t="s">
        <v>16263</v>
      </c>
      <c r="C253" s="36" t="s">
        <v>16264</v>
      </c>
      <c r="D253" s="38" t="s">
        <v>18852</v>
      </c>
      <c r="E253" s="42" t="s">
        <v>19706</v>
      </c>
      <c r="F253" s="43" t="s">
        <v>19709</v>
      </c>
      <c r="H253" t="str">
        <f t="shared" si="3"/>
        <v xml:space="preserve">#selectspell 294_x000D_
#descr '  - リバイブ・ケンソル （監査官の蘇生） -_x000D_
_x000D_
死霊術士は、ErmorのCensorを蘇生させます。Censorは、かつての帝国における裁判官でした。彼らはLictorと同様に武装し、その強みと弱みを共有します。Censorは、死者を率いることができる指揮官です。'_x000D_
#end_x000D_
</v>
      </c>
    </row>
    <row r="254" spans="1:8" ht="81" x14ac:dyDescent="0.15">
      <c r="A254" s="24" t="s">
        <v>16265</v>
      </c>
      <c r="B254" s="29" t="s">
        <v>16266</v>
      </c>
      <c r="C254" s="36" t="s">
        <v>16267</v>
      </c>
      <c r="D254" s="38" t="s">
        <v>18853</v>
      </c>
      <c r="E254" s="42" t="s">
        <v>19707</v>
      </c>
      <c r="F254" s="43" t="s">
        <v>19708</v>
      </c>
      <c r="H254" t="str">
        <f t="shared" si="3"/>
        <v xml:space="preserve">#selectspell 295_x000D_
#descr '  - リバイブ・アコライト （侍祭の蘇生） -_x000D_
_x000D_
死霊術士は、古き不浄なる聖職者を蘇生させます。Eldregateの聖職者たちは、聖都Eldregateにおいて式典を行う役目を担っていました。Dusk Elderらが死の魔法の暗き誘惑に屈した際、Eldregateの聖職者は、静かに座して、帝国の崩壊を傍観していました。その結果、彼らは他の住民よりも強く呪われ、彼らは不浄なる蘇生の儀式を執り行います。Eldregateの聖職者たちは、麻痺させるような寒風に包まれています。'_x000D_
#end_x000D_
</v>
      </c>
    </row>
    <row r="255" spans="1:8" ht="81" x14ac:dyDescent="0.15">
      <c r="A255" s="24" t="s">
        <v>16268</v>
      </c>
      <c r="B255" s="29" t="s">
        <v>16269</v>
      </c>
      <c r="C255" s="36" t="s">
        <v>16267</v>
      </c>
      <c r="D255" s="38" t="s">
        <v>18855</v>
      </c>
      <c r="E255" s="42" t="s">
        <v>19711</v>
      </c>
      <c r="F255" s="43" t="s">
        <v>19712</v>
      </c>
      <c r="H255" t="str">
        <f t="shared" si="3"/>
        <v xml:space="preserve">#selectspell 296_x000D_
#descr '  - リバイブ・ビショップ （司教の蘇生） -_x000D_
_x000D_
死霊術士は、古き不浄なる聖職者を蘇生させます。Eldregateの聖職者たちは、聖都Eldregateにおいて式典を行う役目を担っていました。Dusk Elderらが死の魔法の暗き誘惑に屈した際、Eldregateの聖職者は、静かに座して、帝国の崩壊を傍観していました。その結果、彼らは他の住民よりも強く呪われ、彼らは不浄なる蘇生の儀式を執り行います。Eldregateの聖職者たちは、麻痺させるような寒風に包まれています。'_x000D_
#end_x000D_
</v>
      </c>
    </row>
    <row r="256" spans="1:8" ht="81" x14ac:dyDescent="0.15">
      <c r="A256" s="24" t="s">
        <v>16270</v>
      </c>
      <c r="B256" s="29" t="s">
        <v>16271</v>
      </c>
      <c r="C256" s="36" t="s">
        <v>16267</v>
      </c>
      <c r="D256" s="38" t="s">
        <v>18855</v>
      </c>
      <c r="E256" s="42" t="s">
        <v>19713</v>
      </c>
      <c r="F256" s="43" t="s">
        <v>19714</v>
      </c>
      <c r="H256" t="str">
        <f t="shared" si="3"/>
        <v xml:space="preserve">#selectspell 297_x000D_
#descr '  - リバイブ・アーチ・ビショップ （大司教の蘇生） -_x000D_
_x000D_
死霊術士は、古き不浄なる聖職者を蘇生させます。Eldregateの聖職者たちは、聖都Eldregateにおいて式典を行う役目を担っていました。Dusk Elderらが死の魔法の暗き誘惑に屈した際、Eldregateの聖職者は、静かに座して、帝国の崩壊を傍観していました。その結果、彼らは他の住民よりも強く呪われ、彼らは不浄なる蘇生の儀式を執り行います。Eldregateの聖職者たちは、麻痺させるような寒風に包まれています。'_x000D_
#end_x000D_
</v>
      </c>
    </row>
    <row r="257" spans="1:8" ht="94.5" x14ac:dyDescent="0.15">
      <c r="A257" s="24" t="s">
        <v>16272</v>
      </c>
      <c r="B257" s="29" t="s">
        <v>16273</v>
      </c>
      <c r="C257" s="36" t="s">
        <v>16274</v>
      </c>
      <c r="D257" s="38" t="s">
        <v>18856</v>
      </c>
      <c r="E257" s="42" t="s">
        <v>19715</v>
      </c>
      <c r="F257" s="43" t="s">
        <v>19716</v>
      </c>
      <c r="H257" t="str">
        <f t="shared" si="3"/>
        <v xml:space="preserve">#selectspell 298_x000D_
#descr '  - リバイブ・スペクテイター （傍観者の蘇生） -_x000D_
_x000D_
死霊術士は、古きErmorの魔術師の亡霊を蘇生させます。Ermorの魔術師たちは、かつての帝国を腐敗させ、崩壊させた儀式を行った者たちでした。これらの魔術師は明確な肉体を持ちませんが、その魂は冥界との繋がりを持ち、その死の魔法の力は以前よりも増大しています。これらの魔術師による接触は、標的から生命力を吸い出し、魔術師の力を回復させます。彼らは霊的な存在で、魔法の武器なしに傷付けるのは非常に困難です。'_x000D_
#end_x000D_
</v>
      </c>
    </row>
    <row r="258" spans="1:8" ht="94.5" x14ac:dyDescent="0.15">
      <c r="A258" s="24" t="s">
        <v>16275</v>
      </c>
      <c r="B258" s="29" t="s">
        <v>16276</v>
      </c>
      <c r="C258" s="36" t="s">
        <v>16274</v>
      </c>
      <c r="D258" s="38" t="s">
        <v>18857</v>
      </c>
      <c r="E258" s="42" t="s">
        <v>19717</v>
      </c>
      <c r="F258" s="43" t="s">
        <v>19718</v>
      </c>
      <c r="H258" t="str">
        <f t="shared" si="3"/>
        <v xml:space="preserve">#selectspell 299_x000D_
#descr '  - リバイブ・ダスク・エルダー （夕闇の長老の蘇生） -_x000D_
_x000D_
死霊術士は、古きErmorの魔術師の亡霊を蘇生させます。Ermorの魔術師たちは、かつての帝国を腐敗させ、崩壊させた儀式を行った者たちでした。これらの魔術師は明確な肉体を持ちませんが、その魂は冥界との繋がりを持ち、その死の魔法の力は以前よりも増大しています。これらの魔術師による接触は、標的から生命力を吸い出し、魔術師の力を回復させます。彼らは霊的な存在で、魔法の武器なしに傷付けるのは非常に困難です。'_x000D_
#end_x000D_
</v>
      </c>
    </row>
    <row r="259" spans="1:8" ht="81" x14ac:dyDescent="0.15">
      <c r="A259" s="24" t="s">
        <v>16277</v>
      </c>
      <c r="B259" s="29" t="s">
        <v>16278</v>
      </c>
      <c r="C259" s="36" t="s">
        <v>16279</v>
      </c>
      <c r="D259" s="38" t="s">
        <v>18858</v>
      </c>
      <c r="E259" s="42" t="s">
        <v>19719</v>
      </c>
      <c r="F259" s="43" t="s">
        <v>19720</v>
      </c>
      <c r="H259" t="str">
        <f t="shared" ref="H259:H322" si="4">IF(G259&lt;&gt;"y",CONCATENATE("#selectspell ",A259,CHAR(13),CHAR(10),"#descr '  - ",E259," （",F259,"） -",CHAR(13),CHAR(10),CHAR(13),CHAR(10),D259,"'",CHAR(13),CHAR(10),"#end",CHAR(13),CHAR(10)),"")</f>
        <v xml:space="preserve">#selectspell 300_x000D_
#descr '  - リバイブ・ウェイリング・レディ （泣き叫ぶ貴婦人の蘇生） -_x000D_
_x000D_
死霊術士は、Ermorの貴婦人たちの亡霊を蘇生させます。Wailing Ladyは、帝国の滅亡を悲嘆し泣き叫びます。この亡霊は、目にするだけでも恐ろしく、彼女の悲しみは耐え難いものです。この貴婦人の霊の慟哭を聞いた生者は即死します。Wailing Ladyは霊的な存在で、魔力を持たない武器で傷付けるのは非常に困難です。彼女らは神聖な存在であり、Ermorの聖職者から祝福を受けることができます。Wailing Ladyは、海に侵入することができます。'_x000D_
#end_x000D_
</v>
      </c>
    </row>
    <row r="260" spans="1:8" ht="27" x14ac:dyDescent="0.15">
      <c r="A260" s="24" t="s">
        <v>16280</v>
      </c>
      <c r="B260" s="29" t="s">
        <v>16281</v>
      </c>
      <c r="C260" s="36" t="s">
        <v>16282</v>
      </c>
      <c r="D260" s="38" t="s">
        <v>18859</v>
      </c>
      <c r="E260" s="42" t="s">
        <v>19721</v>
      </c>
      <c r="F260" s="43" t="s">
        <v>19722</v>
      </c>
      <c r="H260" t="str">
        <f t="shared" si="4"/>
        <v xml:space="preserve">#selectspell 301_x000D_
#descr '  - リクトリアン・ガード （護衛官吏の護り） -_x000D_
_x000D_
この呪文は、少数のLictorを召喚します。Lictorは神聖な存在で、かつての帝国の平和維持軍でした。'_x000D_
#end_x000D_
</v>
      </c>
    </row>
    <row r="261" spans="1:8" ht="27" x14ac:dyDescent="0.15">
      <c r="A261" s="24" t="s">
        <v>16283</v>
      </c>
      <c r="B261" s="29" t="s">
        <v>16284</v>
      </c>
      <c r="C261" s="36" t="s">
        <v>16285</v>
      </c>
      <c r="D261" s="38" t="s">
        <v>18860</v>
      </c>
      <c r="E261" s="42" t="s">
        <v>19723</v>
      </c>
      <c r="F261" s="43" t="s">
        <v>19724</v>
      </c>
      <c r="H261" t="str">
        <f t="shared" si="4"/>
        <v xml:space="preserve">#selectspell 302_x000D_
#descr '  - ラメンテイション （悲嘆） -_x000D_
_x000D_
この呪文は、少数のWailing Ladyを召喚します。Wailing Ladyは神聖な存在で、彼女らの滅びた帝国への慟哭は、見ることさえも耐え難いものです。'_x000D_
#end_x000D_
</v>
      </c>
    </row>
    <row r="262" spans="1:8" ht="27" x14ac:dyDescent="0.15">
      <c r="A262" s="24" t="s">
        <v>16286</v>
      </c>
      <c r="B262" s="29" t="s">
        <v>16287</v>
      </c>
      <c r="C262" s="36" t="s">
        <v>16288</v>
      </c>
      <c r="D262" s="38" t="s">
        <v>18861</v>
      </c>
      <c r="E262" s="42" t="s">
        <v>19725</v>
      </c>
      <c r="F262" s="43" t="s">
        <v>19726</v>
      </c>
      <c r="H262" t="str">
        <f t="shared" si="4"/>
        <v xml:space="preserve">#selectspell 303_x000D_
#descr '  - グレート・ラメンテイション （大いなる悲嘆） -_x000D_
_x000D_
この呪文は、多数のWailing Ladyを召喚します。Wailing Ladyは神聖な存在で、彼女らの滅びた帝国への慟哭は、見ることさえも耐え難いものです。'_x000D_
#end_x000D_
</v>
      </c>
    </row>
    <row r="263" spans="1:8" ht="27" x14ac:dyDescent="0.15">
      <c r="A263" s="24" t="s">
        <v>16289</v>
      </c>
      <c r="B263" s="29" t="s">
        <v>16290</v>
      </c>
      <c r="C263" s="36" t="s">
        <v>16291</v>
      </c>
      <c r="D263" s="38" t="s">
        <v>18862</v>
      </c>
      <c r="E263" s="42" t="s">
        <v>19727</v>
      </c>
      <c r="F263" s="43" t="s">
        <v>19728</v>
      </c>
      <c r="H263" t="str">
        <f t="shared" si="4"/>
        <v xml:space="preserve">#selectspell 304_x000D_
#descr '  - リクトリアン・レギオン （護衛官吏の軍団） -_x000D_
_x000D_
この呪文は、Lictorの軍団全体を召喚します。Lictorは神聖な存在で、かつての帝国の平和維持軍でした。'_x000D_
#end_x000D_
</v>
      </c>
    </row>
    <row r="264" spans="1:8" ht="27" x14ac:dyDescent="0.15">
      <c r="A264" s="24" t="s">
        <v>16292</v>
      </c>
      <c r="B264" s="29" t="s">
        <v>16293</v>
      </c>
      <c r="C264" s="36" t="s">
        <v>16294</v>
      </c>
      <c r="D264" s="38" t="s">
        <v>18863</v>
      </c>
      <c r="E264" s="42" t="s">
        <v>19729</v>
      </c>
      <c r="F264" s="43" t="s">
        <v>19730</v>
      </c>
      <c r="H264" t="str">
        <f t="shared" si="4"/>
        <v xml:space="preserve">#selectspell 305_x000D_
#descr '  - エルモリアン・レギオン （エルマーの軍団） -_x000D_
_x000D_
この呪文は、かつての帝国の死せる兵士の軍団全体を蘇生させます。'_x000D_
#end_x000D_
</v>
      </c>
    </row>
    <row r="265" spans="1:8" ht="27" x14ac:dyDescent="0.15">
      <c r="A265" s="24" t="s">
        <v>16295</v>
      </c>
      <c r="B265" s="29" t="s">
        <v>16296</v>
      </c>
      <c r="C265" s="36" t="s">
        <v>16297</v>
      </c>
      <c r="D265" s="38" t="s">
        <v>18864</v>
      </c>
      <c r="E265" s="42" t="s">
        <v>19731</v>
      </c>
      <c r="F265" s="43" t="s">
        <v>19732</v>
      </c>
      <c r="H265" t="str">
        <f t="shared" si="4"/>
        <v xml:space="preserve">#selectspell 306_x000D_
#descr '  - リバイブ・シャドウ・トリビューン （影の護民官の蘇生） -_x000D_
_x000D_
古きErmorのTribuneの魂は、Soul Gateを通して呼び戻されます。Tribuneは、かつて人民の代表者でした。'_x000D_
#end_x000D_
</v>
      </c>
    </row>
    <row r="266" spans="1:8" ht="40.5" x14ac:dyDescent="0.15">
      <c r="A266" s="24" t="s">
        <v>16298</v>
      </c>
      <c r="B266" s="29" t="s">
        <v>16299</v>
      </c>
      <c r="C266" s="36" t="s">
        <v>16300</v>
      </c>
      <c r="D266" s="38" t="s">
        <v>18865</v>
      </c>
      <c r="E266" s="42" t="s">
        <v>19733</v>
      </c>
      <c r="F266" s="43" t="s">
        <v>19734</v>
      </c>
      <c r="H266" t="str">
        <f t="shared" si="4"/>
        <v xml:space="preserve">#selectspell 307_x000D_
#descr '  - リバイブ・レムレー・ケントゥリオ （亡霊百卒長の蘇生） -_x000D_
_x000D_
Lemur Centurionは、冥界から呼び戻された、古代SceleriaのCenturionの魂です。Centurionは、滅亡以前のSceleriaの軍団の指揮官でした。'_x000D_
#end_x000D_
</v>
      </c>
    </row>
    <row r="267" spans="1:8" ht="40.5" x14ac:dyDescent="0.15">
      <c r="A267" s="24" t="s">
        <v>16301</v>
      </c>
      <c r="B267" s="29" t="s">
        <v>16302</v>
      </c>
      <c r="C267" s="36" t="s">
        <v>16303</v>
      </c>
      <c r="D267" s="38" t="s">
        <v>18866</v>
      </c>
      <c r="E267" s="42" t="s">
        <v>19735</v>
      </c>
      <c r="F267" s="43" t="s">
        <v>19736</v>
      </c>
      <c r="H267" t="str">
        <f t="shared" si="4"/>
        <v xml:space="preserve">#selectspell 308_x000D_
#descr '  - リバイブ・レムレー・セナトル （亡霊元老院議員の蘇生） -_x000D_
_x000D_
Lemur Senatorは、冥界から呼び戻された、古代SceleriaのSenatorの魂です。Senatorは、Sceleriaの政治的、宗教的な指導者であり、軍を率いることは稀でした。'_x000D_
#end_x000D_
</v>
      </c>
    </row>
    <row r="268" spans="1:8" ht="67.5" x14ac:dyDescent="0.15">
      <c r="A268" s="24" t="s">
        <v>16304</v>
      </c>
      <c r="B268" s="29" t="s">
        <v>16305</v>
      </c>
      <c r="C268" s="36" t="s">
        <v>16306</v>
      </c>
      <c r="D268" s="38" t="s">
        <v>18867</v>
      </c>
      <c r="E268" s="42" t="s">
        <v>19737</v>
      </c>
      <c r="F268" s="43" t="s">
        <v>19738</v>
      </c>
      <c r="H268" t="str">
        <f t="shared" si="4"/>
        <v xml:space="preserve">#selectspell 309_x000D_
#descr '  - リバイブ・レムレー・コンスル （亡霊執政官の蘇生） -_x000D_
_x000D_
Lemur Consulは、冥界から呼び戻された、古代SceleriaのConsulの魂です。有能な指揮官であり、強力な聖職者でもあったConsulは、Sceleriaの軍団を指揮する役目に選ばれた、影響力のあるSenatorでした。これらの強力なLemurの魂は、生と死の円環を破壊し、戦いに倒れても死者の地から帰還します。'_x000D_
#end_x000D_
</v>
      </c>
    </row>
    <row r="269" spans="1:8" ht="27" x14ac:dyDescent="0.15">
      <c r="A269" s="24" t="s">
        <v>16307</v>
      </c>
      <c r="B269" s="29" t="s">
        <v>16308</v>
      </c>
      <c r="C269" s="36" t="s">
        <v>16309</v>
      </c>
      <c r="D269" s="38" t="s">
        <v>18868</v>
      </c>
      <c r="E269" s="42" t="s">
        <v>19739</v>
      </c>
      <c r="F269" s="43" t="s">
        <v>19740</v>
      </c>
      <c r="H269" t="str">
        <f t="shared" si="4"/>
        <v xml:space="preserve">#selectspell 310_x000D_
#descr '  - リバイブ・レムレー・アコライト （亡霊侍祭の蘇生） -_x000D_
_x000D_
Lemur Acolyteは、冥界から呼び戻された、古代SceleriaのAcolyteの魂です。'_x000D_
#end_x000D_
</v>
      </c>
    </row>
    <row r="270" spans="1:8" ht="40.5" x14ac:dyDescent="0.15">
      <c r="A270" s="24" t="s">
        <v>16310</v>
      </c>
      <c r="B270" s="29" t="s">
        <v>16311</v>
      </c>
      <c r="C270" s="36" t="s">
        <v>16312</v>
      </c>
      <c r="D270" s="38" t="s">
        <v>18869</v>
      </c>
      <c r="E270" s="42" t="s">
        <v>19741</v>
      </c>
      <c r="F270" s="43" t="s">
        <v>19742</v>
      </c>
      <c r="H270" t="str">
        <f t="shared" si="4"/>
        <v xml:space="preserve">#selectspell 311_x000D_
#descr '  - リバイブ・レムレー・ソーマタグ （亡霊秘術士の蘇生） -_x000D_
_x000D_
Lemur Thaumaturgは、冥界から呼び戻された、古代SceleriaのThaumaturgの魂です。Thaumaturgは、帝国の主要な魔法神官であり、Sceleriaの死のカルトを築き上げた者たちでした。'_x000D_
#end_x000D_
</v>
      </c>
    </row>
    <row r="271" spans="1:8" ht="67.5" x14ac:dyDescent="0.15">
      <c r="A271" s="24" t="s">
        <v>16313</v>
      </c>
      <c r="B271" s="29" t="s">
        <v>16314</v>
      </c>
      <c r="C271" s="36" t="s">
        <v>16315</v>
      </c>
      <c r="D271" s="38" t="s">
        <v>18870</v>
      </c>
      <c r="E271" s="42" t="s">
        <v>19743</v>
      </c>
      <c r="F271" s="43" t="s">
        <v>19744</v>
      </c>
      <c r="H271" t="str">
        <f t="shared" si="4"/>
        <v xml:space="preserve">#selectspell 312_x000D_
#descr '  - リバイブ・グランド・レムレー （大いなる亡霊の蘇生） -_x000D_
_x000D_
Grand Lemurは、冥界から呼び戻された、古代SceleriaのGrand Thaumaturgの魂です。Thaumaturgは、帝国の主要な魔法神官であり、Sceleriaの死のカルトを築き上げた者たちでした。これらの強力なLemurの魂は、生と死の円環を破壊し、戦いに倒れても死者の地から帰還します。'_x000D_
#end_x000D_
</v>
      </c>
    </row>
    <row r="272" spans="1:8" x14ac:dyDescent="0.15">
      <c r="A272" s="24" t="s">
        <v>16316</v>
      </c>
      <c r="B272" s="29" t="s">
        <v>13000</v>
      </c>
      <c r="C272" s="36" t="s">
        <v>16237</v>
      </c>
      <c r="D272" s="38" t="s">
        <v>18871</v>
      </c>
      <c r="G272" s="29" t="s">
        <v>19494</v>
      </c>
      <c r="H272" t="str">
        <f t="shared" si="4"/>
        <v/>
      </c>
    </row>
    <row r="273" spans="1:8" ht="40.5" x14ac:dyDescent="0.15">
      <c r="A273" s="24" t="s">
        <v>16317</v>
      </c>
      <c r="B273" s="29" t="s">
        <v>16239</v>
      </c>
      <c r="C273" s="36" t="s">
        <v>16240</v>
      </c>
      <c r="D273" s="38" t="s">
        <v>18872</v>
      </c>
      <c r="G273" s="29" t="s">
        <v>19494</v>
      </c>
      <c r="H273" t="str">
        <f t="shared" si="4"/>
        <v/>
      </c>
    </row>
    <row r="274" spans="1:8" ht="27" x14ac:dyDescent="0.15">
      <c r="A274" s="24" t="s">
        <v>16318</v>
      </c>
      <c r="B274" s="29" t="s">
        <v>16242</v>
      </c>
      <c r="C274" s="36" t="s">
        <v>16243</v>
      </c>
      <c r="D274" s="38" t="s">
        <v>18873</v>
      </c>
      <c r="G274" s="29" t="s">
        <v>19494</v>
      </c>
      <c r="H274" t="str">
        <f t="shared" si="4"/>
        <v/>
      </c>
    </row>
    <row r="275" spans="1:8" ht="27" x14ac:dyDescent="0.15">
      <c r="A275" s="24" t="s">
        <v>16319</v>
      </c>
      <c r="B275" s="29" t="s">
        <v>13029</v>
      </c>
      <c r="C275" s="36" t="s">
        <v>16245</v>
      </c>
      <c r="D275" s="38" t="s">
        <v>18874</v>
      </c>
      <c r="G275" s="29" t="s">
        <v>19494</v>
      </c>
      <c r="H275" t="str">
        <f t="shared" si="4"/>
        <v/>
      </c>
    </row>
    <row r="276" spans="1:8" ht="40.5" x14ac:dyDescent="0.15">
      <c r="A276" s="24" t="s">
        <v>16320</v>
      </c>
      <c r="B276" s="29" t="s">
        <v>16321</v>
      </c>
      <c r="C276" s="36" t="s">
        <v>16322</v>
      </c>
      <c r="D276" s="38" t="s">
        <v>18875</v>
      </c>
      <c r="E276" s="42" t="s">
        <v>19745</v>
      </c>
      <c r="F276" s="43" t="s">
        <v>19746</v>
      </c>
      <c r="H276" t="str">
        <f t="shared" si="4"/>
        <v xml:space="preserve">#selectspell 317_x000D_
#descr '  - アナゼマ （破門） -_x000D_
_x000D_
不浄なる聖職者は、敵の聖職者、あるいは少数の敵の神聖なユニットを呪います。呪われしものは、負傷した際に永久的な障害を負う確率が、大幅に増加します。'_x000D_
#end_x000D_
</v>
      </c>
    </row>
    <row r="277" spans="1:8" ht="40.5" x14ac:dyDescent="0.15">
      <c r="A277" s="24" t="s">
        <v>16323</v>
      </c>
      <c r="B277" s="29" t="s">
        <v>16239</v>
      </c>
      <c r="C277" s="36" t="s">
        <v>16240</v>
      </c>
      <c r="D277" s="38" t="s">
        <v>18872</v>
      </c>
      <c r="G277" s="29" t="s">
        <v>19494</v>
      </c>
      <c r="H277" t="str">
        <f t="shared" si="4"/>
        <v/>
      </c>
    </row>
    <row r="278" spans="1:8" ht="27" x14ac:dyDescent="0.15">
      <c r="A278" s="24" t="s">
        <v>16324</v>
      </c>
      <c r="B278" s="29" t="s">
        <v>16242</v>
      </c>
      <c r="C278" s="36" t="s">
        <v>16243</v>
      </c>
      <c r="D278" s="38" t="s">
        <v>18873</v>
      </c>
      <c r="G278" s="29" t="s">
        <v>19494</v>
      </c>
      <c r="H278" t="str">
        <f t="shared" si="4"/>
        <v/>
      </c>
    </row>
    <row r="279" spans="1:8" ht="27" x14ac:dyDescent="0.15">
      <c r="A279" s="24" t="s">
        <v>16325</v>
      </c>
      <c r="B279" s="29" t="s">
        <v>16249</v>
      </c>
      <c r="C279" s="36" t="s">
        <v>16250</v>
      </c>
      <c r="D279" s="38" t="s">
        <v>18876</v>
      </c>
      <c r="G279" s="29" t="s">
        <v>19494</v>
      </c>
      <c r="H279" t="str">
        <f t="shared" si="4"/>
        <v/>
      </c>
    </row>
    <row r="280" spans="1:8" ht="27" x14ac:dyDescent="0.15">
      <c r="A280" s="24" t="s">
        <v>16326</v>
      </c>
      <c r="B280" s="29" t="s">
        <v>13029</v>
      </c>
      <c r="C280" s="36" t="s">
        <v>16245</v>
      </c>
      <c r="D280" s="38" t="s">
        <v>18874</v>
      </c>
      <c r="G280" s="29" t="s">
        <v>19494</v>
      </c>
      <c r="H280" t="str">
        <f t="shared" si="4"/>
        <v/>
      </c>
    </row>
    <row r="281" spans="1:8" ht="27" x14ac:dyDescent="0.15">
      <c r="A281" s="24" t="s">
        <v>16327</v>
      </c>
      <c r="B281" s="29" t="s">
        <v>16242</v>
      </c>
      <c r="C281" s="36" t="s">
        <v>16243</v>
      </c>
      <c r="D281" s="38" t="s">
        <v>18873</v>
      </c>
      <c r="G281" s="29" t="s">
        <v>19494</v>
      </c>
      <c r="H281" t="str">
        <f t="shared" si="4"/>
        <v/>
      </c>
    </row>
    <row r="282" spans="1:8" ht="40.5" x14ac:dyDescent="0.15">
      <c r="A282" s="24" t="s">
        <v>16328</v>
      </c>
      <c r="B282" s="29" t="s">
        <v>16329</v>
      </c>
      <c r="C282" s="36" t="s">
        <v>16330</v>
      </c>
      <c r="D282" s="38" t="s">
        <v>18877</v>
      </c>
      <c r="E282" s="42" t="s">
        <v>19747</v>
      </c>
      <c r="F282" s="43" t="s">
        <v>19748</v>
      </c>
      <c r="H282" t="str">
        <f t="shared" si="4"/>
        <v xml:space="preserve">#selectspell 323_x000D_
#descr '  - プロテクション・オブ・ジ・シェイドランド （影の地の護り） -_x000D_
_x000D_
この祈祷により、Lemuriaの聖職者は、戦場に居る大半のアンデッドに魔法抵抗力を授けます。この追加の魔法抵抗力は、敵がアンデッドを追放できる聖職者を擁する際には、非常に有益です。'_x000D_
#end_x000D_
</v>
      </c>
    </row>
    <row r="283" spans="1:8" ht="27" x14ac:dyDescent="0.15">
      <c r="A283" s="24" t="s">
        <v>16331</v>
      </c>
      <c r="B283" s="29" t="s">
        <v>16332</v>
      </c>
      <c r="C283" s="36" t="s">
        <v>16333</v>
      </c>
      <c r="D283" s="38" t="s">
        <v>18878</v>
      </c>
      <c r="E283" s="42" t="s">
        <v>19749</v>
      </c>
      <c r="F283" s="43" t="s">
        <v>19750</v>
      </c>
      <c r="H283" t="str">
        <f t="shared" si="4"/>
        <v xml:space="preserve">#selectspell 324_x000D_
#descr '  - パワー・オブ・ジ・シェイドランド （影の地の力） -_x000D_
_x000D_
Lemuriaの聖職者は、アンデッドに影の世界の力を吹き込みます。。戦場に居る全てのアンデッドは、移動速度と攻撃技能が向上します。'_x000D_
#end_x000D_
</v>
      </c>
    </row>
    <row r="284" spans="1:8" ht="27" x14ac:dyDescent="0.15">
      <c r="A284" s="24" t="s">
        <v>16334</v>
      </c>
      <c r="B284" s="29" t="s">
        <v>16335</v>
      </c>
      <c r="C284" s="36" t="s">
        <v>16336</v>
      </c>
      <c r="D284" s="38" t="s">
        <v>18879</v>
      </c>
      <c r="E284" s="42" t="s">
        <v>19751</v>
      </c>
      <c r="F284" s="43" t="s">
        <v>19752</v>
      </c>
      <c r="H284" t="str">
        <f t="shared" si="4"/>
        <v xml:space="preserve">#selectspell 325_x000D_
#descr '  - リバイブ・グレイブ・コンソート （墓の配偶者の蘇生） -_x000D_
_x000D_
木乃伊化されたHieroduleの死体は、High Priestの墓所から運び出され、暗き再誕の儀式によって命を与えられます。'_x000D_
#end_x000D_
</v>
      </c>
    </row>
    <row r="285" spans="1:8" ht="27" x14ac:dyDescent="0.15">
      <c r="A285" s="24" t="s">
        <v>16337</v>
      </c>
      <c r="B285" s="29" t="s">
        <v>16338</v>
      </c>
      <c r="C285" s="36" t="s">
        <v>16339</v>
      </c>
      <c r="D285" s="38" t="s">
        <v>18880</v>
      </c>
      <c r="E285" s="42" t="s">
        <v>19753</v>
      </c>
      <c r="F285" s="43" t="s">
        <v>19754</v>
      </c>
      <c r="H285" t="str">
        <f t="shared" si="4"/>
        <v xml:space="preserve">#selectspell 326_x000D_
#descr '  - リバイブ・トゥーム・プリースト （墳墓の僧侶の蘇生） -_x000D_
_x000D_
木乃伊化されたHigh Priestの死体は、その墓所から運び出され、暗き再誕の儀式によって命を与えられます。'_x000D_
#end_x000D_
</v>
      </c>
    </row>
    <row r="286" spans="1:8" ht="27" x14ac:dyDescent="0.15">
      <c r="A286" s="24" t="s">
        <v>16340</v>
      </c>
      <c r="B286" s="29" t="s">
        <v>16341</v>
      </c>
      <c r="C286" s="36" t="s">
        <v>16342</v>
      </c>
      <c r="D286" s="38" t="s">
        <v>18881</v>
      </c>
      <c r="E286" s="42" t="s">
        <v>19755</v>
      </c>
      <c r="F286" s="43" t="s">
        <v>19756</v>
      </c>
      <c r="H286" t="str">
        <f t="shared" si="4"/>
        <v xml:space="preserve">#selectspell 327_x000D_
#descr '  - リバイブ・トゥーム・キング （墳墓の王の蘇生） -_x000D_
_x000D_
木乃伊化された古代のLizard Kingの死体は、その神聖なる墓所から運び出され、暗き再誕の儀式によって命を与えられます。'_x000D_
#end_x000D_
</v>
      </c>
    </row>
    <row r="287" spans="1:8" ht="40.5" x14ac:dyDescent="0.15">
      <c r="A287" s="24" t="s">
        <v>16343</v>
      </c>
      <c r="B287" s="29" t="s">
        <v>16344</v>
      </c>
      <c r="C287" s="36" t="s">
        <v>16240</v>
      </c>
      <c r="D287" s="38" t="s">
        <v>18882</v>
      </c>
      <c r="E287" s="42" t="s">
        <v>19757</v>
      </c>
      <c r="F287" s="43" t="s">
        <v>19758</v>
      </c>
      <c r="H287" t="str">
        <f t="shared" si="4"/>
        <v xml:space="preserve">#selectspell 328_x000D_
#descr '  - プロテクション・オブ・ジ・グレイブ （墓の護り） -_x000D_
_x000D_
この祈祷により、不浄なる聖職者は、少数のアンデッドに魔法抵抗力を授けます。この追加の魔法抵抗力は、敵がアンデッドを追放できる聖職者を擁する際には、非常に有益です。'_x000D_
#end_x000D_
</v>
      </c>
    </row>
    <row r="288" spans="1:8" ht="27" x14ac:dyDescent="0.15">
      <c r="A288" s="24" t="s">
        <v>16345</v>
      </c>
      <c r="B288" s="29" t="s">
        <v>16346</v>
      </c>
      <c r="C288" s="36" t="s">
        <v>16245</v>
      </c>
      <c r="D288" s="38" t="s">
        <v>18874</v>
      </c>
      <c r="E288" s="42" t="s">
        <v>19759</v>
      </c>
      <c r="F288" s="43" t="s">
        <v>19760</v>
      </c>
      <c r="H288" t="str">
        <f t="shared" si="4"/>
        <v xml:space="preserve">#selectspell 329_x000D_
#descr '  - パワー・オブ・ジ・グレイブ （墓の力） -_x000D_
_x000D_
この祈祷により、不浄なる聖職者は、少数のアンデッドに追加の速度と攻撃技能を授けることができます。'_x000D_
#end_x000D_
</v>
      </c>
    </row>
    <row r="289" spans="1:8" ht="40.5" x14ac:dyDescent="0.15">
      <c r="A289" s="24" t="s">
        <v>16347</v>
      </c>
      <c r="B289" s="29" t="s">
        <v>16344</v>
      </c>
      <c r="C289" s="36" t="s">
        <v>16240</v>
      </c>
      <c r="D289" s="38" t="s">
        <v>18872</v>
      </c>
      <c r="G289" s="29" t="s">
        <v>19494</v>
      </c>
      <c r="H289" t="str">
        <f t="shared" si="4"/>
        <v/>
      </c>
    </row>
    <row r="290" spans="1:8" ht="27" x14ac:dyDescent="0.15">
      <c r="A290" s="24" t="s">
        <v>16348</v>
      </c>
      <c r="B290" s="29" t="s">
        <v>16349</v>
      </c>
      <c r="C290" s="36" t="s">
        <v>16350</v>
      </c>
      <c r="D290" s="38" t="s">
        <v>18883</v>
      </c>
      <c r="G290" s="29" t="s">
        <v>19494</v>
      </c>
      <c r="H290" t="str">
        <f t="shared" si="4"/>
        <v/>
      </c>
    </row>
    <row r="291" spans="1:8" ht="40.5" x14ac:dyDescent="0.15">
      <c r="A291" s="24" t="s">
        <v>16351</v>
      </c>
      <c r="B291" s="29" t="s">
        <v>16352</v>
      </c>
      <c r="C291" s="36" t="s">
        <v>16353</v>
      </c>
      <c r="D291" s="38" t="s">
        <v>18884</v>
      </c>
      <c r="E291" s="42" t="s">
        <v>19761</v>
      </c>
      <c r="F291" s="43" t="s">
        <v>19762</v>
      </c>
      <c r="H291" t="str">
        <f t="shared" si="4"/>
        <v xml:space="preserve">#selectspell 332_x000D_
#descr '  - ロイヤル・プロテクション （王の護り） -_x000D_
_x000D_
この祈祷により、Tomb Kingは、戦場に居る大半の彼のアンデッドの臣民に魔法抵抗力を授けます。この追加の魔法抵抗力は、敵がアンデッドを追放できる聖職者を擁する際には、非常に有益です。'_x000D_
#end_x000D_
</v>
      </c>
    </row>
    <row r="292" spans="1:8" ht="27" x14ac:dyDescent="0.15">
      <c r="A292" s="24" t="s">
        <v>16354</v>
      </c>
      <c r="B292" s="29" t="s">
        <v>16355</v>
      </c>
      <c r="C292" s="36" t="s">
        <v>16356</v>
      </c>
      <c r="D292" s="38" t="s">
        <v>18885</v>
      </c>
      <c r="E292" s="42" t="s">
        <v>19763</v>
      </c>
      <c r="F292" s="43" t="s">
        <v>19764</v>
      </c>
      <c r="H292" t="str">
        <f t="shared" si="4"/>
        <v xml:space="preserve">#selectspell 333_x000D_
#descr '  - パワー・オブ・ジ・リボーン・キング （再誕せし王の力） -_x000D_
_x000D_
Tomb Kingは、その臣民の全てを古代の力で満たします。その効果はPower of the Graveと同様ですが、この祈祷は戦闘に参加している全てのアンデッドに作用します。'_x000D_
#end_x000D_
</v>
      </c>
    </row>
    <row r="293" spans="1:8" ht="27" x14ac:dyDescent="0.15">
      <c r="A293" s="24" t="s">
        <v>16357</v>
      </c>
      <c r="B293" s="29" t="s">
        <v>16358</v>
      </c>
      <c r="C293" s="36" t="s">
        <v>16359</v>
      </c>
      <c r="D293" s="38" t="s">
        <v>18886</v>
      </c>
      <c r="E293" s="42" t="s">
        <v>19765</v>
      </c>
      <c r="F293" s="43" t="s">
        <v>19766</v>
      </c>
      <c r="H293" t="str">
        <f t="shared" si="4"/>
        <v xml:space="preserve">#selectspell 334_x000D_
#descr '  - ディヴィネイション （予言） -_x000D_
_x000D_
Priestessは、その預言的観測力を、ある州に関する全てを明かすために用います。'_x000D_
#end_x000D_
</v>
      </c>
    </row>
    <row r="294" spans="1:8" ht="27" x14ac:dyDescent="0.15">
      <c r="A294" s="24" t="s">
        <v>16360</v>
      </c>
      <c r="B294" s="29" t="s">
        <v>16361</v>
      </c>
      <c r="C294" s="36" t="s">
        <v>16362</v>
      </c>
      <c r="D294" s="38" t="s">
        <v>18887</v>
      </c>
      <c r="E294" s="42" t="s">
        <v>19767</v>
      </c>
      <c r="F294" s="43" t="s">
        <v>19768</v>
      </c>
      <c r="H294" t="str">
        <f t="shared" si="4"/>
        <v xml:space="preserve">#selectspell 335_x000D_
#descr '  - チューン・オブ・フィアー （恐怖の旋律） -_x000D_
_x000D_
この不吉なる旋律は、周囲の敵を怯えさせます。'_x000D_
#end_x000D_
</v>
      </c>
    </row>
    <row r="295" spans="1:8" ht="27" x14ac:dyDescent="0.15">
      <c r="A295" s="24" t="s">
        <v>16363</v>
      </c>
      <c r="B295" s="29" t="s">
        <v>16364</v>
      </c>
      <c r="C295" s="36" t="s">
        <v>16365</v>
      </c>
      <c r="D295" s="38" t="s">
        <v>18888</v>
      </c>
      <c r="E295" s="42" t="s">
        <v>19769</v>
      </c>
      <c r="F295" s="43" t="s">
        <v>19770</v>
      </c>
      <c r="H295" t="str">
        <f t="shared" si="4"/>
        <v xml:space="preserve">#selectspell 336_x000D_
#descr '  - チューン・オブ・グロウス （生長の旋律） -_x000D_
_x000D_
この旋律は、根や蔓を地面から成長させ、周囲の敵を絡めとります。'_x000D_
#end_x000D_
</v>
      </c>
    </row>
    <row r="296" spans="1:8" ht="27" x14ac:dyDescent="0.15">
      <c r="A296" s="24" t="s">
        <v>16366</v>
      </c>
      <c r="B296" s="29" t="s">
        <v>16367</v>
      </c>
      <c r="C296" s="36" t="s">
        <v>16368</v>
      </c>
      <c r="D296" s="38" t="s">
        <v>18889</v>
      </c>
      <c r="E296" s="42" t="s">
        <v>19771</v>
      </c>
      <c r="F296" s="43" t="s">
        <v>19772</v>
      </c>
      <c r="H296" t="str">
        <f t="shared" si="4"/>
        <v xml:space="preserve">#selectspell 337_x000D_
#descr '  - チューン・オブ・ダンシング・デス （踊り死にの旋律） -_x000D_
_x000D_
周囲の敵は、制御できない形で痙攣し、動き出します。音楽家が演奏を止めない限り、彼らはいずれ疲れ果て、意識を失います。'_x000D_
#end_x000D_
</v>
      </c>
    </row>
    <row r="297" spans="1:8" ht="54" x14ac:dyDescent="0.15">
      <c r="A297" s="24" t="s">
        <v>16369</v>
      </c>
      <c r="B297" s="29" t="s">
        <v>16370</v>
      </c>
      <c r="C297" s="36" t="s">
        <v>16371</v>
      </c>
      <c r="D297" s="38" t="s">
        <v>18892</v>
      </c>
      <c r="E297" s="42" t="s">
        <v>19773</v>
      </c>
      <c r="F297" s="43" t="s">
        <v>19774</v>
      </c>
      <c r="H297" t="str">
        <f t="shared" si="4"/>
        <v xml:space="preserve">#selectspell 338_x000D_
#descr '  - キャリオン・ケンタウロス （腐肉の半馬人） -_x000D_
_x000D_
Panic Apostateは、腐り行くCentaurの屍に、不浄なる命と力を与えます。かつてのCentaurの聖職者の力は腐敗します。その代わりに、Carrion Centaurは死者への不浄なる権力を持ち、蔓や根と、死せる獣の骨を操ることで、Manikinを作ることができます。'_x000D_
#end_x000D_
</v>
      </c>
    </row>
    <row r="298" spans="1:8" ht="54" x14ac:dyDescent="0.15">
      <c r="A298" s="24" t="s">
        <v>16372</v>
      </c>
      <c r="B298" s="29" t="s">
        <v>16373</v>
      </c>
      <c r="C298" s="36" t="s">
        <v>16374</v>
      </c>
      <c r="D298" s="38" t="s">
        <v>18891</v>
      </c>
      <c r="E298" s="42" t="s">
        <v>19775</v>
      </c>
      <c r="F298" s="43" t="s">
        <v>19776</v>
      </c>
      <c r="H298" t="str">
        <f t="shared" si="4"/>
        <v xml:space="preserve">#selectspell 339_x000D_
#descr '  - キャリオン・レディ （腐肉の貴婦人） -_x000D_
_x000D_
Panic Apostateは、腐り行くDryadの屍に、不浄なる命と力を与えます。Carrion Ladyは、幾らかの緑の魔法の技能を保持していますが、彼女の聖職者の力は腐敗します。彼女は死者への不浄なる権力を持ち、蔓や根と、死せる獣の骨を操ることで、Manikinを作ることができます。'_x000D_
#end_x000D_
</v>
      </c>
    </row>
    <row r="299" spans="1:8" ht="54" x14ac:dyDescent="0.15">
      <c r="A299" s="24" t="s">
        <v>16375</v>
      </c>
      <c r="B299" s="29" t="s">
        <v>16376</v>
      </c>
      <c r="C299" s="36" t="s">
        <v>16377</v>
      </c>
      <c r="D299" s="38" t="s">
        <v>18890</v>
      </c>
      <c r="E299" s="42" t="s">
        <v>19777</v>
      </c>
      <c r="F299" s="43" t="s">
        <v>19778</v>
      </c>
      <c r="H299" t="str">
        <f t="shared" si="4"/>
        <v xml:space="preserve">#selectspell 340_x000D_
#descr '  - キャリオン・ロード （腐肉の王） -_x000D_
_x000D_
Panic Apostateは、腐り行くPanの屍に、不浄なる命と力を与えます。Carrion Lordは、強力な緑の魔法の使い手ですが、死者への不浄なる権力も与えられます。Carrion Lordは蔓や根と、死せる獣の骨を操ることで、Manikinを作ることができます。'_x000D_
#end_x000D_
</v>
      </c>
    </row>
    <row r="300" spans="1:8" x14ac:dyDescent="0.15">
      <c r="A300" s="24" t="s">
        <v>16378</v>
      </c>
      <c r="B300" s="29" t="s">
        <v>16379</v>
      </c>
      <c r="C300" s="36" t="s">
        <v>16380</v>
      </c>
      <c r="D300" s="38" t="s">
        <v>18893</v>
      </c>
      <c r="E300" s="42" t="s">
        <v>19779</v>
      </c>
      <c r="F300" s="43" t="s">
        <v>19780</v>
      </c>
      <c r="H300" t="str">
        <f t="shared" si="4"/>
        <v xml:space="preserve">#selectspell 341_x000D_
#descr '  - クイック・ルーツ （敏速な蔓） -_x000D_
_x000D_
この不浄なる祈祷は、Manikinを操る蔓を加速させます。'_x000D_
#end_x000D_
</v>
      </c>
    </row>
    <row r="301" spans="1:8" ht="27" x14ac:dyDescent="0.15">
      <c r="A301" s="24" t="s">
        <v>16381</v>
      </c>
      <c r="B301" s="29" t="s">
        <v>16382</v>
      </c>
      <c r="C301" s="36" t="s">
        <v>16383</v>
      </c>
      <c r="D301" s="38" t="s">
        <v>18894</v>
      </c>
      <c r="E301" s="42" t="s">
        <v>19781</v>
      </c>
      <c r="F301" s="43" t="s">
        <v>19782</v>
      </c>
      <c r="H301" t="str">
        <f t="shared" si="4"/>
        <v xml:space="preserve">#selectspell 342_x000D_
#descr '  - リグロウス （再生長） -_x000D_
_x000D_
この不浄なる祈祷は、Manikinを操る蔓を驚異的な速度で再成長させます。再成長中のManikinが受けた損傷は、速やかに癒えていきます。'_x000D_
#end_x000D_
</v>
      </c>
    </row>
    <row r="302" spans="1:8" ht="27" x14ac:dyDescent="0.15">
      <c r="A302" s="24" t="s">
        <v>16384</v>
      </c>
      <c r="B302" s="29" t="s">
        <v>16385</v>
      </c>
      <c r="C302" s="36" t="s">
        <v>16386</v>
      </c>
      <c r="D302" s="38" t="s">
        <v>18895</v>
      </c>
      <c r="E302" s="42" t="s">
        <v>19783</v>
      </c>
      <c r="F302" s="43" t="s">
        <v>19784</v>
      </c>
      <c r="H302" t="str">
        <f t="shared" si="4"/>
        <v xml:space="preserve">#selectspell 343_x000D_
#descr '  - メンド・ジ・デッド （死者の修復） -_x000D_
_x000D_
この不浄なる祈祷は、ManikinやCarrion Beastの骨、蔓、根を瞬時に修復します。'_x000D_
#end_x000D_
</v>
      </c>
    </row>
    <row r="303" spans="1:8" ht="40.5" x14ac:dyDescent="0.15">
      <c r="A303" s="24" t="s">
        <v>16387</v>
      </c>
      <c r="B303" s="29" t="s">
        <v>16388</v>
      </c>
      <c r="C303" s="36" t="s">
        <v>16389</v>
      </c>
      <c r="D303" s="38" t="s">
        <v>18896</v>
      </c>
      <c r="E303" s="42" t="s">
        <v>19785</v>
      </c>
      <c r="F303" s="43" t="s">
        <v>19786</v>
      </c>
      <c r="H303" t="str">
        <f t="shared" si="4"/>
        <v xml:space="preserve">#selectspell 344_x000D_
#descr '  - パペット・マスタリー （人形の支配） -_x000D_
_x000D_
この不浄なる祈祷は、Manikinを操る蔓を加速させます。Puppet Masteryは、戦場全体に居る大半のManikinに作用しますが、魔法的により強力なMandragoraは、時々影響を受けません。'_x000D_
#end_x000D_
</v>
      </c>
    </row>
    <row r="304" spans="1:8" ht="40.5" x14ac:dyDescent="0.15">
      <c r="A304" s="24" t="s">
        <v>16390</v>
      </c>
      <c r="B304" s="29" t="s">
        <v>16391</v>
      </c>
      <c r="C304" s="36" t="s">
        <v>16392</v>
      </c>
      <c r="D304" s="38" t="s">
        <v>18897</v>
      </c>
      <c r="E304" s="42" t="s">
        <v>19787</v>
      </c>
      <c r="F304" s="43" t="s">
        <v>19788</v>
      </c>
      <c r="H304" t="str">
        <f t="shared" si="4"/>
        <v xml:space="preserve">#selectspell 345_x000D_
#descr '  - キャリオン・グロウス （腐肉の生長） -_x000D_
_x000D_
この不浄なる祈祷は、Manikinを操る蔓を驚異的な速度で再成長させます。再成長中のManikinが受けた損傷は、速やかに癒えていきます。魔法的に強力なMandragoraは、この呪文の影響を受けないことがあります。'_x000D_
#end_x000D_
</v>
      </c>
    </row>
    <row r="305" spans="1:8" ht="67.5" x14ac:dyDescent="0.15">
      <c r="A305" s="24" t="s">
        <v>16393</v>
      </c>
      <c r="B305" s="29" t="s">
        <v>16394</v>
      </c>
      <c r="C305" s="36" t="s">
        <v>16395</v>
      </c>
      <c r="D305" s="38" t="s">
        <v>18898</v>
      </c>
      <c r="E305" s="42" t="s">
        <v>19789</v>
      </c>
      <c r="F305" s="43" t="s">
        <v>19790</v>
      </c>
      <c r="H305" t="str">
        <f t="shared" si="4"/>
        <v xml:space="preserve">#selectspell 346_x000D_
#descr '  - ダーク・スランバー （暗き微睡） -_x000D_
_x000D_
術者は森の怒りを呼び起こし、遠方の州の村を飲み込みます。村人たちは魔法的な眠りに屈し、森へと歩いて行って、そこで夢無き死を迎えます。蔓と根は成長を始め、死体を操ります。数日のうちに、Manikinの軍勢は森から現れ、州を生者から奪い取ります。'_x000D_
#end_x000D_
</v>
      </c>
    </row>
    <row r="306" spans="1:8" ht="27" x14ac:dyDescent="0.15">
      <c r="A306" s="24" t="s">
        <v>16396</v>
      </c>
      <c r="B306" s="29" t="s">
        <v>16397</v>
      </c>
      <c r="C306" s="36" t="s">
        <v>16398</v>
      </c>
      <c r="D306" s="38" t="s">
        <v>18899</v>
      </c>
      <c r="E306" s="42" t="s">
        <v>19791</v>
      </c>
      <c r="F306" s="43" t="s">
        <v>19797</v>
      </c>
      <c r="H306" t="str">
        <f t="shared" si="4"/>
        <v xml:space="preserve">#selectspell 347_x000D_
#descr '  - サモン・ブラック・ドッグ （黒妖犬の召喚） -_x000D_
_x000D_
術者はBlack Dogの群れを召喚します。Black Dogは、荒れ果てた高地を彷徨う、大型の黒い妖精犬です。'_x000D_
#end_x000D_
</v>
      </c>
    </row>
    <row r="307" spans="1:8" ht="27" x14ac:dyDescent="0.15">
      <c r="A307" s="24" t="s">
        <v>16399</v>
      </c>
      <c r="B307" s="29" t="s">
        <v>16400</v>
      </c>
      <c r="C307" s="36" t="s">
        <v>16401</v>
      </c>
      <c r="D307" s="38" t="s">
        <v>18900</v>
      </c>
      <c r="E307" s="42" t="s">
        <v>19792</v>
      </c>
      <c r="F307" s="43" t="s">
        <v>19793</v>
      </c>
      <c r="H307" t="str">
        <f t="shared" si="4"/>
        <v xml:space="preserve">#selectspell 348_x000D_
#descr '  - サモン・クーシー （妖精犬の召喚） -_x000D_
_x000D_
術者はCu Sidheの群れを召喚します。Cu Sidheは、常若の国の巨大な、暗緑色の妖精犬です。彼らは神聖な存在です。'_x000D_
#end_x000D_
</v>
      </c>
    </row>
    <row r="308" spans="1:8" ht="27" x14ac:dyDescent="0.15">
      <c r="A308" s="24" t="s">
        <v>16402</v>
      </c>
      <c r="B308" s="29" t="s">
        <v>16403</v>
      </c>
      <c r="C308" s="36" t="s">
        <v>16401</v>
      </c>
      <c r="D308" s="38" t="s">
        <v>18901</v>
      </c>
      <c r="E308" s="42" t="s">
        <v>19794</v>
      </c>
      <c r="F308" s="43" t="s">
        <v>19795</v>
      </c>
      <c r="H308" t="str">
        <f t="shared" si="4"/>
        <v xml:space="preserve">#selectspell 349_x000D_
#descr '  - コンタクト・クーシー （妖精犬との接触） -_x000D_
_x000D_
術者はCu Sidheの群れを召喚します。Cu Sidheは、常若の国の巨大な、暗緑色の妖精犬です。彼らは神聖な存在です。'_x000D_
#end_x000D_
</v>
      </c>
    </row>
    <row r="309" spans="1:8" ht="40.5" x14ac:dyDescent="0.15">
      <c r="A309" s="24" t="s">
        <v>16404</v>
      </c>
      <c r="B309" s="29" t="s">
        <v>16405</v>
      </c>
      <c r="C309" s="36" t="s">
        <v>16406</v>
      </c>
      <c r="D309" s="38" t="s">
        <v>18902</v>
      </c>
      <c r="E309" s="42" t="s">
        <v>19796</v>
      </c>
      <c r="F309" s="43" t="s">
        <v>19798</v>
      </c>
      <c r="H309" t="str">
        <f t="shared" si="4"/>
        <v xml:space="preserve">#selectspell 350_x000D_
#descr '  - サモン・バーゲスト （バーゲストの召喚） -_x000D_
_x000D_
術者はBarghestの群れを召喚します。Barghestは、Fomoriaの平原の巨大な、黒い妖精犬です。一部のものは、彼らを闇と不幸の顕現であると言います。Barghestは神聖な存在です。'_x000D_
#end_x000D_
</v>
      </c>
    </row>
    <row r="310" spans="1:8" ht="40.5" x14ac:dyDescent="0.15">
      <c r="A310" s="24" t="s">
        <v>16407</v>
      </c>
      <c r="B310" s="29" t="s">
        <v>16408</v>
      </c>
      <c r="C310" s="36" t="s">
        <v>16409</v>
      </c>
      <c r="D310" s="38" t="s">
        <v>18903</v>
      </c>
      <c r="E310" s="42" t="s">
        <v>19799</v>
      </c>
      <c r="F310" s="43" t="s">
        <v>19800</v>
      </c>
      <c r="H310" t="str">
        <f t="shared" si="4"/>
        <v xml:space="preserve">#selectspell 351_x000D_
#descr '  - サモン・バンシー （女妖精の召喚） -_x000D_
_x000D_
術者は、遥か昔に死んだSidheの女性の魂を召喚します。Bean Sidheは、蒼褪めた恐ろしい亡霊で、その咽び泣きは人の死を予言します。彼女らは、重要な敵に付き纏い、殺害させるために派遣することができます。'_x000D_
#end_x000D_
</v>
      </c>
    </row>
    <row r="311" spans="1:8" ht="94.5" x14ac:dyDescent="0.15">
      <c r="A311" s="24" t="s">
        <v>16410</v>
      </c>
      <c r="B311" s="29" t="s">
        <v>16411</v>
      </c>
      <c r="C311" s="36" t="s">
        <v>16412</v>
      </c>
      <c r="D311" s="38" t="s">
        <v>18904</v>
      </c>
      <c r="E311" s="42" t="s">
        <v>19801</v>
      </c>
      <c r="F311" s="43" t="s">
        <v>19802</v>
      </c>
      <c r="H311" t="str">
        <f t="shared" si="4"/>
        <v xml:space="preserve">#selectspell 352_x000D_
#descr '  - サモン・モリガン （戦女神の召喚） -_x000D_
_x000D_
戦いの流れを変える試みとして、術者はMorriganの一体を召喚します。Morriganは死の伝令、魂を集める者、そして闘争を齎す者です。彼女らは戦場の運命であり、矢を杼として腸の機を織ります。彼女らの歌は、戦いの前に空を紅く染めます。鴉の姿では、彼女らは死者の目を啄みます。Morriganは死と破壊と恐るべき存在です。彼女らは、死を齎すための魔法をかけられた槍を持つ、恐ろしい戦乙女として現れます。彼女らは、Fomorianから神聖視されています。'_x000D_
#end_x000D_
</v>
      </c>
    </row>
    <row r="312" spans="1:8" ht="40.5" x14ac:dyDescent="0.15">
      <c r="A312" s="24" t="s">
        <v>16413</v>
      </c>
      <c r="B312" s="29" t="s">
        <v>16414</v>
      </c>
      <c r="C312" s="36" t="s">
        <v>16415</v>
      </c>
      <c r="D312" s="38" t="s">
        <v>18905</v>
      </c>
      <c r="E312" s="42" t="s">
        <v>19803</v>
      </c>
      <c r="F312" s="43" t="s">
        <v>19804</v>
      </c>
      <c r="H312" t="str">
        <f t="shared" si="4"/>
        <v xml:space="preserve">#selectspell 353_x000D_
#descr '  - ダンス・オブ・ジ・モリガンズ （戦女神の舞） -_x000D_
_x000D_
術者は、Morriganを戦場に解き放ち、空を怒れる紅に染め上げます。地面が血に染められると共に、咽び泣き、恐怖を纏い、彼女らは本格的に表れ始めます。'_x000D_
#end_x000D_
</v>
      </c>
    </row>
    <row r="313" spans="1:8" ht="27" x14ac:dyDescent="0.15">
      <c r="A313" s="24" t="s">
        <v>16416</v>
      </c>
      <c r="B313" s="29" t="s">
        <v>16417</v>
      </c>
      <c r="C313" s="36" t="s">
        <v>16418</v>
      </c>
      <c r="D313" s="38" t="s">
        <v>18906</v>
      </c>
      <c r="E313" s="42" t="s">
        <v>19805</v>
      </c>
      <c r="F313" s="43" t="s">
        <v>19806</v>
      </c>
      <c r="H313" t="str">
        <f t="shared" si="4"/>
        <v xml:space="preserve">#selectspell 354_x000D_
#descr '  - アイアン・ダーツ （鉄の投矢） -_x000D_
_x000D_
Black Priestは、冷たい鉄の投げ矢をその敵に向けて投射します。投げ矢の鉄と、神の反魔法の御業は、魔法生物を酷く傷付けます。'_x000D_
#end_x000D_
</v>
      </c>
    </row>
    <row r="314" spans="1:8" ht="27" x14ac:dyDescent="0.15">
      <c r="A314" s="24" t="s">
        <v>16419</v>
      </c>
      <c r="B314" s="29" t="s">
        <v>16420</v>
      </c>
      <c r="C314" s="36" t="s">
        <v>16421</v>
      </c>
      <c r="D314" s="38" t="s">
        <v>18907</v>
      </c>
      <c r="E314" s="42" t="s">
        <v>19807</v>
      </c>
      <c r="F314" s="43" t="s">
        <v>19808</v>
      </c>
      <c r="H314" t="str">
        <f t="shared" si="4"/>
        <v xml:space="preserve">#selectspell 355_x000D_
#descr '  - アイアン・ブリザード （鉄の吹雪） -_x000D_
_x000D_
Black Priestは、大量の冷たい鉄の投げ矢をその敵に向けて投射します。投げ矢の鉄と、神の反魔法の御業は、魔法生物を酷く傷付けます。'_x000D_
#end_x000D_
</v>
      </c>
    </row>
    <row r="315" spans="1:8" ht="67.5" x14ac:dyDescent="0.15">
      <c r="A315" s="24" t="s">
        <v>16422</v>
      </c>
      <c r="B315" s="29" t="s">
        <v>16423</v>
      </c>
      <c r="C315" s="36" t="s">
        <v>16424</v>
      </c>
      <c r="D315" s="38" t="s">
        <v>18908</v>
      </c>
      <c r="E315" s="42" t="s">
        <v>19809</v>
      </c>
      <c r="F315" s="43" t="s">
        <v>19810</v>
      </c>
      <c r="H315" t="str">
        <f t="shared" si="4"/>
        <v xml:space="preserve">#selectspell 356_x000D_
#descr '  - コンタクト・アイアン・エンジェル （鉄の天使との接触） -_x000D_
_x000D_
術者は、弱者たちに強さを教えるため、Iron Angelと接触します。この天使は、技術と職人技の力を明言する、神々しい存在です。彼は、人に魔術や宗教を信用しないことを教えます。自らへの信頼と、用いる武器だけが、人に真の強さを与えます。Iron Angelは神聖な存在ではなく、異教の狂信的な支持者たちを躊躇なく追い詰め、殺害します。'_x000D_
#end_x000D_
</v>
      </c>
    </row>
    <row r="316" spans="1:8" ht="27" x14ac:dyDescent="0.15">
      <c r="A316" s="24" t="s">
        <v>16425</v>
      </c>
      <c r="B316" s="29" t="s">
        <v>16426</v>
      </c>
      <c r="C316" s="36" t="s">
        <v>16427</v>
      </c>
      <c r="D316" s="38" t="s">
        <v>18909</v>
      </c>
      <c r="E316" s="42" t="s">
        <v>19811</v>
      </c>
      <c r="F316" s="43" t="s">
        <v>19812</v>
      </c>
      <c r="H316" t="str">
        <f t="shared" si="4"/>
        <v xml:space="preserve">#selectspell 357_x000D_
#descr '  - テンパリング・ザ・ウィル （意志の焼き戻し） -_x000D_
_x000D_
Ulm軍は、その意志力を魔法的に補強されます。高い魔法抵抗力を持つ兵士や生物は、この呪文の影響を滅多に受けません。'_x000D_
#end_x000D_
</v>
      </c>
    </row>
    <row r="317" spans="1:8" ht="40.5" x14ac:dyDescent="0.15">
      <c r="A317" s="24" t="s">
        <v>16428</v>
      </c>
      <c r="B317" s="29" t="s">
        <v>16429</v>
      </c>
      <c r="C317" s="36" t="s">
        <v>16430</v>
      </c>
      <c r="D317" s="38" t="s">
        <v>18910</v>
      </c>
      <c r="E317" s="42" t="s">
        <v>19813</v>
      </c>
      <c r="F317" s="43" t="s">
        <v>19903</v>
      </c>
      <c r="H317" t="str">
        <f t="shared" si="4"/>
        <v xml:space="preserve">#selectspell 358_x000D_
#descr '  - ギフト・オブ・ジ・ムーン （月の恵み） -_x000D_
_x000D_
術者は月の力を呼び起こし、その狼の相棒に無敵を付加します。魔法武器や呪文は、それらの狼をまだ傷付けることができます。この呪文は、狼だけを対象にできます。'_x000D_
#end_x000D_
</v>
      </c>
    </row>
    <row r="318" spans="1:8" ht="81" x14ac:dyDescent="0.15">
      <c r="A318" s="24" t="s">
        <v>16431</v>
      </c>
      <c r="B318" s="29" t="s">
        <v>16432</v>
      </c>
      <c r="C318" s="36" t="s">
        <v>16433</v>
      </c>
      <c r="D318" s="38" t="s">
        <v>18911</v>
      </c>
      <c r="E318" s="42" t="s">
        <v>19814</v>
      </c>
      <c r="F318" s="43" t="s">
        <v>19815</v>
      </c>
      <c r="H318" t="str">
        <f t="shared" si="4"/>
        <v xml:space="preserve">#selectspell 359_x000D_
#descr '  - サングイン・ヘリテージ （血紅色の遺産） -_x000D_
_x000D_
呪いの時の間、悪は王国に解き放たれました。それが誘発した飢えは、食人や、さらに悪しき行いを引き起こしました。相争う貴族たちの一部は屈服し、人の血を渇望するVampireと化しました。彼らの大半はそれ以来、姿を消したか、永久の眠りに落ちましたが、十分な血が捧げられれば、彼らは眠りから覚め、Ulmの闇の神に仕えるかもしれません。この儀式は、四十四の血の奴隷を用い、眠れる貴族の一人を目覚めさせます。'_x000D_
#end_x000D_
</v>
      </c>
    </row>
    <row r="319" spans="1:8" ht="54" x14ac:dyDescent="0.15">
      <c r="A319" s="24" t="s">
        <v>16434</v>
      </c>
      <c r="B319" s="29" t="s">
        <v>16435</v>
      </c>
      <c r="C319" s="36" t="s">
        <v>16436</v>
      </c>
      <c r="D319" s="38" t="s">
        <v>18912</v>
      </c>
      <c r="E319" s="42" t="s">
        <v>19816</v>
      </c>
      <c r="F319" s="43" t="s">
        <v>19880</v>
      </c>
      <c r="H319" t="str">
        <f t="shared" si="4"/>
        <v xml:space="preserve">#selectspell 360_x000D_
#descr '  - サモン・モンスター・トードズ （怪物蟇蛙の召喚） -_x000D_
_x000D_
Monster Toadは、Mictlanの森と、C'tisの神殿の沼地でのみ見られる、巨大な蟇蛙です。彼らは、毒霧を吐き、下等な存在を蹂躙する、恐ろしい存在です。Monster Toadは神聖視され、両方の文化の神殿において、奴隷を与えられています。'_x000D_
#end_x000D_
</v>
      </c>
    </row>
    <row r="320" spans="1:8" ht="40.5" x14ac:dyDescent="0.15">
      <c r="A320" s="24" t="s">
        <v>16437</v>
      </c>
      <c r="B320" s="29" t="s">
        <v>16438</v>
      </c>
      <c r="C320" s="36" t="s">
        <v>16439</v>
      </c>
      <c r="D320" s="38" t="s">
        <v>18913</v>
      </c>
      <c r="E320" s="42" t="s">
        <v>19817</v>
      </c>
      <c r="F320" s="43" t="s">
        <v>19818</v>
      </c>
      <c r="H320" t="str">
        <f t="shared" si="4"/>
        <v xml:space="preserve">#selectspell 362_x000D_
#descr '  - コンタクト・コアトル （有翼蛇との接触） -_x000D_
_x000D_
魔術師はCouatlと接触し、彼を手助けするよう説得します。Couatlは、羽毛のある翼を持つ神話的な蛇です。彼らは大半の文化において神聖な存在とされ、強力な魔術師かつ聖職者であることが知られています。'_x000D_
#end_x000D_
</v>
      </c>
    </row>
    <row r="321" spans="1:8" ht="121.5" x14ac:dyDescent="0.15">
      <c r="A321" s="24" t="s">
        <v>16440</v>
      </c>
      <c r="B321" s="29" t="s">
        <v>5984</v>
      </c>
      <c r="C321" s="36" t="s">
        <v>16441</v>
      </c>
      <c r="D321" s="38" t="s">
        <v>18914</v>
      </c>
      <c r="E321" s="42" t="s">
        <v>19819</v>
      </c>
      <c r="F321" s="43" t="s">
        <v>19820</v>
      </c>
      <c r="H321" t="str">
        <f t="shared" si="4"/>
        <v xml:space="preserve">#selectspell 363_x000D_
#descr '  - パーティング・オブ・ザ・ソウル （魂の別離） -_x000D_
_x000D_
浄化の炎の汚染以来、Caelumでは火葬の薪は固く禁じられています。その代わりに、死体は屋根のない沈黙の塔へ置かれ、そこで猛禽たちが不純なる肉を死者の骨から剥ぎ取ります。骨が露わになると、その魂はDaena、内なる自身の顕現と会うことができるようになります。この呪文は、その死後の魂の動きを模倣します。最初に、魂は肉体から引き剥がされ、肉体を動かせなくします。次に猛禽たちが空から舞い降り、魂無き体の肉を喰らいます。肉体がまだ死んでいないため、魂が離れている間に鳥がそれを殺さない限り、魂は肉体へと戻ります。魂を引き剥がせたかどうかを問わず、猛禽たちは常に標的を襲います。'_x000D_
#end_x000D_
</v>
      </c>
    </row>
    <row r="322" spans="1:8" ht="54" x14ac:dyDescent="0.15">
      <c r="A322" s="24" t="s">
        <v>16442</v>
      </c>
      <c r="B322" s="29" t="s">
        <v>5933</v>
      </c>
      <c r="C322" s="36" t="s">
        <v>16443</v>
      </c>
      <c r="D322" s="38" t="s">
        <v>18915</v>
      </c>
      <c r="E322" s="42" t="s">
        <v>19821</v>
      </c>
      <c r="F322" s="43" t="s">
        <v>19822</v>
      </c>
      <c r="H322" t="str">
        <f t="shared" si="4"/>
        <v xml:space="preserve">#selectspell 364_x000D_
#descr '  - コール・アフラニ （アフラニの招致） -_x000D_
_x000D_
Ahuraniは、水、雨、繁栄、そして健康のYazadです。彼女らは、かつて大いなるAhura of the Watersの随員でしたが、彼がこの世界から追放されると、彼女らも天地から逃げ出しました。彼女らの存在は雨を齎し、また彼女らは病気を治療したり、その配下を波間の下へと引き連れたりすることができます。'_x000D_
#end_x000D_
</v>
      </c>
    </row>
    <row r="323" spans="1:8" ht="108" x14ac:dyDescent="0.15">
      <c r="A323" s="24" t="s">
        <v>16444</v>
      </c>
      <c r="B323" s="29" t="s">
        <v>5955</v>
      </c>
      <c r="C323" s="36" t="s">
        <v>16445</v>
      </c>
      <c r="D323" s="38" t="s">
        <v>18916</v>
      </c>
      <c r="E323" s="42" t="s">
        <v>19823</v>
      </c>
      <c r="F323" s="43" t="s">
        <v>19824</v>
      </c>
      <c r="H323" t="str">
        <f t="shared" ref="H323:H386" si="5">IF(G323&lt;&gt;"y",CONCATENATE("#selectspell ",A323,CHAR(13),CHAR(10),"#descr '  - ",E323," （",F323,"） -",CHAR(13),CHAR(10),CHAR(13),CHAR(10),D323,"'",CHAR(13),CHAR(10),"#end",CHAR(13),CHAR(10)),"")</f>
        <v xml:space="preserve">#selectspell 365_x000D_
#descr '  - コール・セレスティアル・ヤザタ （天上のヤザタの招致） -_x000D_
_x000D_
かつてCaelianは、YazadとDaevaとして知られる、神聖なる存在の統治下にありました。それらの下級神たちが、その終わりなき戦いによって世界を脅かした時、彼らは全能者により追放されました。彼らが世界から姿を消したことで、Caelianは独立を得て、自らの王国を形成しましたが、「崇敬すべき者たち」の記憶は残りました。神秘的な儀式の助けにより、Seraphは追放を迂回し、国を改めて率いてもらうために、古き神格を召喚することを試みます。それらの古代の神格の中でも最も強力な者たち、Celestial Yazadは、Amesha SpentaやAhuraの従者です。'_x000D_
#end_x000D_
</v>
      </c>
    </row>
    <row r="324" spans="1:8" ht="40.5" x14ac:dyDescent="0.15">
      <c r="A324" s="24" t="s">
        <v>16446</v>
      </c>
      <c r="B324" s="29" t="s">
        <v>5967</v>
      </c>
      <c r="C324" s="36" t="s">
        <v>16447</v>
      </c>
      <c r="D324" s="38" t="s">
        <v>18917</v>
      </c>
      <c r="E324" s="42" t="s">
        <v>19825</v>
      </c>
      <c r="F324" s="43" t="s">
        <v>19826</v>
      </c>
      <c r="H324" t="str">
        <f t="shared" si="5"/>
        <v xml:space="preserve">#selectspell 366_x000D_
#descr '  - コール・フラワシ （聖霊の招致） -_x000D_
_x000D_
神秘的な儀式の助けにより、Seraphは国を改めて率いてもらうために、古き神格を召喚することができます。Fravashiは、古代の英雄の神格化された魂です。彼らは神の伝令として尊ばれ、崇拝されます。'_x000D_
#end_x000D_
</v>
      </c>
    </row>
    <row r="325" spans="1:8" ht="67.5" x14ac:dyDescent="0.15">
      <c r="A325" s="24" t="s">
        <v>16448</v>
      </c>
      <c r="B325" s="29" t="s">
        <v>5972</v>
      </c>
      <c r="C325" s="36" t="s">
        <v>16449</v>
      </c>
      <c r="D325" s="38" t="s">
        <v>18918</v>
      </c>
      <c r="E325" s="42" t="s">
        <v>19827</v>
      </c>
      <c r="F325" s="43" t="s">
        <v>19828</v>
      </c>
      <c r="H325" t="str">
        <f t="shared" si="5"/>
        <v xml:space="preserve">#selectspell 367_x000D_
#descr '  - コール・アムシャ・スプンタ （不滅なる浄福者の招致） -_x000D_
_x000D_
六体のAmesha Spentaのうちの一体は、天球から召喚されます。Amesha Spentaは神聖なる存在で、Lord of Wisdomの従者です。各Spentaは、その主の一面を象徴します。動物、炎、空と金属、大地、水、そして植物のSpentaが存在します。彼ら全員は、その本質に対応する魔力を持つ強大なる存在です。'_x000D_
#end_x000D_
</v>
      </c>
    </row>
    <row r="326" spans="1:8" ht="94.5" x14ac:dyDescent="0.15">
      <c r="A326" s="24" t="s">
        <v>16450</v>
      </c>
      <c r="B326" s="29" t="s">
        <v>5942</v>
      </c>
      <c r="C326" s="36" t="s">
        <v>16451</v>
      </c>
      <c r="D326" s="38" t="s">
        <v>18920</v>
      </c>
      <c r="E326" s="42" t="s">
        <v>19829</v>
      </c>
      <c r="F326" s="43" t="s">
        <v>19830</v>
      </c>
      <c r="H326" t="str">
        <f t="shared" si="5"/>
        <v xml:space="preserve">#selectspell 368_x000D_
#descr '  - サモン・ヤザタ （ヤザタの召喚） -_x000D_
_x000D_
かつてCaelianは、YazadとDaevaとして知られる、神聖なる存在の統治下にありました。それらの下級神たちが、その終わりなき戦いによって世界を脅かした時、彼らは全能者により追放されました。彼らが世界から姿を消したことで、Caelianは独立を得て、自らの王国を形成しましたが、「崇敬すべき者たち」の記憶は残りました。神秘的な儀式の助けにより、Seraphは追放を迂回し、国を改めて率いてもらうために、古き神格を召喚することを試みます。Yazadは翼持つ天使的存在で、神聖な輝ける霊気に包まれています。'_x000D_
#end_x000D_
</v>
      </c>
    </row>
    <row r="327" spans="1:8" ht="94.5" x14ac:dyDescent="0.15">
      <c r="A327" s="24" t="s">
        <v>16452</v>
      </c>
      <c r="B327" s="29" t="s">
        <v>16453</v>
      </c>
      <c r="C327" s="36" t="s">
        <v>16454</v>
      </c>
      <c r="D327" s="38" t="s">
        <v>18919</v>
      </c>
      <c r="E327" s="42" t="s">
        <v>19831</v>
      </c>
      <c r="F327" s="43" t="s">
        <v>19832</v>
      </c>
      <c r="H327" t="str">
        <f t="shared" si="5"/>
        <v xml:space="preserve">#selectspell 369_x000D_
#descr '  - コール・ダエーワ （ダエーワの招致） -_x000D_
_x000D_
かつてCaelianは、YazadとDaevaとして知られる、神聖なる存在の統治下にありました。それらの下級神たちが、その終わりなき戦いによって世界を脅かした時、彼らは全能者により追放されました。彼らが世界から姿を消したことで、Caelianは独立を得て、自らの王国を形成しましたが、古き神々の記憶は残りました。神秘的な儀式の助けにより、Seraphは追放を迂回し、国を改めて率いてもらうために、古き悪魔的存在を召喚することができます。Daevaは翼持つ悪魔的存在で、定命の者を恐怖で打つ霊気に包まれています。'_x000D_
#end_x000D_
</v>
      </c>
    </row>
    <row r="328" spans="1:8" ht="40.5" x14ac:dyDescent="0.15">
      <c r="A328" s="24" t="s">
        <v>16455</v>
      </c>
      <c r="B328" s="29" t="s">
        <v>5950</v>
      </c>
      <c r="C328" s="36" t="s">
        <v>16456</v>
      </c>
      <c r="D328" s="38" t="s">
        <v>18921</v>
      </c>
      <c r="E328" s="42" t="s">
        <v>19833</v>
      </c>
      <c r="F328" s="43" t="s">
        <v>19834</v>
      </c>
      <c r="H328" t="str">
        <f t="shared" si="5"/>
        <v xml:space="preserve">#selectspell 370_x000D_
#descr '  - コール・ジャヒー （ジャヒーの招致） -_x000D_
_x000D_
Jahi、「売春婦」は、Destructive Spiritの妻たちだと考えられています。彼女らは人間を誘惑する者で、Druj、欺瞞の使徒です。Jahiは定命の者を邪道へと導き、人間界に不正と悪しき思考を広めます。'_x000D_
#end_x000D_
</v>
      </c>
    </row>
    <row r="329" spans="1:8" ht="108" x14ac:dyDescent="0.15">
      <c r="A329" s="24" t="s">
        <v>16457</v>
      </c>
      <c r="B329" s="29" t="s">
        <v>5959</v>
      </c>
      <c r="C329" s="36" t="s">
        <v>16458</v>
      </c>
      <c r="D329" s="38" t="s">
        <v>18922</v>
      </c>
      <c r="E329" s="42" t="s">
        <v>19835</v>
      </c>
      <c r="F329" s="43" t="s">
        <v>19836</v>
      </c>
      <c r="H329" t="str">
        <f t="shared" si="5"/>
        <v xml:space="preserve">#selectspell 371_x000D_
#descr '  - コール・ヤタ （ヤタの招致） -_x000D_
_x000D_
かつてCaelianは、YazadとDaevaとして知られる、神聖なる存在の統治下にありました。それらの下級神たちが、その終わりなき戦いによって世界を脅かした時、彼らは全能者により追放されました。彼らが世界から姿を消したことで、Caelianは独立を得て、自らの王国を形成しましたが、古き神々の記憶は残りました。神秘的な儀式の助けにより、Seraphは追放を迂回し、国を改めて率いてもらうために、古き悪魔的存在を召喚することができます。それらの古代の悪魔の中でも最も強力な者たち、YataとPairikaは、Daevic HeptadやDestructive Spiritの従者です。'_x000D_
#end_x000D_
</v>
      </c>
    </row>
    <row r="330" spans="1:8" ht="67.5" x14ac:dyDescent="0.15">
      <c r="A330" s="24" t="s">
        <v>16459</v>
      </c>
      <c r="B330" s="29" t="s">
        <v>5992</v>
      </c>
      <c r="C330" s="36" t="s">
        <v>16460</v>
      </c>
      <c r="D330" s="38" t="s">
        <v>18923</v>
      </c>
      <c r="E330" s="42" t="s">
        <v>19837</v>
      </c>
      <c r="F330" s="43" t="s">
        <v>19838</v>
      </c>
      <c r="H330" t="str">
        <f t="shared" si="5"/>
        <v xml:space="preserve">#selectspell 372_x000D_
#descr '  - コール・オブ・ジ・ドルグワント （不義者の呼び声） -_x000D_
_x000D_
Drugvantは、悪心の影響下にある、虚偽の人々です。この儀式により、術者は遠方の地に向けて、Destructive Spiritの意思を解き放ちます。欺瞞、不正、そして暴力が州に広がり、その跡にはDaevaがやって来ます。不安度は大幅に増加し、州はならず者とDaevaの軍勢に攻撃されます。'_x000D_
#end_x000D_
</v>
      </c>
    </row>
    <row r="331" spans="1:8" ht="81" x14ac:dyDescent="0.15">
      <c r="A331" s="24" t="s">
        <v>16461</v>
      </c>
      <c r="B331" s="29" t="s">
        <v>5978</v>
      </c>
      <c r="C331" s="36" t="s">
        <v>16462</v>
      </c>
      <c r="D331" s="38" t="s">
        <v>18924</v>
      </c>
      <c r="E331" s="42" t="s">
        <v>19839</v>
      </c>
      <c r="F331" s="43" t="s">
        <v>19840</v>
      </c>
      <c r="H331" t="str">
        <f t="shared" si="5"/>
        <v xml:space="preserve">#selectspell 373_x000D_
#descr '  - コール・グレーター・ダエーワ （高位ダエーワの招致） -_x000D_
_x000D_
Daevic HeptadのGreater Daevaのうちの一体が召喚されます。Lord of Destructionに仕える、莫大な力を持つ悪魔的存在は六体存在します。各Daevaは、その主の一面を象徴します。悪心、凍れる心、抑圧、不満、破壊、そして老化のDaevaが存在します。彼ら全員は、その本質に対応する魔力を持つ、強大な破壊的存在です。彼らがただ存在するだけで、混乱、不安、そして病がその住処に引き起こされます。'_x000D_
#end_x000D_
</v>
      </c>
    </row>
    <row r="332" spans="1:8" ht="135" x14ac:dyDescent="0.15">
      <c r="A332" s="24" t="s">
        <v>16463</v>
      </c>
      <c r="B332" s="29" t="s">
        <v>16464</v>
      </c>
      <c r="C332" s="36" t="s">
        <v>16465</v>
      </c>
      <c r="D332" s="38" t="s">
        <v>18925</v>
      </c>
      <c r="E332" s="42" t="s">
        <v>19841</v>
      </c>
      <c r="F332" s="43" t="s">
        <v>19842</v>
      </c>
      <c r="H332" t="str">
        <f t="shared" si="5"/>
        <v xml:space="preserve">#selectspell 374_x000D_
#descr '  - ジオグリフ （地上絵） -_x000D_
_x000D_
NazcaのCoya、月の娘たちは、天体と、それらの大地との繋がりに関する、非常に優れた学者です。彼女らは、露出した地面に刻まれた巨大な地上絵によって、地球に対する天体の影響力を増幅する術を発見しました。地上絵の呪附が機能している限り、州の魔力と、儀式の射程距離が増幅されます。起動中の地上絵のある州で戦う敵は、より容易に魔法の影響を受け、その魔法抵抗力が低下します。この儀式を詠唱するには、大地を上から見ることができなくてはなりません。それ故、飛行する魔術師だけがこの呪文を詠唱できます。この呪附が機能するためには、地上絵は星の光に晒されていなければならず、そのため荒地でのみ詠唱できます。'_x000D_
#end_x000D_
</v>
      </c>
    </row>
    <row r="333" spans="1:8" ht="67.5" x14ac:dyDescent="0.15">
      <c r="A333" s="24" t="s">
        <v>16466</v>
      </c>
      <c r="B333" s="29" t="s">
        <v>16467</v>
      </c>
      <c r="C333" s="36" t="s">
        <v>16468</v>
      </c>
      <c r="D333" s="38" t="s">
        <v>18926</v>
      </c>
      <c r="E333" s="42" t="s">
        <v>19843</v>
      </c>
      <c r="F333" s="43" t="s">
        <v>19844</v>
      </c>
      <c r="H333" t="str">
        <f t="shared" si="5"/>
        <v xml:space="preserve">#selectspell 375_x000D_
#descr '  - アイズ・オブ・ジ・コンドルズ （コンドルの目） -_x000D_
_x000D_
コンドルは、Nazcaの民から神聖視されます。彼らは太陽の伝令、嵐の先触れと見なされます。他のいかなる鳥も彼らほどの高さを舞うことはできず、それゆえコンドルの斥候は殆ど発見されず、捕らえるのはほぼ不可能です。この儀式により、術者はコンドルの全てを見抜く目を借り受け、占術のためにこの神聖なる鳥を遠方の州へと派遣します。'_x000D_
#end_x000D_
</v>
      </c>
    </row>
    <row r="334" spans="1:8" ht="54" x14ac:dyDescent="0.15">
      <c r="A334" s="24" t="s">
        <v>16469</v>
      </c>
      <c r="B334" s="29" t="s">
        <v>16470</v>
      </c>
      <c r="C334" s="36" t="s">
        <v>16471</v>
      </c>
      <c r="D334" s="38" t="s">
        <v>18927</v>
      </c>
      <c r="E334" s="42" t="s">
        <v>19845</v>
      </c>
      <c r="F334" s="43" t="s">
        <v>19846</v>
      </c>
      <c r="H334" t="str">
        <f t="shared" si="5"/>
        <v xml:space="preserve">#selectspell 376_x000D_
#descr '  - サモン・コンドルズ （コンドルの召喚） -_x000D_
_x000D_
コンドルは、Nazcaの民から神聖視されます。この神聖なる鳥は、Sun Kingにより、軍や巡回の支援のために時々召喚されます。彼らは太陽の伝令、嵐の先触れと見なされます。他のいかなる鳥も彼らほどの高さを舞うことはできず、それゆえコンドルの斥候は殆ど発見されず、捕らえるのはほぼ不可能です。'_x000D_
#end_x000D_
</v>
      </c>
    </row>
    <row r="335" spans="1:8" ht="81" x14ac:dyDescent="0.15">
      <c r="A335" s="24" t="s">
        <v>16472</v>
      </c>
      <c r="B335" s="29" t="s">
        <v>16473</v>
      </c>
      <c r="C335" s="36" t="s">
        <v>16474</v>
      </c>
      <c r="D335" s="38" t="s">
        <v>18928</v>
      </c>
      <c r="E335" s="42" t="s">
        <v>19847</v>
      </c>
      <c r="F335" s="43" t="s">
        <v>19848</v>
      </c>
      <c r="H335" t="str">
        <f t="shared" si="5"/>
        <v xml:space="preserve">#selectspell 377_x000D_
#descr '  - サモン・ワカズ （ワカの召喚） -_x000D_
_x000D_
「神聖なる者」Huacaは、初期の時代の半神であり、Nazcanの祖先です。彼らの勢力は、先代の全能者によって打ち砕かれ、その多くは遥か昔に天球へと逃げました。神秘的な儀式の助けにより、Coyaは追放を迂回し、国を改めて率いてもらうために、祖先たる神格を召喚することを試みます。Huacaは翼持つ天使的存在で、神聖な輝ける霊気に包まれています。この呪文がHuaca Headdressを着用した魔術師によって詠唱された場合、さらに二体のHuacaが現れます。'_x000D_
#end_x000D_
</v>
      </c>
    </row>
    <row r="336" spans="1:8" ht="81" x14ac:dyDescent="0.15">
      <c r="A336" s="24" t="s">
        <v>16475</v>
      </c>
      <c r="B336" s="29" t="s">
        <v>16476</v>
      </c>
      <c r="C336" s="36" t="s">
        <v>16477</v>
      </c>
      <c r="D336" s="38" t="s">
        <v>18929</v>
      </c>
      <c r="E336" s="42" t="s">
        <v>19849</v>
      </c>
      <c r="F336" s="43" t="s">
        <v>19850</v>
      </c>
      <c r="H336" t="str">
        <f t="shared" si="5"/>
        <v xml:space="preserve">#selectspell 378_x000D_
#descr '  - サモン・スパヤ （スパヤの召喚） -_x000D_
_x000D_
Supayaは、Nazcanの祖先である半神、Huacaの霊です。彼らの肉体は、Nazcanがその死者たちを木乃伊にし始める遥か前に朽ち果てましたが、祖先の魂はまだ強大な魔術師によって召喚できます。Huacaの霊は、その神聖なる輝きを失いましたが、今も神聖な存在として尊ばれます。Supayaは霊的な存在で、平凡な武器で傷付けるのは困難です。この呪文がHuaca Headdressを着用した魔術師によって詠唱された場合、さらに二体のSupayaが現れます。'_x000D_
#end_x000D_
</v>
      </c>
    </row>
    <row r="337" spans="1:8" ht="40.5" x14ac:dyDescent="0.15">
      <c r="A337" s="24" t="s">
        <v>16478</v>
      </c>
      <c r="B337" s="29" t="s">
        <v>16479</v>
      </c>
      <c r="C337" s="36" t="s">
        <v>16480</v>
      </c>
      <c r="D337" s="38" t="s">
        <v>18930</v>
      </c>
      <c r="E337" s="42" t="s">
        <v>19851</v>
      </c>
      <c r="F337" s="43" t="s">
        <v>19852</v>
      </c>
      <c r="H337" t="str">
        <f t="shared" si="5"/>
        <v xml:space="preserve">#selectspell 379_x000D_
#descr '  - コンタクト・ハービンジャー （先駆者との接触） -_x000D_
_x000D_
術者は、天のHarbingerと接触します。Harbingerは、アンデッドを神聖なる怒りで吹き飛ばす、天の角笛で武装した、強力な天使です。この天使はまた、風の魔法に長け、また聖職者の力も持ちます。'_x000D_
#end_x000D_
</v>
      </c>
    </row>
    <row r="338" spans="1:8" ht="40.5" x14ac:dyDescent="0.15">
      <c r="A338" s="24" t="s">
        <v>16481</v>
      </c>
      <c r="B338" s="29" t="s">
        <v>16482</v>
      </c>
      <c r="C338" s="36" t="s">
        <v>16483</v>
      </c>
      <c r="D338" s="38" t="s">
        <v>18931</v>
      </c>
      <c r="E338" s="42" t="s">
        <v>19853</v>
      </c>
      <c r="F338" s="43" t="s">
        <v>19854</v>
      </c>
      <c r="H338" t="str">
        <f t="shared" si="5"/>
        <v xml:space="preserve">#selectspell 380_x000D_
#descr '  - エンジェリック・ホスト （天使の軍勢） -_x000D_
_x000D_
術者はArch Angelと接触し、その助けを乞います。Arch Angelには、六体の天使の軍勢が同行し、遠方の州に現れるかもしれません。燃える剣で武装したArch Angelは、強力な火の魔術師であり聖職者でもあります。'_x000D_
#end_x000D_
</v>
      </c>
    </row>
    <row r="339" spans="1:8" ht="27" x14ac:dyDescent="0.15">
      <c r="A339" s="24" t="s">
        <v>16484</v>
      </c>
      <c r="B339" s="29" t="s">
        <v>16485</v>
      </c>
      <c r="C339" s="36" t="s">
        <v>16486</v>
      </c>
      <c r="D339" s="38" t="s">
        <v>18932</v>
      </c>
      <c r="E339" s="42" t="s">
        <v>19855</v>
      </c>
      <c r="F339" s="43" t="s">
        <v>19856</v>
      </c>
      <c r="H339" t="str">
        <f t="shared" si="5"/>
        <v xml:space="preserve">#selectspell 381_x000D_
#descr '  - ヘブンリー・ラス （天の憤怒） -_x000D_
_x000D_
この呪文は、彼が神位請求者を助け、全ての偽りの請求者を罰することができるように、天からAngel of Furyを降臨させます。'_x000D_
#end_x000D_
</v>
      </c>
    </row>
    <row r="340" spans="1:8" ht="27" x14ac:dyDescent="0.15">
      <c r="A340" s="24" t="s">
        <v>16487</v>
      </c>
      <c r="B340" s="29" t="s">
        <v>16488</v>
      </c>
      <c r="C340" s="36" t="s">
        <v>16489</v>
      </c>
      <c r="D340" s="38" t="s">
        <v>18933</v>
      </c>
      <c r="E340" s="42" t="s">
        <v>19857</v>
      </c>
      <c r="F340" s="43" t="s">
        <v>19858</v>
      </c>
      <c r="H340" t="str">
        <f t="shared" si="5"/>
        <v xml:space="preserve">#selectspell 382_x000D_
#descr '  - ヘブンリー・クワイア （天の聖歌隊） -_x000D_
_x000D_
術者は、彼が神位請求者に仕えることができるように、天からSeraphを降臨させます。Seraphには、天使の聖歌隊が同行しています。'_x000D_
#end_x000D_
</v>
      </c>
    </row>
    <row r="341" spans="1:8" ht="27" x14ac:dyDescent="0.15">
      <c r="A341" s="24" t="s">
        <v>16490</v>
      </c>
      <c r="B341" s="29" t="s">
        <v>16491</v>
      </c>
      <c r="C341" s="36" t="s">
        <v>16492</v>
      </c>
      <c r="D341" s="38" t="s">
        <v>18934</v>
      </c>
      <c r="E341" s="42" t="s">
        <v>19859</v>
      </c>
      <c r="F341" s="43" t="s">
        <v>19860</v>
      </c>
      <c r="H341" t="str">
        <f t="shared" si="5"/>
        <v xml:space="preserve">#selectspell 383_x000D_
#descr '  - バインド・ハーレクイン （道化者の束縛） -_x000D_
_x000D_
Diabolistは、Demon Jesterを召喚し、契約を結びます。Demon Jesterは、捻じ曲がった体と羽を持つ、下等な悪魔です。他のDevilと異なり、彼らは火炎耐性を持ちません。'_x000D_
#end_x000D_
</v>
      </c>
    </row>
    <row r="342" spans="1:8" ht="67.5" x14ac:dyDescent="0.15">
      <c r="A342" s="24" t="s">
        <v>16493</v>
      </c>
      <c r="B342" s="29" t="s">
        <v>16494</v>
      </c>
      <c r="C342" s="36" t="s">
        <v>16495</v>
      </c>
      <c r="D342" s="38" t="s">
        <v>18935</v>
      </c>
      <c r="E342" s="42" t="s">
        <v>19861</v>
      </c>
      <c r="F342" s="43" t="s">
        <v>19862</v>
      </c>
      <c r="H342" t="str">
        <f t="shared" si="5"/>
        <v xml:space="preserve">#selectspell 384_x000D_
#descr '  - リアセンダンス （再昇天） -_x000D_
_x000D_
十分な血を犠牲とすることで、術者はFallen Angelの地獄の牢獄を粉砕し、彼が再び地球へと昇ることを可能とします。Fallen Angelはその解放者に快く仕え、彼の目的のために全力を尽くします。この天使は、その堕天の前には、強力な火の魔法の使い手でした。今では、彼は血の魔法の用法も習得しています。'_x000D_
#end_x000D_
</v>
      </c>
    </row>
    <row r="343" spans="1:8" ht="67.5" x14ac:dyDescent="0.15">
      <c r="A343" s="24" t="s">
        <v>16496</v>
      </c>
      <c r="B343" s="29" t="s">
        <v>16497</v>
      </c>
      <c r="C343" s="36" t="s">
        <v>16498</v>
      </c>
      <c r="D343" s="38" t="s">
        <v>18936</v>
      </c>
      <c r="E343" s="42" t="s">
        <v>19863</v>
      </c>
      <c r="F343" s="43" t="s">
        <v>19864</v>
      </c>
      <c r="H343" t="str">
        <f t="shared" si="5"/>
        <v xml:space="preserve">#selectspell 385_x000D_
#descr '  - サモン・ワルキューレ （戦乙女の召喚） -_x000D_
_x000D_
術者は、その戦いを援護させるため、Valkyrieの集団を召喚します。ValkyrieはVanの女性で、幻術で人間たちを欺く技能を持ちます。Valkyrieは、古代に彼女らを死の伝令として用いた死せる神によって、飛行能力を与えられました。Valkyrieは、今もその飛行能力を保持しています。彼女らは武装し、戦いの準備ができた状態で召喚されます。'_x000D_
#end_x000D_
</v>
      </c>
    </row>
    <row r="344" spans="1:8" ht="54" x14ac:dyDescent="0.15">
      <c r="A344" s="24" t="s">
        <v>16499</v>
      </c>
      <c r="B344" s="29" t="s">
        <v>16500</v>
      </c>
      <c r="C344" s="36" t="s">
        <v>16501</v>
      </c>
      <c r="D344" s="38" t="s">
        <v>18937</v>
      </c>
      <c r="E344" s="42" t="s">
        <v>19865</v>
      </c>
      <c r="F344" s="43" t="s">
        <v>19866</v>
      </c>
      <c r="H344" t="str">
        <f t="shared" si="5"/>
        <v xml:space="preserve">#selectspell 386_x000D_
#descr '  - アウェイクン・ドラウグル （ドラウグの再覚醒） -_x000D_
_x000D_
Draugは、肉体を持つVanのアンデッドです。彼らは非常に強力で、その大きさを意のままに、あるいは傷付いた際に変えることができます。Draugは腐敗した肉の悪臭を放ち、氷のように冷たい風に包まれています。この儀式により、少数のDraugは、その塚を離れ、国の敵を殺すよう強要されます。'_x000D_
#end_x000D_
</v>
      </c>
    </row>
    <row r="345" spans="1:8" ht="67.5" x14ac:dyDescent="0.15">
      <c r="A345" s="24" t="s">
        <v>16502</v>
      </c>
      <c r="B345" s="29" t="s">
        <v>16503</v>
      </c>
      <c r="C345" s="36" t="s">
        <v>16504</v>
      </c>
      <c r="D345" s="38" t="s">
        <v>18938</v>
      </c>
      <c r="E345" s="42" t="s">
        <v>19867</v>
      </c>
      <c r="F345" s="43" t="s">
        <v>19868</v>
      </c>
      <c r="H345" t="str">
        <f t="shared" si="5"/>
        <v xml:space="preserve">#selectspell 387_x000D_
#descr '  - サモン・グロソズ （グロソの召喚） -_x000D_
_x000D_
術者は墓地に旅し、Glosoとして知られる忌まわしき雌豚を召喚して、それを彼に従わせます。Gloso、またはGlow Sowは、光る目と、剃刀のように鋭い剛毛を持つ、恐ろしい闇の猪です。彼女らは古代の墳墓や墓地に住み、墓石に擦り付けることで、その剛毛を研ぎ澄ましています。Glosoは標的に向けて走り、その背の剛毛で敵を切り裂くことで戦います。'_x000D_
#end_x000D_
</v>
      </c>
    </row>
    <row r="346" spans="1:8" ht="27" x14ac:dyDescent="0.15">
      <c r="A346" s="24" t="s">
        <v>16505</v>
      </c>
      <c r="B346" s="29" t="s">
        <v>16506</v>
      </c>
      <c r="C346" s="36" t="s">
        <v>16507</v>
      </c>
      <c r="D346" s="38" t="s">
        <v>18939</v>
      </c>
      <c r="E346" s="42" t="s">
        <v>19869</v>
      </c>
      <c r="F346" s="43" t="s">
        <v>19870</v>
      </c>
      <c r="H346" t="str">
        <f t="shared" si="5"/>
        <v xml:space="preserve">#selectspell 388_x000D_
#descr '  - ブルード・オブ・ガルム （ガルムの子供達） -_x000D_
_x000D_
術者は、Jotunの森を徘徊する、巨大な狼の群れを召喚します。この狼は神聖視され、その遠吠えは巨人さえも怯えさせることができます。'_x000D_
#end_x000D_
</v>
      </c>
    </row>
    <row r="347" spans="1:8" ht="67.5" x14ac:dyDescent="0.15">
      <c r="A347" s="24" t="s">
        <v>16508</v>
      </c>
      <c r="B347" s="29" t="s">
        <v>16509</v>
      </c>
      <c r="C347" s="36" t="s">
        <v>16510</v>
      </c>
      <c r="D347" s="38" t="s">
        <v>18940</v>
      </c>
      <c r="E347" s="42" t="s">
        <v>19871</v>
      </c>
      <c r="F347" s="43" t="s">
        <v>19872</v>
      </c>
      <c r="H347" t="str">
        <f t="shared" si="5"/>
        <v xml:space="preserve">#selectspell 389_x000D_
#descr '  - イルウィンター （不吉なる冬） -_x000D_
_x000D_
術者は、穢れ無き処女の血を捧げ、古きRimtursar、恐るべき力を持つ古代の巨人にしてJotunの祖先を、目覚めさせようと試みます。この巨人はゆっくりと目覚めますが、その存在は吹雪、狼の襲撃、そして極寒を世界中に引き起こします。Illwinterは全ての兆候の中でも最も恐れられ、世界中で不安度が増加します。この呪文は、誰かが解呪する、あるいは術者が死ぬまで持続します。'_x000D_
#end_x000D_
</v>
      </c>
    </row>
    <row r="348" spans="1:8" ht="40.5" x14ac:dyDescent="0.15">
      <c r="A348" s="24" t="s">
        <v>16511</v>
      </c>
      <c r="B348" s="29" t="s">
        <v>19943</v>
      </c>
      <c r="C348" s="36" t="s">
        <v>16512</v>
      </c>
      <c r="D348" s="38" t="s">
        <v>18941</v>
      </c>
      <c r="E348" s="42" t="s">
        <v>19944</v>
      </c>
      <c r="F348" s="43" t="s">
        <v>19874</v>
      </c>
      <c r="H348" t="str">
        <f t="shared" si="5"/>
        <v xml:space="preserve">#selectspell 390_x000D_
#descr '  - サモン・ジャガー・トードズ （大蟇蛙の召喚） -_x000D_
_x000D_
Mictlanの深い森では、大きな蟇蛙が見られます。赤みがかった斑のJaguar Toadは、それが最も神聖な獣、ジャガーの毛皮を纏っているように見えることから、大いに尊ばれます。'_x000D_
#end_x000D_
</v>
      </c>
    </row>
    <row r="349" spans="1:8" ht="40.5" x14ac:dyDescent="0.15">
      <c r="A349" s="24" t="s">
        <v>16513</v>
      </c>
      <c r="B349" s="29" t="s">
        <v>5598</v>
      </c>
      <c r="C349" s="36" t="s">
        <v>16514</v>
      </c>
      <c r="D349" s="38" t="s">
        <v>19873</v>
      </c>
      <c r="E349" s="42" t="s">
        <v>19875</v>
      </c>
      <c r="F349" s="43" t="s">
        <v>19876</v>
      </c>
      <c r="H349" t="str">
        <f t="shared" si="5"/>
        <v xml:space="preserve">#selectspell 391_x000D_
#descr '  - サモン・ジャガーズ （ジャガーの召喚） -_x000D_
_x000D_
術者は17体のジャガーを召喚し、それを従わせます。ジャガーは、森の偉大なる狩人として、恐れられ、また尊ばれています。彼らは人々に神聖視され、聖戦士たちはジャガーの毛皮を纏います。'_x000D_
#end_x000D_
</v>
      </c>
    </row>
    <row r="350" spans="1:8" ht="40.5" x14ac:dyDescent="0.15">
      <c r="A350" s="24" t="s">
        <v>16515</v>
      </c>
      <c r="B350" s="29" t="s">
        <v>5603</v>
      </c>
      <c r="C350" s="36" t="s">
        <v>16516</v>
      </c>
      <c r="D350" s="38" t="s">
        <v>18942</v>
      </c>
      <c r="E350" s="42" t="s">
        <v>19877</v>
      </c>
      <c r="F350" s="43" t="s">
        <v>19878</v>
      </c>
      <c r="H350" t="str">
        <f t="shared" si="5"/>
        <v xml:space="preserve">#selectspell 392_x000D_
#descr '  - サモン・ジェイド・サーペント （翡翠大蛇の召喚） -_x000D_
_x000D_
Jade Serpentは、柔らかな羽衣を頂く巨大な蛇です。彼らは、Mictlanの森でのみ見られます。彼らは神聖視され、周囲の兵士たちを大いなる行いへと導きます。'_x000D_
#end_x000D_
</v>
      </c>
    </row>
    <row r="351" spans="1:8" ht="40.5" x14ac:dyDescent="0.15">
      <c r="A351" s="24" t="s">
        <v>16517</v>
      </c>
      <c r="B351" s="29" t="s">
        <v>5609</v>
      </c>
      <c r="C351" s="36" t="s">
        <v>16518</v>
      </c>
      <c r="D351" s="38" t="s">
        <v>18943</v>
      </c>
      <c r="E351" s="42" t="s">
        <v>19879</v>
      </c>
      <c r="F351" s="43" t="s">
        <v>19880</v>
      </c>
      <c r="H351" t="str">
        <f t="shared" si="5"/>
        <v xml:space="preserve">#selectspell 393_x000D_
#descr '  - サモン・モンスター・トード （怪物蟇蛙の召喚） -_x000D_
_x000D_
Monster Toadは、Mictlanの森と、C'tisの神殿の沼地でのみ見られる、巨大な蟇蛙です。彼らは、毒霧を吐き、下等な存在を蹂躙する、恐ろしい存在です。Monster Toadは神聖視され、両方の文化の神殿において、奴隷を与えられています。'_x000D_
#end_x000D_
</v>
      </c>
    </row>
    <row r="352" spans="1:8" ht="40.5" x14ac:dyDescent="0.15">
      <c r="A352" s="24" t="s">
        <v>16519</v>
      </c>
      <c r="B352" s="29" t="s">
        <v>16438</v>
      </c>
      <c r="C352" s="36" t="s">
        <v>16439</v>
      </c>
      <c r="D352" s="38" t="s">
        <v>18944</v>
      </c>
      <c r="E352" s="42" t="s">
        <v>19817</v>
      </c>
      <c r="F352" s="43" t="s">
        <v>19881</v>
      </c>
      <c r="G352" s="29" t="s">
        <v>19882</v>
      </c>
      <c r="H352" t="str">
        <f t="shared" si="5"/>
        <v/>
      </c>
    </row>
    <row r="353" spans="1:8" ht="94.5" x14ac:dyDescent="0.15">
      <c r="A353" s="24" t="s">
        <v>16520</v>
      </c>
      <c r="B353" s="29" t="s">
        <v>5618</v>
      </c>
      <c r="C353" s="36" t="s">
        <v>16521</v>
      </c>
      <c r="D353" s="38" t="s">
        <v>18945</v>
      </c>
      <c r="E353" s="42" t="s">
        <v>19883</v>
      </c>
      <c r="F353" s="43" t="s">
        <v>19884</v>
      </c>
      <c r="H353" t="str">
        <f t="shared" si="5"/>
        <v xml:space="preserve">#selectspell 395_x000D_
#descr '  - サモン・トラロック （トラロックの召喚） -_x000D_
_x000D_
魔法神官は、四体のTlaloqueのうちの一体を召喚します。Tlaloqueは、強力な雨の精霊であり、目覚めし神の高貴なる従者です。Tlaloqueは天の水の水差しを運び、地球へと雨を降らせる者たちで、彼らは常に雨と共にあります。各方位ごとに一体の精霊が存在します。東のTlaloqueは、繁栄と成長の雨を齎します。南のTlaloqueは、暖かな夏の雨を齎します。西のTlaloqueは、熱病や悪疫の雨を齎します。北のTlaloqueは、豪雨や寒風を齎します。'_x000D_
#end_x000D_
</v>
      </c>
    </row>
    <row r="354" spans="1:8" ht="27" x14ac:dyDescent="0.15">
      <c r="A354" s="24" t="s">
        <v>16522</v>
      </c>
      <c r="B354" s="29" t="s">
        <v>16523</v>
      </c>
      <c r="C354" s="36" t="s">
        <v>16524</v>
      </c>
      <c r="D354" s="38" t="s">
        <v>18946</v>
      </c>
      <c r="E354" s="42" t="s">
        <v>19887</v>
      </c>
      <c r="F354" s="43" t="s">
        <v>19885</v>
      </c>
      <c r="H354" t="str">
        <f t="shared" si="5"/>
        <v xml:space="preserve">#selectspell 396_x000D_
#descr '  - バインド・ビースト・バッツ （悪魔蝙蝠の束縛） -_x000D_
_x000D_
Beast Batは、Mictlanの森の神聖な蝙蝠の悪魔です。彼らは人間の生贄によって召喚され、支配されます。'_x000D_
#end_x000D_
</v>
      </c>
    </row>
    <row r="355" spans="1:8" ht="27" x14ac:dyDescent="0.15">
      <c r="A355" s="24" t="s">
        <v>16525</v>
      </c>
      <c r="B355" s="29" t="s">
        <v>5627</v>
      </c>
      <c r="C355" s="36" t="s">
        <v>16526</v>
      </c>
      <c r="D355" s="38" t="s">
        <v>18947</v>
      </c>
      <c r="E355" s="42" t="s">
        <v>19886</v>
      </c>
      <c r="F355" s="43" t="s">
        <v>19888</v>
      </c>
      <c r="H355" t="str">
        <f t="shared" si="5"/>
        <v xml:space="preserve">#selectspell 397_x000D_
#descr '  - バインド・ジャガー・フィーンズ （ジャガー悪魔の束縛） -_x000D_
_x000D_
Ozelotlは、Mictlanの森の神聖なジャガーの悪魔です。彼らは人間の生贄によって召喚され、支配されます。'_x000D_
#end_x000D_
</v>
      </c>
    </row>
    <row r="356" spans="1:8" ht="81" x14ac:dyDescent="0.15">
      <c r="A356" s="24" t="s">
        <v>16527</v>
      </c>
      <c r="B356" s="29" t="s">
        <v>5632</v>
      </c>
      <c r="C356" s="36" t="s">
        <v>16528</v>
      </c>
      <c r="D356" s="38" t="s">
        <v>18948</v>
      </c>
      <c r="E356" s="42" t="s">
        <v>19889</v>
      </c>
      <c r="F356" s="43" t="s">
        <v>19890</v>
      </c>
      <c r="H356" t="str">
        <f t="shared" si="5"/>
        <v xml:space="preserve">#selectspell 398_x000D_
#descr '  - コンタクト・シワテテオ （シワテテオとの接触） -_x000D_
_x000D_
魔法神官は、交差点や墓地に一週間座ります。七日後、Civateteoは現れます。魔術師は、飢えた神に仕えるよう彼女を説得します。Civateteoは生者に付き纏うために呼び戻された、出産の際に死んだ貴婦人です。彼女らは、暗色の擦り切れた衣を纏い、その顔と腕は、白墨に覆われています。彼女らは皺が寄っており、見るも恐ろしい存在です。彼女らは聖職者の力と、闇の術に関する技能を持ちます。'_x000D_
#end_x000D_
</v>
      </c>
    </row>
    <row r="357" spans="1:8" ht="94.5" x14ac:dyDescent="0.15">
      <c r="A357" s="24" t="s">
        <v>16529</v>
      </c>
      <c r="B357" s="29" t="s">
        <v>5638</v>
      </c>
      <c r="C357" s="36" t="s">
        <v>16530</v>
      </c>
      <c r="D357" s="38" t="s">
        <v>18949</v>
      </c>
      <c r="E357" s="42" t="s">
        <v>19891</v>
      </c>
      <c r="F357" s="43" t="s">
        <v>19892</v>
      </c>
      <c r="H357" t="str">
        <f t="shared" si="5"/>
        <v xml:space="preserve">#selectspell 399_x000D_
#descr '  - バインド・ツィツィミトル （ツィツィミトルの束縛） -_x000D_
_x000D_
Tzitzimitlは、天球の悪魔です。かつて彼らは、天の神性に反逆し、地球へと投げ落とされました。そこで、彼らはMictlanの人々の中に崇拝者を見つけました。血に飢えた神の目覚めにより、星の悪魔は神聖なる伝令や従者となりました。Tzitzimitlは星の光を発する冠と腰巻をした、輝く青い蠍人です。彼らは羽毛のある腕を持ち、それにより飛行できます。戦いにおいては、星の悪魔は弱き魂を殺す星の力の矢を放ちます。'_x000D_
#end_x000D_
</v>
      </c>
    </row>
    <row r="358" spans="1:8" ht="135" x14ac:dyDescent="0.15">
      <c r="A358" s="24" t="s">
        <v>16531</v>
      </c>
      <c r="B358" s="29" t="s">
        <v>5643</v>
      </c>
      <c r="C358" s="36" t="s">
        <v>16532</v>
      </c>
      <c r="D358" s="38" t="s">
        <v>18950</v>
      </c>
      <c r="E358" s="42" t="s">
        <v>19893</v>
      </c>
      <c r="F358" s="43" t="s">
        <v>19894</v>
      </c>
      <c r="H358" t="str">
        <f t="shared" si="5"/>
        <v xml:space="preserve">#selectspell 400_x000D_
#descr '  - コンタクト・トラウェルプチ （トラウェルプチとの接触） -_x000D_
_x000D_
魔法神官は新生児たちを集め、森へと冒険してTlahuelpuchiを誘き出し、契約を提案します。Tlahuelpuchiは、獣の姿を取ることができる、血を啜る魔女です。獣の姿では、彼女らは村に忍び寄り、そのお気に入りの食物である新生児が、一人残されるのを待ちます。Tlahuelpuchiがそのような子供を見つけると、彼女は人の姿に戻り、新生児の血をたらふく喰らいます。Tlahuelpuchiは、その技術を影響力のある人間に近付き、暗殺するために用いるように得心させることができます。彼女らは、その脚を取り除き、飛行を始めるための、奇妙な儀式を行うことができます。彼女らはこの能力を素早く、そして遠くへ旅するために用います。Tlahuelpuchiは夜の魔物であり、完全な暗視能力を持ちます。獣の姿では、その忍びの上に出るものはありません。'_x000D_
#end_x000D_
</v>
      </c>
    </row>
    <row r="359" spans="1:8" ht="54" x14ac:dyDescent="0.15">
      <c r="A359" s="24" t="s">
        <v>16533</v>
      </c>
      <c r="B359" s="29" t="s">
        <v>5648</v>
      </c>
      <c r="C359" s="36" t="s">
        <v>16534</v>
      </c>
      <c r="D359" s="38" t="s">
        <v>18951</v>
      </c>
      <c r="E359" s="42" t="s">
        <v>19895</v>
      </c>
      <c r="F359" s="43" t="s">
        <v>19896</v>
      </c>
      <c r="H359" t="str">
        <f t="shared" si="5"/>
        <v xml:space="preserve">#selectspell 401_x000D_
#descr '  - コンタクト・オナキ （オナキとの接触） -_x000D_
_x000D_
聖職者は、Mictlanの森の深部へと冒険し、Onaquiと契約します。Onaquiは半人半獣の悪魔で、人間の心臓を喰らいます。Onaquiは強力な血や闇の魔術師です。彼らは、その闇の神の支配力の中で成長する、Beast Batの大群を伴っています。'_x000D_
#end_x000D_
</v>
      </c>
    </row>
    <row r="360" spans="1:8" ht="27" x14ac:dyDescent="0.15">
      <c r="A360" s="24" t="s">
        <v>16535</v>
      </c>
      <c r="B360" s="29" t="s">
        <v>5653</v>
      </c>
      <c r="C360" s="36" t="s">
        <v>16536</v>
      </c>
      <c r="D360" s="38" t="s">
        <v>18952</v>
      </c>
      <c r="E360" s="42" t="s">
        <v>19897</v>
      </c>
      <c r="F360" s="43" t="s">
        <v>19898</v>
      </c>
      <c r="H360" t="str">
        <f t="shared" si="5"/>
        <v xml:space="preserve">#selectspell 402_x000D_
#descr '  - レイン・オブ・ジャガーズ （ジャガーの雨） -_x000D_
_x000D_
Ozelotlは、Mictlanの森の神聖なジャガーの悪魔です。この呪文は、膨大な人間の生贄により、多数のジャガーの悪魔を召喚し、支配します。'_x000D_
#end_x000D_
</v>
      </c>
    </row>
    <row r="361" spans="1:8" ht="121.5" x14ac:dyDescent="0.15">
      <c r="A361" s="24" t="s">
        <v>16537</v>
      </c>
      <c r="B361" s="29" t="s">
        <v>16538</v>
      </c>
      <c r="C361" s="36" t="s">
        <v>16539</v>
      </c>
      <c r="D361" s="38" t="s">
        <v>18953</v>
      </c>
      <c r="E361" s="42" t="s">
        <v>19899</v>
      </c>
      <c r="F361" s="43" t="s">
        <v>19902</v>
      </c>
      <c r="H361" t="str">
        <f t="shared" si="5"/>
        <v xml:space="preserve">#selectspell 403_x000D_
#descr '  - セフト・オブ・ザ・サン （太陽の横奪） -_x000D_
_x000D_
太陽が姿を消して以来、Zotzはかの天体の温もりと、高名なる輝きを切望してきました。この呪文により魔術師は、夜の間に再びXibalbaを通り抜けるよう、太陽をその天上の住処から誘い出します。しかし、その意図は悪意あるもので、太陽が一度Xibalbaの迷宮洞窟へと入ったならば、それは道を逸らされ、Cavern of the Sunへと幽閉されて、その輝きをSun Guideと、Ah K'inの火の魔術へと提供します。月と星だけが空を照らすこととなり、世界は闇に落ちます。呪附が起動している限り、Xibalbaは10個の火の宝石と、5個の星の真珠を毎月得ます。Second Sunも起動していない限り、世界は暗くなり、収入が世界的に減少します。'_x000D_
#end_x000D_
</v>
      </c>
    </row>
    <row r="362" spans="1:8" ht="40.5" x14ac:dyDescent="0.15">
      <c r="A362" s="24" t="s">
        <v>16540</v>
      </c>
      <c r="B362" s="29" t="s">
        <v>16541</v>
      </c>
      <c r="C362" s="36" t="s">
        <v>16542</v>
      </c>
      <c r="D362" s="38" t="s">
        <v>18954</v>
      </c>
      <c r="E362" s="42" t="s">
        <v>19900</v>
      </c>
      <c r="F362" s="43" t="s">
        <v>19901</v>
      </c>
      <c r="H362" t="str">
        <f t="shared" si="5"/>
        <v xml:space="preserve">#selectspell 404_x000D_
#descr '  - サモン・セイクリッド・スコーピオン （神聖なる蠍の召喚） -_x000D_
_x000D_
Xibalbaの闇の領域には、幾多の恐怖が住み着いています。その中でも数多く存在するのは、様々な大きさの蠍です。これらの生物の中でも、最も大きく最も古いものは神聖視され、洞窟の聖職者Chilanにより召喚されます。'_x000D_
#end_x000D_
</v>
      </c>
    </row>
    <row r="363" spans="1:8" ht="81" x14ac:dyDescent="0.15">
      <c r="A363" s="24" t="s">
        <v>16543</v>
      </c>
      <c r="B363" s="29" t="s">
        <v>16544</v>
      </c>
      <c r="C363" s="36" t="s">
        <v>16545</v>
      </c>
      <c r="D363" s="38" t="s">
        <v>18955</v>
      </c>
      <c r="H363" t="str">
        <f t="shared" si="5"/>
        <v xml:space="preserve">#selectspell 405_x000D_
#descr '  -  （） -_x000D_
_x000D_
XibalbaのCamazotzは、人が四つの魂、血、骨、息、影を持つことを教える魔法の伝統を実践します。この呪文は血の魂を傷付け、標的に体中の穴から大量出血させ、さらに時には血の魂を完全に殺し、標的を二月のうちに衰弱死させます。アンデッドや無生物は血を持たず、この呪文の影響を受けません。'_x000D_
#end_x000D_
</v>
      </c>
    </row>
    <row r="364" spans="1:8" ht="54" x14ac:dyDescent="0.15">
      <c r="A364" s="24" t="s">
        <v>16546</v>
      </c>
      <c r="B364" s="29" t="s">
        <v>16547</v>
      </c>
      <c r="C364" s="36" t="s">
        <v>16548</v>
      </c>
      <c r="D364" s="38" t="s">
        <v>18956</v>
      </c>
      <c r="H364" t="str">
        <f t="shared" si="5"/>
        <v xml:space="preserve">#selectspell 406_x000D_
#descr '  -  （） -_x000D_
_x000D_
XibalbaのCamazotzは、人が四つの魂、血、骨、息、影を持つことを教える魔法の伝統を実践します。この呪文は骨の魂を傷付け、標的を永久的に歩行困難とします。霊的な存在は骨の魂を持たず、この呪文の影響を受けることは滅多にありません。'_x000D_
#end_x000D_
</v>
      </c>
    </row>
    <row r="365" spans="1:8" ht="40.5" x14ac:dyDescent="0.15">
      <c r="A365" s="24" t="s">
        <v>16549</v>
      </c>
      <c r="B365" s="29" t="s">
        <v>16550</v>
      </c>
      <c r="C365" s="36" t="s">
        <v>16551</v>
      </c>
      <c r="D365" s="38" t="s">
        <v>18957</v>
      </c>
      <c r="H365" t="str">
        <f t="shared" si="5"/>
        <v xml:space="preserve">#selectspell 407_x000D_
#descr '  -  （） -_x000D_
_x000D_
XibalbaのCamazotzは、人が四つの魂、血、骨、息、影を持つことを教える魔法の伝統を実践します。この呪文は息の魂を傷付け、標的を疲弊させます。'_x000D_
#end_x000D_
</v>
      </c>
    </row>
    <row r="366" spans="1:8" ht="54" x14ac:dyDescent="0.15">
      <c r="A366" s="24" t="s">
        <v>16552</v>
      </c>
      <c r="B366" s="29" t="s">
        <v>16553</v>
      </c>
      <c r="C366" s="36" t="s">
        <v>16554</v>
      </c>
      <c r="D366" s="38" t="s">
        <v>18958</v>
      </c>
      <c r="H366" t="str">
        <f t="shared" si="5"/>
        <v xml:space="preserve">#selectspell 408_x000D_
#descr '  -  （） -_x000D_
_x000D_
XibalbaのCamazotzは、人が四つの魂、血、骨、息、影を持つことを教える魔法の伝統を実践します。この呪文は影の魂を傷付け、標的を永久的に不幸で祟ります。霊的な存在は影を持たず、この呪文の影響を受けることは滅多にありません。'_x000D_
#end_x000D_
</v>
      </c>
    </row>
    <row r="367" spans="1:8" ht="54" x14ac:dyDescent="0.15">
      <c r="A367" s="24" t="s">
        <v>16555</v>
      </c>
      <c r="B367" s="29" t="s">
        <v>16556</v>
      </c>
      <c r="C367" s="36" t="s">
        <v>16557</v>
      </c>
      <c r="D367" s="38" t="s">
        <v>18959</v>
      </c>
      <c r="H367" t="str">
        <f t="shared" si="5"/>
        <v xml:space="preserve">#selectspell 409_x000D_
#descr '  -  （） -_x000D_
_x000D_
XibalbaのCamazotzは、人が四つの魂、血、骨、息、影を持つことを教える魔法の伝統を実践します。この呪文は対象の血の魂を強化し、傷口を再生させます。アンデッドや無生物は血を持たず、この呪文の影響を受けません。'_x000D_
#end_x000D_
</v>
      </c>
    </row>
    <row r="368" spans="1:8" ht="54" x14ac:dyDescent="0.15">
      <c r="A368" s="24" t="s">
        <v>16558</v>
      </c>
      <c r="B368" s="29" t="s">
        <v>16559</v>
      </c>
      <c r="C368" s="36" t="s">
        <v>16560</v>
      </c>
      <c r="D368" s="38" t="s">
        <v>18960</v>
      </c>
      <c r="H368" t="str">
        <f t="shared" si="5"/>
        <v xml:space="preserve">#selectspell 410_x000D_
#descr '  -  （） -_x000D_
_x000D_
XibalbaのCamazotzは、人が四つの魂、血、骨、息、影を持つことを教える魔法の伝統を実践します。この呪文は対象の骨の魂を強化し、打撃への脆弱性を緩和します。霊的な存在は骨の魂を持たず、この呪文の影響を受けることは滅多にありません。'_x000D_
#end_x000D_
</v>
      </c>
    </row>
    <row r="369" spans="1:8" ht="40.5" x14ac:dyDescent="0.15">
      <c r="A369" s="24" t="s">
        <v>16561</v>
      </c>
      <c r="B369" s="29" t="s">
        <v>16562</v>
      </c>
      <c r="C369" s="36" t="s">
        <v>16563</v>
      </c>
      <c r="D369" s="38" t="s">
        <v>18961</v>
      </c>
      <c r="H369" t="str">
        <f t="shared" si="5"/>
        <v xml:space="preserve">#selectspell 411_x000D_
#descr '  -  （） -_x000D_
_x000D_
XibalbaのCamazotzは、人が四つの魂、血、骨、息、影を持つことを教える魔法の伝統を実践します。この呪文は息の魂を強化し、対象が消耗や疲労から、より早く立ち直れるようにします。'_x000D_
#end_x000D_
</v>
      </c>
    </row>
    <row r="370" spans="1:8" ht="54" x14ac:dyDescent="0.15">
      <c r="A370" s="24" t="s">
        <v>16564</v>
      </c>
      <c r="B370" s="29" t="s">
        <v>16565</v>
      </c>
      <c r="C370" s="36" t="s">
        <v>16566</v>
      </c>
      <c r="D370" s="38" t="s">
        <v>18962</v>
      </c>
      <c r="H370" t="str">
        <f t="shared" si="5"/>
        <v xml:space="preserve">#selectspell 412_x000D_
#descr '  -  （） -_x000D_
_x000D_
XibalbaのCamazotzは、人が四つの魂、血、骨、息、影を持つことを教える魔法の伝統を実践します。この呪文は対象の影の魂を強化し、彼に戦闘での幸運を与えます。霊的な存在は影を持たず、この呪文の影響を受けることは滅多にありません。'_x000D_
#end_x000D_
</v>
      </c>
    </row>
    <row r="371" spans="1:8" ht="81" x14ac:dyDescent="0.15">
      <c r="A371" s="24" t="s">
        <v>16567</v>
      </c>
      <c r="B371" s="29" t="s">
        <v>16568</v>
      </c>
      <c r="C371" s="36" t="s">
        <v>16569</v>
      </c>
      <c r="D371" s="38" t="s">
        <v>18963</v>
      </c>
      <c r="H371" t="str">
        <f t="shared" si="5"/>
        <v xml:space="preserve">#selectspell 413_x000D_
#descr '  -  （） -_x000D_
_x000D_
術者は、四体のBalamのうちの一体を召喚します。Balamは、ジャガーの姿を取る、強力な繁栄の精霊で、目覚めし神の従者です。各方位毎に一体の精霊が存在します。Balamは、その姿を意のままに変えることができます。Zotzの前では、彼らはしばしばOnaquiやZotzの魔術師の姿で現れますが、戦いにおいてはその真の姿を現します。Balamは四つの方位と繋がりを持ち、それに応じた力を持ちます。'_x000D_
#end_x000D_
</v>
      </c>
    </row>
    <row r="372" spans="1:8" ht="54" x14ac:dyDescent="0.15">
      <c r="A372" s="24" t="s">
        <v>16570</v>
      </c>
      <c r="B372" s="29" t="s">
        <v>16571</v>
      </c>
      <c r="C372" s="36" t="s">
        <v>16572</v>
      </c>
      <c r="D372" s="38" t="s">
        <v>18964</v>
      </c>
      <c r="H372" t="str">
        <f t="shared" si="5"/>
        <v xml:space="preserve">#selectspell 414_x000D_
#descr '  -  （） -_x000D_
_x000D_
術者は、雷と雨の強力な精霊戦士、四体のChaacのうちの一体を召喚します。彼らは奇妙に伸びた鼻と、青みがかった肌を持ちます。彼らはその途方もない力を以って、目覚めし神の臣民たちを守ります。Chaacは四つの方位と繋がりを持ち、それに応じた力を持ちます。'_x000D_
#end_x000D_
</v>
      </c>
    </row>
    <row r="373" spans="1:8" ht="81" x14ac:dyDescent="0.15">
      <c r="A373" s="24" t="s">
        <v>16573</v>
      </c>
      <c r="B373" s="29" t="s">
        <v>16574</v>
      </c>
      <c r="C373" s="36" t="s">
        <v>16575</v>
      </c>
      <c r="D373" s="38" t="s">
        <v>18965</v>
      </c>
      <c r="H373" t="str">
        <f t="shared" si="5"/>
        <v xml:space="preserve">#selectspell 415_x000D_
#descr '  -  （） -_x000D_
_x000D_
この呪文は、帝国に忠実なCelestial Servantを召喚します。Celestial Servantは、天球の庭師や従僕です。彼らは肥満の豚人間の姿をしています。Celestial Servantは非常に強い力を持ちますが、戦士としての技量は高くありません。彼らは熊手で武装し、鎧は身に着けていません。Celestial Servantは、生きるために食事を必要とはしませんが、しかし彼らは食べるのが好きで、また大変な食欲を持ちます。一体のCelestial Servantは、七人の標準的人間と同じだけの食糧を平らげます。'_x000D_
#end_x000D_
</v>
      </c>
    </row>
    <row r="374" spans="1:8" ht="67.5" x14ac:dyDescent="0.15">
      <c r="A374" s="24" t="s">
        <v>16576</v>
      </c>
      <c r="B374" s="29" t="s">
        <v>16577</v>
      </c>
      <c r="C374" s="36" t="s">
        <v>16578</v>
      </c>
      <c r="D374" s="38" t="s">
        <v>18966</v>
      </c>
      <c r="H374" t="str">
        <f t="shared" si="5"/>
        <v xml:space="preserve">#selectspell 416_x000D_
#descr '  -  （） -_x000D_
_x000D_
Demon of Heavenly Riversは、天上の川から生まれた、暴力的な天の存在です。彼らは、乱れた赤い髪を生やした、怒れる青い肌の悪鬼の姿をしています。このDemonは、大棍棒で武装し、彼らが守る川を抜けようとした不幸な人間たちから作られた、頭蓋骨の首飾りを身に着けています。Demon of Heavenly Riversは神聖視され、また水陸両棲です。'_x000D_
#end_x000D_
</v>
      </c>
    </row>
    <row r="375" spans="1:8" ht="40.5" x14ac:dyDescent="0.15">
      <c r="A375" s="24" t="s">
        <v>16579</v>
      </c>
      <c r="B375" s="29" t="s">
        <v>16580</v>
      </c>
      <c r="C375" s="36" t="s">
        <v>16581</v>
      </c>
      <c r="D375" s="38" t="s">
        <v>18967</v>
      </c>
      <c r="H375" t="str">
        <f t="shared" si="5"/>
        <v xml:space="preserve">#selectspell 417_x000D_
#descr '  -  （） -_x000D_
_x000D_
この呪文は、天球から一対の猟犬を召喚します。彼らは、巨大な見据える眼と燃える尾を持つ、獅子の鬣を生やした犬の姿をしています。彼らは風の上を駆けることができ、また電撃に免疫を持ちます。'_x000D_
#end_x000D_
</v>
      </c>
    </row>
    <row r="376" spans="1:8" ht="54" x14ac:dyDescent="0.15">
      <c r="A376" s="24" t="s">
        <v>16582</v>
      </c>
      <c r="B376" s="29" t="s">
        <v>16583</v>
      </c>
      <c r="C376" s="36" t="s">
        <v>16584</v>
      </c>
      <c r="D376" s="38" t="s">
        <v>18968</v>
      </c>
      <c r="H376" t="str">
        <f t="shared" si="5"/>
        <v xml:space="preserve">#selectspell 418_x000D_
#descr '  -  （） -_x000D_
_x000D_
Demon of Heavenly Firesは、天上の炎から生まれた、暴力的な天の存在です。彼らは、黄金の衣を纏った、怒れる人間の姿をしています。このDemonは、燃え盛る車輪を投げ、また飛行することができます。Demon of Heavenly Firesは神聖視され、また暑く、乾燥した気候でより強力になります。'_x000D_
#end_x000D_
</v>
      </c>
    </row>
    <row r="377" spans="1:8" ht="27" x14ac:dyDescent="0.15">
      <c r="A377" s="24" t="s">
        <v>16585</v>
      </c>
      <c r="B377" s="29" t="s">
        <v>16586</v>
      </c>
      <c r="C377" s="36" t="s">
        <v>16587</v>
      </c>
      <c r="D377" s="38" t="s">
        <v>18969</v>
      </c>
      <c r="H377" t="str">
        <f t="shared" si="5"/>
        <v xml:space="preserve">#selectspell 419_x000D_
#descr '  -  （） -_x000D_
_x000D_
Celestial Soldierは、天球の存在です。彼らは、全身用の鱗の鎧を纏い、薙刀で武装した、馬人間の姿をしています。Celestial Soldierは神聖視されます。'_x000D_
#end_x000D_
</v>
      </c>
    </row>
    <row r="378" spans="1:8" ht="40.5" x14ac:dyDescent="0.15">
      <c r="A378" s="24" t="s">
        <v>16588</v>
      </c>
      <c r="B378" s="29" t="s">
        <v>16589</v>
      </c>
      <c r="C378" s="36" t="s">
        <v>16590</v>
      </c>
      <c r="D378" s="38" t="s">
        <v>18970</v>
      </c>
      <c r="H378" t="str">
        <f t="shared" si="5"/>
        <v xml:space="preserve">#selectspell 420_x000D_
#descr '  -  （） -_x000D_
_x000D_
死せる祖先の魂は、戦いへ呼び寄せられます。祖先は神聖視されますが、生者の運命に影響を及ぼせることを除けば、彼らは大規模な戦いに有用な能力は殆ど持ちません。'_x000D_
#end_x000D_
</v>
      </c>
    </row>
    <row r="379" spans="1:8" x14ac:dyDescent="0.15">
      <c r="A379" s="24" t="s">
        <v>16591</v>
      </c>
      <c r="B379" s="29" t="s">
        <v>16592</v>
      </c>
      <c r="C379" s="36" t="s">
        <v>16593</v>
      </c>
      <c r="D379" s="38" t="s">
        <v>18971</v>
      </c>
      <c r="H379" t="str">
        <f t="shared" si="5"/>
        <v xml:space="preserve">#selectspell 421_x000D_
#descr '  -  （） -_x000D_
_x000D_
憤怒せる祖霊の軍勢は、戦いに決着をつけるため召喚されます。'_x000D_
#end_x000D_
</v>
      </c>
    </row>
    <row r="380" spans="1:8" ht="54" x14ac:dyDescent="0.15">
      <c r="A380" s="24" t="s">
        <v>16594</v>
      </c>
      <c r="B380" s="29" t="s">
        <v>16595</v>
      </c>
      <c r="C380" s="36" t="s">
        <v>16596</v>
      </c>
      <c r="D380" s="38" t="s">
        <v>18972</v>
      </c>
      <c r="H380" t="str">
        <f t="shared" si="5"/>
        <v xml:space="preserve">#selectspell 422_x000D_
#descr '  -  （） -_x000D_
_x000D_
Nagaは、Patalaの地下世界の、半神の蛇です。彼らは神聖視され、闇を見通し、水中でも呼吸できます。彼らは冥界で生まれ、金工と宝石加工に熟練しています。Nagaの戦士たちは、闇の中で光る、煌く宝石をはめ込まれた金色の鎧を纏います。'_x000D_
#end_x000D_
</v>
      </c>
    </row>
    <row r="381" spans="1:8" ht="54" x14ac:dyDescent="0.15">
      <c r="A381" s="24" t="s">
        <v>16597</v>
      </c>
      <c r="B381" s="29" t="s">
        <v>16598</v>
      </c>
      <c r="C381" s="36" t="s">
        <v>16599</v>
      </c>
      <c r="D381" s="38" t="s">
        <v>18973</v>
      </c>
      <c r="H381" t="str">
        <f t="shared" si="5"/>
        <v xml:space="preserve">#selectspell 423_x000D_
#descr '  -  （） -_x000D_
_x000D_
Apsaraは、遥か昔にこの世界を去った、神聖なる精霊です。彼女らは、疲れを知らぬ踊り子や歌い手として、天上の神々に仕えます。彼女らは時折、両世界が接近する神聖なる山に住む、猿人たちの呼びかけによって召喚されます。Apsaraは、定命のものを畏敬の念で打つ、輝ける霊気に恵まれています。'_x000D_
#end_x000D_
</v>
      </c>
    </row>
    <row r="382" spans="1:8" ht="94.5" x14ac:dyDescent="0.15">
      <c r="A382" s="24" t="s">
        <v>16600</v>
      </c>
      <c r="B382" s="29" t="s">
        <v>16601</v>
      </c>
      <c r="C382" s="36" t="s">
        <v>16602</v>
      </c>
      <c r="D382" s="38" t="s">
        <v>18974</v>
      </c>
      <c r="H382" t="str">
        <f t="shared" si="5"/>
        <v xml:space="preserve">#selectspell 424_x000D_
#descr '  -  （） -_x000D_
_x000D_
Yakshaは、神聖なるKailasa山の半神です。彼らの時代は過ぎ去り、彼らの中でも最も強力なものたちはこの世界を離れ、天球へと向かいました。今も残っている少数は、この世界の自然の美しさや富に魅入られたものたちです。彼らは猿人たちを繁殖させ、隷属へと導きました。Yakshaは、下等な存在を畏敬の念で打つ、神々しい輝きに恵まれています。彼らは、猿人たちに神聖視されます。Yakshaは自然と大地の富の精で、強力な地の魔術師です。'_x000D_
#end_x000D_
</v>
      </c>
    </row>
    <row r="383" spans="1:8" ht="94.5" x14ac:dyDescent="0.15">
      <c r="A383" s="24" t="s">
        <v>16603</v>
      </c>
      <c r="B383" s="29" t="s">
        <v>16604</v>
      </c>
      <c r="C383" s="36" t="s">
        <v>16605</v>
      </c>
      <c r="D383" s="38" t="s">
        <v>18975</v>
      </c>
      <c r="H383" t="str">
        <f t="shared" si="5"/>
        <v xml:space="preserve">#selectspell 425_x000D_
#descr '  -  （） -_x000D_
_x000D_
Yakshiniは、神聖なるKailasa山の半神です。彼女らの時代は過ぎ去り、彼女らの中でも最も強力なものたちはこの世界を離れ、天球へと向かいました。今も残っている少数は、この世界の自然の美しさや富に魅入られたものたちです。彼女らは猿人たちを繁殖させ、隷属へと導きました。Yakshiniは、下等な存在を畏敬の念で打つ、神々しい輝きに恵まれています。彼女らは、猿人たちに神聖視されます。Yakshiniは主に泉、湖、川に住む、強力な水の魔術師です。'_x000D_
#end_x000D_
</v>
      </c>
    </row>
    <row r="384" spans="1:8" ht="81" x14ac:dyDescent="0.15">
      <c r="A384" s="24" t="s">
        <v>16606</v>
      </c>
      <c r="B384" s="29" t="s">
        <v>16607</v>
      </c>
      <c r="C384" s="36" t="s">
        <v>16608</v>
      </c>
      <c r="D384" s="38" t="s">
        <v>18976</v>
      </c>
      <c r="H384" t="str">
        <f t="shared" si="5"/>
        <v xml:space="preserve">#selectspell 426_x000D_
#descr '  -  （） -_x000D_
_x000D_
Naginiは、宝石に飾られし都市Patalaの、Nagaの王女です。彼女らはその姿を変えることができ、気付かれることなく人間の土地を放浪します。人間の姿のNaginiは際立った美しさで、数多くの若き男性が、その快適な暮らしを捨て、Naginiと共に冥界へと向かいました。Naginiはその誘惑の力を、将軍たちをその主から、そして聖職者たちをその神から引き離すために利用できます。Naginiはまた、熟練した水の魔術師です。Nagaの姿では、彼女らの水魔法の技能は増幅されます。'_x000D_
#end_x000D_
</v>
      </c>
    </row>
    <row r="385" spans="1:8" ht="54" x14ac:dyDescent="0.15">
      <c r="A385" s="24" t="s">
        <v>16609</v>
      </c>
      <c r="B385" s="29" t="s">
        <v>16610</v>
      </c>
      <c r="C385" s="36" t="s">
        <v>16611</v>
      </c>
      <c r="D385" s="38" t="s">
        <v>18977</v>
      </c>
      <c r="H385" t="str">
        <f t="shared" si="5"/>
        <v xml:space="preserve">#selectspell 427_x000D_
#descr '  -  （） -_x000D_
_x000D_
Gandharvaは、遥か昔にこの世界を去った、神聖なる戦闘楽師です。彼らは天上の神々に仕えていますが、時折、両世界が接近する神聖なる山に住む、猿人たちの呼びかけによって召喚されます。Gandharvaは、定命のものを畏敬の念で打つ、輝ける霊気に恵まれています。'_x000D_
#end_x000D_
</v>
      </c>
    </row>
    <row r="386" spans="1:8" ht="67.5" x14ac:dyDescent="0.15">
      <c r="A386" s="24" t="s">
        <v>16612</v>
      </c>
      <c r="B386" s="29" t="s">
        <v>16613</v>
      </c>
      <c r="C386" s="36" t="s">
        <v>16614</v>
      </c>
      <c r="D386" s="38" t="s">
        <v>18980</v>
      </c>
      <c r="H386" t="str">
        <f t="shared" si="5"/>
        <v xml:space="preserve">#selectspell 428_x000D_
#descr '  -  （） -_x000D_
_x000D_
Nagaの王Nagarajaは、宝石に飾られた都市Patalaの統治者たちです。彼らは優れた将軍であり、また強力な魔術師かつ聖職者です。彼らは、現世の軍を率いる際には、主にGandharvaの姿をとります。Gandharvaの姿で殺されると、彼らはその蛇の姿へと戻り、戦い続けます。Nagaの姿をとっているNagarajaは、その水魔法の技能が増幅されます。'_x000D_
#end_x000D_
</v>
      </c>
    </row>
    <row r="387" spans="1:8" ht="27" x14ac:dyDescent="0.15">
      <c r="A387" s="24" t="s">
        <v>16615</v>
      </c>
      <c r="B387" s="29" t="s">
        <v>16616</v>
      </c>
      <c r="C387" s="36" t="s">
        <v>16617</v>
      </c>
      <c r="D387" s="38" t="s">
        <v>18978</v>
      </c>
      <c r="H387" t="str">
        <f t="shared" ref="H387:H450" si="6">IF(G387&lt;&gt;"y",CONCATENATE("#selectspell ",A387,CHAR(13),CHAR(10),"#descr '  - ",E387," （",F387,"） -",CHAR(13),CHAR(10),CHAR(13),CHAR(10),D387,"'",CHAR(13),CHAR(10),"#end",CHAR(13),CHAR(10)),"")</f>
        <v xml:space="preserve">#selectspell 429_x000D_
#descr '  -  （） -_x000D_
_x000D_
Kinnaraは神聖なる存在であり、天の音楽家です。彼らは、定命のものを畏敬の念で打つ輝きを纏った、翼持つ馬人間の姿を持ちます。'_x000D_
#end_x000D_
</v>
      </c>
    </row>
    <row r="388" spans="1:8" ht="54" x14ac:dyDescent="0.15">
      <c r="A388" s="24" t="s">
        <v>16618</v>
      </c>
      <c r="B388" s="29" t="s">
        <v>16619</v>
      </c>
      <c r="C388" s="36" t="s">
        <v>16620</v>
      </c>
      <c r="D388" s="38" t="s">
        <v>18979</v>
      </c>
      <c r="H388" t="str">
        <f t="shared" si="6"/>
        <v xml:space="preserve">#selectspell 430_x000D_
#descr '  -  （） -_x000D_
_x000D_
Nagarishiは、宝石に飾られた都市Patalaの、相当な力を持つ賢者です。彼らは日に照らされた世界を旅する際、しばしばYakshaの姿をとります。もしYakshaの姿で殺されたならば、彼らはその蛇の姿へと戻り、戦い続けます。Nagaの姿をとっているNagarishiは、その水魔法の技能が増幅されます。'_x000D_
#end_x000D_
</v>
      </c>
    </row>
    <row r="389" spans="1:8" ht="27" x14ac:dyDescent="0.15">
      <c r="A389" s="24" t="s">
        <v>16621</v>
      </c>
      <c r="B389" s="29" t="s">
        <v>16622</v>
      </c>
      <c r="C389" s="36" t="s">
        <v>16623</v>
      </c>
      <c r="D389" s="38" t="s">
        <v>18981</v>
      </c>
      <c r="H389" t="str">
        <f t="shared" si="6"/>
        <v xml:space="preserve">#selectspell 431_x000D_
#descr '  -  （） -_x000D_
_x000D_
この呪文は、肉体的、精神的な完全性を獲得した神聖なる存在、Siddhaを召喚します。Siddhaは強力な聖職者かつ魔術師です。'_x000D_
#end_x000D_
</v>
      </c>
    </row>
    <row r="390" spans="1:8" ht="27" x14ac:dyDescent="0.15">
      <c r="A390" s="24" t="s">
        <v>16624</v>
      </c>
      <c r="B390" s="29" t="s">
        <v>16625</v>
      </c>
      <c r="C390" s="36" t="s">
        <v>16626</v>
      </c>
      <c r="D390" s="38" t="s">
        <v>18982</v>
      </c>
      <c r="H390" t="str">
        <f t="shared" si="6"/>
        <v xml:space="preserve">#selectspell 432_x000D_
#descr '  -  （） -_x000D_
_x000D_
この呪文は、天球の下級神Devataを召喚します。Devataは強力な戦士、聖職者、そして魔術師です。'_x000D_
#end_x000D_
</v>
      </c>
    </row>
    <row r="391" spans="1:8" ht="81" x14ac:dyDescent="0.15">
      <c r="A391" s="24" t="s">
        <v>16627</v>
      </c>
      <c r="B391" s="29" t="s">
        <v>16628</v>
      </c>
      <c r="C391" s="36" t="s">
        <v>16629</v>
      </c>
      <c r="D391" s="38" t="s">
        <v>18983</v>
      </c>
      <c r="H391" t="str">
        <f t="shared" si="6"/>
        <v xml:space="preserve">#selectspell 433_x000D_
#descr '  -  （） -_x000D_
_x000D_
Devalaは音楽の擬人化である、天球の下級神です。Devalaの神聖なる旋律は、かつてこの世界を満たしていましたが、KailasaのDevataが天へと撤退した際、Devalaはそれに続き、この世界はよりくすんだ地となりました。Devalaがただ存在するだけで、その神聖なる旋律が世界に満ち、州の魔法天秤が増加します。彼らは強力な魔法神官であり、恐るべき戦士でもあります。Devalaは神聖視されます。'_x000D_
#end_x000D_
</v>
      </c>
    </row>
    <row r="392" spans="1:8" ht="81" x14ac:dyDescent="0.15">
      <c r="A392" s="24" t="s">
        <v>16630</v>
      </c>
      <c r="B392" s="29" t="s">
        <v>16631</v>
      </c>
      <c r="C392" s="36" t="s">
        <v>16632</v>
      </c>
      <c r="D392" s="38" t="s">
        <v>18984</v>
      </c>
      <c r="H392" t="str">
        <f t="shared" si="6"/>
        <v xml:space="preserve">#selectspell 434_x000D_
#descr '  -  （） -_x000D_
_x000D_
術者は、天球からRudraの一体を召喚します。Rudraは、魔法の武具、雷、そして疫病で武装した、荒れ狂う破壊の半神です。彼らは、武具や魔法によって、定命のものとデーモンに等しく死を与えます。Rudraは颶風から生まれ、嵐の中でも飛行することができます。彼らの魔力は破壊に向けられており、彼らは学習や鍛造のために立ち止まることは決してありません。'_x000D_
#end_x000D_
</v>
      </c>
    </row>
    <row r="393" spans="1:8" ht="40.5" x14ac:dyDescent="0.15">
      <c r="A393" s="24" t="s">
        <v>16633</v>
      </c>
      <c r="B393" s="29" t="s">
        <v>16634</v>
      </c>
      <c r="C393" s="36" t="s">
        <v>16635</v>
      </c>
      <c r="D393" s="38" t="s">
        <v>18985</v>
      </c>
      <c r="H393" t="str">
        <f t="shared" si="6"/>
        <v xml:space="preserve">#selectspell 435_x000D_
#descr '  -  （） -_x000D_
_x000D_
術者は天球の音楽を演奏し始めます。全ての天の踊り手たちは、神聖なる音楽の虜となり、彼らに素早さを与える天の戦闘舞踊を始めます。'_x000D_
#end_x000D_
</v>
      </c>
    </row>
    <row r="394" spans="1:8" ht="54" x14ac:dyDescent="0.15">
      <c r="A394" s="24" t="s">
        <v>16636</v>
      </c>
      <c r="B394" s="29" t="s">
        <v>16637</v>
      </c>
      <c r="C394" s="36" t="s">
        <v>16638</v>
      </c>
      <c r="D394" s="38" t="s">
        <v>18986</v>
      </c>
      <c r="H394" t="str">
        <f t="shared" si="6"/>
        <v xml:space="preserve">#selectspell 436_x000D_
#descr '  -  （） -_x000D_
_x000D_
Rakshasaは、原生林の黒い肌を持つ悪鬼です。彼らは猿や人間の肉を喰らい、大いに恐れられます。Rakshasaは貪欲な食欲を持ち、満腹にさせておくのが最善です。大半のRakshasaは、悪魔の王国Lankaで見られますが、一部は不徳な猿の魔術師により召喚されます。'_x000D_
#end_x000D_
</v>
      </c>
    </row>
    <row r="395" spans="1:8" ht="54" x14ac:dyDescent="0.15">
      <c r="A395" s="24" t="s">
        <v>16639</v>
      </c>
      <c r="B395" s="29" t="s">
        <v>16640</v>
      </c>
      <c r="C395" s="36" t="s">
        <v>16641</v>
      </c>
      <c r="D395" s="38" t="s">
        <v>18987</v>
      </c>
      <c r="H395" t="str">
        <f t="shared" si="6"/>
        <v xml:space="preserve">#selectspell 437_x000D_
#descr '  -  （） -_x000D_
_x000D_
この儀式のために、血の魔術師は食物、飲物、そして若い少女を並べた大きな晩餐会を必要とします。Praghasaは膨大な食欲を持つ太った悪鬼で、彼らは全ての少女を平らげた後、血の魔術師に永久に仕えるよう束縛されます。これらの悪鬼は大食家として知られ、戦いにおいては、主にその強大な筋力に頼ります。'_x000D_
#end_x000D_
</v>
      </c>
    </row>
    <row r="396" spans="1:8" ht="54" x14ac:dyDescent="0.15">
      <c r="A396" s="24" t="s">
        <v>16642</v>
      </c>
      <c r="B396" s="29" t="s">
        <v>16643</v>
      </c>
      <c r="C396" s="36" t="s">
        <v>16644</v>
      </c>
      <c r="D396" s="38" t="s">
        <v>18988</v>
      </c>
      <c r="H396" t="str">
        <f t="shared" si="6"/>
        <v xml:space="preserve">#selectspell 438_x000D_
#descr '  -  （） -_x000D_
_x000D_
血を飲むものAsrapaは、戦いに躍り出て、猿や人間の血を啜る悪魔の女性です。彼女らは、その使い手の血や生命への渇望を満たす、魔法の儀式用短剣を持つ、赤い肌の恐怖です。Asrapaは、自身の血が流されると激高し、戦いから逃げ出すことは稀です。'_x000D_
#end_x000D_
</v>
      </c>
    </row>
    <row r="397" spans="1:8" ht="54" x14ac:dyDescent="0.15">
      <c r="A397" s="24" t="s">
        <v>16645</v>
      </c>
      <c r="B397" s="29" t="s">
        <v>16646</v>
      </c>
      <c r="C397" s="36" t="s">
        <v>16638</v>
      </c>
      <c r="D397" s="38" t="s">
        <v>18989</v>
      </c>
      <c r="H397" t="str">
        <f t="shared" si="6"/>
        <v xml:space="preserve">#selectspell 439_x000D_
#descr '  -  （） -_x000D_
_x000D_
Rakshasaは、原生林の黒い肌を持つ悪鬼です。彼らは猿や人間の肉を喰らい、大いに恐れられます。Rakshasaは貪欲な食欲を持ち、満腹にさせておくのが最善です。大半のRakshasaは、悪魔の王国Lankaで見られますが、一部は不徳な猿の魔術師により召喚されます。'_x000D_
#end_x000D_
</v>
      </c>
    </row>
    <row r="398" spans="1:8" ht="67.5" x14ac:dyDescent="0.15">
      <c r="A398" s="24" t="s">
        <v>16647</v>
      </c>
      <c r="B398" s="29" t="s">
        <v>16648</v>
      </c>
      <c r="C398" s="36" t="s">
        <v>16649</v>
      </c>
      <c r="D398" s="38" t="s">
        <v>18992</v>
      </c>
      <c r="H398" t="str">
        <f t="shared" si="6"/>
        <v xml:space="preserve">#selectspell 440_x000D_
#descr '  -  （） -_x000D_
_x000D_
黄昏にて力持つ者Sandhyabalaは、夜の悪鬼です。彼らは黄昏時にのみ召喚でき、彼らの地からは闇の中で最大になります。Sandhyabalaは著名な悪魔の戦士ですが、彼らは他のRakshasaにも増して、炎に対し脆弱です。彼らは、魔法生物に更なる傷を負わせる、魔法のMoon Bladeで武装しています。'_x000D_
#end_x000D_
</v>
      </c>
    </row>
    <row r="399" spans="1:8" ht="81" x14ac:dyDescent="0.15">
      <c r="A399" s="24" t="s">
        <v>16650</v>
      </c>
      <c r="B399" s="29" t="s">
        <v>16651</v>
      </c>
      <c r="C399" s="36" t="s">
        <v>16652</v>
      </c>
      <c r="D399" s="38" t="s">
        <v>18990</v>
      </c>
      <c r="H399" t="str">
        <f t="shared" si="6"/>
        <v xml:space="preserve">#selectspell 441_x000D_
#descr '  -  （） -_x000D_
_x000D_
Dakiniは冥府から現れた、血に飢えし復讐の亡霊です。彼女らは、血に飢えし請求者に神聖なる侍祭として仕えたために、遥か昔に冥府へと追放された、空の踊り子や神の伝令です。Dakiniは、そのかつての女主人の食欲を共有し、穢れ無き者の生贄によって召喚できます。彼女らの皮剥ぎの短剣は、その犠牲者から生命力を吸収する魔法をかけられています。Dakiniは強力な血の魔術師です。'_x000D_
#end_x000D_
</v>
      </c>
    </row>
    <row r="400" spans="1:8" ht="40.5" x14ac:dyDescent="0.15">
      <c r="A400" s="24" t="s">
        <v>16653</v>
      </c>
      <c r="B400" s="29" t="s">
        <v>16654</v>
      </c>
      <c r="C400" s="36" t="s">
        <v>16655</v>
      </c>
      <c r="D400" s="38" t="s">
        <v>18991</v>
      </c>
      <c r="H400" t="str">
        <f t="shared" si="6"/>
        <v xml:space="preserve">#selectspell 442_x000D_
#descr '  -  （） -_x000D_
_x000D_
夜を歩く者Samanishadaは、著名な悪魔の暗殺者です。彼らは黄昏時にのみ召喚でき、その力は闇の中で最大になります。彼らは魔法のMoon Bladeと、あらゆる防具を斬り通すDuskdaggerで武装しています。'_x000D_
#end_x000D_
</v>
      </c>
    </row>
    <row r="401" spans="1:8" ht="94.5" x14ac:dyDescent="0.15">
      <c r="A401" s="24" t="s">
        <v>16656</v>
      </c>
      <c r="B401" s="29" t="s">
        <v>16657</v>
      </c>
      <c r="C401" s="36" t="s">
        <v>16658</v>
      </c>
      <c r="D401" s="38" t="s">
        <v>18993</v>
      </c>
      <c r="H401" t="str">
        <f t="shared" si="6"/>
        <v xml:space="preserve">#selectspell 443_x000D_
#descr '  -  （） -_x000D_
_x000D_
Mandehaは巨大で恐ろしいRakshasaで、ただ一つの目的、太陽を喰らい、世界を永遠の微睡に落とすことに集中します。太陽の永遠なる敵として、陽の光は彼らを恐れ、それ故に彼らは永久的な闇に包まれています。Mandehaは巨大で怪物的な存在で、大きな翼、角、そして燃えるような赤い目を持ちます。彼らの太陽への憎しみには、代償もあります。全ての炎は彼らが何者かを認識し、彼らを酷く焼き焦がします。Mandehaと戦うものは皆、すぐに彼らの世界を微睡に落とそうとする意志に苦しめられ、眠りに落ちます。'_x000D_
#end_x000D_
</v>
      </c>
    </row>
    <row r="402" spans="1:8" ht="54" x14ac:dyDescent="0.15">
      <c r="A402" s="24" t="s">
        <v>16659</v>
      </c>
      <c r="B402" s="29" t="s">
        <v>16660</v>
      </c>
      <c r="C402" s="36" t="s">
        <v>16661</v>
      </c>
      <c r="D402" s="38" t="s">
        <v>18994</v>
      </c>
      <c r="H402" t="str">
        <f t="shared" si="6"/>
        <v xml:space="preserve">#selectspell 444_x000D_
#descr '  -  （） -_x000D_
_x000D_
Danavaは、古代の悪魔的な巨人です。KailasaのDevataとの大戦争の後、彼らは冥府へと追放され、そこで彼らは王となりました。この儀式により、その昇天への道程において新たなる神に仕えさせるために、彼らを召喚することができます。'_x000D_
#end_x000D_
</v>
      </c>
    </row>
    <row r="403" spans="1:8" ht="27" x14ac:dyDescent="0.15">
      <c r="A403" s="24" t="s">
        <v>16662</v>
      </c>
      <c r="B403" s="29" t="s">
        <v>16663</v>
      </c>
      <c r="C403" s="36" t="s">
        <v>16664</v>
      </c>
      <c r="D403" s="38" t="s">
        <v>18995</v>
      </c>
      <c r="H403" t="str">
        <f t="shared" si="6"/>
        <v xml:space="preserve">#selectspell 445_x000D_
#descr '  -  （） -_x000D_
_x000D_
Ganaは、冥府のDaityaに仕える亡霊戦士です。彼らは闇の魔法により召喚し、隷属を強要することができます。'_x000D_
#end_x000D_
</v>
      </c>
    </row>
    <row r="404" spans="1:8" ht="40.5" x14ac:dyDescent="0.15">
      <c r="A404" s="24" t="s">
        <v>16665</v>
      </c>
      <c r="B404" s="29" t="s">
        <v>16666</v>
      </c>
      <c r="C404" s="36" t="s">
        <v>16667</v>
      </c>
      <c r="D404" s="38" t="s">
        <v>18996</v>
      </c>
      <c r="H404" t="str">
        <f t="shared" si="6"/>
        <v xml:space="preserve">#selectspell 446_x000D_
#descr '  -  （） -_x000D_
_x000D_
Vetalaは墓地に取りつく悪意ある霊で、屍に憑依します。彼らは時折、魔術師によって隷属を強要されます。彼らの接触は、人々を狂気に陥らせることができます。'_x000D_
#end_x000D_
</v>
      </c>
    </row>
    <row r="405" spans="1:8" ht="108" x14ac:dyDescent="0.15">
      <c r="A405" s="24" t="s">
        <v>16668</v>
      </c>
      <c r="B405" s="29" t="s">
        <v>16669</v>
      </c>
      <c r="C405" s="36" t="s">
        <v>16670</v>
      </c>
      <c r="D405" s="38" t="s">
        <v>19016</v>
      </c>
      <c r="H405" t="str">
        <f t="shared" si="6"/>
        <v xml:space="preserve">#selectspell 447_x000D_
#descr '  -  （） -_x000D_
_x000D_
この呪文は、六体のKo-Oniを召喚します。Ko-Oniは、Yomiの荒山に住む小さな、悪戯好きな悪魔です。彼らは見据えるような目、乱れた赤い髪、そして太鼓腹を持ち、醜く、また野蛮です。彼らは爪のある足、牙、そして豚のような顔を持ちます。多くのOniは、虎の皮を纏い、棍棒を持ってい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_x000D_
#end_x000D_
</v>
      </c>
    </row>
    <row r="406" spans="1:8" ht="67.5" x14ac:dyDescent="0.15">
      <c r="A406" s="24" t="s">
        <v>16671</v>
      </c>
      <c r="B406" s="29" t="s">
        <v>16672</v>
      </c>
      <c r="C406" s="36" t="s">
        <v>16673</v>
      </c>
      <c r="D406" s="38" t="s">
        <v>19017</v>
      </c>
      <c r="H406" t="str">
        <f t="shared" si="6"/>
        <v xml:space="preserve">#selectspell 448_x000D_
#descr '  -  （） -_x000D_
_x000D_
Kappaは、亀の甲羅をその背に持つ、鱗に覆われた亜人です。彼らは水の生物であり、川や荒れた海岸によく出没します。Kappaは、その頭頂部に、水に満たされた窪みを持ちます。この水がこぼれると、彼らは力を失います。乾燥した陸地での戦いでは、Kappaは昏倒に至るまで徐々に疲労していきます。彼らは骨を砕く技、骨法の達人です。Kappaはまた、傷付いた際には折れた骨を治すこともできます。'_x000D_
#end_x000D_
</v>
      </c>
    </row>
    <row r="407" spans="1:8" ht="135" x14ac:dyDescent="0.15">
      <c r="A407" s="24" t="s">
        <v>16674</v>
      </c>
      <c r="B407" s="29" t="s">
        <v>16675</v>
      </c>
      <c r="C407" s="36" t="s">
        <v>16676</v>
      </c>
      <c r="D407" s="38" t="s">
        <v>19018</v>
      </c>
      <c r="H407" t="str">
        <f t="shared" si="6"/>
        <v xml:space="preserve">#selectspell 449_x000D_
#descr '  -  （） -_x000D_
_x000D_
この呪文は、四体のAo-Oniを召喚します。Ao-Oniは、Yomiの荒山に住む背の低い、緑色の肌の悪魔です。彼らは見据えるような目、乱れた赤い髪、そして太鼓腹を持ち、醜く、また野蛮です。彼らは爪のある足、牙、そして豚のような顔を持ちます。Ao-Oniは、虎の皮を纏い、棍棒を持っています。他の多くのOniと同様、Ao-Oniは下等な魔術師で、手の届く敵に向けて、彼らの山々の冷気を放つことができ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_x000D_
#end_x000D_
</v>
      </c>
    </row>
    <row r="408" spans="1:8" ht="81" x14ac:dyDescent="0.15">
      <c r="A408" s="24" t="s">
        <v>16677</v>
      </c>
      <c r="B408" s="29" t="s">
        <v>16678</v>
      </c>
      <c r="C408" s="36" t="s">
        <v>16679</v>
      </c>
      <c r="D408" s="38" t="s">
        <v>19019</v>
      </c>
      <c r="H408" t="str">
        <f t="shared" si="6"/>
        <v xml:space="preserve">#selectspell 450_x000D_
#descr '  -  （） -_x000D_
_x000D_
Karasu Tenguは、荒野と風の神聖なる存在です。彼らは、鴉の頭、翼、足を持つ人間の姿を持ちます。彼らは悪戯好きな存在で、彼らの住処の下を通ろうとする人間を悩ませます。Tenguは剣術の達人で、Tenguの剣豪に指導を受けた英雄のたちの伝説が存在します。全てのTenguは風と天候に関する力を持ち、嵐の中でも飛行でき、また敵に向けて雷撃を放つことができます。'_x000D_
#end_x000D_
</v>
      </c>
    </row>
    <row r="409" spans="1:8" ht="121.5" x14ac:dyDescent="0.15">
      <c r="A409" s="24" t="s">
        <v>16680</v>
      </c>
      <c r="B409" s="29" t="s">
        <v>16681</v>
      </c>
      <c r="C409" s="36" t="s">
        <v>16682</v>
      </c>
      <c r="D409" s="38" t="s">
        <v>19020</v>
      </c>
      <c r="H409" t="str">
        <f t="shared" si="6"/>
        <v xml:space="preserve">#selectspell 451_x000D_
#descr '  -  （） -_x000D_
_x000D_
この呪文は、三体のAka-Oniを召喚します。Aka-Oniは、Yomiの荒山に住む背の低い、赤い肌の悪魔です。彼らは見据えるような目、乱れた赤い髪、そして太鼓腹を持ち、醜く、また野蛮です。彼らは爪のある足、牙、そして豚のような顔を持ちます。Aka-Oniは、虎の皮を纏い、棍棒を持っています。他の多くのOniと同様、Aka-Oniは下等な魔術師で、敵に向けて炎を投げることができ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_x000D_
#end_x000D_
</v>
      </c>
    </row>
    <row r="410" spans="1:8" x14ac:dyDescent="0.15">
      <c r="A410" s="24" t="s">
        <v>16683</v>
      </c>
      <c r="B410" s="29" t="s">
        <v>16684</v>
      </c>
      <c r="C410" s="36" t="s">
        <v>16685</v>
      </c>
      <c r="D410" s="38" t="s">
        <v>19021</v>
      </c>
      <c r="H410" t="str">
        <f t="shared" si="6"/>
        <v xml:space="preserve">#selectspell 452_x000D_
#descr '  -  （） -_x000D_
_x000D_
この呪文は、山風の神聖なる存在、Konoha Tenguを少数召喚します。'_x000D_
#end_x000D_
</v>
      </c>
    </row>
    <row r="411" spans="1:8" ht="40.5" x14ac:dyDescent="0.15">
      <c r="A411" s="24" t="s">
        <v>16686</v>
      </c>
      <c r="B411" s="29" t="s">
        <v>16687</v>
      </c>
      <c r="C411" s="36" t="s">
        <v>16688</v>
      </c>
      <c r="D411" s="38" t="s">
        <v>19022</v>
      </c>
      <c r="H411" t="str">
        <f t="shared" si="6"/>
        <v xml:space="preserve">#selectspell 453_x000D_
#descr '  -  （） -_x000D_
_x000D_
この呪文は、冥界から戦士の亡霊Shuraを召喚します。Shuraは、裏切りによって殺された将軍の、復讐に燃える亡霊です。Shuraは、生者の肉体を萎びさせ、死に至らしめる病的な緑色の刃で武装した、恐ろしい霊的な侍の姿で現れます。'_x000D_
#end_x000D_
</v>
      </c>
    </row>
    <row r="412" spans="1:8" ht="108" x14ac:dyDescent="0.15">
      <c r="A412" s="24" t="s">
        <v>16689</v>
      </c>
      <c r="B412" s="29" t="s">
        <v>16690</v>
      </c>
      <c r="C412" s="36" t="s">
        <v>16691</v>
      </c>
      <c r="D412" s="38" t="s">
        <v>19025</v>
      </c>
      <c r="H412" t="str">
        <f t="shared" si="6"/>
        <v xml:space="preserve">#selectspell 454_x000D_
#descr '  -  （） -_x000D_
_x000D_
この呪文は、三体のOniを召喚します。Oniは、Yomiの荒山に住む、見据えるような目、乱れた赤い髪、そして太鼓腹を持ち、醜く、また野蛮な、小型の悪魔です。彼らは爪のある足、牙、そして豚のような顔を持ちます。Oniは、虎の皮を纏い、大剣と投槍を持ってい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_x000D_
#end_x000D_
</v>
      </c>
    </row>
    <row r="413" spans="1:8" ht="40.5" x14ac:dyDescent="0.15">
      <c r="A413" s="24" t="s">
        <v>16692</v>
      </c>
      <c r="B413" s="29" t="s">
        <v>16693</v>
      </c>
      <c r="C413" s="36" t="s">
        <v>16694</v>
      </c>
      <c r="D413" s="38" t="s">
        <v>19023</v>
      </c>
      <c r="H413" t="str">
        <f t="shared" si="6"/>
        <v xml:space="preserve">#selectspell 455_x000D_
#descr '  -  （） -_x000D_
_x000D_
術者は荒山へと冒険し、Tenguの王と協定を結びます。Dai Tenguと、その二十五名のTenguの随員が呼びかけに応じます。Dai Tenguは強力な風の魔術師かつ聖職者です。'_x000D_
#end_x000D_
</v>
      </c>
    </row>
    <row r="414" spans="1:8" ht="67.5" x14ac:dyDescent="0.15">
      <c r="A414" s="24" t="s">
        <v>16695</v>
      </c>
      <c r="B414" s="29" t="s">
        <v>16696</v>
      </c>
      <c r="C414" s="36" t="s">
        <v>16697</v>
      </c>
      <c r="D414" s="38" t="s">
        <v>19024</v>
      </c>
      <c r="H414" t="str">
        <f t="shared" si="6"/>
        <v xml:space="preserve">#selectspell 456_x000D_
#descr '  -  （） -_x000D_
_x000D_
Nushiは、沼の精霊です。彼女らは、弱った高齢の老婆の姿をしていますが、人間に同行する際には、美しい情勢の姿を取ることができます。攻撃の際には、彼女らは老婆の姿へと戻り、敵を引っ掻きます。危険に晒された際には、全てのNushiは大蛇へと姿を変えることができます。Nushiはその沼と同調しており、その住処を離れた場合、徐々に衰弱して死に至ります。'_x000D_
#end_x000D_
</v>
      </c>
    </row>
    <row r="415" spans="1:8" ht="121.5" x14ac:dyDescent="0.15">
      <c r="A415" s="24" t="s">
        <v>16698</v>
      </c>
      <c r="B415" s="29" t="s">
        <v>16699</v>
      </c>
      <c r="C415" s="36" t="s">
        <v>16700</v>
      </c>
      <c r="D415" s="38" t="s">
        <v>19026</v>
      </c>
      <c r="H415" t="str">
        <f t="shared" si="6"/>
        <v xml:space="preserve">#selectspell 457_x000D_
#descr '  -  （） -_x000D_
_x000D_
この呪文は、四体のKuro-Oniを召喚します。Kuro-Oniは、Yomiの荒山に住む黒い肌の悪魔です。彼らは見据えるような目、乱れた赤い髪、そして太鼓腹を持ち、醜く、また野蛮です。彼らは爪のある足、牙、そして豚のような顔を持ちます。彼らは、虎の皮を纏い、大剣を持っています。他の多くのOniと同様、Ao-Oniは下等な魔術師で、敵に向けて炎と毒を投げることができ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_x000D_
#end_x000D_
</v>
      </c>
    </row>
    <row r="416" spans="1:8" ht="108" x14ac:dyDescent="0.15">
      <c r="A416" s="24" t="s">
        <v>16701</v>
      </c>
      <c r="B416" s="29" t="s">
        <v>16702</v>
      </c>
      <c r="C416" s="36" t="s">
        <v>16703</v>
      </c>
      <c r="D416" s="38" t="s">
        <v>19027</v>
      </c>
      <c r="H416" t="str">
        <f t="shared" si="6"/>
        <v xml:space="preserve">#selectspell 458_x000D_
#descr '  -  （） -_x000D_
_x000D_
この呪文は、強力なOniの将軍を召喚します。Oniの中でも卓越した筋力と魔力を持つものは、その王から重鎧と、将軍の地位を与えられます。Oniの将軍は、敵が近付くとすぐに姿を現す、三匹の狼に常に護衛されてい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_x000D_
#end_x000D_
</v>
      </c>
    </row>
    <row r="417" spans="1:8" ht="94.5" x14ac:dyDescent="0.15">
      <c r="A417" s="24" t="s">
        <v>16704</v>
      </c>
      <c r="B417" s="29" t="s">
        <v>16705</v>
      </c>
      <c r="C417" s="36" t="s">
        <v>16706</v>
      </c>
      <c r="D417" s="38" t="s">
        <v>19028</v>
      </c>
      <c r="H417" t="str">
        <f t="shared" si="6"/>
        <v xml:space="preserve">#selectspell 459_x000D_
#descr '  -  （） -_x000D_
_x000D_
Kitsuneは狐の霊です。それは複数の尾を持つ銀色の狐の姿を持ちます。彼女らは強い魔力を持ち、美しい女性の姿を取ることができます。Kitsuneは詐欺師であり、概ね気紛れで、根っからの悪戯好きでもあります。彼女らは人間に化け、何も知らない旅人に悪ふざけをしたり、卑しい生まれの農民の出世を助けたり、王国の破滅を画策したりします。Kitsuneは忍びやかで、人間に化けると密偵の技能も持ちます。全てのKitsuneは強力な緑の魔術師ですが、多くは他の魔法の技能も持ちます。'_x000D_
#end_x000D_
</v>
      </c>
    </row>
    <row r="418" spans="1:8" ht="162" x14ac:dyDescent="0.15">
      <c r="A418" s="24" t="s">
        <v>16707</v>
      </c>
      <c r="B418" s="29" t="s">
        <v>16708</v>
      </c>
      <c r="C418" s="36" t="s">
        <v>16709</v>
      </c>
      <c r="D418" s="38" t="s">
        <v>19029</v>
      </c>
      <c r="H418" t="str">
        <f t="shared" si="6"/>
        <v xml:space="preserve">#selectspell 460_x000D_
#descr '  -  （） -_x000D_
_x000D_
この呪文は、冥府から強大なる悪魔の王を召喚します。これらのDai Oniは巨大で、膨大な魔力を行使します。彼らは技術よりも恐怖と、速やかで独断的な裁きによって統治し、彼らの領土はしばしば内戦や反乱により引き裂かれます。これは、Oniが半ば不死身であるために、大きな問題にはなりません。Dai Oniは戦争を大いに楽しみ、その軍の最前列に立ち、敵を屠殺している姿がよく見られます。Dai Oniは暴力的で、幾分愚かです。強大な魔力を持つものの、彼らは優れた研究者となるための知性を欠いています。不徳な人間の魔術師たちは、その服従と引き換えに金や魔力を与えられます。Oniは食べる必要はありません。しかし、彼らは大変な食欲を持ち、また食べるのが好きで、食糧が不足している場合、彼らの人間の従者たちは、しばしば飢えたままに捨て置かれます。Oniは半ば不死身です。もし彼らの肉体が殺されたならば、その魂は生き残ります。魂が同様に殺されも追放されもしなければ、それは時間と共に新たな肉体を再形成します。その残存した魂は幽霊であり、追放される可能性があります。'_x000D_
#end_x000D_
</v>
      </c>
    </row>
    <row r="419" spans="1:8" ht="81" x14ac:dyDescent="0.15">
      <c r="A419" s="24" t="s">
        <v>16710</v>
      </c>
      <c r="B419" s="29" t="s">
        <v>16711</v>
      </c>
      <c r="C419" s="36" t="s">
        <v>16712</v>
      </c>
      <c r="D419" s="38" t="s">
        <v>19030</v>
      </c>
      <c r="H419" t="str">
        <f t="shared" si="6"/>
        <v xml:space="preserve">#selectspell 461_x000D_
#descr '  -  （） -_x000D_
_x000D_
Oracle of the Deadは、Agarthaの深部、Chamber of the Sealへと冒険し、Penumbralを召喚して服従させます。Penumbralは、細長い顔と、涎を垂らす口を持つPale Oneに似た、影の生物です。Agarthaの伝説は、彼らはChamberを封印する際に、自らを犠牲にした者たちの魂であると語ります。彼らの数が増加しているという不穏な事実は、一部の者に封印が弱っているのだと思わせています。'_x000D_
#end_x000D_
</v>
      </c>
    </row>
    <row r="420" spans="1:8" ht="81" x14ac:dyDescent="0.15">
      <c r="A420" s="24" t="s">
        <v>16713</v>
      </c>
      <c r="B420" s="29" t="s">
        <v>16714</v>
      </c>
      <c r="C420" s="36" t="s">
        <v>16715</v>
      </c>
      <c r="D420" s="38" t="s">
        <v>19031</v>
      </c>
      <c r="H420" t="str">
        <f t="shared" si="6"/>
        <v xml:space="preserve">#selectspell 462_x000D_
#descr '  -  （） -_x000D_
_x000D_
Oracle、あるいはKtonian Necromancerは、Agarthaの深部、Chamber of the Broken Sealへと冒険し、Penumbralを召喚して服従させます。Penumbralは、細長い顔と、涎を垂らす口を持つPale Oneに似た、影の生物です。彼らは、封印の崩壊の際に死んだ者たちの、苛まれし魂です。Penumbralは、封印崩壊以前のように珍しい存在ではなく、彼らを服従させる儀式も、より簡単に行うことができます。'_x000D_
#end_x000D_
</v>
      </c>
    </row>
    <row r="421" spans="1:8" ht="81" x14ac:dyDescent="0.15">
      <c r="A421" s="24" t="s">
        <v>16716</v>
      </c>
      <c r="B421" s="29" t="s">
        <v>16717</v>
      </c>
      <c r="C421" s="36" t="s">
        <v>16718</v>
      </c>
      <c r="D421" s="38" t="s">
        <v>19032</v>
      </c>
      <c r="H421" t="str">
        <f t="shared" si="6"/>
        <v xml:space="preserve">#selectspell 463_x000D_
#descr '  -  （） -_x000D_
_x000D_
Oracle、あるいはKtonian Necromancerは、Agarthaの深部、Chamber of the Broken Sealへと冒険し、Umbralを召喚して服従させます。Umbralは、細長い顔と、涎を垂らす口を持つ古代のPale Oneに似た、影の生物です。彼らは、封印の崩壊の際に死んだ者たちの、苛まれし魂です。Umbralは、封印崩壊以前のように珍しい存在ではなく、彼らを服従させる儀式も、より簡単に行うことができます。'_x000D_
#end_x000D_
</v>
      </c>
    </row>
    <row r="422" spans="1:8" ht="54" x14ac:dyDescent="0.15">
      <c r="A422" s="24" t="s">
        <v>16719</v>
      </c>
      <c r="B422" s="29" t="s">
        <v>16720</v>
      </c>
      <c r="C422" s="36" t="s">
        <v>16721</v>
      </c>
      <c r="D422" s="38" t="s">
        <v>19033</v>
      </c>
      <c r="H422" t="str">
        <f t="shared" si="6"/>
        <v xml:space="preserve">#selectspell 464_x000D_
#descr '  -  （） -_x000D_
_x000D_
術者は、かつてAgarthaのOracleと同盟を結んでいた、地下深くのGreat Olmに接触し、密議を開くように説得します。Olm Sageに率いられた十二体のGreat Olmが集い、彼らは術者と、Agarthaの目覚めし神を支援するよう強要させます。'_x000D_
#end_x000D_
</v>
      </c>
    </row>
    <row r="423" spans="1:8" ht="54" x14ac:dyDescent="0.15">
      <c r="A423" s="24" t="s">
        <v>16722</v>
      </c>
      <c r="B423" s="29" t="s">
        <v>16723</v>
      </c>
      <c r="C423" s="36" t="s">
        <v>16724</v>
      </c>
      <c r="D423" s="38" t="s">
        <v>19034</v>
      </c>
      <c r="H423" t="str">
        <f t="shared" si="6"/>
        <v xml:space="preserve">#selectspell 465_x000D_
#descr '  -  （） -_x000D_
_x000D_
大地の下の広間の一部は、かつてのPale Oneの神聖なる像の列を丸ごと収蔵しています。この儀式により、石像の大集団が命を与えられます。命を与えられる像の数は、儀式を行う魔術師の技量に強く依存します。'_x000D_
#end_x000D_
</v>
      </c>
    </row>
    <row r="424" spans="1:8" ht="81" x14ac:dyDescent="0.15">
      <c r="A424" s="24" t="s">
        <v>16725</v>
      </c>
      <c r="B424" s="29" t="s">
        <v>16726</v>
      </c>
      <c r="C424" s="36" t="s">
        <v>16727</v>
      </c>
      <c r="D424" s="38" t="s">
        <v>19035</v>
      </c>
      <c r="H424" t="str">
        <f t="shared" si="6"/>
        <v xml:space="preserve">#selectspell 466_x000D_
#descr '  -  （） -_x000D_
_x000D_
太陽の下での戦争が計画されて以来、Oracle of the Deadの一部は、死者の召喚を実験し始めました。この儀式により、Oracle of the Deadは、少数のPale Oneの魂を召喚し、その木乃伊化された肉体に再び憑依させます。Pale Oneの死体は埋葬され、よく配慮されているため、彼らの魂は概ね安らかです。彼らを蘇生させるのは非常に困難で、時間がかかります。今のところ、誰も古代のPale Oneの魂を目覚めさせようとは試みませんでした。'_x000D_
#end_x000D_
</v>
      </c>
    </row>
    <row r="425" spans="1:8" ht="81" x14ac:dyDescent="0.15">
      <c r="A425" s="24" t="s">
        <v>16728</v>
      </c>
      <c r="B425" s="29" t="s">
        <v>16729</v>
      </c>
      <c r="C425" s="36" t="s">
        <v>16730</v>
      </c>
      <c r="D425" s="38" t="s">
        <v>19036</v>
      </c>
      <c r="H425" t="str">
        <f t="shared" si="6"/>
        <v xml:space="preserve">#selectspell 467_x000D_
#descr '  -  （） -_x000D_
_x000D_
Oracle of the Deadは、Agarthaの深部、Chamber of the Sealへと冒険し、Umbralを召喚して服従させます。Umbralは、細長い顔と、涎を垂らす口を持つ古代のPale Oneに似た、影の生物です。Agarthaの伝説は、彼らはChamberを封印する際に、自らを犠牲にした者たちの魂であると語ります。Umbralの数が増加しているという不穏な事実は、一部の者に封印が弱っているのだと思わせています。'_x000D_
#end_x000D_
</v>
      </c>
    </row>
    <row r="426" spans="1:8" ht="135" x14ac:dyDescent="0.15">
      <c r="A426" s="24" t="s">
        <v>16731</v>
      </c>
      <c r="B426" s="29" t="s">
        <v>16732</v>
      </c>
      <c r="C426" s="36" t="s">
        <v>16733</v>
      </c>
      <c r="D426" s="38" t="s">
        <v>19037</v>
      </c>
      <c r="H426" t="str">
        <f t="shared" si="6"/>
        <v xml:space="preserve">#selectspell 468_x000D_
#descr '  -  （） -_x000D_
_x000D_
Agarthaの創設以前から、Roots of the Earthには禁断の間が存在しました。Agarthaの伝説は、最初のPale Oneたちの助けを借りて幽閉された、初期の時代の三柱の闇の神について語ります。この封印は、幽閉されし者たちから世界を護るためにその命を捧げた、幾千ものPale Oneの魂によって強化されました。現在、封印は弱まっているようで、そして封印の亀裂が噂されます。一部のOracle of the Deadは、その夢の中で静かな囁きを聞きました。約束の囁きを。もし封印されし者たちが解放されたならば、Agarthaの民には危害を加えないという約束を。Oracle of the Deadの中でも最も古く、影響力のある者はそれに反対しましたが、しかし絶望的な時には捨て鉢の策が必要とされ、そして囁かれた約束が忘れられることはありませんでした。'_x000D_
#end_x000D_
</v>
      </c>
    </row>
    <row r="427" spans="1:8" ht="40.5" x14ac:dyDescent="0.15">
      <c r="A427" s="24" t="s">
        <v>16734</v>
      </c>
      <c r="B427" s="29" t="s">
        <v>16735</v>
      </c>
      <c r="C427" s="36" t="s">
        <v>16736</v>
      </c>
      <c r="D427" s="38" t="s">
        <v>19038</v>
      </c>
      <c r="H427" t="str">
        <f t="shared" si="6"/>
        <v xml:space="preserve">#selectspell 469_x000D_
#descr '  -  （） -_x000D_
_x000D_
Oracle of the Subterranean Firesは、Roots of the Earthへと冒険し、King of Magma、Rhuaxと契約を結びます。Oracleは、地表世界において彼に仕える、五体のMagma Childを与えられます。'_x000D_
#end_x000D_
</v>
      </c>
    </row>
    <row r="428" spans="1:8" ht="40.5" x14ac:dyDescent="0.15">
      <c r="A428" s="24" t="s">
        <v>16737</v>
      </c>
      <c r="B428" s="29" t="s">
        <v>16738</v>
      </c>
      <c r="C428" s="36" t="s">
        <v>16739</v>
      </c>
      <c r="D428" s="38" t="s">
        <v>19039</v>
      </c>
      <c r="H428" t="str">
        <f t="shared" si="6"/>
        <v xml:space="preserve">#selectspell 470_x000D_
#descr '  -  （） -_x000D_
_x000D_
AgarthaのOracleは、Roots of the Earthへと冒険し、King of Deeper Earth、Barathrusと契約を結びます。Oracleは、地表世界において彼に仕える、一体のEarth Elementalを与えられます。'_x000D_
#end_x000D_
</v>
      </c>
    </row>
    <row r="429" spans="1:8" ht="54" x14ac:dyDescent="0.15">
      <c r="A429" s="24" t="s">
        <v>16740</v>
      </c>
      <c r="B429" s="29" t="s">
        <v>16741</v>
      </c>
      <c r="C429" s="36" t="s">
        <v>16742</v>
      </c>
      <c r="D429" s="38" t="s">
        <v>19040</v>
      </c>
      <c r="H429" t="str">
        <f t="shared" si="6"/>
        <v xml:space="preserve">#selectspell 471_x000D_
#descr '  -  （） -_x000D_
_x000D_
AgarthaのOracleは、Womb of the Earthへと冒険し、原初の澱の反射を見つめ、地底の魔力の源に関する知識を得ます。この呪文は、遠方の洞窟の州にある、地、火、水、そして死の魔法土地を全て明かします。'_x000D_
#end_x000D_
</v>
      </c>
    </row>
    <row r="430" spans="1:8" ht="54" x14ac:dyDescent="0.15">
      <c r="A430" s="24" t="s">
        <v>16743</v>
      </c>
      <c r="B430" s="29" t="s">
        <v>16744</v>
      </c>
      <c r="C430" s="36" t="s">
        <v>16745</v>
      </c>
      <c r="D430" s="38" t="s">
        <v>19041</v>
      </c>
      <c r="H430" t="str">
        <f t="shared" si="6"/>
        <v xml:space="preserve">#selectspell 472_x000D_
#descr '  -  （） -_x000D_
_x000D_
かつてのAgarthaの太古の石像は、神聖で稀です。人間のものは、古代の石像と同様の敬意を以っては扱われず、また極めて一般的です。Golem Crafterによって命を与えられ、これらの石像は警備のために門の近くに配置されて、侵入者を待ち構えます。'_x000D_
#end_x000D_
</v>
      </c>
    </row>
    <row r="431" spans="1:8" ht="54" x14ac:dyDescent="0.15">
      <c r="A431" s="24" t="s">
        <v>16746</v>
      </c>
      <c r="B431" s="29" t="s">
        <v>16747</v>
      </c>
      <c r="C431" s="36" t="s">
        <v>16748</v>
      </c>
      <c r="D431" s="38" t="s">
        <v>19042</v>
      </c>
      <c r="H431" t="str">
        <f t="shared" si="6"/>
        <v xml:space="preserve">#selectspell 473_x000D_
#descr '  -  （） -_x000D_
_x000D_
Ancinet Oneが残した全てのものは、Agarthaの人間の崇拝の対象となりました。大地の下の広間に残された石像は崇め奉られ、魔法をかけられて、Golem Crafterによって魔法的な命を与えられます。警備するPale Oneの石像は、常に目を光らせながら待ち構えています。'_x000D_
#end_x000D_
</v>
      </c>
    </row>
    <row r="432" spans="1:8" ht="67.5" x14ac:dyDescent="0.15">
      <c r="A432" s="24" t="s">
        <v>16749</v>
      </c>
      <c r="B432" s="29" t="s">
        <v>16750</v>
      </c>
      <c r="C432" s="36" t="s">
        <v>16751</v>
      </c>
      <c r="D432" s="38" t="s">
        <v>19043</v>
      </c>
      <c r="H432" t="str">
        <f t="shared" si="6"/>
        <v xml:space="preserve">#selectspell 474_x000D_
#descr '  -  （） -_x000D_
_x000D_
Ancinet Oneが残した全てのものは、Agarthaの人間の崇拝の対象となりました。大地の下の広間に残された石像は崇め奉られ、魔法をかけられて、Golem Crafterによって魔法的な命を与えられます。常に目を光らせながら待ち構える神聖なる守護者、古代のSeal Guardの大きな石像は、それらの生ける石像の中でも一流のものです。この呪文は、そのような石像の一つに命を与えます。'_x000D_
#end_x000D_
</v>
      </c>
    </row>
    <row r="433" spans="1:8" ht="108" x14ac:dyDescent="0.15">
      <c r="A433" s="24" t="s">
        <v>16752</v>
      </c>
      <c r="B433" s="29" t="s">
        <v>16753</v>
      </c>
      <c r="C433" s="36" t="s">
        <v>16754</v>
      </c>
      <c r="D433" s="38" t="s">
        <v>19044</v>
      </c>
      <c r="H433" t="str">
        <f t="shared" si="6"/>
        <v xml:space="preserve">#selectspell 475_x000D_
#descr '  -  （） -_x000D_
_x000D_
Ancinet Oneが残した全てのものは、Agarthaの人間の崇拝の対象となりました。大地の下の広間に残された石像は崇め奉られ、魔法をかけられて、Golem Crafterによって魔法的な命を与えられます。それらの石像の中でも最高のものは、古代のOracleのものです。古代Oracleの記憶の残滓は、Marble Oracleに意思と精神を与えます。これらの信仰の像は、信心を欠く人間を探して、地底の都市をのし歩きます。彼らは時折立ち止まり、その手を宙に掲げ、崇拝の動作をします。Marble Oracleは聖職者の力を持ち、神聖視されます。彼らは軍を率いることはできません。'_x000D_
#end_x000D_
</v>
      </c>
    </row>
    <row r="434" spans="1:8" x14ac:dyDescent="0.15">
      <c r="A434" s="24" t="s">
        <v>16755</v>
      </c>
      <c r="B434" s="29" t="s">
        <v>16756</v>
      </c>
      <c r="G434" s="29" t="s">
        <v>19045</v>
      </c>
      <c r="H434" t="str">
        <f t="shared" si="6"/>
        <v/>
      </c>
    </row>
    <row r="435" spans="1:8" ht="81" x14ac:dyDescent="0.15">
      <c r="A435" s="24" t="s">
        <v>16757</v>
      </c>
      <c r="B435" s="29" t="s">
        <v>16758</v>
      </c>
      <c r="C435" s="36" t="s">
        <v>16759</v>
      </c>
      <c r="D435" s="38" t="s">
        <v>19046</v>
      </c>
      <c r="H435" t="str">
        <f t="shared" si="6"/>
        <v xml:space="preserve">#selectspell 477_x000D_
#descr '  -  （） -_x000D_
_x000D_
地底のOracleと、T'ien Ch'iの錬金術師は、それぞれ独立して、液体銀を抽出し、操る方法を発見しました。水銀は本質的に魔法的な物質で、変化、流動性、完全性に関連付けられます。一旦適切な儀式が発見されれば、これらの液体金属に魔法をかけるのは容易です。Living Mercuryは、損傷を受けると退縮します。これらは、生物に有害な臭気に包まれています。'_x000D_
#end_x000D_
</v>
      </c>
    </row>
    <row r="436" spans="1:8" ht="81" x14ac:dyDescent="0.15">
      <c r="A436" s="24" t="s">
        <v>16760</v>
      </c>
      <c r="B436" s="29" t="s">
        <v>16761</v>
      </c>
      <c r="C436" s="36" t="s">
        <v>16762</v>
      </c>
      <c r="D436" s="38" t="s">
        <v>19047</v>
      </c>
      <c r="H436" t="str">
        <f t="shared" si="6"/>
        <v xml:space="preserve">#selectspell 478_x000D_
#descr '  -  （） -_x000D_
_x000D_
Necromancerの従者へと組み上げられるのは、人間の死者だけに限りません。洞窟においては、荷運び用の家畜は貴重で、それゆえAgarthaにおいては、馬は労役や戦争において利用され、また再利用されます。死んだ馬は人間よりも素早く、より多くを運搬できます。Ktonian Necromancerは、その胸部にCave Fireの樽を据え付けられた、鉄で強化された恐ろしい骨の馬を作り上げました。このNightmareは戦闘能力は高くありませんが、錬金術的物質の運び屋としては、人間よりも優れています。'_x000D_
#end_x000D_
</v>
      </c>
    </row>
    <row r="437" spans="1:8" ht="54" x14ac:dyDescent="0.15">
      <c r="A437" s="24" t="s">
        <v>16763</v>
      </c>
      <c r="B437" s="29" t="s">
        <v>16764</v>
      </c>
      <c r="C437" s="36" t="s">
        <v>16765</v>
      </c>
      <c r="D437" s="38" t="s">
        <v>19048</v>
      </c>
      <c r="H437" t="str">
        <f t="shared" si="6"/>
        <v xml:space="preserve">#selectspell 479_x000D_
#descr '  -  （） -_x000D_
_x000D_
AgarthaのKtonian Necromancerは、死者を様々な方法で利用します。魂無き屍は、その主のために労役や戦闘に従事します。屍は鉄の部品で補強され、短い刃で武装されます。これらのIron Corpseは極めて頑強ですが、生ける兵士のような技術は不足しています。'_x000D_
#end_x000D_
</v>
      </c>
    </row>
    <row r="438" spans="1:8" ht="40.5" x14ac:dyDescent="0.15">
      <c r="A438" s="24" t="s">
        <v>16766</v>
      </c>
      <c r="B438" s="29" t="s">
        <v>16767</v>
      </c>
      <c r="C438" s="36" t="s">
        <v>16768</v>
      </c>
      <c r="D438" s="38" t="s">
        <v>19049</v>
      </c>
      <c r="H438" t="str">
        <f t="shared" si="6"/>
        <v xml:space="preserve">#selectspell 480_x000D_
#descr '  -  （） -_x000D_
_x000D_
Iron Ancestorは、幽霊に憑依された、蘇生され鉄で鍛えられた屍です。彼らはIron Corpseに似ていますが、彼らは知覚を持ち、また技量に優れた戦士です。彼らは地下世界の軍団の指揮官として用いられます。'_x000D_
#end_x000D_
</v>
      </c>
    </row>
    <row r="439" spans="1:8" ht="81" x14ac:dyDescent="0.15">
      <c r="A439" s="24" t="s">
        <v>16769</v>
      </c>
      <c r="B439" s="29" t="s">
        <v>16770</v>
      </c>
      <c r="C439" s="36" t="s">
        <v>16771</v>
      </c>
      <c r="D439" s="38" t="s">
        <v>19050</v>
      </c>
      <c r="H439" t="str">
        <f t="shared" si="6"/>
        <v xml:space="preserve">#selectspell 481_x000D_
#descr '  -  （） -_x000D_
_x000D_
最初に、死体の中央部分の大半は取り除かれ、木の樽がそこに挿入されます。この樽は、Alchemistによって発見された魔法の物質、Cave Fireに満たされ、そして死体は鉄の部品によって補強され、蘇生されます。完成したFlame Corpseは、その魔法の火を更なる動力源とし、通常のSoullessよりも強力です。Flame Corpseが倒されると、火の樽は即座に爆発し、それは彼らが敵から大いに恐れられる要因となります。'_x000D_
#end_x000D_
</v>
      </c>
    </row>
    <row r="440" spans="1:8" ht="54" x14ac:dyDescent="0.15">
      <c r="A440" s="24" t="s">
        <v>16772</v>
      </c>
      <c r="B440" s="29" t="s">
        <v>16773</v>
      </c>
      <c r="C440" s="36" t="s">
        <v>16774</v>
      </c>
      <c r="D440" s="38" t="s">
        <v>19051</v>
      </c>
      <c r="H440" t="str">
        <f t="shared" si="6"/>
        <v xml:space="preserve">#selectspell 482_x000D_
#descr '  -  （） -_x000D_
_x000D_
AgarthaのKtonian Necromancerは、死者を様々な方法で利用します。魂無き屍は、その主のために労役や戦闘に従事します。屍は鉄の部品で補強され、短い刃で武装されます。これらのIron Corpseは極めて頑強ですが、生ける兵士のような技術は不足しています。この呪文は、それらの生けるIron Corpseの軍団を作ります。'_x000D_
#end_x000D_
</v>
      </c>
    </row>
    <row r="441" spans="1:8" ht="67.5" x14ac:dyDescent="0.15">
      <c r="A441" s="24" t="s">
        <v>16775</v>
      </c>
      <c r="B441" s="29" t="s">
        <v>16776</v>
      </c>
      <c r="C441" s="36" t="s">
        <v>16777</v>
      </c>
      <c r="D441" s="38" t="s">
        <v>19052</v>
      </c>
      <c r="H441" t="str">
        <f t="shared" si="6"/>
        <v xml:space="preserve">#selectspell 483_x000D_
#descr '  -  （） -_x000D_
_x000D_
Shard Wightは、Ktonian NecromancerやOracle of the Ancientsによって、その最後の眠りの地から運び出されて蘇生され、守護者や同伴者として仕えるPale Oneです。封印の崩壊以来、死者の魂への強要は最早困難ではなくなり、また魔法をかけられた黒曜石の破片は、Chamber of the Broken Sealの付近で見つかります。これらの破片は呪われた武器へと仕立てられ、Shard Wightに与えられます。'_x000D_
#end_x000D_
</v>
      </c>
    </row>
    <row r="442" spans="1:8" ht="81" x14ac:dyDescent="0.15">
      <c r="A442" s="24" t="s">
        <v>16778</v>
      </c>
      <c r="B442" s="29" t="s">
        <v>16779</v>
      </c>
      <c r="C442" s="36" t="s">
        <v>16780</v>
      </c>
      <c r="D442" s="38" t="s">
        <v>19053</v>
      </c>
      <c r="H442" t="str">
        <f t="shared" si="6"/>
        <v xml:space="preserve">#selectspell 484_x000D_
#descr '  -  （） -_x000D_
_x000D_
Ktonian Necromancerは、死せるSeal Guardの魂を召喚し、その木乃伊化された肉体に再び憑依させます。封印の崩壊以来、冥界と現世の仕切りはずたずたに引き裂かれているらしく、その相当な降霊術の知識により、Ktonian Necromancerは、かつてChamber of the Sealを護ると誓っていた者たちの、最も召喚を渋る魂さえも呼び出すことができました。Sepulchralは神聖なアンデッドで、魔法の黒曜石の薙刀を持ちます。'_x000D_
#end_x000D_
</v>
      </c>
    </row>
    <row r="443" spans="1:8" ht="54" x14ac:dyDescent="0.15">
      <c r="A443" s="24" t="s">
        <v>16781</v>
      </c>
      <c r="B443" s="29" t="s">
        <v>16782</v>
      </c>
      <c r="C443" s="36" t="s">
        <v>16783</v>
      </c>
      <c r="D443" s="38" t="s">
        <v>19054</v>
      </c>
      <c r="H443" t="str">
        <f t="shared" si="6"/>
        <v xml:space="preserve">#selectspell 485_x000D_
#descr '  -  （） -_x000D_
_x000D_
古代のOracleが死ぬと、彼は木乃伊化され、Hall of the Oraclesの下にある墓へと埋葬されます。これら死せるOracleは、降霊術的な儀式の助けにより、生ける屍として再び目覚めることができます。それらの呼び覚まされしOracleはTomb Oracleとして知られ、強力な魔術師かつ聖職者です。'_x000D_
#end_x000D_
</v>
      </c>
    </row>
    <row r="444" spans="1:8" ht="40.5" x14ac:dyDescent="0.15">
      <c r="A444" s="24" t="s">
        <v>16784</v>
      </c>
      <c r="B444" s="29" t="s">
        <v>16785</v>
      </c>
      <c r="C444" s="36" t="s">
        <v>16786</v>
      </c>
      <c r="D444" s="38" t="s">
        <v>19055</v>
      </c>
      <c r="H444" t="str">
        <f t="shared" si="6"/>
        <v xml:space="preserve">#selectspell 486_x000D_
#descr '  -  （） -_x000D_
_x000D_
Tomb Oracle、あるいは強力なKtonian Necromancerは、膨大な力を解き放ち、墓地の広間を開いて、安らげぬ魂たちに墓全体を蘇生させます。多数のShard Wightが生成されます。'_x000D_
#end_x000D_
</v>
      </c>
    </row>
    <row r="445" spans="1:8" ht="40.5" x14ac:dyDescent="0.15">
      <c r="A445" s="24" t="s">
        <v>16787</v>
      </c>
      <c r="B445" s="29" t="s">
        <v>16788</v>
      </c>
      <c r="C445" s="36" t="s">
        <v>16789</v>
      </c>
      <c r="D445" s="38" t="s">
        <v>19056</v>
      </c>
      <c r="H445" t="str">
        <f t="shared" si="6"/>
        <v xml:space="preserve">#selectspell 487_x000D_
#descr '  -  （） -_x000D_
_x000D_
この呪文は、主にAgarthaのIron Corpseの能力を強化するために使用されますが、その他のアンデッドにも機能します。この呪文の影響を受けたアンデッドは加速し、それによって攻撃技能と行動力が増加します。'_x000D_
#end_x000D_
</v>
      </c>
    </row>
    <row r="446" spans="1:8" ht="40.5" x14ac:dyDescent="0.15">
      <c r="A446" s="24" t="s">
        <v>16790</v>
      </c>
      <c r="B446" s="29" t="s">
        <v>16791</v>
      </c>
      <c r="C446" s="36" t="s">
        <v>16792</v>
      </c>
      <c r="D446" s="38" t="s">
        <v>19057</v>
      </c>
      <c r="H446" t="str">
        <f t="shared" si="6"/>
        <v xml:space="preserve">#selectspell 488_x000D_
#descr '  -  （） -_x000D_
_x000D_
この呪文により、星の魔術師は死んだStarspawnに接触し、彼をVoid Spectreとしてこの世へ呼び戻すことができます。Void Spectreは、州全体の夢に影響し、それによって敵地に狂気を広めることができます。'_x000D_
#end_x000D_
</v>
      </c>
    </row>
    <row r="447" spans="1:8" ht="94.5" x14ac:dyDescent="0.15">
      <c r="A447" s="24" t="s">
        <v>16793</v>
      </c>
      <c r="B447" s="29" t="s">
        <v>16794</v>
      </c>
      <c r="C447" s="36" t="s">
        <v>16795</v>
      </c>
      <c r="D447" s="38" t="s">
        <v>19058</v>
      </c>
      <c r="H447" t="str">
        <f t="shared" si="6"/>
        <v xml:space="preserve">#selectspell 489_x000D_
#descr '  -  （） -_x000D_
_x000D_
この儀式は、この目的のために肥育された人型の器に、Abolethの精神の一部を据え付けます。儀式が終わると、器自身の精神は僅かしか残らず、Abolethの側がそれを導いてやる必要があります。精神の融合が終わると、器は以前からの魔法の知識に加え、Abolethのものも利用することができます。Abolethの状態は、絶えず器に影響を及ぼし、Abolethが死ぬことがあれば、器もせいぜい数日しか生存しません。Abolethが精神を共有できるのは、同時に一つの器だけです。'_x000D_
#end_x000D_
</v>
      </c>
    </row>
    <row r="448" spans="1:8" ht="67.5" x14ac:dyDescent="0.15">
      <c r="A448" s="24" t="s">
        <v>16796</v>
      </c>
      <c r="B448" s="29" t="s">
        <v>16797</v>
      </c>
      <c r="C448" s="36" t="s">
        <v>16798</v>
      </c>
      <c r="D448" s="38" t="s">
        <v>19059</v>
      </c>
      <c r="H448" t="str">
        <f t="shared" si="6"/>
        <v xml:space="preserve">#selectspell 490_x000D_
#descr '  -  （） -_x000D_
_x000D_
AbolethのMind Lordは、その精神を拡大し、Sea Trollの戦士の集団を見つけ、誘き出します。それらのTrollは、それにより彼らが名声と栄光を得ると信じ、その王の下を離れます。彼らがAbolethの領域へ到着すると、Mind Lordは彼らの精神を侵略し、永久的な隷属へと縛り付けます。Slave Trollは、かつてSea Kingの廷臣におけるGuardであった者たちで、珊瑚と甲羅の武具を身に着けてやってきます。'_x000D_
#end_x000D_
</v>
      </c>
    </row>
    <row r="449" spans="1:8" ht="54" x14ac:dyDescent="0.15">
      <c r="A449" s="24" t="s">
        <v>16799</v>
      </c>
      <c r="B449" s="29" t="s">
        <v>16800</v>
      </c>
      <c r="C449" s="36" t="s">
        <v>16801</v>
      </c>
      <c r="D449" s="38" t="s">
        <v>19060</v>
      </c>
      <c r="H449" t="str">
        <f t="shared" si="6"/>
        <v xml:space="preserve">#selectspell 491_x000D_
#descr '  -  （） -_x000D_
_x000D_
この呪文は、世界中のどこに居る指揮官の夢でも対象とすることができます。これは、彼の夢をR'lyehのVoid Gateを通し、異世界へと引き寄せます。そこで術者は夢の中に自らを具現化し、困惑する標的を殺害します。この呪文は、意志を持たぬものや、眠ることのないものには機能しません。'_x000D_
#end_x000D_
</v>
      </c>
    </row>
    <row r="450" spans="1:8" x14ac:dyDescent="0.15">
      <c r="A450" s="24" t="s">
        <v>16802</v>
      </c>
      <c r="B450" s="29" t="s">
        <v>16803</v>
      </c>
      <c r="C450" s="36" t="s">
        <v>16804</v>
      </c>
      <c r="D450" s="38" t="s">
        <v>19061</v>
      </c>
      <c r="H450" t="str">
        <f t="shared" si="6"/>
        <v xml:space="preserve">#selectspell 494_x000D_
#descr '  -  （） -_x000D_
_x000D_
魔術師の手から炎が噴き出し、彼の前に立つもの全てを殺害します。'_x000D_
#end_x000D_
</v>
      </c>
    </row>
    <row r="451" spans="1:8" ht="54" x14ac:dyDescent="0.15">
      <c r="A451" s="24" t="s">
        <v>16805</v>
      </c>
      <c r="B451" s="29" t="s">
        <v>16806</v>
      </c>
      <c r="C451" s="36" t="s">
        <v>16807</v>
      </c>
      <c r="D451" s="38" t="s">
        <v>19063</v>
      </c>
      <c r="H451" t="str">
        <f t="shared" ref="H451:H514" si="7">IF(G451&lt;&gt;"y",CONCATENATE("#selectspell ",A451,CHAR(13),CHAR(10),"#descr '  - ",E451," （",F451,"） -",CHAR(13),CHAR(10),CHAR(13),CHAR(10),D451,"'",CHAR(13),CHAR(10),"#end",CHAR(13),CHAR(10)),"")</f>
        <v xml:space="preserve">#selectspell 495_x000D_
#descr '  -  （） -_x000D_
_x000D_
この呪文により、魔術師は敵に向けて、多数の燃える弾を撃つことができます。強力な火の魔術師は、この投矢を早い間隔で、より遠くへと撃つことができます。この呪文は重装備の人間に対しては全く役に立たず、より装備の劣る敵を殺す、あるいは追い払うために用いるのが最善です。'_x000D_
#end_x000D_
</v>
      </c>
    </row>
    <row r="452" spans="1:8" x14ac:dyDescent="0.15">
      <c r="A452" s="24" t="s">
        <v>16808</v>
      </c>
      <c r="B452" s="29" t="s">
        <v>16809</v>
      </c>
      <c r="C452" s="36" t="s">
        <v>16810</v>
      </c>
      <c r="D452" s="38" t="s">
        <v>19062</v>
      </c>
      <c r="H452" t="str">
        <f t="shared" si="7"/>
        <v xml:space="preserve">#selectspell 496_x000D_
#descr '  -  （） -_x000D_
_x000D_
この呪文により、魔術師は標的に向けて、強力な炎の太矢を放つことができます。'_x000D_
#end_x000D_
</v>
      </c>
    </row>
    <row r="453" spans="1:8" ht="40.5" x14ac:dyDescent="0.15">
      <c r="A453" s="24" t="s">
        <v>16811</v>
      </c>
      <c r="B453" s="29" t="s">
        <v>16812</v>
      </c>
      <c r="C453" s="36" t="s">
        <v>16813</v>
      </c>
      <c r="D453" s="38" t="s">
        <v>19064</v>
      </c>
      <c r="H453" t="str">
        <f t="shared" si="7"/>
        <v xml:space="preserve">#selectspell 497_x000D_
#descr '  -  （） -_x000D_
_x000D_
Shocking Graspは、術者の手から標的の身体に向けて、至近距離から電気を流し、彼を酷く痙攣させます。Shocking Graspは、相当な損傷を与えることができます。防具はいかなる保護も提供しません。'_x000D_
#end_x000D_
</v>
      </c>
    </row>
    <row r="454" spans="1:8" ht="40.5" x14ac:dyDescent="0.15">
      <c r="A454" s="24" t="s">
        <v>16814</v>
      </c>
      <c r="B454" s="29" t="s">
        <v>16815</v>
      </c>
      <c r="C454" s="36" t="s">
        <v>19938</v>
      </c>
      <c r="D454" s="38" t="s">
        <v>19939</v>
      </c>
      <c r="H454" t="str">
        <f t="shared" si="7"/>
        <v xml:space="preserve">#selectspell 498_x000D_
#descr '  -  （） -_x000D_
_x000D_
術者は、敵に向けて粘着物の玉を投げつけます。粘着物に捕らえられた敵は、移動や攻撃が遅くなり、身を守るのに苦労します。この粘着物の影響は、対象が高い魔法抵抗力を持つほど、より早く消え去ります。'_x000D_
#end_x000D_
</v>
      </c>
    </row>
    <row r="455" spans="1:8" ht="27" x14ac:dyDescent="0.15">
      <c r="A455" s="24" t="s">
        <v>16816</v>
      </c>
      <c r="B455" s="29" t="s">
        <v>16817</v>
      </c>
      <c r="C455" s="36" t="s">
        <v>16818</v>
      </c>
      <c r="D455" s="38" t="s">
        <v>19065</v>
      </c>
      <c r="H455" t="str">
        <f t="shared" si="7"/>
        <v xml:space="preserve">#selectspell 499_x000D_
#descr '  -  （） -_x000D_
_x000D_
強烈な冷気の太矢が、術者の手から噴き出します。これは非常に長い距離を飛ばすことができます。'_x000D_
#end_x000D_
</v>
      </c>
    </row>
    <row r="456" spans="1:8" ht="40.5" x14ac:dyDescent="0.15">
      <c r="A456" s="24" t="s">
        <v>16819</v>
      </c>
      <c r="B456" s="29" t="s">
        <v>16820</v>
      </c>
      <c r="C456" s="36" t="s">
        <v>16821</v>
      </c>
      <c r="D456" s="38" t="s">
        <v>19066</v>
      </c>
      <c r="H456" t="str">
        <f t="shared" si="7"/>
        <v xml:space="preserve">#selectspell 500_x000D_
#descr '  -  （） -_x000D_
_x000D_
沸騰するほどに熱い水の太矢が、術者の手から噴き出します。この水は着弾すると飛び散り、小範囲に居るもの全てに影響を及ぼします。防具は、この熱湯から身を守るのに役立ちます。'_x000D_
#end_x000D_
</v>
      </c>
    </row>
    <row r="457" spans="1:8" ht="27" x14ac:dyDescent="0.15">
      <c r="A457" s="24" t="s">
        <v>16822</v>
      </c>
      <c r="B457" s="29" t="s">
        <v>16823</v>
      </c>
      <c r="C457" s="36" t="s">
        <v>16824</v>
      </c>
      <c r="D457" s="38" t="s">
        <v>19067</v>
      </c>
      <c r="H457" t="str">
        <f t="shared" si="7"/>
        <v xml:space="preserve">#selectspell 501_x000D_
#descr '  -  （） -_x000D_
_x000D_
魔術師は手を伸ばし、敵に向けて酸を吹き付けます。この酸はかなりの広範囲に撒き散らされ、彼が十分に注意しなければ、術者自身もそれを浴びるかもしれません。'_x000D_
#end_x000D_
</v>
      </c>
    </row>
    <row r="458" spans="1:8" ht="81" x14ac:dyDescent="0.15">
      <c r="A458" s="24" t="s">
        <v>16825</v>
      </c>
      <c r="B458" s="29" t="s">
        <v>16826</v>
      </c>
      <c r="C458" s="36" t="s">
        <v>16827</v>
      </c>
      <c r="D458" s="38" t="s">
        <v>19068</v>
      </c>
      <c r="H458" t="str">
        <f t="shared" si="7"/>
        <v xml:space="preserve">#selectspell 502_x000D_
#descr '  -  （） -_x000D_
_x000D_
術者の精神はその肉体から切り離され、軍事情報を探るために幽界を旅します。彼の精神と肉体は、銀色の紐によって繋がれており、それは敵対する星の魔術師によって、探知される可能性があります。一度探知されれば、魔術師の紐は切断でき、それは本当に衝撃的な経験となります。この儀式を詠唱するたびに、魔術師は一つの州を占うことができます。追加の魔法の宝石を使用すると、儀式の持続期間を延長できます。'_x000D_
#end_x000D_
</v>
      </c>
    </row>
    <row r="459" spans="1:8" ht="27" x14ac:dyDescent="0.15">
      <c r="A459" s="24" t="s">
        <v>16828</v>
      </c>
      <c r="B459" s="29" t="s">
        <v>16829</v>
      </c>
      <c r="C459" s="36" t="s">
        <v>16830</v>
      </c>
      <c r="D459" s="38" t="s">
        <v>19069</v>
      </c>
      <c r="H459" t="str">
        <f t="shared" si="7"/>
        <v xml:space="preserve">#selectspell 503_x000D_
#descr '  -  （） -_x000D_
_x000D_
術者は、複数の天体の光を収束させ、敵に向けて投射します。'_x000D_
#end_x000D_
</v>
      </c>
    </row>
    <row r="460" spans="1:8" ht="27" x14ac:dyDescent="0.15">
      <c r="A460" s="24" t="s">
        <v>16831</v>
      </c>
      <c r="B460" s="29" t="s">
        <v>16832</v>
      </c>
      <c r="C460" s="36" t="s">
        <v>16833</v>
      </c>
      <c r="D460" s="38" t="s">
        <v>19070</v>
      </c>
      <c r="H460" t="str">
        <f t="shared" si="7"/>
        <v xml:space="preserve">#selectspell 504_x000D_
#descr '  -  （） -_x000D_
_x000D_
術者は、魔法生物には致命的ながら、人間には無害な星の太矢を発射します。'_x000D_
#end_x000D_
</v>
      </c>
    </row>
    <row r="461" spans="1:8" ht="27" x14ac:dyDescent="0.15">
      <c r="A461" s="24" t="s">
        <v>16834</v>
      </c>
      <c r="B461" s="29" t="s">
        <v>16835</v>
      </c>
      <c r="C461" s="36" t="s">
        <v>16836</v>
      </c>
      <c r="D461" s="38" t="s">
        <v>19071</v>
      </c>
      <c r="H461" t="str">
        <f t="shared" si="7"/>
        <v xml:space="preserve">#selectspell 505_x000D_
#descr '  -  （） -_x000D_
_x000D_
術者は、敵に向けて魔法をかけられた蔓の矢を発射します。この矢は、命中すると動き出し、標的を絡めとります。'_x000D_
#end_x000D_
</v>
      </c>
    </row>
    <row r="462" spans="1:8" x14ac:dyDescent="0.15">
      <c r="A462" s="24" t="s">
        <v>16837</v>
      </c>
      <c r="B462" s="29" t="s">
        <v>16838</v>
      </c>
      <c r="C462" s="36" t="s">
        <v>16839</v>
      </c>
      <c r="D462" s="38" t="s">
        <v>19072</v>
      </c>
      <c r="H462" t="str">
        <f t="shared" si="7"/>
        <v xml:space="preserve">#selectspell 506_x000D_
#descr '  -  （） -_x000D_
_x000D_
炎の力の強力な爆発が、術者の近くの小範囲を攻撃します。'_x000D_
#end_x000D_
</v>
      </c>
    </row>
    <row r="463" spans="1:8" ht="27" x14ac:dyDescent="0.15">
      <c r="A463" s="24" t="s">
        <v>16840</v>
      </c>
      <c r="B463" s="29" t="s">
        <v>16841</v>
      </c>
      <c r="C463" s="36" t="s">
        <v>16842</v>
      </c>
      <c r="D463" s="38" t="s">
        <v>19073</v>
      </c>
      <c r="H463" t="str">
        <f t="shared" si="7"/>
        <v xml:space="preserve">#selectspell 507_x000D_
#descr '  -  （） -_x000D_
_x000D_
この呪文により、魔術師は敵に向けて、炎の球体を放つことができます。この炎は、複数の標的に当てることができます。'_x000D_
#end_x000D_
</v>
      </c>
    </row>
    <row r="464" spans="1:8" ht="27" x14ac:dyDescent="0.15">
      <c r="A464" s="24" t="s">
        <v>16843</v>
      </c>
      <c r="B464" s="29" t="s">
        <v>16844</v>
      </c>
      <c r="C464" s="36" t="s">
        <v>16845</v>
      </c>
      <c r="D464" s="38" t="s">
        <v>19074</v>
      </c>
      <c r="H464" t="str">
        <f t="shared" si="7"/>
        <v xml:space="preserve">#selectspell 508_x000D_
#descr '  -  （） -_x000D_
_x000D_
この呪文は、戦場に滞留する、複数の有毒な霧の雲を作ります。これらの霧を通り抜けたものは、喉の痛みと中毒症状に苦しみます。'_x000D_
#end_x000D_
</v>
      </c>
    </row>
    <row r="465" spans="1:8" x14ac:dyDescent="0.15">
      <c r="A465" s="24" t="s">
        <v>16846</v>
      </c>
      <c r="B465" s="29" t="s">
        <v>16847</v>
      </c>
      <c r="C465" s="36" t="s">
        <v>16848</v>
      </c>
      <c r="D465" s="38" t="s">
        <v>19075</v>
      </c>
      <c r="H465" t="str">
        <f t="shared" si="7"/>
        <v xml:space="preserve">#selectspell 509_x000D_
#descr '  -  （） -_x000D_
_x000D_
冷気の強力な爆発が、術者の近くの小範囲を攻撃します。'_x000D_
#end_x000D_
</v>
      </c>
    </row>
    <row r="466" spans="1:8" ht="81" x14ac:dyDescent="0.15">
      <c r="A466" s="24" t="s">
        <v>16849</v>
      </c>
      <c r="B466" s="29" t="s">
        <v>16850</v>
      </c>
      <c r="C466" s="36" t="s">
        <v>15802</v>
      </c>
      <c r="D466" s="38" t="s">
        <v>19076</v>
      </c>
      <c r="H466" t="str">
        <f t="shared" si="7"/>
        <v xml:space="preserve">#selectspell 510_x000D_
#descr '  -  （） -_x000D_
_x000D_
この呪文は、戦場に豪雨を引き起こします。これは飛行を困難にし、Abysianやその他の高温の生物が持つ、熱波の影響が著しく減衰します。豪雨の中では、火の魔法の使用はより困難になり、水中で使用できない火の呪文全ては、疲労の蓄積が倍増します。寒冷な気候では、これは雪になります。雪は火の呪文の疲労を増加させませんが、雨には劣るものの、熱波の影響は減衰させます。'_x000D_
#end_x000D_
</v>
      </c>
    </row>
    <row r="467" spans="1:8" ht="40.5" x14ac:dyDescent="0.15">
      <c r="A467" s="24" t="s">
        <v>16851</v>
      </c>
      <c r="B467" s="29" t="s">
        <v>16852</v>
      </c>
      <c r="C467" s="36" t="s">
        <v>16853</v>
      </c>
      <c r="D467" s="38" t="s">
        <v>19077</v>
      </c>
      <c r="H467" t="str">
        <f t="shared" si="7"/>
        <v xml:space="preserve">#selectspell 511_x000D_
#descr '  -  （） -_x000D_
_x000D_
魔術師は、敵に向けて電光の太矢を放ちます。この電光の太矢は、長い距離をかなりの精度で放つことができ、また重装備の敵を始末するのに極めて役立ちます。'_x000D_
#end_x000D_
</v>
      </c>
    </row>
    <row r="468" spans="1:8" ht="40.5" x14ac:dyDescent="0.15">
      <c r="A468" s="24" t="s">
        <v>16854</v>
      </c>
      <c r="B468" s="29" t="s">
        <v>16855</v>
      </c>
      <c r="C468" s="36" t="s">
        <v>16856</v>
      </c>
      <c r="D468" s="38" t="s">
        <v>19078</v>
      </c>
      <c r="H468" t="str">
        <f t="shared" si="7"/>
        <v xml:space="preserve">#selectspell 512_x000D_
#descr '  -  （） -_x000D_
_x000D_
電気的な衝撃波が、術者の正面、広範囲を打ち据えます。これは詠唱に大変な危険を伴う呪文で、不運な術者は感電により死に至る可能性があります。'_x000D_
#end_x000D_
</v>
      </c>
    </row>
    <row r="469" spans="1:8" ht="40.5" x14ac:dyDescent="0.15">
      <c r="A469" s="24" t="s">
        <v>16857</v>
      </c>
      <c r="B469" s="29" t="s">
        <v>16858</v>
      </c>
      <c r="C469" s="36" t="s">
        <v>16859</v>
      </c>
      <c r="D469" s="38" t="s">
        <v>19079</v>
      </c>
      <c r="H469" t="str">
        <f t="shared" si="7"/>
        <v xml:space="preserve">#selectspell 513_x000D_
#descr '  -  （） -_x000D_
_x000D_
強い腐食性を持つ霧が、戦場に現れます。この霧を通り抜けた兵士は、その防具が腐食し、弱体化するのを目の当たりにします。弱体化した防具は、武器による強力な一撃で破壊することができます。'_x000D_
#end_x000D_
</v>
      </c>
    </row>
    <row r="470" spans="1:8" x14ac:dyDescent="0.15">
      <c r="A470" s="24" t="s">
        <v>16860</v>
      </c>
      <c r="B470" s="29" t="s">
        <v>16861</v>
      </c>
      <c r="C470" s="36" t="s">
        <v>16862</v>
      </c>
      <c r="D470" s="38" t="s">
        <v>19080</v>
      </c>
      <c r="H470" t="str">
        <f t="shared" si="7"/>
        <v xml:space="preserve">#selectspell 514_x000D_
#descr '  -  （） -_x000D_
_x000D_
この呪文は、アンデッドを焼く太陽光線を呼び出します。'_x000D_
#end_x000D_
</v>
      </c>
    </row>
    <row r="471" spans="1:8" ht="27" x14ac:dyDescent="0.15">
      <c r="A471" s="24" t="s">
        <v>16863</v>
      </c>
      <c r="B471" s="29" t="s">
        <v>16864</v>
      </c>
      <c r="C471" s="36" t="s">
        <v>16865</v>
      </c>
      <c r="D471" s="38" t="s">
        <v>19081</v>
      </c>
      <c r="H471" t="str">
        <f t="shared" si="7"/>
        <v xml:space="preserve">#selectspell 515_x000D_
#descr '  -  （） -_x000D_
_x000D_
魔術師は、少数の敵を捕らえる、粘着く蜘蛛糸の塊を放ちます。極めて大型、あるいは強力な存在は、蜘蛛糸に煩わされることはありません。'_x000D_
#end_x000D_
</v>
      </c>
    </row>
    <row r="472" spans="1:8" ht="40.5" x14ac:dyDescent="0.15">
      <c r="A472" s="24" t="s">
        <v>16866</v>
      </c>
      <c r="B472" s="29" t="s">
        <v>16867</v>
      </c>
      <c r="C472" s="36" t="s">
        <v>16868</v>
      </c>
      <c r="D472" s="38" t="s">
        <v>19082</v>
      </c>
      <c r="H472" t="str">
        <f t="shared" si="7"/>
        <v xml:space="preserve">#selectspell 516_x000D_
#descr '  -  （） -_x000D_
_x000D_
代表的な火の魔法であるこの呪文は、魔術師が敵に向けて、炎の球体を投げつけることを可能とします。この球体の狙いをつけるのはかなり困難ですが、それがどこに着弾したとしても、相当な被害を与えます。'_x000D_
#end_x000D_
</v>
      </c>
    </row>
    <row r="473" spans="1:8" ht="67.5" x14ac:dyDescent="0.15">
      <c r="A473" s="24" t="s">
        <v>16869</v>
      </c>
      <c r="B473" s="29" t="s">
        <v>16870</v>
      </c>
      <c r="C473" s="36" t="s">
        <v>16871</v>
      </c>
      <c r="D473" s="38" t="s">
        <v>19083</v>
      </c>
      <c r="H473" t="str">
        <f t="shared" si="7"/>
        <v xml:space="preserve">#selectspell 517_x000D_
#descr '  -  （） -_x000D_
_x000D_
魔術師は、遠方の州に位置する敵軍の駐留地に向けて、炎の太矢の列を発射します。駐留地により多くのものが存在するほどに、命中率も向上します。この呪文はまた、要塞の包囲部隊や、防衛部隊を苦しめるのに用いることもできます。呪文が成果を上げたかどうかを知るためには、斥候や占術呪文が必要です。'_x000D_
#end_x000D_
</v>
      </c>
    </row>
    <row r="474" spans="1:8" ht="27" x14ac:dyDescent="0.15">
      <c r="A474" s="24" t="s">
        <v>16872</v>
      </c>
      <c r="B474" s="29" t="s">
        <v>16873</v>
      </c>
      <c r="C474" s="36" t="s">
        <v>16874</v>
      </c>
      <c r="D474" s="38" t="s">
        <v>19084</v>
      </c>
      <c r="H474" t="str">
        <f t="shared" si="7"/>
        <v xml:space="preserve">#selectspell 518_x000D_
#descr '  -  （） -_x000D_
_x000D_
術者は、戦場全体に濃密な霧を形成し、遠くを視認するのを難しくします。この霧は、全ての呪文と飛び道具の精度を制限します。'_x000D_
#end_x000D_
</v>
      </c>
    </row>
    <row r="475" spans="1:8" ht="27" x14ac:dyDescent="0.15">
      <c r="A475" s="24" t="s">
        <v>16875</v>
      </c>
      <c r="B475" s="29" t="s">
        <v>16876</v>
      </c>
      <c r="C475" s="36" t="s">
        <v>16877</v>
      </c>
      <c r="D475" s="38" t="s">
        <v>19085</v>
      </c>
      <c r="H475" t="str">
        <f t="shared" si="7"/>
        <v xml:space="preserve">#selectspell 519_x000D_
#descr '  -  （） -_x000D_
_x000D_
この呪文は、戦場に滞留する、麻痺させるような冷気の大きな雲を作ります。この霧を通るものは、冷気によって酷く傷付けられます。'_x000D_
#end_x000D_
</v>
      </c>
    </row>
    <row r="476" spans="1:8" ht="27" x14ac:dyDescent="0.15">
      <c r="A476" s="24" t="s">
        <v>16878</v>
      </c>
      <c r="B476" s="29" t="s">
        <v>16879</v>
      </c>
      <c r="C476" s="36" t="s">
        <v>16880</v>
      </c>
      <c r="D476" s="38" t="s">
        <v>19086</v>
      </c>
      <c r="H476" t="str">
        <f t="shared" si="7"/>
        <v xml:space="preserve">#selectspell 520_x000D_
#descr '  -  （） -_x000D_
_x000D_
術者の口から、強い腐食性を持つ液体が噴出します。この酸は標的の防具と、その肉体を同様に焼きます。'_x000D_
#end_x000D_
</v>
      </c>
    </row>
    <row r="477" spans="1:8" ht="27" x14ac:dyDescent="0.15">
      <c r="A477" s="24" t="s">
        <v>16881</v>
      </c>
      <c r="B477" s="29" t="s">
        <v>16882</v>
      </c>
      <c r="C477" s="36" t="s">
        <v>16883</v>
      </c>
      <c r="D477" s="38" t="s">
        <v>19087</v>
      </c>
      <c r="H477" t="str">
        <f t="shared" si="7"/>
        <v xml:space="preserve">#selectspell 521_x000D_
#descr '  -  （） -_x000D_
_x000D_
三つの岩漿の太矢が、敵に向けて高速で発射されます。この太矢に当たったものは、非常に重装な防具に守られていない限り、大概は死に至るでしょう。'_x000D_
#end_x000D_
</v>
      </c>
    </row>
    <row r="478" spans="1:8" ht="27" x14ac:dyDescent="0.15">
      <c r="A478" s="24" t="s">
        <v>16884</v>
      </c>
      <c r="B478" s="29" t="s">
        <v>16885</v>
      </c>
      <c r="C478" s="36" t="s">
        <v>16886</v>
      </c>
      <c r="D478" s="38" t="s">
        <v>19088</v>
      </c>
      <c r="H478" t="str">
        <f t="shared" si="7"/>
        <v xml:space="preserve">#selectspell 522_x000D_
#descr '  -  （） -_x000D_
_x000D_
術者は、自身の星辰体を投射し、星の力を持つ土地を突き止めようと試みます。この呪文は、味方の州の魔法を探るためにのみ使用できます。'_x000D_
#end_x000D_
</v>
      </c>
    </row>
    <row r="479" spans="1:8" ht="54" x14ac:dyDescent="0.15">
      <c r="A479" s="24" t="s">
        <v>16887</v>
      </c>
      <c r="B479" s="29" t="s">
        <v>16888</v>
      </c>
      <c r="C479" s="36" t="s">
        <v>16889</v>
      </c>
      <c r="D479" s="38" t="s">
        <v>19089</v>
      </c>
      <c r="H479" t="str">
        <f t="shared" si="7"/>
        <v xml:space="preserve">#selectspell 523_x000D_
#descr '  -  （） -_x000D_
_x000D_
この呪文を用いることで、星の魔術師は、他の星の魔術師に精神的な決闘を挑みます。この決闘を生き残るのは、多くとも一人の魔術師だけです。最も強力な星の魔術師は、勝者となる可能性も最も高くなります。この呪文は、意志を持たないものによって、あるいはそれに対しては使用できず、また星の魔術師に対してのみ使用できます。'_x000D_
#end_x000D_
</v>
      </c>
    </row>
    <row r="480" spans="1:8" ht="27" x14ac:dyDescent="0.15">
      <c r="A480" s="24" t="s">
        <v>16890</v>
      </c>
      <c r="B480" s="29" t="s">
        <v>16891</v>
      </c>
      <c r="C480" s="36" t="s">
        <v>16892</v>
      </c>
      <c r="D480" s="38" t="s">
        <v>19090</v>
      </c>
      <c r="H480" t="str">
        <f t="shared" si="7"/>
        <v xml:space="preserve">#selectspell 524_x000D_
#descr '  -  （） -_x000D_
_x000D_
暖かく不思議な光の小滝が、標的に降り注ぎます。この光の中で、傷は閉じ、痛みは和らぎます。この呪文は、アンデッドや無生物には影響を及ぼしません。'_x000D_
#end_x000D_
</v>
      </c>
    </row>
    <row r="481" spans="1:8" ht="40.5" x14ac:dyDescent="0.15">
      <c r="A481" s="24" t="s">
        <v>16893</v>
      </c>
      <c r="B481" s="29" t="s">
        <v>16894</v>
      </c>
      <c r="C481" s="36" t="s">
        <v>16895</v>
      </c>
      <c r="D481" s="38" t="s">
        <v>19091</v>
      </c>
      <c r="H481" t="str">
        <f t="shared" si="7"/>
        <v xml:space="preserve">#selectspell 525_x000D_
#descr '  -  （） -_x000D_
_x000D_
降霊術士は、敵に向けて闇の力の太矢を放ちます。この太矢は全ての防具を無視し、標的の近くに居るもの全てを麻痺させることができます。アンデッドはこの呪文への免疫を持ちます。'_x000D_
#end_x000D_
</v>
      </c>
    </row>
    <row r="482" spans="1:8" ht="27" x14ac:dyDescent="0.15">
      <c r="A482" s="24" t="s">
        <v>16896</v>
      </c>
      <c r="B482" s="29" t="s">
        <v>16897</v>
      </c>
      <c r="C482" s="36" t="s">
        <v>16898</v>
      </c>
      <c r="D482" s="38" t="s">
        <v>19092</v>
      </c>
      <c r="H482" t="str">
        <f t="shared" si="7"/>
        <v xml:space="preserve">#selectspell 526_x000D_
#descr '  -  （） -_x000D_
_x000D_
この呪文は、鎮静作用を持つ胞子の雲を作ります。この雲に捕らわれたものは、そこにあまりに長く留まると、眠りに落ちます。'_x000D_
#end_x000D_
</v>
      </c>
    </row>
    <row r="483" spans="1:8" ht="27" x14ac:dyDescent="0.15">
      <c r="A483" s="24" t="s">
        <v>16899</v>
      </c>
      <c r="B483" s="29" t="s">
        <v>16900</v>
      </c>
      <c r="C483" s="36" t="s">
        <v>16901</v>
      </c>
      <c r="D483" s="38" t="s">
        <v>19093</v>
      </c>
      <c r="H483" t="str">
        <f t="shared" si="7"/>
        <v xml:space="preserve">#selectspell 527_x000D_
#descr '  -  （） -_x000D_
_x000D_
Holy Pyreは、生物を焼き焦がし、アンデッドを喰らい尽くします。アンデッドやデーモンは、Holy Pyreからより多くの被害を受けます。'_x000D_
#end_x000D_
</v>
      </c>
    </row>
    <row r="484" spans="1:8" ht="27" x14ac:dyDescent="0.15">
      <c r="A484" s="24" t="s">
        <v>16902</v>
      </c>
      <c r="B484" s="29" t="s">
        <v>16903</v>
      </c>
      <c r="C484" s="36" t="s">
        <v>16904</v>
      </c>
      <c r="D484" s="38" t="s">
        <v>19094</v>
      </c>
      <c r="H484" t="str">
        <f t="shared" si="7"/>
        <v xml:space="preserve">#selectspell 528_x000D_
#descr '  -  （） -_x000D_
_x000D_
この呪文は、戦場に滞留する、三つの炎と煙の雲を作ります。これらの雲を通り抜けたものは、酷い火傷を負います。'_x000D_
#end_x000D_
</v>
      </c>
    </row>
    <row r="485" spans="1:8" ht="54" x14ac:dyDescent="0.15">
      <c r="A485" s="24" t="s">
        <v>16905</v>
      </c>
      <c r="B485" s="29" t="s">
        <v>16906</v>
      </c>
      <c r="C485" s="36" t="s">
        <v>16907</v>
      </c>
      <c r="D485" s="38" t="s">
        <v>19095</v>
      </c>
      <c r="H485" t="str">
        <f t="shared" si="7"/>
        <v xml:space="preserve">#selectspell 529_x000D_
#descr '  -  （） -_x000D_
_x000D_
術者は、神の目を獲得した咎で魔術師を罰します。魔術師の目は輝きによって吹き飛ばされ、その眼窩は永久に空になり、そして神の目は最早世界を観察することはありません。この呪文は、The Eyes of Godの世界呪附が起動している場合にのみ詠唱できます。'_x000D_
#end_x000D_
</v>
      </c>
    </row>
    <row r="486" spans="1:8" ht="40.5" x14ac:dyDescent="0.15">
      <c r="A486" s="24" t="s">
        <v>16908</v>
      </c>
      <c r="B486" s="29" t="s">
        <v>16909</v>
      </c>
      <c r="C486" s="36" t="s">
        <v>16910</v>
      </c>
      <c r="D486" s="38" t="s">
        <v>19096</v>
      </c>
      <c r="H486" t="str">
        <f t="shared" si="7"/>
        <v xml:space="preserve">#selectspell 530_x000D_
#descr '  -  （） -_x000D_
_x000D_
術者は、遠方の州を急激な気温の上昇で苦しめます。魔術師は好きな州を標的にでき、影響を受けたものは、誰がこの呪文をかけたのかを知ることはありません。'_x000D_
#end_x000D_
</v>
      </c>
    </row>
    <row r="487" spans="1:8" ht="40.5" x14ac:dyDescent="0.15">
      <c r="A487" s="24" t="s">
        <v>16911</v>
      </c>
      <c r="B487" s="29" t="s">
        <v>16912</v>
      </c>
      <c r="C487" s="36" t="s">
        <v>16913</v>
      </c>
      <c r="D487" s="38" t="s">
        <v>19097</v>
      </c>
      <c r="H487" t="str">
        <f t="shared" si="7"/>
        <v xml:space="preserve">#selectspell 531_x000D_
#descr '  -  （） -_x000D_
_x000D_
雷撃が戦場を打ち据えます。魔術師は、この雷撃を非常に遠くへ落とすことができます。たとえそれが外れたとしても、その衝撃波は、周囲のもの全てを酷く朦朧とさせ、傷付けるほどに強力です。'_x000D_
#end_x000D_
</v>
      </c>
    </row>
    <row r="488" spans="1:8" ht="40.5" x14ac:dyDescent="0.15">
      <c r="A488" s="24" t="s">
        <v>16914</v>
      </c>
      <c r="B488" s="29" t="s">
        <v>16915</v>
      </c>
      <c r="C488" s="36" t="s">
        <v>16916</v>
      </c>
      <c r="D488" s="38" t="s">
        <v>19098</v>
      </c>
      <c r="H488" t="str">
        <f t="shared" si="7"/>
        <v xml:space="preserve">#selectspell 532_x000D_
#descr '  -  （） -_x000D_
_x000D_
術者は、猛烈な颶風を州に解き放ち、その地方を荒廃させます。この颶風は、自然現象として現れます。不安が増大し、住民の一部は死亡します。'_x000D_
#end_x000D_
</v>
      </c>
    </row>
    <row r="489" spans="1:8" ht="27" x14ac:dyDescent="0.15">
      <c r="A489" s="24" t="s">
        <v>16917</v>
      </c>
      <c r="B489" s="29" t="s">
        <v>16918</v>
      </c>
      <c r="C489" s="36" t="s">
        <v>16919</v>
      </c>
      <c r="D489" s="38" t="s">
        <v>19099</v>
      </c>
      <c r="H489" t="str">
        <f t="shared" si="7"/>
        <v xml:space="preserve">#selectspell 533_x000D_
#descr '  -  （） -_x000D_
_x000D_
この呪文は、肉を骨から引き剥がすことができる、水魔法の奔流を作ります。これは水中でのみ詠唱できます。'_x000D_
#end_x000D_
</v>
      </c>
    </row>
    <row r="490" spans="1:8" ht="27" x14ac:dyDescent="0.15">
      <c r="A490" s="24" t="s">
        <v>16920</v>
      </c>
      <c r="B490" s="29" t="s">
        <v>16921</v>
      </c>
      <c r="C490" s="36" t="s">
        <v>16922</v>
      </c>
      <c r="D490" s="38" t="s">
        <v>19100</v>
      </c>
      <c r="H490" t="str">
        <f t="shared" si="7"/>
        <v xml:space="preserve">#selectspell 534_x000D_
#descr '  -  （） -_x000D_
_x000D_
強い腐食性を持つ液体が空から零れ落ち、限定的な範囲に腐食性の胆汁を浴びせます。それを浴びた防具と肉体が同様に被害を受けます。'_x000D_
#end_x000D_
</v>
      </c>
    </row>
    <row r="491" spans="1:8" ht="40.5" x14ac:dyDescent="0.15">
      <c r="A491" s="24" t="s">
        <v>16923</v>
      </c>
      <c r="B491" s="29" t="s">
        <v>16924</v>
      </c>
      <c r="C491" s="36" t="s">
        <v>16925</v>
      </c>
      <c r="D491" s="38" t="s">
        <v>19101</v>
      </c>
      <c r="H491" t="str">
        <f t="shared" si="7"/>
        <v xml:space="preserve">#selectspell 535_x000D_
#descr '  -  （） -_x000D_
_x000D_
術者は、敵に向けて回転する刃の大群を投げつけます。この刃の風は、軽装の敵に対しては素晴らしい呪文ですが、重装備のものに対しては殆ど役立ちません。'_x000D_
#end_x000D_
</v>
      </c>
    </row>
    <row r="492" spans="1:8" ht="27" x14ac:dyDescent="0.15">
      <c r="A492" s="24" t="s">
        <v>16926</v>
      </c>
      <c r="B492" s="29" t="s">
        <v>16927</v>
      </c>
      <c r="C492" s="36" t="s">
        <v>16928</v>
      </c>
      <c r="D492" s="38" t="s">
        <v>19102</v>
      </c>
      <c r="H492" t="str">
        <f t="shared" si="7"/>
        <v xml:space="preserve">#selectspell 536_x000D_
#descr '  -  （） -_x000D_
_x000D_
魔術師は、敵に向けて闇の力の太矢を発射します。この太矢を受けて生き延びたものは、それが放出する奇妙な力の影響を受け、精神薄弱に陥るかもしれません。'_x000D_
#end_x000D_
</v>
      </c>
    </row>
    <row r="493" spans="1:8" ht="40.5" x14ac:dyDescent="0.15">
      <c r="A493" s="24" t="s">
        <v>16929</v>
      </c>
      <c r="B493" s="29" t="s">
        <v>16930</v>
      </c>
      <c r="C493" s="36" t="s">
        <v>16931</v>
      </c>
      <c r="D493" s="38" t="s">
        <v>19103</v>
      </c>
      <c r="H493" t="str">
        <f t="shared" si="7"/>
        <v xml:space="preserve">#selectspell 537_x000D_
#descr '  -  （） -_x000D_
_x000D_
この太矢は、防具を通過し、標的の魂に直接損傷を与えます。標的が死んだ場合、彼はこの呪文からの力に満たされ、魂無き戦士として蘇ります。'_x000D_
#end_x000D_
</v>
      </c>
    </row>
    <row r="494" spans="1:8" ht="67.5" x14ac:dyDescent="0.15">
      <c r="A494" s="24" t="s">
        <v>16932</v>
      </c>
      <c r="B494" s="29" t="s">
        <v>16933</v>
      </c>
      <c r="C494" s="36" t="s">
        <v>16934</v>
      </c>
      <c r="D494" s="38" t="s">
        <v>19104</v>
      </c>
      <c r="H494" t="str">
        <f t="shared" si="7"/>
        <v xml:space="preserve">#selectspell 538_x000D_
#descr '  -  （） -_x000D_
_x000D_
術者は、敵に向けて破滅の炎の投矢を投射します。破滅の炎は、冥界の火鉢で燃えているとされる、病的な緑がかった炎です。この緑色の炎は、たとえ炎自体が鎮火した後でも、焼かれたものの生命力を焼き尽くします。最初の標的の近くに居たもの全員が、破滅の炎の腐敗の影響を受けるかもしれません。'_x000D_
#end_x000D_
</v>
      </c>
    </row>
    <row r="495" spans="1:8" x14ac:dyDescent="0.15">
      <c r="A495" s="24" t="s">
        <v>16935</v>
      </c>
      <c r="B495" s="29" t="s">
        <v>16936</v>
      </c>
      <c r="C495" s="36" t="s">
        <v>16937</v>
      </c>
      <c r="D495" s="38" t="s">
        <v>19105</v>
      </c>
      <c r="H495" t="str">
        <f t="shared" si="7"/>
        <v xml:space="preserve">#selectspell 539_x000D_
#descr '  -  （） -_x000D_
_x000D_
術者は口を開き、敵に向けて胆汁を噴きかけます。'_x000D_
#end_x000D_
</v>
      </c>
    </row>
    <row r="496" spans="1:8" x14ac:dyDescent="0.15">
      <c r="A496" s="24" t="s">
        <v>16938</v>
      </c>
      <c r="B496" s="29" t="s">
        <v>16939</v>
      </c>
      <c r="C496" s="36" t="s">
        <v>16940</v>
      </c>
      <c r="D496" s="38" t="s">
        <v>19106</v>
      </c>
      <c r="H496" t="str">
        <f t="shared" si="7"/>
        <v xml:space="preserve">#selectspell 540_x000D_
#descr '  -  （） -_x000D_
_x000D_
この呪文は、敵の上に焼け付く炎の雨を呼び起こします。'_x000D_
#end_x000D_
</v>
      </c>
    </row>
    <row r="497" spans="1:8" ht="40.5" x14ac:dyDescent="0.15">
      <c r="A497" s="24" t="s">
        <v>16941</v>
      </c>
      <c r="B497" s="29" t="s">
        <v>16942</v>
      </c>
      <c r="C497" s="36" t="s">
        <v>16943</v>
      </c>
      <c r="D497" s="38" t="s">
        <v>19107</v>
      </c>
      <c r="H497" t="str">
        <f t="shared" si="7"/>
        <v xml:space="preserve">#selectspell 541_x000D_
#descr '  -  （） -_x000D_
_x000D_
この致命的な呪文は、敵に向けて溶融金属の球体を放ちます。この溶融金属は飛び散り、近くに居たもの全てが熱い液体を浴びて、その地域は長期間に渡って超高温になります。'_x000D_
#end_x000D_
</v>
      </c>
    </row>
    <row r="498" spans="1:8" x14ac:dyDescent="0.15">
      <c r="A498" s="24" t="s">
        <v>16944</v>
      </c>
      <c r="B498" s="29" t="s">
        <v>16945</v>
      </c>
      <c r="G498" s="29" t="s">
        <v>19108</v>
      </c>
      <c r="H498" t="str">
        <f t="shared" si="7"/>
        <v/>
      </c>
    </row>
    <row r="499" spans="1:8" ht="27" x14ac:dyDescent="0.15">
      <c r="A499" s="24" t="s">
        <v>16946</v>
      </c>
      <c r="B499" s="29" t="s">
        <v>16947</v>
      </c>
      <c r="C499" s="36" t="s">
        <v>16948</v>
      </c>
      <c r="D499" s="38" t="s">
        <v>19109</v>
      </c>
      <c r="H499" t="str">
        <f t="shared" si="7"/>
        <v xml:space="preserve">#selectspell 543_x000D_
#descr '  -  （） -_x000D_
_x000D_
息を飲むような冷気の太矢が、その地域を爆撃します。冷気耐性と防具は、標的を被害から守ります。'_x000D_
#end_x000D_
</v>
      </c>
    </row>
    <row r="500" spans="1:8" ht="40.5" x14ac:dyDescent="0.15">
      <c r="A500" s="24" t="s">
        <v>16949</v>
      </c>
      <c r="B500" s="29" t="s">
        <v>16950</v>
      </c>
      <c r="C500" s="36" t="s">
        <v>16951</v>
      </c>
      <c r="D500" s="38" t="s">
        <v>19110</v>
      </c>
      <c r="H500" t="str">
        <f t="shared" si="7"/>
        <v xml:space="preserve">#selectspell 544_x000D_
#descr '  -  （） -_x000D_
_x000D_
魔術師は、敵に向けて純粋な電撃の球体を放ちます。球体が命中した場所の付近のものを電光が撃ち、それはやがて消散するまで、他のものへと流れていきます。'_x000D_
#end_x000D_
</v>
      </c>
    </row>
    <row r="501" spans="1:8" ht="27" x14ac:dyDescent="0.15">
      <c r="A501" s="24" t="s">
        <v>16952</v>
      </c>
      <c r="B501" s="29" t="s">
        <v>16953</v>
      </c>
      <c r="C501" s="36" t="s">
        <v>16954</v>
      </c>
      <c r="D501" s="38" t="s">
        <v>19111</v>
      </c>
      <c r="H501" t="str">
        <f t="shared" si="7"/>
        <v xml:space="preserve">#selectspell 545_x000D_
#descr '  -  （） -_x000D_
_x000D_
戦場に、暴風雨か暴風雪を引き起こします。飛行は不可能になり、射撃は困難になります。暴風雨は、さらに火の魔法の使用も困難にします。'_x000D_
#end_x000D_
</v>
      </c>
    </row>
    <row r="502" spans="1:8" ht="40.5" x14ac:dyDescent="0.15">
      <c r="A502" s="24" t="s">
        <v>16955</v>
      </c>
      <c r="B502" s="29" t="s">
        <v>16956</v>
      </c>
      <c r="C502" s="36" t="s">
        <v>16957</v>
      </c>
      <c r="D502" s="38" t="s">
        <v>19112</v>
      </c>
      <c r="H502" t="str">
        <f t="shared" si="7"/>
        <v xml:space="preserve">#selectspell 546_x000D_
#descr '  -  （） -_x000D_
_x000D_
途方もない轟音と共に、地面が上下し、破裂して、兵士たちを数秒で閉じる割れ目へと投げ落とします。洞窟で詠唱された場合、その影響は破滅的です。'_x000D_
#end_x000D_
</v>
      </c>
    </row>
    <row r="503" spans="1:8" x14ac:dyDescent="0.15">
      <c r="A503" s="24" t="s">
        <v>16958</v>
      </c>
      <c r="B503" s="29" t="s">
        <v>16959</v>
      </c>
      <c r="G503" s="29" t="s">
        <v>19108</v>
      </c>
      <c r="H503" t="str">
        <f t="shared" si="7"/>
        <v/>
      </c>
    </row>
    <row r="504" spans="1:8" ht="27" x14ac:dyDescent="0.15">
      <c r="A504" s="24" t="s">
        <v>16960</v>
      </c>
      <c r="B504" s="29" t="s">
        <v>16961</v>
      </c>
      <c r="C504" s="36" t="s">
        <v>16962</v>
      </c>
      <c r="D504" s="38" t="s">
        <v>19113</v>
      </c>
      <c r="H504" t="str">
        <f t="shared" si="7"/>
        <v xml:space="preserve">#selectspell 548_x000D_
#descr '  -  （） -_x000D_
_x000D_
奇妙なヒューという音が空から響きます。程なく、星の炎に赤熱した三つの隕石が、天球から戦場へと落下します。'_x000D_
#end_x000D_
</v>
      </c>
    </row>
    <row r="505" spans="1:8" ht="40.5" x14ac:dyDescent="0.15">
      <c r="A505" s="24" t="s">
        <v>16963</v>
      </c>
      <c r="B505" s="29" t="s">
        <v>16964</v>
      </c>
      <c r="C505" s="36" t="s">
        <v>16965</v>
      </c>
      <c r="D505" s="38" t="s">
        <v>19114</v>
      </c>
      <c r="H505" t="str">
        <f t="shared" si="7"/>
        <v xml:space="preserve">#selectspell 549_x000D_
#descr '  -  （） -_x000D_
_x000D_
天体からの光が、敵の集団の上に降り注ぎます。光の雨に捕らえられたものは、光が彼らの皮膚から力を吸収することにより、疲弊します。'_x000D_
#end_x000D_
</v>
      </c>
    </row>
    <row r="506" spans="1:8" ht="40.5" x14ac:dyDescent="0.15">
      <c r="A506" s="24" t="s">
        <v>16966</v>
      </c>
      <c r="B506" s="29" t="s">
        <v>16967</v>
      </c>
      <c r="C506" s="36" t="s">
        <v>16968</v>
      </c>
      <c r="D506" s="38" t="s">
        <v>19115</v>
      </c>
      <c r="H506" t="str">
        <f t="shared" si="7"/>
        <v xml:space="preserve">#selectspell 550_x000D_
#descr '  -  （） -_x000D_
_x000D_
星の領域への小さな穴が穿たれます。この穴から、星の力の光線が短時間放射され、それを浴びたものは酷いHorror Markを受けます。星の力の光線の付近に居たものは、致命的な残留魔力に打たれます。'_x000D_
#end_x000D_
</v>
      </c>
    </row>
    <row r="507" spans="1:8" ht="54" x14ac:dyDescent="0.15">
      <c r="A507" s="24" t="s">
        <v>16969</v>
      </c>
      <c r="B507" s="29" t="s">
        <v>16970</v>
      </c>
      <c r="C507" s="36" t="s">
        <v>16971</v>
      </c>
      <c r="D507" s="38" t="s">
        <v>19116</v>
      </c>
      <c r="H507" t="str">
        <f t="shared" si="7"/>
        <v xml:space="preserve">#selectspell 551_x000D_
#descr '  -  （） -_x000D_
_x000D_
魔術師は、天上の官僚政治の法を発動し、偽りの神に仕えていることについて、魔法生物を折檻します。標的は防具や魔法抵抗に関わらず傷付き、寝返りを強要されます。強力な存在は、多くの場合この強要を無視します。'_x000D_
#end_x000D_
</v>
      </c>
    </row>
    <row r="508" spans="1:8" ht="40.5" x14ac:dyDescent="0.15">
      <c r="A508" s="24" t="s">
        <v>16972</v>
      </c>
      <c r="B508" s="29" t="s">
        <v>16973</v>
      </c>
      <c r="C508" s="36" t="s">
        <v>16974</v>
      </c>
      <c r="D508" s="38" t="s">
        <v>19117</v>
      </c>
      <c r="H508" t="str">
        <f t="shared" si="7"/>
        <v xml:space="preserve">#selectspell 552_x000D_
#descr '  -  （） -_x000D_
_x000D_
降霊術士は、敵に向けて闇の力の爆風を放ちます。この爆風は全ての防具を無視し、またこの呪文で傷付いたものを、麻痺させることができます。アンデッドはこの呪文への免疫を持ちます。'_x000D_
#end_x000D_
</v>
      </c>
    </row>
    <row r="509" spans="1:8" ht="40.5" x14ac:dyDescent="0.15">
      <c r="A509" s="24" t="s">
        <v>16975</v>
      </c>
      <c r="B509" s="29" t="s">
        <v>16976</v>
      </c>
      <c r="C509" s="36" t="s">
        <v>16977</v>
      </c>
      <c r="D509" s="38" t="s">
        <v>19118</v>
      </c>
      <c r="H509" t="str">
        <f t="shared" si="7"/>
        <v xml:space="preserve">#selectspell 553_x000D_
#descr '  -  （） -_x000D_
_x000D_
術者は、人間にとって危険な、有毒な胞子の雲を作ります。この雲は、暫くの間戦場に滞留し、雲に入ったものは全てその毒の影響を受けます。'_x000D_
#end_x000D_
</v>
      </c>
    </row>
    <row r="510" spans="1:8" ht="27" x14ac:dyDescent="0.15">
      <c r="A510" s="24" t="s">
        <v>16978</v>
      </c>
      <c r="B510" s="29" t="s">
        <v>16979</v>
      </c>
      <c r="C510" s="36" t="s">
        <v>16980</v>
      </c>
      <c r="D510" s="38" t="s">
        <v>19119</v>
      </c>
      <c r="H510" t="str">
        <f t="shared" si="7"/>
        <v xml:space="preserve">#selectspell 554_x000D_
#descr '  -  （） -_x000D_
_x000D_
美しい霧の雲が、戦場に現れます。この霧の中に居るものたちは、その傷が魔法のように癒えていきます。この呪文は、無生物には作用しません。'_x000D_
#end_x000D_
</v>
      </c>
    </row>
    <row r="511" spans="1:8" ht="27" x14ac:dyDescent="0.15">
      <c r="A511" s="24" t="s">
        <v>16981</v>
      </c>
      <c r="B511" s="29" t="s">
        <v>16982</v>
      </c>
      <c r="C511" s="36" t="s">
        <v>16983</v>
      </c>
      <c r="D511" s="38" t="s">
        <v>19120</v>
      </c>
      <c r="H511" t="str">
        <f t="shared" si="7"/>
        <v xml:space="preserve">#selectspell 555_x000D_
#descr '  -  （） -_x000D_
_x000D_
この呪文はBurning Handsの呪文のように機能しますが、これは格段に広い範囲を覆います。'_x000D_
#end_x000D_
</v>
      </c>
    </row>
    <row r="512" spans="1:8" ht="27" x14ac:dyDescent="0.15">
      <c r="A512" s="24" t="s">
        <v>16984</v>
      </c>
      <c r="B512" s="29" t="s">
        <v>16985</v>
      </c>
      <c r="C512" s="36" t="s">
        <v>16986</v>
      </c>
      <c r="D512" s="38" t="s">
        <v>19121</v>
      </c>
      <c r="H512" t="str">
        <f t="shared" si="7"/>
        <v xml:space="preserve">#selectspell 556_x000D_
#descr '  -  （） -_x000D_
_x000D_
空は暗くなり、戦場の全域を電光が撃ちます。この呪文は、嵐の中で最も強力になります。'_x000D_
#end_x000D_
</v>
      </c>
    </row>
    <row r="513" spans="1:8" ht="67.5" x14ac:dyDescent="0.15">
      <c r="A513" s="24" t="s">
        <v>16987</v>
      </c>
      <c r="B513" s="29" t="s">
        <v>16988</v>
      </c>
      <c r="C513" s="36" t="s">
        <v>16989</v>
      </c>
      <c r="D513" s="38" t="s">
        <v>19122</v>
      </c>
      <c r="H513" t="str">
        <f t="shared" si="7"/>
        <v xml:space="preserve">#selectspell 557_x000D_
#descr '  -  （） -_x000D_
_x000D_
巨大な嵐が、世界中で絶えず荒れ狂います。これは全ての陸上の州の収入を低下させます。輸送が困難になることで軍需品は不足し、また航海や飛行も不可能になります。永久の嵐の間、全ての山道は利用できなくなり、また戦闘中の射撃は極めて困難です。この呪附は、解呪されるか、術者が死ぬまで持続します。'_x000D_
#end_x000D_
</v>
      </c>
    </row>
    <row r="514" spans="1:8" ht="27" x14ac:dyDescent="0.15">
      <c r="A514" s="24" t="s">
        <v>16990</v>
      </c>
      <c r="B514" s="29" t="s">
        <v>16991</v>
      </c>
      <c r="C514" s="36" t="s">
        <v>16992</v>
      </c>
      <c r="D514" s="38" t="s">
        <v>19123</v>
      </c>
      <c r="H514" t="str">
        <f t="shared" si="7"/>
        <v xml:space="preserve">#selectspell 558_x000D_
#descr '  -  （） -_x000D_
_x000D_
術者は、敵のアンデッドに向けて水流を投射します。この浄化の水は、アンデッドやデーモンを傷付けますが、その他の魔法生物には影響しません。'_x000D_
#end_x000D_
</v>
      </c>
    </row>
    <row r="515" spans="1:8" ht="40.5" x14ac:dyDescent="0.15">
      <c r="A515" s="24" t="s">
        <v>16993</v>
      </c>
      <c r="B515" s="29" t="s">
        <v>16994</v>
      </c>
      <c r="C515" s="36" t="s">
        <v>16995</v>
      </c>
      <c r="D515" s="38" t="s">
        <v>19124</v>
      </c>
      <c r="H515" t="str">
        <f t="shared" ref="H515:H578" si="8">IF(G515&lt;&gt;"y",CONCATENATE("#selectspell ",A515,CHAR(13),CHAR(10),"#descr '  - ",E515," （",F515,"） -",CHAR(13),CHAR(10),CHAR(13),CHAR(10),D515,"'",CHAR(13),CHAR(10),"#end",CHAR(13),CHAR(10)),"")</f>
        <v xml:space="preserve">#selectspell 559_x000D_
#descr '  -  （） -_x000D_
_x000D_
岩漿と岩石の雨が、地面から噴き出します。噴火の近くに居たものは、全て呪文の最大限の力を味わい、極めて重装な防具だけが彼らの生存を助けることができます。'_x000D_
#end_x000D_
</v>
      </c>
    </row>
    <row r="516" spans="1:8" ht="94.5" x14ac:dyDescent="0.15">
      <c r="A516" s="24" t="s">
        <v>16996</v>
      </c>
      <c r="B516" s="29" t="s">
        <v>16997</v>
      </c>
      <c r="C516" s="36" t="s">
        <v>16998</v>
      </c>
      <c r="D516" s="38" t="s">
        <v>19125</v>
      </c>
      <c r="H516" t="str">
        <f t="shared" si="8"/>
        <v xml:space="preserve">#selectspell 560_x000D_
#descr '  -  （） -_x000D_
_x000D_
術者の精神はその肉体から切り離され、軍事情報を探るために幽界を旅します。彼の精神と肉体は、銀色の紐によって繋がれており、それは敵対する星の魔術師によって、探知される可能性があります。一度探知されれば、魔術師の紐は切断でき、それは本当に衝撃的な経験となります。この儀式を詠唱するたびに、魔術師は特定の州で、一名の敵指揮官を見つけ、攻撃することができます。この攻撃は、術者の知識に応じて、Mind BurnかSoul Slayの呪文で行われます。もし術者がどちらの呪文も知らなければ、攻撃は行われません。'_x000D_
#end_x000D_
</v>
      </c>
    </row>
    <row r="517" spans="1:8" ht="40.5" x14ac:dyDescent="0.15">
      <c r="A517" s="24" t="s">
        <v>16999</v>
      </c>
      <c r="B517" s="29" t="s">
        <v>17000</v>
      </c>
      <c r="C517" s="36" t="s">
        <v>17001</v>
      </c>
      <c r="D517" s="38" t="s">
        <v>19126</v>
      </c>
      <c r="H517" t="str">
        <f t="shared" si="8"/>
        <v xml:space="preserve">#selectspell 561_x000D_
#descr '  -  （） -_x000D_
_x000D_
普通の炎が木を焼き尽くすように、星の炎は物質の精髄を焼き尽くします。石でさえも、この異界の炎を特徴付ける、霞んだ青い炎によって燃焼します。これは、水中でも燃える唯一の炎です。'_x000D_
#end_x000D_
</v>
      </c>
    </row>
    <row r="518" spans="1:8" ht="67.5" x14ac:dyDescent="0.15">
      <c r="A518" s="24" t="s">
        <v>17002</v>
      </c>
      <c r="B518" s="29" t="s">
        <v>17003</v>
      </c>
      <c r="C518" s="36" t="s">
        <v>17004</v>
      </c>
      <c r="D518" s="38" t="s">
        <v>19127</v>
      </c>
      <c r="H518" t="str">
        <f t="shared" si="8"/>
        <v xml:space="preserve">#selectspell 562_x000D_
#descr '  -  （） -_x000D_
_x000D_
この呪附により、彼らがどこに居ようとも、雷撃が神の敵を撃ちます。しかしこの雷撃は、神が強い支配力を持っている州において、最も強力になります。強いTurmoil天秤を持つ州では、より多くの雷撃が落ち、一方で水中や洞窟の中は影響を受けません。この呪附は、術者が死ぬか、誰かがこれを解呪するまで持続します。'_x000D_
#end_x000D_
</v>
      </c>
    </row>
    <row r="519" spans="1:8" ht="40.5" x14ac:dyDescent="0.15">
      <c r="A519" s="24" t="s">
        <v>17005</v>
      </c>
      <c r="B519" s="29" t="s">
        <v>17006</v>
      </c>
      <c r="C519" s="36" t="s">
        <v>17007</v>
      </c>
      <c r="D519" s="38" t="s">
        <v>19128</v>
      </c>
      <c r="H519" t="str">
        <f t="shared" si="8"/>
        <v xml:space="preserve">#selectspell 563_x000D_
#descr '  -  （） -_x000D_
_x000D_
この爆風は、防具を通過し、標的の魂に直接損傷を与えます。標的が死んだ場合、彼はこの呪文からの力に満たされ、魂無き戦士として蘇ります。'_x000D_
#end_x000D_
</v>
      </c>
    </row>
    <row r="520" spans="1:8" ht="54" x14ac:dyDescent="0.15">
      <c r="A520" s="24" t="s">
        <v>17008</v>
      </c>
      <c r="B520" s="29" t="s">
        <v>17009</v>
      </c>
      <c r="C520" s="36" t="s">
        <v>17010</v>
      </c>
      <c r="D520" s="38" t="s">
        <v>19129</v>
      </c>
      <c r="H520" t="str">
        <f t="shared" si="8"/>
        <v xml:space="preserve">#selectspell 564_x000D_
#descr '  -  （） -_x000D_
_x000D_
破滅の炎は、冥界の火鉢で燃えているとされる、病的な緑がかった炎です。この緑色の炎は、たとえ炎自体が鎮火した後でも、焼かれたものの生命力を焼き尽くします。最初の噴火の近くに居たもの全員が、破滅の炎の腐敗の影響を受けるかもしれません。'_x000D_
#end_x000D_
</v>
      </c>
    </row>
    <row r="521" spans="1:8" ht="40.5" x14ac:dyDescent="0.15">
      <c r="A521" s="24" t="s">
        <v>17011</v>
      </c>
      <c r="B521" s="29" t="s">
        <v>17012</v>
      </c>
      <c r="C521" s="36" t="s">
        <v>17013</v>
      </c>
      <c r="D521" s="38" t="s">
        <v>19130</v>
      </c>
      <c r="H521" t="str">
        <f t="shared" si="8"/>
        <v xml:space="preserve">#selectspell 565_x000D_
#descr '  -  （） -_x000D_
_x000D_
降霊術士は、恐ろしい悲鳴と嘆息の風を解き放ちます。この泣き叫ぶ声を聴いた全ての敵は、その心が沈むのを感じ、そして彼らの心臓は恐怖に締め付けられます。この呪文は、戦闘が終了するか、術者が死ぬまで、戦場全体に影響を及ぼします。'_x000D_
#end_x000D_
</v>
      </c>
    </row>
    <row r="522" spans="1:8" ht="54" x14ac:dyDescent="0.15">
      <c r="A522" s="24" t="s">
        <v>17014</v>
      </c>
      <c r="B522" s="29" t="s">
        <v>17015</v>
      </c>
      <c r="C522" s="36" t="s">
        <v>17016</v>
      </c>
      <c r="D522" s="38" t="s">
        <v>19131</v>
      </c>
      <c r="H522" t="str">
        <f t="shared" si="8"/>
        <v xml:space="preserve">#selectspell 566_x000D_
#descr '  -  （） -_x000D_
_x000D_
術者は、標的の生体機能に過負荷をかけるため、敵の肉体に生命力を注ぎ込みます。標的が呪文に抵抗できなければ、彼らは死亡するか、あるいは力を得て、癒され、狂戦士の怒りに飲まれます。死の確率は40%ですが、これは詠唱した魔術師の能力に応じて増加します。'_x000D_
#end_x000D_
</v>
      </c>
    </row>
    <row r="523" spans="1:8" ht="40.5" x14ac:dyDescent="0.15">
      <c r="A523" s="24" t="s">
        <v>17017</v>
      </c>
      <c r="B523" s="29" t="s">
        <v>17018</v>
      </c>
      <c r="C523" s="36" t="s">
        <v>17019</v>
      </c>
      <c r="D523" s="38" t="s">
        <v>19132</v>
      </c>
      <c r="H523" t="str">
        <f t="shared" si="8"/>
        <v xml:space="preserve">#selectspell 567_x000D_
#descr '  -  （） -_x000D_
_x000D_
炎の大嵐が戦場に解き放たれます。戦場に居るものは皆、数分のうちに消し炭になるまで焼き焦がされます。この嵐は、戦闘の間ずっと、あるいは詠唱した火の魔術師が死ぬまで持続します。'_x000D_
#end_x000D_
</v>
      </c>
    </row>
    <row r="524" spans="1:8" ht="40.5" x14ac:dyDescent="0.15">
      <c r="A524" s="24" t="s">
        <v>17020</v>
      </c>
      <c r="B524" s="29" t="s">
        <v>17021</v>
      </c>
      <c r="C524" s="36" t="s">
        <v>17022</v>
      </c>
      <c r="D524" s="38" t="s">
        <v>19133</v>
      </c>
      <c r="H524" t="str">
        <f t="shared" si="8"/>
        <v xml:space="preserve">#selectspell 568_x000D_
#descr '  -  （） -_x000D_
_x000D_
術者は、敵に向けて氷の球を放ちます。この球は命中すると、幾千もの氷の破片へと爆発します。冷気への耐性は、この呪文から身を守るには役立ちませんが、重装な防具は助けになります。'_x000D_
#end_x000D_
</v>
      </c>
    </row>
    <row r="525" spans="1:8" ht="94.5" x14ac:dyDescent="0.15">
      <c r="A525" s="24" t="s">
        <v>17023</v>
      </c>
      <c r="B525" s="29" t="s">
        <v>17024</v>
      </c>
      <c r="C525" s="36" t="s">
        <v>17025</v>
      </c>
      <c r="D525" s="38" t="s">
        <v>19134</v>
      </c>
      <c r="H525" t="str">
        <f t="shared" si="8"/>
        <v xml:space="preserve">#selectspell 569_x000D_
#descr '  -  （） -_x000D_
_x000D_
突然の荒れ狂う吹雪が、魔術師の指定した州にある、敵の駐留地を襲います。この吹雪は非常に強力で、彼らが温暖な州に居ない限り、大半の標準的な人間を殺します。この呪文は、非常に寒い州に使用されると極めて強力ですが、非常に暑い州に使用すると殆ど役立ちません。この呪文はとても広い効果範囲を持ち、敵軍の大半は影響を受けるでしょう。指揮官は良質な天幕を利用でき、この冷気から受ける損害が軽減されます。'_x000D_
#end_x000D_
</v>
      </c>
    </row>
    <row r="526" spans="1:8" ht="27" x14ac:dyDescent="0.15">
      <c r="A526" s="24" t="s">
        <v>17026</v>
      </c>
      <c r="B526" s="29" t="s">
        <v>17027</v>
      </c>
      <c r="C526" s="36" t="s">
        <v>17028</v>
      </c>
      <c r="D526" s="38" t="s">
        <v>19135</v>
      </c>
      <c r="H526" t="str">
        <f t="shared" si="8"/>
        <v xml:space="preserve">#selectspell 570_x000D_
#descr '  -  （） -_x000D_
_x000D_
戦場全体が、天から流れ落ちてくる、強い腐食性を持つ液体を浴びせられます。'_x000D_
#end_x000D_
</v>
      </c>
    </row>
    <row r="527" spans="1:8" ht="27" x14ac:dyDescent="0.15">
      <c r="A527" s="24" t="s">
        <v>17029</v>
      </c>
      <c r="B527" s="29" t="s">
        <v>17030</v>
      </c>
      <c r="C527" s="36" t="s">
        <v>17031</v>
      </c>
      <c r="D527" s="38" t="s">
        <v>19136</v>
      </c>
      <c r="H527" t="str">
        <f t="shared" si="8"/>
        <v xml:space="preserve">#selectspell 571_x000D_
#descr '  -  （） -_x000D_
_x000D_
術者は、敵に向けて電気放電の嵐を解き放ちます。この微光の嵐は選択的ではなく、慎重に用いなければ、敵のみならず味方をも滅ぼします。'_x000D_
#end_x000D_
</v>
      </c>
    </row>
    <row r="528" spans="1:8" ht="54" x14ac:dyDescent="0.15">
      <c r="A528" s="24" t="s">
        <v>17032</v>
      </c>
      <c r="B528" s="29" t="s">
        <v>17033</v>
      </c>
      <c r="C528" s="36" t="s">
        <v>17034</v>
      </c>
      <c r="D528" s="38" t="s">
        <v>19137</v>
      </c>
      <c r="H528" t="str">
        <f t="shared" si="8"/>
        <v xml:space="preserve">#selectspell 572_x000D_
#descr '  -  （） -_x000D_
_x000D_
空は黒くなり、轟音が戦場全体に反響します。石や小さな岩は空から降り始め、兵士たちを打ち倒します。盾や、その他の矢からの保護に役立つものは、兵士たちをこれらの岩の直撃からも同様に護ります。降り注ぐ石の大半は、頭部に命中します。'_x000D_
#end_x000D_
</v>
      </c>
    </row>
    <row r="529" spans="1:8" ht="27" x14ac:dyDescent="0.15">
      <c r="A529" s="24" t="s">
        <v>17035</v>
      </c>
      <c r="B529" s="29" t="s">
        <v>17036</v>
      </c>
      <c r="C529" s="36" t="s">
        <v>17037</v>
      </c>
      <c r="D529" s="38" t="s">
        <v>19138</v>
      </c>
      <c r="H529" t="str">
        <f t="shared" si="8"/>
        <v xml:space="preserve">#selectspell 573_x000D_
#descr '  -  （） -_x000D_
_x000D_
術者は、敵に向けて魔法をかけられた蔓の矢の嵐を発射します。これらの矢は、命中すると動き出し、標的を絡めとります。'_x000D_
#end_x000D_
</v>
      </c>
    </row>
    <row r="530" spans="1:8" ht="40.5" x14ac:dyDescent="0.15">
      <c r="A530" s="24" t="s">
        <v>17038</v>
      </c>
      <c r="B530" s="29" t="s">
        <v>17039</v>
      </c>
      <c r="C530" s="36" t="s">
        <v>17040</v>
      </c>
      <c r="D530" s="38" t="s">
        <v>19139</v>
      </c>
      <c r="H530" t="str">
        <f t="shared" si="8"/>
        <v xml:space="preserve">#selectspell 574_x000D_
#descr '  -  （） -_x000D_
_x000D_
魔術師は、敵に向けて闇の力を複数発射します。この投矢を受けて生き延びたものは、それが放出する奇妙な力の影響を受け、精神薄弱に陥るかもしれません。弱い魔術師でさえも、この異界の投矢を多数発射することができます。'_x000D_
#end_x000D_
</v>
      </c>
    </row>
    <row r="531" spans="1:8" ht="40.5" x14ac:dyDescent="0.15">
      <c r="A531" s="24" t="s">
        <v>17041</v>
      </c>
      <c r="B531" s="29" t="s">
        <v>17042</v>
      </c>
      <c r="C531" s="36" t="s">
        <v>17043</v>
      </c>
      <c r="D531" s="38" t="s">
        <v>19140</v>
      </c>
      <c r="H531" t="str">
        <f t="shared" si="8"/>
        <v xml:space="preserve">#selectspell 575_x000D_
#descr '  -  （） -_x000D_
_x000D_
致命的な灰色の雲が、戦場に形成されます。この雲の中に立つものは、その場を離れることができなければ、全て衰弱し死に至ります。この雲は、霧散するまでに少しの間、戦場に滞留します。'_x000D_
#end_x000D_
</v>
      </c>
    </row>
    <row r="532" spans="1:8" ht="54" x14ac:dyDescent="0.15">
      <c r="A532" s="24" t="s">
        <v>17044</v>
      </c>
      <c r="B532" s="29" t="s">
        <v>17045</v>
      </c>
      <c r="C532" s="36" t="s">
        <v>17046</v>
      </c>
      <c r="D532" s="38" t="s">
        <v>19141</v>
      </c>
      <c r="H532" t="str">
        <f t="shared" si="8"/>
        <v xml:space="preserve">#selectspell 576_x000D_
#descr '  -  （） -_x000D_
_x000D_
この恐るべき呪文によって、降霊術士は、暴かれた墓の腐臭に満ちた風を解き放ちます。この氷のように冷たい風は、生物の肉を音もなく引き裂きます。影響を受けたものの肉体は、癩病の影響に似たような形で、色褪せ、ひび割れて、剥き出しの骨だけを残します。死だけがこの過程を止めます。'_x000D_
#end_x000D_
</v>
      </c>
    </row>
    <row r="533" spans="1:8" ht="40.5" x14ac:dyDescent="0.15">
      <c r="A533" s="24" t="s">
        <v>17047</v>
      </c>
      <c r="B533" s="29" t="s">
        <v>17048</v>
      </c>
      <c r="C533" s="36" t="s">
        <v>17049</v>
      </c>
      <c r="D533" s="38" t="s">
        <v>19142</v>
      </c>
      <c r="H533" t="str">
        <f t="shared" si="8"/>
        <v xml:space="preserve">#selectspell 577_x000D_
#descr '  -  （） -_x000D_
_x000D_
術者は冥界の力を引き出し、冥界の水の豪雨を戦場に解き放ちます。この冥界の水は、生けるものの皮膚を変化させ、物理的な損傷をほぼ受け付けなくします。'_x000D_
#end_x000D_
</v>
      </c>
    </row>
    <row r="534" spans="1:8" ht="27" x14ac:dyDescent="0.15">
      <c r="A534" s="24" t="s">
        <v>17050</v>
      </c>
      <c r="B534" s="29" t="s">
        <v>17051</v>
      </c>
      <c r="C534" s="36" t="s">
        <v>17052</v>
      </c>
      <c r="D534" s="38" t="s">
        <v>19143</v>
      </c>
      <c r="H534" t="str">
        <f t="shared" si="8"/>
        <v xml:space="preserve">#selectspell 578_x000D_
#descr '  -  （） -_x000D_
_x000D_
この呪文は、空から襲い掛かる巨大な炎の柱を作ります。これは直撃したものを殺し、その近くに居たもの全てを炎上させます。'_x000D_
#end_x000D_
</v>
      </c>
    </row>
    <row r="535" spans="1:8" ht="54" x14ac:dyDescent="0.15">
      <c r="A535" s="24" t="s">
        <v>17053</v>
      </c>
      <c r="B535" s="29" t="s">
        <v>17054</v>
      </c>
      <c r="C535" s="36" t="s">
        <v>17055</v>
      </c>
      <c r="D535" s="38" t="s">
        <v>19144</v>
      </c>
      <c r="H535" t="str">
        <f t="shared" si="8"/>
        <v xml:space="preserve">#selectspell 579_x000D_
#descr '  -  （） -_x000D_
_x000D_
術者は、空に巨大な炎の球を作ります。この第二の太陽は、昼夜問わず輝き続け、全世界に深刻な影響を齎します。第二の太陽が破壊されるまで毎月、州はどんどん暑く、乾燥していきます。この呪附は、誰かがそれを解呪するか、術者が死ぬまで持続します。'_x000D_
#end_x000D_
</v>
      </c>
    </row>
    <row r="536" spans="1:8" ht="67.5" x14ac:dyDescent="0.15">
      <c r="A536" s="24" t="s">
        <v>17056</v>
      </c>
      <c r="B536" s="29" t="s">
        <v>378</v>
      </c>
      <c r="C536" s="36" t="s">
        <v>17057</v>
      </c>
      <c r="D536" s="38" t="s">
        <v>19145</v>
      </c>
      <c r="H536" t="str">
        <f t="shared" si="8"/>
        <v xml:space="preserve">#selectspell 580_x000D_
#descr '  -  （） -_x000D_
_x000D_
巨大な魔法の大渦が海に造り出されます。この大渦は、絶えず大量の水を吸収し、その魔法的な精髄を濾過します。これは、術者に大量の魔法の宝石を齎します。毎月、15個の水、5個の星、3個の風、そして1個のその他の魔法の宝石が生成されます。この呪附は、誰かが解呪するか、術者が死ぬまで持続します。'_x000D_
#end_x000D_
</v>
      </c>
    </row>
    <row r="537" spans="1:8" ht="67.5" x14ac:dyDescent="0.15">
      <c r="A537" s="24" t="s">
        <v>17058</v>
      </c>
      <c r="B537" s="29" t="s">
        <v>17059</v>
      </c>
      <c r="C537" s="36" t="s">
        <v>17060</v>
      </c>
      <c r="D537" s="38" t="s">
        <v>19146</v>
      </c>
      <c r="H537" t="str">
        <f t="shared" si="8"/>
        <v xml:space="preserve">#selectspell 581_x000D_
#descr '  -  （） -_x000D_
_x000D_
術者は、星気の嵐を戦場に解き放ちます。この嵐は物理的には感知できませんが、意志を持たないものを除いた全員が、嵐が彼らの肉体から魂そのものを引き剥がすことで、傷付いていきます。星気の嵐の中では、呪文詠唱はとりわけ難しくなり、意志を持たない魔法の使い手を除いた全員は、彼らが極めて高い魔法抵抗力を持たない限り、呪文を詠唱するのに苦心します。'_x000D_
#end_x000D_
</v>
      </c>
    </row>
    <row r="538" spans="1:8" ht="40.5" x14ac:dyDescent="0.15">
      <c r="A538" s="24" t="s">
        <v>17061</v>
      </c>
      <c r="B538" s="29" t="s">
        <v>17062</v>
      </c>
      <c r="C538" s="36" t="s">
        <v>17063</v>
      </c>
      <c r="D538" s="38" t="s">
        <v>19147</v>
      </c>
      <c r="H538" t="str">
        <f t="shared" si="8"/>
        <v xml:space="preserve">#selectspell 582_x000D_
#descr '  -  （） -_x000D_
_x000D_
この渦は、防具を通過し、標的の魂に直接損傷を与えます。標的が死んだ場合、彼はこの呪文からの力に満たされ、魂無き戦士として蘇ります。'_x000D_
#end_x000D_
</v>
      </c>
    </row>
    <row r="539" spans="1:8" ht="81" x14ac:dyDescent="0.15">
      <c r="A539" s="24" t="s">
        <v>17064</v>
      </c>
      <c r="B539" s="29" t="s">
        <v>17065</v>
      </c>
      <c r="C539" s="36" t="s">
        <v>17066</v>
      </c>
      <c r="D539" s="38" t="s">
        <v>19148</v>
      </c>
      <c r="H539" t="str">
        <f t="shared" si="8"/>
        <v xml:space="preserve">#selectspell 583_x000D_
#descr '  -  （） -_x000D_
_x000D_
この呪文により、魔術師は敵の州に向けて、燃える球体の大渦を投げつけます。この炎の嵐は、州に存在する敵軍の駐留地を、莫大な力で襲います。恐らくは、駐留地に居たものの大半は、この強力な攻撃によって死に絶えますが、しかしながら全軍が一つの駐留地に集まることは稀であり、そのため、標的となった州に居る軍の半分のみが、この炎に襲われることを期待できます。'_x000D_
#end_x000D_
</v>
      </c>
    </row>
    <row r="540" spans="1:8" ht="27" x14ac:dyDescent="0.15">
      <c r="A540" s="24" t="s">
        <v>17067</v>
      </c>
      <c r="B540" s="29" t="s">
        <v>17068</v>
      </c>
      <c r="C540" s="36" t="s">
        <v>17069</v>
      </c>
      <c r="D540" s="38" t="s">
        <v>19149</v>
      </c>
      <c r="H540" t="str">
        <f t="shared" si="8"/>
        <v xml:space="preserve">#selectspell 584_x000D_
#descr '  -  （） -_x000D_
_x000D_
術者の手から炎の雨が発射され、敵軍を襲います。この炎の嵐は極めて強力で、全軍を根絶することができます。'_x000D_
#end_x000D_
</v>
      </c>
    </row>
    <row r="541" spans="1:8" ht="27" x14ac:dyDescent="0.15">
      <c r="A541" s="24" t="s">
        <v>17070</v>
      </c>
      <c r="B541" s="29" t="s">
        <v>17071</v>
      </c>
      <c r="C541" s="36" t="s">
        <v>17072</v>
      </c>
      <c r="D541" s="38" t="s">
        <v>19150</v>
      </c>
      <c r="H541" t="str">
        <f t="shared" si="8"/>
        <v xml:space="preserve">#selectspell 585_x000D_
#descr '  -  （） -_x000D_
_x000D_
術者は、遠方の州に火山噴火を解き放ち、その地を破壊して三分の一の住民を殺害します。'_x000D_
#end_x000D_
</v>
      </c>
    </row>
    <row r="542" spans="1:8" ht="40.5" x14ac:dyDescent="0.15">
      <c r="A542" s="24" t="s">
        <v>17073</v>
      </c>
      <c r="B542" s="29" t="s">
        <v>17074</v>
      </c>
      <c r="C542" s="36" t="s">
        <v>17075</v>
      </c>
      <c r="D542" s="38" t="s">
        <v>19151</v>
      </c>
      <c r="H542" t="str">
        <f t="shared" si="8"/>
        <v xml:space="preserve">#selectspell 586_x000D_
#descr '  -  （） -_x000D_
_x000D_
魔術師は、敵に向けて三つの純粋な電撃の球体を放ちます。球体が命中した場所の付近のものを電光が撃ち、それはやがて消散するまで、他のものへと流れていきます。'_x000D_
#end_x000D_
</v>
      </c>
    </row>
    <row r="543" spans="1:8" ht="40.5" x14ac:dyDescent="0.15">
      <c r="A543" s="24" t="s">
        <v>17076</v>
      </c>
      <c r="B543" s="29" t="s">
        <v>17077</v>
      </c>
      <c r="C543" s="36" t="s">
        <v>17078</v>
      </c>
      <c r="D543" s="38" t="s">
        <v>19152</v>
      </c>
      <c r="H543" t="str">
        <f t="shared" si="8"/>
        <v xml:space="preserve">#selectspell 587_x000D_
#descr '  -  （） -_x000D_
_x000D_
術者の手から青い炎の雨が発射され、敵兵に向けて飛んでいきます。この青い霧の炎は極めて冷たく、この呪文は敵全軍を容易に凍死させることができます。'_x000D_
#end_x000D_
</v>
      </c>
    </row>
    <row r="544" spans="1:8" ht="27" x14ac:dyDescent="0.15">
      <c r="A544" s="24" t="s">
        <v>17079</v>
      </c>
      <c r="B544" s="29" t="s">
        <v>17080</v>
      </c>
      <c r="C544" s="36" t="s">
        <v>17081</v>
      </c>
      <c r="D544" s="38" t="s">
        <v>19153</v>
      </c>
      <c r="H544" t="str">
        <f t="shared" si="8"/>
        <v xml:space="preserve">#selectspell 588_x000D_
#descr '  -  （） -_x000D_
_x000D_
術者は、巨大な津波を遠方の州に解き放ち、その地を破壊して住民を殺害します。四割の住民が死亡し、不安度が増加します。'_x000D_
#end_x000D_
</v>
      </c>
    </row>
    <row r="545" spans="1:8" ht="40.5" x14ac:dyDescent="0.15">
      <c r="A545" s="24" t="s">
        <v>17082</v>
      </c>
      <c r="B545" s="29" t="s">
        <v>15706</v>
      </c>
      <c r="C545" s="36" t="s">
        <v>15707</v>
      </c>
      <c r="D545" s="38" t="s">
        <v>19154</v>
      </c>
      <c r="H545" t="str">
        <f t="shared" si="8"/>
        <v xml:space="preserve">#selectspell 589_x000D_
#descr '  -  （） -_x000D_
_x000D_
この呪文は、恐らくは敵軍のみならず友軍までも殺害するため、最後の手段としてのみ使用するべきです。詠唱されると、奇妙なヒューという音が空から響き、程なく、隕石の衝突による轟音以外は何も聞こえなくなります。'_x000D_
#end_x000D_
</v>
      </c>
    </row>
    <row r="546" spans="1:8" ht="162" x14ac:dyDescent="0.15">
      <c r="A546" s="24" t="s">
        <v>17083</v>
      </c>
      <c r="B546" s="29" t="s">
        <v>17084</v>
      </c>
      <c r="C546" s="36" t="s">
        <v>19162</v>
      </c>
      <c r="D546" s="38" t="s">
        <v>19169</v>
      </c>
      <c r="H546" t="str">
        <f t="shared" si="8"/>
        <v xml:space="preserve">#selectspell 590_x000D_
#descr '  -  （） -_x000D_
_x000D_
この呪附は、神秘の力の網を用いて、術者がその精神を、複数の遠方の州へ、同時に投射することを可能にします。投射されている間、術者は魔法を感知し、それに影響することしかできませんが、それでもこれは、魔法の地や敵の魔術師を探すことを可能とします。術者は、友好的な支配権にある全ての州へ、自らを投射することができます。この方法で捜索する場合、魔法の地はより見つけ辛く、よく隠されたものを見つけるには、極めて強力な魔術師が必要です。魔術師たちは、彼らが優れた魔法抵抗力を持つならば、投射された精神から、多くの場合は隠れ続けることができます。星の魔術師が発見された場合、精神的な戦いが起こります。ただ一人だけが、その精神を傷付けられずに去ることができます。それ以外の魔術師は反撃を試みることはできませんが、その過程で正気を失う危険を冒すこともありません。しかし、彼らは発見されると弱いMind Burnによる攻撃の対象になります。この呪附は、術者が死ぬか精神薄弱に陥るまで、あるいは呪附自体が解呪されるまで持続します。'_x000D_
#end_x000D_
</v>
      </c>
    </row>
    <row r="547" spans="1:8" ht="40.5" x14ac:dyDescent="0.15">
      <c r="A547" s="24" t="s">
        <v>17085</v>
      </c>
      <c r="B547" s="29" t="s">
        <v>17086</v>
      </c>
      <c r="C547" s="36" t="s">
        <v>17087</v>
      </c>
      <c r="D547" s="38" t="s">
        <v>19170</v>
      </c>
      <c r="H547" t="str">
        <f t="shared" si="8"/>
        <v xml:space="preserve">#selectspell 591_x000D_
#descr '  -  （） -_x000D_
_x000D_
錬金術師は、鉱物から金を抽出します。この工程は長い時間を要し、また錬金術師に火の宝石の消費を要求します。追加で消費した宝石一つ毎に、錬金術師は数ポンドの金を得ます。熟練した魔術師は、さらに多くの金を作り出します。'_x000D_
#end_x000D_
</v>
      </c>
    </row>
    <row r="548" spans="1:8" ht="54" x14ac:dyDescent="0.15">
      <c r="A548" s="24" t="s">
        <v>17088</v>
      </c>
      <c r="B548" s="29" t="s">
        <v>17089</v>
      </c>
      <c r="C548" s="36" t="s">
        <v>17090</v>
      </c>
      <c r="D548" s="38" t="s">
        <v>19171</v>
      </c>
      <c r="H548" t="str">
        <f t="shared" si="8"/>
        <v xml:space="preserve">#selectspell 592_x000D_
#descr '  -  （） -_x000D_
_x000D_
充電された肉体が白兵戦で攻撃を受けると、電流が双方の戦闘員を打ちます。この放電から受ける損害は致命的で、いかなる防具による保護もすり抜けます。一度攻撃を受けると、魔術師の肉体は放電され、もし魔術師が生き残ったならば、再び充電される必要があります。'_x000D_
#end_x000D_
</v>
      </c>
    </row>
    <row r="549" spans="1:8" ht="27" x14ac:dyDescent="0.15">
      <c r="A549" s="24" t="s">
        <v>17091</v>
      </c>
      <c r="B549" s="29" t="s">
        <v>17092</v>
      </c>
      <c r="C549" s="36" t="s">
        <v>17093</v>
      </c>
      <c r="D549" s="38" t="s">
        <v>19172</v>
      </c>
      <c r="H549" t="str">
        <f t="shared" si="8"/>
        <v xml:space="preserve">#selectspell 593_x000D_
#descr '  -  （） -_x000D_
_x000D_
この呪文の影響を受けたものは、射撃精度が向上します。これは、飛び道具や呪文の命中率を向上させます。'_x000D_
#end_x000D_
</v>
      </c>
    </row>
    <row r="550" spans="1:8" ht="27" x14ac:dyDescent="0.15">
      <c r="A550" s="24" t="s">
        <v>17094</v>
      </c>
      <c r="B550" s="29" t="s">
        <v>17095</v>
      </c>
      <c r="C550" s="36" t="s">
        <v>17096</v>
      </c>
      <c r="D550" s="38" t="s">
        <v>19173</v>
      </c>
      <c r="H550" t="str">
        <f t="shared" si="8"/>
        <v xml:space="preserve">#selectspell 594_x000D_
#descr '  -  （） -_x000D_
_x000D_
幻の枷が、一部のものの足首の周りに形成されます。犠牲者は、枷の魔法を克服するまで、移動や戦闘ができなくなります。'_x000D_
#end_x000D_
</v>
      </c>
    </row>
    <row r="551" spans="1:8" ht="54" x14ac:dyDescent="0.15">
      <c r="A551" s="24" t="s">
        <v>17097</v>
      </c>
      <c r="B551" s="29" t="s">
        <v>17098</v>
      </c>
      <c r="C551" s="36" t="s">
        <v>17099</v>
      </c>
      <c r="D551" s="38" t="s">
        <v>19174</v>
      </c>
      <c r="H551" t="str">
        <f t="shared" si="8"/>
        <v xml:space="preserve">#selectspell 595_x000D_
#descr '  -  （） -_x000D_
_x000D_
術者は自身の手に魔法をかけ、それを最も大きな敵でさえ打ち倒すことができる、ピストンへ変えます。この攻撃はそのラウンドの間だけ持続し、標的となるものは射程内に居なくてはなりません。優れた技能を持つ魔術師は、標的を複数回攻撃します。この呪文の威力は、術者の筋力に応じて向上します。'_x000D_
#end_x000D_
</v>
      </c>
    </row>
    <row r="552" spans="1:8" ht="27" x14ac:dyDescent="0.15">
      <c r="A552" s="24" t="s">
        <v>17100</v>
      </c>
      <c r="B552" s="29" t="s">
        <v>17101</v>
      </c>
      <c r="C552" s="36" t="s">
        <v>15851</v>
      </c>
      <c r="D552" s="38" t="s">
        <v>19175</v>
      </c>
      <c r="H552" t="str">
        <f t="shared" si="8"/>
        <v xml:space="preserve">#selectspell 596_x000D_
#descr '  -  （） -_x000D_
_x000D_
魔術師は、単体の敵を飲み込むよう、大地に命令します。標的が影響を受けたならば、彼は抜け出すのに成功するまで、行動できません。'_x000D_
#end_x000D_
</v>
      </c>
    </row>
    <row r="553" spans="1:8" x14ac:dyDescent="0.15">
      <c r="A553" s="24" t="s">
        <v>17102</v>
      </c>
      <c r="B553" s="29" t="s">
        <v>17103</v>
      </c>
      <c r="C553" s="36" t="s">
        <v>17104</v>
      </c>
      <c r="D553" s="38" t="s">
        <v>19176</v>
      </c>
      <c r="H553" t="str">
        <f t="shared" si="8"/>
        <v xml:space="preserve">#selectspell 597_x000D_
#descr '  -  （） -_x000D_
_x000D_
少数のユニットの筋力を向上させます。'_x000D_
#end_x000D_
</v>
      </c>
    </row>
    <row r="554" spans="1:8" ht="27" x14ac:dyDescent="0.15">
      <c r="A554" s="24" t="s">
        <v>17105</v>
      </c>
      <c r="B554" s="29" t="s">
        <v>17106</v>
      </c>
      <c r="C554" s="36" t="s">
        <v>17107</v>
      </c>
      <c r="D554" s="38" t="s">
        <v>19177</v>
      </c>
      <c r="H554" t="str">
        <f t="shared" si="8"/>
        <v xml:space="preserve">#selectspell 598_x000D_
#descr '  -  （） -_x000D_
_x000D_
術者の左手は致命的なものになり、触れるもの全てを滅ぼします。この呪文の力は、巨人を殺すにも十分です。'_x000D_
#end_x000D_
</v>
      </c>
    </row>
    <row r="555" spans="1:8" ht="27" x14ac:dyDescent="0.15">
      <c r="A555" s="24" t="s">
        <v>17108</v>
      </c>
      <c r="B555" s="29" t="s">
        <v>17109</v>
      </c>
      <c r="C555" s="36" t="s">
        <v>17110</v>
      </c>
      <c r="D555" s="38" t="s">
        <v>19178</v>
      </c>
      <c r="H555" t="str">
        <f t="shared" si="8"/>
        <v xml:space="preserve">#selectspell 599_x000D_
#descr '  -  （） -_x000D_
_x000D_
術者の肉体は乾燥し、あり得ないほどに細く、骸骨のようになります。術者に命中した刺突武器は、より小さな損害を与えます。'_x000D_
#end_x000D_
</v>
      </c>
    </row>
    <row r="556" spans="1:8" ht="27" x14ac:dyDescent="0.15">
      <c r="A556" s="24" t="s">
        <v>17111</v>
      </c>
      <c r="B556" s="29" t="s">
        <v>17112</v>
      </c>
      <c r="C556" s="36" t="s">
        <v>17113</v>
      </c>
      <c r="D556" s="38" t="s">
        <v>19179</v>
      </c>
      <c r="H556" t="str">
        <f t="shared" si="8"/>
        <v xml:space="preserve">#selectspell 600_x000D_
#descr '  -  （） -_x000D_
_x000D_
この呪文は魔術師に、呪文詠唱と弓術の両方に役立つ、より優れた視力と精度を与えます。'_x000D_
#end_x000D_
</v>
      </c>
    </row>
    <row r="557" spans="1:8" ht="27" x14ac:dyDescent="0.15">
      <c r="A557" s="24" t="s">
        <v>17114</v>
      </c>
      <c r="B557" s="29" t="s">
        <v>17115</v>
      </c>
      <c r="C557" s="36" t="s">
        <v>17116</v>
      </c>
      <c r="D557" s="38" t="s">
        <v>19180</v>
      </c>
      <c r="H557" t="str">
        <f t="shared" si="8"/>
        <v xml:space="preserve">#selectspell 601_x000D_
#descr '  -  （） -_x000D_
_x000D_
標的に触れることにより、魔術師は彼を毒することができます。標的に触れるには、攻撃判定を成功させる必要がありますが、防具はいかなる保護も提供しません。'_x000D_
#end_x000D_
</v>
      </c>
    </row>
    <row r="558" spans="1:8" ht="27" x14ac:dyDescent="0.15">
      <c r="A558" s="24" t="s">
        <v>17117</v>
      </c>
      <c r="B558" s="29" t="s">
        <v>17118</v>
      </c>
      <c r="C558" s="36" t="s">
        <v>17119</v>
      </c>
      <c r="D558" s="38" t="s">
        <v>19181</v>
      </c>
      <c r="H558" t="str">
        <f t="shared" si="8"/>
        <v xml:space="preserve">#selectspell 602_x000D_
#descr '  -  （） -_x000D_
_x000D_
この呪文は、術者に毒への完全な免疫を与えます。この呪文は、既に対象に影響している毒を中和することはありません。'_x000D_
#end_x000D_
</v>
      </c>
    </row>
    <row r="559" spans="1:8" ht="27" x14ac:dyDescent="0.15">
      <c r="A559" s="24" t="s">
        <v>17120</v>
      </c>
      <c r="B559" s="29" t="s">
        <v>17121</v>
      </c>
      <c r="C559" s="36" t="s">
        <v>17122</v>
      </c>
      <c r="D559" s="38" t="s">
        <v>19191</v>
      </c>
      <c r="H559" t="str">
        <f t="shared" si="8"/>
        <v xml:space="preserve">#selectspell 603_x000D_
#descr '  -  （） -_x000D_
_x000D_
術者の皮膚は、未加工の樹皮のようなものに変化します。これは術者を武器に対し強くしますが、火には弱くなります。'_x000D_
#end_x000D_
</v>
      </c>
    </row>
    <row r="560" spans="1:8" ht="40.5" x14ac:dyDescent="0.15">
      <c r="A560" s="24" t="s">
        <v>17123</v>
      </c>
      <c r="B560" s="29" t="s">
        <v>17124</v>
      </c>
      <c r="C560" s="36" t="s">
        <v>17125</v>
      </c>
      <c r="D560" s="38" t="s">
        <v>19182</v>
      </c>
      <c r="H560" t="str">
        <f t="shared" si="8"/>
        <v xml:space="preserve">#selectspell 604_x000D_
#descr '  -  （） -_x000D_
_x000D_
術者は、自身の将来の運命を改変します。彼は、さもなくば彼を殺していたであろう攻撃や魔法を、非常に高い確率で回避できるようになります。幸運は、すでに死んでいるアンデッドや無生物には機能しません。'_x000D_
#end_x000D_
</v>
      </c>
    </row>
    <row r="561" spans="1:8" ht="40.5" x14ac:dyDescent="0.15">
      <c r="A561" s="24" t="s">
        <v>17126</v>
      </c>
      <c r="B561" s="29" t="s">
        <v>17127</v>
      </c>
      <c r="C561" s="36" t="s">
        <v>17128</v>
      </c>
      <c r="D561" s="38" t="s">
        <v>19183</v>
      </c>
      <c r="H561" t="str">
        <f t="shared" si="8"/>
        <v xml:space="preserve">#selectspell 605_x000D_
#descr '  -  （） -_x000D_
_x000D_
標的となった敵は炎上します。この呪文は敵の防具を無視しますが、必ずしも犠牲者を殺すに十分な威力ではありません。また、雨や雪は炎を非常に早く消してしまいます。'_x000D_
#end_x000D_
</v>
      </c>
    </row>
    <row r="562" spans="1:8" ht="27" x14ac:dyDescent="0.15">
      <c r="A562" s="24" t="s">
        <v>17129</v>
      </c>
      <c r="B562" s="29" t="s">
        <v>17130</v>
      </c>
      <c r="C562" s="36" t="s">
        <v>17131</v>
      </c>
      <c r="D562" s="38" t="s">
        <v>19186</v>
      </c>
      <c r="H562" t="str">
        <f t="shared" si="8"/>
        <v xml:space="preserve">#selectspell 606_x000D_
#descr '  -  （） -_x000D_
_x000D_
この呪文は、術者に冷気への強い耐性を与えます。これはまた、一部のアンデッドが持つ寒波も無効化します。'_x000D_
#end_x000D_
</v>
      </c>
    </row>
    <row r="563" spans="1:8" ht="27" x14ac:dyDescent="0.15">
      <c r="A563" s="24" t="s">
        <v>17132</v>
      </c>
      <c r="B563" s="29" t="s">
        <v>17133</v>
      </c>
      <c r="C563" s="36" t="s">
        <v>17134</v>
      </c>
      <c r="D563" s="38" t="s">
        <v>19184</v>
      </c>
      <c r="H563" t="str">
        <f t="shared" si="8"/>
        <v xml:space="preserve">#selectspell 607_x000D_
#descr '  -  （） -_x000D_
_x000D_
幻術士は、敵を攻撃するPhantasmal Warriorを作ります。これらの戦士たちは発作的な動きをし、時には遠くまで移動し、時には全く移動しません。'_x000D_
#end_x000D_
</v>
      </c>
    </row>
    <row r="564" spans="1:8" ht="54" x14ac:dyDescent="0.15">
      <c r="A564" s="24" t="s">
        <v>17135</v>
      </c>
      <c r="B564" s="29" t="s">
        <v>17136</v>
      </c>
      <c r="C564" s="36" t="s">
        <v>19936</v>
      </c>
      <c r="D564" s="38" t="s">
        <v>19937</v>
      </c>
      <c r="H564" t="str">
        <f t="shared" si="8"/>
        <v xml:space="preserve">#selectspell 608_x000D_
#descr '  -  （） -_x000D_
_x000D_
この呪文は、術者の幻像を作ります。熟練した風の魔術師は、より劣るものよりも多くの幻像を得ます。この幻像は魔術師を囲み、敵がどれを攻撃すべきか判断するのを難しくします。この呪文は、魔術師が攻撃を受けて負傷すると直ちに終了します。'_x000D_
#end_x000D_
</v>
      </c>
    </row>
    <row r="565" spans="1:8" ht="27" x14ac:dyDescent="0.15">
      <c r="A565" s="24" t="s">
        <v>17137</v>
      </c>
      <c r="B565" s="29" t="s">
        <v>17138</v>
      </c>
      <c r="C565" s="36" t="s">
        <v>17139</v>
      </c>
      <c r="D565" s="38" t="s">
        <v>19185</v>
      </c>
      <c r="H565" t="str">
        <f t="shared" si="8"/>
        <v xml:space="preserve">#selectspell 609_x000D_
#descr '  -  （） -_x000D_
_x000D_
この呪文は、術者に火炎への強い耐性を与えます。これはまた、AbysianやSalamanderなどの、炎の生物が持つ熱波も無効化します。'_x000D_
#end_x000D_
</v>
      </c>
    </row>
    <row r="566" spans="1:8" ht="40.5" x14ac:dyDescent="0.15">
      <c r="A566" s="24" t="s">
        <v>17140</v>
      </c>
      <c r="B566" s="29" t="s">
        <v>17141</v>
      </c>
      <c r="C566" s="36" t="s">
        <v>17142</v>
      </c>
      <c r="D566" s="38" t="s">
        <v>19187</v>
      </c>
      <c r="H566" t="str">
        <f t="shared" si="8"/>
        <v xml:space="preserve">#selectspell 610_x000D_
#descr '  -  （） -_x000D_
_x000D_
Quicknessは、術者の速度を向上させ、彼の攻撃を回避する能力を高めます。加速したものは、ラウンド毎に通常の戦闘行動を二回行えますが、ラウンド毎に二つ以上の呪文を使うことまではできません。'_x000D_
#end_x000D_
</v>
      </c>
    </row>
    <row r="567" spans="1:8" ht="27" x14ac:dyDescent="0.15">
      <c r="A567" s="24" t="s">
        <v>17143</v>
      </c>
      <c r="B567" s="29" t="s">
        <v>17144</v>
      </c>
      <c r="C567" s="36" t="s">
        <v>17145</v>
      </c>
      <c r="D567" s="38" t="s">
        <v>19188</v>
      </c>
      <c r="H567" t="str">
        <f t="shared" si="8"/>
        <v xml:space="preserve">#selectspell 611_x000D_
#descr '  -  （） -_x000D_
_x000D_
魔術師は周囲の水を、彼を危害から護る氷の盾へ変化させます。この盾は、彼の身への攻撃の半分程度を無作為に妨害します。'_x000D_
#end_x000D_
</v>
      </c>
    </row>
    <row r="568" spans="1:8" x14ac:dyDescent="0.15">
      <c r="A568" s="24" t="s">
        <v>17146</v>
      </c>
      <c r="B568" s="29" t="s">
        <v>17147</v>
      </c>
      <c r="C568" s="36" t="s">
        <v>17148</v>
      </c>
      <c r="D568" s="38" t="s">
        <v>19189</v>
      </c>
      <c r="H568" t="str">
        <f t="shared" si="8"/>
        <v xml:space="preserve">#selectspell 612_x000D_
#descr '  -  （） -_x000D_
_x000D_
この呪文は、術者に電撃への強い耐性を与えます。'_x000D_
#end_x000D_
</v>
      </c>
    </row>
    <row r="569" spans="1:8" ht="40.5" x14ac:dyDescent="0.15">
      <c r="A569" s="24" t="s">
        <v>17149</v>
      </c>
      <c r="B569" s="29" t="s">
        <v>17150</v>
      </c>
      <c r="C569" s="36" t="s">
        <v>17151</v>
      </c>
      <c r="D569" s="38" t="s">
        <v>19190</v>
      </c>
      <c r="H569" t="str">
        <f t="shared" si="8"/>
        <v xml:space="preserve">#selectspell 613_x000D_
#descr '  -  （） -_x000D_
_x000D_
錬金術師は、卑金属を貴金属へと変換します。この工程は長い時間を要し、また錬金術師に地の宝石の消費を要求します。追加で消費した宝石一つ毎に、錬金術師は数ポンドの金を得ます。熟練した魔術師は、さらに多くの金を作り出します。'_x000D_
#end_x000D_
</v>
      </c>
    </row>
    <row r="570" spans="1:8" ht="27" x14ac:dyDescent="0.15">
      <c r="A570" s="24" t="s">
        <v>17152</v>
      </c>
      <c r="B570" s="29" t="s">
        <v>17153</v>
      </c>
      <c r="C570" s="36" t="s">
        <v>17154</v>
      </c>
      <c r="D570" s="38" t="s">
        <v>19192</v>
      </c>
      <c r="H570" t="str">
        <f t="shared" si="8"/>
        <v xml:space="preserve">#selectspell 614_x000D_
#descr '  -  （） -_x000D_
_x000D_
術者の皮膚は、未加工の石のようなものに変化します。副作用として、術者は冷気から更なる損害を被ります。'_x000D_
#end_x000D_
</v>
      </c>
    </row>
    <row r="571" spans="1:8" ht="27" x14ac:dyDescent="0.15">
      <c r="A571" s="24" t="s">
        <v>17155</v>
      </c>
      <c r="B571" s="29" t="s">
        <v>17156</v>
      </c>
      <c r="C571" s="36" t="s">
        <v>17157</v>
      </c>
      <c r="D571" s="38" t="s">
        <v>19193</v>
      </c>
      <c r="H571" t="str">
        <f t="shared" si="8"/>
        <v xml:space="preserve">#selectspell 615_x000D_
#descr '  -  （） -_x000D_
_x000D_
標的を防具と盾を、ほぼ完全に破壊します。魔法の防具は、この呪文の影響に抵抗するでしょう。'_x000D_
#end_x000D_
</v>
      </c>
    </row>
    <row r="572" spans="1:8" ht="40.5" x14ac:dyDescent="0.15">
      <c r="A572" s="24" t="s">
        <v>17158</v>
      </c>
      <c r="B572" s="29" t="s">
        <v>17159</v>
      </c>
      <c r="C572" s="36" t="s">
        <v>17160</v>
      </c>
      <c r="D572" s="38" t="s">
        <v>19194</v>
      </c>
      <c r="H572" t="str">
        <f t="shared" si="8"/>
        <v xml:space="preserve">#selectspell 616_x000D_
#descr '  -  （） -_x000D_
_x000D_
標的となった兵士たちは、地面に沈み始めます。影響を受けた兵士は、地面から抜け出すために苦闘せねばなりません。その苦闘の間、彼らは移動も攻撃もできません。'_x000D_
#end_x000D_
</v>
      </c>
    </row>
    <row r="573" spans="1:8" ht="27" x14ac:dyDescent="0.15">
      <c r="A573" s="24" t="s">
        <v>17161</v>
      </c>
      <c r="B573" s="29" t="s">
        <v>17162</v>
      </c>
      <c r="C573" s="36" t="s">
        <v>17163</v>
      </c>
      <c r="D573" s="38" t="s">
        <v>19197</v>
      </c>
      <c r="H573" t="str">
        <f t="shared" si="8"/>
        <v xml:space="preserve">#selectspell 617_x000D_
#descr '  -  （） -_x000D_
_x000D_
術者は少数の兵士の将来の運命を改変します。Cheat Fateは、この呪文に守られたものに対して成功した最初の攻撃を無効化します。'_x000D_
#end_x000D_
</v>
      </c>
    </row>
    <row r="574" spans="1:8" x14ac:dyDescent="0.15">
      <c r="A574" s="24" t="s">
        <v>17164</v>
      </c>
      <c r="B574" s="29" t="s">
        <v>17165</v>
      </c>
      <c r="C574" s="36" t="s">
        <v>17166</v>
      </c>
      <c r="D574" s="38" t="s">
        <v>19196</v>
      </c>
      <c r="H574" t="str">
        <f t="shared" si="8"/>
        <v xml:space="preserve">#selectspell 618_x000D_
#descr '  -  （） -_x000D_
_x000D_
魔術師は、標的の生命力を傷付け、彼を永久的に弱体化させます。'_x000D_
#end_x000D_
</v>
      </c>
    </row>
    <row r="575" spans="1:8" ht="27" x14ac:dyDescent="0.15">
      <c r="A575" s="24" t="s">
        <v>17167</v>
      </c>
      <c r="B575" s="29" t="s">
        <v>17168</v>
      </c>
      <c r="C575" s="36" t="s">
        <v>17169</v>
      </c>
      <c r="D575" s="38" t="s">
        <v>19198</v>
      </c>
      <c r="H575" t="str">
        <f t="shared" si="8"/>
        <v xml:space="preserve">#selectspell 619_x000D_
#descr '  -  （） -_x000D_
_x000D_
少数の兵士は、戦闘が終わるまで、魔法的に巨大化されます。巨大化した兵士は、大きさ、HP、そして筋力が向上します。'_x000D_
#end_x000D_
</v>
      </c>
    </row>
    <row r="576" spans="1:8" ht="40.5" x14ac:dyDescent="0.15">
      <c r="A576" s="24" t="s">
        <v>17170</v>
      </c>
      <c r="B576" s="29" t="s">
        <v>17171</v>
      </c>
      <c r="C576" s="36" t="s">
        <v>17172</v>
      </c>
      <c r="D576" s="38" t="s">
        <v>19199</v>
      </c>
      <c r="H576" t="str">
        <f t="shared" si="8"/>
        <v xml:space="preserve">#selectspell 620_x000D_
#descr '  -  （） -_x000D_
_x000D_
術者は、白熱した炎を噴き上げ、射程内に居るもの全てを酷く焼き焦がします。防具はこの炎に対し、限定的な保護しか提供しません。術者が保護されていない限り、この呪文は彼自身をも焼き尽くします。'_x000D_
#end_x000D_
</v>
      </c>
    </row>
    <row r="577" spans="1:8" ht="54" x14ac:dyDescent="0.15">
      <c r="A577" s="24" t="s">
        <v>17173</v>
      </c>
      <c r="B577" s="29" t="s">
        <v>17174</v>
      </c>
      <c r="C577" s="36" t="s">
        <v>17175</v>
      </c>
      <c r="D577" s="38" t="s">
        <v>19200</v>
      </c>
      <c r="H577" t="str">
        <f t="shared" si="8"/>
        <v xml:space="preserve">#selectspell 621_x000D_
#descr '  -  （） -_x000D_
_x000D_
この呪文は術者に、アンデッドの戦士に攻撃された際の反撃手段を提供します。魔術師が殺されると、その身体から光の雨が放射され、周囲の全てのアンデッドを焼き焦がします。Inner Sunの呪文は儀式であり、魔術師が殺されるときまで持続します。'_x000D_
#end_x000D_
</v>
      </c>
    </row>
    <row r="578" spans="1:8" ht="40.5" x14ac:dyDescent="0.15">
      <c r="A578" s="24" t="s">
        <v>17176</v>
      </c>
      <c r="B578" s="29" t="s">
        <v>17177</v>
      </c>
      <c r="C578" s="36" t="s">
        <v>17178</v>
      </c>
      <c r="D578" s="38" t="s">
        <v>19201</v>
      </c>
      <c r="H578" t="str">
        <f t="shared" si="8"/>
        <v xml:space="preserve">#selectspell 622_x000D_
#descr '  -  （） -_x000D_
_x000D_
魔術師の肉体は、霧になります。魔術師の肉体を構成する霧への攻撃は、魔術師にごく僅かな被害しか与えません。このMistformは、魔術師が並外れた威力で、あるいは魔法の武器で攻撃されると終了します。'_x000D_
#end_x000D_
</v>
      </c>
    </row>
    <row r="579" spans="1:8" x14ac:dyDescent="0.15">
      <c r="A579" s="24" t="s">
        <v>17179</v>
      </c>
      <c r="B579" s="29" t="s">
        <v>17180</v>
      </c>
      <c r="C579" s="36" t="s">
        <v>17181</v>
      </c>
      <c r="D579" s="38" t="s">
        <v>19202</v>
      </c>
      <c r="H579" t="str">
        <f t="shared" ref="H579:H642" si="9">IF(G579&lt;&gt;"y",CONCATENATE("#selectspell ",A579,CHAR(13),CHAR(10),"#descr '  - ",E579," （",F579,"） -",CHAR(13),CHAR(10),CHAR(13),CHAR(10),D579,"'",CHAR(13),CHAR(10),"#end",CHAR(13),CHAR(10)),"")</f>
        <v xml:space="preserve">#selectspell 623_x000D_
#descr '  -  （） -_x000D_
_x000D_
幻術士は、敵を攻撃する二体のPhantasmal Wolfを作ります。'_x000D_
#end_x000D_
</v>
      </c>
    </row>
    <row r="580" spans="1:8" ht="27" x14ac:dyDescent="0.15">
      <c r="A580" s="24" t="s">
        <v>17182</v>
      </c>
      <c r="B580" s="29" t="s">
        <v>17183</v>
      </c>
      <c r="C580" s="36" t="s">
        <v>17184</v>
      </c>
      <c r="D580" s="38" t="s">
        <v>19203</v>
      </c>
      <c r="H580" t="str">
        <f t="shared" si="9"/>
        <v xml:space="preserve">#selectspell 624_x000D_
#descr '  -  （） -_x000D_
_x000D_
術者は敵を凍結させます。凍結されたユニットは減速し、毎ラウンド疲労に苦しみます。'_x000D_
#end_x000D_
</v>
      </c>
    </row>
    <row r="581" spans="1:8" ht="27" x14ac:dyDescent="0.15">
      <c r="A581" s="24" t="s">
        <v>17185</v>
      </c>
      <c r="B581" s="29" t="s">
        <v>17186</v>
      </c>
      <c r="C581" s="36" t="s">
        <v>17187</v>
      </c>
      <c r="D581" s="38" t="s">
        <v>19204</v>
      </c>
      <c r="H581" t="str">
        <f t="shared" si="9"/>
        <v xml:space="preserve">#selectspell 625_x000D_
#descr '  -  （） -_x000D_
_x000D_
術者の皮膚は、硬い金属のようなものに変化します。副作用として、術者は電撃から更なる損害を被ります。'_x000D_
#end_x000D_
</v>
      </c>
    </row>
    <row r="582" spans="1:8" ht="27" x14ac:dyDescent="0.15">
      <c r="A582" s="24" t="s">
        <v>17188</v>
      </c>
      <c r="B582" s="29" t="s">
        <v>17189</v>
      </c>
      <c r="C582" s="36" t="s">
        <v>17190</v>
      </c>
      <c r="D582" s="38" t="s">
        <v>19205</v>
      </c>
      <c r="H582" t="str">
        <f t="shared" si="9"/>
        <v xml:space="preserve">#selectspell 626_x000D_
#descr '  -  （） -_x000D_
_x000D_
この呪文はBarkskinの呪文と同様に機能しますが、これは範囲内の全員に作用し、長い距離を取って詠唱できます。'_x000D_
#end_x000D_
</v>
      </c>
    </row>
    <row r="583" spans="1:8" ht="54" x14ac:dyDescent="0.15">
      <c r="A583" s="24" t="s">
        <v>17191</v>
      </c>
      <c r="B583" s="29" t="s">
        <v>17192</v>
      </c>
      <c r="C583" s="36" t="s">
        <v>17193</v>
      </c>
      <c r="D583" s="38" t="s">
        <v>19206</v>
      </c>
      <c r="H583" t="str">
        <f t="shared" si="9"/>
        <v xml:space="preserve">#selectspell 627_x000D_
#descr '  -  （） -_x000D_
_x000D_
術者は、少数の兵士の身体を、魔法の苔で覆います。この苔は高い確率で、あらゆる攻撃に対する追加の保護を提供します。もし苔が攻撃を無害化しきれなかった場合、それは爆発して毒の雲となり、保護は終了します。'_x000D_
#end_x000D_
</v>
      </c>
    </row>
    <row r="584" spans="1:8" ht="40.5" x14ac:dyDescent="0.15">
      <c r="A584" s="24" t="s">
        <v>17194</v>
      </c>
      <c r="B584" s="29" t="s">
        <v>13170</v>
      </c>
      <c r="C584" s="36" t="s">
        <v>17195</v>
      </c>
      <c r="D584" s="38" t="s">
        <v>19207</v>
      </c>
      <c r="H584" t="str">
        <f t="shared" si="9"/>
        <v xml:space="preserve">#selectspell 628_x000D_
#descr '  -  （） -_x000D_
_x000D_
術者は、近くに居る一部の兵士の、将来の運命を改変します。影響を受けたものたちは、さもなくば彼らを殺していたであろう攻撃や魔法を、非常に高い確率で回避できるようになります。幸運は、すでに死んでいるアンデッドや無生物には機能しません。'_x000D_
#end_x000D_
</v>
      </c>
    </row>
    <row r="585" spans="1:8" x14ac:dyDescent="0.15">
      <c r="A585" s="24" t="s">
        <v>17196</v>
      </c>
      <c r="B585" s="29" t="s">
        <v>17197</v>
      </c>
      <c r="C585" s="36" t="s">
        <v>17198</v>
      </c>
      <c r="D585" s="38" t="s">
        <v>19208</v>
      </c>
      <c r="H585" t="str">
        <f t="shared" si="9"/>
        <v xml:space="preserve">#selectspell 629_x000D_
#descr '  -  （） -_x000D_
_x000D_
全ての味方が、より正確な射撃を行えるようにします。'_x000D_
#end_x000D_
</v>
      </c>
    </row>
    <row r="586" spans="1:8" ht="40.5" x14ac:dyDescent="0.15">
      <c r="A586" s="24" t="s">
        <v>17199</v>
      </c>
      <c r="B586" s="29" t="s">
        <v>17200</v>
      </c>
      <c r="C586" s="36" t="s">
        <v>17201</v>
      </c>
      <c r="D586" s="38" t="s">
        <v>19209</v>
      </c>
      <c r="H586" t="str">
        <f t="shared" si="9"/>
        <v xml:space="preserve">#selectspell 630_x000D_
#descr '  -  （） -_x000D_
_x000D_
術者は、自らを半液状の存在へと変化させます。物理的手段で彼を傷付けるのは非常に困難になり、また傷が永久的な障害となることも滅多にありません。副作用として、術者は筋力と行動速度を幾らか失います。'_x000D_
#end_x000D_
</v>
      </c>
    </row>
    <row r="587" spans="1:8" ht="40.5" x14ac:dyDescent="0.15">
      <c r="A587" s="24" t="s">
        <v>17202</v>
      </c>
      <c r="B587" s="29" t="s">
        <v>17203</v>
      </c>
      <c r="C587" s="36" t="s">
        <v>17204</v>
      </c>
      <c r="D587" s="38" t="s">
        <v>19210</v>
      </c>
      <c r="H587" t="str">
        <f t="shared" si="9"/>
        <v xml:space="preserve">#selectspell 631_x000D_
#descr '  -  （） -_x000D_
_x000D_
Quicknessは、術者の速度を向上させ、彼の攻撃を回避する能力を高めます。加速したものは、ラウンド毎に通常の戦闘行動を二回行えますが、ラウンド毎に二つ以上の呪文を使うことまではできません。'_x000D_
#end_x000D_
</v>
      </c>
    </row>
    <row r="588" spans="1:8" ht="27" x14ac:dyDescent="0.15">
      <c r="A588" s="24" t="s">
        <v>17205</v>
      </c>
      <c r="B588" s="29" t="s">
        <v>17206</v>
      </c>
      <c r="C588" s="36" t="s">
        <v>17207</v>
      </c>
      <c r="D588" s="38" t="s">
        <v>19211</v>
      </c>
      <c r="H588" t="str">
        <f t="shared" si="9"/>
        <v xml:space="preserve">#selectspell 632_x000D_
#descr '  -  （） -_x000D_
_x000D_
この呪文は、少数の敵集団を減速させます。減速したものは、移動、攻撃、呪文詠唱の際に二倍の時間を要します。この効果は、戦闘が終わるまで持続します。'_x000D_
#end_x000D_
</v>
      </c>
    </row>
    <row r="589" spans="1:8" ht="40.5" x14ac:dyDescent="0.15">
      <c r="A589" s="24" t="s">
        <v>17208</v>
      </c>
      <c r="B589" s="29" t="s">
        <v>17209</v>
      </c>
      <c r="C589" s="36" t="s">
        <v>17210</v>
      </c>
      <c r="D589" s="38" t="s">
        <v>19212</v>
      </c>
      <c r="H589" t="str">
        <f t="shared" si="9"/>
        <v xml:space="preserve">#selectspell 633_x000D_
#descr '  -  （） -_x000D_
_x000D_
術者は、一部の敵の周囲の水を氷に変えます。閉じ込められた標的は、攻撃からは保護されますが、移動や自衛のためには、まず脱出しなければなりません。閉じ込められている間、彼らは凍え、疲労に苦しみます。'_x000D_
#end_x000D_
</v>
      </c>
    </row>
    <row r="590" spans="1:8" ht="40.5" x14ac:dyDescent="0.15">
      <c r="A590" s="24" t="s">
        <v>17211</v>
      </c>
      <c r="B590" s="29" t="s">
        <v>17212</v>
      </c>
      <c r="C590" s="36" t="s">
        <v>17213</v>
      </c>
      <c r="D590" s="38" t="s">
        <v>19213</v>
      </c>
      <c r="H590" t="str">
        <f t="shared" si="9"/>
        <v xml:space="preserve">#selectspell 634_x000D_
#descr '  -  （） -_x000D_
_x000D_
術者は、遠方の州を急激な気温の低下で苦しめます。魔術師は好きな州を標的にでき、影響を受けたものは、誰がこの呪文をかけたのかを知ることはありません。'_x000D_
#end_x000D_
</v>
      </c>
    </row>
    <row r="591" spans="1:8" ht="27" x14ac:dyDescent="0.15">
      <c r="A591" s="24" t="s">
        <v>17214</v>
      </c>
      <c r="B591" s="29" t="s">
        <v>17215</v>
      </c>
      <c r="C591" s="36" t="s">
        <v>17216</v>
      </c>
      <c r="D591" s="38" t="s">
        <v>19214</v>
      </c>
      <c r="H591" t="str">
        <f t="shared" si="9"/>
        <v xml:space="preserve">#selectspell 635_x000D_
#descr '  -  （） -_x000D_
_x000D_
術者の肉体は地の魔法に鍛えられ、物理的損傷と火炎に対し強くなります。'_x000D_
#end_x000D_
</v>
      </c>
    </row>
    <row r="592" spans="1:8" ht="27" x14ac:dyDescent="0.15">
      <c r="A592" s="24" t="s">
        <v>17217</v>
      </c>
      <c r="B592" s="29" t="s">
        <v>17218</v>
      </c>
      <c r="C592" s="36" t="s">
        <v>17219</v>
      </c>
      <c r="D592" s="38" t="s">
        <v>19215</v>
      </c>
      <c r="H592" t="str">
        <f t="shared" si="9"/>
        <v xml:space="preserve">#selectspell 636_x000D_
#descr '  -  （） -_x000D_
_x000D_
一部の兵士の鎧は破壊され、ガラクタの山となって地面に落ちます。魔法の防具がこの呪文の影響を受ける可能性は、格段に低くなります。'_x000D_
#end_x000D_
</v>
      </c>
    </row>
    <row r="593" spans="1:8" ht="54" x14ac:dyDescent="0.15">
      <c r="A593" s="24" t="s">
        <v>17220</v>
      </c>
      <c r="B593" s="29" t="s">
        <v>17221</v>
      </c>
      <c r="C593" s="36" t="s">
        <v>17222</v>
      </c>
      <c r="D593" s="38" t="s">
        <v>19216</v>
      </c>
      <c r="H593" t="str">
        <f t="shared" si="9"/>
        <v xml:space="preserve">#selectspell 637_x000D_
#descr '  -  （） -_x000D_
_x000D_
術者は敵軍を、大地と石の重みで苦しめます。影響を受けた敵は過酷な負荷をかけられ、移動はより遅く、辛いものになります。攻撃速度は影響を受けませんが、しかしながら戦闘行為はさらに辛く、軽装の兵士にさえ手に余るものとなり得ます。この呪いは、戦闘が終わるまで持続します。'_x000D_
#end_x000D_
</v>
      </c>
    </row>
    <row r="594" spans="1:8" ht="40.5" x14ac:dyDescent="0.15">
      <c r="A594" s="24" t="s">
        <v>17223</v>
      </c>
      <c r="B594" s="29" t="s">
        <v>17224</v>
      </c>
      <c r="C594" s="36" t="s">
        <v>17225</v>
      </c>
      <c r="D594" s="38" t="s">
        <v>19217</v>
      </c>
      <c r="H594" t="str">
        <f t="shared" si="9"/>
        <v xml:space="preserve">#selectspell 638_x000D_
#descr '  -  （） -_x000D_
_x000D_
術者は、遠方の州に胴枯病を解き放ちます。住民の5%は死に、不安が増加し、さらに80ポンドの金が、飢えたものたちを養うために必要とされます。'_x000D_
#end_x000D_
</v>
      </c>
    </row>
    <row r="595" spans="1:8" ht="40.5" x14ac:dyDescent="0.15">
      <c r="A595" s="24" t="s">
        <v>17226</v>
      </c>
      <c r="B595" s="29" t="s">
        <v>17227</v>
      </c>
      <c r="C595" s="36" t="s">
        <v>17228</v>
      </c>
      <c r="D595" s="38" t="s">
        <v>19218</v>
      </c>
      <c r="H595" t="str">
        <f t="shared" si="9"/>
        <v xml:space="preserve">#selectspell 639_x000D_
#descr '  -  （） -_x000D_
_x000D_
降霊術士は、遠方の州に居る約20体のものに、不死の呪いをかけます。犠牲者はGhoulと化し、降霊術士に仕えます。'_x000D_
#end_x000D_
</v>
      </c>
    </row>
    <row r="596" spans="1:8" x14ac:dyDescent="0.15">
      <c r="A596" s="24" t="s">
        <v>17229</v>
      </c>
      <c r="B596" s="29" t="s">
        <v>17230</v>
      </c>
      <c r="C596" s="36" t="s">
        <v>17231</v>
      </c>
      <c r="D596" s="38" t="s">
        <v>19219</v>
      </c>
      <c r="H596" t="str">
        <f t="shared" si="9"/>
        <v xml:space="preserve">#selectspell 640_x000D_
#descr '  -  （） -_x000D_
_x000D_
火炎、冷気、電撃への耐性を高めます。'_x000D_
#end_x000D_
</v>
      </c>
    </row>
    <row r="597" spans="1:8" ht="40.5" x14ac:dyDescent="0.15">
      <c r="A597" s="24" t="s">
        <v>17232</v>
      </c>
      <c r="B597" s="29" t="s">
        <v>15836</v>
      </c>
      <c r="C597" s="36" t="s">
        <v>15837</v>
      </c>
      <c r="D597" s="38" t="s">
        <v>19220</v>
      </c>
      <c r="H597" t="str">
        <f t="shared" si="9"/>
        <v xml:space="preserve">#selectspell 641_x000D_
#descr '  -  （） -_x000D_
_x000D_
術者は、幾らかの昆虫や爬虫類を召喚し、変化させます。この巨大化された昆虫たちは、非常に危険な存在というわけではありませんが、間違いなく彼らが襲う相手を煩わせます。水中で詠唱された場合、海老や小さな魚が代わりに現れます。'_x000D_
#end_x000D_
</v>
      </c>
    </row>
    <row r="598" spans="1:8" ht="40.5" x14ac:dyDescent="0.15">
      <c r="A598" s="24" t="s">
        <v>17233</v>
      </c>
      <c r="B598" s="29" t="s">
        <v>17234</v>
      </c>
      <c r="C598" s="36" t="s">
        <v>17235</v>
      </c>
      <c r="D598" s="38" t="s">
        <v>19221</v>
      </c>
      <c r="H598" t="str">
        <f t="shared" si="9"/>
        <v xml:space="preserve">#selectspell 642_x000D_
#descr '  -  （） -_x000D_
_x000D_
対象の身体は、霞んで透き通ったものになります。対象は障害物をすり抜けることができ、また魔法的でない武器は、多くの場合、彼らの身体を傷付けることなく、ただ通り抜けます。'_x000D_
#end_x000D_
</v>
      </c>
    </row>
    <row r="599" spans="1:8" ht="27" x14ac:dyDescent="0.15">
      <c r="A599" s="24" t="s">
        <v>17236</v>
      </c>
      <c r="B599" s="29" t="s">
        <v>17237</v>
      </c>
      <c r="C599" s="36" t="s">
        <v>17238</v>
      </c>
      <c r="D599" s="38" t="s">
        <v>19222</v>
      </c>
      <c r="H599" t="str">
        <f t="shared" si="9"/>
        <v xml:space="preserve">#selectspell 643_x000D_
#descr '  -  （） -_x000D_
_x000D_
術者は自らの皮膚を冥界の水に浸し、物理的損傷をほぼ受け付けなくします。生物だけがこの呪文の影響を受けられます。'_x000D_
#end_x000D_
</v>
      </c>
    </row>
    <row r="600" spans="1:8" ht="27" x14ac:dyDescent="0.15">
      <c r="A600" s="24" t="s">
        <v>17239</v>
      </c>
      <c r="B600" s="29" t="s">
        <v>17240</v>
      </c>
      <c r="C600" s="36" t="s">
        <v>17241</v>
      </c>
      <c r="D600" s="38" t="s">
        <v>19223</v>
      </c>
      <c r="H600" t="str">
        <f t="shared" si="9"/>
        <v xml:space="preserve">#selectspell 644_x000D_
#descr '  -  （） -_x000D_
_x000D_
少数の兵士は、残る生涯に渡って縮められます。縮められたものは、大きさ、筋力、HPが低下します。副作用として、防御技能は向上します。'_x000D_
#end_x000D_
</v>
      </c>
    </row>
    <row r="601" spans="1:8" ht="27" x14ac:dyDescent="0.15">
      <c r="A601" s="24" t="s">
        <v>17242</v>
      </c>
      <c r="B601" s="29" t="s">
        <v>17243</v>
      </c>
      <c r="C601" s="36" t="s">
        <v>17244</v>
      </c>
      <c r="D601" s="38" t="s">
        <v>19224</v>
      </c>
      <c r="H601" t="str">
        <f t="shared" si="9"/>
        <v xml:space="preserve">#selectspell 645_x000D_
#descr '  -  （） -_x000D_
_x000D_
錬金術師は、火の宝石を金に変えます。追加で消費した宝石一つ毎に、錬金術師は数ポンドの金を得ます。熟練した魔術師は、さらに多くの金を作り出します。'_x000D_
#end_x000D_
</v>
      </c>
    </row>
    <row r="602" spans="1:8" ht="27" x14ac:dyDescent="0.15">
      <c r="A602" s="24" t="s">
        <v>17245</v>
      </c>
      <c r="B602" s="29" t="s">
        <v>17246</v>
      </c>
      <c r="C602" s="36" t="s">
        <v>17247</v>
      </c>
      <c r="D602" s="38" t="s">
        <v>19226</v>
      </c>
      <c r="H602" t="str">
        <f t="shared" si="9"/>
        <v xml:space="preserve">#selectspell 646_x000D_
#descr '  -  （） -_x000D_
_x000D_
この呪文は、対象に冷気への強い耐性を与えます。これはまた、一部のアンデッドが持つ寒波も無効化します。'_x000D_
#end_x000D_
</v>
      </c>
    </row>
    <row r="603" spans="1:8" ht="40.5" x14ac:dyDescent="0.15">
      <c r="A603" s="24" t="s">
        <v>17248</v>
      </c>
      <c r="B603" s="29" t="s">
        <v>17249</v>
      </c>
      <c r="C603" s="36" t="s">
        <v>17250</v>
      </c>
      <c r="D603" s="38" t="s">
        <v>19227</v>
      </c>
      <c r="H603" t="str">
        <f t="shared" si="9"/>
        <v xml:space="preserve">#selectspell 647_x000D_
#descr '  -  （） -_x000D_
_x000D_
単一の標的は、その内側から炎に焼き尽くされます。防具はこの呪文に対して役立ちません。これは遠く離れた相手を標的にでき、またこれは水中でも機能する、数少ない火の呪文の一つです。'_x000D_
#end_x000D_
</v>
      </c>
    </row>
    <row r="604" spans="1:8" ht="40.5" x14ac:dyDescent="0.15">
      <c r="A604" s="24" t="s">
        <v>17251</v>
      </c>
      <c r="B604" s="29" t="s">
        <v>17252</v>
      </c>
      <c r="C604" s="36" t="s">
        <v>17253</v>
      </c>
      <c r="D604" s="38" t="s">
        <v>19228</v>
      </c>
      <c r="H604" t="str">
        <f t="shared" si="9"/>
        <v xml:space="preserve">#selectspell 648_x000D_
#descr '  -  （） -_x000D_
_x000D_
この呪文は暫時の間、そして限定的な地域において、太陽を覆い隠します。これは戦場を夜のように暗くするに十分で、暗視能力を持たないもの全てを弱体化させます。'_x000D_
#end_x000D_
</v>
      </c>
    </row>
    <row r="605" spans="1:8" ht="27" x14ac:dyDescent="0.15">
      <c r="A605" s="24" t="s">
        <v>17254</v>
      </c>
      <c r="B605" s="29" t="s">
        <v>17255</v>
      </c>
      <c r="C605" s="36" t="s">
        <v>17256</v>
      </c>
      <c r="D605" s="38" t="s">
        <v>19229</v>
      </c>
      <c r="H605" t="str">
        <f t="shared" si="9"/>
        <v xml:space="preserve">#selectspell 649_x000D_
#descr '  -  （） -_x000D_
_x000D_
幻術士は、Phantasmal Warriorの軍を丸ごと作り出します。この幻像は敵を攻撃しますが、時折予測不能な動きをします。'_x000D_
#end_x000D_
</v>
      </c>
    </row>
    <row r="606" spans="1:8" ht="27" x14ac:dyDescent="0.15">
      <c r="A606" s="24" t="s">
        <v>17257</v>
      </c>
      <c r="B606" s="29" t="s">
        <v>15686</v>
      </c>
      <c r="C606" s="36" t="s">
        <v>15687</v>
      </c>
      <c r="D606" s="38" t="s">
        <v>19230</v>
      </c>
      <c r="H606" t="str">
        <f t="shared" si="9"/>
        <v xml:space="preserve">#selectspell 650_x000D_
#descr '  -  （） -_x000D_
_x000D_
この呪文は、対象に火炎への強い耐性を与えます。これはまた、AbysianやSalamanderなどの、炎の生物が持つ熱波も無効化します。'_x000D_
#end_x000D_
</v>
      </c>
    </row>
    <row r="607" spans="1:8" ht="27" x14ac:dyDescent="0.15">
      <c r="A607" s="24" t="s">
        <v>17258</v>
      </c>
      <c r="B607" s="29" t="s">
        <v>17259</v>
      </c>
      <c r="C607" s="36" t="s">
        <v>17260</v>
      </c>
      <c r="D607" s="38" t="s">
        <v>19231</v>
      </c>
      <c r="H607" t="str">
        <f t="shared" si="9"/>
        <v xml:space="preserve">#selectspell 651_x000D_
#descr '  -  （） -_x000D_
_x000D_
この呪文の影響を受けた標的は溶け、すぐに溶解し、速やかで確実な死に至ります。霊的な存在は、この呪文へのほぼ完全な免疫を持ちます。'_x000D_
#end_x000D_
</v>
      </c>
    </row>
    <row r="608" spans="1:8" x14ac:dyDescent="0.15">
      <c r="A608" s="24" t="s">
        <v>17261</v>
      </c>
      <c r="B608" s="29" t="s">
        <v>17262</v>
      </c>
      <c r="C608" s="36" t="s">
        <v>17263</v>
      </c>
      <c r="D608" s="38" t="s">
        <v>19232</v>
      </c>
      <c r="H608" t="str">
        <f t="shared" si="9"/>
        <v xml:space="preserve">#selectspell 652_x000D_
#descr '  -  （） -_x000D_
_x000D_
この呪文は、対象に電撃への強い耐性を与えます。'_x000D_
#end_x000D_
</v>
      </c>
    </row>
    <row r="609" spans="1:8" ht="40.5" x14ac:dyDescent="0.15">
      <c r="A609" s="24" t="s">
        <v>17264</v>
      </c>
      <c r="B609" s="29" t="s">
        <v>17265</v>
      </c>
      <c r="C609" s="36" t="s">
        <v>17266</v>
      </c>
      <c r="D609" s="38" t="s">
        <v>19233</v>
      </c>
      <c r="H609" t="str">
        <f t="shared" si="9"/>
        <v xml:space="preserve">#selectspell 653_x000D_
#descr '  -  （） -_x000D_
_x000D_
大地が激しく上下し、岩の牙を持つ大顎が開くと、その地域に立っていた不運なものたちを飲み込みます。これを生き延びたものは地面に一部埋もれ、動けなくなります。'_x000D_
#end_x000D_
</v>
      </c>
    </row>
    <row r="610" spans="1:8" ht="40.5" x14ac:dyDescent="0.15">
      <c r="A610" s="24" t="s">
        <v>17267</v>
      </c>
      <c r="B610" s="29" t="s">
        <v>17268</v>
      </c>
      <c r="C610" s="36" t="s">
        <v>17269</v>
      </c>
      <c r="D610" s="38" t="s">
        <v>19234</v>
      </c>
      <c r="H610" t="str">
        <f t="shared" si="9"/>
        <v xml:space="preserve">#selectspell 654_x000D_
#descr '  -  （） -_x000D_
_x000D_
数名の兵士の皮膚は、硬い金属のようなものに変化します。この皮膚は、20の基本防御力を与えるか、それが既に20以上ならば、防御力を3増加させます。副作用として、対象は電撃から更なる損害を被ります。'_x000D_
#end_x000D_
</v>
      </c>
    </row>
    <row r="611" spans="1:8" ht="40.5" x14ac:dyDescent="0.15">
      <c r="A611" s="24" t="s">
        <v>17270</v>
      </c>
      <c r="B611" s="29" t="s">
        <v>17271</v>
      </c>
      <c r="C611" s="36" t="s">
        <v>17272</v>
      </c>
      <c r="D611" s="38" t="s">
        <v>19235</v>
      </c>
      <c r="H611" t="str">
        <f t="shared" si="9"/>
        <v xml:space="preserve">#selectspell 655_x000D_
#descr '  -  （） -_x000D_
_x000D_
この呪文は、金属や石、木材や骨を粉砕します。この呪文の標的となった、構造物その他の無生物は、甚大な被害を被りますが、生物に対しては何の効果もありません。'_x000D_
#end_x000D_
</v>
      </c>
    </row>
    <row r="612" spans="1:8" ht="54" x14ac:dyDescent="0.15">
      <c r="A612" s="24" t="s">
        <v>17273</v>
      </c>
      <c r="B612" s="29" t="s">
        <v>17274</v>
      </c>
      <c r="C612" s="36" t="s">
        <v>17275</v>
      </c>
      <c r="D612" s="38" t="s">
        <v>19236</v>
      </c>
      <c r="H612" t="str">
        <f t="shared" si="9"/>
        <v xml:space="preserve">#selectspell 656_x000D_
#descr '  -  （） -_x000D_
_x000D_
術者は大いなる悪意を呼び出し、悪しき星が天上の、特定の州への接続的位置に付くよう強制し、不幸な出来事や悪事の発生を招きます。悪しき星に晒されたものは全て、その残る生涯に渡って呪われる可能性があります。'_x000D_
#end_x000D_
</v>
      </c>
    </row>
    <row r="613" spans="1:8" x14ac:dyDescent="0.15">
      <c r="A613" s="24" t="s">
        <v>17276</v>
      </c>
      <c r="B613" s="29" t="s">
        <v>17277</v>
      </c>
      <c r="C613" s="36" t="s">
        <v>17278</v>
      </c>
      <c r="D613" s="38" t="s">
        <v>19237</v>
      </c>
      <c r="H613" t="str">
        <f t="shared" si="9"/>
        <v xml:space="preserve">#selectspell 657_x000D_
#descr '  -  （） -_x000D_
_x000D_
魔術師は、複数の標的の生命力を傷付け、彼らを永久的に弱体化させます。'_x000D_
#end_x000D_
</v>
      </c>
    </row>
    <row r="614" spans="1:8" ht="27" x14ac:dyDescent="0.15">
      <c r="A614" s="24" t="s">
        <v>17279</v>
      </c>
      <c r="B614" s="29" t="s">
        <v>17280</v>
      </c>
      <c r="C614" s="36" t="s">
        <v>17281</v>
      </c>
      <c r="D614" s="38" t="s">
        <v>19238</v>
      </c>
      <c r="H614" t="str">
        <f t="shared" si="9"/>
        <v xml:space="preserve">#selectspell 658_x000D_
#descr '  -  （） -_x000D_
_x000D_
術者の肉体は、通常の武器をほぼ受け付けなくなります。魔法の武器、あるいは強力な巨人からの一撃だけが、無敵化されたものを傷付けることができます。'_x000D_
#end_x000D_
</v>
      </c>
    </row>
    <row r="615" spans="1:8" ht="27" x14ac:dyDescent="0.15">
      <c r="A615" s="24" t="s">
        <v>17282</v>
      </c>
      <c r="B615" s="29" t="s">
        <v>17283</v>
      </c>
      <c r="C615" s="36" t="s">
        <v>17284</v>
      </c>
      <c r="D615" s="38" t="s">
        <v>19239</v>
      </c>
      <c r="H615" t="str">
        <f t="shared" si="9"/>
        <v xml:space="preserve">#selectspell 659_x000D_
#descr '  -  （） -_x000D_
_x000D_
術者は標的から生命力を吸収し、それを自身の健康と持久力に加えます。'_x000D_
#end_x000D_
</v>
      </c>
    </row>
    <row r="616" spans="1:8" ht="40.5" x14ac:dyDescent="0.15">
      <c r="A616" s="24" t="s">
        <v>17285</v>
      </c>
      <c r="B616" s="29" t="s">
        <v>17286</v>
      </c>
      <c r="C616" s="36" t="s">
        <v>17287</v>
      </c>
      <c r="D616" s="38" t="s">
        <v>19240</v>
      </c>
      <c r="H616" t="str">
        <f t="shared" si="9"/>
        <v xml:space="preserve">#selectspell 660_x000D_
#descr '  -  （） -_x000D_
_x000D_
魔術師は、兵士の集団の皮膚を、ごつごつした保護的な樹皮へ変えます。この樹皮は、標準的な人間の皮膚と比べれば、格段に良い保護を提供しますが、分厚い皮を持つ生物にとっては、あまり助けになりません。'_x000D_
#end_x000D_
</v>
      </c>
    </row>
    <row r="617" spans="1:8" ht="54" x14ac:dyDescent="0.15">
      <c r="A617" s="24" t="s">
        <v>17288</v>
      </c>
      <c r="B617" s="29" t="s">
        <v>17289</v>
      </c>
      <c r="C617" s="36" t="s">
        <v>17290</v>
      </c>
      <c r="D617" s="38" t="s">
        <v>19263</v>
      </c>
      <c r="H617" t="str">
        <f t="shared" si="9"/>
        <v xml:space="preserve">#selectspell 661_x000D_
#descr '  -  （） -_x000D_
_x000D_
国中の全ての樫の中でも、最も古く大きなものは魔法をかけられ、過去最大の樫となります。このMother Oakは、収穫して緑の宝石へと加工できる、魔法の団栗を生産します。毎月、10個の緑の宝石が生成されます。この呪附は、誰かがそれを解呪するか、術者が死ぬまで持続します。'_x000D_
#end_x000D_
</v>
      </c>
    </row>
    <row r="618" spans="1:8" ht="27" x14ac:dyDescent="0.15">
      <c r="A618" s="24" t="s">
        <v>17291</v>
      </c>
      <c r="B618" s="29" t="s">
        <v>17292</v>
      </c>
      <c r="C618" s="36" t="s">
        <v>17293</v>
      </c>
      <c r="D618" s="38" t="s">
        <v>19241</v>
      </c>
      <c r="H618" t="str">
        <f t="shared" si="9"/>
        <v xml:space="preserve">#selectspell 662_x000D_
#descr '  -  （） -_x000D_
_x000D_
標的の目の中で、極めて眩い光が閃きます。呪文が抵抗されない限り、標的は永久的に盲目になります。'_x000D_
#end_x000D_
</v>
      </c>
    </row>
    <row r="619" spans="1:8" ht="54" x14ac:dyDescent="0.15">
      <c r="A619" s="24" t="s">
        <v>17294</v>
      </c>
      <c r="B619" s="29" t="s">
        <v>17295</v>
      </c>
      <c r="C619" s="36" t="s">
        <v>17296</v>
      </c>
      <c r="D619" s="38" t="s">
        <v>19242</v>
      </c>
      <c r="H619" t="str">
        <f t="shared" si="9"/>
        <v xml:space="preserve">#selectspell 663_x000D_
#descr '  -  （） -_x000D_
_x000D_
術者はRhuaxの炎を呼び、遠方の州を焼けつくような熱で苦しめます。地面そのものが不自然な熱に焼け、煙や野火が噴出します。このHellscapeは不自然な出来事として現れますが、しかし影響を受けたものは、誰がこの呪いをかけたかを知ることはありません。'_x000D_
#end_x000D_
</v>
      </c>
    </row>
    <row r="620" spans="1:8" ht="27" x14ac:dyDescent="0.15">
      <c r="A620" s="24" t="s">
        <v>17297</v>
      </c>
      <c r="B620" s="29" t="s">
        <v>17298</v>
      </c>
      <c r="C620" s="36" t="s">
        <v>17299</v>
      </c>
      <c r="D620" s="38" t="s">
        <v>19243</v>
      </c>
      <c r="H620" t="str">
        <f t="shared" si="9"/>
        <v xml:space="preserve">#selectspell 664_x000D_
#descr '  -  （） -_x000D_
_x000D_
この呪文は、水中の広範囲の領域を、沸騰するほどに熱します。この呪文は、水中でのみ詠唱できます。'_x000D_
#end_x000D_
</v>
      </c>
    </row>
    <row r="621" spans="1:8" ht="40.5" x14ac:dyDescent="0.15">
      <c r="A621" s="24" t="s">
        <v>17300</v>
      </c>
      <c r="B621" s="29" t="s">
        <v>17301</v>
      </c>
      <c r="C621" s="36" t="s">
        <v>17302</v>
      </c>
      <c r="D621" s="38" t="s">
        <v>19244</v>
      </c>
      <c r="H621" t="str">
        <f t="shared" si="9"/>
        <v xml:space="preserve">#selectspell 665_x000D_
#descr '  -  （） -_x000D_
_x000D_
幻術士は、恐ろしいHorrorの幻を作り出します。普通の人間は、Horrorを見れば間違いなくたじろぎますが、この幻と戦うだけの勇敢さを持つものは、それが非常に脆弱なことに気付きます。'_x000D_
#end_x000D_
</v>
      </c>
    </row>
    <row r="622" spans="1:8" x14ac:dyDescent="0.15">
      <c r="A622" s="24" t="s">
        <v>17303</v>
      </c>
      <c r="B622" s="29" t="s">
        <v>17304</v>
      </c>
      <c r="C622" s="36" t="s">
        <v>17305</v>
      </c>
      <c r="D622" s="38" t="s">
        <v>19245</v>
      </c>
      <c r="H622" t="str">
        <f t="shared" si="9"/>
        <v xml:space="preserve">#selectspell 666_x000D_
#descr '  -  （） -_x000D_
_x000D_
犠牲者の心臓は、瞬時に凍り付きます。'_x000D_
#end_x000D_
</v>
      </c>
    </row>
    <row r="623" spans="1:8" ht="54" x14ac:dyDescent="0.15">
      <c r="A623" s="24" t="s">
        <v>17306</v>
      </c>
      <c r="B623" s="29" t="s">
        <v>17307</v>
      </c>
      <c r="C623" s="36" t="s">
        <v>17308</v>
      </c>
      <c r="D623" s="38" t="s">
        <v>19246</v>
      </c>
      <c r="H623" t="str">
        <f t="shared" si="9"/>
        <v xml:space="preserve">#selectspell 667_x000D_
#descr '  -  （） -_x000D_
_x000D_
術者は、少数の兵士を半液状の存在へと変化させます。変化した兵士たちを、物理的手段で傷付けるのは非常に困難になり、また傷が永久的な障害となることも滅多にありません。副作用として、影響を受けた兵士たちは、筋力と行動速度を幾らか失います。'_x000D_
#end_x000D_
</v>
      </c>
    </row>
    <row r="624" spans="1:8" ht="40.5" x14ac:dyDescent="0.15">
      <c r="A624" s="24" t="s">
        <v>17309</v>
      </c>
      <c r="B624" s="29" t="s">
        <v>17310</v>
      </c>
      <c r="C624" s="36" t="s">
        <v>17311</v>
      </c>
      <c r="D624" s="38" t="s">
        <v>19251</v>
      </c>
      <c r="H624" t="str">
        <f t="shared" si="9"/>
        <v xml:space="preserve">#selectspell 668_x000D_
#descr '  -  （） -_x000D_
_x000D_
錬金術師は、硫酸の錬金術的原理の顕現を出現させます。それは、金以外のあらゆる金属を破壊する息を吐く、緑色の大きな、霊的な獅子として現れます。それは意思を持たない魔法生物で、魔術師によって指揮せねばなりません。'_x000D_
#end_x000D_
</v>
      </c>
    </row>
    <row r="625" spans="1:8" ht="27" x14ac:dyDescent="0.15">
      <c r="A625" s="24" t="s">
        <v>17312</v>
      </c>
      <c r="B625" s="29" t="s">
        <v>17313</v>
      </c>
      <c r="C625" s="36" t="s">
        <v>17314</v>
      </c>
      <c r="D625" s="38" t="s">
        <v>19225</v>
      </c>
      <c r="H625" t="str">
        <f t="shared" si="9"/>
        <v xml:space="preserve">#selectspell 669_x000D_
#descr '  -  （） -_x000D_
_x000D_
錬金術師は、地の宝石を貴金属へと変えます。追加で消費した宝石一つ毎に、錬金術師は数ポンドの金を得ます。熟練した魔術師は、さらに多くの金を作り出します。'_x000D_
#end_x000D_
</v>
      </c>
    </row>
    <row r="626" spans="1:8" ht="27" x14ac:dyDescent="0.15">
      <c r="A626" s="24" t="s">
        <v>17315</v>
      </c>
      <c r="B626" s="29" t="s">
        <v>17316</v>
      </c>
      <c r="C626" s="36" t="s">
        <v>17317</v>
      </c>
      <c r="D626" s="38" t="s">
        <v>19247</v>
      </c>
      <c r="H626" t="str">
        <f t="shared" si="9"/>
        <v xml:space="preserve">#selectspell 670_x000D_
#descr '  -  （） -_x000D_
_x000D_
戦場の全ての兵士の防具は錆び、弱体化します。弱体化した鎧は、武器による強力な一撃で破壊することができます。魔法の防具は影響を受けません。'_x000D_
#end_x000D_
</v>
      </c>
    </row>
    <row r="627" spans="1:8" ht="27" x14ac:dyDescent="0.15">
      <c r="A627" s="24" t="s">
        <v>17318</v>
      </c>
      <c r="B627" s="29" t="s">
        <v>17319</v>
      </c>
      <c r="C627" s="36" t="s">
        <v>17320</v>
      </c>
      <c r="D627" s="38" t="s">
        <v>19248</v>
      </c>
      <c r="H627" t="str">
        <f t="shared" si="9"/>
        <v xml:space="preserve">#selectspell 671_x000D_
#descr '  -  （） -_x000D_
_x000D_
術者は、幾らかの標的を永久的に石に変えます。標的が抵抗した場合でも、彼らは短時間麻痺します。'_x000D_
#end_x000D_
</v>
      </c>
    </row>
    <row r="628" spans="1:8" ht="81" x14ac:dyDescent="0.15">
      <c r="A628" s="24" t="s">
        <v>17321</v>
      </c>
      <c r="B628" s="29" t="s">
        <v>17322</v>
      </c>
      <c r="C628" s="36" t="s">
        <v>17323</v>
      </c>
      <c r="D628" s="38" t="s">
        <v>19249</v>
      </c>
      <c r="H628" t="str">
        <f t="shared" si="9"/>
        <v xml:space="preserve">#selectspell 672_x000D_
#descr '  -  （） -_x000D_
_x000D_
術者は、7匹の普通の豚を、肉と鋼の生物へと変化させます。人間は永久的な変化を好まず、恐らくは、彼らに鉄の身体を押し付けようとした主に反抗するでしょう。一方、豚は気にしないか、少なくとも文句は言いません。豚はまた、彼らが人間大の敵を蹂躙するだけの大きさと力を持つために、犬よりも好まれます。この変化は、豚を勇敢にすることはありません。'_x000D_
#end_x000D_
</v>
      </c>
    </row>
    <row r="629" spans="1:8" ht="27" x14ac:dyDescent="0.15">
      <c r="A629" s="24" t="s">
        <v>17324</v>
      </c>
      <c r="B629" s="29" t="s">
        <v>17325</v>
      </c>
      <c r="C629" s="36" t="s">
        <v>17326</v>
      </c>
      <c r="D629" s="38" t="s">
        <v>19250</v>
      </c>
      <c r="H629" t="str">
        <f t="shared" si="9"/>
        <v xml:space="preserve">#selectspell 673_x000D_
#descr '  -  （） -_x000D_
_x000D_
術者は、魔法生物の魔法的な絆を変質させ、それをその製造者でなく、術者に仕えさせます。'_x000D_
#end_x000D_
</v>
      </c>
    </row>
    <row r="630" spans="1:8" ht="54" x14ac:dyDescent="0.15">
      <c r="A630" s="24" t="s">
        <v>17327</v>
      </c>
      <c r="B630" s="29" t="s">
        <v>17328</v>
      </c>
      <c r="C630" s="36" t="s">
        <v>17329</v>
      </c>
      <c r="D630" s="38" t="s">
        <v>19252</v>
      </c>
      <c r="H630" t="str">
        <f t="shared" si="9"/>
        <v xml:space="preserve">#selectspell 674_x000D_
#descr '  -  （） -_x000D_
_x000D_
術者は、兵士たちの戦いにおける運命を改変します。数名の味方は、戦いが終わるまで、不自然な幸運を得ます。幸運なものたちは、さもなくば致命的であった攻撃や魔法を、非常に高い確率で回避できるようになります。幸運は、すでに死んでいるアンデッドや無生物には機能しません。'_x000D_
#end_x000D_
</v>
      </c>
    </row>
    <row r="631" spans="1:8" ht="67.5" x14ac:dyDescent="0.15">
      <c r="A631" s="24" t="s">
        <v>17330</v>
      </c>
      <c r="B631" s="29" t="s">
        <v>17331</v>
      </c>
      <c r="C631" s="36" t="s">
        <v>17332</v>
      </c>
      <c r="D631" s="38" t="s">
        <v>19253</v>
      </c>
      <c r="H631" t="str">
        <f t="shared" si="9"/>
        <v xml:space="preserve">#selectspell 675_x000D_
#descr '  -  （） -_x000D_
_x000D_
術者は、全軍を骸骨の生物へと変え、彼らに刺突攻撃への高い耐性を与えます。この変化は有害にもなりえ、変化した兵士たちは、この呪文により病気になるかもしれません。高い魔法耐性は、影響を受けた兵士たちを病気から護ります。術者はこの呪文の効果から除外されます。'_x000D_
#end_x000D_
</v>
      </c>
    </row>
    <row r="632" spans="1:8" ht="27" x14ac:dyDescent="0.15">
      <c r="A632" s="24" t="s">
        <v>17333</v>
      </c>
      <c r="B632" s="29" t="s">
        <v>17334</v>
      </c>
      <c r="C632" s="36" t="s">
        <v>17335</v>
      </c>
      <c r="D632" s="38" t="s">
        <v>19254</v>
      </c>
      <c r="H632" t="str">
        <f t="shared" si="9"/>
        <v xml:space="preserve">#selectspell 676_x000D_
#descr '  -  （） -_x000D_
_x000D_
降霊術士の近くに居るものは全て、その生命力を吸収されます。その生命力は、降霊術士によって、彼自身の健康と持久力の回復に用いられます。'_x000D_
#end_x000D_
</v>
      </c>
    </row>
    <row r="633" spans="1:8" ht="54" x14ac:dyDescent="0.15">
      <c r="A633" s="24" t="s">
        <v>17336</v>
      </c>
      <c r="B633" s="29" t="s">
        <v>17337</v>
      </c>
      <c r="C633" s="36" t="s">
        <v>17338</v>
      </c>
      <c r="D633" s="38" t="s">
        <v>19255</v>
      </c>
      <c r="H633" t="str">
        <f t="shared" si="9"/>
        <v xml:space="preserve">#selectspell 677_x000D_
#descr '  -  （） -_x000D_
_x000D_
戦場は、松明さえもほぼ役に立たなくするほどの、強力な闇に覆われます。大半の標準的生物はよろめき、闇の中での戦闘や射撃に大変な困難を背負います。デーモンや盲目の生物、霊視や完璧な暗視能力を持つものは、この呪文の影響を受けません。この闇は、術者が死亡すると終了します。'_x000D_
#end_x000D_
</v>
      </c>
    </row>
    <row r="634" spans="1:8" ht="27" x14ac:dyDescent="0.15">
      <c r="A634" s="24" t="s">
        <v>17339</v>
      </c>
      <c r="B634" s="29" t="s">
        <v>17340</v>
      </c>
      <c r="C634" s="36" t="s">
        <v>17341</v>
      </c>
      <c r="D634" s="38" t="s">
        <v>19256</v>
      </c>
      <c r="H634" t="str">
        <f t="shared" si="9"/>
        <v xml:space="preserve">#selectspell 678_x000D_
#descr '  -  （） -_x000D_
_x000D_
多数の兵士は、戦闘が終わるまで、魔法的に巨大化されます。巨大化した兵士は、大きさ、HP、そして筋力が向上します。'_x000D_
#end_x000D_
</v>
      </c>
    </row>
    <row r="635" spans="1:8" ht="54" x14ac:dyDescent="0.15">
      <c r="A635" s="24" t="s">
        <v>17342</v>
      </c>
      <c r="B635" s="29" t="s">
        <v>17343</v>
      </c>
      <c r="C635" s="36" t="s">
        <v>17344</v>
      </c>
      <c r="D635" s="38" t="s">
        <v>19257</v>
      </c>
      <c r="H635" t="str">
        <f t="shared" si="9"/>
        <v xml:space="preserve">#selectspell 679_x000D_
#descr '  -  （） -_x000D_
_x000D_
この呪文は、魔術師に限定的な不死を与えます。魔術師が殺されると、彼は爆発して炎の雲となり、戦場のどこかに再出現します。この呪文は、魔術師が何度殺されても、戦闘終了まで持続します、しかし、殺されることは心身を疲労させ、そしてこの呪文は、魔術師が意識不明の状態では機能しません。'_x000D_
#end_x000D_
</v>
      </c>
    </row>
    <row r="636" spans="1:8" ht="54" x14ac:dyDescent="0.15">
      <c r="A636" s="24" t="s">
        <v>17345</v>
      </c>
      <c r="B636" s="29" t="s">
        <v>17346</v>
      </c>
      <c r="C636" s="36" t="s">
        <v>17347</v>
      </c>
      <c r="D636" s="38" t="s">
        <v>19258</v>
      </c>
      <c r="H636" t="str">
        <f t="shared" si="9"/>
        <v xml:space="preserve">#selectspell 680_x000D_
#descr '  -  （） -_x000D_
_x000D_
魔術師は、遠方の州に幻の軍勢を投影します。魔術師は、そこに居る全ての敵を殺すよう、軍を導くことができます。この幻の軍勢は、襲撃が完了するか、標的となった州に敵が居なかった場合、消滅します。'_x000D_
#end_x000D_
</v>
      </c>
    </row>
    <row r="637" spans="1:8" ht="27" x14ac:dyDescent="0.15">
      <c r="A637" s="24" t="s">
        <v>17348</v>
      </c>
      <c r="B637" s="29" t="s">
        <v>17349</v>
      </c>
      <c r="C637" s="36" t="s">
        <v>17350</v>
      </c>
      <c r="D637" s="38" t="s">
        <v>19259</v>
      </c>
      <c r="H637" t="str">
        <f t="shared" si="9"/>
        <v xml:space="preserve">#selectspell 681_x000D_
#descr '  -  （） -_x000D_
_x000D_
全ての味方兵士の身体は霧状になり、傷付けるのがほぼ不可能になります。各自のMistformは、彼が極めて強烈な、あるいは魔法の武器による攻撃を受けると終了します。'_x000D_
#end_x000D_
</v>
      </c>
    </row>
    <row r="638" spans="1:8" ht="40.5" x14ac:dyDescent="0.15">
      <c r="A638" s="24" t="s">
        <v>17351</v>
      </c>
      <c r="B638" s="29" t="s">
        <v>17352</v>
      </c>
      <c r="C638" s="36" t="s">
        <v>17353</v>
      </c>
      <c r="D638" s="38" t="s">
        <v>19260</v>
      </c>
      <c r="H638" t="str">
        <f t="shared" si="9"/>
        <v xml:space="preserve">#selectspell 682_x000D_
#descr '  -  （） -_x000D_
_x000D_
複数の標的は、液化した肉の水溜まりと化し、即死します。標的が呪文に抵抗した場合、彼らは部分的にのみ液化し、恐らくは永久的に足の障害を負うでしょう。'_x000D_
#end_x000D_
</v>
      </c>
    </row>
    <row r="639" spans="1:8" ht="40.5" x14ac:dyDescent="0.15">
      <c r="A639" s="24" t="s">
        <v>17354</v>
      </c>
      <c r="B639" s="29" t="s">
        <v>17355</v>
      </c>
      <c r="C639" s="36" t="s">
        <v>17356</v>
      </c>
      <c r="D639" s="38" t="s">
        <v>19261</v>
      </c>
      <c r="H639" t="str">
        <f t="shared" si="9"/>
        <v xml:space="preserve">#selectspell 683_x000D_
#descr '  -  （） -_x000D_
_x000D_
術者は、敵の周囲の水を氷に変えます。閉じ込められた標的は、攻撃からは保護されますが、移動や自衛のためには、まず脱出しなければなりません。閉じ込められている間、彼らは凍え、疲労に苦しみます。'_x000D_
#end_x000D_
</v>
      </c>
    </row>
    <row r="640" spans="1:8" ht="54" x14ac:dyDescent="0.15">
      <c r="A640" s="24" t="s">
        <v>17357</v>
      </c>
      <c r="B640" s="29" t="s">
        <v>17358</v>
      </c>
      <c r="C640" s="36" t="s">
        <v>17359</v>
      </c>
      <c r="D640" s="38" t="s">
        <v>19262</v>
      </c>
      <c r="H640" t="str">
        <f t="shared" si="9"/>
        <v xml:space="preserve">#selectspell 684_x000D_
#descr '  -  （） -_x000D_
_x000D_
世界中の全ての湖、海、川は、この強力な呪附によって凍り付きます。これは、瞬間移動などの魔法的手段を用いない限り、陸と海の間の移動を不可能にします。凍り付いた海はまた、Vanheimやその他の海洋国の航海を阻止します。この呪附は、誰かがそれを解呪するか、術者が死ぬまで持続します。'_x000D_
#end_x000D_
</v>
      </c>
    </row>
    <row r="641" spans="1:8" ht="40.5" x14ac:dyDescent="0.15">
      <c r="A641" s="24" t="s">
        <v>17360</v>
      </c>
      <c r="B641" s="29" t="s">
        <v>17361</v>
      </c>
      <c r="C641" s="36" t="s">
        <v>17362</v>
      </c>
      <c r="D641" s="38" t="s">
        <v>19264</v>
      </c>
      <c r="H641" t="str">
        <f t="shared" si="9"/>
        <v xml:space="preserve">#selectspell 685_x000D_
#descr '  -  （） -_x000D_
_x000D_
術者は、彼の友軍の皮膚を、硬い大理石のような皮に変えます。それらの戦士たちは白大理石となり、彼らを傷付けるのはほぼ不可能です。副作用として、対象は冷気から更なる損害を被ります。'_x000D_
#end_x000D_
</v>
      </c>
    </row>
    <row r="642" spans="1:8" ht="40.5" x14ac:dyDescent="0.15">
      <c r="A642" s="24" t="s">
        <v>17363</v>
      </c>
      <c r="B642" s="29" t="s">
        <v>17364</v>
      </c>
      <c r="C642" s="36" t="s">
        <v>17365</v>
      </c>
      <c r="D642" s="38" t="s">
        <v>19265</v>
      </c>
      <c r="H642" t="str">
        <f t="shared" si="9"/>
        <v xml:space="preserve">#selectspell 686_x000D_
#descr '  -  （） -_x000D_
_x000D_
術者は、要塞の石の壁を、鉄の壁へと変え、それにより防御力を1000増加させます。この変化は、儀式に追加の宝石が費やされれば、より長く持続します。この呪附は、術者が殺されると終了します。'_x000D_
#end_x000D_
</v>
      </c>
    </row>
    <row r="643" spans="1:8" ht="27" x14ac:dyDescent="0.15">
      <c r="A643" s="24" t="s">
        <v>17366</v>
      </c>
      <c r="B643" s="29" t="s">
        <v>17367</v>
      </c>
      <c r="C643" s="36" t="s">
        <v>17368</v>
      </c>
      <c r="D643" s="38" t="s">
        <v>19266</v>
      </c>
      <c r="H643" t="str">
        <f t="shared" ref="H643:H706" si="10">IF(G643&lt;&gt;"y",CONCATENATE("#selectspell ",A643,CHAR(13),CHAR(10),"#descr '  - ",E643," （",F643,"） -",CHAR(13),CHAR(10),CHAR(13),CHAR(10),D643,"'",CHAR(13),CHAR(10),"#end",CHAR(13),CHAR(10)),"")</f>
        <v xml:space="preserve">#selectspell 687_x000D_
#descr '  -  （） -_x000D_
_x000D_
この呪文は、戦場に居る全ての敵を呪います。呪われたものは、戦闘において不運な目に遭います。呪いは決して解くことはできません。'_x000D_
#end_x000D_
</v>
      </c>
    </row>
    <row r="644" spans="1:8" ht="54" x14ac:dyDescent="0.15">
      <c r="A644" s="24" t="s">
        <v>17369</v>
      </c>
      <c r="B644" s="29" t="s">
        <v>17370</v>
      </c>
      <c r="C644" s="36" t="s">
        <v>17371</v>
      </c>
      <c r="D644" s="38" t="s">
        <v>19267</v>
      </c>
      <c r="H644" t="str">
        <f t="shared" si="10"/>
        <v xml:space="preserve">#selectspell 688_x000D_
#descr '  -  （） -_x000D_
_x000D_
酷い摩擦音と共に、戦場に居る全てのものは、彼らの骨がひび割れ、折れると共に地面に倒れ伏します。強靭な犠牲者は骨折を免れるかもしれませんが、より不運なものは、生涯に渡り足の障害を負うでしょう。霊的な存在は、この呪文で傷付けられることは滅多にありません。'_x000D_
#end_x000D_
</v>
      </c>
    </row>
    <row r="645" spans="1:8" x14ac:dyDescent="0.15">
      <c r="A645" s="24" t="s">
        <v>17372</v>
      </c>
      <c r="B645" s="29" t="s">
        <v>17373</v>
      </c>
      <c r="C645" s="36" t="s">
        <v>17374</v>
      </c>
      <c r="D645" s="38" t="s">
        <v>19268</v>
      </c>
      <c r="H645" t="str">
        <f t="shared" si="10"/>
        <v xml:space="preserve">#selectspell 689_x000D_
#descr '  -  （） -_x000D_
_x000D_
犠牲者は、その残る生涯に渡り、蛙の姿に縛られます。'_x000D_
#end_x000D_
</v>
      </c>
    </row>
    <row r="646" spans="1:8" ht="27" x14ac:dyDescent="0.15">
      <c r="A646" s="24" t="s">
        <v>17375</v>
      </c>
      <c r="B646" s="29" t="s">
        <v>17376</v>
      </c>
      <c r="C646" s="36" t="s">
        <v>17377</v>
      </c>
      <c r="D646" s="38" t="s">
        <v>19269</v>
      </c>
      <c r="H646" t="str">
        <f t="shared" si="10"/>
        <v xml:space="preserve">#selectspell 690_x000D_
#descr '  -  （） -_x000D_
_x000D_
この呪文は、多数の虫を巨大な体躯にまで増大させます。これらの虫は、その敵を攻撃する、あるいは少なくとも煩わせることで、術者を支援します。'_x000D_
#end_x000D_
</v>
      </c>
    </row>
    <row r="647" spans="1:8" ht="121.5" x14ac:dyDescent="0.15">
      <c r="A647" s="24" t="s">
        <v>17378</v>
      </c>
      <c r="B647" s="29" t="s">
        <v>377</v>
      </c>
      <c r="C647" s="36" t="s">
        <v>17379</v>
      </c>
      <c r="D647" s="38" t="s">
        <v>19270</v>
      </c>
      <c r="H647" t="str">
        <f t="shared" si="10"/>
        <v xml:space="preserve">#selectspell 691_x000D_
#descr '  -  （） -_x000D_
_x000D_
術者は、不特定な魔物に変身します。一部の魔物、例えばFire Drakeは、特定の元素や、その他の魔法系統に密接な繋がりを持ちます。もし術者がそのような生物に上手く変身できれば、彼は魔力を得るかもしれません。また、術者の新たな肉体は、若く健康です。しかしこの変身は危険も伴い、その過程において、術者の心身が傷付くかもしれません。変身の失敗は時々、意思なき生物の姿への変化を引き起こし、その結果として精神と魔法技能は失われます。しかし、時に強力な魔力を持つ存在は、精神の欠如がそれを消し去るには強力すぎるがために、その魔法技能を保つことがあります。'_x000D_
#end_x000D_
</v>
      </c>
    </row>
    <row r="648" spans="1:8" x14ac:dyDescent="0.15">
      <c r="A648" s="24" t="s">
        <v>17380</v>
      </c>
      <c r="B648" s="29" t="s">
        <v>17381</v>
      </c>
      <c r="C648" s="36" t="s">
        <v>17382</v>
      </c>
      <c r="D648" s="38" t="s">
        <v>19271</v>
      </c>
      <c r="H648" t="str">
        <f t="shared" si="10"/>
        <v xml:space="preserve">#selectspell 692_x000D_
#descr '  -  （） -_x000D_
_x000D_
この強力な呪文は、戦場全体の味方にBarkskinを付加します。'_x000D_
#end_x000D_
</v>
      </c>
    </row>
    <row r="649" spans="1:8" ht="40.5" x14ac:dyDescent="0.15">
      <c r="A649" s="24" t="s">
        <v>17383</v>
      </c>
      <c r="B649" s="29" t="s">
        <v>17384</v>
      </c>
      <c r="C649" s="36" t="s">
        <v>17385</v>
      </c>
      <c r="D649" s="38" t="s">
        <v>19272</v>
      </c>
      <c r="H649" t="str">
        <f t="shared" si="10"/>
        <v xml:space="preserve">#selectspell 693_x000D_
#descr '  -  （） -_x000D_
_x000D_
複数の敵は炎上します。この呪文は敵の防具を無視しますが、必ずしも犠牲者を殺すに十分な威力ではありません。また、雨や雪は炎を非常に早く消してしまいます。'_x000D_
#end_x000D_
</v>
      </c>
    </row>
    <row r="650" spans="1:8" ht="54" x14ac:dyDescent="0.15">
      <c r="A650" s="24" t="s">
        <v>17386</v>
      </c>
      <c r="B650" s="29" t="s">
        <v>17387</v>
      </c>
      <c r="C650" s="36" t="s">
        <v>17388</v>
      </c>
      <c r="D650" s="38" t="s">
        <v>19273</v>
      </c>
      <c r="H650" t="str">
        <f t="shared" si="10"/>
        <v xml:space="preserve">#selectspell 694_x000D_
#descr '  -  （） -_x000D_
_x000D_
この呪文は、術者の側の軍全員を、暖色の幻姿の軍勢へと変えます。軍の全てのものは、触れると熱い、冷気に高い耐性を持つ存在となります。この変化はまた、WightやWinter Wolfなど、一部の生物が持つ寒波も無効化します。'_x000D_
#end_x000D_
</v>
      </c>
    </row>
    <row r="651" spans="1:8" ht="67.5" x14ac:dyDescent="0.15">
      <c r="A651" s="24" t="s">
        <v>17389</v>
      </c>
      <c r="B651" s="29" t="s">
        <v>17390</v>
      </c>
      <c r="C651" s="36" t="s">
        <v>17391</v>
      </c>
      <c r="D651" s="38" t="s">
        <v>19274</v>
      </c>
      <c r="H651" t="str">
        <f t="shared" si="10"/>
        <v xml:space="preserve">#selectspell 695_x000D_
#descr '  -  （） -_x000D_
_x000D_
Fata Morganaの下では、人生はより容易に感じられ、誰もが幸福です。Phantasmal Warriorは、地方守備隊が州を侵略者から護るのを手助けし、また敵の斥候は幻に欺かれ、不正確な報告をします。友好的な支配圏内にある全ての州が、Fata Morganaの影響を受けます。この呪附は、それが解呪されるか、術者が死ぬまで持続します。'_x000D_
#end_x000D_
</v>
      </c>
    </row>
    <row r="652" spans="1:8" ht="54" x14ac:dyDescent="0.15">
      <c r="A652" s="24" t="s">
        <v>17392</v>
      </c>
      <c r="B652" s="29" t="s">
        <v>17393</v>
      </c>
      <c r="C652" s="36" t="s">
        <v>17394</v>
      </c>
      <c r="D652" s="38" t="s">
        <v>19275</v>
      </c>
      <c r="H652" t="str">
        <f t="shared" si="10"/>
        <v xml:space="preserve">#selectspell 696_x000D_
#descr '  -  （） -_x000D_
_x000D_
この呪文は、多数のものにQuicknessを付加します。Quicknessは、術者の速度を向上させ、彼の攻撃を回避する能力を高めます。加速したものは、ラウンド毎に通常の戦闘行動を二回行えますが、ラウンド毎に二つ以上の呪文を使うことまではできません。'_x000D_
#end_x000D_
</v>
      </c>
    </row>
    <row r="653" spans="1:8" ht="54" x14ac:dyDescent="0.15">
      <c r="A653" s="24" t="s">
        <v>17395</v>
      </c>
      <c r="B653" s="29" t="s">
        <v>17396</v>
      </c>
      <c r="C653" s="36" t="s">
        <v>17397</v>
      </c>
      <c r="D653" s="38" t="s">
        <v>19276</v>
      </c>
      <c r="H653" t="str">
        <f t="shared" si="10"/>
        <v xml:space="preserve">#selectspell 697_x000D_
#descr '  -  （） -_x000D_
_x000D_
この呪文は、術者の側の軍全員を、半ば凍った幻姿の軍勢へと変えます。軍の全てのものは、蒼褪め、触れると冷たい存在となります。この半ば凍った戦士たちは、熱と炎に強い耐性を持ちます。この変化はまた、AbysianやSalamanderなどの、炎の生物が持つ熱波の影響も軽減します。'_x000D_
#end_x000D_
</v>
      </c>
    </row>
    <row r="654" spans="1:8" ht="40.5" x14ac:dyDescent="0.15">
      <c r="A654" s="24" t="s">
        <v>17398</v>
      </c>
      <c r="B654" s="29" t="s">
        <v>17399</v>
      </c>
      <c r="C654" s="36" t="s">
        <v>17400</v>
      </c>
      <c r="D654" s="38" t="s">
        <v>19277</v>
      </c>
      <c r="H654" t="str">
        <f t="shared" si="10"/>
        <v xml:space="preserve">#selectspell 698_x000D_
#descr '  -  （） -_x000D_
_x000D_
術者は、射程内の味方の州で、難攻不落の高い石造りの塔を、地面から築き上げます。この塔の防壁を打ち破るのは極めて困難ですが、その行政施設はそれほどの水準ではありません。'_x000D_
#end_x000D_
</v>
      </c>
    </row>
    <row r="655" spans="1:8" ht="54" x14ac:dyDescent="0.15">
      <c r="A655" s="24" t="s">
        <v>17401</v>
      </c>
      <c r="B655" s="29" t="s">
        <v>17402</v>
      </c>
      <c r="C655" s="36" t="s">
        <v>17403</v>
      </c>
      <c r="D655" s="38" t="s">
        <v>19278</v>
      </c>
      <c r="H655" t="str">
        <f t="shared" si="10"/>
        <v xml:space="preserve">#selectspell 699_x000D_
#descr '  -  （） -_x000D_
_x000D_
術者は包囲された城に向けて、強力な力を解き放ちます。城壁は崩れ落ち、その破片は不注意な防衛隊の上に落下します。城壁は250、あるいは術者が極めて強力な場合、さらに大きな損傷を受けます。5を超えた魔法技能は、1レベル毎に要塞の防御力を、さらに25減少させます。'_x000D_
#end_x000D_
</v>
      </c>
    </row>
    <row r="656" spans="1:8" x14ac:dyDescent="0.15">
      <c r="A656" s="24" t="s">
        <v>17404</v>
      </c>
      <c r="B656" s="29" t="s">
        <v>17405</v>
      </c>
      <c r="C656" s="36" t="s">
        <v>17406</v>
      </c>
      <c r="D656" s="38" t="s">
        <v>19279</v>
      </c>
      <c r="H656" t="str">
        <f t="shared" si="10"/>
        <v xml:space="preserve">#selectspell 700_x000D_
#descr '  -  （） -_x000D_
_x000D_
この呪文は、全軍に電撃や落雷への強い耐性を与えます。'_x000D_
#end_x000D_
</v>
      </c>
    </row>
    <row r="657" spans="1:8" ht="54" x14ac:dyDescent="0.15">
      <c r="A657" s="24" t="s">
        <v>17407</v>
      </c>
      <c r="B657" s="29" t="s">
        <v>17408</v>
      </c>
      <c r="C657" s="36" t="s">
        <v>17409</v>
      </c>
      <c r="D657" s="38" t="s">
        <v>19280</v>
      </c>
      <c r="H657" t="str">
        <f t="shared" si="10"/>
        <v xml:space="preserve">#selectspell 701_x000D_
#descr '  -  （） -_x000D_
_x000D_
術者は、戦い全体の運命を改変します。全ての味方は、戦いが終わるまで、不自然な幸運を得ます。幸運なものたちは、さもなくば致命的であった攻撃や魔法を、非常に高い確率で回避できるようになります。幸運は、すでに死んでいるアンデッドや無生物には機能しません。'_x000D_
#end_x000D_
</v>
      </c>
    </row>
    <row r="658" spans="1:8" ht="67.5" x14ac:dyDescent="0.15">
      <c r="A658" s="24" t="s">
        <v>17410</v>
      </c>
      <c r="B658" s="29" t="s">
        <v>17411</v>
      </c>
      <c r="C658" s="36" t="s">
        <v>17412</v>
      </c>
      <c r="D658" s="38" t="s">
        <v>19281</v>
      </c>
      <c r="H658" t="str">
        <f t="shared" si="10"/>
        <v xml:space="preserve">#selectspell 702_x000D_
#descr '  -  （） -_x000D_
_x000D_
この強力な変性術は、術者以外の時の流れを、ほぼ完全に停止するほどまで減速させます。それが術者に影響しているかどうかを問わず、再生、熱の雲などの持続的な効果も減速します。この時間停止は、約5ラウンドの間持続します。同時に機能できる時間停止は一つだけで、新たなものは発動中のものを上書きします。'_x000D_
#end_x000D_
</v>
      </c>
    </row>
    <row r="659" spans="1:8" x14ac:dyDescent="0.15">
      <c r="A659" s="24" t="s">
        <v>17413</v>
      </c>
      <c r="B659" s="29" t="s">
        <v>17414</v>
      </c>
      <c r="C659" s="36" t="s">
        <v>17415</v>
      </c>
      <c r="D659" s="38" t="s">
        <v>19282</v>
      </c>
      <c r="H659" t="str">
        <f t="shared" si="10"/>
        <v xml:space="preserve">#selectspell 703_x000D_
#descr '  -  （） -_x000D_
_x000D_
降霊術士は骨張った指で標的を差し、それを一瞬にして塵に変えます。'_x000D_
#end_x000D_
</v>
      </c>
    </row>
    <row r="660" spans="1:8" x14ac:dyDescent="0.15">
      <c r="A660" s="24" t="s">
        <v>17416</v>
      </c>
      <c r="B660" s="29" t="s">
        <v>17417</v>
      </c>
      <c r="C660" s="36" t="s">
        <v>17418</v>
      </c>
      <c r="D660" s="38" t="s">
        <v>19283</v>
      </c>
      <c r="H660" t="str">
        <f t="shared" si="10"/>
        <v xml:space="preserve">#selectspell 704_x000D_
#descr '  -  （） -_x000D_
_x000D_
術者は複数の敵を豚に変えます。'_x000D_
#end_x000D_
</v>
      </c>
    </row>
    <row r="661" spans="1:8" ht="40.5" x14ac:dyDescent="0.15">
      <c r="A661" s="24" t="s">
        <v>17419</v>
      </c>
      <c r="B661" s="29" t="s">
        <v>17420</v>
      </c>
      <c r="C661" s="36" t="s">
        <v>17421</v>
      </c>
      <c r="D661" s="38" t="s">
        <v>19284</v>
      </c>
      <c r="H661" t="str">
        <f t="shared" si="10"/>
        <v xml:space="preserve">#selectspell 705_x000D_
#descr '  -  （） -_x000D_
_x000D_
全軍は、黄金の皮膚を持つ存在へと物理的に変質します。黄金の戦士たちは、痛烈な酷使にも耐えることができ、また熱と炎に耐性を持ちます。副作用として、対象は電撃から更なる損害を被ります。'_x000D_
#end_x000D_
</v>
      </c>
    </row>
    <row r="662" spans="1:8" ht="40.5" x14ac:dyDescent="0.15">
      <c r="A662" s="24" t="s">
        <v>17422</v>
      </c>
      <c r="B662" s="29" t="s">
        <v>17423</v>
      </c>
      <c r="C662" s="36" t="s">
        <v>17424</v>
      </c>
      <c r="D662" s="38" t="s">
        <v>19285</v>
      </c>
      <c r="H662" t="str">
        <f t="shared" si="10"/>
        <v xml:space="preserve">#selectspell 706_x000D_
#descr '  -  （） -_x000D_
_x000D_
全軍は、鉛の皮膚を持つ存在へと物理的に変質します。鉛の戦士たちは、痛烈な酷使にも耐えることができ、また魔法の影響を格段に受けにくくなります。副作用として、対象は電撃から更なる損害を被ります。'_x000D_
#end_x000D_
</v>
      </c>
    </row>
    <row r="663" spans="1:8" ht="27" x14ac:dyDescent="0.15">
      <c r="A663" s="24" t="s">
        <v>17425</v>
      </c>
      <c r="B663" s="29" t="s">
        <v>17426</v>
      </c>
      <c r="C663" s="36" t="s">
        <v>17427</v>
      </c>
      <c r="D663" s="38" t="s">
        <v>19286</v>
      </c>
      <c r="H663" t="str">
        <f t="shared" si="10"/>
        <v xml:space="preserve">#selectspell 707_x000D_
#descr '  -  （） -_x000D_
_x000D_
術者は、戦場の全ての魔法生物の魔法的な絆を変質させ、それらをその製造者でなく、術者に仕えさせます。'_x000D_
#end_x000D_
</v>
      </c>
    </row>
    <row r="664" spans="1:8" ht="67.5" x14ac:dyDescent="0.15">
      <c r="A664" s="24" t="s">
        <v>17428</v>
      </c>
      <c r="B664" s="29" t="s">
        <v>17429</v>
      </c>
      <c r="C664" s="36" t="s">
        <v>17430</v>
      </c>
      <c r="D664" s="38" t="s">
        <v>19287</v>
      </c>
      <c r="H664" t="str">
        <f t="shared" si="10"/>
        <v xml:space="preserve">#selectspell 708_x000D_
#descr '  -  （） -_x000D_
_x000D_
この儀式は、世界の外から原初の力を引き出します。彼自身の意思を、創造の本源へと投影することにより、術者は創造の過程そのものに影響を及ぼし、彼の願いに対する答えを受け取ることができます。願うことができる多くのものが存在しますが、結果は常に良いものとは限りません。もし何か安全で有益なものを求むならば、ArtifactやMagic gemsの願いを試してみることができます。'_x000D_
#end_x000D_
</v>
      </c>
    </row>
    <row r="665" spans="1:8" ht="81" x14ac:dyDescent="0.15">
      <c r="A665" s="24" t="s">
        <v>17431</v>
      </c>
      <c r="B665" s="29" t="s">
        <v>17432</v>
      </c>
      <c r="C665" s="36" t="s">
        <v>17433</v>
      </c>
      <c r="D665" s="38" t="s">
        <v>19288</v>
      </c>
      <c r="H665" t="str">
        <f t="shared" si="10"/>
        <v xml:space="preserve">#selectspell 709_x000D_
#descr '  -  （） -_x000D_
_x000D_
世界は、完全なる闇によって一面覆われます。全ての生物は、数フィート先を見るのにさえ、松明を使わなくてはなりません。アンデッド、デーモン、視覚を持たないものは、闇の影響を受けません。洞窟と深海を除く全ての州の税収と資源は、90%減少します。この永遠の夜の間、闇の軍勢と彷徨える影は、敵の州を攻撃します。この呪文は、誰かがこれを解呪するか、術者が死ぬまで持続します。'_x000D_
#end_x000D_
</v>
      </c>
    </row>
    <row r="666" spans="1:8" ht="40.5" x14ac:dyDescent="0.15">
      <c r="A666" s="24" t="s">
        <v>17434</v>
      </c>
      <c r="B666" s="29" t="s">
        <v>17435</v>
      </c>
      <c r="C666" s="36" t="s">
        <v>17436</v>
      </c>
      <c r="D666" s="38" t="s">
        <v>19289</v>
      </c>
      <c r="H666" t="str">
        <f t="shared" si="10"/>
        <v xml:space="preserve">#selectspell 710_x000D_
#descr '  -  （） -_x000D_
_x000D_
敵全軍は鼠の相を得て、その残る生涯に渡り、小さく、神経質になります。影響を受けたものは、大きさ、筋力、HP、士気が低下します。副作用として、防御技能は向上します。'_x000D_
#end_x000D_
</v>
      </c>
    </row>
    <row r="667" spans="1:8" ht="81" x14ac:dyDescent="0.15">
      <c r="A667" s="24" t="s">
        <v>17437</v>
      </c>
      <c r="B667" s="29" t="s">
        <v>17438</v>
      </c>
      <c r="C667" s="36" t="s">
        <v>17439</v>
      </c>
      <c r="D667" s="38" t="s">
        <v>20211</v>
      </c>
      <c r="H667" t="str">
        <f t="shared" si="10"/>
        <v xml:space="preserve">#selectspell 711_x000D_
#descr '  -  （） -_x000D_
_x000D_
地中深くの洞窟では、奇妙な虫や這いずる獣を見ることができます。Cave Grubは、地下の土や石を掘りぬくことができる、強い腐食性のある唾を持つ、巨大な幼虫です。彼らの穴は、Pale Oneやその他の洞窟に住まうものに利用されます。Cave Grubの意思は弱く、魔法によって容易く操作し、強要することができますが、彼らはまた魔法的な指揮を必要とします。彼らは時折、包囲戦に用いるために召喚されます。'_x000D_
#end_x000D_
</v>
      </c>
    </row>
    <row r="668" spans="1:8" ht="54" x14ac:dyDescent="0.15">
      <c r="A668" s="24" t="s">
        <v>17440</v>
      </c>
      <c r="B668" s="29" t="s">
        <v>17441</v>
      </c>
      <c r="C668" s="36" t="s">
        <v>17442</v>
      </c>
      <c r="D668" s="38" t="s">
        <v>19290</v>
      </c>
      <c r="H668" t="str">
        <f t="shared" si="10"/>
        <v xml:space="preserve">#selectspell 712_x000D_
#descr '  -  （） -_x000D_
_x000D_
標的とされた範囲に居る全てを、蔓が捕縛します。捕縛された犠牲者たちは、彼らを捕らえた蔓を破壊するまで、移動も攻撃もできません。犠牲者が強力であるほど、蔓はより早く破壊され、また州が肥沃であるほどに、蔓はより強靭になります。'_x000D_
#end_x000D_
</v>
      </c>
    </row>
    <row r="669" spans="1:8" ht="27" x14ac:dyDescent="0.15">
      <c r="A669" s="24" t="s">
        <v>17443</v>
      </c>
      <c r="B669" s="29" t="s">
        <v>17444</v>
      </c>
      <c r="C669" s="36" t="s">
        <v>17445</v>
      </c>
      <c r="D669" s="38" t="s">
        <v>19291</v>
      </c>
      <c r="H669" t="str">
        <f t="shared" si="10"/>
        <v xml:space="preserve">#selectspell 713_x000D_
#descr '  -  （） -_x000D_
_x000D_
術者は、幾らかの動物たちを召喚し、彼に従わせます。地形に応じて、異なる動物が召喚に応えます。'_x000D_
#end_x000D_
</v>
      </c>
    </row>
    <row r="670" spans="1:8" ht="40.5" x14ac:dyDescent="0.15">
      <c r="A670" s="24" t="s">
        <v>17446</v>
      </c>
      <c r="B670" s="29" t="s">
        <v>17447</v>
      </c>
      <c r="C670" s="36" t="s">
        <v>17448</v>
      </c>
      <c r="D670" s="38" t="s">
        <v>19292</v>
      </c>
      <c r="H670" t="str">
        <f t="shared" si="10"/>
        <v xml:space="preserve">#selectspell 714_x000D_
#descr '  -  （） -_x000D_
_x000D_
波間の下の生命は、様々な形で陸地のそれと一致します。Sea Dogは、水かきのある足と、毛皮の代わりに魚の鱗を持つ犬です。Sea Dogは水陸両棲で、夜に海岸線を徘徊します。'_x000D_
#end_x000D_
</v>
      </c>
    </row>
    <row r="671" spans="1:8" ht="40.5" x14ac:dyDescent="0.15">
      <c r="A671" s="24" t="s">
        <v>17449</v>
      </c>
      <c r="B671" s="29" t="s">
        <v>17450</v>
      </c>
      <c r="C671" s="36" t="s">
        <v>17451</v>
      </c>
      <c r="D671" s="38" t="s">
        <v>19293</v>
      </c>
      <c r="H671" t="str">
        <f t="shared" si="10"/>
        <v xml:space="preserve">#selectspell 715_x000D_
#descr '  -  （） -_x000D_
_x000D_
この儀式は、少数のCrocodileを召喚し、戦いを手助けさせます。Crocodileは、人間との戦闘によく適しているとは言えませんが、十分な防具も、回避のための素早さも欠く兵士に対しては、まだ危険な存在となります。'_x000D_
#end_x000D_
</v>
      </c>
    </row>
    <row r="672" spans="1:8" ht="40.5" x14ac:dyDescent="0.15">
      <c r="A672" s="24" t="s">
        <v>17452</v>
      </c>
      <c r="B672" s="29" t="s">
        <v>17453</v>
      </c>
      <c r="C672" s="36" t="s">
        <v>17454</v>
      </c>
      <c r="D672" s="38" t="s">
        <v>19294</v>
      </c>
      <c r="H672" t="str">
        <f t="shared" si="10"/>
        <v xml:space="preserve">#selectspell 716_x000D_
#descr '  -  （） -_x000D_
_x000D_
術者は冥界から悪意ある霊を召喚し、敵を呪うよう強要します。その代わりに、彼は生者に惨害を与えられるよう解放されます。この霊は、戦いに加わることはありません。'_x000D_
#end_x000D_
</v>
      </c>
    </row>
    <row r="673" spans="1:8" ht="27" x14ac:dyDescent="0.15">
      <c r="A673" s="24" t="s">
        <v>17455</v>
      </c>
      <c r="B673" s="29" t="s">
        <v>17456</v>
      </c>
      <c r="C673" s="36" t="s">
        <v>17457</v>
      </c>
      <c r="D673" s="38" t="s">
        <v>19295</v>
      </c>
      <c r="H673" t="str">
        <f t="shared" si="10"/>
        <v xml:space="preserve">#selectspell 717_x000D_
#descr '  -  （） -_x000D_
_x000D_
Black Servantは、固形化した闇から成る生物です。それは忍びやかで、しばしば敵の州の偵察に利用されます。'_x000D_
#end_x000D_
</v>
      </c>
    </row>
    <row r="674" spans="1:8" ht="40.5" x14ac:dyDescent="0.15">
      <c r="A674" s="24" t="s">
        <v>17458</v>
      </c>
      <c r="B674" s="29" t="s">
        <v>17459</v>
      </c>
      <c r="C674" s="36" t="s">
        <v>17460</v>
      </c>
      <c r="D674" s="38" t="s">
        <v>19296</v>
      </c>
      <c r="H674" t="str">
        <f t="shared" si="10"/>
        <v xml:space="preserve">#selectspell 718_x000D_
#descr '  -  （） -_x000D_
_x000D_
この儀式は、極めて巨大なFire Antの一団を召喚します。この蟻は馬よりも大きく、それよりも遥かに危険です。残念ながら、彼らはまた馬よりも愚かであり、役立つように制御するには魔術師が必要です。'_x000D_
#end_x000D_
</v>
      </c>
    </row>
    <row r="675" spans="1:8" ht="40.5" x14ac:dyDescent="0.15">
      <c r="A675" s="24" t="s">
        <v>17461</v>
      </c>
      <c r="B675" s="29" t="s">
        <v>17462</v>
      </c>
      <c r="C675" s="36" t="s">
        <v>17463</v>
      </c>
      <c r="D675" s="38" t="s">
        <v>19297</v>
      </c>
      <c r="H675" t="str">
        <f t="shared" si="10"/>
        <v xml:space="preserve">#selectspell 719_x000D_
#descr '  -  （） -_x000D_
_x000D_
嵐の間、この呪文は嵐の力を魔術師へと伝導するために用いることができます。これは、魔術師がより強力な風の魔法を詠唱することを可能とします。この呪文は、嵐の中でのみ機能します。'_x000D_
#end_x000D_
</v>
      </c>
    </row>
    <row r="676" spans="1:8" ht="40.5" x14ac:dyDescent="0.15">
      <c r="A676" s="24" t="s">
        <v>17464</v>
      </c>
      <c r="B676" s="29" t="s">
        <v>17465</v>
      </c>
      <c r="C676" s="36" t="s">
        <v>17466</v>
      </c>
      <c r="D676" s="38" t="s">
        <v>19298</v>
      </c>
      <c r="H676" t="str">
        <f t="shared" si="10"/>
        <v xml:space="preserve">#selectspell 720_x000D_
#descr '  -  （） -_x000D_
_x000D_
魔術師は周囲の水から力を集め、より強力な水の魔法を詠唱できるようにします。この呪文は、水中でのみ詠唱できます。'_x000D_
#end_x000D_
</v>
      </c>
    </row>
    <row r="677" spans="1:8" ht="27" x14ac:dyDescent="0.15">
      <c r="A677" s="24" t="s">
        <v>17467</v>
      </c>
      <c r="B677" s="29" t="s">
        <v>17468</v>
      </c>
      <c r="C677" s="36" t="s">
        <v>17469</v>
      </c>
      <c r="D677" s="38" t="s">
        <v>19299</v>
      </c>
      <c r="H677" t="str">
        <f t="shared" si="10"/>
        <v xml:space="preserve">#selectspell 721_x000D_
#descr '  -  （） -_x000D_
_x000D_
術者はOgreの集団を召喚し、彼に仕えるよう説得します。Ogreは、人間を美味なものと見なす、大型かつ強靭で愚かな人型生物です。'_x000D_
#end_x000D_
</v>
      </c>
    </row>
    <row r="678" spans="1:8" ht="40.5" x14ac:dyDescent="0.15">
      <c r="A678" s="24" t="s">
        <v>17470</v>
      </c>
      <c r="B678" s="29" t="s">
        <v>17471</v>
      </c>
      <c r="C678" s="36" t="s">
        <v>17472</v>
      </c>
      <c r="D678" s="38" t="s">
        <v>19300</v>
      </c>
      <c r="H678" t="str">
        <f t="shared" si="10"/>
        <v xml:space="preserve">#selectspell 722_x000D_
#descr '  -  （） -_x000D_
_x000D_
術者はShadeの集団を召喚し、彼に仕えさせます。Shadeは、生者の世界と冥界の間である、影の世界の闇の魂です。彼らは霊的な存在で、生者から力を吸い取ることができます。'_x000D_
#end_x000D_
</v>
      </c>
    </row>
    <row r="679" spans="1:8" ht="54" x14ac:dyDescent="0.15">
      <c r="A679" s="24" t="s">
        <v>17473</v>
      </c>
      <c r="B679" s="29" t="s">
        <v>17474</v>
      </c>
      <c r="C679" s="36" t="s">
        <v>17475</v>
      </c>
      <c r="D679" s="38" t="s">
        <v>19301</v>
      </c>
      <c r="H679" t="str">
        <f t="shared" si="10"/>
        <v xml:space="preserve">#selectspell 723_x000D_
#descr '  -  （） -_x000D_
_x000D_
この儀式は、Killer Mantisの一団を召喚します。これらの獣は、成長しきったヘラジカに匹敵するほど大きく、また鋭い爪と凄まじい速度で、殺しのための良い素養を備えます。その危険性に加え、彼らはまた極めて愚かであり、彼らの制御には魔術師が必要です。'_x000D_
#end_x000D_
</v>
      </c>
    </row>
    <row r="680" spans="1:8" x14ac:dyDescent="0.15">
      <c r="A680" s="24" t="s">
        <v>17476</v>
      </c>
      <c r="B680" s="29" t="s">
        <v>15842</v>
      </c>
      <c r="C680" s="36" t="s">
        <v>15843</v>
      </c>
      <c r="D680" s="38" t="s">
        <v>19327</v>
      </c>
      <c r="H680" t="str">
        <f t="shared" si="10"/>
        <v xml:space="preserve">#selectspell 724_x000D_
#descr '  -  （） -_x000D_
_x000D_
術者は獰猛な狼の群れを召喚し、彼に仕えるよう束縛します。'_x000D_
#end_x000D_
</v>
      </c>
    </row>
    <row r="681" spans="1:8" x14ac:dyDescent="0.15">
      <c r="A681" s="24" t="s">
        <v>17477</v>
      </c>
      <c r="B681" s="29" t="s">
        <v>17478</v>
      </c>
      <c r="C681" s="36" t="s">
        <v>17479</v>
      </c>
      <c r="D681" s="38" t="s">
        <v>19302</v>
      </c>
      <c r="H681" t="str">
        <f t="shared" si="10"/>
        <v xml:space="preserve">#selectspell 725_x000D_
#descr '  -  （） -_x000D_
_x000D_
魔術師は、幾らかの大型で毒を持つ蛇を召喚し、支配します。'_x000D_
#end_x000D_
</v>
      </c>
    </row>
    <row r="682" spans="1:8" ht="27" x14ac:dyDescent="0.15">
      <c r="A682" s="24" t="s">
        <v>17480</v>
      </c>
      <c r="B682" s="29" t="s">
        <v>17481</v>
      </c>
      <c r="C682" s="36" t="s">
        <v>17482</v>
      </c>
      <c r="D682" s="38" t="s">
        <v>19303</v>
      </c>
      <c r="H682" t="str">
        <f t="shared" si="10"/>
        <v xml:space="preserve">#selectspell 726_x000D_
#descr '  -  （） -_x000D_
_x000D_
この呪文は、魔術師がより強力な火の呪文を詠唱することを可能とし、また彼に火炎への耐性を与えます。'_x000D_
#end_x000D_
</v>
      </c>
    </row>
    <row r="683" spans="1:8" ht="40.5" x14ac:dyDescent="0.15">
      <c r="A683" s="24" t="s">
        <v>17483</v>
      </c>
      <c r="B683" s="29" t="s">
        <v>17484</v>
      </c>
      <c r="C683" s="36" t="s">
        <v>17485</v>
      </c>
      <c r="D683" s="38" t="s">
        <v>19304</v>
      </c>
      <c r="H683" t="str">
        <f t="shared" si="10"/>
        <v xml:space="preserve">#selectspell 727_x000D_
#descr '  -  （） -_x000D_
_x000D_
術者は戦いを手助けさせるため、下等なFire Elementalを召喚します。Fire Elementalを傷付けるのは難しく、また近付くだけでさえ危険です。Elementalは、強力な一撃を受けると退縮します。'_x000D_
#end_x000D_
</v>
      </c>
    </row>
    <row r="684" spans="1:8" ht="27" x14ac:dyDescent="0.15">
      <c r="A684" s="24" t="s">
        <v>17486</v>
      </c>
      <c r="B684" s="29" t="s">
        <v>17487</v>
      </c>
      <c r="C684" s="36" t="s">
        <v>17488</v>
      </c>
      <c r="D684" s="38" t="s">
        <v>19326</v>
      </c>
      <c r="H684" t="str">
        <f t="shared" si="10"/>
        <v xml:space="preserve">#selectspell 728_x000D_
#descr '  -  （） -_x000D_
_x000D_
術者は巨大な蠍を召喚し、束縛します。このScorpion Beastは、最も分厚い鎧さえも貫くことができる、有毒で大きな針を持っています。'_x000D_
#end_x000D_
</v>
      </c>
    </row>
    <row r="685" spans="1:8" ht="40.5" x14ac:dyDescent="0.15">
      <c r="A685" s="24" t="s">
        <v>17489</v>
      </c>
      <c r="B685" s="29" t="s">
        <v>17490</v>
      </c>
      <c r="C685" s="36" t="s">
        <v>17491</v>
      </c>
      <c r="D685" s="38" t="s">
        <v>19305</v>
      </c>
      <c r="H685" t="str">
        <f t="shared" si="10"/>
        <v xml:space="preserve">#selectspell 729_x000D_
#descr '  -  （） -_x000D_
_x000D_
術者は戦いを手助けさせるため、下等なAir Elementalを召喚します。Air Elementalは飛行でき、また敵を吹き飛ばすことができます。彼らを傷付けるのは非常に困難です。Elementalは、強力な一撃を受けると退縮します。'_x000D_
#end_x000D_
</v>
      </c>
    </row>
    <row r="686" spans="1:8" ht="27" x14ac:dyDescent="0.15">
      <c r="A686" s="24" t="s">
        <v>17492</v>
      </c>
      <c r="B686" s="29" t="s">
        <v>17493</v>
      </c>
      <c r="C686" s="36" t="s">
        <v>17494</v>
      </c>
      <c r="D686" s="38" t="s">
        <v>19306</v>
      </c>
      <c r="H686" t="str">
        <f t="shared" si="10"/>
        <v xml:space="preserve">#selectspell 730_x000D_
#descr '  -  （） -_x000D_
_x000D_
遠方の州において、Black Hawkの群れと共に、Great Hawkを召喚します。Great Hawkは知的で、部隊を指揮することができます。'_x000D_
#end_x000D_
</v>
      </c>
    </row>
    <row r="687" spans="1:8" ht="27" x14ac:dyDescent="0.15">
      <c r="A687" s="24" t="s">
        <v>17495</v>
      </c>
      <c r="B687" s="29" t="s">
        <v>17496</v>
      </c>
      <c r="C687" s="36" t="s">
        <v>17497</v>
      </c>
      <c r="D687" s="38" t="s">
        <v>19307</v>
      </c>
      <c r="H687" t="str">
        <f t="shared" si="10"/>
        <v xml:space="preserve">#selectspell 731_x000D_
#descr '  -  （） -_x000D_
_x000D_
術者はAmphiptereを召喚します。Amphiptereは、象に近い大きさを持つ、翼ある蛇です。彼らは飛行でき、またその息は有毒です。'_x000D_
#end_x000D_
</v>
      </c>
    </row>
    <row r="688" spans="1:8" ht="54" x14ac:dyDescent="0.15">
      <c r="A688" s="24" t="s">
        <v>17498</v>
      </c>
      <c r="B688" s="29" t="s">
        <v>17499</v>
      </c>
      <c r="C688" s="36" t="s">
        <v>17500</v>
      </c>
      <c r="D688" s="38" t="s">
        <v>19308</v>
      </c>
      <c r="H688" t="str">
        <f t="shared" si="10"/>
        <v xml:space="preserve">#selectspell 732_x000D_
#descr '  -  （） -_x000D_
_x000D_
術者は戦いを手助けさせるため、下等なWater Elementalを召喚します。Water Elementalは素早く、その防具に関係なく敵を粉砕することができます。Elementalは、強力な一撃を受けると退縮します。寒冷な気候で召喚されたWater Elementalは、氷から成ります。Ice Elementalは、Water Elementalよりも強力ですが、より鈍重です。'_x000D_
#end_x000D_
</v>
      </c>
    </row>
    <row r="689" spans="1:8" ht="27" x14ac:dyDescent="0.15">
      <c r="A689" s="24" t="s">
        <v>17501</v>
      </c>
      <c r="B689" s="29" t="s">
        <v>17502</v>
      </c>
      <c r="C689" s="36" t="s">
        <v>17503</v>
      </c>
      <c r="D689" s="38" t="s">
        <v>19309</v>
      </c>
      <c r="H689" t="str">
        <f t="shared" si="10"/>
        <v xml:space="preserve">#selectspell 733_x000D_
#descr '  -  （） -_x000D_
_x000D_
巨大な蛸のような怪物を召喚し、その召喚者に従わせます。この怪物は水棲で、海を離れることはできません。'_x000D_
#end_x000D_
</v>
      </c>
    </row>
    <row r="690" spans="1:8" ht="40.5" x14ac:dyDescent="0.15">
      <c r="A690" s="24" t="s">
        <v>17504</v>
      </c>
      <c r="B690" s="29" t="s">
        <v>17505</v>
      </c>
      <c r="C690" s="36" t="s">
        <v>17506</v>
      </c>
      <c r="D690" s="38" t="s">
        <v>19310</v>
      </c>
      <c r="H690" t="str">
        <f t="shared" si="10"/>
        <v xml:space="preserve">#selectspell 734_x000D_
#descr '  -  （） -_x000D_
_x000D_
術者は山地から、Yetiの集団を召喚します。Yetiは山地の氷河に住む、巨大な類人猿のような怪物です。Yetiは魔法的な力に恵まれており、常に氷のような風に包まれています。'_x000D_
#end_x000D_
</v>
      </c>
    </row>
    <row r="691" spans="1:8" ht="54" x14ac:dyDescent="0.15">
      <c r="A691" s="24" t="s">
        <v>17507</v>
      </c>
      <c r="B691" s="29" t="s">
        <v>17508</v>
      </c>
      <c r="C691" s="36" t="s">
        <v>17509</v>
      </c>
      <c r="D691" s="38" t="s">
        <v>19311</v>
      </c>
      <c r="H691" t="str">
        <f t="shared" si="10"/>
        <v xml:space="preserve">#selectspell 735_x000D_
#descr '  -  （） -_x000D_
_x000D_
魔術師は深い洞窟の奥へと冒険し、Cave Cowの群れを召喚して支配します。Cave Cowは、菌類や鉱物を食べる、地下に住む奇妙な生物です。その唾液は強い腐食性を持ち、岩や鉱物を分解することができます。Cave Cowは、洞窟の州でのみ召喚できます。'_x000D_
#end_x000D_
</v>
      </c>
    </row>
    <row r="692" spans="1:8" ht="40.5" x14ac:dyDescent="0.15">
      <c r="A692" s="24" t="s">
        <v>17510</v>
      </c>
      <c r="B692" s="29" t="s">
        <v>17511</v>
      </c>
      <c r="C692" s="36" t="s">
        <v>17512</v>
      </c>
      <c r="D692" s="38" t="s">
        <v>19312</v>
      </c>
      <c r="H692" t="str">
        <f t="shared" si="10"/>
        <v xml:space="preserve">#selectspell 736_x000D_
#descr '  -  （） -_x000D_
_x000D_
大地は、その持久力を魔術師に貸し与えます。全ての地の呪文の詠唱はより容易になり、また魔術師は、大地の力によって継続的に活力を与えられます。'_x000D_
#end_x000D_
</v>
      </c>
    </row>
    <row r="693" spans="1:8" ht="40.5" x14ac:dyDescent="0.15">
      <c r="A693" s="24" t="s">
        <v>17513</v>
      </c>
      <c r="B693" s="29" t="s">
        <v>17514</v>
      </c>
      <c r="C693" s="36" t="s">
        <v>17515</v>
      </c>
      <c r="D693" s="38" t="s">
        <v>19313</v>
      </c>
      <c r="H693" t="str">
        <f t="shared" si="10"/>
        <v xml:space="preserve">#selectspell 737_x000D_
#descr '  -  （） -_x000D_
_x000D_
術者は戦いを支援させるため、下等なEarth Elementalを召喚します。Earth Elementalは強健で、損傷を自己修復します。彼らは敵を蹂躙するか、その強力な拳で攻撃します。Elementalは、強力な一撃を受けると退縮します。'_x000D_
#end_x000D_
</v>
      </c>
    </row>
    <row r="694" spans="1:8" ht="108" x14ac:dyDescent="0.15">
      <c r="A694" s="24" t="s">
        <v>17516</v>
      </c>
      <c r="B694" s="29" t="s">
        <v>17517</v>
      </c>
      <c r="C694" s="36" t="s">
        <v>17518</v>
      </c>
      <c r="D694" s="38" t="s">
        <v>19314</v>
      </c>
      <c r="H694" t="str">
        <f t="shared" si="10"/>
        <v xml:space="preserve">#selectspell 738_x000D_
#descr '  -  （） -_x000D_
_x000D_
Cave Crabは普通の蟹に似ていますが、普通の蟹が馬よりも遥かに小さい一方、彼らは馬よりもさらに大型です。彼らは分厚い外骨格を持ち、なんでも挟み切ることができる、一つの巨大な鋏を持っています。Cave Crabは通常、攻撃的ではありませんが、賢明なものたちは、彼らが洞窟の脇道を動き回るのを邪魔しようとはしません。この蟹は、主に菌類や死んだ洞窟の生物を食べていますが、その機会を与えられたならば、彼らは後で食べるための死んだ洞窟の生物をいくつか、とても容易に作るでしょう。この儀式により、魔術師はこれらの巨大な蟹の一体を召喚し、敵軍に向けて解き放つ準備をします。'_x000D_
#end_x000D_
</v>
      </c>
    </row>
    <row r="695" spans="1:8" x14ac:dyDescent="0.15">
      <c r="A695" s="24" t="s">
        <v>17519</v>
      </c>
      <c r="B695" s="29" t="s">
        <v>17520</v>
      </c>
      <c r="C695" s="36" t="s">
        <v>17521</v>
      </c>
      <c r="D695" s="38" t="s">
        <v>19315</v>
      </c>
      <c r="H695" t="str">
        <f t="shared" si="10"/>
        <v xml:space="preserve">#selectspell 739_x000D_
#descr '  -  （） -_x000D_
_x000D_
この呪文は、魔術師の全ての系統の魔力を強化します。'_x000D_
#end_x000D_
</v>
      </c>
    </row>
    <row r="696" spans="1:8" ht="40.5" x14ac:dyDescent="0.15">
      <c r="A696" s="24" t="s">
        <v>17522</v>
      </c>
      <c r="B696" s="29" t="s">
        <v>17523</v>
      </c>
      <c r="C696" s="36" t="s">
        <v>17524</v>
      </c>
      <c r="D696" s="38" t="s">
        <v>19316</v>
      </c>
      <c r="H696" t="str">
        <f t="shared" si="10"/>
        <v xml:space="preserve">#selectspell 740_x000D_
#descr '  -  （） -_x000D_
_x000D_
術者は冥界の霊を召喚し、それに遠方の州にある死の土地に関する知識を明かすよう強要します。この呪文は、敵の州の魔法土地を探すために用いることはできません。'_x000D_
#end_x000D_
</v>
      </c>
    </row>
    <row r="697" spans="1:8" ht="40.5" x14ac:dyDescent="0.15">
      <c r="A697" s="24" t="s">
        <v>17525</v>
      </c>
      <c r="B697" s="29" t="s">
        <v>17526</v>
      </c>
      <c r="C697" s="36" t="s">
        <v>17527</v>
      </c>
      <c r="D697" s="38" t="s">
        <v>19318</v>
      </c>
      <c r="H697" t="str">
        <f t="shared" si="10"/>
        <v xml:space="preserve">#selectspell 741_x000D_
#descr '  -  （） -_x000D_
_x000D_
この儀式により、降霊術士はWightの小集団を蘇生し、彼に仕えるよう束縛します。Wightは、生者の肉体を腐らせ、萎びさせる、恐るべきBane Bladeで武装しています。'_x000D_
#end_x000D_
</v>
      </c>
    </row>
    <row r="698" spans="1:8" ht="40.5" x14ac:dyDescent="0.15">
      <c r="A698" s="24" t="s">
        <v>17528</v>
      </c>
      <c r="B698" s="29" t="s">
        <v>17529</v>
      </c>
      <c r="C698" s="36" t="s">
        <v>17530</v>
      </c>
      <c r="D698" s="38" t="s">
        <v>19319</v>
      </c>
      <c r="H698" t="str">
        <f t="shared" si="10"/>
        <v xml:space="preserve">#selectspell 742_x000D_
#descr '  -  （） -_x000D_
_x000D_
この儀式により、降霊術士はBaneを蘇生し、彼に仕えるよう束縛します。Baneは、Bane Bladeで武装しています。Baneは冥界の将軍であり、多数のアンデッドを指揮することができます。'_x000D_
#end_x000D_
</v>
      </c>
    </row>
    <row r="699" spans="1:8" x14ac:dyDescent="0.15">
      <c r="A699" s="24" t="s">
        <v>17531</v>
      </c>
      <c r="B699" s="29" t="s">
        <v>17532</v>
      </c>
      <c r="C699" s="36" t="s">
        <v>17533</v>
      </c>
      <c r="D699" s="38" t="s">
        <v>19317</v>
      </c>
      <c r="H699" t="str">
        <f t="shared" si="10"/>
        <v xml:space="preserve">#selectspell 743_x000D_
#descr '  -  （） -_x000D_
_x000D_
術者は、Great Bearの群れを召喚し、兵役へ縛り付けます。'_x000D_
#end_x000D_
</v>
      </c>
    </row>
    <row r="700" spans="1:8" x14ac:dyDescent="0.15">
      <c r="A700" s="24" t="s">
        <v>17534</v>
      </c>
      <c r="B700" s="29" t="s">
        <v>17535</v>
      </c>
      <c r="C700" s="36" t="s">
        <v>17536</v>
      </c>
      <c r="D700" s="38" t="s">
        <v>19320</v>
      </c>
      <c r="H700" t="str">
        <f t="shared" si="10"/>
        <v xml:space="preserve">#selectspell 744_x000D_
#descr '  -  （） -_x000D_
_x000D_
術者は、Great Lionの群れを召喚し、彼に仕えるよう束縛します。'_x000D_
#end_x000D_
</v>
      </c>
    </row>
    <row r="701" spans="1:8" x14ac:dyDescent="0.15">
      <c r="A701" s="24" t="s">
        <v>17537</v>
      </c>
      <c r="B701" s="29" t="s">
        <v>17538</v>
      </c>
      <c r="C701" s="36" t="s">
        <v>17539</v>
      </c>
      <c r="D701" s="38" t="s">
        <v>19321</v>
      </c>
      <c r="H701" t="str">
        <f t="shared" si="10"/>
        <v xml:space="preserve">#selectspell 745_x000D_
#descr '  -  （） -_x000D_
_x000D_
術者は、虎の群れを召喚し、兵役へ縛り付けます。'_x000D_
#end_x000D_
</v>
      </c>
    </row>
    <row r="702" spans="1:8" ht="40.5" x14ac:dyDescent="0.15">
      <c r="A702" s="24" t="s">
        <v>17540</v>
      </c>
      <c r="B702" s="29" t="s">
        <v>17541</v>
      </c>
      <c r="C702" s="36" t="s">
        <v>17542</v>
      </c>
      <c r="D702" s="38" t="s">
        <v>19322</v>
      </c>
      <c r="H702" t="str">
        <f t="shared" si="10"/>
        <v xml:space="preserve">#selectspell 746_x000D_
#descr '  -  （） -_x000D_
_x000D_
魔術師は、幾らかのVine Manを呼び覚まし、彼に仕えるよう説得します。Vine Manは、人型生物の一般的な形をした、根、蔓、苔の集合体です。Vine Manは、戦場に魔法的な指揮なしで取り残された場合、その微睡へと戻ります。'_x000D_
#end_x000D_
</v>
      </c>
    </row>
    <row r="703" spans="1:8" ht="54" x14ac:dyDescent="0.15">
      <c r="A703" s="24" t="s">
        <v>17543</v>
      </c>
      <c r="B703" s="29" t="s">
        <v>17544</v>
      </c>
      <c r="C703" s="36" t="s">
        <v>17545</v>
      </c>
      <c r="D703" s="38" t="s">
        <v>19323</v>
      </c>
      <c r="H703" t="str">
        <f t="shared" si="10"/>
        <v xml:space="preserve">#selectspell 747_x000D_
#descr '  -  （） -_x000D_
_x000D_
魔術師は、幾らかのAlgae Manを呼び覚まし、彼に仕えるよう説得します。Algae Manは、人型生物の一般的な形をした、珊瑚、藻類や、その他の海藻の集合体です。Algae Manは、戦場に魔法的な指揮なしで取り残された場合、その微睡へと戻ります。'_x000D_
#end_x000D_
</v>
      </c>
    </row>
    <row r="704" spans="1:8" ht="54" x14ac:dyDescent="0.15">
      <c r="A704" s="24" t="s">
        <v>17546</v>
      </c>
      <c r="B704" s="29" t="s">
        <v>17547</v>
      </c>
      <c r="C704" s="36" t="s">
        <v>17548</v>
      </c>
      <c r="D704" s="38" t="s">
        <v>19324</v>
      </c>
      <c r="H704" t="str">
        <f t="shared" si="10"/>
        <v xml:space="preserve">#selectspell 748_x000D_
#descr '  -  （） -_x000D_
_x000D_
この儀式は、水牛の群れを召喚し、彼らを術者に忠実にさせます。水牛は強靭かつ獰猛で、その群れへの脅威を認めれば、かなりの攻撃性も見せます。水牛は、古代のUrの地で大いに尊重されていますが、その優れた強さを崇めている、その他の文明も存在します。'_x000D_
#end_x000D_
</v>
      </c>
    </row>
    <row r="705" spans="1:8" ht="40.5" x14ac:dyDescent="0.15">
      <c r="A705" s="24" t="s">
        <v>17549</v>
      </c>
      <c r="B705" s="29" t="s">
        <v>17550</v>
      </c>
      <c r="C705" s="36" t="s">
        <v>17551</v>
      </c>
      <c r="D705" s="38" t="s">
        <v>19325</v>
      </c>
      <c r="H705" t="str">
        <f t="shared" si="10"/>
        <v xml:space="preserve">#selectspell 749_x000D_
#descr '  -  （） -_x000D_
_x000D_
遠方の森に、Werewolfと狼の群れを召喚します。このWerewolfは、その召喚者の指揮下に入ります。この呪文は、森林の州を標的とした際に最も効果的になります。'_x000D_
#end_x000D_
</v>
      </c>
    </row>
    <row r="706" spans="1:8" ht="40.5" x14ac:dyDescent="0.15">
      <c r="A706" s="24" t="s">
        <v>17552</v>
      </c>
      <c r="B706" s="29" t="s">
        <v>17553</v>
      </c>
      <c r="C706" s="36" t="s">
        <v>17554</v>
      </c>
      <c r="D706" s="38" t="s">
        <v>19328</v>
      </c>
      <c r="H706" t="str">
        <f t="shared" si="10"/>
        <v xml:space="preserve">#selectspell 750_x000D_
#descr '  -  （） -_x000D_
_x000D_
波間の下の生命は、様々な形で陸地のそれと一致します。Sea Lionは、下半身の代わりに魚の尾を持つ、大型の水棲の獅子です。彼らは獰猛な捕食者です。'_x000D_
#end_x000D_
</v>
      </c>
    </row>
    <row r="707" spans="1:8" ht="27" x14ac:dyDescent="0.15">
      <c r="A707" s="24" t="s">
        <v>17555</v>
      </c>
      <c r="B707" s="29" t="s">
        <v>17556</v>
      </c>
      <c r="C707" s="36" t="s">
        <v>17557</v>
      </c>
      <c r="D707" s="38" t="s">
        <v>19329</v>
      </c>
      <c r="H707" t="str">
        <f t="shared" ref="H707:H770" si="11">IF(G707&lt;&gt;"y",CONCATENATE("#selectspell ",A707,CHAR(13),CHAR(10),"#descr '  - ",E707," （",F707,"） -",CHAR(13),CHAR(10),CHAR(13),CHAR(10),D707,"'",CHAR(13),CHAR(10),"#end",CHAR(13),CHAR(10)),"")</f>
        <v xml:space="preserve">#selectspell 751_x000D_
#descr '  -  （） -_x000D_
_x000D_
魔術師は、少数のBog Beastを召喚し、束縛します。Bog Beastは、大型の毒を吐く生物で、自らが吐く有毒な臭気に包まれています。'_x000D_
#end_x000D_
</v>
      </c>
    </row>
    <row r="708" spans="1:8" ht="27" x14ac:dyDescent="0.15">
      <c r="A708" s="24" t="s">
        <v>17558</v>
      </c>
      <c r="B708" s="29" t="s">
        <v>17559</v>
      </c>
      <c r="C708" s="36" t="s">
        <v>17560</v>
      </c>
      <c r="D708" s="38" t="s">
        <v>19332</v>
      </c>
      <c r="H708" t="str">
        <f t="shared" si="11"/>
        <v xml:space="preserve">#selectspell 752_x000D_
#descr '  -  （） -_x000D_
_x000D_
術者はFire Drakeを召喚し、彼に仕えるよう束縛します。Fire Drakeは巨大な、鱗を持つ獣で、Dragonのように炎を吐くことができます。'_x000D_
#end_x000D_
</v>
      </c>
    </row>
    <row r="709" spans="1:8" ht="40.5" x14ac:dyDescent="0.15">
      <c r="A709" s="24" t="s">
        <v>17561</v>
      </c>
      <c r="B709" s="29" t="s">
        <v>17562</v>
      </c>
      <c r="C709" s="36" t="s">
        <v>17563</v>
      </c>
      <c r="D709" s="38" t="s">
        <v>19330</v>
      </c>
      <c r="H709" t="str">
        <f t="shared" si="11"/>
        <v xml:space="preserve">#selectspell 753_x000D_
#descr '  -  （） -_x000D_
_x000D_
術者は幾らかのFlame Jellyを召喚し、彼に仕えるよう束縛します。Flame Jellyは、岩漿の穴の熱から生まれた、奇妙な海月です。彼らは熱を放射し、また奇妙なほどに魔法に抵抗します。'_x000D_
#end_x000D_
</v>
      </c>
    </row>
    <row r="710" spans="1:8" ht="27" x14ac:dyDescent="0.15">
      <c r="A710" s="24" t="s">
        <v>17564</v>
      </c>
      <c r="B710" s="29" t="s">
        <v>17565</v>
      </c>
      <c r="C710" s="36" t="s">
        <v>17566</v>
      </c>
      <c r="D710" s="38" t="s">
        <v>19331</v>
      </c>
      <c r="H710" t="str">
        <f t="shared" si="11"/>
        <v xml:space="preserve">#selectspell 754_x000D_
#descr '  -  （） -_x000D_
_x000D_
術者は二体のWyvernを召喚し、彼に仕えるよう束縛します。Wyvernは大型の、鱗を持つ獣で、革のような翼と毒のある棘を持っています。'_x000D_
#end_x000D_
</v>
      </c>
    </row>
    <row r="711" spans="1:8" ht="40.5" x14ac:dyDescent="0.15">
      <c r="A711" s="24" t="s">
        <v>17567</v>
      </c>
      <c r="B711" s="29" t="s">
        <v>17568</v>
      </c>
      <c r="C711" s="36" t="s">
        <v>17569</v>
      </c>
      <c r="D711" s="38" t="s">
        <v>19333</v>
      </c>
      <c r="H711" t="str">
        <f t="shared" si="11"/>
        <v xml:space="preserve">#selectspell 755_x000D_
#descr '  -  （） -_x000D_
_x000D_
術者はGryphonの群れを召喚し、彼らを制御します。Gryphonは、一部が獅子、一部が鷲の、神話的な獣です。彼らは人里離れた山に巣を作り、つがいを惹きつけるために、宝石を収集していると言われています。'_x000D_
#end_x000D_
</v>
      </c>
    </row>
    <row r="712" spans="1:8" ht="40.5" x14ac:dyDescent="0.15">
      <c r="A712" s="24" t="s">
        <v>17570</v>
      </c>
      <c r="B712" s="29" t="s">
        <v>17571</v>
      </c>
      <c r="C712" s="36" t="s">
        <v>17572</v>
      </c>
      <c r="D712" s="38" t="s">
        <v>19334</v>
      </c>
      <c r="H712" t="str">
        <f t="shared" si="11"/>
        <v xml:space="preserve">#selectspell 756_x000D_
#descr '  -  （） -_x000D_
_x000D_
術者は幾らかの小さな鮫を誘き寄せ、敵を攻撃するように仕向けます。鮫は非常に愚かで、完全には信頼できません。強力な魔術師は、大量の鮫を誘き寄せることができます。'_x000D_
#end_x000D_
</v>
      </c>
    </row>
    <row r="713" spans="1:8" ht="67.5" x14ac:dyDescent="0.15">
      <c r="A713" s="24" t="s">
        <v>17573</v>
      </c>
      <c r="B713" s="29" t="s">
        <v>17574</v>
      </c>
      <c r="C713" s="36" t="s">
        <v>17575</v>
      </c>
      <c r="D713" s="38" t="s">
        <v>19335</v>
      </c>
      <c r="H713" t="str">
        <f t="shared" si="11"/>
        <v xml:space="preserve">#selectspell 757_x000D_
#descr '  -  （） -_x000D_
_x000D_
術者は地底の真水、Apsuの夢を呼び起こします。彼は全ての甘い水に関する知識を持ちます。適切に解釈されれば、彼の夢の声は、地表に存在する水の力を持つ地を明かします。この夢は、対象とした州に住むもの全てに届き、魔法の地は最早隠されません。'_x000D_
#end_x000D_
</v>
      </c>
    </row>
    <row r="714" spans="1:8" ht="27" x14ac:dyDescent="0.15">
      <c r="A714" s="24" t="s">
        <v>17576</v>
      </c>
      <c r="B714" s="29" t="s">
        <v>17577</v>
      </c>
      <c r="C714" s="36" t="s">
        <v>17578</v>
      </c>
      <c r="D714" s="38" t="s">
        <v>19336</v>
      </c>
      <c r="H714" t="str">
        <f t="shared" si="11"/>
        <v xml:space="preserve">#selectspell 758_x000D_
#descr '  -  （） -_x000D_
_x000D_
術者はIce Drakeを召喚し、彼に仕えるよう束縛します。Ice Drakeは巨大な、鱗を持つ獣で、冷気の太矢を吐くことができます。'_x000D_
#end_x000D_
</v>
      </c>
    </row>
    <row r="715" spans="1:8" ht="27" x14ac:dyDescent="0.15">
      <c r="A715" s="24" t="s">
        <v>17579</v>
      </c>
      <c r="B715" s="29" t="s">
        <v>17580</v>
      </c>
      <c r="C715" s="36" t="s">
        <v>17581</v>
      </c>
      <c r="D715" s="38" t="s">
        <v>19337</v>
      </c>
      <c r="H715" t="str">
        <f t="shared" si="11"/>
        <v xml:space="preserve">#selectspell 759_x000D_
#descr '  -  （） -_x000D_
_x000D_
術者はSea Serpentを召喚し、彼に仕えるよう束縛します。このSerpentは巨大な、鱗を持つ獣で、致命的な噛み付きを備えます。彼らは海を離れることはできません。'_x000D_
#end_x000D_
</v>
      </c>
    </row>
    <row r="716" spans="1:8" ht="27" x14ac:dyDescent="0.15">
      <c r="A716" s="24" t="s">
        <v>17582</v>
      </c>
      <c r="B716" s="29" t="s">
        <v>17583</v>
      </c>
      <c r="C716" s="36" t="s">
        <v>17584</v>
      </c>
      <c r="D716" s="38" t="s">
        <v>19338</v>
      </c>
      <c r="H716" t="str">
        <f t="shared" si="11"/>
        <v xml:space="preserve">#selectspell 760_x000D_
#descr '  -  （） -_x000D_
_x000D_
術者はCave Drakeを召喚し、彼に仕えるよう束縛します。Cave Drakeは巨大で、非常に分厚い鱗を持ちます。'_x000D_
#end_x000D_
</v>
      </c>
    </row>
    <row r="717" spans="1:8" ht="27" x14ac:dyDescent="0.15">
      <c r="A717" s="24" t="s">
        <v>17585</v>
      </c>
      <c r="B717" s="29" t="s">
        <v>17586</v>
      </c>
      <c r="C717" s="36" t="s">
        <v>17587</v>
      </c>
      <c r="D717" s="38" t="s">
        <v>19339</v>
      </c>
      <c r="H717" t="str">
        <f t="shared" si="11"/>
        <v xml:space="preserve">#selectspell 761_x000D_
#descr '  -  （） -_x000D_
_x000D_
この呪文は、戦場に居る全ての魔術師の星魔法の技能を増強します。'_x000D_
#end_x000D_
</v>
      </c>
    </row>
    <row r="718" spans="1:8" ht="40.5" x14ac:dyDescent="0.15">
      <c r="A718" s="24" t="s">
        <v>17588</v>
      </c>
      <c r="B718" s="29" t="s">
        <v>17589</v>
      </c>
      <c r="C718" s="36" t="s">
        <v>17590</v>
      </c>
      <c r="D718" s="38" t="s">
        <v>19340</v>
      </c>
      <c r="H718" t="str">
        <f t="shared" si="11"/>
        <v xml:space="preserve">#selectspell 762_x000D_
#descr '  -  （） -_x000D_
_x000D_
術者は幾らかのShade Beastを召喚し、彼に仕えさせます。Shade Beastは、剥き出しの頭蓋骨を持つ黒い猟犬です。彼らは霊体ですが、SpectreやWightほどの力は持ちません。'_x000D_
#end_x000D_
</v>
      </c>
    </row>
    <row r="719" spans="1:8" ht="81" x14ac:dyDescent="0.15">
      <c r="A719" s="24" t="s">
        <v>17591</v>
      </c>
      <c r="B719" s="29" t="s">
        <v>17592</v>
      </c>
      <c r="C719" s="36" t="s">
        <v>17593</v>
      </c>
      <c r="D719" s="38" t="s">
        <v>19341</v>
      </c>
      <c r="H719" t="str">
        <f t="shared" si="11"/>
        <v xml:space="preserve">#selectspell 763_x000D_
#descr '  -  （） -_x000D_
_x000D_
術者は二体のLammashtaを戦闘に召喚します。Lammashtaは、冥界の王に仕える、恐ろしい天使のような存在です。霊体で飛行能力を備えるこの女性型の存在は、その刃で傷付いたものから生命力を吸収する、Wraith Swordを持ちます。彼女らは術者ではなく冥界の王に仕えます。彼女らは戦場の端に現れ、恐らく戦いが始まった時点では術者を攻撃しないでしょう。'_x000D_
#end_x000D_
</v>
      </c>
    </row>
    <row r="720" spans="1:8" ht="54" x14ac:dyDescent="0.15">
      <c r="A720" s="24" t="s">
        <v>17594</v>
      </c>
      <c r="B720" s="29" t="s">
        <v>17595</v>
      </c>
      <c r="C720" s="36" t="s">
        <v>17596</v>
      </c>
      <c r="D720" s="38" t="s">
        <v>19342</v>
      </c>
      <c r="H720" t="str">
        <f t="shared" si="11"/>
        <v xml:space="preserve">#selectspell 764_x000D_
#descr '  -  （） -_x000D_
_x000D_
魔術師は幾千もの蛆を召喚し、アンデッドを捕食させ始めます。蛆はゆっくりと、しかし確実にアンデッドを喰らい尽くします。大型のアンデッドは、彼らが食べ飽きた後、蛆を取り除くことで生き残ることができます。霊体のアンデッドは、この呪文の影響を滅多に受けません。'_x000D_
#end_x000D_
</v>
      </c>
    </row>
    <row r="721" spans="1:8" ht="54" x14ac:dyDescent="0.15">
      <c r="A721" s="24" t="s">
        <v>17597</v>
      </c>
      <c r="B721" s="29" t="s">
        <v>17598</v>
      </c>
      <c r="C721" s="36" t="s">
        <v>17599</v>
      </c>
      <c r="D721" s="38" t="s">
        <v>19343</v>
      </c>
      <c r="H721" t="str">
        <f t="shared" si="11"/>
        <v xml:space="preserve">#selectspell 765_x000D_
#descr '  -  （） -_x000D_
_x000D_
魔術師は、幾らかのVine Ogreを呼び覚まし、彼に仕えるよう説得します。Vine Ogreは、根、蔓、苔から成る、奇妙な生物です。彼らは大きな人型生物の標準的な形をしています。Vine Ogreは、戦場に魔法的な指揮なしで取り残された場合、その微睡へと戻ります。'_x000D_
#end_x000D_
</v>
      </c>
    </row>
    <row r="722" spans="1:8" ht="54" x14ac:dyDescent="0.15">
      <c r="A722" s="24" t="s">
        <v>17600</v>
      </c>
      <c r="B722" s="29" t="s">
        <v>17601</v>
      </c>
      <c r="C722" s="36" t="s">
        <v>17602</v>
      </c>
      <c r="D722" s="38" t="s">
        <v>19344</v>
      </c>
      <c r="H722" t="str">
        <f t="shared" si="11"/>
        <v xml:space="preserve">#selectspell 766_x000D_
#descr '  -  （） -_x000D_
_x000D_
術者はLeogryphの群れを召喚し、彼らを制御します。Leogryphは、一部が獅子、一部が鷲の、神話的な獣です。一部の学者は、彼らをGryphonが退化した姿であると考えています。彼らは獅子に比べ僅かに強力な程度ですが、その神話的な遺産は、彼らをより魔法的な影響に抵抗するようにします。'_x000D_
#end_x000D_
</v>
      </c>
    </row>
    <row r="723" spans="1:8" ht="27" x14ac:dyDescent="0.15">
      <c r="A723" s="24" t="s">
        <v>17603</v>
      </c>
      <c r="B723" s="29" t="s">
        <v>17604</v>
      </c>
      <c r="C723" s="36" t="s">
        <v>17605</v>
      </c>
      <c r="D723" s="38" t="s">
        <v>19345</v>
      </c>
      <c r="H723" t="str">
        <f t="shared" si="11"/>
        <v xml:space="preserve">#selectspell 767_x000D_
#descr '  -  （） -_x000D_
_x000D_
術者はSwamp Drakeを召喚し、彼に仕えるよう束縛します。Swamp Drakeは巨大な、棘を持つ獣で、Dragonのように有毒な気体を吐くことができます。'_x000D_
#end_x000D_
</v>
      </c>
    </row>
    <row r="724" spans="1:8" ht="27" x14ac:dyDescent="0.15">
      <c r="A724" s="24" t="s">
        <v>17606</v>
      </c>
      <c r="B724" s="29" t="s">
        <v>17607</v>
      </c>
      <c r="C724" s="36" t="s">
        <v>17608</v>
      </c>
      <c r="D724" s="38" t="s">
        <v>19346</v>
      </c>
      <c r="H724" t="str">
        <f t="shared" si="11"/>
        <v xml:space="preserve">#selectspell 768_x000D_
#descr '  -  （） -_x000D_
_x000D_
術者はKithaironic Lionを召喚し、彼に仕えるよう束縛します。この獅子は大型で、並外れた分厚さの皮を持ちます。'_x000D_
#end_x000D_
</v>
      </c>
    </row>
    <row r="725" spans="1:8" ht="40.5" x14ac:dyDescent="0.15">
      <c r="A725" s="24" t="s">
        <v>17609</v>
      </c>
      <c r="B725" s="29" t="s">
        <v>17610</v>
      </c>
      <c r="C725" s="36" t="s">
        <v>17611</v>
      </c>
      <c r="D725" s="38" t="s">
        <v>19347</v>
      </c>
      <c r="H725" t="str">
        <f t="shared" si="11"/>
        <v xml:space="preserve">#selectspell 769_x000D_
#descr '  -  （） -_x000D_
_x000D_
術者は、生ける大地の力に自らを接続します。この繋がりは、彼に再生能力、筋力の向上、より荒い皮膚、そして緑魔法の魔力の向上を齎します。'_x000D_
#end_x000D_
</v>
      </c>
    </row>
    <row r="726" spans="1:8" ht="67.5" x14ac:dyDescent="0.15">
      <c r="A726" s="24" t="s">
        <v>17612</v>
      </c>
      <c r="B726" s="29" t="s">
        <v>17613</v>
      </c>
      <c r="C726" s="36" t="s">
        <v>17614</v>
      </c>
      <c r="D726" s="38" t="s">
        <v>19348</v>
      </c>
      <c r="H726" t="str">
        <f t="shared" si="11"/>
        <v xml:space="preserve">#selectspell 770_x000D_
#descr '  -  （） -_x000D_
_x000D_
二体のWill o' the Wispは、召喚者の戦いを助けるため召喚されます。彼らは戦場の端に現れます。Will o' the Wispは、明るい角灯の光のように見える、輝く球体です。戦闘においては、彼らは極めて強く輝き、近くのもの全てを焼き焦がします。その優れた速度と小ささゆえに、戦闘中、Will o' the Wispに攻撃を当てるのは非常に困難です。'_x000D_
#end_x000D_
</v>
      </c>
    </row>
    <row r="727" spans="1:8" ht="40.5" x14ac:dyDescent="0.15">
      <c r="A727" s="24" t="s">
        <v>17615</v>
      </c>
      <c r="B727" s="29" t="s">
        <v>17616</v>
      </c>
      <c r="C727" s="36" t="s">
        <v>17617</v>
      </c>
      <c r="D727" s="38" t="s">
        <v>19349</v>
      </c>
      <c r="H727" t="str">
        <f t="shared" si="11"/>
        <v xml:space="preserve">#selectspell 771_x000D_
#descr '  -  （） -_x000D_
_x000D_
術者は戦いを手助けさせるため、Fire Elementalを召喚します。Fire Elementalを傷付けるのは難しく、また近付くだけでさえ危険です。Elementalは、強力な一撃を受けると退縮します。'_x000D_
#end_x000D_
</v>
      </c>
    </row>
    <row r="728" spans="1:8" ht="40.5" x14ac:dyDescent="0.15">
      <c r="A728" s="24" t="s">
        <v>17618</v>
      </c>
      <c r="B728" s="29" t="s">
        <v>17619</v>
      </c>
      <c r="C728" s="36" t="s">
        <v>17620</v>
      </c>
      <c r="D728" s="38" t="s">
        <v>19353</v>
      </c>
      <c r="H728" t="str">
        <f t="shared" si="11"/>
        <v xml:space="preserve">#selectspell 772_x000D_
#descr '  -  （） -_x000D_
_x000D_
術者は5体のSummer Lionを召喚し、束縛します。Summer Lionは四季の精霊の一種です。彼らは大型で霊体の獅子で、夏の太陽のように熱を放射します。彼らは魔法的な、意志を持たない存在で、魔術師によって指揮されなくてはなりません。'_x000D_
#end_x000D_
</v>
      </c>
    </row>
    <row r="729" spans="1:8" ht="40.5" x14ac:dyDescent="0.15">
      <c r="A729" s="24" t="s">
        <v>17621</v>
      </c>
      <c r="B729" s="29" t="s">
        <v>17622</v>
      </c>
      <c r="C729" s="36" t="s">
        <v>17623</v>
      </c>
      <c r="D729" s="38" t="s">
        <v>19352</v>
      </c>
      <c r="H729" t="str">
        <f t="shared" si="11"/>
        <v xml:space="preserve">#selectspell 773_x000D_
#descr '  -  （） -_x000D_
_x000D_
術者は戦いを手助けさせるため、Air Elementalを召喚します。Air Elementalは飛行でき、また敵を吹き飛ばすことができます。彼らを傷付けるのは非常に困難です。Elementalは、強力な一撃を受けると退縮します。'_x000D_
#end_x000D_
</v>
      </c>
    </row>
    <row r="730" spans="1:8" ht="40.5" x14ac:dyDescent="0.15">
      <c r="A730" s="24" t="s">
        <v>17624</v>
      </c>
      <c r="B730" s="29" t="s">
        <v>17625</v>
      </c>
      <c r="C730" s="36" t="s">
        <v>17626</v>
      </c>
      <c r="D730" s="38" t="s">
        <v>19354</v>
      </c>
      <c r="H730" t="str">
        <f t="shared" si="11"/>
        <v xml:space="preserve">#selectspell 774_x000D_
#descr '  -  （） -_x000D_
_x000D_
術者は5体のSpring Hawkを召喚し、束縛します。Spring Hawkは四季の精霊の一種です。彼らは大型で霊体の鷹で、電撃を放射することができます。彼らは魔法的な、意志を持たない存在で、魔術師によって指揮されなくてはなりません。'_x000D_
#end_x000D_
</v>
      </c>
    </row>
    <row r="731" spans="1:8" ht="67.5" x14ac:dyDescent="0.15">
      <c r="A731" s="24" t="s">
        <v>17627</v>
      </c>
      <c r="B731" s="29" t="s">
        <v>17628</v>
      </c>
      <c r="C731" s="36" t="s">
        <v>17629</v>
      </c>
      <c r="D731" s="38" t="s">
        <v>19357</v>
      </c>
      <c r="H731" t="str">
        <f t="shared" si="11"/>
        <v xml:space="preserve">#selectspell 775_x000D_
#descr '  -  （） -_x000D_
_x000D_
風の魔術師は、彼の選択した州に旋風を召喚します。この旋風は、その州で指揮官を見つけ、彼を風の魔術師の居る場所へと輸送します。この呪文は、追い詰められた指揮官を救出するための効果的な手段ですが、これはまた敵の指揮官を殺害するための、非常に効果的な手段でもあります。大型の存在は持ち上げるのが難しいか不可能で、それはまた強力な地の魔術師にも言えます。'_x000D_
#end_x000D_
</v>
      </c>
    </row>
    <row r="732" spans="1:8" ht="81" x14ac:dyDescent="0.15">
      <c r="A732" s="24" t="s">
        <v>17630</v>
      </c>
      <c r="B732" s="29" t="s">
        <v>17631</v>
      </c>
      <c r="C732" s="36" t="s">
        <v>17632</v>
      </c>
      <c r="D732" s="38" t="s">
        <v>19358</v>
      </c>
      <c r="H732" t="str">
        <f t="shared" si="11"/>
        <v xml:space="preserve">#selectspell 776_x000D_
#descr '  -  （） -_x000D_
_x000D_
術者は大烏の群れを召喚し、最近死んだものたちを喰らわせるため、彼らを遠方の州へと送り出します。大烏たちは腐り行く屍を平らげて帰還し、彼らが蓄えてきた生の死の精髄のために屠殺されます。疫病に襲われた州や、最近戦場になった州は、術者に大量の死の宝石を与えることができます。その州の埋葬されていない死体は全て消費されます。敵の州も標的にすることができます。'_x000D_
#end_x000D_
</v>
      </c>
    </row>
    <row r="733" spans="1:8" ht="27" x14ac:dyDescent="0.15">
      <c r="A733" s="24" t="s">
        <v>17633</v>
      </c>
      <c r="B733" s="29" t="s">
        <v>17634</v>
      </c>
      <c r="C733" s="36" t="s">
        <v>17635</v>
      </c>
      <c r="D733" s="38" t="s">
        <v>19359</v>
      </c>
      <c r="H733" t="str">
        <f t="shared" si="11"/>
        <v xml:space="preserve">#selectspell 777_x000D_
#descr '  -  （） -_x000D_
_x000D_
術者は16体のDraconianの部族を召喚し、彼に仕えるよう束縛します。Draconianは、人間とDragonの両方に似ている、大型の生物です。'_x000D_
#end_x000D_
</v>
      </c>
    </row>
    <row r="734" spans="1:8" ht="67.5" x14ac:dyDescent="0.15">
      <c r="A734" s="24" t="s">
        <v>17636</v>
      </c>
      <c r="B734" s="29" t="s">
        <v>17637</v>
      </c>
      <c r="C734" s="36" t="s">
        <v>17638</v>
      </c>
      <c r="D734" s="38" t="s">
        <v>19360</v>
      </c>
      <c r="H734" t="str">
        <f t="shared" si="11"/>
        <v xml:space="preserve">#selectspell 778_x000D_
#descr '  -  （） -_x000D_
_x000D_
術者は荒れ狂う海、Tiamatの夢を呼び起こします。彼女は海の下に存在する全てのものに関する知識を持ちます。適切に解釈されれば、彼女の夢の声は、海に存在する元素の力を持つ地を明かします。この夢は、対象とした州に住むもの全てに届き、魔法の地は最早隠されません。この呪文は海中でのみ詠唱できます。'_x000D_
#end_x000D_
</v>
      </c>
    </row>
    <row r="735" spans="1:8" ht="54" x14ac:dyDescent="0.15">
      <c r="A735" s="24" t="s">
        <v>17639</v>
      </c>
      <c r="B735" s="29" t="s">
        <v>17640</v>
      </c>
      <c r="C735" s="36" t="s">
        <v>17641</v>
      </c>
      <c r="D735" s="38" t="s">
        <v>19351</v>
      </c>
      <c r="H735" t="str">
        <f t="shared" si="11"/>
        <v xml:space="preserve">#selectspell 779_x000D_
#descr '  -  （） -_x000D_
_x000D_
術者は戦いを手助けさせるため、Water Elementalを召喚します。Water Elementalは素早く、その防具に関係なく敵を粉砕することができます。Elementalは、強力な一撃を受けると退縮します。寒冷な気候で召喚されたWater Elementalは、氷から成ります。Ice Elementalは、Water Elementalよりも強力ですが、より鈍重です。'_x000D_
#end_x000D_
</v>
      </c>
    </row>
    <row r="736" spans="1:8" ht="54" x14ac:dyDescent="0.15">
      <c r="A736" s="24" t="s">
        <v>17642</v>
      </c>
      <c r="B736" s="29" t="s">
        <v>17643</v>
      </c>
      <c r="C736" s="36" t="s">
        <v>17644</v>
      </c>
      <c r="D736" s="38" t="s">
        <v>19361</v>
      </c>
      <c r="H736" t="str">
        <f t="shared" si="11"/>
        <v xml:space="preserve">#selectspell 780_x000D_
#descr '  -  （） -_x000D_
_x000D_
術者は少数のSea Trollに接触し、子供を一人二人食べる機会と引き換えに、仕えるよう説得します。Sea Trollは巨大で逞しい人型生物です。彼らは一般的なTrollよりも大型ですが、彼らの皮膚はより柔らかいです。Sea Trollは傷を再生することで知られ、また海に入ることができます。'_x000D_
#end_x000D_
</v>
      </c>
    </row>
    <row r="737" spans="1:8" ht="40.5" x14ac:dyDescent="0.15">
      <c r="A737" s="24" t="s">
        <v>17645</v>
      </c>
      <c r="B737" s="29" t="s">
        <v>17646</v>
      </c>
      <c r="C737" s="36" t="s">
        <v>17647</v>
      </c>
      <c r="D737" s="38" t="s">
        <v>19355</v>
      </c>
      <c r="H737" t="str">
        <f t="shared" si="11"/>
        <v xml:space="preserve">#selectspell 781_x000D_
#descr '  -  （） -_x000D_
_x000D_
術者は5体のWinter Wolfを召喚し、束縛します。Winter Wolfは四季の精霊の一種です。彼らは大型で霊体の狼で、氷のように冷たい風に包まれています。彼らは魔法的な、意志を持たない存在で、魔術師によって指揮されなくてはなりません。'_x000D_
#end_x000D_
</v>
      </c>
    </row>
    <row r="738" spans="1:8" ht="54" x14ac:dyDescent="0.15">
      <c r="A738" s="24" t="s">
        <v>17648</v>
      </c>
      <c r="B738" s="29" t="s">
        <v>17649</v>
      </c>
      <c r="C738" s="36" t="s">
        <v>17650</v>
      </c>
      <c r="D738" s="38" t="s">
        <v>19362</v>
      </c>
      <c r="H738" t="str">
        <f t="shared" si="11"/>
        <v xml:space="preserve">#selectspell 782_x000D_
#descr '  -  （） -_x000D_
_x000D_
術者は川に向かい、Naiadと取引をします。Naiadは、信じがたいほどに美しい女性として現れる、川の精霊です。大半の生物は、Naiadを傷付けようなどとは夢にも思いません。彼女らはその川と結びついており、その住処を離れると、ゆっくりと衰弱死します。Naiadは水と緑の強力な魔術師です。'_x000D_
#end_x000D_
</v>
      </c>
    </row>
    <row r="739" spans="1:8" ht="54" x14ac:dyDescent="0.15">
      <c r="A739" s="24" t="s">
        <v>17651</v>
      </c>
      <c r="B739" s="29" t="s">
        <v>17652</v>
      </c>
      <c r="C739" s="36" t="s">
        <v>17653</v>
      </c>
      <c r="D739" s="38" t="s">
        <v>19363</v>
      </c>
      <c r="H739" t="str">
        <f t="shared" si="11"/>
        <v xml:space="preserve">#selectspell 783_x000D_
#descr '  -  （） -_x000D_
_x000D_
術者は、世界の川を傷付けたものたちへ復讐するため、その故郷の川を離れる意思を持つNaiadの戦士、Kydnideを15体召喚します。Kydnideは、煌く青銅の鎧に身を包んだ、信じがたいほどに美しい女性の姿で現れます。他のNaiadとは異なり、Kydnideはその住処を離れても死ぬことはありません。'_x000D_
#end_x000D_
</v>
      </c>
    </row>
    <row r="740" spans="1:8" ht="40.5" x14ac:dyDescent="0.15">
      <c r="A740" s="24" t="s">
        <v>17654</v>
      </c>
      <c r="B740" s="29" t="s">
        <v>17655</v>
      </c>
      <c r="C740" s="36" t="s">
        <v>17656</v>
      </c>
      <c r="D740" s="38" t="s">
        <v>19350</v>
      </c>
      <c r="H740" t="str">
        <f t="shared" si="11"/>
        <v xml:space="preserve">#selectspell 784_x000D_
#descr '  -  （） -_x000D_
_x000D_
術者は戦いを支援させるため、Earth Elementalを召喚します。Earth Elementalは強健で、損傷を自己修復します。彼らは敵を蹂躙するか、その強力な拳で攻撃します。Elementalは、強力な一撃を受けると退縮します。'_x000D_
#end_x000D_
</v>
      </c>
    </row>
    <row r="741" spans="1:8" ht="40.5" x14ac:dyDescent="0.15">
      <c r="A741" s="24" t="s">
        <v>17657</v>
      </c>
      <c r="B741" s="29" t="s">
        <v>17658</v>
      </c>
      <c r="C741" s="36" t="s">
        <v>17659</v>
      </c>
      <c r="D741" s="38" t="s">
        <v>19356</v>
      </c>
      <c r="H741" t="str">
        <f t="shared" si="11"/>
        <v xml:space="preserve">#selectspell 785_x000D_
#descr '  -  （） -_x000D_
_x000D_
術者は5体のFall Bearを召喚し、束縛します。Fall Bearは四季の精霊の一種です。彼らは大型で霊体の熊です。彼らは魔法的な、意志を持たない存在で、魔術師によって指揮されなくてはなりません。'_x000D_
#end_x000D_
</v>
      </c>
    </row>
    <row r="742" spans="1:8" ht="40.5" x14ac:dyDescent="0.15">
      <c r="A742" s="24" t="s">
        <v>17660</v>
      </c>
      <c r="B742" s="29" t="s">
        <v>17661</v>
      </c>
      <c r="C742" s="36" t="s">
        <v>17662</v>
      </c>
      <c r="D742" s="38" t="s">
        <v>19364</v>
      </c>
      <c r="H742" t="str">
        <f t="shared" si="11"/>
        <v xml:space="preserve">#selectspell 786_x000D_
#descr '  -  （） -_x000D_
_x000D_
術者は少数のTrollに接触し、子供を一人二人食べる機会と引き換えに、仕えるよう説得します。Trollは石のような皮膚を持つ、逞しい人型生物です。Trollは傷を非常に早く再生することで知られています。'_x000D_
#end_x000D_
</v>
      </c>
    </row>
    <row r="743" spans="1:8" ht="27" x14ac:dyDescent="0.15">
      <c r="A743" s="24" t="s">
        <v>17663</v>
      </c>
      <c r="B743" s="29" t="s">
        <v>17664</v>
      </c>
      <c r="C743" s="36" t="s">
        <v>17665</v>
      </c>
      <c r="D743" s="38" t="s">
        <v>19365</v>
      </c>
      <c r="H743" t="str">
        <f t="shared" si="11"/>
        <v xml:space="preserve">#selectspell 787_x000D_
#descr '  -  （） -_x000D_
_x000D_
術者は最近死んだものたちの魂を召喚し、彼らが冥界に入るのを阻止します。これらの魂は霊体ですが、とても貧弱です。'_x000D_
#end_x000D_
</v>
      </c>
    </row>
    <row r="744" spans="1:8" ht="40.5" x14ac:dyDescent="0.15">
      <c r="A744" s="24" t="s">
        <v>17666</v>
      </c>
      <c r="B744" s="29" t="s">
        <v>17667</v>
      </c>
      <c r="C744" s="36" t="s">
        <v>17668</v>
      </c>
      <c r="D744" s="38" t="s">
        <v>19366</v>
      </c>
      <c r="H744" t="str">
        <f t="shared" si="11"/>
        <v xml:space="preserve">#selectspell 788_x000D_
#descr '  -  （） -_x000D_
_x000D_
術者は墓の向こう側からの力を呼び起こし、戦場の数名の兵士を標的とします。標的とされた兵士たちは、その生命力の一部を失い、消耗します。Ghost Gripの影響は、強力な鎧によって軽減できます。'_x000D_
#end_x000D_
</v>
      </c>
    </row>
    <row r="745" spans="1:8" ht="67.5" x14ac:dyDescent="0.15">
      <c r="A745" s="24" t="s">
        <v>17669</v>
      </c>
      <c r="B745" s="29" t="s">
        <v>17670</v>
      </c>
      <c r="C745" s="36" t="s">
        <v>17671</v>
      </c>
      <c r="D745" s="38" t="s">
        <v>19367</v>
      </c>
      <c r="H745" t="str">
        <f t="shared" si="11"/>
        <v xml:space="preserve">#selectspell 789_x000D_
#descr '  -  （） -_x000D_
_x000D_
何体かのCorpse Candleは、召喚者の戦いを助けるため召喚されます。彼らは戦場の端に現れます。Corpse Candleは、明るい緑色の角灯の光のように見える、輝く球体です。戦闘においては、その光は強まり、光に触れたものは皆、より早く老化していきます。その優れた速度と小ささゆえに、戦闘中、Corpse Candleに攻撃を当てるのは非常に困難です。'_x000D_
#end_x000D_
</v>
      </c>
    </row>
    <row r="746" spans="1:8" ht="27" x14ac:dyDescent="0.15">
      <c r="A746" s="24" t="s">
        <v>17672</v>
      </c>
      <c r="B746" s="29" t="s">
        <v>17673</v>
      </c>
      <c r="C746" s="36" t="s">
        <v>17674</v>
      </c>
      <c r="D746" s="38" t="s">
        <v>19368</v>
      </c>
      <c r="H746" t="str">
        <f t="shared" si="11"/>
        <v xml:space="preserve">#selectspell 790_x000D_
#descr '  -  （） -_x000D_
_x000D_
この儀式により、降霊術士は、冥界の王に仕える古代の英雄、Bane Lordを蘇生します。Bane Lordは強き戦士であり、また熟練した将軍でもあります。'_x000D_
#end_x000D_
</v>
      </c>
    </row>
    <row r="747" spans="1:8" ht="40.5" x14ac:dyDescent="0.15">
      <c r="A747" s="24" t="s">
        <v>17675</v>
      </c>
      <c r="B747" s="29" t="s">
        <v>17676</v>
      </c>
      <c r="C747" s="36" t="s">
        <v>17677</v>
      </c>
      <c r="D747" s="38" t="s">
        <v>19369</v>
      </c>
      <c r="H747" t="str">
        <f t="shared" si="11"/>
        <v xml:space="preserve">#selectspell 791_x000D_
#descr '  -  （） -_x000D_
_x000D_
この呪文は、一つの国の歴史を見つけ出すために、術者がアカシックレコードを利用することを可能とします。有益な情報を得るためには、この呪文は首都を対象としなければなりません。'_x000D_
#end_x000D_
</v>
      </c>
    </row>
    <row r="748" spans="1:8" ht="40.5" x14ac:dyDescent="0.15">
      <c r="A748" s="24" t="s">
        <v>17678</v>
      </c>
      <c r="B748" s="29" t="s">
        <v>17679</v>
      </c>
      <c r="C748" s="36" t="s">
        <v>17680</v>
      </c>
      <c r="D748" s="38" t="s">
        <v>19370</v>
      </c>
      <c r="H748" t="str">
        <f t="shared" si="11"/>
        <v xml:space="preserve">#selectspell 792_x000D_
#descr '  -  （） -_x000D_
_x000D_
術者は戦いを手助けさせるため、狼の群れを召喚します。これらの狼は、あらゆる方角から現れ、敵の背後を突くことさえあります。この呪文は、森林や山岳の地形で使用されると、二倍の効果を発揮します。'_x000D_
#end_x000D_
</v>
      </c>
    </row>
    <row r="749" spans="1:8" ht="40.5" x14ac:dyDescent="0.15">
      <c r="A749" s="24" t="s">
        <v>17681</v>
      </c>
      <c r="B749" s="29" t="s">
        <v>17682</v>
      </c>
      <c r="C749" s="36" t="s">
        <v>19941</v>
      </c>
      <c r="D749" s="38" t="s">
        <v>19942</v>
      </c>
      <c r="H749" t="str">
        <f t="shared" si="11"/>
        <v xml:space="preserve">#selectspell 793_x000D_
#descr '  -  （） -_x000D_
_x000D_
術者は、太古の樹に住まう精霊を幾らか召喚します。このWoodland Spiritは驚くほどの美しさを持つ霊体で、その樹が滅ぼされない限り、傷を再生します。彼女らがその住処がある地を離れることは決してありません。'_x000D_
#end_x000D_
</v>
      </c>
    </row>
    <row r="750" spans="1:8" ht="54" x14ac:dyDescent="0.15">
      <c r="A750" s="24" t="s">
        <v>17683</v>
      </c>
      <c r="B750" s="29" t="s">
        <v>17684</v>
      </c>
      <c r="C750" s="36" t="s">
        <v>17685</v>
      </c>
      <c r="D750" s="38" t="s">
        <v>19371</v>
      </c>
      <c r="H750" t="str">
        <f t="shared" si="11"/>
        <v xml:space="preserve">#selectspell 794_x000D_
#descr '  -  （） -_x000D_
_x000D_
術者は少数のForest Trollに接触し、子供を一人二人食べる機会と引き換えに、仕えるよう説得します。Forest Trollは一般的なTrollよりも少し小柄ですが、彼らはまたより狡猾でもあります。Trollは傷を非常に早く再生することで知られています。'_x000D_
#end_x000D_
</v>
      </c>
    </row>
    <row r="751" spans="1:8" ht="67.5" x14ac:dyDescent="0.15">
      <c r="A751" s="24" t="s">
        <v>17686</v>
      </c>
      <c r="B751" s="29" t="s">
        <v>17687</v>
      </c>
      <c r="C751" s="36" t="s">
        <v>17688</v>
      </c>
      <c r="D751" s="38" t="s">
        <v>19376</v>
      </c>
      <c r="H751" t="str">
        <f t="shared" si="11"/>
        <v xml:space="preserve">#selectspell 795_x000D_
#descr '  -  （） -_x000D_
_x000D_
術者は太古の英雄の居場所を突き止め、その永遠の眠りから呼び覚まします。彼らSleeperは、太古の武器を装備した、巨大な人間の英雄で、世界の運命を左右する、破壊的な最終戦争の時を待っています。目覚めた英雄は、その時が来るまで術者に仕えます。Sleeperは極めて優秀な将軍で、彼らの指揮下にある兵士が戦いから逃げ出すことは滅多にありません。'_x000D_
#end_x000D_
</v>
      </c>
    </row>
    <row r="752" spans="1:8" ht="67.5" x14ac:dyDescent="0.15">
      <c r="A752" s="24" t="s">
        <v>17689</v>
      </c>
      <c r="B752" s="29" t="s">
        <v>17690</v>
      </c>
      <c r="C752" s="36" t="s">
        <v>17691</v>
      </c>
      <c r="D752" s="38" t="s">
        <v>19377</v>
      </c>
      <c r="H752" t="str">
        <f t="shared" si="11"/>
        <v xml:space="preserve">#selectspell 796_x000D_
#descr '  -  （） -_x000D_
_x000D_
術者は翼ある猿の群れを召喚し、遠き地から指揮官を誘拐させるために派遣します。これらの猿は、無力な指揮官を掴み上げて飛び去ろうとしますが、標的があまりに重い場合は代わりに攻撃を仕掛けます。猿は魔術師を恐れており、魔術師を攫おうと試みることは決してありません。これらの猿は、その任務を果たした後は去っていきます。'_x000D_
#end_x000D_
</v>
      </c>
    </row>
    <row r="753" spans="1:8" ht="67.5" x14ac:dyDescent="0.15">
      <c r="A753" s="24" t="s">
        <v>17692</v>
      </c>
      <c r="B753" s="29" t="s">
        <v>17693</v>
      </c>
      <c r="C753" s="36" t="s">
        <v>17694</v>
      </c>
      <c r="D753" s="38" t="s">
        <v>19378</v>
      </c>
      <c r="H753" t="str">
        <f t="shared" si="11"/>
        <v xml:space="preserve">#selectspell 797_x000D_
#descr '  -  （） -_x000D_
_x000D_
人喰いとも呼ばれるManticoreは、獲物を求めて荒野を徘徊する、恐るべき半獣です。彼らは時々僻村を襲い、その住民や家畜を喰らいます。Manticoreは獅子の胴体と鬣に、三列の歯を備えた愚鈍な人間の頭、大きな羽ばたく羽、そして蠍の尾を持ちます。彼らは目にするだけでも恐ろしく、人々の心臓を恐怖で打ちます。'_x000D_
#end_x000D_
</v>
      </c>
    </row>
    <row r="754" spans="1:8" ht="67.5" x14ac:dyDescent="0.15">
      <c r="A754" s="24" t="s">
        <v>17695</v>
      </c>
      <c r="B754" s="29" t="s">
        <v>17696</v>
      </c>
      <c r="C754" s="36" t="s">
        <v>17697</v>
      </c>
      <c r="D754" s="38" t="s">
        <v>19379</v>
      </c>
      <c r="H754" t="str">
        <f t="shared" si="11"/>
        <v xml:space="preserve">#selectspell 798_x000D_
#descr '  -  （） -_x000D_
_x000D_
術者は、鼠やゴキブリ、または海老や蟹のような害虫を、包囲された要塞の食糧庫へと誘き寄せます。これらの害虫は、食糧が長くは持たないことを確実にします。より多くの宝石を費やすほど、この儀式はより長く持続します。一つの州に複数のVermin Feastを起動しても効果は増幅されず、また包囲されていない要塞には何の効果もありません。'_x000D_
#end_x000D_
</v>
      </c>
    </row>
    <row r="755" spans="1:8" ht="40.5" x14ac:dyDescent="0.15">
      <c r="A755" s="24" t="s">
        <v>17698</v>
      </c>
      <c r="B755" s="29" t="s">
        <v>17699</v>
      </c>
      <c r="C755" s="36" t="s">
        <v>17700</v>
      </c>
      <c r="D755" s="38" t="s">
        <v>19380</v>
      </c>
      <c r="H755" t="str">
        <f t="shared" si="11"/>
        <v xml:space="preserve">#selectspell 799_x000D_
#descr '  -  （） -_x000D_
_x000D_
術者は幾らかのFire Snakeを召喚し、束縛します。Fire Snakeは、金色の皮膚を持つ大蛇です。彼らの燻る身体は、脅威に晒された際に焼け付く炎を解き放つことができます。彼らの噛み付きは強い毒性を持ちます。'_x000D_
#end_x000D_
</v>
      </c>
    </row>
    <row r="756" spans="1:8" ht="40.5" x14ac:dyDescent="0.15">
      <c r="A756" s="24" t="s">
        <v>17701</v>
      </c>
      <c r="B756" s="29" t="s">
        <v>17702</v>
      </c>
      <c r="C756" s="36" t="s">
        <v>17703</v>
      </c>
      <c r="D756" s="38" t="s">
        <v>19381</v>
      </c>
      <c r="H756" t="str">
        <f t="shared" si="11"/>
        <v xml:space="preserve">#selectspell 800_x000D_
#descr '  -  （） -_x000D_
_x000D_
この儀式は、Flame Spiritを召喚します。Flame Spiritは、純粋な炎から成る存在で、火の魔法に大いに熟練しています。戦闘に際しては、彼らは自らを囲むWill o' the Wispによって手助けされます。'_x000D_
#end_x000D_
</v>
      </c>
    </row>
    <row r="757" spans="1:8" ht="40.5" x14ac:dyDescent="0.15">
      <c r="A757" s="24" t="s">
        <v>17704</v>
      </c>
      <c r="B757" s="29" t="s">
        <v>17705</v>
      </c>
      <c r="C757" s="36" t="s">
        <v>17706</v>
      </c>
      <c r="D757" s="38" t="s">
        <v>19382</v>
      </c>
      <c r="H757" t="str">
        <f t="shared" si="11"/>
        <v xml:space="preserve">#selectspell 801_x000D_
#descr '  -  （） -_x000D_
_x000D_
Great Eagleは、馬を運べるほど大きく、竜と戦えるほどに獰猛な鷲です。彼らはとても知的で、人間の言葉を理解することができます。彼らは人間からは離れた山岳地帯に住んでいますが、強力な魔術師によって召喚することができます。'_x000D_
#end_x000D_
</v>
      </c>
    </row>
    <row r="758" spans="1:8" ht="40.5" x14ac:dyDescent="0.15">
      <c r="A758" s="24" t="s">
        <v>17707</v>
      </c>
      <c r="B758" s="29" t="s">
        <v>17708</v>
      </c>
      <c r="C758" s="36" t="s">
        <v>17709</v>
      </c>
      <c r="D758" s="38" t="s">
        <v>19383</v>
      </c>
      <c r="H758" t="str">
        <f t="shared" si="11"/>
        <v xml:space="preserve">#selectspell 802_x000D_
#descr '  -  （） -_x000D_
_x000D_
術者はBishop Fishを召喚します。伝説的なBishop Fishは、聖職者の外套に似た鰭を持つ、奇妙な魚です。彼らは強大な聖職者ですが、その海の領域を離れることはできません。'_x000D_
#end_x000D_
</v>
      </c>
    </row>
    <row r="759" spans="1:8" ht="54" x14ac:dyDescent="0.15">
      <c r="A759" s="24" t="s">
        <v>17710</v>
      </c>
      <c r="B759" s="29" t="s">
        <v>17711</v>
      </c>
      <c r="C759" s="36" t="s">
        <v>17712</v>
      </c>
      <c r="D759" s="38" t="s">
        <v>19384</v>
      </c>
      <c r="H759" t="str">
        <f t="shared" si="11"/>
        <v xml:space="preserve">#selectspell 803_x000D_
#descr '  -  （） -_x000D_
_x000D_
術者は、水中の血の匂いへと鮫を引き寄せます。戦いが終わるまでの間、生物が傷付くたびに、鮫が現れる可能性があります。鮫は極めて愚かですが、この呪文は彼らに、味方よりは敵のほうをより頻繁に攻撃させることができる程度には強力です。'_x000D_
#end_x000D_
</v>
      </c>
    </row>
    <row r="760" spans="1:8" ht="40.5" x14ac:dyDescent="0.15">
      <c r="A760" s="24" t="s">
        <v>17713</v>
      </c>
      <c r="B760" s="29" t="s">
        <v>17714</v>
      </c>
      <c r="C760" s="36" t="s">
        <v>17715</v>
      </c>
      <c r="D760" s="38" t="s">
        <v>19385</v>
      </c>
      <c r="H760" t="str">
        <f t="shared" si="11"/>
        <v xml:space="preserve">#selectspell 804_x000D_
#descr '  -  （） -_x000D_
_x000D_
術者は、Sea Kingとその15名の随員に接触します。Sea Kingは、同行する人間に水中呼吸能力を与えることができる、強力な水の魔術師です。'_x000D_
#end_x000D_
</v>
      </c>
    </row>
    <row r="761" spans="1:8" ht="40.5" x14ac:dyDescent="0.15">
      <c r="A761" s="24" t="s">
        <v>17716</v>
      </c>
      <c r="B761" s="29" t="s">
        <v>17717</v>
      </c>
      <c r="C761" s="36" t="s">
        <v>17718</v>
      </c>
      <c r="D761" s="38" t="s">
        <v>19386</v>
      </c>
      <c r="H761" t="str">
        <f t="shared" si="11"/>
        <v xml:space="preserve">#selectspell 805_x000D_
#descr '  -  （） -_x000D_
_x000D_
術者は冥界から水を引き出し、Kokythiadを召喚します。Kokythiadは、冥界の川KokytosのNaiadです。彼女らは強力な水と死の魔術師で、大半の人間を怯えさせる、恐怖の霊気を纏います。'_x000D_
#end_x000D_
</v>
      </c>
    </row>
    <row r="762" spans="1:8" ht="40.5" x14ac:dyDescent="0.15">
      <c r="A762" s="24" t="s">
        <v>17719</v>
      </c>
      <c r="B762" s="29" t="s">
        <v>17720</v>
      </c>
      <c r="C762" s="36" t="s">
        <v>17721</v>
      </c>
      <c r="D762" s="38" t="s">
        <v>19393</v>
      </c>
      <c r="H762" t="str">
        <f t="shared" si="11"/>
        <v xml:space="preserve">#selectspell 806_x000D_
#descr '  -  （） -_x000D_
_x000D_
この儀式は巨人を召喚し、従属を強要します。巨大で力強い他に、巨人はまた極めて愚かで残酷です。巨人との荒野での遭遇は、いかなる犠牲を払ってでも回避せねばなりません。'_x000D_
#end_x000D_
</v>
      </c>
    </row>
    <row r="763" spans="1:8" ht="40.5" x14ac:dyDescent="0.15">
      <c r="A763" s="24" t="s">
        <v>17722</v>
      </c>
      <c r="B763" s="29" t="s">
        <v>17723</v>
      </c>
      <c r="C763" s="36" t="s">
        <v>17724</v>
      </c>
      <c r="D763" s="38" t="s">
        <v>19387</v>
      </c>
      <c r="H763" t="str">
        <f t="shared" si="11"/>
        <v xml:space="preserve">#selectspell 807_x000D_
#descr '  -  （） -_x000D_
_x000D_
術者は、Troll Kingとその17名の随員に接触します。Troll Kingは強力な地の魔術師で、完全武装しています。Troll Kingは、その親族に全く劣らぬ強靭さを持ちます。'_x000D_
#end_x000D_
</v>
      </c>
    </row>
    <row r="764" spans="1:8" ht="40.5" x14ac:dyDescent="0.15">
      <c r="A764" s="24" t="s">
        <v>17725</v>
      </c>
      <c r="B764" s="29" t="s">
        <v>17726</v>
      </c>
      <c r="C764" s="36" t="s">
        <v>17727</v>
      </c>
      <c r="D764" s="38" t="s">
        <v>19388</v>
      </c>
      <c r="H764" t="str">
        <f t="shared" si="11"/>
        <v xml:space="preserve">#selectspell 808_x000D_
#descr '  -  （） -_x000D_
_x000D_
この呪文は、術者に世界の記憶から情報を引き出させ、特定の州にある全ての魔法の地の存在を明かします。この呪文は、敵の州に存在する魔法の地を探るために用いることはできません。'_x000D_
#end_x000D_
</v>
      </c>
    </row>
    <row r="765" spans="1:8" ht="108" x14ac:dyDescent="0.15">
      <c r="A765" s="24" t="s">
        <v>17728</v>
      </c>
      <c r="B765" s="29" t="s">
        <v>17729</v>
      </c>
      <c r="C765" s="36" t="s">
        <v>17730</v>
      </c>
      <c r="D765" s="38" t="s">
        <v>19389</v>
      </c>
      <c r="H765" t="str">
        <f t="shared" si="11"/>
        <v xml:space="preserve">#selectspell 809_x000D_
#descr '  -  （） -_x000D_
_x000D_
この儀式は、星幽界への門を開き、Ether Lord率いるEther Warriorの部族を召喚します。Ether Warriorは、太古の時代にこの世界から追放されました。彼らの戦争は神秘の世界を消耗させ、彼らはその部族戦争を続けるため、他の世界へ侵入することを強いられました。下等なる種族とその神々は、世界からこの疫病を取り去るために、星の門を封印しました。Ether Warriorは生まれつき霊体で、それゆえ魔法的でない武器で傷付けるのは非常に困難です。彼らは魔法生物に更なる損害を与える魔法の剣、Moon Bladeを用います。門が開かれた際には、膨大な力が解き放たれ、その州の魔法天秤が増加します。'_x000D_
#end_x000D_
</v>
      </c>
    </row>
    <row r="766" spans="1:8" ht="27" x14ac:dyDescent="0.15">
      <c r="A766" s="24" t="s">
        <v>17731</v>
      </c>
      <c r="B766" s="29" t="s">
        <v>17732</v>
      </c>
      <c r="C766" s="36" t="s">
        <v>17733</v>
      </c>
      <c r="D766" s="38" t="s">
        <v>19390</v>
      </c>
      <c r="H766" t="str">
        <f t="shared" si="11"/>
        <v xml:space="preserve">#selectspell 810_x000D_
#descr '  -  （） -_x000D_
_x000D_
降霊術士は死せる魔術師の亡霊を召喚し、彼に仕えるよう束縛します。この亡霊は、多少の死魔法の技能に加え、他の系統の魔力も備えます。'_x000D_
#end_x000D_
</v>
      </c>
    </row>
    <row r="767" spans="1:8" ht="27" x14ac:dyDescent="0.15">
      <c r="A767" s="24" t="s">
        <v>17734</v>
      </c>
      <c r="B767" s="29" t="s">
        <v>17735</v>
      </c>
      <c r="C767" s="36" t="s">
        <v>17736</v>
      </c>
      <c r="D767" s="38" t="s">
        <v>19391</v>
      </c>
      <c r="H767" t="str">
        <f t="shared" si="11"/>
        <v xml:space="preserve">#selectspell 811_x000D_
#descr '  -  （） -_x000D_
_x000D_
Ghostは、冥界から召喚された、殺された人間の魂です。Ghostは恐ろしい霊的な存在で、生物から生命力を吸収することができます。'_x000D_
#end_x000D_
</v>
      </c>
    </row>
    <row r="768" spans="1:8" ht="40.5" x14ac:dyDescent="0.15">
      <c r="A768" s="24" t="s">
        <v>17737</v>
      </c>
      <c r="B768" s="29" t="s">
        <v>17738</v>
      </c>
      <c r="C768" s="36" t="s">
        <v>17739</v>
      </c>
      <c r="D768" s="38" t="s">
        <v>19392</v>
      </c>
      <c r="H768" t="str">
        <f t="shared" si="11"/>
        <v xml:space="preserve">#selectspell 812_x000D_
#descr '  -  （） -_x000D_
_x000D_
術者はTroll Shamanとその15名の随員に接触します。Troll Shamanは、死と緑の魔法を使うことができる、狡猾な魔術師です。彼の魔法に、大柄なTrollであることが組み合わさることにより、このShamanは非常に手強い敵となります。'_x000D_
#end_x000D_
</v>
      </c>
    </row>
    <row r="769" spans="1:8" ht="40.5" x14ac:dyDescent="0.15">
      <c r="A769" s="24" t="s">
        <v>17740</v>
      </c>
      <c r="B769" s="29" t="s">
        <v>17741</v>
      </c>
      <c r="C769" s="36" t="s">
        <v>17721</v>
      </c>
      <c r="D769" s="38" t="s">
        <v>19394</v>
      </c>
      <c r="H769" t="str">
        <f t="shared" si="11"/>
        <v xml:space="preserve">#selectspell 813_x000D_
#descr '  -  （） -_x000D_
_x000D_
この儀式は巨人を召喚し、従属を強要します。巨大で力強い他に、巨人はまた極めて愚かで残酷です。巨人との荒野での遭遇は、いかなる犠牲を払ってでも回避せねばなりません。'_x000D_
#end_x000D_
</v>
      </c>
    </row>
    <row r="770" spans="1:8" ht="40.5" x14ac:dyDescent="0.15">
      <c r="A770" s="24" t="s">
        <v>17742</v>
      </c>
      <c r="B770" s="29" t="s">
        <v>17743</v>
      </c>
      <c r="C770" s="36" t="s">
        <v>17744</v>
      </c>
      <c r="D770" s="38" t="s">
        <v>19395</v>
      </c>
      <c r="H770" t="str">
        <f t="shared" si="11"/>
        <v xml:space="preserve">#selectspell 814_x000D_
#descr '  -  （） -_x000D_
_x000D_
術者は6体のSpriteを召喚し、彼を援護させます。Spriteは、虫の羽を生やした小さな妖精です。彼女らは、標的を眠らせる妖精の矢を放ちます。Spriteは魔法生物です。'_x000D_
#end_x000D_
</v>
      </c>
    </row>
    <row r="771" spans="1:8" ht="67.5" x14ac:dyDescent="0.15">
      <c r="A771" s="24" t="s">
        <v>17745</v>
      </c>
      <c r="B771" s="29" t="s">
        <v>17746</v>
      </c>
      <c r="C771" s="36" t="s">
        <v>17747</v>
      </c>
      <c r="D771" s="38" t="s">
        <v>19396</v>
      </c>
      <c r="H771" t="str">
        <f t="shared" ref="H771:H834" si="12">IF(G771&lt;&gt;"y",CONCATENATE("#selectspell ",A771,CHAR(13),CHAR(10),"#descr '  - ",E771," （",F771,"） -",CHAR(13),CHAR(10),CHAR(13),CHAR(10),D771,"'",CHAR(13),CHAR(10),"#end",CHAR(13),CHAR(10)),"")</f>
        <v xml:space="preserve">#selectspell 815_x000D_
#descr '  -  （） -_x000D_
_x000D_
術者は彼を支援させるため、蛇女Lamiaを召喚するのに必要な儀式を執り行います。魔術師がより強力であるほどに、より多くのLamiaが術者を助けるべく現れます。彼女らは素晴らしい再生能力を持ち、殺されると黒い大蛇に変身して戦い続けます。しかしLamiaが二度目に殺された場合、彼女は死んだままになります。'_x000D_
#end_x000D_
</v>
      </c>
    </row>
    <row r="772" spans="1:8" ht="40.5" x14ac:dyDescent="0.15">
      <c r="A772" s="24" t="s">
        <v>17748</v>
      </c>
      <c r="B772" s="29" t="s">
        <v>17749</v>
      </c>
      <c r="C772" s="36" t="s">
        <v>17750</v>
      </c>
      <c r="D772" s="38" t="s">
        <v>19397</v>
      </c>
      <c r="H772" t="str">
        <f t="shared" si="12"/>
        <v xml:space="preserve">#selectspell 816_x000D_
#descr '  -  （） -_x000D_
_x000D_
術者は、州に向けて蝗の群れを解き放ちます。この蝗たちは混乱を巻き起こし、作物を食い荒らして100ポンドの税収の損失を引き起こします。この群れは、自然現象として認知されます。'_x000D_
#end_x000D_
</v>
      </c>
    </row>
    <row r="773" spans="1:8" ht="81" x14ac:dyDescent="0.15">
      <c r="A773" s="24" t="s">
        <v>17751</v>
      </c>
      <c r="B773" s="29" t="s">
        <v>17752</v>
      </c>
      <c r="C773" s="36" t="s">
        <v>17753</v>
      </c>
      <c r="D773" s="38" t="s">
        <v>19398</v>
      </c>
      <c r="H773" t="str">
        <f t="shared" si="12"/>
        <v xml:space="preserve">#selectspell 817_x000D_
#descr '  -  （） -_x000D_
_x000D_
術者は彼を支援させるため、Lamia Queenと交信し、説得するために必要な儀式を執り行います。Lamia Queenは、歳を経たLamiaの強大な魔術師です。彼女は、打たれたものの星辰を破壊する宣誓の杖を持ちます。Lamia Queenは素晴らしい再生能力を持ち、殺されると黒い大蛇に変身して戦い続けます。しかし彼女が二度目に殺された場合、彼女は死んだままになります。'_x000D_
#end_x000D_
</v>
      </c>
    </row>
    <row r="774" spans="1:8" ht="27" x14ac:dyDescent="0.15">
      <c r="A774" s="24" t="s">
        <v>17754</v>
      </c>
      <c r="B774" s="29" t="s">
        <v>17755</v>
      </c>
      <c r="C774" s="36" t="s">
        <v>17756</v>
      </c>
      <c r="D774" s="38" t="s">
        <v>19399</v>
      </c>
      <c r="H774" t="str">
        <f t="shared" si="12"/>
        <v xml:space="preserve">#selectspell 818_x000D_
#descr '  -  （） -_x000D_
_x000D_
術者は火の力を解放し、幾らかの中型のFire Elementalを召喚します。強力な魔術師は、より多くの精霊を召喚できます。'_x000D_
#end_x000D_
</v>
      </c>
    </row>
    <row r="775" spans="1:8" ht="27" x14ac:dyDescent="0.15">
      <c r="A775" s="24" t="s">
        <v>17757</v>
      </c>
      <c r="B775" s="29" t="s">
        <v>17758</v>
      </c>
      <c r="C775" s="36" t="s">
        <v>17759</v>
      </c>
      <c r="D775" s="38" t="s">
        <v>19400</v>
      </c>
      <c r="H775" t="str">
        <f t="shared" si="12"/>
        <v xml:space="preserve">#selectspell 819_x000D_
#descr '  -  （） -_x000D_
_x000D_
術者は風の力を解放し、幾らかの中型のAir Elementalを召喚します。強力な魔術師は、より多くの精霊を召喚できます。'_x000D_
#end_x000D_
</v>
      </c>
    </row>
    <row r="776" spans="1:8" ht="67.5" x14ac:dyDescent="0.15">
      <c r="A776" s="24" t="s">
        <v>17760</v>
      </c>
      <c r="B776" s="29" t="s">
        <v>17761</v>
      </c>
      <c r="C776" s="36" t="s">
        <v>17762</v>
      </c>
      <c r="D776" s="38" t="s">
        <v>19401</v>
      </c>
      <c r="H776" t="str">
        <f t="shared" si="12"/>
        <v xml:space="preserve">#selectspell 820_x000D_
#descr '  -  （） -_x000D_
_x000D_
Asp Turtleは、海の深い谷間の外で遭遇する中では、最も強力な獣であるでしょう。この亀は通常温和で、比較的浅い水域に住んでいます。この呪文により、Asp Turtleは召喚され、束縛されて、極めて危険な殺戮兵器へと変貌させられます。その巨大さと重装甲は、この亀がより小さな存在を蹂躙することで容易に殺すことを可能とします。'_x000D_
#end_x000D_
</v>
      </c>
    </row>
    <row r="777" spans="1:8" ht="54" x14ac:dyDescent="0.15">
      <c r="A777" s="24" t="s">
        <v>17763</v>
      </c>
      <c r="B777" s="29" t="s">
        <v>17764</v>
      </c>
      <c r="C777" s="36" t="s">
        <v>17765</v>
      </c>
      <c r="D777" s="38" t="s">
        <v>19402</v>
      </c>
      <c r="H777" t="str">
        <f t="shared" si="12"/>
        <v xml:space="preserve">#selectspell 821_x000D_
#descr '  -  （） -_x000D_
_x000D_
術者は水の力を解放し、幾らかの中型のWater Elementalを召喚します。強力な魔術師は、より多くの精霊を召喚できます。寒冷な気候で召喚されたWater Elementalは、氷から成ります。Ice Elementalは、Water Elementalよりも強力ですが、より鈍重です。'_x000D_
#end_x000D_
</v>
      </c>
    </row>
    <row r="778" spans="1:8" ht="27" x14ac:dyDescent="0.15">
      <c r="A778" s="24" t="s">
        <v>17766</v>
      </c>
      <c r="B778" s="29" t="s">
        <v>17767</v>
      </c>
      <c r="C778" s="36" t="s">
        <v>17768</v>
      </c>
      <c r="D778" s="38" t="s">
        <v>19403</v>
      </c>
      <c r="H778" t="str">
        <f t="shared" si="12"/>
        <v xml:space="preserve">#selectspell 822_x000D_
#descr '  -  （） -_x000D_
_x000D_
術者は広く不衛生な沼地へと冒険し、その吐息は毒であり、その凝視は死を意味する恐るべき怪物的な雄牛、Catoblepasを召喚します。'_x000D_
#end_x000D_
</v>
      </c>
    </row>
    <row r="779" spans="1:8" ht="27" x14ac:dyDescent="0.15">
      <c r="A779" s="24" t="s">
        <v>17769</v>
      </c>
      <c r="B779" s="29" t="s">
        <v>17770</v>
      </c>
      <c r="C779" s="36" t="s">
        <v>17771</v>
      </c>
      <c r="D779" s="38" t="s">
        <v>19404</v>
      </c>
      <c r="H779" t="str">
        <f t="shared" si="12"/>
        <v xml:space="preserve">#selectspell 823_x000D_
#descr '  -  （） -_x000D_
_x000D_
術者は地の力を解放し、幾らかの中型のEarth Elementalを召喚します。強力な魔術師は、より多くの精霊を召喚できます。'_x000D_
#end_x000D_
</v>
      </c>
    </row>
    <row r="780" spans="1:8" ht="40.5" x14ac:dyDescent="0.15">
      <c r="A780" s="24" t="s">
        <v>17772</v>
      </c>
      <c r="B780" s="29" t="s">
        <v>17773</v>
      </c>
      <c r="C780" s="36" t="s">
        <v>17774</v>
      </c>
      <c r="D780" s="38" t="s">
        <v>19405</v>
      </c>
      <c r="H780" t="str">
        <f t="shared" si="12"/>
        <v xml:space="preserve">#selectspell 824_x000D_
#descr '  -  （） -_x000D_
_x000D_
降霊術士は、死者を蘇らせたり、人間に飢餓の呪いをかけたりすることができる亡霊、Mound Fiendを召喚し束縛します。Mound Fiendはまた、自身も強力な死の魔術師です。'_x000D_
#end_x000D_
</v>
      </c>
    </row>
    <row r="781" spans="1:8" ht="67.5" x14ac:dyDescent="0.15">
      <c r="A781" s="24" t="s">
        <v>17775</v>
      </c>
      <c r="B781" s="29" t="s">
        <v>17776</v>
      </c>
      <c r="C781" s="36" t="s">
        <v>17777</v>
      </c>
      <c r="D781" s="38" t="s">
        <v>19406</v>
      </c>
      <c r="H781" t="str">
        <f t="shared" si="12"/>
        <v xml:space="preserve">#selectspell 825_x000D_
#descr '  -  （） -_x000D_
_x000D_
Harvester of Sorrowsが召喚されます。このHarvesterは、死と病の伝令です。彼らは夜に人間を付け回し、その恐怖と苦痛を喰らうことを好みます。Harvester of Sorrowsが自ら潜伏する州は、病の流行と不安に苦しみます。Harvesterはまた、州に居る軍人たちも付け回し、彼らに病を広げます。'_x000D_
#end_x000D_
</v>
      </c>
    </row>
    <row r="782" spans="1:8" ht="54" x14ac:dyDescent="0.15">
      <c r="A782" s="24" t="s">
        <v>17778</v>
      </c>
      <c r="B782" s="29" t="s">
        <v>17779</v>
      </c>
      <c r="C782" s="36" t="s">
        <v>17780</v>
      </c>
      <c r="D782" s="38" t="s">
        <v>19407</v>
      </c>
      <c r="H782" t="str">
        <f t="shared" si="12"/>
        <v xml:space="preserve">#selectspell 826_x000D_
#descr '  -  （） -_x000D_
_x000D_
術者は冥界からWraith Lordを召喚し、彼に仕えさせます。Wraith Lordは、物理的な形態を与えられた、古代の王の魂です。Wraith Lordは不死であり、戦いで倒された際には、死者の地から帰還します。Wraith Lordは死の魔法の達人です。'_x000D_
#end_x000D_
</v>
      </c>
    </row>
    <row r="783" spans="1:8" ht="27" x14ac:dyDescent="0.15">
      <c r="A783" s="24" t="s">
        <v>17781</v>
      </c>
      <c r="B783" s="29" t="s">
        <v>17782</v>
      </c>
      <c r="C783" s="36" t="s">
        <v>17783</v>
      </c>
      <c r="D783" s="38" t="s">
        <v>19408</v>
      </c>
      <c r="H783" t="str">
        <f t="shared" si="12"/>
        <v xml:space="preserve">#selectspell 827_x000D_
#descr '  -  （） -_x000D_
_x000D_
術者は、動物の大群を召喚し、彼に従わせます。地形に応じて、異なる動物が召喚に応えます。'_x000D_
#end_x000D_
</v>
      </c>
    </row>
    <row r="784" spans="1:8" ht="27" x14ac:dyDescent="0.15">
      <c r="A784" s="24" t="s">
        <v>17784</v>
      </c>
      <c r="B784" s="29" t="s">
        <v>17785</v>
      </c>
      <c r="C784" s="36" t="s">
        <v>17786</v>
      </c>
      <c r="D784" s="38" t="s">
        <v>19409</v>
      </c>
      <c r="H784" t="str">
        <f t="shared" si="12"/>
        <v xml:space="preserve">#selectspell 828_x000D_
#descr '  -  （） -_x000D_
_x000D_
魔術師は太古のIvy Kingを呼び覚まし、彼に仕えるよう説得します。Ivy Kingは、緑の魔法に長けた古代の強力なVine Ogreです。'_x000D_
#end_x000D_
</v>
      </c>
    </row>
    <row r="785" spans="1:8" ht="27" x14ac:dyDescent="0.15">
      <c r="A785" s="24" t="s">
        <v>17787</v>
      </c>
      <c r="B785" s="29" t="s">
        <v>17788</v>
      </c>
      <c r="C785" s="36" t="s">
        <v>17789</v>
      </c>
      <c r="D785" s="38" t="s">
        <v>19410</v>
      </c>
      <c r="H785" t="str">
        <f t="shared" si="12"/>
        <v xml:space="preserve">#selectspell 829_x000D_
#descr '  -  （） -_x000D_
_x000D_
術者は、生けるケルプと海藻の城を形成します。この城は、味方の占有する海にのみ建設できます。この呪文は海の外で詠唱することはできません。'_x000D_
#end_x000D_
</v>
      </c>
    </row>
    <row r="786" spans="1:8" ht="54" x14ac:dyDescent="0.15">
      <c r="A786" s="24" t="s">
        <v>17790</v>
      </c>
      <c r="B786" s="29" t="s">
        <v>17791</v>
      </c>
      <c r="C786" s="36" t="s">
        <v>17792</v>
      </c>
      <c r="D786" s="38" t="s">
        <v>19416</v>
      </c>
      <c r="H786" t="str">
        <f t="shared" si="12"/>
        <v xml:space="preserve">#selectspell 830_x000D_
#descr '  -  （） -_x000D_
_x000D_
術者は火そのものの超自然的力に呼びかけ、King of Elemental Fireの一体を召喚します。かつてそれは三体存在しましたが、Catharsisの堕落以来、二体だけが残存しています。これらの王は火の魔法の達人であり、燃え盛る炎に囲まれています。'_x000D_
#end_x000D_
</v>
      </c>
    </row>
    <row r="787" spans="1:8" ht="40.5" x14ac:dyDescent="0.15">
      <c r="A787" s="24" t="s">
        <v>17793</v>
      </c>
      <c r="B787" s="29" t="s">
        <v>17794</v>
      </c>
      <c r="C787" s="36" t="s">
        <v>17795</v>
      </c>
      <c r="D787" s="38" t="s">
        <v>19411</v>
      </c>
      <c r="H787" t="str">
        <f t="shared" si="12"/>
        <v xml:space="preserve">#selectspell 831_x000D_
#descr '  -  （） -_x000D_
_x000D_
術者は空そのものの超自然的力に呼びかけ、三体のQueen of Elemental Airのうちの一体を召喚します。これらの女王は風の魔法の達人であり、また飛行能力を持ち、生来の霊体です。'_x000D_
#end_x000D_
</v>
      </c>
    </row>
    <row r="788" spans="1:8" ht="67.5" x14ac:dyDescent="0.15">
      <c r="A788" s="24" t="s">
        <v>17796</v>
      </c>
      <c r="B788" s="29" t="s">
        <v>17797</v>
      </c>
      <c r="C788" s="36" t="s">
        <v>17798</v>
      </c>
      <c r="D788" s="38" t="s">
        <v>19412</v>
      </c>
      <c r="H788" t="str">
        <f t="shared" si="12"/>
        <v xml:space="preserve">#selectspell 832_x000D_
#descr '  -  （） -_x000D_
_x000D_
術者は海そのものの超自然的力に呼びかけ、三体のQueen of Elemental Waterのうちの一体を召喚します。これらの女王は水の魔法の達人であり、水中に居る彼女らを傷付けるのは困難です。1ラウンドの間に完全に殺されない限り、彼女らはラウンドの終わり毎にその傷を全て再生します。三体のうち、一体の女王だけが海を離れることができます。'_x000D_
#end_x000D_
</v>
      </c>
    </row>
    <row r="789" spans="1:8" ht="54" x14ac:dyDescent="0.15">
      <c r="A789" s="24" t="s">
        <v>17799</v>
      </c>
      <c r="B789" s="29" t="s">
        <v>17800</v>
      </c>
      <c r="C789" s="36" t="s">
        <v>17801</v>
      </c>
      <c r="D789" s="38" t="s">
        <v>19413</v>
      </c>
      <c r="H789" t="str">
        <f t="shared" si="12"/>
        <v xml:space="preserve">#selectspell 833_x000D_
#descr '  -  （） -_x000D_
_x000D_
この呪文が機能している限り、海の怪物たちは、地元の民兵が水中の州を防衛するのを手助けします。この怪物たちは多少の指揮と誘導を必要とし、そのためこの呪附が機能するためには、小規模でも地方守備隊が必要です。この世界呪附は、それが解呪されるか、術者が死ぬまで持続します。'_x000D_
#end_x000D_
</v>
      </c>
    </row>
    <row r="790" spans="1:8" ht="81" x14ac:dyDescent="0.15">
      <c r="A790" s="24" t="s">
        <v>17802</v>
      </c>
      <c r="B790" s="29" t="s">
        <v>17803</v>
      </c>
      <c r="C790" s="36" t="s">
        <v>17804</v>
      </c>
      <c r="D790" s="38" t="s">
        <v>19414</v>
      </c>
      <c r="H790" t="str">
        <f t="shared" si="12"/>
        <v xml:space="preserve">#selectspell 834_x000D_
#descr '  -  （） -_x000D_
_x000D_
術者の指定した州で、巨大なEarth Elementalが現れます。彼はそこで地中を移動し、敵の指揮官を探します。発見できたならば、彼は地面から現れ、それを打ち倒します。このEarth Elementalは、その役目を果たすか、敵の指揮官を発見できなかった際には消滅します。このElementalは接地した標的しか見つけることができず、そのため浮遊しているものはElementalに襲われることはありません。'_x000D_
#end_x000D_
</v>
      </c>
    </row>
    <row r="791" spans="1:8" ht="54" x14ac:dyDescent="0.15">
      <c r="A791" s="24" t="s">
        <v>17805</v>
      </c>
      <c r="B791" s="29" t="s">
        <v>17806</v>
      </c>
      <c r="C791" s="36" t="s">
        <v>17807</v>
      </c>
      <c r="D791" s="38" t="s">
        <v>19415</v>
      </c>
      <c r="H791" t="str">
        <f t="shared" si="12"/>
        <v xml:space="preserve">#selectspell 835_x000D_
#descr '  -  （） -_x000D_
_x000D_
術者は地そのものの超自然的力に呼びかけ、King of Elemental Earthの一体を召喚します。かつてそれは三体存在しましたが、Pedoseionが血の供犠によって穢されて以来、二体の王だけが残存しています。これらの王は地の魔法の達人であり、さらに身体的にも強力です。'_x000D_
#end_x000D_
</v>
      </c>
    </row>
    <row r="792" spans="1:8" ht="81" x14ac:dyDescent="0.15">
      <c r="A792" s="24" t="s">
        <v>17808</v>
      </c>
      <c r="B792" s="29" t="s">
        <v>17809</v>
      </c>
      <c r="C792" s="36" t="s">
        <v>17810</v>
      </c>
      <c r="D792" s="38" t="s">
        <v>19417</v>
      </c>
      <c r="H792" t="str">
        <f t="shared" si="12"/>
        <v xml:space="preserve">#selectspell 836_x000D_
#descr '  -  （） -_x000D_
_x000D_
この呪文により、Ashen Angelは、この世で指揮官を殺してその魂を冥界の王へ持ち帰ることを見込んで召喚されます。Ashen Angelは、魔術師の指定した州に現れます。指揮官がAshen Angelに相応しい標的を見なされる確率は50%です。もし相応しい指揮官が見つからなければ、Angelは魔術師の下へ戻り、代わりに彼を殺します。Horror Markを受けている指揮官は、Angelに選ばれる危険性が高まります。'_x000D_
#end_x000D_
</v>
      </c>
    </row>
    <row r="793" spans="1:8" ht="81" x14ac:dyDescent="0.15">
      <c r="A793" s="24" t="s">
        <v>17811</v>
      </c>
      <c r="B793" s="29" t="s">
        <v>17812</v>
      </c>
      <c r="C793" s="36" t="s">
        <v>17813</v>
      </c>
      <c r="D793" s="38" t="s">
        <v>19418</v>
      </c>
      <c r="H793" t="str">
        <f t="shared" si="12"/>
        <v xml:space="preserve">#selectspell 837_x000D_
#descr '  -  （） -_x000D_
_x000D_
この強力な呪附は、世界中のものにとっての祝福です。病、老齢、苦難、苦痛の全ては、その本質の一部を吸収されます。全ての悪しき力は吸引され、Well of Miseryへと凝縮されて、術者に多大な死の魔法の宝石の収入を与えます。毎月21個の死の宝石が生成されます。また、世界中の州で税収が少し増加します。この呪文は、誰かがそれを解呪するか、術者が死ぬまで持続します。'_x000D_
#end_x000D_
</v>
      </c>
    </row>
    <row r="794" spans="1:8" ht="67.5" x14ac:dyDescent="0.15">
      <c r="A794" s="24" t="s">
        <v>17814</v>
      </c>
      <c r="B794" s="29" t="s">
        <v>17815</v>
      </c>
      <c r="C794" s="36" t="s">
        <v>17816</v>
      </c>
      <c r="D794" s="38" t="s">
        <v>19419</v>
      </c>
      <c r="H794" t="str">
        <f t="shared" si="12"/>
        <v xml:space="preserve">#selectspell 838_x000D_
#descr '  -  （） -_x000D_
_x000D_
術者は火そのものの超自然的力に呼びかけ、Anthrax、King of Banefiresを召喚します。かつてAnthraxは、King of Elemental Fireの一体で、Catharsisとして知られていました。彼はその後堕落し、その過程で自らに新たな名前と称号を与えました。この王は火と死の魔法の達人で、破滅の炎の病的な緑の輝きに囲まれています。'_x000D_
#end_x000D_
</v>
      </c>
    </row>
    <row r="795" spans="1:8" ht="27" x14ac:dyDescent="0.15">
      <c r="A795" s="24" t="s">
        <v>17817</v>
      </c>
      <c r="B795" s="29" t="s">
        <v>17818</v>
      </c>
      <c r="C795" s="36" t="s">
        <v>17819</v>
      </c>
      <c r="D795" s="38" t="s">
        <v>19420</v>
      </c>
      <c r="H795" t="str">
        <f t="shared" si="12"/>
        <v xml:space="preserve">#selectspell 839_x000D_
#descr '  -  （） -_x000D_
_x000D_
死の魔術師は、古き不浄なる儀式を用い、かつて前の全能者によってVoidへと追放された恐るべき存在、Eater of the Deadを呼び出します。'_x000D_
#end_x000D_
</v>
      </c>
    </row>
    <row r="796" spans="1:8" ht="27" x14ac:dyDescent="0.15">
      <c r="A796" s="24" t="s">
        <v>17820</v>
      </c>
      <c r="B796" s="29" t="s">
        <v>17821</v>
      </c>
      <c r="C796" s="36" t="s">
        <v>17822</v>
      </c>
      <c r="D796" s="38" t="s">
        <v>19421</v>
      </c>
      <c r="H796" t="str">
        <f t="shared" si="12"/>
        <v xml:space="preserve">#selectspell 840_x000D_
#descr '  -  （） -_x000D_
_x000D_
術者は全ての蛇の血族への統治権を獲得します。術者がDrake、Wyvern、Sea Serpentを召喚するたびに、一体ではなく三体の獣が呼びかけに応じます。'_x000D_
#end_x000D_
</v>
      </c>
    </row>
    <row r="797" spans="1:8" ht="40.5" x14ac:dyDescent="0.15">
      <c r="A797" s="24" t="s">
        <v>17823</v>
      </c>
      <c r="B797" s="29" t="s">
        <v>17824</v>
      </c>
      <c r="C797" s="36" t="s">
        <v>17825</v>
      </c>
      <c r="D797" s="38" t="s">
        <v>19422</v>
      </c>
      <c r="H797" t="str">
        <f t="shared" si="12"/>
        <v xml:space="preserve">#selectspell 841_x000D_
#descr '  -  （） -_x000D_
_x000D_
蔓と根が地面から生え、到達できる範囲の敵全てを捕縛します。犠牲者が強力であるほど、蔓はより早く破壊され、また州が肥沃であるほどに、蔓はより強靭になります。'_x000D_
#end_x000D_
</v>
      </c>
    </row>
    <row r="798" spans="1:8" ht="54" x14ac:dyDescent="0.15">
      <c r="A798" s="24" t="s">
        <v>17826</v>
      </c>
      <c r="B798" s="29" t="s">
        <v>17827</v>
      </c>
      <c r="C798" s="36" t="s">
        <v>17828</v>
      </c>
      <c r="D798" s="38" t="s">
        <v>19423</v>
      </c>
      <c r="H798" t="str">
        <f t="shared" si="12"/>
        <v xml:space="preserve">#selectspell 842_x000D_
#descr '  -  （） -_x000D_
_x000D_
術者はFaery Queenを召喚し、彼女を騙して隷属させます。この女王にはSpriteの廷臣が同行しており、必要ならさらに召喚することができます。Faery Queenは緑と風の魔法に長けており、また幻術の達人です。彼女は限定的な癒しの力を持ちます。'_x000D_
#end_x000D_
</v>
      </c>
    </row>
    <row r="799" spans="1:8" ht="135" x14ac:dyDescent="0.15">
      <c r="A799" s="24" t="s">
        <v>17829</v>
      </c>
      <c r="B799" s="29" t="s">
        <v>17830</v>
      </c>
      <c r="C799" s="36" t="s">
        <v>17831</v>
      </c>
      <c r="D799" s="38" t="s">
        <v>19424</v>
      </c>
      <c r="H799" t="str">
        <f t="shared" si="12"/>
        <v xml:space="preserve">#selectspell 843_x000D_
#descr '  -  （） -_x000D_
_x000D_
術者はErinyesを世界に解き放ちます。Erinyesは、三体の恐ろしい復讐の精霊で、穢れ無き女性を殺したものを罰します。かつて彼女らは血魔法の禁止を支持しましたが、その後、彼女らは元居た闇へと戻りました。彼女らは時にEumenides、情け深き者たちと呼ばれますが、その真の名は殺戮への復讐者、恨み持つ怒り、そして容赦なき者です。彼女らは、世界からそれらの悪人が居なくなるまで、殺人鬼や血の魔術師を狩り立てます。罪人たちは姉妹たちの恐ろしい吠え声を聞き、姉妹たちによって発見されて陰惨に殺害されるまで、狂気に襲われます。情け深き者たちは、この呪附が解呪されるか、三体全てが殺されるまで世界に残ります。'_x000D_
#end_x000D_
</v>
      </c>
    </row>
    <row r="800" spans="1:8" ht="81" x14ac:dyDescent="0.15">
      <c r="A800" s="24" t="s">
        <v>17832</v>
      </c>
      <c r="B800" s="29" t="s">
        <v>17833</v>
      </c>
      <c r="C800" s="36" t="s">
        <v>17834</v>
      </c>
      <c r="D800" s="38" t="s">
        <v>19425</v>
      </c>
      <c r="H800" t="str">
        <f t="shared" si="12"/>
        <v xml:space="preserve">#selectspell 844_x000D_
#descr '  -  （） -_x000D_
_x000D_
この儀式は、世界のどこからでも見ることができるほどに大きな虹を作ります。魔術師は虹を好きなところに導くことができ、それによって、虹の根本で大量の金を容易に見つけ出すことができます。虹が出ている間、術者の州全てで幸運が増加します。州の運が正の側であれば、虹の幸運はその州を敵対的な呪文から保護します。州がより強い運を持つほどに、敵対的な呪文が失敗する確率も向上します。'_x000D_
#end_x000D_
</v>
      </c>
    </row>
    <row r="801" spans="1:8" ht="81" x14ac:dyDescent="0.15">
      <c r="A801" s="24" t="s">
        <v>17835</v>
      </c>
      <c r="B801" s="29" t="s">
        <v>17836</v>
      </c>
      <c r="C801" s="36" t="s">
        <v>17837</v>
      </c>
      <c r="D801" s="38" t="s">
        <v>19426</v>
      </c>
      <c r="H801" t="str">
        <f t="shared" si="12"/>
        <v xml:space="preserve">#selectspell 845_x000D_
#descr '  -  （） -_x000D_
_x000D_
最も恐ろしい沼地の、最も深いところには、足を踏み入れるもの全てを飲み込む何かが存在します。それはAncient Presenceとして知られています。それは極めて古い存在で、それが丸呑みにした犠牲者を取り込むことで成長します。いかなる英雄であれAncient Presenceに立ち向かうことはできず、それは近付いたもの全てを飲み込んで取り込み、それにより強力になるのみです。Ancient Presenceを呼ぶための儀式は、大きな沼地でのみ行うことができます。'_x000D_
#end_x000D_
</v>
      </c>
    </row>
    <row r="802" spans="1:8" ht="27" x14ac:dyDescent="0.15">
      <c r="A802" s="24" t="s">
        <v>17838</v>
      </c>
      <c r="B802" s="29" t="s">
        <v>17839</v>
      </c>
      <c r="C802" s="36" t="s">
        <v>17840</v>
      </c>
      <c r="D802" s="38" t="s">
        <v>19427</v>
      </c>
      <c r="H802" t="str">
        <f t="shared" si="12"/>
        <v xml:space="preserve">#selectspell 846_x000D_
#descr '  -  （） -_x000D_
_x000D_
術者は下層次元からAbominationを召喚します。この獣は巨大で、目にするだけでも恐ろしく、その凝視によって弱い存在の精神を引き裂くことができます。'_x000D_
#end_x000D_
</v>
      </c>
    </row>
    <row r="803" spans="1:8" ht="40.5" x14ac:dyDescent="0.15">
      <c r="A803" s="24" t="s">
        <v>17841</v>
      </c>
      <c r="B803" s="29" t="s">
        <v>17842</v>
      </c>
      <c r="C803" s="36" t="s">
        <v>17843</v>
      </c>
      <c r="D803" s="38" t="s">
        <v>19428</v>
      </c>
      <c r="H803" t="str">
        <f t="shared" si="12"/>
        <v xml:space="preserve">#selectspell 847_x000D_
#descr '  -  （） -_x000D_
_x000D_
この呪文は、冥界からWraith Lord率いる33体のLongdead Horsemanを召喚します。この騎兵隊は術者の選んだ州を散々に荒らしますが、それを除けば召喚者の制御下にはありません。'_x000D_
#end_x000D_
</v>
      </c>
    </row>
    <row r="804" spans="1:8" ht="27" x14ac:dyDescent="0.15">
      <c r="A804" s="24" t="s">
        <v>17844</v>
      </c>
      <c r="B804" s="29" t="s">
        <v>17845</v>
      </c>
      <c r="C804" s="36" t="s">
        <v>17846</v>
      </c>
      <c r="D804" s="38" t="s">
        <v>19429</v>
      </c>
      <c r="H804" t="str">
        <f t="shared" si="12"/>
        <v xml:space="preserve">#selectspell 848_x000D_
#descr '  -  （） -_x000D_
_x000D_
降霊術士は、冥界から20体のWightを召喚し、彼に仕えさせます。Wightは、Bane Bladeと重鎧で武装した、強力なアンデッドの戦士です。'_x000D_
#end_x000D_
</v>
      </c>
    </row>
    <row r="805" spans="1:8" ht="67.5" x14ac:dyDescent="0.15">
      <c r="A805" s="24" t="s">
        <v>17847</v>
      </c>
      <c r="B805" s="29" t="s">
        <v>17848</v>
      </c>
      <c r="C805" s="36" t="s">
        <v>17849</v>
      </c>
      <c r="D805" s="38" t="s">
        <v>19430</v>
      </c>
      <c r="H805" t="str">
        <f t="shared" si="12"/>
        <v xml:space="preserve">#selectspell 849_x000D_
#descr '  -  （） -_x000D_
_x000D_
術者はTartarusへの門を開き、かの恐るべき地に幽閉された、死せる巨神か怪物を解放します。これらの巨神たちは太古の神々でしたが、遥か昔に打ち破られ、Tartarusへと幽閉されました。死せる巨神はかつて途方もない力を持っていましたが、絶え間なき苦痛の領域への幽閉は、太古の神の精神を破壊してしまったかもしれません。'_x000D_
#end_x000D_
</v>
      </c>
    </row>
    <row r="806" spans="1:8" x14ac:dyDescent="0.15">
      <c r="A806" s="24" t="s">
        <v>17850</v>
      </c>
      <c r="B806" s="29" t="s">
        <v>17851</v>
      </c>
      <c r="C806" s="36" t="s">
        <v>17852</v>
      </c>
      <c r="D806" s="38" t="s">
        <v>19431</v>
      </c>
      <c r="H806" t="str">
        <f t="shared" si="12"/>
        <v xml:space="preserve">#selectspell 850_x000D_
#descr '  -  （） -_x000D_
_x000D_
術者は太古の眠れる竜を目覚めさせます。'_x000D_
#end_x000D_
</v>
      </c>
    </row>
    <row r="807" spans="1:8" ht="54" x14ac:dyDescent="0.15">
      <c r="A807" s="24" t="s">
        <v>17853</v>
      </c>
      <c r="B807" s="29" t="s">
        <v>17854</v>
      </c>
      <c r="C807" s="36" t="s">
        <v>17855</v>
      </c>
      <c r="D807" s="38" t="s">
        <v>19432</v>
      </c>
      <c r="H807" t="str">
        <f t="shared" si="12"/>
        <v xml:space="preserve">#selectspell 851_x000D_
#descr '  -  （） -_x000D_
_x000D_
術者はWild Huntを世界に解き放ちます。この狩猟隊は、荒野やその住民を怒らせたものを探して森林地帯を徘徊する古代の荒野の神性、Lord of the Huntによって率いられます。狩猟隊が召集されると、Lordが殺されない限り、敵対する信仰の強力な聖職者たちは狩り立てられます。'_x000D_
#end_x000D_
</v>
      </c>
    </row>
    <row r="808" spans="1:8" ht="94.5" x14ac:dyDescent="0.15">
      <c r="A808" s="24" t="s">
        <v>17856</v>
      </c>
      <c r="B808" s="29" t="s">
        <v>17857</v>
      </c>
      <c r="C808" s="36" t="s">
        <v>17858</v>
      </c>
      <c r="D808" s="38" t="s">
        <v>19433</v>
      </c>
      <c r="H808" t="str">
        <f t="shared" si="12"/>
        <v xml:space="preserve">#selectspell 852_x000D_
#descr '  -  （） -_x000D_
_x000D_
全ての森は、この呪附を制御している請求者への賛歌を囁き始めます。これは、偽りの請求者たちが信仰されている地へと支配力を拡散します。一度森が正しい支配圏に入ったならば、森は賛歌を囁くのではなく、攻撃を開始します。その州や、隣接する州に居る敵は、森の生物たちから攻撃を受けます。強い支配力や、高いGrowth天秤はこの攻撃の効果を高め、また荒地は森の生物からの攻撃を受けることはありません。この呪文は、誰かがそれを解呪するか、術者が死ぬまで持続します。'_x000D_
#end_x000D_
</v>
      </c>
    </row>
    <row r="809" spans="1:8" ht="40.5" x14ac:dyDescent="0.15">
      <c r="A809" s="24" t="s">
        <v>17859</v>
      </c>
      <c r="B809" s="29" t="s">
        <v>17860</v>
      </c>
      <c r="C809" s="36" t="s">
        <v>17861</v>
      </c>
      <c r="D809" s="38" t="s">
        <v>19434</v>
      </c>
      <c r="H809" t="str">
        <f t="shared" si="12"/>
        <v xml:space="preserve">#selectspell 853_x000D_
#descr '  -  （） -_x000D_
_x000D_
落雷からの電流は、幾らかの人間の屍から成る肉体へと電導され、それを再び目覚めさせます。目覚めた屍は意志を持たず、その制作者に可能な限り従います。Lightning Rodを装備した魔術師は、追加で3体の屍を目覚めさせることができます。'_x000D_
#end_x000D_
</v>
      </c>
    </row>
    <row r="810" spans="1:8" ht="27" x14ac:dyDescent="0.15">
      <c r="A810" s="24" t="s">
        <v>17862</v>
      </c>
      <c r="B810" s="29" t="s">
        <v>17863</v>
      </c>
      <c r="C810" s="36" t="s">
        <v>17864</v>
      </c>
      <c r="D810" s="38" t="s">
        <v>19435</v>
      </c>
      <c r="H810" t="str">
        <f t="shared" si="12"/>
        <v xml:space="preserve">#selectspell 854_x000D_
#descr '  -  （） -_x000D_
_x000D_
この呪文は、魔法の発条仕掛けで動く少数の兵士を製作します。この発条仕掛けは、短時間の高速な動作を可能としますが、その後は巻きなおす必要があります。'_x000D_
#end_x000D_
</v>
      </c>
    </row>
    <row r="811" spans="1:8" ht="27" x14ac:dyDescent="0.15">
      <c r="A811" s="24" t="s">
        <v>17865</v>
      </c>
      <c r="B811" s="29" t="s">
        <v>17866</v>
      </c>
      <c r="C811" s="36" t="s">
        <v>17867</v>
      </c>
      <c r="D811" s="38" t="s">
        <v>19436</v>
      </c>
      <c r="H811" t="str">
        <f t="shared" si="12"/>
        <v xml:space="preserve">#selectspell 855_x000D_
#descr '  -  （） -_x000D_
_x000D_
一部隊の兵士全員の防具は魔法により鍛えられ、より頑丈になります。'_x000D_
#end_x000D_
</v>
      </c>
    </row>
    <row r="812" spans="1:8" ht="40.5" x14ac:dyDescent="0.15">
      <c r="A812" s="24" t="s">
        <v>17868</v>
      </c>
      <c r="B812" s="29" t="s">
        <v>17869</v>
      </c>
      <c r="C812" s="36" t="s">
        <v>17870</v>
      </c>
      <c r="D812" s="38" t="s">
        <v>19437</v>
      </c>
      <c r="H812" t="str">
        <f t="shared" si="12"/>
        <v xml:space="preserve">#selectspell 856_x000D_
#descr '  -  （） -_x000D_
_x000D_
この儀式は、蔓と根に人間の骸骨を操らせます。これにより作られる存在は、Manikinとして知られます。Manikinはアンデッドで、アンデッドの指揮なしで戦場に取り残されると崩壊します。'_x000D_
#end_x000D_
</v>
      </c>
    </row>
    <row r="813" spans="1:8" ht="81" x14ac:dyDescent="0.15">
      <c r="A813" s="24" t="s">
        <v>17871</v>
      </c>
      <c r="B813" s="29" t="s">
        <v>17872</v>
      </c>
      <c r="C813" s="36" t="s">
        <v>17873</v>
      </c>
      <c r="D813" s="38" t="s">
        <v>19438</v>
      </c>
      <c r="H813" t="str">
        <f t="shared" si="12"/>
        <v xml:space="preserve">#selectspell 857_x000D_
#descr '  -  （） -_x000D_
_x000D_
この呪文は、悪名高い時計屋、Scheuer博士の作品を再現します。彼は重要なHoburg Weedの収穫量を増やそうと試み、Hoburg大の発条仕掛けの自動収穫機を設計しました。不幸にも、収穫機がそのピストン駆動の鎌を作物だけでなく、無力なHoburgの住民たちにも振るった時、悲劇は起こりました。その後、この発条仕掛けの収穫機が持つ不可解な獰猛さは、彼らをより軍事的な状況において好まれるようにしました。'_x000D_
#end_x000D_
</v>
      </c>
    </row>
    <row r="814" spans="1:8" ht="54" x14ac:dyDescent="0.15">
      <c r="A814" s="24" t="s">
        <v>17874</v>
      </c>
      <c r="B814" s="29" t="s">
        <v>17875</v>
      </c>
      <c r="C814" s="36" t="s">
        <v>17876</v>
      </c>
      <c r="D814" s="38" t="s">
        <v>19439</v>
      </c>
      <c r="H814" t="str">
        <f t="shared" si="12"/>
        <v xml:space="preserve">#selectspell 858_x000D_
#descr '  -  （） -_x000D_
_x000D_
Crusherを1体製造します。Crusherは、魔法的に動かされる、計り知れない力を持つ岩の構造物です。それを傷付けるのはほぼ不可能で、また石の拳により攻撃します。Crusherは魔法の構造物で、魔法的な指揮なしに戦場に取り残されると崩壊します。'_x000D_
#end_x000D_
</v>
      </c>
    </row>
    <row r="815" spans="1:8" ht="40.5" x14ac:dyDescent="0.15">
      <c r="A815" s="24" t="s">
        <v>17877</v>
      </c>
      <c r="B815" s="29" t="s">
        <v>17878</v>
      </c>
      <c r="C815" s="36" t="s">
        <v>17879</v>
      </c>
      <c r="D815" s="38" t="s">
        <v>19440</v>
      </c>
      <c r="H815" t="str">
        <f t="shared" si="12"/>
        <v xml:space="preserve">#selectspell 859_x000D_
#descr '  -  （） -_x000D_
_x000D_
魔法的に動かされる人間を模した木の構造物、Lumber Constructを1体製造します。この構造物は、魔法的な指揮なしに戦場に取り残されると崩壊します。'_x000D_
#end_x000D_
</v>
      </c>
    </row>
    <row r="816" spans="1:8" ht="54" x14ac:dyDescent="0.15">
      <c r="A816" s="24" t="s">
        <v>17880</v>
      </c>
      <c r="B816" s="29" t="s">
        <v>17881</v>
      </c>
      <c r="C816" s="36" t="s">
        <v>17882</v>
      </c>
      <c r="D816" s="38" t="s">
        <v>19441</v>
      </c>
      <c r="H816" t="str">
        <f t="shared" si="12"/>
        <v xml:space="preserve">#selectspell 860_x000D_
#descr '  -  （） -_x000D_
_x000D_
この儀式は、蔓と根に人間の骸骨を操らせます。これにより作られるWightのような存在は、Mandragoraとして知られます。強力な魔術師は、この呪文の詠唱一度当たりにより多くの獣を作ることができます。Mandragoraはアンデッドで、アンデッドの指揮なしで戦場に取り残されると崩壊します。'_x000D_
#end_x000D_
</v>
      </c>
    </row>
    <row r="817" spans="1:8" ht="27" x14ac:dyDescent="0.15">
      <c r="A817" s="24" t="s">
        <v>17883</v>
      </c>
      <c r="B817" s="29" t="s">
        <v>17884</v>
      </c>
      <c r="C817" s="36" t="s">
        <v>17885</v>
      </c>
      <c r="D817" s="38" t="s">
        <v>19442</v>
      </c>
      <c r="H817" t="str">
        <f t="shared" si="12"/>
        <v xml:space="preserve">#selectspell 861_x000D_
#descr '  -  （） -_x000D_
_x000D_
多数の味方部隊は、防具も肉も同じぐらい容易に斬り通すことができるほどに鋭い武器を与えられます。'_x000D_
#end_x000D_
</v>
      </c>
    </row>
    <row r="818" spans="1:8" ht="40.5" x14ac:dyDescent="0.15">
      <c r="A818" s="24" t="s">
        <v>17886</v>
      </c>
      <c r="B818" s="29" t="s">
        <v>17887</v>
      </c>
      <c r="C818" s="36" t="s">
        <v>17888</v>
      </c>
      <c r="D818" s="38" t="s">
        <v>19443</v>
      </c>
      <c r="H818" t="str">
        <f t="shared" si="12"/>
        <v xml:space="preserve">#selectspell 862_x000D_
#descr '  -  （） -_x000D_
_x000D_
大いなるものの使用人たちが用いた太古の鍛冶場が再建されます。この鍛冶場の魔法は、魔法の品を製造するために必要な魔法の精髄の量を削減します。これはまた、魔術師らがより強力な品を製造することも可能とします。'_x000D_
#end_x000D_
</v>
      </c>
    </row>
    <row r="819" spans="1:8" ht="67.5" x14ac:dyDescent="0.15">
      <c r="A819" s="24" t="s">
        <v>17889</v>
      </c>
      <c r="B819" s="29" t="s">
        <v>17890</v>
      </c>
      <c r="C819" s="36" t="s">
        <v>17891</v>
      </c>
      <c r="D819" s="38" t="s">
        <v>19444</v>
      </c>
      <c r="H819" t="str">
        <f t="shared" si="12"/>
        <v xml:space="preserve">#selectspell 863_x000D_
#descr '  -  （） -_x000D_
_x000D_
術者はMechanical Manを製造し、彼に仕えさせます。この構造物の脆い骨格は全身用板金鎧で覆われ、そして構造物は金属の盾と剣を与えられます。この鉄人たちは熱、冷気、電撃、そして毒の影響を受けません。彼らは意志を持たない魔法生物で、魔法的な指揮なしに取り残されると機能を停止します。'_x000D_
#end_x000D_
</v>
      </c>
    </row>
    <row r="820" spans="1:8" ht="40.5" x14ac:dyDescent="0.15">
      <c r="A820" s="24" t="s">
        <v>17892</v>
      </c>
      <c r="B820" s="29" t="s">
        <v>17893</v>
      </c>
      <c r="C820" s="36" t="s">
        <v>17894</v>
      </c>
      <c r="D820" s="38" t="s">
        <v>19445</v>
      </c>
      <c r="H820" t="str">
        <f t="shared" si="12"/>
        <v xml:space="preserve">#selectspell 864_x000D_
#descr '  -  （） -_x000D_
_x000D_
Golemは、その表面に刻まれた神聖なる名によって命を与えられた、粘土の構造物です。Golemは身体的に強力で、また星の魔法の技能を持ちます。ただし、Golemは兵士を指揮することはできません。彼らが戦いから退却することは絶対にありません。'_x000D_
#end_x000D_
</v>
      </c>
    </row>
    <row r="821" spans="1:8" ht="40.5" x14ac:dyDescent="0.15">
      <c r="A821" s="24" t="s">
        <v>17895</v>
      </c>
      <c r="B821" s="29" t="s">
        <v>17896</v>
      </c>
      <c r="C821" s="36" t="s">
        <v>17897</v>
      </c>
      <c r="D821" s="38" t="s">
        <v>19446</v>
      </c>
      <c r="H821" t="str">
        <f t="shared" si="12"/>
        <v xml:space="preserve">#selectspell 865_x000D_
#descr '  -  （） -_x000D_
_x000D_
魔術師は、その魔法の拳で城壁を破壊する金属の巨人、Siege Golemを製造します。Siege GolemはIron Dragonよりもさらに巨大ですが、通常の戦闘においては彼らほど強力ではありません。'_x000D_
#end_x000D_
</v>
      </c>
    </row>
    <row r="822" spans="1:8" ht="94.5" x14ac:dyDescent="0.15">
      <c r="A822" s="24" t="s">
        <v>17898</v>
      </c>
      <c r="B822" s="29" t="s">
        <v>17899</v>
      </c>
      <c r="C822" s="36" t="s">
        <v>17900</v>
      </c>
      <c r="D822" s="38" t="s">
        <v>19447</v>
      </c>
      <c r="H822" t="str">
        <f t="shared" si="12"/>
        <v xml:space="preserve">#selectspell 866_x000D_
#descr '  -  （） -_x000D_
_x000D_
術者は、分厚い鉄の装甲に覆われた機械仕掛けの竜を製造します。このIron Dragonは、途方もなく大きく、傷付けるのは不可能に近く、そして熱、冷気、電撃、毒の影響を受けません。彼らは飛行でき、より小さなものを蹂躙できます。この鉄の腹には魔法の炎の炉があり、敵に向けて解き放たれるのを待ち構えています。この竜が破壊されることがあれば、魔法の炉は爆発し、この鉄の怪物の近くに居るもの全てを殺します。Iron Dragonは意志を持たない魔法生物で、魔法的な指揮なしに取り残されると機能を停止します。'_x000D_
#end_x000D_
</v>
      </c>
    </row>
    <row r="823" spans="1:8" ht="54" x14ac:dyDescent="0.15">
      <c r="A823" s="24" t="s">
        <v>17901</v>
      </c>
      <c r="B823" s="29" t="s">
        <v>17902</v>
      </c>
      <c r="C823" s="36" t="s">
        <v>17903</v>
      </c>
      <c r="D823" s="38" t="s">
        <v>19448</v>
      </c>
      <c r="H823" t="str">
        <f t="shared" si="12"/>
        <v xml:space="preserve">#selectspell 867_x000D_
#descr '  -  （） -_x000D_
_x000D_
この呪文が機能している限り、Mechanical Manは地元の民兵が彼らの州を護るのを手助けします。これらの構造物は指揮と先導を必要とし、そのためこの呪附が機能するためには、小規模でも地方守備隊が必要です。この世界呪附は、誰かがそれを解呪するか、術者が死ぬまで持続します。'_x000D_
#end_x000D_
</v>
      </c>
    </row>
    <row r="824" spans="1:8" ht="81" x14ac:dyDescent="0.15">
      <c r="A824" s="24" t="s">
        <v>17904</v>
      </c>
      <c r="B824" s="29" t="s">
        <v>17905</v>
      </c>
      <c r="C824" s="36" t="s">
        <v>17906</v>
      </c>
      <c r="D824" s="38" t="s">
        <v>19449</v>
      </c>
      <c r="H824" t="str">
        <f t="shared" si="12"/>
        <v xml:space="preserve">#selectspell 868_x000D_
#descr '  -  （） -_x000D_
_x000D_
Juggernautは、宗教的な偶像群と二対の車輪から構成される、巨大な構造物です。この器械は星の魔法により動作し、移動させるためには魔法的な指揮が必要です。このような構造物は神自身とほぼ同じぐらいに神聖でなくてはならず、当然ながらそれは預言者と同様に、神の支配力を拡散します。それを完璧にするために、Juggernautは金箔で覆われ、それをさらに宗教的に重要な存在であるように見せます。'_x000D_
#end_x000D_
</v>
      </c>
    </row>
    <row r="825" spans="1:8" ht="67.5" x14ac:dyDescent="0.15">
      <c r="A825" s="24" t="s">
        <v>17907</v>
      </c>
      <c r="B825" s="29" t="s">
        <v>17908</v>
      </c>
      <c r="C825" s="36" t="s">
        <v>17909</v>
      </c>
      <c r="D825" s="38" t="s">
        <v>19450</v>
      </c>
      <c r="H825" t="str">
        <f t="shared" si="12"/>
        <v xml:space="preserve">#selectspell 869_x000D_
#descr '  -  （） -_x000D_
_x000D_
魔術師は、冥界の暗色の合金から作られた金属の巨人、Poison Golemを製造します。Poison Golemはただ一つの目的、破壊のために作られ、それがただ存在するだけでも生物にとって有害です。それが留まる地そのものが徐々に衰え、死に絶えます。この構造物は、常に冥界の病的な緑色の炎に包まれています。'_x000D_
#end_x000D_
</v>
      </c>
    </row>
    <row r="826" spans="1:8" ht="27" x14ac:dyDescent="0.15">
      <c r="A826" s="24" t="s">
        <v>17910</v>
      </c>
      <c r="B826" s="29" t="s">
        <v>17911</v>
      </c>
      <c r="C826" s="36" t="s">
        <v>17912</v>
      </c>
      <c r="D826" s="38" t="s">
        <v>19947</v>
      </c>
      <c r="H826" t="str">
        <f t="shared" si="12"/>
        <v xml:space="preserve">#selectspell 870_x000D_
#descr '  -  （） -_x000D_
_x000D_
この呪文は、術者を火炎から保護します。これはまた、AbysianやSalamanderなどの、炎の生物が持つ熱波も無効化します。'_x000D_
#end_x000D_
</v>
      </c>
    </row>
    <row r="827" spans="1:8" ht="27" x14ac:dyDescent="0.15">
      <c r="A827" s="24" t="s">
        <v>17913</v>
      </c>
      <c r="B827" s="29" t="s">
        <v>17914</v>
      </c>
      <c r="C827" s="36" t="s">
        <v>17915</v>
      </c>
      <c r="D827" s="38" t="s">
        <v>19948</v>
      </c>
      <c r="H827" t="str">
        <f t="shared" si="12"/>
        <v xml:space="preserve">#selectspell 871_x000D_
#descr '  -  （） -_x000D_
_x000D_
この呪文により、術者は走る際に風の助けを得ることができます。移動速度は倍増します。'_x000D_
#end_x000D_
</v>
      </c>
    </row>
    <row r="828" spans="1:8" x14ac:dyDescent="0.15">
      <c r="A828" s="24" t="s">
        <v>17916</v>
      </c>
      <c r="B828" s="29" t="s">
        <v>17917</v>
      </c>
      <c r="C828" s="36" t="s">
        <v>17918</v>
      </c>
      <c r="D828" s="38" t="s">
        <v>19949</v>
      </c>
      <c r="H828" t="str">
        <f t="shared" si="12"/>
        <v xml:space="preserve">#selectspell 872_x000D_
#descr '  -  （） -_x000D_
_x000D_
この呪文は、術者を雷撃から保護します。'_x000D_
#end_x000D_
</v>
      </c>
    </row>
    <row r="829" spans="1:8" ht="27" x14ac:dyDescent="0.15">
      <c r="A829" s="24" t="s">
        <v>17919</v>
      </c>
      <c r="B829" s="29" t="s">
        <v>17920</v>
      </c>
      <c r="C829" s="36" t="s">
        <v>17921</v>
      </c>
      <c r="D829" s="38" t="s">
        <v>19950</v>
      </c>
      <c r="H829" t="str">
        <f t="shared" si="12"/>
        <v xml:space="preserve">#selectspell 873_x000D_
#descr '  -  （） -_x000D_
_x000D_
この呪文は、術者を冷気から保護します。これはまた、一部のアンデッドが持つ寒波も無効化します。'_x000D_
#end_x000D_
</v>
      </c>
    </row>
    <row r="830" spans="1:8" ht="27" x14ac:dyDescent="0.15">
      <c r="A830" s="24" t="s">
        <v>17922</v>
      </c>
      <c r="B830" s="29" t="s">
        <v>17923</v>
      </c>
      <c r="C830" s="36" t="s">
        <v>17924</v>
      </c>
      <c r="D830" s="38" t="s">
        <v>19951</v>
      </c>
      <c r="H830" t="str">
        <f t="shared" si="12"/>
        <v xml:space="preserve">#selectspell 874_x000D_
#descr '  -  （） -_x000D_
_x000D_
この呪文の術者は、戦いが終わるまでの間、魔法抵抗力が向上します。'_x000D_
#end_x000D_
</v>
      </c>
    </row>
    <row r="831" spans="1:8" ht="27" x14ac:dyDescent="0.15">
      <c r="A831" s="24" t="s">
        <v>17925</v>
      </c>
      <c r="B831" s="29" t="s">
        <v>17926</v>
      </c>
      <c r="C831" s="36" t="s">
        <v>17927</v>
      </c>
      <c r="D831" s="38" t="s">
        <v>19954</v>
      </c>
      <c r="H831" t="str">
        <f t="shared" si="12"/>
        <v xml:space="preserve">#selectspell 875_x000D_
#descr '  -  （） -_x000D_
_x000D_
降霊術士は斃れた戦士の骨に魔法をかけ、偽りの命を与えます。Skeletonは、指揮官なしに戦場に取り残されると崩れ落ちます。'_x000D_
#end_x000D_
</v>
      </c>
    </row>
    <row r="832" spans="1:8" ht="27" x14ac:dyDescent="0.15">
      <c r="A832" s="24" t="s">
        <v>17928</v>
      </c>
      <c r="B832" s="29" t="s">
        <v>17929</v>
      </c>
      <c r="C832" s="36" t="s">
        <v>17930</v>
      </c>
      <c r="D832" s="38" t="s">
        <v>19952</v>
      </c>
      <c r="H832" t="str">
        <f t="shared" si="12"/>
        <v xml:space="preserve">#selectspell 876_x000D_
#descr '  -  （） -_x000D_
_x000D_
降霊術士は命無き屍に命を吹き込み、不浄なる兵役に就かせます。これにより作られるSoullessは、アンデッドの指揮なしに戦場に取り残されると崩れ落ちます。'_x000D_
#end_x000D_
</v>
      </c>
    </row>
    <row r="833" spans="1:8" ht="40.5" x14ac:dyDescent="0.15">
      <c r="A833" s="24" t="s">
        <v>17931</v>
      </c>
      <c r="B833" s="29" t="s">
        <v>17932</v>
      </c>
      <c r="C833" s="36" t="s">
        <v>17933</v>
      </c>
      <c r="D833" s="38" t="s">
        <v>19953</v>
      </c>
      <c r="H833" t="str">
        <f t="shared" si="12"/>
        <v xml:space="preserve">#selectspell 877_x000D_
#descr '  -  （） -_x000D_
_x000D_
降霊術士は、10体のよく準備された屍に魔法をかけ、それらに偽りの命を与えます。Skeletonはアンデッドであり、アンデッドの指揮なしに戦場に取り残されると崩れ落ちます。'_x000D_
#end_x000D_
</v>
      </c>
    </row>
    <row r="834" spans="1:8" x14ac:dyDescent="0.15">
      <c r="A834" s="24" t="s">
        <v>17934</v>
      </c>
      <c r="B834" s="29" t="s">
        <v>17935</v>
      </c>
      <c r="C834" s="36" t="s">
        <v>17936</v>
      </c>
      <c r="D834" s="38" t="s">
        <v>19955</v>
      </c>
      <c r="H834" t="str">
        <f t="shared" si="12"/>
        <v xml:space="preserve">#selectspell 878_x000D_
#descr '  -  （） -_x000D_
_x000D_
術者は自らに毒物への耐性を与えます。'_x000D_
#end_x000D_
</v>
      </c>
    </row>
    <row r="835" spans="1:8" ht="27" x14ac:dyDescent="0.15">
      <c r="A835" s="24" t="s">
        <v>17937</v>
      </c>
      <c r="B835" s="29" t="s">
        <v>17938</v>
      </c>
      <c r="C835" s="36" t="s">
        <v>17939</v>
      </c>
      <c r="D835" s="38" t="s">
        <v>19956</v>
      </c>
      <c r="H835" t="str">
        <f t="shared" ref="H835:H898" si="13">IF(G835&lt;&gt;"y",CONCATENATE("#selectspell ",A835,CHAR(13),CHAR(10),"#descr '  - ",E835," （",F835,"） -",CHAR(13),CHAR(10),CHAR(13),CHAR(10),D835,"'",CHAR(13),CHAR(10),"#end",CHAR(13),CHAR(10)),"")</f>
        <v xml:space="preserve">#selectspell 879_x000D_
#descr '  -  （） -_x000D_
_x000D_
この呪文は、術者の手の届く範囲に居る少数の対象を癒します。この呪文は無生物には作用しません。'_x000D_
#end_x000D_
</v>
      </c>
    </row>
    <row r="836" spans="1:8" x14ac:dyDescent="0.15">
      <c r="A836" s="24" t="s">
        <v>17940</v>
      </c>
      <c r="B836" s="29" t="s">
        <v>17941</v>
      </c>
      <c r="C836" s="36" t="s">
        <v>17942</v>
      </c>
      <c r="D836" s="38" t="s">
        <v>19957</v>
      </c>
      <c r="H836" t="str">
        <f t="shared" si="13"/>
        <v xml:space="preserve">#selectspell 880_x000D_
#descr '  -  （） -_x000D_
_x000D_
術者に飛行能力を与えます。'_x000D_
#end_x000D_
</v>
      </c>
    </row>
    <row r="837" spans="1:8" ht="27" x14ac:dyDescent="0.15">
      <c r="A837" s="24" t="s">
        <v>17943</v>
      </c>
      <c r="B837" s="29" t="s">
        <v>17944</v>
      </c>
      <c r="C837" s="36" t="s">
        <v>17945</v>
      </c>
      <c r="D837" s="38" t="s">
        <v>19958</v>
      </c>
      <c r="H837" t="str">
        <f t="shared" si="13"/>
        <v xml:space="preserve">#selectspell 881_x000D_
#descr '  -  （） -_x000D_
_x000D_
術者は強い水流に囲まれ、これは戦闘において彼に攻撃を命中させるのを難しくします。この呪文は、水中でのみ詠唱できます。'_x000D_
#end_x000D_
</v>
      </c>
    </row>
    <row r="838" spans="1:8" ht="40.5" x14ac:dyDescent="0.15">
      <c r="A838" s="24" t="s">
        <v>17946</v>
      </c>
      <c r="B838" s="29" t="s">
        <v>17947</v>
      </c>
      <c r="C838" s="36" t="s">
        <v>17948</v>
      </c>
      <c r="D838" s="38" t="s">
        <v>19983</v>
      </c>
      <c r="H838" t="str">
        <f t="shared" si="13"/>
        <v xml:space="preserve">#selectspell 882_x000D_
#descr '  -  （） -_x000D_
_x000D_
術者は凄まじい冷気に包まれます。術者の近くに居るものは皆、この冷気により酷く疲労します。術者自身は、この呪文の詠唱により全ての冷気への耐性を得ます。Breath of Winterは、寒冷な州で最も良く機能します。'_x000D_
#end_x000D_
</v>
      </c>
    </row>
    <row r="839" spans="1:8" ht="27" x14ac:dyDescent="0.15">
      <c r="A839" s="24" t="s">
        <v>17949</v>
      </c>
      <c r="B839" s="29" t="s">
        <v>17950</v>
      </c>
      <c r="C839" s="36" t="s">
        <v>17951</v>
      </c>
      <c r="D839" s="38" t="s">
        <v>19959</v>
      </c>
      <c r="H839" t="str">
        <f t="shared" si="13"/>
        <v xml:space="preserve">#selectspell 883_x000D_
#descr '  -  （） -_x000D_
_x000D_
魔術師は盾に命を与え、迫る攻撃から彼を護らせます。この盾は、彼に向けられた攻撃の約半分を無作為に妨害します。'_x000D_
#end_x000D_
</v>
      </c>
    </row>
    <row r="840" spans="1:8" ht="40.5" x14ac:dyDescent="0.15">
      <c r="A840" s="24" t="s">
        <v>17952</v>
      </c>
      <c r="B840" s="29" t="s">
        <v>17953</v>
      </c>
      <c r="C840" s="36" t="s">
        <v>17954</v>
      </c>
      <c r="D840" s="38" t="s">
        <v>19960</v>
      </c>
      <c r="H840" t="str">
        <f t="shared" si="13"/>
        <v xml:space="preserve">#selectspell 884_x000D_
#descr '  -  （） -_x000D_
_x000D_
王は死にました。新王万歳！この儀式により、降霊術士はMound Kingを蘇生させ、彼に仕えるよう束縛します。この王は知性を持ち、その主の目的を共有します。'_x000D_
#end_x000D_
</v>
      </c>
    </row>
    <row r="841" spans="1:8" x14ac:dyDescent="0.15">
      <c r="A841" s="24" t="s">
        <v>17955</v>
      </c>
      <c r="B841" s="29" t="s">
        <v>17956</v>
      </c>
      <c r="C841" s="36" t="s">
        <v>17957</v>
      </c>
      <c r="D841" s="38" t="s">
        <v>19961</v>
      </c>
      <c r="H841" t="str">
        <f t="shared" si="13"/>
        <v xml:space="preserve">#selectspell 885_x000D_
#descr '  -  （） -_x000D_
_x000D_
一部の兵士たちは素早い足を与えられます。移動速度は倍増します。'_x000D_
#end_x000D_
</v>
      </c>
    </row>
    <row r="842" spans="1:8" ht="27" x14ac:dyDescent="0.15">
      <c r="A842" s="24" t="s">
        <v>17958</v>
      </c>
      <c r="B842" s="29" t="s">
        <v>17959</v>
      </c>
      <c r="C842" s="36" t="s">
        <v>17960</v>
      </c>
      <c r="D842" s="38" t="s">
        <v>19962</v>
      </c>
      <c r="H842" t="str">
        <f t="shared" si="13"/>
        <v xml:space="preserve">#selectspell 886_x000D_
#descr '  -  （） -_x000D_
_x000D_
術者に再生能力を与えます。ただし、無生物の魔術師は再生の呪文の恩恵を受けられません。'_x000D_
#end_x000D_
</v>
      </c>
    </row>
    <row r="843" spans="1:8" ht="54" x14ac:dyDescent="0.15">
      <c r="A843" s="24" t="s">
        <v>17961</v>
      </c>
      <c r="B843" s="29" t="s">
        <v>17962</v>
      </c>
      <c r="C843" s="36" t="s">
        <v>17963</v>
      </c>
      <c r="D843" s="38" t="s">
        <v>19963</v>
      </c>
      <c r="H843" t="str">
        <f t="shared" si="13"/>
        <v xml:space="preserve">#selectspell 887_x000D_
#descr '  -  （） -_x000D_
_x000D_
炎の壁が魔術師を囲みます。魔術師を白兵戦で攻撃しようと試みるものは、まずFire Shieldによって焼かれます。槍や長槍などの長い武器を使う攻撃者は、短剣や拳で戦うものほどの火傷は負いません。Fire Shieldの威力は、魔術師の火魔法の技能によって決まります。'_x000D_
#end_x000D_
</v>
      </c>
    </row>
    <row r="844" spans="1:8" x14ac:dyDescent="0.15">
      <c r="A844" s="24" t="s">
        <v>17964</v>
      </c>
      <c r="B844" s="29" t="s">
        <v>17965</v>
      </c>
      <c r="C844" s="36" t="s">
        <v>17966</v>
      </c>
      <c r="D844" s="38" t="s">
        <v>19964</v>
      </c>
      <c r="H844" t="str">
        <f t="shared" si="13"/>
        <v xml:space="preserve">#selectspell 888_x000D_
#descr '  -  （） -_x000D_
_x000D_
少数のものに飛行能力を与えます。'_x000D_
#end_x000D_
</v>
      </c>
    </row>
    <row r="845" spans="1:8" ht="27" x14ac:dyDescent="0.15">
      <c r="A845" s="24" t="s">
        <v>17967</v>
      </c>
      <c r="B845" s="29" t="s">
        <v>17968</v>
      </c>
      <c r="C845" s="36" t="s">
        <v>17969</v>
      </c>
      <c r="D845" s="38" t="s">
        <v>19965</v>
      </c>
      <c r="H845" t="str">
        <f t="shared" si="13"/>
        <v xml:space="preserve">#selectspell 889_x000D_
#descr '  -  （） -_x000D_
_x000D_
術者は、貫くに値する心臓を見つけ出すために、魔法をかけられた矢を遠くへと送り出します。この矢は、術者の選んだ州で指揮官の一人を標的とします。'_x000D_
#end_x000D_
</v>
      </c>
    </row>
    <row r="846" spans="1:8" ht="54" x14ac:dyDescent="0.15">
      <c r="A846" s="24" t="s">
        <v>17970</v>
      </c>
      <c r="B846" s="29" t="s">
        <v>17971</v>
      </c>
      <c r="C846" s="36" t="s">
        <v>17972</v>
      </c>
      <c r="D846" s="38" t="s">
        <v>19966</v>
      </c>
      <c r="H846" t="str">
        <f t="shared" si="13"/>
        <v xml:space="preserve">#selectspell 890_x000D_
#descr '  -  （） -_x000D_
_x000D_
術者は幾らかの粘土の人形を作り、それらに魔法的な命を与えます。Claymanは人間よりも強力で、決して退却せず、また傷を再生します。Claymanは、戦闘用に槌を与えられます。強力な魔術師は、呪文一回毎により多くのClaymanを作ることができます。'_x000D_
#end_x000D_
</v>
      </c>
    </row>
    <row r="847" spans="1:8" x14ac:dyDescent="0.15">
      <c r="A847" s="24" t="s">
        <v>17973</v>
      </c>
      <c r="B847" s="29" t="s">
        <v>17974</v>
      </c>
      <c r="C847" s="36" t="s">
        <v>17975</v>
      </c>
      <c r="D847" s="38" t="s">
        <v>19967</v>
      </c>
      <c r="H847" t="str">
        <f t="shared" si="13"/>
        <v xml:space="preserve">#selectspell 891_x000D_
#descr '  -  （） -_x000D_
_x000D_
部隊全体の筋力を向上させます。'_x000D_
#end_x000D_
</v>
      </c>
    </row>
    <row r="848" spans="1:8" ht="67.5" x14ac:dyDescent="0.15">
      <c r="A848" s="24" t="s">
        <v>17976</v>
      </c>
      <c r="B848" s="29" t="s">
        <v>17977</v>
      </c>
      <c r="C848" s="36" t="s">
        <v>17978</v>
      </c>
      <c r="D848" s="38" t="s">
        <v>19968</v>
      </c>
      <c r="H848" t="str">
        <f t="shared" si="13"/>
        <v xml:space="preserve">#selectspell 892_x000D_
#descr '  -  （） -_x000D_
_x000D_
星の力の壁が魔術師を囲みます。魔術師を白兵戦で攻撃しようと試みるものは、まずこの盾の力によって精神を吹き飛ばされます。魔法抵抗力は盾の影響を無効化し、敵が魔術師を攻撃することを可能とするかもしれません。Astral Shieldの威力は、術者が星魔法に熟練していればより強力になります。'_x000D_
#end_x000D_
</v>
      </c>
    </row>
    <row r="849" spans="1:8" ht="27" x14ac:dyDescent="0.15">
      <c r="A849" s="24" t="s">
        <v>17979</v>
      </c>
      <c r="B849" s="29" t="s">
        <v>17980</v>
      </c>
      <c r="C849" s="36" t="s">
        <v>17981</v>
      </c>
      <c r="D849" s="38" t="s">
        <v>19969</v>
      </c>
      <c r="H849" t="str">
        <f t="shared" si="13"/>
        <v xml:space="preserve">#selectspell 893_x000D_
#descr '  -  （） -_x000D_
_x000D_
降霊術士は少数の戦士の骨に魔法をかけ、偽りの命を与えます。Skeletonは、アンデッドの指揮なしに戦場に取り残されると崩れ落ちます。'_x000D_
#end_x000D_
</v>
      </c>
    </row>
    <row r="850" spans="1:8" ht="27" x14ac:dyDescent="0.15">
      <c r="A850" s="24" t="s">
        <v>17982</v>
      </c>
      <c r="B850" s="29" t="s">
        <v>17983</v>
      </c>
      <c r="C850" s="36" t="s">
        <v>17984</v>
      </c>
      <c r="D850" s="38" t="s">
        <v>19970</v>
      </c>
      <c r="H850" t="str">
        <f t="shared" si="13"/>
        <v xml:space="preserve">#selectspell 894_x000D_
#descr '  -  （） -_x000D_
_x000D_
降霊術士は冥界から魂を召喚し、人間の屍に憑依させます。これにより作られるRevenantは、幾らかの死魔法の知識を持ちます。'_x000D_
#end_x000D_
</v>
      </c>
    </row>
    <row r="851" spans="1:8" ht="27" x14ac:dyDescent="0.15">
      <c r="A851" s="24" t="s">
        <v>17985</v>
      </c>
      <c r="B851" s="29" t="s">
        <v>17986</v>
      </c>
      <c r="C851" s="36" t="s">
        <v>17987</v>
      </c>
      <c r="D851" s="38" t="s">
        <v>19971</v>
      </c>
      <c r="H851" t="str">
        <f t="shared" si="13"/>
        <v xml:space="preserve">#selectspell 895_x000D_
#descr '  -  （） -_x000D_
_x000D_
この呪文は、少数の対象に再生能力を与えます。これは無生物には作用しません。'_x000D_
#end_x000D_
</v>
      </c>
    </row>
    <row r="852" spans="1:8" ht="27" x14ac:dyDescent="0.15">
      <c r="A852" s="24" t="s">
        <v>17988</v>
      </c>
      <c r="B852" s="29" t="s">
        <v>13163</v>
      </c>
      <c r="C852" s="36" t="s">
        <v>17989</v>
      </c>
      <c r="D852" s="38" t="s">
        <v>19972</v>
      </c>
      <c r="H852" t="str">
        <f t="shared" si="13"/>
        <v xml:space="preserve">#selectspell 896_x000D_
#descr '  -  （） -_x000D_
_x000D_
この呪文は、近距離に居る人間大の対象三名までを癒します。この呪文は、無生物には作用しません。'_x000D_
#end_x000D_
</v>
      </c>
    </row>
    <row r="853" spans="1:8" ht="67.5" x14ac:dyDescent="0.15">
      <c r="A853" s="24" t="s">
        <v>17990</v>
      </c>
      <c r="B853" s="29" t="s">
        <v>17991</v>
      </c>
      <c r="C853" s="36" t="s">
        <v>17992</v>
      </c>
      <c r="D853" s="38" t="s">
        <v>19973</v>
      </c>
      <c r="H853" t="str">
        <f t="shared" si="13"/>
        <v xml:space="preserve">#selectspell 897_x000D_
#descr '  -  （） -_x000D_
_x000D_
魔術師は、戦場に居る全ての味方の射手の矢に魔法をかけます。これらの矢は、発射されると共に炎を上げ、その標的に相当な被害を与えます。この炎の矢の呪文は、魔法の武器には機能しません。これらの矢の炎による損害は魔法的なもので、例え矢自体がそうでないとしても、霊体や無敵の生物に影響を及ぼします。'_x000D_
#end_x000D_
</v>
      </c>
    </row>
    <row r="854" spans="1:8" ht="40.5" x14ac:dyDescent="0.15">
      <c r="A854" s="24" t="s">
        <v>17993</v>
      </c>
      <c r="B854" s="29" t="s">
        <v>17994</v>
      </c>
      <c r="C854" s="36" t="s">
        <v>17995</v>
      </c>
      <c r="D854" s="38" t="s">
        <v>19974</v>
      </c>
      <c r="H854" t="str">
        <f t="shared" si="13"/>
        <v xml:space="preserve">#selectspell 898_x000D_
#descr '  -  （） -_x000D_
_x000D_
術者はTerracotta Soldierの軍勢を製作し、それらに偽りの命を吹き込みます。Terracotta Soldierは炎に高い耐性を持ちますが、打撃武器による攻撃に対しては幾分脆弱です。'_x000D_
#end_x000D_
</v>
      </c>
    </row>
    <row r="855" spans="1:8" ht="54" x14ac:dyDescent="0.15">
      <c r="A855" s="24" t="s">
        <v>17996</v>
      </c>
      <c r="B855" s="29" t="s">
        <v>17997</v>
      </c>
      <c r="C855" s="36" t="s">
        <v>17998</v>
      </c>
      <c r="D855" s="38" t="s">
        <v>19975</v>
      </c>
      <c r="H855" t="str">
        <f t="shared" si="13"/>
        <v xml:space="preserve">#selectspell 899_x000D_
#descr '  -  （） -_x000D_
_x000D_
術者は自らを驚異的な速度で遠くへと振り上げ、遠方の州へ着地します。通常の飛行よりは遥かに高速ではあるものの、術者は本当に瞬間移動しているわけではなく、通過できない山々や、世界呪附のSea of Iceによって道を遮られます。'_x000D_
#end_x000D_
</v>
      </c>
    </row>
    <row r="856" spans="1:8" ht="67.5" x14ac:dyDescent="0.15">
      <c r="A856" s="24" t="s">
        <v>17999</v>
      </c>
      <c r="B856" s="29" t="s">
        <v>18000</v>
      </c>
      <c r="C856" s="36" t="s">
        <v>18001</v>
      </c>
      <c r="D856" s="38" t="s">
        <v>19976</v>
      </c>
      <c r="H856" t="str">
        <f t="shared" si="13"/>
        <v xml:space="preserve">#selectspell 900_x000D_
#descr '  -  （） -_x000D_
_x000D_
錬金術師は水と硫酸の溶液を作ります。この硫酸塩水は、強力な錬金術的な儀式によって、形態と目的を与えられます。この錬金術的な生物は、Gelatinous Cubeとして知られます。これはゆっくりと滑って前進し、通過したところにあるもの全てを飲み込みます。飲み込まれたものは、Cubeが破壊されてその魔法が崩壊しない限り、硫酸によって急速に溶かされます。'_x000D_
#end_x000D_
</v>
      </c>
    </row>
    <row r="857" spans="1:8" ht="40.5" x14ac:dyDescent="0.15">
      <c r="A857" s="24" t="s">
        <v>18002</v>
      </c>
      <c r="B857" s="29" t="s">
        <v>18003</v>
      </c>
      <c r="C857" s="36" t="s">
        <v>18004</v>
      </c>
      <c r="D857" s="38" t="s">
        <v>19990</v>
      </c>
      <c r="H857" t="str">
        <f t="shared" si="13"/>
        <v xml:space="preserve">#selectspell 901_x000D_
#descr '  -  （） -_x000D_
_x000D_
術者は星の力を呼び起こし、全ての生物の魂に内在する癒しの力を活性化させます。この呪文は味方にのみ作用しますが、完全に回復できるのはごく軽い傷だけです。この呪文は無生物には作用しません。'_x000D_
#end_x000D_
</v>
      </c>
    </row>
    <row r="858" spans="1:8" ht="27" x14ac:dyDescent="0.15">
      <c r="A858" s="24" t="s">
        <v>18005</v>
      </c>
      <c r="B858" s="29" t="s">
        <v>18006</v>
      </c>
      <c r="C858" s="36" t="s">
        <v>18007</v>
      </c>
      <c r="D858" s="38" t="s">
        <v>19977</v>
      </c>
      <c r="H858" t="str">
        <f t="shared" si="13"/>
        <v xml:space="preserve">#selectspell 902_x000D_
#descr '  -  （） -_x000D_
_x000D_
魔術師は、全ての味方の精神を封鎖し、悪意ある呪文を締め出します。戦いが終わるまでの間、彼らの魔法抵抗が向上します。'_x000D_
#end_x000D_
</v>
      </c>
    </row>
    <row r="859" spans="1:8" ht="54" x14ac:dyDescent="0.15">
      <c r="A859" s="24" t="s">
        <v>18008</v>
      </c>
      <c r="B859" s="29" t="s">
        <v>18009</v>
      </c>
      <c r="C859" s="36" t="s">
        <v>18010</v>
      </c>
      <c r="D859" s="38" t="s">
        <v>19978</v>
      </c>
      <c r="H859" t="str">
        <f t="shared" si="13"/>
        <v xml:space="preserve">#selectspell 903_x000D_
#descr '  -  （） -_x000D_
_x000D_
降霊術士は複数の屍に命を吹き込み、不浄なる兵役に就かせます。この呪文は、戦場に埋葬されていない死体があれば、より効果的になります。この呪文が使用されると、戦闘後に州に残る埋葬されていない死体は減少します。Soullessは、アンデッドの指揮なしに戦場に取り残されると崩れ落ちます。'_x000D_
#end_x000D_
</v>
      </c>
    </row>
    <row r="860" spans="1:8" ht="67.5" x14ac:dyDescent="0.15">
      <c r="A860" s="24" t="s">
        <v>18011</v>
      </c>
      <c r="B860" s="29" t="s">
        <v>18012</v>
      </c>
      <c r="C860" s="36" t="s">
        <v>18013</v>
      </c>
      <c r="D860" s="38" t="s">
        <v>19979</v>
      </c>
      <c r="H860" t="str">
        <f t="shared" si="13"/>
        <v xml:space="preserve">#selectspell 904_x000D_
#descr '  -  （） -_x000D_
_x000D_
この儀式により、降霊術士は自らを死から保護するため、自身の身体に魔法をかけます。降霊術士が殺されたならば、彼はこの儀式が詠唱された州で、Wight Mageとして蘇ります。儀式が機能するためには、降霊術士が死んだとき、詠唱された州が味方の支配下になくてはなりません。この呪文は、アンデッド、デーモン、無生物には作用しません。'_x000D_
#end_x000D_
</v>
      </c>
    </row>
    <row r="861" spans="1:8" ht="108" x14ac:dyDescent="0.15">
      <c r="A861" s="24" t="s">
        <v>18014</v>
      </c>
      <c r="B861" s="29" t="s">
        <v>18015</v>
      </c>
      <c r="C861" s="36" t="s">
        <v>18016</v>
      </c>
      <c r="D861" s="38" t="s">
        <v>19980</v>
      </c>
      <c r="H861" t="str">
        <f t="shared" si="13"/>
        <v xml:space="preserve">#selectspell 905_x000D_
#descr '  -  （） -_x000D_
_x000D_
この呪附により、降霊術士は全ての動物の中でも最大のものを蘇生させる闇の儀式を制御します。かつての象は、それに乗って絶え間なく冥界の力を供給するRevenantの魔術師によって、恒久的な腐敗の状態で維持されます。この蘇生の儀式の最も重要な部分は、Revenantの魔術師の魂をBehemothへと結びつけることです。この直接的な霊的制御は、Behemothに高い魔法抵抗力を与えます。Revenantの魔術師の全ての力はこの獣の制御と維持に費やされ、そのため彼は呪文を使うことはできません。'_x000D_
#end_x000D_
</v>
      </c>
    </row>
    <row r="862" spans="1:8" x14ac:dyDescent="0.15">
      <c r="A862" s="24" t="s">
        <v>18017</v>
      </c>
      <c r="B862" s="29" t="s">
        <v>18018</v>
      </c>
      <c r="C862" s="36" t="s">
        <v>18019</v>
      </c>
      <c r="D862" s="38" t="s">
        <v>19981</v>
      </c>
      <c r="H862" t="str">
        <f t="shared" si="13"/>
        <v xml:space="preserve">#selectspell 906_x000D_
#descr '  -  （） -_x000D_
_x000D_
多数の兵士たちは素早い足を与えられます。移動速度は倍増します。'_x000D_
#end_x000D_
</v>
      </c>
    </row>
    <row r="863" spans="1:8" x14ac:dyDescent="0.15">
      <c r="A863" s="24" t="s">
        <v>18020</v>
      </c>
      <c r="B863" s="29" t="s">
        <v>18021</v>
      </c>
      <c r="C863" s="36" t="s">
        <v>18022</v>
      </c>
      <c r="D863" s="38" t="s">
        <v>19982</v>
      </c>
      <c r="H863" t="str">
        <f t="shared" si="13"/>
        <v xml:space="preserve">#selectspell 907_x000D_
#descr '  -  （） -_x000D_
_x000D_
この呪文は、幾らかのものを自然界の毒素から保護します。'_x000D_
#end_x000D_
</v>
      </c>
    </row>
    <row r="864" spans="1:8" ht="27" x14ac:dyDescent="0.15">
      <c r="A864" s="24" t="s">
        <v>18023</v>
      </c>
      <c r="B864" s="29" t="s">
        <v>18024</v>
      </c>
      <c r="C864" s="36" t="s">
        <v>18025</v>
      </c>
      <c r="D864" s="38" t="s">
        <v>19985</v>
      </c>
      <c r="H864" t="str">
        <f t="shared" si="13"/>
        <v xml:space="preserve">#selectspell 908_x000D_
#descr '  -  （） -_x000D_
_x000D_
この呪文は、幾らかのものを火炎から保護します。これはまた、AbysianやSalamanderなどの、炎の生物が持つ熱波も無効化します。'_x000D_
#end_x000D_
</v>
      </c>
    </row>
    <row r="865" spans="1:8" ht="27" x14ac:dyDescent="0.15">
      <c r="A865" s="24" t="s">
        <v>18026</v>
      </c>
      <c r="B865" s="29" t="s">
        <v>18027</v>
      </c>
      <c r="C865" s="36" t="s">
        <v>18028</v>
      </c>
      <c r="D865" s="38" t="s">
        <v>19986</v>
      </c>
      <c r="H865" t="str">
        <f t="shared" si="13"/>
        <v xml:space="preserve">#selectspell 909_x000D_
#descr '  -  （） -_x000D_
_x000D_
この呪文は、幾らかのものを雷撃による損害や衝撃から保護します。'_x000D_
#end_x000D_
</v>
      </c>
    </row>
    <row r="866" spans="1:8" ht="67.5" x14ac:dyDescent="0.15">
      <c r="A866" s="24" t="s">
        <v>18029</v>
      </c>
      <c r="B866" s="29" t="s">
        <v>18030</v>
      </c>
      <c r="C866" s="36" t="s">
        <v>18031</v>
      </c>
      <c r="D866" s="38" t="s">
        <v>19987</v>
      </c>
      <c r="H866" t="str">
        <f t="shared" si="13"/>
        <v xml:space="preserve">#selectspell 910_x000D_
#descr '  -  （） -_x000D_
_x000D_
魔術師は石像を造り、それに知覚と魔力を与えます。このWatcherは塔や、周囲の地形を見渡せるような場所へ設置され、その詮索する目で州を護る役目を与えられます。Watcherは驚異的な視力を持ち、州の巡回において兵士50人分に数えられます。彼らは敵を雷撃で撃つことができます。'_x000D_
#end_x000D_
</v>
      </c>
    </row>
    <row r="867" spans="1:8" ht="67.5" x14ac:dyDescent="0.15">
      <c r="A867" s="24" t="s">
        <v>18032</v>
      </c>
      <c r="B867" s="29" t="s">
        <v>18033</v>
      </c>
      <c r="C867" s="36" t="s">
        <v>18034</v>
      </c>
      <c r="D867" s="38" t="s">
        <v>19988</v>
      </c>
      <c r="H867" t="str">
        <f t="shared" si="13"/>
        <v xml:space="preserve">#selectspell 911_x000D_
#descr '  -  （） -_x000D_
_x000D_
術者は恒常的で安定した風を沿岸の州に生み出し、商人たちがその州へ船で素早く出入りできるようにします。この貿易風は、呪附が持続している間、税収を25%増加させます。この呪文は、儀式に多くの宝石が費やされるほどに長く持続します。この呪附は、州を失陥すると消失します。'_x000D_
#end_x000D_
</v>
      </c>
    </row>
    <row r="868" spans="1:8" ht="27" x14ac:dyDescent="0.15">
      <c r="A868" s="24" t="s">
        <v>18035</v>
      </c>
      <c r="B868" s="29" t="s">
        <v>18036</v>
      </c>
      <c r="C868" s="36" t="s">
        <v>18037</v>
      </c>
      <c r="D868" s="38" t="s">
        <v>19984</v>
      </c>
      <c r="H868" t="str">
        <f t="shared" si="13"/>
        <v xml:space="preserve">#selectspell 912_x000D_
#descr '  -  （） -_x000D_
_x000D_
この呪文は、幾らかのものを冷気から保護します。これはまた、一部のアンデッドが持つ寒波も無効化します。'_x000D_
#end_x000D_
</v>
      </c>
    </row>
    <row r="869" spans="1:8" ht="40.5" x14ac:dyDescent="0.15">
      <c r="A869" s="24" t="s">
        <v>18038</v>
      </c>
      <c r="B869" s="29" t="s">
        <v>18039</v>
      </c>
      <c r="C869" s="36" t="s">
        <v>18040</v>
      </c>
      <c r="D869" s="38" t="s">
        <v>19989</v>
      </c>
      <c r="H869" t="str">
        <f t="shared" si="13"/>
        <v xml:space="preserve">#selectspell 913_x000D_
#descr '  -  （） -_x000D_
_x000D_
この呪文は、水流に術者とその味方を手助けさせます。この呪文に手助けされているものは、毎ラウンドより遠くへと移動でき、戦闘による疲労も軽減されます。この呪文は、水中でのみ詠唱できます。'_x000D_
#end_x000D_
</v>
      </c>
    </row>
    <row r="870" spans="1:8" ht="40.5" x14ac:dyDescent="0.15">
      <c r="A870" s="24" t="s">
        <v>18041</v>
      </c>
      <c r="B870" s="29" t="s">
        <v>18042</v>
      </c>
      <c r="C870" s="36" t="s">
        <v>18043</v>
      </c>
      <c r="D870" s="38" t="s">
        <v>19991</v>
      </c>
      <c r="H870" t="str">
        <f t="shared" si="13"/>
        <v xml:space="preserve">#selectspell 914_x000D_
#descr '  -  （） -_x000D_
_x000D_
水が地面から染み出し始め、それを速やかに柔らかく、歩くのが難しい状態にします。戦場は沼地となり、多くのものはそこでの戦闘で不利になります。この呪附は、戦闘が終わるまで、あるいは術者が死ぬまで持続します。'_x000D_
#end_x000D_
</v>
      </c>
    </row>
    <row r="871" spans="1:8" ht="40.5" x14ac:dyDescent="0.15">
      <c r="A871" s="24" t="s">
        <v>18044</v>
      </c>
      <c r="B871" s="29" t="s">
        <v>18045</v>
      </c>
      <c r="C871" s="36" t="s">
        <v>18046</v>
      </c>
      <c r="D871" s="38" t="s">
        <v>19992</v>
      </c>
      <c r="H871" t="str">
        <f t="shared" si="13"/>
        <v xml:space="preserve">#selectspell 915_x000D_
#descr '  -  （） -_x000D_
_x000D_
奇怪な翼持つ石像は、この強力な呪附によって偽りの命を与えられます。Gargoyleは飛行でき、破壊するのは困難ですが、魔術師が戦場から居なくなると、命無き状態へと戻ります。'_x000D_
#end_x000D_
</v>
      </c>
    </row>
    <row r="872" spans="1:8" ht="40.5" x14ac:dyDescent="0.15">
      <c r="A872" s="24" t="s">
        <v>18047</v>
      </c>
      <c r="B872" s="29" t="s">
        <v>18048</v>
      </c>
      <c r="C872" s="36" t="s">
        <v>18049</v>
      </c>
      <c r="D872" s="38" t="s">
        <v>19993</v>
      </c>
      <c r="H872" t="str">
        <f t="shared" si="13"/>
        <v xml:space="preserve">#selectspell 916_x000D_
#descr '  -  （） -_x000D_
_x000D_
魔術師は、傷付けられるとすぐに本拠地の要塞へと帰還します。この呪文は、魔術師が実際に負傷し、帰還するまで持続します。この儀式は、本拠地の要塞が敵に占領されている場合、速やかな死を招きます。'_x000D_
#end_x000D_
</v>
      </c>
    </row>
    <row r="873" spans="1:8" ht="40.5" x14ac:dyDescent="0.15">
      <c r="A873" s="24" t="s">
        <v>18050</v>
      </c>
      <c r="B873" s="29" t="s">
        <v>18051</v>
      </c>
      <c r="C873" s="36" t="s">
        <v>18052</v>
      </c>
      <c r="D873" s="38" t="s">
        <v>19994</v>
      </c>
      <c r="H873" t="str">
        <f t="shared" si="13"/>
        <v xml:space="preserve">#selectspell 917_x000D_
#descr '  -  （） -_x000D_
_x000D_
この呪附は、魔術師が起動中の世界呪附を破壊することを可能とします。世界呪附の強度は、多くの場合、追加の宝石を費やすことで強化されています。Dispelが機能するためには、それと同等以上の宝石が費やされねばなりません。'_x000D_
#end_x000D_
</v>
      </c>
    </row>
    <row r="874" spans="1:8" ht="108" x14ac:dyDescent="0.15">
      <c r="A874" s="24" t="s">
        <v>18053</v>
      </c>
      <c r="B874" s="29" t="s">
        <v>18054</v>
      </c>
      <c r="C874" s="36" t="s">
        <v>18055</v>
      </c>
      <c r="D874" s="38" t="s">
        <v>19995</v>
      </c>
      <c r="H874" t="str">
        <f t="shared" si="13"/>
        <v xml:space="preserve">#selectspell 918_x000D_
#descr '  -  （） -_x000D_
_x000D_
この呪附は、魔術師が世界中の全ての州を見ることを可能とします。支配圏は詳細に確認できるようになり、また発見された魔法の地も同様ですが、収入は確実な値を得られません。神の支配圏内では、軍隊の動きは詳細に確認でき、また戦場では敵の幻は解呪されます。巡回部隊は敵の偵察兵を遥かに容易に見つけることができ、不安の鎮圧もまた容易になります。全ての国の歴史的な記録を利用できるようになり、また栄誉の殿堂に名を連ねるものは全て詳しく確認できるようになります。この呪附は、誰かがそれを解呪するか、術者が死ぬまで持続します。'_x000D_
#end_x000D_
</v>
      </c>
    </row>
    <row r="875" spans="1:8" ht="27" x14ac:dyDescent="0.15">
      <c r="A875" s="24" t="s">
        <v>18056</v>
      </c>
      <c r="B875" s="29" t="s">
        <v>18057</v>
      </c>
      <c r="C875" s="36" t="s">
        <v>18058</v>
      </c>
      <c r="D875" s="38" t="s">
        <v>19996</v>
      </c>
      <c r="H875" t="str">
        <f t="shared" si="13"/>
        <v xml:space="preserve">#selectspell 919_x000D_
#descr '  -  （） -_x000D_
_x000D_
降霊術師は、死んだ戦士たちとその馬の骨に魔法をかけ、彼らに偽りの命を与えます。強力な魔術師は、より多くの騎兵を蘇生させることができます。'_x000D_
#end_x000D_
</v>
      </c>
    </row>
    <row r="876" spans="1:8" ht="27" x14ac:dyDescent="0.15">
      <c r="A876" s="24" t="s">
        <v>18059</v>
      </c>
      <c r="B876" s="29" t="s">
        <v>18060</v>
      </c>
      <c r="C876" s="36" t="s">
        <v>18061</v>
      </c>
      <c r="D876" s="38" t="s">
        <v>19997</v>
      </c>
      <c r="H876" t="str">
        <f t="shared" si="13"/>
        <v xml:space="preserve">#selectspell 920_x000D_
#descr '  -  （） -_x000D_
_x000D_
降霊術師は死者たちの骨に魔法をかけ、Longdeadの戦士たちの集団を呼び起こします。'_x000D_
#end_x000D_
</v>
      </c>
    </row>
    <row r="877" spans="1:8" ht="67.5" x14ac:dyDescent="0.15">
      <c r="A877" s="24" t="s">
        <v>18062</v>
      </c>
      <c r="B877" s="29" t="s">
        <v>18063</v>
      </c>
      <c r="C877" s="36" t="s">
        <v>18064</v>
      </c>
      <c r="D877" s="38" t="s">
        <v>19998</v>
      </c>
      <c r="H877" t="str">
        <f t="shared" si="13"/>
        <v xml:space="preserve">#selectspell 921_x000D_
#descr '  -  （） -_x000D_
_x000D_
魔術師は、Faery Trodを見つけ出すために、彼の軍を魔法の森へと率います。軍はこの奇妙なる道を辿って妖精の地を通り抜け、最終的に遠方の森へと到着します。この呪文が機能するためには、その基点と終点は、共に森林の州でなくてはなりません。妖精の道を上手く通り抜けるのは容易ならざる冒険であり、予定していた場所へ正確に出てくることはできないかもしれません。'_x000D_
#end_x000D_
</v>
      </c>
    </row>
    <row r="878" spans="1:8" ht="54" x14ac:dyDescent="0.15">
      <c r="A878" s="24" t="s">
        <v>18065</v>
      </c>
      <c r="B878" s="29" t="s">
        <v>18066</v>
      </c>
      <c r="C878" s="36" t="s">
        <v>18067</v>
      </c>
      <c r="D878" s="38" t="s">
        <v>19999</v>
      </c>
      <c r="H878" t="str">
        <f t="shared" si="13"/>
        <v xml:space="preserve">#selectspell 922_x000D_
#descr '  -  （） -_x000D_
_x000D_
この贈り物は、神の支配圏内に居る全ての忠実なる従者たちに素晴らしい健康を与えます。これを授かったものたちは、HPが増加し、老化は遅くなり、さらに永久的な戦傷さえ癒えるかもしれません。この呪附は、誰かがそれを解呪するか、術者が死ぬまで持続します。'_x000D_
#end_x000D_
</v>
      </c>
    </row>
    <row r="879" spans="1:8" ht="40.5" x14ac:dyDescent="0.15">
      <c r="A879" s="24" t="s">
        <v>18068</v>
      </c>
      <c r="B879" s="29" t="s">
        <v>18069</v>
      </c>
      <c r="C879" s="36" t="s">
        <v>18070</v>
      </c>
      <c r="D879" s="38" t="s">
        <v>20000</v>
      </c>
      <c r="H879" t="str">
        <f t="shared" si="13"/>
        <v xml:space="preserve">#selectspell 923_x000D_
#descr '  -  （） -_x000D_
_x000D_
この呪文が詠唱されると、程なくして地面から有毒な臭気が染み出し始めます。この臭気は広範囲に舞い上がって戦場全体を包み、戦闘が終わるまで染み出し続けます。'_x000D_
#end_x000D_
</v>
      </c>
    </row>
    <row r="880" spans="1:8" ht="40.5" x14ac:dyDescent="0.15">
      <c r="A880" s="24" t="s">
        <v>18071</v>
      </c>
      <c r="B880" s="29" t="s">
        <v>18072</v>
      </c>
      <c r="C880" s="36" t="s">
        <v>18073</v>
      </c>
      <c r="D880" s="38" t="s">
        <v>20001</v>
      </c>
      <c r="H880" t="str">
        <f t="shared" si="13"/>
        <v xml:space="preserve">#selectspell 924_x000D_
#descr '  -  （） -_x000D_
_x000D_
巨大な燃え盛る積み薪が景色を照らします。この積み薪は決して燃え尽きることはなく、その熱は毎月20個の、火の力を吹き込まれた魔法の宝石を産み出すに十分です。この呪附は、誰かがそれを解呪するか、術者が死ぬまで持続します。'_x000D_
#end_x000D_
</v>
      </c>
    </row>
    <row r="881" spans="1:8" ht="40.5" x14ac:dyDescent="0.15">
      <c r="A881" s="24" t="s">
        <v>18074</v>
      </c>
      <c r="B881" s="29" t="s">
        <v>18075</v>
      </c>
      <c r="C881" s="36" t="s">
        <v>18076</v>
      </c>
      <c r="D881" s="38" t="s">
        <v>20002</v>
      </c>
      <c r="H881" t="str">
        <f t="shared" si="13"/>
        <v xml:space="preserve">#selectspell 925_x000D_
#descr '  -  （） -_x000D_
_x000D_
戦場全体が、最も暑い砂漠さえ凌ぐほどの熱波に襲われます。この熱波は短時間で戦場に居る全てのものの意識を奪い、その後の死は確実です。この呪文は、温暖な州で最も効果を発揮します。'_x000D_
#end_x000D_
</v>
      </c>
    </row>
    <row r="882" spans="1:8" ht="54" x14ac:dyDescent="0.15">
      <c r="A882" s="24" t="s">
        <v>18077</v>
      </c>
      <c r="B882" s="29" t="s">
        <v>18078</v>
      </c>
      <c r="C882" s="36" t="s">
        <v>19163</v>
      </c>
      <c r="D882" s="38" t="s">
        <v>20003</v>
      </c>
      <c r="H882" t="str">
        <f t="shared" si="13"/>
        <v xml:space="preserve">#selectspell 926_x000D_
#descr '  -  （） -_x000D_
_x000D_
この呪文は、アスガルドの伝説的な呪附を再現します。要塞は、魔法の炎による環状の壁によって囲まれます。この炎は近付くものたちの意図を読み取ることができ、友軍を安全に通過させます。飛行するものは、炎を飛び越えることができます。'_x000D_
#end_x000D_
</v>
      </c>
    </row>
    <row r="883" spans="1:8" x14ac:dyDescent="0.15">
      <c r="A883" s="24" t="s">
        <v>18079</v>
      </c>
      <c r="B883" s="29" t="s">
        <v>18080</v>
      </c>
      <c r="C883" s="36" t="s">
        <v>18081</v>
      </c>
      <c r="D883" s="38" t="s">
        <v>20004</v>
      </c>
      <c r="H883" t="str">
        <f t="shared" si="13"/>
        <v xml:space="preserve">#selectspell 927_x000D_
#descr '  -  （） -_x000D_
_x000D_
大気そのものが、全ての友軍を敵の飛び道具から保護します。'_x000D_
#end_x000D_
</v>
      </c>
    </row>
    <row r="884" spans="1:8" ht="67.5" x14ac:dyDescent="0.15">
      <c r="A884" s="24" t="s">
        <v>18082</v>
      </c>
      <c r="B884" s="29" t="s">
        <v>18083</v>
      </c>
      <c r="C884" s="36" t="s">
        <v>18084</v>
      </c>
      <c r="D884" s="38" t="s">
        <v>20005</v>
      </c>
      <c r="H884" t="str">
        <f t="shared" si="13"/>
        <v xml:space="preserve">#selectspell 928_x000D_
#descr '  -  （） -_x000D_
_x000D_
大気から作られた円蓋が、魔術師が居る州全体の上に形成されます。この円蓋は、保護された州の外から放たれた呪文の多くから、州を保護します。何も煩わすものがなければ、この呪文は永久的に持続しますが、呪文がこの円蓋を通過するか、円蓋を作った魔術師が死んだ場合、これは直ちに砕け散ります。この円蓋は、通過を試みる呪文全てを80%の確率で阻止します。'_x000D_
#end_x000D_
</v>
      </c>
    </row>
    <row r="885" spans="1:8" ht="27" x14ac:dyDescent="0.15">
      <c r="A885" s="24" t="s">
        <v>18085</v>
      </c>
      <c r="B885" s="29" t="s">
        <v>18086</v>
      </c>
      <c r="C885" s="36" t="s">
        <v>18087</v>
      </c>
      <c r="D885" s="38" t="s">
        <v>20006</v>
      </c>
      <c r="H885" t="str">
        <f t="shared" si="13"/>
        <v xml:space="preserve">#selectspell 929_x000D_
#descr '  -  （） -_x000D_
_x000D_
多数の兵士たちは強い水流に囲まれ、これは戦闘において彼に攻撃を命中させるのを難しくします。この呪文は、水中でのみ詠唱できます。'_x000D_
#end_x000D_
</v>
      </c>
    </row>
    <row r="886" spans="1:8" ht="40.5" x14ac:dyDescent="0.15">
      <c r="A886" s="24" t="s">
        <v>18088</v>
      </c>
      <c r="B886" s="29" t="s">
        <v>18089</v>
      </c>
      <c r="C886" s="36" t="s">
        <v>18090</v>
      </c>
      <c r="D886" s="38" t="s">
        <v>20007</v>
      </c>
      <c r="H886" t="str">
        <f t="shared" si="13"/>
        <v xml:space="preserve">#selectspell 930_x000D_
#descr '  -  （） -_x000D_
_x000D_
戦場全体が、途轍もない寒波に苦しめられます。この寒波は短時間で戦場に居る全てのものの意識を奪い、その後の死は確実です。Grip of Winterは、寒冷な州で最も効果を発揮します。'_x000D_
#end_x000D_
</v>
      </c>
    </row>
    <row r="887" spans="1:8" ht="81" x14ac:dyDescent="0.15">
      <c r="A887" s="24" t="s">
        <v>18091</v>
      </c>
      <c r="B887" s="29" t="s">
        <v>18092</v>
      </c>
      <c r="C887" s="36" t="s">
        <v>18093</v>
      </c>
      <c r="D887" s="38" t="s">
        <v>20008</v>
      </c>
      <c r="H887" t="str">
        <f t="shared" si="13"/>
        <v xml:space="preserve">#selectspell 931_x000D_
#descr '  -  （） -_x000D_
_x000D_
霜の円蓋が、この呪文が詠唱された州全体の上に形成されます。この円蓋に向けて放たれた呪文は全て、致命的な罠を起動させます。強力な冷気の爆風は敵の魔術師への経路を見つけ出し、彼を凍死させます。円蓋へと放たれた呪文は、それぞれ30%の確率で円蓋に破壊されます。より多くの魔法の宝石を呪文に費やすほど、持続時間も長くなります。円蓋を作った魔術師が死ぬと、円蓋は直ちに溶け去ります。'_x000D_
#end_x000D_
</v>
      </c>
    </row>
    <row r="888" spans="1:8" ht="81" x14ac:dyDescent="0.15">
      <c r="A888" s="24" t="s">
        <v>18094</v>
      </c>
      <c r="B888" s="29" t="s">
        <v>18095</v>
      </c>
      <c r="C888" s="36" t="s">
        <v>18096</v>
      </c>
      <c r="D888" s="38" t="s">
        <v>20009</v>
      </c>
      <c r="H888" t="str">
        <f t="shared" si="13"/>
        <v xml:space="preserve">#selectspell 932_x000D_
#descr '  -  （） -_x000D_
_x000D_
この呪文は、寒冷な山岳の州でのみ詠唱できます。術者は、古代のアンデッドの戦士たちの部族を探し出し、彼らをその氷河の牢獄から解放します。Unfrozenの部族全員が解放されます。Unfrozenは、族長と魔術師によって率いられます。Turmoil天秤の州で詠唱すると、より多くの戦士を擁する好戦的な部族が召喚に応じます。LuckやMagic天秤の州で詠唱すると、より多くの魔術師を擁する部族が召喚に応じやすくなります。'_x000D_
#end_x000D_
</v>
      </c>
    </row>
    <row r="889" spans="1:8" ht="108" x14ac:dyDescent="0.15">
      <c r="A889" s="24" t="s">
        <v>18097</v>
      </c>
      <c r="B889" s="29" t="s">
        <v>18098</v>
      </c>
      <c r="C889" s="36" t="s">
        <v>18099</v>
      </c>
      <c r="D889" s="38" t="s">
        <v>20010</v>
      </c>
      <c r="H889" t="str">
        <f t="shared" si="13"/>
        <v xml:space="preserve">#selectspell 933_x000D_
#descr '  -  （） -_x000D_
_x000D_
この呪附は、採掘作業を過酷で危険なものから、極めて高揚させる経験へと変容させます。鉱員たちは、その短刀で金や鉄を切り分けることができ、またあたかも山が彼らを導こうとしているかのように、価値ある鉱石が眠るところでは石がとりわけ柔らかくなります。この呪附は、味方の支配圏内でのみ機能し、支配力が強まるほどに効果も高まります。この呪附は、資源の生産量には大きな、金銭には小さな増大を齎し、これらは共に州の資源の量に依存します。また、魔法の地の中でも税収を齎す鉱山であるものは、その税収が最大で二倍にまで増加します。'_x000D_
#end_x000D_
</v>
      </c>
    </row>
    <row r="890" spans="1:8" ht="54" x14ac:dyDescent="0.15">
      <c r="A890" s="24" t="s">
        <v>18100</v>
      </c>
      <c r="B890" s="29" t="s">
        <v>18101</v>
      </c>
      <c r="C890" s="36" t="s">
        <v>18102</v>
      </c>
      <c r="D890" s="38" t="s">
        <v>20011</v>
      </c>
      <c r="H890" t="str">
        <f t="shared" si="13"/>
        <v xml:space="preserve">#selectspell 934_x000D_
#descr '  -  （） -_x000D_
_x000D_
この強力な呪附により、10体以上の石像が偽りの命を与えられます。強力な魔術師は、この呪文を一度詠唱するだけで、15体以上もの石像に魔法をかけることができます。これらの石像を破壊するのは困難ですが、魔術師なしに戦場に取り残されると、彼らは命無き状態へと戻ります。'_x000D_
#end_x000D_
</v>
      </c>
    </row>
    <row r="891" spans="1:8" ht="148.5" x14ac:dyDescent="0.15">
      <c r="A891" s="24" t="s">
        <v>18103</v>
      </c>
      <c r="B891" s="29" t="s">
        <v>18104</v>
      </c>
      <c r="C891" s="36" t="s">
        <v>18105</v>
      </c>
      <c r="D891" s="38" t="s">
        <v>20012</v>
      </c>
      <c r="H891" t="str">
        <f t="shared" si="13"/>
        <v xml:space="preserve">#selectspell 935_x000D_
#descr '  -  （） -_x000D_
_x000D_
この呪文は、荒地でのみ詠唱できます。術者は、幾重にも積み重なった砂漠の砂の下に隠された、Dust Kingとその埋葬された従者たちを見つけ出し、解放します。時の始まりには、最初の人間たちは散在する部族として暮らしていました。しかし超自然的力の影響により、人類に文明の兆しがやってきました。小さな王国は幾つも形成され、秩序が確立されました。これらの王国とその統治者たちは、早い周期で現れては姿を消していきました。死して忘れられることへの恐怖に突き動かされ、王たちは彼らが永久に生きられる安息所として、宮殿のような墓を作りました。しかし時と共に砂がやってきました。宮殿は砂に覆われていき、彼らの記憶は忘れ去られました。墓の中では、今も古代の王とその兵士たちが生き続けています。Order天秤の州で詠唱すると、より多くの戦士を伴う王が解放されます。LuckやMagic天秤の州で詠唱すると、より多くの聖職者を伴う王が見つかりやすくなります。'_x000D_
#end_x000D_
</v>
      </c>
    </row>
    <row r="892" spans="1:8" ht="135" x14ac:dyDescent="0.15">
      <c r="A892" s="24" t="s">
        <v>18106</v>
      </c>
      <c r="B892" s="29" t="s">
        <v>18107</v>
      </c>
      <c r="C892" s="36" t="s">
        <v>18108</v>
      </c>
      <c r="D892" s="38" t="s">
        <v>20013</v>
      </c>
      <c r="H892" t="str">
        <f t="shared" si="13"/>
        <v xml:space="preserve">#selectspell 936_x000D_
#descr '  -  （） -_x000D_
_x000D_
この呪文は、洞窟の州でのみ詠唱できます。時の始まりには、神々の間での戦争があり、その際に以前の全能者は、三柱の強大なる神々とその従者たちを打ち破り、彼らを大地の奥深くへと幽閉しました。術者はそのような地底の封印されし室を見つけ出し、その囚人たちを解放します。彼らReleased Oneたちの魂は、その肉体と共に幽閉され、そして死しても冥界へと逃れることはできませんでした。千年にも渡り、彼らの魂はその化石化した身体に囚われたままでした。解放されると、彼らは今一度そのかつての王と賢者たちに従い、術者の召喚に応じます。彼らの賢者たちは、地、死、時には星の魔法にも熟練します。LuckやMagic天秤の州で詠唱されると、より多くの賢者を伴う王が見つかりやすくなります。'_x000D_
#end_x000D_
</v>
      </c>
    </row>
    <row r="893" spans="1:8" ht="40.5" x14ac:dyDescent="0.15">
      <c r="A893" s="24" t="s">
        <v>18109</v>
      </c>
      <c r="B893" s="29" t="s">
        <v>18110</v>
      </c>
      <c r="C893" s="36" t="s">
        <v>18111</v>
      </c>
      <c r="D893" s="38" t="s">
        <v>20014</v>
      </c>
      <c r="H893" t="str">
        <f t="shared" si="13"/>
        <v xml:space="preserve">#selectspell 937_x000D_
#descr '  -  （） -_x000D_
_x000D_
術者は、標的の魔法生物と正反対の超自然的な力を作り出します。この呪文が十分強力であれば、魔法生物は解呪され、存在を失います。'_x000D_
#end_x000D_
</v>
      </c>
    </row>
    <row r="894" spans="1:8" ht="67.5" x14ac:dyDescent="0.15">
      <c r="A894" s="24" t="s">
        <v>18112</v>
      </c>
      <c r="B894" s="29" t="s">
        <v>18113</v>
      </c>
      <c r="C894" s="36" t="s">
        <v>18114</v>
      </c>
      <c r="D894" s="38" t="s">
        <v>20015</v>
      </c>
      <c r="H894" t="str">
        <f t="shared" si="13"/>
        <v xml:space="preserve">#selectspell 938_x000D_
#descr '  -  （） -_x000D_
_x000D_
星の円蓋は、魔術師が居る州全体の上に形成されます。この円蓋は、保護された州の外から放たれた呪文の多くから、州を保護します。より多くの魔法の宝石を呪文に費やすほど、持続時間も長くなります。円蓋を作った魔術師が死んだ場合、これは直ちに崩壊します。この円蓋は、通過を試みる呪文全てを50%の確率で阻止します。'_x000D_
#end_x000D_
</v>
      </c>
    </row>
    <row r="895" spans="1:8" ht="54" x14ac:dyDescent="0.15">
      <c r="A895" s="24" t="s">
        <v>18115</v>
      </c>
      <c r="B895" s="29" t="s">
        <v>18116</v>
      </c>
      <c r="C895" s="36" t="s">
        <v>18117</v>
      </c>
      <c r="D895" s="38" t="s">
        <v>20016</v>
      </c>
      <c r="H895" t="str">
        <f t="shared" si="13"/>
        <v xml:space="preserve">#selectspell 939_x000D_
#descr '  -  （） -_x000D_
_x000D_
降霊術師は、敵味方全員の関節を、まるで彼らの身体が、死したばかりのものが辿るのと同じ運命を経験するかのように硬化させていきます。この呪文に対する即時の治療法はありませんが、戦いが終われば効果は消えます。アンデッドや無生物は、この呪文の影響を受けません。'_x000D_
#end_x000D_
</v>
      </c>
    </row>
    <row r="896" spans="1:8" ht="67.5" x14ac:dyDescent="0.15">
      <c r="A896" s="24" t="s">
        <v>18118</v>
      </c>
      <c r="B896" s="29" t="s">
        <v>18119</v>
      </c>
      <c r="C896" s="36" t="s">
        <v>18120</v>
      </c>
      <c r="D896" s="38" t="s">
        <v>20017</v>
      </c>
      <c r="H896" t="str">
        <f t="shared" si="13"/>
        <v xml:space="preserve">#selectspell 940_x000D_
#descr '  -  （） -_x000D_
_x000D_
降霊術士は、10体のよく準備された屍に魔法をかけ、それらに偽りの命を与えます。これらのSkeletonは、冥界の力を燃料とする魔法の弓を与えられます。これらの弓から放たれた矢は、緑色の破滅の炎を上げます。破滅の炎に晒された肉体は、爛れて腐り始めていきます。Skeletonはアンデッドであり、アンデッドの指揮なしに戦場に取り残されると崩れ落ちます。'_x000D_
#end_x000D_
</v>
      </c>
    </row>
    <row r="897" spans="1:8" ht="54" x14ac:dyDescent="0.15">
      <c r="A897" s="24" t="s">
        <v>18121</v>
      </c>
      <c r="B897" s="29" t="s">
        <v>18122</v>
      </c>
      <c r="C897" s="36" t="s">
        <v>18123</v>
      </c>
      <c r="D897" s="38" t="s">
        <v>20018</v>
      </c>
      <c r="H897" t="str">
        <f t="shared" si="13"/>
        <v xml:space="preserve">#selectspell 941_x000D_
#descr '  -  （） -_x000D_
_x000D_
Zizは、降霊術師によって偽りの命を与えられた、死して腐り行くGreat Eagleです。この獣は冥界から来た魂に憑依されています。彼らは風の魔法をかけられており、嵐の中でも飛び回り、そして近くのものの肉体を凍て付かせる、氷のような風に包まれています。'_x000D_
#end_x000D_
</v>
      </c>
    </row>
    <row r="898" spans="1:8" ht="27" x14ac:dyDescent="0.15">
      <c r="A898" s="24" t="s">
        <v>18124</v>
      </c>
      <c r="B898" s="29" t="s">
        <v>18125</v>
      </c>
      <c r="C898" s="36" t="s">
        <v>18126</v>
      </c>
      <c r="D898" s="38" t="s">
        <v>20019</v>
      </c>
      <c r="H898" t="str">
        <f t="shared" si="13"/>
        <v xml:space="preserve">#selectspell 942_x000D_
#descr '  -  （） -_x000D_
_x000D_
この戦闘呪附は、戦場に居る全ての味方の疲労を回復させます。これは戦いが終わるか、術者が死ぬまで持続します。'_x000D_
#end_x000D_
</v>
      </c>
    </row>
    <row r="899" spans="1:8" ht="108" x14ac:dyDescent="0.15">
      <c r="A899" s="24" t="s">
        <v>18127</v>
      </c>
      <c r="B899" s="29" t="s">
        <v>18128</v>
      </c>
      <c r="C899" s="36" t="s">
        <v>18129</v>
      </c>
      <c r="D899" s="38" t="s">
        <v>20020</v>
      </c>
      <c r="H899" t="str">
        <f t="shared" ref="H899:H962" si="14">IF(G899&lt;&gt;"y",CONCATENATE("#selectspell ",A899,CHAR(13),CHAR(10),"#descr '  - ",E899," （",F899,"） -",CHAR(13),CHAR(10),CHAR(13),CHAR(10),D899,"'",CHAR(13),CHAR(10),"#end",CHAR(13),CHAR(10)),"")</f>
        <v xml:space="preserve">#selectspell 943_x000D_
#descr '  -  （） -_x000D_
_x000D_
火の魔法の目に見えない網が、この呪文が詠唱された州全体の上に形成されます。保護された州に向けて放たれた呪文は全て、致命的な罠を起動させます。強力な炎の爆風は敵の魔術師への経路を見つけ出して彼を焼き、さらには研究所さえも焼き尽くすかもしれません。Luck天秤は、研究所の消失を防ぐのに役立ちます。より多くの魔法の宝石を呪文に費やすほど、円蓋の持続時間も長くなります。円蓋を作った魔術師が死ぬと、円蓋は直ちに溶け去ります。この円蓋は通過する敵の呪文を阻止することはありませんが、敵の魔術師が二度と呪文を唱えることがないようにはできるかもしれません。'_x000D_
#end_x000D_
</v>
      </c>
    </row>
    <row r="900" spans="1:8" x14ac:dyDescent="0.15">
      <c r="A900" s="24" t="s">
        <v>18130</v>
      </c>
      <c r="B900" s="29" t="s">
        <v>18131</v>
      </c>
      <c r="C900" s="36" t="s">
        <v>18132</v>
      </c>
      <c r="D900" s="38" t="s">
        <v>20021</v>
      </c>
      <c r="H900" t="str">
        <f t="shared" si="14"/>
        <v xml:space="preserve">#selectspell 944_x000D_
#descr '  -  （） -_x000D_
_x000D_
術者は戦場に居る全ての友軍兵士に飛行能力を与えます。'_x000D_
#end_x000D_
</v>
      </c>
    </row>
    <row r="901" spans="1:8" ht="67.5" x14ac:dyDescent="0.15">
      <c r="A901" s="24" t="s">
        <v>18133</v>
      </c>
      <c r="B901" s="29" t="s">
        <v>18134</v>
      </c>
      <c r="C901" s="36" t="s">
        <v>18135</v>
      </c>
      <c r="D901" s="38" t="s">
        <v>20022</v>
      </c>
      <c r="H901" t="str">
        <f t="shared" si="14"/>
        <v xml:space="preserve">#selectspell 945_x000D_
#descr '  -  （） -_x000D_
_x000D_
この呪文は、死せる提督Torgrinを目覚めさせ、召喚者の大義のために戦わせます。提督は、召喚者の敵に統治されている沿岸の州を無作為に攻撃します。この呪附はそれが解呪されるか、術者が死ぬ、もしくは提督とその艦隊が撃破されるまで持続します。提督が完全に打ち破られない限り、全艦隊が次の戦いのために再生されます。'_x000D_
#end_x000D_
</v>
      </c>
    </row>
    <row r="902" spans="1:8" ht="108" x14ac:dyDescent="0.15">
      <c r="A902" s="24" t="s">
        <v>18136</v>
      </c>
      <c r="B902" s="29" t="s">
        <v>18137</v>
      </c>
      <c r="C902" s="36" t="s">
        <v>19164</v>
      </c>
      <c r="D902" s="38" t="s">
        <v>20023</v>
      </c>
      <c r="H902" t="str">
        <f t="shared" si="14"/>
        <v xml:space="preserve">#selectspell 946_x000D_
#descr '  -  （） -_x000D_
_x000D_
術者は11体の獅子の像を彫り、それらに強力な魔法をかけます。そのうちの10体は城壁の外に配置され、11体目は中庭に置かれます。獅子の歩哨たちが住民を保護し、危害から護ることにより、秩序と繁栄が花開きます。城が攻撃された際には、獅子たちは命を帯び、包囲軍を攻撃します。獅子たちは魔法生物であり、魔法的な指揮を必要とします。中庭の獅子が破壊された場合、魔術師が残る獅子たちの制御を引き継がない限り、獅子たちは崩壊します。この呪附は、Order天秤を1増加させます。'_x000D_
#end_x000D_
</v>
      </c>
    </row>
    <row r="903" spans="1:8" ht="54" x14ac:dyDescent="0.15">
      <c r="A903" s="24" t="s">
        <v>18138</v>
      </c>
      <c r="B903" s="29" t="s">
        <v>18139</v>
      </c>
      <c r="C903" s="36" t="s">
        <v>18140</v>
      </c>
      <c r="D903" s="38" t="s">
        <v>20024</v>
      </c>
      <c r="H903" t="str">
        <f t="shared" si="14"/>
        <v xml:space="preserve">#selectspell 947_x000D_
#descr '  -  （） -_x000D_
_x000D_
他のどれよりも深い井戸が造られます。この井戸は水ではなく、大地そのものの血液を齎します。この大地の血液は、魔法の儀式に利用できる地の魔法の宝石へと加工されます。毎月、20個の地の宝石が生成されます。この世界呪附は、それが解呪されるか、術者が死ぬまで持続します。'_x000D_
#end_x000D_
</v>
      </c>
    </row>
    <row r="904" spans="1:8" ht="27" x14ac:dyDescent="0.15">
      <c r="A904" s="24" t="s">
        <v>18141</v>
      </c>
      <c r="B904" s="29" t="s">
        <v>18142</v>
      </c>
      <c r="C904" s="36" t="s">
        <v>18143</v>
      </c>
      <c r="D904" s="38" t="s">
        <v>20025</v>
      </c>
      <c r="H904" t="str">
        <f t="shared" si="14"/>
        <v xml:space="preserve">#selectspell 948_x000D_
#descr '  -  （） -_x000D_
_x000D_
太陽は、戦場の全ての兵士の網膜を破壊し、全てのアンデッドとデーモンを焼き尽くすほどの輝きを発し始めます。'_x000D_
#end_x000D_
</v>
      </c>
    </row>
    <row r="905" spans="1:8" ht="54" x14ac:dyDescent="0.15">
      <c r="A905" s="24" t="s">
        <v>18144</v>
      </c>
      <c r="B905" s="29" t="s">
        <v>18145</v>
      </c>
      <c r="C905" s="36" t="s">
        <v>18146</v>
      </c>
      <c r="D905" s="38" t="s">
        <v>20026</v>
      </c>
      <c r="H905" t="str">
        <f t="shared" si="14"/>
        <v xml:space="preserve">#selectspell 949_x000D_
#descr '  -  （） -_x000D_
_x000D_
この呪文は、夜空の光を水晶玉へと集めます。この玉の中の光は、そこから真珠が成長し始めるほどに強く、純粋です。この光は、ターン毎に5個の星の真珠を生産するだけの強さを持ちます。この呪文は、誰かがそれを解呪するか、術者が死ぬまで持続します。'_x000D_
#end_x000D_
</v>
      </c>
    </row>
    <row r="906" spans="1:8" ht="40.5" x14ac:dyDescent="0.15">
      <c r="A906" s="24" t="s">
        <v>18147</v>
      </c>
      <c r="B906" s="29" t="s">
        <v>18148</v>
      </c>
      <c r="C906" s="36" t="s">
        <v>18149</v>
      </c>
      <c r="D906" s="38" t="s">
        <v>20027</v>
      </c>
      <c r="H906" t="str">
        <f t="shared" si="14"/>
        <v xml:space="preserve">#selectspell 950_x000D_
#descr '  -  （） -_x000D_
_x000D_
暗い嵐の夜、降霊術師がその技による膨大な力を解き放つと共に、埋葬されていない死者は動き始めます。術者が統治する州の、最大100体までの埋葬されていない死体は、Soullessとして蘇生されます。'_x000D_
#end_x000D_
</v>
      </c>
    </row>
    <row r="907" spans="1:8" ht="40.5" x14ac:dyDescent="0.15">
      <c r="A907" s="24" t="s">
        <v>18150</v>
      </c>
      <c r="B907" s="29" t="s">
        <v>18151</v>
      </c>
      <c r="C907" s="36" t="s">
        <v>18152</v>
      </c>
      <c r="D907" s="38" t="s">
        <v>20028</v>
      </c>
      <c r="H907" t="str">
        <f t="shared" si="14"/>
        <v xml:space="preserve">#selectspell 951_x000D_
#descr '  -  （） -_x000D_
_x000D_
この呪文は、全ての味方に再び生きる機会を与えます。影響を受けたものが死ぬと、彼らはSoullessとして蘇り、戦い続けます。アンデッドはこの呪文の影響を受けません。'_x000D_
#end_x000D_
</v>
      </c>
    </row>
    <row r="908" spans="1:8" ht="67.5" x14ac:dyDescent="0.15">
      <c r="A908" s="24" t="s">
        <v>18153</v>
      </c>
      <c r="B908" s="29" t="s">
        <v>18154</v>
      </c>
      <c r="C908" s="36" t="s">
        <v>18155</v>
      </c>
      <c r="D908" s="38" t="s">
        <v>20029</v>
      </c>
      <c r="H908" t="str">
        <f t="shared" si="14"/>
        <v xml:space="preserve">#selectspell 952_x000D_
#descr '  -  （） -_x000D_
_x000D_
この呪文の術者は、殺された英雄を古代の再誕の儀式を用いて蘇生します。この儀式は、死せる英雄を蘇生する前に、彼もしくは彼女を木乃伊化します。この儀式によって蘇生できるのは、栄誉の殿堂に名を連ねる偉大な英雄だけです。この儀式は、単一の英雄に対し複数回行うことができます。無生物やアンデッドはこの呪文の影響を受けません。'_x000D_
#end_x000D_
</v>
      </c>
    </row>
    <row r="909" spans="1:8" ht="40.5" x14ac:dyDescent="0.15">
      <c r="A909" s="24" t="s">
        <v>18156</v>
      </c>
      <c r="B909" s="29" t="s">
        <v>18157</v>
      </c>
      <c r="C909" s="36" t="s">
        <v>18158</v>
      </c>
      <c r="D909" s="38" t="s">
        <v>20030</v>
      </c>
      <c r="H909" t="str">
        <f t="shared" si="14"/>
        <v xml:space="preserve">#selectspell 953_x000D_
#descr '  -  （） -_x000D_
_x000D_
Leviathanは、降霊術師によって偽りの命を与えられた、死して腐り行くAsp Turtleです。この獣は冥界から来た魂に憑依されています。彼らを作り出せるのは海中でのみですが、彼ら自身は陸地へ這い上がることはできます。'_x000D_
#end_x000D_
</v>
      </c>
    </row>
    <row r="910" spans="1:8" x14ac:dyDescent="0.15">
      <c r="A910" s="24" t="s">
        <v>18159</v>
      </c>
      <c r="B910" s="29" t="s">
        <v>18160</v>
      </c>
      <c r="C910" s="36" t="s">
        <v>18161</v>
      </c>
      <c r="D910" s="38" t="s">
        <v>20031</v>
      </c>
      <c r="H910" t="str">
        <f t="shared" si="14"/>
        <v xml:space="preserve">#selectspell 954_x000D_
#descr '  -  （） -_x000D_
_x000D_
この呪文は、戦場の全ての味方を自然界の毒素から保護します。'_x000D_
#end_x000D_
</v>
      </c>
    </row>
    <row r="911" spans="1:8" ht="54" x14ac:dyDescent="0.15">
      <c r="A911" s="24" t="s">
        <v>18162</v>
      </c>
      <c r="B911" s="29" t="s">
        <v>18163</v>
      </c>
      <c r="C911" s="36" t="s">
        <v>18164</v>
      </c>
      <c r="D911" s="38" t="s">
        <v>20032</v>
      </c>
      <c r="H911" t="str">
        <f t="shared" si="14"/>
        <v xml:space="preserve">#selectspell 955_x000D_
#descr '  -  （） -_x000D_
_x000D_
Treelordは、かつては活気に満ち、非常に強力であった古代の生ける樹です。現在、彼らは休眠状態で、年毎にその心身は鈍っています。これらの朽ち行くTreelordは、緑魔法を利用することで目覚めさせることができます。目覚めたTreelordは、目覚めさせたものに死ぬまで仕えます。Treelordは非常に長い寿命を持ちます。'_x000D_
#end_x000D_
</v>
      </c>
    </row>
    <row r="912" spans="1:8" ht="81" x14ac:dyDescent="0.15">
      <c r="A912" s="24" t="s">
        <v>18165</v>
      </c>
      <c r="B912" s="29" t="s">
        <v>18166</v>
      </c>
      <c r="C912" s="36" t="s">
        <v>18167</v>
      </c>
      <c r="D912" s="38" t="s">
        <v>20033</v>
      </c>
      <c r="H912" t="str">
        <f t="shared" si="14"/>
        <v xml:space="preserve">#selectspell 956_x000D_
#descr '  -  （） -_x000D_
_x000D_
草木は、この呪文が詠唱された州全体を覆う円蓋へと成長します。この円蓋は、保護された州の外から放たれた呪文の多くから、州を保護します。何も煩わすものがなければ、Forest Domeは永久的に持続します。しかし、火の呪文が円蓋に吸収された場合、円蓋は炎上して破壊されるかもしれません。術者が死んだ場合、円蓋は枯死します。この円蓋は、通過を試みる呪文全てを30%の確率で阻止します。'_x000D_
#end_x000D_
</v>
      </c>
    </row>
    <row r="913" spans="1:8" ht="27" x14ac:dyDescent="0.15">
      <c r="A913" s="24" t="s">
        <v>18168</v>
      </c>
      <c r="B913" s="29" t="s">
        <v>18169</v>
      </c>
      <c r="C913" s="36" t="s">
        <v>18170</v>
      </c>
      <c r="D913" s="38" t="s">
        <v>20034</v>
      </c>
      <c r="H913" t="str">
        <f t="shared" si="14"/>
        <v xml:space="preserve">#selectspell 957_x000D_
#descr '  -  （） -_x000D_
_x000D_
この呪文は、全軍を火炎から保護します。これはまた、AbysianやSalamanderなどの、炎の生物が持つ熱波も無効化します。'_x000D_
#end_x000D_
</v>
      </c>
    </row>
    <row r="914" spans="1:8" ht="27" x14ac:dyDescent="0.15">
      <c r="A914" s="24" t="s">
        <v>18171</v>
      </c>
      <c r="B914" s="29" t="s">
        <v>18172</v>
      </c>
      <c r="C914" s="36" t="s">
        <v>18173</v>
      </c>
      <c r="D914" s="38" t="s">
        <v>20036</v>
      </c>
      <c r="H914" t="str">
        <f t="shared" si="14"/>
        <v xml:space="preserve">#selectspell 958_x000D_
#descr '  -  （） -_x000D_
_x000D_
この呪文は、全軍を冷気から保護します。これはまた、一部のアンデッドが持つ寒波も無効化します。'_x000D_
#end_x000D_
</v>
      </c>
    </row>
    <row r="915" spans="1:8" ht="27" x14ac:dyDescent="0.15">
      <c r="A915" s="24" t="s">
        <v>18174</v>
      </c>
      <c r="B915" s="29" t="s">
        <v>18175</v>
      </c>
      <c r="C915" s="36" t="s">
        <v>18176</v>
      </c>
      <c r="D915" s="38" t="s">
        <v>20035</v>
      </c>
      <c r="H915" t="str">
        <f t="shared" si="14"/>
        <v xml:space="preserve">#selectspell 959_x000D_
#descr '  -  （） -_x000D_
_x000D_
この呪文は、全軍を雷撃による損害や衝撃から保護します。'_x000D_
#end_x000D_
</v>
      </c>
    </row>
    <row r="916" spans="1:8" ht="54" x14ac:dyDescent="0.15">
      <c r="A916" s="24" t="s">
        <v>18177</v>
      </c>
      <c r="B916" s="29" t="s">
        <v>18178</v>
      </c>
      <c r="C916" s="36" t="s">
        <v>18179</v>
      </c>
      <c r="D916" s="38" t="s">
        <v>20037</v>
      </c>
      <c r="H916" t="str">
        <f t="shared" si="14"/>
        <v xml:space="preserve">#selectspell 960_x000D_
#descr '  -  （） -_x000D_
_x000D_
この強力な呪附は、戦場に魔法の霧を作り出します。この霧からは、幻の兵士や生物が現れ、近くの敵と戦います。術者が極めて強力であれば、より多くの幻が現れます。この霧は視界と、全ての呪文と飛び道具の射程を制限します。'_x000D_
#end_x000D_
</v>
      </c>
    </row>
    <row r="917" spans="1:8" ht="40.5" x14ac:dyDescent="0.15">
      <c r="A917" s="24" t="s">
        <v>18180</v>
      </c>
      <c r="B917" s="29" t="s">
        <v>18181</v>
      </c>
      <c r="C917" s="36" t="s">
        <v>18182</v>
      </c>
      <c r="D917" s="38" t="s">
        <v>20038</v>
      </c>
      <c r="H917" t="str">
        <f t="shared" si="14"/>
        <v xml:space="preserve">#selectspell 961_x000D_
#descr '  -  （） -_x000D_
_x000D_
海面が上昇し、全ての沿岸の州を浸水させます。洪水に襲われた州は、税収が減少します。この呪附は、誰かがそれを解呪するか、術者が死ぬまで持続します。'_x000D_
#end_x000D_
</v>
      </c>
    </row>
    <row r="918" spans="1:8" ht="94.5" x14ac:dyDescent="0.15">
      <c r="A918" s="24" t="s">
        <v>18183</v>
      </c>
      <c r="B918" s="29" t="s">
        <v>18184</v>
      </c>
      <c r="C918" s="36" t="s">
        <v>18185</v>
      </c>
      <c r="D918" s="38" t="s">
        <v>20039</v>
      </c>
      <c r="H918" t="str">
        <f t="shared" si="14"/>
        <v xml:space="preserve">#selectspell 962_x000D_
#descr '  -  （） -_x000D_
_x000D_
この儀式の知識によって、死の魔術師は他の降霊術師の内臓を取り除き、彼を不死にする方法を発見します。これを詠唱した魔術師は、それを望む降霊術師にLichcraftの儀式を執り行い、それと引き換えに彼に永久的な隷属を得ます。対象は、Lichとして知られる強大な魔力を持つ不死の存在に変化します。対象の内臓を取り除き、それを隠すことにより、魔術師は対象の不死性と、その忠誠を確実にすることができます。Lichの肉体が物理的に破壊された場合、死者の塵から新たなものが形成されます。'_x000D_
#end_x000D_
</v>
      </c>
    </row>
    <row r="919" spans="1:8" ht="40.5" x14ac:dyDescent="0.15">
      <c r="A919" s="24" t="s">
        <v>18186</v>
      </c>
      <c r="B919" s="29" t="s">
        <v>18187</v>
      </c>
      <c r="C919" s="36" t="s">
        <v>18188</v>
      </c>
      <c r="D919" s="38" t="s">
        <v>20041</v>
      </c>
      <c r="H919" t="str">
        <f t="shared" si="14"/>
        <v xml:space="preserve">#selectspell 963_x000D_
#descr '  -  （） -_x000D_
_x000D_
術者は、魔法生物の形態を維持している魔法を解きほぐします。自軍のものも含め、戦場の全ての魔法生物は崩壊、溶解を始めます。魔術師たちはその精神と呪文を唱える能力を失うかもしれません。'_x000D_
#end_x000D_
</v>
      </c>
    </row>
    <row r="920" spans="1:8" ht="27" x14ac:dyDescent="0.15">
      <c r="A920" s="24" t="s">
        <v>18189</v>
      </c>
      <c r="B920" s="29" t="s">
        <v>18190</v>
      </c>
      <c r="C920" s="36" t="s">
        <v>18191</v>
      </c>
      <c r="D920" s="38" t="s">
        <v>20042</v>
      </c>
      <c r="H920" t="str">
        <f t="shared" si="14"/>
        <v xml:space="preserve">#selectspell 964_x000D_
#descr '  -  （） -_x000D_
_x000D_
戦場全体の味方に再生能力を与えます。これは無生物には作用しません。'_x000D_
#end_x000D_
</v>
      </c>
    </row>
    <row r="921" spans="1:8" ht="54" x14ac:dyDescent="0.15">
      <c r="A921" s="24" t="s">
        <v>18192</v>
      </c>
      <c r="B921" s="29" t="s">
        <v>18193</v>
      </c>
      <c r="C921" s="36" t="s">
        <v>18194</v>
      </c>
      <c r="D921" s="38" t="s">
        <v>20043</v>
      </c>
      <c r="H921" t="str">
        <f t="shared" si="14"/>
        <v xml:space="preserve">#selectspell 965_x000D_
#descr '  -  （） -_x000D_
_x000D_
蔓は、神の支配圏内で死んだもの全てと融合し、アンデッドのManikinを作ります。これらのManikinは、蔓によって完全に分解されるまでの短時間、神のあらゆる敵と戦います。アンデッドや無生物はこの呪文の影響を受けません。この呪附は、誰かがそれを解呪するか、術者が死ぬまで持続します。'_x000D_
#end_x000D_
</v>
      </c>
    </row>
    <row r="922" spans="1:8" ht="27" x14ac:dyDescent="0.15">
      <c r="A922" s="24" t="s">
        <v>18195</v>
      </c>
      <c r="B922" s="29" t="s">
        <v>18196</v>
      </c>
      <c r="C922" s="36" t="s">
        <v>18197</v>
      </c>
      <c r="D922" s="38" t="s">
        <v>20044</v>
      </c>
      <c r="H922" t="str">
        <f t="shared" si="14"/>
        <v xml:space="preserve">#selectspell 966_x000D_
#descr '  -  （） -_x000D_
_x000D_
世界中の軍が海に入ることができるようになります。この呪附は、誰かがそれを解呪するか、術者が死ぬまで持続します。'_x000D_
#end_x000D_
</v>
      </c>
    </row>
    <row r="923" spans="1:8" ht="27" x14ac:dyDescent="0.15">
      <c r="A923" s="24" t="s">
        <v>18198</v>
      </c>
      <c r="B923" s="29" t="s">
        <v>18199</v>
      </c>
      <c r="C923" s="36" t="s">
        <v>18200</v>
      </c>
      <c r="D923" s="38" t="s">
        <v>20045</v>
      </c>
      <c r="H923" t="str">
        <f t="shared" si="14"/>
        <v xml:space="preserve">#selectspell 967_x000D_
#descr '  -  （） -_x000D_
_x000D_
この呪文は、デーモンの破滅です。この呪附が機能していると、全てのデーモンはあらゆる攻撃から二倍の損害を受けます。'_x000D_
#end_x000D_
</v>
      </c>
    </row>
    <row r="924" spans="1:8" ht="108" x14ac:dyDescent="0.15">
      <c r="A924" s="24" t="s">
        <v>18201</v>
      </c>
      <c r="B924" s="29" t="s">
        <v>18202</v>
      </c>
      <c r="C924" s="36" t="s">
        <v>19935</v>
      </c>
      <c r="D924" s="38" t="s">
        <v>20046</v>
      </c>
      <c r="H924" t="str">
        <f t="shared" si="14"/>
        <v xml:space="preserve">#selectspell 968_x000D_
#descr '  -  （） -_x000D_
_x000D_
この強力な呪附は、術者の魔法の資源を補充するために、世界中から魔力を吸収します。呪文詠唱や魔法の品の制作に使われた全ての魔法の宝石のうちの半数はArcane Nexusへ吸収され、二対一の割合で星の真珠へと変換されます。星や血の魔法の純度は、Nexusがそれらの呪文から魔力を吸収することを不可能としますが、それ以外の全ての魔法は、その力の一部をNexusに吸収されます。たとえ呪文詠唱や鍛造が全く行われなかった場合でも、Nexusは世界から周囲の魔力を吸収します。この呪文は、誰かがそれを解呪するか、術者が死ぬまで持続します。'_x000D_
#end_x000D_
</v>
      </c>
    </row>
    <row r="925" spans="1:8" ht="54" x14ac:dyDescent="0.15">
      <c r="A925" s="24" t="s">
        <v>18203</v>
      </c>
      <c r="B925" s="29" t="s">
        <v>18204</v>
      </c>
      <c r="C925" s="36" t="s">
        <v>18205</v>
      </c>
      <c r="D925" s="38" t="s">
        <v>20047</v>
      </c>
      <c r="H925" t="str">
        <f t="shared" si="14"/>
        <v xml:space="preserve">#selectspell 969_x000D_
#descr '  -  （） -_x000D_
_x000D_
降霊術師は冥界の力を解き放ち、戦場全体の屍や骨を蘇生させます。地面から絶え間なく歩く死者たちが現れていきます。殺されたばかりの兵士たちは蘇り、かつての友たちと戦い始めるかもしれません。'_x000D_
#end_x000D_
</v>
      </c>
    </row>
    <row r="926" spans="1:8" ht="40.5" x14ac:dyDescent="0.15">
      <c r="A926" s="24" t="s">
        <v>18206</v>
      </c>
      <c r="B926" s="29" t="s">
        <v>18207</v>
      </c>
      <c r="C926" s="36" t="s">
        <v>18208</v>
      </c>
      <c r="D926" s="38" t="s">
        <v>20048</v>
      </c>
      <c r="H926" t="str">
        <f t="shared" si="14"/>
        <v xml:space="preserve">#selectspell 970_x000D_
#descr '  -  （） -_x000D_
_x000D_
遠方の州で、骸骨のLongdeadの戦士たちの一軍を蘇生させます。埋葬されていない死体が存在すれば、最大で20体までのSoullessが攻撃に加わります。呪文を詠唱した降霊術師は、これらの死者たちの制御を得ます。'_x000D_
#end_x000D_
</v>
      </c>
    </row>
    <row r="927" spans="1:8" ht="27" x14ac:dyDescent="0.15">
      <c r="A927" s="24" t="s">
        <v>18209</v>
      </c>
      <c r="B927" s="29" t="s">
        <v>18210</v>
      </c>
      <c r="C927" s="36" t="s">
        <v>18211</v>
      </c>
      <c r="D927" s="38" t="s">
        <v>20049</v>
      </c>
      <c r="H927" t="str">
        <f t="shared" si="14"/>
        <v xml:space="preserve">#selectspell 971_x000D_
#descr '  -  （） -_x000D_
_x000D_
この強力な呪附は、全軍を元素の力から保護します。対象は火炎、冷気、電撃、そして毒物への耐性を得ます。'_x000D_
#end_x000D_
</v>
      </c>
    </row>
    <row r="928" spans="1:8" ht="54" x14ac:dyDescent="0.15">
      <c r="A928" s="24" t="s">
        <v>18212</v>
      </c>
      <c r="B928" s="29" t="s">
        <v>18213</v>
      </c>
      <c r="C928" s="36" t="s">
        <v>18214</v>
      </c>
      <c r="D928" s="38" t="s">
        <v>20050</v>
      </c>
      <c r="H928" t="str">
        <f t="shared" si="14"/>
        <v xml:space="preserve">#selectspell 972_x000D_
#descr '  -  （） -_x000D_
_x000D_
神の支配圏内の全ての生命は祝福されます。穀物はより早く育ち、マスタードはより美味くなり、鴨はより肥え太り、そして全ての生物たちは交尾して子供を産みます。神の支配圏内にある土地の税収は、大幅に増加します。この呪附は、誰かがそれを解呪するか、術者が死ぬまで持続します。'_x000D_
#end_x000D_
</v>
      </c>
    </row>
    <row r="929" spans="1:8" ht="54" x14ac:dyDescent="0.15">
      <c r="A929" s="24" t="s">
        <v>18215</v>
      </c>
      <c r="B929" s="29" t="s">
        <v>18216</v>
      </c>
      <c r="C929" s="36" t="s">
        <v>18217</v>
      </c>
      <c r="D929" s="38" t="s">
        <v>20051</v>
      </c>
      <c r="H929" t="str">
        <f t="shared" si="14"/>
        <v xml:space="preserve">#selectspell 973_x000D_
#descr '  -  （） -_x000D_
_x000D_
この呪文は、少数の標的に深刻な脱水症状を引き起こします。脱水された標的は段々と疲労していき、やがては意識を失うかもしれません。脱水症状の持続時間は、標的の魔法抵抗力に依存します。アンデッドや人工物はこの呪文の影響を受けません。'_x000D_
#end_x000D_
</v>
      </c>
    </row>
    <row r="930" spans="1:8" ht="27" x14ac:dyDescent="0.15">
      <c r="A930" s="24" t="s">
        <v>18218</v>
      </c>
      <c r="B930" s="29" t="s">
        <v>18219</v>
      </c>
      <c r="C930" s="36" t="s">
        <v>18220</v>
      </c>
      <c r="D930" s="38" t="s">
        <v>20052</v>
      </c>
      <c r="H930" t="str">
        <f t="shared" si="14"/>
        <v xml:space="preserve">#selectspell 974_x000D_
#descr '  -  （） -_x000D_
_x000D_
術者は空間に裂け目を開き、それを通して鋼のように硬い拳で攻撃します。術者の筋力は、この呪文の攻撃力に加算されます。'_x000D_
#end_x000D_
</v>
      </c>
    </row>
    <row r="931" spans="1:8" ht="27" x14ac:dyDescent="0.15">
      <c r="A931" s="24" t="s">
        <v>18221</v>
      </c>
      <c r="B931" s="29" t="s">
        <v>18222</v>
      </c>
      <c r="C931" s="36" t="s">
        <v>18223</v>
      </c>
      <c r="D931" s="38" t="s">
        <v>20053</v>
      </c>
      <c r="H931" t="str">
        <f t="shared" si="14"/>
        <v xml:space="preserve">#selectspell 975_x000D_
#descr '  -  （） -_x000D_
_x000D_
術者は空間を不安定にし、戦場の異なる位置へと移動します。'_x000D_
#end_x000D_
</v>
      </c>
    </row>
    <row r="932" spans="1:8" ht="94.5" x14ac:dyDescent="0.15">
      <c r="A932" s="24" t="s">
        <v>18224</v>
      </c>
      <c r="B932" s="29" t="s">
        <v>18225</v>
      </c>
      <c r="C932" s="36" t="s">
        <v>18226</v>
      </c>
      <c r="D932" s="38" t="s">
        <v>20054</v>
      </c>
      <c r="H932" t="str">
        <f t="shared" si="14"/>
        <v xml:space="preserve">#selectspell 976_x000D_
#descr '  -  （） -_x000D_
_x000D_
この呪文を詠唱した魔術師は、Communion Slaveの呪文を詠唱した魔術師たちの魔力を利用することができます。呪文詠唱による疲労は、Communionの構成員全てに分配され、そしてCommunion Masterは、独りのときよりも強力な呪文を詠唱することができます。Communionに属している間、術者にのみ影響する全ての呪文は、Communion Slave全員にも影響を及ぼします。2名のSlaveを持つCommunionは、Master全員の魔力を1レベル高め、これは4名のSlaveなら2レベル、8名のSlaveなら3レベルというように増加していきます。'_x000D_
#end_x000D_
</v>
      </c>
    </row>
    <row r="933" spans="1:8" ht="81" x14ac:dyDescent="0.15">
      <c r="A933" s="24" t="s">
        <v>18227</v>
      </c>
      <c r="B933" s="29" t="s">
        <v>18228</v>
      </c>
      <c r="C933" s="36" t="s">
        <v>18229</v>
      </c>
      <c r="D933" s="38" t="s">
        <v>20055</v>
      </c>
      <c r="H933" t="str">
        <f t="shared" si="14"/>
        <v xml:space="preserve">#selectspell 977_x000D_
#descr '  -  （） -_x000D_
_x000D_
術者は自らの精神を開け放ち、他の魔術師たちが彼の魔力を導くことを可能とします。Communionの恩恵を受けようとする魔術師は、Communion Masterの呪文を詠唱するか、適当な魔法の品を携帯する必要があります。複数のCommunion Masterが存在する場合や、MasterがSlaveよりも有力である場合、Communion Slaveは危険に晒されることがあります。Communion Masterは、たとえ彼らが意識を失っていても、Communion Slaveから活力を吸い取り続けることができます。これは致命的な結果になり得ます。'_x000D_
#end_x000D_
</v>
      </c>
    </row>
    <row r="934" spans="1:8" ht="40.5" x14ac:dyDescent="0.15">
      <c r="A934" s="24" t="s">
        <v>18230</v>
      </c>
      <c r="B934" s="29" t="s">
        <v>18231</v>
      </c>
      <c r="C934" s="36" t="s">
        <v>18232</v>
      </c>
      <c r="D934" s="38" t="s">
        <v>20056</v>
      </c>
      <c r="H934" t="str">
        <f t="shared" si="14"/>
        <v xml:space="preserve">#selectspell 978_x000D_
#descr '  -  （） -_x000D_
_x000D_
Horror Markは、Horrorのみが知覚できる星の信号です。強大なる星の生物であるHorrorは、まず印を付けられたものたちを攻撃します。この呪文は、Horrorが召喚されたときに、彼らを誘導して災いを避けるための唯一の手段です。'_x000D_
#end_x000D_
</v>
      </c>
    </row>
    <row r="935" spans="1:8" ht="40.5" x14ac:dyDescent="0.15">
      <c r="A935" s="24" t="s">
        <v>18233</v>
      </c>
      <c r="B935" s="29" t="s">
        <v>18234</v>
      </c>
      <c r="C935" s="36" t="s">
        <v>18235</v>
      </c>
      <c r="D935" s="38" t="s">
        <v>20057</v>
      </c>
      <c r="H935" t="str">
        <f t="shared" si="14"/>
        <v xml:space="preserve">#selectspell 979_x000D_
#descr '  -  （） -_x000D_
_x000D_
魔術師は、アンデッドを維持している魔法を解くことにより、彼らを滅ぼします。この呪文は、小範囲に居る全てのアンデッドに影響を及ぼします。魔法抵抗力も防具も、この呪文から身を守るのには役立ちません。'_x000D_
#end_x000D_
</v>
      </c>
    </row>
    <row r="936" spans="1:8" ht="40.5" x14ac:dyDescent="0.15">
      <c r="A936" s="24" t="s">
        <v>18236</v>
      </c>
      <c r="B936" s="29" t="s">
        <v>18237</v>
      </c>
      <c r="C936" s="36" t="s">
        <v>18238</v>
      </c>
      <c r="D936" s="38" t="s">
        <v>20058</v>
      </c>
      <c r="H936" t="str">
        <f t="shared" si="14"/>
        <v xml:space="preserve">#selectspell 980_x000D_
#descr '  -  （） -_x000D_
_x000D_
この呪文は、犠牲者を驚異的な速さで老化させ、弱らせ、死に至らしめます。高い魔法抵抗力を持ち、長い余命を持つ犠牲者は、この呪文の影響を生き残るかもしれません。'_x000D_
#end_x000D_
</v>
      </c>
    </row>
    <row r="937" spans="1:8" x14ac:dyDescent="0.15">
      <c r="A937" s="24" t="s">
        <v>18239</v>
      </c>
      <c r="B937" s="29" t="s">
        <v>18240</v>
      </c>
      <c r="C937" s="36" t="s">
        <v>18241</v>
      </c>
      <c r="D937" s="38" t="s">
        <v>20059</v>
      </c>
      <c r="H937" t="str">
        <f t="shared" si="14"/>
        <v xml:space="preserve">#selectspell 981_x000D_
#descr '  -  （） -_x000D_
_x000D_
この呪文は、標的を恐怖で満たします。'_x000D_
#end_x000D_
</v>
      </c>
    </row>
    <row r="938" spans="1:8" ht="40.5" x14ac:dyDescent="0.15">
      <c r="A938" s="24" t="s">
        <v>18242</v>
      </c>
      <c r="B938" s="29" t="s">
        <v>18243</v>
      </c>
      <c r="C938" s="36" t="s">
        <v>18244</v>
      </c>
      <c r="D938" s="38" t="s">
        <v>20060</v>
      </c>
      <c r="H938" t="str">
        <f t="shared" si="14"/>
        <v xml:space="preserve">#selectspell 982_x000D_
#descr '  -  （） -_x000D_
_x000D_
術者は、敵の意識に映像と香りを投影しようと試みます。上手くいけば、敵は短時間、注意を逸らされ、その間に誰かがその敵を叩き伏せることができるでしょう。'_x000D_
#end_x000D_
</v>
      </c>
    </row>
    <row r="939" spans="1:8" ht="40.5" x14ac:dyDescent="0.15">
      <c r="A939" s="24" t="s">
        <v>18245</v>
      </c>
      <c r="B939" s="29" t="s">
        <v>18246</v>
      </c>
      <c r="C939" s="36" t="s">
        <v>18247</v>
      </c>
      <c r="D939" s="38" t="s">
        <v>20061</v>
      </c>
      <c r="H939" t="str">
        <f t="shared" si="14"/>
        <v xml:space="preserve">#selectspell 983_x000D_
#descr '  -  （） -_x000D_
_x000D_
術者は、数名の標的に終わりなき恐ろしい熱病を降りかからせます。犠牲者たちは、戦闘中に大きな影響を受けることはありませんが、彼らの傷は決して癒えず、そして彼らは数年のうちに徐々に死に至ります。'_x000D_
#end_x000D_
</v>
      </c>
    </row>
    <row r="940" spans="1:8" ht="40.5" x14ac:dyDescent="0.15">
      <c r="A940" s="24" t="s">
        <v>18248</v>
      </c>
      <c r="B940" s="29" t="s">
        <v>13173</v>
      </c>
      <c r="C940" s="36" t="s">
        <v>18249</v>
      </c>
      <c r="D940" s="38" t="s">
        <v>20062</v>
      </c>
      <c r="H940" t="str">
        <f t="shared" si="14"/>
        <v xml:space="preserve">#selectspell 984_x000D_
#descr '  -  （） -_x000D_
_x000D_
魔術師は、標的に不幸の呪いをかけます。この呪文は長い射程を持ち、また意図した標的に必ず命中します。呪いを防ぐ手段はなく、そして解呪することもできません。'_x000D_
#end_x000D_
</v>
      </c>
    </row>
    <row r="941" spans="1:8" ht="54" x14ac:dyDescent="0.15">
      <c r="A941" s="24" t="s">
        <v>18250</v>
      </c>
      <c r="B941" s="29" t="s">
        <v>18251</v>
      </c>
      <c r="C941" s="36" t="s">
        <v>18252</v>
      </c>
      <c r="D941" s="38" t="s">
        <v>20063</v>
      </c>
      <c r="H941" t="str">
        <f t="shared" si="14"/>
        <v xml:space="preserve">#selectspell 985_x000D_
#descr '  -  （） -_x000D_
_x000D_
炎の枷が、この呪文の犠牲者を捕らえます。犠牲者が脱出を試みると、枷は極めて熱くなります。そうでなければ、熱は耐えられる程度に留まります。熱に抗って脱出するためには、高い士気が必要とされます。脱出の試みは、弱い人間を容易く殺すでしょう。'_x000D_
#end_x000D_
</v>
      </c>
    </row>
    <row r="942" spans="1:8" ht="27" x14ac:dyDescent="0.15">
      <c r="A942" s="24" t="s">
        <v>18253</v>
      </c>
      <c r="B942" s="29" t="s">
        <v>18254</v>
      </c>
      <c r="C942" s="36" t="s">
        <v>18255</v>
      </c>
      <c r="D942" s="38" t="s">
        <v>20064</v>
      </c>
      <c r="H942" t="str">
        <f t="shared" si="14"/>
        <v xml:space="preserve">#selectspell 986_x000D_
#descr '  -  （） -_x000D_
_x000D_
この呪文の犠牲者は、呼吸を奪われます。呼吸を取り戻すには相当な努力を要し、これは犠牲者を疲弊させます。'_x000D_
#end_x000D_
</v>
      </c>
    </row>
    <row r="943" spans="1:8" ht="40.5" x14ac:dyDescent="0.15">
      <c r="A943" s="24" t="s">
        <v>18256</v>
      </c>
      <c r="B943" s="29" t="s">
        <v>18257</v>
      </c>
      <c r="C943" s="36" t="s">
        <v>18258</v>
      </c>
      <c r="D943" s="38" t="s">
        <v>20065</v>
      </c>
      <c r="H943" t="str">
        <f t="shared" si="14"/>
        <v xml:space="preserve">#selectspell 987_x000D_
#descr '  -  （） -_x000D_
_x000D_
魔術師は水溜まりに魔法をかけ、遠方の州の映像を映し出させます。より多くの宝石をScrying Poolに費やすほど、持続期間も長くなります。占術によって得られる情報は、通常の斥候が提供できるものよりも格段に正確です。'_x000D_
#end_x000D_
</v>
      </c>
    </row>
    <row r="944" spans="1:8" ht="67.5" x14ac:dyDescent="0.15">
      <c r="A944" s="24" t="s">
        <v>18259</v>
      </c>
      <c r="B944" s="29" t="s">
        <v>15677</v>
      </c>
      <c r="C944" s="36" t="s">
        <v>15678</v>
      </c>
      <c r="D944" s="38" t="s">
        <v>20066</v>
      </c>
      <c r="H944" t="str">
        <f t="shared" si="14"/>
        <v xml:space="preserve">#selectspell 988_x000D_
#descr '  -  （） -_x000D_
_x000D_
術者は、空間に彼自身を吸い込む裂け目を作り、本拠地の要塞へと運び去られます。これは非常に手早く、しかし危険な瞬間移動の手段です。不運な術者は時の中で迷い、後に帰還するかもしれませんが、完全には、あるいは全くもって正気ではないでしょう。この呪文は、異次元に居る場合や、本拠地の要塞が敵に占領されている場合は機能しません。'_x000D_
#end_x000D_
</v>
      </c>
    </row>
    <row r="945" spans="1:8" ht="40.5" x14ac:dyDescent="0.15">
      <c r="A945" s="24" t="s">
        <v>18260</v>
      </c>
      <c r="B945" s="29" t="s">
        <v>18261</v>
      </c>
      <c r="C945" s="36" t="s">
        <v>18262</v>
      </c>
      <c r="D945" s="38" t="s">
        <v>20067</v>
      </c>
      <c r="H945" t="str">
        <f t="shared" si="14"/>
        <v xml:space="preserve">#selectspell 989_x000D_
#descr '  -  （） -_x000D_
_x000D_
術者は標的の精神に過負荷を掛けようと試みます。成功すれば、標的は精神を傷付けられることによって、圧倒的な苦痛を経験します。この呪文は非常に正確で、常に意図した標的に命中します。'_x000D_
#end_x000D_
</v>
      </c>
    </row>
    <row r="946" spans="1:8" x14ac:dyDescent="0.15">
      <c r="A946" s="24" t="s">
        <v>18263</v>
      </c>
      <c r="B946" s="29" t="s">
        <v>18264</v>
      </c>
      <c r="C946" s="36" t="s">
        <v>18265</v>
      </c>
      <c r="D946" s="38" t="s">
        <v>20068</v>
      </c>
      <c r="H946" t="str">
        <f t="shared" si="14"/>
        <v xml:space="preserve">#selectspell 990_x000D_
#descr '  -  （） -_x000D_
_x000D_
標的は、この魔法により不自然な疲労感に襲われます。'_x000D_
#end_x000D_
</v>
      </c>
    </row>
    <row r="947" spans="1:8" ht="27" x14ac:dyDescent="0.15">
      <c r="A947" s="24" t="s">
        <v>18266</v>
      </c>
      <c r="B947" s="29" t="s">
        <v>18267</v>
      </c>
      <c r="C947" s="36" t="s">
        <v>18268</v>
      </c>
      <c r="D947" s="38" t="s">
        <v>20069</v>
      </c>
      <c r="H947" t="str">
        <f t="shared" si="14"/>
        <v xml:space="preserve">#selectspell 991_x000D_
#descr '  -  （） -_x000D_
_x000D_
この呪文は、対象の心を猛烈な怒りで満たします。狂乱したものは、近くに居るものは味方でさえも攻撃します。'_x000D_
#end_x000D_
</v>
      </c>
    </row>
    <row r="948" spans="1:8" ht="27" x14ac:dyDescent="0.15">
      <c r="A948" s="24" t="s">
        <v>18269</v>
      </c>
      <c r="B948" s="29" t="s">
        <v>18270</v>
      </c>
      <c r="C948" s="36" t="s">
        <v>18271</v>
      </c>
      <c r="D948" s="38" t="s">
        <v>20070</v>
      </c>
      <c r="H948" t="str">
        <f t="shared" si="14"/>
        <v xml:space="preserve">#selectspell 992_x000D_
#descr '  -  （） -_x000D_
_x000D_
術者は、遠方の州から持ってきた土の山に油を零し、それに火を付けます。明滅する炎は、その州の火の力を持つ隠された土地を全て明かします。'_x000D_
#end_x000D_
</v>
      </c>
    </row>
    <row r="949" spans="1:8" ht="27" x14ac:dyDescent="0.15">
      <c r="A949" s="24" t="s">
        <v>18272</v>
      </c>
      <c r="B949" s="29" t="s">
        <v>18273</v>
      </c>
      <c r="C949" s="36" t="s">
        <v>18274</v>
      </c>
      <c r="D949" s="38" t="s">
        <v>20071</v>
      </c>
      <c r="H949" t="str">
        <f t="shared" si="14"/>
        <v xml:space="preserve">#selectspell 993_x000D_
#descr '  -  （） -_x000D_
_x000D_
少数の標的の肺は、水で満たされます。水中で呼吸できない標的は、深刻な被害を被ります。'_x000D_
#end_x000D_
</v>
      </c>
    </row>
    <row r="950" spans="1:8" ht="27" x14ac:dyDescent="0.15">
      <c r="A950" s="24" t="s">
        <v>18275</v>
      </c>
      <c r="B950" s="29" t="s">
        <v>18276</v>
      </c>
      <c r="C950" s="36" t="s">
        <v>18277</v>
      </c>
      <c r="D950" s="38" t="s">
        <v>20072</v>
      </c>
      <c r="H950" t="str">
        <f t="shared" si="14"/>
        <v xml:space="preserve">#selectspell 994_x000D_
#descr '  -  （） -_x000D_
_x000D_
術者は一部の兵士の精神を強化します。彼らの魔法への抵抗力は、戦闘が終わるまで向上します。この呪文は、意思なきものにかけてやることはできません。'_x000D_
#end_x000D_
</v>
      </c>
    </row>
    <row r="951" spans="1:8" ht="67.5" x14ac:dyDescent="0.15">
      <c r="A951" s="24" t="s">
        <v>18278</v>
      </c>
      <c r="B951" s="29" t="s">
        <v>18279</v>
      </c>
      <c r="C951" s="36" t="s">
        <v>18280</v>
      </c>
      <c r="D951" s="38" t="s">
        <v>20073</v>
      </c>
      <c r="H951" t="str">
        <f t="shared" si="14"/>
        <v xml:space="preserve">#selectspell 995_x000D_
#descr '  -  （） -_x000D_
_x000D_
魔術師は魔法の裂け目を開き、それを通して遠方の州を観察できるようにします。この裂け目は暫く経つと閉じますが、詠唱の際に追加の魔法の宝石を費やすことで期間を延長できます。魔術師は、この儀式を詠唱するたびに、一つの州を占うことができます。この呪文によって得られる情報は、通常の斥候が提供できるものよりも格段に正確です。'_x000D_
#end_x000D_
</v>
      </c>
    </row>
    <row r="952" spans="1:8" ht="27" x14ac:dyDescent="0.15">
      <c r="A952" s="24" t="s">
        <v>18281</v>
      </c>
      <c r="B952" s="29" t="s">
        <v>18282</v>
      </c>
      <c r="C952" s="36" t="s">
        <v>18283</v>
      </c>
      <c r="D952" s="38" t="s">
        <v>20074</v>
      </c>
      <c r="H952" t="str">
        <f t="shared" si="14"/>
        <v xml:space="preserve">#selectspell 996_x000D_
#descr '  -  （） -_x000D_
_x000D_
この呪文により、魔術師は自らを世界のほぼどの州にでも輸送することができます。本当に遠く離れた地だけが、この儀式の射程外となります。'_x000D_
#end_x000D_
</v>
      </c>
    </row>
    <row r="953" spans="1:8" ht="27" x14ac:dyDescent="0.15">
      <c r="A953" s="24" t="s">
        <v>18284</v>
      </c>
      <c r="B953" s="29" t="s">
        <v>18285</v>
      </c>
      <c r="C953" s="36" t="s">
        <v>18286</v>
      </c>
      <c r="D953" s="38" t="s">
        <v>20075</v>
      </c>
      <c r="H953" t="str">
        <f t="shared" si="14"/>
        <v xml:space="preserve">#selectspell 997_x000D_
#descr '  -  （） -_x000D_
_x000D_
術者は屠殺されたばかりの動物たちの腹を開き、その肝臓を観察します。肝臓の状態は、離れたところにある緑の力を持つ場所を明かします。'_x000D_
#end_x000D_
</v>
      </c>
    </row>
    <row r="954" spans="1:8" x14ac:dyDescent="0.15">
      <c r="A954" s="24" t="s">
        <v>18287</v>
      </c>
      <c r="B954" s="29" t="s">
        <v>18288</v>
      </c>
      <c r="C954" s="36" t="s">
        <v>18289</v>
      </c>
      <c r="D954" s="38" t="s">
        <v>20076</v>
      </c>
      <c r="H954" t="str">
        <f t="shared" si="14"/>
        <v xml:space="preserve">#selectspell 998_x000D_
#descr '  -  （） -_x000D_
_x000D_
この呪文は、敵の間に恐慌を広げます。'_x000D_
#end_x000D_
</v>
      </c>
    </row>
    <row r="955" spans="1:8" x14ac:dyDescent="0.15">
      <c r="A955" s="24" t="s">
        <v>18290</v>
      </c>
      <c r="B955" s="29" t="s">
        <v>18291</v>
      </c>
      <c r="C955" s="36" t="s">
        <v>18292</v>
      </c>
      <c r="D955" s="38" t="s">
        <v>20077</v>
      </c>
      <c r="H955" t="str">
        <f t="shared" si="14"/>
        <v xml:space="preserve">#selectspell 999_x000D_
#descr '  -  （） -_x000D_
_x000D_
この呪文はBonds of Fireと同様に機能しますが、より多くのものが影響を受けます。'_x000D_
#end_x000D_
</v>
      </c>
    </row>
    <row r="956" spans="1:8" ht="54" x14ac:dyDescent="0.15">
      <c r="A956" s="24" t="s">
        <v>18293</v>
      </c>
      <c r="B956" s="29" t="s">
        <v>18294</v>
      </c>
      <c r="C956" s="36" t="s">
        <v>18295</v>
      </c>
      <c r="D956" s="38" t="s">
        <v>20078</v>
      </c>
      <c r="H956" t="str">
        <f t="shared" si="14"/>
        <v xml:space="preserve">#selectspell 1000_x000D_
#descr '  -  （） -_x000D_
_x000D_
術者は風に耳を傾け、鳥たちの飛行を観察します。風は魔法の地や古代の嵐の伝説を運びます。この風が適切に解釈されれば、術者は遠方の州にある、風の力を持つ土地についての知識を得ます。この呪文は、敵の州に対して詠唱することはできません。'_x000D_
#end_x000D_
</v>
      </c>
    </row>
    <row r="957" spans="1:8" ht="54" x14ac:dyDescent="0.15">
      <c r="A957" s="24" t="s">
        <v>18296</v>
      </c>
      <c r="B957" s="29" t="s">
        <v>18297</v>
      </c>
      <c r="C957" s="36" t="s">
        <v>18298</v>
      </c>
      <c r="D957" s="38" t="s">
        <v>20079</v>
      </c>
      <c r="H957" t="str">
        <f t="shared" si="14"/>
        <v xml:space="preserve">#selectspell 1001_x000D_
#descr '  -  （） -_x000D_
_x000D_
この呪文は、複数の標的に深刻な脱水症状を引き起こします。脱水された標的は段々と疲労していき、やがては意識を失うかもしれません。脱水症状の持続時間は、標的の魔法抵抗力に依存します。アンデッドや人工物はこの呪文の影響を受けません。'_x000D_
#end_x000D_
</v>
      </c>
    </row>
    <row r="958" spans="1:8" ht="40.5" x14ac:dyDescent="0.15">
      <c r="A958" s="24" t="s">
        <v>18299</v>
      </c>
      <c r="B958" s="29" t="s">
        <v>18300</v>
      </c>
      <c r="C958" s="36" t="s">
        <v>18301</v>
      </c>
      <c r="D958" s="38" t="s">
        <v>20080</v>
      </c>
      <c r="H958" t="str">
        <f t="shared" si="14"/>
        <v xml:space="preserve">#selectspell 1002_x000D_
#descr '  -  （） -_x000D_
_x000D_
術者は自らにGnomeたちの知識を授け、それを地の力を持つ土地の発見に用います。この呪文は、術者が選んだ味方の州にある、全ての地の魔法の土地を発見します。'_x000D_
#end_x000D_
</v>
      </c>
    </row>
    <row r="959" spans="1:8" ht="27" x14ac:dyDescent="0.15">
      <c r="A959" s="24" t="s">
        <v>18302</v>
      </c>
      <c r="B959" s="29" t="s">
        <v>18303</v>
      </c>
      <c r="C959" s="36" t="s">
        <v>18304</v>
      </c>
      <c r="D959" s="38" t="s">
        <v>20081</v>
      </c>
      <c r="H959" t="str">
        <f t="shared" si="14"/>
        <v xml:space="preserve">#selectspell 1003_x000D_
#descr '  -  （） -_x000D_
_x000D_
術者は標的の精神に過負荷を掛け、標的を長時間に渡り、事実上の麻痺状態に陥れます。'_x000D_
#end_x000D_
</v>
      </c>
    </row>
    <row r="960" spans="1:8" ht="108" x14ac:dyDescent="0.15">
      <c r="A960" s="24" t="s">
        <v>18305</v>
      </c>
      <c r="B960" s="29" t="s">
        <v>18306</v>
      </c>
      <c r="C960" s="36" t="s">
        <v>18307</v>
      </c>
      <c r="D960" s="38" t="s">
        <v>20082</v>
      </c>
      <c r="H960" t="str">
        <f t="shared" si="14"/>
        <v xml:space="preserve">#selectspell 1004_x000D_
#descr '  -  （） -_x000D_
_x000D_
魔術師は、標的が殺した全ての人々や生物の、死せる魂たちと接触します。これらの死せる魂は、標的の夢へと誘導され、そして彼らは恐るべき悪夢の中で標的を攻撃できます。魔術師は、標的が悪夢へと強く引き込まれることを確実にし、それにより、もし死せる魂たちが彼を殺すことに成功すれば、彼は死んだままになります。この呪文は意思無きものやアンデッドには機能せず、また標的は戦闘において誰かを殺していなくてはなりません。呪文は一つの州を標的とし、その州に居る全ての敵の指揮官の中で、最も多くを殺してきたものが悪夢の標的となります。'_x000D_
#end_x000D_
</v>
      </c>
    </row>
    <row r="961" spans="1:8" ht="40.5" x14ac:dyDescent="0.15">
      <c r="A961" s="24" t="s">
        <v>18308</v>
      </c>
      <c r="B961" s="29" t="s">
        <v>18309</v>
      </c>
      <c r="C961" s="36" t="s">
        <v>18310</v>
      </c>
      <c r="D961" s="38" t="s">
        <v>20083</v>
      </c>
      <c r="H961" t="str">
        <f t="shared" si="14"/>
        <v xml:space="preserve">#selectspell 1005_x000D_
#descr '  -  （） -_x000D_
_x000D_
生ける兵士たちと、冥界で苛まれる死者たちの間での接続が形成されます。標的らは恐怖と絶望に圧倒されます。彼らが邪魔な位置に居た場合、味方の部隊でさえもこの影響を受けます。'_x000D_
#end_x000D_
</v>
      </c>
    </row>
    <row r="962" spans="1:8" ht="27" x14ac:dyDescent="0.15">
      <c r="A962" s="24" t="s">
        <v>18311</v>
      </c>
      <c r="B962" s="29" t="s">
        <v>18312</v>
      </c>
      <c r="C962" s="36" t="s">
        <v>18313</v>
      </c>
      <c r="D962" s="38" t="s">
        <v>20084</v>
      </c>
      <c r="H962" t="str">
        <f t="shared" si="14"/>
        <v xml:space="preserve">#selectspell 1006_x000D_
#descr '  -  （） -_x000D_
_x000D_
少数の兵士たちは、狂戦士の怒りに落ちるように強要されます。狂戦士たちは決して退却せず、戦闘技能も向上しますが、自らの安全には無頓着になります。'_x000D_
#end_x000D_
</v>
      </c>
    </row>
    <row r="963" spans="1:8" x14ac:dyDescent="0.15">
      <c r="A963" s="24" t="s">
        <v>18314</v>
      </c>
      <c r="B963" s="29" t="s">
        <v>18315</v>
      </c>
      <c r="C963" s="36" t="s">
        <v>18316</v>
      </c>
      <c r="D963" s="38" t="s">
        <v>20085</v>
      </c>
      <c r="H963" t="str">
        <f t="shared" ref="H963:H1026" si="15">IF(G963&lt;&gt;"y",CONCATENATE("#selectspell ",A963,CHAR(13),CHAR(10),"#descr '  - ",E963," （",F963,"） -",CHAR(13),CHAR(10),CHAR(13),CHAR(10),D963,"'",CHAR(13),CHAR(10),"#end",CHAR(13),CHAR(10)),"")</f>
        <v xml:space="preserve">#selectspell 1007_x000D_
#descr '  -  （） -_x000D_
_x000D_
動物の集団は、狂戦士の怒りに落ちるよう挑発されます。'_x000D_
#end_x000D_
</v>
      </c>
    </row>
    <row r="964" spans="1:8" x14ac:dyDescent="0.15">
      <c r="A964" s="24" t="s">
        <v>18317</v>
      </c>
      <c r="B964" s="29" t="s">
        <v>18318</v>
      </c>
      <c r="C964" s="36" t="s">
        <v>18319</v>
      </c>
      <c r="D964" s="38" t="s">
        <v>20086</v>
      </c>
      <c r="H964" t="str">
        <f t="shared" si="15"/>
        <v xml:space="preserve">#selectspell 1008_x000D_
#descr '  -  （） -_x000D_
_x000D_
敵軍の動物は荒々しく、予測不能になり、制御するのが難しくなります。'_x000D_
#end_x000D_
</v>
      </c>
    </row>
    <row r="965" spans="1:8" ht="40.5" x14ac:dyDescent="0.15">
      <c r="A965" s="24" t="s">
        <v>18320</v>
      </c>
      <c r="B965" s="29" t="s">
        <v>18321</v>
      </c>
      <c r="C965" s="36" t="s">
        <v>18322</v>
      </c>
      <c r="D965" s="38" t="s">
        <v>20087</v>
      </c>
      <c r="H965" t="str">
        <f t="shared" si="15"/>
        <v xml:space="preserve">#selectspell 1009_x000D_
#descr '  -  （） -_x000D_
_x000D_
この儀式は対象を、放置されれば確実に速やかで早すぎる死に導く病気から回復させます。対象は術者と同じ州に居なくてはなりません。'_x000D_
#end_x000D_
</v>
      </c>
    </row>
    <row r="966" spans="1:8" ht="54" x14ac:dyDescent="0.15">
      <c r="A966" s="24" t="s">
        <v>18323</v>
      </c>
      <c r="B966" s="29" t="s">
        <v>18324</v>
      </c>
      <c r="C966" s="36" t="s">
        <v>18325</v>
      </c>
      <c r="D966" s="38" t="s">
        <v>20088</v>
      </c>
      <c r="H966" t="str">
        <f t="shared" si="15"/>
        <v xml:space="preserve">#selectspell 1010_x000D_
#descr '  -  （） -_x000D_
_x000D_
州全体の住民たち全ての心に、激しい怒りが膨れ上がっていきます。影響を受けたものたちは程なく、その隣人たちを殺し略奪し始めます。魔術師は好きな州を標的とすることができ、影響を受けたものたちは、誰がこの呪文をかけたのかを知ることはありません。'_x000D_
#end_x000D_
</v>
      </c>
    </row>
    <row r="967" spans="1:8" ht="81" x14ac:dyDescent="0.15">
      <c r="A967" s="24" t="s">
        <v>18326</v>
      </c>
      <c r="B967" s="29" t="s">
        <v>18327</v>
      </c>
      <c r="C967" s="36" t="s">
        <v>18328</v>
      </c>
      <c r="D967" s="38" t="s">
        <v>20089</v>
      </c>
      <c r="H967" t="str">
        <f t="shared" si="15"/>
        <v xml:space="preserve">#selectspell 1011_x000D_
#descr '  -  （） -_x000D_
_x000D_
Catharsisは、かつては浄化の炎の精霊でした。彼は、その炎に自らを晒したものたちの、身体的な病を浄化しました。彼がDaevaと悪しきMainyuによって堕落して以来、彼はもはや除荷の炎を制御しておらず、強力な火の魔術師なら誰でも彼の炎を用いることができます。この儀式により、術者は自らを浄化の炎の積み薪の上で燃え立たせます。この炎は、彼が感染している全ての病気を焼き尽くしますが、彼が適切に保護されていなければ、彼自身も炎により酷く苦しめられるでしょう。'_x000D_
#end_x000D_
</v>
      </c>
    </row>
    <row r="968" spans="1:8" x14ac:dyDescent="0.15">
      <c r="A968" s="24" t="s">
        <v>18329</v>
      </c>
      <c r="B968" s="29" t="s">
        <v>18330</v>
      </c>
      <c r="G968" s="29" t="s">
        <v>20090</v>
      </c>
      <c r="H968" t="str">
        <f t="shared" si="15"/>
        <v/>
      </c>
    </row>
    <row r="969" spans="1:8" ht="27" x14ac:dyDescent="0.15">
      <c r="A969" s="24" t="s">
        <v>18331</v>
      </c>
      <c r="B969" s="29" t="s">
        <v>18332</v>
      </c>
      <c r="C969" s="36" t="s">
        <v>18333</v>
      </c>
      <c r="D969" s="38" t="s">
        <v>20091</v>
      </c>
      <c r="H969" t="str">
        <f t="shared" si="15"/>
        <v xml:space="preserve">#selectspell 1013_x000D_
#descr '  -  （） -_x000D_
_x000D_
この呪文は、兵士の集団の精神を混乱させます。混乱したものは、おそらくは敵ではなく味方を攻撃するでしょう。'_x000D_
#end_x000D_
</v>
      </c>
    </row>
    <row r="970" spans="1:8" ht="27" x14ac:dyDescent="0.15">
      <c r="A970" s="24" t="s">
        <v>18334</v>
      </c>
      <c r="B970" s="29" t="s">
        <v>18335</v>
      </c>
      <c r="C970" s="36" t="s">
        <v>19940</v>
      </c>
      <c r="D970" s="38" t="s">
        <v>20092</v>
      </c>
      <c r="H970" t="str">
        <f t="shared" si="15"/>
        <v xml:space="preserve">#selectspell 1014_x000D_
#descr '  -  （） -_x000D_
_x000D_
術者は、標的の精神をその肉体から引き裂こうと試みます。上手くいけば、この呪文は対象を殺します。この呪文によって殺された不死者は、死んだままになります。'_x000D_
#end_x000D_
</v>
      </c>
    </row>
    <row r="971" spans="1:8" ht="40.5" x14ac:dyDescent="0.15">
      <c r="A971" s="24" t="s">
        <v>18336</v>
      </c>
      <c r="B971" s="29" t="s">
        <v>18337</v>
      </c>
      <c r="C971" s="36" t="s">
        <v>18338</v>
      </c>
      <c r="D971" s="38" t="s">
        <v>20093</v>
      </c>
      <c r="H971" t="str">
        <f t="shared" si="15"/>
        <v xml:space="preserve">#selectspell 1015_x000D_
#descr '  -  （） -_x000D_
_x000D_
魔術師は像を作り、その頭に神聖なる名前が刻まれた黄金の板を据え付けます。それによりこの像は神聖なる力で命を与えられ、神位請求者の意志を語ります。この像は強力な聖職者の力を吹き込まれていますが、移動できません。'_x000D_
#end_x000D_
</v>
      </c>
    </row>
    <row r="972" spans="1:8" ht="54" x14ac:dyDescent="0.15">
      <c r="A972" s="24" t="s">
        <v>18339</v>
      </c>
      <c r="B972" s="29" t="s">
        <v>18340</v>
      </c>
      <c r="C972" s="36" t="s">
        <v>18341</v>
      </c>
      <c r="D972" s="38" t="s">
        <v>20094</v>
      </c>
      <c r="H972" t="str">
        <f t="shared" si="15"/>
        <v xml:space="preserve">#selectspell 1016_x000D_
#descr '  -  （） -_x000D_
_x000D_
術者は空間の組織に裂け目を作り、それを通して彼が率いる全ての部隊と共に、Gatewayのための準備が行われた、遠方の研究所へと向かうことを可能とします。このGatewayは、同じ国に支配されている研究所に向けてのみ開くことができ、また部隊が通過し終えると、すぐに閉ざされます。'_x000D_
#end_x000D_
</v>
      </c>
    </row>
    <row r="973" spans="1:8" ht="40.5" x14ac:dyDescent="0.15">
      <c r="A973" s="24" t="s">
        <v>18342</v>
      </c>
      <c r="B973" s="29" t="s">
        <v>18343</v>
      </c>
      <c r="C973" s="36" t="s">
        <v>18344</v>
      </c>
      <c r="D973" s="38" t="s">
        <v>20095</v>
      </c>
      <c r="H973" t="str">
        <f t="shared" si="15"/>
        <v xml:space="preserve">#selectspell 1017_x000D_
#descr '  -  （） -_x000D_
_x000D_
致命的な闇の雲が、戦場に形成されます。この雲の中に立つものは皆、衰弱し傷付きます。この雲は、消散するまでの少しの間、戦場に滞留します。'_x000D_
#end_x000D_
</v>
      </c>
    </row>
    <row r="974" spans="1:8" ht="67.5" x14ac:dyDescent="0.15">
      <c r="A974" s="24" t="s">
        <v>18345</v>
      </c>
      <c r="B974" s="29" t="s">
        <v>18346</v>
      </c>
      <c r="C974" s="36" t="s">
        <v>18347</v>
      </c>
      <c r="D974" s="38" t="s">
        <v>20096</v>
      </c>
      <c r="H974" t="str">
        <f t="shared" si="15"/>
        <v xml:space="preserve">#selectspell 1018_x000D_
#descr '  -  （） -_x000D_
_x000D_
この悪しき呪附は、世界中の全てのものを大幅に速く老化させます。不安が世界中で増加していき、また兵士たちはすぐに障害を負い、使い物にならなくなります。この呪附が機能している間、全てのものが死に絶えるまで、世界は段々と荒廃していきます。この呪文は、誰かがそれを解呪するか、術者が死ぬまで持続します。'_x000D_
#end_x000D_
</v>
      </c>
    </row>
    <row r="975" spans="1:8" ht="27" x14ac:dyDescent="0.15">
      <c r="A975" s="24" t="s">
        <v>18348</v>
      </c>
      <c r="B975" s="29" t="s">
        <v>18349</v>
      </c>
      <c r="C975" s="36" t="s">
        <v>18350</v>
      </c>
      <c r="D975" s="38" t="s">
        <v>20097</v>
      </c>
      <c r="H975" t="str">
        <f t="shared" si="15"/>
        <v xml:space="preserve">#selectspell 1019_x000D_
#descr '  -  （） -_x000D_
_x000D_
術者は数体のアンデッドの制御を得ます。強力なアンデッドは、降霊術師に抵抗することができます。'_x000D_
#end_x000D_
</v>
      </c>
    </row>
    <row r="976" spans="1:8" x14ac:dyDescent="0.15">
      <c r="A976" s="24" t="s">
        <v>18351</v>
      </c>
      <c r="B976" s="29" t="s">
        <v>18352</v>
      </c>
      <c r="C976" s="36" t="s">
        <v>18353</v>
      </c>
      <c r="D976" s="38" t="s">
        <v>20098</v>
      </c>
      <c r="H976" t="str">
        <f t="shared" si="15"/>
        <v xml:space="preserve">#selectspell 1020_x000D_
#descr '  -  （） -_x000D_
_x000D_
動物は、魔術師に魅了されます。'_x000D_
#end_x000D_
</v>
      </c>
    </row>
    <row r="977" spans="1:8" ht="81" x14ac:dyDescent="0.15">
      <c r="A977" s="24" t="s">
        <v>18354</v>
      </c>
      <c r="B977" s="29" t="s">
        <v>18355</v>
      </c>
      <c r="C977" s="36" t="s">
        <v>18356</v>
      </c>
      <c r="D977" s="38" t="s">
        <v>20099</v>
      </c>
      <c r="H977" t="str">
        <f t="shared" si="15"/>
        <v xml:space="preserve">#selectspell 1021_x000D_
#descr '  -  （） -_x000D_
_x000D_
この呪文は、緑の魔術師がアンデッドと戦う際にしばしば使用されます。生者が死者から滋養を得るのは、自然の理の一部です。この呪文によって、魔術師はそれを利用し、虫の群れに狂暴な力と食欲を吹き込み、歩く死者たちを喰らわせます。この群れは、戦いが終わるまでの間、アンデッドを次々に喰らい尽くしていきます。群れが死者を見つけられなかった場合、彼らは代わりに生者を喰らい始めます。'_x000D_
#end_x000D_
</v>
      </c>
    </row>
    <row r="978" spans="1:8" ht="40.5" x14ac:dyDescent="0.15">
      <c r="A978" s="24" t="s">
        <v>18357</v>
      </c>
      <c r="B978" s="29" t="s">
        <v>18358</v>
      </c>
      <c r="C978" s="36" t="s">
        <v>18359</v>
      </c>
      <c r="D978" s="38" t="s">
        <v>20100</v>
      </c>
      <c r="H978" t="str">
        <f t="shared" si="15"/>
        <v xml:space="preserve">#selectspell 1022_x000D_
#descr '  -  （） -_x000D_
_x000D_
増大する憤激が、戦場に居る全ての味方に影響を及ぼします。彼らは自らがどんどん獰猛になるのを感じ、そして普段ならそうならないとしても、ごく些細な挑発でさえ狂戦士の怒りに落ちるようになります。'_x000D_
#end_x000D_
</v>
      </c>
    </row>
    <row r="979" spans="1:8" ht="40.5" x14ac:dyDescent="0.15">
      <c r="A979" s="24" t="s">
        <v>18360</v>
      </c>
      <c r="B979" s="29" t="s">
        <v>18361</v>
      </c>
      <c r="C979" s="36" t="s">
        <v>18362</v>
      </c>
      <c r="D979" s="38" t="s">
        <v>20101</v>
      </c>
      <c r="H979" t="str">
        <f t="shared" si="15"/>
        <v xml:space="preserve">#selectspell 1023_x000D_
#descr '  -  （） -_x000D_
_x000D_
この恵みは、任意の1体の生物に、指揮官の地位と優れた知性を与えます。対象は、術者と同じ州に居なくてはなりません。意思なきものは、この呪文の影響を受けられません。'_x000D_
#end_x000D_
</v>
      </c>
    </row>
    <row r="980" spans="1:8" ht="81" x14ac:dyDescent="0.15">
      <c r="A980" s="24" t="s">
        <v>18363</v>
      </c>
      <c r="B980" s="29" t="s">
        <v>18364</v>
      </c>
      <c r="C980" s="36" t="s">
        <v>18365</v>
      </c>
      <c r="D980" s="38" t="s">
        <v>20102</v>
      </c>
      <c r="H980" t="str">
        <f t="shared" si="15"/>
        <v xml:space="preserve">#selectspell 1024_x000D_
#descr '  -  （） -_x000D_
_x000D_
術者は州に鬱病を降りかからせます。住民たちは意気消沈し、冷笑的で無関心になります。農民たちは収穫を怠り、家畜たちを放置します。職人たちは気が向いたときにしか働かず、そして兵士たちは服従を強いられない限り職務を放棄しがちになります。寺院さえ手入れされないままになります。Production天秤が3になり、魔法抵抗力と士気に応じた確率で、兵士たちは脱走します。その地の神の支配力も減少するでしょう。'_x000D_
#end_x000D_
</v>
      </c>
    </row>
    <row r="981" spans="1:8" ht="40.5" x14ac:dyDescent="0.15">
      <c r="A981" s="24" t="s">
        <v>18366</v>
      </c>
      <c r="B981" s="29" t="s">
        <v>18367</v>
      </c>
      <c r="C981" s="36" t="s">
        <v>18368</v>
      </c>
      <c r="D981" s="38" t="s">
        <v>20103</v>
      </c>
      <c r="H981" t="str">
        <f t="shared" si="15"/>
        <v xml:space="preserve">#selectspell 1025_x000D_
#descr '  -  （） -_x000D_
_x000D_
術者は1体の標的の心身を隷属させます。犠牲者は意志を失い、それと共に指揮や魔法詠唱の能力も失われます。全ての神位請求者は、この呪文への免疫を持ちます。'_x000D_
#end_x000D_
</v>
      </c>
    </row>
    <row r="982" spans="1:8" ht="108" x14ac:dyDescent="0.15">
      <c r="A982" s="24" t="s">
        <v>18369</v>
      </c>
      <c r="B982" s="29" t="s">
        <v>18370</v>
      </c>
      <c r="C982" s="36" t="s">
        <v>18371</v>
      </c>
      <c r="D982" s="38" t="s">
        <v>20104</v>
      </c>
      <c r="H982" t="str">
        <f t="shared" si="15"/>
        <v xml:space="preserve">#selectspell 1026_x000D_
#descr '  -  （） -_x000D_
_x000D_
遠方の州にある小さな村の人々は、徐々にその心を解体されていきます。それが完了すると、彼らの心は、適切な神位請求者への宗教的な熱情を刷り込まれます。改宗が終わると、彼らは州を征服するべく攻撃し、そしてその神に力の限り仕えます。これは非常に危険な工程で、多くの人々は死に、そして生存者の多くは適切な宗教的熱情を持つ状態には完全に回復しません。熟練した魔術師と、魔法の品からの抵抗貫通能力は、村人の改宗を成功させるのに役立ちます。'_x000D_
#end_x000D_
</v>
      </c>
    </row>
    <row r="983" spans="1:8" ht="40.5" x14ac:dyDescent="0.15">
      <c r="A983" s="24" t="s">
        <v>18372</v>
      </c>
      <c r="B983" s="29" t="s">
        <v>18373</v>
      </c>
      <c r="C983" s="36" t="s">
        <v>18374</v>
      </c>
      <c r="D983" s="38" t="s">
        <v>20209</v>
      </c>
      <c r="H983" t="str">
        <f t="shared" si="15"/>
        <v xml:space="preserve">#selectspell 1027_x000D_
#descr '  -  （） -_x000D_
_x000D_
この呪文は、降霊術師たちの悪夢です。この呪文は、アンデッドを維持している魔法を解くことにより、彼らを滅ぼします。この呪文は、広範囲に居る全てのアンデッドに影響を及ぼします。魔法抵抗力も防具も、この呪文から身を守るのには役立ちません。'_x000D_
#end_x000D_
</v>
      </c>
    </row>
    <row r="984" spans="1:8" ht="54" x14ac:dyDescent="0.15">
      <c r="A984" s="24" t="s">
        <v>18375</v>
      </c>
      <c r="B984" s="29" t="s">
        <v>18376</v>
      </c>
      <c r="C984" s="36" t="s">
        <v>18377</v>
      </c>
      <c r="D984" s="38" t="s">
        <v>20210</v>
      </c>
      <c r="H984" t="str">
        <f t="shared" si="15"/>
        <v xml:space="preserve">#selectspell 1028_x000D_
#descr '  -  （） -_x000D_
_x000D_
魔術師は、遠方の州の敵軍に向けて消耗病を呼び起こします。病に侵された標的は、失われたヒットポイントを回復できず、また彼らが生きている限り、季節ごとに消耗していきます。アンデッド、デーモン、そして無生物はこの呪文の影響を受けません。'_x000D_
#end_x000D_
</v>
      </c>
    </row>
    <row r="985" spans="1:8" ht="54" x14ac:dyDescent="0.15">
      <c r="A985" s="24" t="s">
        <v>18378</v>
      </c>
      <c r="B985" s="29" t="s">
        <v>18379</v>
      </c>
      <c r="C985" s="36" t="s">
        <v>18380</v>
      </c>
      <c r="H985" t="str">
        <f t="shared" si="15"/>
        <v xml:space="preserve">#selectspell 1029_x000D_
#descr '  -  （） -_x000D_
_x000D_
'_x000D_
#end_x000D_
</v>
      </c>
    </row>
    <row r="986" spans="1:8" ht="27" x14ac:dyDescent="0.15">
      <c r="A986" s="24" t="s">
        <v>18381</v>
      </c>
      <c r="B986" s="29" t="s">
        <v>18382</v>
      </c>
      <c r="C986" s="36" t="s">
        <v>18383</v>
      </c>
      <c r="H986" t="str">
        <f t="shared" si="15"/>
        <v xml:space="preserve">#selectspell 1030_x000D_
#descr '  -  （） -_x000D_
_x000D_
'_x000D_
#end_x000D_
</v>
      </c>
    </row>
    <row r="987" spans="1:8" ht="81" x14ac:dyDescent="0.15">
      <c r="A987" s="24" t="s">
        <v>18384</v>
      </c>
      <c r="B987" s="29" t="s">
        <v>18385</v>
      </c>
      <c r="C987" s="36" t="s">
        <v>18386</v>
      </c>
      <c r="H987" t="str">
        <f t="shared" si="15"/>
        <v xml:space="preserve">#selectspell 1031_x000D_
#descr '  -  （） -_x000D_
_x000D_
'_x000D_
#end_x000D_
</v>
      </c>
    </row>
    <row r="988" spans="1:8" ht="40.5" x14ac:dyDescent="0.15">
      <c r="A988" s="24" t="s">
        <v>18387</v>
      </c>
      <c r="B988" s="29" t="s">
        <v>18388</v>
      </c>
      <c r="C988" s="36" t="s">
        <v>18389</v>
      </c>
      <c r="H988" t="str">
        <f t="shared" si="15"/>
        <v xml:space="preserve">#selectspell 1032_x000D_
#descr '  -  （） -_x000D_
_x000D_
'_x000D_
#end_x000D_
</v>
      </c>
    </row>
    <row r="989" spans="1:8" ht="81" x14ac:dyDescent="0.15">
      <c r="A989" s="24" t="s">
        <v>18390</v>
      </c>
      <c r="B989" s="29" t="s">
        <v>18391</v>
      </c>
      <c r="C989" s="36" t="s">
        <v>18392</v>
      </c>
      <c r="H989" t="str">
        <f t="shared" si="15"/>
        <v xml:space="preserve">#selectspell 1033_x000D_
#descr '  -  （） -_x000D_
_x000D_
'_x000D_
#end_x000D_
</v>
      </c>
    </row>
    <row r="990" spans="1:8" ht="40.5" x14ac:dyDescent="0.15">
      <c r="A990" s="24" t="s">
        <v>18393</v>
      </c>
      <c r="B990" s="29" t="s">
        <v>18394</v>
      </c>
      <c r="C990" s="36" t="s">
        <v>18395</v>
      </c>
      <c r="H990" t="str">
        <f t="shared" si="15"/>
        <v xml:space="preserve">#selectspell 1034_x000D_
#descr '  -  （） -_x000D_
_x000D_
'_x000D_
#end_x000D_
</v>
      </c>
    </row>
    <row r="991" spans="1:8" ht="54" x14ac:dyDescent="0.15">
      <c r="A991" s="24" t="s">
        <v>18396</v>
      </c>
      <c r="B991" s="29" t="s">
        <v>18397</v>
      </c>
      <c r="C991" s="36" t="s">
        <v>18398</v>
      </c>
      <c r="H991" t="str">
        <f t="shared" si="15"/>
        <v xml:space="preserve">#selectspell 1035_x000D_
#descr '  -  （） -_x000D_
_x000D_
'_x000D_
#end_x000D_
</v>
      </c>
    </row>
    <row r="992" spans="1:8" ht="40.5" x14ac:dyDescent="0.15">
      <c r="A992" s="24" t="s">
        <v>18399</v>
      </c>
      <c r="B992" s="29" t="s">
        <v>18400</v>
      </c>
      <c r="C992" s="36" t="s">
        <v>18401</v>
      </c>
      <c r="H992" t="str">
        <f t="shared" si="15"/>
        <v xml:space="preserve">#selectspell 1036_x000D_
#descr '  -  （） -_x000D_
_x000D_
'_x000D_
#end_x000D_
</v>
      </c>
    </row>
    <row r="993" spans="1:8" ht="54" x14ac:dyDescent="0.15">
      <c r="A993" s="24" t="s">
        <v>18402</v>
      </c>
      <c r="B993" s="29" t="s">
        <v>18403</v>
      </c>
      <c r="C993" s="36" t="s">
        <v>18404</v>
      </c>
      <c r="H993" t="str">
        <f t="shared" si="15"/>
        <v xml:space="preserve">#selectspell 1037_x000D_
#descr '  -  （） -_x000D_
_x000D_
'_x000D_
#end_x000D_
</v>
      </c>
    </row>
    <row r="994" spans="1:8" ht="40.5" x14ac:dyDescent="0.15">
      <c r="A994" s="24" t="s">
        <v>18405</v>
      </c>
      <c r="B994" s="29" t="s">
        <v>18406</v>
      </c>
      <c r="C994" s="36" t="s">
        <v>18407</v>
      </c>
      <c r="H994" t="str">
        <f t="shared" si="15"/>
        <v xml:space="preserve">#selectspell 1038_x000D_
#descr '  -  （） -_x000D_
_x000D_
'_x000D_
#end_x000D_
</v>
      </c>
    </row>
    <row r="995" spans="1:8" ht="27" x14ac:dyDescent="0.15">
      <c r="A995" s="24" t="s">
        <v>18408</v>
      </c>
      <c r="B995" s="29" t="s">
        <v>18409</v>
      </c>
      <c r="C995" s="36" t="s">
        <v>18410</v>
      </c>
      <c r="H995" t="str">
        <f t="shared" si="15"/>
        <v xml:space="preserve">#selectspell 1039_x000D_
#descr '  -  （） -_x000D_
_x000D_
'_x000D_
#end_x000D_
</v>
      </c>
    </row>
    <row r="996" spans="1:8" ht="67.5" x14ac:dyDescent="0.15">
      <c r="A996" s="24" t="s">
        <v>18411</v>
      </c>
      <c r="B996" s="29" t="s">
        <v>18412</v>
      </c>
      <c r="C996" s="36" t="s">
        <v>18413</v>
      </c>
      <c r="H996" t="str">
        <f t="shared" si="15"/>
        <v xml:space="preserve">#selectspell 1040_x000D_
#descr '  -  （） -_x000D_
_x000D_
'_x000D_
#end_x000D_
</v>
      </c>
    </row>
    <row r="997" spans="1:8" ht="94.5" x14ac:dyDescent="0.15">
      <c r="A997" s="24" t="s">
        <v>18414</v>
      </c>
      <c r="B997" s="29" t="s">
        <v>18415</v>
      </c>
      <c r="C997" s="36" t="s">
        <v>18416</v>
      </c>
      <c r="H997" t="str">
        <f t="shared" si="15"/>
        <v xml:space="preserve">#selectspell 1041_x000D_
#descr '  -  （） -_x000D_
_x000D_
'_x000D_
#end_x000D_
</v>
      </c>
    </row>
    <row r="998" spans="1:8" ht="40.5" x14ac:dyDescent="0.15">
      <c r="A998" s="24" t="s">
        <v>18417</v>
      </c>
      <c r="B998" s="29" t="s">
        <v>18418</v>
      </c>
      <c r="C998" s="36" t="s">
        <v>18419</v>
      </c>
      <c r="H998" t="str">
        <f t="shared" si="15"/>
        <v xml:space="preserve">#selectspell 1042_x000D_
#descr '  -  （） -_x000D_
_x000D_
'_x000D_
#end_x000D_
</v>
      </c>
    </row>
    <row r="999" spans="1:8" ht="121.5" x14ac:dyDescent="0.15">
      <c r="A999" s="24" t="s">
        <v>18420</v>
      </c>
      <c r="B999" s="29" t="s">
        <v>18421</v>
      </c>
      <c r="C999" s="36" t="s">
        <v>18422</v>
      </c>
      <c r="H999" t="str">
        <f t="shared" si="15"/>
        <v xml:space="preserve">#selectspell 1043_x000D_
#descr '  -  （） -_x000D_
_x000D_
'_x000D_
#end_x000D_
</v>
      </c>
    </row>
    <row r="1000" spans="1:8" ht="40.5" x14ac:dyDescent="0.15">
      <c r="A1000" s="24" t="s">
        <v>18423</v>
      </c>
      <c r="B1000" s="29" t="s">
        <v>18424</v>
      </c>
      <c r="C1000" s="36" t="s">
        <v>18425</v>
      </c>
      <c r="H1000" t="str">
        <f t="shared" si="15"/>
        <v xml:space="preserve">#selectspell 1044_x000D_
#descr '  -  （） -_x000D_
_x000D_
'_x000D_
#end_x000D_
</v>
      </c>
    </row>
    <row r="1001" spans="1:8" ht="67.5" x14ac:dyDescent="0.15">
      <c r="A1001" s="24" t="s">
        <v>18426</v>
      </c>
      <c r="B1001" s="29" t="s">
        <v>18427</v>
      </c>
      <c r="C1001" s="36" t="s">
        <v>18428</v>
      </c>
      <c r="H1001" t="str">
        <f t="shared" si="15"/>
        <v xml:space="preserve">#selectspell 1045_x000D_
#descr '  -  （） -_x000D_
_x000D_
'_x000D_
#end_x000D_
</v>
      </c>
    </row>
    <row r="1002" spans="1:8" x14ac:dyDescent="0.15">
      <c r="A1002" s="24" t="s">
        <v>18429</v>
      </c>
      <c r="B1002" s="29" t="s">
        <v>18430</v>
      </c>
      <c r="C1002" s="36" t="s">
        <v>18431</v>
      </c>
      <c r="H1002" t="str">
        <f t="shared" si="15"/>
        <v xml:space="preserve">#selectspell 1046_x000D_
#descr '  -  （） -_x000D_
_x000D_
'_x000D_
#end_x000D_
</v>
      </c>
    </row>
    <row r="1003" spans="1:8" ht="27" x14ac:dyDescent="0.15">
      <c r="A1003" s="24" t="s">
        <v>18432</v>
      </c>
      <c r="B1003" s="29" t="s">
        <v>18433</v>
      </c>
      <c r="C1003" s="36" t="s">
        <v>18434</v>
      </c>
      <c r="H1003" t="str">
        <f t="shared" si="15"/>
        <v xml:space="preserve">#selectspell 1047_x000D_
#descr '  -  （） -_x000D_
_x000D_
'_x000D_
#end_x000D_
</v>
      </c>
    </row>
    <row r="1004" spans="1:8" ht="40.5" x14ac:dyDescent="0.15">
      <c r="A1004" s="24" t="s">
        <v>18435</v>
      </c>
      <c r="B1004" s="29" t="s">
        <v>18436</v>
      </c>
      <c r="C1004" s="36" t="s">
        <v>18437</v>
      </c>
      <c r="H1004" t="str">
        <f t="shared" si="15"/>
        <v xml:space="preserve">#selectspell 1048_x000D_
#descr '  -  （） -_x000D_
_x000D_
'_x000D_
#end_x000D_
</v>
      </c>
    </row>
    <row r="1005" spans="1:8" ht="27" x14ac:dyDescent="0.15">
      <c r="A1005" s="24" t="s">
        <v>18438</v>
      </c>
      <c r="B1005" s="29" t="s">
        <v>18439</v>
      </c>
      <c r="C1005" s="36" t="s">
        <v>18440</v>
      </c>
      <c r="H1005" t="str">
        <f t="shared" si="15"/>
        <v xml:space="preserve">#selectspell 1049_x000D_
#descr '  -  （） -_x000D_
_x000D_
'_x000D_
#end_x000D_
</v>
      </c>
    </row>
    <row r="1006" spans="1:8" ht="40.5" x14ac:dyDescent="0.15">
      <c r="A1006" s="24" t="s">
        <v>18441</v>
      </c>
      <c r="B1006" s="29" t="s">
        <v>18442</v>
      </c>
      <c r="C1006" s="36" t="s">
        <v>18443</v>
      </c>
      <c r="H1006" t="str">
        <f t="shared" si="15"/>
        <v xml:space="preserve">#selectspell 1050_x000D_
#descr '  -  （） -_x000D_
_x000D_
'_x000D_
#end_x000D_
</v>
      </c>
    </row>
    <row r="1007" spans="1:8" ht="27" x14ac:dyDescent="0.15">
      <c r="A1007" s="24" t="s">
        <v>18444</v>
      </c>
      <c r="B1007" s="29" t="s">
        <v>18445</v>
      </c>
      <c r="C1007" s="36" t="s">
        <v>18446</v>
      </c>
      <c r="H1007" t="str">
        <f t="shared" si="15"/>
        <v xml:space="preserve">#selectspell 1051_x000D_
#descr '  -  （） -_x000D_
_x000D_
'_x000D_
#end_x000D_
</v>
      </c>
    </row>
    <row r="1008" spans="1:8" ht="40.5" x14ac:dyDescent="0.15">
      <c r="A1008" s="24" t="s">
        <v>18447</v>
      </c>
      <c r="B1008" s="29" t="s">
        <v>18448</v>
      </c>
      <c r="C1008" s="36" t="s">
        <v>18449</v>
      </c>
      <c r="H1008" t="str">
        <f t="shared" si="15"/>
        <v xml:space="preserve">#selectspell 1052_x000D_
#descr '  -  （） -_x000D_
_x000D_
'_x000D_
#end_x000D_
</v>
      </c>
    </row>
    <row r="1009" spans="1:8" ht="40.5" x14ac:dyDescent="0.15">
      <c r="A1009" s="24" t="s">
        <v>18450</v>
      </c>
      <c r="B1009" s="29" t="s">
        <v>18451</v>
      </c>
      <c r="C1009" s="36" t="s">
        <v>18452</v>
      </c>
      <c r="H1009" t="str">
        <f t="shared" si="15"/>
        <v xml:space="preserve">#selectspell 1053_x000D_
#descr '  -  （） -_x000D_
_x000D_
'_x000D_
#end_x000D_
</v>
      </c>
    </row>
    <row r="1010" spans="1:8" x14ac:dyDescent="0.15">
      <c r="A1010" s="24" t="s">
        <v>18453</v>
      </c>
      <c r="B1010" s="29" t="s">
        <v>18454</v>
      </c>
      <c r="C1010" s="36" t="s">
        <v>18455</v>
      </c>
      <c r="H1010" t="str">
        <f t="shared" si="15"/>
        <v xml:space="preserve">#selectspell 1054_x000D_
#descr '  -  （） -_x000D_
_x000D_
'_x000D_
#end_x000D_
</v>
      </c>
    </row>
    <row r="1011" spans="1:8" ht="27" x14ac:dyDescent="0.15">
      <c r="A1011" s="24" t="s">
        <v>18456</v>
      </c>
      <c r="B1011" s="29" t="s">
        <v>18457</v>
      </c>
      <c r="C1011" s="36" t="s">
        <v>18458</v>
      </c>
      <c r="H1011" t="str">
        <f t="shared" si="15"/>
        <v xml:space="preserve">#selectspell 1055_x000D_
#descr '  -  （） -_x000D_
_x000D_
'_x000D_
#end_x000D_
</v>
      </c>
    </row>
    <row r="1012" spans="1:8" ht="40.5" x14ac:dyDescent="0.15">
      <c r="A1012" s="24" t="s">
        <v>18459</v>
      </c>
      <c r="B1012" s="29" t="s">
        <v>18460</v>
      </c>
      <c r="C1012" s="36" t="s">
        <v>18461</v>
      </c>
      <c r="H1012" t="str">
        <f t="shared" si="15"/>
        <v xml:space="preserve">#selectspell 1056_x000D_
#descr '  -  （） -_x000D_
_x000D_
'_x000D_
#end_x000D_
</v>
      </c>
    </row>
    <row r="1013" spans="1:8" ht="40.5" x14ac:dyDescent="0.15">
      <c r="A1013" s="24" t="s">
        <v>18462</v>
      </c>
      <c r="B1013" s="29" t="s">
        <v>18463</v>
      </c>
      <c r="C1013" s="36" t="s">
        <v>18464</v>
      </c>
      <c r="H1013" t="str">
        <f t="shared" si="15"/>
        <v xml:space="preserve">#selectspell 1057_x000D_
#descr '  -  （） -_x000D_
_x000D_
'_x000D_
#end_x000D_
</v>
      </c>
    </row>
    <row r="1014" spans="1:8" ht="40.5" x14ac:dyDescent="0.15">
      <c r="A1014" s="24" t="s">
        <v>18465</v>
      </c>
      <c r="B1014" s="29" t="s">
        <v>18466</v>
      </c>
      <c r="C1014" s="36" t="s">
        <v>18467</v>
      </c>
      <c r="H1014" t="str">
        <f t="shared" si="15"/>
        <v xml:space="preserve">#selectspell 1058_x000D_
#descr '  -  （） -_x000D_
_x000D_
'_x000D_
#end_x000D_
</v>
      </c>
    </row>
    <row r="1015" spans="1:8" ht="27" x14ac:dyDescent="0.15">
      <c r="A1015" s="24" t="s">
        <v>18468</v>
      </c>
      <c r="B1015" s="29" t="s">
        <v>18469</v>
      </c>
      <c r="C1015" s="36" t="s">
        <v>18470</v>
      </c>
      <c r="H1015" t="str">
        <f t="shared" si="15"/>
        <v xml:space="preserve">#selectspell 1059_x000D_
#descr '  -  （） -_x000D_
_x000D_
'_x000D_
#end_x000D_
</v>
      </c>
    </row>
    <row r="1016" spans="1:8" ht="40.5" x14ac:dyDescent="0.15">
      <c r="A1016" s="24" t="s">
        <v>18471</v>
      </c>
      <c r="B1016" s="29" t="s">
        <v>18472</v>
      </c>
      <c r="C1016" s="36" t="s">
        <v>18473</v>
      </c>
      <c r="H1016" t="str">
        <f t="shared" si="15"/>
        <v xml:space="preserve">#selectspell 1060_x000D_
#descr '  -  （） -_x000D_
_x000D_
'_x000D_
#end_x000D_
</v>
      </c>
    </row>
    <row r="1017" spans="1:8" x14ac:dyDescent="0.15">
      <c r="A1017" s="24" t="s">
        <v>18474</v>
      </c>
      <c r="B1017" s="29" t="s">
        <v>18475</v>
      </c>
      <c r="C1017" s="36" t="s">
        <v>18476</v>
      </c>
      <c r="H1017" t="str">
        <f t="shared" si="15"/>
        <v xml:space="preserve">#selectspell 1061_x000D_
#descr '  -  （） -_x000D_
_x000D_
'_x000D_
#end_x000D_
</v>
      </c>
    </row>
    <row r="1018" spans="1:8" ht="54" x14ac:dyDescent="0.15">
      <c r="A1018" s="24" t="s">
        <v>18477</v>
      </c>
      <c r="B1018" s="29" t="s">
        <v>18478</v>
      </c>
      <c r="C1018" s="36" t="s">
        <v>18479</v>
      </c>
      <c r="H1018" t="str">
        <f t="shared" si="15"/>
        <v xml:space="preserve">#selectspell 1062_x000D_
#descr '  -  （） -_x000D_
_x000D_
'_x000D_
#end_x000D_
</v>
      </c>
    </row>
    <row r="1019" spans="1:8" ht="54" x14ac:dyDescent="0.15">
      <c r="A1019" s="24" t="s">
        <v>18480</v>
      </c>
      <c r="B1019" s="29" t="s">
        <v>18481</v>
      </c>
      <c r="C1019" s="36" t="s">
        <v>18482</v>
      </c>
      <c r="H1019" t="str">
        <f t="shared" si="15"/>
        <v xml:space="preserve">#selectspell 1063_x000D_
#descr '  -  （） -_x000D_
_x000D_
'_x000D_
#end_x000D_
</v>
      </c>
    </row>
    <row r="1020" spans="1:8" ht="40.5" x14ac:dyDescent="0.15">
      <c r="A1020" s="24" t="s">
        <v>18483</v>
      </c>
      <c r="B1020" s="29" t="s">
        <v>18484</v>
      </c>
      <c r="C1020" s="36" t="s">
        <v>18485</v>
      </c>
      <c r="H1020" t="str">
        <f t="shared" si="15"/>
        <v xml:space="preserve">#selectspell 1064_x000D_
#descr '  -  （） -_x000D_
_x000D_
'_x000D_
#end_x000D_
</v>
      </c>
    </row>
    <row r="1021" spans="1:8" ht="67.5" x14ac:dyDescent="0.15">
      <c r="A1021" s="24" t="s">
        <v>18486</v>
      </c>
      <c r="B1021" s="29" t="s">
        <v>18487</v>
      </c>
      <c r="C1021" s="36" t="s">
        <v>18488</v>
      </c>
      <c r="H1021" t="str">
        <f t="shared" si="15"/>
        <v xml:space="preserve">#selectspell 1065_x000D_
#descr '  -  （） -_x000D_
_x000D_
'_x000D_
#end_x000D_
</v>
      </c>
    </row>
    <row r="1022" spans="1:8" ht="27" x14ac:dyDescent="0.15">
      <c r="A1022" s="24" t="s">
        <v>18489</v>
      </c>
      <c r="B1022" s="29" t="s">
        <v>18490</v>
      </c>
      <c r="C1022" s="36" t="s">
        <v>18491</v>
      </c>
      <c r="H1022" t="str">
        <f t="shared" si="15"/>
        <v xml:space="preserve">#selectspell 1066_x000D_
#descr '  -  （） -_x000D_
_x000D_
'_x000D_
#end_x000D_
</v>
      </c>
    </row>
    <row r="1023" spans="1:8" x14ac:dyDescent="0.15">
      <c r="A1023" s="24" t="s">
        <v>18492</v>
      </c>
      <c r="B1023" s="29" t="s">
        <v>18493</v>
      </c>
      <c r="C1023" s="36" t="s">
        <v>18494</v>
      </c>
      <c r="H1023" t="str">
        <f t="shared" si="15"/>
        <v xml:space="preserve">#selectspell 1067_x000D_
#descr '  -  （） -_x000D_
_x000D_
'_x000D_
#end_x000D_
</v>
      </c>
    </row>
    <row r="1024" spans="1:8" ht="40.5" x14ac:dyDescent="0.15">
      <c r="A1024" s="24" t="s">
        <v>18495</v>
      </c>
      <c r="B1024" s="29" t="s">
        <v>18496</v>
      </c>
      <c r="C1024" s="36" t="s">
        <v>18497</v>
      </c>
      <c r="H1024" t="str">
        <f t="shared" si="15"/>
        <v xml:space="preserve">#selectspell 1068_x000D_
#descr '  -  （） -_x000D_
_x000D_
'_x000D_
#end_x000D_
</v>
      </c>
    </row>
    <row r="1025" spans="1:8" ht="67.5" x14ac:dyDescent="0.15">
      <c r="A1025" s="24" t="s">
        <v>18498</v>
      </c>
      <c r="B1025" s="29" t="s">
        <v>18499</v>
      </c>
      <c r="C1025" s="36" t="s">
        <v>18500</v>
      </c>
      <c r="H1025" t="str">
        <f t="shared" si="15"/>
        <v xml:space="preserve">#selectspell 1069_x000D_
#descr '  -  （） -_x000D_
_x000D_
'_x000D_
#end_x000D_
</v>
      </c>
    </row>
    <row r="1026" spans="1:8" ht="67.5" x14ac:dyDescent="0.15">
      <c r="A1026" s="24" t="s">
        <v>18501</v>
      </c>
      <c r="B1026" s="29" t="s">
        <v>18502</v>
      </c>
      <c r="C1026" s="36" t="s">
        <v>18503</v>
      </c>
      <c r="H1026" t="str">
        <f t="shared" si="15"/>
        <v xml:space="preserve">#selectspell 1070_x000D_
#descr '  -  （） -_x000D_
_x000D_
'_x000D_
#end_x000D_
</v>
      </c>
    </row>
    <row r="1027" spans="1:8" ht="54" x14ac:dyDescent="0.15">
      <c r="A1027" s="24" t="s">
        <v>18504</v>
      </c>
      <c r="B1027" s="29" t="s">
        <v>18505</v>
      </c>
      <c r="C1027" s="36" t="s">
        <v>18506</v>
      </c>
      <c r="H1027" t="str">
        <f t="shared" ref="H1027:H1090" si="16">IF(G1027&lt;&gt;"y",CONCATENATE("#selectspell ",A1027,CHAR(13),CHAR(10),"#descr '  - ",E1027," （",F1027,"） -",CHAR(13),CHAR(10),CHAR(13),CHAR(10),D1027,"'",CHAR(13),CHAR(10),"#end",CHAR(13),CHAR(10)),"")</f>
        <v xml:space="preserve">#selectspell 1071_x000D_
#descr '  -  （） -_x000D_
_x000D_
'_x000D_
#end_x000D_
</v>
      </c>
    </row>
    <row r="1028" spans="1:8" ht="108" x14ac:dyDescent="0.15">
      <c r="A1028" s="24" t="s">
        <v>18507</v>
      </c>
      <c r="B1028" s="29" t="s">
        <v>18508</v>
      </c>
      <c r="C1028" s="36" t="s">
        <v>18509</v>
      </c>
      <c r="H1028" t="str">
        <f t="shared" si="16"/>
        <v xml:space="preserve">#selectspell 1072_x000D_
#descr '  -  （） -_x000D_
_x000D_
'_x000D_
#end_x000D_
</v>
      </c>
    </row>
    <row r="1029" spans="1:8" ht="40.5" x14ac:dyDescent="0.15">
      <c r="A1029" s="24" t="s">
        <v>18510</v>
      </c>
      <c r="B1029" s="29" t="s">
        <v>18511</v>
      </c>
      <c r="C1029" s="36" t="s">
        <v>18512</v>
      </c>
      <c r="H1029" t="str">
        <f t="shared" si="16"/>
        <v xml:space="preserve">#selectspell 1073_x000D_
#descr '  -  （） -_x000D_
_x000D_
'_x000D_
#end_x000D_
</v>
      </c>
    </row>
    <row r="1030" spans="1:8" ht="27" x14ac:dyDescent="0.15">
      <c r="A1030" s="24" t="s">
        <v>18513</v>
      </c>
      <c r="B1030" s="29" t="s">
        <v>18514</v>
      </c>
      <c r="C1030" s="36" t="s">
        <v>18515</v>
      </c>
      <c r="H1030" t="str">
        <f t="shared" si="16"/>
        <v xml:space="preserve">#selectspell 1074_x000D_
#descr '  -  （） -_x000D_
_x000D_
'_x000D_
#end_x000D_
</v>
      </c>
    </row>
    <row r="1031" spans="1:8" ht="27" x14ac:dyDescent="0.15">
      <c r="A1031" s="24" t="s">
        <v>18516</v>
      </c>
      <c r="B1031" s="29" t="s">
        <v>18517</v>
      </c>
      <c r="C1031" s="36" t="s">
        <v>18518</v>
      </c>
      <c r="H1031" t="str">
        <f t="shared" si="16"/>
        <v xml:space="preserve">#selectspell 1075_x000D_
#descr '  -  （） -_x000D_
_x000D_
'_x000D_
#end_x000D_
</v>
      </c>
    </row>
    <row r="1032" spans="1:8" ht="54" x14ac:dyDescent="0.15">
      <c r="A1032" s="24" t="s">
        <v>18519</v>
      </c>
      <c r="B1032" s="29" t="s">
        <v>18520</v>
      </c>
      <c r="C1032" s="36" t="s">
        <v>18521</v>
      </c>
      <c r="H1032" t="str">
        <f t="shared" si="16"/>
        <v xml:space="preserve">#selectspell 1076_x000D_
#descr '  -  （） -_x000D_
_x000D_
'_x000D_
#end_x000D_
</v>
      </c>
    </row>
    <row r="1033" spans="1:8" ht="40.5" x14ac:dyDescent="0.15">
      <c r="A1033" s="24" t="s">
        <v>18522</v>
      </c>
      <c r="B1033" s="29" t="s">
        <v>18523</v>
      </c>
      <c r="C1033" s="36" t="s">
        <v>18524</v>
      </c>
      <c r="H1033" t="str">
        <f t="shared" si="16"/>
        <v xml:space="preserve">#selectspell 1077_x000D_
#descr '  -  （） -_x000D_
_x000D_
'_x000D_
#end_x000D_
</v>
      </c>
    </row>
    <row r="1034" spans="1:8" ht="40.5" x14ac:dyDescent="0.15">
      <c r="A1034" s="24" t="s">
        <v>18525</v>
      </c>
      <c r="B1034" s="29" t="s">
        <v>18526</v>
      </c>
      <c r="C1034" s="36" t="s">
        <v>18527</v>
      </c>
      <c r="H1034" t="str">
        <f t="shared" si="16"/>
        <v xml:space="preserve">#selectspell 1078_x000D_
#descr '  -  （） -_x000D_
_x000D_
'_x000D_
#end_x000D_
</v>
      </c>
    </row>
    <row r="1035" spans="1:8" ht="40.5" x14ac:dyDescent="0.15">
      <c r="A1035" s="24" t="s">
        <v>18528</v>
      </c>
      <c r="B1035" s="29" t="s">
        <v>18529</v>
      </c>
      <c r="C1035" s="36" t="s">
        <v>18530</v>
      </c>
      <c r="H1035" t="str">
        <f t="shared" si="16"/>
        <v xml:space="preserve">#selectspell 1079_x000D_
#descr '  -  （） -_x000D_
_x000D_
'_x000D_
#end_x000D_
</v>
      </c>
    </row>
    <row r="1036" spans="1:8" x14ac:dyDescent="0.15">
      <c r="A1036" s="24" t="s">
        <v>18531</v>
      </c>
      <c r="B1036" s="29" t="s">
        <v>18532</v>
      </c>
      <c r="C1036" s="36" t="s">
        <v>18533</v>
      </c>
      <c r="H1036" t="str">
        <f t="shared" si="16"/>
        <v xml:space="preserve">#selectspell 1080_x000D_
#descr '  -  （） -_x000D_
_x000D_
'_x000D_
#end_x000D_
</v>
      </c>
    </row>
    <row r="1037" spans="1:8" ht="27" x14ac:dyDescent="0.15">
      <c r="A1037" s="24" t="s">
        <v>18534</v>
      </c>
      <c r="B1037" s="29" t="s">
        <v>18535</v>
      </c>
      <c r="C1037" s="36" t="s">
        <v>18536</v>
      </c>
      <c r="H1037" t="str">
        <f t="shared" si="16"/>
        <v xml:space="preserve">#selectspell 1081_x000D_
#descr '  -  （） -_x000D_
_x000D_
'_x000D_
#end_x000D_
</v>
      </c>
    </row>
    <row r="1038" spans="1:8" ht="27" x14ac:dyDescent="0.15">
      <c r="A1038" s="24" t="s">
        <v>18537</v>
      </c>
      <c r="B1038" s="29" t="s">
        <v>18538</v>
      </c>
      <c r="C1038" s="36" t="s">
        <v>18539</v>
      </c>
      <c r="H1038" t="str">
        <f t="shared" si="16"/>
        <v xml:space="preserve">#selectspell 1082_x000D_
#descr '  -  （） -_x000D_
_x000D_
'_x000D_
#end_x000D_
</v>
      </c>
    </row>
    <row r="1039" spans="1:8" ht="67.5" x14ac:dyDescent="0.15">
      <c r="A1039" s="24" t="s">
        <v>18540</v>
      </c>
      <c r="B1039" s="29" t="s">
        <v>18541</v>
      </c>
      <c r="C1039" s="36" t="s">
        <v>18542</v>
      </c>
      <c r="H1039" t="str">
        <f t="shared" si="16"/>
        <v xml:space="preserve">#selectspell 1083_x000D_
#descr '  -  （） -_x000D_
_x000D_
'_x000D_
#end_x000D_
</v>
      </c>
    </row>
    <row r="1040" spans="1:8" ht="40.5" x14ac:dyDescent="0.15">
      <c r="A1040" s="24" t="s">
        <v>18543</v>
      </c>
      <c r="B1040" s="29" t="s">
        <v>18544</v>
      </c>
      <c r="C1040" s="36" t="s">
        <v>18545</v>
      </c>
      <c r="H1040" t="str">
        <f t="shared" si="16"/>
        <v xml:space="preserve">#selectspell 1084_x000D_
#descr '  -  （） -_x000D_
_x000D_
'_x000D_
#end_x000D_
</v>
      </c>
    </row>
    <row r="1041" spans="1:8" ht="54" x14ac:dyDescent="0.15">
      <c r="A1041" s="24" t="s">
        <v>18546</v>
      </c>
      <c r="B1041" s="29" t="s">
        <v>18547</v>
      </c>
      <c r="C1041" s="36" t="s">
        <v>18548</v>
      </c>
      <c r="H1041" t="str">
        <f t="shared" si="16"/>
        <v xml:space="preserve">#selectspell 1085_x000D_
#descr '  -  （） -_x000D_
_x000D_
'_x000D_
#end_x000D_
</v>
      </c>
    </row>
    <row r="1042" spans="1:8" ht="40.5" x14ac:dyDescent="0.15">
      <c r="A1042" s="24" t="s">
        <v>18549</v>
      </c>
      <c r="B1042" s="29" t="s">
        <v>18550</v>
      </c>
      <c r="C1042" s="36" t="s">
        <v>18551</v>
      </c>
      <c r="H1042" t="str">
        <f t="shared" si="16"/>
        <v xml:space="preserve">#selectspell 1086_x000D_
#descr '  -  （） -_x000D_
_x000D_
'_x000D_
#end_x000D_
</v>
      </c>
    </row>
    <row r="1043" spans="1:8" ht="54" x14ac:dyDescent="0.15">
      <c r="A1043" s="24" t="s">
        <v>18552</v>
      </c>
      <c r="B1043" s="29" t="s">
        <v>18553</v>
      </c>
      <c r="C1043" s="36" t="s">
        <v>18554</v>
      </c>
      <c r="H1043" t="str">
        <f t="shared" si="16"/>
        <v xml:space="preserve">#selectspell 1087_x000D_
#descr '  -  （） -_x000D_
_x000D_
'_x000D_
#end_x000D_
</v>
      </c>
    </row>
    <row r="1044" spans="1:8" ht="67.5" x14ac:dyDescent="0.15">
      <c r="A1044" s="24" t="s">
        <v>18555</v>
      </c>
      <c r="B1044" s="29" t="s">
        <v>18556</v>
      </c>
      <c r="C1044" s="36" t="s">
        <v>18557</v>
      </c>
      <c r="H1044" t="str">
        <f t="shared" si="16"/>
        <v xml:space="preserve">#selectspell 1088_x000D_
#descr '  -  （） -_x000D_
_x000D_
'_x000D_
#end_x000D_
</v>
      </c>
    </row>
    <row r="1045" spans="1:8" ht="40.5" x14ac:dyDescent="0.15">
      <c r="A1045" s="24" t="s">
        <v>18558</v>
      </c>
      <c r="B1045" s="29" t="s">
        <v>18559</v>
      </c>
      <c r="C1045" s="36" t="s">
        <v>18560</v>
      </c>
      <c r="H1045" t="str">
        <f t="shared" si="16"/>
        <v xml:space="preserve">#selectspell 1089_x000D_
#descr '  -  （） -_x000D_
_x000D_
'_x000D_
#end_x000D_
</v>
      </c>
    </row>
    <row r="1046" spans="1:8" ht="27" x14ac:dyDescent="0.15">
      <c r="A1046" s="24" t="s">
        <v>18561</v>
      </c>
      <c r="B1046" s="29" t="s">
        <v>18562</v>
      </c>
      <c r="C1046" s="36" t="s">
        <v>18563</v>
      </c>
      <c r="H1046" t="str">
        <f t="shared" si="16"/>
        <v xml:space="preserve">#selectspell 1090_x000D_
#descr '  -  （） -_x000D_
_x000D_
'_x000D_
#end_x000D_
</v>
      </c>
    </row>
    <row r="1047" spans="1:8" ht="67.5" x14ac:dyDescent="0.15">
      <c r="A1047" s="24" t="s">
        <v>18564</v>
      </c>
      <c r="B1047" s="29" t="s">
        <v>18565</v>
      </c>
      <c r="C1047" s="36" t="s">
        <v>18566</v>
      </c>
      <c r="H1047" t="str">
        <f t="shared" si="16"/>
        <v xml:space="preserve">#selectspell 1091_x000D_
#descr '  -  （） -_x000D_
_x000D_
'_x000D_
#end_x000D_
</v>
      </c>
    </row>
    <row r="1048" spans="1:8" ht="67.5" x14ac:dyDescent="0.15">
      <c r="A1048" s="24" t="s">
        <v>18567</v>
      </c>
      <c r="B1048" s="29" t="s">
        <v>18568</v>
      </c>
      <c r="C1048" s="36" t="s">
        <v>18569</v>
      </c>
      <c r="H1048" t="str">
        <f t="shared" si="16"/>
        <v xml:space="preserve">#selectspell 1092_x000D_
#descr '  -  （） -_x000D_
_x000D_
'_x000D_
#end_x000D_
</v>
      </c>
    </row>
    <row r="1049" spans="1:8" ht="81" x14ac:dyDescent="0.15">
      <c r="A1049" s="24" t="s">
        <v>18570</v>
      </c>
      <c r="B1049" s="29" t="s">
        <v>18571</v>
      </c>
      <c r="C1049" s="36" t="s">
        <v>18572</v>
      </c>
      <c r="H1049" t="str">
        <f t="shared" si="16"/>
        <v xml:space="preserve">#selectspell 1093_x000D_
#descr '  -  （） -_x000D_
_x000D_
'_x000D_
#end_x000D_
</v>
      </c>
    </row>
    <row r="1050" spans="1:8" ht="40.5" x14ac:dyDescent="0.15">
      <c r="A1050" s="24" t="s">
        <v>18573</v>
      </c>
      <c r="B1050" s="29" t="s">
        <v>18574</v>
      </c>
      <c r="C1050" s="36" t="s">
        <v>18575</v>
      </c>
      <c r="H1050" t="str">
        <f t="shared" si="16"/>
        <v xml:space="preserve">#selectspell 1094_x000D_
#descr '  -  （） -_x000D_
_x000D_
'_x000D_
#end_x000D_
</v>
      </c>
    </row>
    <row r="1051" spans="1:8" ht="27" x14ac:dyDescent="0.15">
      <c r="A1051" s="24" t="s">
        <v>18576</v>
      </c>
      <c r="B1051" s="29" t="s">
        <v>18577</v>
      </c>
      <c r="C1051" s="36" t="s">
        <v>18578</v>
      </c>
      <c r="H1051" t="str">
        <f t="shared" si="16"/>
        <v xml:space="preserve">#selectspell 1095_x000D_
#descr '  -  （） -_x000D_
_x000D_
'_x000D_
#end_x000D_
</v>
      </c>
    </row>
    <row r="1052" spans="1:8" x14ac:dyDescent="0.15">
      <c r="A1052" s="24" t="s">
        <v>18579</v>
      </c>
      <c r="B1052" s="29" t="s">
        <v>18580</v>
      </c>
      <c r="C1052" s="36" t="s">
        <v>18581</v>
      </c>
      <c r="H1052" t="str">
        <f t="shared" si="16"/>
        <v xml:space="preserve">#selectspell 1096_x000D_
#descr '  -  （） -_x000D_
_x000D_
'_x000D_
#end_x000D_
</v>
      </c>
    </row>
    <row r="1053" spans="1:8" ht="81" x14ac:dyDescent="0.15">
      <c r="A1053" s="24" t="s">
        <v>18582</v>
      </c>
      <c r="B1053" s="29" t="s">
        <v>18583</v>
      </c>
      <c r="C1053" s="36" t="s">
        <v>18584</v>
      </c>
      <c r="H1053" t="str">
        <f t="shared" si="16"/>
        <v xml:space="preserve">#selectspell 1097_x000D_
#descr '  -  （） -_x000D_
_x000D_
'_x000D_
#end_x000D_
</v>
      </c>
    </row>
    <row r="1054" spans="1:8" ht="94.5" x14ac:dyDescent="0.15">
      <c r="A1054" s="24" t="s">
        <v>18585</v>
      </c>
      <c r="B1054" s="29" t="s">
        <v>18586</v>
      </c>
      <c r="C1054" s="36" t="s">
        <v>18587</v>
      </c>
      <c r="H1054" t="str">
        <f t="shared" si="16"/>
        <v xml:space="preserve">#selectspell 1098_x000D_
#descr '  -  （） -_x000D_
_x000D_
'_x000D_
#end_x000D_
</v>
      </c>
    </row>
    <row r="1055" spans="1:8" ht="54" x14ac:dyDescent="0.15">
      <c r="A1055" s="24" t="s">
        <v>18588</v>
      </c>
      <c r="B1055" s="29" t="s">
        <v>18589</v>
      </c>
      <c r="C1055" s="36" t="s">
        <v>18590</v>
      </c>
      <c r="H1055" t="str">
        <f t="shared" si="16"/>
        <v xml:space="preserve">#selectspell 1099_x000D_
#descr '  -  （） -_x000D_
_x000D_
'_x000D_
#end_x000D_
</v>
      </c>
    </row>
    <row r="1056" spans="1:8" ht="67.5" x14ac:dyDescent="0.15">
      <c r="A1056" s="24" t="s">
        <v>18591</v>
      </c>
      <c r="B1056" s="29" t="s">
        <v>18592</v>
      </c>
      <c r="C1056" s="36" t="s">
        <v>18593</v>
      </c>
      <c r="H1056" t="str">
        <f t="shared" si="16"/>
        <v xml:space="preserve">#selectspell 1100_x000D_
#descr '  -  （） -_x000D_
_x000D_
'_x000D_
#end_x000D_
</v>
      </c>
    </row>
    <row r="1057" spans="1:8" ht="108" x14ac:dyDescent="0.15">
      <c r="A1057" s="24" t="s">
        <v>18594</v>
      </c>
      <c r="B1057" s="29" t="s">
        <v>18595</v>
      </c>
      <c r="C1057" s="36" t="s">
        <v>18596</v>
      </c>
      <c r="H1057" t="str">
        <f t="shared" si="16"/>
        <v xml:space="preserve">#selectspell 1101_x000D_
#descr '  -  （） -_x000D_
_x000D_
'_x000D_
#end_x000D_
</v>
      </c>
    </row>
    <row r="1058" spans="1:8" ht="81" x14ac:dyDescent="0.15">
      <c r="A1058" s="24" t="s">
        <v>18597</v>
      </c>
      <c r="B1058" s="29" t="s">
        <v>18598</v>
      </c>
      <c r="C1058" s="36" t="s">
        <v>18599</v>
      </c>
      <c r="H1058" t="str">
        <f t="shared" si="16"/>
        <v xml:space="preserve">#selectspell 1102_x000D_
#descr '  -  （） -_x000D_
_x000D_
'_x000D_
#end_x000D_
</v>
      </c>
    </row>
    <row r="1059" spans="1:8" ht="40.5" x14ac:dyDescent="0.15">
      <c r="A1059" s="24" t="s">
        <v>18600</v>
      </c>
      <c r="B1059" s="29" t="s">
        <v>18601</v>
      </c>
      <c r="C1059" s="36" t="s">
        <v>18602</v>
      </c>
      <c r="H1059" t="str">
        <f t="shared" si="16"/>
        <v xml:space="preserve">#selectspell 1103_x000D_
#descr '  -  （） -_x000D_
_x000D_
'_x000D_
#end_x000D_
</v>
      </c>
    </row>
    <row r="1060" spans="1:8" ht="40.5" x14ac:dyDescent="0.15">
      <c r="A1060" s="24" t="s">
        <v>18603</v>
      </c>
      <c r="B1060" s="29" t="s">
        <v>18604</v>
      </c>
      <c r="C1060" s="36" t="s">
        <v>18605</v>
      </c>
      <c r="H1060" t="str">
        <f t="shared" si="16"/>
        <v xml:space="preserve">#selectspell 1104_x000D_
#descr '  -  （） -_x000D_
_x000D_
'_x000D_
#end_x000D_
</v>
      </c>
    </row>
    <row r="1061" spans="1:8" ht="27" x14ac:dyDescent="0.15">
      <c r="A1061" s="24" t="s">
        <v>18606</v>
      </c>
      <c r="B1061" s="29" t="s">
        <v>18607</v>
      </c>
      <c r="C1061" s="36" t="s">
        <v>18608</v>
      </c>
      <c r="H1061" t="str">
        <f t="shared" si="16"/>
        <v xml:space="preserve">#selectspell 1105_x000D_
#descr '  -  （） -_x000D_
_x000D_
'_x000D_
#end_x000D_
</v>
      </c>
    </row>
    <row r="1062" spans="1:8" ht="27" x14ac:dyDescent="0.15">
      <c r="A1062" s="24" t="s">
        <v>18609</v>
      </c>
      <c r="B1062" s="29" t="s">
        <v>18610</v>
      </c>
      <c r="C1062" s="36" t="s">
        <v>18611</v>
      </c>
      <c r="H1062" t="str">
        <f t="shared" si="16"/>
        <v xml:space="preserve">#selectspell 1106_x000D_
#descr '  -  （） -_x000D_
_x000D_
'_x000D_
#end_x000D_
</v>
      </c>
    </row>
    <row r="1063" spans="1:8" ht="40.5" x14ac:dyDescent="0.15">
      <c r="A1063" s="24" t="s">
        <v>18612</v>
      </c>
      <c r="B1063" s="29" t="s">
        <v>18613</v>
      </c>
      <c r="C1063" s="36" t="s">
        <v>18614</v>
      </c>
      <c r="H1063" t="str">
        <f t="shared" si="16"/>
        <v xml:space="preserve">#selectspell 1107_x000D_
#descr '  -  （） -_x000D_
_x000D_
'_x000D_
#end_x000D_
</v>
      </c>
    </row>
    <row r="1064" spans="1:8" ht="81" x14ac:dyDescent="0.15">
      <c r="A1064" s="24" t="s">
        <v>18615</v>
      </c>
      <c r="B1064" s="29" t="s">
        <v>18616</v>
      </c>
      <c r="C1064" s="36" t="s">
        <v>18617</v>
      </c>
      <c r="H1064" t="str">
        <f t="shared" si="16"/>
        <v xml:space="preserve">#selectspell 1108_x000D_
#descr '  -  （） -_x000D_
_x000D_
'_x000D_
#end_x000D_
</v>
      </c>
    </row>
    <row r="1065" spans="1:8" ht="27" x14ac:dyDescent="0.15">
      <c r="A1065" s="24" t="s">
        <v>18618</v>
      </c>
      <c r="B1065" s="29" t="s">
        <v>18619</v>
      </c>
      <c r="C1065" s="36" t="s">
        <v>18620</v>
      </c>
      <c r="H1065" t="str">
        <f t="shared" si="16"/>
        <v xml:space="preserve">#selectspell 1109_x000D_
#descr '  -  （） -_x000D_
_x000D_
'_x000D_
#end_x000D_
</v>
      </c>
    </row>
    <row r="1066" spans="1:8" ht="148.5" x14ac:dyDescent="0.15">
      <c r="A1066" s="24" t="s">
        <v>18621</v>
      </c>
      <c r="B1066" s="29" t="s">
        <v>18622</v>
      </c>
      <c r="C1066" s="36" t="s">
        <v>18623</v>
      </c>
      <c r="H1066" t="str">
        <f t="shared" si="16"/>
        <v xml:space="preserve">#selectspell 1110_x000D_
#descr '  -  （） -_x000D_
_x000D_
'_x000D_
#end_x000D_
</v>
      </c>
    </row>
    <row r="1067" spans="1:8" ht="54" x14ac:dyDescent="0.15">
      <c r="A1067" s="24" t="s">
        <v>18624</v>
      </c>
      <c r="B1067" s="29" t="s">
        <v>18625</v>
      </c>
      <c r="C1067" s="36" t="s">
        <v>18506</v>
      </c>
      <c r="H1067" t="str">
        <f t="shared" si="16"/>
        <v xml:space="preserve">#selectspell 1111_x000D_
#descr '  -  （） -_x000D_
_x000D_
'_x000D_
#end_x000D_
</v>
      </c>
    </row>
    <row r="1068" spans="1:8" ht="81" x14ac:dyDescent="0.15">
      <c r="A1068" s="24" t="s">
        <v>18626</v>
      </c>
      <c r="B1068" s="29" t="s">
        <v>18627</v>
      </c>
      <c r="C1068" s="36" t="s">
        <v>18628</v>
      </c>
      <c r="H1068" t="str">
        <f t="shared" si="16"/>
        <v xml:space="preserve">#selectspell 1112_x000D_
#descr '  -  （） -_x000D_
_x000D_
'_x000D_
#end_x000D_
</v>
      </c>
    </row>
    <row r="1069" spans="1:8" ht="67.5" x14ac:dyDescent="0.15">
      <c r="A1069" s="24" t="s">
        <v>18629</v>
      </c>
      <c r="B1069" s="29" t="s">
        <v>18630</v>
      </c>
      <c r="C1069" s="36" t="s">
        <v>18631</v>
      </c>
      <c r="H1069" t="str">
        <f t="shared" si="16"/>
        <v xml:space="preserve">#selectspell 1113_x000D_
#descr '  -  （） -_x000D_
_x000D_
'_x000D_
#end_x000D_
</v>
      </c>
    </row>
    <row r="1070" spans="1:8" ht="54" x14ac:dyDescent="0.15">
      <c r="A1070" s="24" t="s">
        <v>18632</v>
      </c>
      <c r="B1070" s="29" t="s">
        <v>18633</v>
      </c>
      <c r="C1070" s="36" t="s">
        <v>18634</v>
      </c>
      <c r="H1070" t="str">
        <f t="shared" si="16"/>
        <v xml:space="preserve">#selectspell 1114_x000D_
#descr '  -  （） -_x000D_
_x000D_
'_x000D_
#end_x000D_
</v>
      </c>
    </row>
    <row r="1071" spans="1:8" ht="94.5" x14ac:dyDescent="0.15">
      <c r="A1071" s="24" t="s">
        <v>18635</v>
      </c>
      <c r="B1071" s="29" t="s">
        <v>18636</v>
      </c>
      <c r="C1071" s="36" t="s">
        <v>18637</v>
      </c>
      <c r="H1071" t="str">
        <f t="shared" si="16"/>
        <v xml:space="preserve">#selectspell 1115_x000D_
#descr '  -  （） -_x000D_
_x000D_
'_x000D_
#end_x000D_
</v>
      </c>
    </row>
    <row r="1072" spans="1:8" ht="40.5" x14ac:dyDescent="0.15">
      <c r="A1072" s="24" t="s">
        <v>18638</v>
      </c>
      <c r="B1072" s="29" t="s">
        <v>18639</v>
      </c>
      <c r="C1072" s="36" t="s">
        <v>18640</v>
      </c>
      <c r="H1072" t="str">
        <f t="shared" si="16"/>
        <v xml:space="preserve">#selectspell 1116_x000D_
#descr '  -  （） -_x000D_
_x000D_
'_x000D_
#end_x000D_
</v>
      </c>
    </row>
    <row r="1073" spans="1:8" ht="40.5" x14ac:dyDescent="0.15">
      <c r="A1073" s="24" t="s">
        <v>18641</v>
      </c>
      <c r="B1073" s="29" t="s">
        <v>18642</v>
      </c>
      <c r="C1073" s="36" t="s">
        <v>18643</v>
      </c>
      <c r="H1073" t="str">
        <f t="shared" si="16"/>
        <v xml:space="preserve">#selectspell 1117_x000D_
#descr '  -  （） -_x000D_
_x000D_
'_x000D_
#end_x000D_
</v>
      </c>
    </row>
    <row r="1074" spans="1:8" ht="67.5" x14ac:dyDescent="0.15">
      <c r="A1074" s="24" t="s">
        <v>18644</v>
      </c>
      <c r="B1074" s="29" t="s">
        <v>18645</v>
      </c>
      <c r="C1074" s="36" t="s">
        <v>18646</v>
      </c>
      <c r="H1074" t="str">
        <f t="shared" si="16"/>
        <v xml:space="preserve">#selectspell 1118_x000D_
#descr '  -  （） -_x000D_
_x000D_
'_x000D_
#end_x000D_
</v>
      </c>
    </row>
    <row r="1075" spans="1:8" ht="67.5" x14ac:dyDescent="0.15">
      <c r="A1075" s="24" t="s">
        <v>18647</v>
      </c>
      <c r="B1075" s="29" t="s">
        <v>18648</v>
      </c>
      <c r="C1075" s="36" t="s">
        <v>18649</v>
      </c>
      <c r="H1075" t="str">
        <f t="shared" si="16"/>
        <v xml:space="preserve">#selectspell 1119_x000D_
#descr '  -  （） -_x000D_
_x000D_
'_x000D_
#end_x000D_
</v>
      </c>
    </row>
    <row r="1076" spans="1:8" ht="40.5" x14ac:dyDescent="0.15">
      <c r="A1076" s="24" t="s">
        <v>18650</v>
      </c>
      <c r="B1076" s="29" t="s">
        <v>18651</v>
      </c>
      <c r="C1076" s="36" t="s">
        <v>18652</v>
      </c>
      <c r="H1076" t="str">
        <f t="shared" si="16"/>
        <v xml:space="preserve">#selectspell 1120_x000D_
#descr '  -  （） -_x000D_
_x000D_
'_x000D_
#end_x000D_
</v>
      </c>
    </row>
    <row r="1077" spans="1:8" ht="81" x14ac:dyDescent="0.15">
      <c r="A1077" s="24" t="s">
        <v>18653</v>
      </c>
      <c r="B1077" s="29" t="s">
        <v>18654</v>
      </c>
      <c r="C1077" s="36" t="s">
        <v>18655</v>
      </c>
      <c r="H1077" t="str">
        <f t="shared" si="16"/>
        <v xml:space="preserve">#selectspell 1121_x000D_
#descr '  -  （） -_x000D_
_x000D_
'_x000D_
#end_x000D_
</v>
      </c>
    </row>
    <row r="1078" spans="1:8" ht="40.5" x14ac:dyDescent="0.15">
      <c r="A1078" s="24" t="s">
        <v>18656</v>
      </c>
      <c r="B1078" s="29" t="s">
        <v>18657</v>
      </c>
      <c r="C1078" s="36" t="s">
        <v>18658</v>
      </c>
      <c r="H1078" t="str">
        <f t="shared" si="16"/>
        <v xml:space="preserve">#selectspell 1122_x000D_
#descr '  -  （） -_x000D_
_x000D_
'_x000D_
#end_x000D_
</v>
      </c>
    </row>
    <row r="1079" spans="1:8" ht="54" x14ac:dyDescent="0.15">
      <c r="A1079" s="24" t="s">
        <v>18659</v>
      </c>
      <c r="B1079" s="29" t="s">
        <v>18660</v>
      </c>
      <c r="C1079" s="36" t="s">
        <v>18661</v>
      </c>
      <c r="H1079" t="str">
        <f t="shared" si="16"/>
        <v xml:space="preserve">#selectspell 1123_x000D_
#descr '  -  （） -_x000D_
_x000D_
'_x000D_
#end_x000D_
</v>
      </c>
    </row>
    <row r="1080" spans="1:8" ht="135" x14ac:dyDescent="0.15">
      <c r="A1080" s="24" t="s">
        <v>18662</v>
      </c>
      <c r="B1080" s="29" t="s">
        <v>18663</v>
      </c>
      <c r="C1080" s="36" t="s">
        <v>18664</v>
      </c>
      <c r="H1080" t="str">
        <f t="shared" si="16"/>
        <v xml:space="preserve">#selectspell 1124_x000D_
#descr '  -  （） -_x000D_
_x000D_
'_x000D_
#end_x000D_
</v>
      </c>
    </row>
    <row r="1081" spans="1:8" ht="81" x14ac:dyDescent="0.15">
      <c r="A1081" s="24" t="s">
        <v>18665</v>
      </c>
      <c r="B1081" s="29" t="s">
        <v>18666</v>
      </c>
      <c r="C1081" s="36" t="s">
        <v>18667</v>
      </c>
      <c r="H1081" t="str">
        <f t="shared" si="16"/>
        <v xml:space="preserve">#selectspell 1125_x000D_
#descr '  -  （） -_x000D_
_x000D_
'_x000D_
#end_x000D_
</v>
      </c>
    </row>
    <row r="1082" spans="1:8" ht="67.5" x14ac:dyDescent="0.15">
      <c r="A1082" s="24" t="s">
        <v>18668</v>
      </c>
      <c r="B1082" s="29" t="s">
        <v>18669</v>
      </c>
      <c r="C1082" s="36" t="s">
        <v>18670</v>
      </c>
      <c r="H1082" t="str">
        <f t="shared" si="16"/>
        <v xml:space="preserve">#selectspell 1126_x000D_
#descr '  -  （） -_x000D_
_x000D_
'_x000D_
#end_x000D_
</v>
      </c>
    </row>
    <row r="1083" spans="1:8" ht="67.5" x14ac:dyDescent="0.15">
      <c r="A1083" s="24" t="s">
        <v>18671</v>
      </c>
      <c r="B1083" s="29" t="s">
        <v>18672</v>
      </c>
      <c r="C1083" s="36" t="s">
        <v>19165</v>
      </c>
      <c r="H1083" t="str">
        <f t="shared" si="16"/>
        <v xml:space="preserve">#selectspell 1127_x000D_
#descr '  -  （） -_x000D_
_x000D_
'_x000D_
#end_x000D_
</v>
      </c>
    </row>
    <row r="1084" spans="1:8" ht="94.5" x14ac:dyDescent="0.15">
      <c r="A1084" s="24" t="s">
        <v>18673</v>
      </c>
      <c r="B1084" s="29" t="s">
        <v>18674</v>
      </c>
      <c r="C1084" s="36" t="s">
        <v>18675</v>
      </c>
      <c r="H1084" t="str">
        <f t="shared" si="16"/>
        <v xml:space="preserve">#selectspell 1128_x000D_
#descr '  -  （） -_x000D_
_x000D_
'_x000D_
#end_x000D_
</v>
      </c>
    </row>
    <row r="1085" spans="1:8" ht="94.5" x14ac:dyDescent="0.15">
      <c r="A1085" s="24" t="s">
        <v>18676</v>
      </c>
      <c r="B1085" s="29" t="s">
        <v>18677</v>
      </c>
      <c r="C1085" s="36" t="s">
        <v>18678</v>
      </c>
      <c r="H1085" t="str">
        <f t="shared" si="16"/>
        <v xml:space="preserve">#selectspell 1129_x000D_
#descr '  -  （） -_x000D_
_x000D_
'_x000D_
#end_x000D_
</v>
      </c>
    </row>
    <row r="1086" spans="1:8" ht="94.5" x14ac:dyDescent="0.15">
      <c r="A1086" s="24" t="s">
        <v>18679</v>
      </c>
      <c r="B1086" s="29" t="s">
        <v>18680</v>
      </c>
      <c r="C1086" s="36" t="s">
        <v>19166</v>
      </c>
      <c r="H1086" t="str">
        <f t="shared" si="16"/>
        <v xml:space="preserve">#selectspell 1130_x000D_
#descr '  -  （） -_x000D_
_x000D_
'_x000D_
#end_x000D_
</v>
      </c>
    </row>
    <row r="1087" spans="1:8" ht="81" x14ac:dyDescent="0.15">
      <c r="A1087" s="24" t="s">
        <v>18681</v>
      </c>
      <c r="B1087" s="29" t="s">
        <v>18682</v>
      </c>
      <c r="C1087" s="36" t="s">
        <v>18683</v>
      </c>
      <c r="H1087" t="str">
        <f t="shared" si="16"/>
        <v xml:space="preserve">#selectspell 1131_x000D_
#descr '  -  （） -_x000D_
_x000D_
'_x000D_
#end_x000D_
</v>
      </c>
    </row>
    <row r="1088" spans="1:8" ht="67.5" x14ac:dyDescent="0.15">
      <c r="A1088" s="24" t="s">
        <v>18684</v>
      </c>
      <c r="B1088" s="29" t="s">
        <v>18685</v>
      </c>
      <c r="C1088" s="36" t="s">
        <v>18686</v>
      </c>
      <c r="H1088" t="str">
        <f t="shared" si="16"/>
        <v xml:space="preserve">#selectspell 1132_x000D_
#descr '  -  （） -_x000D_
_x000D_
'_x000D_
#end_x000D_
</v>
      </c>
    </row>
    <row r="1089" spans="1:8" ht="67.5" x14ac:dyDescent="0.15">
      <c r="A1089" s="24" t="s">
        <v>18687</v>
      </c>
      <c r="B1089" s="29" t="s">
        <v>18688</v>
      </c>
      <c r="C1089" s="36" t="s">
        <v>18689</v>
      </c>
      <c r="H1089" t="str">
        <f t="shared" si="16"/>
        <v xml:space="preserve">#selectspell 1133_x000D_
#descr '  -  （） -_x000D_
_x000D_
'_x000D_
#end_x000D_
</v>
      </c>
    </row>
    <row r="1090" spans="1:8" ht="67.5" x14ac:dyDescent="0.15">
      <c r="A1090" s="24" t="s">
        <v>18690</v>
      </c>
      <c r="B1090" s="29" t="s">
        <v>18691</v>
      </c>
      <c r="C1090" s="36" t="s">
        <v>18692</v>
      </c>
      <c r="H1090" t="str">
        <f t="shared" si="16"/>
        <v xml:space="preserve">#selectspell 1134_x000D_
#descr '  -  （） -_x000D_
_x000D_
'_x000D_
#end_x000D_
</v>
      </c>
    </row>
    <row r="1091" spans="1:8" x14ac:dyDescent="0.15">
      <c r="A1091" s="24" t="s">
        <v>18693</v>
      </c>
      <c r="B1091" s="29" t="s">
        <v>18694</v>
      </c>
      <c r="G1091" s="29" t="s">
        <v>20040</v>
      </c>
      <c r="H1091" t="str">
        <f t="shared" ref="H1091:H1102" si="17">IF(G1091&lt;&gt;"y",CONCATENATE("#selectspell ",A1091,CHAR(13),CHAR(10),"#descr '  - ",E1091," （",F1091,"） -",CHAR(13),CHAR(10),CHAR(13),CHAR(10),D1091,"'",CHAR(13),CHAR(10),"#end",CHAR(13),CHAR(10)),"")</f>
        <v/>
      </c>
    </row>
    <row r="1092" spans="1:8" ht="67.5" x14ac:dyDescent="0.15">
      <c r="A1092" s="24" t="s">
        <v>18695</v>
      </c>
      <c r="B1092" s="29" t="s">
        <v>18696</v>
      </c>
      <c r="C1092" s="36" t="s">
        <v>18697</v>
      </c>
      <c r="H1092" t="str">
        <f t="shared" si="17"/>
        <v xml:space="preserve">#selectspell 1136_x000D_
#descr '  -  （） -_x000D_
_x000D_
'_x000D_
#end_x000D_
</v>
      </c>
    </row>
    <row r="1093" spans="1:8" ht="27" x14ac:dyDescent="0.15">
      <c r="A1093" s="24" t="s">
        <v>18698</v>
      </c>
      <c r="B1093" s="29" t="s">
        <v>18699</v>
      </c>
      <c r="C1093" s="36" t="s">
        <v>18700</v>
      </c>
      <c r="H1093" t="str">
        <f t="shared" si="17"/>
        <v xml:space="preserve">#selectspell 1137_x000D_
#descr '  -  （） -_x000D_
_x000D_
'_x000D_
#end_x000D_
</v>
      </c>
    </row>
    <row r="1094" spans="1:8" ht="81" x14ac:dyDescent="0.15">
      <c r="A1094" s="24" t="s">
        <v>18701</v>
      </c>
      <c r="B1094" s="29" t="s">
        <v>18702</v>
      </c>
      <c r="C1094" s="36" t="s">
        <v>18703</v>
      </c>
      <c r="H1094" t="str">
        <f t="shared" si="17"/>
        <v xml:space="preserve">#selectspell 1138_x000D_
#descr '  -  （） -_x000D_
_x000D_
'_x000D_
#end_x000D_
</v>
      </c>
    </row>
    <row r="1095" spans="1:8" ht="54" x14ac:dyDescent="0.15">
      <c r="A1095" s="24" t="s">
        <v>18704</v>
      </c>
      <c r="B1095" s="29" t="s">
        <v>18705</v>
      </c>
      <c r="C1095" s="36" t="s">
        <v>18706</v>
      </c>
      <c r="H1095" t="str">
        <f t="shared" si="17"/>
        <v xml:space="preserve">#selectspell 1139_x000D_
#descr '  -  （） -_x000D_
_x000D_
'_x000D_
#end_x000D_
</v>
      </c>
    </row>
    <row r="1096" spans="1:8" ht="54" x14ac:dyDescent="0.15">
      <c r="A1096" s="24" t="s">
        <v>18707</v>
      </c>
      <c r="B1096" s="29" t="s">
        <v>18708</v>
      </c>
      <c r="C1096" s="36" t="s">
        <v>18709</v>
      </c>
      <c r="H1096" t="str">
        <f t="shared" si="17"/>
        <v xml:space="preserve">#selectspell 1140_x000D_
#descr '  -  （） -_x000D_
_x000D_
'_x000D_
#end_x000D_
</v>
      </c>
    </row>
    <row r="1097" spans="1:8" ht="40.5" x14ac:dyDescent="0.15">
      <c r="A1097" s="24" t="s">
        <v>18710</v>
      </c>
      <c r="B1097" s="29" t="s">
        <v>18711</v>
      </c>
      <c r="C1097" s="36" t="s">
        <v>18712</v>
      </c>
      <c r="H1097" t="str">
        <f t="shared" si="17"/>
        <v xml:space="preserve">#selectspell 1141_x000D_
#descr '  -  （） -_x000D_
_x000D_
'_x000D_
#end_x000D_
</v>
      </c>
    </row>
    <row r="1098" spans="1:8" ht="54" x14ac:dyDescent="0.15">
      <c r="A1098" s="24" t="s">
        <v>18713</v>
      </c>
      <c r="B1098" s="29" t="s">
        <v>18714</v>
      </c>
      <c r="C1098" s="36" t="s">
        <v>18715</v>
      </c>
      <c r="H1098" t="str">
        <f t="shared" si="17"/>
        <v xml:space="preserve">#selectspell 1142_x000D_
#descr '  -  （） -_x000D_
_x000D_
'_x000D_
#end_x000D_
</v>
      </c>
    </row>
    <row r="1099" spans="1:8" x14ac:dyDescent="0.15">
      <c r="A1099" s="24" t="s">
        <v>18716</v>
      </c>
      <c r="B1099" s="29" t="s">
        <v>18717</v>
      </c>
      <c r="G1099" s="29" t="s">
        <v>20040</v>
      </c>
      <c r="H1099" t="str">
        <f t="shared" si="17"/>
        <v/>
      </c>
    </row>
    <row r="1100" spans="1:8" ht="27" x14ac:dyDescent="0.15">
      <c r="A1100" s="24" t="s">
        <v>18718</v>
      </c>
      <c r="B1100" s="29" t="s">
        <v>18719</v>
      </c>
      <c r="C1100" s="36" t="s">
        <v>18720</v>
      </c>
      <c r="H1100" t="str">
        <f t="shared" si="17"/>
        <v xml:space="preserve">#selectspell 1144_x000D_
#descr '  -  （） -_x000D_
_x000D_
'_x000D_
#end_x000D_
</v>
      </c>
    </row>
    <row r="1101" spans="1:8" ht="27" x14ac:dyDescent="0.15">
      <c r="A1101" s="24" t="s">
        <v>18721</v>
      </c>
      <c r="B1101" s="29" t="s">
        <v>18125</v>
      </c>
      <c r="C1101" s="36" t="s">
        <v>18126</v>
      </c>
      <c r="H1101" t="str">
        <f t="shared" si="17"/>
        <v xml:space="preserve">#selectspell 1145_x000D_
#descr '  -  （） -_x000D_
_x000D_
'_x000D_
#end_x000D_
</v>
      </c>
    </row>
    <row r="1102" spans="1:8" ht="81" x14ac:dyDescent="0.15">
      <c r="A1102" s="24" t="s">
        <v>18722</v>
      </c>
      <c r="B1102" s="29" t="s">
        <v>18723</v>
      </c>
      <c r="C1102" s="36" t="s">
        <v>18724</v>
      </c>
      <c r="H1102" t="str">
        <f t="shared" si="17"/>
        <v xml:space="preserve">#selectspell 1146_x000D_
#descr '  -  （） -_x000D_
_x000D_
'_x000D_
#end_x000D_
</v>
      </c>
    </row>
  </sheetData>
  <phoneticPr fontId="1"/>
  <conditionalFormatting sqref="B1:B1048576">
    <cfRule type="expression" dxfId="1" priority="1" stopIfTrue="1">
      <formula>$G1&lt;&gt;""</formula>
    </cfRule>
    <cfRule type="expression" dxfId="0" priority="2">
      <formula>$D1=""</formula>
    </cfRule>
  </conditionalFormatting>
  <dataValidations count="2">
    <dataValidation imeMode="off" allowBlank="1" showInputMessage="1" showErrorMessage="1" sqref="A1:C1048576 G1:G1048576"/>
    <dataValidation imeMode="on" allowBlank="1" showInputMessage="1" showErrorMessage="1" sqref="D1:F1048576"/>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Spell</vt:lpstr>
      <vt:lpstr>NationalSpell</vt:lpstr>
      <vt:lpstr>Item</vt:lpstr>
      <vt:lpstr>NationalItem</vt:lpstr>
      <vt:lpstr>SpellOutput</vt:lpstr>
      <vt:lpstr>ItemOutput</vt:lpstr>
      <vt:lpstr>Fort</vt:lpstr>
      <vt:lpstr>Bless</vt:lpstr>
      <vt:lpstr>Nation</vt:lpstr>
      <vt:lpstr>Troops</vt:lpstr>
      <vt:lpstr>MagicSkill</vt:lpstr>
      <vt:lpstr>NationalSpellWork</vt:lpstr>
      <vt:lpstr>NationalItemWork</vt:lpstr>
      <vt:lpstr>Defence</vt:lpstr>
      <vt:lpstr>SpellDesc</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toshihiko</dc:creator>
  <cp:lastModifiedBy>toshihiko</cp:lastModifiedBy>
  <dcterms:created xsi:type="dcterms:W3CDTF">2017-12-07T08:44:43Z</dcterms:created>
  <dcterms:modified xsi:type="dcterms:W3CDTF">2019-06-18T16:07:54Z</dcterms:modified>
</cp:coreProperties>
</file>